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date1904="1" showInkAnnotation="0" hidePivotFieldList="1" autoCompressPictures="0"/>
  <mc:AlternateContent xmlns:mc="http://schemas.openxmlformats.org/markup-compatibility/2006">
    <mc:Choice Requires="x15">
      <x15ac:absPath xmlns:x15ac="http://schemas.microsoft.com/office/spreadsheetml/2010/11/ac" url="/Users/aassumpcao/OneDrive - University of North Carolina at Chapel Hill/Documents/Research/2012 Discretion and corruption/"/>
    </mc:Choice>
  </mc:AlternateContent>
  <bookViews>
    <workbookView xWindow="0" yWindow="440" windowWidth="28800" windowHeight="17480" tabRatio="500"/>
  </bookViews>
  <sheets>
    <sheet name="DADOS BRUTOS" sheetId="1" r:id="rId1"/>
  </sheets>
  <externalReferences>
    <externalReference r:id="rId2"/>
  </externalReferences>
  <definedNames>
    <definedName name="_xlnm._FilterDatabase" localSheetId="0" hidden="1">'DADOS BRUTOS'!$A$1:$T$11734</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11716"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7" i="1"/>
  <c r="O11718" i="1"/>
  <c r="O11719" i="1"/>
  <c r="O11720" i="1"/>
  <c r="O11721" i="1"/>
  <c r="O11722" i="1"/>
  <c r="O11723" i="1"/>
  <c r="O11724" i="1"/>
  <c r="O11725" i="1"/>
  <c r="O11726" i="1"/>
  <c r="O11727" i="1"/>
  <c r="O11728" i="1"/>
  <c r="O11729" i="1"/>
  <c r="O11730" i="1"/>
  <c r="O11731" i="1"/>
  <c r="O11732" i="1"/>
  <c r="O11733" i="1"/>
  <c r="O11734" i="1"/>
  <c r="O2" i="1"/>
  <c r="M428" i="1"/>
  <c r="M3" i="1"/>
  <c r="M2" i="1"/>
  <c r="M3019" i="1"/>
  <c r="M3020" i="1"/>
  <c r="M10553" i="1"/>
  <c r="M9909" i="1"/>
  <c r="M9899" i="1"/>
  <c r="M9709" i="1"/>
  <c r="M9708" i="1"/>
  <c r="M9707" i="1"/>
  <c r="M9593" i="1"/>
  <c r="M9576" i="1"/>
  <c r="M9328" i="1"/>
  <c r="M9248" i="1"/>
  <c r="M9247" i="1"/>
  <c r="M9186" i="1"/>
  <c r="M9185" i="1"/>
  <c r="M9184" i="1"/>
  <c r="M9181" i="1"/>
  <c r="M9180" i="1"/>
  <c r="M9179" i="1"/>
  <c r="M8964" i="1"/>
  <c r="M8216" i="1"/>
  <c r="M8008" i="1"/>
  <c r="M7998" i="1"/>
  <c r="M7976" i="1"/>
  <c r="M7930" i="1"/>
  <c r="M7611" i="1"/>
  <c r="M7376" i="1"/>
  <c r="M7374" i="1"/>
  <c r="M7368" i="1"/>
  <c r="M7279" i="1"/>
  <c r="M7183" i="1"/>
  <c r="M7182" i="1"/>
  <c r="M7061" i="1"/>
  <c r="M6937" i="1"/>
  <c r="M6936" i="1"/>
  <c r="M6935" i="1"/>
  <c r="M6934" i="1"/>
  <c r="M6933" i="1"/>
  <c r="M6904" i="1"/>
  <c r="M6903" i="1"/>
  <c r="M6902" i="1"/>
  <c r="M6901" i="1"/>
  <c r="M6900" i="1"/>
  <c r="M6899" i="1"/>
  <c r="M6535" i="1"/>
  <c r="M6351" i="1"/>
  <c r="M6143" i="1"/>
  <c r="M6142" i="1"/>
  <c r="M6138" i="1"/>
  <c r="M6137" i="1"/>
  <c r="M6136" i="1"/>
  <c r="M6135" i="1"/>
  <c r="M6134" i="1"/>
  <c r="M6133" i="1"/>
  <c r="M6132" i="1"/>
  <c r="M6092" i="1"/>
  <c r="M6091" i="1"/>
  <c r="M6090" i="1"/>
  <c r="M6088" i="1"/>
  <c r="M6086" i="1"/>
  <c r="M6100" i="1"/>
  <c r="M6099" i="1"/>
  <c r="M6098" i="1"/>
  <c r="M6101" i="1"/>
  <c r="M6087" i="1"/>
  <c r="M6009" i="1"/>
  <c r="M6008" i="1"/>
  <c r="M6007" i="1"/>
  <c r="M5972" i="1"/>
  <c r="M5870" i="1"/>
  <c r="M5863" i="1"/>
  <c r="M5831" i="1"/>
  <c r="M5830" i="1"/>
  <c r="M5760" i="1"/>
  <c r="M5715" i="1"/>
  <c r="M5714" i="1"/>
  <c r="M5713" i="1"/>
  <c r="M5712" i="1"/>
  <c r="M5711" i="1"/>
  <c r="M5685" i="1"/>
  <c r="M5536" i="1"/>
  <c r="M5534" i="1"/>
  <c r="M5474" i="1"/>
  <c r="M5470" i="1"/>
  <c r="M5469" i="1"/>
  <c r="M5455" i="1"/>
  <c r="M5454" i="1"/>
  <c r="M5453" i="1"/>
  <c r="M5452" i="1"/>
  <c r="M5418" i="1"/>
  <c r="M5417" i="1"/>
  <c r="M5416" i="1"/>
  <c r="M5415" i="1"/>
  <c r="M5400" i="1"/>
  <c r="M5278" i="1"/>
  <c r="M5148" i="1"/>
  <c r="M5147" i="1"/>
  <c r="M5146" i="1"/>
  <c r="M5145" i="1"/>
  <c r="M5144" i="1"/>
  <c r="M4924" i="1"/>
  <c r="M4727" i="1"/>
  <c r="M4708" i="1"/>
  <c r="M4567" i="1"/>
  <c r="M4565" i="1"/>
  <c r="M3896" i="1"/>
  <c r="M3895" i="1"/>
  <c r="M3832" i="1"/>
  <c r="M3828" i="1"/>
  <c r="M3818" i="1"/>
  <c r="M3815" i="1"/>
  <c r="M3786" i="1"/>
  <c r="M3785" i="1"/>
  <c r="M3784" i="1"/>
  <c r="M3783" i="1"/>
  <c r="M3782" i="1"/>
  <c r="M3781" i="1"/>
  <c r="M3780" i="1"/>
  <c r="M3627" i="1"/>
  <c r="M3629" i="1"/>
  <c r="M3628" i="1"/>
  <c r="M3626" i="1"/>
  <c r="M3622" i="1"/>
  <c r="M3621" i="1"/>
  <c r="M3620" i="1"/>
  <c r="M3619" i="1"/>
  <c r="M3618" i="1"/>
  <c r="M3481" i="1"/>
  <c r="M3479" i="1"/>
  <c r="M3477" i="1"/>
  <c r="M3475" i="1"/>
  <c r="M3383" i="1"/>
  <c r="M3382" i="1"/>
  <c r="M3282" i="1"/>
  <c r="M3171" i="1"/>
  <c r="M3123" i="1"/>
  <c r="M3124" i="1"/>
  <c r="M3126" i="1"/>
  <c r="M3125" i="1"/>
  <c r="M3117" i="1"/>
  <c r="M3116" i="1"/>
  <c r="M3115" i="1"/>
  <c r="M3114" i="1"/>
  <c r="M2989" i="1"/>
  <c r="M2987" i="1"/>
  <c r="M2916" i="1"/>
  <c r="M2842" i="1"/>
  <c r="M2806" i="1"/>
  <c r="M2773" i="1"/>
  <c r="M2719" i="1"/>
  <c r="M2525" i="1"/>
  <c r="M2524" i="1"/>
  <c r="M2523" i="1"/>
  <c r="M2306" i="1"/>
  <c r="M2308" i="1"/>
  <c r="M2307" i="1"/>
  <c r="M2305" i="1"/>
  <c r="M2304" i="1"/>
  <c r="M2324" i="1"/>
  <c r="M2323" i="1"/>
  <c r="M2322" i="1"/>
  <c r="M2321" i="1"/>
  <c r="M2320" i="1"/>
  <c r="M2298" i="1"/>
  <c r="M2135" i="1"/>
  <c r="M2144" i="1"/>
  <c r="M2143" i="1"/>
  <c r="M2142" i="1"/>
  <c r="M2139" i="1"/>
  <c r="M2138" i="1"/>
  <c r="M2137" i="1"/>
  <c r="M2136" i="1"/>
  <c r="M2102" i="1"/>
  <c r="M2101" i="1"/>
  <c r="M2104" i="1"/>
  <c r="M2103" i="1"/>
  <c r="M1995" i="1"/>
  <c r="M1994" i="1"/>
  <c r="M1993" i="1"/>
  <c r="M1992" i="1"/>
  <c r="M1991" i="1"/>
  <c r="M1990" i="1"/>
  <c r="M1989" i="1"/>
  <c r="M1864" i="1"/>
  <c r="M1863" i="1"/>
  <c r="M1862" i="1"/>
  <c r="M1861" i="1"/>
  <c r="M1866" i="1"/>
  <c r="M1865" i="1"/>
  <c r="M1841" i="1"/>
  <c r="M1840" i="1"/>
  <c r="M1839" i="1"/>
  <c r="M1838" i="1"/>
  <c r="M1837" i="1"/>
  <c r="M1836" i="1"/>
  <c r="M1835" i="1"/>
  <c r="M1834" i="1"/>
  <c r="M1833" i="1"/>
  <c r="M1832" i="1"/>
  <c r="M1831" i="1"/>
  <c r="M1830" i="1"/>
  <c r="M1844" i="1"/>
  <c r="M1843" i="1"/>
  <c r="M1842" i="1"/>
  <c r="M1752" i="1"/>
  <c r="M1751" i="1"/>
  <c r="M1750" i="1"/>
  <c r="M1745" i="1"/>
  <c r="M1744" i="1"/>
  <c r="M1743" i="1"/>
  <c r="M1742" i="1"/>
  <c r="M1741" i="1"/>
  <c r="M1710" i="1"/>
  <c r="M1709" i="1"/>
  <c r="M1707" i="1"/>
  <c r="M1706" i="1"/>
  <c r="M1695" i="1"/>
  <c r="M1693" i="1"/>
  <c r="M1685" i="1"/>
  <c r="M1684" i="1"/>
  <c r="M1692" i="1"/>
  <c r="M1691" i="1"/>
  <c r="M1662" i="1"/>
  <c r="M1666" i="1"/>
  <c r="M1665" i="1"/>
  <c r="M1663" i="1"/>
  <c r="M1661" i="1"/>
  <c r="M1664" i="1"/>
  <c r="M1660" i="1"/>
  <c r="M1637" i="1"/>
  <c r="M1639" i="1"/>
  <c r="M1646" i="1"/>
  <c r="M1645" i="1"/>
  <c r="M1642" i="1"/>
  <c r="M1641" i="1"/>
  <c r="M1640" i="1"/>
  <c r="M1631" i="1"/>
  <c r="M1504" i="1"/>
  <c r="M1488" i="1"/>
  <c r="M1457" i="1"/>
  <c r="M1456" i="1"/>
  <c r="M1455" i="1"/>
  <c r="M1454" i="1"/>
  <c r="M1474" i="1"/>
  <c r="M1473" i="1"/>
  <c r="M1472" i="1"/>
  <c r="M1471" i="1"/>
  <c r="M1425" i="1"/>
  <c r="M1424" i="1"/>
  <c r="M1423" i="1"/>
  <c r="M1418" i="1"/>
  <c r="M1417" i="1"/>
  <c r="M1416" i="1"/>
  <c r="M1415" i="1"/>
  <c r="M1432" i="1"/>
  <c r="M1431" i="1"/>
  <c r="M1430" i="1"/>
  <c r="M1422" i="1"/>
  <c r="M1421" i="1"/>
  <c r="M1420" i="1"/>
  <c r="M1419" i="1"/>
  <c r="M1400" i="1"/>
  <c r="M1399" i="1"/>
  <c r="M1125" i="1"/>
  <c r="M1095" i="1"/>
  <c r="M1068" i="1"/>
  <c r="M1067" i="1"/>
  <c r="M1027" i="1"/>
  <c r="M1026" i="1"/>
  <c r="M1025" i="1"/>
  <c r="M1024" i="1"/>
  <c r="M1023" i="1"/>
  <c r="M1022" i="1"/>
  <c r="M1013" i="1"/>
  <c r="M1005" i="1"/>
  <c r="M1008" i="1"/>
  <c r="M1007" i="1"/>
  <c r="M838" i="1"/>
  <c r="M837" i="1"/>
  <c r="M836" i="1"/>
  <c r="M841" i="1"/>
  <c r="M840" i="1"/>
  <c r="M839" i="1"/>
  <c r="M347" i="1"/>
  <c r="M346" i="1"/>
  <c r="M57" i="1"/>
  <c r="M70" i="1"/>
  <c r="M37" i="1"/>
  <c r="M36" i="1"/>
  <c r="M35" i="1"/>
  <c r="M34" i="1"/>
  <c r="M33" i="1"/>
  <c r="M30" i="1"/>
  <c r="M29" i="1"/>
  <c r="M28" i="1"/>
  <c r="M27" i="1"/>
  <c r="M26" i="1"/>
  <c r="M25" i="1"/>
  <c r="M24" i="1"/>
</calcChain>
</file>

<file path=xl/sharedStrings.xml><?xml version="1.0" encoding="utf-8"?>
<sst xmlns="http://schemas.openxmlformats.org/spreadsheetml/2006/main" count="37255" uniqueCount="2538">
  <si>
    <t>objFiscalizacao</t>
  </si>
  <si>
    <t>GO</t>
  </si>
  <si>
    <t>PA</t>
  </si>
  <si>
    <t>99.99.1</t>
  </si>
  <si>
    <t>CE</t>
  </si>
  <si>
    <t>4.2.10</t>
  </si>
  <si>
    <t>4.2.11</t>
  </si>
  <si>
    <t>4.2.12</t>
  </si>
  <si>
    <t>4.2.13</t>
  </si>
  <si>
    <t>4.2.2</t>
  </si>
  <si>
    <t>4.2.3</t>
  </si>
  <si>
    <t>4.2.4</t>
  </si>
  <si>
    <t>4.2.5</t>
  </si>
  <si>
    <t>4.2.6</t>
  </si>
  <si>
    <t>4.2.7</t>
  </si>
  <si>
    <t>4.2.8</t>
  </si>
  <si>
    <t>4.2.9</t>
  </si>
  <si>
    <t>RN</t>
  </si>
  <si>
    <t>NULL</t>
  </si>
  <si>
    <t>1214.AUMS</t>
  </si>
  <si>
    <t>99.99.11</t>
  </si>
  <si>
    <t>99.99.2</t>
  </si>
  <si>
    <t>99.99.3</t>
  </si>
  <si>
    <t>99.99.4</t>
  </si>
  <si>
    <t>99.99.5</t>
  </si>
  <si>
    <t>99.99.6</t>
  </si>
  <si>
    <t>99.99.7</t>
  </si>
  <si>
    <t>AC</t>
  </si>
  <si>
    <t>SP</t>
  </si>
  <si>
    <t>SC</t>
  </si>
  <si>
    <t>PI</t>
  </si>
  <si>
    <t>BA</t>
  </si>
  <si>
    <t>4.1.4</t>
  </si>
  <si>
    <t>MG</t>
  </si>
  <si>
    <t>PB</t>
  </si>
  <si>
    <t>ES</t>
  </si>
  <si>
    <t>TO</t>
  </si>
  <si>
    <t>PR</t>
  </si>
  <si>
    <t>MT</t>
  </si>
  <si>
    <t>MA</t>
  </si>
  <si>
    <t>RS</t>
  </si>
  <si>
    <t>RR</t>
  </si>
  <si>
    <t>MS</t>
  </si>
  <si>
    <t>AM</t>
  </si>
  <si>
    <t>2.1.7</t>
  </si>
  <si>
    <t>RJ</t>
  </si>
  <si>
    <t>SE</t>
  </si>
  <si>
    <t>3.1.1</t>
  </si>
  <si>
    <t>3.1.2</t>
  </si>
  <si>
    <t>3.1.3</t>
  </si>
  <si>
    <t>3.1.4</t>
  </si>
  <si>
    <t>PE</t>
  </si>
  <si>
    <t>4.1.1</t>
  </si>
  <si>
    <t>4.1.2</t>
  </si>
  <si>
    <t>TESTAR A EXISTÊNCIA E O FUNCIONAMENTO DO PROGRAMA POR MEIO DE ENTREVISTAS COM POPULAÇÃO BENEFICIADA E COM OS AGENTES COMUNITÁRIOS DE SAÚDE COM O OBJETIVO DE AFERIR A EFETIVIDADE DO ATENDIMENTO ÀS FAMÍLIAS CONFORME OS OBJETIVOS PACTUADOS NO PLANO MUNICIPAL DE SAÚDE.</t>
  </si>
  <si>
    <t>4.1.3</t>
  </si>
  <si>
    <t>2.1.1</t>
  </si>
  <si>
    <t>2.1.2</t>
  </si>
  <si>
    <t>2.2.1</t>
  </si>
  <si>
    <t>2.2.2</t>
  </si>
  <si>
    <t>AL</t>
  </si>
  <si>
    <t>3.2.10</t>
  </si>
  <si>
    <t>3.2.11</t>
  </si>
  <si>
    <t>3.2.12</t>
  </si>
  <si>
    <t>3.2.13</t>
  </si>
  <si>
    <t>3.2.14</t>
  </si>
  <si>
    <t>3.2.15</t>
  </si>
  <si>
    <t>3.2.3</t>
  </si>
  <si>
    <t>3.2.4</t>
  </si>
  <si>
    <t>3.2.5</t>
  </si>
  <si>
    <t>3.2.6</t>
  </si>
  <si>
    <t>3.2.7</t>
  </si>
  <si>
    <t>3.2.8</t>
  </si>
  <si>
    <t>3.2.9</t>
  </si>
  <si>
    <t>3.3.2</t>
  </si>
  <si>
    <t>3.3.3</t>
  </si>
  <si>
    <t>RO</t>
  </si>
  <si>
    <t>3.3.1</t>
  </si>
  <si>
    <t>3.3.4</t>
  </si>
  <si>
    <t>2.2.3</t>
  </si>
  <si>
    <t>2.2.4</t>
  </si>
  <si>
    <t>2.2.5</t>
  </si>
  <si>
    <t>PACS/PSF.</t>
  </si>
  <si>
    <t>PSF/PACS.</t>
  </si>
  <si>
    <t>2.1.3</t>
  </si>
  <si>
    <t>2.1.4</t>
  </si>
  <si>
    <t>2.1.5</t>
  </si>
  <si>
    <t>2.1.6</t>
  </si>
  <si>
    <t>1093.0SUS</t>
  </si>
  <si>
    <t>9.9.9</t>
  </si>
  <si>
    <t>2.2.10</t>
  </si>
  <si>
    <t>2.2.6</t>
  </si>
  <si>
    <t>2.2.7</t>
  </si>
  <si>
    <t>2.2.8</t>
  </si>
  <si>
    <t>2.2.9</t>
  </si>
  <si>
    <t>733.660,00</t>
  </si>
  <si>
    <t>AP</t>
  </si>
  <si>
    <t>CONSTRUCAO E AQUISICAO DE EQUIPAMENTOS E MATERIAIS PERMANENTES</t>
  </si>
  <si>
    <t>4.1.10</t>
  </si>
  <si>
    <t>4.1.11</t>
  </si>
  <si>
    <t>4.1.12</t>
  </si>
  <si>
    <t>4.1.13</t>
  </si>
  <si>
    <t>4.1.14</t>
  </si>
  <si>
    <t>4.1.15</t>
  </si>
  <si>
    <t>4.1.16</t>
  </si>
  <si>
    <t>4.1.17</t>
  </si>
  <si>
    <t>4.1.18</t>
  </si>
  <si>
    <t>4.1.20</t>
  </si>
  <si>
    <t>4.1.21</t>
  </si>
  <si>
    <t>4.1.22</t>
  </si>
  <si>
    <t>4.1.23</t>
  </si>
  <si>
    <t>4.1.5</t>
  </si>
  <si>
    <t>4.1.6</t>
  </si>
  <si>
    <t>4.1.7</t>
  </si>
  <si>
    <t>4.1.8</t>
  </si>
  <si>
    <t>4.1.9</t>
  </si>
  <si>
    <t>EXECUCAO DE OBRAS/SERVICOS SEGUNDO O PLANO DE TRABALHO ESPECIFICO DO CONVENIO/PROJETO.</t>
  </si>
  <si>
    <t>0004-07-16</t>
  </si>
  <si>
    <t>3.3.10</t>
  </si>
  <si>
    <t>3.3.8</t>
  </si>
  <si>
    <t>3.3.9</t>
  </si>
  <si>
    <t>4.1.19</t>
  </si>
  <si>
    <t>4.1.24</t>
  </si>
  <si>
    <t>4.1.25</t>
  </si>
  <si>
    <t>4.1.26</t>
  </si>
  <si>
    <t>4.1.27</t>
  </si>
  <si>
    <t>4.2.1</t>
  </si>
  <si>
    <t>4.3.1</t>
  </si>
  <si>
    <t>4.3.2</t>
  </si>
  <si>
    <t>4.3.3</t>
  </si>
  <si>
    <t>4.3.4</t>
  </si>
  <si>
    <t>4.3.5</t>
  </si>
  <si>
    <t>4.3.6</t>
  </si>
  <si>
    <t>4.2.15</t>
  </si>
  <si>
    <t>4.2.16</t>
  </si>
  <si>
    <t>5.1.1</t>
  </si>
  <si>
    <t>5.2.1</t>
  </si>
  <si>
    <t>5.2.2</t>
  </si>
  <si>
    <t>5.2.3</t>
  </si>
  <si>
    <t>5.2.4</t>
  </si>
  <si>
    <t>5.2.5</t>
  </si>
  <si>
    <t>5.2.6</t>
  </si>
  <si>
    <t>5.2.7</t>
  </si>
  <si>
    <t>5.2.8</t>
  </si>
  <si>
    <t>5.3.2</t>
  </si>
  <si>
    <t>3.1.5</t>
  </si>
  <si>
    <t>3.3.11</t>
  </si>
  <si>
    <t>3.3.12</t>
  </si>
  <si>
    <t>3.3.13</t>
  </si>
  <si>
    <t>3.3.14</t>
  </si>
  <si>
    <t>3.3.15</t>
  </si>
  <si>
    <t>3.3.16</t>
  </si>
  <si>
    <t>3.3.17</t>
  </si>
  <si>
    <t>3.3.18</t>
  </si>
  <si>
    <t>3.3.19</t>
  </si>
  <si>
    <t>3.3.20</t>
  </si>
  <si>
    <t>3.3.21</t>
  </si>
  <si>
    <t>3.3.22</t>
  </si>
  <si>
    <t>3.3.23</t>
  </si>
  <si>
    <t>3.3.24</t>
  </si>
  <si>
    <t>3.3.25</t>
  </si>
  <si>
    <t>3.3.26</t>
  </si>
  <si>
    <t>3.3.27</t>
  </si>
  <si>
    <t>3.3.6</t>
  </si>
  <si>
    <t>3.3.7</t>
  </si>
  <si>
    <t>3.4.1</t>
  </si>
  <si>
    <t>3.4.2</t>
  </si>
  <si>
    <t>3.4.3</t>
  </si>
  <si>
    <t>3.4.4</t>
  </si>
  <si>
    <t>3.4.5</t>
  </si>
  <si>
    <t>3.4.6</t>
  </si>
  <si>
    <t>3.4.7</t>
  </si>
  <si>
    <t>3.4.8</t>
  </si>
  <si>
    <t>3.4.9</t>
  </si>
  <si>
    <t>3.1.10</t>
  </si>
  <si>
    <t>3.1.11</t>
  </si>
  <si>
    <t>3.1.12</t>
  </si>
  <si>
    <t>3.1.6</t>
  </si>
  <si>
    <t>3.1.7</t>
  </si>
  <si>
    <t>3.1.8</t>
  </si>
  <si>
    <t>3.1.9</t>
  </si>
  <si>
    <t>2.1.10</t>
  </si>
  <si>
    <t>2.1.11</t>
  </si>
  <si>
    <t>2.1.8</t>
  </si>
  <si>
    <t>2.1.9</t>
  </si>
  <si>
    <t>0001.20AD</t>
  </si>
  <si>
    <t>3.2.1</t>
  </si>
  <si>
    <t>3.2.2</t>
  </si>
  <si>
    <t>3.3.5</t>
  </si>
  <si>
    <t>0004-06-14</t>
  </si>
  <si>
    <t>0004-06-18</t>
  </si>
  <si>
    <t>0005-05-02</t>
  </si>
  <si>
    <t>0005-05-06</t>
  </si>
  <si>
    <t>5.2.10</t>
  </si>
  <si>
    <t>5.2.11</t>
  </si>
  <si>
    <t>5.2.9</t>
  </si>
  <si>
    <t>0004-04-26</t>
  </si>
  <si>
    <t>0004-04-30</t>
  </si>
  <si>
    <t>ADEQUAR A REDE DE SERVIÇOS DE ASSISTÊNCIA À SAÚDE ÀS NOVAS TECNOLOGI AS NA ÁREA DE SAÚDE, COM PROPÓSITO DE APRIMORAR OS SERVIÇOS PRESTADOS POPULAÇÃO. AMPLIAÇÃO DE UNIDADE DE SAÚDE.</t>
  </si>
  <si>
    <t>PSF/PACS</t>
  </si>
  <si>
    <t>cod_ibge</t>
  </si>
  <si>
    <t>cod_TSE</t>
  </si>
  <si>
    <t>UF</t>
  </si>
  <si>
    <t>mun</t>
  </si>
  <si>
    <t>draw</t>
  </si>
  <si>
    <t>MEC</t>
  </si>
  <si>
    <t>MDS</t>
  </si>
  <si>
    <t>id_irregularity</t>
  </si>
  <si>
    <t>code</t>
  </si>
  <si>
    <t>policy</t>
  </si>
  <si>
    <t>subpolicy</t>
  </si>
  <si>
    <t>amount</t>
  </si>
  <si>
    <t>SO</t>
  </si>
  <si>
    <t>SO_number</t>
  </si>
  <si>
    <t>audit_start</t>
  </si>
  <si>
    <t>audit_finish</t>
  </si>
  <si>
    <t>ABADIANIA</t>
  </si>
  <si>
    <t>ABAETETUBA</t>
  </si>
  <si>
    <t>ACARAU</t>
  </si>
  <si>
    <t>ACOPIARA</t>
  </si>
  <si>
    <t>ACRELANDIA</t>
  </si>
  <si>
    <t>ADAMANTINA</t>
  </si>
  <si>
    <t>AGRONOMICA</t>
  </si>
  <si>
    <t>AGUA BRANCA</t>
  </si>
  <si>
    <t>AGUA NOVA</t>
  </si>
  <si>
    <t>AIUABA</t>
  </si>
  <si>
    <t>ALAGOA NOVA</t>
  </si>
  <si>
    <t>ALEGRE</t>
  </si>
  <si>
    <t>ALEXANDRIA</t>
  </si>
  <si>
    <t>ALMEIRIM</t>
  </si>
  <si>
    <t>ALMIRANTE TAMANDARE</t>
  </si>
  <si>
    <t>ALTA FLORESTA</t>
  </si>
  <si>
    <t>ALTAMIRA</t>
  </si>
  <si>
    <t>ALTO ALEGRE</t>
  </si>
  <si>
    <t>ALTO ALEGRE DO PINDARE</t>
  </si>
  <si>
    <t>ALTO BOA VISTA</t>
  </si>
  <si>
    <t>ALTO LONGA</t>
  </si>
  <si>
    <t>ALUMINIO</t>
  </si>
  <si>
    <t>ALVARES MACHADO</t>
  </si>
  <si>
    <t>ALVORADA DO NORTE</t>
  </si>
  <si>
    <t>AMAJARI</t>
  </si>
  <si>
    <t>AMAMBAI</t>
  </si>
  <si>
    <t>AMAPORA</t>
  </si>
  <si>
    <t>AMARANTE</t>
  </si>
  <si>
    <t>AMATURA</t>
  </si>
  <si>
    <t>AMETISTA DO SUL</t>
  </si>
  <si>
    <t>AMONTADA</t>
  </si>
  <si>
    <t>ANAURILANDIA</t>
  </si>
  <si>
    <t>ANDARAI</t>
  </si>
  <si>
    <t>ANGICO</t>
  </si>
  <si>
    <t>ANTONIO CARLOS</t>
  </si>
  <si>
    <t>ANTONIO DIAS</t>
  </si>
  <si>
    <t>ANTONIO PRADO DE MINAS</t>
  </si>
  <si>
    <t>APARECIDA</t>
  </si>
  <si>
    <t>APARECIDA DO RIO DOCE</t>
  </si>
  <si>
    <t>APERIBE</t>
  </si>
  <si>
    <t>APIAI</t>
  </si>
  <si>
    <t>APIUNA</t>
  </si>
  <si>
    <t>ARACAJU</t>
  </si>
  <si>
    <t>ARACOIABA DA SERRA</t>
  </si>
  <si>
    <t>ARAGUACU</t>
  </si>
  <si>
    <t>ARAGUAIANA</t>
  </si>
  <si>
    <t>ARAGUARI</t>
  </si>
  <si>
    <t>ARAPONGAS</t>
  </si>
  <si>
    <t>ARAPORA</t>
  </si>
  <si>
    <t>ARAPUTANGA</t>
  </si>
  <si>
    <t>ARARAS</t>
  </si>
  <si>
    <t>ARARI</t>
  </si>
  <si>
    <t>ARCOS</t>
  </si>
  <si>
    <t>ARCOVERDE</t>
  </si>
  <si>
    <t>ARRAIAL DO CABO</t>
  </si>
  <si>
    <t>ARROIO DO SAL</t>
  </si>
  <si>
    <t>ASSAI</t>
  </si>
  <si>
    <t>ASSIS BRASIL</t>
  </si>
  <si>
    <t>ASSUNCAO</t>
  </si>
  <si>
    <t>ASTORGA</t>
  </si>
  <si>
    <t>AUTAZES</t>
  </si>
  <si>
    <t>BACABAL</t>
  </si>
  <si>
    <t>BANDEIRANTES</t>
  </si>
  <si>
    <t>BANZAE</t>
  </si>
  <si>
    <t>BARBOSA</t>
  </si>
  <si>
    <t>BARRA DE SAO MIGUEL</t>
  </si>
  <si>
    <t>BARRA DO PIRAI</t>
  </si>
  <si>
    <t>BARRACAO</t>
  </si>
  <si>
    <t>BARROS CASSAL</t>
  </si>
  <si>
    <t>BAYEUX</t>
  </si>
  <si>
    <t>BELA VISTA DA CAROBA</t>
  </si>
  <si>
    <t>BENJAMIN CONSTANT DO SUL</t>
  </si>
  <si>
    <t>BERNARDO DO MEARIM</t>
  </si>
  <si>
    <t>BETANIA DO PIAUI</t>
  </si>
  <si>
    <t>BOA VENTURA DE SAO ROQUE</t>
  </si>
  <si>
    <t>BOA VISTA DO RAMOS</t>
  </si>
  <si>
    <t>BOCAINA DO SUL</t>
  </si>
  <si>
    <t>BODO</t>
  </si>
  <si>
    <t>BOFETE</t>
  </si>
  <si>
    <t>BOM RETIRO</t>
  </si>
  <si>
    <t>BONINAL</t>
  </si>
  <si>
    <t>BONITO</t>
  </si>
  <si>
    <t>BOQUEIRAO DO LEAO</t>
  </si>
  <si>
    <t>BOQUIM</t>
  </si>
  <si>
    <t>BORA</t>
  </si>
  <si>
    <t>BORRAZOPOLIS</t>
  </si>
  <si>
    <t>BOTUCATU</t>
  </si>
  <si>
    <t>BRACO DO NORTE</t>
  </si>
  <si>
    <t>BRAGA</t>
  </si>
  <si>
    <t>BRAUNAS</t>
  </si>
  <si>
    <t>BREJINHO</t>
  </si>
  <si>
    <t>BREJO GRANDE DO ARAGUAIA</t>
  </si>
  <si>
    <t>BREJOES</t>
  </si>
  <si>
    <t>BUENOPOLIS</t>
  </si>
  <si>
    <t>BUENOS AIRES</t>
  </si>
  <si>
    <t>BUIQUE</t>
  </si>
  <si>
    <t>BURITI BRAVO</t>
  </si>
  <si>
    <t>CABO VERDE</t>
  </si>
  <si>
    <t>CACADOR</t>
  </si>
  <si>
    <t>CACAPAVA DO SUL</t>
  </si>
  <si>
    <t>CACHOEIRINHA</t>
  </si>
  <si>
    <t>CAETE</t>
  </si>
  <si>
    <t>CAIAPONIA</t>
  </si>
  <si>
    <t>CAICARA</t>
  </si>
  <si>
    <t>CAICO</t>
  </si>
  <si>
    <t>CAJAMAR</t>
  </si>
  <si>
    <t>CAJAZEIRAS</t>
  </si>
  <si>
    <t>CALDAS BRANDAO</t>
  </si>
  <si>
    <t>CALDEIRAO GRANDE</t>
  </si>
  <si>
    <t>CAMACAN</t>
  </si>
  <si>
    <t>CAMBUQUIRA</t>
  </si>
  <si>
    <t>CAMPINA VERDE</t>
  </si>
  <si>
    <t>CAMPO ALEGRE</t>
  </si>
  <si>
    <t>CAMPO LIMPO DE GOIAS</t>
  </si>
  <si>
    <t>CAMPOS GERAIS</t>
  </si>
  <si>
    <t>CANABRAVA DO NORTE</t>
  </si>
  <si>
    <t>CANANEIA</t>
  </si>
  <si>
    <t>CANAPOLIS</t>
  </si>
  <si>
    <t>CANDEIAS DO JAMARI</t>
  </si>
  <si>
    <t>CANELA</t>
  </si>
  <si>
    <t>CANGUARETAMA</t>
  </si>
  <si>
    <t>CANTANHEDE</t>
  </si>
  <si>
    <t>CANUTAMA</t>
  </si>
  <si>
    <t>CAPANEMA</t>
  </si>
  <si>
    <t>CAPELA DO ALTO ALEGRE</t>
  </si>
  <si>
    <t>CAPIM GROSSO</t>
  </si>
  <si>
    <t>CAPITAO DE CAMPOS</t>
  </si>
  <si>
    <t>CAPITAO ENEAS</t>
  </si>
  <si>
    <t>CAPITAO POCO</t>
  </si>
  <si>
    <t>CAPIVARI DE BAIXO</t>
  </si>
  <si>
    <t>CARACARAI</t>
  </si>
  <si>
    <t>CARAGUATATUBA</t>
  </si>
  <si>
    <t>CARANAIBA</t>
  </si>
  <si>
    <t>CARAUARI</t>
  </si>
  <si>
    <t>CAREIRO</t>
  </si>
  <si>
    <t>CARIDADE DO PIAUI</t>
  </si>
  <si>
    <t>CARINHANHA</t>
  </si>
  <si>
    <t>CARIRIACU</t>
  </si>
  <si>
    <t>CARMO</t>
  </si>
  <si>
    <t>CASIMIRO DE ABREU</t>
  </si>
  <si>
    <t>CASTRO</t>
  </si>
  <si>
    <t>CATARINA</t>
  </si>
  <si>
    <t>CATINGUEIRA</t>
  </si>
  <si>
    <t>CAXAMBU DO SUL</t>
  </si>
  <si>
    <t>CEDRAL</t>
  </si>
  <si>
    <t>CERRO GRANDE DO SUL</t>
  </si>
  <si>
    <t>CHA PRETA</t>
  </si>
  <si>
    <t>CHAPADINHA</t>
  </si>
  <si>
    <t>CHAVAL</t>
  </si>
  <si>
    <t>CHORROCHO</t>
  </si>
  <si>
    <t>CHUVISCA</t>
  </si>
  <si>
    <t>COCAL DE TELHA</t>
  </si>
  <si>
    <t>COCALZINHO DE GOIAS</t>
  </si>
  <si>
    <t>COCOS</t>
  </si>
  <si>
    <t>COLATINA</t>
  </si>
  <si>
    <t>COLINAS DO SUL</t>
  </si>
  <si>
    <t>CONCEICAO DA BARRA</t>
  </si>
  <si>
    <t>CONCEICAO DO CASTELO</t>
  </si>
  <si>
    <t>CONDE</t>
  </si>
  <si>
    <t>CONGONHINHAS</t>
  </si>
  <si>
    <t>CONTENDAS DO SINCORA</t>
  </si>
  <si>
    <t>CORBELIA</t>
  </si>
  <si>
    <t>CORIBE</t>
  </si>
  <si>
    <t>COROATA</t>
  </si>
  <si>
    <t>CORONEL JOSE DIAS</t>
  </si>
  <si>
    <t>CORONEL MACEDO</t>
  </si>
  <si>
    <t>CORONEL MURTA</t>
  </si>
  <si>
    <t>CRISTIANOPOLIS</t>
  </si>
  <si>
    <t>CRISTINA</t>
  </si>
  <si>
    <t>CRISTINAPOLIS</t>
  </si>
  <si>
    <t>CROATA</t>
  </si>
  <si>
    <t>CRUZALIA</t>
  </si>
  <si>
    <t>CRUZEIRO DA FORTALEZA</t>
  </si>
  <si>
    <t>CRUZILIA</t>
  </si>
  <si>
    <t>CUMARU DO NORTE</t>
  </si>
  <si>
    <t>CURACA</t>
  </si>
  <si>
    <t>CURITIBANOS</t>
  </si>
  <si>
    <t>CURRAL DE CIMA</t>
  </si>
  <si>
    <t>DELFINOPOLIS</t>
  </si>
  <si>
    <t>DESTERRO DO MELO</t>
  </si>
  <si>
    <t>DIVINESIA</t>
  </si>
  <si>
    <t>DIVINOLANDIA</t>
  </si>
  <si>
    <t>DIVINOPOLIS DO TOCANTINS</t>
  </si>
  <si>
    <t>DOIS RIACHOS</t>
  </si>
  <si>
    <t>DOM ELISEU</t>
  </si>
  <si>
    <t>DOM PEDRO</t>
  </si>
  <si>
    <t>DOMINGOS MOURAO</t>
  </si>
  <si>
    <t>DORMENTES</t>
  </si>
  <si>
    <t>ECOPORANGA</t>
  </si>
  <si>
    <t>ELIAS FAUSTO</t>
  </si>
  <si>
    <t>ENGENHEIRO NAVARRO</t>
  </si>
  <si>
    <t>ENGENHEIRO PAULO DE FRONTIN</t>
  </si>
  <si>
    <t>ENTRE FOLHAS</t>
  </si>
  <si>
    <t>ERNESTINA</t>
  </si>
  <si>
    <t>ESMERALDAS</t>
  </si>
  <si>
    <t>ESPERA FELIZ</t>
  </si>
  <si>
    <t>ESPIRITO SANTO DO PINHAL</t>
  </si>
  <si>
    <t>EUGENIO DE CASTRO</t>
  </si>
  <si>
    <t>FAMA</t>
  </si>
  <si>
    <t>FAROL</t>
  </si>
  <si>
    <t>FATIMA</t>
  </si>
  <si>
    <t>FATIMA DO SUL</t>
  </si>
  <si>
    <t>FAZENDA RIO GRANDE</t>
  </si>
  <si>
    <t>FEIRA NOVA DO MARANHAO</t>
  </si>
  <si>
    <t>FELISBURGO</t>
  </si>
  <si>
    <t>FELIXLANDIA</t>
  </si>
  <si>
    <t>FIGUEIROPOLIS</t>
  </si>
  <si>
    <t>FLORA RICA</t>
  </si>
  <si>
    <t>FLORESTA DO ARAGUAIA</t>
  </si>
  <si>
    <t>FLORINIA</t>
  </si>
  <si>
    <t>FONTE BOA</t>
  </si>
  <si>
    <t>FONTOURA XAVIER</t>
  </si>
  <si>
    <t>FORMOSA</t>
  </si>
  <si>
    <t>FORMOSA DO OESTE</t>
  </si>
  <si>
    <t>FORMOSO DO ARAGUAIA</t>
  </si>
  <si>
    <t>FORTALEZA DO TABOCAO</t>
  </si>
  <si>
    <t>FOZ DO IGUACU</t>
  </si>
  <si>
    <t>FOZ DO JORDAO</t>
  </si>
  <si>
    <t>FRECHEIRINHA</t>
  </si>
  <si>
    <t>FRUTAL</t>
  </si>
  <si>
    <t>GALIA</t>
  </si>
  <si>
    <t>GANDU</t>
  </si>
  <si>
    <t>GENERAL SAMPAIO</t>
  </si>
  <si>
    <t>GENTIO DO OURO</t>
  </si>
  <si>
    <t>GODOY MOREIRA</t>
  </si>
  <si>
    <t>GOIATINS</t>
  </si>
  <si>
    <t>GOVERNADOR EUGENIO BARROS</t>
  </si>
  <si>
    <t>GOVERNADOR MANGABEIRA</t>
  </si>
  <si>
    <t>GRACA ARANHA</t>
  </si>
  <si>
    <t>GRAMADO DOS LOUREIROS</t>
  </si>
  <si>
    <t>GRANJA</t>
  </si>
  <si>
    <t>GRAVATAL</t>
  </si>
  <si>
    <t>GUAIBA</t>
  </si>
  <si>
    <t>GUANAMBI</t>
  </si>
  <si>
    <t>GUAPORE</t>
  </si>
  <si>
    <t>GUARACIAMA</t>
  </si>
  <si>
    <t>GUARANESIA</t>
  </si>
  <si>
    <t>GUARANI</t>
  </si>
  <si>
    <t>GUARANIACU</t>
  </si>
  <si>
    <t>GUARARA</t>
  </si>
  <si>
    <t>GUARATINGA</t>
  </si>
  <si>
    <t>GUATAPARA</t>
  </si>
  <si>
    <t>GURJAO</t>
  </si>
  <si>
    <t>HERVEIRAS</t>
  </si>
  <si>
    <t>HIDROLANDIA</t>
  </si>
  <si>
    <t>IACIARA</t>
  </si>
  <si>
    <t>IAPU</t>
  </si>
  <si>
    <t>IATI</t>
  </si>
  <si>
    <t>IBIARA</t>
  </si>
  <si>
    <t>IBICOARA</t>
  </si>
  <si>
    <t>IBIPEBA</t>
  </si>
  <si>
    <t>IBIQUERA</t>
  </si>
  <si>
    <t>IBITIARA</t>
  </si>
  <si>
    <t>ICARA</t>
  </si>
  <si>
    <t>ICATU</t>
  </si>
  <si>
    <t>IGARAPE-ACU</t>
  </si>
  <si>
    <t>IGARASSU</t>
  </si>
  <si>
    <t>IJUI</t>
  </si>
  <si>
    <t>ILHOTA</t>
  </si>
  <si>
    <t>INACIOLANDIA</t>
  </si>
  <si>
    <t>INAJA</t>
  </si>
  <si>
    <t>INDEPENDENCIA</t>
  </si>
  <si>
    <t>INDIANOPOLIS</t>
  </si>
  <si>
    <t>INDIAVAI</t>
  </si>
  <si>
    <t>IPABA</t>
  </si>
  <si>
    <t>IPUEIRAS</t>
  </si>
  <si>
    <t>IPUPIARA</t>
  </si>
  <si>
    <t>ITABELA</t>
  </si>
  <si>
    <t>ITABERABA</t>
  </si>
  <si>
    <t>ITAIOPOLIS</t>
  </si>
  <si>
    <t>ITAITINGA</t>
  </si>
  <si>
    <t>ITAJA</t>
  </si>
  <si>
    <t>ITALVA</t>
  </si>
  <si>
    <t>ITAPEVA</t>
  </si>
  <si>
    <t>ITAPICURU</t>
  </si>
  <si>
    <t>ITAPIRA</t>
  </si>
  <si>
    <t>ITARARE</t>
  </si>
  <si>
    <t>ITARIRI</t>
  </si>
  <si>
    <t>ITATIAIA</t>
  </si>
  <si>
    <t>ITATIBA DO SUL</t>
  </si>
  <si>
    <t>ITATIRA</t>
  </si>
  <si>
    <t>ITAUBAL</t>
  </si>
  <si>
    <t>ITAUNA</t>
  </si>
  <si>
    <t>ITIRAPINA</t>
  </si>
  <si>
    <t>ITUACU</t>
  </si>
  <si>
    <t>ITUMIRIM</t>
  </si>
  <si>
    <t>ITUVERAVA</t>
  </si>
  <si>
    <t>IVATE</t>
  </si>
  <si>
    <t>JACIARA</t>
  </si>
  <si>
    <t>JACOBINA DO PIAUI</t>
  </si>
  <si>
    <t>JACUIPE</t>
  </si>
  <si>
    <t>JACUIZINHO</t>
  </si>
  <si>
    <t>JAGUAPITA</t>
  </si>
  <si>
    <t>JAGUARIBARA</t>
  </si>
  <si>
    <t>JAIBA</t>
  </si>
  <si>
    <t>JANAUBA</t>
  </si>
  <si>
    <t>JAPONVAR</t>
  </si>
  <si>
    <t>JAQUEIRA</t>
  </si>
  <si>
    <t>JARAGUA</t>
  </si>
  <si>
    <t>JATOBA</t>
  </si>
  <si>
    <t>JATOBA DO PIAUI</t>
  </si>
  <si>
    <t>JAUPACI</t>
  </si>
  <si>
    <t>JENIPAPO DOS VIEIRAS</t>
  </si>
  <si>
    <t>JEQUIA DA PRAIA</t>
  </si>
  <si>
    <t>JERICO</t>
  </si>
  <si>
    <t>JI-PARANA</t>
  </si>
  <si>
    <t>JOSELANDIA</t>
  </si>
  <si>
    <t>JULIO DE CASTILHOS</t>
  </si>
  <si>
    <t>JUPI</t>
  </si>
  <si>
    <t>JURANDA</t>
  </si>
  <si>
    <t>JUREMA</t>
  </si>
  <si>
    <t>JUTI</t>
  </si>
  <si>
    <t>LAGOA DO CARRO</t>
  </si>
  <si>
    <t>LAGOA FORMOSA</t>
  </si>
  <si>
    <t>LAGOA NOVA</t>
  </si>
  <si>
    <t>LARANJEIRAS DO SUL</t>
  </si>
  <si>
    <t>LAVRAS DA MANGABEIRA</t>
  </si>
  <si>
    <t>LIDIANOPOLIS</t>
  </si>
  <si>
    <t>LINHA NOVA</t>
  </si>
  <si>
    <t>LONDRINA</t>
  </si>
  <si>
    <t>LUCENA</t>
  </si>
  <si>
    <t>LUNARDELLI</t>
  </si>
  <si>
    <t>MACAMBIRA</t>
  </si>
  <si>
    <t>MACAPA</t>
  </si>
  <si>
    <t>MACHADOS</t>
  </si>
  <si>
    <t>MAE DO RIO</t>
  </si>
  <si>
    <t>MANCIO LIMA</t>
  </si>
  <si>
    <t>MANDAGUARI</t>
  </si>
  <si>
    <t>MANICORE</t>
  </si>
  <si>
    <t>MARAA</t>
  </si>
  <si>
    <t>MARACAI</t>
  </si>
  <si>
    <t>MARACAJA</t>
  </si>
  <si>
    <t>MARCO</t>
  </si>
  <si>
    <t>MARIALVA</t>
  </si>
  <si>
    <t>MARINGA</t>
  </si>
  <si>
    <t>MARITUBA</t>
  </si>
  <si>
    <t>MARTINS</t>
  </si>
  <si>
    <t>MARTINS SOARES</t>
  </si>
  <si>
    <t>MARUMBI</t>
  </si>
  <si>
    <t>MARZAGAO</t>
  </si>
  <si>
    <t>MATAO</t>
  </si>
  <si>
    <t>MATIAS OLIMPIO</t>
  </si>
  <si>
    <t>MAUA</t>
  </si>
  <si>
    <t>MEDINA</t>
  </si>
  <si>
    <t>MELEIRO</t>
  </si>
  <si>
    <t>MENDES</t>
  </si>
  <si>
    <t>MESQUITA</t>
  </si>
  <si>
    <t>MESSIAS</t>
  </si>
  <si>
    <t>MIMOSO DO SUL</t>
  </si>
  <si>
    <t>MINACU</t>
  </si>
  <si>
    <t>MIRABELA</t>
  </si>
  <si>
    <t>MIRACEMA</t>
  </si>
  <si>
    <t>MIRACEMA DO TOCANTINS</t>
  </si>
  <si>
    <t>MIRANDA</t>
  </si>
  <si>
    <t>MIRANDIBA</t>
  </si>
  <si>
    <t>MONGAGUA</t>
  </si>
  <si>
    <t>MONTANHAS</t>
  </si>
  <si>
    <t>MONTE ALEGRE</t>
  </si>
  <si>
    <t>MONTE BELO DO SUL</t>
  </si>
  <si>
    <t>MONTE CARMELO</t>
  </si>
  <si>
    <t>MONTE NEGRO</t>
  </si>
  <si>
    <t>MONTIVIDIU</t>
  </si>
  <si>
    <t>MORMACO</t>
  </si>
  <si>
    <t>MORPARA</t>
  </si>
  <si>
    <t>MORRINHOS</t>
  </si>
  <si>
    <t>MORRO AGUDO</t>
  </si>
  <si>
    <t>MORRO GRANDE</t>
  </si>
  <si>
    <t>MUITOS CAPOES</t>
  </si>
  <si>
    <t>MUQUEM DE SAO FRANCISCO</t>
  </si>
  <si>
    <t>MUTUIPE</t>
  </si>
  <si>
    <t>MUZAMBINHO</t>
  </si>
  <si>
    <t>NAZARE DA MATA</t>
  </si>
  <si>
    <t>NAZARIO</t>
  </si>
  <si>
    <t>NINA RODRIGUES</t>
  </si>
  <si>
    <t>NIOAQUE</t>
  </si>
  <si>
    <t>NONOAI</t>
  </si>
  <si>
    <t>NORMANDIA</t>
  </si>
  <si>
    <t>NOSSA SENHORA DE NAZARE</t>
  </si>
  <si>
    <t>NOSSA SENHORA DO SOCORRO</t>
  </si>
  <si>
    <t>NOVA AURORA</t>
  </si>
  <si>
    <t>NOVA BANDEIRANTES</t>
  </si>
  <si>
    <t>NOVA BRASILANDIA</t>
  </si>
  <si>
    <t>NOVA CANAA DO NORTE</t>
  </si>
  <si>
    <t>NOVA CANAA PAULISTA</t>
  </si>
  <si>
    <t>NOVA FRIBURGO</t>
  </si>
  <si>
    <t>NOVA IGUACU DE GOIAS</t>
  </si>
  <si>
    <t>NOVA ITABERABA</t>
  </si>
  <si>
    <t>NOVA MARILANDIA</t>
  </si>
  <si>
    <t>NOVA MUTUM</t>
  </si>
  <si>
    <t>NOVA ODESSA</t>
  </si>
  <si>
    <t>NOVA PADUA</t>
  </si>
  <si>
    <t>NOVA SANTA RITA</t>
  </si>
  <si>
    <t>NOVA TEBAS</t>
  </si>
  <si>
    <t>NOVA UNIAO</t>
  </si>
  <si>
    <t>NOVAIS</t>
  </si>
  <si>
    <t>NOVO HAMBURGO</t>
  </si>
  <si>
    <t>NOVO HORIZONTE DO OESTE</t>
  </si>
  <si>
    <t>NOVO HORIZONTE DO SUL</t>
  </si>
  <si>
    <t>NOVO ITACOLOMI</t>
  </si>
  <si>
    <t>NOVO MACHADO</t>
  </si>
  <si>
    <t>NOVO REPARTIMENTO</t>
  </si>
  <si>
    <t>NUPORANGA</t>
  </si>
  <si>
    <t>OEIRAS DO PARA</t>
  </si>
  <si>
    <t>OLHO D'AGUA DO CASADO</t>
  </si>
  <si>
    <t>OLHO D'AGUA GRANDE</t>
  </si>
  <si>
    <t>OLIVEIRA</t>
  </si>
  <si>
    <t>ONDA VERDE</t>
  </si>
  <si>
    <t>ORIXIMINA</t>
  </si>
  <si>
    <t>ORTIGUEIRA</t>
  </si>
  <si>
    <t>OSORIO</t>
  </si>
  <si>
    <t>OUREM</t>
  </si>
  <si>
    <t>OURILANDIA DO NORTE</t>
  </si>
  <si>
    <t>PACAJUS</t>
  </si>
  <si>
    <t>PADRE MARCOS</t>
  </si>
  <si>
    <t>PAIM FILHO</t>
  </si>
  <si>
    <t>PALMARES PAULISTA</t>
  </si>
  <si>
    <t>PALMEIRAS</t>
  </si>
  <si>
    <t>PALMITOS</t>
  </si>
  <si>
    <t>PALOTINA</t>
  </si>
  <si>
    <t>PANAMA</t>
  </si>
  <si>
    <t>PAPANDUVA</t>
  </si>
  <si>
    <t>PARAIBA DO SUL</t>
  </si>
  <si>
    <t>PARAISO DO SUL</t>
  </si>
  <si>
    <t>PARAISO DO TOCANTINS</t>
  </si>
  <si>
    <t>PARANAIBA</t>
  </si>
  <si>
    <t>PARANATINGA</t>
  </si>
  <si>
    <t>PARAOPEBA</t>
  </si>
  <si>
    <t>PARECIS</t>
  </si>
  <si>
    <t>PASSOS MAIA</t>
  </si>
  <si>
    <t>PATY DO ALFERES</t>
  </si>
  <si>
    <t>PATO BRANCO</t>
  </si>
  <si>
    <t>PAULINIA</t>
  </si>
  <si>
    <t>PAULISTANA</t>
  </si>
  <si>
    <t>PAVERAMA</t>
  </si>
  <si>
    <t>PEDRINHAS</t>
  </si>
  <si>
    <t>PEDRO CANARIO</t>
  </si>
  <si>
    <t>PENTECOSTE</t>
  </si>
  <si>
    <t>PEQUI</t>
  </si>
  <si>
    <t>PIANCO</t>
  </si>
  <si>
    <t>PIEDADE DE PONTE NOVA</t>
  </si>
  <si>
    <t>PIEDADE DOS GERAIS</t>
  </si>
  <si>
    <t>PINHAIS</t>
  </si>
  <si>
    <t>PIRAI</t>
  </si>
  <si>
    <t>PIRANGA</t>
  </si>
  <si>
    <t>PIRANGI</t>
  </si>
  <si>
    <t>PIRAPORA DO BOM JESUS</t>
  </si>
  <si>
    <t>PIRAUBA</t>
  </si>
  <si>
    <t>PIRIPA</t>
  </si>
  <si>
    <t>PIRPIRITUBA</t>
  </si>
  <si>
    <t>PITANGUEIRAS</t>
  </si>
  <si>
    <t>POCO DAS TRINCHEIRAS</t>
  </si>
  <si>
    <t>POCO REDONDO</t>
  </si>
  <si>
    <t>POLONI</t>
  </si>
  <si>
    <t>PONTAL</t>
  </si>
  <si>
    <t>PONTE ALTA DO TOCANTINS</t>
  </si>
  <si>
    <t>PONTES E LACERDA</t>
  </si>
  <si>
    <t>PORTO UNIAO</t>
  </si>
  <si>
    <t>POSSE</t>
  </si>
  <si>
    <t>PRADO FERREIRA</t>
  </si>
  <si>
    <t>PRADOS</t>
  </si>
  <si>
    <t>PRATA DO PIAUI</t>
  </si>
  <si>
    <t>PRATANIA</t>
  </si>
  <si>
    <t>PRATINHA</t>
  </si>
  <si>
    <t>PRESIDENTE GETULIO</t>
  </si>
  <si>
    <t>PRIMAVERA</t>
  </si>
  <si>
    <t>PROFESSOR JAMIL</t>
  </si>
  <si>
    <t>PROMISSAO</t>
  </si>
  <si>
    <t>QUADRA</t>
  </si>
  <si>
    <t>QUATRO BARRAS</t>
  </si>
  <si>
    <t>QUISSAMA</t>
  </si>
  <si>
    <t>QUIXABA</t>
  </si>
  <si>
    <t>QUIXABEIRA</t>
  </si>
  <si>
    <t>QUIXELO</t>
  </si>
  <si>
    <t>REGENTE FEIJO</t>
  </si>
  <si>
    <t>RELVADO</t>
  </si>
  <si>
    <t>RIACHAO DO DANTAS</t>
  </si>
  <si>
    <t>RIACHO DE SANTANA</t>
  </si>
  <si>
    <t>RIANAPOLIS</t>
  </si>
  <si>
    <t>RIBEIRAO BRANCO</t>
  </si>
  <si>
    <t>RIBEIRAO CASCALHEIRA</t>
  </si>
  <si>
    <t>RIBEIRAO DO LARGO</t>
  </si>
  <si>
    <t>RIBEIROPOLIS</t>
  </si>
  <si>
    <t>RIO AZUL</t>
  </si>
  <si>
    <t>RIO BANANAL</t>
  </si>
  <si>
    <t>RIO BRILHANTE</t>
  </si>
  <si>
    <t>RIO CLARO</t>
  </si>
  <si>
    <t>RIO DAS OSTRAS</t>
  </si>
  <si>
    <t>RIO DOS BOIS</t>
  </si>
  <si>
    <t>RIO ESPERA</t>
  </si>
  <si>
    <t>RIO FORTUNA</t>
  </si>
  <si>
    <t>RIO GRANDE DO PIAUI</t>
  </si>
  <si>
    <t>RIO NOVO DO SUL</t>
  </si>
  <si>
    <t>RIO PRETO</t>
  </si>
  <si>
    <t>RIO QUENTE</t>
  </si>
  <si>
    <t>ROCA SALES</t>
  </si>
  <si>
    <t>RODEIO BONITO</t>
  </si>
  <si>
    <t>RODELAS</t>
  </si>
  <si>
    <t>ROLANTE</t>
  </si>
  <si>
    <t>ROSEIRA</t>
  </si>
  <si>
    <t>SALDANHA MARINHO</t>
  </si>
  <si>
    <t>SALES</t>
  </si>
  <si>
    <t>SALINAS</t>
  </si>
  <si>
    <t>SALINAS DA MARGARIDA</t>
  </si>
  <si>
    <t>SALITRE</t>
  </si>
  <si>
    <t>SALMOURAO</t>
  </si>
  <si>
    <t>SALOA</t>
  </si>
  <si>
    <t>SALTO</t>
  </si>
  <si>
    <t>SALVADOR DO SUL</t>
  </si>
  <si>
    <t>SANTA ADELIA</t>
  </si>
  <si>
    <t>SANTA BARBARA</t>
  </si>
  <si>
    <t>SANTA BARBARA D'OESTE</t>
  </si>
  <si>
    <t>SANTA BARBARA DO LESTE</t>
  </si>
  <si>
    <t>SANTA CRUZ DO SUL</t>
  </si>
  <si>
    <t>SANTA CRUZ DO XINGU</t>
  </si>
  <si>
    <t>SANTA EFIGENIA DE MINAS</t>
  </si>
  <si>
    <t>SANTA ERNESTINA</t>
  </si>
  <si>
    <t>SANTA HELENA DE GOIAS</t>
  </si>
  <si>
    <t>SANTA IZABEL DO OESTE</t>
  </si>
  <si>
    <t>SANTA LUZIA</t>
  </si>
  <si>
    <t>SANTA LUZIA DO NORTE</t>
  </si>
  <si>
    <t>SANTA MARIA DA BOA VISTA</t>
  </si>
  <si>
    <t>SANTA ROSA DE LIMA</t>
  </si>
  <si>
    <t>SANTA TERESINHA</t>
  </si>
  <si>
    <t>SANTANA</t>
  </si>
  <si>
    <t>SANTANA DA PONTE PENSA</t>
  </si>
  <si>
    <t>SANTANA DE MANGUEIRA</t>
  </si>
  <si>
    <t>SANTO ANTONIO</t>
  </si>
  <si>
    <t>SANTO ANTONIO DA PLATINA</t>
  </si>
  <si>
    <t>SANTO ANTONIO DE LISBOA</t>
  </si>
  <si>
    <t>SANTO ANTONIO DO DESCOBERTO</t>
  </si>
  <si>
    <t>SANTO ANTONIO DO MONTE</t>
  </si>
  <si>
    <t>SANTO ANTONIO DO PALMA</t>
  </si>
  <si>
    <t>SANTO ANTONIO DO RETIRO</t>
  </si>
  <si>
    <t>SANTO ANTONIO DOS MILAGRES</t>
  </si>
  <si>
    <t>SANTO AUGUSTO</t>
  </si>
  <si>
    <t>SANTOS DUMONT</t>
  </si>
  <si>
    <t>SAO BENTO DO NORTE</t>
  </si>
  <si>
    <t>SAO BONIFACIO</t>
  </si>
  <si>
    <t>SAO BRAS</t>
  </si>
  <si>
    <t>SAO CAETANO DO SUL</t>
  </si>
  <si>
    <t>SAO CRISTOVAO DO SUL</t>
  </si>
  <si>
    <t>SAO DOMINGOS</t>
  </si>
  <si>
    <t>SAO JOAO DA URTIGA</t>
  </si>
  <si>
    <t>SAO JOAO DE MERITI</t>
  </si>
  <si>
    <t>SAO JOAO DO JAGUARIBE</t>
  </si>
  <si>
    <t>SAO JOAO DO PIAUI</t>
  </si>
  <si>
    <t>SAO JOAQUIM DE BICAS</t>
  </si>
  <si>
    <t>SAO JOSE DE CAIANA</t>
  </si>
  <si>
    <t>SAO JOSE DO BELMONTE</t>
  </si>
  <si>
    <t>SAO JOSE DO DIVINO</t>
  </si>
  <si>
    <t>SAO JOSE DO HERVAL</t>
  </si>
  <si>
    <t>SAO JOSE DO POVO</t>
  </si>
  <si>
    <t>SAO JOSE DO RIO PRETO</t>
  </si>
  <si>
    <t>SAO LOURENCO DO PIAUI</t>
  </si>
  <si>
    <t>SAO LUIZ DO NORTE</t>
  </si>
  <si>
    <t>SAO LUIZ GONZAGA</t>
  </si>
  <si>
    <t>SAO MIGUEL DO ALEIXO</t>
  </si>
  <si>
    <t>SAO MIGUEL DO TOCANTINS</t>
  </si>
  <si>
    <t>SAO PEDRO DE ALCANTARA</t>
  </si>
  <si>
    <t>SAO PEDRO DO SUL</t>
  </si>
  <si>
    <t>SAO RAFAEL</t>
  </si>
  <si>
    <t>SAO RAIMUNDO DAS MANGABEIRAS</t>
  </si>
  <si>
    <t>SAO SEBASTIAO DA AMOREIRA</t>
  </si>
  <si>
    <t>SAO THOME DAS LETRAS</t>
  </si>
  <si>
    <t>SAO TOME</t>
  </si>
  <si>
    <t>SAPUCAI-MIRIM</t>
  </si>
  <si>
    <t>SARANDI</t>
  </si>
  <si>
    <t>SARZEDO</t>
  </si>
  <si>
    <t>SEABRA</t>
  </si>
  <si>
    <t>SEBASTIAO LARANJEIRAS</t>
  </si>
  <si>
    <t>SEBASTIAO LEAL</t>
  </si>
  <si>
    <t>SENADOR CANEDO</t>
  </si>
  <si>
    <t>SENADOR CORTES</t>
  </si>
  <si>
    <t>SENADOR GUIOMARD</t>
  </si>
  <si>
    <t>SENADOR RUI PALMEIRA</t>
  </si>
  <si>
    <t>SENTINELA DO SUL</t>
  </si>
  <si>
    <t>SERRA ALTA</t>
  </si>
  <si>
    <t>SERRA DOURADA</t>
  </si>
  <si>
    <t>SERRA TALHADA</t>
  </si>
  <si>
    <t>SERRANA</t>
  </si>
  <si>
    <t>SERRANIA</t>
  </si>
  <si>
    <t>SETE LAGOAS</t>
  </si>
  <si>
    <t>SEVERIANO DE ALMEIDA</t>
  </si>
  <si>
    <t>SEVERINIA</t>
  </si>
  <si>
    <t>SIMPLICIO MENDES</t>
  </si>
  <si>
    <t>SIRINHAEM</t>
  </si>
  <si>
    <t>SITIO D'ABADIA</t>
  </si>
  <si>
    <t>SITIO DO MATO</t>
  </si>
  <si>
    <t>SITIO NOVO</t>
  </si>
  <si>
    <t>SOBRADINHO</t>
  </si>
  <si>
    <t>SOLEDADE</t>
  </si>
  <si>
    <t>SUCUPIRA DO NORTE</t>
  </si>
  <si>
    <t>SURUBIM</t>
  </si>
  <si>
    <t>SUSSUAPARA</t>
  </si>
  <si>
    <t>TABOCAS DO BREJO VELHO</t>
  </si>
  <si>
    <t>TACARATU</t>
  </si>
  <si>
    <t>TANGARA</t>
  </si>
  <si>
    <t>TAQUARI</t>
  </si>
  <si>
    <t>TAQUARITINGA</t>
  </si>
  <si>
    <t>TARABAI</t>
  </si>
  <si>
    <t>TASSO FRAGOSO</t>
  </si>
  <si>
    <t>TAUBATE</t>
  </si>
  <si>
    <t>TEOFILANDIA</t>
  </si>
  <si>
    <t>TEOFILO OTONI</t>
  </si>
  <si>
    <t>TEOTONIO VILELA</t>
  </si>
  <si>
    <t>TERENOS</t>
  </si>
  <si>
    <t>TERESINA DE GOIAS</t>
  </si>
  <si>
    <t>TIMBURI</t>
  </si>
  <si>
    <t>TOLEDO</t>
  </si>
  <si>
    <t>TRAIPU</t>
  </si>
  <si>
    <t>TRES CACHOEIRAS</t>
  </si>
  <si>
    <t>TRES CORACOES</t>
  </si>
  <si>
    <t>TREZE TILIAS</t>
  </si>
  <si>
    <t>TUPANCI DO SUL</t>
  </si>
  <si>
    <t>TURILANDIA</t>
  </si>
  <si>
    <t>TURMALINA</t>
  </si>
  <si>
    <t>UCHOA</t>
  </si>
  <si>
    <t>UMARIZAL</t>
  </si>
  <si>
    <t>UNIAO</t>
  </si>
  <si>
    <t>UNIAO DOS PALMARES</t>
  </si>
  <si>
    <t>UPANEMA</t>
  </si>
  <si>
    <t>URBANO SANTOS</t>
  </si>
  <si>
    <t>URUCANIA</t>
  </si>
  <si>
    <t>UTINGA</t>
  </si>
  <si>
    <t>VALENCA</t>
  </si>
  <si>
    <t>VARGEM GRANDE</t>
  </si>
  <si>
    <t>VARZEA</t>
  </si>
  <si>
    <t>VARZEA GRANDE</t>
  </si>
  <si>
    <t>VENANCIO AIRES</t>
  </si>
  <si>
    <t>VENDA NOVA DO IMIGRANTE</t>
  </si>
  <si>
    <t>VENHA-VER</t>
  </si>
  <si>
    <t>VENTUROSA</t>
  </si>
  <si>
    <t>VEREDA</t>
  </si>
  <si>
    <t>VESPASIANO</t>
  </si>
  <si>
    <t>VICENTINOPOLIS</t>
  </si>
  <si>
    <t>VICOSA</t>
  </si>
  <si>
    <t>VICOSA DO CEARA</t>
  </si>
  <si>
    <t>VIDEIRA</t>
  </si>
  <si>
    <t>VILA RICA</t>
  </si>
  <si>
    <t>VIRGEM DA LAPA</t>
  </si>
  <si>
    <t>VISTA ALEGRE</t>
  </si>
  <si>
    <t>VISTA ALEGRE DO PRATA</t>
  </si>
  <si>
    <t>VITORIA DAS MISSOES</t>
  </si>
  <si>
    <t>WAGNER</t>
  </si>
  <si>
    <t>WALL FERRAZ</t>
  </si>
  <si>
    <t>XANGRI-LA</t>
  </si>
  <si>
    <t>XAXIM</t>
  </si>
  <si>
    <t>1.1.1</t>
  </si>
  <si>
    <t>-</t>
  </si>
  <si>
    <t>2.3.1</t>
  </si>
  <si>
    <t>2.3.2</t>
  </si>
  <si>
    <t>2.3.3</t>
  </si>
  <si>
    <t>01 (UM) ÔNIBUS PARA ATENDIMENTO MÉDICO-ODONTOLÓGICO.</t>
  </si>
  <si>
    <t>CONSTRUÇÃO DE ATERRO SANITÁRIO.</t>
  </si>
  <si>
    <t>VERIFICAR A APLICAÇÃO DOS RECURSOS DESTINADOS PARA O PISO DE ATENÇÃO BÁSICA.</t>
  </si>
  <si>
    <t>AQUISIÇÃO/DISTRIBUIÇÃO DE MEDICAMENTOS PELA PREFEITURA MUNICIPAL.</t>
  </si>
  <si>
    <t>VERIFICAR A EXECUÇÃO DE AÇÕES INERENTES À VIGILÂNCIA EPIDEMIOLÓGICA NO MUNICÍPIO, BEM COMO OPERAÇÕES DE COMBATE AO VETOR, VIGILÂNCIA ENTOMOLÓGICA E MANEJO DE INSETICIDAS.</t>
  </si>
  <si>
    <t>AQUISIÇÃO E DISTRIBUIÇÃO DE MEDICAMENTOS BÁSICOS.</t>
  </si>
  <si>
    <t>A DESTINAÇÃO OU APLICAÇÃO DOS RECURSOS NAS AÇÕES PREVISTAS.</t>
  </si>
  <si>
    <t>ATUAÇÃO DO GESTOR MUNICIPAL NA EXECUÇÃO DAS AÇÕES PREVISTA NA PPI-ECD</t>
  </si>
  <si>
    <t>A SISTEMÁTICA DE AQUISIÇÃO E DISTRIBUIÇÃO DE MEDICAMENTOS BÁSICOS ÀS UNIDADES DE SAÚDE.</t>
  </si>
  <si>
    <t>EXISTÊNCIA DAS EQUIPES DE SAÚDE, BEM COMO A EFETIVIDADE DO ATENDIMENTO ÀS FAMÍLIAS, NAS QUANTIDADES, NOS PRAZOS E NAS ESPECIFICAÇÕES PREVISTAS PELO PROGRAMA.</t>
  </si>
  <si>
    <t>MONITORAMENTO, SUPERVISÃO E ASSESSORAMENTO AOS MUNICÍPIOS</t>
  </si>
  <si>
    <t>AQUISIÇÃO E DISTRIBUIÇÃO DE MEDICAMENTOS BÁSICOS À POPULAÇÃO.</t>
  </si>
  <si>
    <t>CONSTRUÇÃO DE 45 MÓDULOS SANITÁRIOS.</t>
  </si>
  <si>
    <t>SISTEMA DE ESGOTO SANITÁRIO.</t>
  </si>
  <si>
    <t>CONSTRUÇÃO DO SISTEMA DE ESGOTAMENTO SANITÁRIO DA CIDADE DE ALAGOA NOVA - PB,</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</si>
  <si>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t>
  </si>
  <si>
    <t>SISTEMAS PÚBLICOS DE ABASTECIMENTO DE ÁGUA, CONFORME PLANO DE TRABALHO DO CONVÊNIO</t>
  </si>
  <si>
    <t>(VALOR NO RELATÓRIO: R$ 18.136,00).CONHECER TODA SISTEMÁTICA DE AQUISIÇÃO E DISTRIBUIÇÃO DE MEDICAMENTOS BÁSICOS E AVALIAR A COERÊNCIA DA AQUISIÇÃO E DA DISTRIBUIÇÃO COM A PROGRAMAÇÃO PACTUADA NA CIB, BEM COMO A EXECUÇÃO DO PROGRAMA NA UNIDADE DE SAÚDE.</t>
  </si>
  <si>
    <t>AQUISIÇÃO DE MEDICAMENTOS BÁSICOS DE ACORDO COM O PEAF.</t>
  </si>
  <si>
    <t>AQUISIÇÃO DE UNIDADE MÓVEL DE SAÚDE.</t>
  </si>
  <si>
    <t>MEDICAMENTOS PACTUADOS NO PLANO ESTADUAL DE ASSISTÊNCIA PEAF PARA ATENDIMENTO À FARMÁCIA BÁSICA.</t>
  </si>
  <si>
    <t>EXECUÇÃO DAS DIVERSAS AÇÕES DO PROGRAMA, PACTUADAS NA PROGRAMAÇÃO PACTUADA INTEGRADA DE VIGILÂNCIA EM SAÚDE - PPI/VS.</t>
  </si>
  <si>
    <t>EXECUÇÃO DE AÇÕES E SERVIÇOS DE ATENÇÃO BÁSICA À SAÚDE. (VALOR NO RELATÓRIO: R$ 140.955,76).</t>
  </si>
  <si>
    <t>01 (UM) GRUPO GERADOR DE ENERGIA ELÉTRICA PARA O HOSPITAL MUNICIPAL.</t>
  </si>
  <si>
    <t>AMPLIAÇÃO DO HOSPITAL MUNICIPAL.</t>
  </si>
  <si>
    <t>IMPLANTAÇÃO, COMPOSIÇÃO E FUNCIONAMENTO DAS EQUIPES DO PSF, ALÉM DA VERIFICAÇÃO DA INFRA-ESTRUTURA DAS UNIDADES BÁSICAS DE SAÚDE ONDE OS ATENDIMENTOS SÃO PRESTADOS</t>
  </si>
  <si>
    <t>CONSTRUÇÃO DE UNIDADE DE SAÚDE DO SISTEMA ÚNICO DE SAÚDE – SUS EM AMAPORÃ/PR.</t>
  </si>
  <si>
    <t>SISTEMÁTICA DE AQUISIÇÃO E DISTRIBUIÇÃO DOS MEDICAMENTOS BÁSICOS E AVALIAÇÃO DA COERÊNCIA DA AQUISIÇÃO E DA DISTRIBUIÇÃO COM A PROGRAMAÇÃO PACTUADA NA CIB, BEM COMO A EXECUÇÃO DO PROGRAMA NAS UNIDADES DE SAÚDE.</t>
  </si>
  <si>
    <t>APLICAÇÃO DOS RECURSOS DESTINADOS PARA O PISO DE ATENÇÃO BÁSICA.</t>
  </si>
  <si>
    <t>EXISTÊNCIA E FUNCIONAMENTO DO PROGRAMA SAÚDE DA FAMÍLIA NO MUNICÍPIO.</t>
  </si>
  <si>
    <t>ATUAÇÃO DOS AGENTES COMUNITÁRIOS DE SAÚDE NO ATENDIMENTO ÀS FAMÍLIAS CADASTRADAS NO PROGRAMA.</t>
  </si>
  <si>
    <t>APLICAÇÃO DOS RECURSOS DESTINADOS AO PISO DE ATENÇÃO BÁSICA – PAB-FIXO. (VALOR NO RELATÓRIO: R$ 79.270,00).</t>
  </si>
  <si>
    <t>CONSTRUÇÃO DE 18 (DEZOITO) MÓDULOS SANITÁRIOS NAS LOCALIDADES DE BARREIRINHO E SANTO ANTÃO. (VALOR NO RELATÓRIO: R$ 38.155,00).</t>
  </si>
  <si>
    <t>EXISTÊNCIA E FUNCIONAMENTO DOS PROGRAMAS DE SAÚDE DA FAMÍLIA E SAÚDE BUCAL.</t>
  </si>
  <si>
    <t>AQUISIÇÃO E DISTRIBUIÇÃO DE MEDICAMENTOS.</t>
  </si>
  <si>
    <t>IMPLANTAÇÃO DO SISTEMA DE ABASTECIMENTO DE ÁGUA DAS COMUNIDADES DE LAGOA GRANDE E CAETANOS EM AMONTADA - CE.</t>
  </si>
  <si>
    <t>AMPLIAÇÃO DO HOSPITAL E MATERNIDADE DR. RIGOBERTO ROMERO DE BARROS.</t>
  </si>
  <si>
    <t>IMPLANTAÇÃO DO ATERRO CONTROLADO NA LOCALIDADE DO DENDÊ NO MUNICÍPIO DE AMONTADA - CE</t>
  </si>
  <si>
    <t>AMPLIAÇÃO DO SISTEMA DE ABASTECIMENTO DE ÁGUA DA COMUNIDADE DE MOITAS EM AMONTADA – CE.</t>
  </si>
  <si>
    <t>CONSTRUÇÃO DE 110 MÓDULOS SANITÁRIOS NAS COMUNIDADES DE CARIRI, DE CARIRI DOS IRINEUS, DE CARIRI DAS ÁGUAS, DE CÓRREGO NOVO DO CARIRI, DE ARENGAS E DE TORRE (SEDE).</t>
  </si>
  <si>
    <t>CONSTRUÇÃO DE 588 MÓDULOS SANITÁRIOS NAS COMUNIDADES DE SABIAGUABA</t>
  </si>
  <si>
    <t>EXECUÇÃO DAS SEGUINTES AÇÕES: ATIVIDADES PACTUADAS NA PPI-ECD (PROGRAMAÇÃO PACTUADA E INTEGRADA – EPIDEMIOLOGIA E CONTROLE DE DOENÇAS)</t>
  </si>
  <si>
    <t>DESPESAS REALIZADAS COM RECURSOS DO PAB NO PERÍODO DE ABR/03 A ABR/04</t>
  </si>
  <si>
    <t>DESPESAS RELACIONADAS COM MEDICAMENTOS BÁSICOS, ESTOQUE DE MEDICAMENTOS</t>
  </si>
  <si>
    <t>COMPOSIÇÃO DAS EQUIPES DO PSF</t>
  </si>
  <si>
    <t>AS INSTALAÇÕES, OS EQUIPAMENTOS E AS INTERNAÇÕES PELO SUS NA SOCIEDADE POBRES SERVOS DA DIVINA PROVIDÊNCIA - HOSPITAL SAGRADO CORAÇÃO DE JESUS</t>
  </si>
  <si>
    <t>HABILITAÇÃO DOS MUNICÍPIOS PARA O RECEBIMENTO DOS RECURSOS DO PISO DE ATENÇÃO BÁSICA</t>
  </si>
  <si>
    <t>IMPLANTAÇÃO, COMPOSIÇÃO E FUNCIONAMENTO DAS EQUIPES DO PSF, ALÉM DA VERIFICAÇÃO DA INFRA-ESTRUTURA DAS UNIDADES BÁSICAS DE SAÚDE ONDE OS ATENDIMENTOS SÃO PRESTADOS.</t>
  </si>
  <si>
    <t>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t>
  </si>
  <si>
    <t>PROMOVER AÇÕES DE NOTIFICAÇÃO, INVESTIGAÇÃO, VIGILÂNCIA AMBIENTAL, CONTROLE DE DOENÇAS, IMUNIZAÇÕES, SISTEMAS DE INFORMAÇÃO, SUPERVISÃO, EDUCAÇÃO EM SAÚDE, COMUNICAÇÃO E MOBILIZAÇÃO SOCIAL NA ÁREA DE EPIDEEPIDEMIOLOGIA
E CONTROLE DE DOENÇAS.</t>
  </si>
  <si>
    <t>AQUISIÇÃO DOS MEDICAMENTOS BÁSICOS CONFORME PEAF</t>
  </si>
  <si>
    <t>PAB-FIXO</t>
  </si>
  <si>
    <t>AQUISIÇÃO DE UNIDADE MÓVEL DE SAÚDE</t>
  </si>
  <si>
    <t>AS AQUISIÇÕES EFETUADAS COM OS RECURSOS REPASSADOS</t>
  </si>
  <si>
    <t>COMPRAS DE MEDICAMENTOS</t>
  </si>
  <si>
    <t>COMPRAS</t>
  </si>
  <si>
    <t>COMPRAS E SERVIÇOS</t>
  </si>
  <si>
    <t>INSPEÇÃO DOS VEÍCULOS TRANSFERIDOS</t>
  </si>
  <si>
    <t>CONSULTAS MÉDICAS EM ESPECIALIDADES BÁSICAS, ATENDIMENTO ODONTOLÓGICO BÁSICO, PEQUENAS CIRURGIAS E PRONTO ATENDIMENTO.</t>
  </si>
  <si>
    <t>AQUISIÇÃO, ARMAZENAMENTO E DISTRIBUIÇÃO DE MEDICAMENTOS BÁSICOS</t>
  </si>
  <si>
    <t>SERVIÇO REFERENTE À EPIDEMIOLOGIA E CONTROLE DE DOENÇAS.</t>
  </si>
  <si>
    <t>FINANCIAMENTO DE EQUIPES DO PSF.</t>
  </si>
  <si>
    <t>ATENÇÃO BÁSICA DE SAÚDE – PAB FIXO.</t>
  </si>
  <si>
    <t>ATENDIMENTO AMBULATORIAL, HOSPITALAR. E EMERGENCIAL DO SUS – HOSPITAIS.</t>
  </si>
  <si>
    <t>EXECUÇÃO DO CONVÊNIO Nº 2350/2000 (SIAFI Nº 409130).</t>
  </si>
  <si>
    <t>EXECUÇÃO DO CONVÊNIO Nº 3246/2001 (SIAFI Nº 433156).</t>
  </si>
  <si>
    <t>EXECUÇÃO DO CONVÊNIO Nº 1931/2003 (SIAFI Nº 495422).</t>
  </si>
  <si>
    <t>REALIZAÇÃO DOS SERVIÇOS COBRADOS PELO HOSPITAL, CONSTANTES DAS AUTORIZAÇÕES DE INTERNAMENTO HOSPITALAR – AIH SELECIONADAS NO RELATÓRIO ANALÍTICO ELABORADO PELO DENASUS/MS</t>
  </si>
  <si>
    <t>ASSISTÊNCIA FARMACÊUTICA.</t>
  </si>
  <si>
    <t>PAB – FIXO.</t>
  </si>
  <si>
    <t>AUTORIZAÇÕES DE INTERNAÇÃO HOSPITALARES E INFRA-ESTRUTURA DO HOSPITAL JOÃO PAULO II DE ARAPORÃ.</t>
  </si>
  <si>
    <t>CONSTRUÇÃO DE SISTEMA DE ESGOTAMENTO SANITÁRIO, INTERCEPTOR E ETE.</t>
  </si>
  <si>
    <t>AQUISIÇÃO, ARMAZENAMENTO E DISTRIBUIÇÃO DE MEDICAMENTOS BÁSICOS.</t>
  </si>
  <si>
    <t>AMPLIAÇÃO E REFORMA DO CENTRO DE SAÚDE.</t>
  </si>
  <si>
    <t>AQUISIÇÃO DE UNIDADE MÓVEL DE SAÚDE COM O OBJETIVO DE FORTALECER O SISTEMA ÚNICO DE SAÚDE – SUS.</t>
  </si>
  <si>
    <t>AQUISIÇÃO DE EQUIPAMENTOS E MATERIAIS PERMANENTES PARA UNIDADES DE SAÚDE, NO INTUITO DE FORTALECER O SISTEMA ÚNICO DE SAÚDE - SUS.</t>
  </si>
  <si>
    <t>IMPLANTAÇÃO, APARELHAMENTO E ADEQUAÇÃO DE UNIDADES DE SAÚDE DO SUS</t>
  </si>
  <si>
    <t>SANEAMENTO – ABASTECIMENTO DE ÁGUA.</t>
  </si>
  <si>
    <t>CONSTRUÇÃO DE 134 (CENTO E TRINTA E QUATRO) MÓDULOS SANITÁRIOS DOMICILIARES.</t>
  </si>
  <si>
    <t>UTILIZAÇÃO DOS RECURSOS DO PAB, NAS AÇÕES ESPECÍFICAS DE SAÚDE.</t>
  </si>
  <si>
    <t>CAMENTOS</t>
  </si>
  <si>
    <t>SERVIÇOS MÉDICOS DE BACABAL – HOSPITAL VELOSO COSTA.</t>
  </si>
  <si>
    <t>COMPRA DE MEDICAMENTOS DA FARMÁCIA BÁSICA E SERVIÇO DE DISTRIBUIÇÃO</t>
  </si>
  <si>
    <t>RECURSOS DESTINADOS PARA O PROGRAMA SAÚDE DA FAMÍLIA</t>
  </si>
  <si>
    <t>CONSTRUÇÃO DE 60 MELHORIAS SANITÁRIAS DOMICILIARES.</t>
  </si>
  <si>
    <t>APLICAÇÃO DOS RECURSOS REPASSADOS AO MUNICÍPIO PARA O PISO DE ATENÇÃO BÁSICA.</t>
  </si>
  <si>
    <t>ACESSO DA POPULAÇÃO AOS MEDICAMENTOS BÁSICOS.</t>
  </si>
  <si>
    <t>APLICAÇÃO DOS RECURSOS REPASSADOS AO MUNICÍPIO PARA A EXECUÇÃO DAS AÇÕES DE EPIDEMIOLOGIA E CONTROLE DE DOENÇAS.</t>
  </si>
  <si>
    <t>AUTORIZAÇÕES DE INTERNAÇÕES HOSPITALARES EM BARRACÃO/PR.</t>
  </si>
  <si>
    <t>APLICAÇÃO DOS RECURSOS DESTINADOS AO PISO DE ATENÇÃO BÁSICA</t>
  </si>
  <si>
    <t>PRESTAÇÃO DE SERVIÇOS HOSPITALARES PELA SOCIEDADE HOSPITALAR BARROS CASSAL LTDA AO SUS E VERIFICAÇÃO DA CAPACIDADE DO PRESTADOR, COM BASE NO RELATÓRIO DA FASE ANALÍTICA DA COORDENAÇÃO-GERAL DE AUDITORIA – CGAUD, DO MINISTÉRIO DA SAÚDE (CGAUD/DENASUS/MS).</t>
  </si>
  <si>
    <t>CONSTRUÇÃO/REFORMA DE UNIDADE DE SAÚDE E AQUISIÇÃO DE EQUIPAMENTOS.</t>
  </si>
  <si>
    <t>CONSTRUÇÃO/REFORMA DE UNIDADE DE SAÚDE.</t>
  </si>
  <si>
    <t>AQUISIÇÃO DE EQUIPAMENTOS HOSPITALARES E MATERIAL PERMANENTE.</t>
  </si>
  <si>
    <t>ADEQUAÇÃO NA UTILIZAÇÃO DOS RECURSOS DO PAB, NAS AÇÕES ESPECÍFICAS DE SAÚDE.</t>
  </si>
  <si>
    <t>CONSTRUÇÃO DE 11(ONZE) SISTEMAS SIMPLIFICADO DE ABASTECIMENTO DE ÁGUA.</t>
  </si>
  <si>
    <t>SISTEMA DE ABASTECIMENTO DE ÁGUA.</t>
  </si>
  <si>
    <t>SAÚDE DA FAMÍLIA.</t>
  </si>
  <si>
    <t>VERIFICAÇÃO DAS CONDIÇÕES DE ATENDIMENTO PELO MUNICÍPIO, DOS REQUISITOS DE ATENDIMENTO ASSISTENCIAL BÁSICO DO PISO DE ATENÇÃO BÁSICO – PAB, EXIGIDAS NAS NORMAS OPERACIONAIS DE SAÚDE – NOAS.</t>
  </si>
  <si>
    <t>AVALIAR A SISTEMÁTICA DE AQUISIÇÃO DE MEDICAMENTOS BÁSICOS, ASSIM COMO A COERÊNCIA DA AQUISIÇÃO E DISTRIBUIÇÃO COM A PROGRAMAÇÃO PACTUADA NA CIB.</t>
  </si>
  <si>
    <t>VERIFICAR A EXISTÊNCIA DE EQUIPAMENTOS, A ADEQUAÇÃO DA AQUISIÇÃO E DA APLICAÇÃO DOS RECURSOS PELA SECRETARIA MUNICIPAL DE SAÚDE, BEM COMO OS MECANISMOS DE CONTROLE DAS INFORMAÇÕES NECESSÁRIAS PARA O ACOMPANHAMENTO DAS METAS RELATIVAS ÀS ATIVIDADES PACTUADAS NA PPI-VS.</t>
  </si>
  <si>
    <t>AVALIAR O EFETIVO ATENDIMENTO ÀS FAMÍLIAS CADASTRADAS E A VINCULARIDADE DESSA AÇÃO COM OS OBJETIVOS DEFINIDOS NO PLANO MUNICIPAL DE SAÚDE, PARA IMPLANTAÇÃO E MANUTENÇÃO DO PROGRAMA DE SAÚDE DA FAMÍLIA E DO PROGRAMA DE AGENTES COMUNITÁRIOS DE SAÚDE.</t>
  </si>
  <si>
    <t>AQUISIÇÃO DE EQUIPAMENTOS E MATERIAIS PERMANENTES PARA UNIDADES DE SAÚDE.</t>
  </si>
  <si>
    <t>EXECUÇÃO DE AÇÕES E SERVIÇOS DE ATENÇÃO BÁSICA À SAÚDE AGENTE EXECUTOR</t>
  </si>
  <si>
    <t>EXECUÇÃO DAS AÇÕES DE EPIDEMIOLOGIA E CONTROLE DE DOENÇAS NO MUNICÍPIO (VALOR NO RELATÓRIO: R$ 14.592,90).</t>
  </si>
  <si>
    <t>AQUISIÇÃO DE UNIDADE DE SAÚDE COM O OBJETIVO DE FORTALECER O SISTEMA ÚNICO DE SAÚDE - SUS.</t>
  </si>
  <si>
    <t>APLICAÇÃO DOS RECURSOS REPASSADOS PARA O MUNICÍPIO DE BONINAL.</t>
  </si>
  <si>
    <t>AQUISIÇÃO E DISTRIBUIÇÃO DE MEDICAMENTOS BÁSICOS, ASSIM COMO O CUMPRIMENTO DO QUANTO PACTUADO NO TERMO DE ADESÃO AO PLANO ESTADUAL DE ASSISTÊNCIA FARMACÊUTICA BÁSICA</t>
  </si>
  <si>
    <t>IMPLANTAÇÃO DE SISTEMA SIMPLIFICADO DE ABASTECIMENTO DE ÁGUA NAS LOCALIDADES DE GUARIBAS, QUEIMADAS E CAPÃO.</t>
  </si>
  <si>
    <t>EXECUÇÃO DE OBRAS DE MELHORIAS SANITÁRIAS DOMICILIARES, SEGUNDO O PLANO DE TRABALHO ESPECÍFICO DO CONVÊNIO/PROJETO</t>
  </si>
  <si>
    <t>INCENTIVO FINANCEIRO A MUNICÍPIOS HABILITADOS A PARTE VARIÁVEL DO PISO DE ATENÇÃO BÁSICA – PAB, PARA ASSISTÊNCIA FARMACÊUTICA.</t>
  </si>
  <si>
    <t>INCENTIVO FINANCEIRO A MUNICÍPIOS HABILITADOS A PARTE VARIÁVEL DO PISO DE ATENÇÃO BÁSICA – PAB, PARA AÇÕES DE EPIDEMIOLOGIA E CONTROLE DE DOENÇAS.</t>
  </si>
  <si>
    <t>CONSTRUÇÃO DE 386 UNIDADES SANITÁRIAS NO BAIRRO SIMPLICIANO F. FILHO E CENTRO DA CIDADE DE BOQUIM, BEM COMO NOS POVOADOS: COLÔNIA BOQUIM, CABEÇA DANTAS, MURIÇOCA, OLHOS D’ÁGUA, MIGUEL DOS ANJOS, MANGUE GRANDE, NOVA DESCOBERTA E PRACATÚS.</t>
  </si>
  <si>
    <t>PRODUÇÃO DOS SERVIÇOS DE ATENDIMENTO AMBULATORIAL, EMERGENCIAL E HOSPITALAR PRESTADO PELA MATERNIDADE SÃO VICENTE DE PAULA E REGISTRADOS NO SIA E SIH/SUS, REFERENTE AOS MESES DE JANEIRO À JUNHO DE 2004. (VALOR NO RELATÓRIO: R$ 91.943,00)</t>
  </si>
  <si>
    <t>ATENDIMENTO ASSISTENCIAL BÁSICO COM PISO DE ATENÇÃO BÁSICA PAB, REFERENTE A PARTE FIXA NOS MUNICÍPIOS COM GESTÃO PLENA DE ATENÇÃO BÁSICA (VALOR NO RELATÓRIO: R$ 245.490,00)</t>
  </si>
  <si>
    <t>INCENTIVO FINANCEIRO A MUNICÍPIOS HABILITADOS A PARTE VARIÁVEL DO PISO DE ATENÇÃO BÁSICA – PAB, PARA A SAÚDE DA FAMÍLIA.</t>
  </si>
  <si>
    <t>APLICAÇÃO DE RECURSOS DESTINADOS PARA O PAB NO MUNICÍPIO DE BUÍQUE/PE.</t>
  </si>
  <si>
    <t>ASSISTÊNCIA FARMACÊUTICA BÁSICA.</t>
  </si>
  <si>
    <t>EPIDEMIOLOGIA E CONTROLE DE DOENÇAS.</t>
  </si>
  <si>
    <t>REFORMA E AMPLIAÇÃO DO HOSPITAL SÃO FRANCISCO.</t>
  </si>
  <si>
    <t>EXECUÇÃO DAS AÇÕES DE EPIDEMIOLOGIA E CONTROLE DE DOENÇAS NO MUNICÍPIO</t>
  </si>
  <si>
    <t>FUNCIONAMENTO DO PROGRAMA QUANTO À SISTEMÁTICA DE AQUISIÇÃO, AO RECEBIMENTO, ARMAZENAGEM E DISTRIBUIÇÃO DOS MEDICAMENTOS BÁSICOS NO MUNICÍPIO.</t>
  </si>
  <si>
    <t>AQUISIÇÃO DE EQUIPAMENTOS E MATERIAL PERMANENTE PARA UNIDADE DE SAÚDE.</t>
  </si>
  <si>
    <t>AQUISIÇÃO DE EQUIPAMENTOS E MATERIAL PERMANENTE PARA UNIDADE DE SAÚDE</t>
  </si>
  <si>
    <t>HOSPITAL REGIONAL DE CAJAMAR.</t>
  </si>
  <si>
    <t>EXECUÇÃO DE AÇÕES DE COMBATE AO VETOR DA DENGUE.</t>
  </si>
  <si>
    <t>IMPLANTAÇÃO DE MÓDULOS SANITÁRIOS EM 58 DOMICÍLIOS.</t>
  </si>
  <si>
    <t>AFERIR A EFETIVIDADE DO ATENDIMENTO ÀS FAMÍLIAS.</t>
  </si>
  <si>
    <t>MEDICAMENTOS PACTUADOS NO PLANO ESTADUAL DE ASSISTÊNCIA FARMACÊUTICA-PEAF PARA ATENDIMENTO À FARMÁCIA BÁSICA.</t>
  </si>
  <si>
    <t>VIGILÂNCIA EPIDEMIOLÓGICA</t>
  </si>
  <si>
    <t>AQUISIÇÃO DE EQUIPAMENTOS E MATERIAIS PERMANENTES.</t>
  </si>
  <si>
    <t>AQUISIÇÃO DE UNIDADE MÓVEL DE SAÚDE COM O OBJETIVO DE FORTALECER O SISTEMA ÚNICO DE SAÚDE -SUS .</t>
  </si>
  <si>
    <t>CONSTRUÇÃO E AMPLIAÇÃO DA SANTA CASA DE MISERICÓRDIA DE CANÁPOLIS.</t>
  </si>
  <si>
    <t>AQUISIÇÃO DE UNIDADE MÓVEL DE SAÚDE COM O OBJETIVO DE FORTALECER O SISTEMA ÚNICO DE SAÚDE - SUS.</t>
  </si>
  <si>
    <t>CONSTRUÇÃO DO SISTEMA DE ESGOTAMENTO SANITÁRIO E EMISSÁRIO.</t>
  </si>
  <si>
    <t>CONSTRUÇÃO DE 350 MELHORIAS SANITÁRIAS DOMICILIARES.</t>
  </si>
  <si>
    <t>APLICAÇÃO POR PARTE DA PREFEITURA MUNICIPAL DE CAPANEMA/PR DOS RECURSOS DESTINADOS PARA O PISO DE ATENÇÃO BÁSICA. (VALOR NO RELATÓRIO: R$ 263.220,65).</t>
  </si>
  <si>
    <t>SISTEMÁTICA DE AQUISIÇÃO E DISTRIBUIÇÃO DOS MEDICAMENTOS BÁSICOS E AVALIAÇÃO DA COERÊNCIA DA AQUISIÇÃO E DA DISTRIBUIÇÃO COM A PROGRAMAÇÃO PACTUADA NA CIB, BEM COMO A EXECUÇÃO DO PROGRAMA NAS UNIDADES BÁSICAS DE SAÚDE. (VALOR NO RELATÓRIO: R$ 35.432,40)</t>
  </si>
  <si>
    <t>EXECUÇÃO DA PROGRAMAÇÃO PACTUADA INTEGRADA – PPI-VS</t>
  </si>
  <si>
    <t>EXISTÊNCIA E FUNCIONAMENTO DO PROGRAMA NO MUNICÍPIO. (VALOR NO RELATÓRIO: R$ 127.956,00).</t>
  </si>
  <si>
    <t>21 (VINTE E UMA) AUTORIZAÇÕES DE INTERNAÇÕES HOSPITALARES EM CAPANEMA/PR. (VALOR NO RELATÓRIO: R$ 326.010,00).</t>
  </si>
  <si>
    <t>EXTENSÃO DA TUBULAÇÃO DE ESGOTO E LIGAÇÕES DOMICILIARES.</t>
  </si>
  <si>
    <t>APLICAÇÃO DOS RECURSOS PÚBLICOS NO ATENDIMENTO ASSISTENCIAL BÁSICO/PAB-PARTE FIXA</t>
  </si>
  <si>
    <t>EXECUÇÃO DE OBRAS DE MELHORIAS SANITÁRIAS DOMICILIARES.</t>
  </si>
  <si>
    <t>IMPLANTAÇÃO DE QUATRO SISTEMAS SIMPLIFICADOS DE ABASTECIMENTO DE ÁGUA NAS LOCALIDADES INGAZEIRA, CALDEIRÃO, CABACEIRAS E TABULEIROS SITUADOS NA ZONA RURAL DO MUNICÍPIO DE CARIDADE DO PIAUÍ.</t>
  </si>
  <si>
    <t>COMPOSIÇÃO E ATUAÇÃO DAS 02 (DUAS) EQUIPES DE SAÚDE FAMÍLIA/SAÚDE BUCAL, NO ÂMBITO MUNICIPAL</t>
  </si>
  <si>
    <t>CONSTRUÇÃO DE 3 (TRÊS) UNIDADES DE SAÚDE NO MUNICÍPIO DE CARIRIAÇU.</t>
  </si>
  <si>
    <t>COMPRAS E EXECUÇÃO/MONITORAMENTO/SUPERVISÃO DAS AÇÕES DO PROGRAMA</t>
  </si>
  <si>
    <t>CONSTRUÇÃO DE UM LABORATÓRIO E COMPRA DE MATERIAL PARA ETA -ESTAÇÃO DE TRATAMENTO DE ÁGUA NO MUNICÍPIO DE CARMO</t>
  </si>
  <si>
    <t>TRANSFERÊNCIA DE RECURSOS PARA AUXILIAR NAS DESPESAS NA ÁREA DA SAÚDE.</t>
  </si>
  <si>
    <t>CONSTRUÇÃO, AMPLIAÇÃO OU ESTRUTURAÇÃO DE SERVIÇOS DE COLETA E TRATAMENTO DE ESGOTOS SANITÁRIOS</t>
  </si>
  <si>
    <t>EXECUÇÃO DE MELHORIAS SANITÁRIAS DOMICILIARES.</t>
  </si>
  <si>
    <t>CONVÊNIO SIAFI 494882</t>
  </si>
  <si>
    <t>CONTROLE E MONITORAMENTO DE MEDICAMENTOS DA FARMÁCIA BÁSICA</t>
  </si>
  <si>
    <t>SERVIÇO - APLICAÇÃO DOS RECURSOS DESTINADOS PARA O PAB.</t>
  </si>
  <si>
    <t>CONVÊNIO SIAFI 494879</t>
  </si>
  <si>
    <t>PROGRAMA DE SAÚDE DA FAMÍLIA</t>
  </si>
  <si>
    <t>SERVIÇO - AUTORIZAÇÕES DE INTERNAÇÃO HOSPITALAR - AIH</t>
  </si>
  <si>
    <t>EXECUÇÃO DE OBRAS/SERVIÇOS DE COLETA E TRATAMENTO DE ESGOTO SANITÁRIO</t>
  </si>
  <si>
    <t>EXECUÇÃO DE OBRAS/SERVIÇOS DE ABASTECIMENTO DE ÁGUA.</t>
  </si>
  <si>
    <t>SERVIÇO</t>
  </si>
  <si>
    <t>RECONSTRUÇÃO DE 17 CASAS DOMICILIARES NOS POVOADOS DE CASA DE PEDRA, FAZENDA CANDEIAS, POV. DE CARAIBUNA E SÃO GONÇALO NO MUNICÍPIO DE CONTENDAS DO SINCORÁ-BA.(DE ACORDO COM CÓPIA DO PROJETO FORNECIDO PELA FUNASA-DF)</t>
  </si>
  <si>
    <t>PRESTAÇÃO DE SERVIÇOS NA ÁREA DE SAÚDE DO MUNICÍPIO.</t>
  </si>
  <si>
    <t>APLICAÇÃO DOS RECURSOS DESTINADOS AO TETO FINANCEIRO DE EPIDEMIOLOGIA E CONTROLE DE DOENÇAS.</t>
  </si>
  <si>
    <t>AVALIAÇÃO DOS SERVIÇOS PRESTADOS PARA O SUS PELOS HOSPITAL SÃO JUDAS TADEU.</t>
  </si>
  <si>
    <t>AVALIAÇÃO DOS SERVIÇOS PRESTADOS PARA O SUS PELOS HOSPITAL SANTA SIMONE.</t>
  </si>
  <si>
    <t>COMPRA DE MEDICAMENTOS DA FARMÁCIA BÁSICA E SERVIÇO DE DISTRIBUIÇÃO. (VALOR NO RELATÓRIO 51.036,64).</t>
  </si>
  <si>
    <t>AMPLIAÇÃO DO SISTEMA DE ABASTECIMENTO DE ÁGUA NAS LOCALIDADES DE MATA DO CIPÓ E SÃO JOSÉ</t>
  </si>
  <si>
    <t>RECURSOS DESTINADOS PARA O PROGRAMA DE AGENTES COMUNITÁRIOS DE SAÚDE - PACS.</t>
  </si>
  <si>
    <t>EQUIPAMENTOS RADIOLÓGICOS, ODONTOLÓGICOS E DE GERAÇÃO DE ENERGIA ELÉTRICA</t>
  </si>
  <si>
    <t>VALOR NO RELATÓRIO: ATENDIMENTO ASSISTENCIAL BÁSICO COM PISO DE ATENÇÃO BÁSICA PAB, REFERENTE A PARTE FIXA NOS MUNICÍPIOS COM GESTÃO PLENA DE ATENÇÃO BÁSICA.</t>
  </si>
  <si>
    <t>VALOR NO RELATÓRIO: 15.613,00)</t>
  </si>
  <si>
    <t>VALOR NO RELATÓRIO: INCENTIVO FINANCEIRO A MUNICÍPIOS HABILITADOS A PARTE VARIÁVEL DO PISO DE ATENÇÃO BÁSICA – PAB, PARA AÇÕES DE EPIDEMIOLOGIA E CONTROLE DE DOENÇAS.</t>
  </si>
  <si>
    <t>VERIFICAR A APLICAÇÃO DOS RECURSOS DESTINADOS AS AÇÕES DE VIGILÂNCIA EM SAÚDE.</t>
  </si>
  <si>
    <t>VERIFICAR A APLICAÇÃO DOS RECURSOS DESTINADOS AO PAB-FIXO.</t>
  </si>
  <si>
    <t>EXECUÇÃO DAS ATIVIDADES REALIZADAS DIRETAMENTE PELO MUNICÍPIO.</t>
  </si>
  <si>
    <t>APLICAÇÃO DOS RECURSOS DESTINADOS AO MUNICÍPIO PELO FUNDO NACIONAL DE SAÚDE - FNS PARA CUSTEIO DAS AÇÕES BÁSICAS DE SAÚDE.</t>
  </si>
  <si>
    <t>ATUAÇÃO DO GESTOR MUNICIPAL NAS AÇÕES DE EPIDEMIOLOGIA E CONTROLE DE DOENÇAS.</t>
  </si>
  <si>
    <t>PROGRAMA SAÚDE DA FAMÍLIA, PROGRAMA DE AGENTES COMUNITÁRIOS DE SAÚDE E PROGRAMA DE SAÚDE BUCAL.</t>
  </si>
  <si>
    <t>MELHORIAS SANITÁRIAS DOMICILIARES.</t>
  </si>
  <si>
    <t>FUNCIONAMENTO DO PROGRAMA QUANTO À SISTEMÁTICA DE AQUISIÇÃO, RECEBIMENTO E DISTRIBUIÇÃO DOS MEDICAMENTOS BÁSICOS NO MUNICÍPIO</t>
  </si>
  <si>
    <t>AMPLIAÇÃO DA UNIDADE BÁSICA DE SAÚDE - CAMPESTRINHO</t>
  </si>
  <si>
    <t>APLICAÇÃO DOS RECURSOS DESTINADOS AO PISO FIXO PARA ATENÇÃO BÁSICA DE SAÚDE.</t>
  </si>
  <si>
    <t>ASSISTÊNCIA BÁSICA – ATENÇÃO BÁSICA</t>
  </si>
  <si>
    <t>CONSTRUÇÃO DE 65 (SESSENTA E CINCO) UNIDADES HABITACIONAIS NAS LOCALIDADES DE SÍTIO VOLTA DE DOIS RIACHOS, SÍTIO MUCAMBO E SÍTIO SERRA DA MANDIOCA.</t>
  </si>
  <si>
    <t>AÇÕES DE EPIDEMIOLOGIA E CONTROLE DE DOENÇAS. (VALOR NO RELATÓRIO: R$ 40.811,51)</t>
  </si>
  <si>
    <t>SAÚDE DA FAMÍLIA</t>
  </si>
  <si>
    <t>COMPRA</t>
  </si>
  <si>
    <t>AQUISIÇÃO DE EQUIPAMENTOS MÉDICO-HOSPITALARES.</t>
  </si>
  <si>
    <t>EXECUÇÃO DO PROGRAMA NO MUNICÍPIO.</t>
  </si>
  <si>
    <t>AQUISIÇÃO E DISTRIBUIÇÃO DE MEDICAMENTOS BÁSICOS DE ACORDO COM O PLANO ESTADUAL DE ASSISTÊNCIA FARMACÊUTICA – PEAF</t>
  </si>
  <si>
    <t>EXECUÇÃO DE OBRAS DE MELHORIAS SANITÁRIAS DOMICILIARES SEGUNDO O PLANO DE TRABALHO ESPECÍFICO DO CONVÊNIO.</t>
  </si>
  <si>
    <t>CONVÊNIO 2029/2001 (SIAFI 445556)</t>
  </si>
  <si>
    <t>APLICAÇÃO DOS RECURSOS DESTINADOS AO PISO FIXO PARA ATENÇÃO BÁSICA DE SAÚDE.(VALOR NO RELATÓRIO: R$ 1.658.280,00)</t>
  </si>
  <si>
    <t>FUNCIONAMENTO DO PROGRAMA QUANTO À SISTEMÁTICA DE AQUISIÇÃO, RECEBIMENTO E DISTRIBUIÇÃO DOS MEDICAMENTOS BÁSICOS NO MUNICÍPIO (VALOR NO RELATÓRIO: R$ 41.497,00)</t>
  </si>
  <si>
    <t>AUTORIZAÇÕES DE INTERNAÇÕES HOSPITALARES – AIH, DEFINIDO EM RELATÓRIO DA FASE ANALÍTICA – DENASUS (VALOR NO RELATÓRIO: R$ 1.387.134,30)</t>
  </si>
  <si>
    <t>DESPESAS REALIZADAS COM RECURSOS DO PAB NO PERÍODO DE JUL/03 A JUN/04</t>
  </si>
  <si>
    <t>AQUISIÇÃO E DISTRIBUIÇÃO DE MEDICAMENTOS BÁSICOS</t>
  </si>
  <si>
    <t>AS INSTALAÇÕES, OS EQUIPAMENTOS E AS INTERNAÇÕES PELO SUS NO HOSPITAL DA SIAS E HOSPITAL NAZARENO LTDA.</t>
  </si>
  <si>
    <t>AQUISIÇÃO DOS MEDICAMENTOS BÁSICOS CONFORME PEAF.</t>
  </si>
  <si>
    <t>PROMOVER MELHORIAS SANITÁRIAS DOMICILIARES CONFORME PLANO DE TRABALHO DO CONVÊNIO.</t>
  </si>
  <si>
    <t>APLICAÇÃO DOS RECURSOS DESTINADOS AO PISO DE ATENÇÃO BÁSICA.</t>
  </si>
  <si>
    <t>EXISTÊNCIA E FUNCIONAMENTO DOS PROGRAMAS SAÚDE DA FAMÍLIA E AGENTES COMUNITÁRIOS DE SAÚDE NO MUNICÍPIO.</t>
  </si>
  <si>
    <t>APLICAÇÃO DOS RECURSOS DESTINADOS PARA O PISO DE ATENÇÃO BÁSICA. (VALOR NO RELATÓRIO: R$ 2.447.706,00).</t>
  </si>
  <si>
    <t>SISTEMÁTICA DE AQUISIÇÃO E DISTRIBUIÇÃO DOS MEDICAMENTOS BÁSICOS E AVALIAÇÃO DA COERÊNCIA DA AQUISIÇÃO E DA DISTRIBUIÇÃO COM A PROGRAMAÇÃO PACTUADA NA CIB, BEM COMO A EXECUÇÃO DO PROGRAMA NAS UNIDADES DE SAÚDE. (VALOR NO RELATÓRIO: R$ 2).27.449,00</t>
  </si>
  <si>
    <t>APLICAÇÃO DOS RECURSOS DESTINADOS PARA O TETO FINANCEIRO DE EPIDEMIOLOGIA E CONTROLE DE DOENÇAS. (VALOR NO RELATÓRIO: R$ 736.782,00).</t>
  </si>
  <si>
    <t>AUTORIZAÇÕES DE INTERNAÇÕES HOSPITALARES NA FUNDAÇÃO DE SAÚDE ITAIGUAPY, CLÍNICA MÉDICA CATARATAS S/C LTDA. E IRMANDADE SANTA CASA MONSENHOR GUILHERME.(VALOR NO RELATÓRIO: R$ 7.651.745,00).</t>
  </si>
  <si>
    <t>MELHORIAS SANITÁRIAS DOMICILIARES NO MUNICÍPIO DE GÁLIA</t>
  </si>
  <si>
    <t>CONSTRUÇÃO DE UNIDADE DE SAÚDE.</t>
  </si>
  <si>
    <t>RECURSOS REPASSADOS PARA O PAB</t>
  </si>
  <si>
    <t>AQUISIÇÃO E DISTRIBUIÇÃO DE MEDICAMENTOS BÁSICOS À POPULAÇÃO. (VALOR NO RELATÓRIO:R$ 4.651,00 )</t>
  </si>
  <si>
    <t>VERIFICAR A APLICAÇÃO DOS RECURSOS DESTINADOS PARA O PISO DE ATENÇÃO BÁSICA. (VALOR NO RELATÓRIO: R$ 46.510,00 )</t>
  </si>
  <si>
    <t>90(NOVENTA) KIT’S SANITÁRIOS.</t>
  </si>
  <si>
    <t>EXISTÊNCIA E FUNCIONAMENTO DO PROGRAMA POR MEIO DE ENTREVISTAS JUNTO À EQUIPE DE SAÚDE DA FAMÍLIA E POPULAÇÃO BENEFICIADA. (VALOR NO RELATÓRIO: R$ 82.560,00 )</t>
  </si>
  <si>
    <t>APLICAÇÃO DOS RECURSOS NAS AÇÕES ESPECÍFICAS DO PROGRAMA.</t>
  </si>
  <si>
    <t>AQUISIÇÃO DE EQUIPAMENTOS E MATERIAIS PERMANENTES PARA UNIDADES DE SAÚDE NO INTUITO DE FORTALECER O SISTEMA ÚNICO DE SAÚDE – SUS.</t>
  </si>
  <si>
    <t>EXECUÇÃO DO PROGRAMA DE SAÚDE DA FAMÍLIA (PSF).</t>
  </si>
  <si>
    <t>FISCALIZADO: EXECUÇÃO DE MELHORIAS SANITÁRIAS DOMICILIARES.</t>
  </si>
  <si>
    <t>EXECUÇÃO DE SISTEMAS DE ABASTECIMENTO DE ÁGUA.</t>
  </si>
  <si>
    <t>SISTEMA DE COLETA, TRATAMENTO E DESTINAÇÃO FINAL DE RESÍDUOS SÓLIDOS.</t>
  </si>
  <si>
    <t>VERIFICAR A APLICAÇÃO DOS RECURSOS DESTINADOS PARA O PROGRAMA BOLSA ALIMENTAÇÃO.</t>
  </si>
  <si>
    <t>AVALIAÇÃO DOS SERVIÇOS PRESTADOS PARA O SUS E DA CAPACIDADE DO PRESTADOR DE SERVIÇO.</t>
  </si>
  <si>
    <t>CONSTRUÇÃO DE 24 MÓDULOS SANITÁRIOS.</t>
  </si>
  <si>
    <t>ATUAÇÃO DO GESTOR MUNICIPAL NAS AÇÕES DE ASSISTÊNCIA FARMACÊUTICA BÁSICA À POPULAÇÃO DO MUNICÍPIO.</t>
  </si>
  <si>
    <t>ATUAÇÃO DO GESTOR MUNICIPAL NA EXECUÇÃO DO PROGRAMA.</t>
  </si>
  <si>
    <t>CONSTRUÇÃO DE 27 CASAS.</t>
  </si>
  <si>
    <t>AÇÕES DE EPIDEMIOLOGIA E CONTROLE DE DOENÇAS.</t>
  </si>
  <si>
    <t>APLICAÇÃO DOS RECURSOS DESTINADOS AO MUNICÍPIO PELO FUNDO NACIONAL DE SAÚDE PARA CUSTEIO DAS AÇÕES BÁSICAS DE SAÚDE.</t>
  </si>
  <si>
    <t>CONSTRUÇÃO DE 63 MÓDULOS SANITÁRIOS COM VASO SANITÁRIO, LAVATÓRIO, CHUVEIRO, TANQUE SÉPTICO E SUMIDOURO, ASSIM COMO, A REALIZAÇÃO DE ATIVIDADES DE EDUCAÇÃO EM SAÚDE E MOBILIZAÇÃO SOCIAL.</t>
  </si>
  <si>
    <t>EXECUÇÃO DAS AÇÕES DE VIGILÂNCIA EM SAÚDE E A DOCUMENTAÇÃO COMPROBATÓRIA DAS DESPESAS INCORRIDAS COM O FUNCIONAMENTO E MANUTENÇÃO DESSE PROGRAMA.</t>
  </si>
  <si>
    <t>AQUISIÇÃO DE VEÍCULO E EQUIPAMENTOS PARA IMPLANTAÇÃO DE UNIDADE MÓVEL DE SAÚDE</t>
  </si>
  <si>
    <t>AQUISIÇÃO E DISTRIBUIÇÃO DE MEDICAMENTOS BÁSICOS, ASSIM COMO O CUMPRIMENTO DO QUANTO PACTUADO NO TERMO DE ADESÃO AO PLANO ESTADUAL DE ASSISTÊNCIA FARMACÊUTICA BÁSICA.</t>
  </si>
  <si>
    <t>DOCUMENTAÇÃO COMPROBATÓRIA DAS DESPESAS FINANCIADAS PELO PAB - PARTE FIXA, A PERTINÊNCIA E A EFETIVIDADE DOS SERVIÇOS DE SAÚDE OFERECIDOS À POPULAÇÃO, AS CONTRATAÇÕES EFETUADAS PELA PREFEITURA PARA OS SERVIÇOS DE ATENÇÃO BÁSICA E A EFETIVIDADE DO CONTROLE SOCIAL SOBRE OS RECURSOS DO PAB.</t>
  </si>
  <si>
    <t>CONSTRUÇÃO DE 210 CONJUNTOS SANITÁRIOS DOMICILIARES</t>
  </si>
  <si>
    <t>EXECUÇÃO DE SISTEMA DE ABASTECIMENTO DE ÁGUA (PROJETO ALVORADA).</t>
  </si>
  <si>
    <t>CONSTRUÇÃO DE 1.166 CONJUNTOS SANITÁRIOS DOMICILIARES</t>
  </si>
  <si>
    <t>FUNCIONAMENTO DOS POSTOS DE SAÚDE DA FAMÍLIA NO MUNICÍPIO E A DOCUMENTAÇÃO COMPROBATÓRIA DAS DESPESAS INCORRIDAS COM O FUNCIONAMENTO E MANUTENÇÃO DESSE PROGRAMA.</t>
  </si>
  <si>
    <t>ATUAÇÃO DOS AGENTES COMUNITÁRIOS DE SAÚDE NO MUNICÍPIO E A DOCUMENTAÇÃO COMPROBATÓRIA DAS DESPESAS INCORRIDAS COM O FUNCIONAMENTO E MANUTENÇÃO DESSE PROGRAMA.(VALOR NO RELATÓRIO: R$ 153.900,00)</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</si>
  <si>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</si>
  <si>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AQUISIÇÃO DE EQUIPAMENTOS E MATERIAIS PERMANENTES PARA UNIDADES DE SAÚDE .</t>
  </si>
  <si>
    <t>UNIDADES AUTÔNOMAS DE SUPRIMENTO DE OXIGÊNIO GASOSO PARA USO MÉDICOHOSPITALAR.</t>
  </si>
  <si>
    <t>DISTRIBUIÇÃO DE BOLSAS DESTINADAS À COMPLEMENTAÇÃO DA RENDA FAMILIAR PARA REFORÇO DA ALIMENTAÇÃO.</t>
  </si>
  <si>
    <t>PRESTAÇÃO DE SERVIÇOS HOSPITALARES PELA ASSOCIAÇÃO HOSPITAL DE CARIDADE DE IJUÍ AO SUS E VERIFICAÇÃO DA CAPACIDADE DO PRESTADOR, COM BASE NO RELATÓRIO DA FASE ANALÍTICA DA COORDENAÇÃO-GERAL DE AUDITORIA – CGAUD, DO MINISTÉRIO DA SAÚDE (CGAUD/DENASUS/MS).</t>
  </si>
  <si>
    <t>PRESTAÇÃO DE SERVIÇOS HOSPITALARES PELA SOCIEDADE HOSPITALAR BENEFICENTE IJUÍ AO SUS E VERIFICAÇÃO DA CAPACIDADE DO PRESTADOR, COM BASE NO RELATÓRIO DA FASE ANALÍTICA DA COORDENAÇÃO-GERAL DE AUDITORIA – CGAUD, DO MINISTÉRIO DA SAÚDE (CGAUD/DENASUS/MS).</t>
  </si>
  <si>
    <t>ADEQUAÇÃO NA UTILIZAÇÃO DOS RECURSOS DO PAB NAS AÇÕES ESPECÍFICAS DE SAÚDE.</t>
  </si>
  <si>
    <t>DISTRIBUIÇÃO DE MEDICAMENTOS PARA OS POSTOS E PARA A POPULAÇÃO.</t>
  </si>
  <si>
    <t>RECONSTRUÇÕES DE HABITACÕES PARA CONTROLE DE DOENÇA DAS CHAGAS.</t>
  </si>
  <si>
    <t>RECONSTRUÇÕES DE HABITAÇÕES PARA CONTROLE DE DOENÇA DAS CHAGAS.</t>
  </si>
  <si>
    <t>EXECUÇÃO FÍSICA E FINANCEIRA DAS INSTALAÇÕES SANITÁRIAS DOMICILIARES NO BAIRRO UBIRAJARA BRITO.</t>
  </si>
  <si>
    <t>RECURSOS REPASSADOS PARA O P.A.B. – FIXO</t>
  </si>
  <si>
    <t>AQUISIÇÃO DE MEDICAMENTOS E DISTRIBUIÇÃO PARA OS POSTOS E PARA A POPULAÇÃO.</t>
  </si>
  <si>
    <t>COMPRA DE MEDICAMENTOS.</t>
  </si>
  <si>
    <t>CONSTRUÇÃO E AQUISIÇÃO DE EQUIPAMENTOS PARA UBS DE CARMO DO MACACOARI.</t>
  </si>
  <si>
    <t>ATUAÇÃO DO GESTOR COM RELAÇÃO AO PAB-FIXO.</t>
  </si>
  <si>
    <t>SERVIÇO DE ATENDIMENTO À COMUNIDADE.</t>
  </si>
  <si>
    <t>OBRAS AMPLIAÇÃO DA REDE DE DISTRIBUIÇÃO DE ÁGUA NO MUNICÍPIO DE ITAUBAL.</t>
  </si>
  <si>
    <t>SISTEMÁTICA DE COMPRA, ESTOCAGEM E DISTRIBUIÇÃO DE MEDICAMENTOS BÁSICOS.</t>
  </si>
  <si>
    <t>AQUISIÇÃO DE UNIDADE MÓVEL DE SAÚDE COM O OBJETIVO DE FORTALECER O SISTEMA ÚNICO DE SAÚDE – SUS</t>
  </si>
  <si>
    <t>NO RELATORIO 100.000,00</t>
  </si>
  <si>
    <t>AQUISIÇÃO DE EQUIPAMENTOS HOSPITALARES E MATERIAL PERMANENTE</t>
  </si>
  <si>
    <t>PAB PARA A SAÚDE DA FAMÍLIA</t>
  </si>
  <si>
    <t>CONSTRUÇÃO DE 93 UNIDADES SANITÁRIAS.</t>
  </si>
  <si>
    <t>ASSISTÊNCIA FARMACÊUTICA BÁSICA</t>
  </si>
  <si>
    <t>CONSTRUÇÃO DE SISTEMA DE ABASTECIMENTO DE ÁGUA.</t>
  </si>
  <si>
    <t>AUTORIZAÇÕES DE INTERNAÇÃO HOSPITALAR E INFRA-ESTRUTURA DO HOSPITAL E MATERNIDADE SÃO LUCAS LTDA.</t>
  </si>
  <si>
    <t>EXECUÇÃO DO PROGRAMA FARMÁCIA BÁSICA NO MUNICÍPIO DE JAQUEIRA/PE</t>
  </si>
  <si>
    <t>AQUISIÇÃO DE UNIDADES MÓVEIS DE SAÚDE E EQUIPAMENTO E MATERIAIS PERMANENTES.</t>
  </si>
  <si>
    <t>EXECUÇÃO DO PROGRAMA PAB-FIXO NO MUNICÍPIO DE JAQUEIRA/PE.</t>
  </si>
  <si>
    <t>OBRA DE CONSTRUÇÃO DE PRIVADAS TIPO B, FOSSAS SÉPTICAS E SUMIDOURO, BEM COMO IMPLANTAÇÃO DO PESMS – PROGRAMA DE EDUCAÇÃO EM SAÚDE E MOBILIZAÇÃO SOCIAL</t>
  </si>
  <si>
    <t>OPERAÇÕES DE COMBATE AO VETOR/VIGILÂNCIA ENTOMOLÓGICA E INSETICIDAS.</t>
  </si>
  <si>
    <t>AQUISIÇÃO/DISTRIBUIÇÃO DE MEDICAMENTOS PELA PREFEITURA MUNICIPAL DE JARAGUÁ.</t>
  </si>
  <si>
    <t>CONSTRUÇÃO DA FARMÁCIA DO HOSPITAL MUNICIPAL E AQUISIÇÃO DE EQUIPAMENTOS.</t>
  </si>
  <si>
    <t>APARELHAMENTO DO HOSPITAL MUNICIPAL DE JI-PARANÁ - RO.</t>
  </si>
  <si>
    <t>CONSTRUÇÃO DE DOIS POSTOS DE SAÚDE E AQUISIÇÃO DE EQUIPAMENTOS. (VALOR NO RELATÓRIO: R$ 434.553,88)</t>
  </si>
  <si>
    <t>AQUISIÇÃO DE MEDICAMENTOS BÁSICOS PELA PREFEITURA EM 2003/2004.</t>
  </si>
  <si>
    <t>AMPLIAÇÃO E MELHORIA DO SISTEMA DE ABASTECIMENTO DE ÁGUA DE JI-PARANÁ -RO.</t>
  </si>
  <si>
    <t>UTILIZAÇÃO DOS RECURSOS DO PAB PARTE FIXA PELA PREFEITURA EM 2003 E 2004.</t>
  </si>
  <si>
    <t>ATENÇÃO BÁSICA DE SAÚDE - PAB FIXO (VALOR NO RELATÓRIO: R$ 142.710,00).</t>
  </si>
  <si>
    <t>INCENTIVO FINANCEIRO AOS ESTADOS, DISTRITO FEDERAL E MUNICÍPIOS CERTIFICADOS, PARA AS AÇÕES DE EPIDEMIOLOGIA E CONTROLE DE DOENÇAS. (VALOR NO RELATÓRIO: R$ 48.530,42)</t>
  </si>
  <si>
    <t>APLICAÇÃO POR PARTE DA PREFEITURA MUNICIPAL DE JURANDA/PR RELATIVA À LIBERAÇÃO DOS RECURSOS REFERENTES AO CONVÊNIO Nº 453/2004 (SIAFI Nº 504687), PARA A AQUISIÇÃO DE UNIDADE MÓVEL DE SAÚDE.</t>
  </si>
  <si>
    <t>APLICAÇÃO POR PARTE DA PREFEITURA MUNICIPAL DE JURANDA/PR QUANTO À LIBERAÇÃO DOS RECURSOS REFERENTES AO CONVÊNIO Nº 1.253/2004 (SIAFI Nº 504686), PARA A AQUISIÇÃO DE EQUIPAMENTOS E MATERIAIS PERMANENTES PARA UNIDADES DE SAÚDE.</t>
  </si>
  <si>
    <t>APLICAÇÃO POR PARTE DA PREFEITURA MUNICIPAL DE JURANDA/PR QUANTO À LIBERAÇÃO DOS RECURSOS REFERENTES AO CONVÊNIO Nº 1.638/2003 (SIAFI Nº 495471), PARA A CONSTRUÇÃO DE UNIDADE DE SAÚDE.</t>
  </si>
  <si>
    <t>SISTEMÁTICA DE AQUISIÇÃO E DISTRIBUIÇÃO DOS MEDICAMENTOS BÁSICOS E AVALIAÇÃO DA COERÊNCIA DA AQUISIÇÃO E DA DISTRIBUIÇÃO COM A PROGRAMAÇÃO PACTUADA NA CIB, BEM COMO A EXECUÇÃO DO PROGRAMA NAS UNIDADES BÁSICAS DE SAÚDE.</t>
  </si>
  <si>
    <t>APLICAÇÃO DOS RECURSOS DESTINADOS PARA O TETO FINANCEIRO DE EPIDEMIOLOGIA E CONTROLE DE DOENÇAS.</t>
  </si>
  <si>
    <t>DESPESAS COM MEDICAMENTOS BÁSICOS, ESTOQUE E CONTROLE DE DISTRIBUIÇÃO DE MEDICAMENTOS</t>
  </si>
  <si>
    <t>DESPESAS REALIZADAS COM RECURSOS DO PAB NO PERÍODO DE JAN/04 A OUT/04</t>
  </si>
  <si>
    <t>DESPESAS REALIZADAS COM RECURSOS DO ECD NO PERÍODO DE JAN/04 A OUT/04</t>
  </si>
  <si>
    <t>EXECUÇÃO DE OBRAS DE MELHORIAS SANITÁRIAS DOMICILIARES SEGUNDO O PLANO DE TRABALHO ESPECÍFICO DE CADA CONVÊNIO/PROJETO</t>
  </si>
  <si>
    <t>RECUPERAÇÃO DE DOIS DESSALINIZADORES LOCALIZADOS NA ZONA URBANA DO MUNICÍPIO. (VALOR NO RELATÓRIO: R$ 24.466,66)</t>
  </si>
  <si>
    <t>ABASTECIMENTO D’ÁGUA DO POVOADO DE BARRO BRANCO (VALOR NO RELATÓRIO: R$ 79.169,00)</t>
  </si>
  <si>
    <t>APLICAÇÃO DOS RECURSOS DESTINADOS AO PISO DE ATENÇÃO BÁSICA. (VALOR NO RELATÓRIO: R$ 103.787,43).</t>
  </si>
  <si>
    <t>CONHECER TODA A SISTEMÁTICA DE AQUISIÇÃO E DISTRIBUIÇÃO DE MEDICAMENTOS BÁSICOS E AVALIAR A COERÊNCIA DA AQUISIÇÃO E DA DISTRIBUIÇÃO COM A PROGRAMAÇÃO PACTUADA NA CIB, BEM COMO A EXECUÇÃO DO PROGRAMA NA UNIDADE DA SAÚDE. (VALOR NO RELATÓRIO: R$12.450,00)</t>
  </si>
  <si>
    <t>ATENDIMENTO PRESTADO PELOS HOSPITAIS (PÚBLICOS E PRIVADOS) CADASTRADOS NO SUS.</t>
  </si>
  <si>
    <t>AVALIAÇÃO DOS SERVIÇOS PRESTADOS PARA O SUS PELOS HOSPITAIS SÃO JOSÉ DE LARANJEIRAS DO SUL LTDA. E SÃO LUCAS S/C LTDA., CONSTANTES DA AMOSTRA RECEBIDA DA COORDENAÇÃO-GERAL DE AUDITORIA DOS PROGRAMAS DA ÁREA DE SAÚDE – DSSAU, DA SECRETARIA FEDERAL DE CONTROLE INTERNO - SFC.</t>
  </si>
  <si>
    <t>CONSTRUÇÃO DE MÓDULOS SANITÁRIOS.</t>
  </si>
  <si>
    <t>PAB – FIXO</t>
  </si>
  <si>
    <t>CONSTRUÇÃO DE SISTEMA DE ESGOTAMENTO SANITÁRIO.</t>
  </si>
  <si>
    <t>APLICAÇÃO DOS RECURSOS REPASSADOS AO MUNICÍPIO PARA O PISO DE ATENÇÃO BÁSICA – PROGRAMA DA SAÚDE NA FAMÍLIA</t>
  </si>
  <si>
    <t>CONSTRUÇÃO DE 365 (CONVÊNIO 2865/01) E DE 100 (CONVÊNIO Nº 333/01) MÓDULOS SANITÁRIOS DOMICILIARES NA ZONA URBANA E RURAL .</t>
  </si>
  <si>
    <t>CONSTRUÇÃO DE UMA UNIDADE DE SAÚDE (CONVÊNIO Nº 931/01) E AMPLIAÇÃO DA UNIDADE DE SAÚDE (CONVÊNIO Nº Nº 3.201/02).</t>
  </si>
  <si>
    <t>APLICAÇÃO DE RECURSOS DESTINADOS PARA O PAB NO MUNICÍPIO DE MACHADOS/PE. ( VALOR NO RELATÓRIO: R$ 185.262,44)</t>
  </si>
  <si>
    <t>ATUAÇÃO DA EQUIPES DE SAÚDE DA FAMÍLIA NO MUNICÍPIO DE MACHADOS/PE. (VALOR NO RELATÓRIO: R$ 80.600,00</t>
  </si>
  <si>
    <t>CONSTRUÇÃO E AQUISIÇÃO DE EQUIPAMENTOS E MATERIAIS PERMANENTES PARA UNIDADES DE SAÚDE.</t>
  </si>
  <si>
    <t>AQUISIÇÃO DE TRÊS VEÍCULOS ADAPTADOS COM EQUIPAMENTOS MÉDICOS.</t>
  </si>
  <si>
    <t>HABILITAÇÃO DOS MUNICÍPIOS PARA O RECEBIMENTO DOS RECURSOS DO</t>
  </si>
  <si>
    <t>MEDICAMENTOS PACTUADOS PARA ATENDIMENTO DA FARMÁCIA BÁSICA.</t>
  </si>
  <si>
    <t>IMPLANTAÇÃO, COMPOSIÇÃO E FUNCIONAMENTO DAS EQUIPES DO PROGRAMA SAÚDE DA FAMÍLIA, ALÉM DA VERIFICAÇÃO DA INFRA-ESTRUTURA DAS UNIDADES BÁSICAS DE SAÚDE ONDE OS ATENDIMENTOS SÃO PRESTADOS.</t>
  </si>
  <si>
    <t>AQUISIÇÃO DE GRUPO GERADOR DE ENERGIA ELÉTRICA – MAUÁ - SP</t>
  </si>
  <si>
    <t>IMPLANTAÇÃO, COMPOSIÇÃO E FUNCIONAMENTO DAS EQUIPES DO PSF, ALÉM DA VERIFICAÇÃO DA INFRA-ESTRUTURA DAS UNIDADES BÁSICAS DE SAÚDE ONDE OS ATENDIMENTOS SÃO PRESTADOS. (VALOR NO RELATÓRIO: R$ 1.074.180,00).</t>
  </si>
  <si>
    <t>PROGRAMAÇÃO DAS ATIVIDADES SOB RESPONSABILIDADE DO MUNICÍPIO PARA A EXECUÇÃO DAS AÇÕES DE EPIDEMIOLOGIA E CONTROLE DE DOENÇAS PREVISTAS NA PPI-ECD</t>
  </si>
  <si>
    <t>ADEQUAÇÃO NA UTILIZAÇÃO DOS RECURSOS DO PAB, NAS AÇÕES ESPECÍFICAS DE SAÚDE. (VALOR NO RELATÓRIO: R$ 677.501,81).</t>
  </si>
  <si>
    <t>SISTEMÁTICA DE AQUISIÇÃO E DISTRIBUIÇÃO DE MEDICAMENTOS BÁSICOS E AVALIAÇÃO DA COERÊNCIA DA AQUISIÇÃO E DA DISTRIBUIÇÃO COM A PROGRAMAÇÃO PACTUADA NA CIB, BEM COMO A EXECUÇÃO DO PROGRAMA NA UNIDADE DE SAÚDE. (VALOR NO RELATÓRIO: R$ 12.762,00)</t>
  </si>
  <si>
    <t>CONSTRUÇÃO DE 100 (CEM) BANHEIROS EM RESIDÊNCIAS DE PESSOAS CARENTES NO MUNICÍPIO DE MIRACEMA DO TOCANTINS. (VALOR NO RELATÓRIO: R$ 150.800,00).</t>
  </si>
  <si>
    <t>CONSTRUÇÃO DE UM ATERRO SANITÁRIO PARA DISPOSIÇÃO FINAL ADEQUADA DE RESÍDUOS SÓLIDOS PELA COMUNIDADE LOCAL. (VALOR NO RELATÓRIO: R$ 106.430,00)</t>
  </si>
  <si>
    <t>TESTAR A EXISTÊNCIA E O FUNCIONAMENTO DO PROGRAMA POR MEIO DE ENTREVISTAS JUNTO À POPULAÇÃO BENEFICIADA COM O OBJETIVO DE AFERIR A EFETIVIDADE DO ATENDIMENTO ÀS FAMÍLIAS, NAS QUANTIDADES, NOS PRAZOS E NAS ESPECIFICAÇÕES PREVISTAS E O ATENDIMENTO AO VÍNCULO COM OS OBJETIVOS PACTUADOS. (VALOR NO RELATÓRIO: R$ 123.448,00)</t>
  </si>
  <si>
    <t>EXECUÇÃO DA AMPLIAÇÃO DA POLICLÍNICA DE MIRACEMA DO TOCANTINS – TO. (VALOR NO RELATÓRIO: R$ 132.000,00).</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</si>
  <si>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</si>
  <si>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EXECUÇÃO DE SERVIÇOS HOSPITALARES AOS PACIENTES DO SUS.</t>
  </si>
  <si>
    <t>APLICAÇÃO DOS RECURSOS DESTINADOS AO PISO DE ATENÇÃO BÁSICA – PAB-FIXO.</t>
  </si>
  <si>
    <t>EXISTÊNCIA E FUNCIONAMENTO DO PROGRAMA DE SAÚDE DA FAMÍLIA - PSF.</t>
  </si>
  <si>
    <t>CONSTRUÇÃO DE MÓDULOS SANITÁRIOS. (VALOR NO RELATÓRIO: R$ 149.423,00).</t>
  </si>
  <si>
    <t>GESTÃO DOS RECURSOS DA EPIDEMIOLOGIA E EFETIVIDADE DAS AÇÕES DE COMBATE À DENGUE. (VALOR NO RELATÓRIO: R$ 64.083,01 )</t>
  </si>
  <si>
    <t>UTILIZAÇÃO DOS RECURSOS DO PAB PARTE FIXA PELA PREFEITURA EM 2004 (VALOR NO RELATÓRIO: R$ 85.052,00 )</t>
  </si>
  <si>
    <t>AMPLIAÇÃO E MELHORIA DO SISTEMA DE ABASTECIMENTO DE ÁGUA DE MONTE NEGRO- RO.</t>
  </si>
  <si>
    <t>AMPLIAÇÃO E MELHORIA DO SISTEMA DE ABASTECIMENTO DE ÁGUA DE MONTE NEGRO- RO. (VALOR NO RELATÓRIO: R$ 82.000,00)</t>
  </si>
  <si>
    <t>PROCESSO DE AQUISIÇÃO, ARMAZENAGEM E DISTRIBUIÇÃO À POPULAÇÃO DOS MEDICAMENTOS BÁSICOS.</t>
  </si>
  <si>
    <t>EXISTÊNCIA E FUNCIONAMENTO DA VIGILÂNCIA EPIDEMIOLÓGICA E AMBIENTAL EM SAÚDE.</t>
  </si>
  <si>
    <t>DISTRIBUIÇÃO DE MEDICAMENTOS PARA OS POSTOS E PARA A POPULAÇÃO. (VALOR NO RELATÓRIO: R$ 3.575,00)</t>
  </si>
  <si>
    <t>VERIFICAR A CONTRATAÇÃO DAS EQUIPES E O RESPECTIVO TRABALHO NO ATENDIMENTO ÀS FAMÍLIAS. (VALOR NO RELATÓRIO: R$ 111.700,00).</t>
  </si>
  <si>
    <t>DESPESAS REALIZADAS COM RECURSOS DO PAB NO PERÍODO DE JAN/04 A SET/04</t>
  </si>
  <si>
    <t>EXECUÇÃO DO CONVÊNIO REFERENTE A REFORMA E AMPLIAÇÃO DE UNIDADE HOSPITALAR</t>
  </si>
  <si>
    <t>DESPESAS REALIZADAS COM RECURSOS DO ECD NO PERÍODO DE JAN/04 A SET/04</t>
  </si>
  <si>
    <t>AQUISIÇÃO DE UNIDADES MÓVEIS DE SAÚDE.</t>
  </si>
  <si>
    <t>AQUISIÇÃO E DISTRIBUIÇÃO DE MEDICAMENTOS BÁSICOS PELO MUNICÍPIO E O ACESSO DA POPULAÇÃO A ESSES MEDICAMENTOS</t>
  </si>
  <si>
    <t>APLICAÇÃO DOS RECURSOS DESTINADOS PARA O TETO FINANCEIRO DE VIGILÂNCIA EM SAÚDE – TFVS.</t>
  </si>
  <si>
    <t>SISTEMÁTICA DE AQUISIÇÃO E DISTRIBUIÇÃO DOS MEDICAMENTOS BÁSICOS E AVALIAÇÃO DA COERÊNCIA DA AQUISIÇÃO E DA DISTRIBUIÇÃO COM A PROGRAMAÇÃO PACTUADA NA CIB, BEM COMO A EXECUÇÃO DO PROGRAMA NAS UNIDADES BÁSICAS DE SAÚDE</t>
  </si>
  <si>
    <t>AQUISIÇÃO DE UNIDADE MÓVEL DE .SAÚDE</t>
  </si>
  <si>
    <t>REFORMA DA COBERTURA DO HOSPITAL MUNICIPAL RAUL SERTÃ (CONVÊNIO 2755/2001) E CONSTRUÇÃO DE ESCOLA DE ENFERMAGEM E GARAGEM PARA AMBULÂNCIA, PRÉDIO ANEXO AO HOSPITAL MUNICIPAL RAUL SERTÃ – HMRS (CONVÊNIO 4214/2001).</t>
  </si>
  <si>
    <t>AQUISIÇÃO DE EQUIPAMENTOS PARA UNIDADES HOSPITALARES E CONSTRUÇÃO DE POSTO DE SAÚDE DE SÃO GERALDO, COM RECURSOS DOS CONVÊNIOS NOS SIAFI 433990, 431352, 431351, 456815 E 496862.</t>
  </si>
  <si>
    <t>SERVIÇOS DE ASSISTÊNCIA MÉDICO-HOSPITALAR</t>
  </si>
  <si>
    <t>EXECUÇÃO DAS DIVERSAS AÇÕES DO PROGRAMA PACTUADAS NA PROGRAMAÇÃO PACTUADA INTEGRADA DE VIGILÂNCIA EM SAÚDE - PPI/VS.</t>
  </si>
  <si>
    <t>APLICAÇÃO DOS RECURSOS DESTINADOS PARA O PISO DE ATENÇÃO BÁSICA – PAB. (VALOR NO RELATÓRIO: R$ 159.188,84 )</t>
  </si>
  <si>
    <t>AQUISIÇÃO E DISTRIBUIÇÃO DE MEDICAMENTOS.(VALOR NO RELATÓRIO: R$15.195,00 )</t>
  </si>
  <si>
    <t>CONSTRUÇÃO DE 29 MÓDULOS SANITÁRIOS.</t>
  </si>
  <si>
    <t>AQUISIÇÃO DE UNIDADE MÓVEL DE SAÚDE (ÔNIBUS) EQUIPADA COM EQUIPAMENTOS MÉDICOS E ODONTOLÓGICOS BÁSICOS PARA ATENDIMENTO DA POPULAÇÃO CARENTE. (VALOR NO RELATÓRIO: R$ 107.946,00 )</t>
  </si>
  <si>
    <t>AQUISIÇÃO DE EQUIPAMENTOS PARA CENTRO CIRÚRGICO DO HOSPITAL MUNICIPAL. (VALOR NO RELATÓRIO: R$ 105.600,00 )</t>
  </si>
  <si>
    <t>COMPOSIÇÃO DA EQUIPE, PROCEDIMENTOS DAS VISITAS DOMICILIARES, INFRA-ESTRUTURA DA UNIDADE, O NÚMERO DE PESSOAS ATENDIDAS PELA EQUIPE E O ATENDIMENTO REALIZADO NA UNIDADE. (VALOR NO RELATÓRIO: R$ 270.408,00 )</t>
  </si>
  <si>
    <t>APLICAÇÃO DO RECURSO NAS AÇÕES ESPECÍFICAS DO PROGRAMA</t>
  </si>
  <si>
    <t>FUNCIONAMENTO DO PROGRAMA QUANTO À SISTEMÁTICA DE AQUISIÇÃO, RECEBIMENTO E DISTRIBUIÇÃO DOS MEDICAMENTOS BÁSICOS NO MUNICÍPIO. (VALOR NO RELATÓRIO: R$ 28.562,91).</t>
  </si>
  <si>
    <t>EXECUÇÃO DE AÇÕES E SERVIÇOS DE ATENÇÃO BÁSICA À SAÚDE. (VALOR NO RELATÓRIO: R$ 111.606,04).</t>
  </si>
  <si>
    <t>EXECUÇÃO DO PROGRAMA NO MUNICÍPIO (VALOR NO RELATÓRIO: R$ 91.816,00).</t>
  </si>
  <si>
    <t>A APLICAÇÃO DOS RECURSOS FINANCEIROS, E A EXECUÇÃO DAS AÇÕES DO PROGRAMA DE VIGILÂNCIA EM SAÚDE</t>
  </si>
  <si>
    <t>AMPLIAÇÃO DE UNIDADE DE SAÚDE</t>
  </si>
  <si>
    <t>EXECUÇÃO DE 174 MELHORIAS SANITÁRIAS DOMICILIARES</t>
  </si>
  <si>
    <t>EMISSÃO E PAGAMENTO DE AIH.</t>
  </si>
  <si>
    <t>AQUISIÇÃO DE EQUIPAMENTOS PERMANENTES.</t>
  </si>
  <si>
    <t>EXISTÊNCIA E FUNCIONAMENTO DO PROGRAMA DE SAÚDE DA FAMÍLIA – PSF.</t>
  </si>
  <si>
    <t>TRANSFERÊNCIA DE RECURSOS PARA AÇÕES DE PREVENÇÃO E CONTROLE DAS DOENÇAS TRANSMISSÍVEIS.</t>
  </si>
  <si>
    <t>CONSTRUÇÃO DE UNIDADE DE SAÚDE E AQUISIÇÃO DE EQUIPAMENTOS E MATERIAL PERMANENTE.</t>
  </si>
  <si>
    <t>CONSTRUÇÃO DE 56 MÓDULOS SANITÁRIOS, COMPOSTO DE BANHEIROS, FOSSAS, SUMIDOUROS E CAIXA DE PASSAGEM.</t>
  </si>
  <si>
    <t>ANÁLISE DAS AIH E PRONTUÁRIOS E AVALIAÇÃO DA CAPACIDADE DOS PRESTADORES DE SERVIÇO.</t>
  </si>
  <si>
    <t>AQUISIÇÃO DE TRATOR PÁ CARREGADEIRA COM CABINE</t>
  </si>
  <si>
    <t>COMPRA DE APARELHO DE ULTRA-SOM SIGMA 330 MASTER DOPPLER</t>
  </si>
  <si>
    <t>AQUISIÇÃO DE EQUIPAMENTOS E OBRAS DESTINADAS A REFORMA DA MATERNIDADE MUNICIPAL ALBA MONTEIRO BERNARDES</t>
  </si>
  <si>
    <t>ATENDIMENTO ASSISTENCIAL BÁSICO COM PISO DE ATENÇÃO BÁSICA PAB, REFERENTE A PARTE FIXA NOS MUNICÍPIOS COM GESTÃO PLENA DE ATENÇÃO BÁSICA.</t>
  </si>
  <si>
    <t>VERIFICAR A EXECUÇÃO FÍSICO-FINANCEIRA DO CONVÊNIO E A CORRETA APLICAÇÃO DOS RECURSOS EM CONSONÂNCIA COM O PLANO DE TRABALHO E A LEGISLAÇÃO VIGENTE (VALOR NO RELATÓRIO: R$ 98.000,00).</t>
  </si>
  <si>
    <t>CONSTRUÇÃO DE 240 UNIDADES SANITÁRIAS DOMICILIARES.</t>
  </si>
  <si>
    <t>PROGRAMAÇÃO DAS ATIVIDADES SOB RESPONSABILIDADE DO MUNICÍPIO PARA A EXECUÇÃO DAS AÇÕES DE VIGILÂNCIA EM SAÚDE, PREVISTAS NA PROGRAMAÇÃO PACTUADA E INTEGRADA DE VIGILÂNCIA EM SAÚDE – PPI-VS.</t>
  </si>
  <si>
    <t>EQUIPAMENTOS E MATERIAIS PERMANENTES ADQUIRIDOS PARA A FUNDAÇÃO DE SAÚDE DO MUNICÍPIO DE PENTECOSTE.</t>
  </si>
  <si>
    <t>GRUPO GERADOR DIESEL DE ENERGIA DE 80 KVA DE POTÊNCIA CONTÍNUA.</t>
  </si>
  <si>
    <t>CONSTRUÇÃO DE SISTEMA DE ESGOTAMENTO SANITÁRIO NO DISTRITO DE PROVIDÊNCIA.</t>
  </si>
  <si>
    <t>IMPLANTAÇÃO DA 1ª ETAPA DO SISTEMA DE ESGOTAMENTO SANITÁRIO NO DISTRITO SEDE DO MUNICÍPIO DE PENTECOSTE.</t>
  </si>
  <si>
    <t>EXECUÇÃO DE OBRAS/SERVIÇOS DE ABASTECIMENTO D’ÁGUA.</t>
  </si>
  <si>
    <t>CONSTRUÇÃO DE MÓDULOS SANITÁRIOS DOMICILIARES.</t>
  </si>
  <si>
    <t>CONSTRUÇÃO DE MÓDULOS SANITÁRIOS DOMICILIARES</t>
  </si>
  <si>
    <t>ACESSO DA POPULAÇÃO AOS MEDICAMENTOS BÁSICOS</t>
  </si>
  <si>
    <t>MELHORIA DE HABITAÇÃO RURAL, PARA O CONTROLE DE DOENÇA DE CHAGAS.</t>
  </si>
  <si>
    <t>APLICAÇÃO DOS RECURSOS REPASSADOS AO MUNICÍPIO PARA A EXECUÇÃO DAS AÇÕES DE EPIDEMIOLOGIA E CONTROLE DE DOENÇAS</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</si>
  <si>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COM OS OBJETIVOS PACTUADOS</t>
  </si>
  <si>
    <t>APLICAÇÃO DOS RECURSOS REPASSADOS PARA O MUNICÍPIO DE PIRIPÁ-BA</t>
  </si>
  <si>
    <t>APLICAÇÃO DOS RECURSOS REPASSADOS PARA O MUNICÍPIO DE PIRIPÁ</t>
  </si>
  <si>
    <t>CONSTRUÇÃO DE UNIDADES SANITÁRIAS DOMICILIARES.</t>
  </si>
  <si>
    <t>CONSTRUÇÃO DE ABASTECIMENTO DE ÁGUA NOS POVOADOS ALTO DO TAMANDUÁ E PATOS.</t>
  </si>
  <si>
    <t>CONSTRUÇÃO DE MÓDULOS SANITÁRIOS</t>
  </si>
  <si>
    <t>CONSTRUÇÃO DE SISTEMA DE ÁGUA NOS POVOADOS BARRO VERMELHO I E PEDRA DA BOLA.</t>
  </si>
  <si>
    <t>RESERVATÓRIO E REDE DE DISTRIBUIÇÃO EM CONSTRUÇÃO.</t>
  </si>
  <si>
    <t>VIGILÂNCIA ENTOMOLÓGICA, VIGILÂNCIA EPIDEMIOLÓGICA, FORNECIMENTO DE VEÍCULOS E EQUIPAMENTOS, EFETIVAÇÃO DAS AÇÕES DA PPI-ECD, GESTÃO E CONTROLE DAS AÇÕES PACTUADAS NO MUNICÍPIO.</t>
  </si>
  <si>
    <t>EXISTÊNCIA E FUNCIONAMENTO DO PROGRAMA SAÚDE DA FAMÍLIA NO MUNICÍPIO, POR MEIO DE ENTREVISTAS À POPULAÇÃO BENEFICIADA.</t>
  </si>
  <si>
    <t>AMPLIAÇÃO E AQUISIÇÃO DE EQUIPAMENTOS PARA A UNIDADE MISTA DE SAÚDE DONA ZULMIRA SOARES.</t>
  </si>
  <si>
    <t>EXECUÇÃO DE AÇÕES E SERVIÇOS DE ATENÇÃO BÁSICA À SAÚDE</t>
  </si>
  <si>
    <t>EXECUÇÃO DE AÇÕES E SERVIÇOS DE ATENÇÃO BÁSICA À SAÚDE (VALOR NO RELATÓRIO: R$ 317.284,92).</t>
  </si>
  <si>
    <t>OBRAS DE AMPLIAÇÃO DA SANTA CASA DE PONTAL. (VALOR NO RELATÓRIO: R$ 192.000,00).</t>
  </si>
  <si>
    <t>AQUISIÇÃO DE EQUIPAMENTOS E MATERIAIS PERMANENTES PARA A UNIDADE DO SUS NO DISTRITO DE CÂNDIA. (VALOR NO RELATÓRIO: R$ 28.800,00)</t>
  </si>
  <si>
    <t>CONSTRUÇÃO DE UM POÇO TUBULAR PROFUNDO PARA ABASTECIMENTO DE ÁGUA NA VILA WALTER BECKER. (VALOR NO RELATÓRIO: R$ 56.250,00)</t>
  </si>
  <si>
    <t>AUTORIZAÇÕES DE INTERNAÇÕES HOSPITALARES – AIH, DEFINIDO EM RELATÓRIO DA FASE ANALÍTICA - DENASUS (VALOR NO RELATÓRIO: R$ 701.300,00)</t>
  </si>
  <si>
    <t>(VALOR NO RELATÓRIO: R$ 50.5ASSESSORAMENTO E ASSISTÊNCIA TÉCNICA PELO ESTADO E FUNASA AOS MUNICÍPIOS</t>
  </si>
  <si>
    <t>(VALOR NO RELATÓRIO: R$ 440.000,00)</t>
  </si>
  <si>
    <t>AMPLIAÇÃO DE UNIDADE DE SAÚDE, COM ÁREA A SER CONSTRUÍDA 362,50 M2.</t>
  </si>
  <si>
    <t>CONSTRUÇÃO DE UMA OFICINA DE SANEAMENTO E 80 MÓDULOS SANITÁRIOS.</t>
  </si>
  <si>
    <t>AQUISIÇÃO DE EQUIPAMENTOS E MATERIAL PERMANENTE.</t>
  </si>
  <si>
    <t>PROGRAMA SAÚDE DA FAMÍLIA – PSF.</t>
  </si>
  <si>
    <t>EXECUÇÃO DE MELHORIA HABITACIONAL PARA O CONTROLE DA DOENÇA DE CHAGAS.</t>
  </si>
  <si>
    <t>IMPLANTAÇÃO DO SISTEMA DE ABASTECIMENTO DE ÁGUA NA COMUNIDADE DE SÍTIO JIQUI EM QUIXELÔ - CE.</t>
  </si>
  <si>
    <t>APLICAÇÃO DOS RECURSOS DESTINADOS AO PISO DE ATENÇÃO BÁSICA – PAB-FIXO</t>
  </si>
  <si>
    <t>VERIFICAÇÃO DA CONSTRUÇÃO DE UNIDADE DE SAÚDE DO SUS E AQUISIÇÃO DE EQUIPAMENTOS E MATERIAIS PERMANENTES.</t>
  </si>
  <si>
    <t>AQUISIÇÃO/DISTRIBUIÇÃO DE MEDICAMENTOS.</t>
  </si>
  <si>
    <t>VERIFICAR O FUNCIONAMENTO DO PROGRAMA E AFERIR A EFETIVIDADE DO ATENDIMENTO ÀS FAMÍLIAS.</t>
  </si>
  <si>
    <t>EXECUÇÃO DE AÇÕES E SERVIÇOS DE ATENÇÃO BÁSICA À SAÚDE. (VALOR NO RELATÓRIO: R$ 222.330,00).</t>
  </si>
  <si>
    <t>COMPRA DE MEDICAMETOS DA FARMÁCIA BÁSICA E SERVIÇO DE DISTRIBUIÇÃO. (VALOR NO RELATÓRIO: R$ 21.470,00)</t>
  </si>
  <si>
    <t>AQUISIÇÃO DE EQUIPAMENTO DE ULTRASSONOGRAFIA. (VALOR NO RELATÓRIO: R$ 63.968,00).</t>
  </si>
  <si>
    <t>EXECUÇÃO DAS AÇÕES DE COMBATE À DENGUE NO MUNICÍPIO. (VALOR NO RELATÓRIO: R$28.609,70).</t>
  </si>
  <si>
    <t>RECURSOS DESTINADOS PARA O PROGRAMA SAÚDE DA FAMÍLIA – PSF E PARA O PROGRAMA DE AGENTES COMUNITÁRIOS DE SAÚDE – PACS. (VALOR NO RELATÓRIO: R$ 338.946,00)</t>
  </si>
  <si>
    <t>INCENTIVO FINANCEIRO A MUNICÍPIOS DESTINADOS À SAÚDE DA FAMÍLIA.</t>
  </si>
  <si>
    <t>EXECUÇÃO DE OBRAS DE MELHORIAS SANITÁRIAS (INSTALAÇÃO DE MÓDULOS SANITÁRIOS) EM RIO AZUL/PR. (VALOR NO RELATÓRIO: R$ 76.000,00)</t>
  </si>
  <si>
    <t>SISTEMÁTICA DE AQUISIÇÃO E DISTRIBUIÇÃO DOS MEDICAMENTOS BÁSICOS E AVALIAÇÃO DA COERÊNCIA DA AQUISIÇÃO E DA DISTRIBUIÇÃO COM A PROGRAMAÇÃO PACTUADA NA CIB, BEM COMO A EXECUÇÃO DO PROGRAMA NAS UNIDADES DE SAÚDE. (VALOR NO RELATÓRIO: R$ 32.686,83)</t>
  </si>
  <si>
    <t>UNIDADE MÓVEL DE SAÚDE DO SISTEMA ÚNICO DE SAÚDE – SUS EM RIO AZUL/PR.</t>
  </si>
  <si>
    <t>APLICAÇÃO DOS RECURSOS DESTINADOS PARA O PISO DE ATENÇÃO BÁSICA. (VALOR NO RELATÓRIO:R$ 175.350,00)</t>
  </si>
  <si>
    <t>AUTORIZAÇÕES DE INTERNAÇÕES HOSPITALARES EM RIO AZUL/PR.</t>
  </si>
  <si>
    <t>CONTRAPARTIDA MUNICIPAL, CONTROLE E DISTRIBUIÇÃO DE MEDICAMENTOS. (VALOR NO RELATÓRIO: R$ 16.600,00)</t>
  </si>
  <si>
    <t>AQUISIÇÃO DE UNIDADE MÓVEL DE SAÚDE. (VALOR NO RELATÓRIO: R$ 80.000,00)</t>
  </si>
  <si>
    <t>APLICAÇÃO DOS RECURSOS DESTINADOS AO PAB. (VALOR NO RELATÓRIO: R$ 166.000,00)</t>
  </si>
  <si>
    <t>OBRA DE CONSTRUÇÃO DE SISTEMA DE COLETA DE ESGOTO. (VALOR NO RELATÓRIO: R$ 136.539,50)</t>
  </si>
  <si>
    <t>AÇÕES RELATIVAS AO CONTROLE DE ENDEMIAS E À PREVENÇÃO DE EPIDEMIAS E SUAS RESPECTIVAS MOVIMENTAÇÕES FINANCEIRAS.</t>
  </si>
  <si>
    <t>EXECUÇÃO DO PROGRAMA SAÚDE DA FAMÍLIA. (VALOR NO RELATÓRIO: R$ 221.200,00).</t>
  </si>
  <si>
    <t>EXECUÇÃO DO CONVÊNIO REFERENTE A CONSTRUÇÃO DE UMA UNIDADE DE SAÚDE</t>
  </si>
  <si>
    <t>DESPESAS RELACIONADAS COM MEDICAMENTOS BÁSICOS, ESTOQUE E CONTROLE DE DISTRIBUIÇÃO DE MEDICAMENTOS</t>
  </si>
  <si>
    <t>EXECUÇÃO DO CONVÊNIO REFERENTE A CONSTRUÇÃO DE KITS SANITÁRIOS</t>
  </si>
  <si>
    <t>EXECUÇÃO DO CONVÊNIO REFERENTE A CONSTRUÇÃO DE SISTEMA DE COLETA DE ESGOTOS SANITÁRIOS</t>
  </si>
  <si>
    <t>EXECUÇÃO DO CONVÊNIO REFERENTE A CONSTRUÇÃO DE SISTEMA DE ABASTECIMENTO DE ÁGUA</t>
  </si>
  <si>
    <t>DESPESAS REALIZADAS COM RECURSOS DO PAB NO PERÍODO DE AGO/03 A JUL/04</t>
  </si>
  <si>
    <t>VERIFICAR A EXECUÇÃO FÍSICO-FINANCEIRA DO CONVÊNIO E A CORRETA APLICAÇÃO DOS RECURSOS EM CONSONÂNCIA COM O PLANO DE TRABALHO E A LEGISLAÇÃO VIGENTE.</t>
  </si>
  <si>
    <t>CONSTRUÇÃO DO POSTO DE SAÚDE E COMPRA DE EQUIPAMENTOS</t>
  </si>
  <si>
    <t>SERVIÇOS EXECUTADOS REFERENTE AO SISTEMA DE ESGOTAMENTO SANITÁRIO DE ROCHA LEÃO</t>
  </si>
  <si>
    <t>SISTEMÁTICA DA AQUISIÇÃO E DISTRIBUIÇÃO DOS MEDICAMENTOS E CONDIÇÕES DE ARMAZENAMENTO.</t>
  </si>
  <si>
    <t>CONSTRUÇÃO DE 972 M DE REDE DE ESGOTO, 40 LIGAÇÕES RESIDENCIAIS, ESTAÇÃO DE TRATAMENTO DE ESGOTO, ESTAÇÃO ELEVATÓRIA DE ESGOTO, PROGRAMA DE EDUCAÇÃO EM SAÚDE.</t>
  </si>
  <si>
    <t>CONSTRUÇÃO DE 39 MÓDULOS SANITÁRIOS E DE 7 LAVATÓRIOS PARA MORADORES DOS BAIRROS SANTO ANTÔNIO E SÃO JOSÉ</t>
  </si>
  <si>
    <t>EFETIVIDADE DO ATENDIMENTO ÀS FAMÍLIAS CADASTRADAS NAS QUANTIDADES, NAS ESPECIFICAÇÕES, NOS PRAZOS E NAS ESPECIFICAÇÕES PREVISTAS E O ATENDIMENTO AOS OBJETIVOS PACTUADOS NO PLANO MUNICIPAL DE SAÚDE.</t>
  </si>
  <si>
    <t>IMPLANTAÇÃO DE ATERRO CONTROLADO DE RESÍDUOS SÓLIDOS.</t>
  </si>
  <si>
    <t>AQUISIÇÃO DE EQUIPAMENTOS.</t>
  </si>
  <si>
    <t>EXISTÊNCIA E FUNCIONAMENTO DO PROGRAMA DE SAÚDE DA FAMÍLIA - PSF</t>
  </si>
  <si>
    <t>EXECUÇÃO DAS AÇÕES DE VIGILÂNCIA À SAÚDE.</t>
  </si>
  <si>
    <t>EXECUÇÃO FÍSICO-FINANCEIRA DO CONVÊNIO E A CORRETA APLICAÇÃO DOS RECURSOS EM CONSONÂNCIA COM O PLANO DE TRABALHO. (VALOR NO RELATÓRIO: R$ 37.332,00).</t>
  </si>
  <si>
    <t>SISTEMÁTICA DE COMPRA, ESTOCAGEM E DISTRIBUIÇÃO DE MEDICAMENTOS BÁSICOS. (VALOR NO RELATÓRIO: R$ 47.609,96).</t>
  </si>
  <si>
    <t>EXECUÇÃO DE AÇÕES E SERVIÇOS DE ATENÇÃO BÁSICA À SAÚDE.</t>
  </si>
  <si>
    <t>ENTREVISTA JUNTO À POPULAÇÃO BENEFICIADA E ATENDIMENTO AOS OBJETIVOS PACTUADOS NO PLANO MUNICIPAL DE SAÚDE.</t>
  </si>
  <si>
    <t>VALOR NO RELATORIO: R$ 177.690,00</t>
  </si>
  <si>
    <t>FUNCIONAMENTO DO PROGRAMA QUANTO À SISTEMÁTICA DE AQUISIÇÃO, AO RECEBIMENTO E À DISTRIBUIÇÃO DOS MEDICAMENTOS BÁSICOS NO MUNICÍPIO.</t>
  </si>
  <si>
    <t>EXECUÇÃO DAS AÇÕES DE EPIDEMIOLOGIA E CONTROLE DE DOENÇAS NO MUNICÍPIO.</t>
  </si>
  <si>
    <t>UNIDADE MÓVEL DE SAÚDE.</t>
  </si>
  <si>
    <t>AQUISIÇÃO, CONTROLE E DISTRIBUIÇÃO DE MEDICAMENTOS BÁSICOS À POPULAÇÃO NA UNIDADE MISTA DE SAÚDE ONDE SE ENCONTRA O ALMOXARIFADO E NOS POSTOS DE SAÚDE DA FAMÍLIA.</t>
  </si>
  <si>
    <t>IMPLANTAÇÃO E FUNCIONAMENTO DAS EQUIPES DE SAÚDE DA FAMÍLIA.</t>
  </si>
  <si>
    <t>APLICAÇÃO DE RECURSOS DESTINADOS PARA O PAB NO MUNICÍPIO DE SALOÁ/PE.</t>
  </si>
  <si>
    <t>VERIFICAÇÃO DO MONITORAMENTO, SUPERVISÃO E ASSESSORAMENTO AO MUNICÍPIO, EXECUÇÃO DAS METAS ESTABELECIDAS NA PPI-ECD, CONTRAPARTIDA MUNICIPAL, PESSOAL CONTRATADO, EQUIPAMENTOS E VEÍCULOS NECESSÁRIOS AO PROGRAMA.</t>
  </si>
  <si>
    <t>CONSTRUÇÃO DE PRÉDIO PARA UNIDADE SANITÁRIA.</t>
  </si>
  <si>
    <t>AQUISIÇÃO DE EQUIPAMENTOS E DE MATERIAIS PERMANENTES.</t>
  </si>
  <si>
    <t>AQUISIÇÃO E DISTRIBUIÇÃO DOS MEDICAMENTOS DO PROGRAMA FARMÁCIA BÁSICA</t>
  </si>
  <si>
    <t>AMPLIAÇÃO E MODERNIZAÇÃO DA UNIDADE DE SAÚDE DO SUS</t>
  </si>
  <si>
    <t>AMPLIAÇÃO E CONCLUSÃO DE 03 UNIDADES DE SAÚDE. (VALOR NO RELATÓRIO: R$ 537.755,79).</t>
  </si>
  <si>
    <t>(VALOR NO RELATÓRIO: R$ 5.192.966,85)</t>
  </si>
  <si>
    <t>AÇÕES DE EPIDEMIOLOGIA E CONTROLE DE DOENÇAS</t>
  </si>
  <si>
    <t>MEDICAMENTOS PARA ASSISTÊNCIA FARMACÊUTICA BÁSICA</t>
  </si>
  <si>
    <t>PAB-FIXO.</t>
  </si>
  <si>
    <t>FUNCIONAMENTO DO PROGRAMA QUANTO À SISTEMÁTICA DE AQUISIÇÃO, RECEBIMENTO E DISTRIBUIÇÃO DOS MEDICAMENTOS BÁSICOS NO MUNICÍPIO.</t>
  </si>
  <si>
    <t>ATENÇÃO BÁSICA DE SAÚDE - PAB FIXO</t>
  </si>
  <si>
    <t>APLICAÇÃO DOS RECURSOS DESTINADOS PARA O TETO FINANCEIRO DE EPIDEMIOLOGIA E CONTROLE DE DOENÇAS. (VALOR NO RELATÓRIO: R$ 83.655,70 )</t>
  </si>
  <si>
    <t>APLICAÇÃO DOS RECURSOS DESTINADOS PARA O PISO DE ATENÇÃO BÁSICA.(VALOR NO RELATÓRIO: 417.328,00 )</t>
  </si>
  <si>
    <t>SISTEMÁTICA DE AQUISIÇÃO E DISTRIBUIÇÃO DOS MEDICAMENTOS BÁSICOS E AVALIAÇÃO DA COERÊNCIA DA AQUISIÇÃO E DA DISTRIBUIÇÃO COM A PROGRAMAÇÃO PACTUADA NA CIB, BEM COMO A EXECUÇÃO DO PROGRAMA NAS UNIDADES DE SAÚDE. (VALOR NO RELATÓRIO: R$ 40.167,36 )</t>
  </si>
  <si>
    <t>CONSTRUÇÃO DE 60 MÓDULOS SANITÁRIOS DOMICILIARES. (VALOR NO RELATÓRIO:R$ 38.700,00 )</t>
  </si>
  <si>
    <t>EXISTÊNCIA E FUNCIONAMENTO DO PROGRAMA AGENTES COMUNITÁRIOS DA SAÚDE NO MUNICÍPIO DE SANTO ANTONIO DA PLATINA/PR. (VALOR NO RELATÓRIO: R$ 45.560,00 )</t>
  </si>
  <si>
    <t>AUTORIZAÇÕES DE INTERNAÇÕES HOSPITALARES NO HOSPITAL NOSSA SENHORA DA SAÚDE.</t>
  </si>
  <si>
    <t>AQUISIÇÃO DE EQUIPAMENTOS, CONFORME PACTUADO NO CONVÊNIO, PARA MONTAGEM DO CENTRO DE TRATAMENTO INTENSIVO.</t>
  </si>
  <si>
    <t>MEDICAMENTOS DA FARMÁCIA BÁSICA CONFORME PEAF.</t>
  </si>
  <si>
    <t>EQUIPAMENTOS E MATERIAIS PERMANENTES</t>
  </si>
  <si>
    <t>SISTEMA DE ABASTECIMENTO DE ÁGUA NO POVOADO GIRAU DE ITIÚBA (VALOR NO RELATÓRIO: 510.204,08)</t>
  </si>
  <si>
    <t>ATUAÇÃO DOS AGENTES COMUNITÁRIOS DE SAÚDE NO MUNICÍPIO E A DOCUMENTAÇÃO COMPROBATÓRIA DAS DESPESAS INCORRIDAS COM O FUNCIONAMENTO E MANUTENÇÃO DESSE PROGRAMA.</t>
  </si>
  <si>
    <t>AÇÕES DE PREVENÇÃO E CONTROLE DA DENGUE</t>
  </si>
  <si>
    <t>AQUISIÇÃO DE EQUIPAMENTOS COM RECURSOS DO CONVÊNIO NO 2088/2002.</t>
  </si>
  <si>
    <t>AQUISIÇÃO DE 1 UNIDADE MÓVEL DE SAÚDE.</t>
  </si>
  <si>
    <t>PROCEDIMENTOS DO PAB FIXO</t>
  </si>
  <si>
    <t>AQUISIÇÃO DE EQUIPAMENTOS COM RECURSOS DO CONVÊNIO NO 293/2003.</t>
  </si>
  <si>
    <t>ATUAÇÃO DAS EQUIPES DE SAÚDE DE FAMÍLIA</t>
  </si>
  <si>
    <t>ANÁLISE DOS PRONTUÁRIOS E AIH´S</t>
  </si>
  <si>
    <t>EXECUÇÃO DE OBRAS EM 258 UNIDADES SANITÁRIAS DOMICILIARES.</t>
  </si>
  <si>
    <t>RESTAURAÇÃO DE 63 (SESSENTA E TRÊS) DOMICÍLIOS HABITACIONAIS</t>
  </si>
  <si>
    <t>CONSTRUÇÃO DE 61 MÓDULOS SANITÁRIOS DOMICILIARES NA ZONA URBANA E RURAL.</t>
  </si>
  <si>
    <t>TESTAR A EXISTÊNCIA E FUNCIONAMENTO DO PROGRAMA POR MEIO DE ENTREVISTAS JUNTO A POPULAÇÃO BENEFICIADA COM O OBJETIVO DE AFERIR A EFETIVIDADE DOS ATENDIMENTOS PRESTADOS PELAS EQUIPES DE SAÚDE DA FAMÍLIA CONTRATADAS PELO MUNICÍPIO, NAS QUANTIDADES, NOS PRAZOS E NAS ESPECIFICAÇÕES PREVISTAS COM OS OBJETIVOS PACTUADOS.</t>
  </si>
  <si>
    <t>AQUISIÇÃO.</t>
  </si>
  <si>
    <t>SERVIÇO.</t>
  </si>
  <si>
    <t>OBRA DE PERFURAÇÃO DE POÇO E CONSTRUÇÃO DE REDE DE ABASTECIMENTO DE ÁGUA.</t>
  </si>
  <si>
    <t>AQUISIÇÃO DE UMA UNIDADE MÓVEL DE SAÚDE.</t>
  </si>
  <si>
    <t>VERIFICAR A AQUISIÇÃO DE UNIDADE MÓVEL DE SAÚDE E SUA UTILIZAÇÃO. (VALOR NO RELATÓRIO: R$ 88.000,00)</t>
  </si>
  <si>
    <t>ADEQUAÇÃO NA UTILIZAÇÃO DOS RECURSOS DO PAB, NAS AÇÕES ESPECÍFICAS DE SAÚDE. (VALOR NO RELATÓRIO: R$ 84.564,69)</t>
  </si>
  <si>
    <t>AVALIAÇÃO DA COERÊNCIA ENTRE A PROGRAMAÇÃO PACTUADA NA CIB E A AQUISIÇÃO E DISTRIBUIÇÃO DE MEDICAMENTOS</t>
  </si>
  <si>
    <t>CONSTRUÇÃO DE SISTEMA DE ABASTECIMENTO DE ÁGUA NOS POVOADOS CANTO GRANDE E DESCANSO.</t>
  </si>
  <si>
    <t>MELHORIAS HABITACIONAIS CONTRA CHAGAS.</t>
  </si>
  <si>
    <t>PSF</t>
  </si>
  <si>
    <t>OBRA DE CONSTRUÇÃO DE ESTAÇÃO DE TRATAMENTO DE ESGOTO E REDE INTERCEPTORA.</t>
  </si>
  <si>
    <t>EXECUÇÃO DAS DIVERSAS AÇÕES DO PROGRAMA PACTUADOS NA PPI-ECD, CONTRATAÇÃO DE PESSOAL E UTILIZAÇÃO DOS MESMOS NAS DIVERSAS AÇÕES.</t>
  </si>
  <si>
    <t>CONSTRUÇÃO DE 160 MÓDULOS SANITÁRIOS NA ZONA URBANA E NOS SÍTIOS BARRA DA TALHADA, BARRIGUDA E CABEÇA DE BOI.</t>
  </si>
  <si>
    <t>CONSTRUÇÃO DE 122 MÓDULOS SANITÁRIOS LOCALIZADOS NA SEDE DO MUNICÍPIO NOS POVOADOS ALTO DO COURO, SERROTINHO, MALHADINHA E MORORÓ.</t>
  </si>
  <si>
    <t>CONSTRUÇÃO DE 27 CASAS NAS LOCALIDADES: SÍTIOS BARRIGUDA, BARRA DA TALHADA, BOM SUCESSO, CABEÇA DE BOI E SERRINHA</t>
  </si>
  <si>
    <t>SERVIÇOS AMBULATORIAL, EMERGENCIAL E HOSPITALAR PRESTADOS PELA CASA DE SAÚDE E MATERNIDADE SANTA MÔNICA.</t>
  </si>
  <si>
    <t>AQUISIÇÃO E DISTRIBUIÇÃO DE MEDICAMENTOS BÁSICOS, SEGUNDO A PROGRAMAÇÃO PACTUADA NO PLANO ESTADUAL DE ASSISTÊNCIA FARMACÊUTICA – PEAF.</t>
  </si>
  <si>
    <t>EXECUÇÃO DE OBRAS DE MELHORIAS SANITÁRIAS DOMICILIARES, SEGUNDO O PLANO DE TRABALHO, ESPECIFICAÇÕES TÉCNICAS E PROJETOS</t>
  </si>
  <si>
    <t>SISTEMA DE ABASTECIMENTO DE ÁGUA SIMPLIFICADO NAS LOCALIDADES DE PEADOR, VILA SÃO FRANCISCO, VÁRZEA, FORMIGA E FORMOSA.</t>
  </si>
  <si>
    <t>RECUPERAÇÃO DE 22 (VINTE E DUAS) CASAS, 11 (ONZE) MÓDULOS SANITÁRIOS (FOSSAS SECAS – TIJOLO) E RECONSTRUÇÃO DE 07 (SETE) MÓDULOS HABITACIONAIS NA LOCALIDADE DE FORMOSA, REFERENTE AO CONVÊNIO 1709/2000. RECONSTRUÇÃO DE 15 (QUINZE) UNIDADES HABITACIONAIS NA LOCALIDADE BARRA E RESTAURAÇÃO DE 12 (DOZE) UNIDADES HABITACIONAIS NA LOCALIDADE BARRO VERMELHO E 07 (SETE) EM SÃO BENEDITO, RELATIVO AO CONVÊNIO Nº.1129/2002.</t>
  </si>
  <si>
    <t>COMPOSIÇÃO E ATUAÇÃO DAS EQUIPES DE SAÚDE DA FAMÍLIA/SAÚDE BUCAL, NO ÂMBITO MUNICIPAL</t>
  </si>
  <si>
    <t>SISTEMÁTICA DE AQUISIÇÃO E DISTRIBUIÇÃO DE MEDICAMENTOS BÁSICOS NO MUNICÍPIO DE SIRINHAÉM/PE. (VALOR NO RELATÓRIO: 32.981,00 )</t>
  </si>
  <si>
    <t>AUTORIZAÇÕES DE INTERNAÇÃO HOSPITALAR – AIH´S E INSTALAÇÕES DA UNIDADE DE SAÚDE (VALOR NO RELATÓRIO: R$ 158.694,61 )</t>
  </si>
  <si>
    <t>APLICAÇÃO DE RECURSOS DESTINADOS PARA O PAB NO MUNICÍPIO DE SIRINHAÉM/PE. (VALOR NO RELATÓRIO: R$ 387.390,00)</t>
  </si>
  <si>
    <t>ATUAÇÃO DA EQUIPES DE SAÚDE DA FAMÍLIA NO MUNICÍPIO DE SIRINHAÉM/PE.(VALOR NO RELATÓRIO: R$ 583.200,00 )</t>
  </si>
  <si>
    <t>SISTEMA DE ABASTECIMENTO DE ÁGUA COM REDE DE DISTRIBUIÇÃO NO POVOADO VÁRZEA.</t>
  </si>
  <si>
    <t>ADEQUAÇÃO NA UTILIZAÇÃO DOS RECURSOS DO PAB, NAS AÇÕES ESPECÍFICAS DE SAÚDE. (VALOR NO RELATÓRIO: R$ 160.466,80)</t>
  </si>
  <si>
    <t>PROGRAMA DE SAÚDE DA FAMÍLIA E PROGRAMA DE AGENTES COMUNITÁRIOS DE SAÚDE (VALOR NO RELATÓRIO: R$ 206.968,00)</t>
  </si>
  <si>
    <t>ESTRUTURA E FUNCIONAMENTO DE SAÚDE DA FAMÍLIA NO MUNICÍPIO DE SURUBIM/PE.</t>
  </si>
  <si>
    <t>APLICAÇÃO DE RECURSOS DESTINADOS PARA O PAB NO MUNICÍPIO DE SURUBIM/PE.</t>
  </si>
  <si>
    <t>AÇÕES NO COMBATE AO VETOR DA DOENÇA DA DENGUE.</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</si>
  <si>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 NO PLANO MUNICIPAL DE SAÚDE. (VALOR NO RELATÓRIO:R$ 578.840,00)</t>
  </si>
  <si>
    <t>VERIFICAR A CONTRATAÇÃO DAS EQUIPES E O RESPECTIVO TRABALHO NO ATENDIMENTO ÀS FAMÍLIAS</t>
  </si>
  <si>
    <t>APLICAÇÃO DOS RECURSOS DESTINADOS PARA O PISO DE ATENÇÃO BÁSICA</t>
  </si>
  <si>
    <t>FUNCIONAMENTO DO PROGRAMA DE PREVENÇÃO E CONTROLE DAS DOENÇAS TRANSMISSÍVEIS - NESTE CASO, AS AÇÕES EXISTENTES PARA ERRADICAÇÃO DO AEDES AEGYPTI NO MUNICÍPIO</t>
  </si>
  <si>
    <t>APLICAÇÃO DOS RECURSOS DESTINADOS AO PISO FIXO PARA ATENÇÃO BÁSICA DE SAÚDE</t>
  </si>
  <si>
    <t>PROCESSOS DE AQUISIÇÃO DE SERVIÇOS E MATERIAIS, E EXECUÇÃO DE OBRAS DE MELHORIAS SANITÁRIAS DOMICILIARES</t>
  </si>
  <si>
    <t>A EXISTÊNCIA E O FUNCIONAMENTO DO PROGRAMA NO MUNICÍPIO</t>
  </si>
  <si>
    <t>EXECUÇÃO DAS AÇÕES DE COMBATE À DENGUE NO MUNICÍPIO. (VALOR NO RELATÓRIO: R$83.560,25)</t>
  </si>
  <si>
    <t>EXECUÇÃO DE AÇÕES E SERVIÇOS DE ATENÇÃO BÁSICA À SAÚDE. (VALOR NO RELATÓRIO: R$607.587,84).</t>
  </si>
  <si>
    <t>COMPRA DE MEDICAMENTOS DA FARMÁCIA BÁSICA E SERVIÇO DE DISTRIBUIÇÃO. (VALOR NO RELATÓRIO: R$18.544,25)</t>
  </si>
  <si>
    <t>RECURSOS DESTINADOS PARA O PROGRAMA DE AGENTES COMUNITÁRIOS DE SAÚDE - PACS. (VALOR NO RELATÓRIO: R$120.153,60).</t>
  </si>
  <si>
    <t>RECURSOS DESTINADOS A COMPRA DE MEDICAMENTOS BÁSICOS</t>
  </si>
  <si>
    <t>RECURSOS DESTINADOS A COMPRA DE MEDICAMENTOS E MATERIAIS HOSPITALARES</t>
  </si>
  <si>
    <t>RECURSOS DESTINADOS A COMPRA DE MATERIAIS PARA VIGILÂNCIA EPIDEMIOLÓGICA</t>
  </si>
  <si>
    <t>RECURSOS DESTINADOS AO PAGAMENTO DA FOLHA DE PAGAMENTO DOS AGENTES COMUNITÁRIOS E DA EQUIPE DA SAÚDE NA FAMÍLIA.</t>
  </si>
  <si>
    <t>OBRAS/SERVIÇOS DE ABASTECIMENTO DE ÁGUA EMBIRIBA, URUCU, JENIPAPO E MUMBAÇA.</t>
  </si>
  <si>
    <t>SISTEMA DE ABASTECIMENTO DE ÁGUA</t>
  </si>
  <si>
    <t>CONSTRUÇÃO DE 126 MÓDULOS SANITÁRIOS NOS POVOADOS: VILA SÃO JOSÉ, SANTA CRUZ E BOM JARDIM</t>
  </si>
  <si>
    <t>CONSTRUÇÃO DE 126 MÓDULOS SANITÁRIOS NOS POVOADOS: MUMBAÇA, URUÇU E RIACHO DA JACOBINA</t>
  </si>
  <si>
    <t>A UNIDADE MÓVEL ADQUIRIDA (VEÍCULO TIPO VAN, COM AS ESPECIFICAÇÕES CONTIDAS NO PLANO DE TRABALHO).</t>
  </si>
  <si>
    <t>AQUISIÇÃO DE EQUIPAMENTOS PARA O POSTO DE SAÚDE.</t>
  </si>
  <si>
    <t>SERVIÇOS DE ASSISTÊNCIA MÉDICO-HOSPITALAR.</t>
  </si>
  <si>
    <t>EXECUÇÃO DAS DIVERSAS AÇÕES DO PROGRAMA, PACTUADAS NA PROGRAMAÇÃO PACTUADA INTEGRADA DE VIGILÂNCIA EM SAÚDE - PPI/VS. (VALOR NO RELATÓRIO: R$ 14.288,39 )</t>
  </si>
  <si>
    <t>EXECUÇÃO DE AÇÕES E SERVIÇOS DE ATENÇÃO BÁSICA À SAÚDE. (VALOR NO RELATÓRIO: R$ 204.016,96)</t>
  </si>
  <si>
    <t>APLICAÇÃO DOS RECURSOS REPASSADOS AO MUNICÍPIO PARA OS PROGRAMAS DE SAÚDE DA FAMÍLIA, DE INCENTIVO À SAÚDE BUCAL E DE AGENTES COMUNITÁRIOS DE SAÚDE.</t>
  </si>
  <si>
    <t>EQUIPAMENTOS E MATERIAIS PERMANENTES.</t>
  </si>
  <si>
    <t>ESTAÇÃO ELEVATÓRIA, ESTAÇÃO DE TRATAMENTO E RESERVATÓRIO NO DISTRITO ROCHA CAVALCANTE</t>
  </si>
  <si>
    <t>ADUTORA NO POVOADO DE JACINTO</t>
  </si>
  <si>
    <t>EXISTÊNCIA E FUNCIONAMENTO DO PROGRAMA SAÚDE DA FAMÍLIA NO MUNICÍPIO, POR MEIO DE ENTREVISTAS À POPULAÇÃO BENEFICIADA, CONFORME AMOSTRA RECEBIDA DA COORDENAÇÃO GERAL DE AUDITORIA DOS PROGRAMAS DA ÁREA DE SAÚDE – DSSAU, DA SECRETARIA FEDERAL DE CONTROLE INTERNO.</t>
  </si>
  <si>
    <t>AUTORIZAÇÕES DE INTERNAÇÕES HOSPITALARES – AIHS E PRONTUÁRIOS MÉDICOS</t>
  </si>
  <si>
    <t>CONTROLE DE ENDEMIAS.</t>
  </si>
  <si>
    <t>UNIDADE MÓVEL DE SAÚDE</t>
  </si>
  <si>
    <t>CONVÊNIOS - OBRAS</t>
  </si>
  <si>
    <t>AÇÕES DE COMBATE AO VETOR DA DENGUE.</t>
  </si>
  <si>
    <t>AQUISIÇÃO DE GRUPO GERADOR DE ENERGIA ELÉTRICA.</t>
  </si>
  <si>
    <t>AMPLIAÇÃO DO HOSPITAL PADRE MÁXIMO, COM A CONSTRUÇÃO DE UM BLOCO ANEXO, 825,52 M2, CONFORME PLANO DE TRABALHO.</t>
  </si>
  <si>
    <t>EXECUÇÃO DE SISTEMA DE ESGOTAMENTO SANITÁRIO, 1746 M E 15 LIGAÇÕES DOMICILIARES CONFORME PREVISTO NO PLANO DE TRABALHO.</t>
  </si>
  <si>
    <t>CONSTRUÇÃO DE 72 (SETENTA E DUAS) MELHORIAS SANITÁRIAS DOMICILIARES.</t>
  </si>
  <si>
    <t>CONSTRUÇÃO DE 11 CASAS POPULARES EM SUBSTITUIÇÃO ÀS CASAS DE TAIPA.</t>
  </si>
  <si>
    <t>EXECUÇÃO DAS AÇÕES DE ERRADICAÇÃO DO AEDES AEGYPTI NO MUNICÍPIO</t>
  </si>
  <si>
    <t>VERIFICAÇÃO DOS SERVIÇOS DE ATENÇÃO BÁSICA REALIZADOS NO MUNICÍPIO.</t>
  </si>
  <si>
    <t>VERIFICAÇÃO DA EXISTÊNCIA E ATUAÇÃO DO SISTEMA NACIONAL DE AUDITORIA – SNA MUNICIPAL.</t>
  </si>
  <si>
    <t>CONSTRUÇÃO DE 41 KITS SANITÁRIOS NO MUNICÍPIO DE VILA RICA</t>
  </si>
  <si>
    <t>AQUISIÇÃO DE EQUIPAMENTOS E DE MATERIAL PERMANENTE.</t>
  </si>
  <si>
    <t>SISTEMAS PÚBLICOS DE ABASTECIMENTO DE ÁGUA, CONFORME PLANO DE TRABALHO DO CONVÊNIO.</t>
  </si>
  <si>
    <t>CONSTRUÇÃO DE REDE DE ESGOTO E ESTAÇÃO DE TRATAMENTO NO BAIRRO SANTA TEREZINHA.</t>
  </si>
  <si>
    <t>VERIFICAR A CONTRATAÇÃO DAS EQUIPES E O RESPECTIVO TRABALHO NO ATENDIMENTO ÀS FAMÍLIAS.</t>
  </si>
  <si>
    <t>AFERIR A EFETIVIDADE DO ATENDIMENTO ÀS FAMÍLIAS. NVALOR NO RELATÓRIO: R$ 235.616,00</t>
  </si>
  <si>
    <t>VALOR NO RELATORIO: R$ 30.000,00 N</t>
  </si>
  <si>
    <t>VALOR NO RELATÓRIO: R$ 230.401,17 NUTILIZAÇÃO DOS RECURSOS DO PAB, NAS AÇÕES ESPECÍFICAS DE SAÚDE.</t>
  </si>
  <si>
    <t>EXECUÇÃO DE AÇÕES E SERVIÇOS DE ATENÇÃO BÁSICA À SAÚDE NVALOR NO RELATÓRIO: R$ 136.218,48</t>
  </si>
  <si>
    <t>APLICAÇÃO DOS RECURSOS DESTINADOS AO PISO DE ATENÇÃO BÁSICA N</t>
  </si>
  <si>
    <t>SISTEMA DE TRATAMENTO DE ESGOTO SANITÁRIO. NVALOR NO RELATÓRIO: R$ 1.276.619,68</t>
  </si>
  <si>
    <t>APLICAÇÃO DOS RECURSOS DESTINADOS PARA O PISO DE ATENÇÃO BÁSICA. NVALOR NO RELATÓRIO: R$ 158.380,20</t>
  </si>
  <si>
    <t>FARMÁCIA BÁSICA NVALOR NO RELATÓRIO: R$ 11.109,00</t>
  </si>
  <si>
    <t>VALOR NO RELATÓRIO: R$ 87.511,50 NFARMÁCIA BÁSICA</t>
  </si>
  <si>
    <t>VALOR NO RELATORIO: R$ 270.104,00 EM 2003 E R$ 181.209,99 EM 2004. NPAB – FIXO</t>
  </si>
  <si>
    <t>CONSTRUÇÃO/REFORMA DE UNIDADE DE SAÚDE. NOBS: NO RELATÓRIO O MONTANTE É 123.500,00</t>
  </si>
  <si>
    <t>VALOR NO RELATORIO: R$ 820.130,00 NHOSPITAL DE CARIDADE DE CANELA</t>
  </si>
  <si>
    <t>MONTANTE NO RELATORIO: R$ 17.904,61. NASSISTÊNCIA FARMACÊUTICA.</t>
  </si>
  <si>
    <t>MONTANTE DO RELATORIO: R$ 129.642,20 NPISO DE ATENÇÃO BÁSICA - PAB</t>
  </si>
  <si>
    <t>MONTANTE NO RELATORIO: R$ 100.451,25 NCONVÊNIOS 1823/2003, 3620/02 E 1970/2003.</t>
  </si>
  <si>
    <t>VALOR NO RELATÓRIO: R$ 3.090,96 NPROCESSO DE AQUISIÇÃO, ARMAZENAGEM E DISTRIBUIÇÃO À POPULAÇÃO DOS MEDICAMENTOS BÁSICOS.</t>
  </si>
  <si>
    <t>VALOR NO RELATÓRIO: R$ 18.553,00. NAPLICAÇÃO DOS RECURSOS DESTINADOS AO PISO DE ATENÇÃO BÁSICA.</t>
  </si>
  <si>
    <t>VALOR NO RELATÓRIO: R$ 2.508,00 NPROCESSO DE AQUISIÇÃO, ARMAZENAGEM E DISTRIBUIÇÃO À POPULAÇÃO DOS MEDICAMENTOS BÁSICOS.</t>
  </si>
  <si>
    <t>ATUAÇÃO DOS AGENTES COMUNITÁRIOS DE SAÚDE NO MUNICÍPIO E A DOCUMENTAÇÃO COMPROBATÓRIA DAS DESPESAS INCORRIDAS COM O FUNCIONAMENTO E MANUTENÇÃO DESSE PROGRAMA. NVALOR NO RELATÓRIO: R$ 122.860,00</t>
  </si>
  <si>
    <t>VALOR NO RELATÓRIO: R$ 77.335,00 NPROCESSO DE AQUISIÇÃO, ARMAZENAGEM E DISTRIBUIÇÃO À POPULAÇÃO DOS MEDICAMENTOS BÁSICOS.</t>
  </si>
  <si>
    <t>VALOR NO RELATÓRIO: R$ 1.138.077,00 NAPLICAÇÃO DOS RECURSOS DESTINADOS AO PISO DE ATENÇÃO BÁSICA</t>
  </si>
  <si>
    <t>VALOR NO RELATÓRIO: R$ 105.550,00 NCONSTRUÇÃO DO SISTEMA DE ABASTECIMENTO DE ÁGUA NA LOCALIDADE DE TRANQUEIRAS.</t>
  </si>
  <si>
    <t>VALOR NO RELATÓRIO: R$632.184,00 NA EXISTÊNCIA E O FUNCIONAMENTO DO PROGRAMA NO MUNICÍPIO</t>
  </si>
  <si>
    <t>VALOR NO RELATORIO: R$ 55.637,20 NAS AÇÕES DE EPIDEMIOLOGIA E CONTROLE DE DOENÇAS</t>
  </si>
  <si>
    <t>VALOR NO RELATÓRIO: R$ 87.375,48 NAQUISIÇÃO DE MEDICAMENTOS BÁSICOS DE ACORDO COM O PLANO ESTADUAL DE ASSISTÊNCIA FARMACÊUTICA – PEAF.</t>
  </si>
  <si>
    <t>VALOR NO RELATÓRIO:R$ 223.953,96 NVERIFICAÇÕES RELATIVAS À CERTIFICAÇÃO DO MUNICÍPIO, ASSESSORAMENTO DE ÓRGÃOS SUPERIORES, ATINGIMENTO DE META PACTUADA NO PPI-VS, MOVIMENTAÇÃO DE RECURSOS DO PROGRAMA, PESSOAL CONTRATADO, VEÍCULOS, TREINAMENTO DE AGENTES, VISITAS DOMICILIARES E A PONTOS ESTRATÉGICOS, ACONDICIONAMENTO DE LARVICIDAS E INSETICIDAS.</t>
  </si>
  <si>
    <t>VALOR NO RELATÓRIO: R$ 12.500,00 NVERIFICAR A EXECUÇÃO FÍSICO-FINANCEIRA DO CONVÊNIO E A CORRETA APLICAÇÃO DOS RECURSOS EM CONSONÂNCIA COM O PLANO DE TRABALHO E A LEGISLAÇÃO VIGENTE.</t>
  </si>
  <si>
    <t>VALOR NO RELATÓRIO: R$31.848,00 NCOMPRA.</t>
  </si>
  <si>
    <t>VALOR NO RELATÓRIO: R$88.000,00 NCOMPRA.</t>
  </si>
  <si>
    <t>VALOR NO RELATÓRIO: R$43.410,00 NSERVIÇO</t>
  </si>
  <si>
    <t>VALOR NO RELATÓRIO: R$83.634,30 NSERVIÇOS.</t>
  </si>
  <si>
    <t>MONTANTE NO RELATORIO: R$ 106.774,41 NAQUISIÇÃO/DISTRIBUIÇÃO DE MEDICAMENTOS.</t>
  </si>
  <si>
    <t>VALOR NO RELATÓRIO: R$53.649,00 NCOMPRA DE MEDICAMENTOS DA FARMÁCIA BÁSICA E SERVIÇO DE DISTRIBUIÇÃO.</t>
  </si>
  <si>
    <t>VALOR NO RELATÓRIO: R$ 116.072,60 NEXECUÇÃO DE SERVIÇOS HOSPITALARES NO ATENDIMENTO AO PACIENTE.</t>
  </si>
  <si>
    <t>AUTORIZAÇÕES DE INTERNAÇÕES HOSPITALARES – AIHS E PRONTUÁRIOS MÉDICOS NVALOR NO RELATÓRIO: R$ 1.475,118,36</t>
  </si>
  <si>
    <t>MEDICAMENTOS PACTUADOS NO PLANO ESTADUAL DE ASSISTÊNCIA FARMACÊUTICA- PEAF PARA ATENDIMENTO À FARMÁCIA BÁSICA.</t>
  </si>
  <si>
    <t>CONSTRUÇÃO/REFORMA DE UNIDADE DE SAÚDE E AQUISIÇÃO DE EQUIPAMENTOS MÉDICO- HOSPITALARES.</t>
  </si>
  <si>
    <t xml:space="preserve">CONSTRUÇÃO/REFORMA DE UNIDADE DE SAÚDE E AQUISIÇÃO DE EQUIPAMENTOS MÉDICO- HOSPITALARES. </t>
  </si>
  <si>
    <t>FINANCIAMENTO PARA A ADEQUAÇÃO E AMPLIAÇÃO DA REDE DE SERVIÇOS DE ATENÇÃO BÁSICA DE SAÚDE</t>
  </si>
  <si>
    <t>(VALOR NO RELATÓRIO: R$ 194.849,99) TRANSFERÊNCIA DE RECURSOS PARA AUXILIAR NAS DESPESAS NA ÁREA DA SAÚDE.</t>
  </si>
  <si>
    <t>(VALOR NO RELATÓRIO: R$ 4.406,00) DISTRIBUIÇÃO DE MEDICAMENTOS PARA OS POSTOS E PARA A POPULAÇÃO.</t>
  </si>
  <si>
    <t>(VALOR NO RELATÓRIO: R$ 29.280,00) TRANSFERÊNCIA DE RECURSOS PARA AUXILIAR NAS DESPESAS NA ÁREA DA SAÚDE.</t>
  </si>
  <si>
    <t>DOCUMENTAÇÃO COMPROBATÓRIA DAS DESPESAS FINANCIADAS PELO PAB - PARTE FIXA, A PERTINÊNCIA E A EFETIVIDADE DOS SERVIÇOS DE SAÚDE OFERECIDA À POPULAÇÃO, AS CONTRATAÇÕES EFETUADAS PELA PREFEITURA PARA OS SERVIÇOS DE ATENÇÃO BÁSICA E A EFETIVIDADE DO CONTROLE SOCIAL SOBRE OS RECURSOS DO PAB.</t>
  </si>
  <si>
    <t>EXECUÇÃO DAS AÇÕES PACS/PSF E APLICAÇÃO DOS RECURSOS DESTINADOS PARA O PISO DE ATENÇÃO BÁSICA.</t>
  </si>
  <si>
    <t>EXISTÊNCIA E FUNCIONAMENTO DO PROGRAMA POR MEIO DE ENTREVISTAS JUNTO À POPULAÇÃO BENEFICIADA.</t>
  </si>
  <si>
    <t>EXISTÊNCIA E FUNCIONAMENTO DO PROGRAMA POR MEIO DE ENTREVISTAS JUNTO À EQUIPE DE SAÚDE DA FAMÍLIA E POPULAÇÃO BENEFICIADA.</t>
  </si>
  <si>
    <t>(VALOR NO RELATÓRIO:R$80.000,00) EXECUÇÃO DE OBRAS DE MELHORIAS SANITÁRIAS DOMICILIARES SEGUNDO O PLANO DE TRABALHO ESPECÍFICO DE CADA CONVÊNIO/PROJETO</t>
  </si>
  <si>
    <t>IMPLANTAÇÃO, COMPOSIÇÃO E FUNCIONAMENTO DAS EQUIPES DO PSF, ALÉM DA VE RIFICAÇÃO DA INFRA-ESTRUTURA DAS UNIDADES BÁSICAS DE SAÚDE ONDE OS ATENDIMENTOS SÃO PRESTADOS.</t>
  </si>
  <si>
    <t>VALOR NO RELATÓRIO: R$81.844,43 CONHECIMENTO DE TODA A SISTEMÁTICA DE AQUISIÇÃO E DISTRIBUIÇÃO DOS MEDICAMENTOS BÁSICOS E AVALIAÇÃO DA COERÊNCIA DA AQUISIÇÃO E DA DISTRIBUIÇÃO COM A PROGRAMAÇÃO PACTUADA NA CIB, BEM COMO A EXECUÇÃO DO PROGRAMA NA UNIDADE DE SAÚDE.</t>
  </si>
  <si>
    <t>VALOR NO RELATÓRIO: R$604.712,92 ATUAÇÃO QUANTO À EXECUÇÃO DAS AÇÕES DE EPIDEMIOLOGIA E CONTROLE DE DOENÇAS - ECD</t>
  </si>
  <si>
    <t>VALOR NO RELATÓRIO: R$438.756,00 ADEQUAÇÃO NA UTILIZAÇÃO DOS RECURSOS DO PAB, NAS AÇÕES ESPECÍFICAS DE SAÚDE.</t>
  </si>
  <si>
    <t>VALOR NO RELATÓRIO: R$101.898,00 EXISTÊNCIA E FUNCIONAMENTO DO PROGRAMA DE SAÚDE DA FAMÍLIA NO MUNICÍPIO, POR MEIO DE ENTREVISTAS COM A POPULAÇÃO BENEFICIADA, CONFORME AMOSTRA RECEBIDA DA COORDENAÇÃO GERAL DA AUDITORIA DOS PROGRAMAS DA ÁREA DE SAÚDE - DSSAU, DA SECRETARIA FEDERAL DE CONTROLE INTERNO.</t>
  </si>
  <si>
    <t>VALOR NO RELATÓRIO: R$6.480,00 EFETIVIDADE DAS BOLSAS DISTRIBUÍDAS – NAS QUANTIDADES, NOS PRAZOS E NAS ESPECIFICAÇÕES PREVISTAS – E O ATENDIMENTO AO VÍNCULO COM OS OBJETIVOS PACTUADOS.</t>
  </si>
  <si>
    <t>IMPLANTAÇÃO, COMPOSIÇÃO E FUNCIONAMENTO DAS EQUIPES DO PSF, ALÉM DA VE RIFICAÇÃO DA INFRA-ESTRUTURA DAS UNIDADES BÁSICAS DE SAÚDE ONDE OS A- TENDIMENTOS SÃO PRESTADOS.</t>
  </si>
  <si>
    <t>VALOR NO RELATÓRIO 475.810,00 AFERIR A EFETIVIDADE DO ATENDIMENTO ÀS FAMÍLIAS.</t>
  </si>
  <si>
    <t>VIGILÂNCIA ENTOMOLÓGICA, VIGILÂNCIA EPIDEMIOLÓGICA, FORNECIMENTO DE VEÍCULOS E DE EQUIPAMENTOS, EFETIVAÇÃO DAS AÇÕES DA PPI-ECD (PROGRAMAÇÃO PACTUADA INTEGRADA PARA AÇÕES DE EPIDEMIOLOGIA E CONTROLE DE DOENÇAS), GESTÃO E CONTROLE DAS AÇÕES PACTUADAS NO MUNICÍPIO DE AMAPORÃ/PR.</t>
  </si>
  <si>
    <t>EFETIVIDADE DAS BOLSAS DISTRIBUÍDAS – NAS QUANTIDADES, NOS PRAZOS E NAS ESPECIFICAÇÕES PREVISTAS – E O ATENDIMENTO AO VÍNCULO COM OS OBJETIVOS DO PROGRAMA.</t>
  </si>
  <si>
    <t>PROCESSO DE AQUISIÇÃO, ARMAZENAGEM E DISTRIBUIÇÃO À POPULAÇÃO DOS MEDICAMENTOS BÁSICOS. (VALOR NO RELATÓRIO: R$ 7.927,00).</t>
  </si>
  <si>
    <t>INCENTIVO FINANCEIRO A MUNICÍPIOS HABILITADOS À PARTE VARIÁVEL DO PISO DE ATENÇÃO BÁSICA – PAB PARA ASSISTÊNCIA FARMACÊUTICA BÁSICA.</t>
  </si>
  <si>
    <t>INCENTIVO FINANCEIRO AOS ESTADOS, DISTRITO FEDERAL E MUNICÍPIOS CERTIFICADOS, PARA AS AÇÕES DE EPIDEMIOLOGIA E CONTROLE DE DOENÇAS.</t>
  </si>
  <si>
    <t>INCENTIVO FINANCEIRO A MUNICÍPIOS HABILITADOS À PARTE VARIÁVEL DO PISO DE ATENÇÃO BÁSICA – PAB PARA A SAÚDE DA FAMÍLIA.</t>
  </si>
  <si>
    <t>CONSTRUÇÃO DO HOSPITAL MUNICIPAL, AQUISIÇÃO DE EQUIPAMENTOS PARA O HOSPITAL MUNICIPAL, PARA O CENTRO DE SAÚDE MENTAL E PARA A SECRETARIA DE SAÚDE.</t>
  </si>
  <si>
    <t>MONITORAMENTO, SUPERVISÃO E ASSESSORAMENTO AOS MUNICÍPIOS NO INTUITO DE EXECUTAR DE FORMA SATISFATÓRIA AS DIVERSAS AÇÕES DO PROGRAMA PACTUADAS NA PPI-VS</t>
  </si>
  <si>
    <t>APLICAÇÃO DOS RECURSOS FINANCEIROS DESTINADOS AO PISO DA ATENÇÃO BÁSICA – PAB, PLANO MUNICIPAL DE SAÚDE, RELATÓRIO DE GESTÃO, ATUAÇÃO DO CONSELHO MUNICIPAL DE SAÚDE, COMO TAMBÉM A ALIMENTAÇÃO DOS BANCOS DE DADOS NACIONAIS OBRIGATÓRIOS.</t>
  </si>
  <si>
    <t>COMPOSIÇÃO DA EQUIPE, PROCEDIMENTOS DAS VISITAS DOMICILIARES, INFRA-ESTRUTURA DA UNIDADE, O NÚMERO DE PESSOAS ATENDIDAS PELA EQUIPE E O ATENDIMENTO REALIZADO NA UNIDADE.</t>
  </si>
  <si>
    <t>VALOR NO RELATÓRIO: R$ 39.706,53 NAVALIAÇÃO DA COERÊNCIA ENTRE A PROGRAMAÇÃO PACTUADA NA CIB E A AQUISIÇÃO E DISTRIBUIÇÃO DE MEDICAMENTOS, SISTEMÁTICA DE AQUISIÇÃO E DISTRIBUIÇÃO DOS MEDICAMENTOS BÁSICOS</t>
  </si>
  <si>
    <t>MODERNIZAÇÃO E ADEQUAÇÃO DE UNIDADES DE SAÚDE DO SISTEMA ÚNICO DE SAÚDE - SUS</t>
  </si>
  <si>
    <t>VALOR NO RELATÓRIO: R$251.796,00 NPROGRAMA DE SAÚDE DA FAMÍLIA E PROGRAMA DE AGENTES COMUNITÁRIOS DE SAÚDE.</t>
  </si>
  <si>
    <t>CONSTRUÇÃO DE 86 MÓDULOS SANITÁRIOS DOMICILIARES (MSD), COM VASO SANITÁRIO, LAVATÓRIO, CHUVEIRO, TANQUE SÉPTICO E SUMIDOURO, ASSIM COMO, A REALIZAÇÃO DE ATIVIDADES DE EDUCAÇÃO EM SAÚDE E MOBILIZAÇÃO SOCIAL.</t>
  </si>
  <si>
    <t>AQUISIÇÃO DE EQUIPAMENTOS E MATERIAIS PERMANENTES PARA O PRONTO-SOCORRO MUNICIPAL DE BACABAL (MA).</t>
  </si>
  <si>
    <t>CONSTRUÇÃO DE MÓDULOS SANITÁRIOS COMPOSTOS DE PRIVADA COM VASO SANITÁRIO, BANHEIRO, FOSSA SÉPTICA, SUMIDOURO, RESERVATÓRIO ELEVADO DE 310 LITROS E LAVATÓRIO DE PVC, TODOS NO BAIRRO NOVO BACABAL, ZONA URBANA DO MUNICÍPIO DE BACABAL (MA).</t>
  </si>
  <si>
    <t>CONSTRUÇÃO DE SISTEMA DE ESGOTAMENTO SANITÁRIO NO BAIRRO DO NOVO BACABAL, ZONA URBANA DO MUNICÍPIO DE BACABAL (MA).</t>
  </si>
  <si>
    <t>PROGRAMA DE SAÚDE DA FAMÍLIA E PROGRAMA DE AGENTES COMUNITÁRIOS DE SAÚDE.</t>
  </si>
  <si>
    <t>(VALOR NO RELATÓRIO: R$ 97.928,87). AQUISIÇÃO DE MEDICAMENTOS BÁSICOS DE ACORDO COM O PLANO ESTADUAL DE ASSISTÊNCIA FARMACÊUTICA – PEAF.</t>
  </si>
  <si>
    <t>(VALOR NO RELATÓRIO: R$ 744000,00) AQUISIÇÃO DE EQUIPAMENTOS.</t>
  </si>
  <si>
    <t>REPASSE DIRETO DE RECURSOS FINANCEIROS, TRANSFERIDOS FUNDO A FUNDO, PARA O CUSTEIO DA ATENÇÃO DE MÉDIA E ALTA COMPLEXIDADE AMBULATORIAL E HOSPITALAR NO SISTEMA ÚNICO DE SAÚDE.</t>
  </si>
  <si>
    <t>AVALIAÇÃO DA COERÊNCIA ENTRE A PROGRAMAÇÃO PACTUADA NA CIB E A AQUISIÇÃO E DISTRIBUIÇÃO DE MEDICAMENTOS, SISTEMÁTICA DE AQUISIÇÃO E DISTRIBUIÇÃO DOS MEDICAMENTOS BÁSICOS.</t>
  </si>
  <si>
    <t>EXECUÇÃO DO PROGRAMA DE SAÚDE DA FAMÍLIA E PROGRAMA DE AGENTES COMUNITÁRIOS DE SAÚDE.</t>
  </si>
  <si>
    <t>CONSTRUÇÃO DE 119(CENTO E DEZENOVE) FOSSAS SÉPTICAS NA SEDE E 195 (CENTO E NOVENTA E CINCO) FOSSAS SECAS NA ZONA RURAL DO MUNICÍPIO.</t>
  </si>
  <si>
    <t xml:space="preserve">FUNCIONAMENTO DO PROGRAMA QUANTO À SISTEMÁTICA DE AQUISIÇÃO, RECEBIMENTO E DISTRIBUIÇÃO DOS MEDICAMENTOS BÁSICOS NO MUNICÍPIO. (VALOR NO RELATÓRIO: R$ 10.278,75) </t>
  </si>
  <si>
    <t>IMPLANTAÇÃO, COMPOSIÇÃO E FUNCIONAMENTO DAS EQUIPES DO PSF, ALÉM DA VERIFICAÇÃO DA INFRA-ESTRUTURA DAS UNIDADES BÁSICAS DE SAÚDE ONDE OS A- TENDIMENTOS SÃO PRESTADOS.</t>
  </si>
  <si>
    <t>EXECUÇÃO DAS DIVERSAS AÇÕES DO PROGRAMA, PACTUADAS NA PROGRAMAÇÃO PAC- TUADA INTEGRADA DE VIGILÂNCIA EM SAÚDE - PPI/VS.</t>
  </si>
  <si>
    <t>MEDICAMENTOS PACTUADOS NO PLANO ESTADUAL DE ASSISTÊNCIA FARMACÊUTICA PEAF PARA ATENDIMENTO À FARMÁCIA BÁSICA.</t>
  </si>
  <si>
    <t>SISTEMÁTICA DE AQUISIÇÃO E DISTRIBUIÇÃO DE MEDICAMENTOS BÁSICOS E AVALIAÇÃO DA COERÊNCIA DA AQUISIÇÃO E DA DISTRIBUIÇÃO COM A PROGRAMAÇÃO PACTUADA NA CIB, BEM COMO A EXECUÇÃO DO PROGRAMA NA UNIDADE DE SAÚDE.</t>
  </si>
  <si>
    <t>TESTAR A EXISTÊNCIA E O FUNCIONAMENTO DO PROGRAMA DE SAÚDE DA FAMÍLIA COM O OBJETIVO DE AFERIR A EFETIVIDADE DO ATENDIMENTO ÀS FAMÍLIAS USUÁRIAS DO PROGRAMA.</t>
  </si>
  <si>
    <t>(VALOR NO RELATÓRIO: R$ 102.042,) APLICAÇÃO DE RECURSOS DESTINADOS PARA O PAB NO MUNICÍPIO DE BUENOS AIRES/PE.</t>
  </si>
  <si>
    <t>(VALOR NO RELATÓRIO: R$ 11.961,00) SISTEMÁTICA DE AQUISIÇÃO E DISTRIBUIÇÃO DE MEDICAMENTOS BÁSICOS NO MUNICÍPIO DE BUENOS AIRES/PE.</t>
  </si>
  <si>
    <t>(VALOR NO RELATÓRIO: R$212.520,00) ESTRUTURA E FUNCIONAMENTO DO PROGRAMA DE SAÚDE DA FAMÍLIA NO MUNICÍPIO DE BUENOS AIRES/PE.</t>
  </si>
  <si>
    <t>SISTEMÁTICA DE AQUISIÇÃO E DISTRIBUIÇÃO DE MEDICAMENTOS BÁSICOS NO MUNICÍPIO DE BUÍQUE.</t>
  </si>
  <si>
    <t>PESSOAL CONTRATADO E UTILIZADO NAS DIVERSAS AÇÕES DO PROGRAMA E AS DIVERSAS AÇÕES DO PROGRAMA PACTUADAS NA PPI-VS NO MUNICÍPIO DE BUÍQUE/PE.</t>
  </si>
  <si>
    <t>VERIFICAÇÃO DAS OBRAS DE CONSTRUÇÃO DO SISTEMA DE COLETA E TRATAMENTO DE ESGOTO SANITÁRIO, DO CONVÊNIO N.º 1849/2000, FIRMADO ENTRE A FUNASA E A PREFEITURA MUNICIPAL DE BUÍQUE.</t>
  </si>
  <si>
    <t>VERIFICAÇÃO DAS OBRAS RELATIVO A RESTAURAÇÃO DE 22 CASAS E RECONSTRUÇÃO DE 52 CASAS NOS SÍTIOS PEREIROS E GRAVATÁ, RELATIVO AO CONVÊNIO N.º 1958/2001, FIRMADO ENTRE A FUNASA E A PREFEITURA MUNICIPAL DE BUÍQUE.</t>
  </si>
  <si>
    <t>VERIFICAÇÃO DAS AIH’S, CONFORME AMOSTRA DISPONIBILIZADA PELA SFC, QUANTO À PERTINÊNCIA DA COBRANÇA DOS PROCEDIMENTOS REALIZADOS, ASSIM COMO A POSSÍVEL COBRANÇA DOS PROCEDIMENTOS DE ATENDIMENTO PELA MATERNIDADE ALCIDES CURSINO.</t>
  </si>
  <si>
    <t>ATUAÇÃO DA EQUIPES DE SAÚDE DA FAMÍLIA E AS CONDIÇÕES ESTRUTURAIS DOS POSTOS DE SAÚDE NO MUNICÍPIO DE BUÍQUE/PE.</t>
  </si>
  <si>
    <t>AMPLIAÇÃO DO SISTEMA DE ESGOTO SANITÁRIO DO MUNICÍPIO POR MEIO DA CONSTRUÇÃO DE UM INTERCEPTOR E UMA ESTAÇÃO DE TRATAMENTO DE ESGOTO – ETE.</t>
  </si>
  <si>
    <t>PRESTAÇÃO, POR HOSPITAL CADASTRADO, DE SERVIÇOS AMBULATORIAIS, EMERGENCIAIS E HOSPITALARES NO ÂMBITO DO SISTEMA ÚNICO DE SAÚDE.</t>
  </si>
  <si>
    <t xml:space="preserve">IMPLANTAÇÃO, COMPOSIÇÃO E FUNCIONAMENTO DAS EQUIPES DO PSF, ALÉM DA VERIFICAÇÃO DA INFRA-ESTRUTURA DAS UNIDADES BÁSICAS DE SAÚDE ONDE OS ATENDIMENTOS SÃO PRESTADOS. </t>
  </si>
  <si>
    <t xml:space="preserve">FUNDAÇÃO HOSPITALAR DR. CARLINDO DANTAS. </t>
  </si>
  <si>
    <t>EXECUÇÃO DAS DIVERSAS AÇÕES DO PROGRAMA, PACTUADAS NA PROGRAMAÇÃO PACTUADA INTEGRADA DE VIGILÂNCIA EM SAÚDE – PPI/VS</t>
  </si>
  <si>
    <t>AQUISIÇÃO DE UNIDADE MÓVEL DE SAÚDE PARA A PREFEITURA MUNICIPAL DE CAJAMAR</t>
  </si>
  <si>
    <t>EFETIVIDADE DO ATENDIMENTO ÀS FAMÍLIAS CADASTRADAS NAS QUANTIDADES, ESPECIFICAÇÕES, NOS PRAZOS E NOS CUSTOS PREVISTOS E A VINCULARIDADE COM OS OBJETIVOS DEFINIDOS NO PLANO MUNICIPAL DE SAÚDE PARA IMPLANTAÇÃO E MANUTENÇÃO DO PROGRAMA DE SAÚDE DA FAMÍLIA E DO PROGRAMA DE AGENTES.</t>
  </si>
  <si>
    <t>EXECUÇÃO DO PROJETO EM CONFORMIDADE COM O DETERMINADO NO PROGRAMA NACIONAL DE DST E AIDS.</t>
  </si>
  <si>
    <t>FUNCIONAMENTO DOS POSTOS DE SAÚDE DA FAMÍLIA NO MUNICÍPIO E A DOCUMENTAÇÃO COMPROBATÓRIA DAS DESPESAS INCORRIDAS COM O FUNCIONAMENTO E MANUTENÇÃO DESSE PROGRAMA. NVALOR NO RELATÓRIO: R$ 2.391.780,00</t>
  </si>
  <si>
    <t>50.208,00, PACS/PSF.</t>
  </si>
  <si>
    <t>IMPLANTAÇÃO, COMPOSIÇÃO E FUNCIONAMENTO DAS EQUIPES DO PSF, ALÉM DA VE RIFICAÇÃO DA INFRA-ESTRUTURA DAS UNIDADES BÁSICAS DE SAÚDE ONDE OS ATENDIMENTOS SÃO PRESTADOS. NVALOR NO RELATÓRIO: R$ 1.047.856,00</t>
  </si>
  <si>
    <t>DOCUMENTAÇÃO COMPROBATÓRIA DAS DESPESAS FINANCIADAS PELO PAB, A PERTINÊNCIA E A EFETIVIDADE DOS SERVIÇOS DE SAÚDE OFERECIDOS À POPULAÇÃO, AS CONTRATAÇÕES EFETUADAS PELA PREFEITURA PARA OS SERVIÇOS DE ATENÇÃO BÁSICA E A EFETIVIDADE DO CONTROLE SOCIAL SOBRE OS RECURSOS DO PAB.</t>
  </si>
  <si>
    <t>APLICAÇÃO DOS RECURSOS REPASSADOS PARA O MUNICÍPIO DE CAPELA DO ALTO ALEGRE - BA</t>
  </si>
  <si>
    <t>132.348,00, PACS/PSF.</t>
  </si>
  <si>
    <t>VERIFICAÇÃO DA CONSTRUÇÃO DE 117 MÓDULOS SANITÁRIOS LOCALIZADOS NAS SEGUINTES LOCALIDADES: ESTRADA IGARAPÉ DA ROÇA, RUA PADRE DAMIÃO, COMUNIDADE IGARAPÉ DA ROÇA E LUCA DOS ANJOS.</t>
  </si>
  <si>
    <t>VERIFICAÇÃO DA CONSTRUÇÃO DE 28 MÓDULOS SANITÁRIOS LOCALIZADOS NA RUA FLORIANO PEIXOTO.</t>
  </si>
  <si>
    <t>(VALOR NO RELATÓRIO: R$ 113.996,70) CONTRATAÇÃO E MANUTENÇÃO DE AGENTES NO COMBATE AO VETOR, ADQUIRIR E DISPONIBILIZAR MATERIAIS INERENTES AOS TRABALHOS EM CAMPO, DIVULGAÇÕES EDUCATIVAS NO COMBATE À DENGUE.</t>
  </si>
  <si>
    <t xml:space="preserve">(VALOR NO RELATÓRIO: R$ 675.450,69) APLICAÇÃO DOS RECURSOS DESTINADOS AO PISO DE ATENÇÃO BÁSICA –PAB </t>
  </si>
  <si>
    <t>IMPLANTAÇÃO DE SISTEMA DE ABASTECIMENTO D’ÁGUA NA SEDE, NOS BAIRROS ABÍLIO UNIAS E PALESTINA, NO MUNICÍPIO DE CARIRIAÇU.</t>
  </si>
  <si>
    <t>ATENDIMENTO ÀS FAMÍLIAS CADASTRADAS NAS QUANTIDADES, NAS ESPECIFICAÇÕES, NOS PRAZOS E NOS CUSTOS PREVISTOS E A VINCULARIDADE COM OS OBJETIVOS DEFINIDOS NO PLANO MUNICIPAL DE SAÚDE PARA IMPLANTAÇÃO E MANUTENÇÃO DO PROGRAMA DE SAÚDE DA FAMÍLIA E DO PROGRAMA DE AGENTES COMUNITÁRIOS DE SAUDE.</t>
  </si>
  <si>
    <t>EXECUÇÃO DE OBRAS/SERVIÇOS SEGUNDO O PLANO DE TRABALHO ESPECÍFICO DE CADA CONVÊNIO/PROJETO.</t>
  </si>
  <si>
    <t>VALOR NO RELATÓRIO: R$ 23.220,00 N IMPLANTAÇÃO, COMPOSIÇÃO E FUNCIONAMENTO DAS EQUIPES DO PACS, ALÉM DA VERIFICAÇÃO DA EXISTÊNCIA DE COORDENAÇÃO DAS EQUIPES IMPLANTADAS.</t>
  </si>
  <si>
    <t>MONTANTE NO RELATORIO: R$ 54.181,68 NATUAÇÃO DO GESTOR MUNICIPAL NAS AÇÕES DE EPIDEMIOLOGIA E CONTROLE DE DOENÇAS, PARTICULARMENTE A DENGUE.</t>
  </si>
  <si>
    <t>MONTANTE NO RELATÓRIO: R$ 81.082,00. NFUNCIONAMENTO DA EQUIPE DE SAÚDE DA FAMÍLIA DE ACORDO COM O ESTABELECIDO PELO PROGRAMA.</t>
  </si>
  <si>
    <t>VALOR NO RELATÓRIO: 867.790,00 VERIFICAR A APLICAÇÃO DOS RECURSOS DESTINADOS PARA O PISO DE ATENÇÃO BÁSICA.</t>
  </si>
  <si>
    <t>AQUISICAO DE MEDICAMENTOS BASICOS AQUISICAO DOS MEDICAMENTOS BASICOS CONFORME PEAF</t>
  </si>
  <si>
    <t>CONHECIMENTO DE TODA A SISTEMÁTICA DE AQUISIÇÃO E DISTRIBUIÇÃO DOS MEDICAMENTOS BÁSICOS E AVALIAÇÃO DA COERÊNCIA DA AQUISIÇÃO E DA DISTRIBUIÇÃO COM A PROGRAMAÇÃO PACTUADA NA CIB, BEM COMO A EXECUÇÃO DO PROGRAMA NA UNIDADE DE SAÚDE.</t>
  </si>
  <si>
    <t>IMPLANTAÇÃO E/OU A AMPLIAÇÃO E/OU A MELHORIA DE SISTEMAS PÚBLICOS DE ESGOTAMENTO SANITÁRIO, CONTEMPLANDO A ELABORAÇÃO DE PLANOS DIRETORES E PROJETOS, A REALIZAÇÃO DE OBRAS, INCLUINDO LIGAÇÃO DOMICILIAR, REDE COLETORA E ESTAÇÃO DE TRATAMENTO, E AÇÕES VOLTADAS PARA A SUSTENTABILIDADE DOS MESMOS.</t>
  </si>
  <si>
    <t>(VALOR NO RELATÓRIO: R$ 2.709,48) ACESSO DA POPULAÇÃO AOS MEDICAMENTOS BÁSICOS.</t>
  </si>
  <si>
    <t>(VALOR NO RELATÓRIO: R$ 46.712,65) APLICAÇÃO DOS RECURSOS REPASSADOS AO MUNICÍPIO PARA O PISO DE ATENÇÃO BÁSICA.</t>
  </si>
  <si>
    <t>(VALOR NO RELATÓRIO: R$ 129.150,00) 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t>
  </si>
  <si>
    <t>(VALOR NO RELATÓRIO: R$ 221.720,00) CONSTRUÇÃO DE MÓDULOS SANITÁRIOS DOMICILIARES NA ZONA RURAL DO MUNICÍPIO DE CURRAL DE CIMA – PB.</t>
  </si>
  <si>
    <t>ATUAÇÃO DO GESTOR MUNICIPAL NAS AÇÕES DE EPIDEMIOLOGIA E CONTROLE DE DOENÇAS</t>
  </si>
  <si>
    <t>EXECUÇÃO DE SISTEMA DE ABASTECIMENTO DE ÁGUA PARA A LOCALIDADE DO POVOADO PAI MANÉ, COMPOSTO DE REDE DE ADUTORA, REDE DE DISTRIBUIÇÃO E RESERVATÓRIO ELEVADO. AGENTE EXECUTOR LOCAL: PREFEITURA MUNICIPAL DE DOIS RIACHOS.</t>
  </si>
  <si>
    <t>(VALOR NO RELATÓRIO: R$ 47.562,13) ASSISTÊNCIA FARMACÊUTICA</t>
  </si>
  <si>
    <t>(VALOR NO RELATÓRIO: R$ 518.856,00 ) PAB – FIXO.</t>
  </si>
  <si>
    <t>(VALOR NO RELATÓRIO: R$ 48.000,00) CONVÊNIOS SIAFI N.º 455793 E N.º 423178</t>
  </si>
  <si>
    <t>AUTORIZAÇÕES DE INTERNAÇÃO HOSPITALARES E INFRA-ESTRUTURA DO HOSPITAL DE ESPERA FELIZ</t>
  </si>
  <si>
    <t>SISTEMAS PÚBLICOS DE ABASTECIMENTO DE ÁGUA, CONFORME PLANO DE TRABALHO DO CONVÊNIO. (VALOR NO RELATÓRIO: R$ 10.418.738,00) .</t>
  </si>
  <si>
    <t>PROGRAMAÇÃO DAS ATIVIDADES SOB RESPONSABILIDADE DO MUNICÍPIO PARA A EXECUÇÃO DAS AÇÕES DE VIGILÂNCIA EM SAÚDE, PREVISTAS NA PROGRAMAÇÃO PACTUADA E INTEGRADA DE VIGILÂNCIA EM SAÚDE – PPI-VS (MUNICÍPIOS JÁ CERTIFICADOS)</t>
  </si>
  <si>
    <t>APLICAÇÃO DOS RECURSOS DESTINADOS À AQUISIÇÃO DE UMA UNIDADE MÓVEL DE SAÚDE PARA USO DA POPULAÇÃO DO MUNICÍPIO.</t>
  </si>
  <si>
    <t>APLICAÇÃO DOS RECURSOS DESTINADOS AO PISO DE ATENÇÃO BÁSICA – PAB PARA A SAÚDE DA FAMÍLIA</t>
  </si>
  <si>
    <t>PRESTAÇÃO DE SERVIÇOS HOSPITALARES PELO HOSPITAL SANTA TEREZINHA, EM FONTOURA XAVIER/RS, AO SUS E VERIFICAÇÃO DA CAPACIDADE DO PRESTADOR, COM BASE NO RELATÓRIO DA FASE ANALÍTICA S/Nº DA COORDENAÇÃO-GERAL DE AUDITORIA – CGAUD, DO DEPARTAMENTO NACIONAL DE AUDITORIA DO SUS – DENASUS, DO MINISTÉRIO DA SAÚDE (CGAUD/DENASUS/MS), DE 11/05/2004.</t>
  </si>
  <si>
    <t>APLICAÇÃO DOS RECURSOS DA PARTE VARIÁVEL DO PISO DE ATENÇÃO BÁSICA -PAB, PARA A ASSISTÊNCIA FARMACÊUTICA BÁSICA.</t>
  </si>
  <si>
    <t>IMPLANTAÇÃO DE CASA DE QUÍMICA, RESERVATÓRIO DE DISTRIBUIÇÃO E REDE DE DISTRIBUIÇÃO NO DISTRITO DE ÁGUA PRETA.</t>
  </si>
  <si>
    <t>ACESSO EQUITATIVO E UNIVERSAL DA POPULAÇÃO AOS SERVIÇOS AMBULATORIAIS, EMERGENCIAIS E HOSPITALARES NO SISTEMA ÚNICO DE SAÚDE – SUS.</t>
  </si>
  <si>
    <t>PERFURAÇÃO DE POÇO ARTESIANO E DISTRIBUIÇÃO DE ÁGUA PARA A POPULAÇÃO DA LOCALIDADE A SER ATENDIDA.</t>
  </si>
  <si>
    <t>CONSTRUÇÃO DE MELHORIAS SANITÁRIAS DOMICILIARES PARA O ATENDIMENTO DAS POPULAÇÕES CARENTES.</t>
  </si>
  <si>
    <t>REFERE-SE À EXECUÇÃO DA OBRA/SERVIÇO E AQUISIÇÃO DE EQUIPAMENTOS CONFORME PACTUADO NO CONVÊNIO/PROJETO.</t>
  </si>
  <si>
    <t>CONSTRUÇÃO DO SISTEMA DE ABASTECIMENTO D’ÁGUA DE FOLHA LARGA, DISTRITO DE PARAZINHO.</t>
  </si>
  <si>
    <t>(VALOR NO RELATÓRIO: R$ 250.702,00) APLICAÇÃO DOS RECURSOS DESTINADOS AO PISO DE ATENÇÃO BÁSICA.</t>
  </si>
  <si>
    <t>(VALOR NO RELATÓRIO: R$7.920,00) EXECUÇÃO DO PROGRAMA DE AGENTES COMUNITÁRIOS DE SAÚDE (PACS) NO MUNICÍPIO, EM VISTA DA NÃO IMPLANTAÇÃO DO PROGRAMA DE SAÚDE DA FAMÍLIA (PSF).</t>
  </si>
  <si>
    <t xml:space="preserve">(VALOR NO RELATÓRIO: R$1.680,00) DISTRIBUIÇÃO DE BOLSAS DESTINADAS À COMPLEMENTAÇÃO DA RENDA FAMILIAR PARA REFORÇO DA ALIMENTAÇÃO. </t>
  </si>
  <si>
    <t>IMPLANTAÇÃO, COMPOSIÇÃO E FUNCIONAMENTO DAS EQUIPES DO PSF, ALÉM DA VE RIFICAÇÃO DA INFRA-ESTRUTURA DAS UNIDADES BÁSICAS DE SAÚDE ONDE OS ATENDIMENTOS SÃO PRESTADOS</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</si>
  <si>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 AGENTE EXECUTOR LOCAL: PREFEITURA MUNICIPAL DE IBIARA/PB.</t>
  </si>
  <si>
    <t>CONSTRUÇÃO DE DOZE UNIDADES HABITACIONAIS NA ZONA URBANA, COM ÁREA CONSTRUÍDA DE 39,68 M², COMPREENDENDO DOIS QUARTOS, COZINHA, SALA DE ESTAR E TERRAÇO. AGENTE EXECUTOR LOCAL: PREFEITURA MUNICIPAL.</t>
  </si>
  <si>
    <t>EXECUÇÃO DAS DIVERSAS AÇÕES DO PROGRAMA, PACTUADAS NA PROGRAMAÇÃO PACTUADA INTEGRADA DE VIGILÂNCIA EM SAÚDE – PPI/VS.</t>
  </si>
  <si>
    <t>VALOR NO RELATÓRIO: R$ 1.706.100,00 NIMPLANTAÇÃO, COMPOSIÇÃO E FUNCIONAMENTO DAS EQUIPES DO PSF, ALÉM DA VE RIFICAÇÃO DA INFRA-ESTRUTURA DAS UNIDADES BÁSICAS DE SAÚDE ONDE OS ATENDIMENTOS SÃO PRESTADOS.</t>
  </si>
  <si>
    <t>EXECUÇÃO DE OBRAS DE MELHORIAS SANITÁRIAS DOMICILIARES SEGUNDO O PLANO DE TRABALHO ESPECÍFICO DO CONVÊNIO</t>
  </si>
  <si>
    <t>EXECUÇÃO DE OBRAS/SERVIÇOS DE ABASTECIMENTO DE ÁGUA REALIZADAS SEGUNDO O PLANO DE TRABALHO ESPECÍFICO DO CONVÊNIO/PROJETO.</t>
  </si>
  <si>
    <t>CONSTRUÇÃO, AMPLIAÇÃO OU ESTRUTURAÇÃO DE SERVIÇOS DE COLETA E TRATAMENTO DE ESGOTOS SANITÁRIOS.</t>
  </si>
  <si>
    <t>COMPOSIÇÃO DA EQUIPE, PROCEDIMENTOS DAS VISITAS DOMICILIARES, INFRA-ESTRUTURA DAS UNIDADES, O NÚMERO DE PESSOAS ATENDIDAS PELA EQUIPE E O ATENDIMENTO DISPENSADO À POPULAÇÃO.</t>
  </si>
  <si>
    <t>APLICAÇÃO DOS RECURSOS FINANCEIROS DESTINADOS AO PISO DE ATENÇÃO BÁSICA – PAB, PLANO MUNICIPAL DE SAÚDE, RELATÓRIO DE GESTÃO, COMO TAMBÉM A ALIMENTAÇÃO DOS BANCOS DE DADOS NACIONAIS OBRIGATÓRIOS.</t>
  </si>
  <si>
    <t xml:space="preserve">(VALOR NO RELATÓRIO: R$ 222.222,22) EXECUÇÃO FÍSICA E FINANCEIRA E FUNCIONAMENTO DO SISTEMA DE ABASTECIMENTO DE ÁGUA DO DISTRITO DE SÃO JOÃO DO MONTE (MONTINHO), ITABELA. </t>
  </si>
  <si>
    <t>(VALOR NO RELATÓRIO: R$ 167.440,00) EXECUÇÃO FÍSICA E FINANCEIRA DAS INSTALAÇÕES SANITÁRIAS DOMICILIARES NO BAIRRO OURO VERDE.</t>
  </si>
  <si>
    <t>(VALOR NO RELATÓRIO: R$ 118.056,00) EXECUÇÃO FÍSICA E FINANCEIRA DA PRIMEIRA ETAPA DAS OBRAS DE CONSTRUÇÃO E INSTALAÇÃO DO HOSPITAL DE ITABELA.</t>
  </si>
  <si>
    <t>(VALOR NO RELATÓRIO: R$ 48.000,00) EXECUÇÃO FÍSICA E FINANCEIRA DA AQUISIÇÃO DE UNIDADE MÓVEL DE SAÚDE PELO MUNICÍPIO DE ITABELA.</t>
  </si>
  <si>
    <t xml:space="preserve">(VALOR NO RELATÓRIO: R$ 355.635,00) RECURSOS TRANSFERIDOS DO FUNDO NACIONAL DE SAÚDE DIRETAMENTE PARA O FUNDO MUNICIPAL DE SAÚDE </t>
  </si>
  <si>
    <t>(VALOR NO RELATÓRIO: R$ 94.472,00) EXISTÊNCIA E FUNCIONAMENTO DO PROGRAMA SAÚDE DA FAMÍLIA NO MUNICÍPIO, POR MEIO DE ENTREVISTAS À POPULAÇÃO BENEFICIADA, CONFORME AMOSTRA RECEBIDA DA COORDENAÇÃO GERAL DE AUDITORIA DOS PROGRAMAS DA ÁREA DE SAÚDE – DSSAU, DA SECRETARIA FEDERAL DE CONTROLE INTERNO.</t>
  </si>
  <si>
    <t>AQUISIÇÃO DE 03 (TRÊS) UNIDADES MÓVEIS DE SAÚDE, SENDO DUAS AMBULÂNCIAS E UMA LANCHA ADAPTADA PARA TRANSPORTE DE ENFERMOS.</t>
  </si>
  <si>
    <t>SISTEMA PÚBLICO DE ABASTECIMENTO DE ÁGUA EM ITAUBAL/AP, CONFORME PLANO DE TRABALHO DO CONVÊNIO, OBRA DE PERFURAÇÃO DE UM POÇO ARTESIANO, SISTEMA E REDE DE DISTRIBUIÇÃO DE ÁGUA.</t>
  </si>
  <si>
    <t>IMPLANTAÇÃO, COMPOSIÇÃO E FUNCIONAMENTO DAS EQUIPES DO PSF, ALÉM DA VERIFICAÇÃO DA INFRA-ESTRUTURA DAS UNIDADES BÁSICAS DE SAÚDE ONDE OS A TENDIMENTOS SÃO PRESTADOS.</t>
  </si>
  <si>
    <t>VERIFICAR A AQUISIÇÃO CONTROLE E DISTRIBUIÇÃO DOS MEDICAMENTOS BÁSICOS A POPULAÇÃO DO MUNICÍPIO.</t>
  </si>
  <si>
    <t>VERIFICAR A APLICAÇÃO DOS RECURSOS NO ATENDIMENTO ASSISTENCIAL BÁSICO NO MUNICÍPIO.</t>
  </si>
  <si>
    <t>VERIFICAR NO MUNICÍPIO A ESTRUTURA E ATUAÇÃO DO PROGRAMA DA SAÚDE DA FAMÍLIA.</t>
  </si>
  <si>
    <t>VALOR NO RELATÓRIO: 3.372.000,00 AUTORIZAÇÕES DE INTERNAÇÃO HOSPITALAR E INFRA-ESTRUTURA DA FUNDAÇÃO DE ASSISTÊNCIA SOCIAL DE JANAÚBA – FUNDAJAN</t>
  </si>
  <si>
    <t>EXISTÊNCIA E FUNCIONAMENTO DE EQUIPES DE SAÚDE DA FAMÍLIA E DE AGENTES COMUNITÁRIOS DE SAÚDE NO ÂMBITO MUNICIPAL.</t>
  </si>
  <si>
    <t>INCENTIVO FINANCEIRO A MUNICÍPIOS HABILITADOS A PARTE VARIÁVEL DO PISO DE ATENÇÃO BÁSICA - PAB PARA ASSISTÊNCIA FARMACÊUTICA BÁSICA. (VALOR NO RELATÓRIO: R$ 14.271,00).</t>
  </si>
  <si>
    <t>CONSTRUÇÃO DE SISTEMA DE ABASTECIMENTO DE ÁGUA, COM INTERLIGAÇÃO DE APROXIMADAMENTE CEM DOMICÍLIOS, NO BAIRRO NOVA JOSELÂNDIA, ZONA URBANA DO MUNICÍPIO DE JOSELÂNDIA (MA).</t>
  </si>
  <si>
    <t>INCENTIVO FINANCEIRO A MUNICÍPIOS HABILITADOS À PARTE VARIÁVEL DO PISO DE ATENÇÃO BÁSICA – PAB PARA A SAÚDE DA FAMÍLIA. (VALOR NO RELATÓRIO: R$ 346.980,00).</t>
  </si>
  <si>
    <t>TESTAR A EXISTÊNCIA E O FUNCIONAMENTO DO PROGRAMA POR MEIO DE ENTREVIS TAS COM POPULAÇÃO BENEFICIADA COM OS AGENTES COMUNITÁRIOS DE SAÚDE, COM O OBJETIVO DE AFERIR A EFETIVIDADE DO ATENDIMENTO ÀS FAMÍLIAS CONFORME OS OBJETIVOS PACUTADOS NO PLANO MUNICIPAL DE SAÚDE.</t>
  </si>
  <si>
    <t>SISTEMÁTICA DE AQUISIÇÃO E DISTRIBUIÇÃO DE MEDICAMENTOS BÁSICOS NO MUNICÍPIO DE LAGOA DO CARRO/PE.</t>
  </si>
  <si>
    <t>PROGRAMAÇÃO DAS ATIVIDADES SOB RESPONSABILIDADE DO MUNICÍPIO PARA A EXECUÇÃO DAS AÇÕES DE VIGILÂNCIA EM SAÚDE – PPI-VS (MUNICÍPIOS JÁ CERTIFICADOS)</t>
  </si>
  <si>
    <t>ESTRUTURA E FUNCIONAMENTO DO PROGRAMA DE SAÚDE DA FAMÍLIA NO MUNICÍPIO DE LAGOA DO CARRO/PE.</t>
  </si>
  <si>
    <t xml:space="preserve"> IMPLANTAÇÃO E/OU A AMPLIAÇÃO E/OU A MELHORIA DE SISTEMAS PÚBLICOS DE ESGOTAMENTO SANITÁRIO, CONTEMPLANDO A ELABORAÇÃO DE PLANOS DIRETORES E PROJETOS, A REALIZAÇÃO DE OBRAS, INCLUINDO LIGAÇÃO DOMICILIAR, REDE COLETORA E ESTAÇÃO DE TRATAMENTO, E AÇÕES VOLTADAS PARA A SUSTENTABILIDADE DOS MESMOS.</t>
  </si>
  <si>
    <t>VISA GARANTIR O ACESSO DOS PACIENTES AOS MEDICAMENTOS BÁSICOS POR INTERMEDIO DA RACIONALIZAÇÃO E OTIMIZAÇÃO DA PROGRAMAÇÃO, ARMAZENAMENTO CONTROLE DE ESTOQUES E DISTRIBUIÇÃO EM TODOS OS NÍVEIS DE GESTÃO.</t>
  </si>
  <si>
    <t>VALOR NO RELATÓRIO: R$ 1.262.976,00 NIMPLANTAÇÃO, COMPOSIÇÃO E FUNCIONAMENTO DAS EQUIPES DO PSF, ALÉM DA VERIFICAÇÃO DA INFRA-ESTRUTURA DAS UNIDADES BÁSICAS DE SAÚDE ONDE OS ATENDIMENTOS SÃO PRESTADOS.</t>
  </si>
  <si>
    <t>TESTAR A EXISTÊNCIA E O FUNCIONAMENTO DO PROGRAMA POR MEIO DE ENTREVIS TAS COM POPULAÇÃO BENEFICIADA E COM OS AGENTES COMUNITÁRIOS DE SAÚDE COM O OBJETIVO DE AFERIR A EFETIVIDADE DO ATENDIMENTO ÀS FAMÍLIAS CONFORME OS OBJETIVOS PACTUADOS NO PLANO MUNICIPAL DE SAÚDE.</t>
  </si>
  <si>
    <t>(VALOR NO RELATÓRIO: R$ 103.459,08) VERIFICAR A APLICAÇÃO DOS RECURSOS DESTINADOS PARA O PISO DE ATENÇÃO BÁSICA.</t>
  </si>
  <si>
    <t>(VALOR NO RELATÓRIO: R$ 217.560,00) FUNCIONAMENTO DO PROGRAMA.</t>
  </si>
  <si>
    <t>VALOR NO RELATÓRIO: R$384.461,00 NFUNCIONAMENTO DO PROGRAMA QUANTO À SISTEMÁTICA DE AQUISIÇÃO, RECEBIMENTO E DISTRIBUIÇÃO DOS MEDICAMENTOS BÁSICOS NO MUNICÍPIO</t>
  </si>
  <si>
    <t>VALOR NO RELATÓRIO: R$ 1.173.144,40 NFUNCIONAMENTO DO PROGRAMA DE PREVENÇÃO E CONTROLE DAS DOENÇAS TRANSMISSÍVEIS - NESTE CASO, AS AÇÕES EXISTENTES PARA ERRADICAÇÃO DO AEDES AEGYPTI NO MUNICÍPIO</t>
  </si>
  <si>
    <t>APOIO FINANCEIRO PARA AQUISIÇÃO DE EQUIPAMENTOS PARA O PROGRAMA DE HUMANIZAÇÃO NO PRÉ-NATAL E NASCIMENTO – MAUÁ/SP.</t>
  </si>
  <si>
    <t>AMPLIAÇÃO DA IRMANDADE DA SANTA CASA DE MISERICÓRDIA DE MAUÁ (CONSTRUÇÃO DE AMBULATÓRIO) E AQUISIÇÃO DE EQUIPAMENTOS E MATERIAIS PERMANENTES – MAUÁ - SP</t>
  </si>
  <si>
    <t>VALOR NO RELATÓRIO: R$ 123.410,28 AUTORIZAÇÕES DE INTERNAÇÕES HOSPITALARES – AIH, DA IRMANDADE DA SANTA CASA DE MAUÁ, DEFINIDO EM RELATÓRIO DA FASE ANALÍTICA.</t>
  </si>
  <si>
    <t>IMPLANTAÇÃO, COMPOSIÇÃO E FUNCIONAMENTO DAS EQUIPES DO PSF, ALÉM DA VE RIFICAÇÃO DA INFRA-ESTRUTURA DAS UNIDADES BÁSICAS DE SAÚDE ONDE OS ATENDIMENTOS SÃO PRESTADOS. NVALOR NO RELATÓRIO: R$ 1.023.400,00</t>
  </si>
  <si>
    <t>AMPLIAÇÃO E REFORMA DO PRONTO SOCORRO DO HOSPITAL MUNICIPAL DE MONTE CARMELO.</t>
  </si>
  <si>
    <t>EXISTÊNCIA E FUNCIONAMENTO DE EQUIPES DE SAÚDE DA FAMÍLIA E DE AGENTES COMUNITÁRIOS DE SAÚDE NO ÂMBITO MUNICIPAL. (VALOR NO RELATÓRIO: R$ 52.920,00 )</t>
  </si>
  <si>
    <t>AQUISIÇÃO DOS MEDICAMENTOS BÁSICOS CONFORME O PLANO ESTADUAL DE ASSISTÊNCIA FARMACÊUTICA – PEAF, CONSIDERANDO AS CONTRAPARTIDAS ESTADUAL E MUNICIPAL.</t>
  </si>
  <si>
    <t>DESPESAS COM MEDICAMENTOS BÁSICOS, ESTOQUE E CONTROLE DE DISTRIBUIÇÃO DE MEDICAMENTOS.</t>
  </si>
  <si>
    <t>AS INSTALAÇÕES, OS EQUIPAMENTOS E AS INTERNAÇÕES PELO SUS NO HOSPITAL APAMIN (ASSOCIAÇÃO DE PROTEÇÃO E ASSISTÊNCIA À MATERNIDADE E À INFÂNCIA DE NIOAQUE)</t>
  </si>
  <si>
    <t>IMPLANTAÇÃO DE SISTEMA DE ABASTECIMENTO DE ÁGUA COM ÁREA DE CAPTAÇÃO, 12.884 M DE ADUTORA, 1 RESERVATÓRIO DE 100 M³ E 3 RESERVATÓRIOS DE 50 M³, ALÉM DA CONSTRUÇÃO DE CASA DE QUÍMICA, ESTAÇÃO DE TRATAMENTO DE ÁGUA DE 40 M³/H E URBANIZAÇÃO DAS ÁREAS DE CAPTAÇÃO, RESERVAÇÃO E TRATAMENTO.</t>
  </si>
  <si>
    <t>VALOR NO RELATÓRIO: R$ 32.080,00 NHABILITAÇÃO DOS MUNICÍPIOS PARA O RECEBIMENTO DOS RECURSOS DO PISO DE ATENÇÃO BÁSICA</t>
  </si>
  <si>
    <t>EXISTÊNCIA E FUNCIONAMENTO DO PROGRAMA DE AGENTES COMUNITÁRIOS DE SAÚDE (PACS).</t>
  </si>
  <si>
    <t>VERIFICAR A EXECUCAO FISICO-FINANCEIRO DO CONVENIO (ORIGINAL NR.1340/03 SIAFI 495809), E A CORRETA APLICACAO DOS RECURSOS EM CONSONANCIA COM O PLANO DE TRABALHO E A LEGISLACAO VIGENTE, DEIXANDO ASSENTE, EM ESPECIAL, A REAL SITUACAO DO CONVENIO, NO MOMENTO DA VISITA "IN LOCO" (UTILIZAR MATERIAL FOTOGRAFICO)</t>
  </si>
  <si>
    <t xml:space="preserve">AQUISIÇÃO DE EQUIPAMENTOS HOSPITALARES E MATERIAL PERMANENTE. </t>
  </si>
  <si>
    <t>SISTEMAS PÚBLICOS DE ABASTECIMENTO DE ÁGUA, CONFORME PLANO DE TRABALHO DO CONVÊNIO. .</t>
  </si>
  <si>
    <t>MEDICAMENTOS PACTUADOS NO PLANO ESTADUAL DE ASSISTÊNCIA FARMACÊUTICA- PEAF PARA ATENDIMENTO À FARMÁCIA BÁSICA. NVALOR NO RELATÓRIO: R$ 1.376.016,44</t>
  </si>
  <si>
    <t>IMPLANTAÇÃO, COMPOSIÇÃO E FUNCIONAMENTO DAS EQUIPES DO PSF, ALÉM DA VE RIFICAÇÃO DA INFRA-ESTRUTURA DAS UNIDADES BÁSICAS DE SAÚDE ONDE OS ATENDIMENTOS SÃO PRESTADOS. NVALOR NO RELATÓRIO: R$ 750.187,00</t>
  </si>
  <si>
    <t>2302/01 SIAFI 439863 E A CORRETA APLICACAO DOS RECURSOS EM CONSONAN CIA COM O PLANO DE TRABALHO E A LEGISLACAO VIGENTE, DEIXANDO ASSENTE, EM ESPECIAL, A REAL SITUACAO DO CONVENIO, NO MOMENTO DA VISITA "IN LO- CO" (UTILIZAR MATERIAL FOTOGRAFICO)</t>
  </si>
  <si>
    <t>VERIFICAR A EXECUCAO FISICO-FINANCEIRO DO CONVENIO (ORIGINAL NR. CV 299/02 SIAFI 467989 E A CORRETA APLICACAO DOS RECURSOS EM CONSONAN CIA COM O PLANO DE TRABALHO E A LEGISLACAO VIGENTE, DEIXANDO ASSENTE, EM ESPECIAL, A REAL SITUACAO DO CONVENIO, NO MOMENTO DA VISITA "IN LO- CO" (UTILIZAR MATERIAL FOTOGRAFICO)</t>
  </si>
  <si>
    <t>CONSTRUÇÃO DE REDE DE ABASTECIMENTO DE ÁGUA NA LOCALIDADE DE LIMOEIRO, NO MUNICÍPIO DE PACAJUS.</t>
  </si>
  <si>
    <t>AQUISIÇÃO DE EQUIPAMENTOS E MATERIAIS HOSPITALARES PARA O HOSPITAL JOSÉ MARIA PHILOMENO GOMES EM PACAJUS.</t>
  </si>
  <si>
    <t>FISCALIZADO: EXECUÇÃO DAS AÇÕES PACS/PSF E APLICAÇÃO DOS RECURSOS DESTINADOS PARA O PISO DE ATENÇÃO BÁSICA.</t>
  </si>
  <si>
    <t>VALOR NO RELATÓRIO: R$38.710,00 NSISTEMÁTICA DE AQUISIÇÃO E DISTRIBUIÇÃO DE MEDICAMENTOS BÁSICOS E AVALIAÇÃO DA COERÊNCIA DA AQUISIÇÃO E DA DISTRIBUIÇÃO COM A PROGRAMAÇÃO PACTUADA NA CIB, BEM COMO A EXECUÇÃO DO PROGRAMA NA UNIDADE DE SAÚDE.</t>
  </si>
  <si>
    <t>VALOR NO RELATÓRIO: R$76.900,00 EXECUÇÃO FÍSICO FINANCEIRA DO CONVÊNIO SIAFI Nº 431590 – AQUISIÇÃO DE 01 EQUIPAMENTO DE RAIO-X PARA EXAMES DE MAMOGRAFIA DE ALTA RESOLUÇÃO E 01 APARELHO DE ULTRA-SOM PORTÁTIL -, E A CORRETA APLICAÇÃO DOS RECURSOS EM CONSONÂNCIA COM O PLANO DE TRABALHO E A LEGISLAÇÃO VIGENTE, DEIXANDO ASSENTE, EM ESPECIAL, A REAL SITUAÇÃO DO CONVÊNIO, NO MOMENTO DA VISITA “IN LOCO”.</t>
  </si>
  <si>
    <t>TESTAR A EXISTÊNCIA E O FUNCIONAMENTO DO PROGRAMA POR MEIO DE ENTREVISTAS JUNTO À POPULAÇÃO BENEFICIADA, COM O OBJETIVO DE AFERIR A EFETIVIDADE DO ATENDIMENTO ÀS FAMÍLIAS, NAS QUANTIDADES, NOS PRAZOS E NAS ESPECIFICAÇÕES PREVISTAS E O ATENDIMENTO AO VÍNCULO COM OS OBJETIVOS PACTUADOS</t>
  </si>
  <si>
    <t>VALOR NO RELATÓRIO: R$4.110,00 TESTAR A EXISTÊNCIA E FUNCIONAMENTO DO PROGRAMA POR MEIO DE ENTREVISTAS JUNTO À POPULAÇÃO BENEFICIADA, COM O OBJETIVO DE AFERIR A EFETIVIDADE DAS BOLSAS DISTRIBUÍDAS, NAS QUANTIDADES, NOS PRAZOS E NAS ESPECIFICAÇÕES PREVISTAS E O ATENDIMENTO AO VÍNCULO COM OS OBJETIVOS PACTUADOS.</t>
  </si>
  <si>
    <t>AMPLIAÇÃO DO SISTEMA DE ABASTECIMENTO DE ÁGUA DO DISTRITO DE SALTO DA ALEGRIA</t>
  </si>
  <si>
    <t>APLICAÇÃO DOS RECURSOS FINANCEIROS DESTINADOS AO PISO DA ATENÇÃO BÁSICA – PAB, PLANO MUNICIPAL DE SAÚDE, RELATÓRIO DE GESTÃO, COMO TAMBÉM A ALIMENTAÇÃO DOS BANCOS DE DADOS NACIONAIS OBRIGATÓRIOS.</t>
  </si>
  <si>
    <t>VERIFICAR A AQUISIÇÃO DE MEDICAMENTOS BÁSICOS PELO ESTADO E MUNICÍPIO, DE ACORDO COM O PEAF (PLANO ESTADUAL DE ASSISTÊNCIA FARMACÊUTICA), ASSIM COMO OS CONTROLES E DISTRIBUIÇÃO.</t>
  </si>
  <si>
    <t>AQUISIÇÃO, ARMAZENAGEM E DISTRIBUIÇÃO DE MEDICAMENTOS BÁSICOS, SEGUNDO A PROGRAMAÇÃO PACTUADA NO PLANO ESTADUAL DE ASSISTÊNCIA FARMACÊUTICA – PEAF. NVALOR NO RELATÓRIO: R$ 22.288,12</t>
  </si>
  <si>
    <t>APLICAÇÃO DE RECURSOS PÚBLICOS NO ATENDIMENTO ASSISTENCIAL BÁSICO/PABPARTE FIXA</t>
  </si>
  <si>
    <t>ATUAÇÃO DO GESTOR MUNICIPAL NA EXECUÇÃO DAS AÇÕES PREVISTAS NA PPI-VS. EXECUÇÃO DAS AÇÕES DE EPIDEMIOLOGIA E CONTROLE DE DOENÇAS</t>
  </si>
  <si>
    <t>EXECUÇÃO DE OBRAS DE ABASTECIMENTO D'ÁGUA, SEGUNDO O PLANO DE TRABALHO, ESPECIFICAÇÕES TÉCNICAS E PROJETOS</t>
  </si>
  <si>
    <t>EXECUÇÃO DE OBRAS DE MELHORIAS HABITACIONAIS, SEGUNDO O PLANO DE TRABALHO, ESPECIFICAÇÕES TÉCNICAS E PROJETOS</t>
  </si>
  <si>
    <t>EQUIPES IMPLANTADAS DO PROGRAMA SAÚDE DA FAMÍLIA, ATUAÇÃO DOS AGENTES COMUNITÁRIOS DE SAÚDE NO MUNICÍPIO E A DOCUMENTAÇÃO COMPROBATÓRIA DAS DESPESAS INCORRIDAS COM O FUNCIONAMENTO E MANUTENÇÃO DESSES PROGRAMAS.</t>
  </si>
  <si>
    <t>EXECUÇÃO DAS DIVERSAS AÇÕES DO PROGRAMA, PACTUADAS NA PROGRAMAÇÃO PAC- TUADA INTEGRADA DE VIGILÂNCIA EM SAÚDE - PPI/VS</t>
  </si>
  <si>
    <t>(VALOR NO RELATÓRIO: R$ 88.888,88) UNIDADE MÓVEL DE SAÚDE.</t>
  </si>
  <si>
    <t>(VALOR NO RELATÓRIO: R$15.553,00) VERIFICAR A APLICAÇÃO DOS RECURSOS DESTINADOS AO PAB-FIXO.</t>
  </si>
  <si>
    <t>(VALOR NO RELATÓRIO: R$ 15.584,00) AQUISIÇÃO E DISTRIBUIÇÃO DE MEDICAMENTOS BÁSICOS À POPULAÇÃO.</t>
  </si>
  <si>
    <t>(VALOR NO RELATÓRIO: R$1 00.000,00) AQUISIÇÃO DE UNIDADE MÓVEL DE SAÚDE.</t>
  </si>
  <si>
    <t>(VALOR NO RELATÓRIO: R$ 200.000,00) AQUISIÇÃO DE EQUIPAMENTOS E MATERIAIS PERMANENTES.</t>
  </si>
  <si>
    <t>(VALOR NO RELATÓRIO: R$ 98.388,00) IMPLANTAÇÃO DO SISTEMA DE ABASTECIMENTO DE ÁGUA E DO PROGRAMA DE EDUCAÇÃO EM SAÚDE E MOBILIZAÇÃO SOCIAL NA VILA ANTONICO, EM QUIXELÔ - CE.</t>
  </si>
  <si>
    <t>IMPLANTAÇÃO DO SISTEMA DE ABASTECIMENTO DE ÁGUA E DO PROGRAMA DE EDUCAÇÃO EM SAÚDE E MOBILIZAÇÃO SOCIAL NA LOCALIDADE DE SÍTIO TAPUIO, EM QUIXELÔ - CE.</t>
  </si>
  <si>
    <t>IMPLANTAÇÃO DO SISTEMA DE ABASTECIMENTO DE ÁGUA E DO PROGRAMA DE EDUCAÇÃO EM SAÚDE E MOBILIZAÇÃO SOCIAL EM SÍTIO CÓRREGO, QUIXELÔ - CE.</t>
  </si>
  <si>
    <t>IMPLANTAÇÃO DO SISTEMA DE ABASTECIMENTO DE ÁGUA E DO PROGRAMA DE EDUCAÇÃO EM SAÚDE E MOBILIZAÇÃO SOCIAL NA LOCALIDADE DE UMARIZINHO, EM QUIXELÔ - CE.</t>
  </si>
  <si>
    <t>IMPLANTAÇÃO DO SISTEMA DE ABASTECIMENTO DE ÁGUA E DO PROGRAMA DE EDUCAÇÃO EM SAÚDE E MOBILIZAÇÃO SOCIAL NO SÍTIO BANDEIRA, EM QUIXELÔ - CE.</t>
  </si>
  <si>
    <t>IMPLANTAÇÃO DO SISTEMA DE ABASTECIMENTO DE ÁGUA E DO PROGRAMA DE EDUCAÇÃO EM SAÚDE E MOBILIZAÇÃO SOCIAL NO SÍTIO CHAPADA, EM QUIXELÔ - CE.</t>
  </si>
  <si>
    <t>IMPLANTAÇÃO DO SISTEMA DE ABASTECIMENTO DE ÁGUA E DO PROGRAMA DE EDUCAÇÃO EM SAÚDE E MOBILIZAÇÃO SOCIAL NO SÍTIO MATA FRESCA, EM QUIXELÔ - CE.</t>
  </si>
  <si>
    <t>(VALOR NO RELATÓRIO: R$ 82.840,00) IMPLANTAÇÃO DO SISTEMA DE ABASTECIMENTO DE ÁGUA E DO PROGRAMA DE EDUCAÇÃO EM SAÚDE E MOBILIZAÇÃO SOCIAL NA LOCALIDADE DE SÍTIO MULUNGU, EM QUIXELÔ - CE.</t>
  </si>
  <si>
    <t>AMPLIAÇÃO DO SISTEMA DE ABASTECIMENTO DE ÁGUA E IMPLEMENTAÇÃO DO PROGRAMA DE EDUCAÇÃO EM SAÚDE E MOBILIZAÇÃO SOCIAL NO SÍTIO CANAFISTULA, EM QUIXELÔ - CE.</t>
  </si>
  <si>
    <t>(VALOR NO RELATÓRIO: R$ 29.401,04) PROGRAMAÇÃO DAS ATIVIDADES SOB RESPONSABILIDADE DO MUNICÍPIO PARA A EXECUÇÃO DAS AÇÕES DE VIGILÂNCIA EM SAÚDE, PREVISTAS NA PROGRAMAÇÃO PACTUADA E INTEGRADA DE VIGILÂNCIA EM SAÚDE – PPI-VS.</t>
  </si>
  <si>
    <t>(VALOR NO RELATÓRIO: R$ 522.840,00) VERIFICAR A APLICAÇÃO DOS RECURSOS DESTINADOS PARA O PISO DE ATENÇÃO BÁSICA.</t>
  </si>
  <si>
    <t>CONSTRUÇÃO DE FOSSAS SÉPTICAS E FILTROS BIOLÓGICOS, INSTALAÇÃO DE TANQUES DE CONCRETO E APLICAÇÃO DE PROGRAMA DE EDUCAÇÃO EM SAÚDE E MOBILIZAÇÃO SOCIAL.</t>
  </si>
  <si>
    <t>CONSTRUÇÃO DE REDE DE ABASTECIMENTO DE ÁGUA E PROGRAMA DE EDUCAÇÃO EM SAÚDE E MOBILIZAÇÃO SOCIAL.</t>
  </si>
  <si>
    <t>(VALOR NO RELATÓRIO: R$ 16.867,05) APLICAÇÃO DOS RECURSOS DESTINADOS PARA O PISO DE ATENÇÃO BÁSICA – PAB PARA AÇÕES DE PREVENÇÃO E CONTROLE DE DOENÇAS TRANSMISSÍVEIS.</t>
  </si>
  <si>
    <t>(VALOR NO RELATÓRIO: R$ 88.000,00) CONSTRUÇÃO DE UNIDADE DE SAÚDE E AQUISIÇÃO DE EQUIPAMENTOS E MATERIAIS PERMANENTES.</t>
  </si>
  <si>
    <t>(VALOR NO RELATÓRIO: R$ 81.794,75) APLICAÇÃO DOS RECURSOS DESTINADOS PARA O PISO DE ATENÇÃO BÁSICA – PAB</t>
  </si>
  <si>
    <t>(VALOR NO RELATÓRIO: R$ 28.200,00) TESTAR A EXISTÊNCIA E O FUNCIONAMENTO DO PROGRAMA POR MEIO DE ENTREVISTAS JUNTO À POPULAÇÃO BENEFICIADA.</t>
  </si>
  <si>
    <t>A EXECUÇÃO DAS AÇÕES DE EPIDEMIOLOGIA E CONTROLE DE DOENÇAS, PREVISTAS NA PPIECD (MUNICÍPIOS JÁ CERTIFICADOS), RECEPÇÃO E UTILIZAÇÃO DOS INSUMOS RECEBIDOS DA FUNASA E DA SES NAS AÇÕES DE ERRADICAÇÃO PLANEJADAS, MOBILIZAÇÃO/ESCLARECIMENTO</t>
  </si>
  <si>
    <t>AVALIAR A COERÊNCIA DA AQUISIÇÃO E DA DISTRIBUIÇÃO COM A PROGRAMAÇÃO PACTUADA NA CIB, BEM COMO EXECUÇÃO DO PROGRAMA NA UNIDADE DE SAÚDE.</t>
  </si>
  <si>
    <t>CONSTRUÇÃO DE 04 SISTEMAS SINGELOS DE ABASTECIMENTO DE ÁGUA NOS POVOADOS MALHADAS DAS CAPELAS, SITIO VELHO, MILAGRES E NA ESCOLA LENILZA MENEZES NA SEDE DO MUNICÍPIO.</t>
  </si>
  <si>
    <t>EXISTÊNCIA E FUNCIONAMENTO DO PROGRAMA BOLSA ALIMENTAÇÃO E EFETIVIDADE DAS BOLSAS DISTRIBUÍDAS.</t>
  </si>
  <si>
    <t>RECONSTRUÇÃO DE 31 CASAS POPULARES COM ÁREA DE CONSTRUÇÃO DE 39M², CONFORME PROJETO APROVADO PELA FUNASA .</t>
  </si>
  <si>
    <t>CONSTRUÇÃO DE 497 CONJUNTOS SANITÁRIOS DOMICILIARES PADRÃO DA FUNASA – FUNDAÇÃO NACIONAL DE SAÚDE .</t>
  </si>
  <si>
    <t>EFETIVIDADE DAS BOLSAS DISTRIBUÍDAS – NAS QUANTIDADES, NOS PRAZOS E NAS ESPECIFICAÇÕES PREVISTAS – E O ATENDIMENTO AO VÍNCULO COM OS OBJETIVOS DO PROGRAMA. (VALOR NO RELATÓRIO: R$ 1.320,00)</t>
  </si>
  <si>
    <t>DOCUMENTAÇÃO COMPROBATÓRIA DAS DESPESAS FINANCIADAS PELO PAB - PARTE FIXA, A PERTINÊNCIA DOS SERVIÇOS DE SAÚDE OFERECIDOS À POPULAÇÃO, AS CONTRATAÇÕES EFETUADAS PELA PREFEITURA PARA OS SERVIÇOS DE ATENÇÃO BÁSICA E A EFETIVIDADE DO CONTROLE SOCIAL SOBRE OS RECURSOS DO PAB.</t>
  </si>
  <si>
    <t xml:space="preserve">AQUISIÇÃO E DISTRIBUIÇÃO DE MEDICAMENTOS BÁSICOS, ASSIM COMO O CUMPRIMENTO DO QUANTO PACTUADO NO TERMO DE ADESÃO AO PLANO ESTADUAL DE ASSISTÊNCIA FARMACÊUTICA BÁSICA. (VALOR NO RELATÓRIO: R$ 60.612,40). </t>
  </si>
  <si>
    <t>DOCUMENTAÇÃO COMPROBATÓRIA DAS DESPESAS FINANCIADAS PELO PAB - PARTE FIXA, A PERTINÊNCIA E A EFETIVIDADE DOS SERVIÇOS DE SAÚDE OFERECIDOS À POPULAÇÃO, AS CONTRATAÇÕES EFETUADAS PELA PREFEITURA PARA OS SERVIÇOS DE ATENÇÃO BÁSICA E A EFETIVIDADE DO CONTROLE SOCIAL SOBRE OS RECURSOS DO PAB. (VALOR NO RELATÓRIO: R$ 359.361,28).</t>
  </si>
  <si>
    <t>CONSTRUÇÃO DE 67 UNIDADES SANITÁRIAS DOMICILIARES NO CENTRO E BAIRRO MATADOURO VELHO, ZONA URBANA DE SANTA BÁRBARA.</t>
  </si>
  <si>
    <t>(VALOR NO RELATÓRIO: R$ 575.116,85). EXECUÇÃO DAS AÇÕES DE ERRADICAÇÃO DO AEDES AEGYPTI NO MUNICÍPIO</t>
  </si>
  <si>
    <t>(VALOR NO RELATÓRIO: R$ 400.000,00). CONCLUSÃO DO PRONTO SOCORRO MUNICIPAL</t>
  </si>
  <si>
    <t>(VALOR NO RELATÓRIO: R$ 95.952,00). CONSTRUÇÃO DE UNIDADE BÁSICA DE SAÚDE</t>
  </si>
  <si>
    <t>(VALOR NO RELATÓRIO: R$ 177.722,00). FUNCIONAMENTO DO PROGRAMA QUANTO À SISTEMÁTICA DE AQUISIÇÃO, RECEBIMENTO E DISTRIBUIÇÃO DOS MEDICAMENTOS BÁSICOS NO MUNICÍPIO</t>
  </si>
  <si>
    <t>(VALOR NO RELATÓRIO: R$ 2.103.588,00). EXECUÇÃO DE AÇÕES E SERVIÇOS DE ATENÇÃO BÁSICA À SAÚDE</t>
  </si>
  <si>
    <t>AQUISIÇÃO, ARMAZENAGEM E DISTRIBUIÇÃO DOS MEDICAMENTOS BÁSICOS E APLICAÇÃO DOS RECURSOS DO PROGRAMA.</t>
  </si>
  <si>
    <t>EXECUÇÃO DE SISTEMAS DE ABASTECIMENTO DE ÁGUA NAS LOCALIDADES TORRÕES, SÃO JOSÉ E BARRO BRANCO.</t>
  </si>
  <si>
    <t>EXISTÊNCIA E FUNCIONAMENTO DO PROGRAMA DE AGENTES COMUNITÁRIOS DE SAÚDE - PACS.</t>
  </si>
  <si>
    <t>UNIDADE MÓVEL (VEÍCULO DOBLÓ, MODELO 2002/2002, CHASSI 9BD22315822002027, PLACA MUS 7234). (VALOR NO RELATÓRIO: R$ 46.532,38)</t>
  </si>
  <si>
    <t xml:space="preserve">CONSTRUÇÃO DE 121 MÓDULOS SANITÁRIOS NOS POVOADOS MÃO–DE-ENGENHO E LAGOA COMPRIDA (VALOR NO RELATÓRIO: R$ 151.250,00) </t>
  </si>
  <si>
    <t>EXECUÇÃO DO PROGRAMA FARMÁCIA BÁSICA NA DISTRIBUIÇÃO DE MEDICAMENTOS AOS POSTOS DE SAÚDE</t>
  </si>
  <si>
    <t>AQUISIÇÃO, ARMAZENAMENTO E DISTRIBUIÇÃO DE MEDICAMENTOS BÁSICOS, SEGUNDO A PROGRAMAÇÃO PACTUADA NO PLANO ESTADUAL DE ASSISTÊNCIA FARMACÊUTICA – PEAF.</t>
  </si>
  <si>
    <t>CONSTRUÇÃO DE 01(UMA) UNIDADE DE SAÚDE E AQUISIÇÃO DE EQUIPAMENTOS E MATERIAIS PERMANENTES.</t>
  </si>
  <si>
    <t>CONVÊNIOS ESPECIFICADOS ABAIXO: OS Nº 155242 - CONVÊNIO Nº 2.263/2000, SIAFI Nº 415359: CONSTRUÇÃO, MELHORIA, COLETA E TRATAMENTO DE ESGOTO SANITÁRIO NA SEDE DO MUNICÍPIO, NO VALOR DE R$ 1.000.000,00</t>
  </si>
  <si>
    <t>RESTAURAÇÃO DE 20 (VINTE) UNIDADES HABITACIONAIS E RECONSTRUÇÃO DE 02(DUAS) UNIDADES HABITACIONAIS NA LOCALIDADE SÃO JOSÉ.</t>
  </si>
  <si>
    <t>EXECUÇÃO DAS OBRAS DE CONSTRUÇÃO DE 211(DUZENTOS E ONZE) UNIDADES SANITÁRIAS DOMICILIARES, NAS LOCALIDADES LISBOA (80), MARRECAS (58), CAPIM GROSSO (21), CURRAL VELHO (23) E AGROVILA II (29).</t>
  </si>
  <si>
    <t>SISTEMA DE ABASTECIMENTO DE ÁGUA SIMPLIFICADO NAS LOCALIDADES DE CAPIM GROSSO, CURRAL VELHO, ESTREITO E AGROVILA II.</t>
  </si>
  <si>
    <t>RESTAURAÇÃO DE 54 (CINQÜENTA E QUATRO) DOMICÍLIOS NAS LOCALIDADES MALHADA (22) E JUNCO (32).</t>
  </si>
  <si>
    <t>155595 OBJETO FISCALIZADO: EXISTÊNCIA DAS EQUIPES DE SAÚDE, BEM COMO A EFETIVIDADE DO ATENDIMENTO ÀS FAMÍLIAS, NAS QUANTIDADES, NOS PRAZOS E NAS ESPECIFICAÇÕES PREVISTAS PELO PROGRAMA.</t>
  </si>
  <si>
    <t>VALOR NO RELATÓRIO: R$ R$ 139.543,52 SERVIÇO.</t>
  </si>
  <si>
    <t xml:space="preserve">VALOR NO RELATÓRIO: R$ 38.650,20. NAPLICAÇÃO DOS RECURSOS DESTINADOS PARA O PISO DE ATENÇÃO BÁSICA – PAB. </t>
  </si>
  <si>
    <t>VERIFICAR A AQUISIÇÃO DE EQUIPAMENTOS E MATERIAIS PERMANENTES DESTINADOS PARA UNIDADES DE SAÚDE NO ÂMBITO DO CONVÊNIO 493/2001. (VALOR NO RELATÓRIO: R$ 97.512,00)</t>
  </si>
  <si>
    <t>CONSTRUÇÃO DE MÓDULOS SANITÁRIOS COMPOSTOS DE PRIVADA COM VASO SANITÁRIO, BANHEIRO, FOSSA SÉPTICA, SUMIDOURO, RESERVATÓRIO ELEVADO DE 310 LITROS E LAVATÓRIO DE PVC NO POVOADO CANTO GRANDE.</t>
  </si>
  <si>
    <t>MONTANTE NO RELATORIO: R$ 395.045,38 NCONSTRUÇÃO DE REDE DE ABASTECIMENTO DE ÁGUA EM TRÊS BAIRROS DO MUNICÍPIO.</t>
  </si>
  <si>
    <t>MONTANTE NO RELATÓRIO: R$ 734.025,00 NVERIFICAR A APLICAÇÃO DOS RECURSOS DESTINADOS PARA O PISO DE ATENÇÃO BÁSICA</t>
  </si>
  <si>
    <t>MONTANTE NO RELATORIO: R$ 1.928.000,00 NVERIFICAR O FUNCIONAMENTO DO PROGRAMA E AFERIR A EFETIVIDADE DO ATENDIMENTO ÀS FAMÍLIAS.</t>
  </si>
  <si>
    <t>VERIFICAR OS PROCEDIMENTOS RELACIONADOS COM AS AUTORIZAÇÕES DE INTERNAÇÕES HOSPITALARES – AIH</t>
  </si>
  <si>
    <t>CONSTRUÇÃO DE 20(VINTE) MÓDULOS SANITÁRIOS COM LIGAÇÃO À REDE DE ESGOTO EXISTENTE E DE 10(DEZ) MÓDULOS ACOPLADOS A TANQUE SÉPTICO E SUMIDOURO EM DIVERSAS RESIDÊNCIAS NAS ZONAS URBANA E RURAL DE SENADOR CORTES.</t>
  </si>
  <si>
    <t>CONSTRUÇÃO DE SISTEMAS SIMPLIFICADO DE ABASTECIMENTO D’ÁGUA NAS LOCALIDADE DE: RAMALHETE, LOGRADOURO, PAU FERRADO, PEDRA FERRADA, SÃO MIGUEL, CIPÓS, BARRA DE CIPÓS, SÃO JOÃO DOS GAIAS, TIMORANTE, PILÃOZINHO, JUREMA, LAGOA DOS VICENTES, GAVIÃO, SÃO BENTO, VILA JARDIM, IPOEIRAS, JATOBÁ DE CIMA, BAIXIO DA CARNAÚBA, FAZENDA NOVA, ÁGUA BRANCA E VARZINHA, NO MUNICÍPIO DE SERRA TALHADA/PE. NVALOR NO RELATÓRIO: R$ 1.384.158,09</t>
  </si>
  <si>
    <t>CONSTRUÇÃO DE USINA DE RECICLAGEM DE LIXO, INCLUSIVE EQUIPAMENTOS NECESSÁRIOS AO SEU FUNCIONAMENTO.</t>
  </si>
  <si>
    <t>CONSTRUÇÃO, AMPLIAÇÃO OU ESTRUTURAÇÃO DE SERVIÇOS DE COLETA E TRATA- MENTO DE ESGOTOS SANITÁRIOS.</t>
  </si>
  <si>
    <t>(VALOR NO RELATÓRIO: R$ 565.201,85) ATUAÇÃO DO GESTOR MUNICIPAL NAS AÇÕES DE EPIDEMIOLOGIA E CONTROLE DE DOENÇAS (DENGUE).</t>
  </si>
  <si>
    <t>AQUISIÇÃO DE EQUIPAMENTOS E MATERIAIS PERMANENTES PARA O HOSPITAL MUNICIPAL DE SETE LAGOAS/MG.</t>
  </si>
  <si>
    <t>(VALOR NO RELATÓRIO: R$ 200.000,00) SISTEMA DE ABASTECIMENTO DE ÁGUA NA LOCALIDADE DE WENCESLAU BRAZ</t>
  </si>
  <si>
    <t>(VALOR NO RELATÓRIO: R$ 805.123,00) PACS/PSF.</t>
  </si>
  <si>
    <t>(VALOR NO RELATÓRIO: R$ 31.404,48 (2003) R$15.735,12 (2004) EXECUÇÃO DAS AÇÕES DE EPIDEMIOLOGIA E CONTROLE DE DOENÇAS NO MUNICÍPIO</t>
  </si>
  <si>
    <t>(VALOR NO RELATÓRIO: R$ $14.229,21 (2003) E 5.960,40 (2004). FUNCIONAMENTO DO PROGRAMA QUANTO À SISTEMÁTICA DE AQUISIÇÃO, RECEBIMENTO E DISTRIBUIÇÃO DOS MEDICAMENTOS BÁSICOS NO MUNICÍPIO</t>
  </si>
  <si>
    <t>(VALOR NO RELATÓRIO: R$ 39.805,10) AQUISIÇÃO DE EQUIPAMENTOS CONFORME PACTUADO NOS CONVÊNIOS.</t>
  </si>
  <si>
    <t>APLICAÇÃO DE RECURSOS PÚBLICOS NO ATENDIMENTO ASSISTENCIAL BÁSICO/PAB - PARTE FIXA</t>
  </si>
  <si>
    <t>ATIVIDADES DE EPIDEMIOLOGIA E CONTROLE DE DOENÇAS NO MUNICÍPIO DE SIRINHAÉM/PE. (VALOR NO RELATÓRIO: 140.743,60 )</t>
  </si>
  <si>
    <t>EXISTÊNCIA E FUNCIONAMENTO DO PROGRAMA NO MUNICÍPIO DE SIRINHAÉM/PE. AGENTE EXECUTOR LOCAL: SECRETARIA MUNICIPAL DE SAÚDE DE SIRINHAÉM/PE. (VALOR NO RELATÓRIO: R$ 136.125,00 )</t>
  </si>
  <si>
    <t>VERIFICAR A EXECUCAO FISICO-FINANCEIRO DO CONVENIO (ORIGINAL NR. 4659/04 (SIAFI 518892), E A CORRETA APLICACAO DOS RECURSOS EM CONSONAN CIA COM O PLANO DE TRABALHO E A LEGISLACAO VIGENTE, DEIXANDO ASSENTE, EM ESPECIAL, A REAL SITUACAO DO CONVENIO, NO MOMENTO DA VISITA "IN LOCO" (UTILIZAR MATERIAL FOTOGRAFICO)</t>
  </si>
  <si>
    <t>VERIFICAR A EXECUCAO FISICO-FINANCEIRO DO CONVENIO (ORIGINAL NR. 3312/02 SIAFI 471181), E A CORRETA APLICACAO DOS RECURSOS EM CONSONAN CIA COM O PLANO DE TRABALHO E A LEGISLACAO VIGENTE, DEIXANDO ASSENTE, EM ESPECIAL, A REAL SITUACAO DO CONVENIO, NO MOMENTO DA VISITA "IN LOCO" (UTILIZAR MATERIAL FOTOGRAFICO)</t>
  </si>
  <si>
    <t>SISTEMÁTICA DE AQUISIÇÃO E DISTRIBUIÇÃO DE MEDICAMENTOS BÁSICOS NO MUNICÍPIO DE SURUBIM/PE.</t>
  </si>
  <si>
    <t>IMPLANTAÇÃO, COMPOSIÇÃO E FUNCIONAMENTO AS EQUIPES DE PACS E VERIFICAÇÃO DA EXISTÊNCIA DE COORDENAÇÃO DAS EQUIPES IMPLANTADAS.</t>
  </si>
  <si>
    <t>AMPLIAÇÃO DA REDE DE ABASTECIMENTO DE ÁGUA NO MUNICÍPIO DE TABOCAS DO BREJO VELHO – BA.</t>
  </si>
  <si>
    <t>AFERIR A ATUAÇÃO MUNICIPAL QUANTO AO ACOMPANHAMENTO DA SAÚDE NO MUNICÍPIO.</t>
  </si>
  <si>
    <t>PROCESSO DE AQUISIÇÃO, ARMAZENAGEM E DISTRIBUIÇÃO À POPULAÇÃO DOS MEDICAMENTOS BÁSICOS</t>
  </si>
  <si>
    <t>(VALOR NO RELATÓRIO: R$ 804.849,71) APLICAÇÃO DOS RECURSOS DESTINADOS AO MUNICÍPIO PELO FUNDO NACIONAL DE SAÚDE PARA CUSTEIO DAS AÇÕES BÁSICAS DE SAÚDE.</t>
  </si>
  <si>
    <t>(VALOR NO RELATÓRIO: R$ 50.269,50) ASSISTÊNCIA FARMACÊUTICA BÁSICA.</t>
  </si>
  <si>
    <t>(VALOR NO RELATÓRIO: R$ 160.000,00) AQUISIÇÃO DE EQUIPAMENTOS E MATERIAIS PERMANENTES.</t>
  </si>
  <si>
    <t>(VALOR NO RELATÓRIO: R$ 201.905,39) ATUAÇÃO DO GESTOR MUNICIPAL NAS AÇÕES DE EPIDEMIOLOGIA E CONTROLE DE DOENÇAS.</t>
  </si>
  <si>
    <t>(VALOR NO RELATÓRIO: R$ 130.752,00) PSF/PACS.</t>
  </si>
  <si>
    <t>(VALOR NO RELATÓRIO: R$ 2.757.060,00) AUTORIZAÇÕES DE INTERNAÇÃO HOSPITALAR E INFRA-ESTRUTURA DA FUNDAÇÃO HOSPITALAR SÃO SEBASTIÃO.</t>
  </si>
  <si>
    <t>FINANCIAMENTO DE EQUIPES DO PSF: 1 MÉDICO, 1 ENFERMEIRO, 1 AUXILIAR DE ENFERMAGEM E 4 AGENTES COMUNITÁRIOS</t>
  </si>
  <si>
    <t>EXECUÇÃO DE OBRAS/SERVIÇOS DE ABASTECIMENTO DE ÁGUA REALIZADAS SEGUNDO O PLANO DE TRABALHO ESPECÍFICO DO CONVÊNIO.</t>
  </si>
  <si>
    <t>AQUISIÇÃO DE EQUIPAMENTOS E MATERIAIS PERMANENTES PARA UNIDADES DE SAÚDE NO INTUITO DE FORTALECER O SISTEMA ÚNICO DE SAÚDE - SUS.</t>
  </si>
  <si>
    <t>PRESTAÇÃO DE SERVIÇOS HOSPITALARES PELO HOSPITAL SÃO SEBASTIÃO MÁRTIR AO SUS E VERIFICAÇÃO DA CAPACIDADE DO PRESTADOR, COM BASE NO RELATÓRIO DA FASE ANALÍTICA DA COORDENAÇÃO- GERAL DE AUDITORIA – CGAUD, DO MINISTÉRIO DA SAÚDE (CGAUD/DENASUS/MS).</t>
  </si>
  <si>
    <t>MEDICAMENTOS PACTUADOS NO PLANO DE ASSISTÊNCIA FARMACÊUTICA –PEAF PARA ATENDIMENTO À FARMÁCIA BÁSICA.</t>
  </si>
  <si>
    <t>EXECUÇÃO DAS DIVERSAS AÇÕES DO PROGRAMA, PACTUADAS NA PROGRAMAÇÃO PACTUADA INTEGRADA DE VIGILÂNCIA EM SAÚDE — PPI/VS.</t>
  </si>
  <si>
    <t>AQUISIÇÃO DE UNIDADE MÓVEL DE SAÚDE E AMPLIAÇÃO DE UNIDADE MISTA DE SAÚDE PARA O MUNICÍPIO DE VENTUROSA</t>
  </si>
  <si>
    <t>ATUAÇÃO DO GESTOR MUNICIPAL NAS AÇÕES DE EPIDEMIOLOGIA E CONTROLE DE DOENÇAS, PARTICULARMENTE A DENGUE.</t>
  </si>
  <si>
    <t>EFETIVIDADE DO ATENDIMENTO ÀS FAMÍLIAS CADASTRADAS NO PROGRAMA SAÚDE DA FAMÍLIA, NAS QUANTIDADES, NOS PRAZOS E ESPECIFICAÇÕES PREVISTAS.</t>
  </si>
  <si>
    <t>FUNCIONAMENTO DO PROGRAMA NO MUNICÍPIO DE ACORDO COM OS OBJETIVOS PREVISTOS.</t>
  </si>
  <si>
    <t>SERVIÇOS AMBULATORIAL, EMERGENCIAL E HOSPITALAR PRESTADOS PELO HOSPITAL E MATERNIDADE VESPASIANO LTDA.</t>
  </si>
  <si>
    <t>AUTORIZAÇÕES DE INTERNAÇÕES HOSPITALARES – AIH, DEFINIDO EM RELATÓRIO DA FASE ANALÍTICA - DENASUS</t>
  </si>
  <si>
    <t>APLICAÇÃO DOS RECURSOS FINANCEIROS DESTINADOS AO PISO DA ATENÇÃO BÁSICA – PAB, PLANO MUNICIPAL DE SAÚDE, RELATÓRIO DE GESTÃO, COMO TAMBÉM A ALIMENTAÇÃO DOS BANCOS DE DADOS NACIONAIS OBRIGATÓRIOS</t>
  </si>
  <si>
    <t>VERIFICAÇÃO DO SANEAMENTO DAS IRREGULARIDADES/IMPROPRIEDADES APONTADAS NO RELATÓRIO DE FISCALIZAÇÃO Nº 22, RELATIVO AO 3º SORTEIO DO PROJETO DE FISCALIZAÇÃO A PARTIR DE SORTEIOS PÚBLICOS.</t>
  </si>
  <si>
    <t xml:space="preserve">(VALOR NO RELATÓRIO: R$ 66.301,60). AQUISIÇÃO DE EQUIPAMENTOS E MATERIAIS PERMANENTES </t>
  </si>
  <si>
    <t xml:space="preserve">(VALOR NO RELATÓRIO: R$ 77.000,00) CONSTRUÇÃO DE UNIDADE DE SAÚDE E AQUISIÇÃO DE EQUIPAMENTOS E MATERIAIS PERMANENTES. </t>
  </si>
  <si>
    <t xml:space="preserve">AQUISIÇÃO DE 10 (DEZ) EQUIPAMENTOS MÉDICO-HOSPITALARES.(VALOR NO RELATÓRIO: R$ 32.550,00). </t>
  </si>
  <si>
    <t>404.027,00. IMPLANTACAO E MELHORIA DE REDE COLETORA DE ESGOTO, IMPLANTACAO DE INTERCEPTOR DE ESGOTO E CONSTRUCAO DE ESTACAO DE TRATAMENTO DE ESGOTO.</t>
  </si>
  <si>
    <t>VALOR NO RELATÓRIO: R$ 440.944,64 NRECURSOS FEDERAIS TRANSFERIDOS PARA A PRESTAÇÃO DE ASSISTÊNCIA BÁSICA PARA A PREVENÇÃO DE AGRAVOS, TRATAMENTO E REABILITAÇÃO, LEVANDO EM CONSIDERAÇÃO AS DISPARIDADES REGIONAIS.</t>
  </si>
  <si>
    <t>VALOR NO RELATÓRIO: R$ 155.619,00) INCENTIVO FINANCEIRO A MUNICÍPIOS HABILITADOS A PARTE VARIÁVEL DO PISO DE ATENÇÃO BÁSICA – PAB, PARA A SAÚDE DA FAMÍLIA.</t>
  </si>
  <si>
    <t>(VALOR NO RELATÓRIO: R$ 147.070,60) VIGILÂNCIA EPIDEMIOLÓGICA</t>
  </si>
  <si>
    <t>(VALOR NO RELATÓRIO: R$ 120.000,00) CONVÊNIO SIAFI Nº 456553</t>
  </si>
  <si>
    <t>(VALOR NO RELATÓRIO: R$ 18.918,13) PROCESSO DE AQUISIÇÃO, ARMAZENAGEM E DISTRIBUIÇÃO À POPULAÇÃO DOS MEDICAMENTOS BÁSICOS.</t>
  </si>
  <si>
    <t>VALOR NO RELATÓRIO: R$ 874.787,34 NVERIFICAÇÕES RELATIVAS À HABILITAÇÃO DO MUNICÍPIO, ELABORAÇÃO DE PLANOS MUNICIPAIS DE SAÚDE, RELATÓRIOS DE GESTÃO, CRIAÇÃO E FUNCIONAMENTO DO FUNDO MUNICIPAL DE SAÚDE - FMS E DO CONSELHO MUNICIPAL DE SAÚDE - CMS.</t>
  </si>
  <si>
    <t>(VALOR NO RELATÓRIO: R$ 128.968,00) APLICAÇÃO DOS RECURSOS FINANCEIROS DESTINADOS AO PISO DA ATENÇÃO BÁSICA – PAB, PLANO MUNICIPAL DE SAÚDE, RELATÓRIO DE GESTÃO, COMO TAMBÉM A ALIMENTAÇÃO DOS BANCOS DE DADOS NACIONAIS OBRIGATÓRIOS.</t>
  </si>
  <si>
    <t>(VALOR NO RELATÓRIO: R$ 52.800,00) OBRA DE AMPLIAÇÃO DO CENTRO DE SAÚDE</t>
  </si>
  <si>
    <t>(VALOR NO RELATÓRIO: R$ 7.471,00) TESTAR A EXISTÊNCIA E O FUNCIONAMENTO DO PROGRAMA POR MEIO DE ENTREVISTAS JUNTO À POPULAÇÃO BENEFICIADA.</t>
  </si>
  <si>
    <t>(VALOR NO RELATÓRIO: R$ 48.078,20) EXISTÊNCIA E FUNCIONAMENTO DAS AÇÕES DE VIGILÂNCIA EM SAÚDE E DE EPIDEMIOLOGIA E CONTROLE DE DOENÇAS.</t>
  </si>
  <si>
    <t>(VALOR NO RELATÓRIO: R$ 316.952,00) EXISTÊNCIA E FUNCIONAMENTO DO PROGRAMA DE SAÚDE DA FAMÍLIA.</t>
  </si>
  <si>
    <t>(VALOR NO RELATÓRIO: R$ 1.241.910,00) PRESTAÇÃO DE SERVIÇOS HOSPITALARES PELO HOSPITAL SÃO LUIZ GONZAGA AO SUS E VERIFICAÇÃO DA CAPACIDADE DO PRESTADOR, COM BASE NO RELATÓRIO DA FASE ANALÍTICA DA COORDENAÇÃO- GERAL DE AUDITORIA – CGAUD, DO MINISTÉRIO DA SAÚDE (CGAUD/DENASUS/MS).</t>
  </si>
  <si>
    <t>(VALOR NO RELATÓRIO: R$ 102.562,20) 19 (DEZENOVE) EQUIPAMENTOS E MATERIAIS PERMANENTES PARA UNIDADES DE SAÚDE.</t>
  </si>
  <si>
    <t>(VALOR NO RELATÓRIO: R$ 2.141.472,00) APLICAÇÃO DOS RECURSOS DESTINADOS AO MUNICÍPIO PELO FUNDO NACIONAL DE SAÚDE PARA CUSTEIO DAS AÇÕES BÁSICAS DE SAÚDE.</t>
  </si>
  <si>
    <t>(VALOR NO RELATÓRIO: R$ 288.941,30) ATUAÇÃO DO GESTOR MUNICIPAL NAS AÇÕES DE ASSISTÊNCIA FARMACÊUTICA BÁSICA À POPULAÇÃO DO MUNICÍPIO.</t>
  </si>
  <si>
    <t>CONSTRUCAO DE UMA UNIDADE DE SAUDE E AQUISICAO DE EQUIPAMENTOS E MATERIAIS PERMANENTES.</t>
  </si>
  <si>
    <t>NO RELATORIO: 740.975,00 ADEQUACAO NA UTILIZACAO DOS RECURSOS DO PAB, NAS ACOES DE ATENCAO BASICA EM SAUDE.</t>
  </si>
  <si>
    <t>EXISTENCIA E FUNCIONAMENTO DO PROGRAMA SAUDE DA FAMILIA NO MUNICIPIO, POR MEIO DE ENTREVISTAS A POPULACAO BENEFICIADA, CONFORME AMOSTRA RECEBIDA DA COORDENACAO GERAL DE AUDITORIA DOS PROGRAMAS DA AREA DE SAUDE – DSSAU, DA SECRETARIA FEDERAL DE CONTROLE INTERNO.</t>
  </si>
  <si>
    <t>EXECUCAO DE SERVICOS HOSPITALARES AOS PACIENTES DO SUS.</t>
  </si>
  <si>
    <t>FARMACIA BASICA</t>
  </si>
  <si>
    <t>EXECUCAO DAS DIVERSAS ACOES DO PROGRAMA, PACTUADAS NA PROGRAMACAO PAC- TUADA INTEGRADA DE VIGILANCIA EM SAUDE - PPI/VS.</t>
  </si>
  <si>
    <t>IMPLANTACAO E/OU A AMPLIACAO E/OU A MELHORIA DE SISTEMAS PUBLICOS DE ABASTECIMENTO DE AGUA, CONTEMPLANDO A ELABORACAO DE PLANOS DIRETORES E PROJETOS, A REALIZACAO DE OBRAS, INCLUINDO LIGACAO DOMICILIAR, REDE DE DISTRIBUICAO E ESTACAO DE TRATAMENTO, E ACOES VOLTADAS PARA A SUSTENTABILIDADE DOS MESMOS.</t>
  </si>
  <si>
    <t>EXECUCAO DE ACOES E SERVICOS DE ATENCAO BASICA A SAUDE</t>
  </si>
  <si>
    <t>AUTORIZACOES DE INTERNACOES HOSPITALARES – AIH, LISTADAS EM RELATORIO DA FASE ANALITICA – DENASUS</t>
  </si>
  <si>
    <t>AQUISICAO DE MEDICAMENTOS BASICOS DE ACORDO COM O PEAF.</t>
  </si>
  <si>
    <t>HABILITACAO DOS MUNICIPIOS PARA O RECEBIMENTO DOS RECURSOS DO PISO DE ATENCAO BASICA</t>
  </si>
  <si>
    <t>IMPLANTACAO, COMPOSICAO E FUNCIONAMENTO DAS EQUIPES DO PSF, ALEM DA VE RIFICACAO DA INFRA-ESTRUTURA DAS UNIDADES BASICAS DE SAUDE ONDE OS A- TENDIMENTOS SAO PRESTADOS.</t>
  </si>
  <si>
    <t>119.957,70 SISTEMATICA DE AQUISICAO E DISTRIBUICAO DOS MEDICAMENTOS BASICOS E AVALIACAO DA COERENCIA DA AQUISICAO E DA DISTRIBUICAO COM A PROGRAMACAO PACTUADA NA COMISSAO INTERGESTORES BIPARTITE - CIB, BEM COMO A EXECUCAO DO PROGRAMA NAS UNIDADES DE SAUDE.</t>
  </si>
  <si>
    <t>53.820,00, EXISTENCIA E FUNCIONAMENTO DO PROGRAMA BOLSA-ALIMENTACAO NO MUNICIPIO, POR MEIO DE ENTREVISTAS COM A POPULACAO BENEFICIADA.</t>
  </si>
  <si>
    <t>26.334,00, EXISTENCIA E FUNCIONAMENTO DO PROGRAMA SAUDE DA FAMILIA NO MUNICIPIO, POR MEIO DE ENTREVISTAS COM AS EQUIPES DE PSF E COM A POPULACAO BENEFICIADA.</t>
  </si>
  <si>
    <t>VALOR NO RELATORIO: R$ 532.886,28 NAPLICACAO DOS RECURSOS FINANCEIROS DESTINADOS AO PISO DA ATENCAO BASICA – PAB, PLANO MUNICIPAL DE SAUDE, RELATORIO DE GESTAO, COMO TAMBEM A ALIMENTACAO DOS BANCOS DE DADOS NACIONAIS OBRIGATORIOS.</t>
  </si>
  <si>
    <t>VALOR NO RELATORIO: R$ 35.300,25 NATUACAO DO GESTOR MUNICIPAL NA EXECUCAO DO PROGRAMA</t>
  </si>
  <si>
    <t>VALOR NO RELATORIO: R$ 112.450,00 NVERIFICAR A EXECUCAO FISICO-FINANCEIRA DO CONVENIO E A CORRETA APLICACAO DOS RECURSOS EM CONSONANCIA COM O PLANO DE TRABALHO E A LEGISLACAO VIGENTE, DEIXANDO ASSENTE, EM ESPECIAL, A REAL SITUACAO DO CONVENIO, NO MOMENTO DA VISITA “IN-LOCO”.</t>
  </si>
  <si>
    <t>VALOR NO RELATORIO: R$ 177.884,02 NMONITORAMENTO, SUPERVISAO E ASSESSORAMENTO AOS MUNICIPIOS NO INTUITO DE EXECUTAR DE FORMA SATISFATORIA AS DIVERSAS ACOES DO PROGRAMA PACTUADAS NA PPI-VS</t>
  </si>
  <si>
    <t>MONTANTE NO RELATORIO: R$ 511.836,00 NCOMPOSICAO DA EQUIPE, PROCEDIMENTOS DAS VISITAS DOMICILIARES, INFRA- ESTRUTURA DA UNIDADE, O NUMERO DE PESSOAS ATENDIDAS PELA EQUIPE E O ATENDIMENTO REALIZADO NA UNIDADE.</t>
  </si>
  <si>
    <t>VALOR NO RELATORIO: R$ 858.637,86 NCONSTRUCAO DE UNIDADE DE SAUDE.</t>
  </si>
  <si>
    <t>VALOR NO RELATORIO: R$ 446.590,56 NCONSTRUCAO DE MODULOS SANITARIOS.</t>
  </si>
  <si>
    <t>VALOR NO RELATORIO: R$ 1.791.208,40 NAMPLIACAO DO SISTEMA DE ABASTECIMENTO DE AGUA DE ALTA FLORESTA.</t>
  </si>
  <si>
    <t>EPIDEMIOLOGIA E CONTROLE DE DOENCAS</t>
  </si>
  <si>
    <t>SISTEMA DE ABASTECIMENTO D’AGUA</t>
  </si>
  <si>
    <t>AMPLIAR O ACESSO DA POPULACAO RURAL E URBANA A ATENCAO BASICA, POR MEIO DA TRANSFERENCIA DE RECURSOS FEDERAIS, COM BASE EM UM VALOR PER CAPITA, PARA A PRESTACAO DA ASSISTENCIA BASICA, DE CARATER INDIVIDUAL OU COLETIVO, PARA A PREVENCAO DE AGRAVOS, TRATAMENTO E REABILITACAO, LEVANDO EM CONSIDERACAO AS DISPARIDADES REGIONAIS.</t>
  </si>
  <si>
    <t>A ASSISTENCIA E O FUNCIONAMENTO DO PROGRAMA SAUDE DA FAMILIA NO MUNICIPIO.</t>
  </si>
  <si>
    <t>MEDICAMENTOS PACTUADOS NO PLANO ESTADUAL DE ASSISTENCIA FARMACEUTICA- PEAF PARA ATENDIMENTO A FARMACIA BASICA.</t>
  </si>
  <si>
    <t>VALOR NO RELATORIO:315.288,00 NHABILITACAO DOS MUNICIPIOS PARA O RECEBIMENTO DOS RECURSOS DO PISO DE ATENCAO BASICA</t>
  </si>
  <si>
    <t>VALOR NO RELATORIO: 1.352.600,00 NIMPLANTACAO, COMPOSICAO E FUNCIONAMENTO DAS EQUIPES DO PSF, ALEM DA VE RIFICACAO DA INFRA-ESTRUTURA DAS UNIDADES BASICAS DE SAUDE ONDE OS A- TENDIMENTOS SAO PRESTADOS.</t>
  </si>
  <si>
    <t>AQUISICAO DE MEDICAMENTOS BASICOS.</t>
  </si>
  <si>
    <t>APLICACAO DOS RECURSOS FINANCEIROS DESTINADOS A ATENCAO BASICA DE SAUDE.</t>
  </si>
  <si>
    <t>AFERIR A EFETIVIDADE DO ATENDIMENTO AS FAMILIAS.</t>
  </si>
  <si>
    <t>TRANSFERENCIA DE RECURSOS PARA AUXILIAR NAS DESPESAS NA AREA DA SAUDE.</t>
  </si>
  <si>
    <t>TRANSFERENCIA DE RECURSOS PARA ACOES DE PREVENCAO E CONTROLE DAS DOENCAS TRANSMISSIVEIS.</t>
  </si>
  <si>
    <t>EXECUCAO DAS ACOES DE EPIDEMIOLOGIA E CONTROLE DE DOENCAS NO MUNICIPIO</t>
  </si>
  <si>
    <t>VALOR NO RELATORIO: R$ 105.056,67 NEXECUCAO DE ACOES E SERVICOS DE ATENCAO BASICA A SAUDE</t>
  </si>
  <si>
    <t>VALOR NO RELATORIO: R$ 21.440,00 NFUNCIONAMENTO DO PROGRAMA QUANTO A SISTEMATICA DE AQUISICAO, RECEBIMENTO E DISTRIBUICAO DOS MEDICAMENTOS BASICOS NO MUNICIPIO</t>
  </si>
  <si>
    <t>VALOR NO RELATORIO: R$ 88.110,00 NEXECUCAO DO PROGRAMA NO MUNICIPIO</t>
  </si>
  <si>
    <t>COMPRAS E SERVICOS</t>
  </si>
  <si>
    <t>VALOR NO RELATORIO: R$ 35.556,60 NSISTEMATICA DE AQUISICAO E DISTRIBUICAO DOS MEDICAMENTOS BASICOS E AVALIACAO DA COERENCIA DA AQUISICAO E DA DISTRIBUICAO COM A PROGRAMACAO PACTUADA NA CIB, BEM COMO A EXECUCAO DO PROGRAMA NAS UNIDADES DE SAUDE.</t>
  </si>
  <si>
    <t>VALOR NO RELATORIO: R$ 32.586,51 NAQUISICAO DE EQUIPAMENTOS E MATERIAIS PERMANENTES PARA UNIDADE DE SAUDE ODONTOLOGICA.</t>
  </si>
  <si>
    <t>VALOR NO RELATORIO: R$ 471.055,14 NEXISTENCIA E FUNCIONAMENTO DO PROGRAMA SAUDE DA FAMILIA NO MUNICIPIO.</t>
  </si>
  <si>
    <t>CONSTRUCAO/REFORMA DE UNIDADE DE SAUDE.</t>
  </si>
  <si>
    <t>TESTAR A EXISTENCIA E FUNCIONAMENTO DO PROGRAMA POR MEIO DE ENTREVISTAS JUNTO A POPULACAO BENEFICIADA COM O OBJETIVO DE AFERIR A EFETIVIDADE DOS ATENDIMENTOS PRESTADOS PELAS EQUIPES DE SAUDE DA FAMILIA CONTRATADAS PELO MUNICIPIO, NAS QUANTIDADES, NOS PRAZOS E NAS ESPECIFICACOES PREVISTAS E O ATENDIMENTO AO VINCULO COM OS OBJETIVOS PACTUADOS.</t>
  </si>
  <si>
    <t>SISTEMATICA DE AQUISICAO E DISTRIBUICAO DOS MEDICAMENTOS BASICOS E AVALIACAO DA COERENCIA DA AQUISICAO E DA DISTRIBUICAO COM A PROGRAMACAO PACTUADA NA CIB, BEM COMO A EXECUCAO DO PROGRAMA NAS UNIDADES DE SAUDE.</t>
  </si>
  <si>
    <t>AMPLIAR O ACESSO DA POPULACAO AOS SERVICOS BASICOS DE SAUDE TENDO AS EQUIPES DE SAUDE DA FAMILIA COMO EIXO ESTRUTURANTE.</t>
  </si>
  <si>
    <t>EXECUCAO DAS DIVERSAS ACOES DO PROGRAMA, PACTUADAS NA PROGRAMACAO PACTUADA INTEGRADA DE VIGILANCIA EM SAUDE - PPI/VS.</t>
  </si>
  <si>
    <t>IMPLANTACAO, COMPOSICAO E FUNCIONAMENTO DAS EQUIPES DO PSF, ALEM DA VERIFICACAO DA INFRA-ESTRUTURA DAS UNIDADES BASICAS DE SAUDE ONDE OS ATENDIMENTOS SAO PRESTADOS.</t>
  </si>
  <si>
    <t>VALOR NO RELATORIO: R$ 53.254,48 NAPLICACAO DOS RECURSOS DESTINADOS A MELHORIAS DE UNIDADE DE SAUDE DO SUS NO MUNICIPIO DE BOQUEIRAO DO LEAO – HOSPITAL DR. ANUAR ELIAS AESSE, POR MEIO DA AQUISICAO DE EQUIPAMENTOS E MATERIAIS PERMANENTES DESTINADOS AO ATENDIMENTO DA POPULACAO LOCAL.</t>
  </si>
  <si>
    <t>VALOR NO RELATORIO: R$ 9.889,50 NPROCESSO DE AQUISICAO, ARMAZENAGEM E DISTRIBUICAO A POPULACAO DOS MEDICAMENTOS BASICOS.</t>
  </si>
  <si>
    <t>VALOR NO RELATORIO: R$ 5.760,00 NAPLICACAO DOS RECURSOS DESTINADOS AO PISO DE ATENCAO BASICA – PAB PARA A SAUDE DA FAMILIA (SOMENTE PACS, POIS O MUNICIPIO AINDA NAO IMPLANTOU O PSF).</t>
  </si>
  <si>
    <t>PRESTACAO DE SERVICOS HOSPITALARES PELO HOSPITAL DR. ANUAR ELIAS AESSE (RAZAO SOCIAL: ASSOCIACAO BENEFICENTE HOSPITALAR SAO MIGUEL ARCANJO – CNPJ NO 04062415/0001-40), EM BOQUEIRAO DO LEAO/RS, AO SUS E VERIFICACAO DA CAPACIDADE DO PRESTADOR, COM BASE NO RELATORIO DA FASE ANALITICA S/NO DA COORDENACAO-GERAL DE AUDITORIA – CGAUD, DO DEPARTAMENTO NACIONAL DE AUDITORIA DO SUS – DENASUS, DO MINISTERIO DA SAUDE (CGAUD/DENASUS/MS), DE 03/06/2004.</t>
  </si>
  <si>
    <t>SERVICO</t>
  </si>
  <si>
    <t>DISTRIBUICAO DE MEDICAMENTOS PARA OS POSTOS E PARA A POPULACAO.</t>
  </si>
  <si>
    <t>AQUISICAO DE EQUIPAMENTOS E MATERIAIS PERMANENTES (SAUDE BUCAL).</t>
  </si>
  <si>
    <t>EXECUCAO DAS ACOES DE COMBATE A DENGUE NO MUNICIPIO.</t>
  </si>
  <si>
    <t>AFERIR A AQUISICAO E UTILIZACAO DA UNIDADE MOVEL DE SAUDE PELO MUNICIPIO.</t>
  </si>
  <si>
    <t>RECURSOS DESTINADOS PARA O PROGRAMA SAUDE DA FAMILIA – PSF.</t>
  </si>
  <si>
    <t>16.546,02. SISTEMATICA DE AQUISICAO E DISTRIBUICAO DOS MEDICAMENTOS BASICOS EM RELACAO A PROGRAMACAO PACTUADA NA COMISSAO INTERGESTORA BIPARTITE, BEM COMO A EXECUCAO DO PROGRAMA NAS UNIDADES DE SAUDE.</t>
  </si>
  <si>
    <t>ATUACAO DO GESTOR MUNICIPAL NAS ACOES DE EPIDEMIOLOGIA E CONTROLE DE DOENCAS.</t>
  </si>
  <si>
    <t>149.410,92. SISTEMA DE ABASTECIMENTO DE AGUA NAS COMUNIDADES DE CABACEIRAS, MAMONAS, SAO JOSE, CERCADO E BARREIRO DE FAVA.</t>
  </si>
  <si>
    <t>156.782,83. APLICACAO DOS RECURSOS DESTINADOS AO MUNICIPIO PELO FUNDO NACIONAL DE SAUDE PARA CUSTEIO DAS ACOES BASICAS DE SAUDE.</t>
  </si>
  <si>
    <t>252.148,00. EFETIVIDADE DO ATENDIMENTO AS FAMILIAS CADASTRADAS NO PROGRAMA SAUDE DA FAMILIA, NAS QUANTIDADES, NOS PRAZOS E ESPECIFICACOES PREVISTAS.</t>
  </si>
  <si>
    <t>ADEQUACAO NA UTILIZACAO DOS RECURSOS DO PAB, NAS ACOES ESPECIFICAS DE SAUDE.</t>
  </si>
  <si>
    <t>VALOR NO RELATORIO: R$ 251.005,10 NCONSTRUCAO DE MODULOS SANITARIOS E SISTEMA DE ESGOTAMENTO SANITARIO.</t>
  </si>
  <si>
    <t>VALOR NO RELATORIO: R$ 67.192,00 NDISTRIBUICAO DE MEDICAMENTOS PARA OS POSTOS E PARA A POPULACAO.</t>
  </si>
  <si>
    <t>VALOR NO RELATORIO: R$ 67.192,10 NTRANSFERENCIA DE RECURSOS PARA AUXILIAR NAS DESPESAS NA AREA DA SAUDE.</t>
  </si>
  <si>
    <t>VALOR NO RELATORIO: R$ 97.000,00 (JONAS RAMOS) E R$ 41.000,00 (MAICE). NANALISE DAS AIH E PRONTUARIOS E AVALIACAO DA CAPACIDADE DOS PRESTADORES DE SERVICO.</t>
  </si>
  <si>
    <t>CONSTRUCAO DE SISTEMA DE ABASTECIMENTO DE AGUA EM RINCAO DOS FARIAS.</t>
  </si>
  <si>
    <t>CONSTRUCAO DE MODULOS SANITARIOS, BANHEIRO, PRIVADA, TANQUE SEPTICO, SUMIDOURO (POCO ABSORVENTE), INSTALACOES DE RESERVATORIO DOMICILIAR DE AGUA, TANQUE DE LAVAR ROUPA, LAVATORIO, PIA DE COZINHA, LIGACAO A REDE PUBLICA DE AGUA, LIGACAO A REDE PUBLICA DE ESGOTO, DENTRE OUTRAS.</t>
  </si>
  <si>
    <t>VALOR NO RELATORIO: 1.107.313,70 IMPLANTACAO, COMPOSICAO E FUNCIONAMENTO DAS EQUIPES DO PSF, ALEM DA VE RIFICACAO DA INFRA-ESTRUTURA DAS UNIDADES BASICAS DE SAUDE ONDE OS A- TENDIMENTOS SAO PRESTADOS.</t>
  </si>
  <si>
    <t>ATUACAO DOS AGENTES COMUNITARIOS DE SAUDE NO MUNICIPIO E A DOCUMENTACAO COMPROBATORIA DAS DESPESAS INCORRIDAS COM O FUNCIONAMENTO E MANUTENCAO DESSE PROGRAMA</t>
  </si>
  <si>
    <t>FUNCIONAMENTO DOS POSTOS DE SAUDE DA FAMILIA NO MUNICIPIO E A DOCUMENTACAO COMPROBATORIA DAS DESPESAS INCORRIDAS COM O FUNCIONAMENTO E MANUTENCAO DESSE PROGRAMA.</t>
  </si>
  <si>
    <t>EXECUCAO DAS ACOES DE VIGILANCIA EM SAUDE E A DOCUMENTACAO COMPROBATORIA DAS DESPESAS INCORRIDAS COM O FUNCIONAMENTO E MANUTENCAO DESSE PROGRAMA.</t>
  </si>
  <si>
    <t>EXECUCAO DE OBRAS DE CONSTRUCAO DE SANITARIOS DOMICILIARES</t>
  </si>
  <si>
    <t>68.206,81 ATUACAO DO GESTOR MUNICIPAL NAS ACOES DE EPIDEMIOLOGIA E CONTROLE DE DOENCAS, PARTICULARMENTE A DENGUE.</t>
  </si>
  <si>
    <t>48.000,00.. AQUISICAO DE UM APARELHO DE ULTRASONOGRAFIA PARA A CLINICA DE PRONTO ATENDIMENTO DR. MANOEL BRANDAO.</t>
  </si>
  <si>
    <t>12.855,00 ATUACAO DO GESTOR MUNICIPAL NAS ACOES DE ASSISTENCIA FARMACEUTICA BASICA A POPULACAO DO MUNICIPIO.</t>
  </si>
  <si>
    <t>128.568,00. APLICACAO DOS RECURSOS DESTINADOS AO MUNICIPIO PELO FUNDO NACIONAL DE SAUDE PARA CUSTEIO DAS ACOES BASICAS DE SAUDE.</t>
  </si>
  <si>
    <t>SERVICOS AMBULATORIAL, EMERGENCIAL E HOSPITALAR PRESTADOS PELO HOSPITAL GERAL DE CAMBUQUIRA.</t>
  </si>
  <si>
    <t>VALOR NO RELATORIO: R$ 27.010,68 EM 2003 E R$ 18.058,00 EM 2004. NASSISTENCIA FARMACEUTICA</t>
  </si>
  <si>
    <t>VALOR NO RELATORIO: R$ 73.876,86 EM 2003 E R$ 51.284,72 EM 2004 NVIGILANCIA EPIDEMIOLOGICA</t>
  </si>
  <si>
    <t>VALOR NO RELATORIO: R$ 381.520,00 NAPLICACAO DOS RECURSOS DESTINADOS AO PISO DE ATENCAO BASICA – PAB-FIXO</t>
  </si>
  <si>
    <t xml:space="preserve"> EXISTENCIA E FUNCIONAMENTO DAS ACOES DE VIGILANCIA EM SAUDE E DE EPIDEMIOLOGIA E CONTROLE DE DOENCAS</t>
  </si>
  <si>
    <t>VALOR NO RELATORIO: R$ 200.940,00 NEXISTENCIA E FUNCIONAMENTO DO PROGRAMA DE SAUDE DA FAMILIA</t>
  </si>
  <si>
    <t>AVALIACAO DA COERENCIA ENTRE A PROGRAMACAO PACTUADA NA CIB E A AQUISICAO E DISTRIBUICAO DE MEDICAMENTOS</t>
  </si>
  <si>
    <t>PERFURACAO E MONTAGEM DE POCOS ARTESIANOS.</t>
  </si>
  <si>
    <t>PROGRAMA DE SAUDE DA FAMILIA, PROGRAMA DE AGENTES COMUNITARIOS DE SAUDE E PROGRAMA DE SAUDE BUCAL.</t>
  </si>
  <si>
    <t>APLICACAO DOS RECURSOS PUBLICOS NO ATENDIMENTO ASSISTENCIAL BASICO/PAB -PARTE FIXA</t>
  </si>
  <si>
    <t>CONSTRUCAO DE 178 MELHORIAS SANITARIAS DOMICILIARES NOS BAIRROS VILA DA PAZ E SAO JOSE, NA SEDE DO MUNICIPIO.</t>
  </si>
  <si>
    <t>138.220,00 APLICACAO DOS RECURSOS DESTINADOS AO MUNICIPIO PELO FUNDO NACIONAL DE SAUDE PARA CUSTEIO DAS ACOES BASICAS DE SAUDE.</t>
  </si>
  <si>
    <t>13.232,00 ASSISTENCIA FARMACEUTICA BASICA</t>
  </si>
  <si>
    <t>EPIDEMIOLOGIA E CONTROLE DE DOENCAS.</t>
  </si>
  <si>
    <t>241.992,10 AUTORIZACOES DE INTERNACAO HOSPITALAR E INFRA-ESTRUTURA BASICA DA SANTA CASA E HOSPITAL NOSSA SENHORA DA GUIA.</t>
  </si>
  <si>
    <t>MEDICAMENTOS PACTUADOS NO PLANO ESTADUAL DE ASSISTENCIA FARMACEUTICA-PEAF PARA ATENDIMENTO A FARMACIA BASICA.</t>
  </si>
  <si>
    <t>IMPLANTACAO, COMPOSICAO E FUNCIONAMENTO DAS EQUIPES DO PSF, ALEM DA VE RIFICACAO DA INFRA-ESTRUTURA DAS UNIDADES BASICAS DE SAUDE ONDE OS A- TENDIMENTOS SAO PRESTADOS</t>
  </si>
  <si>
    <t>AQUISICAO DOS MEDICAMENTOS BASICOS CONFORME PEAF</t>
  </si>
  <si>
    <t>REPASSE DIRETO DE RECURSOS FINANCEIROS, TRANSFERIDOS FUNDO A FUNDO, PARA O CUSTEIO DA ATENCAO DE MEDIA E ALTA COMPLEXIDADE AMBULATORIAL E HOSPITALAR NO SISTEMA UNICO DE SAUDE.</t>
  </si>
  <si>
    <t>AQUISICAO DE UNIDADE MOVEL DE SAUDE.</t>
  </si>
  <si>
    <t>CONSTRUCAO, AMPLIACAO OU ESTRUTURACAO DE SERVICOS DE COLETA E TRATA- MENTO DE ESGOTOS SANITARIOS.</t>
  </si>
  <si>
    <t>VALOR NO RELATORIO: R$ 64.657,45 N APLICACAO DOS RECURSOS REPASSADOS AO MUNICIPIO PARA A EXECUCAO DAS ACOES DE EPIDEMIOLOGIA E CONTROLE DE DOENCAS.</t>
  </si>
  <si>
    <t>APLICACAO DOS RECURSOS REPASSADOS AO MUNICIPIO PARA O PISO DE ATENCAO BASICA.</t>
  </si>
  <si>
    <t>VALOR NO RELATORIO: R$ 23.442,30 N ACESSO DA POPULACAO AOS MEDICAMENTOS BASICOS</t>
  </si>
  <si>
    <t>VALOR NO RELATORIO: R$ 95.320,00 NCONSTRUCAO DE RESERVATORIOS ELEVADOS COM CAPACIDADE DE 50M3, 30 M3 E 5M3 E PERFURACAO E INSTALACAO DE POCO TUBULAR NO MUNICIPIO DE CONDE/PB.</t>
  </si>
  <si>
    <t>VALOR NO RELATORIO: R$ 87.368,40 NCONSTRUCAO DE 79 MODULOS SANITARIOS DO TIPO MSD-III E APLICACAO DO PROGRAMA DE EDUCACAO EM SAUDE E MOBILIZACAO SOCIAL - PESMS.</t>
  </si>
  <si>
    <t>VALOR NO RELATORIO: R$ 627.400,00 NTESTAR A EXISTENCIA E FUNCIONAMENTO DO PROGRAMA POR MEIO DE ENTREVISTAS JUNTO A POPULACAO BENEFICIADA COM O OBJETIVO DE AFERIR A EFETIVIDADE DOS ATENDIMENTOS PRESTADOS PELAS EQUIPES DE SAUDE DA FAMILIA CONTRATADAS PELO MUNICIPIO, NAS QUANTIDADES, NOS PRAZOS E NAS ESPECIFICACOES PREVISTAS COM OS OBJETIVOS PACTUADOS.</t>
  </si>
  <si>
    <t>VALOR NO RELATORIO: R$ 27.000,00 NAUTORIZACOES DE INTERNACOES HOSPITALARES – AIH E PRONTUARIOS MEDICOS.</t>
  </si>
  <si>
    <t>SISTEMATICA DE AQUISICAO E DISTRIBUICAO DOS MEDICAMENTOS BASICOS E AVALIACAO DA COERENCIA DA AQUISICAO E DA DISTRIBUICAO COM A PROGRAMACAO PACTUADA NA CIB, BEM COMO A EXECUCAO DO PROGRAMA NAS UNIDADES BASICAS DE SAUDE.</t>
  </si>
  <si>
    <t>APLICACAO DOS RECURSOS DESTINADOS PARA O TETO FINANCEIRO DE VIGILANCIA EM SAUDE - TFVS.</t>
  </si>
  <si>
    <t>AQUISICAO DE EQUIPAMENTOS E MATERIAL PERMANENTE (CAIXA DE LAPAROTOMIA EXPLORADORA COMPLETA, CAIXA CIRURGICA DE COLPOPERINEOPLASTIA, BOMBA DE INFUSAO COM SERINGA, COMPRESSOR PARA INALACAO COM 4 SAIDAS, MAQUINA DE LAVAR HORIZONTAL CAPACIDADE 20 KG, E EXTRATOR CENTRIFUGO TIPO FIXO CAPACIDADE 10 KG).</t>
  </si>
  <si>
    <t>AQUISICAO DE EQUIPAMENTOS E MATERIAL PERMANETNE PARA O HOSPITAL MUNICIPAL (MESA CIRURGICA COM 10 MOVIMENTOS E SISTEMA DE ELEVACAO HIDRAULICO, DISPOSITIVO DE TRAVAMENTO DE PEDAL EM ACO INOX, MESA OBSTETRICA E PARTO EM ACO INOX, ASPIRADOR CIRURGICO 5 LITROS COM PEDAL, CAMA DE RECUPERACAO COM GRADES LATERAIS DE ABAIXAR DOS DOIS LADOS, COM TRAVA DE FACIL ACIONAMENTO</t>
  </si>
  <si>
    <t>APLICACAO DOS RECURSOS DESTINADOS PARA O PISO DE ATENCAO BASICA.</t>
  </si>
  <si>
    <t>AQUISICAO DE UMA UNIDADE MOVEL DE SAUDE PARA ATENDER O PROGRAMA DE SAUDE BUCAL.</t>
  </si>
  <si>
    <t>EXISTENCIA E FUNCIONAMENTO DO PROGRAMA SAUDE DA FAMILIA NO MUNICIPIO.</t>
  </si>
  <si>
    <t>AUTORIZACOES DE INTERNACAO HOSPITALAR E INFRA-ESTRUTURA DO HOSPITAL ASSOCIACAO FILHAS DE SAO CAMILO.</t>
  </si>
  <si>
    <t>EXECUCAO DE MELHORIAS SANITARIAS DOMICILIARES.</t>
  </si>
  <si>
    <t>SISTEMA DE ABASTECIMENTO D AGUA DOS BAIRROS DO MUNICIPIO.</t>
  </si>
  <si>
    <t>EXECUCAO DE SISTEMA DE ABASTECIMENTO DE AGUA NO BAIRRO BOM JESUS – MUNICIPIO DE DOM ELISEU.</t>
  </si>
  <si>
    <t>INCENTIVO FINANCEIRO A MUNICIPIOS HABILITADOS A PARTE VARIAVEL DO PISO DE ATENCAO BASICA – PAB, PARA ASSISTENCIA FARMACEUTICA BASICA.</t>
  </si>
  <si>
    <t>IMPLANTACAO E/OU A AMPLIACAO E/OU A MELHORIA DE SISTEMAS PUBLICOS DE ABASTECIMENTO DE AGUA, CONTEMPLANDO A ELABORACAO DE PLANOS DIRETORES E</t>
  </si>
  <si>
    <t>147.144,00. APLICACAO DE RECURSOS DESTINADOS PARA O PAB NO MUNICIPIO DE DORMENTES/PE.</t>
  </si>
  <si>
    <t>14.855,00. SISTEMATICA DE AQUISICAO E DISTRIBUICAO DE MEDICAMENTOS BASICOS NO MUNICIPIO DE DORMENTES/PE.</t>
  </si>
  <si>
    <t>36.288,00. ATUACAO DAS EQUIPES DE SAUDE DA FAMILIA NO MUNICIPIO DE DORMENTES/PE.</t>
  </si>
  <si>
    <t>AQUISICAO DE EQUIPAMENTOS HOSPITALARES E MATERIAL PERMANENTE. AGENTE EXECUTOR :</t>
  </si>
  <si>
    <t>CONSTRUCAO/REFORMA DE UNIDADE DE SAUDE E AQUISICAO DE EQUIPAMENTOS.</t>
  </si>
  <si>
    <t>AQUISICAO DE EQUIPAMENTOS HOSPITALARES E MATERIAL PERMANENTE.</t>
  </si>
  <si>
    <t>IMPLANTACAO ADEQUADA, ESTRUTURADA E MODERNIZADA DE SISTEMAS DE TRATA- MENTO E DISPOSICAO DE RESIDUOS SOLIDOS (LIXO).</t>
  </si>
  <si>
    <t>PROGRAMA DE SAUDE DA FAMILIA E PROGRAMA DE AGENTES COMUNITARIOS DE SAUDE.</t>
  </si>
  <si>
    <t>APLICACAO DOS RECURSOS REPASSADOS PARA O MUNICIPIO DE GUANAMBI</t>
  </si>
  <si>
    <t>AUTORIZACOES DE INTERNACAO HOSPITALAR E INFRA-ESTRUTURA DA FUNDACAO HOSPITALAR SAO SEBASTIAO.</t>
  </si>
  <si>
    <t>151696. EXECUCAO DAS ACOES DE EPIDEMIOLOGIA E CONTROLE DE DOENCAS PREVISTAS NA PPI/VS, MONITORAMENTO, SUPERVISAO E ASSESSORAMENTO AOS MUNICIPIOS.</t>
  </si>
  <si>
    <t>AUTORIZACOES DE INTERNACOES HOSPITALARES E PRONTUARIOS MEDICOS EM GUARANIACU/PR. 442.188,00.</t>
  </si>
  <si>
    <t>15.877,00. SISTEMATICA DE AQUISICAO E DISTRIBUICAO DOS MEDICAMENTOS BASICOS E AVALIACAO DA COERENCIA DA AQUISICAO E DA DISTRIBUICAO COM A PROGRAMACAO PACTUADA NA CIB, BEM COMO A EXECUCAO DO PROGRAMA NAS UNIDADES DE SAUDE.</t>
  </si>
  <si>
    <t>76.000,00. AQUISICAO DE UM VEICULO USADO TIPO ONIBUS ADAPTADO COM EQUIPAMENTOS MEDICOS E ODONTOLOGICOS.</t>
  </si>
  <si>
    <t>42.702,75. EXECUCAO DE SISTEMA DE ABASTECIMENTO DE AGUA – LINHA PEROBA.</t>
  </si>
  <si>
    <t>295.152,00, APLICACAO DOS RECURSOS DESTINADOS PARA O PISO DE ATENCAO BASICA</t>
  </si>
  <si>
    <t>221.200,00. EXISTENCIA E FUNCIONAMENTO DO PROGRAMA NO MUNICIPIO.</t>
  </si>
  <si>
    <t>SISTEMAS PUBLICOS DE ABASTECIMENTO DE AGUA, CONFORME PLANO DE TRABALHO DO CONVENIO.</t>
  </si>
  <si>
    <t>IMPLANTACAO ADEQUADA, ESTRUTURADA E MODERNIZADA DE SISTEMAS DE TRATAMENTO E DISPOSICAO DE RESIDUOS SOLIDOS (LIXO).</t>
  </si>
  <si>
    <t>EXECUCAO DE 156 MODULOS SANITARIOS.</t>
  </si>
  <si>
    <t>VALOR NO RELATORIO:R$ 86.519,00. NSISTEMATICA DE AQUISICAO E DISTRIBUICAO DE MEDICAMENTOS BASICOS NO MUNICIPIO DE IGARASSU/PE.</t>
  </si>
  <si>
    <t>PROGRAMACAO DAS ATIVIDADES SOB RESPONSABILIDADE DO MUNICIPIO PARA A EXECUCAO DAS ACOES DE VIGILANCIA EM SAUDE – PPI-VS (MUNICIPIOS JA CERTIFICADOS)</t>
  </si>
  <si>
    <t>VALOR NO RELATORIO:R$ 865.190,00. NAPLICACAO DE RECURSOS DESTINADOS PARA O PAB NO MUNICIPIO DE IGARASSU/PE.</t>
  </si>
  <si>
    <t>VALOR NO RELATORIO: R$ 939.560,00 NESTRUTURA E FUNCIONAMENTO DE SAUDE DA FAMILIA NO MUNICIPIO DE IGARASSU/PE.</t>
  </si>
  <si>
    <t>107.472,00. APLICACAO DE RECURSOS DESTINADOS PARA O PAB NO MUNICIPIO DE INAJA/PE.</t>
  </si>
  <si>
    <t>13.973,00. SISTEMATICA DE AQUISICAO E DISTRIBUICAO DE MEDICAMENTOS BASICOS NO MUNICIPIO DE INAJA/PE.</t>
  </si>
  <si>
    <t>88.560,00. ATUACAO DA EQUIPES DE SAUDE DA FAMILIA NO MUNICIPIO DE INAJA/PE.</t>
  </si>
  <si>
    <t>AFERIR A ATUACAO MUNICIPAL QUANTO AO ACOMPANHAMENTO DA SAUDE NO MUNICIPIO NA GESTAO PLENA DA SAUDE DO MUNICIPIO</t>
  </si>
  <si>
    <t>ATUACAO DO GESTOR MUNICIPAL NAS ACOES DE ASSISTENCIA FARMACEUTICA BASICA A POPULACAO DO MUNICIPIO.</t>
  </si>
  <si>
    <t>APLICACAO DOS RECURSOS DESTINADOS AO MUNICIPIO PELO FUNDO NACIONAL DE SAUDE PARA CUSTEIO DAS ACOES BASICAS DE SAUDE.</t>
  </si>
  <si>
    <t>FUNCIONAMENTO DO PROGRAMA QUANTO A SISTEMATICA DE AQUISICAO, RECEBIMENTO E DISTRIBUICAO DOS MEDICAMENTOS BASICOS NO MUNICIPIO</t>
  </si>
  <si>
    <t>EXECUCAO DE ACOES E SERVICOS DE ATENCAO BASICA A SAUDE.</t>
  </si>
  <si>
    <t>MEDICAMENTOS PACTUADOS NO PLANO ESTADUAL DE ASSISTENCIA FARMACEUTICA- PEAF PARA ATENDIMENTO A FARMACIA BASICA</t>
  </si>
  <si>
    <t>76800,00 AQUISICAO DE UNIDADE MOVEL DE SAUDE</t>
  </si>
  <si>
    <t>R$260.781,01, CONSTRUCAO DE REDE DE AGUA E ESGOTO</t>
  </si>
  <si>
    <t>R$661.210,00 EXECUCAO DO PROGRAMA NO MUNICIPIO</t>
  </si>
  <si>
    <t>79350,83 AQUISICAO DE EQUIPAMENTOS E MATERIAIS PERMANENTES – ITAPIRA – SP, VISANDO AO FORTALECIMENTO DO SISTEMA UNICO DE SAUDE – SUS (APARELHO DE RAIOS-X 500 MA)</t>
  </si>
  <si>
    <t>VALOR NO RELATORIO: R$ 14.642,00 N SERVICO</t>
  </si>
  <si>
    <t>VALOR NO RELATORIO: R$ 146.420,00 N EXECUCAO DE ACOES E SERVICOS DE ATENCAO BASICA A SAUDE</t>
  </si>
  <si>
    <t>VALOR NO RELATORIO: R$ 23.539,90 NSERVICO.</t>
  </si>
  <si>
    <t>VALOR NO RELATORIO: R$ 41.030,50. NAMPLIACAO DO SISTEMA DE ESGOTO SANITARIO NA RUA RIO BRANCO, DISTRITO DE ANA DIAS, MUNICIPIO DE ITARIRI - SP</t>
  </si>
  <si>
    <t>VALOR NO RELATORIO: R$ 202.300,00 NSERVICO</t>
  </si>
  <si>
    <t>88.000,00, AQUISICAO DE EQUIPAMENTOS E MATERIAIS HOSPITALARES PARA A UNIDADE MISTA DE SAUDE, NA LOCALIDADE DE LAGOA DO MATO, NO MUNICIPIO DE ITATIRA.</t>
  </si>
  <si>
    <t>238.047,17. EXECUCAO DAS ACOES PACS/PSF E APLICACAO DOS RECURSOS DESTINADOS PARA O PISO DE ATENCAO BASICA.</t>
  </si>
  <si>
    <t>16.061,00. AQUISICAO E DISTRIBUICAO DE MEDICAMENTOS BASICOS A POPULACAO.</t>
  </si>
  <si>
    <t>EXECUCAO DE SISTEMA DE ABASTECIMENTO D’AGUA NO DISTRITO DE BANDEIRA NO MUNICIPIO DE ITATIRA-CE.</t>
  </si>
  <si>
    <t>EXECUCAO DE SISTEMA DE ABASTECIMENTO D’AGUA NO DISTRITO DE CACHOEIRA NO MUNICIPIO DE ITATIRA-CE.</t>
  </si>
  <si>
    <t>CONSTRUCAO DE 52 MODULOS SANITARIOS, BENEFICIANDO FAMILIAS CARENTES DO DISTRITO DE BANDEIRA, NO MUNICIPIO DE ITATIRA-CE.</t>
  </si>
  <si>
    <t>50.400,00, CONSTRUCAO DE 70 MODULOS SANITARIOS, BENEFICIANDO FAMILIAS CARENTES DO DISTRITO DE BANDEIRA, NO MUNICIPIO DE ITATIRA-CE.</t>
  </si>
  <si>
    <t>556.200,00. EXISTENCIA E FUNCIONAMENTO DO PROGRAMA POR MEIO DE ENTREVISTAS JUNTO A EQUIPE DE SAUDE DA FAMILIA E POPULACAO BENEFICIADA.</t>
  </si>
  <si>
    <t>CONSTRUCAO DE 115 UNIDADES SANITARIAS DOMICILIARES NO MUNICIPIO.</t>
  </si>
  <si>
    <t>TESTAR A EXISTENCIA E O FUNCIONAMENTO DO PROGRAMA POR MEIO DE ENTREVIS TAS JUNTO A POPULACAO BENEFICIADA COM O OBJETIVO DE AFERIR A EFETIVIDA DE DO ATENDIMENTO AS FAMILIAS NAS QUANTIDADES, NOS PRAZOS E NAS ESPE- CIFICACOES PREVISTAS E O ATENDIMENTO AOS OBJETIVOS PACTUADOS NO PLANO MUNICIPAL DE SAUDE.</t>
  </si>
  <si>
    <t>VALOR NO RELATORIO: R$ 182.260,00 NA EXECUCAO FISICA E FINANCEIRA DO CONVENIO EM QUESTAO.</t>
  </si>
  <si>
    <t xml:space="preserve"> NA EXECUCAO FISICA E FINANCEIRA DO CONVENIO EM QUESTAO.</t>
  </si>
  <si>
    <t>VALOR NO RELATORIO: R$ 66.960,00. N A DESTINACAO OU APLICACAO DOS RECURSOS NAS ACOES PREVISTAS.</t>
  </si>
  <si>
    <t>VALOR NO RELATORIO: R$ 6.180,85 NA SISTEMATICA DE AQUISICAO E DISTRIBUICAO DE MEDICAMENTOS BASICOS AS UNIDADES DE SAUDE.</t>
  </si>
  <si>
    <t>VALOR NO RELATORIO: R$ 93.718,00. NEXISTENCIA DAS EQUIPES DE SAUDE, BEM COMO A EFETIVIDADE DO ATENDIMENTO AS FAMILIAS, NAS QUANTIDADES, NOS PRAZOS E NAS ESPECIFICACOES PREVISTAS PELO PROGRAMA.</t>
  </si>
  <si>
    <t>100.065,17 APLICACAO DOS RECURSOS DESTINADOS PARA O PISO DE ATENCAO BASICA – PAB NO MUNICIPIO.</t>
  </si>
  <si>
    <t>7.332,64 SISTEMATICA DE AQUISICAO E DISTRIBUICAO DOS MEDICAMENTOS BASICOS E AVALIACAO DA COERENCIA DA AQUISICAO E DA DISTRIBUICAO COM A PROGRAMACAO PACTUADA NA CIB, BEM COMO A EXECUCAO DO PROGRAMA NAS UNIDADES DE SAUDE.</t>
  </si>
  <si>
    <t>AMPLIACAO DO HOSPITAL MUNICIPAL DE JAGUAPITA – CONSTRUCAO DO PRONTO- SOCORRO.</t>
  </si>
  <si>
    <t>72.178,00 EXISTENCIA E FUNCIONAMENTO DO PROGRAMA NO MUNICIPIO.</t>
  </si>
  <si>
    <t>CONSTRUCAO DE 93 MODULOS SANITARIOS DOMICILIARES.</t>
  </si>
  <si>
    <t>CONSTRUCAO DE POSTO DE SAUDE.</t>
  </si>
  <si>
    <t>CONSTRUCAO DE MODULOS SANITARIOS.</t>
  </si>
  <si>
    <t>IMPLANTACAO E/OU A AMPLIACAO E/OU A MELHORIA DE SISTEMAS PUBLICOS DE ABASTECIMENTO DE AGUA, CONTEMPLANDO A ELABORACAO DE PLANOS DIRETORES E PROJETOS, A REALIZACAO DE OBRAS, INCLUINDO LIGACAO DOMICILIAR, REDE DE</t>
  </si>
  <si>
    <t>MEDICAMENTOS PACTUADOS NO PLANO ESTADUAL DE PEAF PARA ATENDIMENTO A FARMACIA BASICA.</t>
  </si>
  <si>
    <t>VERIFICACAO DO MONITORAMENTO, SUPERVISAO E ASSESSORAMENTO AO MUNICIPIO, EXECUCAO DAS METAS ESTABELECIDAS NA PPI-ECD, CONTRAPARTIDA MUNICIPAL, PESSOAL CONTRATADO, EQUIPAMENTOS E VEICULOS NECESSARIOS AO PROGRAMA.</t>
  </si>
  <si>
    <t>AQUISICAO DE UMA UNIDADE MOVEL DE SAUDE MEDICO-ODONTOLOGICA.</t>
  </si>
  <si>
    <t>AQUISICAO, CONTROLE E DISTRIBUICAO DE MEDICAMENTOS BASICOS A POPULACAO NA UNIDADE MISTA DE SAUDE ONDE SE ENCONTRA O ALMOXARIFADO E NOS POSTOS DE SAUDE DA FAMILIA.</t>
  </si>
  <si>
    <t>APLICACAO DE RECURSOS DESTINADOS PARA O PAB NO MUNICIPIO DE JUPI/PE.</t>
  </si>
  <si>
    <t>SISTEMA DE ESGOTAMENTO SANITARIO.</t>
  </si>
  <si>
    <t xml:space="preserve"> IMPLANTACAO E FUNCIONAMENTO DAS EQUIPES DE SAUDE DA FAMILIA.</t>
  </si>
  <si>
    <t>APLICACAO DOS RECURSOS DESTINADOS AO PISO DE ATENCAO BASICA.</t>
  </si>
  <si>
    <t>PROCESSO DE AQUISICAO, ARMAZENAGEM E DISTRIBUICAO A POPULACAO DOS MEDICAMENTOS BASICOS.</t>
  </si>
  <si>
    <t>INCENTIVO FINANCEIRO A MUNICIPIOS HABILITADOS A PARTE VARIAVEL DO PISO DE ATENCAO BASICA – PAB, PARA A SAUDE DA FAMILIA.</t>
  </si>
  <si>
    <t>INCENTIVO FINANCEIRO A MUNICIPIOS HABILITADOS A PARTE VARIAVEL DO PISO DE ATENCAO BASICA – PAB, PARA ASSISTENCIA FARMACEUTICA.</t>
  </si>
  <si>
    <t>ATENDIMENTO ASSISTENCIAL BASICO COM PISO DE ATENCAO BASICA PAB, REFERENTE A PARTE FIXA NOS MUNICIPIOS COM GESTAO PLENA DE ATENCAO BASICA.</t>
  </si>
  <si>
    <t>IMPLANTACAO DE MELHORIAS SANITARIAS DOMICILIARES NO MUNICIPIO DE MACAMBIRA.</t>
  </si>
  <si>
    <t>ACESSO DA POPULACAO AOS MEDICAMENTOS BASICOS.</t>
  </si>
  <si>
    <t xml:space="preserve">EXECUCAO DAS DIVERSAS ACOES DO PROGRAMA, PACTUADAS NA PROGRAMACAO PAC- TUADA INTEGRADA DE VIGILANCIA EM SAUDE - PPI/VS. </t>
  </si>
  <si>
    <t>PROMOVER MELHORIAS SANITARIAS DOMICILIARES CONFORME PLANO DE TRABALHO DO CONVENIO.</t>
  </si>
  <si>
    <t>VALOR NO RELATORIO: R$ 192.000,00 NCONSTRUCAO DE UNIDADE DE SAUDE DO SISTEMA UNICO DE SAUDE – SUS E AQUISICAO DE EQUIPAMENTOS. AQUISICAO DE UNIDADE MOVEL DE SAUDE.</t>
  </si>
  <si>
    <t>VALOR NO RELATORIO: R$ 66.000,00 NCONSTRUCAO DE UNIDADE DE SAUDE DO SISTEMA UNICO DE SAUDE – SUS E AQUISICAO DE EQUIPAMENTOS. AQUISICAO DE UNIDADE MOVEL DE SAUDE.</t>
  </si>
  <si>
    <t xml:space="preserve"> PERFURACAO DE DOIS POCOS ARTESIANOS E CONSTRUCAO DE RESERVATORIO E ADUTORA EM CADA UM NOS DISTRITOS DE AQUIDABAN E SAO LUIZ. CONSTRUCAO DE RESERVATORIO DE AGUA SEMI- ENTERRADO COM CAPACIDADE DE 435,46M3 E INTERLIGACOES.</t>
  </si>
  <si>
    <t>319.261,68 EXECUCAO DAS ACOES DE ERRADICACAO DO AEDES AEGYPTI NO MUNICIPIO</t>
  </si>
  <si>
    <t>74.261,00 FUNCIONAMENTO DO PROGRAMA QUANTO A SISTEMATICA DE AQUISICAO, RECEBIMENTO E DISTRIBUICAO DOS MEDICAMENTOS BASICOS NO MUNICIPIO</t>
  </si>
  <si>
    <t>881.592,00 EXECUCAO DE ACOES E SERVICOS DE ATENCAO BASICA A SAUDE</t>
  </si>
  <si>
    <t>19.844,00 EXECUCAO DO PROGRAMA NO MUNICIPIO</t>
  </si>
  <si>
    <t>2.044.291,08 AUTORIZACOES DE INTERNACOES HOSPITALARES – AIH, DEFINIDO EM RELATORIO DA FASE ANALITICA - DENASUS</t>
  </si>
  <si>
    <t>AQUISICAO, CONTROLE E DISTRIBUICAO DE MEDICAMENTOS BASICOS.</t>
  </si>
  <si>
    <t>ATUACAO DO GESTOR MUNICIPAL NA EXECUCAO DAS ACOES PREVISTAS NA PPI-ECD</t>
  </si>
  <si>
    <t>113.768,00 APLICACAO DOS RECURSOS DESTINADOS PARA O PAB-FIXO, NO PERIODO DE JANEIRO A DEZEMBRO/2003.</t>
  </si>
  <si>
    <t>164.700,00. EXISTENCIA, COMPOSICAO E ATUACAO DAS EQUIPES DA SAUDE DA FAMILIA</t>
  </si>
  <si>
    <t>EXECUCAO DO PROGRAMA NO MUNICIPIO.</t>
  </si>
  <si>
    <t>APLICACAO DOS RECURSOS, COMPRAS E SERVICOS.</t>
  </si>
  <si>
    <t>AQUISICAO DE MEDICAMENTOS BASICOS DE ACORDO COM O PLANO ESTADUAL DE ASSISTENCIA FARMACEUTICA – PEAF.</t>
  </si>
  <si>
    <t>CONVENIOS SIAFI 497862, 433992 E 495562.</t>
  </si>
  <si>
    <t>CONTRAPARTIDA MUNICIPAL, CONTROLE E DISTRIBUICAO DE MEDICAMENTOS.</t>
  </si>
  <si>
    <t>APLICACAO DOS RECURSOS DESTINADOS AO PAB.</t>
  </si>
  <si>
    <t>EXECUCAO DO PROGRAMA SAUDE DA FAMILIA.</t>
  </si>
  <si>
    <t>SERVICO - AUTORIZACOES DE INTERNACAO HOSPITALAR - AIH</t>
  </si>
  <si>
    <t>VALOR NO RELATORIO: R$ 25.100,32 NOPERACOES DE COMBATE AO VETOR/VIGILANCIA ENTOMOLOGICA E INSETICIDAS.</t>
  </si>
  <si>
    <t>VALOR NO RELATORIO: R$ 141.297,83 NAPLICACAO DOS RECURSOS DESTINADOS PARA O PISO DE ATENCAO BASICA.</t>
  </si>
  <si>
    <t>VALOR NO RELATORIO: R$ 87.526,62. NAQUISICAO/DISTRIBUICAO DE MEDICAMENTOS.</t>
  </si>
  <si>
    <t>VALOR NO RELATORIO:R$ 516.600,00 NAFERIR A EFETIVIDADE DO ATENDIMENTO AS FAMILIAS.</t>
  </si>
  <si>
    <t>COMPRA DE MEDICAMENTOS DA FARMACIA BASICA E SERVICO DE DISTRIBUICAO.</t>
  </si>
  <si>
    <t>REPASSE DE RECURSOS FINANCEIROS, DESPESAS REALIZADAS, AVALIACAO DOS AGENTE E CONTROLES PARA EFETIVAR A ERRADICACAO DO AEDES AEGYPTI.</t>
  </si>
  <si>
    <t>APLICACAO DOS RECURSOS DESTINADOS AO PISO FIXO PARA ATENCAO BASICA DE SAUDE</t>
  </si>
  <si>
    <t>BOLSAS ALIMENTACAO DISTRIBUIDAS NO MUNICIPIO.</t>
  </si>
  <si>
    <t>AQUISICAO/DISTRIBUICAO DE MEDICAMENTOS PELA PREFEITURA MUNICIPAL DE MORRINHOS.</t>
  </si>
  <si>
    <t>OPERACOES DE COMBATE AO VETOR/VIGILANCIA ENTOMOLOGICA E INSETICIDAS. AGENTE EXECUTOR LOCAL: PREFEITURA MUNICIPAL DE MORRINHOS.</t>
  </si>
  <si>
    <t>APLICACAO DOS RECURSOS DESTINADOS PARA O PISO DE ATENCAO BASICA – PARTE FIXA.</t>
  </si>
  <si>
    <t>DISTRIBUICAO DE RENDA ATRAVES DE BOLSA-ALIMENTACAO.</t>
  </si>
  <si>
    <t>RECURSOS FINANCEIROS FEDERAIS PARA CUSTEIO DA ASSISTENCIA A SAUDE.</t>
  </si>
  <si>
    <t>VALOR NO RELATORIO: R$110.439,36 NREPASSE DE RECURSOS FINANCEIROS, DESPESAS REALIZADAS, AVALIACAO DOS AGENTE E CONTROLES PARA EFETIVAR A ERRADICACAO DO AEDES AEGYPTI.</t>
  </si>
  <si>
    <t>VALOR NO RELATORIO: R$ 434.813,00 NAPLICACAO DOS RECURSOS DESTINADOS AO PISO FIXO PARA ATENCAO BASICA DE SAUDE</t>
  </si>
  <si>
    <t>VALOR NO RELATORIO: R$31.752,00 NA EXISTENCIA E O FUNCIONAMENTO DO PROGRAMA SAUDE DA FAMILIA NO MUNICIPIO</t>
  </si>
  <si>
    <t xml:space="preserve"> NAVALIAR O SERVICO AMBULATORIAL E HOSPITALAR PRESTADO PARA O SUS NA POPULACAO DO MUNICIPIO DE MORRO AGUDO/SP.</t>
  </si>
  <si>
    <t>EXECUCAO DO PROGRAMA DE AGENTES COMUNITARIOS DE SAUDE (PACS) NO MUNICIPIO, EM VISTA DA NAO IMPLANTACAO DO PROGRAMA DE SAUDE DA FAMILIA (PSF).</t>
  </si>
  <si>
    <t>APLICACAO DOS RECURSOS REPASSADOS PARA O MUNICIPIO DE MUQUEM DE SAO FRANCISCO-BA</t>
  </si>
  <si>
    <t>CONSTRUCAO DE UNIDADES SANITARIAS DOMICILIARES.</t>
  </si>
  <si>
    <t>MONITORAMENTO, SUPERVISAO E ASSESSORAMENTO AOS MUNICIPIOS NO INTUITO DE EXECUTAR DE FORMA SATISFATORIA AS DIVERSAS ACOES PACTUADAS NO PLANO DE CONVERSAO, RELATORIOS DE FISCALIZACAO.</t>
  </si>
  <si>
    <t>4.298,00. DISTRIBUICAO DE MEDICAMENTOS PARA OS POSTOS E PARA A POPULACAO.</t>
  </si>
  <si>
    <t>ADEQUACAO NA UTILIZACAO DOS RECURSOS DO PAB NAS ACOES ESPECIFICAS DE SAUDE. 42.980,00.</t>
  </si>
  <si>
    <t>EXISTENCIA E FUNCIONAMENTO DA VIGILANCIA EPIDEMIOLOGICA E AMBIENTAL EM SAUDE.</t>
  </si>
  <si>
    <t>APLICACAO DOS RECURSOS DESTINADOS AO PISO DE ATENCAO BASICA – PAB-FIXO.</t>
  </si>
  <si>
    <t>TESTAR A EXISTENCIA E O FUNCIONAMENTO DO PROGRAMA POR MEIO DE ENTREVIS TAS COM POPULACAO BENEFICIADA E COM OS AGENTES COMUNITARIOS DE SAUDE COM O OBJETIVO DE AFERIR A EFETIVIDADE DO ATENDIMENTO AS FAMILIAS CON- FORME OS OBJETIVOS PACTUADOS NO PLANO MUNICIPAL DE SAUDE.</t>
  </si>
  <si>
    <t>ACOES DE EPIDEMIOLOGIA E CONTROLE DE DOENCAS</t>
  </si>
  <si>
    <t>02 AMBULANCIAS</t>
  </si>
  <si>
    <t>MEDICAMENTOS PARA ASSISTENCIA FARMACEUTICA BASICA</t>
  </si>
  <si>
    <t>MODULOS SANITARIAS DOMICILIARES</t>
  </si>
  <si>
    <t>VALOR NO RELATORIO: 191.678,20 CONSTRUCAO DE REDE DE DISTRIBUICAO DE AGUA</t>
  </si>
  <si>
    <t>PAB PARA A SAUDE DA FAMILIA</t>
  </si>
  <si>
    <t>ASSISTENCIA FARMACEUTICA.</t>
  </si>
  <si>
    <t>BOLSA ALIMENTACAO</t>
  </si>
  <si>
    <t>OBRA DE AMPLIACAO DO POSTO DE SAUDE LOCALIZADO NO CENTRO DO MUNICIPIO.</t>
  </si>
  <si>
    <t>EXISTENCIA E FUNCIONAMENTO DO PROGRAMA DE SAUDE DA FAMILIA – PSF.</t>
  </si>
  <si>
    <t>APLICACAO DOS RECURSOS DESTINADOS PARA AS ACOES EM HIV/AIDS.</t>
  </si>
  <si>
    <t>VERIFICAR A APLICACAO DOS RECURSOS DESTINADOS PARA O PISO DE ATENCAO BASICA.</t>
  </si>
  <si>
    <t>FARMACIA BASICA.</t>
  </si>
  <si>
    <t>AMPLIACAO DO HOSPITAL MUNICIPAL.</t>
  </si>
  <si>
    <t>ASSISTENCIA FARMACEUTICA BASICA.</t>
  </si>
  <si>
    <t>APLICACAO DOS RECURSOS DESTINADOS AO MUNICIPIO PELO FUNDO NACIONAL DE SAUDE – FNS, PARA CUSTEIO DAS ACOES BASICAS DE SAUDE.</t>
  </si>
  <si>
    <t>UNIDADE MOVEL</t>
  </si>
  <si>
    <t>CONSTRUCAO DE 53 (CINQUENTA E TRES) MELHORIAS SANITARIAS DOMICILIARES.</t>
  </si>
  <si>
    <t>CONSTRUCAO DE SEIS UNIDADES HABITACIONAIS E QUARENTA E DUAS MELHORIAS HABITACIONAIS NO MUNICIPIO DE RIACHO DE SANTANA (RN).</t>
  </si>
  <si>
    <t>CONHECER TODA A SISTEMATICA DE AQUISICAO E DISTRIBUICAO DE MEDICAMENTOS BASICOS E AVALIAR A COERENCIA DA AQUISICAO E DA DISTRIBUICAO COM A PROGRAMACAO PACTUADA NA CIB, BEM COMO A EXECUCAO DO PROGRAMA NA UNIDADE DA SAUDE.</t>
  </si>
  <si>
    <t>APLICACAO DOS RECURSOS PUBLICOS NO ATENDIMENTO ASSISTENCIAL BASICO/PAB- PARTE FIXA</t>
  </si>
  <si>
    <t>COMPOSICAO E ATUACAO DAS 03 (TRES) EQUIPES DE SAUDE FAMILIA/SAUDE BUCAL, NO AMBITO MUNICIPAL</t>
  </si>
  <si>
    <t>19.200,00 AQUISICAO DE EQUIPAMENTOS E MATERIAIS PERMANENTES PARA A UNIDADE DE SAUDE DO SUS DE RODEIO BONITO/RS (GABINETES ODONTOLOGICOS COMPLETOS)</t>
  </si>
  <si>
    <t>45.176,40 AQUISICAO DE EQUIPAMENTOS E MATERIAIS PERMANENTES PARA A SOCIEDADE HOSPITALAR SAO JOSE DE RODEIO BONITO/RS (CONJUNTO RADIOLOGICO E AUTOCLAVE)</t>
  </si>
  <si>
    <t>5.662,00 EXISTENCIA E FUNCIONAMENTO DO PROGRAMA POR MEIO DE ENTREVISTAS JUNTO A POPULACAO BENEFICIADA COM O OBJETIVO DE AFERIR A EFETIVIDADE DO ATENDIMENTO AS FAMILIAS NAS QUANTIDADES, NOS PRAZOS E NAS ESPECIFICACOES PREVISTAS E O ATENDIMENTO AO VINCULO COM OS OBJETIVOS PACTUADOS.</t>
  </si>
  <si>
    <t>72.300,00 DISTRIBUICAO DE BOLSAS DESTINADAS A COMPLEMENTACAO DA RENDA FAMILIAR PARA REFORCO DA ALIMENTACAO</t>
  </si>
  <si>
    <t>4.530,00 DISTRIBUICAO DE BOLSAS DESTINADAS A COMPLEMENTACAO DA RENDA FAMILIAR PARA REFORCO DA ALIMENTACAO</t>
  </si>
  <si>
    <t>21.638,76 PRESTACAO DE SERVICOS PARA O SUS.</t>
  </si>
  <si>
    <t>41.760,00 EXISTENCIA E FUNCIONAMENTO DO PROGRAMA POR MEIO DE ENTREVISTAS JUNTO A POPULACAO BENEFICIADA COM O OBJETIVO DE AFERIR A EFETIVIDADE DO ATENDIMENTO AS FAMILIAS NAS QUANTIDADES, NOS PRAZOS E NAS ESPECIFICACOES PREVISTAS E O ATENDIMENTO AO VINCULO COM OS OBJETIVOS PACTUADOS.</t>
  </si>
  <si>
    <t>AQUISICAO, ARMAZENAMENTO E DISTRIBUICAO DE MEDICAMENTOS BASICOS.</t>
  </si>
  <si>
    <t>OBRA: CONSTRUCAO DE UNIDADE DE SAUDE</t>
  </si>
  <si>
    <t>COMPOSICAO DA EQUIPE, PROCEDIMENTOS DAS VISITAS DOMICILIARES, INFRA-ESTRUTURA DA UNIDADE, O NUMERO DE PESSOAS ATENDIDAS PELA EQUIPE E O ATENDIMENTO REALIZADO NA UNIDADE.</t>
  </si>
  <si>
    <t>APLICACAO DOS RECURSOS FINANCEIROS DESTINADOS AO PISO DA ATENCAO BASICA – PAB, PLANO MUNICIPAL DE SAUDE, RELATORIO DE GESTAO, ATUACAO DO CONSELHO MUNICIPAL DE SAUDE, COMO TAMBEM A ALIMENTACAO DOS BANCOS DE DADOS NACIONAIS OBRIGATORIOS.</t>
  </si>
  <si>
    <t>MONITORAMENTO, SUPERVISAO E ASSESSORAMENTO AOS MUNICIPIOS NO INTUITO DE EXECUTAR DE FORMA SATISFATORIA AS DIVERSAS ACOES DO PROGRAMA PACTUADAS NA PPI-VS</t>
  </si>
  <si>
    <t>58.018,96 ACESSO DA POPULACAO AOS MEDICAMENTOS BASICOS.</t>
  </si>
  <si>
    <t>580.531,50 APLICACAO DOS RECURSOS REPASSADOS AO MUNICIPIO PARA O PISO DE ATENCAO BASICA.</t>
  </si>
  <si>
    <t>453.600,00 VERIFICAR O FUNCIONAMENTO DO PROGRAMA E AFERIR A EFETIVIDADE DO ATENDIMENTO AS FAMILIAS</t>
  </si>
  <si>
    <t>DOCUMENTACAO COMPROBATORIA DAS DESPESAS FINANCIADAS PELO PAB - PARTE FIXA, A PERTINENCIA E A EFETIVIDADE DOS SERVICOS DE SAUDE OFERECIDOS A POPULACAO, AS CONTRATACOES EFETUADAS PELA PREFEITURA PARA OS SERVICOS DE ATENCAO BASICA E A EFETIVIDADE DO CONTROLE SOCIAL SOBRE OS RECURSOS DO PAB.</t>
  </si>
  <si>
    <t>AQUISICAO E DISTRIBUICAO DE MEDICAMENTOS BASICOS, ASSIM COMO O CUMPRIMENTO DO QUANTO PACTUADO NO TERMO DE ADESAO AO PLANO ESTADUAL DE ASSISTENCIA</t>
  </si>
  <si>
    <t>EQUIPES IMPLANTADAS DO PROGRAMA SAUDE DA FAMILIA, ATUACAO DOS AGENTES COMUNITARIOS DE SAUDE NO MUNICIPIO E A DOCUMENTACAO COMPROBATORIA DAS DESPESAS INCORRIDAS COM O FUNCIONAMENTO E MANUTENCAO DESSES PROGRAMAS.</t>
  </si>
  <si>
    <t>EXECUCAO DAS DIVERSAS ACOES DO PROGRAMA, PACTUADAS NA PROGRAMACAO PAC- TUADA INTEGRADA DEVIGILANCIA EM SAUDE - PPI/VS.</t>
  </si>
  <si>
    <t>R$434.569,11 EXECUCAO DE ACOES E SERVICOS DE ATENCAO BASICA A SAUDE.</t>
  </si>
  <si>
    <t>R$7.941,57 COMPRA DE MEDICAMENTOS DA FARMACIA BASICA E SERVICO DE DISTRIBUICAO.</t>
  </si>
  <si>
    <t>OBRAS DE MELHORIAS SANITARIAS DOMICILIARES E EXECUCAO DAS ACOES DO PROGRAMAS DE EDUCACAO DE SAUDE E MOBILIZACAO SOCIAL - PESMS.</t>
  </si>
  <si>
    <t>210.526,31 OBRAS E SERVICOS DE ABASTECIMENTO DE AGUA E EXECUCAO DE PROGRAMAS DE EDUCACAO DE SAUDE E MOBILIZACAO SOCIAL</t>
  </si>
  <si>
    <t>AQUISICAO DE 01 (UMA) UTI MOVEL (OS 155048), 01 (UMA) AMBULANCIA (OS 155051) E 01 (UM) ONIBUS PARA ATENDIMENTO MEDICO-ODONTOLOGICO (OS 155046).</t>
  </si>
  <si>
    <t>AQUISICAO/DISTRIBUICAO DE MEDICAMENTOS PELA PREFEITURA MUNICIPAL DE SANTO ANTONIO DO DESCOBERTO</t>
  </si>
  <si>
    <t>62 (SESSENTA E DOIS) MODULOS SANITARIOS DOMICILIARES E ACOES REFERENTES AO PROGRAMA DE EDUCACAO EM SAUDE E MOBILIZACAO SOCIAL.</t>
  </si>
  <si>
    <t>131.785,63 ATUACAO DO GESTOR MUNICIPAL NAS ACOES DE EPIDEMIOLOGIA E CONTROLE DE DOENCAS, PARTICULARMENTE A DENGUE.</t>
  </si>
  <si>
    <t>25.165,00 DISTRIBUICAO DE MEDICAMENTOS</t>
  </si>
  <si>
    <t>273.486, PROVER O ATENDIMENTO A ATENCAO BASICA A SAUDE DA POPULACAO.</t>
  </si>
  <si>
    <t>22.995,00. BOLSAS DISTRIBUIDAS</t>
  </si>
  <si>
    <t>SERVICOS AMBULATORIAL, EMERGENCIAL E HOSPITALAR PRESTADOS PELA REDE CADASTRADA NO SISTEMA UNICO DE SAUDE – SUS.</t>
  </si>
  <si>
    <t>123.120,00 O PROGRAMA SAUDE DA FAMILIA, QUANTO A EFETIVIDADE DE ATENDIMENTO AS FAMILIAS, NAS QUANTIDADES, NOS PRAZOS E ESPECIFICACOES PREVISTAS.</t>
  </si>
  <si>
    <t>129.600,00 AQUISICAO DE EQUIPAMENTOS E MATERIAL PERMANENTE PARA UNIDADES DE SAUDE.</t>
  </si>
  <si>
    <t>IMPLANTACAO, COMPOSICAO E FUNCIONAMENTO DAS EQUIPES DO PSF, ALEM DA VERIFICACAO DA INFRA-ESTRUTURA DAS UNIDADES BASICAS DE SAUDE ONDE OS A- TENDIMENTOS SAO PRESTADOS.</t>
  </si>
  <si>
    <t>TRANSFERENCIA DE RECURSOS PARA ACOES DE PREVENCAO E CONTROLE DAS DOENCAS TRANSMISSIVEIS</t>
  </si>
  <si>
    <t>DISTRIBUICAO DE BOLSAS PARA POPULACAO CARENTE.</t>
  </si>
  <si>
    <t>ANALISE DAS AIH E PRONTUARIOS E AVALIACAO DA CAPACIDADE DOS PRESTADORES DE SERVICO.</t>
  </si>
  <si>
    <t>VERIFICAR A CONTRATACAO DAS EQUIPES E O RESPECTIVO TRABALHO NO ATENDIMENTO AS FAMILIAS.</t>
  </si>
  <si>
    <t>EXECUCAO DAS ACOES DE ERRADICACAO DO AEDES AEGYPTI NO MUNICIPIO</t>
  </si>
  <si>
    <t>FUNCIONAMENTO DO PROGRAMA QUANTO A SISTEMATICA DE AQUISICAO, RECEBIMENTO E DISTRIBUICAO DOS MEDICAMENTOS BASICOS NO MUNICIPIO AGENTE EXECUTOR LOCAL: PREFEITURA MUNICIPAL DE SAO CAETANO DO SUL</t>
  </si>
  <si>
    <t>AUTORIZACOES DE INTERNACOES HOSPITALARES – AIH, DEFINIDO EM RELATORIO DA FASE ANALITICA - DENASUS</t>
  </si>
  <si>
    <t>VALOR NO RELATORIO: 89.740,00 VERIFICAR A APLICACAO DOS RECURSOS DESTINADOS AO PAB-FIXO.</t>
  </si>
  <si>
    <t>AQUISICAO E DISTRIBUICAO DE MEDICAMENTOS BASICOS A POPULACAO.</t>
  </si>
  <si>
    <t>ATUACAO DO GESTOR MUNICIPAL NAS ACOES DE EPIDEMIOLOGIA E CONTROLE DE DOENCAS, PARTICULARMENTE A DENGUE.</t>
  </si>
  <si>
    <t>NO RELATORIO: 103.948,00 CONVENIO NO 495247.</t>
  </si>
  <si>
    <t>CONSTRUCAO DE SISTEMA DE ESGOTAMENTO SANITARIO.</t>
  </si>
  <si>
    <t>CONSTRUCAO DE UNIDADE DE SAUDE, NO BAIRRO CIDADE JARDIM, VISANDO ATENDER O PROGRAMA SAUDE DA FAMILIA.</t>
  </si>
  <si>
    <t>CONSTRUCAO DE UNIDADE DE HEMATOLOGIA E HEMOTERAPIA (HEMOCENTRO).</t>
  </si>
  <si>
    <t>IMPLANTACAO, COMPOSICAO E FUNCIONAMENTO DAS EQUIPES DO PSF, ALEM DA VE RIFICACAO DA INFRA-ESTRUTURA DAS UNIDADES BASICAS DE SAUDE ONDE OS A-TENDIMENTOS SAO PRESTADOS.</t>
  </si>
  <si>
    <t>CONSTRUCAO DE UM POSTO DE SAUDE.</t>
  </si>
  <si>
    <t>72.728,00. EXECUCAO DE OBRAS DE MELHORIAS SANITARIAS DOMICILIARES SEGUNDO O PLANO DE TRABALHO ESPECIFICO DO CONVENIO.</t>
  </si>
  <si>
    <t>35.000,00 AQUISICAO DE EQUIPAMENTOS E MATERIAIS PERMANENTES PARA UNIDADES DE SAUDE NO INTUITO DE FORTALECER O SISTEMA UNICO DE SAUDE – SUS.</t>
  </si>
  <si>
    <t>135.669,00 APLICACAO DOS RECURSOS DESTINADOS AO PISO DE ATENCAO BASICA</t>
  </si>
  <si>
    <t>40.000,00. AQUISICAO DE EQUIPAMENTOS E DE MATERIAL PERMANENTE PARA EQUIPAR A UNIDADE DE SAUDE DO SUS EM SAO SEBASTIAO DA AMOREIRA/PR.</t>
  </si>
  <si>
    <t>153.255,00. APLICACAO DOS RECURSOS DESTINADOS PARA O PISO DE ATENCAO BASICA.</t>
  </si>
  <si>
    <t>176.840,00. EXISTENCIA E FUNCIONAMENTO DO PROGRAMA SAUDE DA FAMILIA NO MUNICIPIO.</t>
  </si>
  <si>
    <t>INCENTIVO FINANCEIRO AOS ESTADOS, DISTRITO FEDERAL E MUNICIPIOS CERTIFICADOS, PARA AS ACOES DE EPIDEMIOLOGIA E CONTROLE DE DOENCAS.</t>
  </si>
  <si>
    <t>APLICACAO DOS RECURSOS DESTINADOS AO MUNICIPIO PELO FUNDO NACIONAL DE SAUDE - FNS PARA CUSTEIO DAS ACOES BASICAS DE SAUDE.</t>
  </si>
  <si>
    <t>R$415.367,49 DOCUMENTACAO COMPROBATORIA DAS DESPESAS FINANCIADAS PELO PAB - PARTE FIXA, A PERTINENCIA E A EFETIVIDADE DOS SERVICOS DE SAUDE OFERECIDOS A POPULACAO, AS CONTRATACOES</t>
  </si>
  <si>
    <t>R$244.260,00 EQUIPES IMPLANTADAS DO PROGRAMA SAUDE DA FAMILIA, ATUACAO DOS AGENTES COMUNITARIOS DE SAUDE NO MUNICIPIO E A DOCUMENTACAO COMPROBATORIA DAS DESPESAS INCORRIDAS COM O FUNCIONAMENTO E MANUTENCAO DESSES PROGRAMAS.</t>
  </si>
  <si>
    <t>AQUISICAO DE MEDICAMENTOS BASICOS DE ACORDO COM O PEAF. AGENTE EXECUTOR :</t>
  </si>
  <si>
    <t>R$165.255,75 AMPLIAR O ACESSO DA POPULACAO RURAL E URBANA A ATENCAO BASICA, POR MEIO DA TRANSFERENCIA DE RECURSOS FEDERAIS, COM BASE EM UM VALOR PER CAPITA, PARA A PRESTACAO DA ASSISTENCIA BASICA, DE CARATER INDIVIDUAL E COLETIVO, PARA A PREVENCAO DE AGRAVOS, TRATAMENTO E REABILITACAO, LEVANDO EM CONSIDERACAO AS DISPARIDADES REGIONAIS.</t>
  </si>
  <si>
    <t>R$18.073,00 CONHECIMENTO DE TODA A SISTEMATICA DE AQUISICAO E DISTRIBUICAO DOS MEDICAMENTOS BASICOS E AVALIACAO DA COERENCIA DA AQUISICAO E DA DISTRIBUICAO COM PROGRAMACAO PACTUADA NA CIB, BEM COMO A EXECUCAO DO PROGRAMA NA UNIDADE DE SAUDE.</t>
  </si>
  <si>
    <t>APLICACAO DOS RECURSOS.</t>
  </si>
  <si>
    <t>EXISTENCIA E FUNCIONAMENTO DAS ACOES DE VIGILANCIA EM SAUDE E DE EPIDEMIOLOGIA E CONTROLE DE DOENCAS.</t>
  </si>
  <si>
    <t>AMPLIACAO DA UNIDADE DE SAUDE.</t>
  </si>
  <si>
    <t>AQUISICAO DE EQUIPAMENTOS MEDICO-HOSPITALARES.</t>
  </si>
  <si>
    <t>VALOR NO RELATORIO: R$ 142.870,00 NAPLICACAO DOS RECURSOS DESTINADOS AO PISO DE ATENCAO BASICA – PAB-FIXO</t>
  </si>
  <si>
    <t>VALOR NO RELATORIO: R$ 13.974,00 NPROCESSO DE AQUISICAO, ARMAZENAGEM E DISTRIBUICAO A POPULACAO DOS MEDICAMENTOS BASICOS.</t>
  </si>
  <si>
    <t>VALOR NO RELATORIO: R$ 63.000,00 NAQUISICAO DE UMA UNIDADE MOVEL DE SAUDE.</t>
  </si>
  <si>
    <t>VALOR NO RELATORIO: R$ 14.237,90 NEXISTENCIA E FUNCIONAMENTO DAS ACOES DE VIGILANCIA EM SAUDE E DE EPIDEMIOLOGIA E CONTROLE DE DOENCAS.</t>
  </si>
  <si>
    <t>VALOR NO RELATORIO: R$ 207.260,00. N EXISTENCIA E FUNCIONAMENTO DO PROGRAMA. DE SAUDE DA FAMILIA</t>
  </si>
  <si>
    <t>PRESTACAO DE SERVICOS PARA O SISTEMA UNICO DE SAUDE (SUS).</t>
  </si>
  <si>
    <t>APLICACAO DOS RECURSOS REPASSADOS AO MUNICIPIO PARA A EXECUCAO DAS ACOES DE EPIDEMIOLOGIA E CONTROLE DE DOENCAS.</t>
  </si>
  <si>
    <t>OBRA – AMPLIACAO DE SISTEMA DE ABASTECIMENTO D’AGUA.</t>
  </si>
  <si>
    <t>VALOR NO RELATORIO: R$ 54.778,99 NSERVICOS RELACIONADOS A VIGILANCIA ENTOMOLOGICA, VIGILANCIA EPIDEMIOLOGICA, FORNECIMENTO DE VEICULOS E EQUIPAMENTOS, EFETIVACAO DAS ACOES DA PPI-ECD, GESTAO E CONTROLE DAS ACOES PACTUADAS NO MUNICIPIO.</t>
  </si>
  <si>
    <t>VALOR NO RELATORIO: R$ 64.344,00 NAPLICACAO DOS RECURSOS DO PAB, NAS ACOES ESPECIFICAS DE SAUDE.</t>
  </si>
  <si>
    <t>VALOR NO RELATORIO: R$ 6.966,37 NCONHECIMENTO DE TODA A SISTEMATICA DE AQUISICAO E DISTRIBUICAO DOS MEDICAMENTOS BASICOS E AVALIACAO DA COERENCIA DA AQUISICAO E DA DISTRIBUICAO COM A PROGRAMACAO PACTUADA NA CIB, BEM COMO A EXECUCAO DO PROGRAMA NA UNIDADE DE SAUDE.</t>
  </si>
  <si>
    <t>VALOR NO RELATORIO: R$ 96.224,00 N SERVICOS RELACIONADOS AO PROGRAMA DE SAUDE DA FAMILIA.</t>
  </si>
  <si>
    <t>APLICACAO DOS RECURSOS DESTINADOS AO PISO DE ATENCAO BASICA – PAB-FIXO</t>
  </si>
  <si>
    <t>EXISTENCIA E FUNCIONAMENTO DO PROGRAMA DE AGENTES COMUNITARIOS DE SAUDE (PACS).</t>
  </si>
  <si>
    <t>CONSTRUCAO DE 150 MODULOS SANITARIOS COM RESERVATORIO ELEVADO NA ZONA URBANA DO MUNICIPIO DE UMARIZAL.</t>
  </si>
  <si>
    <t>CONSTRUCAO DE 150 MODULOS SANITARIOS, SENDO 115 COM RESERVATORIO APOIADO E 35 COM RESERVATORIO ELEVADO.</t>
  </si>
  <si>
    <t>CONHECER TODA SISTEMATICA DE AQUISICAO E DISTRIBUICAO DE MEDICAMENTOS BASICOS E AVALIAR A COERENCIA DA AQUISICAO E DA DISTRIBUICAO COM A PROGRAMACAO PACTUADA NA CIB, BEM COMO A EXECUCAO DO PROGRAMA NA UNIDADE DE SAUDE.</t>
  </si>
  <si>
    <t>VALOR NO RELATORIO: R$ 67.264,00 NTESTAR A EXISTENCIA E O FUNCIONAMENTO DO PROGRAMA POR MEIO DE ENTREVISTAS JUNTO A POPULACAO BENEFICIADA COM O OBJETIVO DE AFERIR A EFETIVIDADE DO ATENDIMENTO AS FAMILIAS, NAS QUANTIDADES, NOS PRAZOS E NAS ESPECIFICACOES PREVISTAS E O ATENDIMENTO AO VINCULO COM OS OBJETIVOS PACTUADOS.</t>
  </si>
  <si>
    <t>EXECUCAO DE OBRAS DE MELHORIAS SANITARIAS DOMICILIARES.</t>
  </si>
  <si>
    <t>CONSTRUCAO DE 217 (DUZENTOS E DEZESSETE) CONJUNTOS SANITARIOS NO MUNICIPIO DE UPANEMA.</t>
  </si>
  <si>
    <t>TESTAR A EXISTENCIA E FUNCIONAMENTO DO PROGRAMA POR MEIO DE ENTREVISTAS JUNTO A POPULACAO BENEFICIADA COM O OBJETIVO DE AFERIR A EFETIVIDADE DO ATENDIMENTO AS FAMILIAS</t>
  </si>
  <si>
    <t>ACOES DE EPIDEMIOLOGIA E CONTROLE DE DOENCAS.</t>
  </si>
  <si>
    <t>AQUISICAO DE UNIDADE MOVEL</t>
  </si>
  <si>
    <t>.</t>
  </si>
  <si>
    <t>PAB - PROGRAMA PACS</t>
  </si>
  <si>
    <t>173173</t>
  </si>
  <si>
    <t>177037</t>
  </si>
  <si>
    <t>BOLSAS ALIMENTAÇÃO DISTRIBUÍDAS NO MUNICÍPIO.</t>
  </si>
  <si>
    <t>A  APLICAÇÃO  DOS  RECURSOS  DESTINADOS  PARA  O  PISO  DE 
ATENÇÃO  BÁSICA  –  PAB  FIXO.</t>
  </si>
  <si>
    <t>PAB - FIXO</t>
  </si>
  <si>
    <t>Autorização de Internação Hospitalar – AIH.</t>
  </si>
  <si>
    <t>ATUAÇÃO DO GESTOR MUNICIPAL NA GESTÃO DO PROGRAMA</t>
  </si>
  <si>
    <t xml:space="preserve">Serviços ambulatorial, emergencial  e  hospitalar prestados  pelo  Hospital  São Vicente de Paulo de Piranga. </t>
  </si>
  <si>
    <t xml:space="preserve">Construção de Unidade de Saúde do Sistema Único de 
Saúde – SUS em Rio Azul/PR e Aquisição de Grupo Gerador de Energia Elétrica para o Hospital São Francisco de Assis.  </t>
  </si>
  <si>
    <t xml:space="preserve">Existência e funcionamento do Programa Saúde da Família no Município. </t>
  </si>
  <si>
    <t xml:space="preserve">Compra de medicamentos da Farmácia Básica e serviço de distribuição. </t>
  </si>
  <si>
    <t xml:space="preserve">Execução de ações e serviços de atenção básica à saúde. </t>
  </si>
  <si>
    <t xml:space="preserve">Aferir a atuação municipal   quanto   ao   acompanhamento   da   saúde   no município. </t>
  </si>
  <si>
    <t>Aferir  a  execução  das  obras  de  construção  de  395  módulos  sanitários  no  município</t>
  </si>
  <si>
    <t>AFERIR A EXECUÇÃO DAS OBRAS NO MUNICÍPIO.</t>
  </si>
  <si>
    <t>Execução  de  serviços  hospitalares    no  atendimento  ao  paciente  do  Sistema  Único de Saúde</t>
  </si>
  <si>
    <t>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t>
  </si>
  <si>
    <t xml:space="preserve">Execução de 180 módulos sanitários, sendo 110 na sede do município, 47 na localidade de Parateca e 23 na Feirinha de São João. </t>
  </si>
  <si>
    <t xml:space="preserve">Apoio  financeiro  para  reforma  do  Lar  de  Meimei  –  Hospital  Geral  de  Cambuquira e aquisição de um grupo gerador de energia elétrica. </t>
  </si>
  <si>
    <t>Adequação na utilização dos recursos do PAB, nas ações específicas de saúde. Recursos transferidos ao Município no período de setembro/2003 a março/2004.</t>
  </si>
  <si>
    <t xml:space="preserve">Existência e funcionamento do programa Saúde da Família no Município, por meio de entrevistas à população beneficiada, conforme amostra recebida da Coordenação Geral de Auditoria dos Programas da Área de Saúde – DSSAU,  da Secretaria Federal de Controle Interno. </t>
  </si>
  <si>
    <t xml:space="preserve">conhecimento  da  sistemática  de  aquisição,  armazenamento  e  distribuição  de  medicamentos básicos e avaliação da coerência da  aquisição e da distribuição com a programação pactuada na CIB, bem como sua execução nas Unidades de Saúde. </t>
  </si>
  <si>
    <t xml:space="preserve">execução  de  serviços  hospitalares  
aos  pacientes  do  SUS  prestados  pelo  
Hospital e Maternidade do Povo de Capitão Poço – CNPJ: 04.758.223/0001-73; Cadastro Nacional de Estabelecimentos de Saúde: 2330962. </t>
  </si>
  <si>
    <t xml:space="preserve">Sistemática de aquisição e distribuição  dos medicamentos básicos e avaliação da  coerência  da  aquisição  e  da  distribuição  com  a  programação  pactuada  na  CIB,  bem  como  a  execução do programa nas Unidades de Saúde. </t>
  </si>
  <si>
    <t>Processo   de   aquisição,   armazenagem   e   distribuição   à   população   dos   medicamentos básicos.</t>
  </si>
  <si>
    <t>Transferência  de  recursos  para  ações  de  prevenção  e  controle  das  doenças transmissíveis</t>
  </si>
  <si>
    <t xml:space="preserve">Aplicação dos recursos destinados ao piso fixo para atenção básica de saúde. </t>
  </si>
  <si>
    <t xml:space="preserve">ações de atenção básica em saúde, desempenhadas pelo município nos meses de  maio/2003  a  maio  de  2004,  com  enfoque  na  análise  das  despesas  realizadas  para  o  custeio  dessas ações. Foi averiguada, ainda, atuação do Conselho Municipal de Saúde no que se refere à execução do Programa. </t>
  </si>
  <si>
    <t xml:space="preserve">Ações  desempenhadas  pelo  Município  na  área  de  epidemiologia  e  controle  de doenças transmissíveis. </t>
  </si>
  <si>
    <t>OFERTA DE MEDICAMENTOS BÁSICOS À POPULAÇÃO</t>
  </si>
  <si>
    <t>Ações realizadas pelas equipes do Programa de Saúde da Família.</t>
  </si>
  <si>
    <t xml:space="preserve">Obras da construção do aterro sanitário. </t>
  </si>
  <si>
    <t xml:space="preserve"> Aquisição   dos   medicamentos   básicos   conforme   o   Plano   Estadual   de   Assistência Farmacêutica – PEAF, considerando as contrapartidas Estadual e Municipal. </t>
  </si>
  <si>
    <t>Testar  a  existência  e  o  funcionamento  do  Programa  por  meio  de  entrevistas  junto  à  população  beneficiada  com  o  objetivo  de  aferir  a  qualidade  do  atendimento  às  famílias  dentro das diretrizes pactuadas.</t>
  </si>
  <si>
    <t>Aquisição e distribuição de medicamentos básicos.</t>
  </si>
  <si>
    <t>Produtos e serviços adquiridos para a Atenção Básica</t>
  </si>
  <si>
    <t>1214</t>
  </si>
  <si>
    <t>1293</t>
  </si>
  <si>
    <t xml:space="preserve">Aplicação dos recursos destinados para o Piso de Atenção Básica – parte fixa. </t>
  </si>
  <si>
    <t>HOSPITAL MUNICIPAL DR. FRANCISCO FLORES</t>
  </si>
  <si>
    <t>XXXXXX</t>
  </si>
  <si>
    <t>VIGILÂNCIA EPIDEMIOLÓGICA.</t>
  </si>
  <si>
    <t xml:space="preserve">Autorizações   de   Internação   Hospitalres   e   infra-estrutura   da   Fundação   Hospitalar de Cristina. </t>
  </si>
  <si>
    <t xml:space="preserve">Aquisição de equipamentos 
e materiais permanentes para utilização na UTI e 
Bloco Cirúrgico e Aquisição de equipamentos e materiais permanentes no âmbito do Programa de Humanização no Pré-Natal e Nascimento. </t>
  </si>
  <si>
    <t xml:space="preserve">Redes  de  esgoto  e  Estações  de  Tratamento  de  esgoto  nas  localidades  de  Lontra, Tamanduá, Monte Carlo e Cidade de Deus; </t>
  </si>
  <si>
    <t>OBRA DE ATERRO SANITÁRIO.</t>
  </si>
  <si>
    <t xml:space="preserve">conhecimento  da  sistemática  de  aquisição,  armazenamento  e  distribuição  de  medicamentos básicos e avaliação da coerência da aquisição e da distribuição com a programação pactuada na CIB, bem como sua execução nas Unidades de Saúde. </t>
  </si>
  <si>
    <t>Sistemática de aquisição e distribuição de medicamentos básicos no Município de Machados/PE.</t>
  </si>
  <si>
    <t>Sistemática de aquisição e distribuição dos medicamentos básicos e avaliação da  coerência  da  aquisição  e  da  distribuição  com  a  programação  pactuada  na  CIB,  bem  como  a  execução do programa nas Unidades de Saúde.</t>
  </si>
  <si>
    <t>Obras  de  abastecimento  de  água  nos  bairros  de  Morsing,  Água  Fria  e  Humberto Antunes</t>
  </si>
  <si>
    <t xml:space="preserve">Aquisição de equipamentos e de uma unidade móvel de saúde com recursos dos convênios nos SIAFI 495563 e 456777. </t>
  </si>
  <si>
    <t>PERFURACAO DE UM POCO ARTESIANO E CONSTRUCAO DE UMA REDE DE ABASTECIMENTO DE AGUA COM RESERVATORIO DE AGUA PARA ATENDER 50 FAMILIAS (CONVENIO NO SIAFI 388805).</t>
  </si>
  <si>
    <t>SERVICOS DE ASSISTENCIA MEDICO-HOSPITALAR</t>
  </si>
  <si>
    <t>SIAFI 438819</t>
  </si>
  <si>
    <t>SIAFI 438684</t>
  </si>
  <si>
    <t>SIAFI 387148</t>
  </si>
  <si>
    <t>Prestação  de  serviços  hospitalares  pelo  Hospital  São  Roque  (Razão  Social:  Mário Rosset &amp; Filha Ltda. – CNPJ n.º 89.606.010/0002-13), em Nonoai/RS, ao SUS e verificação da capacidade do prestador, com base no Relatório da Fase Analítica s/nº da Coordenação-Geral de Auditoria – CGAUD, do Departamento Nacional de Auditoria do SUS – DENASUS, do Ministério da Saúde (CGAUD/DENASUS/MS), de 09/07/2004.</t>
  </si>
  <si>
    <t>Prestação  de  serviços  hospitalares  pelo  Hospital  São  Roque  (Razão  Social:  Sociedade Hospitalar Comunitária Beneficente Nonoai – CNPJ n.º 90.894.221/0001-43), em Nonoai/RS, ao SUS e verificação da capacidade do prestador, com base no Relatório da Fase Analítica s/nº da Coordenação-Geral de Auditoria – CGAUD, do Departamento Nacional de Auditoria do SUS – DENASUS, do Ministério da Saúde (CGAUD/DENASUS/MS), de 09/07/2004.</t>
  </si>
  <si>
    <t>Aplicação  dos  recursos  destinados  ao  Piso  de  Atenção  Básica  –  PAB  para  a  Saúde da Família (uma Equipe Saúde da Família implantada na área rural).</t>
  </si>
  <si>
    <t>Aquisição de uma ambulância para o Município de Nonoai/RS.</t>
  </si>
  <si>
    <t xml:space="preserve">Execução  de  obras  de  melhorias  sanitárias  domiciliares  segundo  o  Plano  de  Trabalho específico do Convênio. </t>
  </si>
  <si>
    <t>Transferência de recursos para auxiliar nas despesas na área da saúde.</t>
  </si>
  <si>
    <t>Aquisição de Grupo Gerador de Energia Elétrica para Unidade de Saúde.</t>
  </si>
  <si>
    <t>Aquisição de Equipamentos conforme pactuado no Convênio.</t>
  </si>
  <si>
    <t>Execução de ações e serviços de atenção básica à saúde</t>
  </si>
  <si>
    <t xml:space="preserve">Execução das ações de Epidemiologia e Controle de Doenças no Município </t>
  </si>
  <si>
    <t xml:space="preserve">Sistema  de  Abastecimento  de  Água  nos  povoados  Mão-de-Engenho  e  Massaranduba </t>
  </si>
  <si>
    <t>SO not found</t>
  </si>
  <si>
    <t xml:space="preserve">Existência e funcionamento do programa Saúde da Família no Município, por meio de entrevistas à população beneficiada, conforme amostra recebida da Coordenação Geral de Auditoria dos Programas da Área de Saúde – DSSAU, da Secretaria Federal de Controle Interno. </t>
  </si>
  <si>
    <t>PRODUTOS E SERVIÇOS PAR A ATENÇÃO BÁSICA</t>
  </si>
  <si>
    <t xml:space="preserve">Vigilância   Entomológica,   Vigilância Epidemiológica,   fornecimento   de  veículos e equipamentos, efetivação das ações da PPI-ECD, gestão e controle das ações pactuadas no Município.  </t>
  </si>
  <si>
    <t>Recursos destinados para o Programa de Saúde da Família - PSF.</t>
  </si>
  <si>
    <t xml:space="preserve">Aquisição   e   distribuição   de   medicamentos   básicos,   assim   como   o   cumprimento   do   quanto   pactuado   no   Termo   de   Adesão   ao   Plano   Estadual   de   Assistência   Farmacêutica Básica. </t>
  </si>
  <si>
    <t>Aquisição/distribuição
 de medicamentos
Aquisição/distribuição de medicamentos.</t>
  </si>
  <si>
    <t>Aferir a efetividade do atendimento às famílias.</t>
  </si>
  <si>
    <t>Verificar a aplicação dos recursos destinados para o Piso de Atenção Básica.</t>
  </si>
  <si>
    <t>Aquisição de equipamentos e materiais permanentes</t>
  </si>
  <si>
    <t>Aquisição  de  gerador  de  energia  Elétrica  para  o  Hospital  Municipal  de  Nazário/GO.</t>
  </si>
  <si>
    <t xml:space="preserve">Sistema  de  abastecimento  de  água  simplificado  com  rede  de  distribuição  nos  Povoados de Centro do Hermínio e São Francisco. </t>
  </si>
  <si>
    <t xml:space="preserve">Sistema  de  abastecimento  de  água  nos  Povoados  Creoli  do  Sinhá  e  Santa  Luzia. </t>
  </si>
  <si>
    <t>Obras de construção de parte do Hospital Regional de Janaúba.</t>
  </si>
  <si>
    <t>Aquisição de equipamento e material permanente para o Hospital Regional.</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</si>
  <si>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t>
  </si>
  <si>
    <t>Aplicação  dos  recursos  repassados  ao  Município  para  o  Piso  de  Atenção  Básica.</t>
  </si>
  <si>
    <t>Existência e funcionamento do Programa no Município.</t>
  </si>
  <si>
    <t>Existência e funcionamento do Programa de Saúde da Família.</t>
  </si>
  <si>
    <t>Existência   e   funcionamento   das   ações   de   vigilância   em   saúde   e   de  epidemiologia e controle de doenças.</t>
  </si>
  <si>
    <t>Aquisição de equipamentos médico-hospitalares e reforma de enfermarias para o Hospital Bernardina Salles de Barros.</t>
  </si>
  <si>
    <t>Prestação de serviços para o Sistema Único de Saúde (SUS)</t>
  </si>
  <si>
    <t xml:space="preserve">Execução de ações e serviços de atenção básica à saúde </t>
  </si>
  <si>
    <t>Execução do programa no município</t>
  </si>
  <si>
    <t xml:space="preserve">Funcionamento  do  programa  quanto  à  sistemática  de  aquisição,  recebimento  e  distribuição dos medicamentos básicos no município </t>
  </si>
  <si>
    <t>Autorizações  de  Internações  Hospitalares  –  AIHs  definidas  pelo  DENASUS  em  Relatório Analítico.</t>
  </si>
  <si>
    <t>MELHORIAS SANITÁRIAS.</t>
  </si>
  <si>
    <t>UNIDADES MÓVEIS DE SAÚDE</t>
  </si>
  <si>
    <t>Execução das ações de Epidemiologia e Controle de Doenças no Município</t>
  </si>
  <si>
    <t>AQUISIÇÃO DE EQUIPAMENTOS E MATERIAIS PERMANENTES - ITAPIRA - SP, VISANDO AO FORTALECIMENTO DO SISTEMA ÚNICO DE SAÚDE-SUS</t>
  </si>
  <si>
    <t xml:space="preserve">Recursos destinados para o Programa de Saúde da Família – PSF. </t>
  </si>
  <si>
    <t>Atuação quanto à execução das ações de epidemiologia e controle de doenças</t>
  </si>
  <si>
    <t>APLICACAO DOS RECURSOS REPASSADOS PARA O MUNICIPIO DE SERRA DOURADA</t>
  </si>
  <si>
    <t xml:space="preserve">Implantação  do  Sistema  de  Abastecimento  de  Água  e  do  Programa  de  Educação em Saúde e Mobilização Social em Sítio, Quixelô - CE.  </t>
  </si>
  <si>
    <t xml:space="preserve">Implantação  do  Sistema  de  Abastecimento  de  Água  e  do  Programa  de  Educação em Saúde e Mobilização Social no Sítio Fechado, em Quixelô - CE.  </t>
  </si>
  <si>
    <t>CONSTRUÇÃO DE 76 MORADIAS POPULARES NAS LOCALIDADES DE LAGOA REDONDA, CURRAIS NOVOS E RANHETA.</t>
  </si>
  <si>
    <t>Implantação de sistema de abastecimento de água no Povoado de Cachoeira II – Posse/GO</t>
  </si>
  <si>
    <t xml:space="preserve">Implantação de sistema de abastecimento de água nos Povoados de Miradouro e Periquita – Posse/GO. </t>
  </si>
  <si>
    <t xml:space="preserve">Implantação  de  sistema  de  abastecimento  de  água  no  Povoado  de  Rajado  –  Posse/GO. </t>
  </si>
  <si>
    <t xml:space="preserve">Implantação de sistema de abastecimento de água no Povoado de Sumidouro de Macaúba – Posse/GO. </t>
  </si>
  <si>
    <t xml:space="preserve">Implantação  de  sistema  de  abastecimento  de  água  no  Povoado  Tabuleiro  de  Areia – Posse/GO. </t>
  </si>
  <si>
    <t xml:space="preserve">Implantação  de  sistema  de  abastecimento  de  água  no  Povoado  de  Lobeira  –  Posse/GO. </t>
  </si>
  <si>
    <t>Convênio  n°  1345/2001  Construção  de  
unidades  de  saúde,  Convênio  n°  
1892/2001  Construção  de  posto  de  saúde  e    Convênio  n°  3516/2001  aquisição  de  equipamentos  para unidade de saúde.</t>
  </si>
  <si>
    <t xml:space="preserve">Farmácia Básica. </t>
  </si>
  <si>
    <t>PAB - FIXO.</t>
  </si>
  <si>
    <t>Aquisição de Unidade Móvel de Saúde – UTI Móvel.</t>
  </si>
  <si>
    <t>Aquisição de Unidade Móvel de Saúde – Tipo Ambulância “Simples Remoção”.</t>
  </si>
  <si>
    <t>Aquisição de Unidade Móvel de Saúde – Micro-ônibus.</t>
  </si>
  <si>
    <t xml:space="preserve">Epidemiologia e Controle de Doenças </t>
  </si>
  <si>
    <t>Construção de 42 módulos sanitários domiciliares.</t>
  </si>
  <si>
    <t>Construção de 79 módulos sanitários domiciliares.</t>
  </si>
  <si>
    <t>Construção de 289 módulos sanitários domiciliares.</t>
  </si>
  <si>
    <t>CONSTRUÇÃO DE 35 HABITAÇÕES.</t>
  </si>
  <si>
    <t>SANEAMENTO – MELHORIAS SANITARIAS DOMICILIARES.</t>
  </si>
  <si>
    <t>AQUISICAO DE UNIDADE MOVEL DE SAUDE</t>
  </si>
  <si>
    <t>Aplicação  dos  recursos  destinados  ao  município  pelo  Fundo  Nacional  de  Saúde para custeio das ações básicas de saúde.</t>
  </si>
  <si>
    <t>PACS.</t>
  </si>
  <si>
    <t>Assistência farmacêutica básica.</t>
  </si>
  <si>
    <t>Autorizações de internação hospitalar e infra-estrutura do Hospital Irmandade da Santa  Casa de Misericórdia de Muzambinho.</t>
  </si>
  <si>
    <t>AQUISIÇÃO DE ESTERILIZADOR.</t>
  </si>
  <si>
    <t xml:space="preserve">Aplicação  dos  recursos  repassados  ao  Município  para  o  Piso  de  Atenção  Básica. </t>
  </si>
  <si>
    <t xml:space="preserve">Acesso da população aos medicamentos básicos. </t>
  </si>
  <si>
    <t>Atuação  do  Gestor  Municipal  na  execução  das  ações  previstas  na  PPI-ECD.  Execução das ações de Epidemiologia e Controle de Doenças; Recepção e utilização dos insumos; Capacitação  de  Pessoal;  Monitora
mento  Entomológico  e  Combate  ao  Vetor;  Visita  aos  pontos  estratégicos; Entrevista junto à população; e verificação da efetividade na utilização dos recursos do Teto Financeiro de Epidemiologia e Controle de Doenças – TFECD, repassados ao Município pelo MS.</t>
  </si>
  <si>
    <t>HOSPITAL SÃO TIAGO LTDA.</t>
  </si>
  <si>
    <t>PROCESSO DE AQUISICAO, ARMAZENAGEM E DISTRIBUICAO A POPULACAO DOS MEDICAMENTOS BASICOS</t>
  </si>
  <si>
    <t>Aplicação dos recursos destinados ao Piso de Atenção Básica.</t>
  </si>
  <si>
    <t>Distribuição de medicamentos para os postos e para a população.</t>
  </si>
  <si>
    <t>Transferência  de  recursos  para  ações  de  prevenção  e  controle  das  doenças  transmissíveis.</t>
  </si>
  <si>
    <t>Aquisição de equipamentos e materiais permanentes para unidades de saúde.</t>
  </si>
  <si>
    <t xml:space="preserve">Recursos destinados para o Programa Saúde da Família – PSF. </t>
  </si>
  <si>
    <t>Recursos destinados para o Programa Saúde da Família – PSF.</t>
  </si>
  <si>
    <t xml:space="preserve">Construção,  ampliação  ou  estruturação  de  serviços  de  coleta  e  tratamento  de  esgotos sanitários.  </t>
  </si>
  <si>
    <t>Execução das ações de erradicação do aedes aegypti no município.</t>
  </si>
  <si>
    <t xml:space="preserve">Documentação comprobatória das despesas financiadas pelo PAB - parte fixa. A  pertinência  e  a  efetividade  dos  serviços  de  saúde  oferecidos  à  população,  as  contratações  efetuadas pela Prefeitura para os 
serviços de atenção básica e a efetividade do controle social sobre os recursos do PAB. </t>
  </si>
  <si>
    <t xml:space="preserve">Equipes  implantadas  do  Programa  Saúde  da  Família,  Atuação  dos  Agentes  Comunitários de Saúde no Município e a documentação comprobatória das despesas incorridas com o funcionamento e manutenção desses Programas. </t>
  </si>
  <si>
    <t>Construção de uma unidade de saúde.</t>
  </si>
  <si>
    <t xml:space="preserve">Execução de obras/serviços de abastecimento de água. </t>
  </si>
  <si>
    <t xml:space="preserve">Verificar a aplicação dos recursos destinados para o Piso de Atenção Básica. </t>
  </si>
  <si>
    <t>Verificar o funcionamento do Programa e aferir a efetividade do atendimento às famílias.</t>
  </si>
  <si>
    <t xml:space="preserve">Aquisição/distribuição  de medicamentos. </t>
  </si>
  <si>
    <t xml:space="preserve">Convênio 372/00: Construção  de  uma  oficina  de  saneamento  e  94  módulos  sanitários  compostos  de  privada  com  vaso  sanitário,  banheiro,  tanque  séptico,  sumidouro,  e  lavatório  no  bairro  Vila  Palmeira.  </t>
  </si>
  <si>
    <t>Convênio 374/2000: Construção  de  135  módulos  sanitários</t>
  </si>
  <si>
    <t>Convênio 858/2003:  Construção  de  107  módulos sanitários  domiciliares</t>
  </si>
  <si>
    <t>Convênio 1618/2003: construção  de  44  melhorias  sanitárias  domiciliares</t>
  </si>
  <si>
    <t>Convênio 3292/2001:  Construção  de  117 melhorias sanitárias domiciliares nas ruas Ruth Gomes, Rua da Manga, Rua Gonçalves Dias e Boa Esperança</t>
  </si>
  <si>
    <t xml:space="preserve">Convênio 1677/2002: Construção de 117 melhorias sanitárias domiciliares na periferia da cidade. </t>
  </si>
  <si>
    <t>PAB- FIXO.</t>
  </si>
  <si>
    <t>EXECUÇÃO DE PROJETOS DE REFORMA OU RECONSTRUÇÃO DE HABITAÇÕES QUE SE ENCONTRAM EM CONDIÇÕES DE ABRIGAR OS VETORES DA DOENÇA DE CHAGAS.</t>
  </si>
  <si>
    <t>PSF/PACS/SAUDE BUCAL.</t>
  </si>
  <si>
    <t>TRINTA MELHORIAS SANITARIAS DOMICILIARES.</t>
  </si>
  <si>
    <t>ATENCAO BASICA DE SAUDE – PAB FIXO.</t>
  </si>
  <si>
    <t>IMPLANTACAO, APARELHAMENTO E ADEQUACAO DE UNIDADES DE SAUDE DO SUS.</t>
  </si>
  <si>
    <t>CONSTRUCAO DE 30 CASAS E RESTAURACAO DE 18 CASAS NA ZONA RURAL DE LAGOA FORMOSA/MG</t>
  </si>
  <si>
    <t>ADEQUACAO NA UTILIZACAO DOS RECURSOS DO PAB FIXO, NAS ACOES ESPECIFICAS DE SAUDE.</t>
  </si>
  <si>
    <t>ACOES REALIZADAS PELAS EQUIPES DO PROGRAMA DE SAUDE DA FAMILIA PACS/PSF</t>
  </si>
  <si>
    <t>PROMOVER O ACESSO EQUITATIVO E UNIVERSAL DA POPULACAO AOS SERVICOS AMBULATORIAIS, EMERGENCIAIS E HOSPITALARES NO SISTEMA UNICO DE SAUDE – SUS ATRAVES DO ATENDIMENTO PRESTADO PELOS HOSPITAIS (PUBLICOS E PRIVADOS) CADASTRADOS NO SUS</t>
  </si>
  <si>
    <t>O ACESSO EQUITATIVO E UNIVERSAL DA POPULACAO AOS SERVICOS AMBULATORIAIS, EMERGENCIAIS E HOSPITALARES NO SISTEMA UNICO DE SAUDE – SUS ATRAVES DO ATENDIMENTO PRESTADO PELOS HOSPITAIS (PUBLICOS E PRIVADOS) CADASTRADOS NO SUS</t>
  </si>
  <si>
    <t>EXECUCAO DE MELHORIAS SANITARIAS DOMICILIARES EM AREAS INDIGENAS E REDUZIR A MORBI - MORTALIDADE NAS ALDEIAS PERTENCENTES AO DSEI.</t>
  </si>
  <si>
    <t>Promover a melhoria das condições de saúde da população  indígena</t>
  </si>
  <si>
    <t>EXISTENCIA DAS EQUIPES DE SAUDE, BEM COMO A EFETIVIDADE DO ATENDIMENTO AS FAMILIAS, NAS QUANTIDADES, NOS PRAZOS E NAS ESPECIFICACOES PREVISTAS PELO PROGRAMA.</t>
  </si>
  <si>
    <t xml:space="preserve">Existência e funcionamento dos Programas Agentes Comunitários da Saúde e Saúde da Família no Município de Foz do Iguaçu/PR. </t>
  </si>
  <si>
    <t xml:space="preserve">Verificar  a  execução  físico-financeira  do  convênio  e  a  correta  aplicação  dos  recursos em consonância com o Plano de Trabalho e a legislação vigente. </t>
  </si>
  <si>
    <t>FARMÁCIA BÁSICA</t>
  </si>
  <si>
    <t>PACS/PSF/ESB.</t>
  </si>
  <si>
    <t xml:space="preserve">Incentivo  Financeiro  aos  Estados,  Distrito  Federal  e  Municípios  Certificados,  Para as Ações de Epidemiologia e Controle de Doenças. </t>
  </si>
  <si>
    <t>OBRA DE SANEAMENTO BÁSICO</t>
  </si>
  <si>
    <t>OBRA DE EXECUÇÃO DE UM POSTO DE SAÚDE</t>
  </si>
  <si>
    <t>OBRA DE EXECUÇÃO DE 222 MELHORIAS SANITÁRIAS DOMICILIARES</t>
  </si>
  <si>
    <t xml:space="preserve"> Análise  das  AIH  e  prontuários  e  avaliação  da  capacidade  dos  prestadores  de  serviço. </t>
  </si>
  <si>
    <t>Execução do programa do PAB parte fixa no município.</t>
  </si>
  <si>
    <t>Execução do programa Farmácia Básica no município.</t>
  </si>
  <si>
    <t>Execução  da  programação  de  atividades  estabelecidas  pela  PPI-VS  estadual  sob a responsabilidade do município.</t>
  </si>
  <si>
    <t>execução do programa saúde da família no município.</t>
  </si>
  <si>
    <t>CONSTRUÇÃO DE 89 MÓDULOS SANITÁRIOS COMPOSTOS DE PRIVADA COM VASO SANITÁRIO, BANHEIRO, LAVATÓRIO, FOSSA SÉPTICA, SUMIDOURO, RESERVATÓRIO ELEVADO DE 310 LITROS E LAVATÓRIO DE PVC, TODOS NO POVOADO FEIRA DA VÁRZEA, NO MUNICÍPIO DE SUCUPIRA DO NORTE (MA).</t>
  </si>
  <si>
    <t>SO MATCH?</t>
  </si>
  <si>
    <t>PISO DE ATENÇÃO BÁSICA, PARTE FIXA, PAB - FIXO.</t>
  </si>
  <si>
    <t>Adequação na utilização dos recursos do PAB nas ações específicas de saúde.</t>
  </si>
  <si>
    <t xml:space="preserve">Atendimento Assistencial Básico com piso de atenção básica PAB, referente a parte fixa nos municípios com gestão plena de atenção básica. </t>
  </si>
  <si>
    <t>ASSISTÊNCIA FARMACÊUTICA BÁSICA (SERVIÇO).</t>
  </si>
  <si>
    <t>A SAÚDE DA FAMÍLIA (SERVIÇO).</t>
  </si>
  <si>
    <t>AQUISIÇÃO/DISTRIBUIÇÃO DE MEDICAMENTOS PELA PREFEITURA MUNICIPAL</t>
  </si>
  <si>
    <t xml:space="preserve">Execução  do  Programa  de  Saúde  da  Família  e  Programa  de  Agentes  Comunitários de Saúde. </t>
  </si>
  <si>
    <t>VIGILANCIA ENTOMOLOGICA, VIGILANCIA EPIDEMIOLOGICA, FORNECIMENTO DE VEICULOS E EQUIPAMENTOS, EFETIVACAO DAS ACOES DA PPI-ECD, GESTAO E CONTROLE DAS ACOES PACTUADAS NO MUNICIPIO.</t>
  </si>
  <si>
    <t>Construção de módulos sanitários no bairro Mutirão, na zona urbana de Buriti Bravo(MA).</t>
  </si>
  <si>
    <t>CONSTRUCAO DE SISTEMAS DE ABASTECIMENTO DE AGUA NOS POVOADOS DE SERRARIA, ALEGRE, TRES LAGOAS, CANABRAVA E SERRINHA.</t>
  </si>
  <si>
    <t xml:space="preserve">Aplicação  dos  recursos  destinados  ao  município  pelo  Fundo  Nacional  de  Saúde para custeio das ações básicas de saúde. </t>
  </si>
  <si>
    <t>OBRAS E EQUIPAMENTOS DO CENTRO DE REFERÊNCIA REGIONAL EM OTORRINOLARINGOLOGIA D. RUTH CARDOSO.</t>
  </si>
  <si>
    <t>AQUISIÇÃO DE EQUIPAMENTOS HOSPITALARES PARA O PRONTO SOCORRO DO HOSPITAL MUNICIPAL DE MONTE CARMELO.</t>
  </si>
  <si>
    <t>CAMPO DE SANTANA</t>
  </si>
  <si>
    <t>CONSTRUÇÃO DE 72 MÓDULOS SANITÁRIOS E FOSSAS SÉPTICAS.</t>
  </si>
  <si>
    <t>TESTAR A EXISTÊNCIA E FUNCIONAMENTO DO PROGRAMA POR MEIO DE ENTREVISTAS JUNTO À POPULAÇÃO BENEFICIADA COM O OBJETIVO DE AFERIR A EFETIVIDADE DOS ATENDIMENTOS PRESTADOS PELAS EQUIPES DE SAÚDE DA FAMÍLIA CONTRATADAS PELO MUNICÍPIO, NAS QUANTIDADES, NOS PRAZOS E NAS ESPECIFICAÇÕES PREVISTAS E O ATENDIMENTO AO VÍNCULO COM OS OBJETIVOS PACTUADOS NO PLANO MUNICIPAL DE SAÚDE.</t>
  </si>
  <si>
    <t>AQUISIÇÃO DE UNIDADE MÓVEL DE SAÚDE COM OBJETIVO DE FORTALECER O SISTEMA ÚNICO DE SAÚDE – SUS.</t>
  </si>
  <si>
    <t>APLICAÇÃO DOS RECURSOS DESTINADOS PARA O PAB NO MUNICÍPIO DE PRIMAVERA/PE</t>
  </si>
  <si>
    <t>SISTEMA DE AQUISIÇÃO E DISTRIBUIÇÃO DE MEDICAMENTOS BÁSICOS NO MUNICÍPIO DE PRIMAVERA/PE</t>
  </si>
  <si>
    <t>ESTRUTURA E FUNCIONAMENTO DE SAÚDE DA FAMÍLIA NO MUNICÍPIO DE PRIMAVERA/PE</t>
  </si>
  <si>
    <t>CONSTRUÇÃO DE UM SISTEMA DE ESGOTAMENTO SANITÁRIO NA VILA JOÃO MURILO.</t>
  </si>
  <si>
    <t>Construção de uma Unidade de Saúde e aquisição de equipamentos médicos e materiais permanentes, na Vila da Barra (conforme termo de Convênio nº 2447/02).</t>
  </si>
  <si>
    <t>Construção  de  uma  Casa  de  Parto,  conforme  termo  de  Convênio  nº  4170/01  (SIAFI nº 433896).</t>
  </si>
  <si>
    <t>Composição e atuação de 01 (uma) Equipe de Saúde Família/Saúde Bucal, no âmbito  municipal;  a  capacidade  físico-estrutural  e  funcional  da  Unidade  de  Saúde  existentes  no  município;  a  efetividade  do  atendimento  às  famílias  através  de  entrevistas  junto  à  população  beneficiada.</t>
  </si>
  <si>
    <t xml:space="preserve">Aplicação  dos  recursos  públicos  no  At
endimento  Assistencial  Básico/PAB-
Parte  Fixa;  conformidade  da  aplicação  dos  recursos  transferidos,  do  cumprimento  das  metas  estabelecidas/pactuadas no Plano Municipal de Saúde. </t>
  </si>
  <si>
    <t>PAB/FIXO.</t>
  </si>
  <si>
    <t>AQUISICAO DE UM VEICULO ADAPTADO COM EQUIPAMENTOS MEDICOS.</t>
  </si>
  <si>
    <t>CONSTRUCAO DE 93 MODULOS SANITARIOS.</t>
  </si>
  <si>
    <t>IMPLANTACAO DE SISTEMA DE ABASTECIMENTO DE AGUA NA ALDEIA MOCOCA.</t>
  </si>
  <si>
    <t>AQUISIÇÃO E DISTRIBUIÇÃO DOS MEDICAMENTOS E À ASSISTÊNCIA FARMACÊUTICA</t>
  </si>
  <si>
    <t>CONSTRUCAO DE UNIDADE DE SAUDE, NO BAIRRO CRISTO REI, VISANDO ATENDER O PROGRAMA SAUDE DA FAMILIA</t>
  </si>
  <si>
    <t>ESTE TRABALHO PRETENDE AVALIAR A EFETIVIDADE DO ATENDIMENTO ÀS FAMÍLIAS CADASTRADAS NAS QUANTIDADES, NAS ESPECIFICAÇÕES, NOS PRAZOS E NOS CUSTOS PREVISTOS E A VINCULARIDADE COM OS OBJETIVOS DEFINIDOS NO PLANO MUNICIPAL DE SAÚDE PARA IMPLANTAÇÃO E MANUTENÇÃO DO PSF. PARA ISSO EFETUOU-SE ANÁLISE DE DOCUMENTAÇÃO APRESENTADA PELO GESTOR, BEM COMO PROCEDEU-SE À VERIFICAÇÃO “IN LOCO” NA USF E ENTREVISTA COM A EQUIPE E FAMÍLIAS USUÁRIAS DA UNIDADE.</t>
  </si>
  <si>
    <t>ASSISTENCIA BASICA – ATENCAO BASICA</t>
  </si>
  <si>
    <t>DOCUMENTACAO COMPROBATORIA DAS DESPESAS FINANCIADAS PELO PAB - PARTE FIXA, A PERTINENCIA E A EFETIVIDADE DOS SERVICOS DE SAUDE OFERECIDA A POPULACAO, AS CONTRATACOES EFETUADAS PELA PREFEITURA PARA OS SERVICOS DE ATENCAO BASICA E A EFETIVIDADE DO CONTROLE SOCIAL SOBRE OS RECURSOS DO PAB.</t>
  </si>
  <si>
    <t>ATUACAO DOS AGENTES COMUNITARIOS DE SAUDE NO MUNICIPIO E A DOCUMENTACAO COMPROBATORIA DAS DESPESAS INCORRIDAS COM O FUNCIONAMENTO E MANUTENCAO DESSE PROGRAMA.</t>
  </si>
  <si>
    <t>AQUISICAO E DISTRIBUICAO DE MEDICAMENTOS BASICOS, ASSIM COMO O CUMPRIMENTO DO QUANTO PACTUADO NO TERMO DE ADESAO AO PLANO ESTADUAL DE ASSISTENCIA FARMACEUTICA BASICA.</t>
  </si>
  <si>
    <t>EQUIPAMENTOS ADQUIRIDOS COM RECURSOS DO CONVÊNIO</t>
  </si>
  <si>
    <t>SISTEMA DE ABASTECIMENTO DE AGUA DO MUNICÍPIO DE SEBASTIÃO LARANJEIRAS-BA.</t>
  </si>
  <si>
    <t xml:space="preserve">Verificar  a  execução  de  ações  inerentes  à  vigilância  epidemiológica  no  município, bem como operações de combate ao vetor. </t>
  </si>
  <si>
    <t>DAR APOIO TÉCNICO E FINANCEIRO PARA AQUISIÇÃO DE UNIDADE MÓVEL DE SAÚDE PARA O MUNICÍPIO DE BERNARDO DO MEARIM.</t>
  </si>
  <si>
    <t>AQUISIÇÃO DE EQUIPAMENTOS DA REDE DE ATENÇÃO BÁSICA.</t>
  </si>
  <si>
    <t>AQUISIÇÃO DE UNIDADE MÓVEL DE SAÚDE DA REDE DE ATENÇÃO BÁSICA.</t>
  </si>
  <si>
    <t>PROGRAMA DOS AGENTES COMUNITÁRIOS DE SAÚDE.</t>
  </si>
  <si>
    <t xml:space="preserve">Construção  da  Unidade  Básica  de  Saúde  Bento  Antônio  da  Silva,  localizada  na zona urbana do Município de Jatobá (MA). </t>
  </si>
  <si>
    <t>Ampliação  e  aquisição  de  equipamentos  e  materiais  permanentes  para  a  Unidade  Básica  de  Saúde  Bento  Antônio  da  Silva,  localizada  na  zona  urbana  do  Município  de  Jatobá (MA).</t>
  </si>
  <si>
    <t>EXECUÇÃO DE SISTEMA DE ABASTECIMENTO DE ÁGUA.</t>
  </si>
  <si>
    <t>EXECUÇÃO DE SISTEMA DE ESGOTAMENTO SANITÁRIO.</t>
  </si>
  <si>
    <t>ESTRUTURAÇÃO DA REDE DE SERVIÇOS DE ATENÇÃO BÁSICA DE SAÚDE.</t>
  </si>
  <si>
    <t>AQUISICAO DE 01 (UMA) UNIDADE MOVEL DE SAUDE.</t>
  </si>
  <si>
    <t>CONSTRUCAO DE DUAS UNIDADES DE SAUDE.</t>
  </si>
  <si>
    <t>AQUISICAO E MONTAGEM DE MATERIAL HIDRAULICO PARA A CONSTRUCAO DE DOIS RESERVATORIOS METALICOS.</t>
  </si>
  <si>
    <t>EXECUCAO DE REDE DE DISTRIBUICAO DE AGUA E LIGACOES DOMICILIARES NOS BAIRROS PARQUE SABIA E SAO MATHEUS E REFORMA DA ETA LOCALIZADA NA AVENIDA ULISSES POMPEU DE CAMPOS EM VARZEA GRANDE</t>
  </si>
  <si>
    <t>EXECUCAO DE REDE DE DISTRIBUICAO DE AGUA E LIGACOES DOMICILIARES NOS BAIRROS PRINCESA DO SOL E MARINGA I.</t>
  </si>
  <si>
    <t>SISTEMAS DE ABASTECIMENTO D’AGUA.</t>
  </si>
  <si>
    <t>Melhorias sanitárias domiciliares - Construção de módulos sanitários em 144 unidades residenciais domiciliares no município de Nossa Senhora de Nazaré.</t>
  </si>
  <si>
    <t>Abastecimento de água - Perfuração de um poço tubular com profundidade de 200m e substituição de rede existente na Sede do município de Nossa Senhora de Nazaré-PI.</t>
  </si>
  <si>
    <t>Composição  e  atuação  de  02  (duas)  Equipes  de  Saúde  Família/Saúde  Bucal,  no  âmbito  municipal;  a  capacidade  físico-estrutural  e  funcional  das  Unidades  de  Saúde  existentes  no  município;  a  efetividade  do  atendimento  às  famílias  através  de  entrevistas  junto  à  população  beneficiada.</t>
  </si>
  <si>
    <t>Existência  e  funcionamento  dos  Programas  Saúde  da  Família  e  Agentes  Comunitários de Saúde no Município.</t>
  </si>
  <si>
    <t>AS ACOES DE EPIDEMIOLOGIA E CONTROLE DE DOENCAS.</t>
  </si>
  <si>
    <t>PISO DE ATENCAO BASICA, PARTE FIXA - PAB–FIXO.</t>
  </si>
  <si>
    <t>SAUDE DA FAMILIA.</t>
  </si>
  <si>
    <t>AQUISICAO E DISTRIBUICAO DE MEDICAMENTOS BASICOS PELO MUNICIPIO E O ACESSO DA POPULACAO A ESSES MEDICAMENTOS.</t>
  </si>
  <si>
    <t>funcionamento do programa quanto à sistemática de aquisição, recebimento e distribuição dos medicamentos básicos no município.</t>
  </si>
  <si>
    <t>AQUISIÇÃO E DISTRIBUIÇÃO DOS MEDICAMENTOS DO PROGRAMA FARMÁCIA BÁSICA.</t>
  </si>
  <si>
    <t xml:space="preserve">EXECUÇÃO DAS DIVERSAS AÇÕES DO PROGRAMA, PACTUADAS NA PROGRAMAÇÃO PAC- TUADA INTEGRADA DE VIGILÂNCIA EM SAÚDE - PPI/VS. </t>
  </si>
  <si>
    <t xml:space="preserve">Habilitação   dos  municípios  para  o  recebimento  dos  recursos  do Piso  de  Atenção  Básica;  Repasse  de  recursos financeiros do Fundo Nacional   de   Saúde   para   os   Fundos  Municipais  de  Saúde  ou, excepcionalmente, para os Fundos Estaduais de Saúde. </t>
  </si>
  <si>
    <t>3.2.16</t>
  </si>
  <si>
    <t>3.2.17</t>
  </si>
  <si>
    <t>3.2.18</t>
  </si>
  <si>
    <t>3.2.19</t>
  </si>
  <si>
    <t>3.2.20</t>
  </si>
  <si>
    <t>Implantação, composição e funcionamento das Equipes do PSF, além da verificação da infra-estrutura das Unidades Básicas de Saúde onde  os atendimentos são preSTADOS.</t>
  </si>
  <si>
    <t>AMPLIACAO DE UNIDADE DE SAUDE.</t>
  </si>
  <si>
    <t>Adequação na utilização dos recursos do PAB, nas ações específicas de saúde.</t>
  </si>
  <si>
    <t xml:space="preserve">Testar a existência e o funcionamento do Programa de Saúde da Família com o objetivo de aferir a efetividade do atendimento às famílias usuárias do programa. </t>
  </si>
  <si>
    <t xml:space="preserve">Sistemática  de  aquisição  e  distribuição  de  medicamentos  básicos  e  avaliação  da  coerência  da  aquisição  e  da  distribuição  com  a  programação  pactuada  na  CIB,  bem  como  a  execução do Programa na Unidade de Saúde. </t>
  </si>
  <si>
    <t xml:space="preserve">Programação  das  atividades  sob  responsabilidade  do  município  para  a  execução  das  ações  de  vigilância  em  saúde,  previstas  na  programação  pactuada  e  integrada  de  vigilância  em  saúde  –  PPI-VS  (municípios  já  certificados);  recepção  e  utilização  de  insumos  e  veículos recebidos da Secretaria de Vigilância em Saúde – SVS e da Secretaria Estadual de Saúde – SES ou adquiridos pelo município. </t>
  </si>
  <si>
    <t>SISTEMA DE RESÍDUO SÓLIDO (ATERRO SANITÁRIO).</t>
  </si>
  <si>
    <t xml:space="preserve">Adequação  na  utilização  dos  recursos  do  PAB  nas  ações  específicas  de  atenção básica em saúde. </t>
  </si>
  <si>
    <t xml:space="preserve">Existência e funcionamento do PSF por Meio de entrevista junto à população. </t>
  </si>
  <si>
    <t>Ações de epidemiologia e controle de doenças.</t>
  </si>
  <si>
    <t xml:space="preserve">Sistemática de aquisição e distribuição de medicamentos básicos, coerência da aquisição  e  da  distribuição  com  a  programação  pactuada  na  CIB  e  execução  do  programa  na  unidade de saúde.  </t>
  </si>
  <si>
    <t>Construção de 49 (quarenta e nove) módulos sanitários domiciliares na cidade de Ipueiras – TO</t>
  </si>
  <si>
    <t>Hospital Dr. Ary rodrigues</t>
  </si>
  <si>
    <t>MEDICAMENTOS PARA ASSISTÊNCIA FARMACÊUTICA BRASILEIRA.</t>
  </si>
  <si>
    <t>CONSTRUCAO DOS MODULOS SANITARIOS.</t>
  </si>
  <si>
    <t>AQUISICAO DE UNIDADE MOVEL DE SAUDE FLUVIAL.</t>
  </si>
  <si>
    <t>CONSTRUCAO DE UNIDADE DE SAUDE DO SUS</t>
  </si>
  <si>
    <t>Compra de medicamentos da Farmácia Básica e serviço de distribuição.</t>
  </si>
  <si>
    <t>OBRA</t>
  </si>
  <si>
    <t xml:space="preserve">Implantação,  composição  e  funcionamento  das  equipes  do  Programa  Saúde  da  Família,  além  da  verificação  da  infra-estrutura  das  Unidades  Básicas  de  Saúde  onde  os  atendimentos são prestados. </t>
  </si>
  <si>
    <t xml:space="preserve">Aplicação  dos  recursos  destinados  ao  município  pelo  Fundo  Nacional  de  Saúde – FNS, para custeio das ações básicas de saúde. </t>
  </si>
  <si>
    <t>AQUISIÇÃO DE EQUIPAMENTOS E MATERIAIS PARA UNIDADES DE SAÚDE.</t>
  </si>
  <si>
    <t xml:space="preserve">Atuação  do  gestor  municipal  nas  ações  de  epidemiologia  e  controle  de  doenças. </t>
  </si>
  <si>
    <t xml:space="preserve">Aplicação  dos  recursos  destinados  ao  Município  pelo  Fundo  Nacional  de  Saúde - FNS para custeio das ações básicas de saúde. </t>
  </si>
  <si>
    <t>Sistemática de aquisição e distribuição dos medicamentos básicos em relação à  programação  pactuada  na  Comissão  Intergestora  Bipartite,  bem  como  a  execução  do  Programa  nas Unidades Básicas de Saúde.</t>
  </si>
  <si>
    <t>PROGRAMA SAÚDE DA FAMÍLIA - PSF.</t>
  </si>
  <si>
    <t xml:space="preserve">Aquisição de Unidade Móvel de Saúde com o objetivo de fortalecer o Sistema Único de Saúde - SUS. </t>
  </si>
  <si>
    <t>EXECUÇÃO DE SISTEMA DE ABASTECIMENTO DE ÁGUA</t>
  </si>
  <si>
    <t>EXECUÇÃO DE MELHORIAS HABITACIONAIS PARA O CONTROLE DA DOENÇA DE CHAGAS.</t>
  </si>
  <si>
    <t>AQUISIÇÃO DE UNIDADE MÓVEL</t>
  </si>
  <si>
    <t>AQUISICAO DE EQUIPAMENTOS</t>
  </si>
  <si>
    <t xml:space="preserve">Sistemática de aquisição e distribuição dos medicamentos básicos e avaliação da  coerência  da  aquisição  e  da  distribuição  com  a  programação  pactuada  na  CIB,  bem  como  a  execução do programa nas Unidades Básicas de Saúde. </t>
  </si>
  <si>
    <t xml:space="preserve">42 (quarenta e duas) Autorizações de Internações Hospitalares em Astorga/PR. </t>
  </si>
  <si>
    <t xml:space="preserve">Sistemática de aquisição e distribuição dos medicamentos básicos e avaliação da  coerência  da  aquisição  e  da  distribuição  com  a  programação  pactuada  na  CIB,  bem  como  a  execução do Programa nas Unidades Básicas de Saúde. </t>
  </si>
  <si>
    <t>Sistemática de aquisição e distribuição dos medicamentos básicos e avaliação da  coerência  da  aquisição  e  da  distribuição  com  a  programação  pactuada  na  CIB,  bem  como  a execução do programa nas Unidades Básicas de Saúde.</t>
  </si>
  <si>
    <t>Existência e funcionamento do Programa Saúde da Família no Município.</t>
  </si>
  <si>
    <t>APOIO FINANCEIRO PARA AQUISIÇÃO DE GRUPO GERADOR DE ENERGIA ELÉTRICA PARA O HOSPITAL NOSSA SENHORA DO CARMO, VISANDO O FORTALECIMENTO DO SISTEMA ÚNICO DE SAÚDE.</t>
  </si>
  <si>
    <t>Aquisição de 02 unidades móveis de saúde.</t>
  </si>
  <si>
    <t>Piso de Atenção Básica, Parte Fixa, PAB – Fixo.</t>
  </si>
  <si>
    <t>As ações de epidemiologia  e controle de doenças.</t>
  </si>
  <si>
    <t xml:space="preserve">Aquisição e distribuição de medicamentos básicos pelo Município e o acesso da população a esses medicamentos </t>
  </si>
  <si>
    <t>Existência e funcionamento do Programa de Saúde da Família (PSF).</t>
  </si>
  <si>
    <t>Distribuição de medicamentos para os postos de saúde e para a população.</t>
  </si>
  <si>
    <t xml:space="preserve">Incentivo  financeiro  a  municípios  habilitados  a  parte  variável  do  piso  de  atenção básica – PAB, para Assistência Farmacêutica. </t>
  </si>
  <si>
    <t>Incentivo  financeiro  a  municípios  habilitados  a  parte variável do piso de atenção básica - PAB, para a saúde da família.</t>
  </si>
  <si>
    <t xml:space="preserve">Incentivo  financeiro  a  municípios  habilitados  a  parte  variável  do  piso  de  atenção básica – PAB, para ações de epidemiologia e controle de doenças. </t>
  </si>
  <si>
    <t>APLICAÇÃO DE RECURSOS NA PROMOÇÃO DE AÇÕES DE ATENÇÃO BÁSICA À SAÚDE</t>
  </si>
  <si>
    <t>efetividade   do   atendimento   às   famílias   cadastradas   nas   quantidades,   especificações,  nos  prazos  e  nos  custos  previstos  e  a  vincularidade  com  os  objetivos  definidos  no  Plano Municipal de Saúde para implantação e manutenção do Programa de Saúde da Família e do Programa de Agentes .</t>
  </si>
  <si>
    <t>3.2.21</t>
  </si>
  <si>
    <t>3.2.22</t>
  </si>
  <si>
    <t>3.2.23</t>
  </si>
  <si>
    <t>3.2.24</t>
  </si>
  <si>
    <t>3.2.25</t>
  </si>
  <si>
    <t>3.2.26</t>
  </si>
  <si>
    <t>3.2.27</t>
  </si>
  <si>
    <t>3.2.28</t>
  </si>
  <si>
    <t>3.2.29</t>
  </si>
  <si>
    <t>3.2.30</t>
  </si>
  <si>
    <t>3.2.31</t>
  </si>
  <si>
    <t>3.2.32</t>
  </si>
  <si>
    <t>3.2.33</t>
  </si>
  <si>
    <t>3.2.34</t>
  </si>
  <si>
    <t>3.2.35</t>
  </si>
  <si>
    <t>AQUISICAO DE UNIDADE MOVEL DE SAUDE COM O OBJETIVO DE FORTALECER O SISTEMA UNICO DE SAUDE – SUS</t>
  </si>
  <si>
    <t>CONSTRUÇÃO DE 128 MÓDULOS SANITÁRIOS.</t>
  </si>
  <si>
    <t>RECONSTRUÇÃO DE 15 CASAS.</t>
  </si>
  <si>
    <t xml:space="preserve">   funcionamento   dos   Postos   de   Saúde   da   Família   no   Município   e   a documentação  comprobatória  das  despesas  incorridas  com  o  funcionamento  e  manutenção  desse Programa.</t>
  </si>
  <si>
    <t>Implantação,  composição  e  funcionamento  das  Equipes  do  PSF,  além  da verificação da infra-estrutura das Unidades Básicas de Saúde onde os atendimentos são prestados.</t>
  </si>
  <si>
    <t>Execução  das  diversas  ações  do  programa,  pactuadas  na  Programação Pactuada Integrada de Vigilância em Saúde - PPI/VS.</t>
  </si>
  <si>
    <t>A aquisição de Unidade Móvel de Saúde para a Associação de Pais e Amigos dos excepcionais no Município de Alegre-ES</t>
  </si>
  <si>
    <t>Aquisição de equipamentos e material permanente para Hospital de Caridade São José.</t>
  </si>
  <si>
    <t>Aquisição  de  Equipamentos  e  material  permanente  Unidade  de  Saúde  - Alegre - ES.</t>
  </si>
  <si>
    <t>CONSTRUÇÃO DE UNIDADE DE SAÚDE - ALEGRE - ES.</t>
  </si>
  <si>
    <t>Aplicação  dos  recursos  destinados  ao  município  pelo  Fundo  Nacional  de Saúde para custeio das ações básicas de saúde.</t>
  </si>
  <si>
    <t>Atuação  do  gestor  municipal  nas  ações  de  epidemiologia  e  controle  de doenças.</t>
  </si>
  <si>
    <t>Obra de implantação do sistema de esgotamento sanitário do bairro Atalaia, no Município de Rio Preto/MG.</t>
  </si>
  <si>
    <t>ASSISTENCIA FARMACEUTICA BASICA</t>
  </si>
  <si>
    <t>SISTEMA DE ABASTECIMENTO DE AGUA EM SEIS COMUNIDADES.</t>
  </si>
  <si>
    <t>SISTEMA DE ABASTECIMENTO D´ÁGUA DAS ALDEIAS INDÍGENAS TEPORÉ, MOMOKRE, PURURÉ E NHANKIN, SUBORDINADAS AO DSEI-KAIAPÓ.</t>
  </si>
  <si>
    <t>COMPOSICAO E ATUACAO DE 14 (QUATORZE) EQUIPES DE SAUDE FAMILIA/SAUDE BUCAL, NO AMBITO MUNICIPAL</t>
  </si>
  <si>
    <t>MEDICAMENTOS PACTUADOS NO PLANO ESTADUAL DE ASSISTÊNCIA FARMACÊUTICA – PEAF PARA ATENDIMENTO À FARMÁCIA BÁSICA.</t>
  </si>
  <si>
    <t>IMPLANTAÇÃO, COMPOSIÇÃO E FUNCIONAMENTO DAS EQUIPES DO PSF, ALÉM DA VERIFICAÇÃO DA INFRA-ESTRUTURA DAS UNIDADE BÁSICAS DE SAÚDE ONDE OS ATENDIMENTOS SÃO PRESTADOS.</t>
  </si>
  <si>
    <t>EXISTENCIA E FUNCIONAMENTO DO SNA – MUNICIPAL EM PINHAIS/PR.</t>
  </si>
  <si>
    <t xml:space="preserve">Realização  dos  serviços  cobrados  pelo  hospital,  constantes  das  Autorizações  de   Internamento   Hospitalar   –   AIH   selecionadas   no   Relatório   Analítico   elaborado   pelo   DENASUS/MS;  compatibilidade  entre  o  cadastro  e  a  realidade  do  hospital;  e  as  condições  sanitárias e de infra-estrutura do hospital. </t>
  </si>
  <si>
    <t>Construção de Farmácia de Manipulação.</t>
  </si>
  <si>
    <t>OBRAS</t>
  </si>
  <si>
    <t>COMPRAS E SERVIÇOS.</t>
  </si>
  <si>
    <t>RECURSOS FEDERAIS TRANSFERIDOS PARA A PRESTAÇÃO DE ASSISTÊNCIA BÁSICA PARA A PREVENÇÃO DE AGRAVOS, TRATAMENTO E REABILITAÇÃO, LEVANDO EM CONSIDERAÇÃO AS DISPARIDADES REGIONAIS.</t>
  </si>
  <si>
    <t>VERIFICAR A EXISTÊNCIA E O FUNCIONAMENTO DO PROGRAMA POR MEIO DE ENTREVISTAS JUNTO À POPULAÇÃO BENEFICIADA COM O OBJETIVO DE AFERIR A EFETIVIDADE DO ATENDIMENTO ÀS FAMÍLIAS</t>
  </si>
  <si>
    <t>FARMÁCIA BÁSICA.</t>
  </si>
  <si>
    <t>Aplicação dos recursos destinados ao Piso de Atenção Básica – PAB-Fixo.</t>
  </si>
  <si>
    <t>Existência e funcionamento do Programa de Agentes Comunitários de Saúde - PACS.</t>
  </si>
  <si>
    <t>Processo   de   aquisição,   armazenagem   e   distribuição   à   população   dos medicamentos básicos.</t>
  </si>
  <si>
    <t>SISTEMA NACIONAL DE AUDITORIA-SNA municipal</t>
  </si>
  <si>
    <t>O ATENDIMENTO AS FAMILIAS CADASTRADAS NAS QUANTIDADES, ESPECIFICACOES, NOS PRAZOS E NOS CUSTOS PREVISTOS E A VINCULARIDADE COM OS OBJETIVOS DEFINIDOS NO PLANO MUNICIPAL DE SAUDE PARA IMPLANTACAO E MANUTENCAO DO PROGRAMA DE SAUDE DA FAMILIA .</t>
  </si>
  <si>
    <t>Autorizações   de   Internações   Hospitalares   –   AIH   da   Santa   Casa   de Misericórdia  de  Itapeva,  definidas  no  Relatório  da  Fase  Analítica  da  Coordenação  Geral  de Auditoria – CGAUD.</t>
  </si>
  <si>
    <t>Utilização dos recursos do PAB, nas ações específicas de saúde.</t>
  </si>
  <si>
    <t>Sistemática  de  aquisição  e  distribuição  de  medicamentos  básicos  e  avaliação da  coerência  da  aquisição  e  da  distribuição  com  a  programação  pactuada  na  CIB,  bem  como  a execução do Programa na Unidade de Saúde</t>
  </si>
  <si>
    <t>Testar  a  existência  e  o  funcionamento  das  equipes  do  Programa  Agente
Comunitário de Saúde com o objetivo de aferir a efetividade do atendimento às famílias usuárias do programa.</t>
  </si>
  <si>
    <t>Programação  das  atividades  sob  responsabilidade  do  município  para  a execução  das  ações  de  vigilância  em  saúde,  previstas  na  programação  pactuada  e  integrada  de vigilância  em  saúde  –  PPI-VS  (municípios  já  certificados);  recepção  e  utilização  de  insumos  e veículos recebidos da Secretaria de Vigilância em Saúde – SVS e da Secretaria Estadual de Saúde – SES ou adquiridos pelo município.</t>
  </si>
  <si>
    <t>Implantação, composição e funcionamento das Equipes do PSF, além da verificação da infra-estrutura das Unidades Básicas de Saúde onde  os atendimentos são prestados.</t>
  </si>
  <si>
    <t>Habilitação   dos  municípios  para  o  recebimento  dos  recursos  do
Piso  de  Atenção  Básica;  Repasse  de  recursos financeiros do Fundo Nacional   de   Saúde   para   os   Fundos  Municipais  de  Saúde  ou, excepcionalmente, para os Fundos Estaduais de Saúde.</t>
  </si>
  <si>
    <t>Aquisição de medicamentos básicos de acordo com o PEAF.</t>
  </si>
  <si>
    <t>Habilitação   dos  municípios  para  o  recebimento  dos  recursos  do Piso  de  Atenção  Básica;  Repasse  de  recursos financeiros do Fundo Nacional   de   Saúde   para   os   Fundos  Municipais  de  Saúde  ou, excepcionalmente, para os Fundos Estaduais de Saúde.</t>
  </si>
  <si>
    <t>Execução das diversas ações do programa, pactuadas na Programação Pactuada Integrada de Vigilância em Saúde - PPI/VS.</t>
  </si>
  <si>
    <t>4.3.7</t>
  </si>
  <si>
    <t>4.3.8</t>
  </si>
  <si>
    <t>4.3.9</t>
  </si>
  <si>
    <t>4.3.10</t>
  </si>
  <si>
    <t>4.3.11</t>
  </si>
  <si>
    <t>2.2.11</t>
  </si>
  <si>
    <t>2.2.12</t>
  </si>
  <si>
    <t>2.2.13</t>
  </si>
  <si>
    <t>TESTAR A EXISTÊNCIA E O FUNCIONAMENTO DO PROGRAMA POR MEIO DE ENTREVISTAS  COM  POPULAÇÃO BENEFICIADA E COM OS AGENTES COMUNITÁRIOS DE SAÚDE COM O OBJETIVO DE AFERIR A EFETIVIDADE DO ATENDIMENTO ÀS FAMÍLIAS CONFORME OS OBJETIVOS PACTUADOS NO PLANO MUNICIPAL DE SAÚDE.</t>
  </si>
  <si>
    <t>Aquisição de equipamentos hospitalares e material permanente.</t>
  </si>
  <si>
    <t>Promover  melhorias sanitárias domiciliares conforme plano de trabalho do convênio.</t>
  </si>
  <si>
    <t>TESTAR A EXISTÊNCIA E O FUNCIONAMENTO DO PROGRAMA POR MEIO DE ENTREVIS
TAS  COM  POPULAÇÃO BENEFICIADA E COM OS AGENTES COMUNITÁRIOS DE SAÚDE COM O OBJETIVO DE AFERIR A EFETIVIDADE DO ATENDIMENTO ÀS FAMÍLIAS CONFORME OS OBJETIVOS PACTUADOS NO PLANO MUNICIPAL DE SAÚDE.</t>
  </si>
  <si>
    <t>2.4.1</t>
  </si>
  <si>
    <t>2.4.2</t>
  </si>
  <si>
    <t>2.4.3</t>
  </si>
  <si>
    <t>VERIFICAR A APLICACAO DOS RECURSOS DESTINADOS PARA O PISO DE ATENCAO BASICA, OBSERVANDO SE OS RECURSOS FORAM USADOS EXCLUSIVAMENTE EM: I) CONSULTAS MEDICAS EM ESPECIALIDADES BASICAS; II) ATENDIMENTO ODONDOLOGICO BASICO; III) ATENDIMENTO BASICOS POR OUTROS PROFISSIONAIS DE NIVEL SUPERIOR; IV)VISITA/ATENDIMENTO AMBULATORIAL/DOMICILIAR POR EQUIPE SAUDE FAMILIA V)   VACINACAO,   ATIVIDADES   EDUCATIVAS   A  GRUPOS  DA  COMUNIDADE, ASSISTENCIA PRE-NATAL, ATIVIDADES DE PLANEJAMENTO FAMILIAR; VI) PEQUENAS CIRURGIAS; VII) ATENDIMENTOS BASICOS POR PROFISSIONAL DE NIVEL MEDIO; VIII) ATIVIDADES DOS AGENTES COMUNITARIOS DE SAUDE; IX) ORIENTACAO NUTRICIONAL E ALIMENTAR AMBULATORIAL E COMUNITARIA; X) ASSISTENCIA A PARTO DOMICILIAR POR MEDICO DO PROG. SAUDE DA FAMILIA XI)  PRONTO  ATENDIMENTO.  (CONFORME  ARTIGO 4 PARAGRAFO 1 DA PORTARIA DO MINISTERIO DA SAUDE NR. 1.882 de 18/12/1997).  ADICIONALMENTE, O MANUAL PARA ORGANIZAÇÃO DA ATENCAO BASICA (PORTARIA 3.925 DE 13.11.98,ITEM V) ESCLARECE QUAIS SAO AS  DESPESAS DE CUSTEIO E CAPITAL QUE PODEM SER REALIZADAS COM RECURSOS DO PAB, DESDE QUE
RELACIONADAS COM A GESTAO  DA ATENCAO BASICA E  SEJAM COERENTES COM AS DIRETRIZES DO PLANO MUNICIPAL DE SAUDE. OBSERVE-SE AINDA QUE SÃO VEDADAS QUAISQUER DESPESAS DE CUSTEIO PARA:
- PAGAMENTO DE SERVIDORES INATIVOS OU DE GRATIFICACOES DE CARGOS COMISSIONADOS (EXCETO OS LIGADOS A UNIDADE DE ATENCAO BASICA, COMO POR EXEMPLO EM POSTOS DE SAÚDE); - PAGAMENTO DE ASSESSORIAS E CONSULTORIAS PRESTADAS POR SERVIDOR PÚBLICO PERTENCENTE AO QUADRO PERMANENTE DOS MUNICIPIOS; - TRANSFERENCIA DE RECURSOS NA FORMA DE CONTRIBUICOES, AUXILIOS OU SUBVENCOES A INSTITUICOES PRIVADAS, INCLUSIVE SE FILANTROPICAS (COMO  POR EXEMPLO HOSPITAIS, CASA DE SAÚDE, ETC).     TAMBEM SAO VEDADAS DESPESAS DE CAPITAL PARA: - AQUISICAO E REFORMA DE IMOVEIS NAO DESTINADOS A PRESTACAO DIRETA  DE SERVICOS DE SAUDE BÁSICA A POPULACAO;-  AQUISICAO DE EQUIPAMENTOS E MATERIAL PERMANENTE, INCLUINDO VEÍCULOS DE QUALQUER NATUREZA, NAO DESTINADOS A REALIZACAO DAS AÇÕES DE ATENÇÃO BASICA. TAMBEM SAO VEDADAS QUALQUER MODALIDADE DE DESPESAS COM: - ACOES DE SAUDE DE MEDIA E ALTA COMPLEXIDADE E DE ASSISTENCIA HOSPITALAR. ESTAO EXCLUIDAS TAMBEM AS ACOES DE SANEAMENTO QUE VENHAM A SER EXECUTADAS SUPLETIVAMENTE PELO SUS, AS QUAIS DEVERAO SER FINANCIADAS POR RECURSOS TARIFARIOS E OUTROS.
OS RECURSOS DO PAB NAO DEVEM SUBSTITUIR AS FONTES DE RECURSOS PRÓPRIOS DO ORCAMENTO DO MUNICIPIO. EH FUNDAMENTAL COMPREENDER QUE RECURSOS  DO PAB FIXO DEVEM SER UTILIZADOS EXCLUSIVAMENTE EM AÇÕES BÁSICAS DE SAÚDE.</t>
  </si>
  <si>
    <t>Sistemas   públicos  de  abastecimento  de  água,  conforme  plano  de trabalho do convênio.</t>
  </si>
  <si>
    <t>TESTAR A EXISTÊNCIA E O FUNCIONAMENTO DO PROGRAMA POR MEIO DE ENTREVISTAS  COM  POPULAÇÃO BENEFICIADA E COM OS AGENTES COMUNITÁRIOS DE SAÚDE COM O OBJETIVO DE AFERIR A EFETIVIDADE DO ATENDIMENTO ÀS FAMÍLIAS CONFORME OS OBJETIVOS PACTUADOS NO PLANO MUNICIPAL DE SAÚDE</t>
  </si>
  <si>
    <t>TESTAR A EXISTÊNCIA E O FUNCIONAMENTO DO PROGRAMA POR MEIO DE ENTREVIS TAS COM POPULAÇÃO BENEFICIADA E COM OS AGENTES COMUNITÁRIOS DE SAÚDE COM O OBJETIVO DE AFERIR A EFETIVIDADE DO ATENDIMENTO ÀS FAMÍLIAS CONFORME OS OBJETIVOS PACTUADOS NO PLANO MUNICIPA</t>
  </si>
  <si>
    <t>HABILITAÇÃO DOS MUNICÍPIOS PARA O RECEBIMENTO DOS RECURSOS DO PISO DE ATENÇÃO BÁSICA; REPASSE DE RECURSOS FINANCEIROS DO FUNDO NACIONAL DE SAÚDE PARA OS FUNDOS MUNICIPAIS DE SAÚDE OU, EXCEPCIONALMENTE, PARA OS FUNDOS ESTADUAIS DE SAÚDE.</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</si>
  <si>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</si>
  <si>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5.3.1</t>
  </si>
  <si>
    <t>VERIFICAR A EXECUCAO FISICO-FINANCEIRO DO CONVENIO (ORIGINAL NR. CV 2520/02 SIAFI 457188 E A CORRETA APLICACAO DOS RECURSOS EM CONSONAN CIA COM O PLANO DE TRABALHO E A LEGISLACAO VIGENTE, DEIXANDO ASSENTE, EM ESPECIAL, A REAL SITUACAO DO CONVENIO, NO MOMEN</t>
  </si>
  <si>
    <t>VERIFICAR A EXECUCAO FISICO-FINANCEIRO DO CONVENIO (ORIGINAL NR. CV 1999/99 SIAFI 385429 E A CORRETA APLICACAO DOS RECURSOS EM CONSONAN CIA COM O PLANO DE TRABALHO E A LEGISLACAO VIGENTE, DEIXANDO ASSENTE, EM ESPECIAL, A REAL SITUACAO DO CONVENIO, NO MOMEN</t>
  </si>
  <si>
    <t>VERIFICAR A EXECUCAO FISICO-FINANCEIRO DO CONVENIO (ORIGINAL NR. 341/03 SIAFI 490021 E A CORRETA APLICACAO DOS RECURSOS EM CONSONAN CIA COM O PLANO DE TRABALHO E A LEGISLACAO VIGENTE, DEIXANDO ASSENTE, EM ESPECIAL, A REAL SITUACAO DO CONVENIO, NO MOMEN</t>
  </si>
  <si>
    <t>VERIFICAR A EXECUCAO FISICO-FINANCEIRO DO CONVENIO (ORIGINAL NR. 3431/2001 SIAFI 433123), E A CORRETA APLICACAO DOS RECURSOS EM CONSONAN CIA COM O PLANO DE TRABALHO E A LEGISLACAO VIGENTE, DEIXANDO ASSENTE, EM ESPECIAL, A REAL SITUACAO DO CONVENIO, NO MOMENTO DA VISITA "IN LOCO" (UTILIZAR MATERIAL FOTOGRAFICO)</t>
  </si>
  <si>
    <t>VERIFICAR A EXECUCAO FISICO-FINANCEIRO DO CONVENIO (ORIGINAL NR. 1954/00 SIAFI 445372 E A CORRETA APLICACAO DOS RECURSOS EM CONSONAN CIA COM O PLANO DE TRABALHO E A LEGISLACAO VIGENTE, DEIXANDO ASSENTE, EM ESPECIAL, A REAL SITUACAO DO CONVENIO, NO MOMENTO DA VISITA "IN LOCO" (UTILIZAR MATERIAL FOTOGRAFICO)</t>
  </si>
  <si>
    <t>VERIFICAR A APLICACAO DOS RECURSOS DESTINADOS PARA O PISO DE ATENCAO BASICA, OBSERVANDO SE OS RECURSOS FORAM USADOS EXCLUSIVAMENTE EM: I) CONSULTAS MEDICAS EM ESPECIALIDADES BASICAS; II) ATENDIMENTO ODONDOLOGICO BASICO; III) ATENDIMENTO BASICOS POR OUTROS PROFISSIONAIS DE NIVEL SUPERIOR; IV)VISITA/ATENDIMENTO AMBULATORIAL/DOMICILIAR POR EQUIPE SAUDE FAMILIA V) VACINACAO, ATIVIDADES EDUCATIVAS A GRUPOS DA COMUNIDADE, ASSISTENCIA PRE-NATAL, ATIVIDADES DE PLANEJAMENTO FAMILIAR; VI) PEQUENAS CIRURGIAS; VII) ATENDIMENTOS BASICOS POR PROFISSIONAL DE NIVEL MEDIO; VIII) ATIVIDADES DOS AGENTES COMUNITARIOS DE SAUDE; IX) ORIENTACAO NUTRICIONAL E ALIMENTAR AMBULATORIAL E COMUNITARIA; X) ASSISTENCIA A PARTO DOMICILIAR POR MEDICO DO PROG. SAUDE DA FAMILIA XI) PRONTO ATENDIMENTO. (CONFORME artigo 4o Paragrafo 1o da Port. MS 1.882 de 18/12/1997). VERIFICAR A BOA E REGULAR APLICAÇÃO DOS RECURSOS PÚBLICOS. Valor discriminado NO EXERCICIO: Exercício - 2005 - PAB-Fixo   R$  42.817,17     T O T A L ...............R$  42.817,00</t>
  </si>
  <si>
    <t>TESTAR A EXISTÊNCIA E O FUNCIONAMENTO DO PROGRAMA POR MEIO DE ENTREVIS TAS COM POPULAÇÃO BENEFICIADA COM OS AGENTES COMUNITÁRIOS DE SAÚDE, COM O OBJETIVO DE AFERIR A EFETIVIDADE DO ATENDIMENTO ÀS FAMÍLIAS CONFORME OS OBJETIVOS PACUTADOS NO PLANO MUNICIPAL</t>
  </si>
  <si>
    <t>VERIFICAR A EXECUCAO FISICO-FINANCEIRO DO CONVENIO (ORIGINAL NR. 198/01 SIAFI 426318 E A CORRETA APLICACAO DOS RECURSOS EM CONSONAN CIA COM O PLANO DE TRABALHO E A LEGISLACAO VIGENTE, DEIXANDO ASSENTE, EM ESPECIAL, A REAL SITUACAO DO CONVENIO, NO MOME</t>
  </si>
  <si>
    <t>IBIPORA</t>
  </si>
  <si>
    <t>AQUISICAO DE MEDICAMENTOS BASICOS AQUISICAO DE MEDICAMENTOS BASICOS DE ACORDO COM O PEAF</t>
  </si>
  <si>
    <t>VERIFICAR A EXECUCAO FISICO-FINANCEIRO DO CONVENIO (ORIGINAL NR. 1409/03 SIAFI 495808), E A CORRETA APLICACAO DOS RECURSOS EM CONSONAN CIA COM O PLANO DE TRABALHO E A LEGISLACAO VIGENTE, DEIXANDO ASSENTE, EM ESPECIAL, A REAL SITUACAO DO CONVENIO, NO MOMENTO DA VISITA "IN LOCO" (UTILIZAR MATERIAL FOTOGRAFICO)</t>
  </si>
  <si>
    <t>VERIFICAR A EXECUCAO FISICO-FINANCEIRO DO CONVENIO (ORIGINAL NR. 1187/03 SIAFI 495807), E A CORRETA APLICACAO DOS RECURSOS EM CONSONAN CIA COM O PLANO DE TRABALHO E A LEGISLACAO VIGENTE, DEIXANDO ASSENTE, EM ESPECIAL, A REAL SITUACAO DO CONVENIO, NO MOMEN</t>
  </si>
  <si>
    <t>IMPLANTACAO E/OU A AMPLIACAO E/OU A MELHORIA DE SISTEMAS PUBLICOS DE ABASTECIMENTO DE AGUA, CONTEMPLANDO A ELABORACAO DE PLANOS DIRETORES E PROJETOS, A REALIZACAO DE OBRAS, INCLUINDO LIGACAO DOMICILIAR, REDE DE DISTRIBUICAO E ESTACAO DE TRATAMENTO, E ACOE</t>
  </si>
  <si>
    <t>IMPLANTAÇÃO E/OU A AMPLIAÇÃO E/OU A MELHORIA DE SISTEMAS PÚBLICOS DE ESGOTAMENTO SANITÁRIO, CONTEMPLANDO A ELABORAÇÃO DE PLANOS DIRETORES E PROJETOS, A REALIZAÇÃO DE OBRAS, INCLUINDO LIGAÇÃO DOMICILIAR, REDE COLETORA E ESTAÇÃO DE TRATAMENTO, E AÇÕES VOLTA</t>
  </si>
  <si>
    <t>CONSTRUÇÃO DE MÓDULOS SANITÁRIOS, BANHEIRO, PRIVADA, TANQUE SÉPTICO, SUMIDOURO (POÇO ABSORVENTE), INSTALAÇÕES DE RESERVATÓRIO DOMICILIAR DE ÁGUA, TANQUE DE LAVAR ROUPA, LAVATÓRIO, PIA DE COZINHA, LIGAÇÃO À REDE PÚBLICA DE ÁGUA, LIGAÇÃO À REDE PÚBLICA DE E</t>
  </si>
  <si>
    <t>IMPLANTAÇÃO E/OU A AMPLIAÇÃO E/OU A MELHORIA DE SISTEMAS PÚBLICOS DE ABASTECIMENTO DE ÁGUA, CONTEMPLANDO A ELABORAÇÃO DE PLANOS DIRETORES E PROJETOS, A REALIZAÇÃO DE OBRAS, INCLUINDO LIGAÇÃO DOMICILIAR, REDE DE DISTRIBUIÇÃO E ESTAÇÃO DE TRATAMENTO, E AÇÕE</t>
  </si>
  <si>
    <t>IMPLANTACAO, COMPOSICAO E FUNCIONAMENTO DAS EQUIPES DO PSF, ALEM DA VE RIFICACAO DA INFRA-ESTRUTURA DAS UNIDADES BASICAS DE SAUDE ONDE OS ATENDIMENTOS SAO PRESTADOS.</t>
  </si>
  <si>
    <t>ACOES DESENVOLVIDAS NO PSF E NO PACS.</t>
  </si>
  <si>
    <t>Revisão Necessária?</t>
  </si>
  <si>
    <t>AQUISICAO DE EQUIPAMENTOS E MATERIAIS PERMANENTES PARA UNIDADES DE SAUDE.</t>
  </si>
  <si>
    <t>ESTIMULAR A IMPLANTAÇÃO DE EQUIPES DE SAÚDE DA FAMÍLIA, AGENTES COMUNI TÁRIOS DE SAÚDE E EQUIPES DE SAÚDE BUCAL NOS MUNICÍPIOS, VISANDO À REO RIENTAÇÃO DAS PRÁTICAS ASSISTENCIAIS BÁSICAS, COM ÊNFASE NAS AÇÕES DE PREVENÇÃO DE DOENÇAS E NA PROMOÇÃO DA SAÚDE.</t>
  </si>
  <si>
    <t>APLICAÇÃO DOS RECURSOS, COMPRAS E SERVIÇOS.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</si>
</sst>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
    <numFmt numFmtId="165" formatCode="0000.0000"/>
    <numFmt numFmtId="166" formatCode="0000"/>
    <numFmt numFmtId="167" formatCode="0.0"/>
    <numFmt numFmtId="168" formatCode="0.00000"/>
  </numFmts>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1">
    <border>
      <left/>
      <right/>
      <top/>
      <bottom/>
      <diagonal/>
    </border>
  </borders>
  <cellStyleXfs count="6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2">
    <xf numFmtId="0" fontId="0" fillId="0" borderId="0" xfId="0"/>
    <xf numFmtId="14" fontId="0" fillId="0" borderId="0" xfId="0" applyNumberFormat="1"/>
    <xf numFmtId="0" fontId="0" fillId="0" borderId="0" xfId="0" applyAlignment="1">
      <alignment horizontal="left"/>
    </xf>
    <xf numFmtId="0" fontId="0" fillId="0" borderId="0" xfId="0" applyAlignment="1">
      <alignment horizontal="center"/>
    </xf>
    <xf numFmtId="164" fontId="0" fillId="0" borderId="0" xfId="0" applyNumberFormat="1"/>
    <xf numFmtId="165" fontId="0" fillId="0" borderId="0" xfId="0" applyNumberFormat="1"/>
    <xf numFmtId="0" fontId="0" fillId="0" borderId="0" xfId="0" quotePrefix="1" applyNumberFormat="1" applyAlignment="1">
      <alignment horizontal="right"/>
    </xf>
    <xf numFmtId="0" fontId="0" fillId="0" borderId="0" xfId="0" applyAlignment="1">
      <alignment horizontal="right"/>
    </xf>
    <xf numFmtId="0" fontId="0" fillId="0" borderId="0" xfId="0" applyNumberFormat="1"/>
    <xf numFmtId="0" fontId="0" fillId="0" borderId="0" xfId="0" applyNumberFormat="1" applyAlignment="1">
      <alignment horizontal="right"/>
    </xf>
    <xf numFmtId="0" fontId="0" fillId="2" borderId="0" xfId="0" applyFill="1" applyAlignment="1">
      <alignment horizontal="right"/>
    </xf>
    <xf numFmtId="0" fontId="0" fillId="2" borderId="0" xfId="0" applyFill="1" applyAlignment="1">
      <alignment horizontal="center"/>
    </xf>
    <xf numFmtId="0" fontId="0" fillId="2" borderId="0" xfId="0" applyFill="1" applyAlignment="1">
      <alignment horizontal="left"/>
    </xf>
    <xf numFmtId="0" fontId="0" fillId="2" borderId="0" xfId="0" applyFill="1"/>
    <xf numFmtId="164" fontId="0" fillId="2" borderId="0" xfId="0" applyNumberFormat="1" applyFill="1"/>
    <xf numFmtId="165" fontId="0" fillId="2" borderId="0" xfId="0" applyNumberFormat="1" applyFill="1"/>
    <xf numFmtId="14" fontId="0" fillId="2" borderId="0" xfId="0" applyNumberFormat="1" applyFill="1"/>
    <xf numFmtId="0" fontId="0" fillId="0" borderId="0" xfId="0" applyAlignment="1">
      <alignment horizontal="center" vertical="top"/>
    </xf>
    <xf numFmtId="0" fontId="0" fillId="2" borderId="0" xfId="0" applyFill="1" applyAlignment="1">
      <alignment horizontal="center" vertical="top"/>
    </xf>
    <xf numFmtId="0" fontId="0" fillId="0" borderId="0" xfId="0" applyFill="1" applyAlignment="1">
      <alignment horizontal="right"/>
    </xf>
    <xf numFmtId="0" fontId="0" fillId="0" borderId="0" xfId="0" applyFill="1" applyAlignment="1">
      <alignment horizontal="center"/>
    </xf>
    <xf numFmtId="0" fontId="0" fillId="0" borderId="0" xfId="0" applyFill="1" applyAlignment="1">
      <alignment horizontal="left"/>
    </xf>
    <xf numFmtId="0" fontId="0" fillId="0" borderId="0" xfId="0" applyFill="1" applyAlignment="1">
      <alignment horizontal="center" vertical="top"/>
    </xf>
    <xf numFmtId="0" fontId="0" fillId="0" borderId="0" xfId="0" applyFill="1"/>
    <xf numFmtId="164" fontId="0" fillId="0" borderId="0" xfId="0" applyNumberFormat="1" applyFill="1"/>
    <xf numFmtId="165" fontId="0" fillId="0" borderId="0" xfId="0" applyNumberFormat="1" applyFill="1"/>
    <xf numFmtId="14" fontId="0" fillId="0" borderId="0" xfId="0" applyNumberFormat="1" applyFill="1"/>
    <xf numFmtId="0" fontId="0" fillId="0" borderId="0" xfId="0" applyAlignment="1">
      <alignment horizontal="right" vertical="top"/>
    </xf>
    <xf numFmtId="0" fontId="0" fillId="0" borderId="0" xfId="0" applyNumberFormat="1" applyFill="1"/>
    <xf numFmtId="2" fontId="0" fillId="0" borderId="0" xfId="0" applyNumberFormat="1" applyAlignment="1">
      <alignment horizontal="right"/>
    </xf>
    <xf numFmtId="0" fontId="0" fillId="0" borderId="0" xfId="0" applyFill="1" applyAlignment="1">
      <alignment horizontal="right" vertical="top"/>
    </xf>
    <xf numFmtId="49" fontId="0" fillId="0" borderId="0" xfId="0" applyNumberFormat="1"/>
    <xf numFmtId="166" fontId="0" fillId="0" borderId="0" xfId="0" applyNumberFormat="1"/>
    <xf numFmtId="0" fontId="3" fillId="0" borderId="0" xfId="0" applyFont="1" applyAlignment="1">
      <alignment horizontal="center"/>
    </xf>
    <xf numFmtId="0" fontId="0" fillId="0" borderId="0" xfId="0" applyNumberFormat="1" applyFill="1" applyAlignment="1">
      <alignment horizontal="right"/>
    </xf>
    <xf numFmtId="165" fontId="0" fillId="0" borderId="0" xfId="0" applyNumberFormat="1" applyAlignment="1">
      <alignment horizontal="right"/>
    </xf>
    <xf numFmtId="0" fontId="3" fillId="0" borderId="0" xfId="0" applyFont="1"/>
    <xf numFmtId="0" fontId="3" fillId="0" borderId="0" xfId="0" applyFont="1" applyAlignment="1">
      <alignment horizontal="right"/>
    </xf>
    <xf numFmtId="0" fontId="3" fillId="0" borderId="0" xfId="0" applyFont="1" applyAlignment="1">
      <alignment horizontal="left"/>
    </xf>
    <xf numFmtId="0" fontId="3" fillId="0" borderId="0" xfId="0" applyFont="1" applyAlignment="1">
      <alignment horizontal="center" vertical="top"/>
    </xf>
    <xf numFmtId="167" fontId="0" fillId="0" borderId="0" xfId="0" applyNumberFormat="1"/>
    <xf numFmtId="164" fontId="0" fillId="0" borderId="0" xfId="0" applyNumberFormat="1" applyAlignment="1">
      <alignment horizontal="right"/>
    </xf>
    <xf numFmtId="167" fontId="0" fillId="0" borderId="0" xfId="0" applyNumberFormat="1" applyAlignment="1">
      <alignment horizontal="right"/>
    </xf>
    <xf numFmtId="0" fontId="3" fillId="0" borderId="0" xfId="0" applyFont="1" applyFill="1" applyAlignment="1">
      <alignment horizontal="center"/>
    </xf>
    <xf numFmtId="168" fontId="0" fillId="0" borderId="0" xfId="0" applyNumberFormat="1" applyAlignment="1">
      <alignment horizontal="right"/>
    </xf>
    <xf numFmtId="164" fontId="3" fillId="0" borderId="0" xfId="0" applyNumberFormat="1" applyFont="1"/>
    <xf numFmtId="165" fontId="3" fillId="0" borderId="0" xfId="0" applyNumberFormat="1" applyFont="1"/>
    <xf numFmtId="14" fontId="3" fillId="0" borderId="0" xfId="0" applyNumberFormat="1" applyFont="1"/>
    <xf numFmtId="0" fontId="0" fillId="0" borderId="0" xfId="0" quotePrefix="1" applyNumberFormat="1" applyAlignment="1">
      <alignment horizontal="center"/>
    </xf>
    <xf numFmtId="2" fontId="0" fillId="0" borderId="0" xfId="0" applyNumberFormat="1" applyFill="1" applyAlignment="1">
      <alignment horizontal="right"/>
    </xf>
    <xf numFmtId="0" fontId="4" fillId="3" borderId="0" xfId="0" applyFont="1" applyFill="1" applyAlignment="1">
      <alignment horizontal="center"/>
    </xf>
    <xf numFmtId="0" fontId="4" fillId="0" borderId="0" xfId="0" applyFont="1" applyFill="1" applyAlignment="1">
      <alignment horizontal="center"/>
    </xf>
  </cellXfs>
  <cellStyles count="6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ase_cgu_10outubro2013_sistem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Sheet1"/>
    </sheetNames>
    <sheetDataSet>
      <sheetData sheetId="0">
        <row r="2">
          <cell r="M2">
            <v>1</v>
          </cell>
          <cell r="N2">
            <v>141818</v>
          </cell>
        </row>
        <row r="3">
          <cell r="M3">
            <v>1</v>
          </cell>
          <cell r="N3">
            <v>141818</v>
          </cell>
        </row>
        <row r="4">
          <cell r="M4">
            <v>1</v>
          </cell>
          <cell r="N4">
            <v>141818</v>
          </cell>
        </row>
        <row r="5">
          <cell r="M5">
            <v>1</v>
          </cell>
          <cell r="N5">
            <v>141884</v>
          </cell>
        </row>
        <row r="6">
          <cell r="M6">
            <v>1</v>
          </cell>
          <cell r="N6">
            <v>141891</v>
          </cell>
        </row>
        <row r="7">
          <cell r="M7">
            <v>1</v>
          </cell>
          <cell r="N7">
            <v>141891</v>
          </cell>
        </row>
        <row r="8">
          <cell r="M8">
            <v>1</v>
          </cell>
          <cell r="N8">
            <v>141934</v>
          </cell>
        </row>
        <row r="9">
          <cell r="M9">
            <v>1</v>
          </cell>
          <cell r="N9">
            <v>141982</v>
          </cell>
        </row>
        <row r="10">
          <cell r="M10">
            <v>1</v>
          </cell>
          <cell r="N10">
            <v>141982</v>
          </cell>
        </row>
        <row r="11">
          <cell r="M11">
            <v>1</v>
          </cell>
          <cell r="N11" t="str">
            <v>-</v>
          </cell>
        </row>
        <row r="12">
          <cell r="M12">
            <v>1</v>
          </cell>
          <cell r="N12">
            <v>141820</v>
          </cell>
        </row>
        <row r="13">
          <cell r="M13">
            <v>1</v>
          </cell>
          <cell r="N13">
            <v>141820</v>
          </cell>
        </row>
        <row r="14">
          <cell r="M14">
            <v>1</v>
          </cell>
          <cell r="N14">
            <v>141820</v>
          </cell>
        </row>
        <row r="15">
          <cell r="M15">
            <v>1</v>
          </cell>
          <cell r="N15">
            <v>141820</v>
          </cell>
        </row>
        <row r="16">
          <cell r="M16">
            <v>2</v>
          </cell>
          <cell r="N16">
            <v>141886</v>
          </cell>
        </row>
        <row r="17">
          <cell r="M17">
            <v>1</v>
          </cell>
          <cell r="N17">
            <v>141893</v>
          </cell>
        </row>
        <row r="18">
          <cell r="M18">
            <v>1</v>
          </cell>
          <cell r="N18">
            <v>141989</v>
          </cell>
        </row>
        <row r="19">
          <cell r="M19">
            <v>1</v>
          </cell>
          <cell r="N19">
            <v>141989</v>
          </cell>
        </row>
        <row r="20">
          <cell r="M20">
            <v>1</v>
          </cell>
          <cell r="N20">
            <v>141989</v>
          </cell>
        </row>
        <row r="21">
          <cell r="M21">
            <v>2</v>
          </cell>
          <cell r="N21">
            <v>143501</v>
          </cell>
        </row>
        <row r="22">
          <cell r="M22">
            <v>1</v>
          </cell>
          <cell r="N22">
            <v>141563</v>
          </cell>
        </row>
        <row r="23">
          <cell r="M23">
            <v>1</v>
          </cell>
          <cell r="N23">
            <v>141563</v>
          </cell>
        </row>
        <row r="24">
          <cell r="M24">
            <v>1</v>
          </cell>
          <cell r="N24">
            <v>141662</v>
          </cell>
        </row>
        <row r="25">
          <cell r="M25">
            <v>1</v>
          </cell>
          <cell r="N25">
            <v>141662</v>
          </cell>
        </row>
        <row r="26">
          <cell r="M26">
            <v>1</v>
          </cell>
          <cell r="N26">
            <v>141704</v>
          </cell>
        </row>
        <row r="27">
          <cell r="M27">
            <v>1</v>
          </cell>
          <cell r="N27">
            <v>141704</v>
          </cell>
        </row>
        <row r="28">
          <cell r="M28">
            <v>1</v>
          </cell>
          <cell r="N28">
            <v>141857</v>
          </cell>
        </row>
        <row r="29">
          <cell r="M29">
            <v>1</v>
          </cell>
          <cell r="N29">
            <v>141857</v>
          </cell>
        </row>
        <row r="30">
          <cell r="M30">
            <v>1</v>
          </cell>
          <cell r="N30">
            <v>141910</v>
          </cell>
        </row>
        <row r="31">
          <cell r="M31">
            <v>1</v>
          </cell>
          <cell r="N31">
            <v>141910</v>
          </cell>
        </row>
        <row r="32">
          <cell r="M32">
            <v>1</v>
          </cell>
          <cell r="N32">
            <v>142141</v>
          </cell>
        </row>
        <row r="33">
          <cell r="M33">
            <v>1</v>
          </cell>
          <cell r="N33">
            <v>142141</v>
          </cell>
        </row>
        <row r="34">
          <cell r="M34">
            <v>1</v>
          </cell>
          <cell r="N34">
            <v>142141</v>
          </cell>
        </row>
        <row r="35">
          <cell r="M35">
            <v>1</v>
          </cell>
          <cell r="N35">
            <v>142217</v>
          </cell>
        </row>
        <row r="36">
          <cell r="M36">
            <v>1</v>
          </cell>
          <cell r="N36">
            <v>142217</v>
          </cell>
        </row>
        <row r="37">
          <cell r="M37">
            <v>1</v>
          </cell>
          <cell r="N37" t="str">
            <v>-</v>
          </cell>
        </row>
        <row r="38">
          <cell r="M38">
            <v>1</v>
          </cell>
          <cell r="N38" t="str">
            <v>-</v>
          </cell>
        </row>
        <row r="39">
          <cell r="M39">
            <v>1</v>
          </cell>
          <cell r="N39" t="str">
            <v>-</v>
          </cell>
        </row>
        <row r="40">
          <cell r="M40">
            <v>1</v>
          </cell>
          <cell r="N40" t="str">
            <v>-</v>
          </cell>
        </row>
        <row r="41">
          <cell r="M41">
            <v>1</v>
          </cell>
          <cell r="N41">
            <v>141458</v>
          </cell>
        </row>
        <row r="42">
          <cell r="M42">
            <v>1</v>
          </cell>
          <cell r="N42">
            <v>141458</v>
          </cell>
        </row>
        <row r="43">
          <cell r="M43">
            <v>1</v>
          </cell>
          <cell r="N43">
            <v>141545</v>
          </cell>
        </row>
        <row r="44">
          <cell r="M44">
            <v>1</v>
          </cell>
          <cell r="N44">
            <v>141545</v>
          </cell>
        </row>
        <row r="45">
          <cell r="M45">
            <v>1</v>
          </cell>
          <cell r="N45">
            <v>141672</v>
          </cell>
        </row>
        <row r="46">
          <cell r="M46">
            <v>1</v>
          </cell>
          <cell r="N46">
            <v>141672</v>
          </cell>
        </row>
        <row r="47">
          <cell r="M47">
            <v>1</v>
          </cell>
          <cell r="N47">
            <v>141710</v>
          </cell>
        </row>
        <row r="48">
          <cell r="M48">
            <v>1</v>
          </cell>
          <cell r="N48">
            <v>141710</v>
          </cell>
        </row>
        <row r="49">
          <cell r="M49">
            <v>1</v>
          </cell>
          <cell r="N49">
            <v>141867</v>
          </cell>
        </row>
        <row r="50">
          <cell r="M50">
            <v>2</v>
          </cell>
          <cell r="N50">
            <v>141877</v>
          </cell>
        </row>
        <row r="51">
          <cell r="M51">
            <v>1</v>
          </cell>
          <cell r="N51">
            <v>142159</v>
          </cell>
        </row>
        <row r="52">
          <cell r="M52">
            <v>1</v>
          </cell>
          <cell r="N52">
            <v>142159</v>
          </cell>
        </row>
        <row r="53">
          <cell r="M53">
            <v>1</v>
          </cell>
          <cell r="N53">
            <v>142568</v>
          </cell>
        </row>
        <row r="54">
          <cell r="M54">
            <v>1</v>
          </cell>
          <cell r="N54">
            <v>142569</v>
          </cell>
        </row>
        <row r="55">
          <cell r="M55">
            <v>1</v>
          </cell>
          <cell r="N55">
            <v>142769</v>
          </cell>
        </row>
        <row r="56">
          <cell r="M56">
            <v>1</v>
          </cell>
          <cell r="N56" t="str">
            <v>-</v>
          </cell>
        </row>
        <row r="57">
          <cell r="M57">
            <v>1</v>
          </cell>
          <cell r="N57">
            <v>141848</v>
          </cell>
        </row>
        <row r="58">
          <cell r="M58">
            <v>1</v>
          </cell>
          <cell r="N58">
            <v>141906</v>
          </cell>
        </row>
        <row r="59">
          <cell r="M59">
            <v>1</v>
          </cell>
          <cell r="N59">
            <v>142065</v>
          </cell>
        </row>
        <row r="60">
          <cell r="M60">
            <v>1</v>
          </cell>
          <cell r="N60">
            <v>142065</v>
          </cell>
        </row>
        <row r="61">
          <cell r="M61">
            <v>2</v>
          </cell>
          <cell r="N61">
            <v>142175</v>
          </cell>
        </row>
        <row r="62">
          <cell r="M62">
            <v>2</v>
          </cell>
          <cell r="N62">
            <v>142175</v>
          </cell>
        </row>
        <row r="63">
          <cell r="M63">
            <v>2</v>
          </cell>
          <cell r="N63">
            <v>142175</v>
          </cell>
        </row>
        <row r="64">
          <cell r="M64">
            <v>2</v>
          </cell>
          <cell r="N64">
            <v>142175</v>
          </cell>
        </row>
        <row r="65">
          <cell r="M65">
            <v>2</v>
          </cell>
          <cell r="N65">
            <v>142175</v>
          </cell>
        </row>
        <row r="66">
          <cell r="M66">
            <v>2</v>
          </cell>
          <cell r="N66">
            <v>142175</v>
          </cell>
        </row>
        <row r="67">
          <cell r="M67">
            <v>2</v>
          </cell>
          <cell r="N67">
            <v>142175</v>
          </cell>
        </row>
        <row r="68">
          <cell r="M68">
            <v>2</v>
          </cell>
          <cell r="N68">
            <v>142175</v>
          </cell>
        </row>
        <row r="69">
          <cell r="M69">
            <v>2</v>
          </cell>
          <cell r="N69">
            <v>142175</v>
          </cell>
        </row>
        <row r="70">
          <cell r="M70">
            <v>2</v>
          </cell>
          <cell r="N70">
            <v>142175</v>
          </cell>
        </row>
        <row r="71">
          <cell r="M71">
            <v>2</v>
          </cell>
          <cell r="N71">
            <v>142175</v>
          </cell>
        </row>
        <row r="72">
          <cell r="M72">
            <v>2</v>
          </cell>
          <cell r="N72">
            <v>142175</v>
          </cell>
        </row>
        <row r="73">
          <cell r="M73">
            <v>2</v>
          </cell>
          <cell r="N73">
            <v>142175</v>
          </cell>
        </row>
        <row r="74">
          <cell r="M74">
            <v>2</v>
          </cell>
          <cell r="N74">
            <v>142175</v>
          </cell>
        </row>
        <row r="75">
          <cell r="M75">
            <v>2</v>
          </cell>
          <cell r="N75">
            <v>142175</v>
          </cell>
        </row>
        <row r="76">
          <cell r="M76">
            <v>2</v>
          </cell>
          <cell r="N76">
            <v>142175</v>
          </cell>
        </row>
        <row r="77">
          <cell r="M77">
            <v>2</v>
          </cell>
          <cell r="N77">
            <v>142175</v>
          </cell>
        </row>
        <row r="78">
          <cell r="M78">
            <v>2</v>
          </cell>
          <cell r="N78">
            <v>142175</v>
          </cell>
        </row>
        <row r="79">
          <cell r="M79">
            <v>2</v>
          </cell>
          <cell r="N79">
            <v>142175</v>
          </cell>
        </row>
        <row r="80">
          <cell r="M80">
            <v>2</v>
          </cell>
          <cell r="N80">
            <v>142175</v>
          </cell>
        </row>
        <row r="81">
          <cell r="M81">
            <v>2</v>
          </cell>
          <cell r="N81">
            <v>142175</v>
          </cell>
        </row>
        <row r="82">
          <cell r="M82">
            <v>2</v>
          </cell>
          <cell r="N82">
            <v>142175</v>
          </cell>
        </row>
        <row r="83">
          <cell r="M83">
            <v>2</v>
          </cell>
          <cell r="N83">
            <v>142175</v>
          </cell>
        </row>
        <row r="84">
          <cell r="M84">
            <v>2</v>
          </cell>
          <cell r="N84">
            <v>142175</v>
          </cell>
        </row>
        <row r="85">
          <cell r="M85">
            <v>2</v>
          </cell>
          <cell r="N85">
            <v>142175</v>
          </cell>
        </row>
        <row r="86">
          <cell r="M86">
            <v>2</v>
          </cell>
          <cell r="N86">
            <v>142175</v>
          </cell>
        </row>
        <row r="87">
          <cell r="M87">
            <v>2</v>
          </cell>
          <cell r="N87">
            <v>142175</v>
          </cell>
        </row>
        <row r="88">
          <cell r="M88">
            <v>1</v>
          </cell>
          <cell r="N88" t="str">
            <v>-</v>
          </cell>
        </row>
        <row r="89">
          <cell r="M89">
            <v>1</v>
          </cell>
          <cell r="N89" t="str">
            <v>-</v>
          </cell>
        </row>
        <row r="90">
          <cell r="M90">
            <v>1</v>
          </cell>
          <cell r="N90">
            <v>141827</v>
          </cell>
        </row>
        <row r="91">
          <cell r="M91">
            <v>1</v>
          </cell>
          <cell r="N91">
            <v>141827</v>
          </cell>
        </row>
        <row r="92">
          <cell r="M92">
            <v>1</v>
          </cell>
          <cell r="N92">
            <v>142006</v>
          </cell>
        </row>
        <row r="93">
          <cell r="M93">
            <v>1</v>
          </cell>
          <cell r="N93">
            <v>142006</v>
          </cell>
        </row>
        <row r="94">
          <cell r="M94">
            <v>1</v>
          </cell>
          <cell r="N94">
            <v>142324</v>
          </cell>
        </row>
        <row r="95">
          <cell r="M95">
            <v>1</v>
          </cell>
          <cell r="N95">
            <v>142324</v>
          </cell>
        </row>
        <row r="96">
          <cell r="M96">
            <v>1</v>
          </cell>
          <cell r="N96">
            <v>141826</v>
          </cell>
        </row>
        <row r="97">
          <cell r="M97">
            <v>1</v>
          </cell>
          <cell r="N97">
            <v>141826</v>
          </cell>
        </row>
        <row r="98">
          <cell r="M98">
            <v>1</v>
          </cell>
          <cell r="N98">
            <v>141826</v>
          </cell>
        </row>
        <row r="99">
          <cell r="M99">
            <v>1</v>
          </cell>
          <cell r="N99">
            <v>141889</v>
          </cell>
        </row>
        <row r="100">
          <cell r="M100">
            <v>1</v>
          </cell>
          <cell r="N100">
            <v>141889</v>
          </cell>
        </row>
        <row r="101">
          <cell r="M101">
            <v>1</v>
          </cell>
          <cell r="N101">
            <v>141889</v>
          </cell>
        </row>
        <row r="102">
          <cell r="M102">
            <v>1</v>
          </cell>
          <cell r="N102">
            <v>141889</v>
          </cell>
        </row>
        <row r="103">
          <cell r="M103">
            <v>1</v>
          </cell>
          <cell r="N103">
            <v>141889</v>
          </cell>
        </row>
        <row r="104">
          <cell r="M104">
            <v>1</v>
          </cell>
          <cell r="N104">
            <v>141895</v>
          </cell>
        </row>
        <row r="105">
          <cell r="M105">
            <v>1</v>
          </cell>
          <cell r="N105">
            <v>141895</v>
          </cell>
        </row>
        <row r="106">
          <cell r="M106">
            <v>1</v>
          </cell>
          <cell r="N106">
            <v>141895</v>
          </cell>
        </row>
        <row r="107">
          <cell r="M107">
            <v>1</v>
          </cell>
          <cell r="N107">
            <v>141895</v>
          </cell>
        </row>
        <row r="108">
          <cell r="M108">
            <v>1</v>
          </cell>
          <cell r="N108">
            <v>141895</v>
          </cell>
        </row>
        <row r="109">
          <cell r="M109">
            <v>1</v>
          </cell>
          <cell r="N109">
            <v>141895</v>
          </cell>
        </row>
        <row r="110">
          <cell r="M110">
            <v>1</v>
          </cell>
          <cell r="N110">
            <v>141895</v>
          </cell>
        </row>
        <row r="111">
          <cell r="M111">
            <v>1</v>
          </cell>
          <cell r="N111">
            <v>141895</v>
          </cell>
        </row>
        <row r="112">
          <cell r="M112">
            <v>1</v>
          </cell>
          <cell r="N112">
            <v>141895</v>
          </cell>
        </row>
        <row r="113">
          <cell r="M113">
            <v>1</v>
          </cell>
          <cell r="N113">
            <v>141895</v>
          </cell>
        </row>
        <row r="114">
          <cell r="M114">
            <v>1</v>
          </cell>
          <cell r="N114">
            <v>141895</v>
          </cell>
        </row>
        <row r="115">
          <cell r="M115">
            <v>1</v>
          </cell>
          <cell r="N115">
            <v>141895</v>
          </cell>
        </row>
        <row r="116">
          <cell r="M116">
            <v>1</v>
          </cell>
          <cell r="N116">
            <v>141895</v>
          </cell>
        </row>
        <row r="117">
          <cell r="M117">
            <v>1</v>
          </cell>
          <cell r="N117">
            <v>141895</v>
          </cell>
        </row>
        <row r="118">
          <cell r="M118">
            <v>1</v>
          </cell>
          <cell r="N118">
            <v>142219</v>
          </cell>
        </row>
        <row r="119">
          <cell r="M119">
            <v>1</v>
          </cell>
          <cell r="N119">
            <v>142322</v>
          </cell>
        </row>
        <row r="120">
          <cell r="M120">
            <v>1</v>
          </cell>
          <cell r="N120">
            <v>142970</v>
          </cell>
        </row>
        <row r="121">
          <cell r="M121">
            <v>1</v>
          </cell>
          <cell r="N121">
            <v>142970</v>
          </cell>
        </row>
        <row r="122">
          <cell r="M122">
            <v>1</v>
          </cell>
          <cell r="N122">
            <v>142970</v>
          </cell>
        </row>
        <row r="123">
          <cell r="M123">
            <v>1</v>
          </cell>
          <cell r="N123">
            <v>142970</v>
          </cell>
        </row>
        <row r="124">
          <cell r="M124">
            <v>1</v>
          </cell>
          <cell r="N124">
            <v>142970</v>
          </cell>
        </row>
        <row r="125">
          <cell r="M125">
            <v>1</v>
          </cell>
          <cell r="N125">
            <v>142970</v>
          </cell>
        </row>
        <row r="126">
          <cell r="M126">
            <v>1</v>
          </cell>
          <cell r="N126">
            <v>142970</v>
          </cell>
        </row>
        <row r="127">
          <cell r="M127">
            <v>1</v>
          </cell>
          <cell r="N127">
            <v>142970</v>
          </cell>
        </row>
        <row r="128">
          <cell r="M128">
            <v>1</v>
          </cell>
          <cell r="N128">
            <v>142970</v>
          </cell>
        </row>
        <row r="129">
          <cell r="M129">
            <v>1</v>
          </cell>
          <cell r="N129">
            <v>142970</v>
          </cell>
        </row>
        <row r="130">
          <cell r="M130">
            <v>1</v>
          </cell>
          <cell r="N130">
            <v>142970</v>
          </cell>
        </row>
        <row r="131">
          <cell r="M131">
            <v>1</v>
          </cell>
          <cell r="N131">
            <v>142970</v>
          </cell>
        </row>
        <row r="132">
          <cell r="M132">
            <v>1</v>
          </cell>
          <cell r="N132">
            <v>142970</v>
          </cell>
        </row>
        <row r="133">
          <cell r="M133">
            <v>1</v>
          </cell>
          <cell r="N133">
            <v>142970</v>
          </cell>
        </row>
        <row r="134">
          <cell r="M134">
            <v>1</v>
          </cell>
          <cell r="N134">
            <v>142970</v>
          </cell>
        </row>
        <row r="135">
          <cell r="M135">
            <v>1</v>
          </cell>
          <cell r="N135">
            <v>142970</v>
          </cell>
        </row>
        <row r="136">
          <cell r="M136">
            <v>1</v>
          </cell>
          <cell r="N136">
            <v>142973</v>
          </cell>
        </row>
        <row r="137">
          <cell r="M137">
            <v>1</v>
          </cell>
          <cell r="N137">
            <v>142973</v>
          </cell>
        </row>
        <row r="138">
          <cell r="M138">
            <v>1</v>
          </cell>
          <cell r="N138">
            <v>142973</v>
          </cell>
        </row>
        <row r="139">
          <cell r="M139">
            <v>1</v>
          </cell>
          <cell r="N139">
            <v>142973</v>
          </cell>
        </row>
        <row r="140">
          <cell r="M140">
            <v>1</v>
          </cell>
          <cell r="N140">
            <v>142973</v>
          </cell>
        </row>
        <row r="141">
          <cell r="M141">
            <v>1</v>
          </cell>
          <cell r="N141">
            <v>142973</v>
          </cell>
        </row>
        <row r="142">
          <cell r="M142">
            <v>1</v>
          </cell>
          <cell r="N142">
            <v>142973</v>
          </cell>
        </row>
        <row r="143">
          <cell r="M143">
            <v>1</v>
          </cell>
          <cell r="N143">
            <v>142973</v>
          </cell>
        </row>
        <row r="144">
          <cell r="M144">
            <v>1</v>
          </cell>
          <cell r="N144">
            <v>142973</v>
          </cell>
        </row>
        <row r="145">
          <cell r="M145">
            <v>1</v>
          </cell>
          <cell r="N145">
            <v>142973</v>
          </cell>
        </row>
        <row r="146">
          <cell r="M146">
            <v>1</v>
          </cell>
          <cell r="N146">
            <v>142973</v>
          </cell>
        </row>
        <row r="147">
          <cell r="M147">
            <v>1</v>
          </cell>
          <cell r="N147">
            <v>142973</v>
          </cell>
        </row>
        <row r="148">
          <cell r="M148">
            <v>1</v>
          </cell>
          <cell r="N148">
            <v>142973</v>
          </cell>
        </row>
        <row r="149">
          <cell r="M149">
            <v>1</v>
          </cell>
          <cell r="N149">
            <v>142973</v>
          </cell>
        </row>
        <row r="150">
          <cell r="M150">
            <v>1</v>
          </cell>
          <cell r="N150">
            <v>150354</v>
          </cell>
        </row>
        <row r="151">
          <cell r="M151">
            <v>1</v>
          </cell>
          <cell r="N151">
            <v>150354</v>
          </cell>
        </row>
        <row r="152">
          <cell r="M152">
            <v>1</v>
          </cell>
          <cell r="N152">
            <v>150354</v>
          </cell>
        </row>
        <row r="153">
          <cell r="M153">
            <v>1</v>
          </cell>
          <cell r="N153">
            <v>150354</v>
          </cell>
        </row>
        <row r="154">
          <cell r="M154">
            <v>1</v>
          </cell>
          <cell r="N154">
            <v>141436</v>
          </cell>
        </row>
        <row r="155">
          <cell r="M155">
            <v>2</v>
          </cell>
          <cell r="N155">
            <v>141613</v>
          </cell>
        </row>
        <row r="156">
          <cell r="M156">
            <v>1</v>
          </cell>
          <cell r="N156">
            <v>141648</v>
          </cell>
        </row>
        <row r="157">
          <cell r="M157">
            <v>1</v>
          </cell>
          <cell r="N157">
            <v>141648</v>
          </cell>
        </row>
        <row r="158">
          <cell r="M158">
            <v>1</v>
          </cell>
          <cell r="N158">
            <v>141648</v>
          </cell>
        </row>
        <row r="159">
          <cell r="M159">
            <v>1</v>
          </cell>
          <cell r="N159">
            <v>141648</v>
          </cell>
        </row>
        <row r="160">
          <cell r="M160">
            <v>1</v>
          </cell>
          <cell r="N160">
            <v>141648</v>
          </cell>
        </row>
        <row r="161">
          <cell r="M161">
            <v>1</v>
          </cell>
          <cell r="N161">
            <v>141648</v>
          </cell>
        </row>
        <row r="162">
          <cell r="M162">
            <v>3</v>
          </cell>
          <cell r="N162">
            <v>141698</v>
          </cell>
        </row>
        <row r="163">
          <cell r="M163">
            <v>3</v>
          </cell>
          <cell r="N163">
            <v>141699</v>
          </cell>
        </row>
        <row r="164">
          <cell r="M164">
            <v>1</v>
          </cell>
          <cell r="N164">
            <v>142040</v>
          </cell>
        </row>
        <row r="165">
          <cell r="M165">
            <v>1</v>
          </cell>
          <cell r="N165">
            <v>142040</v>
          </cell>
        </row>
        <row r="166">
          <cell r="M166">
            <v>1</v>
          </cell>
          <cell r="N166">
            <v>142040</v>
          </cell>
        </row>
        <row r="167">
          <cell r="M167">
            <v>1</v>
          </cell>
          <cell r="N167">
            <v>142040</v>
          </cell>
        </row>
        <row r="168">
          <cell r="M168">
            <v>1</v>
          </cell>
          <cell r="N168">
            <v>142561</v>
          </cell>
        </row>
        <row r="169">
          <cell r="M169">
            <v>1</v>
          </cell>
          <cell r="N169">
            <v>142746</v>
          </cell>
        </row>
        <row r="170">
          <cell r="M170">
            <v>1</v>
          </cell>
          <cell r="N170">
            <v>142746</v>
          </cell>
        </row>
        <row r="171">
          <cell r="M171">
            <v>2</v>
          </cell>
          <cell r="N171">
            <v>143503</v>
          </cell>
        </row>
        <row r="172">
          <cell r="M172">
            <v>3</v>
          </cell>
          <cell r="N172">
            <v>143504</v>
          </cell>
        </row>
        <row r="173">
          <cell r="M173">
            <v>1</v>
          </cell>
          <cell r="N173" t="str">
            <v>-</v>
          </cell>
        </row>
        <row r="174">
          <cell r="M174">
            <v>1</v>
          </cell>
          <cell r="N174" t="str">
            <v>-</v>
          </cell>
        </row>
        <row r="175">
          <cell r="M175">
            <v>1</v>
          </cell>
          <cell r="N175" t="str">
            <v>-</v>
          </cell>
        </row>
        <row r="176">
          <cell r="M176">
            <v>1</v>
          </cell>
          <cell r="N176" t="str">
            <v>-</v>
          </cell>
        </row>
        <row r="177">
          <cell r="M177">
            <v>1</v>
          </cell>
          <cell r="N177" t="str">
            <v>-</v>
          </cell>
        </row>
        <row r="178">
          <cell r="M178">
            <v>1</v>
          </cell>
          <cell r="N178">
            <v>141560</v>
          </cell>
        </row>
        <row r="179">
          <cell r="M179">
            <v>1</v>
          </cell>
          <cell r="N179">
            <v>141700</v>
          </cell>
        </row>
        <row r="180">
          <cell r="M180">
            <v>1</v>
          </cell>
          <cell r="N180">
            <v>141844</v>
          </cell>
        </row>
        <row r="181">
          <cell r="M181">
            <v>1</v>
          </cell>
          <cell r="N181">
            <v>142562</v>
          </cell>
        </row>
        <row r="182">
          <cell r="M182">
            <v>1</v>
          </cell>
          <cell r="N182">
            <v>142747</v>
          </cell>
        </row>
        <row r="183">
          <cell r="M183">
            <v>1</v>
          </cell>
          <cell r="N183">
            <v>142747</v>
          </cell>
        </row>
        <row r="184">
          <cell r="M184">
            <v>1</v>
          </cell>
          <cell r="N184" t="str">
            <v>-</v>
          </cell>
        </row>
        <row r="185">
          <cell r="M185">
            <v>1</v>
          </cell>
          <cell r="N185" t="str">
            <v>-</v>
          </cell>
        </row>
        <row r="186">
          <cell r="M186">
            <v>1</v>
          </cell>
          <cell r="N186" t="str">
            <v>-</v>
          </cell>
        </row>
        <row r="187">
          <cell r="M187">
            <v>1</v>
          </cell>
          <cell r="N187" t="str">
            <v>-</v>
          </cell>
        </row>
        <row r="188">
          <cell r="M188">
            <v>1</v>
          </cell>
          <cell r="N188">
            <v>141846</v>
          </cell>
        </row>
        <row r="189">
          <cell r="M189">
            <v>1</v>
          </cell>
          <cell r="N189">
            <v>141846</v>
          </cell>
        </row>
        <row r="190">
          <cell r="M190">
            <v>1</v>
          </cell>
          <cell r="N190">
            <v>141904</v>
          </cell>
        </row>
        <row r="191">
          <cell r="M191">
            <v>1</v>
          </cell>
          <cell r="N191">
            <v>141904</v>
          </cell>
        </row>
        <row r="192">
          <cell r="M192">
            <v>1</v>
          </cell>
          <cell r="N192">
            <v>141904</v>
          </cell>
        </row>
        <row r="193">
          <cell r="M193">
            <v>2</v>
          </cell>
          <cell r="N193">
            <v>142059</v>
          </cell>
        </row>
        <row r="194">
          <cell r="M194">
            <v>2</v>
          </cell>
          <cell r="N194">
            <v>142059</v>
          </cell>
        </row>
        <row r="195">
          <cell r="M195">
            <v>2</v>
          </cell>
          <cell r="N195">
            <v>142059</v>
          </cell>
        </row>
        <row r="196">
          <cell r="M196">
            <v>2</v>
          </cell>
          <cell r="N196">
            <v>142323</v>
          </cell>
        </row>
        <row r="197">
          <cell r="M197">
            <v>1</v>
          </cell>
          <cell r="N197">
            <v>142152</v>
          </cell>
        </row>
        <row r="198">
          <cell r="M198">
            <v>1</v>
          </cell>
          <cell r="N198">
            <v>142152</v>
          </cell>
        </row>
        <row r="199">
          <cell r="M199">
            <v>1</v>
          </cell>
          <cell r="N199">
            <v>142332</v>
          </cell>
        </row>
        <row r="200">
          <cell r="M200">
            <v>1</v>
          </cell>
          <cell r="N200">
            <v>142332</v>
          </cell>
        </row>
        <row r="201">
          <cell r="M201">
            <v>1</v>
          </cell>
          <cell r="N201">
            <v>142332</v>
          </cell>
        </row>
        <row r="202">
          <cell r="M202">
            <v>1</v>
          </cell>
          <cell r="N202">
            <v>141824</v>
          </cell>
        </row>
        <row r="203">
          <cell r="M203">
            <v>1</v>
          </cell>
          <cell r="N203">
            <v>141997</v>
          </cell>
        </row>
        <row r="204">
          <cell r="M204">
            <v>1</v>
          </cell>
          <cell r="N204">
            <v>141997</v>
          </cell>
        </row>
        <row r="205">
          <cell r="M205">
            <v>1</v>
          </cell>
          <cell r="N205">
            <v>141997</v>
          </cell>
        </row>
        <row r="206">
          <cell r="M206">
            <v>1</v>
          </cell>
          <cell r="N206">
            <v>142168</v>
          </cell>
        </row>
        <row r="207">
          <cell r="M207">
            <v>1</v>
          </cell>
          <cell r="N207">
            <v>142168</v>
          </cell>
        </row>
        <row r="208">
          <cell r="M208">
            <v>1</v>
          </cell>
          <cell r="N208">
            <v>142168</v>
          </cell>
        </row>
        <row r="209">
          <cell r="M209">
            <v>1</v>
          </cell>
          <cell r="N209">
            <v>142168</v>
          </cell>
        </row>
        <row r="210">
          <cell r="M210">
            <v>1</v>
          </cell>
          <cell r="N210">
            <v>142168</v>
          </cell>
        </row>
        <row r="211">
          <cell r="M211">
            <v>1</v>
          </cell>
          <cell r="N211">
            <v>142168</v>
          </cell>
        </row>
        <row r="212">
          <cell r="M212">
            <v>1</v>
          </cell>
          <cell r="N212">
            <v>142168</v>
          </cell>
        </row>
        <row r="213">
          <cell r="M213">
            <v>1</v>
          </cell>
          <cell r="N213">
            <v>142168</v>
          </cell>
        </row>
        <row r="214">
          <cell r="M214">
            <v>1</v>
          </cell>
          <cell r="N214">
            <v>141557</v>
          </cell>
        </row>
        <row r="215">
          <cell r="M215">
            <v>1</v>
          </cell>
          <cell r="N215">
            <v>141641</v>
          </cell>
        </row>
        <row r="216">
          <cell r="M216">
            <v>1</v>
          </cell>
          <cell r="N216">
            <v>141641</v>
          </cell>
        </row>
        <row r="217">
          <cell r="M217">
            <v>1</v>
          </cell>
          <cell r="N217">
            <v>141836</v>
          </cell>
        </row>
        <row r="218">
          <cell r="M218">
            <v>1</v>
          </cell>
          <cell r="N218">
            <v>141836</v>
          </cell>
        </row>
        <row r="219">
          <cell r="M219">
            <v>1</v>
          </cell>
          <cell r="N219">
            <v>141836</v>
          </cell>
        </row>
        <row r="220">
          <cell r="M220">
            <v>1</v>
          </cell>
          <cell r="N220">
            <v>141836</v>
          </cell>
        </row>
        <row r="221">
          <cell r="M221">
            <v>1</v>
          </cell>
          <cell r="N221">
            <v>142024</v>
          </cell>
        </row>
        <row r="222">
          <cell r="M222">
            <v>1</v>
          </cell>
          <cell r="N222">
            <v>142024</v>
          </cell>
        </row>
        <row r="223">
          <cell r="M223">
            <v>1</v>
          </cell>
          <cell r="N223">
            <v>142024</v>
          </cell>
        </row>
        <row r="224">
          <cell r="M224">
            <v>1</v>
          </cell>
          <cell r="N224">
            <v>142024</v>
          </cell>
        </row>
        <row r="225">
          <cell r="M225">
            <v>1</v>
          </cell>
          <cell r="N225">
            <v>142024</v>
          </cell>
        </row>
        <row r="226">
          <cell r="M226">
            <v>1</v>
          </cell>
          <cell r="N226">
            <v>142024</v>
          </cell>
        </row>
        <row r="227">
          <cell r="M227">
            <v>1</v>
          </cell>
          <cell r="N227">
            <v>142024</v>
          </cell>
        </row>
        <row r="228">
          <cell r="M228">
            <v>1</v>
          </cell>
          <cell r="N228">
            <v>142024</v>
          </cell>
        </row>
        <row r="229">
          <cell r="M229">
            <v>1</v>
          </cell>
          <cell r="N229">
            <v>142554</v>
          </cell>
        </row>
        <row r="230">
          <cell r="M230">
            <v>1</v>
          </cell>
          <cell r="N230">
            <v>142675</v>
          </cell>
        </row>
        <row r="231">
          <cell r="M231">
            <v>1</v>
          </cell>
          <cell r="N231">
            <v>142739</v>
          </cell>
        </row>
        <row r="232">
          <cell r="M232">
            <v>1</v>
          </cell>
          <cell r="N232" t="str">
            <v>-</v>
          </cell>
        </row>
        <row r="233">
          <cell r="M233">
            <v>1</v>
          </cell>
          <cell r="N233" t="str">
            <v>-</v>
          </cell>
        </row>
        <row r="234">
          <cell r="M234">
            <v>1</v>
          </cell>
          <cell r="N234">
            <v>141558</v>
          </cell>
        </row>
        <row r="235">
          <cell r="M235">
            <v>1</v>
          </cell>
          <cell r="N235">
            <v>141558</v>
          </cell>
        </row>
        <row r="236">
          <cell r="M236">
            <v>1</v>
          </cell>
          <cell r="N236">
            <v>141558</v>
          </cell>
        </row>
        <row r="237">
          <cell r="M237">
            <v>1</v>
          </cell>
          <cell r="N237">
            <v>141612</v>
          </cell>
        </row>
        <row r="238">
          <cell r="M238">
            <v>1</v>
          </cell>
          <cell r="N238">
            <v>141612</v>
          </cell>
        </row>
        <row r="239">
          <cell r="M239">
            <v>1</v>
          </cell>
          <cell r="N239">
            <v>141642</v>
          </cell>
        </row>
        <row r="240">
          <cell r="M240">
            <v>1</v>
          </cell>
          <cell r="N240">
            <v>141642</v>
          </cell>
        </row>
        <row r="241">
          <cell r="M241">
            <v>1</v>
          </cell>
          <cell r="N241">
            <v>141642</v>
          </cell>
        </row>
        <row r="242">
          <cell r="M242">
            <v>1</v>
          </cell>
          <cell r="N242">
            <v>141642</v>
          </cell>
        </row>
        <row r="243">
          <cell r="M243">
            <v>1</v>
          </cell>
          <cell r="N243">
            <v>141680</v>
          </cell>
        </row>
        <row r="244">
          <cell r="M244">
            <v>1</v>
          </cell>
          <cell r="N244">
            <v>141837</v>
          </cell>
        </row>
        <row r="245">
          <cell r="M245">
            <v>1</v>
          </cell>
          <cell r="N245">
            <v>141837</v>
          </cell>
        </row>
        <row r="246">
          <cell r="M246">
            <v>1</v>
          </cell>
          <cell r="N246">
            <v>142026</v>
          </cell>
        </row>
        <row r="247">
          <cell r="M247">
            <v>1</v>
          </cell>
          <cell r="N247">
            <v>142026</v>
          </cell>
        </row>
        <row r="248">
          <cell r="M248">
            <v>1</v>
          </cell>
          <cell r="N248">
            <v>142026</v>
          </cell>
        </row>
        <row r="249">
          <cell r="M249">
            <v>1</v>
          </cell>
          <cell r="N249">
            <v>142026</v>
          </cell>
        </row>
        <row r="250">
          <cell r="M250">
            <v>1</v>
          </cell>
          <cell r="N250">
            <v>142555</v>
          </cell>
        </row>
        <row r="251">
          <cell r="M251">
            <v>1</v>
          </cell>
          <cell r="N251">
            <v>142740</v>
          </cell>
        </row>
        <row r="252">
          <cell r="M252">
            <v>1</v>
          </cell>
          <cell r="N252">
            <v>142740</v>
          </cell>
        </row>
        <row r="253">
          <cell r="M253">
            <v>1</v>
          </cell>
          <cell r="N253" t="str">
            <v>-</v>
          </cell>
        </row>
        <row r="254">
          <cell r="M254">
            <v>1</v>
          </cell>
          <cell r="N254" t="str">
            <v>-</v>
          </cell>
        </row>
        <row r="255">
          <cell r="M255">
            <v>1</v>
          </cell>
          <cell r="N255">
            <v>141555</v>
          </cell>
        </row>
        <row r="256">
          <cell r="M256">
            <v>1</v>
          </cell>
          <cell r="N256">
            <v>141555</v>
          </cell>
        </row>
        <row r="257">
          <cell r="M257">
            <v>1</v>
          </cell>
          <cell r="N257">
            <v>141639</v>
          </cell>
        </row>
        <row r="258">
          <cell r="M258">
            <v>1</v>
          </cell>
          <cell r="N258">
            <v>141639</v>
          </cell>
        </row>
        <row r="259">
          <cell r="M259">
            <v>1</v>
          </cell>
          <cell r="N259">
            <v>141834</v>
          </cell>
        </row>
        <row r="260">
          <cell r="M260">
            <v>1</v>
          </cell>
          <cell r="N260">
            <v>142020</v>
          </cell>
        </row>
        <row r="261">
          <cell r="M261">
            <v>1</v>
          </cell>
          <cell r="N261">
            <v>142314</v>
          </cell>
        </row>
        <row r="262">
          <cell r="M262">
            <v>1</v>
          </cell>
          <cell r="N262">
            <v>142552</v>
          </cell>
        </row>
        <row r="263">
          <cell r="M263">
            <v>1</v>
          </cell>
          <cell r="N263">
            <v>142673</v>
          </cell>
        </row>
        <row r="264">
          <cell r="M264">
            <v>1</v>
          </cell>
          <cell r="N264" t="str">
            <v>-</v>
          </cell>
        </row>
        <row r="265">
          <cell r="M265">
            <v>1</v>
          </cell>
          <cell r="N265" t="str">
            <v>-</v>
          </cell>
        </row>
        <row r="266">
          <cell r="M266">
            <v>1</v>
          </cell>
          <cell r="N266">
            <v>141835</v>
          </cell>
        </row>
        <row r="267">
          <cell r="M267">
            <v>1</v>
          </cell>
          <cell r="N267">
            <v>141835</v>
          </cell>
        </row>
        <row r="268">
          <cell r="M268">
            <v>1</v>
          </cell>
          <cell r="N268">
            <v>142022</v>
          </cell>
        </row>
        <row r="269">
          <cell r="M269">
            <v>1</v>
          </cell>
          <cell r="N269" t="str">
            <v>-</v>
          </cell>
        </row>
        <row r="270">
          <cell r="M270">
            <v>1</v>
          </cell>
          <cell r="N270">
            <v>141852</v>
          </cell>
        </row>
        <row r="271">
          <cell r="M271">
            <v>1</v>
          </cell>
          <cell r="N271" t="str">
            <v>-</v>
          </cell>
        </row>
        <row r="272">
          <cell r="M272">
            <v>1</v>
          </cell>
          <cell r="N272">
            <v>141444</v>
          </cell>
        </row>
        <row r="273">
          <cell r="M273">
            <v>1</v>
          </cell>
          <cell r="N273">
            <v>141533</v>
          </cell>
        </row>
        <row r="274">
          <cell r="M274">
            <v>1</v>
          </cell>
          <cell r="N274">
            <v>141533</v>
          </cell>
        </row>
        <row r="275">
          <cell r="M275">
            <v>1</v>
          </cell>
          <cell r="N275">
            <v>141656</v>
          </cell>
        </row>
        <row r="276">
          <cell r="M276">
            <v>1</v>
          </cell>
          <cell r="N276">
            <v>141851</v>
          </cell>
        </row>
        <row r="277">
          <cell r="M277">
            <v>1</v>
          </cell>
          <cell r="N277">
            <v>141851</v>
          </cell>
        </row>
        <row r="278">
          <cell r="M278">
            <v>1</v>
          </cell>
          <cell r="N278">
            <v>142086</v>
          </cell>
        </row>
        <row r="279">
          <cell r="M279">
            <v>2</v>
          </cell>
          <cell r="N279">
            <v>142676</v>
          </cell>
        </row>
        <row r="280">
          <cell r="M280">
            <v>2</v>
          </cell>
          <cell r="N280">
            <v>142677</v>
          </cell>
        </row>
        <row r="281">
          <cell r="M281">
            <v>1</v>
          </cell>
          <cell r="N281">
            <v>142751</v>
          </cell>
        </row>
        <row r="282">
          <cell r="M282">
            <v>1</v>
          </cell>
          <cell r="N282">
            <v>142754</v>
          </cell>
        </row>
        <row r="283">
          <cell r="M283">
            <v>1</v>
          </cell>
          <cell r="N283">
            <v>141880</v>
          </cell>
        </row>
        <row r="284">
          <cell r="M284">
            <v>1</v>
          </cell>
          <cell r="N284">
            <v>142155</v>
          </cell>
        </row>
        <row r="285">
          <cell r="M285">
            <v>1</v>
          </cell>
          <cell r="N285">
            <v>142155</v>
          </cell>
        </row>
        <row r="286">
          <cell r="M286">
            <v>1</v>
          </cell>
          <cell r="N286">
            <v>142155</v>
          </cell>
        </row>
        <row r="287">
          <cell r="M287">
            <v>1</v>
          </cell>
          <cell r="N287">
            <v>142155</v>
          </cell>
        </row>
        <row r="288">
          <cell r="M288">
            <v>1</v>
          </cell>
          <cell r="N288">
            <v>141850</v>
          </cell>
        </row>
        <row r="289">
          <cell r="M289">
            <v>1</v>
          </cell>
          <cell r="N289">
            <v>141849</v>
          </cell>
        </row>
        <row r="290">
          <cell r="M290">
            <v>1</v>
          </cell>
          <cell r="N290">
            <v>141849</v>
          </cell>
        </row>
        <row r="291">
          <cell r="M291">
            <v>1</v>
          </cell>
          <cell r="N291">
            <v>141453</v>
          </cell>
        </row>
        <row r="292">
          <cell r="M292">
            <v>1</v>
          </cell>
          <cell r="N292">
            <v>141543</v>
          </cell>
        </row>
        <row r="293">
          <cell r="M293">
            <v>1</v>
          </cell>
          <cell r="N293">
            <v>141543</v>
          </cell>
        </row>
        <row r="294">
          <cell r="M294">
            <v>1</v>
          </cell>
          <cell r="N294">
            <v>141862</v>
          </cell>
        </row>
        <row r="295">
          <cell r="M295">
            <v>1</v>
          </cell>
          <cell r="N295">
            <v>141862</v>
          </cell>
        </row>
        <row r="296">
          <cell r="M296">
            <v>1</v>
          </cell>
          <cell r="N296">
            <v>141862</v>
          </cell>
        </row>
        <row r="297">
          <cell r="M297">
            <v>1</v>
          </cell>
          <cell r="N297">
            <v>141862</v>
          </cell>
        </row>
        <row r="298">
          <cell r="M298">
            <v>1</v>
          </cell>
          <cell r="N298">
            <v>141875</v>
          </cell>
        </row>
        <row r="299">
          <cell r="M299">
            <v>1</v>
          </cell>
          <cell r="N299">
            <v>142151</v>
          </cell>
        </row>
        <row r="300">
          <cell r="M300">
            <v>1</v>
          </cell>
          <cell r="N300">
            <v>142151</v>
          </cell>
        </row>
        <row r="301">
          <cell r="M301">
            <v>1</v>
          </cell>
          <cell r="N301">
            <v>142151</v>
          </cell>
        </row>
        <row r="302">
          <cell r="M302">
            <v>1</v>
          </cell>
          <cell r="N302">
            <v>142151</v>
          </cell>
        </row>
        <row r="303">
          <cell r="M303">
            <v>1</v>
          </cell>
          <cell r="N303">
            <v>142151</v>
          </cell>
        </row>
        <row r="304">
          <cell r="M304">
            <v>1</v>
          </cell>
          <cell r="N304">
            <v>142151</v>
          </cell>
        </row>
        <row r="305">
          <cell r="M305">
            <v>1</v>
          </cell>
          <cell r="N305">
            <v>142151</v>
          </cell>
        </row>
        <row r="306">
          <cell r="M306">
            <v>1</v>
          </cell>
          <cell r="N306">
            <v>142151</v>
          </cell>
        </row>
        <row r="307">
          <cell r="M307">
            <v>1</v>
          </cell>
          <cell r="N307">
            <v>142151</v>
          </cell>
        </row>
        <row r="308">
          <cell r="M308">
            <v>1</v>
          </cell>
          <cell r="N308">
            <v>142311</v>
          </cell>
        </row>
        <row r="309">
          <cell r="M309">
            <v>1</v>
          </cell>
          <cell r="N309">
            <v>142311</v>
          </cell>
        </row>
        <row r="310">
          <cell r="M310">
            <v>1</v>
          </cell>
          <cell r="N310">
            <v>142311</v>
          </cell>
        </row>
        <row r="311">
          <cell r="M311">
            <v>1</v>
          </cell>
          <cell r="N311">
            <v>142311</v>
          </cell>
        </row>
        <row r="312">
          <cell r="M312">
            <v>1</v>
          </cell>
          <cell r="N312">
            <v>142582</v>
          </cell>
        </row>
        <row r="313">
          <cell r="M313">
            <v>1</v>
          </cell>
          <cell r="N313">
            <v>142764</v>
          </cell>
        </row>
        <row r="314">
          <cell r="M314">
            <v>1</v>
          </cell>
          <cell r="N314">
            <v>142764</v>
          </cell>
        </row>
        <row r="315">
          <cell r="M315">
            <v>1</v>
          </cell>
          <cell r="N315">
            <v>142764</v>
          </cell>
        </row>
        <row r="316">
          <cell r="M316">
            <v>1</v>
          </cell>
          <cell r="N316">
            <v>142764</v>
          </cell>
        </row>
        <row r="317">
          <cell r="M317">
            <v>1</v>
          </cell>
          <cell r="N317">
            <v>141861</v>
          </cell>
        </row>
        <row r="318">
          <cell r="M318">
            <v>1</v>
          </cell>
          <cell r="N318">
            <v>141861</v>
          </cell>
        </row>
        <row r="319">
          <cell r="M319">
            <v>1</v>
          </cell>
          <cell r="N319">
            <v>141861</v>
          </cell>
        </row>
        <row r="320">
          <cell r="M320">
            <v>1</v>
          </cell>
          <cell r="N320">
            <v>141876</v>
          </cell>
        </row>
        <row r="321">
          <cell r="M321">
            <v>1</v>
          </cell>
          <cell r="N321">
            <v>142150</v>
          </cell>
        </row>
        <row r="322">
          <cell r="M322">
            <v>1</v>
          </cell>
          <cell r="N322">
            <v>142150</v>
          </cell>
        </row>
        <row r="323">
          <cell r="M323">
            <v>1</v>
          </cell>
          <cell r="N323">
            <v>142150</v>
          </cell>
        </row>
        <row r="324">
          <cell r="M324">
            <v>1</v>
          </cell>
          <cell r="N324">
            <v>141860</v>
          </cell>
        </row>
        <row r="325">
          <cell r="M325">
            <v>1</v>
          </cell>
          <cell r="N325">
            <v>141860</v>
          </cell>
        </row>
        <row r="326">
          <cell r="M326">
            <v>1</v>
          </cell>
          <cell r="N326">
            <v>141860</v>
          </cell>
        </row>
        <row r="327">
          <cell r="M327">
            <v>1</v>
          </cell>
          <cell r="N327">
            <v>141879</v>
          </cell>
        </row>
        <row r="328">
          <cell r="M328">
            <v>1</v>
          </cell>
          <cell r="N328">
            <v>141879</v>
          </cell>
        </row>
        <row r="329">
          <cell r="M329">
            <v>1</v>
          </cell>
          <cell r="N329">
            <v>141879</v>
          </cell>
        </row>
        <row r="330">
          <cell r="M330">
            <v>1</v>
          </cell>
          <cell r="N330">
            <v>142149</v>
          </cell>
        </row>
        <row r="331">
          <cell r="M331">
            <v>1</v>
          </cell>
          <cell r="N331">
            <v>142149</v>
          </cell>
        </row>
        <row r="332">
          <cell r="M332">
            <v>1</v>
          </cell>
          <cell r="N332">
            <v>142149</v>
          </cell>
        </row>
        <row r="333">
          <cell r="M333">
            <v>1</v>
          </cell>
          <cell r="N333">
            <v>142149</v>
          </cell>
        </row>
        <row r="334">
          <cell r="M334">
            <v>1</v>
          </cell>
          <cell r="N334">
            <v>141858</v>
          </cell>
        </row>
        <row r="335">
          <cell r="M335">
            <v>1</v>
          </cell>
          <cell r="N335">
            <v>141858</v>
          </cell>
        </row>
        <row r="336">
          <cell r="M336">
            <v>1</v>
          </cell>
          <cell r="N336">
            <v>141858</v>
          </cell>
        </row>
        <row r="337">
          <cell r="M337">
            <v>1</v>
          </cell>
          <cell r="N337">
            <v>141858</v>
          </cell>
        </row>
        <row r="338">
          <cell r="M338">
            <v>1</v>
          </cell>
          <cell r="N338">
            <v>141858</v>
          </cell>
        </row>
        <row r="339">
          <cell r="M339">
            <v>1</v>
          </cell>
          <cell r="N339">
            <v>141858</v>
          </cell>
        </row>
        <row r="340">
          <cell r="M340">
            <v>1</v>
          </cell>
          <cell r="N340">
            <v>141858</v>
          </cell>
        </row>
        <row r="341">
          <cell r="M341">
            <v>1</v>
          </cell>
          <cell r="N341">
            <v>141858</v>
          </cell>
        </row>
        <row r="342">
          <cell r="M342">
            <v>1</v>
          </cell>
          <cell r="N342">
            <v>141873</v>
          </cell>
        </row>
        <row r="343">
          <cell r="M343">
            <v>1</v>
          </cell>
          <cell r="N343">
            <v>141873</v>
          </cell>
        </row>
        <row r="344">
          <cell r="M344">
            <v>1</v>
          </cell>
          <cell r="N344">
            <v>142144</v>
          </cell>
        </row>
        <row r="345">
          <cell r="M345">
            <v>1</v>
          </cell>
          <cell r="N345">
            <v>142144</v>
          </cell>
        </row>
        <row r="346">
          <cell r="M346">
            <v>1</v>
          </cell>
          <cell r="N346">
            <v>141432</v>
          </cell>
        </row>
        <row r="347">
          <cell r="M347">
            <v>1</v>
          </cell>
          <cell r="N347">
            <v>141525</v>
          </cell>
        </row>
        <row r="348">
          <cell r="M348">
            <v>1</v>
          </cell>
          <cell r="N348">
            <v>141525</v>
          </cell>
        </row>
        <row r="349">
          <cell r="M349">
            <v>1</v>
          </cell>
          <cell r="N349">
            <v>141525</v>
          </cell>
        </row>
        <row r="350">
          <cell r="M350">
            <v>1</v>
          </cell>
          <cell r="N350">
            <v>141525</v>
          </cell>
        </row>
        <row r="351">
          <cell r="M351">
            <v>1</v>
          </cell>
          <cell r="N351">
            <v>141525</v>
          </cell>
        </row>
        <row r="352">
          <cell r="M352">
            <v>1</v>
          </cell>
          <cell r="N352">
            <v>141643</v>
          </cell>
        </row>
        <row r="353">
          <cell r="M353">
            <v>1</v>
          </cell>
          <cell r="N353">
            <v>141643</v>
          </cell>
        </row>
        <row r="354">
          <cell r="M354">
            <v>1</v>
          </cell>
          <cell r="N354">
            <v>141838</v>
          </cell>
        </row>
        <row r="355">
          <cell r="M355">
            <v>1</v>
          </cell>
          <cell r="N355">
            <v>141838</v>
          </cell>
        </row>
        <row r="356">
          <cell r="M356">
            <v>1</v>
          </cell>
          <cell r="N356">
            <v>142028</v>
          </cell>
        </row>
        <row r="357">
          <cell r="M357">
            <v>1</v>
          </cell>
          <cell r="N357">
            <v>142556</v>
          </cell>
        </row>
        <row r="358">
          <cell r="M358">
            <v>1</v>
          </cell>
          <cell r="N358">
            <v>142556</v>
          </cell>
        </row>
        <row r="359">
          <cell r="M359">
            <v>1</v>
          </cell>
          <cell r="N359">
            <v>142556</v>
          </cell>
        </row>
        <row r="360">
          <cell r="M360">
            <v>1</v>
          </cell>
          <cell r="N360">
            <v>142679</v>
          </cell>
        </row>
        <row r="361">
          <cell r="M361">
            <v>1</v>
          </cell>
          <cell r="N361" t="str">
            <v>-</v>
          </cell>
        </row>
        <row r="362">
          <cell r="M362">
            <v>1</v>
          </cell>
          <cell r="N362">
            <v>141645</v>
          </cell>
        </row>
        <row r="363">
          <cell r="M363">
            <v>1</v>
          </cell>
          <cell r="N363">
            <v>141645</v>
          </cell>
        </row>
        <row r="364">
          <cell r="M364">
            <v>1</v>
          </cell>
          <cell r="N364">
            <v>141645</v>
          </cell>
        </row>
        <row r="365">
          <cell r="M365">
            <v>1</v>
          </cell>
          <cell r="N365">
            <v>141840</v>
          </cell>
        </row>
        <row r="366">
          <cell r="M366">
            <v>1</v>
          </cell>
          <cell r="N366">
            <v>141840</v>
          </cell>
        </row>
        <row r="367">
          <cell r="M367">
            <v>1</v>
          </cell>
          <cell r="N367">
            <v>142031</v>
          </cell>
        </row>
        <row r="368">
          <cell r="M368">
            <v>1</v>
          </cell>
          <cell r="N368">
            <v>142031</v>
          </cell>
        </row>
        <row r="369">
          <cell r="M369">
            <v>1</v>
          </cell>
          <cell r="N369">
            <v>142558</v>
          </cell>
        </row>
        <row r="370">
          <cell r="M370">
            <v>1</v>
          </cell>
          <cell r="N370" t="str">
            <v>-</v>
          </cell>
        </row>
        <row r="371">
          <cell r="M371">
            <v>1</v>
          </cell>
          <cell r="N371">
            <v>141423</v>
          </cell>
        </row>
        <row r="372">
          <cell r="M372">
            <v>1</v>
          </cell>
          <cell r="N372">
            <v>141423</v>
          </cell>
        </row>
        <row r="373">
          <cell r="M373">
            <v>1</v>
          </cell>
          <cell r="N373">
            <v>141552</v>
          </cell>
        </row>
        <row r="374">
          <cell r="M374">
            <v>1</v>
          </cell>
          <cell r="N374">
            <v>141552</v>
          </cell>
        </row>
        <row r="375">
          <cell r="M375">
            <v>1</v>
          </cell>
          <cell r="N375">
            <v>141552</v>
          </cell>
        </row>
        <row r="376">
          <cell r="M376">
            <v>1</v>
          </cell>
          <cell r="N376">
            <v>141609</v>
          </cell>
        </row>
        <row r="377">
          <cell r="M377">
            <v>1</v>
          </cell>
          <cell r="N377">
            <v>141634</v>
          </cell>
        </row>
        <row r="378">
          <cell r="M378">
            <v>1</v>
          </cell>
          <cell r="N378">
            <v>141829</v>
          </cell>
        </row>
        <row r="379">
          <cell r="M379">
            <v>1</v>
          </cell>
          <cell r="N379">
            <v>141890</v>
          </cell>
        </row>
        <row r="380">
          <cell r="M380">
            <v>1</v>
          </cell>
          <cell r="N380">
            <v>142010</v>
          </cell>
        </row>
        <row r="381">
          <cell r="M381">
            <v>1</v>
          </cell>
          <cell r="N381">
            <v>142010</v>
          </cell>
        </row>
        <row r="382">
          <cell r="M382">
            <v>1</v>
          </cell>
          <cell r="N382">
            <v>142010</v>
          </cell>
        </row>
        <row r="383">
          <cell r="M383">
            <v>1</v>
          </cell>
          <cell r="N383">
            <v>142732</v>
          </cell>
        </row>
        <row r="384">
          <cell r="M384">
            <v>1</v>
          </cell>
          <cell r="N384">
            <v>142732</v>
          </cell>
        </row>
        <row r="385">
          <cell r="M385">
            <v>1</v>
          </cell>
          <cell r="N385">
            <v>142732</v>
          </cell>
        </row>
        <row r="386">
          <cell r="M386">
            <v>1</v>
          </cell>
          <cell r="N386">
            <v>142732</v>
          </cell>
        </row>
        <row r="387">
          <cell r="M387">
            <v>1</v>
          </cell>
          <cell r="N387">
            <v>142732</v>
          </cell>
        </row>
        <row r="388">
          <cell r="M388">
            <v>1</v>
          </cell>
          <cell r="N388">
            <v>143646</v>
          </cell>
        </row>
        <row r="389">
          <cell r="M389">
            <v>1</v>
          </cell>
          <cell r="N389">
            <v>143646</v>
          </cell>
        </row>
        <row r="390">
          <cell r="M390">
            <v>1</v>
          </cell>
          <cell r="N390">
            <v>144028</v>
          </cell>
        </row>
        <row r="391">
          <cell r="M391">
            <v>1</v>
          </cell>
          <cell r="N391">
            <v>144028</v>
          </cell>
        </row>
        <row r="392">
          <cell r="M392">
            <v>1</v>
          </cell>
          <cell r="N392">
            <v>144136</v>
          </cell>
        </row>
        <row r="393">
          <cell r="M393">
            <v>1</v>
          </cell>
          <cell r="N393">
            <v>144136</v>
          </cell>
        </row>
        <row r="394">
          <cell r="M394">
            <v>1</v>
          </cell>
          <cell r="N394">
            <v>144136</v>
          </cell>
        </row>
        <row r="395">
          <cell r="M395">
            <v>1</v>
          </cell>
          <cell r="N395">
            <v>144136</v>
          </cell>
        </row>
        <row r="396">
          <cell r="M396">
            <v>1</v>
          </cell>
          <cell r="N396">
            <v>144444</v>
          </cell>
        </row>
        <row r="397">
          <cell r="M397">
            <v>1</v>
          </cell>
          <cell r="N397">
            <v>144444</v>
          </cell>
        </row>
        <row r="398">
          <cell r="M398">
            <v>1</v>
          </cell>
          <cell r="N398">
            <v>144806</v>
          </cell>
        </row>
        <row r="399">
          <cell r="M399">
            <v>1</v>
          </cell>
          <cell r="N399" t="str">
            <v>-</v>
          </cell>
        </row>
        <row r="400">
          <cell r="M400">
            <v>1</v>
          </cell>
          <cell r="N400" t="str">
            <v>-</v>
          </cell>
        </row>
        <row r="401">
          <cell r="M401">
            <v>1</v>
          </cell>
          <cell r="N401" t="str">
            <v>-</v>
          </cell>
        </row>
        <row r="402">
          <cell r="M402">
            <v>1</v>
          </cell>
          <cell r="N402" t="str">
            <v>-</v>
          </cell>
        </row>
        <row r="403">
          <cell r="M403">
            <v>3</v>
          </cell>
          <cell r="N403" t="str">
            <v>-</v>
          </cell>
        </row>
        <row r="404">
          <cell r="M404">
            <v>1</v>
          </cell>
          <cell r="N404">
            <v>144159</v>
          </cell>
        </row>
        <row r="405">
          <cell r="M405">
            <v>1</v>
          </cell>
          <cell r="N405">
            <v>144159</v>
          </cell>
        </row>
        <row r="406">
          <cell r="M406">
            <v>1</v>
          </cell>
          <cell r="N406">
            <v>144159</v>
          </cell>
        </row>
        <row r="407">
          <cell r="M407">
            <v>1</v>
          </cell>
          <cell r="N407">
            <v>144159</v>
          </cell>
        </row>
        <row r="408">
          <cell r="M408">
            <v>1</v>
          </cell>
          <cell r="N408">
            <v>144194</v>
          </cell>
        </row>
        <row r="409">
          <cell r="M409">
            <v>1</v>
          </cell>
          <cell r="N409">
            <v>144194</v>
          </cell>
        </row>
        <row r="410">
          <cell r="M410">
            <v>1</v>
          </cell>
          <cell r="N410">
            <v>144194</v>
          </cell>
        </row>
        <row r="411">
          <cell r="M411">
            <v>1</v>
          </cell>
          <cell r="N411">
            <v>144194</v>
          </cell>
        </row>
        <row r="412">
          <cell r="M412">
            <v>1</v>
          </cell>
          <cell r="N412">
            <v>144194</v>
          </cell>
        </row>
        <row r="413">
          <cell r="M413">
            <v>1</v>
          </cell>
          <cell r="N413">
            <v>144213</v>
          </cell>
        </row>
        <row r="414">
          <cell r="M414">
            <v>1</v>
          </cell>
          <cell r="N414">
            <v>144213</v>
          </cell>
        </row>
        <row r="415">
          <cell r="M415">
            <v>1</v>
          </cell>
          <cell r="N415">
            <v>144213</v>
          </cell>
        </row>
        <row r="416">
          <cell r="M416">
            <v>1</v>
          </cell>
          <cell r="N416">
            <v>144213</v>
          </cell>
        </row>
        <row r="417">
          <cell r="M417">
            <v>1</v>
          </cell>
          <cell r="N417">
            <v>144213</v>
          </cell>
        </row>
        <row r="418">
          <cell r="M418">
            <v>1</v>
          </cell>
          <cell r="N418">
            <v>144470</v>
          </cell>
        </row>
        <row r="419">
          <cell r="M419">
            <v>1</v>
          </cell>
          <cell r="N419">
            <v>144470</v>
          </cell>
        </row>
        <row r="420">
          <cell r="M420">
            <v>1</v>
          </cell>
          <cell r="N420">
            <v>145338</v>
          </cell>
        </row>
        <row r="421">
          <cell r="M421">
            <v>1</v>
          </cell>
          <cell r="N421">
            <v>145338</v>
          </cell>
        </row>
        <row r="422">
          <cell r="M422">
            <v>1</v>
          </cell>
          <cell r="N422">
            <v>145338</v>
          </cell>
        </row>
        <row r="423">
          <cell r="M423">
            <v>2</v>
          </cell>
          <cell r="N423">
            <v>144656</v>
          </cell>
        </row>
        <row r="424">
          <cell r="M424">
            <v>1</v>
          </cell>
          <cell r="N424">
            <v>145185</v>
          </cell>
        </row>
        <row r="425">
          <cell r="M425">
            <v>1</v>
          </cell>
          <cell r="N425">
            <v>145185</v>
          </cell>
        </row>
        <row r="426">
          <cell r="M426">
            <v>1</v>
          </cell>
          <cell r="N426">
            <v>145369</v>
          </cell>
        </row>
        <row r="427">
          <cell r="M427">
            <v>1</v>
          </cell>
          <cell r="N427">
            <v>145369</v>
          </cell>
        </row>
        <row r="428">
          <cell r="M428">
            <v>2</v>
          </cell>
          <cell r="N428" t="str">
            <v>-</v>
          </cell>
        </row>
        <row r="429">
          <cell r="M429">
            <v>1</v>
          </cell>
          <cell r="N429" t="str">
            <v>-</v>
          </cell>
        </row>
        <row r="430">
          <cell r="M430">
            <v>1</v>
          </cell>
          <cell r="N430" t="str">
            <v>-</v>
          </cell>
        </row>
        <row r="431">
          <cell r="M431">
            <v>2</v>
          </cell>
          <cell r="N431">
            <v>143560</v>
          </cell>
        </row>
        <row r="432">
          <cell r="M432">
            <v>2</v>
          </cell>
          <cell r="N432">
            <v>143560</v>
          </cell>
        </row>
        <row r="433">
          <cell r="M433">
            <v>2</v>
          </cell>
          <cell r="N433">
            <v>143560</v>
          </cell>
        </row>
        <row r="434">
          <cell r="M434">
            <v>2</v>
          </cell>
          <cell r="N434">
            <v>143560</v>
          </cell>
        </row>
        <row r="435">
          <cell r="M435">
            <v>1</v>
          </cell>
          <cell r="N435">
            <v>143561</v>
          </cell>
        </row>
        <row r="436">
          <cell r="M436">
            <v>1</v>
          </cell>
          <cell r="N436">
            <v>143561</v>
          </cell>
        </row>
        <row r="437">
          <cell r="M437">
            <v>2</v>
          </cell>
          <cell r="N437">
            <v>143562</v>
          </cell>
        </row>
        <row r="438">
          <cell r="M438">
            <v>2</v>
          </cell>
          <cell r="N438">
            <v>143562</v>
          </cell>
        </row>
        <row r="439">
          <cell r="M439">
            <v>2</v>
          </cell>
          <cell r="N439">
            <v>143562</v>
          </cell>
        </row>
        <row r="440">
          <cell r="M440">
            <v>2</v>
          </cell>
          <cell r="N440">
            <v>143562</v>
          </cell>
        </row>
        <row r="441">
          <cell r="M441">
            <v>1</v>
          </cell>
          <cell r="N441">
            <v>143603</v>
          </cell>
        </row>
        <row r="442">
          <cell r="M442">
            <v>1</v>
          </cell>
          <cell r="N442">
            <v>143603</v>
          </cell>
        </row>
        <row r="443">
          <cell r="M443">
            <v>1</v>
          </cell>
          <cell r="N443">
            <v>143603</v>
          </cell>
        </row>
        <row r="444">
          <cell r="M444">
            <v>1</v>
          </cell>
          <cell r="N444">
            <v>143603</v>
          </cell>
        </row>
        <row r="445">
          <cell r="M445">
            <v>1</v>
          </cell>
          <cell r="N445">
            <v>143667</v>
          </cell>
        </row>
        <row r="446">
          <cell r="M446">
            <v>1</v>
          </cell>
          <cell r="N446">
            <v>143667</v>
          </cell>
        </row>
        <row r="447">
          <cell r="M447">
            <v>1</v>
          </cell>
          <cell r="N447">
            <v>143667</v>
          </cell>
        </row>
        <row r="448">
          <cell r="M448">
            <v>1</v>
          </cell>
          <cell r="N448">
            <v>143829</v>
          </cell>
        </row>
        <row r="449">
          <cell r="M449">
            <v>1</v>
          </cell>
          <cell r="N449">
            <v>143829</v>
          </cell>
        </row>
        <row r="450">
          <cell r="M450">
            <v>1</v>
          </cell>
          <cell r="N450">
            <v>143829</v>
          </cell>
        </row>
        <row r="451">
          <cell r="M451">
            <v>1</v>
          </cell>
          <cell r="N451">
            <v>143829</v>
          </cell>
        </row>
        <row r="452">
          <cell r="M452">
            <v>1</v>
          </cell>
          <cell r="N452">
            <v>143829</v>
          </cell>
        </row>
        <row r="453">
          <cell r="M453">
            <v>1</v>
          </cell>
          <cell r="N453">
            <v>143829</v>
          </cell>
        </row>
        <row r="454">
          <cell r="M454">
            <v>1</v>
          </cell>
          <cell r="N454">
            <v>144148</v>
          </cell>
        </row>
        <row r="455">
          <cell r="M455">
            <v>1</v>
          </cell>
          <cell r="N455">
            <v>144148</v>
          </cell>
        </row>
        <row r="456">
          <cell r="M456">
            <v>1</v>
          </cell>
          <cell r="N456">
            <v>144148</v>
          </cell>
        </row>
        <row r="457">
          <cell r="M457">
            <v>1</v>
          </cell>
          <cell r="N457">
            <v>144148</v>
          </cell>
        </row>
        <row r="458">
          <cell r="M458">
            <v>1</v>
          </cell>
          <cell r="N458">
            <v>144148</v>
          </cell>
        </row>
        <row r="459">
          <cell r="M459">
            <v>1</v>
          </cell>
          <cell r="N459">
            <v>144148</v>
          </cell>
        </row>
        <row r="460">
          <cell r="M460">
            <v>1</v>
          </cell>
          <cell r="N460">
            <v>144148</v>
          </cell>
        </row>
        <row r="461">
          <cell r="M461">
            <v>1</v>
          </cell>
          <cell r="N461">
            <v>144148</v>
          </cell>
        </row>
        <row r="462">
          <cell r="M462">
            <v>1</v>
          </cell>
          <cell r="N462">
            <v>144148</v>
          </cell>
        </row>
        <row r="463">
          <cell r="M463">
            <v>1</v>
          </cell>
          <cell r="N463">
            <v>144148</v>
          </cell>
        </row>
        <row r="464">
          <cell r="M464">
            <v>1</v>
          </cell>
          <cell r="N464">
            <v>144148</v>
          </cell>
        </row>
        <row r="465">
          <cell r="M465">
            <v>1</v>
          </cell>
          <cell r="N465">
            <v>144148</v>
          </cell>
        </row>
        <row r="466">
          <cell r="M466">
            <v>1</v>
          </cell>
          <cell r="N466">
            <v>144192</v>
          </cell>
        </row>
        <row r="467">
          <cell r="M467">
            <v>1</v>
          </cell>
          <cell r="N467">
            <v>144192</v>
          </cell>
        </row>
        <row r="468">
          <cell r="M468">
            <v>1</v>
          </cell>
          <cell r="N468">
            <v>144211</v>
          </cell>
        </row>
        <row r="469">
          <cell r="M469">
            <v>1</v>
          </cell>
          <cell r="N469">
            <v>144211</v>
          </cell>
        </row>
        <row r="470">
          <cell r="M470">
            <v>1</v>
          </cell>
          <cell r="N470">
            <v>144211</v>
          </cell>
        </row>
        <row r="471">
          <cell r="M471">
            <v>1</v>
          </cell>
          <cell r="N471">
            <v>144211</v>
          </cell>
        </row>
        <row r="472">
          <cell r="M472">
            <v>1</v>
          </cell>
          <cell r="N472">
            <v>144211</v>
          </cell>
        </row>
        <row r="473">
          <cell r="M473">
            <v>1</v>
          </cell>
          <cell r="N473">
            <v>144211</v>
          </cell>
        </row>
        <row r="474">
          <cell r="M474">
            <v>1</v>
          </cell>
          <cell r="N474">
            <v>144211</v>
          </cell>
        </row>
        <row r="475">
          <cell r="M475">
            <v>1</v>
          </cell>
          <cell r="N475">
            <v>144211</v>
          </cell>
        </row>
        <row r="476">
          <cell r="M476">
            <v>1</v>
          </cell>
          <cell r="N476">
            <v>144211</v>
          </cell>
        </row>
        <row r="477">
          <cell r="M477">
            <v>1</v>
          </cell>
          <cell r="N477">
            <v>144211</v>
          </cell>
        </row>
        <row r="478">
          <cell r="M478">
            <v>1</v>
          </cell>
          <cell r="N478">
            <v>144211</v>
          </cell>
        </row>
        <row r="479">
          <cell r="M479">
            <v>1</v>
          </cell>
          <cell r="N479">
            <v>144211</v>
          </cell>
        </row>
        <row r="480">
          <cell r="M480">
            <v>1</v>
          </cell>
          <cell r="N480">
            <v>144211</v>
          </cell>
        </row>
        <row r="481">
          <cell r="M481">
            <v>1</v>
          </cell>
          <cell r="N481">
            <v>144211</v>
          </cell>
        </row>
        <row r="482">
          <cell r="M482">
            <v>1</v>
          </cell>
          <cell r="N482">
            <v>144211</v>
          </cell>
        </row>
        <row r="483">
          <cell r="M483">
            <v>1</v>
          </cell>
          <cell r="N483">
            <v>144211</v>
          </cell>
        </row>
        <row r="484">
          <cell r="M484">
            <v>1</v>
          </cell>
          <cell r="N484">
            <v>144211</v>
          </cell>
        </row>
        <row r="485">
          <cell r="M485">
            <v>1</v>
          </cell>
          <cell r="N485">
            <v>144211</v>
          </cell>
        </row>
        <row r="486">
          <cell r="M486">
            <v>1</v>
          </cell>
          <cell r="N486">
            <v>144211</v>
          </cell>
        </row>
        <row r="487">
          <cell r="M487">
            <v>1</v>
          </cell>
          <cell r="N487">
            <v>144211</v>
          </cell>
        </row>
        <row r="488">
          <cell r="M488">
            <v>1</v>
          </cell>
          <cell r="N488">
            <v>144211</v>
          </cell>
        </row>
        <row r="489">
          <cell r="M489">
            <v>1</v>
          </cell>
          <cell r="N489">
            <v>144211</v>
          </cell>
        </row>
        <row r="490">
          <cell r="M490">
            <v>1</v>
          </cell>
          <cell r="N490">
            <v>144211</v>
          </cell>
        </row>
        <row r="491">
          <cell r="M491">
            <v>1</v>
          </cell>
          <cell r="N491">
            <v>144211</v>
          </cell>
        </row>
        <row r="492">
          <cell r="M492">
            <v>1</v>
          </cell>
          <cell r="N492">
            <v>144211</v>
          </cell>
        </row>
        <row r="493">
          <cell r="M493">
            <v>1</v>
          </cell>
          <cell r="N493">
            <v>144211</v>
          </cell>
        </row>
        <row r="494">
          <cell r="M494">
            <v>1</v>
          </cell>
          <cell r="N494">
            <v>144211</v>
          </cell>
        </row>
        <row r="495">
          <cell r="M495">
            <v>1</v>
          </cell>
          <cell r="N495">
            <v>144211</v>
          </cell>
        </row>
        <row r="496">
          <cell r="M496">
            <v>1</v>
          </cell>
          <cell r="N496">
            <v>144211</v>
          </cell>
        </row>
        <row r="497">
          <cell r="M497">
            <v>1</v>
          </cell>
          <cell r="N497">
            <v>144211</v>
          </cell>
        </row>
        <row r="498">
          <cell r="M498">
            <v>1</v>
          </cell>
          <cell r="N498">
            <v>144211</v>
          </cell>
        </row>
        <row r="499">
          <cell r="M499">
            <v>1</v>
          </cell>
          <cell r="N499">
            <v>144211</v>
          </cell>
        </row>
        <row r="500">
          <cell r="M500">
            <v>1</v>
          </cell>
          <cell r="N500">
            <v>144211</v>
          </cell>
        </row>
        <row r="501">
          <cell r="M501">
            <v>1</v>
          </cell>
          <cell r="N501">
            <v>144211</v>
          </cell>
        </row>
        <row r="502">
          <cell r="M502">
            <v>1</v>
          </cell>
          <cell r="N502">
            <v>144211</v>
          </cell>
        </row>
        <row r="503">
          <cell r="M503">
            <v>1</v>
          </cell>
          <cell r="N503">
            <v>144211</v>
          </cell>
        </row>
        <row r="504">
          <cell r="M504">
            <v>1</v>
          </cell>
          <cell r="N504">
            <v>144211</v>
          </cell>
        </row>
        <row r="505">
          <cell r="M505">
            <v>1</v>
          </cell>
          <cell r="N505">
            <v>144211</v>
          </cell>
        </row>
        <row r="506">
          <cell r="M506">
            <v>1</v>
          </cell>
          <cell r="N506">
            <v>144211</v>
          </cell>
        </row>
        <row r="507">
          <cell r="M507">
            <v>1</v>
          </cell>
          <cell r="N507">
            <v>144211</v>
          </cell>
        </row>
        <row r="508">
          <cell r="M508">
            <v>1</v>
          </cell>
          <cell r="N508">
            <v>144211</v>
          </cell>
        </row>
        <row r="509">
          <cell r="M509">
            <v>1</v>
          </cell>
          <cell r="N509">
            <v>144211</v>
          </cell>
        </row>
        <row r="510">
          <cell r="M510">
            <v>1</v>
          </cell>
          <cell r="N510">
            <v>144211</v>
          </cell>
        </row>
        <row r="511">
          <cell r="M511">
            <v>1</v>
          </cell>
          <cell r="N511">
            <v>144211</v>
          </cell>
        </row>
        <row r="512">
          <cell r="M512">
            <v>1</v>
          </cell>
          <cell r="N512">
            <v>144211</v>
          </cell>
        </row>
        <row r="513">
          <cell r="M513">
            <v>1</v>
          </cell>
          <cell r="N513">
            <v>144211</v>
          </cell>
        </row>
        <row r="514">
          <cell r="M514">
            <v>1</v>
          </cell>
          <cell r="N514">
            <v>144211</v>
          </cell>
        </row>
        <row r="515">
          <cell r="M515">
            <v>1</v>
          </cell>
          <cell r="N515">
            <v>144211</v>
          </cell>
        </row>
        <row r="516">
          <cell r="M516">
            <v>1</v>
          </cell>
          <cell r="N516">
            <v>144211</v>
          </cell>
        </row>
        <row r="517">
          <cell r="M517">
            <v>1</v>
          </cell>
          <cell r="N517">
            <v>144211</v>
          </cell>
        </row>
        <row r="518">
          <cell r="M518">
            <v>1</v>
          </cell>
          <cell r="N518">
            <v>144211</v>
          </cell>
        </row>
        <row r="519">
          <cell r="M519">
            <v>1</v>
          </cell>
          <cell r="N519">
            <v>144211</v>
          </cell>
        </row>
        <row r="520">
          <cell r="M520">
            <v>1</v>
          </cell>
          <cell r="N520">
            <v>144457</v>
          </cell>
        </row>
        <row r="521">
          <cell r="M521">
            <v>1</v>
          </cell>
          <cell r="N521">
            <v>144457</v>
          </cell>
        </row>
        <row r="522">
          <cell r="M522">
            <v>1</v>
          </cell>
          <cell r="N522">
            <v>144457</v>
          </cell>
        </row>
        <row r="523">
          <cell r="M523">
            <v>1</v>
          </cell>
          <cell r="N523">
            <v>144457</v>
          </cell>
        </row>
        <row r="524">
          <cell r="M524">
            <v>1</v>
          </cell>
          <cell r="N524">
            <v>144814</v>
          </cell>
        </row>
        <row r="525">
          <cell r="M525">
            <v>1</v>
          </cell>
          <cell r="N525">
            <v>144814</v>
          </cell>
        </row>
        <row r="526">
          <cell r="M526">
            <v>1</v>
          </cell>
          <cell r="N526">
            <v>144814</v>
          </cell>
        </row>
        <row r="527">
          <cell r="M527">
            <v>1</v>
          </cell>
          <cell r="N527">
            <v>144814</v>
          </cell>
        </row>
        <row r="528">
          <cell r="M528">
            <v>1</v>
          </cell>
          <cell r="N528" t="str">
            <v>-</v>
          </cell>
        </row>
        <row r="529">
          <cell r="M529">
            <v>1</v>
          </cell>
          <cell r="N529" t="str">
            <v>-</v>
          </cell>
        </row>
        <row r="530">
          <cell r="M530">
            <v>1</v>
          </cell>
          <cell r="N530">
            <v>143559</v>
          </cell>
        </row>
        <row r="531">
          <cell r="M531">
            <v>1</v>
          </cell>
          <cell r="N531">
            <v>143559</v>
          </cell>
        </row>
        <row r="532">
          <cell r="M532">
            <v>1</v>
          </cell>
          <cell r="N532">
            <v>143559</v>
          </cell>
        </row>
        <row r="533">
          <cell r="M533">
            <v>1</v>
          </cell>
          <cell r="N533">
            <v>143604</v>
          </cell>
        </row>
        <row r="534">
          <cell r="M534">
            <v>1</v>
          </cell>
          <cell r="N534">
            <v>143604</v>
          </cell>
        </row>
        <row r="535">
          <cell r="M535">
            <v>1</v>
          </cell>
          <cell r="N535">
            <v>143604</v>
          </cell>
        </row>
        <row r="536">
          <cell r="M536">
            <v>1</v>
          </cell>
          <cell r="N536">
            <v>143668</v>
          </cell>
        </row>
        <row r="537">
          <cell r="M537">
            <v>1</v>
          </cell>
          <cell r="N537">
            <v>143668</v>
          </cell>
        </row>
        <row r="538">
          <cell r="M538">
            <v>1</v>
          </cell>
          <cell r="N538">
            <v>143668</v>
          </cell>
        </row>
        <row r="539">
          <cell r="M539">
            <v>1</v>
          </cell>
          <cell r="N539">
            <v>143668</v>
          </cell>
        </row>
        <row r="540">
          <cell r="M540">
            <v>1</v>
          </cell>
          <cell r="N540">
            <v>143710</v>
          </cell>
        </row>
        <row r="541">
          <cell r="M541">
            <v>1</v>
          </cell>
          <cell r="N541">
            <v>143830</v>
          </cell>
        </row>
        <row r="542">
          <cell r="M542">
            <v>1</v>
          </cell>
          <cell r="N542">
            <v>143830</v>
          </cell>
        </row>
        <row r="543">
          <cell r="M543">
            <v>1</v>
          </cell>
          <cell r="N543">
            <v>144068</v>
          </cell>
        </row>
        <row r="544">
          <cell r="M544">
            <v>1</v>
          </cell>
          <cell r="N544">
            <v>144068</v>
          </cell>
        </row>
        <row r="545">
          <cell r="M545">
            <v>1</v>
          </cell>
          <cell r="N545">
            <v>144149</v>
          </cell>
        </row>
        <row r="546">
          <cell r="M546">
            <v>2</v>
          </cell>
          <cell r="N546">
            <v>144212</v>
          </cell>
        </row>
        <row r="547">
          <cell r="M547">
            <v>2</v>
          </cell>
          <cell r="N547">
            <v>144212</v>
          </cell>
        </row>
        <row r="548">
          <cell r="M548">
            <v>2</v>
          </cell>
          <cell r="N548">
            <v>144212</v>
          </cell>
        </row>
        <row r="549">
          <cell r="M549">
            <v>2</v>
          </cell>
          <cell r="N549">
            <v>144212</v>
          </cell>
        </row>
        <row r="550">
          <cell r="M550">
            <v>2</v>
          </cell>
          <cell r="N550">
            <v>144212</v>
          </cell>
        </row>
        <row r="551">
          <cell r="M551">
            <v>2</v>
          </cell>
          <cell r="N551">
            <v>144212</v>
          </cell>
        </row>
        <row r="552">
          <cell r="M552">
            <v>2</v>
          </cell>
          <cell r="N552">
            <v>144212</v>
          </cell>
        </row>
        <row r="553">
          <cell r="M553">
            <v>1</v>
          </cell>
          <cell r="N553">
            <v>144458</v>
          </cell>
        </row>
        <row r="554">
          <cell r="M554">
            <v>1</v>
          </cell>
          <cell r="N554">
            <v>144458</v>
          </cell>
        </row>
        <row r="555">
          <cell r="M555">
            <v>1</v>
          </cell>
          <cell r="N555">
            <v>144815</v>
          </cell>
        </row>
        <row r="556">
          <cell r="M556">
            <v>1</v>
          </cell>
          <cell r="N556">
            <v>144815</v>
          </cell>
        </row>
        <row r="557">
          <cell r="M557">
            <v>1</v>
          </cell>
          <cell r="N557">
            <v>144815</v>
          </cell>
        </row>
        <row r="558">
          <cell r="M558">
            <v>1</v>
          </cell>
          <cell r="N558">
            <v>144815</v>
          </cell>
        </row>
        <row r="559">
          <cell r="M559">
            <v>1</v>
          </cell>
          <cell r="N559">
            <v>144815</v>
          </cell>
        </row>
        <row r="560">
          <cell r="M560">
            <v>2</v>
          </cell>
          <cell r="N560">
            <v>144854</v>
          </cell>
        </row>
        <row r="561">
          <cell r="M561">
            <v>2</v>
          </cell>
          <cell r="N561">
            <v>144854</v>
          </cell>
        </row>
        <row r="562">
          <cell r="M562">
            <v>2</v>
          </cell>
          <cell r="N562">
            <v>144854</v>
          </cell>
        </row>
        <row r="563">
          <cell r="M563">
            <v>2</v>
          </cell>
          <cell r="N563">
            <v>144854</v>
          </cell>
        </row>
        <row r="564">
          <cell r="M564">
            <v>2</v>
          </cell>
          <cell r="N564">
            <v>144854</v>
          </cell>
        </row>
        <row r="565">
          <cell r="M565">
            <v>2</v>
          </cell>
          <cell r="N565">
            <v>144854</v>
          </cell>
        </row>
        <row r="566">
          <cell r="M566">
            <v>2</v>
          </cell>
          <cell r="N566">
            <v>144854</v>
          </cell>
        </row>
        <row r="567">
          <cell r="M567">
            <v>2</v>
          </cell>
          <cell r="N567">
            <v>144854</v>
          </cell>
        </row>
        <row r="568">
          <cell r="M568">
            <v>2</v>
          </cell>
          <cell r="N568">
            <v>144854</v>
          </cell>
        </row>
        <row r="569">
          <cell r="M569">
            <v>1</v>
          </cell>
          <cell r="N569">
            <v>144912</v>
          </cell>
        </row>
        <row r="570">
          <cell r="M570">
            <v>1</v>
          </cell>
          <cell r="N570">
            <v>144922</v>
          </cell>
        </row>
        <row r="571">
          <cell r="M571">
            <v>1</v>
          </cell>
          <cell r="N571" t="str">
            <v>-</v>
          </cell>
        </row>
        <row r="572">
          <cell r="M572">
            <v>1</v>
          </cell>
          <cell r="N572">
            <v>143581</v>
          </cell>
        </row>
        <row r="573">
          <cell r="M573">
            <v>1</v>
          </cell>
          <cell r="N573">
            <v>143612</v>
          </cell>
        </row>
        <row r="574">
          <cell r="M574">
            <v>1</v>
          </cell>
          <cell r="N574">
            <v>144100</v>
          </cell>
        </row>
        <row r="575">
          <cell r="M575">
            <v>1</v>
          </cell>
          <cell r="N575">
            <v>144100</v>
          </cell>
        </row>
        <row r="576">
          <cell r="M576">
            <v>1</v>
          </cell>
          <cell r="N576">
            <v>144100</v>
          </cell>
        </row>
        <row r="577">
          <cell r="M577">
            <v>1</v>
          </cell>
          <cell r="N577">
            <v>144100</v>
          </cell>
        </row>
        <row r="578">
          <cell r="M578">
            <v>1</v>
          </cell>
          <cell r="N578">
            <v>144100</v>
          </cell>
        </row>
        <row r="579">
          <cell r="M579">
            <v>1</v>
          </cell>
          <cell r="N579">
            <v>144165</v>
          </cell>
        </row>
        <row r="580">
          <cell r="M580">
            <v>1</v>
          </cell>
          <cell r="N580">
            <v>144165</v>
          </cell>
        </row>
        <row r="581">
          <cell r="M581">
            <v>1</v>
          </cell>
          <cell r="N581">
            <v>144200</v>
          </cell>
        </row>
        <row r="582">
          <cell r="M582">
            <v>1</v>
          </cell>
          <cell r="N582">
            <v>144200</v>
          </cell>
        </row>
        <row r="583">
          <cell r="M583">
            <v>1</v>
          </cell>
          <cell r="N583">
            <v>144200</v>
          </cell>
        </row>
        <row r="584">
          <cell r="M584">
            <v>1</v>
          </cell>
          <cell r="N584">
            <v>144215</v>
          </cell>
        </row>
        <row r="585">
          <cell r="M585">
            <v>1</v>
          </cell>
          <cell r="N585">
            <v>144215</v>
          </cell>
        </row>
        <row r="586">
          <cell r="M586">
            <v>1</v>
          </cell>
          <cell r="N586">
            <v>144215</v>
          </cell>
        </row>
        <row r="587">
          <cell r="M587">
            <v>1</v>
          </cell>
          <cell r="N587">
            <v>144215</v>
          </cell>
        </row>
        <row r="588">
          <cell r="M588">
            <v>1</v>
          </cell>
          <cell r="N588">
            <v>144215</v>
          </cell>
        </row>
        <row r="589">
          <cell r="M589">
            <v>1</v>
          </cell>
          <cell r="N589">
            <v>144215</v>
          </cell>
        </row>
        <row r="590">
          <cell r="M590">
            <v>1</v>
          </cell>
          <cell r="N590">
            <v>144215</v>
          </cell>
        </row>
        <row r="591">
          <cell r="M591">
            <v>1</v>
          </cell>
          <cell r="N591">
            <v>144478</v>
          </cell>
        </row>
        <row r="592">
          <cell r="M592">
            <v>1</v>
          </cell>
          <cell r="N592">
            <v>144478</v>
          </cell>
        </row>
        <row r="593">
          <cell r="M593">
            <v>1</v>
          </cell>
          <cell r="N593">
            <v>144792</v>
          </cell>
        </row>
        <row r="594">
          <cell r="M594">
            <v>2</v>
          </cell>
          <cell r="N594">
            <v>145348</v>
          </cell>
        </row>
        <row r="595">
          <cell r="M595">
            <v>2</v>
          </cell>
          <cell r="N595">
            <v>145348</v>
          </cell>
        </row>
        <row r="596">
          <cell r="M596">
            <v>1</v>
          </cell>
          <cell r="N596" t="str">
            <v>-</v>
          </cell>
        </row>
        <row r="597">
          <cell r="M597">
            <v>1</v>
          </cell>
          <cell r="N597" t="str">
            <v>-</v>
          </cell>
        </row>
        <row r="598">
          <cell r="M598">
            <v>1</v>
          </cell>
          <cell r="N598" t="str">
            <v>-</v>
          </cell>
        </row>
        <row r="599">
          <cell r="M599">
            <v>1</v>
          </cell>
          <cell r="N599" t="str">
            <v>-</v>
          </cell>
        </row>
        <row r="600">
          <cell r="M600">
            <v>1</v>
          </cell>
          <cell r="N600" t="str">
            <v>-</v>
          </cell>
        </row>
        <row r="601">
          <cell r="M601">
            <v>1</v>
          </cell>
          <cell r="N601" t="str">
            <v>-</v>
          </cell>
        </row>
        <row r="602">
          <cell r="M602">
            <v>1</v>
          </cell>
          <cell r="N602">
            <v>144142</v>
          </cell>
        </row>
        <row r="603">
          <cell r="M603">
            <v>1</v>
          </cell>
          <cell r="N603">
            <v>144142</v>
          </cell>
        </row>
        <row r="604">
          <cell r="M604">
            <v>1</v>
          </cell>
          <cell r="N604">
            <v>144142</v>
          </cell>
        </row>
        <row r="605">
          <cell r="M605">
            <v>1</v>
          </cell>
          <cell r="N605">
            <v>144142</v>
          </cell>
        </row>
        <row r="606">
          <cell r="M606">
            <v>1</v>
          </cell>
          <cell r="N606">
            <v>144142</v>
          </cell>
        </row>
        <row r="607">
          <cell r="M607">
            <v>1</v>
          </cell>
          <cell r="N607">
            <v>144142</v>
          </cell>
        </row>
        <row r="608">
          <cell r="M608">
            <v>1</v>
          </cell>
          <cell r="N608">
            <v>144142</v>
          </cell>
        </row>
        <row r="609">
          <cell r="M609">
            <v>1</v>
          </cell>
          <cell r="N609">
            <v>144142</v>
          </cell>
        </row>
        <row r="610">
          <cell r="M610">
            <v>1</v>
          </cell>
          <cell r="N610">
            <v>144190</v>
          </cell>
        </row>
        <row r="611">
          <cell r="M611">
            <v>1</v>
          </cell>
          <cell r="N611">
            <v>144190</v>
          </cell>
        </row>
        <row r="612">
          <cell r="M612">
            <v>1</v>
          </cell>
          <cell r="N612">
            <v>144190</v>
          </cell>
        </row>
        <row r="613">
          <cell r="M613">
            <v>1</v>
          </cell>
          <cell r="N613">
            <v>144190</v>
          </cell>
        </row>
        <row r="614">
          <cell r="M614">
            <v>1</v>
          </cell>
          <cell r="N614">
            <v>144190</v>
          </cell>
        </row>
        <row r="615">
          <cell r="M615">
            <v>1</v>
          </cell>
          <cell r="N615">
            <v>144190</v>
          </cell>
        </row>
        <row r="616">
          <cell r="M616">
            <v>1</v>
          </cell>
          <cell r="N616">
            <v>144190</v>
          </cell>
        </row>
        <row r="617">
          <cell r="M617">
            <v>1</v>
          </cell>
          <cell r="N617">
            <v>144190</v>
          </cell>
        </row>
        <row r="618">
          <cell r="M618">
            <v>1</v>
          </cell>
          <cell r="N618">
            <v>144190</v>
          </cell>
        </row>
        <row r="619">
          <cell r="M619">
            <v>1</v>
          </cell>
          <cell r="N619">
            <v>144190</v>
          </cell>
        </row>
        <row r="620">
          <cell r="M620">
            <v>1</v>
          </cell>
          <cell r="N620">
            <v>144190</v>
          </cell>
        </row>
        <row r="621">
          <cell r="M621">
            <v>1</v>
          </cell>
          <cell r="N621">
            <v>144190</v>
          </cell>
        </row>
        <row r="622">
          <cell r="M622">
            <v>1</v>
          </cell>
          <cell r="N622">
            <v>144452</v>
          </cell>
        </row>
        <row r="623">
          <cell r="M623">
            <v>1</v>
          </cell>
          <cell r="N623">
            <v>144452</v>
          </cell>
        </row>
        <row r="624">
          <cell r="M624">
            <v>1</v>
          </cell>
          <cell r="N624">
            <v>144452</v>
          </cell>
        </row>
        <row r="625">
          <cell r="M625">
            <v>1</v>
          </cell>
          <cell r="N625">
            <v>145327</v>
          </cell>
        </row>
        <row r="626">
          <cell r="M626">
            <v>2</v>
          </cell>
          <cell r="N626" t="str">
            <v>144051 e 144046</v>
          </cell>
        </row>
        <row r="627">
          <cell r="M627">
            <v>2</v>
          </cell>
          <cell r="N627" t="str">
            <v>144051 e 144046</v>
          </cell>
        </row>
        <row r="628">
          <cell r="M628">
            <v>2</v>
          </cell>
          <cell r="N628" t="str">
            <v>144051 e 144046</v>
          </cell>
        </row>
        <row r="629">
          <cell r="M629">
            <v>2</v>
          </cell>
          <cell r="N629" t="str">
            <v>145329 e 145328</v>
          </cell>
        </row>
        <row r="630">
          <cell r="M630">
            <v>1</v>
          </cell>
          <cell r="N630">
            <v>143541</v>
          </cell>
        </row>
        <row r="631">
          <cell r="M631">
            <v>1</v>
          </cell>
          <cell r="N631">
            <v>143541</v>
          </cell>
        </row>
        <row r="632">
          <cell r="M632">
            <v>1</v>
          </cell>
          <cell r="N632">
            <v>143541</v>
          </cell>
        </row>
        <row r="633">
          <cell r="M633">
            <v>1</v>
          </cell>
          <cell r="N633">
            <v>143546</v>
          </cell>
        </row>
        <row r="634">
          <cell r="M634">
            <v>1</v>
          </cell>
          <cell r="N634">
            <v>143546</v>
          </cell>
        </row>
        <row r="635">
          <cell r="M635">
            <v>1</v>
          </cell>
          <cell r="N635">
            <v>143546</v>
          </cell>
        </row>
        <row r="636">
          <cell r="M636">
            <v>1</v>
          </cell>
          <cell r="N636">
            <v>143546</v>
          </cell>
        </row>
        <row r="637">
          <cell r="M637">
            <v>1</v>
          </cell>
          <cell r="N637">
            <v>143546</v>
          </cell>
        </row>
        <row r="638">
          <cell r="M638">
            <v>1</v>
          </cell>
          <cell r="N638">
            <v>143546</v>
          </cell>
        </row>
        <row r="639">
          <cell r="M639">
            <v>1</v>
          </cell>
          <cell r="N639">
            <v>143546</v>
          </cell>
        </row>
        <row r="640">
          <cell r="M640">
            <v>1</v>
          </cell>
          <cell r="N640">
            <v>143553</v>
          </cell>
        </row>
        <row r="641">
          <cell r="M641">
            <v>1</v>
          </cell>
          <cell r="N641">
            <v>143553</v>
          </cell>
        </row>
        <row r="642">
          <cell r="M642">
            <v>1</v>
          </cell>
          <cell r="N642">
            <v>143553</v>
          </cell>
        </row>
        <row r="643">
          <cell r="M643">
            <v>1</v>
          </cell>
          <cell r="N643">
            <v>143553</v>
          </cell>
        </row>
        <row r="644">
          <cell r="M644">
            <v>1</v>
          </cell>
          <cell r="N644">
            <v>143553</v>
          </cell>
        </row>
        <row r="645">
          <cell r="M645">
            <v>1</v>
          </cell>
          <cell r="N645">
            <v>143553</v>
          </cell>
        </row>
        <row r="646">
          <cell r="M646">
            <v>1</v>
          </cell>
          <cell r="N646">
            <v>143618</v>
          </cell>
        </row>
        <row r="647">
          <cell r="M647">
            <v>1</v>
          </cell>
          <cell r="N647">
            <v>143618</v>
          </cell>
        </row>
        <row r="648">
          <cell r="M648">
            <v>1</v>
          </cell>
          <cell r="N648">
            <v>143618</v>
          </cell>
        </row>
        <row r="649">
          <cell r="M649">
            <v>1</v>
          </cell>
          <cell r="N649">
            <v>143618</v>
          </cell>
        </row>
        <row r="650">
          <cell r="M650">
            <v>1</v>
          </cell>
          <cell r="N650">
            <v>143618</v>
          </cell>
        </row>
        <row r="651">
          <cell r="M651">
            <v>1</v>
          </cell>
          <cell r="N651">
            <v>143618</v>
          </cell>
        </row>
        <row r="652">
          <cell r="M652">
            <v>1</v>
          </cell>
          <cell r="N652">
            <v>143618</v>
          </cell>
        </row>
        <row r="653">
          <cell r="M653">
            <v>1</v>
          </cell>
          <cell r="N653">
            <v>143703</v>
          </cell>
        </row>
        <row r="654">
          <cell r="M654">
            <v>1</v>
          </cell>
          <cell r="N654">
            <v>143703</v>
          </cell>
        </row>
        <row r="655">
          <cell r="M655">
            <v>1</v>
          </cell>
          <cell r="N655">
            <v>143703</v>
          </cell>
        </row>
        <row r="656">
          <cell r="M656">
            <v>1</v>
          </cell>
          <cell r="N656">
            <v>143703</v>
          </cell>
        </row>
        <row r="657">
          <cell r="M657">
            <v>1</v>
          </cell>
          <cell r="N657">
            <v>143703</v>
          </cell>
        </row>
        <row r="658">
          <cell r="M658">
            <v>1</v>
          </cell>
          <cell r="N658">
            <v>143703</v>
          </cell>
        </row>
        <row r="659">
          <cell r="M659">
            <v>1</v>
          </cell>
          <cell r="N659">
            <v>143704</v>
          </cell>
        </row>
        <row r="660">
          <cell r="M660">
            <v>1</v>
          </cell>
          <cell r="N660">
            <v>143704</v>
          </cell>
        </row>
        <row r="661">
          <cell r="M661">
            <v>1</v>
          </cell>
          <cell r="N661">
            <v>143704</v>
          </cell>
        </row>
        <row r="662">
          <cell r="M662">
            <v>1</v>
          </cell>
          <cell r="N662">
            <v>143705</v>
          </cell>
        </row>
        <row r="663">
          <cell r="M663">
            <v>1</v>
          </cell>
          <cell r="N663">
            <v>143705</v>
          </cell>
        </row>
        <row r="664">
          <cell r="M664">
            <v>1</v>
          </cell>
          <cell r="N664">
            <v>143705</v>
          </cell>
        </row>
        <row r="665">
          <cell r="M665">
            <v>1</v>
          </cell>
          <cell r="N665">
            <v>143705</v>
          </cell>
        </row>
        <row r="666">
          <cell r="M666">
            <v>1</v>
          </cell>
          <cell r="N666">
            <v>143824</v>
          </cell>
        </row>
        <row r="667">
          <cell r="M667">
            <v>1</v>
          </cell>
          <cell r="N667">
            <v>143824</v>
          </cell>
        </row>
        <row r="668">
          <cell r="M668">
            <v>1</v>
          </cell>
          <cell r="N668">
            <v>143824</v>
          </cell>
        </row>
        <row r="669">
          <cell r="M669">
            <v>1</v>
          </cell>
          <cell r="N669">
            <v>143824</v>
          </cell>
        </row>
        <row r="670">
          <cell r="M670">
            <v>1</v>
          </cell>
          <cell r="N670">
            <v>144053</v>
          </cell>
        </row>
        <row r="671">
          <cell r="M671">
            <v>1</v>
          </cell>
          <cell r="N671">
            <v>144053</v>
          </cell>
        </row>
        <row r="672">
          <cell r="M672">
            <v>1</v>
          </cell>
          <cell r="N672">
            <v>144053</v>
          </cell>
        </row>
        <row r="673">
          <cell r="M673">
            <v>1</v>
          </cell>
          <cell r="N673">
            <v>144053</v>
          </cell>
        </row>
        <row r="674">
          <cell r="M674">
            <v>1</v>
          </cell>
          <cell r="N674">
            <v>144053</v>
          </cell>
        </row>
        <row r="675">
          <cell r="M675">
            <v>1</v>
          </cell>
          <cell r="N675">
            <v>144053</v>
          </cell>
        </row>
        <row r="676">
          <cell r="M676">
            <v>1</v>
          </cell>
          <cell r="N676">
            <v>144143</v>
          </cell>
        </row>
        <row r="677">
          <cell r="M677">
            <v>1</v>
          </cell>
          <cell r="N677">
            <v>144143</v>
          </cell>
        </row>
        <row r="678">
          <cell r="M678">
            <v>1</v>
          </cell>
          <cell r="N678">
            <v>144143</v>
          </cell>
        </row>
        <row r="679">
          <cell r="M679">
            <v>1</v>
          </cell>
          <cell r="N679">
            <v>144143</v>
          </cell>
        </row>
        <row r="680">
          <cell r="M680">
            <v>1</v>
          </cell>
          <cell r="N680">
            <v>144143</v>
          </cell>
        </row>
        <row r="681">
          <cell r="M681">
            <v>1</v>
          </cell>
          <cell r="N681">
            <v>144143</v>
          </cell>
        </row>
        <row r="682">
          <cell r="M682">
            <v>1</v>
          </cell>
          <cell r="N682">
            <v>144143</v>
          </cell>
        </row>
        <row r="683">
          <cell r="M683">
            <v>1</v>
          </cell>
          <cell r="N683">
            <v>144143</v>
          </cell>
        </row>
        <row r="684">
          <cell r="M684">
            <v>1</v>
          </cell>
          <cell r="N684">
            <v>144143</v>
          </cell>
        </row>
        <row r="685">
          <cell r="M685">
            <v>1</v>
          </cell>
          <cell r="N685">
            <v>144143</v>
          </cell>
        </row>
        <row r="686">
          <cell r="M686">
            <v>1</v>
          </cell>
          <cell r="N686">
            <v>144143</v>
          </cell>
        </row>
        <row r="687">
          <cell r="M687">
            <v>1</v>
          </cell>
          <cell r="N687">
            <v>144191</v>
          </cell>
        </row>
        <row r="688">
          <cell r="M688">
            <v>1</v>
          </cell>
          <cell r="N688">
            <v>144191</v>
          </cell>
        </row>
        <row r="689">
          <cell r="M689">
            <v>1</v>
          </cell>
          <cell r="N689">
            <v>144191</v>
          </cell>
        </row>
        <row r="690">
          <cell r="M690">
            <v>1</v>
          </cell>
          <cell r="N690">
            <v>144191</v>
          </cell>
        </row>
        <row r="691">
          <cell r="M691">
            <v>1</v>
          </cell>
          <cell r="N691">
            <v>144191</v>
          </cell>
        </row>
        <row r="692">
          <cell r="M692">
            <v>1</v>
          </cell>
          <cell r="N692">
            <v>144191</v>
          </cell>
        </row>
        <row r="693">
          <cell r="M693">
            <v>1</v>
          </cell>
          <cell r="N693">
            <v>144191</v>
          </cell>
        </row>
        <row r="694">
          <cell r="M694">
            <v>1</v>
          </cell>
          <cell r="N694">
            <v>144191</v>
          </cell>
        </row>
        <row r="695">
          <cell r="M695">
            <v>1</v>
          </cell>
          <cell r="N695">
            <v>144191</v>
          </cell>
        </row>
        <row r="696">
          <cell r="M696">
            <v>1</v>
          </cell>
          <cell r="N696">
            <v>144191</v>
          </cell>
        </row>
        <row r="697">
          <cell r="M697">
            <v>1</v>
          </cell>
          <cell r="N697">
            <v>144745</v>
          </cell>
        </row>
        <row r="698">
          <cell r="M698">
            <v>1</v>
          </cell>
          <cell r="N698">
            <v>144745</v>
          </cell>
        </row>
        <row r="699">
          <cell r="M699">
            <v>1</v>
          </cell>
          <cell r="N699">
            <v>144745</v>
          </cell>
        </row>
        <row r="700">
          <cell r="M700">
            <v>1</v>
          </cell>
          <cell r="N700">
            <v>144745</v>
          </cell>
        </row>
        <row r="701">
          <cell r="M701">
            <v>1</v>
          </cell>
          <cell r="N701">
            <v>144745</v>
          </cell>
        </row>
        <row r="702">
          <cell r="M702">
            <v>1</v>
          </cell>
          <cell r="N702">
            <v>144813</v>
          </cell>
        </row>
        <row r="703">
          <cell r="M703">
            <v>1</v>
          </cell>
          <cell r="N703">
            <v>144813</v>
          </cell>
        </row>
        <row r="704">
          <cell r="M704">
            <v>1</v>
          </cell>
          <cell r="N704">
            <v>144813</v>
          </cell>
        </row>
        <row r="705">
          <cell r="M705">
            <v>1</v>
          </cell>
          <cell r="N705">
            <v>144813</v>
          </cell>
        </row>
        <row r="706">
          <cell r="M706">
            <v>1</v>
          </cell>
          <cell r="N706">
            <v>144853</v>
          </cell>
        </row>
        <row r="707">
          <cell r="M707">
            <v>1</v>
          </cell>
          <cell r="N707">
            <v>144853</v>
          </cell>
        </row>
        <row r="708">
          <cell r="M708">
            <v>1</v>
          </cell>
          <cell r="N708">
            <v>144853</v>
          </cell>
        </row>
        <row r="709">
          <cell r="M709">
            <v>1</v>
          </cell>
          <cell r="N709">
            <v>144853</v>
          </cell>
        </row>
        <row r="710">
          <cell r="M710">
            <v>1</v>
          </cell>
          <cell r="N710">
            <v>144910</v>
          </cell>
        </row>
        <row r="711">
          <cell r="M711">
            <v>1</v>
          </cell>
          <cell r="N711">
            <v>144910</v>
          </cell>
        </row>
        <row r="712">
          <cell r="M712">
            <v>1</v>
          </cell>
          <cell r="N712">
            <v>144910</v>
          </cell>
        </row>
        <row r="713">
          <cell r="M713">
            <v>1</v>
          </cell>
          <cell r="N713">
            <v>144910</v>
          </cell>
        </row>
        <row r="714">
          <cell r="M714">
            <v>1</v>
          </cell>
          <cell r="N714">
            <v>144910</v>
          </cell>
        </row>
        <row r="715">
          <cell r="M715">
            <v>1</v>
          </cell>
          <cell r="N715">
            <v>144910</v>
          </cell>
        </row>
        <row r="716">
          <cell r="M716">
            <v>3</v>
          </cell>
          <cell r="N716" t="str">
            <v>-</v>
          </cell>
        </row>
        <row r="717">
          <cell r="M717">
            <v>1</v>
          </cell>
          <cell r="N717">
            <v>144163</v>
          </cell>
        </row>
        <row r="718">
          <cell r="M718">
            <v>1</v>
          </cell>
          <cell r="N718">
            <v>144163</v>
          </cell>
        </row>
        <row r="719">
          <cell r="M719">
            <v>1</v>
          </cell>
          <cell r="N719">
            <v>144163</v>
          </cell>
        </row>
        <row r="720">
          <cell r="M720">
            <v>1</v>
          </cell>
          <cell r="N720">
            <v>144163</v>
          </cell>
        </row>
        <row r="721">
          <cell r="M721">
            <v>1</v>
          </cell>
          <cell r="N721">
            <v>144163</v>
          </cell>
        </row>
        <row r="722">
          <cell r="M722">
            <v>1</v>
          </cell>
          <cell r="N722">
            <v>144163</v>
          </cell>
        </row>
        <row r="723">
          <cell r="M723">
            <v>1</v>
          </cell>
          <cell r="N723">
            <v>144198</v>
          </cell>
        </row>
        <row r="724">
          <cell r="M724">
            <v>1</v>
          </cell>
          <cell r="N724">
            <v>144198</v>
          </cell>
        </row>
        <row r="725">
          <cell r="M725">
            <v>1</v>
          </cell>
          <cell r="N725">
            <v>144198</v>
          </cell>
        </row>
        <row r="726">
          <cell r="M726">
            <v>1</v>
          </cell>
          <cell r="N726">
            <v>144198</v>
          </cell>
        </row>
        <row r="727">
          <cell r="M727">
            <v>1</v>
          </cell>
          <cell r="N727">
            <v>144198</v>
          </cell>
        </row>
        <row r="728">
          <cell r="M728">
            <v>1</v>
          </cell>
          <cell r="N728">
            <v>144198</v>
          </cell>
        </row>
        <row r="729">
          <cell r="M729">
            <v>1</v>
          </cell>
          <cell r="N729">
            <v>144476</v>
          </cell>
        </row>
        <row r="730">
          <cell r="M730">
            <v>1</v>
          </cell>
          <cell r="N730">
            <v>144476</v>
          </cell>
        </row>
        <row r="731">
          <cell r="M731">
            <v>1</v>
          </cell>
          <cell r="N731" t="str">
            <v>-</v>
          </cell>
        </row>
        <row r="732">
          <cell r="M732">
            <v>2</v>
          </cell>
          <cell r="N732" t="str">
            <v>-</v>
          </cell>
        </row>
        <row r="733">
          <cell r="M733">
            <v>1</v>
          </cell>
          <cell r="N733" t="str">
            <v>-</v>
          </cell>
        </row>
        <row r="734">
          <cell r="M734">
            <v>1</v>
          </cell>
          <cell r="N734" t="str">
            <v>-</v>
          </cell>
        </row>
        <row r="735">
          <cell r="M735">
            <v>1</v>
          </cell>
          <cell r="N735" t="str">
            <v>-</v>
          </cell>
        </row>
        <row r="736">
          <cell r="M736">
            <v>1</v>
          </cell>
          <cell r="N736" t="str">
            <v>-</v>
          </cell>
        </row>
        <row r="737">
          <cell r="M737">
            <v>1</v>
          </cell>
          <cell r="N737" t="str">
            <v>-</v>
          </cell>
        </row>
        <row r="738">
          <cell r="M738">
            <v>1</v>
          </cell>
          <cell r="N738" t="str">
            <v>-</v>
          </cell>
        </row>
        <row r="739">
          <cell r="M739">
            <v>1</v>
          </cell>
          <cell r="N739" t="str">
            <v>-</v>
          </cell>
        </row>
        <row r="740">
          <cell r="M740">
            <v>1</v>
          </cell>
          <cell r="N740" t="str">
            <v>-</v>
          </cell>
        </row>
        <row r="741">
          <cell r="M741">
            <v>1</v>
          </cell>
          <cell r="N741">
            <v>144098</v>
          </cell>
        </row>
        <row r="742">
          <cell r="M742">
            <v>1</v>
          </cell>
          <cell r="N742">
            <v>144164</v>
          </cell>
        </row>
        <row r="743">
          <cell r="M743">
            <v>1</v>
          </cell>
          <cell r="N743">
            <v>144164</v>
          </cell>
        </row>
        <row r="744">
          <cell r="M744">
            <v>1</v>
          </cell>
          <cell r="N744">
            <v>144199</v>
          </cell>
        </row>
        <row r="745">
          <cell r="M745">
            <v>1</v>
          </cell>
          <cell r="N745">
            <v>144199</v>
          </cell>
        </row>
        <row r="746">
          <cell r="M746">
            <v>1</v>
          </cell>
          <cell r="N746">
            <v>144199</v>
          </cell>
        </row>
        <row r="747">
          <cell r="M747">
            <v>1</v>
          </cell>
          <cell r="N747">
            <v>144199</v>
          </cell>
        </row>
        <row r="748">
          <cell r="M748">
            <v>1</v>
          </cell>
          <cell r="N748">
            <v>144477</v>
          </cell>
        </row>
        <row r="749">
          <cell r="M749">
            <v>1</v>
          </cell>
          <cell r="N749">
            <v>144477</v>
          </cell>
        </row>
        <row r="750">
          <cell r="M750">
            <v>1</v>
          </cell>
          <cell r="N750">
            <v>145346</v>
          </cell>
        </row>
        <row r="751">
          <cell r="M751">
            <v>1</v>
          </cell>
          <cell r="N751">
            <v>143658</v>
          </cell>
        </row>
        <row r="752">
          <cell r="M752">
            <v>1</v>
          </cell>
          <cell r="N752">
            <v>143819</v>
          </cell>
        </row>
        <row r="753">
          <cell r="M753">
            <v>1</v>
          </cell>
          <cell r="N753">
            <v>144137</v>
          </cell>
        </row>
        <row r="754">
          <cell r="M754">
            <v>1</v>
          </cell>
          <cell r="N754">
            <v>144137</v>
          </cell>
        </row>
        <row r="755">
          <cell r="M755">
            <v>1</v>
          </cell>
          <cell r="N755">
            <v>144187</v>
          </cell>
        </row>
        <row r="756">
          <cell r="M756">
            <v>1</v>
          </cell>
          <cell r="N756">
            <v>144207</v>
          </cell>
        </row>
        <row r="757">
          <cell r="M757">
            <v>1</v>
          </cell>
          <cell r="N757">
            <v>144207</v>
          </cell>
        </row>
        <row r="758">
          <cell r="M758">
            <v>1</v>
          </cell>
          <cell r="N758">
            <v>144207</v>
          </cell>
        </row>
        <row r="759">
          <cell r="M759">
            <v>1</v>
          </cell>
          <cell r="N759">
            <v>144207</v>
          </cell>
        </row>
        <row r="760">
          <cell r="M760">
            <v>1</v>
          </cell>
          <cell r="N760">
            <v>144446</v>
          </cell>
        </row>
        <row r="761">
          <cell r="M761">
            <v>1</v>
          </cell>
          <cell r="N761">
            <v>144446</v>
          </cell>
        </row>
        <row r="762">
          <cell r="M762">
            <v>1</v>
          </cell>
          <cell r="N762">
            <v>144446</v>
          </cell>
        </row>
        <row r="763">
          <cell r="M763">
            <v>1</v>
          </cell>
          <cell r="N763">
            <v>144776</v>
          </cell>
        </row>
        <row r="764">
          <cell r="M764">
            <v>1</v>
          </cell>
          <cell r="N764">
            <v>144776</v>
          </cell>
        </row>
        <row r="765">
          <cell r="M765">
            <v>1</v>
          </cell>
          <cell r="N765">
            <v>144776</v>
          </cell>
        </row>
        <row r="766">
          <cell r="M766">
            <v>1</v>
          </cell>
          <cell r="N766">
            <v>144924</v>
          </cell>
        </row>
        <row r="767">
          <cell r="M767">
            <v>1</v>
          </cell>
          <cell r="N767">
            <v>144924</v>
          </cell>
        </row>
        <row r="768">
          <cell r="M768">
            <v>1</v>
          </cell>
          <cell r="N768" t="str">
            <v>-</v>
          </cell>
        </row>
        <row r="769">
          <cell r="M769">
            <v>3</v>
          </cell>
          <cell r="N769" t="str">
            <v>-</v>
          </cell>
        </row>
        <row r="770">
          <cell r="M770">
            <v>1</v>
          </cell>
          <cell r="N770">
            <v>143649</v>
          </cell>
        </row>
        <row r="771">
          <cell r="M771">
            <v>1</v>
          </cell>
          <cell r="N771">
            <v>143649</v>
          </cell>
        </row>
        <row r="772">
          <cell r="M772">
            <v>1</v>
          </cell>
          <cell r="N772">
            <v>143649</v>
          </cell>
        </row>
        <row r="773">
          <cell r="M773">
            <v>1</v>
          </cell>
          <cell r="N773">
            <v>143649</v>
          </cell>
        </row>
        <row r="774">
          <cell r="M774">
            <v>1</v>
          </cell>
          <cell r="N774">
            <v>143649</v>
          </cell>
        </row>
        <row r="775">
          <cell r="M775">
            <v>1</v>
          </cell>
          <cell r="N775">
            <v>143649</v>
          </cell>
        </row>
        <row r="776">
          <cell r="M776">
            <v>1</v>
          </cell>
          <cell r="N776">
            <v>143649</v>
          </cell>
        </row>
        <row r="777">
          <cell r="M777">
            <v>1</v>
          </cell>
          <cell r="N777">
            <v>143649</v>
          </cell>
        </row>
        <row r="778">
          <cell r="M778">
            <v>1</v>
          </cell>
          <cell r="N778">
            <v>143659</v>
          </cell>
        </row>
        <row r="779">
          <cell r="M779">
            <v>1</v>
          </cell>
          <cell r="N779">
            <v>143659</v>
          </cell>
        </row>
        <row r="780">
          <cell r="M780">
            <v>1</v>
          </cell>
          <cell r="N780">
            <v>143820</v>
          </cell>
        </row>
        <row r="781">
          <cell r="M781">
            <v>1</v>
          </cell>
          <cell r="N781">
            <v>144138</v>
          </cell>
        </row>
        <row r="782">
          <cell r="M782">
            <v>1</v>
          </cell>
          <cell r="N782">
            <v>144208</v>
          </cell>
        </row>
        <row r="783">
          <cell r="M783">
            <v>1</v>
          </cell>
          <cell r="N783">
            <v>144208</v>
          </cell>
        </row>
        <row r="784">
          <cell r="M784">
            <v>7</v>
          </cell>
          <cell r="N784">
            <v>144220</v>
          </cell>
        </row>
        <row r="785">
          <cell r="M785">
            <v>7</v>
          </cell>
          <cell r="N785">
            <v>144220</v>
          </cell>
        </row>
        <row r="786">
          <cell r="M786">
            <v>7</v>
          </cell>
          <cell r="N786">
            <v>144220</v>
          </cell>
        </row>
        <row r="787">
          <cell r="M787">
            <v>7</v>
          </cell>
          <cell r="N787">
            <v>144220</v>
          </cell>
        </row>
        <row r="788">
          <cell r="M788">
            <v>7</v>
          </cell>
          <cell r="N788">
            <v>144220</v>
          </cell>
        </row>
        <row r="789">
          <cell r="M789">
            <v>7</v>
          </cell>
          <cell r="N789">
            <v>144220</v>
          </cell>
        </row>
        <row r="790">
          <cell r="M790">
            <v>7</v>
          </cell>
          <cell r="N790">
            <v>144220</v>
          </cell>
        </row>
        <row r="791">
          <cell r="M791">
            <v>7</v>
          </cell>
          <cell r="N791">
            <v>144220</v>
          </cell>
        </row>
        <row r="792">
          <cell r="M792">
            <v>1</v>
          </cell>
          <cell r="N792">
            <v>144777</v>
          </cell>
        </row>
        <row r="793">
          <cell r="M793">
            <v>1</v>
          </cell>
          <cell r="N793">
            <v>144925</v>
          </cell>
        </row>
        <row r="794">
          <cell r="M794">
            <v>1</v>
          </cell>
          <cell r="N794">
            <v>144925</v>
          </cell>
        </row>
        <row r="795">
          <cell r="M795">
            <v>1</v>
          </cell>
          <cell r="N795">
            <v>144925</v>
          </cell>
        </row>
        <row r="796">
          <cell r="M796">
            <v>1</v>
          </cell>
          <cell r="N796">
            <v>144925</v>
          </cell>
        </row>
        <row r="797">
          <cell r="M797">
            <v>1</v>
          </cell>
          <cell r="N797">
            <v>144925</v>
          </cell>
        </row>
        <row r="798">
          <cell r="M798">
            <v>1</v>
          </cell>
          <cell r="N798">
            <v>144925</v>
          </cell>
        </row>
        <row r="799">
          <cell r="M799">
            <v>1</v>
          </cell>
          <cell r="N799">
            <v>144925</v>
          </cell>
        </row>
        <row r="800">
          <cell r="M800">
            <v>3</v>
          </cell>
          <cell r="N800">
            <v>145321</v>
          </cell>
        </row>
        <row r="801">
          <cell r="M801">
            <v>3</v>
          </cell>
          <cell r="N801">
            <v>145321</v>
          </cell>
        </row>
        <row r="802">
          <cell r="M802">
            <v>3</v>
          </cell>
          <cell r="N802">
            <v>145322</v>
          </cell>
        </row>
        <row r="803">
          <cell r="M803">
            <v>3</v>
          </cell>
          <cell r="N803">
            <v>145322</v>
          </cell>
        </row>
        <row r="804">
          <cell r="M804">
            <v>2</v>
          </cell>
          <cell r="N804">
            <v>145356</v>
          </cell>
        </row>
        <row r="805">
          <cell r="M805">
            <v>2</v>
          </cell>
          <cell r="N805">
            <v>145356</v>
          </cell>
        </row>
        <row r="806">
          <cell r="M806">
            <v>2</v>
          </cell>
          <cell r="N806">
            <v>145356</v>
          </cell>
        </row>
        <row r="807">
          <cell r="M807">
            <v>1</v>
          </cell>
          <cell r="N807" t="str">
            <v>-</v>
          </cell>
        </row>
        <row r="808">
          <cell r="M808">
            <v>1</v>
          </cell>
          <cell r="N808" t="str">
            <v>-</v>
          </cell>
        </row>
        <row r="809">
          <cell r="M809">
            <v>1</v>
          </cell>
          <cell r="N809" t="str">
            <v>-</v>
          </cell>
        </row>
        <row r="810">
          <cell r="M810">
            <v>1</v>
          </cell>
          <cell r="N810" t="str">
            <v>-</v>
          </cell>
        </row>
        <row r="811">
          <cell r="M811">
            <v>1</v>
          </cell>
          <cell r="N811">
            <v>144139</v>
          </cell>
        </row>
        <row r="812">
          <cell r="M812">
            <v>1</v>
          </cell>
          <cell r="N812">
            <v>144139</v>
          </cell>
        </row>
        <row r="813">
          <cell r="M813">
            <v>1</v>
          </cell>
          <cell r="N813">
            <v>144210</v>
          </cell>
        </row>
        <row r="814">
          <cell r="M814">
            <v>1</v>
          </cell>
          <cell r="N814">
            <v>144210</v>
          </cell>
        </row>
        <row r="815">
          <cell r="M815">
            <v>1</v>
          </cell>
          <cell r="N815">
            <v>144210</v>
          </cell>
        </row>
        <row r="816">
          <cell r="M816">
            <v>1</v>
          </cell>
          <cell r="N816">
            <v>144210</v>
          </cell>
        </row>
        <row r="817">
          <cell r="M817">
            <v>1</v>
          </cell>
          <cell r="N817">
            <v>144151</v>
          </cell>
        </row>
        <row r="818">
          <cell r="M818">
            <v>1</v>
          </cell>
          <cell r="N818">
            <v>144151</v>
          </cell>
        </row>
        <row r="819">
          <cell r="M819">
            <v>1</v>
          </cell>
          <cell r="N819">
            <v>145461</v>
          </cell>
        </row>
        <row r="820">
          <cell r="M820">
            <v>1</v>
          </cell>
          <cell r="N820">
            <v>145461</v>
          </cell>
        </row>
        <row r="821">
          <cell r="M821">
            <v>1</v>
          </cell>
          <cell r="N821">
            <v>145461</v>
          </cell>
        </row>
        <row r="822">
          <cell r="M822">
            <v>1</v>
          </cell>
          <cell r="N822">
            <v>144077</v>
          </cell>
        </row>
        <row r="823">
          <cell r="M823">
            <v>1</v>
          </cell>
          <cell r="N823">
            <v>144153</v>
          </cell>
        </row>
        <row r="824">
          <cell r="M824">
            <v>1</v>
          </cell>
          <cell r="N824">
            <v>144153</v>
          </cell>
        </row>
        <row r="825">
          <cell r="M825">
            <v>1</v>
          </cell>
          <cell r="N825">
            <v>144464</v>
          </cell>
        </row>
        <row r="826">
          <cell r="M826">
            <v>1</v>
          </cell>
          <cell r="N826">
            <v>144464</v>
          </cell>
        </row>
        <row r="827">
          <cell r="M827">
            <v>1</v>
          </cell>
          <cell r="N827">
            <v>144154</v>
          </cell>
        </row>
        <row r="828">
          <cell r="M828">
            <v>1</v>
          </cell>
          <cell r="N828">
            <v>144465</v>
          </cell>
        </row>
        <row r="829">
          <cell r="M829">
            <v>1</v>
          </cell>
          <cell r="N829">
            <v>144082</v>
          </cell>
        </row>
        <row r="830">
          <cell r="M830">
            <v>1</v>
          </cell>
          <cell r="N830">
            <v>144082</v>
          </cell>
        </row>
        <row r="831">
          <cell r="M831">
            <v>1</v>
          </cell>
          <cell r="N831">
            <v>144155</v>
          </cell>
        </row>
        <row r="832">
          <cell r="M832">
            <v>1</v>
          </cell>
          <cell r="N832">
            <v>144155</v>
          </cell>
        </row>
        <row r="833">
          <cell r="M833">
            <v>1</v>
          </cell>
          <cell r="N833">
            <v>144466</v>
          </cell>
        </row>
        <row r="834">
          <cell r="M834">
            <v>1</v>
          </cell>
          <cell r="N834">
            <v>144466</v>
          </cell>
        </row>
        <row r="835">
          <cell r="M835">
            <v>1</v>
          </cell>
          <cell r="N835">
            <v>144466</v>
          </cell>
        </row>
        <row r="836">
          <cell r="M836">
            <v>5</v>
          </cell>
          <cell r="N836">
            <v>145373</v>
          </cell>
        </row>
        <row r="837">
          <cell r="M837">
            <v>5</v>
          </cell>
          <cell r="N837">
            <v>145373</v>
          </cell>
        </row>
        <row r="838">
          <cell r="M838">
            <v>5</v>
          </cell>
          <cell r="N838">
            <v>145374</v>
          </cell>
        </row>
        <row r="839">
          <cell r="M839">
            <v>5</v>
          </cell>
          <cell r="N839">
            <v>145374</v>
          </cell>
        </row>
        <row r="840">
          <cell r="M840">
            <v>5</v>
          </cell>
          <cell r="N840">
            <v>145546</v>
          </cell>
        </row>
        <row r="841">
          <cell r="M841">
            <v>5</v>
          </cell>
          <cell r="N841">
            <v>145546</v>
          </cell>
        </row>
        <row r="842">
          <cell r="M842">
            <v>5</v>
          </cell>
          <cell r="N842">
            <v>145547</v>
          </cell>
        </row>
        <row r="843">
          <cell r="M843">
            <v>5</v>
          </cell>
          <cell r="N843">
            <v>145547</v>
          </cell>
        </row>
        <row r="844">
          <cell r="M844">
            <v>1</v>
          </cell>
          <cell r="N844" t="str">
            <v>-</v>
          </cell>
        </row>
        <row r="845">
          <cell r="M845">
            <v>1</v>
          </cell>
          <cell r="N845">
            <v>143554</v>
          </cell>
        </row>
        <row r="846">
          <cell r="M846">
            <v>1</v>
          </cell>
          <cell r="N846">
            <v>143555</v>
          </cell>
        </row>
        <row r="847">
          <cell r="M847">
            <v>1</v>
          </cell>
          <cell r="N847">
            <v>143619</v>
          </cell>
        </row>
        <row r="848">
          <cell r="M848">
            <v>1</v>
          </cell>
          <cell r="N848">
            <v>143619</v>
          </cell>
        </row>
        <row r="849">
          <cell r="M849">
            <v>1</v>
          </cell>
          <cell r="N849">
            <v>143825</v>
          </cell>
        </row>
        <row r="850">
          <cell r="M850">
            <v>1</v>
          </cell>
          <cell r="N850">
            <v>143825</v>
          </cell>
        </row>
        <row r="851">
          <cell r="M851">
            <v>1</v>
          </cell>
          <cell r="N851">
            <v>143825</v>
          </cell>
        </row>
        <row r="852">
          <cell r="M852">
            <v>1</v>
          </cell>
          <cell r="N852">
            <v>144059</v>
          </cell>
        </row>
        <row r="853">
          <cell r="M853">
            <v>1</v>
          </cell>
          <cell r="N853">
            <v>144144</v>
          </cell>
        </row>
        <row r="854">
          <cell r="M854">
            <v>1</v>
          </cell>
          <cell r="N854">
            <v>144144</v>
          </cell>
        </row>
        <row r="855">
          <cell r="M855">
            <v>1</v>
          </cell>
          <cell r="N855">
            <v>144144</v>
          </cell>
        </row>
        <row r="856">
          <cell r="M856">
            <v>1</v>
          </cell>
          <cell r="N856">
            <v>144453</v>
          </cell>
        </row>
        <row r="857">
          <cell r="M857">
            <v>1</v>
          </cell>
          <cell r="N857">
            <v>144453</v>
          </cell>
        </row>
        <row r="858">
          <cell r="M858">
            <v>1</v>
          </cell>
          <cell r="N858">
            <v>144453</v>
          </cell>
        </row>
        <row r="859">
          <cell r="M859">
            <v>1</v>
          </cell>
          <cell r="N859">
            <v>144453</v>
          </cell>
        </row>
        <row r="860">
          <cell r="M860">
            <v>1</v>
          </cell>
          <cell r="N860">
            <v>144453</v>
          </cell>
        </row>
        <row r="861">
          <cell r="M861">
            <v>1</v>
          </cell>
          <cell r="N861">
            <v>144453</v>
          </cell>
        </row>
        <row r="862">
          <cell r="M862">
            <v>1</v>
          </cell>
          <cell r="N862">
            <v>144453</v>
          </cell>
        </row>
        <row r="863">
          <cell r="M863">
            <v>1</v>
          </cell>
          <cell r="N863">
            <v>144796</v>
          </cell>
        </row>
        <row r="864">
          <cell r="M864">
            <v>1</v>
          </cell>
          <cell r="N864">
            <v>144796</v>
          </cell>
        </row>
        <row r="865">
          <cell r="M865">
            <v>1</v>
          </cell>
          <cell r="N865">
            <v>144890</v>
          </cell>
        </row>
        <row r="866">
          <cell r="M866">
            <v>1</v>
          </cell>
          <cell r="N866">
            <v>144890</v>
          </cell>
        </row>
        <row r="867">
          <cell r="M867">
            <v>1</v>
          </cell>
          <cell r="N867">
            <v>144890</v>
          </cell>
        </row>
        <row r="868">
          <cell r="M868">
            <v>1</v>
          </cell>
          <cell r="N868">
            <v>145358</v>
          </cell>
        </row>
        <row r="869">
          <cell r="M869">
            <v>1</v>
          </cell>
          <cell r="N869" t="str">
            <v>-</v>
          </cell>
        </row>
        <row r="870">
          <cell r="M870">
            <v>1</v>
          </cell>
          <cell r="N870" t="str">
            <v>-</v>
          </cell>
        </row>
        <row r="871">
          <cell r="M871">
            <v>1</v>
          </cell>
          <cell r="N871" t="str">
            <v>-</v>
          </cell>
        </row>
        <row r="872">
          <cell r="M872">
            <v>2</v>
          </cell>
          <cell r="N872" t="str">
            <v>-</v>
          </cell>
        </row>
        <row r="873">
          <cell r="M873">
            <v>1</v>
          </cell>
          <cell r="N873">
            <v>143585</v>
          </cell>
        </row>
        <row r="874">
          <cell r="M874">
            <v>1</v>
          </cell>
          <cell r="N874">
            <v>143585</v>
          </cell>
        </row>
        <row r="875">
          <cell r="M875">
            <v>1</v>
          </cell>
          <cell r="N875">
            <v>143585</v>
          </cell>
        </row>
        <row r="876">
          <cell r="M876">
            <v>1</v>
          </cell>
          <cell r="N876">
            <v>143585</v>
          </cell>
        </row>
        <row r="877">
          <cell r="M877">
            <v>1</v>
          </cell>
          <cell r="N877">
            <v>143585</v>
          </cell>
        </row>
        <row r="878">
          <cell r="M878">
            <v>1</v>
          </cell>
          <cell r="N878">
            <v>143585</v>
          </cell>
        </row>
        <row r="879">
          <cell r="M879">
            <v>1</v>
          </cell>
          <cell r="N879">
            <v>143585</v>
          </cell>
        </row>
        <row r="880">
          <cell r="M880">
            <v>1</v>
          </cell>
          <cell r="N880">
            <v>143614</v>
          </cell>
        </row>
        <row r="881">
          <cell r="M881">
            <v>1</v>
          </cell>
          <cell r="N881">
            <v>143614</v>
          </cell>
        </row>
        <row r="882">
          <cell r="M882">
            <v>1</v>
          </cell>
          <cell r="N882">
            <v>143614</v>
          </cell>
        </row>
        <row r="883">
          <cell r="M883">
            <v>1</v>
          </cell>
          <cell r="N883">
            <v>143614</v>
          </cell>
        </row>
        <row r="884">
          <cell r="M884">
            <v>1</v>
          </cell>
          <cell r="N884">
            <v>143614</v>
          </cell>
        </row>
        <row r="885">
          <cell r="M885">
            <v>1</v>
          </cell>
          <cell r="N885">
            <v>143691</v>
          </cell>
        </row>
        <row r="886">
          <cell r="M886">
            <v>1</v>
          </cell>
          <cell r="N886">
            <v>143691</v>
          </cell>
        </row>
        <row r="887">
          <cell r="M887">
            <v>1</v>
          </cell>
          <cell r="N887">
            <v>143691</v>
          </cell>
        </row>
        <row r="888">
          <cell r="M888">
            <v>1</v>
          </cell>
          <cell r="N888">
            <v>143691</v>
          </cell>
        </row>
        <row r="889">
          <cell r="M889">
            <v>2</v>
          </cell>
          <cell r="N889">
            <v>143734</v>
          </cell>
        </row>
        <row r="890">
          <cell r="M890">
            <v>2</v>
          </cell>
          <cell r="N890">
            <v>143734</v>
          </cell>
        </row>
        <row r="891">
          <cell r="M891">
            <v>2</v>
          </cell>
          <cell r="N891">
            <v>143734</v>
          </cell>
        </row>
        <row r="892">
          <cell r="M892">
            <v>2</v>
          </cell>
          <cell r="N892">
            <v>143734</v>
          </cell>
        </row>
        <row r="893">
          <cell r="M893">
            <v>2</v>
          </cell>
          <cell r="N893">
            <v>143734</v>
          </cell>
        </row>
        <row r="894">
          <cell r="M894">
            <v>2</v>
          </cell>
          <cell r="N894">
            <v>143735</v>
          </cell>
        </row>
        <row r="895">
          <cell r="M895">
            <v>2</v>
          </cell>
          <cell r="N895">
            <v>143735</v>
          </cell>
        </row>
        <row r="896">
          <cell r="M896">
            <v>2</v>
          </cell>
          <cell r="N896">
            <v>143735</v>
          </cell>
        </row>
        <row r="897">
          <cell r="M897">
            <v>2</v>
          </cell>
          <cell r="N897">
            <v>143735</v>
          </cell>
        </row>
        <row r="898">
          <cell r="M898">
            <v>2</v>
          </cell>
          <cell r="N898">
            <v>143735</v>
          </cell>
        </row>
        <row r="899">
          <cell r="M899">
            <v>2</v>
          </cell>
          <cell r="N899">
            <v>143735</v>
          </cell>
        </row>
        <row r="900">
          <cell r="M900">
            <v>2</v>
          </cell>
          <cell r="N900">
            <v>143735</v>
          </cell>
        </row>
        <row r="901">
          <cell r="M901">
            <v>2</v>
          </cell>
          <cell r="N901">
            <v>143735</v>
          </cell>
        </row>
        <row r="902">
          <cell r="M902">
            <v>2</v>
          </cell>
          <cell r="N902">
            <v>143735</v>
          </cell>
        </row>
        <row r="903">
          <cell r="M903">
            <v>2</v>
          </cell>
          <cell r="N903">
            <v>143736</v>
          </cell>
        </row>
        <row r="904">
          <cell r="M904">
            <v>2</v>
          </cell>
          <cell r="N904">
            <v>143736</v>
          </cell>
        </row>
        <row r="905">
          <cell r="M905">
            <v>2</v>
          </cell>
          <cell r="N905">
            <v>143736</v>
          </cell>
        </row>
        <row r="906">
          <cell r="M906">
            <v>2</v>
          </cell>
          <cell r="N906">
            <v>143736</v>
          </cell>
        </row>
        <row r="907">
          <cell r="M907">
            <v>1</v>
          </cell>
          <cell r="N907">
            <v>144170</v>
          </cell>
        </row>
        <row r="908">
          <cell r="M908">
            <v>1</v>
          </cell>
          <cell r="N908">
            <v>144170</v>
          </cell>
        </row>
        <row r="909">
          <cell r="M909">
            <v>1</v>
          </cell>
          <cell r="N909">
            <v>144484</v>
          </cell>
        </row>
        <row r="910">
          <cell r="M910">
            <v>1</v>
          </cell>
          <cell r="N910">
            <v>144484</v>
          </cell>
        </row>
        <row r="911">
          <cell r="M911">
            <v>1</v>
          </cell>
          <cell r="N911">
            <v>144484</v>
          </cell>
        </row>
        <row r="912">
          <cell r="M912">
            <v>1</v>
          </cell>
          <cell r="N912">
            <v>144484</v>
          </cell>
        </row>
        <row r="913">
          <cell r="M913">
            <v>2</v>
          </cell>
          <cell r="N913">
            <v>144939</v>
          </cell>
        </row>
        <row r="914">
          <cell r="M914">
            <v>2</v>
          </cell>
          <cell r="N914">
            <v>144948</v>
          </cell>
        </row>
        <row r="915">
          <cell r="M915">
            <v>2</v>
          </cell>
          <cell r="N915">
            <v>144948</v>
          </cell>
        </row>
        <row r="916">
          <cell r="M916">
            <v>1</v>
          </cell>
          <cell r="N916" t="str">
            <v>-</v>
          </cell>
        </row>
        <row r="917">
          <cell r="M917">
            <v>1</v>
          </cell>
          <cell r="N917" t="str">
            <v>-</v>
          </cell>
        </row>
        <row r="918">
          <cell r="M918">
            <v>1</v>
          </cell>
          <cell r="N918">
            <v>144179</v>
          </cell>
        </row>
        <row r="919">
          <cell r="M919">
            <v>1</v>
          </cell>
          <cell r="N919">
            <v>144179</v>
          </cell>
        </row>
        <row r="920">
          <cell r="M920">
            <v>1</v>
          </cell>
          <cell r="N920">
            <v>144179</v>
          </cell>
        </row>
        <row r="921">
          <cell r="M921">
            <v>1</v>
          </cell>
          <cell r="N921">
            <v>144179</v>
          </cell>
        </row>
        <row r="922">
          <cell r="M922">
            <v>1</v>
          </cell>
          <cell r="N922">
            <v>145364</v>
          </cell>
        </row>
        <row r="923">
          <cell r="M923">
            <v>1</v>
          </cell>
          <cell r="N923">
            <v>144117</v>
          </cell>
        </row>
        <row r="924">
          <cell r="M924">
            <v>1</v>
          </cell>
          <cell r="N924">
            <v>144180</v>
          </cell>
        </row>
        <row r="925">
          <cell r="M925">
            <v>1</v>
          </cell>
          <cell r="N925">
            <v>144180</v>
          </cell>
        </row>
        <row r="926">
          <cell r="M926">
            <v>1</v>
          </cell>
          <cell r="N926">
            <v>144180</v>
          </cell>
        </row>
        <row r="927">
          <cell r="M927">
            <v>1</v>
          </cell>
          <cell r="N927">
            <v>144180</v>
          </cell>
        </row>
        <row r="928">
          <cell r="M928">
            <v>1</v>
          </cell>
          <cell r="N928">
            <v>144180</v>
          </cell>
        </row>
        <row r="929">
          <cell r="M929">
            <v>1</v>
          </cell>
          <cell r="N929">
            <v>144180</v>
          </cell>
        </row>
        <row r="930">
          <cell r="M930">
            <v>1</v>
          </cell>
          <cell r="N930">
            <v>144180</v>
          </cell>
        </row>
        <row r="931">
          <cell r="M931">
            <v>1</v>
          </cell>
          <cell r="N931">
            <v>144180</v>
          </cell>
        </row>
        <row r="932">
          <cell r="M932">
            <v>1</v>
          </cell>
          <cell r="N932">
            <v>144180</v>
          </cell>
        </row>
        <row r="933">
          <cell r="M933">
            <v>1</v>
          </cell>
          <cell r="N933">
            <v>144654</v>
          </cell>
        </row>
        <row r="934">
          <cell r="M934">
            <v>1</v>
          </cell>
          <cell r="N934">
            <v>144654</v>
          </cell>
        </row>
        <row r="935">
          <cell r="M935">
            <v>1</v>
          </cell>
          <cell r="N935" t="str">
            <v>-</v>
          </cell>
        </row>
        <row r="936">
          <cell r="M936">
            <v>2</v>
          </cell>
          <cell r="N936" t="str">
            <v>144181 e 144855</v>
          </cell>
        </row>
        <row r="937">
          <cell r="M937">
            <v>2</v>
          </cell>
          <cell r="N937" t="str">
            <v>144181 e 144855</v>
          </cell>
        </row>
        <row r="938">
          <cell r="M938">
            <v>1</v>
          </cell>
          <cell r="N938">
            <v>144655</v>
          </cell>
        </row>
        <row r="939">
          <cell r="M939">
            <v>1</v>
          </cell>
          <cell r="N939">
            <v>145456</v>
          </cell>
        </row>
        <row r="940">
          <cell r="M940">
            <v>1</v>
          </cell>
          <cell r="N940">
            <v>144102</v>
          </cell>
        </row>
        <row r="941">
          <cell r="M941">
            <v>1</v>
          </cell>
          <cell r="N941">
            <v>144167</v>
          </cell>
        </row>
        <row r="942">
          <cell r="M942">
            <v>1</v>
          </cell>
          <cell r="N942" t="str">
            <v>-</v>
          </cell>
        </row>
        <row r="943">
          <cell r="M943">
            <v>1</v>
          </cell>
          <cell r="N943">
            <v>144105</v>
          </cell>
        </row>
        <row r="944">
          <cell r="M944">
            <v>1</v>
          </cell>
          <cell r="N944">
            <v>144482</v>
          </cell>
        </row>
        <row r="945">
          <cell r="M945">
            <v>1</v>
          </cell>
          <cell r="N945">
            <v>143859</v>
          </cell>
        </row>
        <row r="946">
          <cell r="M946">
            <v>1</v>
          </cell>
          <cell r="N946">
            <v>144112</v>
          </cell>
        </row>
        <row r="947">
          <cell r="M947">
            <v>1</v>
          </cell>
          <cell r="N947">
            <v>144112</v>
          </cell>
        </row>
        <row r="948">
          <cell r="M948">
            <v>1</v>
          </cell>
          <cell r="N948">
            <v>144112</v>
          </cell>
        </row>
        <row r="949">
          <cell r="M949">
            <v>1</v>
          </cell>
          <cell r="N949">
            <v>144112</v>
          </cell>
        </row>
        <row r="950">
          <cell r="M950">
            <v>1</v>
          </cell>
          <cell r="N950">
            <v>144176</v>
          </cell>
        </row>
        <row r="951">
          <cell r="M951">
            <v>1</v>
          </cell>
          <cell r="N951">
            <v>144176</v>
          </cell>
        </row>
        <row r="952">
          <cell r="M952">
            <v>1</v>
          </cell>
          <cell r="N952">
            <v>144176</v>
          </cell>
        </row>
        <row r="953">
          <cell r="M953">
            <v>1</v>
          </cell>
          <cell r="N953">
            <v>144176</v>
          </cell>
        </row>
        <row r="954">
          <cell r="M954">
            <v>1</v>
          </cell>
          <cell r="N954">
            <v>144176</v>
          </cell>
        </row>
        <row r="955">
          <cell r="M955">
            <v>1</v>
          </cell>
          <cell r="N955">
            <v>144176</v>
          </cell>
        </row>
        <row r="956">
          <cell r="M956">
            <v>1</v>
          </cell>
          <cell r="N956">
            <v>144176</v>
          </cell>
        </row>
        <row r="957">
          <cell r="M957">
            <v>1</v>
          </cell>
          <cell r="N957">
            <v>144176</v>
          </cell>
        </row>
        <row r="958">
          <cell r="M958">
            <v>1</v>
          </cell>
          <cell r="N958">
            <v>144491</v>
          </cell>
        </row>
        <row r="959">
          <cell r="M959">
            <v>1</v>
          </cell>
          <cell r="N959">
            <v>144491</v>
          </cell>
        </row>
        <row r="960">
          <cell r="M960">
            <v>1</v>
          </cell>
          <cell r="N960">
            <v>144491</v>
          </cell>
        </row>
        <row r="961">
          <cell r="M961">
            <v>1</v>
          </cell>
          <cell r="N961">
            <v>144491</v>
          </cell>
        </row>
        <row r="962">
          <cell r="M962">
            <v>1</v>
          </cell>
          <cell r="N962">
            <v>144808</v>
          </cell>
        </row>
        <row r="963">
          <cell r="M963">
            <v>1</v>
          </cell>
          <cell r="N963">
            <v>144953</v>
          </cell>
        </row>
        <row r="964">
          <cell r="M964">
            <v>1</v>
          </cell>
          <cell r="N964" t="str">
            <v>-</v>
          </cell>
        </row>
        <row r="965">
          <cell r="M965">
            <v>1</v>
          </cell>
          <cell r="N965" t="str">
            <v>-</v>
          </cell>
        </row>
        <row r="966">
          <cell r="M966">
            <v>1</v>
          </cell>
          <cell r="N966">
            <v>143642</v>
          </cell>
        </row>
        <row r="967">
          <cell r="M967">
            <v>1</v>
          </cell>
          <cell r="N967">
            <v>143642</v>
          </cell>
        </row>
        <row r="968">
          <cell r="M968">
            <v>1</v>
          </cell>
          <cell r="N968">
            <v>143766</v>
          </cell>
        </row>
        <row r="969">
          <cell r="M969">
            <v>1</v>
          </cell>
          <cell r="N969">
            <v>143766</v>
          </cell>
        </row>
        <row r="970">
          <cell r="M970">
            <v>1</v>
          </cell>
          <cell r="N970">
            <v>143766</v>
          </cell>
        </row>
        <row r="971">
          <cell r="M971">
            <v>1</v>
          </cell>
          <cell r="N971">
            <v>143766</v>
          </cell>
        </row>
        <row r="972">
          <cell r="M972">
            <v>1</v>
          </cell>
          <cell r="N972">
            <v>143766</v>
          </cell>
        </row>
        <row r="973">
          <cell r="M973">
            <v>1</v>
          </cell>
          <cell r="N973">
            <v>143858</v>
          </cell>
        </row>
        <row r="974">
          <cell r="M974">
            <v>1</v>
          </cell>
          <cell r="N974">
            <v>143858</v>
          </cell>
        </row>
        <row r="975">
          <cell r="M975">
            <v>1</v>
          </cell>
          <cell r="N975">
            <v>144114</v>
          </cell>
        </row>
        <row r="976">
          <cell r="M976">
            <v>1</v>
          </cell>
          <cell r="N976">
            <v>144177</v>
          </cell>
        </row>
        <row r="977">
          <cell r="M977">
            <v>1</v>
          </cell>
          <cell r="N977">
            <v>144177</v>
          </cell>
        </row>
        <row r="978">
          <cell r="M978">
            <v>1</v>
          </cell>
          <cell r="N978">
            <v>144177</v>
          </cell>
        </row>
        <row r="979">
          <cell r="M979">
            <v>1</v>
          </cell>
          <cell r="N979">
            <v>144807</v>
          </cell>
        </row>
        <row r="980">
          <cell r="M980">
            <v>1</v>
          </cell>
          <cell r="N980" t="str">
            <v>-</v>
          </cell>
        </row>
        <row r="981">
          <cell r="M981">
            <v>1</v>
          </cell>
          <cell r="N981" t="str">
            <v>-</v>
          </cell>
        </row>
        <row r="982">
          <cell r="M982">
            <v>1</v>
          </cell>
          <cell r="N982" t="str">
            <v>-</v>
          </cell>
        </row>
        <row r="983">
          <cell r="M983">
            <v>1</v>
          </cell>
          <cell r="N983">
            <v>144172</v>
          </cell>
        </row>
        <row r="984">
          <cell r="M984">
            <v>1</v>
          </cell>
          <cell r="N984">
            <v>144172</v>
          </cell>
        </row>
        <row r="985">
          <cell r="M985">
            <v>1</v>
          </cell>
          <cell r="N985">
            <v>144487</v>
          </cell>
        </row>
        <row r="986">
          <cell r="M986">
            <v>1</v>
          </cell>
          <cell r="N986">
            <v>144487</v>
          </cell>
        </row>
        <row r="987">
          <cell r="M987">
            <v>1</v>
          </cell>
          <cell r="N987">
            <v>144487</v>
          </cell>
        </row>
        <row r="988">
          <cell r="M988">
            <v>1</v>
          </cell>
          <cell r="N988">
            <v>144487</v>
          </cell>
        </row>
        <row r="989">
          <cell r="M989">
            <v>1</v>
          </cell>
          <cell r="N989">
            <v>144487</v>
          </cell>
        </row>
        <row r="990">
          <cell r="M990">
            <v>1</v>
          </cell>
          <cell r="N990">
            <v>144487</v>
          </cell>
        </row>
        <row r="991">
          <cell r="M991">
            <v>1</v>
          </cell>
          <cell r="N991">
            <v>144487</v>
          </cell>
        </row>
        <row r="992">
          <cell r="M992">
            <v>1</v>
          </cell>
          <cell r="N992">
            <v>144487</v>
          </cell>
        </row>
        <row r="993">
          <cell r="M993">
            <v>1</v>
          </cell>
          <cell r="N993">
            <v>144487</v>
          </cell>
        </row>
        <row r="994">
          <cell r="M994">
            <v>1</v>
          </cell>
          <cell r="N994">
            <v>144487</v>
          </cell>
        </row>
        <row r="995">
          <cell r="M995">
            <v>1</v>
          </cell>
          <cell r="N995">
            <v>144110</v>
          </cell>
        </row>
        <row r="996">
          <cell r="M996">
            <v>1</v>
          </cell>
          <cell r="N996">
            <v>144110</v>
          </cell>
        </row>
        <row r="997">
          <cell r="M997">
            <v>1</v>
          </cell>
          <cell r="N997">
            <v>144110</v>
          </cell>
        </row>
        <row r="998">
          <cell r="M998">
            <v>1</v>
          </cell>
          <cell r="N998">
            <v>144110</v>
          </cell>
        </row>
        <row r="999">
          <cell r="M999">
            <v>1</v>
          </cell>
          <cell r="N999">
            <v>144173</v>
          </cell>
        </row>
        <row r="1000">
          <cell r="M1000">
            <v>1</v>
          </cell>
          <cell r="N1000">
            <v>144173</v>
          </cell>
        </row>
        <row r="1001">
          <cell r="M1001">
            <v>1</v>
          </cell>
          <cell r="N1001">
            <v>144488</v>
          </cell>
        </row>
        <row r="1002">
          <cell r="M1002">
            <v>1</v>
          </cell>
          <cell r="N1002">
            <v>144488</v>
          </cell>
        </row>
        <row r="1003">
          <cell r="M1003">
            <v>1</v>
          </cell>
          <cell r="N1003">
            <v>144488</v>
          </cell>
        </row>
        <row r="1004">
          <cell r="M1004">
            <v>1</v>
          </cell>
          <cell r="N1004">
            <v>144488</v>
          </cell>
        </row>
        <row r="1005">
          <cell r="M1005">
            <v>1</v>
          </cell>
          <cell r="N1005">
            <v>144488</v>
          </cell>
        </row>
        <row r="1006">
          <cell r="M1006">
            <v>1</v>
          </cell>
          <cell r="N1006">
            <v>144488</v>
          </cell>
        </row>
        <row r="1007">
          <cell r="M1007">
            <v>1</v>
          </cell>
          <cell r="N1007">
            <v>144488</v>
          </cell>
        </row>
        <row r="1008">
          <cell r="M1008">
            <v>1</v>
          </cell>
          <cell r="N1008">
            <v>144488</v>
          </cell>
        </row>
        <row r="1009">
          <cell r="M1009">
            <v>1</v>
          </cell>
          <cell r="N1009">
            <v>144488</v>
          </cell>
        </row>
        <row r="1010">
          <cell r="M1010">
            <v>1</v>
          </cell>
          <cell r="N1010">
            <v>144174</v>
          </cell>
        </row>
        <row r="1011">
          <cell r="M1011">
            <v>1</v>
          </cell>
          <cell r="N1011">
            <v>144174</v>
          </cell>
        </row>
        <row r="1012">
          <cell r="M1012">
            <v>1</v>
          </cell>
          <cell r="N1012">
            <v>144174</v>
          </cell>
        </row>
        <row r="1013">
          <cell r="M1013">
            <v>1</v>
          </cell>
          <cell r="N1013">
            <v>144174</v>
          </cell>
        </row>
        <row r="1014">
          <cell r="M1014">
            <v>1</v>
          </cell>
          <cell r="N1014">
            <v>144174</v>
          </cell>
        </row>
        <row r="1015">
          <cell r="M1015">
            <v>1</v>
          </cell>
          <cell r="N1015">
            <v>144495</v>
          </cell>
        </row>
        <row r="1016">
          <cell r="M1016">
            <v>1</v>
          </cell>
          <cell r="N1016">
            <v>144495</v>
          </cell>
        </row>
        <row r="1017">
          <cell r="M1017">
            <v>1</v>
          </cell>
          <cell r="N1017">
            <v>144495</v>
          </cell>
        </row>
        <row r="1018">
          <cell r="M1018">
            <v>1</v>
          </cell>
          <cell r="N1018">
            <v>144495</v>
          </cell>
        </row>
        <row r="1019">
          <cell r="M1019">
            <v>1</v>
          </cell>
          <cell r="N1019">
            <v>144495</v>
          </cell>
        </row>
        <row r="1020">
          <cell r="M1020">
            <v>1</v>
          </cell>
          <cell r="N1020">
            <v>144495</v>
          </cell>
        </row>
        <row r="1021">
          <cell r="M1021">
            <v>1</v>
          </cell>
          <cell r="N1021">
            <v>144175</v>
          </cell>
        </row>
        <row r="1022">
          <cell r="M1022">
            <v>1</v>
          </cell>
          <cell r="N1022">
            <v>144175</v>
          </cell>
        </row>
        <row r="1023">
          <cell r="M1023">
            <v>1</v>
          </cell>
          <cell r="N1023">
            <v>144175</v>
          </cell>
        </row>
        <row r="1024">
          <cell r="M1024">
            <v>1</v>
          </cell>
          <cell r="N1024">
            <v>144490</v>
          </cell>
        </row>
        <row r="1025">
          <cell r="M1025">
            <v>1</v>
          </cell>
          <cell r="N1025">
            <v>143569</v>
          </cell>
        </row>
        <row r="1026">
          <cell r="M1026">
            <v>1</v>
          </cell>
          <cell r="N1026">
            <v>143607</v>
          </cell>
        </row>
        <row r="1027">
          <cell r="M1027">
            <v>1</v>
          </cell>
          <cell r="N1027">
            <v>143607</v>
          </cell>
        </row>
        <row r="1028">
          <cell r="M1028">
            <v>1</v>
          </cell>
          <cell r="N1028">
            <v>143716</v>
          </cell>
        </row>
        <row r="1029">
          <cell r="M1029">
            <v>1</v>
          </cell>
          <cell r="N1029">
            <v>143833</v>
          </cell>
        </row>
        <row r="1030">
          <cell r="M1030">
            <v>1</v>
          </cell>
          <cell r="N1030">
            <v>144086</v>
          </cell>
        </row>
        <row r="1031">
          <cell r="M1031">
            <v>2</v>
          </cell>
          <cell r="N1031">
            <v>144921</v>
          </cell>
        </row>
        <row r="1032">
          <cell r="M1032">
            <v>2</v>
          </cell>
          <cell r="N1032">
            <v>144921</v>
          </cell>
        </row>
        <row r="1033">
          <cell r="M1033">
            <v>2</v>
          </cell>
          <cell r="N1033">
            <v>144921</v>
          </cell>
        </row>
        <row r="1034">
          <cell r="M1034">
            <v>2</v>
          </cell>
          <cell r="N1034">
            <v>144927</v>
          </cell>
        </row>
        <row r="1035">
          <cell r="M1035">
            <v>1</v>
          </cell>
          <cell r="N1035" t="str">
            <v>-</v>
          </cell>
        </row>
        <row r="1036">
          <cell r="M1036">
            <v>1</v>
          </cell>
          <cell r="N1036" t="str">
            <v>-</v>
          </cell>
        </row>
        <row r="1037">
          <cell r="M1037">
            <v>1</v>
          </cell>
          <cell r="N1037" t="str">
            <v>-</v>
          </cell>
        </row>
        <row r="1038">
          <cell r="M1038">
            <v>1</v>
          </cell>
          <cell r="N1038" t="str">
            <v>-</v>
          </cell>
        </row>
        <row r="1039">
          <cell r="M1039">
            <v>1</v>
          </cell>
          <cell r="N1039" t="str">
            <v>-</v>
          </cell>
        </row>
        <row r="1040">
          <cell r="M1040">
            <v>1</v>
          </cell>
          <cell r="N1040" t="str">
            <v>-</v>
          </cell>
        </row>
        <row r="1041">
          <cell r="M1041">
            <v>1</v>
          </cell>
          <cell r="N1041">
            <v>143570</v>
          </cell>
        </row>
        <row r="1042">
          <cell r="M1042">
            <v>1</v>
          </cell>
          <cell r="N1042">
            <v>143571</v>
          </cell>
        </row>
        <row r="1043">
          <cell r="M1043">
            <v>1</v>
          </cell>
          <cell r="N1043">
            <v>143571</v>
          </cell>
        </row>
        <row r="1044">
          <cell r="M1044">
            <v>1</v>
          </cell>
          <cell r="N1044">
            <v>143606</v>
          </cell>
        </row>
        <row r="1045">
          <cell r="M1045">
            <v>1</v>
          </cell>
          <cell r="N1045">
            <v>143606</v>
          </cell>
        </row>
        <row r="1046">
          <cell r="M1046">
            <v>2</v>
          </cell>
          <cell r="N1046">
            <v>143719</v>
          </cell>
        </row>
        <row r="1047">
          <cell r="M1047">
            <v>2</v>
          </cell>
          <cell r="N1047">
            <v>143720</v>
          </cell>
        </row>
        <row r="1048">
          <cell r="M1048">
            <v>1</v>
          </cell>
          <cell r="N1048">
            <v>143721</v>
          </cell>
        </row>
        <row r="1049">
          <cell r="M1049">
            <v>1</v>
          </cell>
          <cell r="N1049">
            <v>143721</v>
          </cell>
        </row>
        <row r="1050">
          <cell r="M1050">
            <v>1</v>
          </cell>
          <cell r="N1050">
            <v>143832</v>
          </cell>
        </row>
        <row r="1051">
          <cell r="M1051">
            <v>1</v>
          </cell>
          <cell r="N1051">
            <v>143832</v>
          </cell>
        </row>
        <row r="1052">
          <cell r="M1052">
            <v>1</v>
          </cell>
          <cell r="N1052">
            <v>143832</v>
          </cell>
        </row>
        <row r="1053">
          <cell r="M1053">
            <v>1</v>
          </cell>
          <cell r="N1053">
            <v>143832</v>
          </cell>
        </row>
        <row r="1054">
          <cell r="M1054">
            <v>1</v>
          </cell>
          <cell r="N1054">
            <v>143832</v>
          </cell>
        </row>
        <row r="1055">
          <cell r="M1055">
            <v>1</v>
          </cell>
          <cell r="N1055">
            <v>143832</v>
          </cell>
        </row>
        <row r="1056">
          <cell r="M1056">
            <v>1</v>
          </cell>
          <cell r="N1056">
            <v>143832</v>
          </cell>
        </row>
        <row r="1057">
          <cell r="M1057">
            <v>1</v>
          </cell>
          <cell r="N1057">
            <v>143832</v>
          </cell>
        </row>
        <row r="1058">
          <cell r="M1058">
            <v>1</v>
          </cell>
          <cell r="N1058">
            <v>144088</v>
          </cell>
        </row>
        <row r="1059">
          <cell r="M1059">
            <v>1</v>
          </cell>
          <cell r="N1059">
            <v>144088</v>
          </cell>
        </row>
        <row r="1060">
          <cell r="M1060">
            <v>1</v>
          </cell>
          <cell r="N1060">
            <v>144157</v>
          </cell>
        </row>
        <row r="1061">
          <cell r="M1061">
            <v>1</v>
          </cell>
          <cell r="N1061">
            <v>144798</v>
          </cell>
        </row>
        <row r="1062">
          <cell r="M1062">
            <v>1</v>
          </cell>
          <cell r="N1062">
            <v>144798</v>
          </cell>
        </row>
        <row r="1063">
          <cell r="M1063">
            <v>1</v>
          </cell>
          <cell r="N1063">
            <v>144892</v>
          </cell>
        </row>
        <row r="1064">
          <cell r="M1064">
            <v>1</v>
          </cell>
          <cell r="N1064">
            <v>144892</v>
          </cell>
        </row>
        <row r="1065">
          <cell r="M1065">
            <v>1</v>
          </cell>
          <cell r="N1065">
            <v>144943</v>
          </cell>
        </row>
        <row r="1066">
          <cell r="M1066">
            <v>1</v>
          </cell>
          <cell r="N1066" t="str">
            <v>-</v>
          </cell>
        </row>
        <row r="1067">
          <cell r="M1067">
            <v>1</v>
          </cell>
          <cell r="N1067">
            <v>143572</v>
          </cell>
        </row>
        <row r="1068">
          <cell r="M1068">
            <v>1</v>
          </cell>
          <cell r="N1068">
            <v>143605</v>
          </cell>
        </row>
        <row r="1069">
          <cell r="M1069">
            <v>1</v>
          </cell>
          <cell r="N1069">
            <v>143717</v>
          </cell>
        </row>
        <row r="1070">
          <cell r="M1070">
            <v>1</v>
          </cell>
          <cell r="N1070">
            <v>144090</v>
          </cell>
        </row>
        <row r="1071">
          <cell r="M1071">
            <v>1</v>
          </cell>
          <cell r="N1071">
            <v>144891</v>
          </cell>
        </row>
        <row r="1072">
          <cell r="M1072">
            <v>1</v>
          </cell>
          <cell r="N1072" t="str">
            <v>-</v>
          </cell>
        </row>
        <row r="1073">
          <cell r="M1073">
            <v>1</v>
          </cell>
          <cell r="N1073" t="str">
            <v>-</v>
          </cell>
        </row>
        <row r="1074">
          <cell r="M1074">
            <v>1</v>
          </cell>
          <cell r="N1074" t="str">
            <v>-</v>
          </cell>
        </row>
        <row r="1075">
          <cell r="M1075">
            <v>1</v>
          </cell>
          <cell r="N1075" t="str">
            <v>-</v>
          </cell>
        </row>
        <row r="1076">
          <cell r="M1076">
            <v>1</v>
          </cell>
          <cell r="N1076" t="str">
            <v>-</v>
          </cell>
        </row>
        <row r="1077">
          <cell r="M1077">
            <v>1</v>
          </cell>
          <cell r="N1077" t="str">
            <v>-</v>
          </cell>
        </row>
        <row r="1078">
          <cell r="M1078">
            <v>1</v>
          </cell>
          <cell r="N1078" t="str">
            <v>-</v>
          </cell>
        </row>
        <row r="1079">
          <cell r="M1079">
            <v>1</v>
          </cell>
          <cell r="N1079">
            <v>144454</v>
          </cell>
        </row>
        <row r="1080">
          <cell r="M1080">
            <v>1</v>
          </cell>
          <cell r="N1080" t="str">
            <v>-</v>
          </cell>
        </row>
        <row r="1081">
          <cell r="M1081">
            <v>1</v>
          </cell>
          <cell r="N1081" t="str">
            <v>-</v>
          </cell>
        </row>
        <row r="1082">
          <cell r="M1082">
            <v>2</v>
          </cell>
          <cell r="N1082" t="str">
            <v>-</v>
          </cell>
        </row>
        <row r="1083">
          <cell r="M1083">
            <v>1</v>
          </cell>
          <cell r="N1083">
            <v>143558</v>
          </cell>
        </row>
        <row r="1084">
          <cell r="M1084">
            <v>1</v>
          </cell>
          <cell r="N1084">
            <v>143558</v>
          </cell>
        </row>
        <row r="1085">
          <cell r="M1085">
            <v>1</v>
          </cell>
          <cell r="N1085">
            <v>143558</v>
          </cell>
        </row>
        <row r="1086">
          <cell r="M1086">
            <v>1</v>
          </cell>
          <cell r="N1086">
            <v>143621</v>
          </cell>
        </row>
        <row r="1087">
          <cell r="M1087">
            <v>1</v>
          </cell>
          <cell r="N1087">
            <v>143827</v>
          </cell>
        </row>
        <row r="1088">
          <cell r="M1088">
            <v>1</v>
          </cell>
          <cell r="N1088">
            <v>143827</v>
          </cell>
        </row>
        <row r="1089">
          <cell r="M1089">
            <v>1</v>
          </cell>
          <cell r="N1089">
            <v>143827</v>
          </cell>
        </row>
        <row r="1090">
          <cell r="M1090">
            <v>1</v>
          </cell>
          <cell r="N1090">
            <v>144146</v>
          </cell>
        </row>
        <row r="1091">
          <cell r="M1091">
            <v>1</v>
          </cell>
          <cell r="N1091">
            <v>144146</v>
          </cell>
        </row>
        <row r="1092">
          <cell r="M1092">
            <v>1</v>
          </cell>
          <cell r="N1092">
            <v>144455</v>
          </cell>
        </row>
        <row r="1093">
          <cell r="M1093">
            <v>1</v>
          </cell>
          <cell r="N1093">
            <v>144455</v>
          </cell>
        </row>
        <row r="1094">
          <cell r="M1094">
            <v>1</v>
          </cell>
          <cell r="N1094" t="str">
            <v>-</v>
          </cell>
        </row>
        <row r="1095">
          <cell r="M1095">
            <v>1</v>
          </cell>
          <cell r="N1095" t="str">
            <v>-</v>
          </cell>
        </row>
        <row r="1096">
          <cell r="M1096">
            <v>2</v>
          </cell>
          <cell r="N1096" t="str">
            <v>-</v>
          </cell>
        </row>
        <row r="1097">
          <cell r="M1097">
            <v>1</v>
          </cell>
          <cell r="N1097">
            <v>144063</v>
          </cell>
        </row>
        <row r="1098">
          <cell r="M1098">
            <v>1</v>
          </cell>
          <cell r="N1098">
            <v>144147</v>
          </cell>
        </row>
        <row r="1099">
          <cell r="M1099">
            <v>1</v>
          </cell>
          <cell r="N1099">
            <v>144147</v>
          </cell>
        </row>
        <row r="1100">
          <cell r="M1100">
            <v>10</v>
          </cell>
          <cell r="N1100">
            <v>144221</v>
          </cell>
        </row>
        <row r="1101">
          <cell r="M1101">
            <v>1</v>
          </cell>
          <cell r="N1101">
            <v>144456</v>
          </cell>
        </row>
        <row r="1102">
          <cell r="M1102">
            <v>1</v>
          </cell>
          <cell r="N1102">
            <v>144456</v>
          </cell>
        </row>
        <row r="1103">
          <cell r="M1103">
            <v>1</v>
          </cell>
          <cell r="N1103">
            <v>144456</v>
          </cell>
        </row>
        <row r="1104">
          <cell r="M1104">
            <v>1</v>
          </cell>
          <cell r="N1104">
            <v>144456</v>
          </cell>
        </row>
        <row r="1105">
          <cell r="M1105">
            <v>1</v>
          </cell>
          <cell r="N1105">
            <v>146443</v>
          </cell>
        </row>
        <row r="1106">
          <cell r="M1106">
            <v>1</v>
          </cell>
          <cell r="N1106">
            <v>146443</v>
          </cell>
        </row>
        <row r="1107">
          <cell r="M1107">
            <v>1</v>
          </cell>
          <cell r="N1107">
            <v>146443</v>
          </cell>
        </row>
        <row r="1108">
          <cell r="M1108">
            <v>1</v>
          </cell>
          <cell r="N1108">
            <v>146443</v>
          </cell>
        </row>
        <row r="1109">
          <cell r="M1109">
            <v>1</v>
          </cell>
          <cell r="N1109">
            <v>146443</v>
          </cell>
        </row>
        <row r="1110">
          <cell r="M1110">
            <v>1</v>
          </cell>
          <cell r="N1110">
            <v>146444</v>
          </cell>
        </row>
        <row r="1111">
          <cell r="M1111">
            <v>2</v>
          </cell>
          <cell r="N1111">
            <v>146458</v>
          </cell>
        </row>
        <row r="1112">
          <cell r="M1112">
            <v>2</v>
          </cell>
          <cell r="N1112">
            <v>146458</v>
          </cell>
        </row>
        <row r="1113">
          <cell r="M1113">
            <v>2</v>
          </cell>
          <cell r="N1113">
            <v>146458</v>
          </cell>
        </row>
        <row r="1114">
          <cell r="M1114">
            <v>2</v>
          </cell>
          <cell r="N1114">
            <v>146458</v>
          </cell>
        </row>
        <row r="1115">
          <cell r="M1115">
            <v>2</v>
          </cell>
          <cell r="N1115">
            <v>146458</v>
          </cell>
        </row>
        <row r="1116">
          <cell r="M1116">
            <v>2</v>
          </cell>
          <cell r="N1116">
            <v>146458</v>
          </cell>
        </row>
        <row r="1117">
          <cell r="M1117">
            <v>2</v>
          </cell>
          <cell r="N1117">
            <v>146458</v>
          </cell>
        </row>
        <row r="1118">
          <cell r="M1118">
            <v>2</v>
          </cell>
          <cell r="N1118">
            <v>146458</v>
          </cell>
        </row>
        <row r="1119">
          <cell r="M1119">
            <v>2</v>
          </cell>
          <cell r="N1119">
            <v>146458</v>
          </cell>
        </row>
        <row r="1120">
          <cell r="M1120">
            <v>2</v>
          </cell>
          <cell r="N1120">
            <v>146458</v>
          </cell>
        </row>
        <row r="1121">
          <cell r="M1121">
            <v>2</v>
          </cell>
          <cell r="N1121">
            <v>146458</v>
          </cell>
        </row>
        <row r="1122">
          <cell r="M1122">
            <v>2</v>
          </cell>
          <cell r="N1122">
            <v>146458</v>
          </cell>
        </row>
        <row r="1123">
          <cell r="M1123">
            <v>2</v>
          </cell>
          <cell r="N1123">
            <v>146458</v>
          </cell>
        </row>
        <row r="1124">
          <cell r="M1124">
            <v>2</v>
          </cell>
          <cell r="N1124">
            <v>146458</v>
          </cell>
        </row>
        <row r="1125">
          <cell r="M1125">
            <v>2</v>
          </cell>
          <cell r="N1125">
            <v>146458</v>
          </cell>
        </row>
        <row r="1126">
          <cell r="M1126">
            <v>2</v>
          </cell>
          <cell r="N1126">
            <v>146458</v>
          </cell>
        </row>
        <row r="1127">
          <cell r="M1127">
            <v>2</v>
          </cell>
          <cell r="N1127">
            <v>146458</v>
          </cell>
        </row>
        <row r="1128">
          <cell r="M1128">
            <v>2</v>
          </cell>
          <cell r="N1128">
            <v>146458</v>
          </cell>
        </row>
        <row r="1129">
          <cell r="M1129">
            <v>2</v>
          </cell>
          <cell r="N1129">
            <v>146458</v>
          </cell>
        </row>
        <row r="1130">
          <cell r="M1130">
            <v>2</v>
          </cell>
          <cell r="N1130">
            <v>146458</v>
          </cell>
        </row>
        <row r="1131">
          <cell r="M1131">
            <v>2</v>
          </cell>
          <cell r="N1131">
            <v>146458</v>
          </cell>
        </row>
        <row r="1132">
          <cell r="M1132">
            <v>2</v>
          </cell>
          <cell r="N1132">
            <v>146458</v>
          </cell>
        </row>
        <row r="1133">
          <cell r="M1133">
            <v>2</v>
          </cell>
          <cell r="N1133">
            <v>146458</v>
          </cell>
        </row>
        <row r="1134">
          <cell r="M1134">
            <v>2</v>
          </cell>
          <cell r="N1134">
            <v>146458</v>
          </cell>
        </row>
        <row r="1135">
          <cell r="M1135">
            <v>2</v>
          </cell>
          <cell r="N1135">
            <v>146458</v>
          </cell>
        </row>
        <row r="1136">
          <cell r="M1136">
            <v>2</v>
          </cell>
          <cell r="N1136">
            <v>146458</v>
          </cell>
        </row>
        <row r="1137">
          <cell r="M1137">
            <v>1</v>
          </cell>
          <cell r="N1137">
            <v>146512</v>
          </cell>
        </row>
        <row r="1138">
          <cell r="M1138">
            <v>1</v>
          </cell>
          <cell r="N1138">
            <v>146512</v>
          </cell>
        </row>
        <row r="1139">
          <cell r="M1139">
            <v>1</v>
          </cell>
          <cell r="N1139">
            <v>146512</v>
          </cell>
        </row>
        <row r="1140">
          <cell r="M1140">
            <v>1</v>
          </cell>
          <cell r="N1140">
            <v>146512</v>
          </cell>
        </row>
        <row r="1141">
          <cell r="M1141">
            <v>1</v>
          </cell>
          <cell r="N1141">
            <v>146512</v>
          </cell>
        </row>
        <row r="1142">
          <cell r="M1142">
            <v>1</v>
          </cell>
          <cell r="N1142">
            <v>146512</v>
          </cell>
        </row>
        <row r="1143">
          <cell r="M1143">
            <v>1</v>
          </cell>
          <cell r="N1143">
            <v>146512</v>
          </cell>
        </row>
        <row r="1144">
          <cell r="M1144">
            <v>1</v>
          </cell>
          <cell r="N1144">
            <v>147676</v>
          </cell>
        </row>
        <row r="1145">
          <cell r="M1145">
            <v>1</v>
          </cell>
          <cell r="N1145" t="str">
            <v>147579, 147600 e 147655</v>
          </cell>
        </row>
        <row r="1146">
          <cell r="M1146">
            <v>1</v>
          </cell>
          <cell r="N1146">
            <v>146527</v>
          </cell>
        </row>
        <row r="1147">
          <cell r="M1147">
            <v>1</v>
          </cell>
          <cell r="N1147">
            <v>146527</v>
          </cell>
        </row>
        <row r="1148">
          <cell r="M1148">
            <v>1</v>
          </cell>
          <cell r="N1148">
            <v>146527</v>
          </cell>
        </row>
        <row r="1149">
          <cell r="M1149">
            <v>1</v>
          </cell>
          <cell r="N1149">
            <v>146527</v>
          </cell>
        </row>
        <row r="1150">
          <cell r="M1150">
            <v>1</v>
          </cell>
          <cell r="N1150" t="str">
            <v>147527 e 146509</v>
          </cell>
        </row>
        <row r="1151">
          <cell r="M1151">
            <v>1</v>
          </cell>
          <cell r="N1151" t="str">
            <v>147527 e 146509</v>
          </cell>
        </row>
        <row r="1152">
          <cell r="M1152">
            <v>1</v>
          </cell>
          <cell r="N1152" t="str">
            <v>147527 e 146509</v>
          </cell>
        </row>
        <row r="1153">
          <cell r="M1153">
            <v>1</v>
          </cell>
          <cell r="N1153" t="str">
            <v>147527 e 146509</v>
          </cell>
        </row>
        <row r="1154">
          <cell r="M1154">
            <v>1</v>
          </cell>
          <cell r="N1154" t="str">
            <v>147527 e 146509</v>
          </cell>
        </row>
        <row r="1155">
          <cell r="M1155">
            <v>1</v>
          </cell>
          <cell r="N1155" t="str">
            <v>147527 e 146509</v>
          </cell>
        </row>
        <row r="1156">
          <cell r="M1156">
            <v>1</v>
          </cell>
          <cell r="N1156" t="str">
            <v>147527 e 146509</v>
          </cell>
        </row>
        <row r="1157">
          <cell r="M1157">
            <v>1</v>
          </cell>
          <cell r="N1157" t="str">
            <v>147527 e 146509</v>
          </cell>
        </row>
        <row r="1158">
          <cell r="M1158">
            <v>1</v>
          </cell>
          <cell r="N1158" t="str">
            <v>147658 e 147659</v>
          </cell>
        </row>
        <row r="1159">
          <cell r="M1159">
            <v>2</v>
          </cell>
          <cell r="N1159">
            <v>146416</v>
          </cell>
        </row>
        <row r="1160">
          <cell r="M1160">
            <v>2</v>
          </cell>
          <cell r="N1160">
            <v>146416</v>
          </cell>
        </row>
        <row r="1161">
          <cell r="M1161">
            <v>2</v>
          </cell>
          <cell r="N1161">
            <v>146416</v>
          </cell>
        </row>
        <row r="1162">
          <cell r="M1162">
            <v>2</v>
          </cell>
          <cell r="N1162">
            <v>146416</v>
          </cell>
        </row>
        <row r="1163">
          <cell r="M1163">
            <v>2</v>
          </cell>
          <cell r="N1163">
            <v>146416</v>
          </cell>
        </row>
        <row r="1164">
          <cell r="M1164">
            <v>1</v>
          </cell>
          <cell r="N1164">
            <v>146455</v>
          </cell>
        </row>
        <row r="1165">
          <cell r="M1165">
            <v>1</v>
          </cell>
          <cell r="N1165">
            <v>146455</v>
          </cell>
        </row>
        <row r="1166">
          <cell r="M1166">
            <v>1</v>
          </cell>
          <cell r="N1166">
            <v>146455</v>
          </cell>
        </row>
        <row r="1167">
          <cell r="M1167">
            <v>1</v>
          </cell>
          <cell r="N1167">
            <v>146455</v>
          </cell>
        </row>
        <row r="1168">
          <cell r="M1168">
            <v>1</v>
          </cell>
          <cell r="N1168">
            <v>146455</v>
          </cell>
        </row>
        <row r="1169">
          <cell r="M1169">
            <v>1</v>
          </cell>
          <cell r="N1169">
            <v>146455</v>
          </cell>
        </row>
        <row r="1170">
          <cell r="M1170">
            <v>1</v>
          </cell>
          <cell r="N1170">
            <v>146503</v>
          </cell>
        </row>
        <row r="1171">
          <cell r="M1171">
            <v>1</v>
          </cell>
          <cell r="N1171">
            <v>146503</v>
          </cell>
        </row>
        <row r="1172">
          <cell r="M1172">
            <v>1</v>
          </cell>
          <cell r="N1172">
            <v>146503</v>
          </cell>
        </row>
        <row r="1173">
          <cell r="M1173">
            <v>1</v>
          </cell>
          <cell r="N1173">
            <v>146456</v>
          </cell>
        </row>
        <row r="1174">
          <cell r="M1174">
            <v>1</v>
          </cell>
          <cell r="N1174">
            <v>146456</v>
          </cell>
        </row>
        <row r="1175">
          <cell r="M1175">
            <v>1</v>
          </cell>
          <cell r="N1175">
            <v>146456</v>
          </cell>
        </row>
        <row r="1176">
          <cell r="M1176">
            <v>1</v>
          </cell>
          <cell r="N1176">
            <v>146456</v>
          </cell>
        </row>
        <row r="1177">
          <cell r="M1177">
            <v>1</v>
          </cell>
          <cell r="N1177">
            <v>146473</v>
          </cell>
        </row>
        <row r="1178">
          <cell r="M1178">
            <v>1</v>
          </cell>
          <cell r="N1178">
            <v>146473</v>
          </cell>
        </row>
        <row r="1179">
          <cell r="M1179">
            <v>1</v>
          </cell>
          <cell r="N1179">
            <v>146473</v>
          </cell>
        </row>
        <row r="1180">
          <cell r="M1180">
            <v>1</v>
          </cell>
          <cell r="N1180">
            <v>146473</v>
          </cell>
        </row>
        <row r="1181">
          <cell r="M1181">
            <v>1</v>
          </cell>
          <cell r="N1181">
            <v>146473</v>
          </cell>
        </row>
        <row r="1182">
          <cell r="M1182">
            <v>1</v>
          </cell>
          <cell r="N1182">
            <v>146473</v>
          </cell>
        </row>
        <row r="1183">
          <cell r="M1183">
            <v>1</v>
          </cell>
          <cell r="N1183">
            <v>146473</v>
          </cell>
        </row>
        <row r="1184">
          <cell r="M1184">
            <v>1</v>
          </cell>
          <cell r="N1184">
            <v>146473</v>
          </cell>
        </row>
        <row r="1185">
          <cell r="M1185">
            <v>1</v>
          </cell>
          <cell r="N1185">
            <v>146473</v>
          </cell>
        </row>
        <row r="1186">
          <cell r="M1186">
            <v>1</v>
          </cell>
          <cell r="N1186">
            <v>146473</v>
          </cell>
        </row>
        <row r="1187">
          <cell r="M1187">
            <v>1</v>
          </cell>
          <cell r="N1187">
            <v>147103</v>
          </cell>
        </row>
        <row r="1188">
          <cell r="M1188">
            <v>1</v>
          </cell>
          <cell r="N1188">
            <v>147650</v>
          </cell>
        </row>
        <row r="1189">
          <cell r="M1189">
            <v>3</v>
          </cell>
          <cell r="N1189">
            <v>145580</v>
          </cell>
        </row>
        <row r="1190">
          <cell r="M1190">
            <v>3</v>
          </cell>
          <cell r="N1190">
            <v>145580</v>
          </cell>
        </row>
        <row r="1191">
          <cell r="M1191">
            <v>3</v>
          </cell>
          <cell r="N1191">
            <v>145580</v>
          </cell>
        </row>
        <row r="1192">
          <cell r="M1192">
            <v>3</v>
          </cell>
          <cell r="N1192">
            <v>145582</v>
          </cell>
        </row>
        <row r="1193">
          <cell r="M1193">
            <v>3</v>
          </cell>
          <cell r="N1193">
            <v>145582</v>
          </cell>
        </row>
        <row r="1194">
          <cell r="M1194">
            <v>3</v>
          </cell>
          <cell r="N1194">
            <v>145582</v>
          </cell>
        </row>
        <row r="1195">
          <cell r="M1195">
            <v>1</v>
          </cell>
          <cell r="N1195">
            <v>145820</v>
          </cell>
        </row>
        <row r="1196">
          <cell r="M1196">
            <v>1</v>
          </cell>
          <cell r="N1196">
            <v>145891</v>
          </cell>
        </row>
        <row r="1197">
          <cell r="M1197">
            <v>1</v>
          </cell>
          <cell r="N1197">
            <v>145891</v>
          </cell>
        </row>
        <row r="1198">
          <cell r="M1198">
            <v>1</v>
          </cell>
          <cell r="N1198">
            <v>145891</v>
          </cell>
        </row>
        <row r="1199">
          <cell r="M1199">
            <v>2</v>
          </cell>
          <cell r="N1199">
            <v>146405</v>
          </cell>
        </row>
        <row r="1200">
          <cell r="M1200">
            <v>2</v>
          </cell>
          <cell r="N1200">
            <v>146405</v>
          </cell>
        </row>
        <row r="1201">
          <cell r="M1201">
            <v>2</v>
          </cell>
          <cell r="N1201">
            <v>146405</v>
          </cell>
        </row>
        <row r="1202">
          <cell r="M1202">
            <v>2</v>
          </cell>
          <cell r="N1202">
            <v>146405</v>
          </cell>
        </row>
        <row r="1203">
          <cell r="M1203">
            <v>2</v>
          </cell>
          <cell r="N1203">
            <v>146405</v>
          </cell>
        </row>
        <row r="1204">
          <cell r="M1204">
            <v>2</v>
          </cell>
          <cell r="N1204">
            <v>146405</v>
          </cell>
        </row>
        <row r="1205">
          <cell r="M1205">
            <v>2</v>
          </cell>
          <cell r="N1205">
            <v>146405</v>
          </cell>
        </row>
        <row r="1206">
          <cell r="M1206">
            <v>2</v>
          </cell>
          <cell r="N1206">
            <v>146405</v>
          </cell>
        </row>
        <row r="1207">
          <cell r="M1207">
            <v>2</v>
          </cell>
          <cell r="N1207">
            <v>146405</v>
          </cell>
        </row>
        <row r="1208">
          <cell r="M1208">
            <v>2</v>
          </cell>
          <cell r="N1208">
            <v>146405</v>
          </cell>
        </row>
        <row r="1209">
          <cell r="M1209">
            <v>2</v>
          </cell>
          <cell r="N1209">
            <v>146405</v>
          </cell>
        </row>
        <row r="1210">
          <cell r="M1210">
            <v>2</v>
          </cell>
          <cell r="N1210">
            <v>146405</v>
          </cell>
        </row>
        <row r="1211">
          <cell r="M1211">
            <v>2</v>
          </cell>
          <cell r="N1211">
            <v>146405</v>
          </cell>
        </row>
        <row r="1212">
          <cell r="M1212">
            <v>2</v>
          </cell>
          <cell r="N1212">
            <v>146405</v>
          </cell>
        </row>
        <row r="1213">
          <cell r="M1213">
            <v>2</v>
          </cell>
          <cell r="N1213">
            <v>146405</v>
          </cell>
        </row>
        <row r="1214">
          <cell r="M1214">
            <v>2</v>
          </cell>
          <cell r="N1214">
            <v>146405</v>
          </cell>
        </row>
        <row r="1215">
          <cell r="M1215">
            <v>1</v>
          </cell>
          <cell r="N1215">
            <v>146442</v>
          </cell>
        </row>
        <row r="1216">
          <cell r="M1216">
            <v>1</v>
          </cell>
          <cell r="N1216">
            <v>146442</v>
          </cell>
        </row>
        <row r="1217">
          <cell r="M1217">
            <v>1</v>
          </cell>
          <cell r="N1217">
            <v>146497</v>
          </cell>
        </row>
        <row r="1218">
          <cell r="M1218">
            <v>1</v>
          </cell>
          <cell r="N1218">
            <v>146497</v>
          </cell>
        </row>
        <row r="1219">
          <cell r="M1219">
            <v>1</v>
          </cell>
          <cell r="N1219">
            <v>146497</v>
          </cell>
        </row>
        <row r="1220">
          <cell r="M1220">
            <v>1</v>
          </cell>
          <cell r="N1220">
            <v>146497</v>
          </cell>
        </row>
        <row r="1221">
          <cell r="M1221">
            <v>1</v>
          </cell>
          <cell r="N1221">
            <v>146497</v>
          </cell>
        </row>
        <row r="1222">
          <cell r="M1222">
            <v>1</v>
          </cell>
          <cell r="N1222">
            <v>146497</v>
          </cell>
        </row>
        <row r="1223">
          <cell r="M1223">
            <v>1</v>
          </cell>
          <cell r="N1223">
            <v>146497</v>
          </cell>
        </row>
        <row r="1224">
          <cell r="M1224">
            <v>1</v>
          </cell>
          <cell r="N1224">
            <v>146497</v>
          </cell>
        </row>
        <row r="1225">
          <cell r="M1225">
            <v>1</v>
          </cell>
          <cell r="N1225">
            <v>146497</v>
          </cell>
        </row>
        <row r="1226">
          <cell r="M1226">
            <v>1</v>
          </cell>
          <cell r="N1226">
            <v>146497</v>
          </cell>
        </row>
        <row r="1227">
          <cell r="M1227">
            <v>1</v>
          </cell>
          <cell r="N1227">
            <v>146497</v>
          </cell>
        </row>
        <row r="1228">
          <cell r="M1228">
            <v>1</v>
          </cell>
          <cell r="N1228">
            <v>146497</v>
          </cell>
        </row>
        <row r="1229">
          <cell r="M1229">
            <v>1</v>
          </cell>
          <cell r="N1229">
            <v>146497</v>
          </cell>
        </row>
        <row r="1230">
          <cell r="M1230">
            <v>1</v>
          </cell>
          <cell r="N1230">
            <v>146497</v>
          </cell>
        </row>
        <row r="1231">
          <cell r="M1231">
            <v>1</v>
          </cell>
          <cell r="N1231">
            <v>146497</v>
          </cell>
        </row>
        <row r="1232">
          <cell r="M1232">
            <v>1</v>
          </cell>
          <cell r="N1232">
            <v>146497</v>
          </cell>
        </row>
        <row r="1233">
          <cell r="M1233">
            <v>1</v>
          </cell>
          <cell r="N1233">
            <v>146820</v>
          </cell>
        </row>
        <row r="1234">
          <cell r="M1234">
            <v>1</v>
          </cell>
          <cell r="N1234">
            <v>146820</v>
          </cell>
        </row>
        <row r="1235">
          <cell r="M1235">
            <v>3</v>
          </cell>
          <cell r="N1235">
            <v>147606</v>
          </cell>
        </row>
        <row r="1236">
          <cell r="M1236">
            <v>3</v>
          </cell>
          <cell r="N1236">
            <v>147606</v>
          </cell>
        </row>
        <row r="1237">
          <cell r="M1237">
            <v>3</v>
          </cell>
          <cell r="N1237">
            <v>147715</v>
          </cell>
        </row>
        <row r="1238">
          <cell r="M1238">
            <v>3</v>
          </cell>
          <cell r="N1238">
            <v>147715</v>
          </cell>
        </row>
        <row r="1239">
          <cell r="M1239">
            <v>3</v>
          </cell>
          <cell r="N1239">
            <v>147717</v>
          </cell>
        </row>
        <row r="1240">
          <cell r="M1240">
            <v>3</v>
          </cell>
          <cell r="N1240">
            <v>147717</v>
          </cell>
        </row>
        <row r="1241">
          <cell r="M1241">
            <v>3</v>
          </cell>
          <cell r="N1241">
            <v>147717</v>
          </cell>
        </row>
        <row r="1242">
          <cell r="M1242">
            <v>3</v>
          </cell>
          <cell r="N1242">
            <v>147717</v>
          </cell>
        </row>
        <row r="1243">
          <cell r="M1243">
            <v>3</v>
          </cell>
          <cell r="N1243">
            <v>147717</v>
          </cell>
        </row>
        <row r="1244">
          <cell r="M1244">
            <v>3</v>
          </cell>
          <cell r="N1244">
            <v>147717</v>
          </cell>
        </row>
        <row r="1245">
          <cell r="M1245">
            <v>3</v>
          </cell>
          <cell r="N1245">
            <v>147718</v>
          </cell>
        </row>
        <row r="1246">
          <cell r="M1246">
            <v>3</v>
          </cell>
          <cell r="N1246">
            <v>147718</v>
          </cell>
        </row>
        <row r="1247">
          <cell r="M1247">
            <v>3</v>
          </cell>
          <cell r="N1247">
            <v>147720</v>
          </cell>
        </row>
        <row r="1248">
          <cell r="M1248">
            <v>3</v>
          </cell>
          <cell r="N1248">
            <v>147720</v>
          </cell>
        </row>
        <row r="1249">
          <cell r="M1249">
            <v>3</v>
          </cell>
          <cell r="N1249">
            <v>147720</v>
          </cell>
        </row>
        <row r="1250">
          <cell r="M1250">
            <v>3</v>
          </cell>
          <cell r="N1250">
            <v>147721</v>
          </cell>
        </row>
        <row r="1251">
          <cell r="M1251">
            <v>3</v>
          </cell>
          <cell r="N1251">
            <v>147721</v>
          </cell>
        </row>
        <row r="1252">
          <cell r="M1252">
            <v>3</v>
          </cell>
          <cell r="N1252">
            <v>147721</v>
          </cell>
        </row>
        <row r="1253">
          <cell r="M1253">
            <v>3</v>
          </cell>
          <cell r="N1253">
            <v>147722</v>
          </cell>
        </row>
        <row r="1254">
          <cell r="M1254">
            <v>3</v>
          </cell>
          <cell r="N1254">
            <v>147722</v>
          </cell>
        </row>
        <row r="1255">
          <cell r="M1255">
            <v>3</v>
          </cell>
          <cell r="N1255">
            <v>147722</v>
          </cell>
        </row>
        <row r="1256">
          <cell r="M1256">
            <v>3</v>
          </cell>
          <cell r="N1256">
            <v>147722</v>
          </cell>
        </row>
        <row r="1257">
          <cell r="M1257">
            <v>1</v>
          </cell>
          <cell r="N1257">
            <v>147591</v>
          </cell>
        </row>
        <row r="1258">
          <cell r="M1258">
            <v>1</v>
          </cell>
          <cell r="N1258">
            <v>147591</v>
          </cell>
        </row>
        <row r="1259">
          <cell r="M1259">
            <v>1</v>
          </cell>
          <cell r="N1259">
            <v>147591</v>
          </cell>
        </row>
        <row r="1260">
          <cell r="M1260">
            <v>2</v>
          </cell>
          <cell r="N1260">
            <v>146469</v>
          </cell>
        </row>
        <row r="1261">
          <cell r="M1261">
            <v>2</v>
          </cell>
          <cell r="N1261">
            <v>146469</v>
          </cell>
        </row>
        <row r="1262">
          <cell r="M1262">
            <v>1</v>
          </cell>
          <cell r="N1262">
            <v>146520</v>
          </cell>
        </row>
        <row r="1263">
          <cell r="M1263">
            <v>1</v>
          </cell>
          <cell r="N1263">
            <v>146520</v>
          </cell>
        </row>
        <row r="1264">
          <cell r="M1264">
            <v>2</v>
          </cell>
          <cell r="N1264">
            <v>147609</v>
          </cell>
        </row>
        <row r="1265">
          <cell r="M1265">
            <v>2</v>
          </cell>
          <cell r="N1265">
            <v>147644</v>
          </cell>
        </row>
        <row r="1266">
          <cell r="M1266">
            <v>1</v>
          </cell>
          <cell r="N1266">
            <v>145628</v>
          </cell>
        </row>
        <row r="1267">
          <cell r="M1267">
            <v>1</v>
          </cell>
          <cell r="N1267">
            <v>145628</v>
          </cell>
        </row>
        <row r="1268">
          <cell r="M1268">
            <v>1</v>
          </cell>
          <cell r="N1268">
            <v>145628</v>
          </cell>
        </row>
        <row r="1269">
          <cell r="M1269">
            <v>1</v>
          </cell>
          <cell r="N1269">
            <v>145628</v>
          </cell>
        </row>
        <row r="1270">
          <cell r="M1270">
            <v>1</v>
          </cell>
          <cell r="N1270">
            <v>145630</v>
          </cell>
        </row>
        <row r="1271">
          <cell r="M1271">
            <v>1</v>
          </cell>
          <cell r="N1271">
            <v>145630</v>
          </cell>
        </row>
        <row r="1272">
          <cell r="M1272">
            <v>1</v>
          </cell>
          <cell r="N1272">
            <v>145630</v>
          </cell>
        </row>
        <row r="1273">
          <cell r="M1273">
            <v>1</v>
          </cell>
          <cell r="N1273">
            <v>145630</v>
          </cell>
        </row>
        <row r="1274">
          <cell r="M1274">
            <v>1</v>
          </cell>
          <cell r="N1274">
            <v>145727</v>
          </cell>
        </row>
        <row r="1275">
          <cell r="M1275">
            <v>1</v>
          </cell>
          <cell r="N1275">
            <v>145729</v>
          </cell>
        </row>
        <row r="1276">
          <cell r="M1276">
            <v>1</v>
          </cell>
          <cell r="N1276">
            <v>145729</v>
          </cell>
        </row>
        <row r="1277">
          <cell r="M1277">
            <v>1</v>
          </cell>
          <cell r="N1277">
            <v>145833</v>
          </cell>
        </row>
        <row r="1278">
          <cell r="M1278">
            <v>1</v>
          </cell>
          <cell r="N1278">
            <v>145833</v>
          </cell>
        </row>
        <row r="1279">
          <cell r="M1279">
            <v>1</v>
          </cell>
          <cell r="N1279">
            <v>145833</v>
          </cell>
        </row>
        <row r="1280">
          <cell r="M1280">
            <v>1</v>
          </cell>
          <cell r="N1280">
            <v>145898</v>
          </cell>
        </row>
        <row r="1281">
          <cell r="M1281">
            <v>1</v>
          </cell>
          <cell r="N1281">
            <v>145898</v>
          </cell>
        </row>
        <row r="1282">
          <cell r="M1282">
            <v>1</v>
          </cell>
          <cell r="N1282">
            <v>145898</v>
          </cell>
        </row>
        <row r="1283">
          <cell r="M1283">
            <v>1</v>
          </cell>
          <cell r="N1283">
            <v>145898</v>
          </cell>
        </row>
        <row r="1284">
          <cell r="M1284">
            <v>1</v>
          </cell>
          <cell r="N1284">
            <v>145898</v>
          </cell>
        </row>
        <row r="1285">
          <cell r="M1285">
            <v>1</v>
          </cell>
          <cell r="N1285">
            <v>145898</v>
          </cell>
        </row>
        <row r="1286">
          <cell r="M1286">
            <v>1</v>
          </cell>
          <cell r="N1286">
            <v>145898</v>
          </cell>
        </row>
        <row r="1287">
          <cell r="M1287">
            <v>3</v>
          </cell>
          <cell r="N1287">
            <v>146424</v>
          </cell>
        </row>
        <row r="1288">
          <cell r="M1288">
            <v>3</v>
          </cell>
          <cell r="N1288">
            <v>146424</v>
          </cell>
        </row>
        <row r="1289">
          <cell r="M1289">
            <v>3</v>
          </cell>
          <cell r="N1289">
            <v>146424</v>
          </cell>
        </row>
        <row r="1290">
          <cell r="M1290">
            <v>3</v>
          </cell>
          <cell r="N1290">
            <v>146424</v>
          </cell>
        </row>
        <row r="1291">
          <cell r="M1291">
            <v>1</v>
          </cell>
          <cell r="N1291">
            <v>146447</v>
          </cell>
        </row>
        <row r="1292">
          <cell r="M1292">
            <v>1</v>
          </cell>
          <cell r="N1292">
            <v>146447</v>
          </cell>
        </row>
        <row r="1293">
          <cell r="M1293">
            <v>1</v>
          </cell>
          <cell r="N1293">
            <v>146447</v>
          </cell>
        </row>
        <row r="1294">
          <cell r="M1294">
            <v>1</v>
          </cell>
          <cell r="N1294">
            <v>146447</v>
          </cell>
        </row>
        <row r="1295">
          <cell r="M1295">
            <v>1</v>
          </cell>
          <cell r="N1295">
            <v>146514</v>
          </cell>
        </row>
        <row r="1296">
          <cell r="M1296">
            <v>1</v>
          </cell>
          <cell r="N1296">
            <v>146853</v>
          </cell>
        </row>
        <row r="1297">
          <cell r="M1297">
            <v>1</v>
          </cell>
          <cell r="N1297">
            <v>146853</v>
          </cell>
        </row>
        <row r="1298">
          <cell r="M1298">
            <v>1</v>
          </cell>
          <cell r="N1298">
            <v>146853</v>
          </cell>
        </row>
        <row r="1299">
          <cell r="M1299">
            <v>2</v>
          </cell>
          <cell r="N1299">
            <v>147592</v>
          </cell>
        </row>
        <row r="1300">
          <cell r="M1300">
            <v>1</v>
          </cell>
          <cell r="N1300">
            <v>147689</v>
          </cell>
        </row>
        <row r="1301">
          <cell r="M1301">
            <v>1</v>
          </cell>
          <cell r="N1301">
            <v>147689</v>
          </cell>
        </row>
        <row r="1302">
          <cell r="M1302">
            <v>1</v>
          </cell>
          <cell r="N1302">
            <v>147689</v>
          </cell>
        </row>
        <row r="1303">
          <cell r="M1303">
            <v>1</v>
          </cell>
          <cell r="N1303">
            <v>147689</v>
          </cell>
        </row>
        <row r="1304">
          <cell r="M1304">
            <v>1</v>
          </cell>
          <cell r="N1304">
            <v>145899</v>
          </cell>
        </row>
        <row r="1305">
          <cell r="M1305">
            <v>1</v>
          </cell>
          <cell r="N1305">
            <v>145899</v>
          </cell>
        </row>
        <row r="1306">
          <cell r="M1306">
            <v>1</v>
          </cell>
          <cell r="N1306">
            <v>145899</v>
          </cell>
        </row>
        <row r="1307">
          <cell r="M1307">
            <v>1</v>
          </cell>
          <cell r="N1307">
            <v>145899</v>
          </cell>
        </row>
        <row r="1308">
          <cell r="M1308">
            <v>1</v>
          </cell>
          <cell r="N1308">
            <v>145899</v>
          </cell>
        </row>
        <row r="1309">
          <cell r="M1309">
            <v>2</v>
          </cell>
          <cell r="N1309">
            <v>146385</v>
          </cell>
        </row>
        <row r="1310">
          <cell r="M1310">
            <v>1</v>
          </cell>
          <cell r="N1310">
            <v>146448</v>
          </cell>
        </row>
        <row r="1311">
          <cell r="M1311">
            <v>1</v>
          </cell>
          <cell r="N1311">
            <v>146448</v>
          </cell>
        </row>
        <row r="1312">
          <cell r="M1312">
            <v>1</v>
          </cell>
          <cell r="N1312">
            <v>146448</v>
          </cell>
        </row>
        <row r="1313">
          <cell r="M1313">
            <v>1</v>
          </cell>
          <cell r="N1313">
            <v>146448</v>
          </cell>
        </row>
        <row r="1314">
          <cell r="M1314">
            <v>1</v>
          </cell>
          <cell r="N1314">
            <v>146448</v>
          </cell>
        </row>
        <row r="1315">
          <cell r="M1315">
            <v>1</v>
          </cell>
          <cell r="N1315">
            <v>146448</v>
          </cell>
        </row>
        <row r="1316">
          <cell r="M1316">
            <v>1</v>
          </cell>
          <cell r="N1316">
            <v>146448</v>
          </cell>
        </row>
        <row r="1317">
          <cell r="M1317">
            <v>1</v>
          </cell>
          <cell r="N1317">
            <v>146515</v>
          </cell>
        </row>
        <row r="1318">
          <cell r="M1318">
            <v>1</v>
          </cell>
          <cell r="N1318">
            <v>146515</v>
          </cell>
        </row>
        <row r="1319">
          <cell r="M1319">
            <v>1</v>
          </cell>
          <cell r="N1319">
            <v>146515</v>
          </cell>
        </row>
        <row r="1320">
          <cell r="M1320">
            <v>1</v>
          </cell>
          <cell r="N1320">
            <v>146515</v>
          </cell>
        </row>
        <row r="1321">
          <cell r="M1321">
            <v>1</v>
          </cell>
          <cell r="N1321">
            <v>146515</v>
          </cell>
        </row>
        <row r="1322">
          <cell r="M1322">
            <v>1</v>
          </cell>
          <cell r="N1322">
            <v>146515</v>
          </cell>
        </row>
        <row r="1323">
          <cell r="M1323">
            <v>1</v>
          </cell>
          <cell r="N1323">
            <v>146515</v>
          </cell>
        </row>
        <row r="1324">
          <cell r="M1324">
            <v>1</v>
          </cell>
          <cell r="N1324">
            <v>146515</v>
          </cell>
        </row>
        <row r="1325">
          <cell r="M1325">
            <v>1</v>
          </cell>
          <cell r="N1325">
            <v>146855</v>
          </cell>
        </row>
        <row r="1326">
          <cell r="M1326">
            <v>1</v>
          </cell>
          <cell r="N1326">
            <v>146855</v>
          </cell>
        </row>
        <row r="1327">
          <cell r="M1327">
            <v>2</v>
          </cell>
          <cell r="N1327">
            <v>147602</v>
          </cell>
        </row>
        <row r="1328">
          <cell r="M1328">
            <v>2</v>
          </cell>
          <cell r="N1328">
            <v>147602</v>
          </cell>
        </row>
        <row r="1329">
          <cell r="M1329">
            <v>1</v>
          </cell>
          <cell r="N1329" t="str">
            <v>-</v>
          </cell>
        </row>
        <row r="1330">
          <cell r="M1330">
            <v>1</v>
          </cell>
          <cell r="N1330" t="str">
            <v>-</v>
          </cell>
        </row>
        <row r="1331">
          <cell r="M1331">
            <v>1</v>
          </cell>
          <cell r="N1331" t="str">
            <v>-</v>
          </cell>
        </row>
        <row r="1332">
          <cell r="M1332">
            <v>1</v>
          </cell>
          <cell r="N1332">
            <v>144163</v>
          </cell>
        </row>
        <row r="1333">
          <cell r="M1333">
            <v>1</v>
          </cell>
          <cell r="N1333">
            <v>144163</v>
          </cell>
        </row>
        <row r="1334">
          <cell r="M1334">
            <v>1</v>
          </cell>
          <cell r="N1334">
            <v>144163</v>
          </cell>
        </row>
        <row r="1335">
          <cell r="M1335">
            <v>1</v>
          </cell>
          <cell r="N1335">
            <v>144163</v>
          </cell>
        </row>
        <row r="1336">
          <cell r="M1336">
            <v>1</v>
          </cell>
          <cell r="N1336">
            <v>144163</v>
          </cell>
        </row>
        <row r="1337">
          <cell r="M1337">
            <v>1</v>
          </cell>
          <cell r="N1337">
            <v>144163</v>
          </cell>
        </row>
        <row r="1338">
          <cell r="M1338">
            <v>1</v>
          </cell>
          <cell r="N1338">
            <v>144163</v>
          </cell>
        </row>
        <row r="1339">
          <cell r="M1339">
            <v>1</v>
          </cell>
          <cell r="N1339">
            <v>144163</v>
          </cell>
        </row>
        <row r="1340">
          <cell r="M1340">
            <v>1</v>
          </cell>
          <cell r="N1340">
            <v>144163</v>
          </cell>
        </row>
        <row r="1341">
          <cell r="M1341">
            <v>1</v>
          </cell>
          <cell r="N1341">
            <v>144163</v>
          </cell>
        </row>
        <row r="1342">
          <cell r="M1342">
            <v>1</v>
          </cell>
          <cell r="N1342">
            <v>145893</v>
          </cell>
        </row>
        <row r="1343">
          <cell r="M1343">
            <v>1</v>
          </cell>
          <cell r="N1343">
            <v>145893</v>
          </cell>
        </row>
        <row r="1344">
          <cell r="M1344">
            <v>1</v>
          </cell>
          <cell r="N1344">
            <v>145893</v>
          </cell>
        </row>
        <row r="1345">
          <cell r="M1345">
            <v>1</v>
          </cell>
          <cell r="N1345">
            <v>145893</v>
          </cell>
        </row>
        <row r="1346">
          <cell r="M1346">
            <v>1</v>
          </cell>
          <cell r="N1346">
            <v>145893</v>
          </cell>
        </row>
        <row r="1347">
          <cell r="M1347">
            <v>1</v>
          </cell>
          <cell r="N1347">
            <v>145893</v>
          </cell>
        </row>
        <row r="1348">
          <cell r="M1348">
            <v>1</v>
          </cell>
          <cell r="N1348">
            <v>145893</v>
          </cell>
        </row>
        <row r="1349">
          <cell r="M1349">
            <v>1</v>
          </cell>
          <cell r="N1349">
            <v>145984</v>
          </cell>
        </row>
        <row r="1350">
          <cell r="M1350">
            <v>1</v>
          </cell>
          <cell r="N1350">
            <v>145984</v>
          </cell>
        </row>
        <row r="1351">
          <cell r="M1351">
            <v>1</v>
          </cell>
          <cell r="N1351">
            <v>145984</v>
          </cell>
        </row>
        <row r="1352">
          <cell r="M1352">
            <v>1</v>
          </cell>
          <cell r="N1352">
            <v>145984</v>
          </cell>
        </row>
        <row r="1353">
          <cell r="M1353">
            <v>1</v>
          </cell>
          <cell r="N1353">
            <v>145984</v>
          </cell>
        </row>
        <row r="1354">
          <cell r="M1354">
            <v>1</v>
          </cell>
          <cell r="N1354">
            <v>146390</v>
          </cell>
        </row>
        <row r="1355">
          <cell r="M1355">
            <v>1</v>
          </cell>
          <cell r="N1355">
            <v>146390</v>
          </cell>
        </row>
        <row r="1356">
          <cell r="M1356">
            <v>1</v>
          </cell>
          <cell r="N1356">
            <v>146390</v>
          </cell>
        </row>
        <row r="1357">
          <cell r="M1357">
            <v>1</v>
          </cell>
          <cell r="N1357">
            <v>146390</v>
          </cell>
        </row>
        <row r="1358">
          <cell r="M1358">
            <v>1</v>
          </cell>
          <cell r="N1358">
            <v>146519</v>
          </cell>
        </row>
        <row r="1359">
          <cell r="M1359">
            <v>1</v>
          </cell>
          <cell r="N1359">
            <v>146519</v>
          </cell>
        </row>
        <row r="1360">
          <cell r="M1360">
            <v>1</v>
          </cell>
          <cell r="N1360">
            <v>146519</v>
          </cell>
        </row>
        <row r="1361">
          <cell r="M1361">
            <v>1</v>
          </cell>
          <cell r="N1361">
            <v>146864</v>
          </cell>
        </row>
        <row r="1362">
          <cell r="M1362">
            <v>1</v>
          </cell>
          <cell r="N1362">
            <v>146864</v>
          </cell>
        </row>
        <row r="1363">
          <cell r="M1363">
            <v>1</v>
          </cell>
          <cell r="N1363">
            <v>146864</v>
          </cell>
        </row>
        <row r="1364">
          <cell r="M1364">
            <v>1</v>
          </cell>
          <cell r="N1364">
            <v>146864</v>
          </cell>
        </row>
        <row r="1365">
          <cell r="M1365">
            <v>1</v>
          </cell>
          <cell r="N1365">
            <v>146864</v>
          </cell>
        </row>
        <row r="1366">
          <cell r="M1366">
            <v>1</v>
          </cell>
          <cell r="N1366">
            <v>146864</v>
          </cell>
        </row>
        <row r="1367">
          <cell r="M1367">
            <v>1</v>
          </cell>
          <cell r="N1367">
            <v>147498</v>
          </cell>
        </row>
        <row r="1368">
          <cell r="M1368">
            <v>1</v>
          </cell>
          <cell r="N1368">
            <v>147498</v>
          </cell>
        </row>
        <row r="1369">
          <cell r="M1369">
            <v>1</v>
          </cell>
          <cell r="N1369">
            <v>147498</v>
          </cell>
        </row>
        <row r="1370">
          <cell r="M1370">
            <v>1</v>
          </cell>
          <cell r="N1370">
            <v>147498</v>
          </cell>
        </row>
        <row r="1371">
          <cell r="M1371">
            <v>1</v>
          </cell>
          <cell r="N1371" t="str">
            <v>-</v>
          </cell>
        </row>
        <row r="1372">
          <cell r="M1372">
            <v>1</v>
          </cell>
          <cell r="N1372">
            <v>146356</v>
          </cell>
        </row>
        <row r="1373">
          <cell r="M1373">
            <v>1</v>
          </cell>
          <cell r="N1373">
            <v>146356</v>
          </cell>
        </row>
        <row r="1374">
          <cell r="M1374">
            <v>1</v>
          </cell>
          <cell r="N1374">
            <v>146356</v>
          </cell>
        </row>
        <row r="1375">
          <cell r="M1375">
            <v>1</v>
          </cell>
          <cell r="N1375">
            <v>146356</v>
          </cell>
        </row>
        <row r="1376">
          <cell r="M1376">
            <v>1</v>
          </cell>
          <cell r="N1376">
            <v>146356</v>
          </cell>
        </row>
        <row r="1377">
          <cell r="M1377">
            <v>1</v>
          </cell>
          <cell r="N1377">
            <v>146421</v>
          </cell>
        </row>
        <row r="1378">
          <cell r="M1378">
            <v>1</v>
          </cell>
          <cell r="N1378">
            <v>146421</v>
          </cell>
        </row>
        <row r="1379">
          <cell r="M1379">
            <v>1</v>
          </cell>
          <cell r="N1379">
            <v>147329</v>
          </cell>
        </row>
        <row r="1380">
          <cell r="M1380">
            <v>1</v>
          </cell>
          <cell r="N1380">
            <v>147565</v>
          </cell>
        </row>
        <row r="1381">
          <cell r="M1381">
            <v>1</v>
          </cell>
          <cell r="N1381">
            <v>147680</v>
          </cell>
        </row>
        <row r="1382">
          <cell r="M1382">
            <v>2</v>
          </cell>
          <cell r="N1382" t="str">
            <v>146391 e 147528</v>
          </cell>
        </row>
        <row r="1383">
          <cell r="M1383">
            <v>2</v>
          </cell>
          <cell r="N1383" t="str">
            <v>146391 e 147528</v>
          </cell>
        </row>
        <row r="1384">
          <cell r="M1384">
            <v>2</v>
          </cell>
          <cell r="N1384" t="str">
            <v>146391 e 147528</v>
          </cell>
        </row>
        <row r="1385">
          <cell r="M1385">
            <v>2</v>
          </cell>
          <cell r="N1385" t="str">
            <v>146391 e 147528</v>
          </cell>
        </row>
        <row r="1386">
          <cell r="M1386">
            <v>2</v>
          </cell>
          <cell r="N1386" t="str">
            <v>146391 e 147528</v>
          </cell>
        </row>
        <row r="1387">
          <cell r="M1387">
            <v>1</v>
          </cell>
          <cell r="N1387">
            <v>146341</v>
          </cell>
        </row>
        <row r="1388">
          <cell r="M1388">
            <v>1</v>
          </cell>
          <cell r="N1388">
            <v>146341</v>
          </cell>
        </row>
        <row r="1389">
          <cell r="M1389">
            <v>1</v>
          </cell>
          <cell r="N1389">
            <v>146341</v>
          </cell>
        </row>
        <row r="1390">
          <cell r="M1390">
            <v>1</v>
          </cell>
          <cell r="N1390">
            <v>146341</v>
          </cell>
        </row>
        <row r="1391">
          <cell r="M1391">
            <v>1</v>
          </cell>
          <cell r="N1391">
            <v>146341</v>
          </cell>
        </row>
        <row r="1392">
          <cell r="M1392">
            <v>1</v>
          </cell>
          <cell r="N1392">
            <v>146341</v>
          </cell>
        </row>
        <row r="1393">
          <cell r="M1393">
            <v>1</v>
          </cell>
          <cell r="N1393">
            <v>146341</v>
          </cell>
        </row>
        <row r="1394">
          <cell r="M1394">
            <v>1</v>
          </cell>
          <cell r="N1394">
            <v>146341</v>
          </cell>
        </row>
        <row r="1395">
          <cell r="M1395">
            <v>1</v>
          </cell>
          <cell r="N1395">
            <v>146341</v>
          </cell>
        </row>
        <row r="1396">
          <cell r="M1396">
            <v>1</v>
          </cell>
          <cell r="N1396">
            <v>146341</v>
          </cell>
        </row>
        <row r="1397">
          <cell r="M1397">
            <v>1</v>
          </cell>
          <cell r="N1397">
            <v>146341</v>
          </cell>
        </row>
        <row r="1398">
          <cell r="M1398">
            <v>1</v>
          </cell>
          <cell r="N1398">
            <v>146341</v>
          </cell>
        </row>
        <row r="1399">
          <cell r="M1399">
            <v>1</v>
          </cell>
          <cell r="N1399">
            <v>146341</v>
          </cell>
        </row>
        <row r="1400">
          <cell r="M1400">
            <v>1</v>
          </cell>
          <cell r="N1400">
            <v>146341</v>
          </cell>
        </row>
        <row r="1401">
          <cell r="M1401">
            <v>1</v>
          </cell>
          <cell r="N1401">
            <v>146341</v>
          </cell>
        </row>
        <row r="1402">
          <cell r="M1402">
            <v>1</v>
          </cell>
          <cell r="N1402">
            <v>146341</v>
          </cell>
        </row>
        <row r="1403">
          <cell r="M1403">
            <v>1</v>
          </cell>
          <cell r="N1403">
            <v>146341</v>
          </cell>
        </row>
        <row r="1404">
          <cell r="M1404">
            <v>1</v>
          </cell>
          <cell r="N1404">
            <v>146360</v>
          </cell>
        </row>
        <row r="1405">
          <cell r="M1405">
            <v>1</v>
          </cell>
          <cell r="N1405">
            <v>146428</v>
          </cell>
        </row>
        <row r="1406">
          <cell r="M1406">
            <v>1</v>
          </cell>
          <cell r="N1406">
            <v>146428</v>
          </cell>
        </row>
        <row r="1407">
          <cell r="M1407">
            <v>1</v>
          </cell>
          <cell r="N1407">
            <v>146428</v>
          </cell>
        </row>
        <row r="1408">
          <cell r="M1408">
            <v>1</v>
          </cell>
          <cell r="N1408">
            <v>146428</v>
          </cell>
        </row>
        <row r="1409">
          <cell r="M1409">
            <v>3</v>
          </cell>
          <cell r="N1409" t="str">
            <v>-</v>
          </cell>
        </row>
        <row r="1410">
          <cell r="M1410">
            <v>2</v>
          </cell>
          <cell r="N1410" t="str">
            <v>147531 e 146396</v>
          </cell>
        </row>
        <row r="1411">
          <cell r="M1411">
            <v>2</v>
          </cell>
          <cell r="N1411" t="str">
            <v>147531 e 146396</v>
          </cell>
        </row>
        <row r="1412">
          <cell r="M1412">
            <v>2</v>
          </cell>
          <cell r="N1412" t="str">
            <v>147531 e 146396</v>
          </cell>
        </row>
        <row r="1413">
          <cell r="M1413">
            <v>2</v>
          </cell>
          <cell r="N1413" t="str">
            <v>147531 e 146396</v>
          </cell>
        </row>
        <row r="1414">
          <cell r="M1414">
            <v>1</v>
          </cell>
          <cell r="N1414">
            <v>145573</v>
          </cell>
        </row>
        <row r="1415">
          <cell r="M1415">
            <v>1</v>
          </cell>
          <cell r="N1415">
            <v>145573</v>
          </cell>
        </row>
        <row r="1416">
          <cell r="M1416">
            <v>1</v>
          </cell>
          <cell r="N1416">
            <v>145573</v>
          </cell>
        </row>
        <row r="1417">
          <cell r="M1417">
            <v>1</v>
          </cell>
          <cell r="N1417">
            <v>145576</v>
          </cell>
        </row>
        <row r="1418">
          <cell r="M1418">
            <v>1</v>
          </cell>
          <cell r="N1418">
            <v>145576</v>
          </cell>
        </row>
        <row r="1419">
          <cell r="M1419">
            <v>1</v>
          </cell>
          <cell r="N1419">
            <v>145576</v>
          </cell>
        </row>
        <row r="1420">
          <cell r="M1420">
            <v>1</v>
          </cell>
          <cell r="N1420">
            <v>145576</v>
          </cell>
        </row>
        <row r="1421">
          <cell r="M1421">
            <v>1</v>
          </cell>
          <cell r="N1421">
            <v>145850</v>
          </cell>
        </row>
        <row r="1422">
          <cell r="M1422">
            <v>1</v>
          </cell>
          <cell r="N1422">
            <v>145850</v>
          </cell>
        </row>
        <row r="1423">
          <cell r="M1423">
            <v>1</v>
          </cell>
          <cell r="N1423">
            <v>145850</v>
          </cell>
        </row>
        <row r="1424">
          <cell r="M1424">
            <v>1</v>
          </cell>
          <cell r="N1424">
            <v>145850</v>
          </cell>
        </row>
        <row r="1425">
          <cell r="M1425">
            <v>1</v>
          </cell>
          <cell r="N1425">
            <v>145850</v>
          </cell>
        </row>
        <row r="1426">
          <cell r="M1426">
            <v>1</v>
          </cell>
          <cell r="N1426">
            <v>145850</v>
          </cell>
        </row>
        <row r="1427">
          <cell r="M1427">
            <v>1</v>
          </cell>
          <cell r="N1427">
            <v>145850</v>
          </cell>
        </row>
        <row r="1428">
          <cell r="M1428">
            <v>1</v>
          </cell>
          <cell r="N1428">
            <v>145850</v>
          </cell>
        </row>
        <row r="1429">
          <cell r="M1429">
            <v>1</v>
          </cell>
          <cell r="N1429">
            <v>145850</v>
          </cell>
        </row>
        <row r="1430">
          <cell r="M1430">
            <v>1</v>
          </cell>
          <cell r="N1430">
            <v>145850</v>
          </cell>
        </row>
        <row r="1431">
          <cell r="M1431">
            <v>1</v>
          </cell>
          <cell r="N1431">
            <v>145850</v>
          </cell>
        </row>
        <row r="1432">
          <cell r="M1432">
            <v>1</v>
          </cell>
          <cell r="N1432">
            <v>145850</v>
          </cell>
        </row>
        <row r="1433">
          <cell r="M1433">
            <v>1</v>
          </cell>
          <cell r="N1433">
            <v>145850</v>
          </cell>
        </row>
        <row r="1434">
          <cell r="M1434">
            <v>1</v>
          </cell>
          <cell r="N1434">
            <v>145850</v>
          </cell>
        </row>
        <row r="1435">
          <cell r="M1435">
            <v>1</v>
          </cell>
          <cell r="N1435">
            <v>145850</v>
          </cell>
        </row>
        <row r="1436">
          <cell r="M1436">
            <v>1</v>
          </cell>
          <cell r="N1436">
            <v>145850</v>
          </cell>
        </row>
        <row r="1437">
          <cell r="M1437">
            <v>1</v>
          </cell>
          <cell r="N1437">
            <v>145850</v>
          </cell>
        </row>
        <row r="1438">
          <cell r="M1438">
            <v>1</v>
          </cell>
          <cell r="N1438">
            <v>145850</v>
          </cell>
        </row>
        <row r="1439">
          <cell r="M1439">
            <v>1</v>
          </cell>
          <cell r="N1439">
            <v>145850</v>
          </cell>
        </row>
        <row r="1440">
          <cell r="M1440">
            <v>1</v>
          </cell>
          <cell r="N1440">
            <v>146284</v>
          </cell>
        </row>
        <row r="1441">
          <cell r="M1441">
            <v>1</v>
          </cell>
          <cell r="N1441">
            <v>146284</v>
          </cell>
        </row>
        <row r="1442">
          <cell r="M1442">
            <v>1</v>
          </cell>
          <cell r="N1442">
            <v>146284</v>
          </cell>
        </row>
        <row r="1443">
          <cell r="M1443">
            <v>1</v>
          </cell>
          <cell r="N1443">
            <v>146344</v>
          </cell>
        </row>
        <row r="1444">
          <cell r="M1444">
            <v>1</v>
          </cell>
          <cell r="N1444">
            <v>146345</v>
          </cell>
        </row>
        <row r="1445">
          <cell r="M1445">
            <v>1</v>
          </cell>
          <cell r="N1445">
            <v>146446</v>
          </cell>
        </row>
        <row r="1446">
          <cell r="M1446">
            <v>1</v>
          </cell>
          <cell r="N1446">
            <v>146446</v>
          </cell>
        </row>
        <row r="1447">
          <cell r="M1447">
            <v>1</v>
          </cell>
          <cell r="N1447">
            <v>146446</v>
          </cell>
        </row>
        <row r="1448">
          <cell r="M1448">
            <v>1</v>
          </cell>
          <cell r="N1448">
            <v>146446</v>
          </cell>
        </row>
        <row r="1449">
          <cell r="M1449">
            <v>1</v>
          </cell>
          <cell r="N1449">
            <v>146446</v>
          </cell>
        </row>
        <row r="1450">
          <cell r="M1450">
            <v>1</v>
          </cell>
          <cell r="N1450">
            <v>146446</v>
          </cell>
        </row>
        <row r="1451">
          <cell r="M1451">
            <v>1</v>
          </cell>
          <cell r="N1451">
            <v>146446</v>
          </cell>
        </row>
        <row r="1452">
          <cell r="M1452">
            <v>1</v>
          </cell>
          <cell r="N1452">
            <v>146446</v>
          </cell>
        </row>
        <row r="1453">
          <cell r="M1453">
            <v>1</v>
          </cell>
          <cell r="N1453">
            <v>146446</v>
          </cell>
        </row>
        <row r="1454">
          <cell r="M1454">
            <v>1</v>
          </cell>
          <cell r="N1454">
            <v>146446</v>
          </cell>
        </row>
        <row r="1455">
          <cell r="M1455">
            <v>1</v>
          </cell>
          <cell r="N1455">
            <v>146446</v>
          </cell>
        </row>
        <row r="1456">
          <cell r="M1456">
            <v>1</v>
          </cell>
          <cell r="N1456">
            <v>146446</v>
          </cell>
        </row>
        <row r="1457">
          <cell r="M1457">
            <v>1</v>
          </cell>
          <cell r="N1457">
            <v>146446</v>
          </cell>
        </row>
        <row r="1458">
          <cell r="M1458">
            <v>1</v>
          </cell>
          <cell r="N1458">
            <v>146446</v>
          </cell>
        </row>
        <row r="1459">
          <cell r="M1459">
            <v>1</v>
          </cell>
          <cell r="N1459">
            <v>146446</v>
          </cell>
        </row>
        <row r="1460">
          <cell r="M1460">
            <v>1</v>
          </cell>
          <cell r="N1460">
            <v>146914</v>
          </cell>
        </row>
        <row r="1461">
          <cell r="M1461">
            <v>1</v>
          </cell>
          <cell r="N1461">
            <v>146914</v>
          </cell>
        </row>
        <row r="1462">
          <cell r="M1462">
            <v>1</v>
          </cell>
          <cell r="N1462">
            <v>147711</v>
          </cell>
        </row>
        <row r="1463">
          <cell r="M1463">
            <v>1</v>
          </cell>
          <cell r="N1463">
            <v>147711</v>
          </cell>
        </row>
        <row r="1464">
          <cell r="M1464">
            <v>1</v>
          </cell>
          <cell r="N1464">
            <v>147711</v>
          </cell>
        </row>
        <row r="1465">
          <cell r="M1465">
            <v>1</v>
          </cell>
          <cell r="N1465">
            <v>147711</v>
          </cell>
        </row>
        <row r="1466">
          <cell r="M1466">
            <v>1</v>
          </cell>
          <cell r="N1466">
            <v>147711</v>
          </cell>
        </row>
        <row r="1467">
          <cell r="M1467">
            <v>3</v>
          </cell>
          <cell r="N1467" t="str">
            <v>-</v>
          </cell>
        </row>
        <row r="1468">
          <cell r="M1468">
            <v>1</v>
          </cell>
          <cell r="N1468" t="str">
            <v>-</v>
          </cell>
        </row>
        <row r="1469">
          <cell r="M1469">
            <v>1</v>
          </cell>
          <cell r="N1469" t="str">
            <v>-</v>
          </cell>
        </row>
        <row r="1470">
          <cell r="M1470">
            <v>2</v>
          </cell>
          <cell r="N1470" t="str">
            <v>146400 e 147533</v>
          </cell>
        </row>
        <row r="1471">
          <cell r="M1471">
            <v>2</v>
          </cell>
          <cell r="N1471" t="str">
            <v>146400 e 147533</v>
          </cell>
        </row>
        <row r="1472">
          <cell r="M1472">
            <v>2</v>
          </cell>
          <cell r="N1472" t="str">
            <v>146400 e 147533</v>
          </cell>
        </row>
        <row r="1473">
          <cell r="M1473">
            <v>2</v>
          </cell>
          <cell r="N1473" t="str">
            <v>146400 e 147533</v>
          </cell>
        </row>
        <row r="1474">
          <cell r="M1474">
            <v>2</v>
          </cell>
          <cell r="N1474" t="str">
            <v>146400 e 147533</v>
          </cell>
        </row>
        <row r="1475">
          <cell r="M1475">
            <v>4</v>
          </cell>
          <cell r="N1475" t="str">
            <v>-</v>
          </cell>
        </row>
        <row r="1476">
          <cell r="M1476">
            <v>3</v>
          </cell>
          <cell r="N1476" t="str">
            <v>-</v>
          </cell>
        </row>
        <row r="1477">
          <cell r="M1477">
            <v>2</v>
          </cell>
          <cell r="N1477" t="str">
            <v>124588 e 146540</v>
          </cell>
        </row>
        <row r="1478">
          <cell r="M1478">
            <v>2</v>
          </cell>
          <cell r="N1478" t="str">
            <v>124588 e 146540</v>
          </cell>
        </row>
        <row r="1479">
          <cell r="M1479">
            <v>2</v>
          </cell>
          <cell r="N1479" t="str">
            <v>124588 e 146540</v>
          </cell>
        </row>
        <row r="1480">
          <cell r="M1480">
            <v>2</v>
          </cell>
          <cell r="N1480" t="str">
            <v>124588 e 146540</v>
          </cell>
        </row>
        <row r="1481">
          <cell r="M1481">
            <v>2</v>
          </cell>
          <cell r="N1481" t="str">
            <v>124588 e 146540</v>
          </cell>
        </row>
        <row r="1482">
          <cell r="M1482">
            <v>2</v>
          </cell>
          <cell r="N1482" t="str">
            <v>124588 e 146540</v>
          </cell>
        </row>
        <row r="1483">
          <cell r="M1483">
            <v>2</v>
          </cell>
          <cell r="N1483" t="str">
            <v>124588 e 146540</v>
          </cell>
        </row>
        <row r="1484">
          <cell r="M1484">
            <v>2</v>
          </cell>
          <cell r="N1484" t="str">
            <v>124588 e 146540</v>
          </cell>
        </row>
        <row r="1485">
          <cell r="M1485">
            <v>8</v>
          </cell>
          <cell r="N1485" t="str">
            <v>124590, 124596, 124597, 124598, 124599, 124600, 146402 e 147534</v>
          </cell>
        </row>
        <row r="1486">
          <cell r="M1486">
            <v>8</v>
          </cell>
          <cell r="N1486" t="str">
            <v>124590, 124596, 124597, 124598, 124599, 124600, 146402 e 147534</v>
          </cell>
        </row>
        <row r="1487">
          <cell r="M1487">
            <v>8</v>
          </cell>
          <cell r="N1487" t="str">
            <v>124590, 124596, 124597, 124598, 124599, 124600, 146402 e 147534</v>
          </cell>
        </row>
        <row r="1488">
          <cell r="M1488">
            <v>1</v>
          </cell>
          <cell r="N1488">
            <v>146451</v>
          </cell>
        </row>
        <row r="1489">
          <cell r="M1489">
            <v>1</v>
          </cell>
          <cell r="N1489">
            <v>146451</v>
          </cell>
        </row>
        <row r="1490">
          <cell r="M1490">
            <v>1</v>
          </cell>
          <cell r="N1490">
            <v>146451</v>
          </cell>
        </row>
        <row r="1491">
          <cell r="M1491">
            <v>1</v>
          </cell>
          <cell r="N1491">
            <v>146451</v>
          </cell>
        </row>
        <row r="1492">
          <cell r="M1492">
            <v>1</v>
          </cell>
          <cell r="N1492">
            <v>146451</v>
          </cell>
        </row>
        <row r="1493">
          <cell r="M1493">
            <v>1</v>
          </cell>
          <cell r="N1493">
            <v>146451</v>
          </cell>
        </row>
        <row r="1494">
          <cell r="M1494">
            <v>1</v>
          </cell>
          <cell r="N1494">
            <v>146451</v>
          </cell>
        </row>
        <row r="1495">
          <cell r="M1495">
            <v>1</v>
          </cell>
          <cell r="N1495">
            <v>146451</v>
          </cell>
        </row>
        <row r="1496">
          <cell r="M1496">
            <v>1</v>
          </cell>
          <cell r="N1496">
            <v>146451</v>
          </cell>
        </row>
        <row r="1497">
          <cell r="M1497">
            <v>1</v>
          </cell>
          <cell r="N1497">
            <v>146451</v>
          </cell>
        </row>
        <row r="1498">
          <cell r="M1498">
            <v>1</v>
          </cell>
          <cell r="N1498">
            <v>146451</v>
          </cell>
        </row>
        <row r="1499">
          <cell r="M1499">
            <v>1</v>
          </cell>
          <cell r="N1499">
            <v>146451</v>
          </cell>
        </row>
        <row r="1500">
          <cell r="M1500">
            <v>1</v>
          </cell>
          <cell r="N1500">
            <v>146451</v>
          </cell>
        </row>
        <row r="1501">
          <cell r="M1501">
            <v>1</v>
          </cell>
          <cell r="N1501">
            <v>147086</v>
          </cell>
        </row>
        <row r="1502">
          <cell r="M1502">
            <v>1</v>
          </cell>
          <cell r="N1502">
            <v>147086</v>
          </cell>
        </row>
        <row r="1503">
          <cell r="M1503">
            <v>1</v>
          </cell>
          <cell r="N1503">
            <v>147086</v>
          </cell>
        </row>
        <row r="1504">
          <cell r="M1504">
            <v>1</v>
          </cell>
          <cell r="N1504">
            <v>147086</v>
          </cell>
        </row>
        <row r="1505">
          <cell r="M1505">
            <v>1</v>
          </cell>
          <cell r="N1505">
            <v>147674</v>
          </cell>
        </row>
        <row r="1506">
          <cell r="M1506">
            <v>2</v>
          </cell>
          <cell r="N1506" t="str">
            <v>146343 e 147535</v>
          </cell>
        </row>
        <row r="1507">
          <cell r="M1507">
            <v>2</v>
          </cell>
          <cell r="N1507" t="str">
            <v>146343 e 147535</v>
          </cell>
        </row>
        <row r="1508">
          <cell r="M1508">
            <v>2</v>
          </cell>
          <cell r="N1508" t="str">
            <v>146343 e 147535</v>
          </cell>
        </row>
        <row r="1509">
          <cell r="M1509">
            <v>2</v>
          </cell>
          <cell r="N1509" t="str">
            <v>146343 e 147535</v>
          </cell>
        </row>
        <row r="1510">
          <cell r="M1510">
            <v>2</v>
          </cell>
          <cell r="N1510" t="str">
            <v>146343 e 147535</v>
          </cell>
        </row>
        <row r="1511">
          <cell r="M1511">
            <v>1</v>
          </cell>
          <cell r="N1511" t="str">
            <v>147584, 147589 e 147596</v>
          </cell>
        </row>
        <row r="1512">
          <cell r="M1512">
            <v>1</v>
          </cell>
          <cell r="N1512">
            <v>145609</v>
          </cell>
        </row>
        <row r="1513">
          <cell r="M1513">
            <v>1</v>
          </cell>
          <cell r="N1513">
            <v>145609</v>
          </cell>
        </row>
        <row r="1514">
          <cell r="M1514">
            <v>1</v>
          </cell>
          <cell r="N1514">
            <v>145633</v>
          </cell>
        </row>
        <row r="1515">
          <cell r="M1515">
            <v>1</v>
          </cell>
          <cell r="N1515">
            <v>145704</v>
          </cell>
        </row>
        <row r="1516">
          <cell r="M1516">
            <v>1</v>
          </cell>
          <cell r="N1516">
            <v>145825</v>
          </cell>
        </row>
        <row r="1517">
          <cell r="M1517">
            <v>1</v>
          </cell>
          <cell r="N1517">
            <v>145825</v>
          </cell>
        </row>
        <row r="1518">
          <cell r="M1518">
            <v>1</v>
          </cell>
          <cell r="N1518">
            <v>145868</v>
          </cell>
        </row>
        <row r="1519">
          <cell r="M1519">
            <v>1</v>
          </cell>
          <cell r="N1519">
            <v>145868</v>
          </cell>
        </row>
        <row r="1520">
          <cell r="M1520">
            <v>1</v>
          </cell>
          <cell r="N1520">
            <v>146377</v>
          </cell>
        </row>
        <row r="1521">
          <cell r="M1521">
            <v>1</v>
          </cell>
          <cell r="N1521">
            <v>146377</v>
          </cell>
        </row>
        <row r="1522">
          <cell r="M1522">
            <v>2</v>
          </cell>
          <cell r="N1522">
            <v>146418</v>
          </cell>
        </row>
        <row r="1523">
          <cell r="M1523">
            <v>2</v>
          </cell>
          <cell r="N1523">
            <v>146418</v>
          </cell>
        </row>
        <row r="1524">
          <cell r="M1524">
            <v>2</v>
          </cell>
          <cell r="N1524">
            <v>146418</v>
          </cell>
        </row>
        <row r="1525">
          <cell r="M1525">
            <v>2</v>
          </cell>
          <cell r="N1525">
            <v>146418</v>
          </cell>
        </row>
        <row r="1526">
          <cell r="M1526">
            <v>1</v>
          </cell>
          <cell r="N1526">
            <v>147083</v>
          </cell>
        </row>
        <row r="1527">
          <cell r="M1527">
            <v>1</v>
          </cell>
          <cell r="N1527">
            <v>147083</v>
          </cell>
        </row>
        <row r="1528">
          <cell r="M1528">
            <v>1</v>
          </cell>
          <cell r="N1528">
            <v>147083</v>
          </cell>
        </row>
        <row r="1529">
          <cell r="M1529">
            <v>1</v>
          </cell>
          <cell r="N1529">
            <v>147083</v>
          </cell>
        </row>
        <row r="1530">
          <cell r="M1530">
            <v>1</v>
          </cell>
          <cell r="N1530" t="str">
            <v>-</v>
          </cell>
        </row>
        <row r="1531">
          <cell r="M1531">
            <v>1</v>
          </cell>
          <cell r="N1531" t="str">
            <v>-</v>
          </cell>
        </row>
        <row r="1532">
          <cell r="M1532">
            <v>1</v>
          </cell>
          <cell r="N1532" t="str">
            <v>-</v>
          </cell>
        </row>
        <row r="1533">
          <cell r="M1533">
            <v>1</v>
          </cell>
          <cell r="N1533" t="str">
            <v>-</v>
          </cell>
        </row>
        <row r="1534">
          <cell r="M1534">
            <v>1</v>
          </cell>
          <cell r="N1534" t="str">
            <v>-</v>
          </cell>
        </row>
        <row r="1535">
          <cell r="M1535">
            <v>1</v>
          </cell>
          <cell r="N1535" t="str">
            <v>-</v>
          </cell>
        </row>
        <row r="1536">
          <cell r="M1536">
            <v>2</v>
          </cell>
          <cell r="N1536">
            <v>146425</v>
          </cell>
        </row>
        <row r="1537">
          <cell r="M1537">
            <v>1</v>
          </cell>
          <cell r="N1537" t="str">
            <v>146429 e 147548</v>
          </cell>
        </row>
        <row r="1538">
          <cell r="M1538">
            <v>1</v>
          </cell>
          <cell r="N1538" t="str">
            <v>146429 e 147548</v>
          </cell>
        </row>
        <row r="1539">
          <cell r="M1539">
            <v>1</v>
          </cell>
          <cell r="N1539">
            <v>145607</v>
          </cell>
        </row>
        <row r="1540">
          <cell r="M1540">
            <v>1</v>
          </cell>
          <cell r="N1540">
            <v>145830</v>
          </cell>
        </row>
        <row r="1541">
          <cell r="M1541">
            <v>1</v>
          </cell>
          <cell r="N1541">
            <v>145830</v>
          </cell>
        </row>
        <row r="1542">
          <cell r="M1542">
            <v>1</v>
          </cell>
          <cell r="N1542">
            <v>145872</v>
          </cell>
        </row>
        <row r="1543">
          <cell r="M1543">
            <v>1</v>
          </cell>
          <cell r="N1543">
            <v>145872</v>
          </cell>
        </row>
        <row r="1544">
          <cell r="M1544">
            <v>1</v>
          </cell>
          <cell r="N1544">
            <v>145872</v>
          </cell>
        </row>
        <row r="1545">
          <cell r="M1545">
            <v>1</v>
          </cell>
          <cell r="N1545">
            <v>145872</v>
          </cell>
        </row>
        <row r="1546">
          <cell r="M1546">
            <v>1</v>
          </cell>
          <cell r="N1546">
            <v>145872</v>
          </cell>
        </row>
        <row r="1547">
          <cell r="M1547">
            <v>1</v>
          </cell>
          <cell r="N1547">
            <v>146430</v>
          </cell>
        </row>
        <row r="1548">
          <cell r="M1548">
            <v>1</v>
          </cell>
          <cell r="N1548">
            <v>146785</v>
          </cell>
        </row>
        <row r="1549">
          <cell r="M1549">
            <v>1</v>
          </cell>
          <cell r="N1549">
            <v>146785</v>
          </cell>
        </row>
        <row r="1550">
          <cell r="M1550">
            <v>1</v>
          </cell>
          <cell r="N1550" t="str">
            <v>-</v>
          </cell>
        </row>
        <row r="1551">
          <cell r="M1551">
            <v>1</v>
          </cell>
          <cell r="N1551" t="str">
            <v>-</v>
          </cell>
        </row>
        <row r="1552">
          <cell r="M1552">
            <v>1</v>
          </cell>
          <cell r="N1552">
            <v>145602</v>
          </cell>
        </row>
        <row r="1553">
          <cell r="M1553">
            <v>1</v>
          </cell>
          <cell r="N1553">
            <v>145602</v>
          </cell>
        </row>
        <row r="1554">
          <cell r="M1554">
            <v>1</v>
          </cell>
          <cell r="N1554">
            <v>145697</v>
          </cell>
        </row>
        <row r="1555">
          <cell r="M1555">
            <v>1</v>
          </cell>
          <cell r="N1555">
            <v>145698</v>
          </cell>
        </row>
        <row r="1556">
          <cell r="M1556">
            <v>1</v>
          </cell>
          <cell r="N1556">
            <v>145831</v>
          </cell>
        </row>
        <row r="1557">
          <cell r="M1557">
            <v>1</v>
          </cell>
          <cell r="N1557">
            <v>145831</v>
          </cell>
        </row>
        <row r="1558">
          <cell r="M1558">
            <v>1</v>
          </cell>
          <cell r="N1558">
            <v>145831</v>
          </cell>
        </row>
        <row r="1559">
          <cell r="M1559">
            <v>1</v>
          </cell>
          <cell r="N1559">
            <v>145866</v>
          </cell>
        </row>
        <row r="1560">
          <cell r="M1560">
            <v>1</v>
          </cell>
          <cell r="N1560">
            <v>145866</v>
          </cell>
        </row>
        <row r="1561">
          <cell r="M1561">
            <v>1</v>
          </cell>
          <cell r="N1561">
            <v>145866</v>
          </cell>
        </row>
        <row r="1562">
          <cell r="M1562">
            <v>1</v>
          </cell>
          <cell r="N1562">
            <v>145866</v>
          </cell>
        </row>
        <row r="1563">
          <cell r="M1563">
            <v>1</v>
          </cell>
          <cell r="N1563">
            <v>145866</v>
          </cell>
        </row>
        <row r="1564">
          <cell r="M1564">
            <v>1</v>
          </cell>
          <cell r="N1564">
            <v>145866</v>
          </cell>
        </row>
        <row r="1565">
          <cell r="M1565">
            <v>1</v>
          </cell>
          <cell r="N1565">
            <v>145866</v>
          </cell>
        </row>
        <row r="1566">
          <cell r="M1566">
            <v>1</v>
          </cell>
          <cell r="N1566">
            <v>145866</v>
          </cell>
        </row>
        <row r="1567">
          <cell r="M1567">
            <v>1</v>
          </cell>
          <cell r="N1567">
            <v>145866</v>
          </cell>
        </row>
        <row r="1568">
          <cell r="M1568">
            <v>1</v>
          </cell>
          <cell r="N1568">
            <v>146375</v>
          </cell>
        </row>
        <row r="1569">
          <cell r="M1569">
            <v>1</v>
          </cell>
          <cell r="N1569">
            <v>146375</v>
          </cell>
        </row>
        <row r="1570">
          <cell r="M1570">
            <v>1</v>
          </cell>
          <cell r="N1570">
            <v>146432</v>
          </cell>
        </row>
        <row r="1571">
          <cell r="M1571">
            <v>1</v>
          </cell>
          <cell r="N1571">
            <v>146432</v>
          </cell>
        </row>
        <row r="1572">
          <cell r="M1572">
            <v>1</v>
          </cell>
          <cell r="N1572">
            <v>146432</v>
          </cell>
        </row>
        <row r="1573">
          <cell r="M1573">
            <v>1</v>
          </cell>
          <cell r="N1573">
            <v>146432</v>
          </cell>
        </row>
        <row r="1574">
          <cell r="M1574">
            <v>1</v>
          </cell>
          <cell r="N1574">
            <v>146508</v>
          </cell>
        </row>
        <row r="1575">
          <cell r="M1575">
            <v>1</v>
          </cell>
          <cell r="N1575">
            <v>146508</v>
          </cell>
        </row>
        <row r="1576">
          <cell r="M1576">
            <v>1</v>
          </cell>
          <cell r="N1576">
            <v>146848</v>
          </cell>
        </row>
        <row r="1577">
          <cell r="M1577">
            <v>1</v>
          </cell>
          <cell r="N1577">
            <v>146848</v>
          </cell>
        </row>
        <row r="1578">
          <cell r="M1578">
            <v>1</v>
          </cell>
          <cell r="N1578">
            <v>147550</v>
          </cell>
        </row>
        <row r="1579">
          <cell r="M1579">
            <v>1</v>
          </cell>
          <cell r="N1579">
            <v>147550</v>
          </cell>
        </row>
        <row r="1580">
          <cell r="M1580">
            <v>1</v>
          </cell>
          <cell r="N1580">
            <v>147550</v>
          </cell>
        </row>
        <row r="1581">
          <cell r="M1581">
            <v>1</v>
          </cell>
          <cell r="N1581">
            <v>147748</v>
          </cell>
        </row>
        <row r="1582">
          <cell r="M1582">
            <v>1</v>
          </cell>
          <cell r="N1582">
            <v>147749</v>
          </cell>
        </row>
        <row r="1583">
          <cell r="M1583">
            <v>1</v>
          </cell>
          <cell r="N1583">
            <v>145605</v>
          </cell>
        </row>
        <row r="1584">
          <cell r="M1584">
            <v>1</v>
          </cell>
          <cell r="N1584">
            <v>145605</v>
          </cell>
        </row>
        <row r="1585">
          <cell r="M1585">
            <v>1</v>
          </cell>
          <cell r="N1585">
            <v>145610</v>
          </cell>
        </row>
        <row r="1586">
          <cell r="M1586">
            <v>1</v>
          </cell>
          <cell r="N1586">
            <v>145610</v>
          </cell>
        </row>
        <row r="1587">
          <cell r="M1587">
            <v>1</v>
          </cell>
          <cell r="N1587">
            <v>145701</v>
          </cell>
        </row>
        <row r="1588">
          <cell r="M1588">
            <v>1</v>
          </cell>
          <cell r="N1588">
            <v>145701</v>
          </cell>
        </row>
        <row r="1589">
          <cell r="M1589">
            <v>1</v>
          </cell>
          <cell r="N1589">
            <v>145832</v>
          </cell>
        </row>
        <row r="1590">
          <cell r="M1590">
            <v>1</v>
          </cell>
          <cell r="N1590">
            <v>145832</v>
          </cell>
        </row>
        <row r="1591">
          <cell r="M1591">
            <v>1</v>
          </cell>
          <cell r="N1591">
            <v>145832</v>
          </cell>
        </row>
        <row r="1592">
          <cell r="M1592">
            <v>1</v>
          </cell>
          <cell r="N1592">
            <v>145867</v>
          </cell>
        </row>
        <row r="1593">
          <cell r="M1593">
            <v>1</v>
          </cell>
          <cell r="N1593">
            <v>145867</v>
          </cell>
        </row>
        <row r="1594">
          <cell r="M1594">
            <v>1</v>
          </cell>
          <cell r="N1594">
            <v>145867</v>
          </cell>
        </row>
        <row r="1595">
          <cell r="M1595">
            <v>1</v>
          </cell>
          <cell r="N1595">
            <v>145867</v>
          </cell>
        </row>
        <row r="1596">
          <cell r="M1596">
            <v>1</v>
          </cell>
          <cell r="N1596">
            <v>145867</v>
          </cell>
        </row>
        <row r="1597">
          <cell r="M1597">
            <v>1</v>
          </cell>
          <cell r="N1597">
            <v>145867</v>
          </cell>
        </row>
        <row r="1598">
          <cell r="M1598">
            <v>1</v>
          </cell>
          <cell r="N1598">
            <v>145867</v>
          </cell>
        </row>
        <row r="1599">
          <cell r="M1599">
            <v>2</v>
          </cell>
          <cell r="N1599">
            <v>146435</v>
          </cell>
        </row>
        <row r="1600">
          <cell r="M1600">
            <v>2</v>
          </cell>
          <cell r="N1600">
            <v>146435</v>
          </cell>
        </row>
        <row r="1601">
          <cell r="M1601">
            <v>2</v>
          </cell>
          <cell r="N1601">
            <v>146435</v>
          </cell>
        </row>
        <row r="1602">
          <cell r="M1602">
            <v>2</v>
          </cell>
          <cell r="N1602">
            <v>146435</v>
          </cell>
        </row>
        <row r="1603">
          <cell r="M1603">
            <v>1</v>
          </cell>
          <cell r="N1603">
            <v>146510</v>
          </cell>
        </row>
        <row r="1604">
          <cell r="M1604">
            <v>1</v>
          </cell>
          <cell r="N1604">
            <v>146510</v>
          </cell>
        </row>
        <row r="1605">
          <cell r="M1605">
            <v>1</v>
          </cell>
          <cell r="N1605">
            <v>146510</v>
          </cell>
        </row>
        <row r="1606">
          <cell r="M1606">
            <v>1</v>
          </cell>
          <cell r="N1606">
            <v>146849</v>
          </cell>
        </row>
        <row r="1607">
          <cell r="M1607">
            <v>1</v>
          </cell>
          <cell r="N1607">
            <v>146849</v>
          </cell>
        </row>
        <row r="1608">
          <cell r="M1608">
            <v>1</v>
          </cell>
          <cell r="N1608">
            <v>146849</v>
          </cell>
        </row>
        <row r="1609">
          <cell r="M1609">
            <v>1</v>
          </cell>
          <cell r="N1609">
            <v>146849</v>
          </cell>
        </row>
        <row r="1610">
          <cell r="M1610">
            <v>1</v>
          </cell>
          <cell r="N1610">
            <v>146849</v>
          </cell>
        </row>
        <row r="1611">
          <cell r="M1611">
            <v>1</v>
          </cell>
          <cell r="N1611">
            <v>147767</v>
          </cell>
        </row>
        <row r="1612">
          <cell r="M1612">
            <v>1</v>
          </cell>
          <cell r="N1612" t="str">
            <v>-</v>
          </cell>
        </row>
        <row r="1613">
          <cell r="M1613">
            <v>1</v>
          </cell>
          <cell r="N1613">
            <v>146494</v>
          </cell>
        </row>
        <row r="1614">
          <cell r="M1614">
            <v>1</v>
          </cell>
          <cell r="N1614">
            <v>146494</v>
          </cell>
        </row>
        <row r="1615">
          <cell r="M1615">
            <v>2</v>
          </cell>
          <cell r="N1615">
            <v>146498</v>
          </cell>
        </row>
        <row r="1616">
          <cell r="M1616">
            <v>2</v>
          </cell>
          <cell r="N1616">
            <v>146498</v>
          </cell>
        </row>
        <row r="1617">
          <cell r="M1617">
            <v>2</v>
          </cell>
          <cell r="N1617">
            <v>146498</v>
          </cell>
        </row>
        <row r="1618">
          <cell r="M1618">
            <v>2</v>
          </cell>
          <cell r="N1618">
            <v>146498</v>
          </cell>
        </row>
        <row r="1619">
          <cell r="M1619">
            <v>1</v>
          </cell>
          <cell r="N1619">
            <v>147074</v>
          </cell>
        </row>
        <row r="1620">
          <cell r="M1620">
            <v>1</v>
          </cell>
          <cell r="N1620">
            <v>147074</v>
          </cell>
        </row>
        <row r="1621">
          <cell r="M1621">
            <v>1</v>
          </cell>
          <cell r="N1621">
            <v>147074</v>
          </cell>
        </row>
        <row r="1622">
          <cell r="M1622">
            <v>1</v>
          </cell>
          <cell r="N1622">
            <v>147661</v>
          </cell>
        </row>
        <row r="1623">
          <cell r="M1623">
            <v>1</v>
          </cell>
          <cell r="N1623">
            <v>147684</v>
          </cell>
        </row>
        <row r="1624">
          <cell r="M1624">
            <v>1</v>
          </cell>
          <cell r="N1624">
            <v>147684</v>
          </cell>
        </row>
        <row r="1625">
          <cell r="M1625">
            <v>1</v>
          </cell>
          <cell r="N1625">
            <v>147685</v>
          </cell>
        </row>
        <row r="1626">
          <cell r="M1626">
            <v>1</v>
          </cell>
          <cell r="N1626">
            <v>147687</v>
          </cell>
        </row>
        <row r="1627">
          <cell r="M1627">
            <v>1</v>
          </cell>
          <cell r="N1627" t="str">
            <v>-</v>
          </cell>
        </row>
        <row r="1628">
          <cell r="M1628">
            <v>2</v>
          </cell>
          <cell r="N1628" t="str">
            <v>146407 e 147538</v>
          </cell>
        </row>
        <row r="1629">
          <cell r="M1629">
            <v>2</v>
          </cell>
          <cell r="N1629" t="str">
            <v>146407 e 147538</v>
          </cell>
        </row>
        <row r="1630">
          <cell r="M1630">
            <v>2</v>
          </cell>
          <cell r="N1630" t="str">
            <v>146407 e 147538</v>
          </cell>
        </row>
        <row r="1631">
          <cell r="M1631">
            <v>1</v>
          </cell>
          <cell r="N1631">
            <v>145645</v>
          </cell>
        </row>
        <row r="1632">
          <cell r="M1632">
            <v>1</v>
          </cell>
          <cell r="N1632">
            <v>145662</v>
          </cell>
        </row>
        <row r="1633">
          <cell r="M1633">
            <v>1</v>
          </cell>
          <cell r="N1633">
            <v>145665</v>
          </cell>
        </row>
        <row r="1634">
          <cell r="M1634">
            <v>1</v>
          </cell>
          <cell r="N1634">
            <v>145665</v>
          </cell>
        </row>
        <row r="1635">
          <cell r="M1635">
            <v>1</v>
          </cell>
          <cell r="N1635">
            <v>145739</v>
          </cell>
        </row>
        <row r="1636">
          <cell r="M1636">
            <v>1</v>
          </cell>
          <cell r="N1636">
            <v>145739</v>
          </cell>
        </row>
        <row r="1637">
          <cell r="M1637">
            <v>1</v>
          </cell>
          <cell r="N1637">
            <v>145739</v>
          </cell>
        </row>
        <row r="1638">
          <cell r="M1638">
            <v>1</v>
          </cell>
          <cell r="N1638">
            <v>145739</v>
          </cell>
        </row>
        <row r="1639">
          <cell r="M1639">
            <v>1</v>
          </cell>
          <cell r="N1639">
            <v>145739</v>
          </cell>
        </row>
        <row r="1640">
          <cell r="M1640">
            <v>1</v>
          </cell>
          <cell r="N1640">
            <v>145739</v>
          </cell>
        </row>
        <row r="1641">
          <cell r="M1641">
            <v>1</v>
          </cell>
          <cell r="N1641">
            <v>145739</v>
          </cell>
        </row>
        <row r="1642">
          <cell r="M1642">
            <v>1</v>
          </cell>
          <cell r="N1642">
            <v>145739</v>
          </cell>
        </row>
        <row r="1643">
          <cell r="M1643">
            <v>1</v>
          </cell>
          <cell r="N1643">
            <v>145739</v>
          </cell>
        </row>
        <row r="1644">
          <cell r="M1644">
            <v>1</v>
          </cell>
          <cell r="N1644">
            <v>145739</v>
          </cell>
        </row>
        <row r="1645">
          <cell r="M1645">
            <v>1</v>
          </cell>
          <cell r="N1645">
            <v>145739</v>
          </cell>
        </row>
        <row r="1646">
          <cell r="M1646">
            <v>1</v>
          </cell>
          <cell r="N1646">
            <v>145739</v>
          </cell>
        </row>
        <row r="1647">
          <cell r="M1647">
            <v>1</v>
          </cell>
          <cell r="N1647">
            <v>145739</v>
          </cell>
        </row>
        <row r="1648">
          <cell r="M1648">
            <v>1</v>
          </cell>
          <cell r="N1648">
            <v>145739</v>
          </cell>
        </row>
        <row r="1649">
          <cell r="M1649">
            <v>1</v>
          </cell>
          <cell r="N1649">
            <v>145739</v>
          </cell>
        </row>
        <row r="1650">
          <cell r="M1650">
            <v>1</v>
          </cell>
          <cell r="N1650">
            <v>145740</v>
          </cell>
        </row>
        <row r="1651">
          <cell r="M1651">
            <v>1</v>
          </cell>
          <cell r="N1651">
            <v>145740</v>
          </cell>
        </row>
        <row r="1652">
          <cell r="M1652">
            <v>1</v>
          </cell>
          <cell r="N1652">
            <v>145740</v>
          </cell>
        </row>
        <row r="1653">
          <cell r="M1653">
            <v>1</v>
          </cell>
          <cell r="N1653">
            <v>145740</v>
          </cell>
        </row>
        <row r="1654">
          <cell r="M1654">
            <v>1</v>
          </cell>
          <cell r="N1654">
            <v>145988</v>
          </cell>
        </row>
        <row r="1655">
          <cell r="M1655">
            <v>1</v>
          </cell>
          <cell r="N1655">
            <v>145988</v>
          </cell>
        </row>
        <row r="1656">
          <cell r="M1656">
            <v>1</v>
          </cell>
          <cell r="N1656">
            <v>146401</v>
          </cell>
        </row>
        <row r="1657">
          <cell r="M1657">
            <v>1</v>
          </cell>
          <cell r="N1657">
            <v>146401</v>
          </cell>
        </row>
        <row r="1658">
          <cell r="M1658">
            <v>1</v>
          </cell>
          <cell r="N1658">
            <v>146401</v>
          </cell>
        </row>
        <row r="1659">
          <cell r="M1659">
            <v>1</v>
          </cell>
          <cell r="N1659">
            <v>146401</v>
          </cell>
        </row>
        <row r="1660">
          <cell r="M1660">
            <v>2</v>
          </cell>
          <cell r="N1660">
            <v>146463</v>
          </cell>
        </row>
        <row r="1661">
          <cell r="M1661">
            <v>2</v>
          </cell>
          <cell r="N1661">
            <v>146463</v>
          </cell>
        </row>
        <row r="1662">
          <cell r="M1662">
            <v>2</v>
          </cell>
          <cell r="N1662">
            <v>146463</v>
          </cell>
        </row>
        <row r="1663">
          <cell r="M1663">
            <v>2</v>
          </cell>
          <cell r="N1663">
            <v>146463</v>
          </cell>
        </row>
        <row r="1664">
          <cell r="M1664">
            <v>2</v>
          </cell>
          <cell r="N1664">
            <v>146463</v>
          </cell>
        </row>
        <row r="1665">
          <cell r="M1665">
            <v>1</v>
          </cell>
          <cell r="N1665">
            <v>147304</v>
          </cell>
        </row>
        <row r="1666">
          <cell r="M1666">
            <v>1</v>
          </cell>
          <cell r="N1666">
            <v>147434</v>
          </cell>
        </row>
        <row r="1667">
          <cell r="M1667">
            <v>1</v>
          </cell>
          <cell r="N1667">
            <v>147434</v>
          </cell>
        </row>
        <row r="1668">
          <cell r="M1668">
            <v>1</v>
          </cell>
          <cell r="N1668">
            <v>147434</v>
          </cell>
        </row>
        <row r="1669">
          <cell r="M1669">
            <v>1</v>
          </cell>
          <cell r="N1669">
            <v>147434</v>
          </cell>
        </row>
        <row r="1670">
          <cell r="M1670">
            <v>1</v>
          </cell>
          <cell r="N1670">
            <v>147434</v>
          </cell>
        </row>
        <row r="1671">
          <cell r="M1671">
            <v>1</v>
          </cell>
          <cell r="N1671">
            <v>147434</v>
          </cell>
        </row>
        <row r="1672">
          <cell r="M1672">
            <v>1</v>
          </cell>
          <cell r="N1672">
            <v>147434</v>
          </cell>
        </row>
        <row r="1673">
          <cell r="M1673">
            <v>1</v>
          </cell>
          <cell r="N1673">
            <v>147434</v>
          </cell>
        </row>
        <row r="1674">
          <cell r="M1674">
            <v>1</v>
          </cell>
          <cell r="N1674">
            <v>147434</v>
          </cell>
        </row>
        <row r="1675">
          <cell r="M1675">
            <v>1</v>
          </cell>
          <cell r="N1675">
            <v>147434</v>
          </cell>
        </row>
        <row r="1676">
          <cell r="M1676">
            <v>1</v>
          </cell>
          <cell r="N1676">
            <v>147434</v>
          </cell>
        </row>
        <row r="1677">
          <cell r="M1677">
            <v>1</v>
          </cell>
          <cell r="N1677">
            <v>147434</v>
          </cell>
        </row>
        <row r="1678">
          <cell r="M1678">
            <v>1</v>
          </cell>
          <cell r="N1678">
            <v>147434</v>
          </cell>
        </row>
        <row r="1679">
          <cell r="M1679">
            <v>1</v>
          </cell>
          <cell r="N1679">
            <v>147434</v>
          </cell>
        </row>
        <row r="1680">
          <cell r="M1680">
            <v>1</v>
          </cell>
          <cell r="N1680">
            <v>147434</v>
          </cell>
        </row>
        <row r="1681">
          <cell r="M1681">
            <v>2</v>
          </cell>
          <cell r="N1681">
            <v>146465</v>
          </cell>
        </row>
        <row r="1682">
          <cell r="M1682">
            <v>2</v>
          </cell>
          <cell r="N1682">
            <v>146465</v>
          </cell>
        </row>
        <row r="1683">
          <cell r="M1683">
            <v>2</v>
          </cell>
          <cell r="N1683">
            <v>146465</v>
          </cell>
        </row>
        <row r="1684">
          <cell r="M1684">
            <v>2</v>
          </cell>
          <cell r="N1684">
            <v>146465</v>
          </cell>
        </row>
        <row r="1685">
          <cell r="M1685">
            <v>2</v>
          </cell>
          <cell r="N1685">
            <v>146465</v>
          </cell>
        </row>
        <row r="1686">
          <cell r="M1686">
            <v>2</v>
          </cell>
          <cell r="N1686">
            <v>146465</v>
          </cell>
        </row>
        <row r="1687">
          <cell r="M1687">
            <v>2</v>
          </cell>
          <cell r="N1687">
            <v>146465</v>
          </cell>
        </row>
        <row r="1688">
          <cell r="M1688">
            <v>2</v>
          </cell>
          <cell r="N1688">
            <v>146465</v>
          </cell>
        </row>
        <row r="1689">
          <cell r="M1689">
            <v>2</v>
          </cell>
          <cell r="N1689">
            <v>146465</v>
          </cell>
        </row>
        <row r="1690">
          <cell r="M1690">
            <v>1</v>
          </cell>
          <cell r="N1690">
            <v>146501</v>
          </cell>
        </row>
        <row r="1691">
          <cell r="M1691">
            <v>1</v>
          </cell>
          <cell r="N1691">
            <v>147507</v>
          </cell>
        </row>
        <row r="1692">
          <cell r="M1692">
            <v>1</v>
          </cell>
          <cell r="N1692">
            <v>147507</v>
          </cell>
        </row>
        <row r="1693">
          <cell r="M1693">
            <v>1</v>
          </cell>
          <cell r="N1693">
            <v>147507</v>
          </cell>
        </row>
        <row r="1694">
          <cell r="M1694">
            <v>1</v>
          </cell>
          <cell r="N1694">
            <v>147507</v>
          </cell>
        </row>
        <row r="1695">
          <cell r="M1695">
            <v>1</v>
          </cell>
          <cell r="N1695">
            <v>147507</v>
          </cell>
        </row>
        <row r="1696">
          <cell r="M1696">
            <v>1</v>
          </cell>
          <cell r="N1696">
            <v>147507</v>
          </cell>
        </row>
        <row r="1697">
          <cell r="M1697">
            <v>1</v>
          </cell>
          <cell r="N1697">
            <v>147507</v>
          </cell>
        </row>
        <row r="1698">
          <cell r="M1698">
            <v>1</v>
          </cell>
          <cell r="N1698">
            <v>146413</v>
          </cell>
        </row>
        <row r="1699">
          <cell r="M1699">
            <v>1</v>
          </cell>
          <cell r="N1699">
            <v>147677</v>
          </cell>
        </row>
        <row r="1700">
          <cell r="M1700">
            <v>1</v>
          </cell>
          <cell r="N1700">
            <v>147677</v>
          </cell>
        </row>
        <row r="1701">
          <cell r="M1701">
            <v>1</v>
          </cell>
          <cell r="N1701" t="str">
            <v>-</v>
          </cell>
        </row>
        <row r="1702">
          <cell r="M1702">
            <v>2</v>
          </cell>
          <cell r="N1702" t="str">
            <v>-</v>
          </cell>
        </row>
        <row r="1703">
          <cell r="M1703">
            <v>1</v>
          </cell>
          <cell r="N1703">
            <v>145840</v>
          </cell>
        </row>
        <row r="1704">
          <cell r="M1704">
            <v>1</v>
          </cell>
          <cell r="N1704">
            <v>145864</v>
          </cell>
        </row>
        <row r="1705">
          <cell r="M1705">
            <v>1</v>
          </cell>
          <cell r="N1705">
            <v>145864</v>
          </cell>
        </row>
        <row r="1706">
          <cell r="M1706">
            <v>1</v>
          </cell>
          <cell r="N1706">
            <v>145864</v>
          </cell>
        </row>
        <row r="1707">
          <cell r="M1707">
            <v>1</v>
          </cell>
          <cell r="N1707">
            <v>146415</v>
          </cell>
        </row>
        <row r="1708">
          <cell r="M1708">
            <v>1</v>
          </cell>
          <cell r="N1708">
            <v>146415</v>
          </cell>
        </row>
        <row r="1709">
          <cell r="M1709">
            <v>1</v>
          </cell>
          <cell r="N1709">
            <v>146415</v>
          </cell>
        </row>
        <row r="1710">
          <cell r="M1710">
            <v>1</v>
          </cell>
          <cell r="N1710">
            <v>147521</v>
          </cell>
        </row>
        <row r="1711">
          <cell r="M1711">
            <v>1</v>
          </cell>
          <cell r="N1711" t="str">
            <v>-</v>
          </cell>
        </row>
        <row r="1712">
          <cell r="M1712">
            <v>1</v>
          </cell>
          <cell r="N1712">
            <v>146419</v>
          </cell>
        </row>
        <row r="1713">
          <cell r="M1713">
            <v>1</v>
          </cell>
          <cell r="N1713">
            <v>146419</v>
          </cell>
        </row>
        <row r="1714">
          <cell r="M1714">
            <v>1</v>
          </cell>
          <cell r="N1714">
            <v>146495</v>
          </cell>
        </row>
        <row r="1715">
          <cell r="M1715">
            <v>1</v>
          </cell>
          <cell r="N1715">
            <v>146495</v>
          </cell>
        </row>
        <row r="1716">
          <cell r="M1716">
            <v>1</v>
          </cell>
          <cell r="N1716">
            <v>146495</v>
          </cell>
        </row>
        <row r="1717">
          <cell r="M1717">
            <v>1</v>
          </cell>
          <cell r="N1717">
            <v>146495</v>
          </cell>
        </row>
        <row r="1718">
          <cell r="M1718">
            <v>1</v>
          </cell>
          <cell r="N1718">
            <v>146892</v>
          </cell>
        </row>
        <row r="1719">
          <cell r="M1719">
            <v>1</v>
          </cell>
          <cell r="N1719">
            <v>146892</v>
          </cell>
        </row>
        <row r="1720">
          <cell r="M1720">
            <v>1</v>
          </cell>
          <cell r="N1720">
            <v>146892</v>
          </cell>
        </row>
        <row r="1721">
          <cell r="M1721">
            <v>1</v>
          </cell>
          <cell r="N1721">
            <v>147288</v>
          </cell>
        </row>
        <row r="1722">
          <cell r="M1722">
            <v>1</v>
          </cell>
          <cell r="N1722">
            <v>147288</v>
          </cell>
        </row>
        <row r="1723">
          <cell r="M1723">
            <v>1</v>
          </cell>
          <cell r="N1723">
            <v>147288</v>
          </cell>
        </row>
        <row r="1724">
          <cell r="M1724">
            <v>1</v>
          </cell>
          <cell r="N1724">
            <v>147679</v>
          </cell>
        </row>
        <row r="1725">
          <cell r="M1725">
            <v>1</v>
          </cell>
          <cell r="N1725">
            <v>147679</v>
          </cell>
        </row>
        <row r="1726">
          <cell r="M1726">
            <v>1</v>
          </cell>
          <cell r="N1726">
            <v>147679</v>
          </cell>
        </row>
        <row r="1727">
          <cell r="M1727">
            <v>1</v>
          </cell>
          <cell r="N1727">
            <v>147679</v>
          </cell>
        </row>
        <row r="1728">
          <cell r="M1728">
            <v>1</v>
          </cell>
          <cell r="N1728" t="str">
            <v>-</v>
          </cell>
        </row>
        <row r="1729">
          <cell r="M1729">
            <v>1</v>
          </cell>
          <cell r="N1729" t="str">
            <v>-</v>
          </cell>
        </row>
        <row r="1730">
          <cell r="M1730">
            <v>1</v>
          </cell>
          <cell r="N1730" t="str">
            <v>-</v>
          </cell>
        </row>
        <row r="1731">
          <cell r="M1731">
            <v>1</v>
          </cell>
          <cell r="N1731" t="str">
            <v>-</v>
          </cell>
        </row>
        <row r="1732">
          <cell r="M1732">
            <v>2</v>
          </cell>
          <cell r="N1732">
            <v>146410</v>
          </cell>
        </row>
        <row r="1733">
          <cell r="M1733">
            <v>2</v>
          </cell>
          <cell r="N1733">
            <v>146410</v>
          </cell>
        </row>
        <row r="1734">
          <cell r="M1734">
            <v>1</v>
          </cell>
          <cell r="N1734">
            <v>146667</v>
          </cell>
        </row>
        <row r="1735">
          <cell r="M1735">
            <v>1</v>
          </cell>
          <cell r="N1735">
            <v>147682</v>
          </cell>
        </row>
        <row r="1736">
          <cell r="M1736">
            <v>1</v>
          </cell>
          <cell r="N1736">
            <v>147682</v>
          </cell>
        </row>
        <row r="1737">
          <cell r="M1737">
            <v>2</v>
          </cell>
          <cell r="N1737" t="str">
            <v>-</v>
          </cell>
        </row>
        <row r="1738">
          <cell r="M1738">
            <v>1</v>
          </cell>
          <cell r="N1738">
            <v>147681</v>
          </cell>
        </row>
        <row r="1739">
          <cell r="M1739">
            <v>2</v>
          </cell>
          <cell r="N1739" t="str">
            <v>146502 e 147524</v>
          </cell>
        </row>
        <row r="1740">
          <cell r="M1740">
            <v>2</v>
          </cell>
          <cell r="N1740" t="str">
            <v>146502 e 147524</v>
          </cell>
        </row>
        <row r="1741">
          <cell r="M1741">
            <v>2</v>
          </cell>
          <cell r="N1741" t="str">
            <v>146502 e 147524</v>
          </cell>
        </row>
        <row r="1742">
          <cell r="M1742">
            <v>2</v>
          </cell>
          <cell r="N1742" t="str">
            <v>146502 e 147524</v>
          </cell>
        </row>
        <row r="1743">
          <cell r="M1743">
            <v>1</v>
          </cell>
          <cell r="N1743">
            <v>146504</v>
          </cell>
        </row>
        <row r="1744">
          <cell r="M1744">
            <v>1</v>
          </cell>
          <cell r="N1744">
            <v>146504</v>
          </cell>
        </row>
        <row r="1745">
          <cell r="M1745">
            <v>1</v>
          </cell>
          <cell r="N1745">
            <v>146504</v>
          </cell>
        </row>
        <row r="1746">
          <cell r="M1746">
            <v>1</v>
          </cell>
          <cell r="N1746">
            <v>146504</v>
          </cell>
        </row>
        <row r="1747">
          <cell r="M1747">
            <v>1</v>
          </cell>
          <cell r="N1747">
            <v>146504</v>
          </cell>
        </row>
        <row r="1748">
          <cell r="M1748">
            <v>1</v>
          </cell>
          <cell r="N1748" t="str">
            <v>-</v>
          </cell>
        </row>
        <row r="1749">
          <cell r="M1749">
            <v>1</v>
          </cell>
          <cell r="N1749" t="str">
            <v>-</v>
          </cell>
        </row>
        <row r="1750">
          <cell r="M1750">
            <v>1</v>
          </cell>
          <cell r="N1750" t="str">
            <v>-</v>
          </cell>
        </row>
        <row r="1751">
          <cell r="M1751">
            <v>1</v>
          </cell>
          <cell r="N1751" t="str">
            <v>-</v>
          </cell>
        </row>
        <row r="1752">
          <cell r="M1752">
            <v>1</v>
          </cell>
          <cell r="N1752">
            <v>146459</v>
          </cell>
        </row>
        <row r="1753">
          <cell r="M1753">
            <v>1</v>
          </cell>
          <cell r="N1753" t="str">
            <v>-</v>
          </cell>
        </row>
        <row r="1754">
          <cell r="M1754">
            <v>1</v>
          </cell>
          <cell r="N1754">
            <v>146460</v>
          </cell>
        </row>
        <row r="1755">
          <cell r="M1755">
            <v>1</v>
          </cell>
          <cell r="N1755">
            <v>146460</v>
          </cell>
        </row>
        <row r="1756">
          <cell r="M1756">
            <v>1</v>
          </cell>
          <cell r="N1756" t="str">
            <v>-</v>
          </cell>
        </row>
        <row r="1757">
          <cell r="M1757">
            <v>1</v>
          </cell>
          <cell r="N1757" t="str">
            <v>-</v>
          </cell>
        </row>
        <row r="1758">
          <cell r="M1758">
            <v>1</v>
          </cell>
          <cell r="N1758">
            <v>146399</v>
          </cell>
        </row>
        <row r="1759">
          <cell r="M1759">
            <v>1</v>
          </cell>
          <cell r="N1759">
            <v>146399</v>
          </cell>
        </row>
        <row r="1760">
          <cell r="M1760">
            <v>2</v>
          </cell>
          <cell r="N1760" t="str">
            <v>-</v>
          </cell>
        </row>
        <row r="1761">
          <cell r="M1761">
            <v>2</v>
          </cell>
          <cell r="N1761" t="str">
            <v>-</v>
          </cell>
        </row>
        <row r="1762">
          <cell r="M1762">
            <v>2</v>
          </cell>
          <cell r="N1762" t="str">
            <v>146482 e 147514</v>
          </cell>
        </row>
        <row r="1763">
          <cell r="M1763">
            <v>2</v>
          </cell>
          <cell r="N1763" t="str">
            <v>146482 e 147514</v>
          </cell>
        </row>
        <row r="1764">
          <cell r="M1764">
            <v>2</v>
          </cell>
          <cell r="N1764" t="str">
            <v>146482 e 147514</v>
          </cell>
        </row>
        <row r="1765">
          <cell r="M1765">
            <v>2</v>
          </cell>
          <cell r="N1765" t="str">
            <v>146482 e 147514</v>
          </cell>
        </row>
        <row r="1766">
          <cell r="M1766">
            <v>2</v>
          </cell>
          <cell r="N1766" t="str">
            <v>146482 e 147514</v>
          </cell>
        </row>
        <row r="1767">
          <cell r="M1767">
            <v>2</v>
          </cell>
          <cell r="N1767" t="str">
            <v>146482 e 147514</v>
          </cell>
        </row>
        <row r="1768">
          <cell r="M1768">
            <v>2</v>
          </cell>
          <cell r="N1768" t="str">
            <v>146482 e 147514</v>
          </cell>
        </row>
        <row r="1769">
          <cell r="M1769">
            <v>2</v>
          </cell>
          <cell r="N1769" t="str">
            <v>147515 e 146485</v>
          </cell>
        </row>
        <row r="1770">
          <cell r="M1770">
            <v>2</v>
          </cell>
          <cell r="N1770" t="str">
            <v>147515 e 146485</v>
          </cell>
        </row>
        <row r="1771">
          <cell r="M1771">
            <v>1</v>
          </cell>
          <cell r="N1771">
            <v>144807</v>
          </cell>
        </row>
        <row r="1772">
          <cell r="M1772">
            <v>1</v>
          </cell>
          <cell r="N1772">
            <v>144807</v>
          </cell>
        </row>
        <row r="1773">
          <cell r="M1773">
            <v>1</v>
          </cell>
          <cell r="N1773">
            <v>145904</v>
          </cell>
        </row>
        <row r="1774">
          <cell r="M1774">
            <v>1</v>
          </cell>
          <cell r="N1774">
            <v>145999</v>
          </cell>
        </row>
        <row r="1775">
          <cell r="M1775">
            <v>2</v>
          </cell>
          <cell r="N1775" t="str">
            <v>-</v>
          </cell>
        </row>
        <row r="1776">
          <cell r="M1776">
            <v>1</v>
          </cell>
          <cell r="N1776" t="str">
            <v>-</v>
          </cell>
        </row>
        <row r="1777">
          <cell r="M1777">
            <v>1</v>
          </cell>
          <cell r="N1777" t="str">
            <v>-</v>
          </cell>
        </row>
        <row r="1778">
          <cell r="M1778">
            <v>2</v>
          </cell>
          <cell r="N1778" t="str">
            <v>146470 e 147510</v>
          </cell>
        </row>
        <row r="1779">
          <cell r="M1779">
            <v>2</v>
          </cell>
          <cell r="N1779" t="str">
            <v>146470 e 147510</v>
          </cell>
        </row>
        <row r="1780">
          <cell r="M1780">
            <v>2</v>
          </cell>
          <cell r="N1780" t="str">
            <v>146470 e 147510</v>
          </cell>
        </row>
        <row r="1781">
          <cell r="M1781">
            <v>2</v>
          </cell>
          <cell r="N1781" t="str">
            <v>146470 e 147510</v>
          </cell>
        </row>
        <row r="1782">
          <cell r="M1782">
            <v>2</v>
          </cell>
          <cell r="N1782" t="str">
            <v>146470 e 147510</v>
          </cell>
        </row>
        <row r="1783">
          <cell r="M1783">
            <v>2</v>
          </cell>
          <cell r="N1783" t="str">
            <v>146470 e 147510</v>
          </cell>
        </row>
        <row r="1784">
          <cell r="M1784">
            <v>2</v>
          </cell>
          <cell r="N1784" t="str">
            <v>146470 e 147510</v>
          </cell>
        </row>
        <row r="1785">
          <cell r="M1785">
            <v>2</v>
          </cell>
          <cell r="N1785" t="str">
            <v>146470 e 147510</v>
          </cell>
        </row>
        <row r="1786">
          <cell r="M1786">
            <v>1</v>
          </cell>
          <cell r="N1786">
            <v>146406</v>
          </cell>
        </row>
        <row r="1787">
          <cell r="M1787">
            <v>1</v>
          </cell>
          <cell r="N1787">
            <v>146406</v>
          </cell>
        </row>
        <row r="1788">
          <cell r="M1788">
            <v>1</v>
          </cell>
          <cell r="N1788">
            <v>146406</v>
          </cell>
        </row>
        <row r="1789">
          <cell r="M1789">
            <v>2</v>
          </cell>
          <cell r="N1789" t="str">
            <v>146472 e 147511</v>
          </cell>
        </row>
        <row r="1790">
          <cell r="M1790">
            <v>2</v>
          </cell>
          <cell r="N1790" t="str">
            <v>146472 e 147511</v>
          </cell>
        </row>
        <row r="1791">
          <cell r="M1791">
            <v>2</v>
          </cell>
          <cell r="N1791" t="str">
            <v>146472 e 147511</v>
          </cell>
        </row>
        <row r="1792">
          <cell r="M1792">
            <v>2</v>
          </cell>
          <cell r="N1792" t="str">
            <v>146472 e 147511</v>
          </cell>
        </row>
        <row r="1793">
          <cell r="M1793" t="str">
            <v>-</v>
          </cell>
          <cell r="N1793" t="str">
            <v>-</v>
          </cell>
        </row>
        <row r="1794">
          <cell r="M1794">
            <v>1</v>
          </cell>
          <cell r="N1794">
            <v>146408</v>
          </cell>
        </row>
        <row r="1795">
          <cell r="M1795">
            <v>1</v>
          </cell>
          <cell r="N1795">
            <v>146408</v>
          </cell>
        </row>
        <row r="1796">
          <cell r="M1796">
            <v>1</v>
          </cell>
          <cell r="N1796">
            <v>146408</v>
          </cell>
        </row>
        <row r="1797">
          <cell r="M1797">
            <v>1</v>
          </cell>
          <cell r="N1797">
            <v>146475</v>
          </cell>
        </row>
        <row r="1798">
          <cell r="M1798">
            <v>1</v>
          </cell>
          <cell r="N1798">
            <v>146475</v>
          </cell>
        </row>
        <row r="1799">
          <cell r="M1799">
            <v>1</v>
          </cell>
          <cell r="N1799">
            <v>146475</v>
          </cell>
        </row>
        <row r="1800">
          <cell r="M1800">
            <v>2</v>
          </cell>
          <cell r="N1800" t="str">
            <v>146437 e 147552</v>
          </cell>
        </row>
        <row r="1801">
          <cell r="M1801">
            <v>2</v>
          </cell>
          <cell r="N1801" t="str">
            <v>146437 e 147552</v>
          </cell>
        </row>
        <row r="1802">
          <cell r="M1802">
            <v>1</v>
          </cell>
          <cell r="N1802">
            <v>145613</v>
          </cell>
        </row>
        <row r="1803">
          <cell r="M1803">
            <v>1</v>
          </cell>
          <cell r="N1803">
            <v>145693</v>
          </cell>
        </row>
        <row r="1804">
          <cell r="M1804">
            <v>1</v>
          </cell>
          <cell r="N1804">
            <v>145693</v>
          </cell>
        </row>
        <row r="1805">
          <cell r="M1805">
            <v>1</v>
          </cell>
          <cell r="N1805">
            <v>145884</v>
          </cell>
        </row>
        <row r="1806">
          <cell r="M1806">
            <v>1</v>
          </cell>
          <cell r="N1806">
            <v>146439</v>
          </cell>
        </row>
        <row r="1807">
          <cell r="M1807">
            <v>1</v>
          </cell>
          <cell r="N1807">
            <v>146835</v>
          </cell>
        </row>
        <row r="1808">
          <cell r="M1808">
            <v>1</v>
          </cell>
          <cell r="N1808" t="str">
            <v>-</v>
          </cell>
        </row>
        <row r="1809">
          <cell r="M1809">
            <v>1</v>
          </cell>
          <cell r="N1809" t="str">
            <v>-</v>
          </cell>
        </row>
        <row r="1810">
          <cell r="M1810">
            <v>1</v>
          </cell>
          <cell r="N1810" t="str">
            <v>-</v>
          </cell>
        </row>
        <row r="1811">
          <cell r="M1811">
            <v>2</v>
          </cell>
          <cell r="N1811" t="str">
            <v>-</v>
          </cell>
        </row>
        <row r="1812">
          <cell r="M1812">
            <v>1</v>
          </cell>
          <cell r="N1812">
            <v>146383</v>
          </cell>
        </row>
        <row r="1813">
          <cell r="M1813">
            <v>2</v>
          </cell>
          <cell r="N1813" t="str">
            <v>147554 e 146441</v>
          </cell>
        </row>
        <row r="1814">
          <cell r="M1814">
            <v>2</v>
          </cell>
          <cell r="N1814" t="str">
            <v>147554 e 146441</v>
          </cell>
        </row>
        <row r="1815">
          <cell r="M1815">
            <v>1</v>
          </cell>
          <cell r="N1815">
            <v>145639</v>
          </cell>
        </row>
        <row r="1816">
          <cell r="M1816">
            <v>1</v>
          </cell>
          <cell r="N1816">
            <v>145639</v>
          </cell>
        </row>
        <row r="1817">
          <cell r="M1817">
            <v>1</v>
          </cell>
          <cell r="N1817">
            <v>145639</v>
          </cell>
        </row>
        <row r="1818">
          <cell r="M1818">
            <v>1</v>
          </cell>
          <cell r="N1818">
            <v>145822</v>
          </cell>
        </row>
        <row r="1819">
          <cell r="M1819">
            <v>1</v>
          </cell>
          <cell r="N1819">
            <v>145822</v>
          </cell>
        </row>
        <row r="1820">
          <cell r="M1820">
            <v>1</v>
          </cell>
          <cell r="N1820">
            <v>145822</v>
          </cell>
        </row>
        <row r="1821">
          <cell r="M1821">
            <v>1</v>
          </cell>
          <cell r="N1821">
            <v>145822</v>
          </cell>
        </row>
        <row r="1822">
          <cell r="M1822">
            <v>1</v>
          </cell>
          <cell r="N1822">
            <v>145902</v>
          </cell>
        </row>
        <row r="1823">
          <cell r="M1823">
            <v>1</v>
          </cell>
          <cell r="N1823">
            <v>145902</v>
          </cell>
        </row>
        <row r="1824">
          <cell r="M1824">
            <v>1</v>
          </cell>
          <cell r="N1824">
            <v>145902</v>
          </cell>
        </row>
        <row r="1825">
          <cell r="M1825">
            <v>2</v>
          </cell>
          <cell r="N1825">
            <v>146409</v>
          </cell>
        </row>
        <row r="1826">
          <cell r="M1826">
            <v>1</v>
          </cell>
          <cell r="N1826">
            <v>146824</v>
          </cell>
        </row>
        <row r="1827">
          <cell r="M1827">
            <v>1</v>
          </cell>
          <cell r="N1827">
            <v>146824</v>
          </cell>
        </row>
        <row r="1828">
          <cell r="M1828">
            <v>1</v>
          </cell>
          <cell r="N1828">
            <v>146824</v>
          </cell>
        </row>
        <row r="1829">
          <cell r="M1829">
            <v>1</v>
          </cell>
          <cell r="N1829">
            <v>146824</v>
          </cell>
        </row>
        <row r="1830">
          <cell r="M1830">
            <v>1</v>
          </cell>
          <cell r="N1830">
            <v>146824</v>
          </cell>
        </row>
        <row r="1831">
          <cell r="M1831">
            <v>2</v>
          </cell>
          <cell r="N1831">
            <v>147539</v>
          </cell>
        </row>
        <row r="1832">
          <cell r="M1832">
            <v>1</v>
          </cell>
          <cell r="N1832" t="str">
            <v>-</v>
          </cell>
        </row>
        <row r="1833">
          <cell r="M1833">
            <v>1</v>
          </cell>
          <cell r="N1833">
            <v>145823</v>
          </cell>
        </row>
        <row r="1834">
          <cell r="M1834">
            <v>1</v>
          </cell>
          <cell r="N1834">
            <v>145823</v>
          </cell>
        </row>
        <row r="1835">
          <cell r="M1835">
            <v>1</v>
          </cell>
          <cell r="N1835">
            <v>145823</v>
          </cell>
        </row>
        <row r="1836">
          <cell r="M1836">
            <v>1</v>
          </cell>
          <cell r="N1836">
            <v>145823</v>
          </cell>
        </row>
        <row r="1837">
          <cell r="M1837">
            <v>1</v>
          </cell>
          <cell r="N1837">
            <v>145823</v>
          </cell>
        </row>
        <row r="1838">
          <cell r="M1838">
            <v>1</v>
          </cell>
          <cell r="N1838">
            <v>145823</v>
          </cell>
        </row>
        <row r="1839">
          <cell r="M1839">
            <v>1</v>
          </cell>
          <cell r="N1839">
            <v>145823</v>
          </cell>
        </row>
        <row r="1840">
          <cell r="M1840">
            <v>1</v>
          </cell>
          <cell r="N1840">
            <v>145901</v>
          </cell>
        </row>
        <row r="1841">
          <cell r="M1841">
            <v>1</v>
          </cell>
          <cell r="N1841">
            <v>145901</v>
          </cell>
        </row>
        <row r="1842">
          <cell r="M1842">
            <v>1</v>
          </cell>
          <cell r="N1842">
            <v>145901</v>
          </cell>
        </row>
        <row r="1843">
          <cell r="M1843">
            <v>1</v>
          </cell>
          <cell r="N1843">
            <v>145901</v>
          </cell>
        </row>
        <row r="1844">
          <cell r="M1844">
            <v>1</v>
          </cell>
          <cell r="N1844">
            <v>145901</v>
          </cell>
        </row>
        <row r="1845">
          <cell r="M1845">
            <v>1</v>
          </cell>
          <cell r="N1845">
            <v>146369</v>
          </cell>
        </row>
        <row r="1846">
          <cell r="M1846">
            <v>1</v>
          </cell>
          <cell r="N1846">
            <v>146369</v>
          </cell>
        </row>
        <row r="1847">
          <cell r="M1847">
            <v>1</v>
          </cell>
          <cell r="N1847">
            <v>146369</v>
          </cell>
        </row>
        <row r="1848">
          <cell r="M1848">
            <v>1</v>
          </cell>
          <cell r="N1848">
            <v>146369</v>
          </cell>
        </row>
        <row r="1849">
          <cell r="M1849">
            <v>1</v>
          </cell>
          <cell r="N1849">
            <v>146369</v>
          </cell>
        </row>
        <row r="1850">
          <cell r="M1850">
            <v>1</v>
          </cell>
          <cell r="N1850">
            <v>146369</v>
          </cell>
        </row>
        <row r="1851">
          <cell r="M1851">
            <v>1</v>
          </cell>
          <cell r="N1851">
            <v>146827</v>
          </cell>
        </row>
        <row r="1852">
          <cell r="M1852">
            <v>1</v>
          </cell>
          <cell r="N1852">
            <v>146827</v>
          </cell>
        </row>
        <row r="1853">
          <cell r="M1853">
            <v>1</v>
          </cell>
          <cell r="N1853">
            <v>146827</v>
          </cell>
        </row>
        <row r="1854">
          <cell r="M1854">
            <v>1</v>
          </cell>
          <cell r="N1854">
            <v>146827</v>
          </cell>
        </row>
        <row r="1855">
          <cell r="M1855">
            <v>2</v>
          </cell>
          <cell r="N1855" t="str">
            <v>-</v>
          </cell>
        </row>
        <row r="1856">
          <cell r="M1856">
            <v>1</v>
          </cell>
          <cell r="N1856">
            <v>146371</v>
          </cell>
        </row>
        <row r="1857">
          <cell r="M1857">
            <v>2</v>
          </cell>
          <cell r="N1857" t="str">
            <v>147541 e 146412</v>
          </cell>
        </row>
        <row r="1858">
          <cell r="M1858">
            <v>1</v>
          </cell>
          <cell r="N1858">
            <v>148738</v>
          </cell>
        </row>
        <row r="1859">
          <cell r="M1859">
            <v>1</v>
          </cell>
          <cell r="N1859">
            <v>148738</v>
          </cell>
        </row>
        <row r="1860">
          <cell r="M1860">
            <v>1</v>
          </cell>
          <cell r="N1860">
            <v>148811</v>
          </cell>
        </row>
        <row r="1861">
          <cell r="M1861">
            <v>1</v>
          </cell>
          <cell r="N1861">
            <v>148811</v>
          </cell>
        </row>
        <row r="1862">
          <cell r="M1862">
            <v>1</v>
          </cell>
          <cell r="N1862">
            <v>149990</v>
          </cell>
        </row>
        <row r="1863">
          <cell r="M1863">
            <v>1</v>
          </cell>
          <cell r="N1863">
            <v>150149</v>
          </cell>
        </row>
        <row r="1864">
          <cell r="M1864">
            <v>1</v>
          </cell>
          <cell r="N1864">
            <v>150149</v>
          </cell>
        </row>
        <row r="1865">
          <cell r="M1865">
            <v>1</v>
          </cell>
          <cell r="N1865">
            <v>150535</v>
          </cell>
        </row>
        <row r="1866">
          <cell r="M1866">
            <v>1</v>
          </cell>
          <cell r="N1866">
            <v>150535</v>
          </cell>
        </row>
        <row r="1867">
          <cell r="M1867">
            <v>1</v>
          </cell>
          <cell r="N1867" t="str">
            <v>149955 e 149981</v>
          </cell>
        </row>
        <row r="1868">
          <cell r="M1868">
            <v>2</v>
          </cell>
          <cell r="N1868" t="str">
            <v>149982 e 150113</v>
          </cell>
        </row>
        <row r="1869">
          <cell r="M1869">
            <v>2</v>
          </cell>
          <cell r="N1869" t="str">
            <v>149982 e 150113</v>
          </cell>
        </row>
        <row r="1870">
          <cell r="M1870">
            <v>2</v>
          </cell>
          <cell r="N1870" t="str">
            <v>149982 e 150113</v>
          </cell>
        </row>
        <row r="1871">
          <cell r="M1871">
            <v>2</v>
          </cell>
          <cell r="N1871" t="str">
            <v>149982 e 150113</v>
          </cell>
        </row>
        <row r="1872">
          <cell r="M1872">
            <v>2</v>
          </cell>
          <cell r="N1872" t="str">
            <v>149982 e 150113</v>
          </cell>
        </row>
        <row r="1873">
          <cell r="M1873">
            <v>1</v>
          </cell>
          <cell r="N1873">
            <v>148723</v>
          </cell>
        </row>
        <row r="1874">
          <cell r="M1874">
            <v>1</v>
          </cell>
          <cell r="N1874">
            <v>148723</v>
          </cell>
        </row>
        <row r="1875">
          <cell r="M1875">
            <v>1</v>
          </cell>
          <cell r="N1875">
            <v>148723</v>
          </cell>
        </row>
        <row r="1876">
          <cell r="M1876">
            <v>1</v>
          </cell>
          <cell r="N1876">
            <v>148723</v>
          </cell>
        </row>
        <row r="1877">
          <cell r="M1877">
            <v>1</v>
          </cell>
          <cell r="N1877">
            <v>148723</v>
          </cell>
        </row>
        <row r="1878">
          <cell r="M1878">
            <v>1</v>
          </cell>
          <cell r="N1878">
            <v>148723</v>
          </cell>
        </row>
        <row r="1879">
          <cell r="M1879">
            <v>1</v>
          </cell>
          <cell r="N1879">
            <v>148723</v>
          </cell>
        </row>
        <row r="1880">
          <cell r="M1880">
            <v>1</v>
          </cell>
          <cell r="N1880">
            <v>148724</v>
          </cell>
        </row>
        <row r="1881">
          <cell r="M1881">
            <v>1</v>
          </cell>
          <cell r="N1881">
            <v>148724</v>
          </cell>
        </row>
        <row r="1882">
          <cell r="M1882">
            <v>1</v>
          </cell>
          <cell r="N1882">
            <v>148724</v>
          </cell>
        </row>
        <row r="1883">
          <cell r="M1883">
            <v>1</v>
          </cell>
          <cell r="N1883">
            <v>149437</v>
          </cell>
        </row>
        <row r="1884">
          <cell r="M1884">
            <v>1</v>
          </cell>
          <cell r="N1884">
            <v>149437</v>
          </cell>
        </row>
        <row r="1885">
          <cell r="M1885">
            <v>1</v>
          </cell>
          <cell r="N1885">
            <v>149747</v>
          </cell>
        </row>
        <row r="1886">
          <cell r="M1886">
            <v>1</v>
          </cell>
          <cell r="N1886">
            <v>149747</v>
          </cell>
        </row>
        <row r="1887">
          <cell r="M1887">
            <v>1</v>
          </cell>
          <cell r="N1887">
            <v>149847</v>
          </cell>
        </row>
        <row r="1888">
          <cell r="M1888">
            <v>1</v>
          </cell>
          <cell r="N1888">
            <v>149847</v>
          </cell>
        </row>
        <row r="1889">
          <cell r="M1889">
            <v>1</v>
          </cell>
          <cell r="N1889">
            <v>149847</v>
          </cell>
        </row>
        <row r="1890">
          <cell r="M1890">
            <v>1</v>
          </cell>
          <cell r="N1890">
            <v>149847</v>
          </cell>
        </row>
        <row r="1891">
          <cell r="M1891">
            <v>1</v>
          </cell>
          <cell r="N1891">
            <v>149847</v>
          </cell>
        </row>
        <row r="1892">
          <cell r="M1892">
            <v>1</v>
          </cell>
          <cell r="N1892">
            <v>149847</v>
          </cell>
        </row>
        <row r="1893">
          <cell r="M1893">
            <v>1</v>
          </cell>
          <cell r="N1893">
            <v>149847</v>
          </cell>
        </row>
        <row r="1894">
          <cell r="M1894">
            <v>1</v>
          </cell>
          <cell r="N1894">
            <v>149847</v>
          </cell>
        </row>
        <row r="1895">
          <cell r="M1895">
            <v>1</v>
          </cell>
          <cell r="N1895">
            <v>149847</v>
          </cell>
        </row>
        <row r="1896">
          <cell r="M1896">
            <v>2</v>
          </cell>
          <cell r="N1896" t="str">
            <v>148802 e 149121</v>
          </cell>
        </row>
        <row r="1897">
          <cell r="M1897">
            <v>2</v>
          </cell>
          <cell r="N1897" t="str">
            <v>148802 e 149121</v>
          </cell>
        </row>
        <row r="1898">
          <cell r="M1898">
            <v>2</v>
          </cell>
          <cell r="N1898" t="str">
            <v>148802 e 149121</v>
          </cell>
        </row>
        <row r="1899">
          <cell r="M1899">
            <v>2</v>
          </cell>
          <cell r="N1899" t="str">
            <v>148802 e 149121</v>
          </cell>
        </row>
        <row r="1900">
          <cell r="M1900">
            <v>2</v>
          </cell>
          <cell r="N1900" t="str">
            <v>148802 e 149121</v>
          </cell>
        </row>
        <row r="1901">
          <cell r="M1901">
            <v>3</v>
          </cell>
          <cell r="N1901" t="str">
            <v>149759, 149763 e 149768</v>
          </cell>
        </row>
        <row r="1902">
          <cell r="M1902">
            <v>3</v>
          </cell>
          <cell r="N1902" t="str">
            <v>149759, 149763 e 149768</v>
          </cell>
        </row>
        <row r="1903">
          <cell r="M1903">
            <v>1</v>
          </cell>
          <cell r="N1903">
            <v>149803</v>
          </cell>
        </row>
        <row r="1904">
          <cell r="M1904">
            <v>2</v>
          </cell>
          <cell r="N1904">
            <v>149837</v>
          </cell>
        </row>
        <row r="1905">
          <cell r="M1905">
            <v>2</v>
          </cell>
          <cell r="N1905">
            <v>149841</v>
          </cell>
        </row>
        <row r="1906">
          <cell r="M1906">
            <v>2</v>
          </cell>
          <cell r="N1906">
            <v>150057</v>
          </cell>
        </row>
        <row r="1907">
          <cell r="M1907">
            <v>2</v>
          </cell>
          <cell r="N1907" t="str">
            <v>-</v>
          </cell>
        </row>
        <row r="1908">
          <cell r="M1908">
            <v>2</v>
          </cell>
          <cell r="N1908" t="str">
            <v>149978 e 150024</v>
          </cell>
        </row>
        <row r="1909">
          <cell r="M1909">
            <v>2</v>
          </cell>
          <cell r="N1909" t="str">
            <v>149978 e 150024</v>
          </cell>
        </row>
        <row r="1910">
          <cell r="M1910">
            <v>2</v>
          </cell>
          <cell r="N1910" t="str">
            <v>149978 e 150024</v>
          </cell>
        </row>
        <row r="1911">
          <cell r="M1911">
            <v>2</v>
          </cell>
          <cell r="N1911" t="str">
            <v>150111 e 150139</v>
          </cell>
        </row>
        <row r="1912">
          <cell r="M1912">
            <v>2</v>
          </cell>
          <cell r="N1912" t="str">
            <v>150111 e 150139</v>
          </cell>
        </row>
        <row r="1913">
          <cell r="M1913">
            <v>2</v>
          </cell>
          <cell r="N1913" t="str">
            <v>150111 e 150139</v>
          </cell>
        </row>
        <row r="1914">
          <cell r="M1914">
            <v>1</v>
          </cell>
          <cell r="N1914">
            <v>147892</v>
          </cell>
        </row>
        <row r="1915">
          <cell r="M1915">
            <v>1</v>
          </cell>
          <cell r="N1915">
            <v>147892</v>
          </cell>
        </row>
        <row r="1916">
          <cell r="M1916">
            <v>1</v>
          </cell>
          <cell r="N1916">
            <v>147892</v>
          </cell>
        </row>
        <row r="1917">
          <cell r="M1917">
            <v>1</v>
          </cell>
          <cell r="N1917">
            <v>147932</v>
          </cell>
        </row>
        <row r="1918">
          <cell r="M1918">
            <v>1</v>
          </cell>
          <cell r="N1918">
            <v>148095</v>
          </cell>
        </row>
        <row r="1919">
          <cell r="M1919">
            <v>1</v>
          </cell>
          <cell r="N1919">
            <v>148095</v>
          </cell>
        </row>
        <row r="1920">
          <cell r="M1920">
            <v>1</v>
          </cell>
          <cell r="N1920">
            <v>148095</v>
          </cell>
        </row>
        <row r="1921">
          <cell r="M1921">
            <v>1</v>
          </cell>
          <cell r="N1921">
            <v>148238</v>
          </cell>
        </row>
        <row r="1922">
          <cell r="M1922">
            <v>1</v>
          </cell>
          <cell r="N1922">
            <v>148238</v>
          </cell>
        </row>
        <row r="1923">
          <cell r="M1923">
            <v>1</v>
          </cell>
          <cell r="N1923">
            <v>148238</v>
          </cell>
        </row>
        <row r="1924">
          <cell r="M1924">
            <v>1</v>
          </cell>
          <cell r="N1924">
            <v>148579</v>
          </cell>
        </row>
        <row r="1925">
          <cell r="M1925">
            <v>1</v>
          </cell>
          <cell r="N1925">
            <v>148579</v>
          </cell>
        </row>
        <row r="1926">
          <cell r="M1926">
            <v>1</v>
          </cell>
          <cell r="N1926">
            <v>148579</v>
          </cell>
        </row>
        <row r="1927">
          <cell r="M1927">
            <v>1</v>
          </cell>
          <cell r="N1927">
            <v>148725</v>
          </cell>
        </row>
        <row r="1928">
          <cell r="M1928">
            <v>1</v>
          </cell>
          <cell r="N1928">
            <v>148725</v>
          </cell>
        </row>
        <row r="1929">
          <cell r="M1929">
            <v>1</v>
          </cell>
          <cell r="N1929">
            <v>148725</v>
          </cell>
        </row>
        <row r="1930">
          <cell r="M1930">
            <v>1</v>
          </cell>
          <cell r="N1930">
            <v>148725</v>
          </cell>
        </row>
        <row r="1931">
          <cell r="M1931">
            <v>2</v>
          </cell>
          <cell r="N1931">
            <v>148725</v>
          </cell>
        </row>
        <row r="1932">
          <cell r="M1932">
            <v>2</v>
          </cell>
          <cell r="N1932">
            <v>148725</v>
          </cell>
        </row>
        <row r="1933">
          <cell r="M1933">
            <v>2</v>
          </cell>
          <cell r="N1933">
            <v>148725</v>
          </cell>
        </row>
        <row r="1934">
          <cell r="M1934">
            <v>2</v>
          </cell>
          <cell r="N1934">
            <v>148725</v>
          </cell>
        </row>
        <row r="1935">
          <cell r="M1935">
            <v>1</v>
          </cell>
          <cell r="N1935">
            <v>148726</v>
          </cell>
        </row>
        <row r="1936">
          <cell r="M1936">
            <v>1</v>
          </cell>
          <cell r="N1936">
            <v>148726</v>
          </cell>
        </row>
        <row r="1937">
          <cell r="M1937">
            <v>1</v>
          </cell>
          <cell r="N1937">
            <v>148792</v>
          </cell>
        </row>
        <row r="1938">
          <cell r="M1938">
            <v>1</v>
          </cell>
          <cell r="N1938">
            <v>148792</v>
          </cell>
        </row>
        <row r="1939">
          <cell r="M1939">
            <v>1</v>
          </cell>
          <cell r="N1939">
            <v>148792</v>
          </cell>
        </row>
        <row r="1940">
          <cell r="M1940">
            <v>1</v>
          </cell>
          <cell r="N1940">
            <v>148792</v>
          </cell>
        </row>
        <row r="1941">
          <cell r="M1941">
            <v>2</v>
          </cell>
          <cell r="N1941">
            <v>148792</v>
          </cell>
        </row>
        <row r="1942">
          <cell r="M1942">
            <v>2</v>
          </cell>
          <cell r="N1942">
            <v>148792</v>
          </cell>
        </row>
        <row r="1943">
          <cell r="M1943">
            <v>2</v>
          </cell>
          <cell r="N1943">
            <v>148792</v>
          </cell>
        </row>
        <row r="1944">
          <cell r="M1944">
            <v>2</v>
          </cell>
          <cell r="N1944">
            <v>148792</v>
          </cell>
        </row>
        <row r="1945">
          <cell r="M1945">
            <v>1</v>
          </cell>
          <cell r="N1945">
            <v>148826</v>
          </cell>
        </row>
        <row r="1946">
          <cell r="M1946">
            <v>1</v>
          </cell>
          <cell r="N1946">
            <v>148826</v>
          </cell>
        </row>
        <row r="1947">
          <cell r="M1947">
            <v>1</v>
          </cell>
          <cell r="N1947">
            <v>148826</v>
          </cell>
        </row>
        <row r="1948">
          <cell r="M1948">
            <v>1</v>
          </cell>
          <cell r="N1948">
            <v>149278</v>
          </cell>
        </row>
        <row r="1949">
          <cell r="M1949">
            <v>1</v>
          </cell>
          <cell r="N1949">
            <v>149278</v>
          </cell>
        </row>
        <row r="1950">
          <cell r="M1950">
            <v>1</v>
          </cell>
          <cell r="N1950">
            <v>149278</v>
          </cell>
        </row>
        <row r="1951">
          <cell r="M1951">
            <v>1</v>
          </cell>
          <cell r="N1951">
            <v>149278</v>
          </cell>
        </row>
        <row r="1952">
          <cell r="M1952">
            <v>1</v>
          </cell>
          <cell r="N1952">
            <v>149304</v>
          </cell>
        </row>
        <row r="1953">
          <cell r="M1953">
            <v>1</v>
          </cell>
          <cell r="N1953">
            <v>149304</v>
          </cell>
        </row>
        <row r="1954">
          <cell r="M1954">
            <v>1</v>
          </cell>
          <cell r="N1954">
            <v>149304</v>
          </cell>
        </row>
        <row r="1955">
          <cell r="M1955">
            <v>1</v>
          </cell>
          <cell r="N1955">
            <v>149304</v>
          </cell>
        </row>
        <row r="1956">
          <cell r="M1956">
            <v>1</v>
          </cell>
          <cell r="N1956">
            <v>149304</v>
          </cell>
        </row>
        <row r="1957">
          <cell r="M1957">
            <v>1</v>
          </cell>
          <cell r="N1957">
            <v>149304</v>
          </cell>
        </row>
        <row r="1958">
          <cell r="M1958">
            <v>1</v>
          </cell>
          <cell r="N1958">
            <v>149304</v>
          </cell>
        </row>
        <row r="1959">
          <cell r="M1959">
            <v>1</v>
          </cell>
          <cell r="N1959">
            <v>149304</v>
          </cell>
        </row>
        <row r="1960">
          <cell r="M1960">
            <v>1</v>
          </cell>
          <cell r="N1960">
            <v>149304</v>
          </cell>
        </row>
        <row r="1961">
          <cell r="M1961">
            <v>1</v>
          </cell>
          <cell r="N1961">
            <v>149304</v>
          </cell>
        </row>
        <row r="1962">
          <cell r="M1962">
            <v>1</v>
          </cell>
          <cell r="N1962">
            <v>149304</v>
          </cell>
        </row>
        <row r="1963">
          <cell r="M1963">
            <v>1</v>
          </cell>
          <cell r="N1963">
            <v>149304</v>
          </cell>
        </row>
        <row r="1964">
          <cell r="M1964">
            <v>1</v>
          </cell>
          <cell r="N1964">
            <v>149304</v>
          </cell>
        </row>
        <row r="1965">
          <cell r="M1965">
            <v>1</v>
          </cell>
          <cell r="N1965">
            <v>149304</v>
          </cell>
        </row>
        <row r="1966">
          <cell r="M1966">
            <v>1</v>
          </cell>
          <cell r="N1966">
            <v>149304</v>
          </cell>
        </row>
        <row r="1967">
          <cell r="M1967">
            <v>1</v>
          </cell>
          <cell r="N1967">
            <v>149304</v>
          </cell>
        </row>
        <row r="1968">
          <cell r="M1968">
            <v>1</v>
          </cell>
          <cell r="N1968">
            <v>149304</v>
          </cell>
        </row>
        <row r="1969">
          <cell r="M1969">
            <v>1</v>
          </cell>
          <cell r="N1969">
            <v>149304</v>
          </cell>
        </row>
        <row r="1970">
          <cell r="M1970">
            <v>1</v>
          </cell>
          <cell r="N1970">
            <v>149304</v>
          </cell>
        </row>
        <row r="1971">
          <cell r="M1971">
            <v>1</v>
          </cell>
          <cell r="N1971">
            <v>149304</v>
          </cell>
        </row>
        <row r="1972">
          <cell r="M1972">
            <v>1</v>
          </cell>
          <cell r="N1972">
            <v>149304</v>
          </cell>
        </row>
        <row r="1973">
          <cell r="M1973">
            <v>1</v>
          </cell>
          <cell r="N1973">
            <v>149304</v>
          </cell>
        </row>
        <row r="1974">
          <cell r="M1974">
            <v>1</v>
          </cell>
          <cell r="N1974">
            <v>149304</v>
          </cell>
        </row>
        <row r="1975">
          <cell r="M1975">
            <v>1</v>
          </cell>
          <cell r="N1975">
            <v>149304</v>
          </cell>
        </row>
        <row r="1976">
          <cell r="M1976">
            <v>1</v>
          </cell>
          <cell r="N1976" t="str">
            <v>-</v>
          </cell>
        </row>
        <row r="1977">
          <cell r="M1977">
            <v>1</v>
          </cell>
          <cell r="N1977" t="str">
            <v>-</v>
          </cell>
        </row>
        <row r="1978">
          <cell r="M1978">
            <v>1</v>
          </cell>
          <cell r="N1978" t="str">
            <v>-</v>
          </cell>
        </row>
        <row r="1979">
          <cell r="M1979">
            <v>1</v>
          </cell>
          <cell r="N1979" t="str">
            <v>-</v>
          </cell>
        </row>
        <row r="1980">
          <cell r="M1980">
            <v>1</v>
          </cell>
          <cell r="N1980">
            <v>147933</v>
          </cell>
        </row>
        <row r="1981">
          <cell r="M1981">
            <v>1</v>
          </cell>
          <cell r="N1981">
            <v>147981</v>
          </cell>
        </row>
        <row r="1982">
          <cell r="M1982">
            <v>1</v>
          </cell>
          <cell r="N1982">
            <v>148094</v>
          </cell>
        </row>
        <row r="1983">
          <cell r="M1983">
            <v>1</v>
          </cell>
          <cell r="N1983">
            <v>148094</v>
          </cell>
        </row>
        <row r="1984">
          <cell r="M1984">
            <v>1</v>
          </cell>
          <cell r="N1984">
            <v>148094</v>
          </cell>
        </row>
        <row r="1985">
          <cell r="M1985">
            <v>1</v>
          </cell>
          <cell r="N1985">
            <v>148094</v>
          </cell>
        </row>
        <row r="1986">
          <cell r="M1986">
            <v>1</v>
          </cell>
          <cell r="N1986">
            <v>148094</v>
          </cell>
        </row>
        <row r="1987">
          <cell r="M1987">
            <v>1</v>
          </cell>
          <cell r="N1987">
            <v>148239</v>
          </cell>
        </row>
        <row r="1988">
          <cell r="M1988">
            <v>1</v>
          </cell>
          <cell r="N1988">
            <v>148239</v>
          </cell>
        </row>
        <row r="1989">
          <cell r="M1989">
            <v>1</v>
          </cell>
          <cell r="N1989">
            <v>148239</v>
          </cell>
        </row>
        <row r="1990">
          <cell r="M1990">
            <v>1</v>
          </cell>
          <cell r="N1990">
            <v>148504</v>
          </cell>
        </row>
        <row r="1991">
          <cell r="M1991">
            <v>1</v>
          </cell>
          <cell r="N1991">
            <v>148504</v>
          </cell>
        </row>
        <row r="1992">
          <cell r="M1992">
            <v>1</v>
          </cell>
          <cell r="N1992">
            <v>148504</v>
          </cell>
        </row>
        <row r="1993">
          <cell r="M1993">
            <v>1</v>
          </cell>
          <cell r="N1993">
            <v>148588</v>
          </cell>
        </row>
        <row r="1994">
          <cell r="M1994">
            <v>1</v>
          </cell>
          <cell r="N1994">
            <v>149757</v>
          </cell>
        </row>
        <row r="1995">
          <cell r="M1995">
            <v>1</v>
          </cell>
          <cell r="N1995">
            <v>149969</v>
          </cell>
        </row>
        <row r="1996">
          <cell r="M1996">
            <v>1</v>
          </cell>
          <cell r="N1996">
            <v>149969</v>
          </cell>
        </row>
        <row r="1997">
          <cell r="M1997">
            <v>1</v>
          </cell>
          <cell r="N1997">
            <v>150000</v>
          </cell>
        </row>
        <row r="1998">
          <cell r="M1998">
            <v>1</v>
          </cell>
          <cell r="N1998">
            <v>150000</v>
          </cell>
        </row>
        <row r="1999">
          <cell r="M1999">
            <v>1</v>
          </cell>
          <cell r="N1999">
            <v>150120</v>
          </cell>
        </row>
        <row r="2000">
          <cell r="M2000">
            <v>1</v>
          </cell>
          <cell r="N2000">
            <v>150120</v>
          </cell>
        </row>
        <row r="2001">
          <cell r="M2001">
            <v>1</v>
          </cell>
          <cell r="N2001">
            <v>150120</v>
          </cell>
        </row>
        <row r="2002">
          <cell r="M2002">
            <v>1</v>
          </cell>
          <cell r="N2002">
            <v>150120</v>
          </cell>
        </row>
        <row r="2003">
          <cell r="M2003">
            <v>1</v>
          </cell>
          <cell r="N2003">
            <v>150146</v>
          </cell>
        </row>
        <row r="2004">
          <cell r="M2004">
            <v>1</v>
          </cell>
          <cell r="N2004">
            <v>150146</v>
          </cell>
        </row>
        <row r="2005">
          <cell r="M2005">
            <v>1</v>
          </cell>
          <cell r="N2005">
            <v>150172</v>
          </cell>
        </row>
        <row r="2006">
          <cell r="M2006">
            <v>1</v>
          </cell>
          <cell r="N2006">
            <v>150172</v>
          </cell>
        </row>
        <row r="2007">
          <cell r="M2007">
            <v>1</v>
          </cell>
          <cell r="N2007">
            <v>150172</v>
          </cell>
        </row>
        <row r="2008">
          <cell r="M2008">
            <v>1</v>
          </cell>
          <cell r="N2008">
            <v>150172</v>
          </cell>
        </row>
        <row r="2009">
          <cell r="M2009">
            <v>1</v>
          </cell>
          <cell r="N2009">
            <v>150172</v>
          </cell>
        </row>
        <row r="2010">
          <cell r="M2010">
            <v>1</v>
          </cell>
          <cell r="N2010">
            <v>150172</v>
          </cell>
        </row>
        <row r="2011">
          <cell r="M2011">
            <v>1</v>
          </cell>
          <cell r="N2011" t="str">
            <v>-</v>
          </cell>
        </row>
        <row r="2012">
          <cell r="M2012">
            <v>1</v>
          </cell>
          <cell r="N2012" t="str">
            <v>-</v>
          </cell>
        </row>
        <row r="2013">
          <cell r="M2013">
            <v>1</v>
          </cell>
          <cell r="N2013" t="str">
            <v>-</v>
          </cell>
        </row>
        <row r="2014">
          <cell r="M2014">
            <v>1</v>
          </cell>
          <cell r="N2014">
            <v>149799</v>
          </cell>
        </row>
        <row r="2015">
          <cell r="M2015">
            <v>2</v>
          </cell>
          <cell r="N2015">
            <v>149834</v>
          </cell>
        </row>
        <row r="2016">
          <cell r="M2016">
            <v>1</v>
          </cell>
          <cell r="N2016">
            <v>149973</v>
          </cell>
        </row>
        <row r="2017">
          <cell r="M2017">
            <v>1</v>
          </cell>
          <cell r="N2017">
            <v>150010</v>
          </cell>
        </row>
        <row r="2018">
          <cell r="M2018">
            <v>1</v>
          </cell>
          <cell r="N2018">
            <v>150023</v>
          </cell>
        </row>
        <row r="2019">
          <cell r="M2019">
            <v>1</v>
          </cell>
          <cell r="N2019">
            <v>150174</v>
          </cell>
        </row>
        <row r="2020">
          <cell r="M2020">
            <v>1</v>
          </cell>
          <cell r="N2020">
            <v>150174</v>
          </cell>
        </row>
        <row r="2021">
          <cell r="M2021">
            <v>1</v>
          </cell>
          <cell r="N2021">
            <v>150174</v>
          </cell>
        </row>
        <row r="2022">
          <cell r="M2022">
            <v>1</v>
          </cell>
          <cell r="N2022" t="str">
            <v>-</v>
          </cell>
        </row>
        <row r="2023">
          <cell r="M2023">
            <v>1</v>
          </cell>
          <cell r="N2023" t="str">
            <v>-</v>
          </cell>
        </row>
        <row r="2024">
          <cell r="M2024">
            <v>1</v>
          </cell>
          <cell r="N2024" t="str">
            <v>-</v>
          </cell>
        </row>
        <row r="2025">
          <cell r="M2025">
            <v>1</v>
          </cell>
          <cell r="N2025">
            <v>147987</v>
          </cell>
        </row>
        <row r="2026">
          <cell r="M2026">
            <v>1</v>
          </cell>
          <cell r="N2026">
            <v>147987</v>
          </cell>
        </row>
        <row r="2027">
          <cell r="M2027">
            <v>1</v>
          </cell>
          <cell r="N2027">
            <v>147987</v>
          </cell>
        </row>
        <row r="2028">
          <cell r="M2028">
            <v>1</v>
          </cell>
          <cell r="N2028">
            <v>147987</v>
          </cell>
        </row>
        <row r="2029">
          <cell r="M2029">
            <v>1</v>
          </cell>
          <cell r="N2029">
            <v>147987</v>
          </cell>
        </row>
        <row r="2030">
          <cell r="M2030">
            <v>1</v>
          </cell>
          <cell r="N2030">
            <v>147987</v>
          </cell>
        </row>
        <row r="2031">
          <cell r="M2031">
            <v>1</v>
          </cell>
          <cell r="N2031">
            <v>147987</v>
          </cell>
        </row>
        <row r="2032">
          <cell r="M2032">
            <v>1</v>
          </cell>
          <cell r="N2032">
            <v>148091</v>
          </cell>
        </row>
        <row r="2033">
          <cell r="M2033">
            <v>1</v>
          </cell>
          <cell r="N2033">
            <v>148091</v>
          </cell>
        </row>
        <row r="2034">
          <cell r="M2034">
            <v>1</v>
          </cell>
          <cell r="N2034">
            <v>148091</v>
          </cell>
        </row>
        <row r="2035">
          <cell r="M2035">
            <v>1</v>
          </cell>
          <cell r="N2035">
            <v>148538</v>
          </cell>
        </row>
        <row r="2036">
          <cell r="M2036">
            <v>1</v>
          </cell>
          <cell r="N2036">
            <v>148538</v>
          </cell>
        </row>
        <row r="2037">
          <cell r="M2037">
            <v>1</v>
          </cell>
          <cell r="N2037">
            <v>148538</v>
          </cell>
        </row>
        <row r="2038">
          <cell r="M2038">
            <v>1</v>
          </cell>
          <cell r="N2038">
            <v>148538</v>
          </cell>
        </row>
        <row r="2039">
          <cell r="M2039">
            <v>1</v>
          </cell>
          <cell r="N2039">
            <v>148538</v>
          </cell>
        </row>
        <row r="2040">
          <cell r="M2040">
            <v>1</v>
          </cell>
          <cell r="N2040">
            <v>148538</v>
          </cell>
        </row>
        <row r="2041">
          <cell r="M2041">
            <v>1</v>
          </cell>
          <cell r="N2041">
            <v>149261</v>
          </cell>
        </row>
        <row r="2042">
          <cell r="M2042">
            <v>3</v>
          </cell>
          <cell r="N2042">
            <v>149791</v>
          </cell>
        </row>
        <row r="2043">
          <cell r="M2043">
            <v>2</v>
          </cell>
          <cell r="N2043">
            <v>149964</v>
          </cell>
        </row>
        <row r="2044">
          <cell r="M2044">
            <v>2</v>
          </cell>
          <cell r="N2044">
            <v>149964</v>
          </cell>
        </row>
        <row r="2045">
          <cell r="M2045">
            <v>2</v>
          </cell>
          <cell r="N2045">
            <v>149964</v>
          </cell>
        </row>
        <row r="2046">
          <cell r="M2046">
            <v>2</v>
          </cell>
          <cell r="N2046">
            <v>149964</v>
          </cell>
        </row>
        <row r="2047">
          <cell r="M2047">
            <v>2</v>
          </cell>
          <cell r="N2047">
            <v>149964</v>
          </cell>
        </row>
        <row r="2048">
          <cell r="M2048">
            <v>2</v>
          </cell>
          <cell r="N2048">
            <v>149964</v>
          </cell>
        </row>
        <row r="2049">
          <cell r="M2049">
            <v>2</v>
          </cell>
          <cell r="N2049">
            <v>149964</v>
          </cell>
        </row>
        <row r="2050">
          <cell r="M2050">
            <v>2</v>
          </cell>
          <cell r="N2050">
            <v>149992</v>
          </cell>
        </row>
        <row r="2051">
          <cell r="M2051">
            <v>2</v>
          </cell>
          <cell r="N2051">
            <v>149992</v>
          </cell>
        </row>
        <row r="2052">
          <cell r="M2052">
            <v>2</v>
          </cell>
          <cell r="N2052">
            <v>149992</v>
          </cell>
        </row>
        <row r="2053">
          <cell r="M2053">
            <v>2</v>
          </cell>
          <cell r="N2053">
            <v>149992</v>
          </cell>
        </row>
        <row r="2054">
          <cell r="M2054">
            <v>2</v>
          </cell>
          <cell r="N2054">
            <v>149992</v>
          </cell>
        </row>
        <row r="2055">
          <cell r="M2055">
            <v>2</v>
          </cell>
          <cell r="N2055">
            <v>149992</v>
          </cell>
        </row>
        <row r="2056">
          <cell r="M2056">
            <v>2</v>
          </cell>
          <cell r="N2056">
            <v>149992</v>
          </cell>
        </row>
        <row r="2057">
          <cell r="M2057">
            <v>2</v>
          </cell>
          <cell r="N2057">
            <v>149992</v>
          </cell>
        </row>
        <row r="2058">
          <cell r="M2058">
            <v>2</v>
          </cell>
          <cell r="N2058">
            <v>149992</v>
          </cell>
        </row>
        <row r="2059">
          <cell r="M2059">
            <v>2</v>
          </cell>
          <cell r="N2059">
            <v>149992</v>
          </cell>
        </row>
        <row r="2060">
          <cell r="M2060">
            <v>1</v>
          </cell>
          <cell r="N2060">
            <v>149999</v>
          </cell>
        </row>
        <row r="2061">
          <cell r="M2061">
            <v>1</v>
          </cell>
          <cell r="N2061">
            <v>149999</v>
          </cell>
        </row>
        <row r="2062">
          <cell r="M2062">
            <v>1</v>
          </cell>
          <cell r="N2062">
            <v>149999</v>
          </cell>
        </row>
        <row r="2063">
          <cell r="M2063">
            <v>1</v>
          </cell>
          <cell r="N2063">
            <v>149999</v>
          </cell>
        </row>
        <row r="2064">
          <cell r="M2064">
            <v>1</v>
          </cell>
          <cell r="N2064">
            <v>149999</v>
          </cell>
        </row>
        <row r="2065">
          <cell r="M2065">
            <v>1</v>
          </cell>
          <cell r="N2065">
            <v>149999</v>
          </cell>
        </row>
        <row r="2066">
          <cell r="M2066">
            <v>1</v>
          </cell>
          <cell r="N2066">
            <v>149999</v>
          </cell>
        </row>
        <row r="2067">
          <cell r="M2067">
            <v>1</v>
          </cell>
          <cell r="N2067">
            <v>150087</v>
          </cell>
        </row>
        <row r="2068">
          <cell r="M2068">
            <v>1</v>
          </cell>
          <cell r="N2068">
            <v>150087</v>
          </cell>
        </row>
        <row r="2069">
          <cell r="M2069">
            <v>1</v>
          </cell>
          <cell r="N2069">
            <v>150087</v>
          </cell>
        </row>
        <row r="2070">
          <cell r="M2070">
            <v>1</v>
          </cell>
          <cell r="N2070">
            <v>150087</v>
          </cell>
        </row>
        <row r="2071">
          <cell r="M2071">
            <v>1</v>
          </cell>
          <cell r="N2071">
            <v>150087</v>
          </cell>
        </row>
        <row r="2072">
          <cell r="M2072">
            <v>2</v>
          </cell>
          <cell r="N2072">
            <v>150152</v>
          </cell>
        </row>
        <row r="2073">
          <cell r="M2073">
            <v>2</v>
          </cell>
          <cell r="N2073">
            <v>150152</v>
          </cell>
        </row>
        <row r="2074">
          <cell r="M2074">
            <v>2</v>
          </cell>
          <cell r="N2074">
            <v>150152</v>
          </cell>
        </row>
        <row r="2075">
          <cell r="M2075">
            <v>2</v>
          </cell>
          <cell r="N2075">
            <v>150152</v>
          </cell>
        </row>
        <row r="2076">
          <cell r="M2076">
            <v>2</v>
          </cell>
          <cell r="N2076">
            <v>150152</v>
          </cell>
        </row>
        <row r="2077">
          <cell r="M2077">
            <v>2</v>
          </cell>
          <cell r="N2077">
            <v>150152</v>
          </cell>
        </row>
        <row r="2078">
          <cell r="M2078">
            <v>2</v>
          </cell>
          <cell r="N2078">
            <v>150153</v>
          </cell>
        </row>
        <row r="2079">
          <cell r="M2079">
            <v>2</v>
          </cell>
          <cell r="N2079">
            <v>150153</v>
          </cell>
        </row>
        <row r="2080">
          <cell r="M2080">
            <v>1</v>
          </cell>
          <cell r="N2080" t="str">
            <v>-</v>
          </cell>
        </row>
        <row r="2081">
          <cell r="M2081">
            <v>1</v>
          </cell>
          <cell r="N2081" t="str">
            <v>-</v>
          </cell>
        </row>
        <row r="2082">
          <cell r="M2082">
            <v>1</v>
          </cell>
          <cell r="N2082">
            <v>144053</v>
          </cell>
        </row>
        <row r="2083">
          <cell r="M2083">
            <v>1</v>
          </cell>
          <cell r="N2083">
            <v>144053</v>
          </cell>
        </row>
        <row r="2084">
          <cell r="M2084">
            <v>1</v>
          </cell>
          <cell r="N2084">
            <v>144053</v>
          </cell>
        </row>
        <row r="2085">
          <cell r="M2085">
            <v>1</v>
          </cell>
          <cell r="N2085">
            <v>144053</v>
          </cell>
        </row>
        <row r="2086">
          <cell r="M2086">
            <v>1</v>
          </cell>
          <cell r="N2086">
            <v>147929</v>
          </cell>
        </row>
        <row r="2087">
          <cell r="M2087">
            <v>1</v>
          </cell>
          <cell r="N2087">
            <v>147929</v>
          </cell>
        </row>
        <row r="2088">
          <cell r="M2088">
            <v>1</v>
          </cell>
          <cell r="N2088">
            <v>148093</v>
          </cell>
        </row>
        <row r="2089">
          <cell r="M2089">
            <v>1</v>
          </cell>
          <cell r="N2089">
            <v>148199</v>
          </cell>
        </row>
        <row r="2090">
          <cell r="M2090">
            <v>1</v>
          </cell>
          <cell r="N2090">
            <v>148199</v>
          </cell>
        </row>
        <row r="2091">
          <cell r="M2091">
            <v>1</v>
          </cell>
          <cell r="N2091">
            <v>148487</v>
          </cell>
        </row>
        <row r="2092">
          <cell r="M2092">
            <v>1</v>
          </cell>
          <cell r="N2092">
            <v>148489</v>
          </cell>
        </row>
        <row r="2093">
          <cell r="M2093">
            <v>3</v>
          </cell>
          <cell r="N2093">
            <v>148539</v>
          </cell>
        </row>
        <row r="2094">
          <cell r="M2094">
            <v>3</v>
          </cell>
          <cell r="N2094">
            <v>148542</v>
          </cell>
        </row>
        <row r="2095">
          <cell r="M2095">
            <v>1</v>
          </cell>
          <cell r="N2095">
            <v>149262</v>
          </cell>
        </row>
        <row r="2096">
          <cell r="M2096">
            <v>1</v>
          </cell>
          <cell r="N2096">
            <v>149262</v>
          </cell>
        </row>
        <row r="2097">
          <cell r="M2097">
            <v>1</v>
          </cell>
          <cell r="N2097">
            <v>149262</v>
          </cell>
        </row>
        <row r="2098">
          <cell r="M2098">
            <v>3</v>
          </cell>
          <cell r="N2098">
            <v>149778</v>
          </cell>
        </row>
        <row r="2099">
          <cell r="M2099">
            <v>1</v>
          </cell>
          <cell r="N2099">
            <v>149968</v>
          </cell>
        </row>
        <row r="2100">
          <cell r="M2100">
            <v>1</v>
          </cell>
          <cell r="N2100">
            <v>149968</v>
          </cell>
        </row>
        <row r="2101">
          <cell r="M2101">
            <v>1</v>
          </cell>
          <cell r="N2101">
            <v>149968</v>
          </cell>
        </row>
        <row r="2102">
          <cell r="M2102">
            <v>1</v>
          </cell>
          <cell r="N2102">
            <v>149968</v>
          </cell>
        </row>
        <row r="2103">
          <cell r="M2103">
            <v>1</v>
          </cell>
          <cell r="N2103">
            <v>149968</v>
          </cell>
        </row>
        <row r="2104">
          <cell r="M2104">
            <v>1</v>
          </cell>
          <cell r="N2104">
            <v>149968</v>
          </cell>
        </row>
        <row r="2105">
          <cell r="M2105">
            <v>1</v>
          </cell>
          <cell r="N2105">
            <v>149968</v>
          </cell>
        </row>
        <row r="2106">
          <cell r="M2106">
            <v>1</v>
          </cell>
          <cell r="N2106">
            <v>149968</v>
          </cell>
        </row>
        <row r="2107">
          <cell r="M2107">
            <v>1</v>
          </cell>
          <cell r="N2107">
            <v>149968</v>
          </cell>
        </row>
        <row r="2108">
          <cell r="M2108">
            <v>1</v>
          </cell>
          <cell r="N2108">
            <v>149968</v>
          </cell>
        </row>
        <row r="2109">
          <cell r="M2109">
            <v>1</v>
          </cell>
          <cell r="N2109">
            <v>149968</v>
          </cell>
        </row>
        <row r="2110">
          <cell r="M2110">
            <v>1</v>
          </cell>
          <cell r="N2110">
            <v>149968</v>
          </cell>
        </row>
        <row r="2111">
          <cell r="M2111">
            <v>1</v>
          </cell>
          <cell r="N2111">
            <v>149987</v>
          </cell>
        </row>
        <row r="2112">
          <cell r="M2112">
            <v>1</v>
          </cell>
          <cell r="N2112">
            <v>149987</v>
          </cell>
        </row>
        <row r="2113">
          <cell r="M2113">
            <v>1</v>
          </cell>
          <cell r="N2113">
            <v>149987</v>
          </cell>
        </row>
        <row r="2114">
          <cell r="M2114">
            <v>1</v>
          </cell>
          <cell r="N2114">
            <v>149987</v>
          </cell>
        </row>
        <row r="2115">
          <cell r="M2115">
            <v>2</v>
          </cell>
          <cell r="N2115">
            <v>149994</v>
          </cell>
        </row>
        <row r="2116">
          <cell r="M2116">
            <v>2</v>
          </cell>
          <cell r="N2116">
            <v>149994</v>
          </cell>
        </row>
        <row r="2117">
          <cell r="M2117">
            <v>2</v>
          </cell>
          <cell r="N2117">
            <v>149994</v>
          </cell>
        </row>
        <row r="2118">
          <cell r="M2118">
            <v>2</v>
          </cell>
          <cell r="N2118">
            <v>149994</v>
          </cell>
        </row>
        <row r="2119">
          <cell r="M2119">
            <v>1</v>
          </cell>
          <cell r="N2119">
            <v>150001</v>
          </cell>
        </row>
        <row r="2120">
          <cell r="M2120">
            <v>1</v>
          </cell>
          <cell r="N2120">
            <v>150096</v>
          </cell>
        </row>
        <row r="2121">
          <cell r="M2121">
            <v>1</v>
          </cell>
          <cell r="N2121">
            <v>150096</v>
          </cell>
        </row>
        <row r="2122">
          <cell r="M2122">
            <v>2</v>
          </cell>
          <cell r="N2122">
            <v>150119</v>
          </cell>
        </row>
        <row r="2123">
          <cell r="M2123">
            <v>2</v>
          </cell>
          <cell r="N2123">
            <v>150119</v>
          </cell>
        </row>
        <row r="2124">
          <cell r="M2124">
            <v>2</v>
          </cell>
          <cell r="N2124">
            <v>150119</v>
          </cell>
        </row>
        <row r="2125">
          <cell r="M2125">
            <v>2</v>
          </cell>
          <cell r="N2125">
            <v>150119</v>
          </cell>
        </row>
        <row r="2126">
          <cell r="M2126">
            <v>1</v>
          </cell>
          <cell r="N2126">
            <v>149836</v>
          </cell>
        </row>
        <row r="2127">
          <cell r="M2127">
            <v>1</v>
          </cell>
          <cell r="N2127">
            <v>150039</v>
          </cell>
        </row>
        <row r="2128">
          <cell r="M2128">
            <v>1</v>
          </cell>
          <cell r="N2128">
            <v>150039</v>
          </cell>
        </row>
        <row r="2129">
          <cell r="M2129">
            <v>1</v>
          </cell>
          <cell r="N2129">
            <v>150039</v>
          </cell>
        </row>
        <row r="2130">
          <cell r="M2130">
            <v>1</v>
          </cell>
          <cell r="N2130">
            <v>150039</v>
          </cell>
        </row>
        <row r="2131">
          <cell r="M2131">
            <v>1</v>
          </cell>
          <cell r="N2131">
            <v>150073</v>
          </cell>
        </row>
        <row r="2132">
          <cell r="M2132">
            <v>1</v>
          </cell>
          <cell r="N2132">
            <v>150073</v>
          </cell>
        </row>
        <row r="2133">
          <cell r="M2133">
            <v>1</v>
          </cell>
          <cell r="N2133">
            <v>150073</v>
          </cell>
        </row>
        <row r="2134">
          <cell r="M2134">
            <v>1</v>
          </cell>
          <cell r="N2134">
            <v>150073</v>
          </cell>
        </row>
        <row r="2135">
          <cell r="M2135">
            <v>1</v>
          </cell>
          <cell r="N2135">
            <v>150073</v>
          </cell>
        </row>
        <row r="2136">
          <cell r="M2136">
            <v>1</v>
          </cell>
          <cell r="N2136">
            <v>150130</v>
          </cell>
        </row>
        <row r="2137">
          <cell r="M2137">
            <v>1</v>
          </cell>
          <cell r="N2137">
            <v>150130</v>
          </cell>
        </row>
        <row r="2138">
          <cell r="M2138">
            <v>1</v>
          </cell>
          <cell r="N2138">
            <v>150130</v>
          </cell>
        </row>
        <row r="2139">
          <cell r="M2139">
            <v>1</v>
          </cell>
          <cell r="N2139">
            <v>150130</v>
          </cell>
        </row>
        <row r="2140">
          <cell r="M2140">
            <v>1</v>
          </cell>
          <cell r="N2140">
            <v>150130</v>
          </cell>
        </row>
        <row r="2141">
          <cell r="M2141">
            <v>1</v>
          </cell>
          <cell r="N2141">
            <v>150170</v>
          </cell>
        </row>
        <row r="2142">
          <cell r="M2142">
            <v>1</v>
          </cell>
          <cell r="N2142">
            <v>150170</v>
          </cell>
        </row>
        <row r="2143">
          <cell r="M2143">
            <v>1</v>
          </cell>
          <cell r="N2143">
            <v>150170</v>
          </cell>
        </row>
        <row r="2144">
          <cell r="M2144">
            <v>1</v>
          </cell>
          <cell r="N2144">
            <v>148381</v>
          </cell>
        </row>
        <row r="2145">
          <cell r="M2145">
            <v>1</v>
          </cell>
          <cell r="N2145">
            <v>148381</v>
          </cell>
        </row>
        <row r="2146">
          <cell r="M2146">
            <v>1</v>
          </cell>
          <cell r="N2146">
            <v>149838</v>
          </cell>
        </row>
        <row r="2147">
          <cell r="M2147">
            <v>2</v>
          </cell>
          <cell r="N2147">
            <v>150089</v>
          </cell>
        </row>
        <row r="2148">
          <cell r="M2148">
            <v>2</v>
          </cell>
          <cell r="N2148">
            <v>150131</v>
          </cell>
        </row>
        <row r="2149">
          <cell r="M2149">
            <v>2</v>
          </cell>
          <cell r="N2149">
            <v>150131</v>
          </cell>
        </row>
        <row r="2150">
          <cell r="M2150">
            <v>2</v>
          </cell>
          <cell r="N2150">
            <v>149776</v>
          </cell>
        </row>
        <row r="2151">
          <cell r="M2151">
            <v>1</v>
          </cell>
          <cell r="N2151">
            <v>149970</v>
          </cell>
        </row>
        <row r="2152">
          <cell r="M2152">
            <v>1</v>
          </cell>
          <cell r="N2152">
            <v>150003</v>
          </cell>
        </row>
        <row r="2153">
          <cell r="M2153">
            <v>7</v>
          </cell>
          <cell r="N2153">
            <v>150034</v>
          </cell>
        </row>
        <row r="2154">
          <cell r="M2154">
            <v>7</v>
          </cell>
          <cell r="N2154">
            <v>150040</v>
          </cell>
        </row>
        <row r="2155">
          <cell r="M2155">
            <v>7</v>
          </cell>
          <cell r="N2155">
            <v>150040</v>
          </cell>
        </row>
        <row r="2156">
          <cell r="M2156">
            <v>7</v>
          </cell>
          <cell r="N2156">
            <v>150042</v>
          </cell>
        </row>
        <row r="2157">
          <cell r="M2157">
            <v>1</v>
          </cell>
          <cell r="N2157">
            <v>150123</v>
          </cell>
        </row>
        <row r="2158">
          <cell r="M2158">
            <v>1</v>
          </cell>
          <cell r="N2158" t="str">
            <v>-</v>
          </cell>
        </row>
        <row r="2159">
          <cell r="M2159">
            <v>1</v>
          </cell>
          <cell r="N2159" t="str">
            <v>-</v>
          </cell>
        </row>
        <row r="2160">
          <cell r="M2160">
            <v>1</v>
          </cell>
          <cell r="N2160" t="str">
            <v>-</v>
          </cell>
        </row>
        <row r="2161">
          <cell r="M2161">
            <v>1</v>
          </cell>
          <cell r="N2161">
            <v>149783</v>
          </cell>
        </row>
        <row r="2162">
          <cell r="M2162">
            <v>1</v>
          </cell>
          <cell r="N2162">
            <v>149783</v>
          </cell>
        </row>
        <row r="2163">
          <cell r="M2163">
            <v>1</v>
          </cell>
          <cell r="N2163">
            <v>149972</v>
          </cell>
        </row>
        <row r="2164">
          <cell r="M2164">
            <v>1</v>
          </cell>
          <cell r="N2164">
            <v>149972</v>
          </cell>
        </row>
        <row r="2165">
          <cell r="M2165">
            <v>1</v>
          </cell>
          <cell r="N2165">
            <v>149972</v>
          </cell>
        </row>
        <row r="2166">
          <cell r="M2166">
            <v>1</v>
          </cell>
          <cell r="N2166">
            <v>149972</v>
          </cell>
        </row>
        <row r="2167">
          <cell r="M2167">
            <v>1</v>
          </cell>
          <cell r="N2167">
            <v>149972</v>
          </cell>
        </row>
        <row r="2168">
          <cell r="M2168">
            <v>1</v>
          </cell>
          <cell r="N2168">
            <v>149972</v>
          </cell>
        </row>
        <row r="2169">
          <cell r="M2169">
            <v>1</v>
          </cell>
          <cell r="N2169">
            <v>149972</v>
          </cell>
        </row>
        <row r="2170">
          <cell r="M2170">
            <v>1</v>
          </cell>
          <cell r="N2170">
            <v>149972</v>
          </cell>
        </row>
        <row r="2171">
          <cell r="M2171">
            <v>1</v>
          </cell>
          <cell r="N2171">
            <v>150008</v>
          </cell>
        </row>
        <row r="2172">
          <cell r="M2172">
            <v>1</v>
          </cell>
          <cell r="N2172">
            <v>150008</v>
          </cell>
        </row>
        <row r="2173">
          <cell r="M2173">
            <v>1</v>
          </cell>
          <cell r="N2173">
            <v>150008</v>
          </cell>
        </row>
        <row r="2174">
          <cell r="M2174">
            <v>1</v>
          </cell>
          <cell r="N2174">
            <v>150008</v>
          </cell>
        </row>
        <row r="2175">
          <cell r="M2175">
            <v>1</v>
          </cell>
          <cell r="N2175">
            <v>150008</v>
          </cell>
        </row>
        <row r="2176">
          <cell r="M2176">
            <v>1</v>
          </cell>
          <cell r="N2176">
            <v>150008</v>
          </cell>
        </row>
        <row r="2177">
          <cell r="M2177">
            <v>1</v>
          </cell>
          <cell r="N2177">
            <v>150020</v>
          </cell>
        </row>
        <row r="2178">
          <cell r="M2178">
            <v>1</v>
          </cell>
          <cell r="N2178">
            <v>150020</v>
          </cell>
        </row>
        <row r="2179">
          <cell r="M2179">
            <v>1</v>
          </cell>
          <cell r="N2179">
            <v>150020</v>
          </cell>
        </row>
        <row r="2180">
          <cell r="M2180">
            <v>1</v>
          </cell>
          <cell r="N2180">
            <v>150020</v>
          </cell>
        </row>
        <row r="2181">
          <cell r="M2181">
            <v>1</v>
          </cell>
          <cell r="N2181">
            <v>150043</v>
          </cell>
        </row>
        <row r="2182">
          <cell r="M2182">
            <v>1</v>
          </cell>
          <cell r="N2182">
            <v>150043</v>
          </cell>
        </row>
        <row r="2183">
          <cell r="M2183">
            <v>1</v>
          </cell>
          <cell r="N2183">
            <v>150043</v>
          </cell>
        </row>
        <row r="2184">
          <cell r="M2184">
            <v>1</v>
          </cell>
          <cell r="N2184">
            <v>150043</v>
          </cell>
        </row>
        <row r="2185">
          <cell r="M2185">
            <v>1</v>
          </cell>
          <cell r="N2185">
            <v>150043</v>
          </cell>
        </row>
        <row r="2186">
          <cell r="M2186">
            <v>1</v>
          </cell>
          <cell r="N2186">
            <v>150043</v>
          </cell>
        </row>
        <row r="2187">
          <cell r="M2187">
            <v>1</v>
          </cell>
          <cell r="N2187">
            <v>150125</v>
          </cell>
        </row>
        <row r="2188">
          <cell r="M2188">
            <v>1</v>
          </cell>
          <cell r="N2188">
            <v>150125</v>
          </cell>
        </row>
        <row r="2189">
          <cell r="M2189">
            <v>1</v>
          </cell>
          <cell r="N2189">
            <v>150125</v>
          </cell>
        </row>
        <row r="2190">
          <cell r="M2190">
            <v>1</v>
          </cell>
          <cell r="N2190">
            <v>150125</v>
          </cell>
        </row>
        <row r="2191">
          <cell r="M2191">
            <v>1</v>
          </cell>
          <cell r="N2191">
            <v>148727</v>
          </cell>
        </row>
        <row r="2192">
          <cell r="M2192">
            <v>1</v>
          </cell>
          <cell r="N2192">
            <v>148727</v>
          </cell>
        </row>
        <row r="2193">
          <cell r="M2193">
            <v>1</v>
          </cell>
          <cell r="N2193">
            <v>148727</v>
          </cell>
        </row>
        <row r="2194">
          <cell r="M2194">
            <v>1</v>
          </cell>
          <cell r="N2194">
            <v>148727</v>
          </cell>
        </row>
        <row r="2195">
          <cell r="M2195">
            <v>1</v>
          </cell>
          <cell r="N2195">
            <v>148727</v>
          </cell>
        </row>
        <row r="2196">
          <cell r="M2196">
            <v>1</v>
          </cell>
          <cell r="N2196">
            <v>148727</v>
          </cell>
        </row>
        <row r="2197">
          <cell r="M2197">
            <v>1</v>
          </cell>
          <cell r="N2197">
            <v>148727</v>
          </cell>
        </row>
        <row r="2198">
          <cell r="M2198">
            <v>1</v>
          </cell>
          <cell r="N2198">
            <v>148727</v>
          </cell>
        </row>
        <row r="2199">
          <cell r="M2199">
            <v>1</v>
          </cell>
          <cell r="N2199">
            <v>148727</v>
          </cell>
        </row>
        <row r="2200">
          <cell r="M2200">
            <v>1</v>
          </cell>
          <cell r="N2200">
            <v>148728</v>
          </cell>
        </row>
        <row r="2201">
          <cell r="M2201">
            <v>1</v>
          </cell>
          <cell r="N2201">
            <v>148728</v>
          </cell>
        </row>
        <row r="2202">
          <cell r="M2202">
            <v>1</v>
          </cell>
          <cell r="N2202">
            <v>148728</v>
          </cell>
        </row>
        <row r="2203">
          <cell r="M2203">
            <v>1</v>
          </cell>
          <cell r="N2203">
            <v>148728</v>
          </cell>
        </row>
        <row r="2204">
          <cell r="M2204">
            <v>1</v>
          </cell>
          <cell r="N2204">
            <v>148728</v>
          </cell>
        </row>
        <row r="2205">
          <cell r="M2205">
            <v>1</v>
          </cell>
          <cell r="N2205">
            <v>148728</v>
          </cell>
        </row>
        <row r="2206">
          <cell r="M2206">
            <v>1</v>
          </cell>
          <cell r="N2206">
            <v>148728</v>
          </cell>
        </row>
        <row r="2207">
          <cell r="M2207">
            <v>1</v>
          </cell>
          <cell r="N2207">
            <v>148728</v>
          </cell>
        </row>
        <row r="2208">
          <cell r="M2208">
            <v>1</v>
          </cell>
          <cell r="N2208">
            <v>148736</v>
          </cell>
        </row>
        <row r="2209">
          <cell r="M2209">
            <v>1</v>
          </cell>
          <cell r="N2209">
            <v>148736</v>
          </cell>
        </row>
        <row r="2210">
          <cell r="M2210">
            <v>1</v>
          </cell>
          <cell r="N2210">
            <v>148736</v>
          </cell>
        </row>
        <row r="2211">
          <cell r="M2211">
            <v>1</v>
          </cell>
          <cell r="N2211">
            <v>148736</v>
          </cell>
        </row>
        <row r="2212">
          <cell r="M2212">
            <v>1</v>
          </cell>
          <cell r="N2212">
            <v>148736</v>
          </cell>
        </row>
        <row r="2213">
          <cell r="M2213">
            <v>1</v>
          </cell>
          <cell r="N2213">
            <v>148806</v>
          </cell>
        </row>
        <row r="2214">
          <cell r="M2214">
            <v>1</v>
          </cell>
          <cell r="N2214">
            <v>148806</v>
          </cell>
        </row>
        <row r="2215">
          <cell r="M2215">
            <v>1</v>
          </cell>
          <cell r="N2215">
            <v>148806</v>
          </cell>
        </row>
        <row r="2216">
          <cell r="M2216">
            <v>1</v>
          </cell>
          <cell r="N2216">
            <v>148806</v>
          </cell>
        </row>
        <row r="2217">
          <cell r="M2217">
            <v>1</v>
          </cell>
          <cell r="N2217">
            <v>148806</v>
          </cell>
        </row>
        <row r="2218">
          <cell r="M2218">
            <v>1</v>
          </cell>
          <cell r="N2218">
            <v>148806</v>
          </cell>
        </row>
        <row r="2219">
          <cell r="M2219">
            <v>1</v>
          </cell>
          <cell r="N2219">
            <v>148806</v>
          </cell>
        </row>
        <row r="2220">
          <cell r="M2220">
            <v>1</v>
          </cell>
          <cell r="N2220">
            <v>148806</v>
          </cell>
        </row>
        <row r="2221">
          <cell r="M2221">
            <v>1</v>
          </cell>
          <cell r="N2221">
            <v>148806</v>
          </cell>
        </row>
        <row r="2222">
          <cell r="M2222">
            <v>1</v>
          </cell>
          <cell r="N2222">
            <v>148806</v>
          </cell>
        </row>
        <row r="2223">
          <cell r="M2223">
            <v>1</v>
          </cell>
          <cell r="N2223">
            <v>149122</v>
          </cell>
        </row>
        <row r="2224">
          <cell r="M2224">
            <v>1</v>
          </cell>
          <cell r="N2224">
            <v>149122</v>
          </cell>
        </row>
        <row r="2225">
          <cell r="M2225">
            <v>1</v>
          </cell>
          <cell r="N2225">
            <v>149122</v>
          </cell>
        </row>
        <row r="2226">
          <cell r="M2226">
            <v>1</v>
          </cell>
          <cell r="N2226">
            <v>149122</v>
          </cell>
        </row>
        <row r="2227">
          <cell r="M2227">
            <v>1</v>
          </cell>
          <cell r="N2227">
            <v>149122</v>
          </cell>
        </row>
        <row r="2228">
          <cell r="M2228">
            <v>1</v>
          </cell>
          <cell r="N2228">
            <v>149122</v>
          </cell>
        </row>
        <row r="2229">
          <cell r="M2229">
            <v>1</v>
          </cell>
          <cell r="N2229">
            <v>149122</v>
          </cell>
        </row>
        <row r="2230">
          <cell r="M2230">
            <v>1</v>
          </cell>
          <cell r="N2230">
            <v>149122</v>
          </cell>
        </row>
        <row r="2231">
          <cell r="M2231">
            <v>1</v>
          </cell>
          <cell r="N2231">
            <v>149122</v>
          </cell>
        </row>
        <row r="2232">
          <cell r="M2232">
            <v>1</v>
          </cell>
          <cell r="N2232">
            <v>149122</v>
          </cell>
        </row>
        <row r="2233">
          <cell r="M2233">
            <v>1</v>
          </cell>
          <cell r="N2233">
            <v>149122</v>
          </cell>
        </row>
        <row r="2234">
          <cell r="M2234">
            <v>1</v>
          </cell>
          <cell r="N2234">
            <v>149122</v>
          </cell>
        </row>
        <row r="2235">
          <cell r="M2235">
            <v>1</v>
          </cell>
          <cell r="N2235">
            <v>149779</v>
          </cell>
        </row>
        <row r="2236">
          <cell r="M2236">
            <v>1</v>
          </cell>
          <cell r="N2236">
            <v>149798</v>
          </cell>
        </row>
        <row r="2237">
          <cell r="M2237">
            <v>1</v>
          </cell>
          <cell r="N2237">
            <v>149741</v>
          </cell>
        </row>
        <row r="2238">
          <cell r="M2238">
            <v>1</v>
          </cell>
          <cell r="N2238">
            <v>149988</v>
          </cell>
        </row>
        <row r="2239">
          <cell r="M2239">
            <v>1</v>
          </cell>
          <cell r="N2239">
            <v>149988</v>
          </cell>
        </row>
        <row r="2240">
          <cell r="M2240">
            <v>1</v>
          </cell>
          <cell r="N2240">
            <v>149988</v>
          </cell>
        </row>
        <row r="2241">
          <cell r="M2241">
            <v>1</v>
          </cell>
          <cell r="N2241">
            <v>149988</v>
          </cell>
        </row>
        <row r="2242">
          <cell r="M2242">
            <v>1</v>
          </cell>
          <cell r="N2242">
            <v>150147</v>
          </cell>
        </row>
        <row r="2243">
          <cell r="M2243">
            <v>1</v>
          </cell>
          <cell r="N2243">
            <v>150147</v>
          </cell>
        </row>
        <row r="2244">
          <cell r="M2244">
            <v>1</v>
          </cell>
          <cell r="N2244">
            <v>150147</v>
          </cell>
        </row>
        <row r="2245">
          <cell r="M2245">
            <v>1</v>
          </cell>
          <cell r="N2245">
            <v>150147</v>
          </cell>
        </row>
        <row r="2246">
          <cell r="M2246">
            <v>2</v>
          </cell>
          <cell r="N2246" t="str">
            <v>149952 e 149979</v>
          </cell>
        </row>
        <row r="2247">
          <cell r="M2247">
            <v>2</v>
          </cell>
          <cell r="N2247" t="str">
            <v>149952 e 149979</v>
          </cell>
        </row>
        <row r="2248">
          <cell r="M2248">
            <v>2</v>
          </cell>
          <cell r="N2248" t="str">
            <v>149952 e 149979</v>
          </cell>
        </row>
        <row r="2249">
          <cell r="M2249">
            <v>2</v>
          </cell>
          <cell r="N2249" t="str">
            <v>149952 e 149979</v>
          </cell>
        </row>
        <row r="2250">
          <cell r="M2250">
            <v>2</v>
          </cell>
          <cell r="N2250" t="str">
            <v>149952 e 149979</v>
          </cell>
        </row>
        <row r="2251">
          <cell r="M2251">
            <v>2</v>
          </cell>
          <cell r="N2251" t="str">
            <v>149980 e 150112</v>
          </cell>
        </row>
        <row r="2252">
          <cell r="M2252">
            <v>2</v>
          </cell>
          <cell r="N2252" t="str">
            <v>149980 e 150112</v>
          </cell>
        </row>
        <row r="2253">
          <cell r="M2253">
            <v>2</v>
          </cell>
          <cell r="N2253" t="str">
            <v>149980 e 150112</v>
          </cell>
        </row>
        <row r="2254">
          <cell r="M2254">
            <v>2</v>
          </cell>
          <cell r="N2254" t="str">
            <v>149980 e 150112</v>
          </cell>
        </row>
        <row r="2255">
          <cell r="M2255">
            <v>2</v>
          </cell>
          <cell r="N2255" t="str">
            <v>149980 e 150112</v>
          </cell>
        </row>
        <row r="2256">
          <cell r="M2256">
            <v>2</v>
          </cell>
          <cell r="N2256">
            <v>149985</v>
          </cell>
        </row>
        <row r="2257">
          <cell r="M2257">
            <v>2</v>
          </cell>
          <cell r="N2257">
            <v>149985</v>
          </cell>
        </row>
        <row r="2258">
          <cell r="M2258">
            <v>2</v>
          </cell>
          <cell r="N2258">
            <v>149985</v>
          </cell>
        </row>
        <row r="2259">
          <cell r="M2259">
            <v>2</v>
          </cell>
          <cell r="N2259">
            <v>149985</v>
          </cell>
        </row>
        <row r="2260">
          <cell r="M2260">
            <v>6</v>
          </cell>
          <cell r="N2260">
            <v>150022</v>
          </cell>
        </row>
        <row r="2261">
          <cell r="M2261">
            <v>6</v>
          </cell>
          <cell r="N2261">
            <v>150022</v>
          </cell>
        </row>
        <row r="2262">
          <cell r="M2262">
            <v>6</v>
          </cell>
          <cell r="N2262">
            <v>150022</v>
          </cell>
        </row>
        <row r="2263">
          <cell r="M2263">
            <v>6</v>
          </cell>
          <cell r="N2263">
            <v>150022</v>
          </cell>
        </row>
        <row r="2264">
          <cell r="M2264">
            <v>6</v>
          </cell>
          <cell r="N2264">
            <v>150022</v>
          </cell>
        </row>
        <row r="2265">
          <cell r="M2265">
            <v>6</v>
          </cell>
          <cell r="N2265">
            <v>150022</v>
          </cell>
        </row>
        <row r="2266">
          <cell r="M2266">
            <v>6</v>
          </cell>
          <cell r="N2266">
            <v>150022</v>
          </cell>
        </row>
        <row r="2267">
          <cell r="M2267">
            <v>6</v>
          </cell>
          <cell r="N2267">
            <v>150022</v>
          </cell>
        </row>
        <row r="2268">
          <cell r="M2268">
            <v>6</v>
          </cell>
          <cell r="N2268">
            <v>150022</v>
          </cell>
        </row>
        <row r="2269">
          <cell r="M2269">
            <v>6</v>
          </cell>
          <cell r="N2269">
            <v>150022</v>
          </cell>
        </row>
        <row r="2270">
          <cell r="M2270">
            <v>2</v>
          </cell>
          <cell r="N2270">
            <v>150114</v>
          </cell>
        </row>
        <row r="2271">
          <cell r="M2271">
            <v>2</v>
          </cell>
          <cell r="N2271">
            <v>150114</v>
          </cell>
        </row>
        <row r="2272">
          <cell r="M2272">
            <v>2</v>
          </cell>
          <cell r="N2272">
            <v>150114</v>
          </cell>
        </row>
        <row r="2273">
          <cell r="M2273">
            <v>2</v>
          </cell>
          <cell r="N2273">
            <v>150114</v>
          </cell>
        </row>
        <row r="2274">
          <cell r="M2274">
            <v>1</v>
          </cell>
          <cell r="N2274">
            <v>150166</v>
          </cell>
        </row>
        <row r="2275">
          <cell r="M2275">
            <v>1</v>
          </cell>
          <cell r="N2275">
            <v>150166</v>
          </cell>
        </row>
        <row r="2276">
          <cell r="M2276">
            <v>1</v>
          </cell>
          <cell r="N2276">
            <v>150166</v>
          </cell>
        </row>
        <row r="2277">
          <cell r="M2277">
            <v>1</v>
          </cell>
          <cell r="N2277">
            <v>150166</v>
          </cell>
        </row>
        <row r="2278">
          <cell r="M2278">
            <v>1</v>
          </cell>
          <cell r="N2278">
            <v>150166</v>
          </cell>
        </row>
        <row r="2279">
          <cell r="M2279">
            <v>1</v>
          </cell>
          <cell r="N2279">
            <v>150166</v>
          </cell>
        </row>
        <row r="2280">
          <cell r="M2280">
            <v>1</v>
          </cell>
          <cell r="N2280">
            <v>150166</v>
          </cell>
        </row>
        <row r="2281">
          <cell r="M2281">
            <v>1</v>
          </cell>
          <cell r="N2281">
            <v>150166</v>
          </cell>
        </row>
        <row r="2282">
          <cell r="M2282">
            <v>1</v>
          </cell>
          <cell r="N2282">
            <v>150166</v>
          </cell>
        </row>
        <row r="2283">
          <cell r="M2283">
            <v>1</v>
          </cell>
          <cell r="N2283">
            <v>150166</v>
          </cell>
        </row>
        <row r="2284">
          <cell r="M2284">
            <v>1</v>
          </cell>
          <cell r="N2284">
            <v>149983</v>
          </cell>
        </row>
        <row r="2285">
          <cell r="M2285">
            <v>1</v>
          </cell>
          <cell r="N2285">
            <v>149983</v>
          </cell>
        </row>
        <row r="2286">
          <cell r="M2286">
            <v>2</v>
          </cell>
          <cell r="N2286">
            <v>149986</v>
          </cell>
        </row>
        <row r="2287">
          <cell r="M2287">
            <v>1</v>
          </cell>
          <cell r="N2287">
            <v>149993</v>
          </cell>
        </row>
        <row r="2288">
          <cell r="M2288">
            <v>1</v>
          </cell>
          <cell r="N2288">
            <v>150150</v>
          </cell>
        </row>
        <row r="2289">
          <cell r="M2289">
            <v>1</v>
          </cell>
          <cell r="N2289">
            <v>150150</v>
          </cell>
        </row>
        <row r="2290">
          <cell r="M2290">
            <v>1</v>
          </cell>
          <cell r="N2290">
            <v>150167</v>
          </cell>
        </row>
        <row r="2291">
          <cell r="M2291">
            <v>1</v>
          </cell>
          <cell r="N2291">
            <v>150167</v>
          </cell>
        </row>
        <row r="2292">
          <cell r="M2292">
            <v>1</v>
          </cell>
          <cell r="N2292">
            <v>150167</v>
          </cell>
        </row>
        <row r="2293">
          <cell r="M2293">
            <v>1</v>
          </cell>
          <cell r="N2293">
            <v>150167</v>
          </cell>
        </row>
        <row r="2294">
          <cell r="M2294">
            <v>1</v>
          </cell>
          <cell r="N2294">
            <v>150167</v>
          </cell>
        </row>
        <row r="2295">
          <cell r="M2295">
            <v>1</v>
          </cell>
          <cell r="N2295">
            <v>150167</v>
          </cell>
        </row>
        <row r="2296">
          <cell r="M2296">
            <v>1</v>
          </cell>
          <cell r="N2296">
            <v>150167</v>
          </cell>
        </row>
        <row r="2297">
          <cell r="M2297">
            <v>3</v>
          </cell>
          <cell r="N2297" t="str">
            <v>-</v>
          </cell>
        </row>
        <row r="2298">
          <cell r="M2298">
            <v>1</v>
          </cell>
          <cell r="N2298" t="str">
            <v>-</v>
          </cell>
        </row>
        <row r="2299">
          <cell r="M2299">
            <v>1</v>
          </cell>
          <cell r="N2299">
            <v>149995</v>
          </cell>
        </row>
        <row r="2300">
          <cell r="M2300">
            <v>1</v>
          </cell>
          <cell r="N2300">
            <v>150169</v>
          </cell>
        </row>
        <row r="2301">
          <cell r="M2301">
            <v>1</v>
          </cell>
          <cell r="N2301">
            <v>150169</v>
          </cell>
        </row>
        <row r="2302">
          <cell r="M2302">
            <v>1</v>
          </cell>
          <cell r="N2302">
            <v>150169</v>
          </cell>
        </row>
        <row r="2303">
          <cell r="M2303">
            <v>1</v>
          </cell>
          <cell r="N2303">
            <v>150169</v>
          </cell>
        </row>
        <row r="2304">
          <cell r="M2304">
            <v>3</v>
          </cell>
          <cell r="N2304">
            <v>149742</v>
          </cell>
        </row>
        <row r="2305">
          <cell r="M2305">
            <v>1</v>
          </cell>
          <cell r="N2305">
            <v>150200</v>
          </cell>
        </row>
        <row r="2306">
          <cell r="M2306">
            <v>1</v>
          </cell>
          <cell r="N2306">
            <v>150200</v>
          </cell>
        </row>
        <row r="2307">
          <cell r="M2307">
            <v>1</v>
          </cell>
          <cell r="N2307">
            <v>150251</v>
          </cell>
        </row>
        <row r="2308">
          <cell r="M2308">
            <v>1</v>
          </cell>
          <cell r="N2308">
            <v>150251</v>
          </cell>
        </row>
        <row r="2309">
          <cell r="M2309">
            <v>1</v>
          </cell>
          <cell r="N2309">
            <v>150251</v>
          </cell>
        </row>
        <row r="2310">
          <cell r="M2310">
            <v>1</v>
          </cell>
          <cell r="N2310">
            <v>150251</v>
          </cell>
        </row>
        <row r="2311">
          <cell r="M2311">
            <v>1</v>
          </cell>
          <cell r="N2311">
            <v>150251</v>
          </cell>
        </row>
        <row r="2312">
          <cell r="M2312">
            <v>2</v>
          </cell>
          <cell r="N2312">
            <v>150252</v>
          </cell>
        </row>
        <row r="2313">
          <cell r="M2313">
            <v>2</v>
          </cell>
          <cell r="N2313">
            <v>150252</v>
          </cell>
        </row>
        <row r="2314">
          <cell r="M2314">
            <v>2</v>
          </cell>
          <cell r="N2314">
            <v>150252</v>
          </cell>
        </row>
        <row r="2315">
          <cell r="M2315">
            <v>1</v>
          </cell>
          <cell r="N2315">
            <v>150254</v>
          </cell>
        </row>
        <row r="2316">
          <cell r="M2316">
            <v>1</v>
          </cell>
          <cell r="N2316">
            <v>100003</v>
          </cell>
        </row>
        <row r="2317">
          <cell r="M2317">
            <v>1</v>
          </cell>
          <cell r="N2317">
            <v>100003</v>
          </cell>
        </row>
        <row r="2318">
          <cell r="M2318">
            <v>1</v>
          </cell>
          <cell r="N2318">
            <v>100003</v>
          </cell>
        </row>
        <row r="2319">
          <cell r="M2319">
            <v>1</v>
          </cell>
          <cell r="N2319">
            <v>100003</v>
          </cell>
        </row>
        <row r="2320">
          <cell r="M2320">
            <v>1</v>
          </cell>
          <cell r="N2320">
            <v>100003</v>
          </cell>
        </row>
        <row r="2321">
          <cell r="M2321">
            <v>1</v>
          </cell>
          <cell r="N2321">
            <v>147883</v>
          </cell>
        </row>
        <row r="2322">
          <cell r="M2322">
            <v>1</v>
          </cell>
          <cell r="N2322">
            <v>147883</v>
          </cell>
        </row>
        <row r="2323">
          <cell r="M2323">
            <v>1</v>
          </cell>
          <cell r="N2323">
            <v>148136</v>
          </cell>
        </row>
        <row r="2324">
          <cell r="M2324">
            <v>1</v>
          </cell>
          <cell r="N2324">
            <v>148136</v>
          </cell>
        </row>
        <row r="2325">
          <cell r="M2325">
            <v>1</v>
          </cell>
          <cell r="N2325">
            <v>148136</v>
          </cell>
        </row>
        <row r="2326">
          <cell r="M2326">
            <v>1</v>
          </cell>
          <cell r="N2326">
            <v>148136</v>
          </cell>
        </row>
        <row r="2327">
          <cell r="M2327">
            <v>1</v>
          </cell>
          <cell r="N2327">
            <v>148136</v>
          </cell>
        </row>
        <row r="2328">
          <cell r="M2328">
            <v>1</v>
          </cell>
          <cell r="N2328">
            <v>148136</v>
          </cell>
        </row>
        <row r="2329">
          <cell r="M2329">
            <v>1</v>
          </cell>
          <cell r="N2329">
            <v>148136</v>
          </cell>
        </row>
        <row r="2330">
          <cell r="M2330">
            <v>1</v>
          </cell>
          <cell r="N2330">
            <v>148136</v>
          </cell>
        </row>
        <row r="2331">
          <cell r="M2331">
            <v>1</v>
          </cell>
          <cell r="N2331">
            <v>148136</v>
          </cell>
        </row>
        <row r="2332">
          <cell r="M2332">
            <v>1</v>
          </cell>
          <cell r="N2332">
            <v>148136</v>
          </cell>
        </row>
        <row r="2333">
          <cell r="M2333">
            <v>1</v>
          </cell>
          <cell r="N2333">
            <v>148136</v>
          </cell>
        </row>
        <row r="2334">
          <cell r="M2334">
            <v>1</v>
          </cell>
          <cell r="N2334">
            <v>148233</v>
          </cell>
        </row>
        <row r="2335">
          <cell r="M2335">
            <v>1</v>
          </cell>
          <cell r="N2335">
            <v>148233</v>
          </cell>
        </row>
        <row r="2336">
          <cell r="M2336">
            <v>1</v>
          </cell>
          <cell r="N2336">
            <v>148233</v>
          </cell>
        </row>
        <row r="2337">
          <cell r="M2337">
            <v>1</v>
          </cell>
          <cell r="N2337">
            <v>148233</v>
          </cell>
        </row>
        <row r="2338">
          <cell r="M2338">
            <v>1</v>
          </cell>
          <cell r="N2338">
            <v>148233</v>
          </cell>
        </row>
        <row r="2339">
          <cell r="M2339">
            <v>1</v>
          </cell>
          <cell r="N2339">
            <v>148233</v>
          </cell>
        </row>
        <row r="2340">
          <cell r="M2340">
            <v>1</v>
          </cell>
          <cell r="N2340">
            <v>148233</v>
          </cell>
        </row>
        <row r="2341">
          <cell r="M2341">
            <v>1</v>
          </cell>
          <cell r="N2341">
            <v>149258</v>
          </cell>
        </row>
        <row r="2342">
          <cell r="M2342">
            <v>1</v>
          </cell>
          <cell r="N2342">
            <v>149258</v>
          </cell>
        </row>
        <row r="2343">
          <cell r="M2343">
            <v>1</v>
          </cell>
          <cell r="N2343">
            <v>149258</v>
          </cell>
        </row>
        <row r="2344">
          <cell r="M2344">
            <v>1</v>
          </cell>
          <cell r="N2344">
            <v>149917</v>
          </cell>
        </row>
        <row r="2345">
          <cell r="M2345">
            <v>1</v>
          </cell>
          <cell r="N2345">
            <v>150263</v>
          </cell>
        </row>
        <row r="2346">
          <cell r="M2346">
            <v>1</v>
          </cell>
          <cell r="N2346">
            <v>150263</v>
          </cell>
        </row>
        <row r="2347">
          <cell r="M2347">
            <v>1</v>
          </cell>
          <cell r="N2347">
            <v>150263</v>
          </cell>
        </row>
        <row r="2348">
          <cell r="M2348">
            <v>1</v>
          </cell>
          <cell r="N2348">
            <v>150263</v>
          </cell>
        </row>
        <row r="2349">
          <cell r="M2349">
            <v>3</v>
          </cell>
          <cell r="N2349" t="str">
            <v>-</v>
          </cell>
        </row>
        <row r="2350">
          <cell r="M2350">
            <v>2</v>
          </cell>
          <cell r="N2350" t="str">
            <v>149991 e 150117</v>
          </cell>
        </row>
        <row r="2351">
          <cell r="M2351">
            <v>1</v>
          </cell>
          <cell r="N2351">
            <v>147903</v>
          </cell>
        </row>
        <row r="2352">
          <cell r="M2352">
            <v>1</v>
          </cell>
          <cell r="N2352">
            <v>147903</v>
          </cell>
        </row>
        <row r="2353">
          <cell r="M2353">
            <v>1</v>
          </cell>
          <cell r="N2353">
            <v>147903</v>
          </cell>
        </row>
        <row r="2354">
          <cell r="M2354">
            <v>1</v>
          </cell>
          <cell r="N2354">
            <v>147903</v>
          </cell>
        </row>
        <row r="2355">
          <cell r="M2355">
            <v>1</v>
          </cell>
          <cell r="N2355">
            <v>148132</v>
          </cell>
        </row>
        <row r="2356">
          <cell r="M2356">
            <v>1</v>
          </cell>
          <cell r="N2356">
            <v>148132</v>
          </cell>
        </row>
        <row r="2357">
          <cell r="M2357">
            <v>1</v>
          </cell>
          <cell r="N2357">
            <v>148132</v>
          </cell>
        </row>
        <row r="2358">
          <cell r="M2358">
            <v>1</v>
          </cell>
          <cell r="N2358">
            <v>148132</v>
          </cell>
        </row>
        <row r="2359">
          <cell r="M2359">
            <v>1</v>
          </cell>
          <cell r="N2359">
            <v>148132</v>
          </cell>
        </row>
        <row r="2360">
          <cell r="M2360">
            <v>1</v>
          </cell>
          <cell r="N2360">
            <v>148132</v>
          </cell>
        </row>
        <row r="2361">
          <cell r="M2361">
            <v>1</v>
          </cell>
          <cell r="N2361">
            <v>148205</v>
          </cell>
        </row>
        <row r="2362">
          <cell r="M2362">
            <v>1</v>
          </cell>
          <cell r="N2362">
            <v>148205</v>
          </cell>
        </row>
        <row r="2363">
          <cell r="M2363">
            <v>1</v>
          </cell>
          <cell r="N2363">
            <v>148205</v>
          </cell>
        </row>
        <row r="2364">
          <cell r="M2364">
            <v>1</v>
          </cell>
          <cell r="N2364">
            <v>149306</v>
          </cell>
        </row>
        <row r="2365">
          <cell r="M2365">
            <v>1</v>
          </cell>
          <cell r="N2365">
            <v>149520</v>
          </cell>
        </row>
        <row r="2366">
          <cell r="M2366">
            <v>1</v>
          </cell>
          <cell r="N2366">
            <v>149520</v>
          </cell>
        </row>
        <row r="2367">
          <cell r="M2367">
            <v>1</v>
          </cell>
          <cell r="N2367">
            <v>149520</v>
          </cell>
        </row>
        <row r="2368">
          <cell r="M2368">
            <v>1</v>
          </cell>
          <cell r="N2368">
            <v>150005</v>
          </cell>
        </row>
        <row r="2369">
          <cell r="M2369">
            <v>1</v>
          </cell>
          <cell r="N2369">
            <v>150005</v>
          </cell>
        </row>
        <row r="2370">
          <cell r="M2370">
            <v>2</v>
          </cell>
          <cell r="N2370">
            <v>150011</v>
          </cell>
        </row>
        <row r="2371">
          <cell r="M2371">
            <v>2</v>
          </cell>
          <cell r="N2371">
            <v>150011</v>
          </cell>
        </row>
        <row r="2372">
          <cell r="M2372">
            <v>2</v>
          </cell>
          <cell r="N2372">
            <v>150011</v>
          </cell>
        </row>
        <row r="2373">
          <cell r="M2373">
            <v>1</v>
          </cell>
          <cell r="N2373" t="str">
            <v>-</v>
          </cell>
        </row>
        <row r="2374">
          <cell r="M2374">
            <v>1</v>
          </cell>
          <cell r="N2374" t="str">
            <v>-</v>
          </cell>
        </row>
        <row r="2375">
          <cell r="M2375">
            <v>1</v>
          </cell>
          <cell r="N2375">
            <v>148115</v>
          </cell>
        </row>
        <row r="2376">
          <cell r="M2376">
            <v>1</v>
          </cell>
          <cell r="N2376">
            <v>148115</v>
          </cell>
        </row>
        <row r="2377">
          <cell r="M2377">
            <v>1</v>
          </cell>
          <cell r="N2377">
            <v>148115</v>
          </cell>
        </row>
        <row r="2378">
          <cell r="M2378">
            <v>1</v>
          </cell>
          <cell r="N2378">
            <v>148115</v>
          </cell>
        </row>
        <row r="2379">
          <cell r="M2379">
            <v>1</v>
          </cell>
          <cell r="N2379">
            <v>148115</v>
          </cell>
        </row>
        <row r="2380">
          <cell r="M2380">
            <v>1</v>
          </cell>
          <cell r="N2380">
            <v>148115</v>
          </cell>
        </row>
        <row r="2381">
          <cell r="M2381">
            <v>1</v>
          </cell>
          <cell r="N2381">
            <v>148115</v>
          </cell>
        </row>
        <row r="2382">
          <cell r="M2382">
            <v>1</v>
          </cell>
          <cell r="N2382">
            <v>148115</v>
          </cell>
        </row>
        <row r="2383">
          <cell r="M2383">
            <v>1</v>
          </cell>
          <cell r="N2383">
            <v>148115</v>
          </cell>
        </row>
        <row r="2384">
          <cell r="M2384">
            <v>1</v>
          </cell>
          <cell r="N2384">
            <v>148115</v>
          </cell>
        </row>
        <row r="2385">
          <cell r="M2385">
            <v>1</v>
          </cell>
          <cell r="N2385">
            <v>148206</v>
          </cell>
        </row>
        <row r="2386">
          <cell r="M2386">
            <v>1</v>
          </cell>
          <cell r="N2386">
            <v>148206</v>
          </cell>
        </row>
        <row r="2387">
          <cell r="M2387">
            <v>1</v>
          </cell>
          <cell r="N2387">
            <v>148206</v>
          </cell>
        </row>
        <row r="2388">
          <cell r="M2388">
            <v>1</v>
          </cell>
          <cell r="N2388">
            <v>148206</v>
          </cell>
        </row>
        <row r="2389">
          <cell r="M2389">
            <v>1</v>
          </cell>
          <cell r="N2389">
            <v>148493</v>
          </cell>
        </row>
        <row r="2390">
          <cell r="M2390">
            <v>1</v>
          </cell>
          <cell r="N2390">
            <v>148493</v>
          </cell>
        </row>
        <row r="2391">
          <cell r="M2391">
            <v>1</v>
          </cell>
          <cell r="N2391">
            <v>148493</v>
          </cell>
        </row>
        <row r="2392">
          <cell r="M2392">
            <v>1</v>
          </cell>
          <cell r="N2392">
            <v>148493</v>
          </cell>
        </row>
        <row r="2393">
          <cell r="M2393">
            <v>1</v>
          </cell>
          <cell r="N2393">
            <v>148493</v>
          </cell>
        </row>
        <row r="2394">
          <cell r="M2394">
            <v>1</v>
          </cell>
          <cell r="N2394">
            <v>148493</v>
          </cell>
        </row>
        <row r="2395">
          <cell r="M2395">
            <v>1</v>
          </cell>
          <cell r="N2395">
            <v>148493</v>
          </cell>
        </row>
        <row r="2396">
          <cell r="M2396">
            <v>1</v>
          </cell>
          <cell r="N2396">
            <v>149285</v>
          </cell>
        </row>
        <row r="2397">
          <cell r="M2397">
            <v>1</v>
          </cell>
          <cell r="N2397">
            <v>149285</v>
          </cell>
        </row>
        <row r="2398">
          <cell r="M2398">
            <v>1</v>
          </cell>
          <cell r="N2398">
            <v>150007</v>
          </cell>
        </row>
        <row r="2399">
          <cell r="M2399">
            <v>1</v>
          </cell>
          <cell r="N2399">
            <v>150007</v>
          </cell>
        </row>
        <row r="2400">
          <cell r="M2400">
            <v>2</v>
          </cell>
          <cell r="N2400" t="str">
            <v>-</v>
          </cell>
        </row>
        <row r="2401">
          <cell r="M2401">
            <v>2</v>
          </cell>
          <cell r="N2401" t="str">
            <v>-</v>
          </cell>
        </row>
        <row r="2402">
          <cell r="M2402">
            <v>1</v>
          </cell>
          <cell r="N2402" t="str">
            <v>-</v>
          </cell>
        </row>
        <row r="2403">
          <cell r="M2403">
            <v>1</v>
          </cell>
          <cell r="N2403">
            <v>147899</v>
          </cell>
        </row>
        <row r="2404">
          <cell r="M2404">
            <v>1</v>
          </cell>
          <cell r="N2404">
            <v>147899</v>
          </cell>
        </row>
        <row r="2405">
          <cell r="M2405">
            <v>1</v>
          </cell>
          <cell r="N2405">
            <v>147899</v>
          </cell>
        </row>
        <row r="2406">
          <cell r="M2406">
            <v>1</v>
          </cell>
          <cell r="N2406">
            <v>147899</v>
          </cell>
        </row>
        <row r="2407">
          <cell r="M2407">
            <v>1</v>
          </cell>
          <cell r="N2407">
            <v>148120</v>
          </cell>
        </row>
        <row r="2408">
          <cell r="M2408">
            <v>1</v>
          </cell>
          <cell r="N2408">
            <v>148120</v>
          </cell>
        </row>
        <row r="2409">
          <cell r="M2409">
            <v>1</v>
          </cell>
          <cell r="N2409">
            <v>148120</v>
          </cell>
        </row>
        <row r="2410">
          <cell r="M2410">
            <v>1</v>
          </cell>
          <cell r="N2410">
            <v>148120</v>
          </cell>
        </row>
        <row r="2411">
          <cell r="M2411">
            <v>1</v>
          </cell>
          <cell r="N2411">
            <v>148207</v>
          </cell>
        </row>
        <row r="2412">
          <cell r="M2412">
            <v>1</v>
          </cell>
          <cell r="N2412">
            <v>148207</v>
          </cell>
        </row>
        <row r="2413">
          <cell r="M2413">
            <v>1</v>
          </cell>
          <cell r="N2413">
            <v>148207</v>
          </cell>
        </row>
        <row r="2414">
          <cell r="M2414">
            <v>1</v>
          </cell>
          <cell r="N2414">
            <v>148207</v>
          </cell>
        </row>
        <row r="2415">
          <cell r="M2415">
            <v>1</v>
          </cell>
          <cell r="N2415">
            <v>149288</v>
          </cell>
        </row>
        <row r="2416">
          <cell r="M2416">
            <v>1</v>
          </cell>
          <cell r="N2416">
            <v>149288</v>
          </cell>
        </row>
        <row r="2417">
          <cell r="M2417">
            <v>1</v>
          </cell>
          <cell r="N2417">
            <v>149288</v>
          </cell>
        </row>
        <row r="2418">
          <cell r="M2418">
            <v>1</v>
          </cell>
          <cell r="N2418">
            <v>149288</v>
          </cell>
        </row>
        <row r="2419">
          <cell r="M2419">
            <v>1</v>
          </cell>
          <cell r="N2419">
            <v>149521</v>
          </cell>
        </row>
        <row r="2420">
          <cell r="M2420">
            <v>1</v>
          </cell>
          <cell r="N2420">
            <v>149521</v>
          </cell>
        </row>
        <row r="2421">
          <cell r="M2421">
            <v>1</v>
          </cell>
          <cell r="N2421">
            <v>149521</v>
          </cell>
        </row>
        <row r="2422">
          <cell r="M2422">
            <v>1</v>
          </cell>
          <cell r="N2422">
            <v>149521</v>
          </cell>
        </row>
        <row r="2423">
          <cell r="M2423">
            <v>1</v>
          </cell>
          <cell r="N2423">
            <v>149744</v>
          </cell>
        </row>
        <row r="2424">
          <cell r="M2424">
            <v>1</v>
          </cell>
          <cell r="N2424">
            <v>150021</v>
          </cell>
        </row>
        <row r="2425">
          <cell r="M2425">
            <v>1</v>
          </cell>
          <cell r="N2425">
            <v>150021</v>
          </cell>
        </row>
        <row r="2426">
          <cell r="M2426">
            <v>1</v>
          </cell>
          <cell r="N2426">
            <v>150021</v>
          </cell>
        </row>
        <row r="2427">
          <cell r="M2427">
            <v>1</v>
          </cell>
          <cell r="N2427">
            <v>150146</v>
          </cell>
        </row>
        <row r="2428">
          <cell r="M2428">
            <v>1</v>
          </cell>
          <cell r="N2428">
            <v>150146</v>
          </cell>
        </row>
        <row r="2429">
          <cell r="M2429">
            <v>1</v>
          </cell>
          <cell r="N2429">
            <v>150146</v>
          </cell>
        </row>
        <row r="2430">
          <cell r="M2430">
            <v>1</v>
          </cell>
          <cell r="N2430">
            <v>150146</v>
          </cell>
        </row>
        <row r="2431">
          <cell r="M2431">
            <v>1</v>
          </cell>
          <cell r="N2431" t="str">
            <v>-</v>
          </cell>
        </row>
        <row r="2432">
          <cell r="M2432">
            <v>1</v>
          </cell>
          <cell r="N2432">
            <v>148116</v>
          </cell>
        </row>
        <row r="2433">
          <cell r="M2433">
            <v>1</v>
          </cell>
          <cell r="N2433">
            <v>148116</v>
          </cell>
        </row>
        <row r="2434">
          <cell r="M2434">
            <v>1</v>
          </cell>
          <cell r="N2434">
            <v>148208</v>
          </cell>
        </row>
        <row r="2435">
          <cell r="M2435">
            <v>2</v>
          </cell>
          <cell r="N2435">
            <v>148828</v>
          </cell>
        </row>
        <row r="2436">
          <cell r="M2436">
            <v>1</v>
          </cell>
          <cell r="N2436" t="str">
            <v>-</v>
          </cell>
        </row>
        <row r="2437">
          <cell r="M2437">
            <v>1</v>
          </cell>
          <cell r="N2437" t="str">
            <v>-</v>
          </cell>
        </row>
        <row r="2438">
          <cell r="M2438">
            <v>1</v>
          </cell>
          <cell r="N2438" t="str">
            <v>-</v>
          </cell>
        </row>
        <row r="2439">
          <cell r="M2439">
            <v>1</v>
          </cell>
          <cell r="N2439" t="str">
            <v>-</v>
          </cell>
        </row>
        <row r="2440">
          <cell r="M2440">
            <v>1</v>
          </cell>
          <cell r="N2440">
            <v>100001</v>
          </cell>
        </row>
        <row r="2441">
          <cell r="M2441">
            <v>1</v>
          </cell>
          <cell r="N2441">
            <v>100001</v>
          </cell>
        </row>
        <row r="2442">
          <cell r="M2442">
            <v>1</v>
          </cell>
          <cell r="N2442">
            <v>100001</v>
          </cell>
        </row>
        <row r="2443">
          <cell r="M2443">
            <v>1</v>
          </cell>
          <cell r="N2443">
            <v>100001</v>
          </cell>
        </row>
        <row r="2444">
          <cell r="M2444">
            <v>1</v>
          </cell>
          <cell r="N2444">
            <v>100002</v>
          </cell>
        </row>
        <row r="2445">
          <cell r="M2445">
            <v>1</v>
          </cell>
          <cell r="N2445">
            <v>100002</v>
          </cell>
        </row>
        <row r="2446">
          <cell r="M2446">
            <v>1</v>
          </cell>
          <cell r="N2446">
            <v>100002</v>
          </cell>
        </row>
        <row r="2447">
          <cell r="M2447">
            <v>1</v>
          </cell>
          <cell r="N2447">
            <v>100002</v>
          </cell>
        </row>
        <row r="2448">
          <cell r="M2448">
            <v>1</v>
          </cell>
          <cell r="N2448">
            <v>147900</v>
          </cell>
        </row>
        <row r="2449">
          <cell r="M2449">
            <v>1</v>
          </cell>
          <cell r="N2449">
            <v>147935</v>
          </cell>
        </row>
        <row r="2450">
          <cell r="M2450">
            <v>1</v>
          </cell>
          <cell r="N2450">
            <v>148124</v>
          </cell>
        </row>
        <row r="2451">
          <cell r="M2451">
            <v>1</v>
          </cell>
          <cell r="N2451">
            <v>148124</v>
          </cell>
        </row>
        <row r="2452">
          <cell r="M2452">
            <v>1</v>
          </cell>
          <cell r="N2452">
            <v>148124</v>
          </cell>
        </row>
        <row r="2453">
          <cell r="M2453">
            <v>1</v>
          </cell>
          <cell r="N2453">
            <v>148124</v>
          </cell>
        </row>
        <row r="2454">
          <cell r="M2454">
            <v>1</v>
          </cell>
          <cell r="N2454">
            <v>148124</v>
          </cell>
        </row>
        <row r="2455">
          <cell r="M2455">
            <v>1</v>
          </cell>
          <cell r="N2455">
            <v>148124</v>
          </cell>
        </row>
        <row r="2456">
          <cell r="M2456">
            <v>1</v>
          </cell>
          <cell r="N2456">
            <v>148124</v>
          </cell>
        </row>
        <row r="2457">
          <cell r="M2457">
            <v>1</v>
          </cell>
          <cell r="N2457">
            <v>148210</v>
          </cell>
        </row>
        <row r="2458">
          <cell r="M2458">
            <v>1</v>
          </cell>
          <cell r="N2458">
            <v>148210</v>
          </cell>
        </row>
        <row r="2459">
          <cell r="M2459">
            <v>1</v>
          </cell>
          <cell r="N2459">
            <v>148210</v>
          </cell>
        </row>
        <row r="2460">
          <cell r="M2460">
            <v>1</v>
          </cell>
          <cell r="N2460">
            <v>148520</v>
          </cell>
        </row>
        <row r="2461">
          <cell r="M2461">
            <v>1</v>
          </cell>
          <cell r="N2461">
            <v>148520</v>
          </cell>
        </row>
        <row r="2462">
          <cell r="M2462">
            <v>1</v>
          </cell>
          <cell r="N2462">
            <v>148576</v>
          </cell>
        </row>
        <row r="2463">
          <cell r="M2463">
            <v>1</v>
          </cell>
          <cell r="N2463">
            <v>148576</v>
          </cell>
        </row>
        <row r="2464">
          <cell r="M2464">
            <v>1</v>
          </cell>
          <cell r="N2464">
            <v>148576</v>
          </cell>
        </row>
        <row r="2465">
          <cell r="M2465">
            <v>1</v>
          </cell>
          <cell r="N2465">
            <v>148576</v>
          </cell>
        </row>
        <row r="2466">
          <cell r="M2466">
            <v>1</v>
          </cell>
          <cell r="N2466">
            <v>148734</v>
          </cell>
        </row>
        <row r="2467">
          <cell r="M2467">
            <v>1</v>
          </cell>
          <cell r="N2467">
            <v>148795</v>
          </cell>
        </row>
        <row r="2468">
          <cell r="M2468">
            <v>1</v>
          </cell>
          <cell r="N2468">
            <v>148831</v>
          </cell>
        </row>
        <row r="2469">
          <cell r="M2469">
            <v>1</v>
          </cell>
          <cell r="N2469">
            <v>148831</v>
          </cell>
        </row>
        <row r="2470">
          <cell r="M2470">
            <v>1</v>
          </cell>
          <cell r="N2470">
            <v>148831</v>
          </cell>
        </row>
        <row r="2471">
          <cell r="M2471">
            <v>1</v>
          </cell>
          <cell r="N2471">
            <v>149291</v>
          </cell>
        </row>
        <row r="2472">
          <cell r="M2472">
            <v>1</v>
          </cell>
          <cell r="N2472">
            <v>149515</v>
          </cell>
        </row>
        <row r="2473">
          <cell r="M2473">
            <v>1</v>
          </cell>
          <cell r="N2473">
            <v>149515</v>
          </cell>
        </row>
        <row r="2474">
          <cell r="M2474">
            <v>1</v>
          </cell>
          <cell r="N2474">
            <v>149846</v>
          </cell>
        </row>
        <row r="2475">
          <cell r="M2475">
            <v>1</v>
          </cell>
          <cell r="N2475">
            <v>149846</v>
          </cell>
        </row>
        <row r="2476">
          <cell r="M2476">
            <v>1</v>
          </cell>
          <cell r="N2476">
            <v>149846</v>
          </cell>
        </row>
        <row r="2477">
          <cell r="M2477">
            <v>2</v>
          </cell>
          <cell r="N2477" t="str">
            <v>-</v>
          </cell>
        </row>
        <row r="2478">
          <cell r="M2478">
            <v>2</v>
          </cell>
          <cell r="N2478">
            <v>148797</v>
          </cell>
        </row>
        <row r="2479">
          <cell r="M2479">
            <v>2</v>
          </cell>
          <cell r="N2479">
            <v>148797</v>
          </cell>
        </row>
        <row r="2480">
          <cell r="M2480">
            <v>1</v>
          </cell>
          <cell r="N2480">
            <v>149005</v>
          </cell>
        </row>
        <row r="2481">
          <cell r="M2481">
            <v>1</v>
          </cell>
          <cell r="N2481" t="str">
            <v>-</v>
          </cell>
        </row>
        <row r="2482">
          <cell r="M2482">
            <v>1</v>
          </cell>
          <cell r="N2482">
            <v>143851</v>
          </cell>
        </row>
        <row r="2483">
          <cell r="M2483">
            <v>1</v>
          </cell>
          <cell r="N2483">
            <v>143851</v>
          </cell>
        </row>
        <row r="2484">
          <cell r="M2484">
            <v>1</v>
          </cell>
          <cell r="N2484">
            <v>147910</v>
          </cell>
        </row>
        <row r="2485">
          <cell r="M2485">
            <v>1</v>
          </cell>
          <cell r="N2485">
            <v>147910</v>
          </cell>
        </row>
        <row r="2486">
          <cell r="M2486">
            <v>1</v>
          </cell>
          <cell r="N2486">
            <v>147910</v>
          </cell>
        </row>
        <row r="2487">
          <cell r="M2487">
            <v>1</v>
          </cell>
          <cell r="N2487">
            <v>147910</v>
          </cell>
        </row>
        <row r="2488">
          <cell r="M2488">
            <v>3</v>
          </cell>
          <cell r="N2488">
            <v>147949</v>
          </cell>
        </row>
        <row r="2489">
          <cell r="M2489">
            <v>3</v>
          </cell>
          <cell r="N2489">
            <v>147949</v>
          </cell>
        </row>
        <row r="2490">
          <cell r="M2490">
            <v>3</v>
          </cell>
          <cell r="N2490">
            <v>147949</v>
          </cell>
        </row>
        <row r="2491">
          <cell r="M2491">
            <v>3</v>
          </cell>
          <cell r="N2491">
            <v>147950</v>
          </cell>
        </row>
        <row r="2492">
          <cell r="M2492">
            <v>3</v>
          </cell>
          <cell r="N2492">
            <v>147950</v>
          </cell>
        </row>
        <row r="2493">
          <cell r="M2493">
            <v>3</v>
          </cell>
          <cell r="N2493">
            <v>147994</v>
          </cell>
        </row>
        <row r="2494">
          <cell r="M2494">
            <v>4</v>
          </cell>
          <cell r="N2494">
            <v>147995</v>
          </cell>
        </row>
        <row r="2495">
          <cell r="M2495">
            <v>4</v>
          </cell>
          <cell r="N2495">
            <v>147995</v>
          </cell>
        </row>
        <row r="2496">
          <cell r="M2496">
            <v>4</v>
          </cell>
          <cell r="N2496">
            <v>147996</v>
          </cell>
        </row>
        <row r="2497">
          <cell r="M2497">
            <v>4</v>
          </cell>
          <cell r="N2497">
            <v>147996</v>
          </cell>
        </row>
        <row r="2498">
          <cell r="M2498">
            <v>4</v>
          </cell>
          <cell r="N2498">
            <v>147997</v>
          </cell>
        </row>
        <row r="2499">
          <cell r="M2499">
            <v>4</v>
          </cell>
          <cell r="N2499">
            <v>147997</v>
          </cell>
        </row>
        <row r="2500">
          <cell r="M2500">
            <v>4</v>
          </cell>
          <cell r="N2500">
            <v>147998</v>
          </cell>
        </row>
        <row r="2501">
          <cell r="M2501">
            <v>4</v>
          </cell>
          <cell r="N2501">
            <v>147998</v>
          </cell>
        </row>
        <row r="2502">
          <cell r="M2502">
            <v>1</v>
          </cell>
          <cell r="N2502">
            <v>148253</v>
          </cell>
        </row>
        <row r="2503">
          <cell r="M2503">
            <v>1</v>
          </cell>
          <cell r="N2503">
            <v>148253</v>
          </cell>
        </row>
        <row r="2504">
          <cell r="M2504">
            <v>1</v>
          </cell>
          <cell r="N2504">
            <v>148253</v>
          </cell>
        </row>
        <row r="2505">
          <cell r="M2505">
            <v>1</v>
          </cell>
          <cell r="N2505">
            <v>148253</v>
          </cell>
        </row>
        <row r="2506">
          <cell r="M2506">
            <v>1</v>
          </cell>
          <cell r="N2506">
            <v>148253</v>
          </cell>
        </row>
        <row r="2507">
          <cell r="M2507">
            <v>3</v>
          </cell>
          <cell r="N2507">
            <v>148496</v>
          </cell>
        </row>
        <row r="2508">
          <cell r="M2508">
            <v>3</v>
          </cell>
          <cell r="N2508">
            <v>148497</v>
          </cell>
        </row>
        <row r="2509">
          <cell r="M2509">
            <v>3</v>
          </cell>
          <cell r="N2509">
            <v>148497</v>
          </cell>
        </row>
        <row r="2510">
          <cell r="M2510">
            <v>3</v>
          </cell>
          <cell r="N2510">
            <v>148497</v>
          </cell>
        </row>
        <row r="2511">
          <cell r="M2511">
            <v>3</v>
          </cell>
          <cell r="N2511">
            <v>148497</v>
          </cell>
        </row>
        <row r="2512">
          <cell r="M2512">
            <v>3</v>
          </cell>
          <cell r="N2512">
            <v>148498</v>
          </cell>
        </row>
        <row r="2513">
          <cell r="M2513">
            <v>3</v>
          </cell>
          <cell r="N2513">
            <v>148498</v>
          </cell>
        </row>
        <row r="2514">
          <cell r="M2514">
            <v>2</v>
          </cell>
          <cell r="N2514">
            <v>148809</v>
          </cell>
        </row>
        <row r="2515">
          <cell r="M2515">
            <v>2</v>
          </cell>
          <cell r="N2515">
            <v>148809</v>
          </cell>
        </row>
        <row r="2516">
          <cell r="M2516">
            <v>2</v>
          </cell>
          <cell r="N2516">
            <v>148809</v>
          </cell>
        </row>
        <row r="2517">
          <cell r="M2517">
            <v>2</v>
          </cell>
          <cell r="N2517">
            <v>148809</v>
          </cell>
        </row>
        <row r="2518">
          <cell r="M2518">
            <v>2</v>
          </cell>
          <cell r="N2518">
            <v>148809</v>
          </cell>
        </row>
        <row r="2519">
          <cell r="M2519">
            <v>2</v>
          </cell>
          <cell r="N2519">
            <v>148809</v>
          </cell>
        </row>
        <row r="2520">
          <cell r="M2520">
            <v>2</v>
          </cell>
          <cell r="N2520">
            <v>148809</v>
          </cell>
        </row>
        <row r="2521">
          <cell r="M2521">
            <v>2</v>
          </cell>
          <cell r="N2521">
            <v>148809</v>
          </cell>
        </row>
        <row r="2522">
          <cell r="M2522">
            <v>1</v>
          </cell>
          <cell r="N2522" t="str">
            <v>-</v>
          </cell>
        </row>
        <row r="2523">
          <cell r="M2523">
            <v>3</v>
          </cell>
          <cell r="N2523" t="str">
            <v>-</v>
          </cell>
        </row>
        <row r="2524">
          <cell r="M2524">
            <v>2</v>
          </cell>
          <cell r="N2524">
            <v>149070</v>
          </cell>
        </row>
        <row r="2525">
          <cell r="M2525">
            <v>2</v>
          </cell>
          <cell r="N2525">
            <v>149070</v>
          </cell>
        </row>
        <row r="2526">
          <cell r="M2526">
            <v>2</v>
          </cell>
          <cell r="N2526">
            <v>149070</v>
          </cell>
        </row>
        <row r="2527">
          <cell r="M2527">
            <v>1</v>
          </cell>
          <cell r="N2527">
            <v>149126</v>
          </cell>
        </row>
        <row r="2528">
          <cell r="M2528">
            <v>1</v>
          </cell>
          <cell r="N2528" t="str">
            <v>-</v>
          </cell>
        </row>
        <row r="2529">
          <cell r="M2529">
            <v>1</v>
          </cell>
          <cell r="N2529" t="str">
            <v>-</v>
          </cell>
        </row>
        <row r="2530">
          <cell r="M2530">
            <v>1</v>
          </cell>
          <cell r="N2530">
            <v>148150</v>
          </cell>
        </row>
        <row r="2531">
          <cell r="M2531">
            <v>2</v>
          </cell>
          <cell r="N2531">
            <v>148815</v>
          </cell>
        </row>
        <row r="2532">
          <cell r="M2532">
            <v>2</v>
          </cell>
          <cell r="N2532">
            <v>148815</v>
          </cell>
        </row>
        <row r="2533">
          <cell r="M2533">
            <v>2</v>
          </cell>
          <cell r="N2533">
            <v>148815</v>
          </cell>
        </row>
        <row r="2534">
          <cell r="M2534">
            <v>1</v>
          </cell>
          <cell r="N2534">
            <v>149074</v>
          </cell>
        </row>
        <row r="2535">
          <cell r="M2535">
            <v>1</v>
          </cell>
          <cell r="N2535">
            <v>149074</v>
          </cell>
        </row>
        <row r="2536">
          <cell r="M2536">
            <v>1</v>
          </cell>
          <cell r="N2536">
            <v>149074</v>
          </cell>
        </row>
        <row r="2537">
          <cell r="M2537">
            <v>1</v>
          </cell>
          <cell r="N2537">
            <v>149074</v>
          </cell>
        </row>
        <row r="2538">
          <cell r="M2538">
            <v>1</v>
          </cell>
          <cell r="N2538">
            <v>149074</v>
          </cell>
        </row>
        <row r="2539">
          <cell r="M2539">
            <v>1</v>
          </cell>
          <cell r="N2539">
            <v>149074</v>
          </cell>
        </row>
        <row r="2540">
          <cell r="M2540">
            <v>1</v>
          </cell>
          <cell r="N2540">
            <v>149074</v>
          </cell>
        </row>
        <row r="2541">
          <cell r="M2541">
            <v>1</v>
          </cell>
          <cell r="N2541">
            <v>149526</v>
          </cell>
        </row>
        <row r="2542">
          <cell r="M2542">
            <v>1</v>
          </cell>
          <cell r="N2542" t="str">
            <v>-</v>
          </cell>
        </row>
        <row r="2543">
          <cell r="M2543">
            <v>1</v>
          </cell>
          <cell r="N2543" t="str">
            <v>-</v>
          </cell>
        </row>
        <row r="2544">
          <cell r="M2544">
            <v>1</v>
          </cell>
          <cell r="N2544" t="str">
            <v>-</v>
          </cell>
        </row>
        <row r="2545">
          <cell r="M2545">
            <v>1</v>
          </cell>
          <cell r="N2545" t="str">
            <v>-</v>
          </cell>
        </row>
        <row r="2546">
          <cell r="M2546">
            <v>2</v>
          </cell>
          <cell r="N2546" t="str">
            <v>148816 e 149132</v>
          </cell>
        </row>
        <row r="2547">
          <cell r="M2547">
            <v>2</v>
          </cell>
          <cell r="N2547" t="str">
            <v>148816 e 149132</v>
          </cell>
        </row>
        <row r="2548">
          <cell r="M2548">
            <v>2</v>
          </cell>
          <cell r="N2548" t="str">
            <v>148816 e 149132</v>
          </cell>
        </row>
        <row r="2549">
          <cell r="M2549">
            <v>2</v>
          </cell>
          <cell r="N2549" t="str">
            <v>148816 e 149132</v>
          </cell>
        </row>
        <row r="2550">
          <cell r="M2550">
            <v>2</v>
          </cell>
          <cell r="N2550" t="str">
            <v>148816 e 149132</v>
          </cell>
        </row>
        <row r="2551">
          <cell r="M2551">
            <v>2</v>
          </cell>
          <cell r="N2551" t="str">
            <v>148816 e 149132</v>
          </cell>
        </row>
        <row r="2552">
          <cell r="M2552">
            <v>2</v>
          </cell>
          <cell r="N2552">
            <v>148817</v>
          </cell>
        </row>
        <row r="2553">
          <cell r="M2553">
            <v>2</v>
          </cell>
          <cell r="N2553">
            <v>148817</v>
          </cell>
        </row>
        <row r="2554">
          <cell r="M2554">
            <v>1</v>
          </cell>
          <cell r="N2554">
            <v>149075</v>
          </cell>
        </row>
        <row r="2555">
          <cell r="M2555">
            <v>1</v>
          </cell>
          <cell r="N2555">
            <v>149075</v>
          </cell>
        </row>
        <row r="2556">
          <cell r="M2556">
            <v>1</v>
          </cell>
          <cell r="N2556">
            <v>149075</v>
          </cell>
        </row>
        <row r="2557">
          <cell r="M2557">
            <v>1</v>
          </cell>
          <cell r="N2557">
            <v>149075</v>
          </cell>
        </row>
        <row r="2558">
          <cell r="M2558">
            <v>1</v>
          </cell>
          <cell r="N2558">
            <v>149525</v>
          </cell>
        </row>
        <row r="2559">
          <cell r="M2559">
            <v>1</v>
          </cell>
          <cell r="N2559">
            <v>149751</v>
          </cell>
        </row>
        <row r="2560">
          <cell r="M2560">
            <v>1</v>
          </cell>
          <cell r="N2560">
            <v>149751</v>
          </cell>
        </row>
        <row r="2561">
          <cell r="M2561">
            <v>1</v>
          </cell>
          <cell r="N2561">
            <v>149751</v>
          </cell>
        </row>
        <row r="2562">
          <cell r="M2562">
            <v>1</v>
          </cell>
          <cell r="N2562">
            <v>149751</v>
          </cell>
        </row>
        <row r="2563">
          <cell r="M2563">
            <v>1</v>
          </cell>
          <cell r="N2563">
            <v>149751</v>
          </cell>
        </row>
        <row r="2564">
          <cell r="M2564">
            <v>1</v>
          </cell>
          <cell r="N2564">
            <v>149751</v>
          </cell>
        </row>
        <row r="2565">
          <cell r="M2565">
            <v>1</v>
          </cell>
          <cell r="N2565">
            <v>149751</v>
          </cell>
        </row>
        <row r="2566">
          <cell r="M2566">
            <v>1</v>
          </cell>
          <cell r="N2566">
            <v>149751</v>
          </cell>
        </row>
        <row r="2567">
          <cell r="M2567">
            <v>1</v>
          </cell>
          <cell r="N2567">
            <v>149751</v>
          </cell>
        </row>
        <row r="2568">
          <cell r="M2568">
            <v>1</v>
          </cell>
          <cell r="N2568">
            <v>149751</v>
          </cell>
        </row>
        <row r="2569">
          <cell r="M2569">
            <v>1</v>
          </cell>
          <cell r="N2569">
            <v>149751</v>
          </cell>
        </row>
        <row r="2570">
          <cell r="M2570">
            <v>1</v>
          </cell>
          <cell r="N2570">
            <v>149751</v>
          </cell>
        </row>
        <row r="2571">
          <cell r="M2571">
            <v>1</v>
          </cell>
          <cell r="N2571">
            <v>150204</v>
          </cell>
        </row>
        <row r="2572">
          <cell r="M2572">
            <v>1</v>
          </cell>
          <cell r="N2572" t="str">
            <v>-</v>
          </cell>
        </row>
        <row r="2573">
          <cell r="M2573">
            <v>1</v>
          </cell>
          <cell r="N2573" t="str">
            <v>-</v>
          </cell>
        </row>
        <row r="2574">
          <cell r="M2574">
            <v>1</v>
          </cell>
          <cell r="N2574" t="str">
            <v>-</v>
          </cell>
        </row>
        <row r="2575">
          <cell r="M2575">
            <v>1</v>
          </cell>
          <cell r="N2575" t="str">
            <v>-</v>
          </cell>
        </row>
        <row r="2576">
          <cell r="M2576">
            <v>1</v>
          </cell>
          <cell r="N2576" t="str">
            <v>-</v>
          </cell>
        </row>
        <row r="2577">
          <cell r="M2577">
            <v>1</v>
          </cell>
          <cell r="N2577" t="str">
            <v>-</v>
          </cell>
        </row>
        <row r="2578">
          <cell r="M2578">
            <v>2</v>
          </cell>
          <cell r="N2578" t="str">
            <v>148817 e 149133</v>
          </cell>
        </row>
        <row r="2579">
          <cell r="M2579">
            <v>2</v>
          </cell>
          <cell r="N2579" t="str">
            <v>148817 e 149133</v>
          </cell>
        </row>
        <row r="2580">
          <cell r="M2580">
            <v>1</v>
          </cell>
          <cell r="N2580">
            <v>148739</v>
          </cell>
        </row>
        <row r="2581">
          <cell r="M2581">
            <v>1</v>
          </cell>
          <cell r="N2581">
            <v>148739</v>
          </cell>
        </row>
        <row r="2582">
          <cell r="M2582">
            <v>1</v>
          </cell>
          <cell r="N2582">
            <v>148739</v>
          </cell>
        </row>
        <row r="2583">
          <cell r="M2583">
            <v>2</v>
          </cell>
          <cell r="N2583">
            <v>149134</v>
          </cell>
        </row>
        <row r="2584">
          <cell r="M2584">
            <v>2</v>
          </cell>
          <cell r="N2584">
            <v>149134</v>
          </cell>
        </row>
        <row r="2585">
          <cell r="M2585">
            <v>2</v>
          </cell>
          <cell r="N2585">
            <v>149134</v>
          </cell>
        </row>
        <row r="2586">
          <cell r="M2586">
            <v>2</v>
          </cell>
          <cell r="N2586">
            <v>149134</v>
          </cell>
        </row>
        <row r="2587">
          <cell r="M2587">
            <v>2</v>
          </cell>
          <cell r="N2587">
            <v>149134</v>
          </cell>
        </row>
        <row r="2588">
          <cell r="M2588">
            <v>2</v>
          </cell>
          <cell r="N2588">
            <v>149134</v>
          </cell>
        </row>
        <row r="2589">
          <cell r="M2589">
            <v>2</v>
          </cell>
          <cell r="N2589">
            <v>149134</v>
          </cell>
        </row>
        <row r="2590">
          <cell r="M2590">
            <v>2</v>
          </cell>
          <cell r="N2590">
            <v>149134</v>
          </cell>
        </row>
        <row r="2591">
          <cell r="M2591">
            <v>2</v>
          </cell>
          <cell r="N2591">
            <v>149134</v>
          </cell>
        </row>
        <row r="2592">
          <cell r="M2592">
            <v>2</v>
          </cell>
          <cell r="N2592">
            <v>149134</v>
          </cell>
        </row>
        <row r="2593">
          <cell r="M2593">
            <v>2</v>
          </cell>
          <cell r="N2593">
            <v>149134</v>
          </cell>
        </row>
        <row r="2594">
          <cell r="M2594">
            <v>2</v>
          </cell>
          <cell r="N2594">
            <v>149137</v>
          </cell>
        </row>
        <row r="2595">
          <cell r="M2595">
            <v>2</v>
          </cell>
          <cell r="N2595">
            <v>149137</v>
          </cell>
        </row>
        <row r="2596">
          <cell r="M2596">
            <v>2</v>
          </cell>
          <cell r="N2596">
            <v>149137</v>
          </cell>
        </row>
        <row r="2597">
          <cell r="M2597">
            <v>2</v>
          </cell>
          <cell r="N2597">
            <v>149142</v>
          </cell>
        </row>
        <row r="2598">
          <cell r="M2598">
            <v>2</v>
          </cell>
          <cell r="N2598">
            <v>149142</v>
          </cell>
        </row>
        <row r="2599">
          <cell r="M2599">
            <v>2</v>
          </cell>
          <cell r="N2599">
            <v>149142</v>
          </cell>
        </row>
        <row r="2600">
          <cell r="M2600">
            <v>2</v>
          </cell>
          <cell r="N2600">
            <v>149142</v>
          </cell>
        </row>
        <row r="2601">
          <cell r="M2601">
            <v>1</v>
          </cell>
          <cell r="N2601">
            <v>149801</v>
          </cell>
        </row>
        <row r="2602">
          <cell r="M2602">
            <v>1</v>
          </cell>
          <cell r="N2602">
            <v>149801</v>
          </cell>
        </row>
        <row r="2603">
          <cell r="M2603">
            <v>1</v>
          </cell>
          <cell r="N2603">
            <v>149801</v>
          </cell>
        </row>
        <row r="2604">
          <cell r="M2604">
            <v>1</v>
          </cell>
          <cell r="N2604">
            <v>149801</v>
          </cell>
        </row>
        <row r="2605">
          <cell r="M2605">
            <v>2</v>
          </cell>
          <cell r="N2605">
            <v>148820</v>
          </cell>
        </row>
        <row r="2606">
          <cell r="M2606">
            <v>2</v>
          </cell>
          <cell r="N2606">
            <v>148820</v>
          </cell>
        </row>
        <row r="2607">
          <cell r="M2607">
            <v>2</v>
          </cell>
          <cell r="N2607">
            <v>148820</v>
          </cell>
        </row>
        <row r="2608">
          <cell r="M2608">
            <v>2</v>
          </cell>
          <cell r="N2608">
            <v>148820</v>
          </cell>
        </row>
        <row r="2609">
          <cell r="M2609">
            <v>2</v>
          </cell>
          <cell r="N2609">
            <v>148820</v>
          </cell>
        </row>
        <row r="2610">
          <cell r="M2610">
            <v>2</v>
          </cell>
          <cell r="N2610">
            <v>148820</v>
          </cell>
        </row>
        <row r="2611">
          <cell r="M2611">
            <v>2</v>
          </cell>
          <cell r="N2611">
            <v>148820</v>
          </cell>
        </row>
        <row r="2612">
          <cell r="M2612">
            <v>2</v>
          </cell>
          <cell r="N2612">
            <v>149135</v>
          </cell>
        </row>
        <row r="2613">
          <cell r="M2613">
            <v>2</v>
          </cell>
          <cell r="N2613">
            <v>149135</v>
          </cell>
        </row>
        <row r="2614">
          <cell r="M2614">
            <v>2</v>
          </cell>
          <cell r="N2614">
            <v>149135</v>
          </cell>
        </row>
        <row r="2615">
          <cell r="M2615">
            <v>2</v>
          </cell>
          <cell r="N2615">
            <v>149135</v>
          </cell>
        </row>
        <row r="2616">
          <cell r="M2616">
            <v>2</v>
          </cell>
          <cell r="N2616">
            <v>149135</v>
          </cell>
        </row>
        <row r="2617">
          <cell r="M2617">
            <v>2</v>
          </cell>
          <cell r="N2617">
            <v>149135</v>
          </cell>
        </row>
        <row r="2618">
          <cell r="M2618">
            <v>2</v>
          </cell>
          <cell r="N2618">
            <v>149135</v>
          </cell>
        </row>
        <row r="2619">
          <cell r="M2619">
            <v>1</v>
          </cell>
          <cell r="N2619" t="str">
            <v>-</v>
          </cell>
        </row>
        <row r="2620">
          <cell r="M2620">
            <v>1</v>
          </cell>
          <cell r="N2620" t="str">
            <v>-</v>
          </cell>
        </row>
        <row r="2621">
          <cell r="M2621">
            <v>1</v>
          </cell>
          <cell r="N2621">
            <v>149745</v>
          </cell>
        </row>
        <row r="2622">
          <cell r="M2622">
            <v>2</v>
          </cell>
          <cell r="N2622" t="str">
            <v>149136 e 148821</v>
          </cell>
        </row>
        <row r="2623">
          <cell r="M2623">
            <v>2</v>
          </cell>
          <cell r="N2623" t="str">
            <v>149136 e 148821</v>
          </cell>
        </row>
        <row r="2624">
          <cell r="M2624">
            <v>2</v>
          </cell>
          <cell r="N2624" t="str">
            <v>149136 e 148821</v>
          </cell>
        </row>
        <row r="2625">
          <cell r="M2625">
            <v>2</v>
          </cell>
          <cell r="N2625" t="str">
            <v>149136 e 148821</v>
          </cell>
        </row>
        <row r="2626">
          <cell r="M2626">
            <v>2</v>
          </cell>
          <cell r="N2626" t="str">
            <v>149136 e 148821</v>
          </cell>
        </row>
        <row r="2627">
          <cell r="M2627">
            <v>2</v>
          </cell>
          <cell r="N2627" t="str">
            <v>149136 e 148821</v>
          </cell>
        </row>
        <row r="2628">
          <cell r="M2628">
            <v>2</v>
          </cell>
          <cell r="N2628" t="str">
            <v>149136 e 148821</v>
          </cell>
        </row>
        <row r="2629">
          <cell r="M2629">
            <v>1</v>
          </cell>
          <cell r="N2629">
            <v>148756</v>
          </cell>
        </row>
        <row r="2630">
          <cell r="M2630">
            <v>1</v>
          </cell>
          <cell r="N2630">
            <v>148758</v>
          </cell>
        </row>
        <row r="2631">
          <cell r="M2631">
            <v>2</v>
          </cell>
          <cell r="N2631">
            <v>148807</v>
          </cell>
        </row>
        <row r="2632">
          <cell r="M2632">
            <v>2</v>
          </cell>
          <cell r="N2632">
            <v>148807</v>
          </cell>
        </row>
        <row r="2633">
          <cell r="M2633">
            <v>2</v>
          </cell>
          <cell r="N2633">
            <v>148807</v>
          </cell>
        </row>
        <row r="2634">
          <cell r="M2634">
            <v>1</v>
          </cell>
          <cell r="N2634" t="str">
            <v>-</v>
          </cell>
        </row>
        <row r="2635">
          <cell r="M2635">
            <v>1</v>
          </cell>
          <cell r="N2635" t="str">
            <v>-</v>
          </cell>
        </row>
        <row r="2636">
          <cell r="M2636">
            <v>1</v>
          </cell>
          <cell r="N2636" t="str">
            <v>-</v>
          </cell>
        </row>
        <row r="2637">
          <cell r="M2637">
            <v>1</v>
          </cell>
          <cell r="N2637">
            <v>147909</v>
          </cell>
        </row>
        <row r="2638">
          <cell r="M2638">
            <v>1</v>
          </cell>
          <cell r="N2638">
            <v>148110</v>
          </cell>
        </row>
        <row r="2639">
          <cell r="M2639">
            <v>1</v>
          </cell>
          <cell r="N2639">
            <v>148219</v>
          </cell>
        </row>
        <row r="2640">
          <cell r="M2640">
            <v>1</v>
          </cell>
          <cell r="N2640">
            <v>148219</v>
          </cell>
        </row>
        <row r="2641">
          <cell r="M2641">
            <v>1</v>
          </cell>
          <cell r="N2641">
            <v>148219</v>
          </cell>
        </row>
        <row r="2642">
          <cell r="M2642">
            <v>1</v>
          </cell>
          <cell r="N2642">
            <v>148578</v>
          </cell>
        </row>
        <row r="2643">
          <cell r="M2643">
            <v>1</v>
          </cell>
          <cell r="N2643">
            <v>149394</v>
          </cell>
        </row>
        <row r="2644">
          <cell r="M2644">
            <v>1</v>
          </cell>
          <cell r="N2644">
            <v>149394</v>
          </cell>
        </row>
        <row r="2645">
          <cell r="M2645">
            <v>1</v>
          </cell>
          <cell r="N2645">
            <v>149394</v>
          </cell>
        </row>
        <row r="2646">
          <cell r="M2646">
            <v>1</v>
          </cell>
          <cell r="N2646">
            <v>149394</v>
          </cell>
        </row>
        <row r="2647">
          <cell r="M2647">
            <v>1</v>
          </cell>
          <cell r="N2647">
            <v>149394</v>
          </cell>
        </row>
        <row r="2648">
          <cell r="M2648">
            <v>1</v>
          </cell>
          <cell r="N2648">
            <v>149394</v>
          </cell>
        </row>
        <row r="2649">
          <cell r="M2649">
            <v>1</v>
          </cell>
          <cell r="N2649">
            <v>149394</v>
          </cell>
        </row>
        <row r="2650">
          <cell r="M2650">
            <v>1</v>
          </cell>
          <cell r="N2650">
            <v>149502</v>
          </cell>
        </row>
        <row r="2651">
          <cell r="M2651">
            <v>1</v>
          </cell>
          <cell r="N2651">
            <v>149502</v>
          </cell>
        </row>
        <row r="2652">
          <cell r="M2652">
            <v>1</v>
          </cell>
          <cell r="N2652">
            <v>149502</v>
          </cell>
        </row>
        <row r="2653">
          <cell r="M2653">
            <v>1</v>
          </cell>
          <cell r="N2653">
            <v>149773</v>
          </cell>
        </row>
        <row r="2654">
          <cell r="M2654">
            <v>1</v>
          </cell>
          <cell r="N2654">
            <v>150129</v>
          </cell>
        </row>
        <row r="2655">
          <cell r="M2655">
            <v>1</v>
          </cell>
          <cell r="N2655" t="str">
            <v>-</v>
          </cell>
        </row>
        <row r="2656">
          <cell r="M2656">
            <v>1</v>
          </cell>
          <cell r="N2656" t="str">
            <v>-</v>
          </cell>
        </row>
        <row r="2657">
          <cell r="M2657">
            <v>1</v>
          </cell>
          <cell r="N2657">
            <v>147916</v>
          </cell>
        </row>
        <row r="2658">
          <cell r="M2658">
            <v>1</v>
          </cell>
          <cell r="N2658">
            <v>147916</v>
          </cell>
        </row>
        <row r="2659">
          <cell r="M2659">
            <v>1</v>
          </cell>
          <cell r="N2659">
            <v>147964</v>
          </cell>
        </row>
        <row r="2660">
          <cell r="M2660">
            <v>1</v>
          </cell>
          <cell r="N2660">
            <v>147964</v>
          </cell>
        </row>
        <row r="2661">
          <cell r="M2661">
            <v>1</v>
          </cell>
          <cell r="N2661">
            <v>147964</v>
          </cell>
        </row>
        <row r="2662">
          <cell r="M2662">
            <v>1</v>
          </cell>
          <cell r="N2662">
            <v>147964</v>
          </cell>
        </row>
        <row r="2663">
          <cell r="M2663">
            <v>1</v>
          </cell>
          <cell r="N2663">
            <v>148175</v>
          </cell>
        </row>
        <row r="2664">
          <cell r="M2664">
            <v>1</v>
          </cell>
          <cell r="N2664">
            <v>148272</v>
          </cell>
        </row>
        <row r="2665">
          <cell r="M2665">
            <v>1</v>
          </cell>
          <cell r="N2665">
            <v>148272</v>
          </cell>
        </row>
        <row r="2666">
          <cell r="M2666">
            <v>1</v>
          </cell>
          <cell r="N2666">
            <v>148581</v>
          </cell>
        </row>
        <row r="2667">
          <cell r="M2667">
            <v>1</v>
          </cell>
          <cell r="N2667">
            <v>148581</v>
          </cell>
        </row>
        <row r="2668">
          <cell r="M2668">
            <v>1</v>
          </cell>
          <cell r="N2668">
            <v>148581</v>
          </cell>
        </row>
        <row r="2669">
          <cell r="M2669">
            <v>1</v>
          </cell>
          <cell r="N2669">
            <v>148581</v>
          </cell>
        </row>
        <row r="2670">
          <cell r="M2670">
            <v>1</v>
          </cell>
          <cell r="N2670">
            <v>148581</v>
          </cell>
        </row>
        <row r="2671">
          <cell r="M2671">
            <v>1</v>
          </cell>
          <cell r="N2671">
            <v>148581</v>
          </cell>
        </row>
        <row r="2672">
          <cell r="M2672">
            <v>1</v>
          </cell>
          <cell r="N2672">
            <v>149294</v>
          </cell>
        </row>
        <row r="2673">
          <cell r="M2673">
            <v>1</v>
          </cell>
          <cell r="N2673">
            <v>149294</v>
          </cell>
        </row>
        <row r="2674">
          <cell r="M2674">
            <v>1</v>
          </cell>
          <cell r="N2674">
            <v>149294</v>
          </cell>
        </row>
        <row r="2675">
          <cell r="M2675">
            <v>1</v>
          </cell>
          <cell r="N2675">
            <v>149554</v>
          </cell>
        </row>
        <row r="2676">
          <cell r="M2676">
            <v>1</v>
          </cell>
          <cell r="N2676">
            <v>149554</v>
          </cell>
        </row>
        <row r="2677">
          <cell r="M2677">
            <v>1</v>
          </cell>
          <cell r="N2677">
            <v>149554</v>
          </cell>
        </row>
        <row r="2678">
          <cell r="M2678">
            <v>2</v>
          </cell>
          <cell r="N2678" t="str">
            <v>150104 e 150136</v>
          </cell>
        </row>
        <row r="2679">
          <cell r="M2679">
            <v>2</v>
          </cell>
          <cell r="N2679" t="str">
            <v>150104 e 150136</v>
          </cell>
        </row>
        <row r="2680">
          <cell r="M2680">
            <v>2</v>
          </cell>
          <cell r="N2680" t="str">
            <v>150104 e 150136</v>
          </cell>
        </row>
        <row r="2681">
          <cell r="M2681">
            <v>2</v>
          </cell>
          <cell r="N2681" t="str">
            <v>148814 e 149130</v>
          </cell>
        </row>
        <row r="2682">
          <cell r="M2682">
            <v>2</v>
          </cell>
          <cell r="N2682" t="str">
            <v>148814 e 149130</v>
          </cell>
        </row>
        <row r="2683">
          <cell r="M2683">
            <v>2</v>
          </cell>
          <cell r="N2683" t="str">
            <v>148814 e 149130</v>
          </cell>
        </row>
        <row r="2684">
          <cell r="M2684">
            <v>2</v>
          </cell>
          <cell r="N2684" t="str">
            <v>148814 e 149130</v>
          </cell>
        </row>
        <row r="2685">
          <cell r="M2685">
            <v>2</v>
          </cell>
          <cell r="N2685" t="str">
            <v>150100 e 150133</v>
          </cell>
        </row>
        <row r="2686">
          <cell r="M2686">
            <v>2</v>
          </cell>
          <cell r="N2686" t="str">
            <v>150100 e 150133</v>
          </cell>
        </row>
        <row r="2687">
          <cell r="M2687">
            <v>2</v>
          </cell>
          <cell r="N2687" t="str">
            <v>150100 e 150133</v>
          </cell>
        </row>
        <row r="2688">
          <cell r="M2688">
            <v>2</v>
          </cell>
          <cell r="N2688" t="str">
            <v>150100 e 150133</v>
          </cell>
        </row>
        <row r="2689">
          <cell r="M2689">
            <v>2</v>
          </cell>
          <cell r="N2689" t="str">
            <v>148813 e 149129</v>
          </cell>
        </row>
        <row r="2690">
          <cell r="M2690">
            <v>2</v>
          </cell>
          <cell r="N2690" t="str">
            <v>148813 e 149129</v>
          </cell>
        </row>
        <row r="2691">
          <cell r="M2691">
            <v>2</v>
          </cell>
          <cell r="N2691" t="str">
            <v>148813 e 149129</v>
          </cell>
        </row>
        <row r="2692">
          <cell r="M2692">
            <v>2</v>
          </cell>
          <cell r="N2692" t="str">
            <v>148813 e 149129</v>
          </cell>
        </row>
        <row r="2693">
          <cell r="M2693">
            <v>1</v>
          </cell>
          <cell r="N2693">
            <v>149036</v>
          </cell>
        </row>
        <row r="2694">
          <cell r="M2694">
            <v>1</v>
          </cell>
          <cell r="N2694">
            <v>149036</v>
          </cell>
        </row>
        <row r="2695">
          <cell r="M2695">
            <v>2</v>
          </cell>
          <cell r="N2695" t="str">
            <v>149120 e 148804</v>
          </cell>
        </row>
        <row r="2696">
          <cell r="M2696">
            <v>2</v>
          </cell>
          <cell r="N2696" t="str">
            <v>149120 e 148804</v>
          </cell>
        </row>
        <row r="2697">
          <cell r="M2697">
            <v>2</v>
          </cell>
          <cell r="N2697" t="str">
            <v>149120 e 148804</v>
          </cell>
        </row>
        <row r="2698">
          <cell r="M2698">
            <v>2</v>
          </cell>
          <cell r="N2698" t="str">
            <v>149120 e 148804</v>
          </cell>
        </row>
        <row r="2699">
          <cell r="M2699">
            <v>2</v>
          </cell>
          <cell r="N2699" t="str">
            <v>149120 e 148804</v>
          </cell>
        </row>
        <row r="2700">
          <cell r="M2700">
            <v>2</v>
          </cell>
          <cell r="N2700" t="str">
            <v>149120 e 148804</v>
          </cell>
        </row>
        <row r="2701">
          <cell r="M2701">
            <v>1</v>
          </cell>
          <cell r="N2701">
            <v>149737</v>
          </cell>
        </row>
        <row r="2702">
          <cell r="M2702">
            <v>1</v>
          </cell>
          <cell r="N2702">
            <v>149737</v>
          </cell>
        </row>
        <row r="2703">
          <cell r="M2703">
            <v>1</v>
          </cell>
          <cell r="N2703">
            <v>149737</v>
          </cell>
        </row>
        <row r="2704">
          <cell r="M2704">
            <v>1</v>
          </cell>
          <cell r="N2704">
            <v>150012</v>
          </cell>
        </row>
        <row r="2705">
          <cell r="M2705">
            <v>1</v>
          </cell>
          <cell r="N2705">
            <v>150028</v>
          </cell>
        </row>
        <row r="2706">
          <cell r="M2706">
            <v>3</v>
          </cell>
          <cell r="N2706">
            <v>150163</v>
          </cell>
        </row>
        <row r="2707">
          <cell r="M2707">
            <v>1</v>
          </cell>
          <cell r="N2707" t="str">
            <v>-</v>
          </cell>
        </row>
        <row r="2708">
          <cell r="M2708">
            <v>3</v>
          </cell>
          <cell r="N2708" t="str">
            <v>150161 e 150162</v>
          </cell>
        </row>
        <row r="2709">
          <cell r="M2709">
            <v>3</v>
          </cell>
          <cell r="N2709" t="str">
            <v>150161 e 150162</v>
          </cell>
        </row>
        <row r="2710">
          <cell r="M2710">
            <v>3</v>
          </cell>
          <cell r="N2710" t="str">
            <v>150161 e 150162</v>
          </cell>
        </row>
        <row r="2711">
          <cell r="M2711">
            <v>2</v>
          </cell>
          <cell r="N2711">
            <v>148823</v>
          </cell>
        </row>
        <row r="2712">
          <cell r="M2712">
            <v>1</v>
          </cell>
          <cell r="N2712">
            <v>148970</v>
          </cell>
        </row>
        <row r="2713">
          <cell r="M2713">
            <v>1</v>
          </cell>
          <cell r="N2713">
            <v>148970</v>
          </cell>
        </row>
        <row r="2714">
          <cell r="M2714">
            <v>1</v>
          </cell>
          <cell r="N2714">
            <v>148970</v>
          </cell>
        </row>
        <row r="2715">
          <cell r="M2715">
            <v>1</v>
          </cell>
          <cell r="N2715">
            <v>148970</v>
          </cell>
        </row>
        <row r="2716">
          <cell r="M2716">
            <v>1</v>
          </cell>
          <cell r="N2716">
            <v>148970</v>
          </cell>
        </row>
        <row r="2717">
          <cell r="M2717">
            <v>1</v>
          </cell>
          <cell r="N2717">
            <v>148970</v>
          </cell>
        </row>
        <row r="2718">
          <cell r="M2718">
            <v>1</v>
          </cell>
          <cell r="N2718">
            <v>148970</v>
          </cell>
        </row>
        <row r="2719">
          <cell r="M2719">
            <v>1</v>
          </cell>
          <cell r="N2719">
            <v>148970</v>
          </cell>
        </row>
        <row r="2720">
          <cell r="M2720">
            <v>1</v>
          </cell>
          <cell r="N2720">
            <v>150156</v>
          </cell>
        </row>
        <row r="2721">
          <cell r="M2721">
            <v>1</v>
          </cell>
          <cell r="N2721">
            <v>150156</v>
          </cell>
        </row>
        <row r="2722">
          <cell r="M2722">
            <v>1</v>
          </cell>
          <cell r="N2722">
            <v>150156</v>
          </cell>
        </row>
        <row r="2723">
          <cell r="M2723">
            <v>1</v>
          </cell>
          <cell r="N2723" t="str">
            <v>-</v>
          </cell>
        </row>
        <row r="2724">
          <cell r="M2724">
            <v>2</v>
          </cell>
          <cell r="N2724" t="str">
            <v>149998 e 150142</v>
          </cell>
        </row>
        <row r="2725">
          <cell r="M2725">
            <v>2</v>
          </cell>
          <cell r="N2725" t="str">
            <v>149998 e 150142</v>
          </cell>
        </row>
        <row r="2726">
          <cell r="M2726">
            <v>2</v>
          </cell>
          <cell r="N2726" t="str">
            <v>149998 e 150142</v>
          </cell>
        </row>
        <row r="2727">
          <cell r="M2727">
            <v>1</v>
          </cell>
          <cell r="N2727">
            <v>151293</v>
          </cell>
        </row>
        <row r="2728">
          <cell r="M2728">
            <v>1</v>
          </cell>
          <cell r="N2728">
            <v>151293</v>
          </cell>
        </row>
        <row r="2729">
          <cell r="M2729">
            <v>1</v>
          </cell>
          <cell r="N2729">
            <v>151312</v>
          </cell>
        </row>
        <row r="2730">
          <cell r="M2730">
            <v>1</v>
          </cell>
          <cell r="N2730">
            <v>151312</v>
          </cell>
        </row>
        <row r="2731">
          <cell r="M2731">
            <v>1</v>
          </cell>
          <cell r="N2731">
            <v>151312</v>
          </cell>
        </row>
        <row r="2732">
          <cell r="M2732">
            <v>1</v>
          </cell>
          <cell r="N2732">
            <v>151402</v>
          </cell>
        </row>
        <row r="2733">
          <cell r="M2733">
            <v>1</v>
          </cell>
          <cell r="N2733">
            <v>152864</v>
          </cell>
        </row>
        <row r="2734">
          <cell r="M2734">
            <v>1</v>
          </cell>
          <cell r="N2734">
            <v>152864</v>
          </cell>
        </row>
        <row r="2735">
          <cell r="M2735">
            <v>1</v>
          </cell>
          <cell r="N2735">
            <v>152864</v>
          </cell>
        </row>
        <row r="2736">
          <cell r="M2736">
            <v>1</v>
          </cell>
          <cell r="N2736">
            <v>152864</v>
          </cell>
        </row>
        <row r="2737">
          <cell r="M2737">
            <v>1</v>
          </cell>
          <cell r="N2737">
            <v>152983</v>
          </cell>
        </row>
        <row r="2738">
          <cell r="M2738">
            <v>1</v>
          </cell>
          <cell r="N2738">
            <v>152983</v>
          </cell>
        </row>
        <row r="2739">
          <cell r="M2739">
            <v>1</v>
          </cell>
          <cell r="N2739">
            <v>152983</v>
          </cell>
        </row>
        <row r="2740">
          <cell r="M2740">
            <v>1</v>
          </cell>
          <cell r="N2740">
            <v>152983</v>
          </cell>
        </row>
        <row r="2741">
          <cell r="M2741">
            <v>1</v>
          </cell>
          <cell r="N2741">
            <v>152983</v>
          </cell>
        </row>
        <row r="2742">
          <cell r="M2742">
            <v>1</v>
          </cell>
          <cell r="N2742">
            <v>152983</v>
          </cell>
        </row>
        <row r="2743">
          <cell r="M2743">
            <v>1</v>
          </cell>
          <cell r="N2743">
            <v>152983</v>
          </cell>
        </row>
        <row r="2744">
          <cell r="M2744">
            <v>1</v>
          </cell>
          <cell r="N2744">
            <v>152983</v>
          </cell>
        </row>
        <row r="2745">
          <cell r="M2745">
            <v>1</v>
          </cell>
          <cell r="N2745">
            <v>152983</v>
          </cell>
        </row>
        <row r="2746">
          <cell r="M2746">
            <v>1</v>
          </cell>
          <cell r="N2746">
            <v>152988</v>
          </cell>
        </row>
        <row r="2747">
          <cell r="M2747">
            <v>1</v>
          </cell>
          <cell r="N2747">
            <v>152988</v>
          </cell>
        </row>
        <row r="2748">
          <cell r="M2748">
            <v>1</v>
          </cell>
          <cell r="N2748">
            <v>152988</v>
          </cell>
        </row>
        <row r="2749">
          <cell r="M2749">
            <v>1</v>
          </cell>
          <cell r="N2749">
            <v>152988</v>
          </cell>
        </row>
        <row r="2750">
          <cell r="M2750">
            <v>2</v>
          </cell>
          <cell r="N2750" t="str">
            <v>151569 e 151627</v>
          </cell>
        </row>
        <row r="2751">
          <cell r="M2751">
            <v>2</v>
          </cell>
          <cell r="N2751" t="str">
            <v>151569 e 151627</v>
          </cell>
        </row>
        <row r="2752">
          <cell r="M2752">
            <v>2</v>
          </cell>
          <cell r="N2752" t="str">
            <v>151569 e 151627</v>
          </cell>
        </row>
        <row r="2753">
          <cell r="M2753">
            <v>2</v>
          </cell>
          <cell r="N2753" t="str">
            <v>151569 e 151627</v>
          </cell>
        </row>
        <row r="2754">
          <cell r="M2754">
            <v>2</v>
          </cell>
          <cell r="N2754" t="str">
            <v>151599, 151650, 151630, 151590, 151597 e 151649</v>
          </cell>
        </row>
        <row r="2755">
          <cell r="M2755">
            <v>2</v>
          </cell>
          <cell r="N2755" t="str">
            <v>151628, 151629, 151630, e 151568</v>
          </cell>
        </row>
        <row r="2756">
          <cell r="M2756">
            <v>2</v>
          </cell>
          <cell r="N2756" t="str">
            <v>151628, 151629, 151630, e 151568</v>
          </cell>
        </row>
        <row r="2757">
          <cell r="M2757">
            <v>2</v>
          </cell>
          <cell r="N2757" t="str">
            <v>151628, 151629, 151630, e 151568</v>
          </cell>
        </row>
        <row r="2758">
          <cell r="M2758">
            <v>1</v>
          </cell>
          <cell r="N2758">
            <v>151242</v>
          </cell>
        </row>
        <row r="2759">
          <cell r="M2759">
            <v>1</v>
          </cell>
          <cell r="N2759">
            <v>151242</v>
          </cell>
        </row>
        <row r="2760">
          <cell r="M2760">
            <v>1</v>
          </cell>
          <cell r="N2760">
            <v>151242</v>
          </cell>
        </row>
        <row r="2761">
          <cell r="M2761">
            <v>1</v>
          </cell>
          <cell r="N2761">
            <v>151242</v>
          </cell>
        </row>
        <row r="2762">
          <cell r="M2762">
            <v>1</v>
          </cell>
          <cell r="N2762">
            <v>151400</v>
          </cell>
        </row>
        <row r="2763">
          <cell r="M2763">
            <v>1</v>
          </cell>
          <cell r="N2763">
            <v>151400</v>
          </cell>
        </row>
        <row r="2764">
          <cell r="M2764">
            <v>1</v>
          </cell>
          <cell r="N2764">
            <v>151508</v>
          </cell>
        </row>
        <row r="2765">
          <cell r="M2765">
            <v>1</v>
          </cell>
          <cell r="N2765">
            <v>151508</v>
          </cell>
        </row>
        <row r="2766">
          <cell r="M2766">
            <v>1</v>
          </cell>
          <cell r="N2766">
            <v>151508</v>
          </cell>
        </row>
        <row r="2767">
          <cell r="M2767">
            <v>1</v>
          </cell>
          <cell r="N2767">
            <v>152155</v>
          </cell>
        </row>
        <row r="2768">
          <cell r="M2768">
            <v>1</v>
          </cell>
          <cell r="N2768">
            <v>152506</v>
          </cell>
        </row>
        <row r="2769">
          <cell r="M2769" t="str">
            <v>-</v>
          </cell>
          <cell r="N2769" t="str">
            <v>-</v>
          </cell>
        </row>
        <row r="2770">
          <cell r="M2770">
            <v>1</v>
          </cell>
          <cell r="N2770">
            <v>151260</v>
          </cell>
        </row>
        <row r="2771">
          <cell r="M2771">
            <v>1</v>
          </cell>
          <cell r="N2771">
            <v>151260</v>
          </cell>
        </row>
        <row r="2772">
          <cell r="M2772">
            <v>1</v>
          </cell>
          <cell r="N2772">
            <v>151260</v>
          </cell>
        </row>
        <row r="2773">
          <cell r="M2773">
            <v>1</v>
          </cell>
          <cell r="N2773">
            <v>151260</v>
          </cell>
        </row>
        <row r="2774">
          <cell r="M2774">
            <v>1</v>
          </cell>
          <cell r="N2774">
            <v>151260</v>
          </cell>
        </row>
        <row r="2775">
          <cell r="M2775">
            <v>1</v>
          </cell>
          <cell r="N2775">
            <v>151260</v>
          </cell>
        </row>
        <row r="2776">
          <cell r="M2776">
            <v>1</v>
          </cell>
          <cell r="N2776">
            <v>151260</v>
          </cell>
        </row>
        <row r="2777">
          <cell r="M2777">
            <v>1</v>
          </cell>
          <cell r="N2777">
            <v>151260</v>
          </cell>
        </row>
        <row r="2778">
          <cell r="M2778">
            <v>1</v>
          </cell>
          <cell r="N2778">
            <v>151272</v>
          </cell>
        </row>
        <row r="2779">
          <cell r="M2779">
            <v>2</v>
          </cell>
          <cell r="N2779">
            <v>151492</v>
          </cell>
        </row>
        <row r="2780">
          <cell r="M2780">
            <v>2</v>
          </cell>
          <cell r="N2780">
            <v>151493</v>
          </cell>
        </row>
        <row r="2781">
          <cell r="M2781">
            <v>1</v>
          </cell>
          <cell r="N2781" t="str">
            <v>-</v>
          </cell>
        </row>
        <row r="2782">
          <cell r="M2782">
            <v>1</v>
          </cell>
          <cell r="N2782" t="str">
            <v>-</v>
          </cell>
        </row>
        <row r="2783">
          <cell r="M2783">
            <v>1</v>
          </cell>
          <cell r="N2783" t="str">
            <v>-</v>
          </cell>
        </row>
        <row r="2784">
          <cell r="M2784">
            <v>2</v>
          </cell>
          <cell r="N2784">
            <v>149139</v>
          </cell>
        </row>
        <row r="2785">
          <cell r="M2785">
            <v>2</v>
          </cell>
          <cell r="N2785">
            <v>149139</v>
          </cell>
        </row>
        <row r="2786">
          <cell r="M2786">
            <v>1</v>
          </cell>
          <cell r="N2786">
            <v>151423</v>
          </cell>
        </row>
        <row r="2787">
          <cell r="M2787">
            <v>1</v>
          </cell>
          <cell r="N2787">
            <v>151423</v>
          </cell>
        </row>
        <row r="2788">
          <cell r="M2788">
            <v>1</v>
          </cell>
          <cell r="N2788">
            <v>151423</v>
          </cell>
        </row>
        <row r="2789">
          <cell r="M2789">
            <v>1</v>
          </cell>
          <cell r="N2789">
            <v>151423</v>
          </cell>
        </row>
        <row r="2790">
          <cell r="M2790">
            <v>1</v>
          </cell>
          <cell r="N2790">
            <v>151423</v>
          </cell>
        </row>
        <row r="2791">
          <cell r="M2791">
            <v>1</v>
          </cell>
          <cell r="N2791">
            <v>151434</v>
          </cell>
        </row>
        <row r="2792">
          <cell r="M2792">
            <v>1</v>
          </cell>
          <cell r="N2792">
            <v>151434</v>
          </cell>
        </row>
        <row r="2793">
          <cell r="M2793">
            <v>1</v>
          </cell>
          <cell r="N2793">
            <v>151434</v>
          </cell>
        </row>
        <row r="2794">
          <cell r="M2794">
            <v>1</v>
          </cell>
          <cell r="N2794">
            <v>151434</v>
          </cell>
        </row>
        <row r="2795">
          <cell r="M2795">
            <v>1</v>
          </cell>
          <cell r="N2795">
            <v>151618</v>
          </cell>
        </row>
        <row r="2796">
          <cell r="M2796">
            <v>1</v>
          </cell>
          <cell r="N2796">
            <v>151674</v>
          </cell>
        </row>
        <row r="2797">
          <cell r="M2797">
            <v>1</v>
          </cell>
          <cell r="N2797">
            <v>151674</v>
          </cell>
        </row>
        <row r="2798">
          <cell r="M2798">
            <v>1</v>
          </cell>
          <cell r="N2798">
            <v>151674</v>
          </cell>
        </row>
        <row r="2799">
          <cell r="M2799">
            <v>1</v>
          </cell>
          <cell r="N2799">
            <v>151674</v>
          </cell>
        </row>
        <row r="2800">
          <cell r="M2800">
            <v>1</v>
          </cell>
          <cell r="N2800">
            <v>151687</v>
          </cell>
        </row>
        <row r="2801">
          <cell r="M2801">
            <v>1</v>
          </cell>
          <cell r="N2801">
            <v>152413</v>
          </cell>
        </row>
        <row r="2802">
          <cell r="M2802">
            <v>1</v>
          </cell>
          <cell r="N2802">
            <v>153214</v>
          </cell>
        </row>
        <row r="2803">
          <cell r="M2803">
            <v>1</v>
          </cell>
          <cell r="N2803">
            <v>153214</v>
          </cell>
        </row>
        <row r="2804">
          <cell r="M2804">
            <v>1</v>
          </cell>
          <cell r="N2804">
            <v>153214</v>
          </cell>
        </row>
        <row r="2805">
          <cell r="M2805">
            <v>1</v>
          </cell>
          <cell r="N2805">
            <v>153214</v>
          </cell>
        </row>
        <row r="2806">
          <cell r="M2806">
            <v>1</v>
          </cell>
          <cell r="N2806">
            <v>153214</v>
          </cell>
        </row>
        <row r="2807">
          <cell r="M2807">
            <v>1</v>
          </cell>
          <cell r="N2807">
            <v>153214</v>
          </cell>
        </row>
        <row r="2808">
          <cell r="M2808">
            <v>1</v>
          </cell>
          <cell r="N2808">
            <v>153214</v>
          </cell>
        </row>
        <row r="2809">
          <cell r="M2809">
            <v>1</v>
          </cell>
          <cell r="N2809">
            <v>153214</v>
          </cell>
        </row>
        <row r="2810">
          <cell r="M2810">
            <v>1</v>
          </cell>
          <cell r="N2810">
            <v>153214</v>
          </cell>
        </row>
        <row r="2811">
          <cell r="M2811">
            <v>1</v>
          </cell>
          <cell r="N2811">
            <v>153214</v>
          </cell>
        </row>
        <row r="2812">
          <cell r="M2812">
            <v>1</v>
          </cell>
          <cell r="N2812">
            <v>153215</v>
          </cell>
        </row>
        <row r="2813">
          <cell r="M2813">
            <v>1</v>
          </cell>
          <cell r="N2813">
            <v>153215</v>
          </cell>
        </row>
        <row r="2814">
          <cell r="M2814">
            <v>1</v>
          </cell>
          <cell r="N2814">
            <v>153215</v>
          </cell>
        </row>
        <row r="2815">
          <cell r="M2815">
            <v>1</v>
          </cell>
          <cell r="N2815">
            <v>153216</v>
          </cell>
        </row>
        <row r="2816">
          <cell r="M2816">
            <v>1</v>
          </cell>
          <cell r="N2816">
            <v>153216</v>
          </cell>
        </row>
        <row r="2817">
          <cell r="M2817">
            <v>1</v>
          </cell>
          <cell r="N2817">
            <v>153216</v>
          </cell>
        </row>
        <row r="2818">
          <cell r="M2818">
            <v>1</v>
          </cell>
          <cell r="N2818">
            <v>153216</v>
          </cell>
        </row>
        <row r="2819">
          <cell r="M2819">
            <v>1</v>
          </cell>
          <cell r="N2819">
            <v>153216</v>
          </cell>
        </row>
        <row r="2820">
          <cell r="M2820">
            <v>1</v>
          </cell>
          <cell r="N2820">
            <v>153216</v>
          </cell>
        </row>
        <row r="2821">
          <cell r="M2821">
            <v>1</v>
          </cell>
          <cell r="N2821">
            <v>153216</v>
          </cell>
        </row>
        <row r="2822">
          <cell r="M2822">
            <v>1</v>
          </cell>
          <cell r="N2822">
            <v>153216</v>
          </cell>
        </row>
        <row r="2823">
          <cell r="M2823">
            <v>1</v>
          </cell>
          <cell r="N2823">
            <v>153217</v>
          </cell>
        </row>
        <row r="2824">
          <cell r="M2824">
            <v>1</v>
          </cell>
          <cell r="N2824">
            <v>153217</v>
          </cell>
        </row>
        <row r="2825">
          <cell r="M2825">
            <v>1</v>
          </cell>
          <cell r="N2825">
            <v>153217</v>
          </cell>
        </row>
        <row r="2826">
          <cell r="M2826">
            <v>1</v>
          </cell>
          <cell r="N2826">
            <v>153217</v>
          </cell>
        </row>
        <row r="2827">
          <cell r="M2827">
            <v>1</v>
          </cell>
          <cell r="N2827">
            <v>153217</v>
          </cell>
        </row>
        <row r="2828">
          <cell r="M2828">
            <v>1</v>
          </cell>
          <cell r="N2828">
            <v>153217</v>
          </cell>
        </row>
        <row r="2829">
          <cell r="M2829">
            <v>1</v>
          </cell>
          <cell r="N2829">
            <v>153217</v>
          </cell>
        </row>
        <row r="2830">
          <cell r="M2830">
            <v>1</v>
          </cell>
          <cell r="N2830">
            <v>153217</v>
          </cell>
        </row>
        <row r="2831">
          <cell r="M2831">
            <v>1</v>
          </cell>
          <cell r="N2831">
            <v>153218</v>
          </cell>
        </row>
        <row r="2832">
          <cell r="M2832">
            <v>1</v>
          </cell>
          <cell r="N2832">
            <v>153218</v>
          </cell>
        </row>
        <row r="2833">
          <cell r="M2833">
            <v>1</v>
          </cell>
          <cell r="N2833">
            <v>153218</v>
          </cell>
        </row>
        <row r="2834">
          <cell r="M2834">
            <v>1</v>
          </cell>
          <cell r="N2834">
            <v>153218</v>
          </cell>
        </row>
        <row r="2835">
          <cell r="M2835">
            <v>1</v>
          </cell>
          <cell r="N2835">
            <v>153218</v>
          </cell>
        </row>
        <row r="2836">
          <cell r="M2836">
            <v>1</v>
          </cell>
          <cell r="N2836">
            <v>153219</v>
          </cell>
        </row>
        <row r="2837">
          <cell r="M2837">
            <v>1</v>
          </cell>
          <cell r="N2837">
            <v>153219</v>
          </cell>
        </row>
        <row r="2838">
          <cell r="M2838">
            <v>1</v>
          </cell>
          <cell r="N2838">
            <v>153219</v>
          </cell>
        </row>
        <row r="2839">
          <cell r="M2839">
            <v>1</v>
          </cell>
          <cell r="N2839">
            <v>153219</v>
          </cell>
        </row>
        <row r="2840">
          <cell r="M2840">
            <v>1</v>
          </cell>
          <cell r="N2840">
            <v>151263</v>
          </cell>
        </row>
        <row r="2841">
          <cell r="M2841">
            <v>1</v>
          </cell>
          <cell r="N2841">
            <v>151263</v>
          </cell>
        </row>
        <row r="2842">
          <cell r="M2842">
            <v>1</v>
          </cell>
          <cell r="N2842">
            <v>151263</v>
          </cell>
        </row>
        <row r="2843">
          <cell r="M2843">
            <v>1</v>
          </cell>
          <cell r="N2843">
            <v>151263</v>
          </cell>
        </row>
        <row r="2844">
          <cell r="M2844">
            <v>1</v>
          </cell>
          <cell r="N2844">
            <v>151368</v>
          </cell>
        </row>
        <row r="2845">
          <cell r="M2845">
            <v>1</v>
          </cell>
          <cell r="N2845">
            <v>151731</v>
          </cell>
        </row>
        <row r="2846">
          <cell r="M2846">
            <v>1</v>
          </cell>
          <cell r="N2846" t="str">
            <v>-</v>
          </cell>
        </row>
        <row r="2847">
          <cell r="M2847">
            <v>2</v>
          </cell>
          <cell r="N2847" t="str">
            <v>-</v>
          </cell>
        </row>
        <row r="2848">
          <cell r="M2848">
            <v>1</v>
          </cell>
          <cell r="N2848" t="str">
            <v>-</v>
          </cell>
        </row>
        <row r="2849">
          <cell r="M2849">
            <v>1</v>
          </cell>
          <cell r="N2849">
            <v>151267</v>
          </cell>
        </row>
        <row r="2850">
          <cell r="M2850">
            <v>1</v>
          </cell>
          <cell r="N2850">
            <v>151267</v>
          </cell>
        </row>
        <row r="2851">
          <cell r="M2851">
            <v>1</v>
          </cell>
          <cell r="N2851">
            <v>151267</v>
          </cell>
        </row>
        <row r="2852">
          <cell r="M2852">
            <v>1</v>
          </cell>
          <cell r="N2852">
            <v>151267</v>
          </cell>
        </row>
        <row r="2853">
          <cell r="M2853">
            <v>1</v>
          </cell>
          <cell r="N2853">
            <v>151277</v>
          </cell>
        </row>
        <row r="2854">
          <cell r="M2854">
            <v>1</v>
          </cell>
          <cell r="N2854">
            <v>151277</v>
          </cell>
        </row>
        <row r="2855">
          <cell r="M2855">
            <v>1</v>
          </cell>
          <cell r="N2855">
            <v>151277</v>
          </cell>
        </row>
        <row r="2856">
          <cell r="M2856">
            <v>1</v>
          </cell>
          <cell r="N2856">
            <v>151277</v>
          </cell>
        </row>
        <row r="2857">
          <cell r="M2857">
            <v>1</v>
          </cell>
          <cell r="N2857">
            <v>151277</v>
          </cell>
        </row>
        <row r="2858">
          <cell r="M2858">
            <v>1</v>
          </cell>
          <cell r="N2858">
            <v>151277</v>
          </cell>
        </row>
        <row r="2859">
          <cell r="M2859">
            <v>1</v>
          </cell>
          <cell r="N2859">
            <v>151324</v>
          </cell>
        </row>
        <row r="2860">
          <cell r="M2860">
            <v>1</v>
          </cell>
          <cell r="N2860">
            <v>151324</v>
          </cell>
        </row>
        <row r="2861">
          <cell r="M2861">
            <v>1</v>
          </cell>
          <cell r="N2861">
            <v>151425</v>
          </cell>
        </row>
        <row r="2862">
          <cell r="M2862">
            <v>1</v>
          </cell>
          <cell r="N2862">
            <v>151425</v>
          </cell>
        </row>
        <row r="2863">
          <cell r="M2863">
            <v>1</v>
          </cell>
          <cell r="N2863">
            <v>151489</v>
          </cell>
        </row>
        <row r="2864">
          <cell r="M2864">
            <v>1</v>
          </cell>
          <cell r="N2864">
            <v>151489</v>
          </cell>
        </row>
        <row r="2865">
          <cell r="M2865">
            <v>1</v>
          </cell>
          <cell r="N2865">
            <v>151489</v>
          </cell>
        </row>
        <row r="2866">
          <cell r="M2866">
            <v>3</v>
          </cell>
          <cell r="N2866" t="str">
            <v>-</v>
          </cell>
        </row>
        <row r="2867">
          <cell r="M2867">
            <v>1</v>
          </cell>
          <cell r="N2867" t="str">
            <v>-</v>
          </cell>
        </row>
        <row r="2868">
          <cell r="M2868">
            <v>1</v>
          </cell>
          <cell r="N2868">
            <v>150941</v>
          </cell>
        </row>
        <row r="2869">
          <cell r="M2869">
            <v>1</v>
          </cell>
          <cell r="N2869">
            <v>150941</v>
          </cell>
        </row>
        <row r="2870">
          <cell r="M2870">
            <v>1</v>
          </cell>
          <cell r="N2870">
            <v>150941</v>
          </cell>
        </row>
        <row r="2871">
          <cell r="M2871">
            <v>1</v>
          </cell>
          <cell r="N2871">
            <v>151279</v>
          </cell>
        </row>
        <row r="2872">
          <cell r="M2872">
            <v>1</v>
          </cell>
          <cell r="N2872">
            <v>151279</v>
          </cell>
        </row>
        <row r="2873">
          <cell r="M2873">
            <v>1</v>
          </cell>
          <cell r="N2873">
            <v>151279</v>
          </cell>
        </row>
        <row r="2874">
          <cell r="M2874">
            <v>1</v>
          </cell>
          <cell r="N2874">
            <v>151279</v>
          </cell>
        </row>
        <row r="2875">
          <cell r="M2875">
            <v>1</v>
          </cell>
          <cell r="N2875">
            <v>151279</v>
          </cell>
        </row>
        <row r="2876">
          <cell r="M2876">
            <v>1</v>
          </cell>
          <cell r="N2876">
            <v>151279</v>
          </cell>
        </row>
        <row r="2877">
          <cell r="M2877">
            <v>1</v>
          </cell>
          <cell r="N2877">
            <v>151279</v>
          </cell>
        </row>
        <row r="2878">
          <cell r="M2878">
            <v>1</v>
          </cell>
          <cell r="N2878">
            <v>151279</v>
          </cell>
        </row>
        <row r="2879">
          <cell r="M2879">
            <v>1</v>
          </cell>
          <cell r="N2879">
            <v>151279</v>
          </cell>
        </row>
        <row r="2880">
          <cell r="M2880">
            <v>1</v>
          </cell>
          <cell r="N2880">
            <v>151326</v>
          </cell>
        </row>
        <row r="2881">
          <cell r="M2881">
            <v>1</v>
          </cell>
          <cell r="N2881">
            <v>151326</v>
          </cell>
        </row>
        <row r="2882">
          <cell r="M2882">
            <v>1</v>
          </cell>
          <cell r="N2882">
            <v>151344</v>
          </cell>
        </row>
        <row r="2883">
          <cell r="M2883">
            <v>1</v>
          </cell>
          <cell r="N2883">
            <v>151344</v>
          </cell>
        </row>
        <row r="2884">
          <cell r="M2884">
            <v>1</v>
          </cell>
          <cell r="N2884">
            <v>151418</v>
          </cell>
        </row>
        <row r="2885">
          <cell r="M2885">
            <v>1</v>
          </cell>
          <cell r="N2885">
            <v>151418</v>
          </cell>
        </row>
        <row r="2886">
          <cell r="M2886">
            <v>1</v>
          </cell>
          <cell r="N2886">
            <v>151418</v>
          </cell>
        </row>
        <row r="2887">
          <cell r="M2887">
            <v>1</v>
          </cell>
          <cell r="N2887">
            <v>151418</v>
          </cell>
        </row>
        <row r="2888">
          <cell r="M2888">
            <v>1</v>
          </cell>
          <cell r="N2888">
            <v>151418</v>
          </cell>
        </row>
        <row r="2889">
          <cell r="M2889">
            <v>1</v>
          </cell>
          <cell r="N2889">
            <v>151418</v>
          </cell>
        </row>
        <row r="2890">
          <cell r="M2890">
            <v>1</v>
          </cell>
          <cell r="N2890">
            <v>151418</v>
          </cell>
        </row>
        <row r="2891">
          <cell r="M2891">
            <v>1</v>
          </cell>
          <cell r="N2891">
            <v>151418</v>
          </cell>
        </row>
        <row r="2892">
          <cell r="M2892">
            <v>1</v>
          </cell>
          <cell r="N2892">
            <v>151418</v>
          </cell>
        </row>
        <row r="2893">
          <cell r="M2893">
            <v>1</v>
          </cell>
          <cell r="N2893">
            <v>151418</v>
          </cell>
        </row>
        <row r="2894">
          <cell r="M2894">
            <v>1</v>
          </cell>
          <cell r="N2894">
            <v>151418</v>
          </cell>
        </row>
        <row r="2895">
          <cell r="M2895">
            <v>1</v>
          </cell>
          <cell r="N2895">
            <v>151418</v>
          </cell>
        </row>
        <row r="2896">
          <cell r="M2896">
            <v>1</v>
          </cell>
          <cell r="N2896">
            <v>151418</v>
          </cell>
        </row>
        <row r="2897">
          <cell r="M2897">
            <v>1</v>
          </cell>
          <cell r="N2897">
            <v>151418</v>
          </cell>
        </row>
        <row r="2898">
          <cell r="M2898">
            <v>1</v>
          </cell>
          <cell r="N2898">
            <v>151426</v>
          </cell>
        </row>
        <row r="2899">
          <cell r="M2899">
            <v>1</v>
          </cell>
          <cell r="N2899">
            <v>151426</v>
          </cell>
        </row>
        <row r="2900">
          <cell r="M2900">
            <v>1</v>
          </cell>
          <cell r="N2900">
            <v>151426</v>
          </cell>
        </row>
        <row r="2901">
          <cell r="M2901">
            <v>1</v>
          </cell>
          <cell r="N2901">
            <v>151426</v>
          </cell>
        </row>
        <row r="2902">
          <cell r="M2902">
            <v>1</v>
          </cell>
          <cell r="N2902">
            <v>151426</v>
          </cell>
        </row>
        <row r="2903">
          <cell r="M2903">
            <v>1</v>
          </cell>
          <cell r="N2903">
            <v>151426</v>
          </cell>
        </row>
        <row r="2904">
          <cell r="M2904">
            <v>1</v>
          </cell>
          <cell r="N2904">
            <v>151426</v>
          </cell>
        </row>
        <row r="2905">
          <cell r="M2905">
            <v>1</v>
          </cell>
          <cell r="N2905">
            <v>151426</v>
          </cell>
        </row>
        <row r="2906">
          <cell r="M2906">
            <v>1</v>
          </cell>
          <cell r="N2906">
            <v>151490</v>
          </cell>
        </row>
        <row r="2907">
          <cell r="M2907">
            <v>1</v>
          </cell>
          <cell r="N2907">
            <v>151490</v>
          </cell>
        </row>
        <row r="2908">
          <cell r="M2908">
            <v>1</v>
          </cell>
          <cell r="N2908">
            <v>151490</v>
          </cell>
        </row>
        <row r="2909">
          <cell r="M2909">
            <v>1</v>
          </cell>
          <cell r="N2909">
            <v>151490</v>
          </cell>
        </row>
        <row r="2910">
          <cell r="M2910">
            <v>1</v>
          </cell>
          <cell r="N2910">
            <v>151490</v>
          </cell>
        </row>
        <row r="2911">
          <cell r="M2911">
            <v>1</v>
          </cell>
          <cell r="N2911">
            <v>151613</v>
          </cell>
        </row>
        <row r="2912">
          <cell r="M2912">
            <v>1</v>
          </cell>
          <cell r="N2912">
            <v>151613</v>
          </cell>
        </row>
        <row r="2913">
          <cell r="M2913">
            <v>1</v>
          </cell>
          <cell r="N2913">
            <v>151613</v>
          </cell>
        </row>
        <row r="2914">
          <cell r="M2914">
            <v>1</v>
          </cell>
          <cell r="N2914">
            <v>151613</v>
          </cell>
        </row>
        <row r="2915">
          <cell r="M2915">
            <v>1</v>
          </cell>
          <cell r="N2915">
            <v>151613</v>
          </cell>
        </row>
        <row r="2916">
          <cell r="M2916">
            <v>1</v>
          </cell>
          <cell r="N2916">
            <v>151613</v>
          </cell>
        </row>
        <row r="2917">
          <cell r="M2917">
            <v>1</v>
          </cell>
          <cell r="N2917">
            <v>151881</v>
          </cell>
        </row>
        <row r="2918">
          <cell r="M2918">
            <v>1</v>
          </cell>
          <cell r="N2918">
            <v>151881</v>
          </cell>
        </row>
        <row r="2919">
          <cell r="M2919">
            <v>1</v>
          </cell>
          <cell r="N2919">
            <v>151881</v>
          </cell>
        </row>
        <row r="2920">
          <cell r="M2920">
            <v>1</v>
          </cell>
          <cell r="N2920">
            <v>152394</v>
          </cell>
        </row>
        <row r="2921">
          <cell r="M2921">
            <v>1</v>
          </cell>
          <cell r="N2921">
            <v>152394</v>
          </cell>
        </row>
        <row r="2922">
          <cell r="M2922">
            <v>3</v>
          </cell>
          <cell r="N2922">
            <v>152969</v>
          </cell>
        </row>
        <row r="2923">
          <cell r="M2923">
            <v>3</v>
          </cell>
          <cell r="N2923">
            <v>152974</v>
          </cell>
        </row>
        <row r="2924">
          <cell r="M2924">
            <v>1</v>
          </cell>
          <cell r="N2924">
            <v>153107</v>
          </cell>
        </row>
        <row r="2925">
          <cell r="M2925">
            <v>1</v>
          </cell>
          <cell r="N2925">
            <v>151213</v>
          </cell>
        </row>
        <row r="2926">
          <cell r="M2926">
            <v>1</v>
          </cell>
          <cell r="N2926">
            <v>151213</v>
          </cell>
        </row>
        <row r="2927">
          <cell r="M2927">
            <v>1</v>
          </cell>
          <cell r="N2927">
            <v>151213</v>
          </cell>
        </row>
        <row r="2928">
          <cell r="M2928">
            <v>1</v>
          </cell>
          <cell r="N2928">
            <v>151290</v>
          </cell>
        </row>
        <row r="2929">
          <cell r="M2929">
            <v>1</v>
          </cell>
          <cell r="N2929">
            <v>151290</v>
          </cell>
        </row>
        <row r="2930">
          <cell r="M2930">
            <v>1</v>
          </cell>
          <cell r="N2930">
            <v>151290</v>
          </cell>
        </row>
        <row r="2931">
          <cell r="M2931">
            <v>1</v>
          </cell>
          <cell r="N2931">
            <v>151311</v>
          </cell>
        </row>
        <row r="2932">
          <cell r="M2932">
            <v>1</v>
          </cell>
          <cell r="N2932">
            <v>151311</v>
          </cell>
        </row>
        <row r="2933">
          <cell r="M2933">
            <v>1</v>
          </cell>
          <cell r="N2933">
            <v>151311</v>
          </cell>
        </row>
        <row r="2934">
          <cell r="M2934">
            <v>1</v>
          </cell>
          <cell r="N2934">
            <v>151311</v>
          </cell>
        </row>
        <row r="2935">
          <cell r="M2935">
            <v>1</v>
          </cell>
          <cell r="N2935">
            <v>151311</v>
          </cell>
        </row>
        <row r="2936">
          <cell r="M2936">
            <v>1</v>
          </cell>
          <cell r="N2936">
            <v>151311</v>
          </cell>
        </row>
        <row r="2937">
          <cell r="M2937">
            <v>1</v>
          </cell>
          <cell r="N2937">
            <v>151384</v>
          </cell>
        </row>
        <row r="2938">
          <cell r="M2938">
            <v>1</v>
          </cell>
          <cell r="N2938">
            <v>151384</v>
          </cell>
        </row>
        <row r="2939">
          <cell r="M2939">
            <v>1</v>
          </cell>
          <cell r="N2939">
            <v>151384</v>
          </cell>
        </row>
        <row r="2940">
          <cell r="M2940">
            <v>1</v>
          </cell>
          <cell r="N2940">
            <v>151384</v>
          </cell>
        </row>
        <row r="2941">
          <cell r="M2941">
            <v>1</v>
          </cell>
          <cell r="N2941">
            <v>151384</v>
          </cell>
        </row>
        <row r="2942">
          <cell r="M2942">
            <v>1</v>
          </cell>
          <cell r="N2942">
            <v>151384</v>
          </cell>
        </row>
        <row r="2943">
          <cell r="M2943">
            <v>1</v>
          </cell>
          <cell r="N2943">
            <v>151384</v>
          </cell>
        </row>
        <row r="2944">
          <cell r="M2944">
            <v>1</v>
          </cell>
          <cell r="N2944">
            <v>151389</v>
          </cell>
        </row>
        <row r="2945">
          <cell r="M2945">
            <v>1</v>
          </cell>
          <cell r="N2945">
            <v>151389</v>
          </cell>
        </row>
        <row r="2946">
          <cell r="M2946">
            <v>1</v>
          </cell>
          <cell r="N2946">
            <v>151389</v>
          </cell>
        </row>
        <row r="2947">
          <cell r="M2947">
            <v>1</v>
          </cell>
          <cell r="N2947">
            <v>151389</v>
          </cell>
        </row>
        <row r="2948">
          <cell r="M2948">
            <v>1</v>
          </cell>
          <cell r="N2948">
            <v>151462</v>
          </cell>
        </row>
        <row r="2949">
          <cell r="M2949">
            <v>1</v>
          </cell>
          <cell r="N2949">
            <v>151685</v>
          </cell>
        </row>
        <row r="2950">
          <cell r="M2950">
            <v>1</v>
          </cell>
          <cell r="N2950">
            <v>151745</v>
          </cell>
        </row>
        <row r="2951">
          <cell r="M2951">
            <v>1</v>
          </cell>
          <cell r="N2951">
            <v>151745</v>
          </cell>
        </row>
        <row r="2952">
          <cell r="M2952">
            <v>1</v>
          </cell>
          <cell r="N2952">
            <v>151747</v>
          </cell>
        </row>
        <row r="2953">
          <cell r="M2953">
            <v>1</v>
          </cell>
          <cell r="N2953">
            <v>151749</v>
          </cell>
        </row>
        <row r="2954">
          <cell r="M2954">
            <v>1</v>
          </cell>
          <cell r="N2954">
            <v>151749</v>
          </cell>
        </row>
        <row r="2955">
          <cell r="M2955">
            <v>1</v>
          </cell>
          <cell r="N2955">
            <v>152129</v>
          </cell>
        </row>
        <row r="2956">
          <cell r="M2956">
            <v>1</v>
          </cell>
          <cell r="N2956">
            <v>152129</v>
          </cell>
        </row>
        <row r="2957">
          <cell r="M2957">
            <v>1</v>
          </cell>
          <cell r="N2957">
            <v>152486</v>
          </cell>
        </row>
        <row r="2958">
          <cell r="M2958">
            <v>1</v>
          </cell>
          <cell r="N2958">
            <v>152486</v>
          </cell>
        </row>
        <row r="2959">
          <cell r="M2959">
            <v>1</v>
          </cell>
          <cell r="N2959">
            <v>153005</v>
          </cell>
        </row>
        <row r="2960">
          <cell r="M2960">
            <v>1</v>
          </cell>
          <cell r="N2960">
            <v>153005</v>
          </cell>
        </row>
        <row r="2961">
          <cell r="M2961">
            <v>1</v>
          </cell>
          <cell r="N2961" t="str">
            <v>-</v>
          </cell>
        </row>
        <row r="2962">
          <cell r="M2962">
            <v>1</v>
          </cell>
          <cell r="N2962">
            <v>152952</v>
          </cell>
        </row>
        <row r="2963">
          <cell r="M2963">
            <v>1</v>
          </cell>
          <cell r="N2963">
            <v>153092</v>
          </cell>
        </row>
        <row r="2964">
          <cell r="M2964">
            <v>1</v>
          </cell>
          <cell r="N2964">
            <v>153092</v>
          </cell>
        </row>
        <row r="2965">
          <cell r="M2965">
            <v>1</v>
          </cell>
          <cell r="N2965" t="str">
            <v>-</v>
          </cell>
        </row>
        <row r="2966">
          <cell r="M2966">
            <v>1</v>
          </cell>
          <cell r="N2966" t="str">
            <v>-</v>
          </cell>
        </row>
        <row r="2967">
          <cell r="M2967">
            <v>1</v>
          </cell>
          <cell r="N2967" t="str">
            <v>-</v>
          </cell>
        </row>
        <row r="2968">
          <cell r="M2968">
            <v>1</v>
          </cell>
          <cell r="N2968" t="str">
            <v>-</v>
          </cell>
        </row>
        <row r="2969">
          <cell r="M2969">
            <v>1</v>
          </cell>
          <cell r="N2969">
            <v>151286</v>
          </cell>
        </row>
        <row r="2970">
          <cell r="M2970">
            <v>1</v>
          </cell>
          <cell r="N2970">
            <v>151286</v>
          </cell>
        </row>
        <row r="2971">
          <cell r="M2971">
            <v>1</v>
          </cell>
          <cell r="N2971">
            <v>151286</v>
          </cell>
        </row>
        <row r="2972">
          <cell r="M2972">
            <v>1</v>
          </cell>
          <cell r="N2972">
            <v>151435</v>
          </cell>
        </row>
        <row r="2973">
          <cell r="M2973">
            <v>1</v>
          </cell>
          <cell r="N2973">
            <v>151435</v>
          </cell>
        </row>
        <row r="2974">
          <cell r="M2974">
            <v>1</v>
          </cell>
          <cell r="N2974">
            <v>151435</v>
          </cell>
        </row>
        <row r="2975">
          <cell r="M2975">
            <v>1</v>
          </cell>
          <cell r="N2975">
            <v>151435</v>
          </cell>
        </row>
        <row r="2976">
          <cell r="M2976">
            <v>1</v>
          </cell>
          <cell r="N2976">
            <v>151435</v>
          </cell>
        </row>
        <row r="2977">
          <cell r="M2977">
            <v>1</v>
          </cell>
          <cell r="N2977">
            <v>151450</v>
          </cell>
        </row>
        <row r="2978">
          <cell r="M2978">
            <v>1</v>
          </cell>
          <cell r="N2978">
            <v>151450</v>
          </cell>
        </row>
        <row r="2979">
          <cell r="M2979">
            <v>1</v>
          </cell>
          <cell r="N2979">
            <v>152957</v>
          </cell>
        </row>
        <row r="2980">
          <cell r="M2980">
            <v>1</v>
          </cell>
          <cell r="N2980">
            <v>152961</v>
          </cell>
        </row>
        <row r="2981">
          <cell r="M2981">
            <v>1</v>
          </cell>
          <cell r="N2981">
            <v>151287</v>
          </cell>
        </row>
        <row r="2982">
          <cell r="M2982">
            <v>1</v>
          </cell>
          <cell r="N2982">
            <v>151451</v>
          </cell>
        </row>
        <row r="2983">
          <cell r="M2983">
            <v>1</v>
          </cell>
          <cell r="N2983">
            <v>151451</v>
          </cell>
        </row>
        <row r="2984">
          <cell r="M2984">
            <v>1</v>
          </cell>
          <cell r="N2984">
            <v>151451</v>
          </cell>
        </row>
        <row r="2985">
          <cell r="M2985">
            <v>1</v>
          </cell>
          <cell r="N2985">
            <v>151451</v>
          </cell>
        </row>
        <row r="2986">
          <cell r="M2986">
            <v>1</v>
          </cell>
          <cell r="N2986">
            <v>151451</v>
          </cell>
        </row>
        <row r="2987">
          <cell r="M2987">
            <v>1</v>
          </cell>
          <cell r="N2987">
            <v>151729</v>
          </cell>
        </row>
        <row r="2988">
          <cell r="M2988">
            <v>1</v>
          </cell>
          <cell r="N2988">
            <v>151729</v>
          </cell>
        </row>
        <row r="2989">
          <cell r="M2989">
            <v>1</v>
          </cell>
          <cell r="N2989">
            <v>151729</v>
          </cell>
        </row>
        <row r="2990">
          <cell r="M2990">
            <v>1</v>
          </cell>
          <cell r="N2990">
            <v>151885</v>
          </cell>
        </row>
        <row r="2991">
          <cell r="M2991">
            <v>1</v>
          </cell>
          <cell r="N2991">
            <v>151890</v>
          </cell>
        </row>
        <row r="2992">
          <cell r="M2992">
            <v>1</v>
          </cell>
          <cell r="N2992">
            <v>152967</v>
          </cell>
        </row>
        <row r="2993">
          <cell r="M2993">
            <v>1</v>
          </cell>
          <cell r="N2993">
            <v>152977</v>
          </cell>
        </row>
        <row r="2994">
          <cell r="M2994">
            <v>1</v>
          </cell>
          <cell r="N2994">
            <v>153076</v>
          </cell>
        </row>
        <row r="2995">
          <cell r="M2995">
            <v>1</v>
          </cell>
          <cell r="N2995">
            <v>153076</v>
          </cell>
        </row>
        <row r="2996">
          <cell r="M2996">
            <v>1</v>
          </cell>
          <cell r="N2996">
            <v>153076</v>
          </cell>
        </row>
        <row r="2997">
          <cell r="M2997">
            <v>1</v>
          </cell>
          <cell r="N2997">
            <v>153076</v>
          </cell>
        </row>
        <row r="2998">
          <cell r="M2998">
            <v>1</v>
          </cell>
          <cell r="N2998">
            <v>153076</v>
          </cell>
        </row>
        <row r="2999">
          <cell r="M2999">
            <v>1</v>
          </cell>
          <cell r="N2999">
            <v>153076</v>
          </cell>
        </row>
        <row r="3000">
          <cell r="M3000">
            <v>1</v>
          </cell>
          <cell r="N3000">
            <v>153076</v>
          </cell>
        </row>
        <row r="3001">
          <cell r="M3001">
            <v>1</v>
          </cell>
          <cell r="N3001">
            <v>153079</v>
          </cell>
        </row>
        <row r="3002">
          <cell r="M3002">
            <v>1</v>
          </cell>
          <cell r="N3002">
            <v>153079</v>
          </cell>
        </row>
        <row r="3003">
          <cell r="M3003">
            <v>1</v>
          </cell>
          <cell r="N3003">
            <v>153079</v>
          </cell>
        </row>
        <row r="3004">
          <cell r="M3004">
            <v>1</v>
          </cell>
          <cell r="N3004">
            <v>153079</v>
          </cell>
        </row>
        <row r="3005">
          <cell r="M3005">
            <v>1</v>
          </cell>
          <cell r="N3005">
            <v>151288</v>
          </cell>
        </row>
        <row r="3006">
          <cell r="M3006">
            <v>1</v>
          </cell>
          <cell r="N3006">
            <v>151288</v>
          </cell>
        </row>
        <row r="3007">
          <cell r="M3007">
            <v>1</v>
          </cell>
          <cell r="N3007">
            <v>151288</v>
          </cell>
        </row>
        <row r="3008">
          <cell r="M3008">
            <v>1</v>
          </cell>
          <cell r="N3008">
            <v>151303</v>
          </cell>
        </row>
        <row r="3009">
          <cell r="M3009">
            <v>1</v>
          </cell>
          <cell r="N3009">
            <v>151303</v>
          </cell>
        </row>
        <row r="3010">
          <cell r="M3010">
            <v>1</v>
          </cell>
          <cell r="N3010">
            <v>151891</v>
          </cell>
        </row>
        <row r="3011">
          <cell r="M3011">
            <v>1</v>
          </cell>
          <cell r="N3011">
            <v>151891</v>
          </cell>
        </row>
        <row r="3012">
          <cell r="M3012">
            <v>3</v>
          </cell>
          <cell r="N3012">
            <v>152993</v>
          </cell>
        </row>
        <row r="3013">
          <cell r="M3013">
            <v>3</v>
          </cell>
          <cell r="N3013">
            <v>152993</v>
          </cell>
        </row>
        <row r="3014">
          <cell r="M3014">
            <v>3</v>
          </cell>
          <cell r="N3014">
            <v>152993</v>
          </cell>
        </row>
        <row r="3015">
          <cell r="M3015">
            <v>3</v>
          </cell>
          <cell r="N3015">
            <v>152993</v>
          </cell>
        </row>
        <row r="3016">
          <cell r="M3016">
            <v>3</v>
          </cell>
          <cell r="N3016">
            <v>152993</v>
          </cell>
        </row>
        <row r="3017">
          <cell r="M3017">
            <v>1</v>
          </cell>
          <cell r="N3017" t="str">
            <v>-</v>
          </cell>
        </row>
        <row r="3018">
          <cell r="M3018">
            <v>1</v>
          </cell>
          <cell r="N3018" t="str">
            <v>-</v>
          </cell>
        </row>
        <row r="3019">
          <cell r="M3019">
            <v>1</v>
          </cell>
          <cell r="N3019" t="str">
            <v>-</v>
          </cell>
        </row>
        <row r="3020">
          <cell r="M3020">
            <v>1</v>
          </cell>
          <cell r="N3020" t="str">
            <v>-</v>
          </cell>
        </row>
        <row r="3021">
          <cell r="M3021">
            <v>1</v>
          </cell>
          <cell r="N3021">
            <v>151273</v>
          </cell>
        </row>
        <row r="3022">
          <cell r="M3022">
            <v>1</v>
          </cell>
          <cell r="N3022">
            <v>151315</v>
          </cell>
        </row>
        <row r="3023">
          <cell r="M3023">
            <v>1</v>
          </cell>
          <cell r="N3023">
            <v>151315</v>
          </cell>
        </row>
        <row r="3024">
          <cell r="M3024">
            <v>1</v>
          </cell>
          <cell r="N3024">
            <v>151315</v>
          </cell>
        </row>
        <row r="3025">
          <cell r="M3025">
            <v>1</v>
          </cell>
          <cell r="N3025">
            <v>151315</v>
          </cell>
        </row>
        <row r="3026">
          <cell r="M3026">
            <v>1</v>
          </cell>
          <cell r="N3026">
            <v>151315</v>
          </cell>
        </row>
        <row r="3027">
          <cell r="M3027">
            <v>1</v>
          </cell>
          <cell r="N3027">
            <v>151315</v>
          </cell>
        </row>
        <row r="3028">
          <cell r="M3028">
            <v>1</v>
          </cell>
          <cell r="N3028">
            <v>151315</v>
          </cell>
        </row>
        <row r="3029">
          <cell r="M3029">
            <v>1</v>
          </cell>
          <cell r="N3029">
            <v>151315</v>
          </cell>
        </row>
        <row r="3030">
          <cell r="M3030">
            <v>1</v>
          </cell>
          <cell r="N3030">
            <v>151416</v>
          </cell>
        </row>
        <row r="3031">
          <cell r="M3031">
            <v>1</v>
          </cell>
          <cell r="N3031">
            <v>153116</v>
          </cell>
        </row>
        <row r="3032">
          <cell r="M3032">
            <v>1</v>
          </cell>
          <cell r="N3032">
            <v>153184</v>
          </cell>
        </row>
        <row r="3033">
          <cell r="M3033">
            <v>1</v>
          </cell>
          <cell r="N3033">
            <v>153184</v>
          </cell>
        </row>
        <row r="3034">
          <cell r="M3034">
            <v>1</v>
          </cell>
          <cell r="N3034">
            <v>153184</v>
          </cell>
        </row>
        <row r="3035">
          <cell r="M3035">
            <v>1</v>
          </cell>
          <cell r="N3035">
            <v>153184</v>
          </cell>
        </row>
        <row r="3036">
          <cell r="M3036">
            <v>1</v>
          </cell>
          <cell r="N3036">
            <v>153184</v>
          </cell>
        </row>
        <row r="3037">
          <cell r="M3037">
            <v>1</v>
          </cell>
          <cell r="N3037">
            <v>153189</v>
          </cell>
        </row>
        <row r="3038">
          <cell r="M3038">
            <v>1</v>
          </cell>
          <cell r="N3038">
            <v>153189</v>
          </cell>
        </row>
        <row r="3039">
          <cell r="M3039">
            <v>1</v>
          </cell>
          <cell r="N3039">
            <v>153189</v>
          </cell>
        </row>
        <row r="3040">
          <cell r="M3040">
            <v>1</v>
          </cell>
          <cell r="N3040">
            <v>153189</v>
          </cell>
        </row>
        <row r="3041">
          <cell r="M3041">
            <v>1</v>
          </cell>
          <cell r="N3041">
            <v>153189</v>
          </cell>
        </row>
        <row r="3042">
          <cell r="M3042">
            <v>1</v>
          </cell>
          <cell r="N3042">
            <v>153189</v>
          </cell>
        </row>
        <row r="3043">
          <cell r="M3043">
            <v>1</v>
          </cell>
          <cell r="N3043">
            <v>153189</v>
          </cell>
        </row>
        <row r="3044">
          <cell r="M3044">
            <v>1</v>
          </cell>
          <cell r="N3044">
            <v>153189</v>
          </cell>
        </row>
        <row r="3045">
          <cell r="M3045">
            <v>1</v>
          </cell>
          <cell r="N3045">
            <v>153189</v>
          </cell>
        </row>
        <row r="3046">
          <cell r="M3046">
            <v>1</v>
          </cell>
          <cell r="N3046">
            <v>153189</v>
          </cell>
        </row>
        <row r="3047">
          <cell r="M3047">
            <v>1</v>
          </cell>
          <cell r="N3047">
            <v>153189</v>
          </cell>
        </row>
        <row r="3048">
          <cell r="M3048">
            <v>1</v>
          </cell>
          <cell r="N3048">
            <v>153189</v>
          </cell>
        </row>
        <row r="3049">
          <cell r="M3049">
            <v>1</v>
          </cell>
          <cell r="N3049">
            <v>153189</v>
          </cell>
        </row>
        <row r="3050">
          <cell r="M3050">
            <v>1</v>
          </cell>
          <cell r="N3050">
            <v>153189</v>
          </cell>
        </row>
        <row r="3051">
          <cell r="M3051">
            <v>1</v>
          </cell>
          <cell r="N3051">
            <v>153189</v>
          </cell>
        </row>
        <row r="3052">
          <cell r="M3052">
            <v>1</v>
          </cell>
          <cell r="N3052">
            <v>153189</v>
          </cell>
        </row>
        <row r="3053">
          <cell r="M3053">
            <v>1</v>
          </cell>
          <cell r="N3053">
            <v>153189</v>
          </cell>
        </row>
        <row r="3054">
          <cell r="M3054">
            <v>1</v>
          </cell>
          <cell r="N3054">
            <v>153189</v>
          </cell>
        </row>
        <row r="3055">
          <cell r="M3055">
            <v>1</v>
          </cell>
          <cell r="N3055">
            <v>153189</v>
          </cell>
        </row>
        <row r="3056">
          <cell r="M3056">
            <v>1</v>
          </cell>
          <cell r="N3056">
            <v>153189</v>
          </cell>
        </row>
        <row r="3057">
          <cell r="M3057">
            <v>1</v>
          </cell>
          <cell r="N3057">
            <v>151294</v>
          </cell>
        </row>
        <row r="3058">
          <cell r="M3058">
            <v>1</v>
          </cell>
          <cell r="N3058">
            <v>151294</v>
          </cell>
        </row>
        <row r="3059">
          <cell r="M3059">
            <v>1</v>
          </cell>
          <cell r="N3059">
            <v>151294</v>
          </cell>
        </row>
        <row r="3060">
          <cell r="M3060">
            <v>1</v>
          </cell>
          <cell r="N3060">
            <v>151294</v>
          </cell>
        </row>
        <row r="3061">
          <cell r="M3061">
            <v>1</v>
          </cell>
          <cell r="N3061">
            <v>151347</v>
          </cell>
        </row>
        <row r="3062">
          <cell r="M3062">
            <v>1</v>
          </cell>
          <cell r="N3062">
            <v>151347</v>
          </cell>
        </row>
        <row r="3063">
          <cell r="M3063">
            <v>1</v>
          </cell>
          <cell r="N3063">
            <v>151347</v>
          </cell>
        </row>
        <row r="3064">
          <cell r="M3064">
            <v>1</v>
          </cell>
          <cell r="N3064">
            <v>151347</v>
          </cell>
        </row>
        <row r="3065">
          <cell r="M3065">
            <v>1</v>
          </cell>
          <cell r="N3065">
            <v>151347</v>
          </cell>
        </row>
        <row r="3066">
          <cell r="M3066">
            <v>1</v>
          </cell>
          <cell r="N3066">
            <v>151408</v>
          </cell>
        </row>
        <row r="3067">
          <cell r="M3067">
            <v>1</v>
          </cell>
          <cell r="N3067">
            <v>151408</v>
          </cell>
        </row>
        <row r="3068">
          <cell r="M3068">
            <v>1</v>
          </cell>
          <cell r="N3068">
            <v>151408</v>
          </cell>
        </row>
        <row r="3069">
          <cell r="M3069">
            <v>1</v>
          </cell>
          <cell r="N3069">
            <v>151473</v>
          </cell>
        </row>
        <row r="3070">
          <cell r="M3070">
            <v>1</v>
          </cell>
          <cell r="N3070">
            <v>151473</v>
          </cell>
        </row>
        <row r="3071">
          <cell r="M3071">
            <v>1</v>
          </cell>
          <cell r="N3071">
            <v>151473</v>
          </cell>
        </row>
        <row r="3072">
          <cell r="M3072">
            <v>1</v>
          </cell>
          <cell r="N3072">
            <v>151695</v>
          </cell>
        </row>
        <row r="3073">
          <cell r="M3073">
            <v>1</v>
          </cell>
          <cell r="N3073">
            <v>151695</v>
          </cell>
        </row>
        <row r="3074">
          <cell r="M3074">
            <v>1</v>
          </cell>
          <cell r="N3074" t="str">
            <v>-</v>
          </cell>
        </row>
        <row r="3075">
          <cell r="M3075">
            <v>3</v>
          </cell>
          <cell r="N3075" t="str">
            <v>153008, 153009 e 153019</v>
          </cell>
        </row>
        <row r="3076">
          <cell r="M3076">
            <v>3</v>
          </cell>
          <cell r="N3076" t="str">
            <v>153008, 153009 e 153019</v>
          </cell>
        </row>
        <row r="3077">
          <cell r="M3077">
            <v>3</v>
          </cell>
          <cell r="N3077" t="str">
            <v>153008, 153009 e 153019</v>
          </cell>
        </row>
        <row r="3078">
          <cell r="M3078">
            <v>3</v>
          </cell>
          <cell r="N3078" t="str">
            <v>153008, 153009 e 153019</v>
          </cell>
        </row>
        <row r="3079">
          <cell r="M3079">
            <v>1</v>
          </cell>
          <cell r="N3079">
            <v>150938</v>
          </cell>
        </row>
        <row r="3080">
          <cell r="M3080">
            <v>1</v>
          </cell>
          <cell r="N3080">
            <v>150938</v>
          </cell>
        </row>
        <row r="3081">
          <cell r="M3081">
            <v>1</v>
          </cell>
          <cell r="N3081">
            <v>150938</v>
          </cell>
        </row>
        <row r="3082">
          <cell r="M3082">
            <v>1</v>
          </cell>
          <cell r="N3082">
            <v>151180</v>
          </cell>
        </row>
        <row r="3083">
          <cell r="M3083">
            <v>1</v>
          </cell>
          <cell r="N3083">
            <v>151258</v>
          </cell>
        </row>
        <row r="3084">
          <cell r="M3084">
            <v>1</v>
          </cell>
          <cell r="N3084">
            <v>151258</v>
          </cell>
        </row>
        <row r="3085">
          <cell r="M3085">
            <v>1</v>
          </cell>
          <cell r="N3085">
            <v>151258</v>
          </cell>
        </row>
        <row r="3086">
          <cell r="M3086">
            <v>1</v>
          </cell>
          <cell r="N3086">
            <v>151258</v>
          </cell>
        </row>
        <row r="3087">
          <cell r="M3087">
            <v>1</v>
          </cell>
          <cell r="N3087">
            <v>151258</v>
          </cell>
        </row>
        <row r="3088">
          <cell r="M3088">
            <v>1</v>
          </cell>
          <cell r="N3088">
            <v>151258</v>
          </cell>
        </row>
        <row r="3089">
          <cell r="M3089">
            <v>1</v>
          </cell>
          <cell r="N3089">
            <v>151276</v>
          </cell>
        </row>
        <row r="3090">
          <cell r="M3090">
            <v>1</v>
          </cell>
          <cell r="N3090">
            <v>151328</v>
          </cell>
        </row>
        <row r="3091">
          <cell r="M3091">
            <v>1</v>
          </cell>
          <cell r="N3091">
            <v>151328</v>
          </cell>
        </row>
        <row r="3092">
          <cell r="M3092">
            <v>1</v>
          </cell>
          <cell r="N3092">
            <v>151328</v>
          </cell>
        </row>
        <row r="3093">
          <cell r="M3093">
            <v>1</v>
          </cell>
          <cell r="N3093">
            <v>151328</v>
          </cell>
        </row>
        <row r="3094">
          <cell r="M3094">
            <v>1</v>
          </cell>
          <cell r="N3094">
            <v>151328</v>
          </cell>
        </row>
        <row r="3095">
          <cell r="M3095">
            <v>1</v>
          </cell>
          <cell r="N3095">
            <v>151328</v>
          </cell>
        </row>
        <row r="3096">
          <cell r="M3096">
            <v>1</v>
          </cell>
          <cell r="N3096">
            <v>151419</v>
          </cell>
        </row>
        <row r="3097">
          <cell r="M3097">
            <v>1</v>
          </cell>
          <cell r="N3097">
            <v>151580</v>
          </cell>
        </row>
        <row r="3098">
          <cell r="M3098">
            <v>1</v>
          </cell>
          <cell r="N3098">
            <v>151580</v>
          </cell>
        </row>
        <row r="3099">
          <cell r="M3099">
            <v>1</v>
          </cell>
          <cell r="N3099">
            <v>151667</v>
          </cell>
        </row>
        <row r="3100">
          <cell r="M3100">
            <v>1</v>
          </cell>
          <cell r="N3100">
            <v>151667</v>
          </cell>
        </row>
        <row r="3101">
          <cell r="M3101">
            <v>1</v>
          </cell>
          <cell r="N3101">
            <v>152380</v>
          </cell>
        </row>
        <row r="3102">
          <cell r="M3102">
            <v>3</v>
          </cell>
          <cell r="N3102" t="str">
            <v>-</v>
          </cell>
        </row>
        <row r="3103">
          <cell r="M3103">
            <v>1</v>
          </cell>
          <cell r="N3103" t="str">
            <v>-</v>
          </cell>
        </row>
        <row r="3104">
          <cell r="M3104">
            <v>1</v>
          </cell>
          <cell r="N3104" t="str">
            <v>-</v>
          </cell>
        </row>
        <row r="3105">
          <cell r="M3105">
            <v>1</v>
          </cell>
          <cell r="N3105" t="str">
            <v>-</v>
          </cell>
        </row>
        <row r="3106">
          <cell r="M3106">
            <v>1</v>
          </cell>
          <cell r="N3106">
            <v>151420</v>
          </cell>
        </row>
        <row r="3107">
          <cell r="M3107">
            <v>1</v>
          </cell>
          <cell r="N3107">
            <v>151420</v>
          </cell>
        </row>
        <row r="3108">
          <cell r="M3108">
            <v>1</v>
          </cell>
          <cell r="N3108">
            <v>151420</v>
          </cell>
        </row>
        <row r="3109">
          <cell r="M3109">
            <v>1</v>
          </cell>
          <cell r="N3109">
            <v>151420</v>
          </cell>
        </row>
        <row r="3110">
          <cell r="M3110">
            <v>1</v>
          </cell>
          <cell r="N3110">
            <v>151420</v>
          </cell>
        </row>
        <row r="3111">
          <cell r="M3111">
            <v>1</v>
          </cell>
          <cell r="N3111">
            <v>151482</v>
          </cell>
        </row>
        <row r="3112">
          <cell r="M3112">
            <v>1</v>
          </cell>
          <cell r="N3112">
            <v>151482</v>
          </cell>
        </row>
        <row r="3113">
          <cell r="M3113">
            <v>1</v>
          </cell>
          <cell r="N3113">
            <v>151482</v>
          </cell>
        </row>
        <row r="3114">
          <cell r="M3114">
            <v>1</v>
          </cell>
          <cell r="N3114">
            <v>153220</v>
          </cell>
        </row>
        <row r="3115">
          <cell r="M3115">
            <v>1</v>
          </cell>
          <cell r="N3115">
            <v>153220</v>
          </cell>
        </row>
        <row r="3116">
          <cell r="M3116">
            <v>1</v>
          </cell>
          <cell r="N3116">
            <v>153220</v>
          </cell>
        </row>
        <row r="3117">
          <cell r="M3117">
            <v>1</v>
          </cell>
          <cell r="N3117">
            <v>153220</v>
          </cell>
        </row>
        <row r="3118">
          <cell r="M3118">
            <v>1</v>
          </cell>
          <cell r="N3118">
            <v>153220</v>
          </cell>
        </row>
        <row r="3119">
          <cell r="M3119">
            <v>1</v>
          </cell>
          <cell r="N3119">
            <v>153221</v>
          </cell>
        </row>
        <row r="3120">
          <cell r="M3120">
            <v>1</v>
          </cell>
          <cell r="N3120">
            <v>153221</v>
          </cell>
        </row>
        <row r="3121">
          <cell r="M3121">
            <v>1</v>
          </cell>
          <cell r="N3121">
            <v>153221</v>
          </cell>
        </row>
        <row r="3122">
          <cell r="M3122">
            <v>1</v>
          </cell>
          <cell r="N3122">
            <v>153221</v>
          </cell>
        </row>
        <row r="3123">
          <cell r="M3123">
            <v>1</v>
          </cell>
          <cell r="N3123">
            <v>153221</v>
          </cell>
        </row>
        <row r="3124">
          <cell r="M3124">
            <v>3</v>
          </cell>
          <cell r="N3124" t="str">
            <v>152948, 152950, 152951</v>
          </cell>
        </row>
        <row r="3125">
          <cell r="M3125">
            <v>3</v>
          </cell>
          <cell r="N3125" t="str">
            <v>152948, 152950, 152951</v>
          </cell>
        </row>
        <row r="3126">
          <cell r="M3126">
            <v>1</v>
          </cell>
          <cell r="N3126">
            <v>151768</v>
          </cell>
        </row>
        <row r="3127">
          <cell r="M3127">
            <v>1</v>
          </cell>
          <cell r="N3127">
            <v>151768</v>
          </cell>
        </row>
        <row r="3128">
          <cell r="M3128">
            <v>1</v>
          </cell>
          <cell r="N3128">
            <v>151768</v>
          </cell>
        </row>
        <row r="3129">
          <cell r="M3129">
            <v>1</v>
          </cell>
          <cell r="N3129">
            <v>151768</v>
          </cell>
        </row>
        <row r="3130">
          <cell r="M3130">
            <v>1</v>
          </cell>
          <cell r="N3130" t="str">
            <v>-</v>
          </cell>
        </row>
        <row r="3131">
          <cell r="M3131">
            <v>3</v>
          </cell>
          <cell r="N3131" t="str">
            <v>-</v>
          </cell>
        </row>
        <row r="3132">
          <cell r="M3132">
            <v>2</v>
          </cell>
          <cell r="N3132" t="str">
            <v>-</v>
          </cell>
        </row>
        <row r="3133">
          <cell r="M3133">
            <v>1</v>
          </cell>
          <cell r="N3133" t="str">
            <v>-</v>
          </cell>
        </row>
        <row r="3134">
          <cell r="M3134">
            <v>1</v>
          </cell>
          <cell r="N3134" t="str">
            <v>-</v>
          </cell>
        </row>
        <row r="3135">
          <cell r="M3135">
            <v>1</v>
          </cell>
          <cell r="N3135" t="str">
            <v>-</v>
          </cell>
        </row>
        <row r="3136">
          <cell r="M3136">
            <v>1</v>
          </cell>
          <cell r="N3136">
            <v>151274</v>
          </cell>
        </row>
        <row r="3137">
          <cell r="M3137">
            <v>1</v>
          </cell>
          <cell r="N3137">
            <v>151274</v>
          </cell>
        </row>
        <row r="3138">
          <cell r="M3138">
            <v>1</v>
          </cell>
          <cell r="N3138" t="str">
            <v>-</v>
          </cell>
        </row>
        <row r="3139">
          <cell r="M3139">
            <v>1</v>
          </cell>
          <cell r="N3139">
            <v>151275</v>
          </cell>
        </row>
        <row r="3140">
          <cell r="M3140">
            <v>1</v>
          </cell>
          <cell r="N3140">
            <v>151281</v>
          </cell>
        </row>
        <row r="3141">
          <cell r="M3141">
            <v>1</v>
          </cell>
          <cell r="N3141">
            <v>151281</v>
          </cell>
        </row>
        <row r="3142">
          <cell r="M3142">
            <v>1</v>
          </cell>
          <cell r="N3142">
            <v>151437</v>
          </cell>
        </row>
        <row r="3143">
          <cell r="M3143">
            <v>1</v>
          </cell>
          <cell r="N3143">
            <v>151437</v>
          </cell>
        </row>
        <row r="3144">
          <cell r="M3144">
            <v>1</v>
          </cell>
          <cell r="N3144">
            <v>150948</v>
          </cell>
        </row>
        <row r="3145">
          <cell r="M3145">
            <v>1</v>
          </cell>
          <cell r="N3145">
            <v>150948</v>
          </cell>
        </row>
        <row r="3146">
          <cell r="M3146">
            <v>1</v>
          </cell>
          <cell r="N3146">
            <v>150948</v>
          </cell>
        </row>
        <row r="3147">
          <cell r="M3147">
            <v>1</v>
          </cell>
          <cell r="N3147">
            <v>151278</v>
          </cell>
        </row>
        <row r="3148">
          <cell r="M3148">
            <v>1</v>
          </cell>
          <cell r="N3148">
            <v>151278</v>
          </cell>
        </row>
        <row r="3149">
          <cell r="M3149">
            <v>1</v>
          </cell>
          <cell r="N3149">
            <v>151278</v>
          </cell>
        </row>
        <row r="3150">
          <cell r="M3150">
            <v>1</v>
          </cell>
          <cell r="N3150">
            <v>151278</v>
          </cell>
        </row>
        <row r="3151">
          <cell r="M3151">
            <v>1</v>
          </cell>
          <cell r="N3151">
            <v>151278</v>
          </cell>
        </row>
        <row r="3152">
          <cell r="M3152">
            <v>1</v>
          </cell>
          <cell r="N3152">
            <v>151278</v>
          </cell>
        </row>
        <row r="3153">
          <cell r="M3153">
            <v>1</v>
          </cell>
          <cell r="N3153">
            <v>151339</v>
          </cell>
        </row>
        <row r="3154">
          <cell r="M3154">
            <v>1</v>
          </cell>
          <cell r="N3154">
            <v>151339</v>
          </cell>
        </row>
        <row r="3155">
          <cell r="M3155">
            <v>1</v>
          </cell>
          <cell r="N3155">
            <v>151339</v>
          </cell>
        </row>
        <row r="3156">
          <cell r="M3156">
            <v>1</v>
          </cell>
          <cell r="N3156">
            <v>151339</v>
          </cell>
        </row>
        <row r="3157">
          <cell r="M3157">
            <v>1</v>
          </cell>
          <cell r="N3157">
            <v>151438</v>
          </cell>
        </row>
        <row r="3158">
          <cell r="M3158">
            <v>2</v>
          </cell>
          <cell r="N3158">
            <v>151494</v>
          </cell>
        </row>
        <row r="3159">
          <cell r="M3159">
            <v>1</v>
          </cell>
          <cell r="N3159">
            <v>151678</v>
          </cell>
        </row>
        <row r="3160">
          <cell r="M3160">
            <v>1</v>
          </cell>
          <cell r="N3160">
            <v>152106</v>
          </cell>
        </row>
        <row r="3161">
          <cell r="M3161">
            <v>1</v>
          </cell>
          <cell r="N3161">
            <v>152106</v>
          </cell>
        </row>
        <row r="3162">
          <cell r="M3162">
            <v>1</v>
          </cell>
          <cell r="N3162">
            <v>152106</v>
          </cell>
        </row>
        <row r="3163">
          <cell r="M3163">
            <v>1</v>
          </cell>
          <cell r="N3163">
            <v>152106</v>
          </cell>
        </row>
        <row r="3164">
          <cell r="M3164">
            <v>1</v>
          </cell>
          <cell r="N3164" t="str">
            <v>-</v>
          </cell>
        </row>
        <row r="3165">
          <cell r="M3165">
            <v>1</v>
          </cell>
          <cell r="N3165" t="str">
            <v>-</v>
          </cell>
        </row>
        <row r="3166">
          <cell r="M3166">
            <v>1</v>
          </cell>
          <cell r="N3166">
            <v>150949</v>
          </cell>
        </row>
        <row r="3167">
          <cell r="M3167">
            <v>1</v>
          </cell>
          <cell r="N3167">
            <v>151283</v>
          </cell>
        </row>
        <row r="3168">
          <cell r="M3168">
            <v>1</v>
          </cell>
          <cell r="N3168">
            <v>151283</v>
          </cell>
        </row>
        <row r="3169">
          <cell r="M3169">
            <v>1</v>
          </cell>
          <cell r="N3169">
            <v>151341</v>
          </cell>
        </row>
        <row r="3170">
          <cell r="M3170">
            <v>1</v>
          </cell>
          <cell r="N3170">
            <v>151341</v>
          </cell>
        </row>
        <row r="3171">
          <cell r="M3171">
            <v>1</v>
          </cell>
          <cell r="N3171">
            <v>152107</v>
          </cell>
        </row>
        <row r="3172">
          <cell r="M3172">
            <v>1</v>
          </cell>
          <cell r="N3172">
            <v>152107</v>
          </cell>
        </row>
        <row r="3173">
          <cell r="M3173">
            <v>1</v>
          </cell>
          <cell r="N3173">
            <v>152107</v>
          </cell>
        </row>
        <row r="3174">
          <cell r="M3174">
            <v>1</v>
          </cell>
          <cell r="N3174">
            <v>152107</v>
          </cell>
        </row>
        <row r="3175">
          <cell r="M3175">
            <v>1</v>
          </cell>
          <cell r="N3175">
            <v>152107</v>
          </cell>
        </row>
        <row r="3176">
          <cell r="M3176">
            <v>1</v>
          </cell>
          <cell r="N3176">
            <v>152107</v>
          </cell>
        </row>
        <row r="3177">
          <cell r="M3177">
            <v>1</v>
          </cell>
          <cell r="N3177">
            <v>152107</v>
          </cell>
        </row>
        <row r="3178">
          <cell r="M3178">
            <v>1</v>
          </cell>
          <cell r="N3178">
            <v>152107</v>
          </cell>
        </row>
        <row r="3179">
          <cell r="M3179">
            <v>1</v>
          </cell>
          <cell r="N3179">
            <v>152107</v>
          </cell>
        </row>
        <row r="3180">
          <cell r="M3180">
            <v>1</v>
          </cell>
          <cell r="N3180">
            <v>151291</v>
          </cell>
        </row>
        <row r="3181">
          <cell r="M3181">
            <v>1</v>
          </cell>
          <cell r="N3181">
            <v>151291</v>
          </cell>
        </row>
        <row r="3182">
          <cell r="M3182">
            <v>1</v>
          </cell>
          <cell r="N3182">
            <v>151291</v>
          </cell>
        </row>
        <row r="3183">
          <cell r="M3183">
            <v>1</v>
          </cell>
          <cell r="N3183">
            <v>151291</v>
          </cell>
        </row>
        <row r="3184">
          <cell r="M3184">
            <v>1</v>
          </cell>
          <cell r="N3184" t="str">
            <v>-</v>
          </cell>
        </row>
        <row r="3185">
          <cell r="M3185">
            <v>1</v>
          </cell>
          <cell r="N3185" t="str">
            <v>-</v>
          </cell>
        </row>
        <row r="3186">
          <cell r="M3186">
            <v>1</v>
          </cell>
          <cell r="N3186" t="str">
            <v>-</v>
          </cell>
        </row>
        <row r="3187">
          <cell r="M3187">
            <v>1</v>
          </cell>
          <cell r="N3187" t="str">
            <v>-</v>
          </cell>
        </row>
        <row r="3188">
          <cell r="M3188">
            <v>1</v>
          </cell>
          <cell r="N3188">
            <v>150953</v>
          </cell>
        </row>
        <row r="3189">
          <cell r="M3189">
            <v>1</v>
          </cell>
          <cell r="N3189">
            <v>150953</v>
          </cell>
        </row>
        <row r="3190">
          <cell r="M3190">
            <v>1</v>
          </cell>
          <cell r="N3190">
            <v>151296</v>
          </cell>
        </row>
        <row r="3191">
          <cell r="M3191">
            <v>1</v>
          </cell>
          <cell r="N3191">
            <v>151296</v>
          </cell>
        </row>
        <row r="3192">
          <cell r="M3192">
            <v>1</v>
          </cell>
          <cell r="N3192">
            <v>151620</v>
          </cell>
        </row>
        <row r="3193">
          <cell r="M3193">
            <v>1</v>
          </cell>
          <cell r="N3193">
            <v>151620</v>
          </cell>
        </row>
        <row r="3194">
          <cell r="M3194">
            <v>1</v>
          </cell>
          <cell r="N3194">
            <v>151620</v>
          </cell>
        </row>
        <row r="3195">
          <cell r="M3195">
            <v>1</v>
          </cell>
          <cell r="N3195">
            <v>151700</v>
          </cell>
        </row>
        <row r="3196">
          <cell r="M3196">
            <v>1</v>
          </cell>
          <cell r="N3196">
            <v>151700</v>
          </cell>
        </row>
        <row r="3197">
          <cell r="M3197">
            <v>1</v>
          </cell>
          <cell r="N3197">
            <v>151700</v>
          </cell>
        </row>
        <row r="3198">
          <cell r="M3198">
            <v>1</v>
          </cell>
          <cell r="N3198">
            <v>151700</v>
          </cell>
        </row>
        <row r="3199">
          <cell r="M3199">
            <v>1</v>
          </cell>
          <cell r="N3199">
            <v>151711</v>
          </cell>
        </row>
        <row r="3200">
          <cell r="M3200">
            <v>1</v>
          </cell>
          <cell r="N3200">
            <v>151711</v>
          </cell>
        </row>
        <row r="3201">
          <cell r="M3201">
            <v>1</v>
          </cell>
          <cell r="N3201">
            <v>151711</v>
          </cell>
        </row>
        <row r="3202">
          <cell r="M3202">
            <v>1</v>
          </cell>
          <cell r="N3202">
            <v>152110</v>
          </cell>
        </row>
        <row r="3203">
          <cell r="M3203">
            <v>1</v>
          </cell>
          <cell r="N3203">
            <v>152110</v>
          </cell>
        </row>
        <row r="3204">
          <cell r="M3204">
            <v>1</v>
          </cell>
          <cell r="N3204">
            <v>152110</v>
          </cell>
        </row>
        <row r="3205">
          <cell r="M3205">
            <v>1</v>
          </cell>
          <cell r="N3205">
            <v>152110</v>
          </cell>
        </row>
        <row r="3206">
          <cell r="M3206">
            <v>1</v>
          </cell>
          <cell r="N3206">
            <v>152110</v>
          </cell>
        </row>
        <row r="3207">
          <cell r="M3207">
            <v>1</v>
          </cell>
          <cell r="N3207">
            <v>152110</v>
          </cell>
        </row>
        <row r="3208">
          <cell r="M3208">
            <v>1</v>
          </cell>
          <cell r="N3208">
            <v>152430</v>
          </cell>
        </row>
        <row r="3209">
          <cell r="M3209">
            <v>1</v>
          </cell>
          <cell r="N3209" t="str">
            <v>-</v>
          </cell>
        </row>
        <row r="3210">
          <cell r="M3210">
            <v>1</v>
          </cell>
          <cell r="N3210">
            <v>150954</v>
          </cell>
        </row>
        <row r="3211">
          <cell r="M3211">
            <v>1</v>
          </cell>
          <cell r="N3211">
            <v>151298</v>
          </cell>
        </row>
        <row r="3212">
          <cell r="M3212">
            <v>1</v>
          </cell>
          <cell r="N3212">
            <v>151298</v>
          </cell>
        </row>
        <row r="3213">
          <cell r="M3213">
            <v>1</v>
          </cell>
          <cell r="N3213">
            <v>151442</v>
          </cell>
        </row>
        <row r="3214">
          <cell r="M3214">
            <v>1</v>
          </cell>
          <cell r="N3214">
            <v>152111</v>
          </cell>
        </row>
        <row r="3215">
          <cell r="M3215">
            <v>1</v>
          </cell>
          <cell r="N3215">
            <v>152111</v>
          </cell>
        </row>
        <row r="3216">
          <cell r="M3216">
            <v>1</v>
          </cell>
          <cell r="N3216">
            <v>152111</v>
          </cell>
        </row>
        <row r="3217">
          <cell r="M3217">
            <v>1</v>
          </cell>
          <cell r="N3217">
            <v>152111</v>
          </cell>
        </row>
        <row r="3218">
          <cell r="M3218">
            <v>1</v>
          </cell>
          <cell r="N3218">
            <v>152111</v>
          </cell>
        </row>
        <row r="3219">
          <cell r="M3219">
            <v>1</v>
          </cell>
          <cell r="N3219">
            <v>152431</v>
          </cell>
        </row>
        <row r="3220">
          <cell r="M3220">
            <v>1</v>
          </cell>
          <cell r="N3220" t="str">
            <v>-</v>
          </cell>
        </row>
        <row r="3221">
          <cell r="M3221">
            <v>1</v>
          </cell>
          <cell r="N3221" t="str">
            <v>-</v>
          </cell>
        </row>
        <row r="3222">
          <cell r="M3222">
            <v>1</v>
          </cell>
          <cell r="N3222" t="str">
            <v>-</v>
          </cell>
        </row>
        <row r="3223">
          <cell r="M3223">
            <v>1</v>
          </cell>
          <cell r="N3223">
            <v>150942</v>
          </cell>
        </row>
        <row r="3224">
          <cell r="M3224">
            <v>1</v>
          </cell>
          <cell r="N3224">
            <v>150942</v>
          </cell>
        </row>
        <row r="3225">
          <cell r="M3225">
            <v>1</v>
          </cell>
          <cell r="N3225">
            <v>150942</v>
          </cell>
        </row>
        <row r="3226">
          <cell r="M3226">
            <v>1</v>
          </cell>
          <cell r="N3226">
            <v>151182</v>
          </cell>
        </row>
        <row r="3227">
          <cell r="M3227">
            <v>1</v>
          </cell>
          <cell r="N3227">
            <v>151268</v>
          </cell>
        </row>
        <row r="3228">
          <cell r="M3228">
            <v>1</v>
          </cell>
          <cell r="N3228">
            <v>151268</v>
          </cell>
        </row>
        <row r="3229">
          <cell r="M3229">
            <v>1</v>
          </cell>
          <cell r="N3229">
            <v>151349</v>
          </cell>
        </row>
        <row r="3230">
          <cell r="M3230">
            <v>1</v>
          </cell>
          <cell r="N3230">
            <v>151349</v>
          </cell>
        </row>
        <row r="3231">
          <cell r="M3231">
            <v>1</v>
          </cell>
          <cell r="N3231">
            <v>151349</v>
          </cell>
        </row>
        <row r="3232">
          <cell r="M3232">
            <v>1</v>
          </cell>
          <cell r="N3232">
            <v>151349</v>
          </cell>
        </row>
        <row r="3233">
          <cell r="M3233">
            <v>1</v>
          </cell>
          <cell r="N3233">
            <v>151428</v>
          </cell>
        </row>
        <row r="3234">
          <cell r="M3234">
            <v>1</v>
          </cell>
          <cell r="N3234">
            <v>151428</v>
          </cell>
        </row>
        <row r="3235">
          <cell r="M3235">
            <v>1</v>
          </cell>
          <cell r="N3235">
            <v>151665</v>
          </cell>
        </row>
        <row r="3236">
          <cell r="M3236">
            <v>1</v>
          </cell>
          <cell r="N3236">
            <v>151665</v>
          </cell>
        </row>
        <row r="3237">
          <cell r="M3237">
            <v>1</v>
          </cell>
          <cell r="N3237">
            <v>151672</v>
          </cell>
        </row>
        <row r="3238">
          <cell r="M3238">
            <v>1</v>
          </cell>
          <cell r="N3238">
            <v>151672</v>
          </cell>
        </row>
        <row r="3239">
          <cell r="M3239">
            <v>1</v>
          </cell>
          <cell r="N3239">
            <v>152396</v>
          </cell>
        </row>
        <row r="3240">
          <cell r="M3240">
            <v>1</v>
          </cell>
          <cell r="N3240">
            <v>152893</v>
          </cell>
        </row>
        <row r="3241">
          <cell r="M3241">
            <v>1</v>
          </cell>
          <cell r="N3241" t="str">
            <v>-</v>
          </cell>
        </row>
        <row r="3242">
          <cell r="M3242">
            <v>1</v>
          </cell>
          <cell r="N3242">
            <v>151310</v>
          </cell>
        </row>
        <row r="3243">
          <cell r="M3243">
            <v>1</v>
          </cell>
          <cell r="N3243">
            <v>151310</v>
          </cell>
        </row>
        <row r="3244">
          <cell r="M3244">
            <v>1</v>
          </cell>
          <cell r="N3244">
            <v>151310</v>
          </cell>
        </row>
        <row r="3245">
          <cell r="M3245">
            <v>1</v>
          </cell>
          <cell r="N3245">
            <v>151382</v>
          </cell>
        </row>
        <row r="3246">
          <cell r="M3246">
            <v>1</v>
          </cell>
          <cell r="N3246">
            <v>151382</v>
          </cell>
        </row>
        <row r="3247">
          <cell r="M3247">
            <v>1</v>
          </cell>
          <cell r="N3247">
            <v>151382</v>
          </cell>
        </row>
        <row r="3248">
          <cell r="M3248">
            <v>1</v>
          </cell>
          <cell r="N3248">
            <v>151382</v>
          </cell>
        </row>
        <row r="3249">
          <cell r="M3249">
            <v>1</v>
          </cell>
          <cell r="N3249">
            <v>151460</v>
          </cell>
        </row>
        <row r="3250">
          <cell r="M3250">
            <v>1</v>
          </cell>
          <cell r="N3250">
            <v>151460</v>
          </cell>
        </row>
        <row r="3251">
          <cell r="M3251">
            <v>1</v>
          </cell>
          <cell r="N3251">
            <v>151460</v>
          </cell>
        </row>
        <row r="3252">
          <cell r="M3252">
            <v>1</v>
          </cell>
          <cell r="N3252">
            <v>151638</v>
          </cell>
        </row>
        <row r="3253">
          <cell r="M3253">
            <v>1</v>
          </cell>
          <cell r="N3253">
            <v>151446</v>
          </cell>
        </row>
        <row r="3254">
          <cell r="M3254">
            <v>1</v>
          </cell>
          <cell r="N3254">
            <v>151446</v>
          </cell>
        </row>
        <row r="3255">
          <cell r="M3255">
            <v>1</v>
          </cell>
          <cell r="N3255">
            <v>151446</v>
          </cell>
        </row>
        <row r="3256">
          <cell r="M3256">
            <v>1</v>
          </cell>
          <cell r="N3256">
            <v>151446</v>
          </cell>
        </row>
        <row r="3257">
          <cell r="M3257">
            <v>1</v>
          </cell>
          <cell r="N3257">
            <v>151446</v>
          </cell>
        </row>
        <row r="3258">
          <cell r="M3258">
            <v>1</v>
          </cell>
          <cell r="N3258">
            <v>151659</v>
          </cell>
        </row>
        <row r="3259">
          <cell r="M3259">
            <v>1</v>
          </cell>
          <cell r="N3259">
            <v>151893</v>
          </cell>
        </row>
        <row r="3260">
          <cell r="M3260">
            <v>1</v>
          </cell>
          <cell r="N3260">
            <v>151895</v>
          </cell>
        </row>
        <row r="3261">
          <cell r="M3261">
            <v>1</v>
          </cell>
          <cell r="N3261" t="str">
            <v>-</v>
          </cell>
        </row>
        <row r="3262">
          <cell r="M3262">
            <v>1</v>
          </cell>
          <cell r="N3262">
            <v>151354</v>
          </cell>
        </row>
        <row r="3263">
          <cell r="M3263">
            <v>1</v>
          </cell>
          <cell r="N3263">
            <v>151354</v>
          </cell>
        </row>
        <row r="3264">
          <cell r="M3264">
            <v>1</v>
          </cell>
          <cell r="N3264">
            <v>151354</v>
          </cell>
        </row>
        <row r="3265">
          <cell r="M3265">
            <v>1</v>
          </cell>
          <cell r="N3265">
            <v>152905</v>
          </cell>
        </row>
        <row r="3266">
          <cell r="M3266">
            <v>1</v>
          </cell>
          <cell r="N3266">
            <v>152905</v>
          </cell>
        </row>
        <row r="3267">
          <cell r="M3267">
            <v>1</v>
          </cell>
          <cell r="N3267" t="str">
            <v>-</v>
          </cell>
        </row>
        <row r="3268">
          <cell r="M3268">
            <v>1</v>
          </cell>
          <cell r="N3268" t="str">
            <v>-</v>
          </cell>
        </row>
        <row r="3269">
          <cell r="M3269">
            <v>1</v>
          </cell>
          <cell r="N3269" t="str">
            <v>-</v>
          </cell>
        </row>
        <row r="3270">
          <cell r="M3270">
            <v>1</v>
          </cell>
          <cell r="N3270" t="str">
            <v>-</v>
          </cell>
        </row>
        <row r="3271">
          <cell r="M3271">
            <v>1</v>
          </cell>
          <cell r="N3271" t="str">
            <v>-</v>
          </cell>
        </row>
        <row r="3272">
          <cell r="M3272">
            <v>1</v>
          </cell>
          <cell r="N3272" t="str">
            <v>-</v>
          </cell>
        </row>
        <row r="3273">
          <cell r="M3273">
            <v>1</v>
          </cell>
          <cell r="N3273" t="str">
            <v>-</v>
          </cell>
        </row>
        <row r="3274">
          <cell r="M3274">
            <v>1</v>
          </cell>
          <cell r="N3274" t="str">
            <v>-</v>
          </cell>
        </row>
        <row r="3275">
          <cell r="M3275">
            <v>1</v>
          </cell>
          <cell r="N3275" t="str">
            <v>-</v>
          </cell>
        </row>
        <row r="3276">
          <cell r="M3276">
            <v>1</v>
          </cell>
          <cell r="N3276" t="str">
            <v>-</v>
          </cell>
        </row>
        <row r="3277">
          <cell r="M3277">
            <v>1</v>
          </cell>
          <cell r="N3277" t="str">
            <v>-</v>
          </cell>
        </row>
        <row r="3278">
          <cell r="M3278">
            <v>1</v>
          </cell>
          <cell r="N3278" t="str">
            <v>-</v>
          </cell>
        </row>
        <row r="3279">
          <cell r="M3279">
            <v>1</v>
          </cell>
          <cell r="N3279" t="str">
            <v>-</v>
          </cell>
        </row>
        <row r="3280">
          <cell r="M3280">
            <v>1</v>
          </cell>
          <cell r="N3280" t="str">
            <v>-</v>
          </cell>
        </row>
        <row r="3281">
          <cell r="M3281">
            <v>1</v>
          </cell>
          <cell r="N3281">
            <v>151411</v>
          </cell>
        </row>
        <row r="3282">
          <cell r="M3282">
            <v>1</v>
          </cell>
          <cell r="N3282">
            <v>151411</v>
          </cell>
        </row>
        <row r="3283">
          <cell r="M3283">
            <v>1</v>
          </cell>
          <cell r="N3283">
            <v>151411</v>
          </cell>
        </row>
        <row r="3284">
          <cell r="M3284">
            <v>1</v>
          </cell>
          <cell r="N3284">
            <v>151453</v>
          </cell>
        </row>
        <row r="3285">
          <cell r="M3285">
            <v>1</v>
          </cell>
          <cell r="N3285">
            <v>151453</v>
          </cell>
        </row>
        <row r="3286">
          <cell r="M3286">
            <v>1</v>
          </cell>
          <cell r="N3286">
            <v>151453</v>
          </cell>
        </row>
        <row r="3287">
          <cell r="M3287">
            <v>1</v>
          </cell>
          <cell r="N3287">
            <v>151453</v>
          </cell>
        </row>
        <row r="3288">
          <cell r="M3288">
            <v>1</v>
          </cell>
          <cell r="N3288">
            <v>151453</v>
          </cell>
        </row>
        <row r="3289">
          <cell r="M3289">
            <v>1</v>
          </cell>
          <cell r="N3289">
            <v>151476</v>
          </cell>
        </row>
        <row r="3290">
          <cell r="M3290">
            <v>1</v>
          </cell>
          <cell r="N3290">
            <v>151476</v>
          </cell>
        </row>
        <row r="3291">
          <cell r="M3291">
            <v>2</v>
          </cell>
          <cell r="N3291">
            <v>151488</v>
          </cell>
        </row>
        <row r="3292">
          <cell r="M3292">
            <v>2</v>
          </cell>
          <cell r="N3292">
            <v>151739</v>
          </cell>
        </row>
        <row r="3293">
          <cell r="M3293">
            <v>1</v>
          </cell>
          <cell r="N3293">
            <v>152907</v>
          </cell>
        </row>
        <row r="3294">
          <cell r="M3294">
            <v>1</v>
          </cell>
          <cell r="N3294">
            <v>152907</v>
          </cell>
        </row>
        <row r="3295">
          <cell r="M3295">
            <v>1</v>
          </cell>
          <cell r="N3295">
            <v>150965</v>
          </cell>
        </row>
        <row r="3296">
          <cell r="M3296">
            <v>1</v>
          </cell>
          <cell r="N3296">
            <v>151373</v>
          </cell>
        </row>
        <row r="3297">
          <cell r="M3297">
            <v>1</v>
          </cell>
          <cell r="N3297">
            <v>152104</v>
          </cell>
        </row>
        <row r="3298">
          <cell r="M3298">
            <v>1</v>
          </cell>
          <cell r="N3298">
            <v>152104</v>
          </cell>
        </row>
        <row r="3299">
          <cell r="M3299">
            <v>1</v>
          </cell>
          <cell r="N3299">
            <v>152104</v>
          </cell>
        </row>
        <row r="3300">
          <cell r="M3300">
            <v>1</v>
          </cell>
          <cell r="N3300">
            <v>152104</v>
          </cell>
        </row>
        <row r="3301">
          <cell r="M3301">
            <v>1</v>
          </cell>
          <cell r="N3301">
            <v>152152</v>
          </cell>
        </row>
        <row r="3302">
          <cell r="M3302">
            <v>1</v>
          </cell>
          <cell r="N3302">
            <v>152152</v>
          </cell>
        </row>
        <row r="3303">
          <cell r="M3303">
            <v>1</v>
          </cell>
          <cell r="N3303">
            <v>152152</v>
          </cell>
        </row>
        <row r="3304">
          <cell r="M3304">
            <v>1</v>
          </cell>
          <cell r="N3304">
            <v>152152</v>
          </cell>
        </row>
        <row r="3305">
          <cell r="M3305">
            <v>1</v>
          </cell>
          <cell r="N3305">
            <v>152152</v>
          </cell>
        </row>
        <row r="3306">
          <cell r="M3306">
            <v>1</v>
          </cell>
          <cell r="N3306">
            <v>152152</v>
          </cell>
        </row>
        <row r="3307">
          <cell r="M3307">
            <v>2</v>
          </cell>
          <cell r="N3307" t="str">
            <v>-</v>
          </cell>
        </row>
        <row r="3308">
          <cell r="M3308">
            <v>1</v>
          </cell>
          <cell r="N3308" t="str">
            <v>-</v>
          </cell>
        </row>
        <row r="3309">
          <cell r="M3309">
            <v>1</v>
          </cell>
          <cell r="N3309" t="str">
            <v>-</v>
          </cell>
        </row>
        <row r="3310">
          <cell r="M3310">
            <v>1</v>
          </cell>
          <cell r="N3310" t="str">
            <v>-</v>
          </cell>
        </row>
        <row r="3311">
          <cell r="M3311">
            <v>1</v>
          </cell>
          <cell r="N3311">
            <v>150966</v>
          </cell>
        </row>
        <row r="3312">
          <cell r="M3312">
            <v>1</v>
          </cell>
          <cell r="N3312">
            <v>150966</v>
          </cell>
        </row>
        <row r="3313">
          <cell r="M3313">
            <v>1</v>
          </cell>
          <cell r="N3313">
            <v>151383</v>
          </cell>
        </row>
        <row r="3314">
          <cell r="M3314">
            <v>1</v>
          </cell>
          <cell r="N3314">
            <v>151383</v>
          </cell>
        </row>
        <row r="3315">
          <cell r="M3315">
            <v>1</v>
          </cell>
          <cell r="N3315">
            <v>151383</v>
          </cell>
        </row>
        <row r="3316">
          <cell r="M3316">
            <v>1</v>
          </cell>
          <cell r="N3316">
            <v>151383</v>
          </cell>
        </row>
        <row r="3317">
          <cell r="M3317">
            <v>1</v>
          </cell>
          <cell r="N3317">
            <v>152154</v>
          </cell>
        </row>
        <row r="3318">
          <cell r="M3318">
            <v>1</v>
          </cell>
          <cell r="N3318">
            <v>152154</v>
          </cell>
        </row>
        <row r="3319">
          <cell r="M3319">
            <v>1</v>
          </cell>
          <cell r="N3319">
            <v>152154</v>
          </cell>
        </row>
        <row r="3320">
          <cell r="M3320">
            <v>1</v>
          </cell>
          <cell r="N3320">
            <v>152154</v>
          </cell>
        </row>
        <row r="3321">
          <cell r="M3321">
            <v>1</v>
          </cell>
          <cell r="N3321">
            <v>152505</v>
          </cell>
        </row>
        <row r="3322">
          <cell r="M3322">
            <v>1</v>
          </cell>
          <cell r="N3322">
            <v>151306</v>
          </cell>
        </row>
        <row r="3323">
          <cell r="M3323">
            <v>1</v>
          </cell>
          <cell r="N3323">
            <v>151306</v>
          </cell>
        </row>
        <row r="3324">
          <cell r="M3324">
            <v>1</v>
          </cell>
          <cell r="N3324">
            <v>151306</v>
          </cell>
        </row>
        <row r="3325">
          <cell r="M3325">
            <v>1</v>
          </cell>
          <cell r="N3325">
            <v>151306</v>
          </cell>
        </row>
        <row r="3326">
          <cell r="M3326">
            <v>1</v>
          </cell>
          <cell r="N3326">
            <v>151371</v>
          </cell>
        </row>
        <row r="3327">
          <cell r="M3327">
            <v>1</v>
          </cell>
          <cell r="N3327">
            <v>151371</v>
          </cell>
        </row>
        <row r="3328">
          <cell r="M3328">
            <v>1</v>
          </cell>
          <cell r="N3328">
            <v>150958</v>
          </cell>
        </row>
        <row r="3329">
          <cell r="M3329">
            <v>1</v>
          </cell>
          <cell r="N3329">
            <v>150958</v>
          </cell>
        </row>
        <row r="3330">
          <cell r="M3330">
            <v>1</v>
          </cell>
          <cell r="N3330">
            <v>150958</v>
          </cell>
        </row>
        <row r="3331">
          <cell r="M3331">
            <v>1</v>
          </cell>
          <cell r="N3331">
            <v>151201</v>
          </cell>
        </row>
        <row r="3332">
          <cell r="M3332">
            <v>1</v>
          </cell>
          <cell r="N3332">
            <v>151374</v>
          </cell>
        </row>
        <row r="3333">
          <cell r="M3333">
            <v>1</v>
          </cell>
          <cell r="N3333">
            <v>152124</v>
          </cell>
        </row>
        <row r="3334">
          <cell r="M3334">
            <v>1</v>
          </cell>
          <cell r="N3334" t="str">
            <v>-</v>
          </cell>
        </row>
        <row r="3335">
          <cell r="M3335">
            <v>1</v>
          </cell>
          <cell r="N3335" t="str">
            <v>-</v>
          </cell>
        </row>
        <row r="3336">
          <cell r="M3336">
            <v>1</v>
          </cell>
          <cell r="N3336" t="str">
            <v>-</v>
          </cell>
        </row>
        <row r="3337">
          <cell r="M3337">
            <v>1</v>
          </cell>
          <cell r="N3337" t="str">
            <v>-</v>
          </cell>
        </row>
        <row r="3338">
          <cell r="M3338">
            <v>1</v>
          </cell>
          <cell r="N3338">
            <v>150960</v>
          </cell>
        </row>
        <row r="3339">
          <cell r="M3339">
            <v>1</v>
          </cell>
          <cell r="N3339">
            <v>150960</v>
          </cell>
        </row>
        <row r="3340">
          <cell r="M3340">
            <v>1</v>
          </cell>
          <cell r="N3340">
            <v>151203</v>
          </cell>
        </row>
        <row r="3341">
          <cell r="M3341">
            <v>1</v>
          </cell>
          <cell r="N3341">
            <v>151203</v>
          </cell>
        </row>
        <row r="3342">
          <cell r="M3342">
            <v>1</v>
          </cell>
          <cell r="N3342">
            <v>151309</v>
          </cell>
        </row>
        <row r="3343">
          <cell r="M3343">
            <v>1</v>
          </cell>
          <cell r="N3343">
            <v>151309</v>
          </cell>
        </row>
        <row r="3344">
          <cell r="M3344">
            <v>1</v>
          </cell>
          <cell r="N3344">
            <v>151309</v>
          </cell>
        </row>
        <row r="3345">
          <cell r="M3345">
            <v>1</v>
          </cell>
          <cell r="N3345">
            <v>151309</v>
          </cell>
        </row>
        <row r="3346">
          <cell r="M3346">
            <v>1</v>
          </cell>
          <cell r="N3346">
            <v>151309</v>
          </cell>
        </row>
        <row r="3347">
          <cell r="M3347">
            <v>1</v>
          </cell>
          <cell r="N3347">
            <v>151380</v>
          </cell>
        </row>
        <row r="3348">
          <cell r="M3348">
            <v>1</v>
          </cell>
          <cell r="N3348">
            <v>151696</v>
          </cell>
        </row>
        <row r="3349">
          <cell r="M3349">
            <v>1</v>
          </cell>
          <cell r="N3349">
            <v>151696</v>
          </cell>
        </row>
        <row r="3350">
          <cell r="M3350">
            <v>1</v>
          </cell>
          <cell r="N3350">
            <v>151696</v>
          </cell>
        </row>
        <row r="3351">
          <cell r="M3351">
            <v>1</v>
          </cell>
          <cell r="N3351">
            <v>151743</v>
          </cell>
        </row>
        <row r="3352">
          <cell r="M3352">
            <v>1</v>
          </cell>
          <cell r="N3352">
            <v>151743</v>
          </cell>
        </row>
        <row r="3353">
          <cell r="M3353">
            <v>1</v>
          </cell>
          <cell r="N3353">
            <v>151743</v>
          </cell>
        </row>
        <row r="3354">
          <cell r="M3354">
            <v>1</v>
          </cell>
          <cell r="N3354">
            <v>151743</v>
          </cell>
        </row>
        <row r="3355">
          <cell r="M3355">
            <v>1</v>
          </cell>
          <cell r="N3355">
            <v>151743</v>
          </cell>
        </row>
        <row r="3356">
          <cell r="M3356">
            <v>1</v>
          </cell>
          <cell r="N3356">
            <v>152126</v>
          </cell>
        </row>
        <row r="3357">
          <cell r="M3357">
            <v>1</v>
          </cell>
          <cell r="N3357">
            <v>152126</v>
          </cell>
        </row>
        <row r="3358">
          <cell r="M3358">
            <v>1</v>
          </cell>
          <cell r="N3358">
            <v>152482</v>
          </cell>
        </row>
        <row r="3359">
          <cell r="M3359">
            <v>1</v>
          </cell>
          <cell r="N3359">
            <v>152482</v>
          </cell>
        </row>
        <row r="3360">
          <cell r="M3360">
            <v>1</v>
          </cell>
          <cell r="N3360" t="str">
            <v>-</v>
          </cell>
        </row>
        <row r="3361">
          <cell r="M3361">
            <v>1</v>
          </cell>
          <cell r="N3361" t="str">
            <v>-</v>
          </cell>
        </row>
        <row r="3362">
          <cell r="M3362">
            <v>2</v>
          </cell>
          <cell r="N3362" t="str">
            <v>151842 e 151844</v>
          </cell>
        </row>
        <row r="3363">
          <cell r="M3363">
            <v>2</v>
          </cell>
          <cell r="N3363" t="str">
            <v>151842 e 151844</v>
          </cell>
        </row>
        <row r="3364">
          <cell r="M3364">
            <v>2</v>
          </cell>
          <cell r="N3364" t="str">
            <v>151842 e 151844</v>
          </cell>
        </row>
        <row r="3365">
          <cell r="M3365">
            <v>1</v>
          </cell>
          <cell r="N3365">
            <v>151329</v>
          </cell>
        </row>
        <row r="3366">
          <cell r="M3366">
            <v>1</v>
          </cell>
          <cell r="N3366">
            <v>151329</v>
          </cell>
        </row>
        <row r="3367">
          <cell r="M3367">
            <v>1</v>
          </cell>
          <cell r="N3367">
            <v>151329</v>
          </cell>
        </row>
        <row r="3368">
          <cell r="M3368">
            <v>1</v>
          </cell>
          <cell r="N3368">
            <v>151329</v>
          </cell>
        </row>
        <row r="3369">
          <cell r="M3369">
            <v>1</v>
          </cell>
          <cell r="N3369">
            <v>151329</v>
          </cell>
        </row>
        <row r="3370">
          <cell r="M3370">
            <v>1</v>
          </cell>
          <cell r="N3370">
            <v>151329</v>
          </cell>
        </row>
        <row r="3371">
          <cell r="M3371">
            <v>1</v>
          </cell>
          <cell r="N3371">
            <v>151329</v>
          </cell>
        </row>
        <row r="3372">
          <cell r="M3372">
            <v>1</v>
          </cell>
          <cell r="N3372">
            <v>151329</v>
          </cell>
        </row>
        <row r="3373">
          <cell r="M3373">
            <v>1</v>
          </cell>
          <cell r="N3373">
            <v>151329</v>
          </cell>
        </row>
        <row r="3374">
          <cell r="M3374">
            <v>1</v>
          </cell>
          <cell r="N3374">
            <v>151329</v>
          </cell>
        </row>
        <row r="3375">
          <cell r="M3375">
            <v>1</v>
          </cell>
          <cell r="N3375">
            <v>151405</v>
          </cell>
        </row>
        <row r="3376">
          <cell r="M3376">
            <v>1</v>
          </cell>
          <cell r="N3376">
            <v>151405</v>
          </cell>
        </row>
        <row r="3377">
          <cell r="M3377">
            <v>1</v>
          </cell>
          <cell r="N3377">
            <v>151405</v>
          </cell>
        </row>
        <row r="3378">
          <cell r="M3378">
            <v>1</v>
          </cell>
          <cell r="N3378">
            <v>151405</v>
          </cell>
        </row>
        <row r="3379">
          <cell r="M3379">
            <v>1</v>
          </cell>
          <cell r="N3379">
            <v>151405</v>
          </cell>
        </row>
        <row r="3380">
          <cell r="M3380">
            <v>1</v>
          </cell>
          <cell r="N3380">
            <v>151405</v>
          </cell>
        </row>
        <row r="3381">
          <cell r="M3381">
            <v>1</v>
          </cell>
          <cell r="N3381">
            <v>151470</v>
          </cell>
        </row>
        <row r="3382">
          <cell r="M3382">
            <v>1</v>
          </cell>
          <cell r="N3382">
            <v>153205</v>
          </cell>
        </row>
        <row r="3383">
          <cell r="M3383">
            <v>1</v>
          </cell>
          <cell r="N3383">
            <v>153205</v>
          </cell>
        </row>
        <row r="3384">
          <cell r="M3384">
            <v>1</v>
          </cell>
          <cell r="N3384">
            <v>153205</v>
          </cell>
        </row>
        <row r="3385">
          <cell r="M3385">
            <v>1</v>
          </cell>
          <cell r="N3385">
            <v>153205</v>
          </cell>
        </row>
        <row r="3386">
          <cell r="M3386">
            <v>1</v>
          </cell>
          <cell r="N3386">
            <v>153205</v>
          </cell>
        </row>
        <row r="3387">
          <cell r="M3387">
            <v>1</v>
          </cell>
          <cell r="N3387">
            <v>151314</v>
          </cell>
        </row>
        <row r="3388">
          <cell r="M3388">
            <v>1</v>
          </cell>
          <cell r="N3388">
            <v>151314</v>
          </cell>
        </row>
        <row r="3389">
          <cell r="M3389">
            <v>1</v>
          </cell>
          <cell r="N3389">
            <v>151466</v>
          </cell>
        </row>
        <row r="3390">
          <cell r="M3390">
            <v>1</v>
          </cell>
          <cell r="N3390">
            <v>151737</v>
          </cell>
        </row>
        <row r="3391">
          <cell r="M3391">
            <v>1</v>
          </cell>
          <cell r="N3391">
            <v>151737</v>
          </cell>
        </row>
        <row r="3392">
          <cell r="M3392">
            <v>4</v>
          </cell>
          <cell r="N3392">
            <v>151226</v>
          </cell>
        </row>
        <row r="3393">
          <cell r="M3393">
            <v>4</v>
          </cell>
          <cell r="N3393">
            <v>151227</v>
          </cell>
        </row>
        <row r="3394">
          <cell r="M3394">
            <v>4</v>
          </cell>
          <cell r="N3394">
            <v>151227</v>
          </cell>
        </row>
        <row r="3395">
          <cell r="M3395">
            <v>4</v>
          </cell>
          <cell r="N3395">
            <v>151227</v>
          </cell>
        </row>
        <row r="3396">
          <cell r="M3396">
            <v>4</v>
          </cell>
          <cell r="N3396">
            <v>151227</v>
          </cell>
        </row>
        <row r="3397">
          <cell r="M3397">
            <v>4</v>
          </cell>
          <cell r="N3397">
            <v>151228</v>
          </cell>
        </row>
        <row r="3398">
          <cell r="M3398">
            <v>4</v>
          </cell>
          <cell r="N3398">
            <v>151228</v>
          </cell>
        </row>
        <row r="3399">
          <cell r="M3399">
            <v>1</v>
          </cell>
          <cell r="N3399">
            <v>151327</v>
          </cell>
        </row>
        <row r="3400">
          <cell r="M3400">
            <v>1</v>
          </cell>
          <cell r="N3400">
            <v>151327</v>
          </cell>
        </row>
        <row r="3401">
          <cell r="M3401">
            <v>1</v>
          </cell>
          <cell r="N3401">
            <v>151327</v>
          </cell>
        </row>
        <row r="3402">
          <cell r="M3402">
            <v>1</v>
          </cell>
          <cell r="N3402">
            <v>151327</v>
          </cell>
        </row>
        <row r="3403">
          <cell r="M3403">
            <v>1</v>
          </cell>
          <cell r="N3403">
            <v>151395</v>
          </cell>
        </row>
        <row r="3404">
          <cell r="M3404">
            <v>1</v>
          </cell>
          <cell r="N3404">
            <v>151395</v>
          </cell>
        </row>
        <row r="3405">
          <cell r="M3405">
            <v>1</v>
          </cell>
          <cell r="N3405">
            <v>151395</v>
          </cell>
        </row>
        <row r="3406">
          <cell r="M3406">
            <v>1</v>
          </cell>
          <cell r="N3406">
            <v>151404</v>
          </cell>
        </row>
        <row r="3407">
          <cell r="M3407">
            <v>1</v>
          </cell>
          <cell r="N3407">
            <v>151404</v>
          </cell>
        </row>
        <row r="3408">
          <cell r="M3408">
            <v>1</v>
          </cell>
          <cell r="N3408">
            <v>151404</v>
          </cell>
        </row>
        <row r="3409">
          <cell r="M3409">
            <v>1</v>
          </cell>
          <cell r="N3409">
            <v>151469</v>
          </cell>
        </row>
        <row r="3410">
          <cell r="M3410">
            <v>1</v>
          </cell>
          <cell r="N3410">
            <v>152136</v>
          </cell>
        </row>
        <row r="3411">
          <cell r="M3411">
            <v>1</v>
          </cell>
          <cell r="N3411">
            <v>152497</v>
          </cell>
        </row>
        <row r="3412">
          <cell r="M3412">
            <v>1</v>
          </cell>
          <cell r="N3412" t="str">
            <v>-</v>
          </cell>
        </row>
        <row r="3413">
          <cell r="M3413">
            <v>1</v>
          </cell>
          <cell r="N3413">
            <v>151299</v>
          </cell>
        </row>
        <row r="3414">
          <cell r="M3414">
            <v>1</v>
          </cell>
          <cell r="N3414">
            <v>151299</v>
          </cell>
        </row>
        <row r="3415">
          <cell r="M3415">
            <v>1</v>
          </cell>
          <cell r="N3415">
            <v>151299</v>
          </cell>
        </row>
        <row r="3416">
          <cell r="M3416">
            <v>1</v>
          </cell>
          <cell r="N3416">
            <v>151350</v>
          </cell>
        </row>
        <row r="3417">
          <cell r="M3417">
            <v>1</v>
          </cell>
          <cell r="N3417">
            <v>151350</v>
          </cell>
        </row>
        <row r="3418">
          <cell r="M3418">
            <v>1</v>
          </cell>
          <cell r="N3418">
            <v>151350</v>
          </cell>
        </row>
        <row r="3419">
          <cell r="M3419">
            <v>1</v>
          </cell>
          <cell r="N3419">
            <v>151350</v>
          </cell>
        </row>
        <row r="3420">
          <cell r="M3420">
            <v>1</v>
          </cell>
          <cell r="N3420">
            <v>151727</v>
          </cell>
        </row>
        <row r="3421">
          <cell r="M3421">
            <v>1</v>
          </cell>
          <cell r="N3421">
            <v>151727</v>
          </cell>
        </row>
        <row r="3422">
          <cell r="M3422">
            <v>1</v>
          </cell>
          <cell r="N3422" t="str">
            <v>-</v>
          </cell>
        </row>
        <row r="3423">
          <cell r="M3423">
            <v>1</v>
          </cell>
          <cell r="N3423" t="str">
            <v>-</v>
          </cell>
        </row>
        <row r="3424">
          <cell r="M3424">
            <v>10</v>
          </cell>
          <cell r="N3424" t="str">
            <v>151619, 151621, 151622, 151623, 151624, 151626, 151635, 151653, 151652 e 151636</v>
          </cell>
        </row>
        <row r="3425">
          <cell r="M3425">
            <v>5</v>
          </cell>
          <cell r="N3425" t="str">
            <v>151660, 151662, 151652, 151653, 151654, 151655 e 151656</v>
          </cell>
        </row>
        <row r="3426">
          <cell r="M3426">
            <v>5</v>
          </cell>
          <cell r="N3426" t="str">
            <v>151660, 151662, 151652, 151653, 151654, 151655 e 151656</v>
          </cell>
        </row>
        <row r="3427">
          <cell r="M3427">
            <v>1</v>
          </cell>
          <cell r="N3427">
            <v>151301</v>
          </cell>
        </row>
        <row r="3428">
          <cell r="M3428">
            <v>1</v>
          </cell>
          <cell r="N3428">
            <v>151358</v>
          </cell>
        </row>
        <row r="3429">
          <cell r="M3429">
            <v>1</v>
          </cell>
          <cell r="N3429">
            <v>151358</v>
          </cell>
        </row>
        <row r="3430">
          <cell r="M3430">
            <v>1</v>
          </cell>
          <cell r="N3430" t="str">
            <v>-</v>
          </cell>
        </row>
        <row r="3431">
          <cell r="M3431">
            <v>1</v>
          </cell>
          <cell r="N3431" t="str">
            <v>-</v>
          </cell>
        </row>
        <row r="3432">
          <cell r="M3432">
            <v>1</v>
          </cell>
          <cell r="N3432">
            <v>151270</v>
          </cell>
        </row>
        <row r="3433">
          <cell r="M3433">
            <v>1</v>
          </cell>
          <cell r="N3433">
            <v>151270</v>
          </cell>
        </row>
        <row r="3434">
          <cell r="M3434">
            <v>1</v>
          </cell>
          <cell r="N3434">
            <v>151270</v>
          </cell>
        </row>
        <row r="3435">
          <cell r="M3435">
            <v>1</v>
          </cell>
          <cell r="N3435">
            <v>151430</v>
          </cell>
        </row>
        <row r="3436">
          <cell r="M3436">
            <v>1</v>
          </cell>
          <cell r="N3436">
            <v>151336</v>
          </cell>
        </row>
        <row r="3437">
          <cell r="M3437">
            <v>1</v>
          </cell>
          <cell r="N3437">
            <v>151336</v>
          </cell>
        </row>
        <row r="3438">
          <cell r="M3438">
            <v>1</v>
          </cell>
          <cell r="N3438">
            <v>152896</v>
          </cell>
        </row>
        <row r="3439">
          <cell r="M3439">
            <v>1</v>
          </cell>
          <cell r="N3439">
            <v>152896</v>
          </cell>
        </row>
        <row r="3440">
          <cell r="M3440">
            <v>1</v>
          </cell>
          <cell r="N3440">
            <v>152896</v>
          </cell>
        </row>
        <row r="3441">
          <cell r="M3441">
            <v>1</v>
          </cell>
          <cell r="N3441" t="str">
            <v>-</v>
          </cell>
        </row>
        <row r="3442">
          <cell r="M3442">
            <v>1</v>
          </cell>
          <cell r="N3442" t="str">
            <v>-</v>
          </cell>
        </row>
        <row r="3443">
          <cell r="M3443">
            <v>1</v>
          </cell>
          <cell r="N3443" t="str">
            <v>-</v>
          </cell>
        </row>
        <row r="3444">
          <cell r="M3444">
            <v>1</v>
          </cell>
          <cell r="N3444">
            <v>156017</v>
          </cell>
        </row>
        <row r="3445">
          <cell r="M3445">
            <v>1</v>
          </cell>
          <cell r="N3445">
            <v>156036</v>
          </cell>
        </row>
        <row r="3446">
          <cell r="M3446">
            <v>1</v>
          </cell>
          <cell r="N3446">
            <v>156036</v>
          </cell>
        </row>
        <row r="3447">
          <cell r="M3447">
            <v>2</v>
          </cell>
          <cell r="N3447">
            <v>156787</v>
          </cell>
        </row>
        <row r="3448">
          <cell r="M3448">
            <v>1</v>
          </cell>
          <cell r="N3448" t="str">
            <v>-</v>
          </cell>
        </row>
        <row r="3449">
          <cell r="M3449">
            <v>2</v>
          </cell>
          <cell r="N3449" t="str">
            <v>-</v>
          </cell>
        </row>
        <row r="3450">
          <cell r="M3450">
            <v>1</v>
          </cell>
          <cell r="N3450" t="str">
            <v>-</v>
          </cell>
        </row>
        <row r="3451">
          <cell r="M3451">
            <v>1</v>
          </cell>
          <cell r="N3451" t="str">
            <v>-</v>
          </cell>
        </row>
        <row r="3452">
          <cell r="M3452">
            <v>1</v>
          </cell>
          <cell r="N3452">
            <v>155800</v>
          </cell>
        </row>
        <row r="3453">
          <cell r="M3453">
            <v>1</v>
          </cell>
          <cell r="N3453">
            <v>155800</v>
          </cell>
        </row>
        <row r="3454">
          <cell r="M3454">
            <v>1</v>
          </cell>
          <cell r="N3454">
            <v>155800</v>
          </cell>
        </row>
        <row r="3455">
          <cell r="M3455">
            <v>1</v>
          </cell>
          <cell r="N3455">
            <v>155934</v>
          </cell>
        </row>
        <row r="3456">
          <cell r="M3456">
            <v>1</v>
          </cell>
          <cell r="N3456">
            <v>155934</v>
          </cell>
        </row>
        <row r="3457">
          <cell r="M3457">
            <v>1</v>
          </cell>
          <cell r="N3457">
            <v>155934</v>
          </cell>
        </row>
        <row r="3458">
          <cell r="M3458">
            <v>2</v>
          </cell>
          <cell r="N3458">
            <v>156040</v>
          </cell>
        </row>
        <row r="3459">
          <cell r="M3459">
            <v>2</v>
          </cell>
          <cell r="N3459">
            <v>156040</v>
          </cell>
        </row>
        <row r="3460">
          <cell r="M3460">
            <v>2</v>
          </cell>
          <cell r="N3460">
            <v>156043</v>
          </cell>
        </row>
        <row r="3461">
          <cell r="M3461">
            <v>2</v>
          </cell>
          <cell r="N3461">
            <v>156043</v>
          </cell>
        </row>
        <row r="3462">
          <cell r="M3462">
            <v>1</v>
          </cell>
          <cell r="N3462">
            <v>156047</v>
          </cell>
        </row>
        <row r="3463">
          <cell r="M3463">
            <v>1</v>
          </cell>
          <cell r="N3463">
            <v>156070</v>
          </cell>
        </row>
        <row r="3464">
          <cell r="M3464">
            <v>1</v>
          </cell>
          <cell r="N3464">
            <v>156070</v>
          </cell>
        </row>
        <row r="3465">
          <cell r="M3465">
            <v>1</v>
          </cell>
          <cell r="N3465">
            <v>156072</v>
          </cell>
        </row>
        <row r="3466">
          <cell r="M3466">
            <v>1</v>
          </cell>
          <cell r="N3466">
            <v>156072</v>
          </cell>
        </row>
        <row r="3467">
          <cell r="M3467">
            <v>1</v>
          </cell>
          <cell r="N3467">
            <v>156072</v>
          </cell>
        </row>
        <row r="3468">
          <cell r="M3468">
            <v>1</v>
          </cell>
          <cell r="N3468">
            <v>156072</v>
          </cell>
        </row>
        <row r="3469">
          <cell r="M3469">
            <v>1</v>
          </cell>
          <cell r="N3469">
            <v>156072</v>
          </cell>
        </row>
        <row r="3470">
          <cell r="M3470">
            <v>1</v>
          </cell>
          <cell r="N3470">
            <v>156072</v>
          </cell>
        </row>
        <row r="3471">
          <cell r="M3471">
            <v>1</v>
          </cell>
          <cell r="N3471">
            <v>156072</v>
          </cell>
        </row>
        <row r="3472">
          <cell r="M3472">
            <v>1</v>
          </cell>
          <cell r="N3472">
            <v>156679</v>
          </cell>
        </row>
        <row r="3473">
          <cell r="M3473">
            <v>1</v>
          </cell>
          <cell r="N3473">
            <v>156679</v>
          </cell>
        </row>
        <row r="3474">
          <cell r="M3474">
            <v>1</v>
          </cell>
          <cell r="N3474">
            <v>156756</v>
          </cell>
        </row>
        <row r="3475">
          <cell r="M3475">
            <v>1</v>
          </cell>
          <cell r="N3475">
            <v>156756</v>
          </cell>
        </row>
        <row r="3476">
          <cell r="M3476">
            <v>1</v>
          </cell>
          <cell r="N3476">
            <v>156756</v>
          </cell>
        </row>
        <row r="3477">
          <cell r="M3477">
            <v>1</v>
          </cell>
          <cell r="N3477">
            <v>156756</v>
          </cell>
        </row>
        <row r="3478">
          <cell r="M3478">
            <v>1</v>
          </cell>
          <cell r="N3478">
            <v>156756</v>
          </cell>
        </row>
        <row r="3479">
          <cell r="M3479">
            <v>1</v>
          </cell>
          <cell r="N3479">
            <v>156756</v>
          </cell>
        </row>
        <row r="3480">
          <cell r="M3480">
            <v>1</v>
          </cell>
          <cell r="N3480">
            <v>156756</v>
          </cell>
        </row>
        <row r="3481">
          <cell r="M3481">
            <v>1</v>
          </cell>
          <cell r="N3481">
            <v>156756</v>
          </cell>
        </row>
        <row r="3482">
          <cell r="M3482">
            <v>1</v>
          </cell>
          <cell r="N3482">
            <v>156756</v>
          </cell>
        </row>
        <row r="3483">
          <cell r="M3483">
            <v>1</v>
          </cell>
          <cell r="N3483">
            <v>156756</v>
          </cell>
        </row>
        <row r="3484">
          <cell r="M3484">
            <v>1</v>
          </cell>
          <cell r="N3484">
            <v>156818</v>
          </cell>
        </row>
        <row r="3485">
          <cell r="M3485">
            <v>1</v>
          </cell>
          <cell r="N3485">
            <v>156076</v>
          </cell>
        </row>
        <row r="3486">
          <cell r="M3486">
            <v>1</v>
          </cell>
          <cell r="N3486">
            <v>156076</v>
          </cell>
        </row>
        <row r="3487">
          <cell r="M3487">
            <v>1</v>
          </cell>
          <cell r="N3487">
            <v>156076</v>
          </cell>
        </row>
        <row r="3488">
          <cell r="M3488">
            <v>1</v>
          </cell>
          <cell r="N3488">
            <v>156076</v>
          </cell>
        </row>
        <row r="3489">
          <cell r="M3489">
            <v>1</v>
          </cell>
          <cell r="N3489">
            <v>156197</v>
          </cell>
        </row>
        <row r="3490">
          <cell r="M3490">
            <v>1</v>
          </cell>
          <cell r="N3490">
            <v>156197</v>
          </cell>
        </row>
        <row r="3491">
          <cell r="M3491">
            <v>1</v>
          </cell>
          <cell r="N3491">
            <v>156819</v>
          </cell>
        </row>
        <row r="3492">
          <cell r="M3492">
            <v>1</v>
          </cell>
          <cell r="N3492" t="str">
            <v>-</v>
          </cell>
        </row>
        <row r="3493">
          <cell r="M3493">
            <v>2</v>
          </cell>
          <cell r="N3493" t="str">
            <v>155967 e 156589</v>
          </cell>
        </row>
        <row r="3494">
          <cell r="M3494">
            <v>2</v>
          </cell>
          <cell r="N3494" t="str">
            <v>155967 e 156589</v>
          </cell>
        </row>
        <row r="3495">
          <cell r="M3495">
            <v>2</v>
          </cell>
          <cell r="N3495" t="str">
            <v>155967 e 156589</v>
          </cell>
        </row>
        <row r="3496">
          <cell r="M3496">
            <v>1</v>
          </cell>
          <cell r="N3496">
            <v>155942</v>
          </cell>
        </row>
        <row r="3497">
          <cell r="M3497">
            <v>1</v>
          </cell>
          <cell r="N3497">
            <v>155997</v>
          </cell>
        </row>
        <row r="3498">
          <cell r="M3498">
            <v>1</v>
          </cell>
          <cell r="N3498">
            <v>155997</v>
          </cell>
        </row>
        <row r="3499">
          <cell r="M3499">
            <v>1</v>
          </cell>
          <cell r="N3499">
            <v>156158</v>
          </cell>
        </row>
        <row r="3500">
          <cell r="M3500">
            <v>1</v>
          </cell>
          <cell r="N3500">
            <v>156158</v>
          </cell>
        </row>
        <row r="3501">
          <cell r="M3501">
            <v>1</v>
          </cell>
          <cell r="N3501">
            <v>156158</v>
          </cell>
        </row>
        <row r="3502">
          <cell r="M3502">
            <v>1</v>
          </cell>
          <cell r="N3502">
            <v>156221</v>
          </cell>
        </row>
        <row r="3503">
          <cell r="M3503">
            <v>1</v>
          </cell>
          <cell r="N3503">
            <v>156221</v>
          </cell>
        </row>
        <row r="3504">
          <cell r="M3504">
            <v>1</v>
          </cell>
          <cell r="N3504">
            <v>156221</v>
          </cell>
        </row>
        <row r="3505">
          <cell r="M3505">
            <v>1</v>
          </cell>
          <cell r="N3505">
            <v>156221</v>
          </cell>
        </row>
        <row r="3506">
          <cell r="M3506">
            <v>1</v>
          </cell>
          <cell r="N3506">
            <v>156221</v>
          </cell>
        </row>
        <row r="3507">
          <cell r="M3507">
            <v>1</v>
          </cell>
          <cell r="N3507">
            <v>156221</v>
          </cell>
        </row>
        <row r="3508">
          <cell r="M3508">
            <v>1</v>
          </cell>
          <cell r="N3508">
            <v>156221</v>
          </cell>
        </row>
        <row r="3509">
          <cell r="M3509">
            <v>1</v>
          </cell>
          <cell r="N3509">
            <v>156221</v>
          </cell>
        </row>
        <row r="3510">
          <cell r="M3510">
            <v>1</v>
          </cell>
          <cell r="N3510">
            <v>156851</v>
          </cell>
        </row>
        <row r="3511">
          <cell r="M3511">
            <v>3</v>
          </cell>
          <cell r="N3511">
            <v>156864</v>
          </cell>
        </row>
        <row r="3512">
          <cell r="M3512">
            <v>1</v>
          </cell>
          <cell r="N3512" t="str">
            <v>-</v>
          </cell>
        </row>
        <row r="3513">
          <cell r="M3513">
            <v>1</v>
          </cell>
          <cell r="N3513">
            <v>155998</v>
          </cell>
        </row>
        <row r="3514">
          <cell r="M3514">
            <v>1</v>
          </cell>
          <cell r="N3514">
            <v>156154</v>
          </cell>
        </row>
        <row r="3515">
          <cell r="M3515">
            <v>1</v>
          </cell>
          <cell r="N3515">
            <v>156154</v>
          </cell>
        </row>
        <row r="3516">
          <cell r="M3516">
            <v>1</v>
          </cell>
          <cell r="N3516">
            <v>156160</v>
          </cell>
        </row>
        <row r="3517">
          <cell r="M3517">
            <v>1</v>
          </cell>
          <cell r="N3517">
            <v>156160</v>
          </cell>
        </row>
        <row r="3518">
          <cell r="M3518">
            <v>1</v>
          </cell>
          <cell r="N3518">
            <v>156160</v>
          </cell>
        </row>
        <row r="3519">
          <cell r="M3519">
            <v>1</v>
          </cell>
          <cell r="N3519">
            <v>156227</v>
          </cell>
        </row>
        <row r="3520">
          <cell r="M3520">
            <v>1</v>
          </cell>
          <cell r="N3520">
            <v>156227</v>
          </cell>
        </row>
        <row r="3521">
          <cell r="M3521">
            <v>1</v>
          </cell>
          <cell r="N3521">
            <v>156227</v>
          </cell>
        </row>
        <row r="3522">
          <cell r="M3522">
            <v>1</v>
          </cell>
          <cell r="N3522">
            <v>156227</v>
          </cell>
        </row>
        <row r="3523">
          <cell r="M3523">
            <v>1</v>
          </cell>
          <cell r="N3523">
            <v>156227</v>
          </cell>
        </row>
        <row r="3524">
          <cell r="M3524">
            <v>1</v>
          </cell>
          <cell r="N3524">
            <v>156227</v>
          </cell>
        </row>
        <row r="3525">
          <cell r="M3525">
            <v>1</v>
          </cell>
          <cell r="N3525">
            <v>156227</v>
          </cell>
        </row>
        <row r="3526">
          <cell r="M3526">
            <v>1</v>
          </cell>
          <cell r="N3526">
            <v>156227</v>
          </cell>
        </row>
        <row r="3527">
          <cell r="M3527">
            <v>1</v>
          </cell>
          <cell r="N3527">
            <v>156227</v>
          </cell>
        </row>
        <row r="3528">
          <cell r="M3528">
            <v>1</v>
          </cell>
          <cell r="N3528">
            <v>156227</v>
          </cell>
        </row>
        <row r="3529">
          <cell r="M3529">
            <v>1</v>
          </cell>
          <cell r="N3529">
            <v>156850</v>
          </cell>
        </row>
        <row r="3530">
          <cell r="M3530">
            <v>1</v>
          </cell>
          <cell r="N3530">
            <v>156900</v>
          </cell>
        </row>
        <row r="3531">
          <cell r="M3531">
            <v>2</v>
          </cell>
          <cell r="N3531" t="str">
            <v>156863 e 156865</v>
          </cell>
        </row>
        <row r="3532">
          <cell r="M3532">
            <v>2</v>
          </cell>
          <cell r="N3532" t="str">
            <v>156863 e 156865</v>
          </cell>
        </row>
        <row r="3533">
          <cell r="M3533">
            <v>1</v>
          </cell>
          <cell r="N3533">
            <v>155796</v>
          </cell>
        </row>
        <row r="3534">
          <cell r="M3534">
            <v>1</v>
          </cell>
          <cell r="N3534">
            <v>155796</v>
          </cell>
        </row>
        <row r="3535">
          <cell r="M3535">
            <v>1</v>
          </cell>
          <cell r="N3535">
            <v>155796</v>
          </cell>
        </row>
        <row r="3536">
          <cell r="M3536">
            <v>1</v>
          </cell>
          <cell r="N3536">
            <v>155796</v>
          </cell>
        </row>
        <row r="3537">
          <cell r="M3537">
            <v>1</v>
          </cell>
          <cell r="N3537">
            <v>155796</v>
          </cell>
        </row>
        <row r="3538">
          <cell r="M3538">
            <v>1</v>
          </cell>
          <cell r="N3538">
            <v>155796</v>
          </cell>
        </row>
        <row r="3539">
          <cell r="M3539">
            <v>1</v>
          </cell>
          <cell r="N3539">
            <v>155796</v>
          </cell>
        </row>
        <row r="3540">
          <cell r="M3540">
            <v>1</v>
          </cell>
          <cell r="N3540">
            <v>155796</v>
          </cell>
        </row>
        <row r="3541">
          <cell r="M3541">
            <v>1</v>
          </cell>
          <cell r="N3541">
            <v>155796</v>
          </cell>
        </row>
        <row r="3542">
          <cell r="M3542">
            <v>1</v>
          </cell>
          <cell r="N3542">
            <v>155796</v>
          </cell>
        </row>
        <row r="3543">
          <cell r="M3543">
            <v>1</v>
          </cell>
          <cell r="N3543">
            <v>155796</v>
          </cell>
        </row>
        <row r="3544">
          <cell r="M3544">
            <v>1</v>
          </cell>
          <cell r="N3544">
            <v>155796</v>
          </cell>
        </row>
        <row r="3545">
          <cell r="M3545">
            <v>1</v>
          </cell>
          <cell r="N3545">
            <v>155796</v>
          </cell>
        </row>
        <row r="3546">
          <cell r="M3546">
            <v>1</v>
          </cell>
          <cell r="N3546">
            <v>155796</v>
          </cell>
        </row>
        <row r="3547">
          <cell r="M3547">
            <v>1</v>
          </cell>
          <cell r="N3547">
            <v>155796</v>
          </cell>
        </row>
        <row r="3548">
          <cell r="M3548">
            <v>1</v>
          </cell>
          <cell r="N3548">
            <v>155796</v>
          </cell>
        </row>
        <row r="3549">
          <cell r="M3549">
            <v>1</v>
          </cell>
          <cell r="N3549">
            <v>155929</v>
          </cell>
        </row>
        <row r="3550">
          <cell r="M3550">
            <v>1</v>
          </cell>
          <cell r="N3550">
            <v>155929</v>
          </cell>
        </row>
        <row r="3551">
          <cell r="M3551">
            <v>1</v>
          </cell>
          <cell r="N3551">
            <v>155929</v>
          </cell>
        </row>
        <row r="3552">
          <cell r="M3552">
            <v>1</v>
          </cell>
          <cell r="N3552">
            <v>156056</v>
          </cell>
        </row>
        <row r="3553">
          <cell r="M3553">
            <v>1</v>
          </cell>
          <cell r="N3553">
            <v>156056</v>
          </cell>
        </row>
        <row r="3554">
          <cell r="M3554">
            <v>1</v>
          </cell>
          <cell r="N3554">
            <v>156056</v>
          </cell>
        </row>
        <row r="3555">
          <cell r="M3555">
            <v>1</v>
          </cell>
          <cell r="N3555">
            <v>156056</v>
          </cell>
        </row>
        <row r="3556">
          <cell r="M3556">
            <v>1</v>
          </cell>
          <cell r="N3556">
            <v>156056</v>
          </cell>
        </row>
        <row r="3557">
          <cell r="M3557">
            <v>1</v>
          </cell>
          <cell r="N3557">
            <v>156056</v>
          </cell>
        </row>
        <row r="3558">
          <cell r="M3558">
            <v>1</v>
          </cell>
          <cell r="N3558">
            <v>156056</v>
          </cell>
        </row>
        <row r="3559">
          <cell r="M3559">
            <v>1</v>
          </cell>
          <cell r="N3559">
            <v>156056</v>
          </cell>
        </row>
        <row r="3560">
          <cell r="M3560">
            <v>1</v>
          </cell>
          <cell r="N3560">
            <v>156056</v>
          </cell>
        </row>
        <row r="3561">
          <cell r="M3561">
            <v>1</v>
          </cell>
          <cell r="N3561">
            <v>156056</v>
          </cell>
        </row>
        <row r="3562">
          <cell r="M3562">
            <v>1</v>
          </cell>
          <cell r="N3562">
            <v>156056</v>
          </cell>
        </row>
        <row r="3563">
          <cell r="M3563">
            <v>1</v>
          </cell>
          <cell r="N3563">
            <v>156056</v>
          </cell>
        </row>
        <row r="3564">
          <cell r="M3564">
            <v>1</v>
          </cell>
          <cell r="N3564">
            <v>156059</v>
          </cell>
        </row>
        <row r="3565">
          <cell r="M3565">
            <v>1</v>
          </cell>
          <cell r="N3565">
            <v>156059</v>
          </cell>
        </row>
        <row r="3566">
          <cell r="M3566">
            <v>1</v>
          </cell>
          <cell r="N3566">
            <v>156059</v>
          </cell>
        </row>
        <row r="3567">
          <cell r="M3567">
            <v>1</v>
          </cell>
          <cell r="N3567">
            <v>156059</v>
          </cell>
        </row>
        <row r="3568">
          <cell r="M3568">
            <v>1</v>
          </cell>
          <cell r="N3568">
            <v>156059</v>
          </cell>
        </row>
        <row r="3569">
          <cell r="M3569">
            <v>1</v>
          </cell>
          <cell r="N3569">
            <v>156059</v>
          </cell>
        </row>
        <row r="3570">
          <cell r="M3570">
            <v>1</v>
          </cell>
          <cell r="N3570">
            <v>156059</v>
          </cell>
        </row>
        <row r="3571">
          <cell r="M3571">
            <v>1</v>
          </cell>
          <cell r="N3571">
            <v>156448</v>
          </cell>
        </row>
        <row r="3572">
          <cell r="M3572">
            <v>1</v>
          </cell>
          <cell r="N3572">
            <v>156664</v>
          </cell>
        </row>
        <row r="3573">
          <cell r="M3573">
            <v>1</v>
          </cell>
          <cell r="N3573">
            <v>156664</v>
          </cell>
        </row>
        <row r="3574">
          <cell r="M3574">
            <v>1</v>
          </cell>
          <cell r="N3574">
            <v>156664</v>
          </cell>
        </row>
        <row r="3575">
          <cell r="M3575">
            <v>1</v>
          </cell>
          <cell r="N3575">
            <v>156771</v>
          </cell>
        </row>
        <row r="3576">
          <cell r="M3576">
            <v>1</v>
          </cell>
          <cell r="N3576">
            <v>156771</v>
          </cell>
        </row>
        <row r="3577">
          <cell r="M3577">
            <v>1</v>
          </cell>
          <cell r="N3577">
            <v>156801</v>
          </cell>
        </row>
        <row r="3578">
          <cell r="M3578">
            <v>1</v>
          </cell>
          <cell r="N3578">
            <v>156801</v>
          </cell>
        </row>
        <row r="3579">
          <cell r="M3579">
            <v>1</v>
          </cell>
          <cell r="N3579">
            <v>156802</v>
          </cell>
        </row>
        <row r="3580">
          <cell r="M3580">
            <v>1</v>
          </cell>
          <cell r="N3580">
            <v>156802</v>
          </cell>
        </row>
        <row r="3581">
          <cell r="M3581">
            <v>1</v>
          </cell>
          <cell r="N3581">
            <v>156802</v>
          </cell>
        </row>
        <row r="3582">
          <cell r="M3582">
            <v>1</v>
          </cell>
          <cell r="N3582">
            <v>157099</v>
          </cell>
        </row>
        <row r="3583">
          <cell r="M3583">
            <v>1</v>
          </cell>
          <cell r="N3583">
            <v>157099</v>
          </cell>
        </row>
        <row r="3584">
          <cell r="M3584">
            <v>1</v>
          </cell>
          <cell r="N3584">
            <v>157099</v>
          </cell>
        </row>
        <row r="3585">
          <cell r="M3585">
            <v>1</v>
          </cell>
          <cell r="N3585">
            <v>157099</v>
          </cell>
        </row>
        <row r="3586">
          <cell r="M3586">
            <v>1</v>
          </cell>
          <cell r="N3586">
            <v>157099</v>
          </cell>
        </row>
        <row r="3587">
          <cell r="M3587">
            <v>1</v>
          </cell>
          <cell r="N3587">
            <v>154898</v>
          </cell>
        </row>
        <row r="3588">
          <cell r="M3588">
            <v>1</v>
          </cell>
          <cell r="N3588">
            <v>154898</v>
          </cell>
        </row>
        <row r="3589">
          <cell r="M3589">
            <v>1</v>
          </cell>
          <cell r="N3589">
            <v>154990</v>
          </cell>
        </row>
        <row r="3590">
          <cell r="M3590">
            <v>1</v>
          </cell>
          <cell r="N3590">
            <v>154990</v>
          </cell>
        </row>
        <row r="3591">
          <cell r="M3591">
            <v>1</v>
          </cell>
          <cell r="N3591">
            <v>154990</v>
          </cell>
        </row>
        <row r="3592">
          <cell r="M3592">
            <v>1</v>
          </cell>
          <cell r="N3592">
            <v>154990</v>
          </cell>
        </row>
        <row r="3593">
          <cell r="M3593">
            <v>1</v>
          </cell>
          <cell r="N3593">
            <v>156000</v>
          </cell>
        </row>
        <row r="3594">
          <cell r="M3594">
            <v>1</v>
          </cell>
          <cell r="N3594">
            <v>156000</v>
          </cell>
        </row>
        <row r="3595">
          <cell r="M3595">
            <v>1</v>
          </cell>
          <cell r="N3595">
            <v>156000</v>
          </cell>
        </row>
        <row r="3596">
          <cell r="M3596">
            <v>1</v>
          </cell>
          <cell r="N3596">
            <v>156000</v>
          </cell>
        </row>
        <row r="3597">
          <cell r="M3597">
            <v>1</v>
          </cell>
          <cell r="N3597">
            <v>156095</v>
          </cell>
        </row>
        <row r="3598">
          <cell r="M3598">
            <v>1</v>
          </cell>
          <cell r="N3598">
            <v>156095</v>
          </cell>
        </row>
        <row r="3599">
          <cell r="M3599">
            <v>1</v>
          </cell>
          <cell r="N3599">
            <v>156095</v>
          </cell>
        </row>
        <row r="3600">
          <cell r="M3600">
            <v>1</v>
          </cell>
          <cell r="N3600">
            <v>156192</v>
          </cell>
        </row>
        <row r="3601">
          <cell r="M3601">
            <v>1</v>
          </cell>
          <cell r="N3601">
            <v>156192</v>
          </cell>
        </row>
        <row r="3602">
          <cell r="M3602">
            <v>1</v>
          </cell>
          <cell r="N3602">
            <v>156192</v>
          </cell>
        </row>
        <row r="3603">
          <cell r="M3603">
            <v>1</v>
          </cell>
          <cell r="N3603">
            <v>156205</v>
          </cell>
        </row>
        <row r="3604">
          <cell r="M3604">
            <v>1</v>
          </cell>
          <cell r="N3604">
            <v>156205</v>
          </cell>
        </row>
        <row r="3605">
          <cell r="M3605">
            <v>2</v>
          </cell>
          <cell r="N3605">
            <v>156584</v>
          </cell>
        </row>
        <row r="3606">
          <cell r="M3606">
            <v>2</v>
          </cell>
          <cell r="N3606">
            <v>156590</v>
          </cell>
        </row>
        <row r="3607">
          <cell r="M3607">
            <v>2</v>
          </cell>
          <cell r="N3607">
            <v>156590</v>
          </cell>
        </row>
        <row r="3608">
          <cell r="M3608">
            <v>1</v>
          </cell>
          <cell r="N3608">
            <v>156858</v>
          </cell>
        </row>
        <row r="3609">
          <cell r="M3609">
            <v>1</v>
          </cell>
          <cell r="N3609" t="str">
            <v>-</v>
          </cell>
        </row>
        <row r="3610">
          <cell r="M3610">
            <v>1</v>
          </cell>
          <cell r="N3610" t="str">
            <v>-</v>
          </cell>
        </row>
        <row r="3611">
          <cell r="M3611">
            <v>1</v>
          </cell>
          <cell r="N3611">
            <v>155813</v>
          </cell>
        </row>
        <row r="3612">
          <cell r="M3612">
            <v>1</v>
          </cell>
          <cell r="N3612">
            <v>155938</v>
          </cell>
        </row>
        <row r="3613">
          <cell r="M3613">
            <v>1</v>
          </cell>
          <cell r="N3613">
            <v>156003</v>
          </cell>
        </row>
        <row r="3614">
          <cell r="M3614">
            <v>1</v>
          </cell>
          <cell r="N3614">
            <v>156138</v>
          </cell>
        </row>
        <row r="3615">
          <cell r="M3615">
            <v>1</v>
          </cell>
          <cell r="N3615">
            <v>156148</v>
          </cell>
        </row>
        <row r="3616">
          <cell r="M3616">
            <v>1</v>
          </cell>
          <cell r="N3616">
            <v>156777</v>
          </cell>
        </row>
        <row r="3617">
          <cell r="M3617">
            <v>1</v>
          </cell>
          <cell r="N3617">
            <v>156812</v>
          </cell>
        </row>
        <row r="3618">
          <cell r="M3618">
            <v>1</v>
          </cell>
          <cell r="N3618">
            <v>156813</v>
          </cell>
        </row>
        <row r="3619">
          <cell r="M3619">
            <v>1</v>
          </cell>
          <cell r="N3619">
            <v>156846</v>
          </cell>
        </row>
        <row r="3620">
          <cell r="M3620">
            <v>1</v>
          </cell>
          <cell r="N3620">
            <v>155815</v>
          </cell>
        </row>
        <row r="3621">
          <cell r="M3621">
            <v>1</v>
          </cell>
          <cell r="N3621">
            <v>155815</v>
          </cell>
        </row>
        <row r="3622">
          <cell r="M3622">
            <v>1</v>
          </cell>
          <cell r="N3622">
            <v>156079</v>
          </cell>
        </row>
        <row r="3623">
          <cell r="M3623">
            <v>1</v>
          </cell>
          <cell r="N3623">
            <v>156079</v>
          </cell>
        </row>
        <row r="3624">
          <cell r="M3624">
            <v>1</v>
          </cell>
          <cell r="N3624">
            <v>156150</v>
          </cell>
        </row>
        <row r="3625">
          <cell r="M3625">
            <v>1</v>
          </cell>
          <cell r="N3625">
            <v>156150</v>
          </cell>
        </row>
        <row r="3626">
          <cell r="M3626">
            <v>1</v>
          </cell>
          <cell r="N3626">
            <v>156150</v>
          </cell>
        </row>
        <row r="3627">
          <cell r="M3627">
            <v>1</v>
          </cell>
          <cell r="N3627">
            <v>156150</v>
          </cell>
        </row>
        <row r="3628">
          <cell r="M3628">
            <v>1</v>
          </cell>
          <cell r="N3628">
            <v>156150</v>
          </cell>
        </row>
        <row r="3629">
          <cell r="M3629">
            <v>1</v>
          </cell>
          <cell r="N3629">
            <v>156150</v>
          </cell>
        </row>
        <row r="3630">
          <cell r="M3630">
            <v>1</v>
          </cell>
          <cell r="N3630">
            <v>156693</v>
          </cell>
        </row>
        <row r="3631">
          <cell r="M3631">
            <v>1</v>
          </cell>
          <cell r="N3631">
            <v>156693</v>
          </cell>
        </row>
        <row r="3632">
          <cell r="M3632">
            <v>2</v>
          </cell>
          <cell r="N3632">
            <v>156810</v>
          </cell>
        </row>
        <row r="3633">
          <cell r="M3633">
            <v>2</v>
          </cell>
          <cell r="N3633">
            <v>156810</v>
          </cell>
        </row>
        <row r="3634">
          <cell r="M3634">
            <v>1</v>
          </cell>
          <cell r="N3634" t="str">
            <v>-</v>
          </cell>
        </row>
        <row r="3635">
          <cell r="M3635">
            <v>1</v>
          </cell>
          <cell r="N3635" t="str">
            <v>-</v>
          </cell>
        </row>
        <row r="3636">
          <cell r="M3636">
            <v>1</v>
          </cell>
          <cell r="N3636" t="str">
            <v>-</v>
          </cell>
        </row>
        <row r="3637">
          <cell r="M3637">
            <v>1</v>
          </cell>
          <cell r="N3637" t="str">
            <v>-</v>
          </cell>
        </row>
        <row r="3638">
          <cell r="M3638">
            <v>1</v>
          </cell>
          <cell r="N3638">
            <v>155817</v>
          </cell>
        </row>
        <row r="3639">
          <cell r="M3639">
            <v>1</v>
          </cell>
          <cell r="N3639">
            <v>155817</v>
          </cell>
        </row>
        <row r="3640">
          <cell r="M3640">
            <v>1</v>
          </cell>
          <cell r="N3640">
            <v>155817</v>
          </cell>
        </row>
        <row r="3641">
          <cell r="M3641">
            <v>1</v>
          </cell>
          <cell r="N3641">
            <v>155817</v>
          </cell>
        </row>
        <row r="3642">
          <cell r="M3642">
            <v>1</v>
          </cell>
          <cell r="N3642">
            <v>155817</v>
          </cell>
        </row>
        <row r="3643">
          <cell r="M3643">
            <v>1</v>
          </cell>
          <cell r="N3643">
            <v>155940</v>
          </cell>
        </row>
        <row r="3644">
          <cell r="M3644">
            <v>1</v>
          </cell>
          <cell r="N3644">
            <v>155940</v>
          </cell>
        </row>
        <row r="3645">
          <cell r="M3645">
            <v>1</v>
          </cell>
          <cell r="N3645">
            <v>156144</v>
          </cell>
        </row>
        <row r="3646">
          <cell r="M3646">
            <v>1</v>
          </cell>
          <cell r="N3646">
            <v>156144</v>
          </cell>
        </row>
        <row r="3647">
          <cell r="M3647">
            <v>1</v>
          </cell>
          <cell r="N3647">
            <v>156144</v>
          </cell>
        </row>
        <row r="3648">
          <cell r="M3648">
            <v>1</v>
          </cell>
          <cell r="N3648">
            <v>156553</v>
          </cell>
        </row>
        <row r="3649">
          <cell r="M3649">
            <v>1</v>
          </cell>
          <cell r="N3649">
            <v>156553</v>
          </cell>
        </row>
        <row r="3650">
          <cell r="M3650">
            <v>1</v>
          </cell>
          <cell r="N3650">
            <v>156553</v>
          </cell>
        </row>
        <row r="3651">
          <cell r="M3651">
            <v>1</v>
          </cell>
          <cell r="N3651">
            <v>156553</v>
          </cell>
        </row>
        <row r="3652">
          <cell r="M3652">
            <v>1</v>
          </cell>
          <cell r="N3652">
            <v>156553</v>
          </cell>
        </row>
        <row r="3653">
          <cell r="M3653">
            <v>1</v>
          </cell>
          <cell r="N3653">
            <v>156553</v>
          </cell>
        </row>
        <row r="3654">
          <cell r="M3654">
            <v>1</v>
          </cell>
          <cell r="N3654">
            <v>156694</v>
          </cell>
        </row>
        <row r="3655">
          <cell r="M3655">
            <v>1</v>
          </cell>
          <cell r="N3655">
            <v>156694</v>
          </cell>
        </row>
        <row r="3656">
          <cell r="M3656">
            <v>1</v>
          </cell>
          <cell r="N3656">
            <v>156694</v>
          </cell>
        </row>
        <row r="3657">
          <cell r="M3657">
            <v>1</v>
          </cell>
          <cell r="N3657">
            <v>156694</v>
          </cell>
        </row>
        <row r="3658">
          <cell r="M3658">
            <v>1</v>
          </cell>
          <cell r="N3658">
            <v>156694</v>
          </cell>
        </row>
        <row r="3659">
          <cell r="M3659">
            <v>1</v>
          </cell>
          <cell r="N3659">
            <v>155941</v>
          </cell>
        </row>
        <row r="3660">
          <cell r="M3660">
            <v>1</v>
          </cell>
          <cell r="N3660">
            <v>155941</v>
          </cell>
        </row>
        <row r="3661">
          <cell r="M3661">
            <v>1</v>
          </cell>
          <cell r="N3661">
            <v>155941</v>
          </cell>
        </row>
        <row r="3662">
          <cell r="M3662">
            <v>1</v>
          </cell>
          <cell r="N3662">
            <v>155941</v>
          </cell>
        </row>
        <row r="3663">
          <cell r="M3663">
            <v>1</v>
          </cell>
          <cell r="N3663">
            <v>155995</v>
          </cell>
        </row>
        <row r="3664">
          <cell r="M3664">
            <v>1</v>
          </cell>
          <cell r="N3664">
            <v>155995</v>
          </cell>
        </row>
        <row r="3665">
          <cell r="M3665">
            <v>1</v>
          </cell>
          <cell r="N3665">
            <v>155995</v>
          </cell>
        </row>
        <row r="3666">
          <cell r="M3666">
            <v>1</v>
          </cell>
          <cell r="N3666">
            <v>156149</v>
          </cell>
        </row>
        <row r="3667">
          <cell r="M3667">
            <v>1</v>
          </cell>
          <cell r="N3667">
            <v>156149</v>
          </cell>
        </row>
        <row r="3668">
          <cell r="M3668">
            <v>1</v>
          </cell>
          <cell r="N3668">
            <v>156149</v>
          </cell>
        </row>
        <row r="3669">
          <cell r="M3669">
            <v>1</v>
          </cell>
          <cell r="N3669">
            <v>156155</v>
          </cell>
        </row>
        <row r="3670">
          <cell r="M3670">
            <v>1</v>
          </cell>
          <cell r="N3670">
            <v>156155</v>
          </cell>
        </row>
        <row r="3671">
          <cell r="M3671">
            <v>1</v>
          </cell>
          <cell r="N3671">
            <v>156155</v>
          </cell>
        </row>
        <row r="3672">
          <cell r="M3672">
            <v>1</v>
          </cell>
          <cell r="N3672">
            <v>156778</v>
          </cell>
        </row>
        <row r="3673">
          <cell r="M3673">
            <v>1</v>
          </cell>
          <cell r="N3673">
            <v>156778</v>
          </cell>
        </row>
        <row r="3674">
          <cell r="M3674">
            <v>1</v>
          </cell>
          <cell r="N3674">
            <v>156778</v>
          </cell>
        </row>
        <row r="3675">
          <cell r="M3675">
            <v>1</v>
          </cell>
          <cell r="N3675">
            <v>156778</v>
          </cell>
        </row>
        <row r="3676">
          <cell r="M3676">
            <v>1</v>
          </cell>
          <cell r="N3676">
            <v>156778</v>
          </cell>
        </row>
        <row r="3677">
          <cell r="M3677">
            <v>1</v>
          </cell>
          <cell r="N3677">
            <v>156849</v>
          </cell>
        </row>
        <row r="3678">
          <cell r="M3678">
            <v>1</v>
          </cell>
          <cell r="N3678">
            <v>156849</v>
          </cell>
        </row>
        <row r="3679">
          <cell r="M3679">
            <v>1</v>
          </cell>
          <cell r="N3679">
            <v>156862</v>
          </cell>
        </row>
        <row r="3680">
          <cell r="M3680">
            <v>1</v>
          </cell>
          <cell r="N3680">
            <v>155791</v>
          </cell>
        </row>
        <row r="3681">
          <cell r="M3681">
            <v>1</v>
          </cell>
          <cell r="N3681">
            <v>155791</v>
          </cell>
        </row>
        <row r="3682">
          <cell r="M3682">
            <v>1</v>
          </cell>
          <cell r="N3682">
            <v>156039</v>
          </cell>
        </row>
        <row r="3683">
          <cell r="M3683">
            <v>1</v>
          </cell>
          <cell r="N3683">
            <v>156039</v>
          </cell>
        </row>
        <row r="3684">
          <cell r="M3684">
            <v>1</v>
          </cell>
          <cell r="N3684">
            <v>156039</v>
          </cell>
        </row>
        <row r="3685">
          <cell r="M3685">
            <v>1</v>
          </cell>
          <cell r="N3685">
            <v>156434</v>
          </cell>
        </row>
        <row r="3686">
          <cell r="M3686">
            <v>1</v>
          </cell>
          <cell r="N3686">
            <v>156655</v>
          </cell>
        </row>
        <row r="3687">
          <cell r="M3687">
            <v>1</v>
          </cell>
          <cell r="N3687">
            <v>156655</v>
          </cell>
        </row>
        <row r="3688">
          <cell r="M3688">
            <v>1</v>
          </cell>
          <cell r="N3688">
            <v>156655</v>
          </cell>
        </row>
        <row r="3689">
          <cell r="M3689">
            <v>1</v>
          </cell>
          <cell r="N3689">
            <v>156655</v>
          </cell>
        </row>
        <row r="3690">
          <cell r="M3690">
            <v>1</v>
          </cell>
          <cell r="N3690">
            <v>156655</v>
          </cell>
        </row>
        <row r="3691">
          <cell r="M3691">
            <v>1</v>
          </cell>
          <cell r="N3691">
            <v>156655</v>
          </cell>
        </row>
        <row r="3692">
          <cell r="M3692">
            <v>1</v>
          </cell>
          <cell r="N3692">
            <v>156655</v>
          </cell>
        </row>
        <row r="3693">
          <cell r="M3693">
            <v>2</v>
          </cell>
          <cell r="N3693" t="str">
            <v>155909 e 155947</v>
          </cell>
        </row>
        <row r="3694">
          <cell r="M3694">
            <v>1</v>
          </cell>
          <cell r="N3694">
            <v>156165</v>
          </cell>
        </row>
        <row r="3695">
          <cell r="M3695">
            <v>1</v>
          </cell>
          <cell r="N3695">
            <v>156165</v>
          </cell>
        </row>
        <row r="3696">
          <cell r="M3696">
            <v>1</v>
          </cell>
          <cell r="N3696">
            <v>156441</v>
          </cell>
        </row>
        <row r="3697">
          <cell r="M3697">
            <v>1</v>
          </cell>
          <cell r="N3697" t="str">
            <v>-</v>
          </cell>
        </row>
        <row r="3698">
          <cell r="M3698">
            <v>3</v>
          </cell>
          <cell r="N3698" t="str">
            <v>-</v>
          </cell>
        </row>
        <row r="3699">
          <cell r="M3699">
            <v>1</v>
          </cell>
          <cell r="N3699" t="str">
            <v>-</v>
          </cell>
        </row>
        <row r="3700">
          <cell r="M3700">
            <v>1</v>
          </cell>
          <cell r="N3700" t="str">
            <v>-</v>
          </cell>
        </row>
        <row r="3701">
          <cell r="M3701">
            <v>1</v>
          </cell>
          <cell r="N3701">
            <v>155922</v>
          </cell>
        </row>
        <row r="3702">
          <cell r="M3702">
            <v>1</v>
          </cell>
          <cell r="N3702">
            <v>156050</v>
          </cell>
        </row>
        <row r="3703">
          <cell r="M3703">
            <v>1</v>
          </cell>
          <cell r="N3703">
            <v>156050</v>
          </cell>
        </row>
        <row r="3704">
          <cell r="M3704">
            <v>1</v>
          </cell>
          <cell r="N3704">
            <v>156050</v>
          </cell>
        </row>
        <row r="3705">
          <cell r="M3705">
            <v>1</v>
          </cell>
          <cell r="N3705">
            <v>156444</v>
          </cell>
        </row>
        <row r="3706">
          <cell r="M3706">
            <v>1</v>
          </cell>
          <cell r="N3706">
            <v>156661</v>
          </cell>
        </row>
        <row r="3707">
          <cell r="M3707">
            <v>1</v>
          </cell>
          <cell r="N3707">
            <v>156730</v>
          </cell>
        </row>
        <row r="3708">
          <cell r="M3708">
            <v>1</v>
          </cell>
          <cell r="N3708">
            <v>156730</v>
          </cell>
        </row>
        <row r="3709">
          <cell r="M3709">
            <v>1</v>
          </cell>
          <cell r="N3709">
            <v>156730</v>
          </cell>
        </row>
        <row r="3710">
          <cell r="M3710">
            <v>1</v>
          </cell>
          <cell r="N3710">
            <v>156730</v>
          </cell>
        </row>
        <row r="3711">
          <cell r="M3711">
            <v>1</v>
          </cell>
          <cell r="N3711">
            <v>156730</v>
          </cell>
        </row>
        <row r="3712">
          <cell r="M3712">
            <v>1</v>
          </cell>
          <cell r="N3712">
            <v>156730</v>
          </cell>
        </row>
        <row r="3713">
          <cell r="M3713">
            <v>1</v>
          </cell>
          <cell r="N3713">
            <v>156730</v>
          </cell>
        </row>
        <row r="3714">
          <cell r="M3714">
            <v>1</v>
          </cell>
          <cell r="N3714">
            <v>156730</v>
          </cell>
        </row>
        <row r="3715">
          <cell r="M3715">
            <v>1</v>
          </cell>
          <cell r="N3715">
            <v>154875</v>
          </cell>
        </row>
        <row r="3716">
          <cell r="M3716">
            <v>1</v>
          </cell>
          <cell r="N3716">
            <v>154875</v>
          </cell>
        </row>
        <row r="3717">
          <cell r="M3717">
            <v>1</v>
          </cell>
          <cell r="N3717">
            <v>154875</v>
          </cell>
        </row>
        <row r="3718">
          <cell r="M3718">
            <v>1</v>
          </cell>
          <cell r="N3718">
            <v>154875</v>
          </cell>
        </row>
        <row r="3719">
          <cell r="M3719">
            <v>1</v>
          </cell>
          <cell r="N3719">
            <v>154875</v>
          </cell>
        </row>
        <row r="3720">
          <cell r="M3720">
            <v>1</v>
          </cell>
          <cell r="N3720">
            <v>155016</v>
          </cell>
        </row>
        <row r="3721">
          <cell r="M3721">
            <v>1</v>
          </cell>
          <cell r="N3721">
            <v>155016</v>
          </cell>
        </row>
        <row r="3722">
          <cell r="M3722">
            <v>1</v>
          </cell>
          <cell r="N3722">
            <v>155016</v>
          </cell>
        </row>
        <row r="3723">
          <cell r="M3723">
            <v>1</v>
          </cell>
          <cell r="N3723">
            <v>155016</v>
          </cell>
        </row>
        <row r="3724">
          <cell r="M3724">
            <v>2</v>
          </cell>
          <cell r="N3724">
            <v>155057</v>
          </cell>
        </row>
        <row r="3725">
          <cell r="M3725">
            <v>2</v>
          </cell>
          <cell r="N3725">
            <v>155057</v>
          </cell>
        </row>
        <row r="3726">
          <cell r="M3726">
            <v>2</v>
          </cell>
          <cell r="N3726">
            <v>155057</v>
          </cell>
        </row>
        <row r="3727">
          <cell r="M3727">
            <v>2</v>
          </cell>
          <cell r="N3727">
            <v>155057</v>
          </cell>
        </row>
        <row r="3728">
          <cell r="M3728">
            <v>2</v>
          </cell>
          <cell r="N3728">
            <v>155058</v>
          </cell>
        </row>
        <row r="3729">
          <cell r="M3729">
            <v>2</v>
          </cell>
          <cell r="N3729">
            <v>155058</v>
          </cell>
        </row>
        <row r="3730">
          <cell r="M3730">
            <v>2</v>
          </cell>
          <cell r="N3730">
            <v>155058</v>
          </cell>
        </row>
        <row r="3731">
          <cell r="M3731">
            <v>1</v>
          </cell>
          <cell r="N3731">
            <v>155059</v>
          </cell>
        </row>
        <row r="3732">
          <cell r="M3732">
            <v>1</v>
          </cell>
          <cell r="N3732">
            <v>155059</v>
          </cell>
        </row>
        <row r="3733">
          <cell r="M3733">
            <v>1</v>
          </cell>
          <cell r="N3733">
            <v>155059</v>
          </cell>
        </row>
        <row r="3734">
          <cell r="M3734">
            <v>1</v>
          </cell>
          <cell r="N3734">
            <v>155059</v>
          </cell>
        </row>
        <row r="3735">
          <cell r="M3735">
            <v>3</v>
          </cell>
          <cell r="N3735">
            <v>155070</v>
          </cell>
        </row>
        <row r="3736">
          <cell r="M3736">
            <v>3</v>
          </cell>
          <cell r="N3736">
            <v>155070</v>
          </cell>
        </row>
        <row r="3737">
          <cell r="M3737">
            <v>1</v>
          </cell>
          <cell r="N3737">
            <v>155088</v>
          </cell>
        </row>
        <row r="3738">
          <cell r="M3738">
            <v>3</v>
          </cell>
          <cell r="N3738">
            <v>155129</v>
          </cell>
        </row>
        <row r="3739">
          <cell r="M3739">
            <v>3</v>
          </cell>
          <cell r="N3739">
            <v>155129</v>
          </cell>
        </row>
        <row r="3740">
          <cell r="M3740">
            <v>3</v>
          </cell>
          <cell r="N3740">
            <v>155129</v>
          </cell>
        </row>
        <row r="3741">
          <cell r="M3741">
            <v>3</v>
          </cell>
          <cell r="N3741">
            <v>155175</v>
          </cell>
        </row>
        <row r="3742">
          <cell r="M3742">
            <v>3</v>
          </cell>
          <cell r="N3742">
            <v>155175</v>
          </cell>
        </row>
        <row r="3743">
          <cell r="M3743">
            <v>3</v>
          </cell>
          <cell r="N3743">
            <v>155175</v>
          </cell>
        </row>
        <row r="3744">
          <cell r="M3744">
            <v>3</v>
          </cell>
          <cell r="N3744">
            <v>155175</v>
          </cell>
        </row>
        <row r="3745">
          <cell r="M3745">
            <v>1</v>
          </cell>
          <cell r="N3745">
            <v>155224</v>
          </cell>
        </row>
        <row r="3746">
          <cell r="M3746">
            <v>1</v>
          </cell>
          <cell r="N3746">
            <v>155224</v>
          </cell>
        </row>
        <row r="3747">
          <cell r="M3747">
            <v>1</v>
          </cell>
          <cell r="N3747">
            <v>156075</v>
          </cell>
        </row>
        <row r="3748">
          <cell r="M3748">
            <v>1</v>
          </cell>
          <cell r="N3748">
            <v>156077</v>
          </cell>
        </row>
        <row r="3749">
          <cell r="M3749">
            <v>1</v>
          </cell>
          <cell r="N3749">
            <v>156077</v>
          </cell>
        </row>
        <row r="3750">
          <cell r="M3750">
            <v>1</v>
          </cell>
          <cell r="N3750">
            <v>156077</v>
          </cell>
        </row>
        <row r="3751">
          <cell r="M3751">
            <v>1</v>
          </cell>
          <cell r="N3751">
            <v>156077</v>
          </cell>
        </row>
        <row r="3752">
          <cell r="M3752">
            <v>1</v>
          </cell>
          <cell r="N3752">
            <v>156680</v>
          </cell>
        </row>
        <row r="3753">
          <cell r="M3753">
            <v>1</v>
          </cell>
          <cell r="N3753">
            <v>156681</v>
          </cell>
        </row>
        <row r="3754">
          <cell r="M3754">
            <v>1</v>
          </cell>
          <cell r="N3754">
            <v>156682</v>
          </cell>
        </row>
        <row r="3755">
          <cell r="M3755">
            <v>1</v>
          </cell>
          <cell r="N3755" t="str">
            <v>-</v>
          </cell>
        </row>
        <row r="3756">
          <cell r="M3756">
            <v>1</v>
          </cell>
          <cell r="N3756">
            <v>156082</v>
          </cell>
        </row>
        <row r="3757">
          <cell r="M3757">
            <v>1</v>
          </cell>
          <cell r="N3757">
            <v>156082</v>
          </cell>
        </row>
        <row r="3758">
          <cell r="M3758">
            <v>1</v>
          </cell>
          <cell r="N3758">
            <v>156082</v>
          </cell>
        </row>
        <row r="3759">
          <cell r="M3759">
            <v>1</v>
          </cell>
          <cell r="N3759">
            <v>156082</v>
          </cell>
        </row>
        <row r="3760">
          <cell r="M3760">
            <v>1</v>
          </cell>
          <cell r="N3760">
            <v>156683</v>
          </cell>
        </row>
        <row r="3761">
          <cell r="M3761">
            <v>2</v>
          </cell>
          <cell r="N3761">
            <v>156089</v>
          </cell>
        </row>
        <row r="3762">
          <cell r="M3762">
            <v>2</v>
          </cell>
          <cell r="N3762">
            <v>156089</v>
          </cell>
        </row>
        <row r="3763">
          <cell r="M3763">
            <v>1</v>
          </cell>
          <cell r="N3763">
            <v>156092</v>
          </cell>
        </row>
        <row r="3764">
          <cell r="M3764">
            <v>1</v>
          </cell>
          <cell r="N3764">
            <v>156824</v>
          </cell>
        </row>
        <row r="3765">
          <cell r="M3765">
            <v>1</v>
          </cell>
          <cell r="N3765">
            <v>155012</v>
          </cell>
        </row>
        <row r="3766">
          <cell r="M3766">
            <v>1</v>
          </cell>
          <cell r="N3766">
            <v>155012</v>
          </cell>
        </row>
        <row r="3767">
          <cell r="M3767">
            <v>1</v>
          </cell>
          <cell r="N3767">
            <v>155228</v>
          </cell>
        </row>
        <row r="3768">
          <cell r="M3768">
            <v>1</v>
          </cell>
          <cell r="N3768">
            <v>155573</v>
          </cell>
        </row>
        <row r="3769">
          <cell r="M3769">
            <v>1</v>
          </cell>
          <cell r="N3769">
            <v>155802</v>
          </cell>
        </row>
        <row r="3770">
          <cell r="M3770">
            <v>1</v>
          </cell>
          <cell r="N3770">
            <v>155802</v>
          </cell>
        </row>
        <row r="3771">
          <cell r="M3771">
            <v>1</v>
          </cell>
          <cell r="N3771">
            <v>156096</v>
          </cell>
        </row>
        <row r="3772">
          <cell r="M3772">
            <v>1</v>
          </cell>
          <cell r="N3772">
            <v>156759</v>
          </cell>
        </row>
        <row r="3773">
          <cell r="M3773">
            <v>1</v>
          </cell>
          <cell r="N3773">
            <v>156759</v>
          </cell>
        </row>
        <row r="3774">
          <cell r="M3774">
            <v>5</v>
          </cell>
          <cell r="N3774">
            <v>156760</v>
          </cell>
        </row>
        <row r="3775">
          <cell r="M3775">
            <v>5</v>
          </cell>
          <cell r="N3775">
            <v>156761</v>
          </cell>
        </row>
        <row r="3776">
          <cell r="M3776">
            <v>5</v>
          </cell>
          <cell r="N3776">
            <v>156761</v>
          </cell>
        </row>
        <row r="3777">
          <cell r="M3777">
            <v>1</v>
          </cell>
          <cell r="N3777">
            <v>156762</v>
          </cell>
        </row>
        <row r="3778">
          <cell r="M3778">
            <v>1</v>
          </cell>
          <cell r="N3778">
            <v>156762</v>
          </cell>
        </row>
        <row r="3779">
          <cell r="M3779">
            <v>5</v>
          </cell>
          <cell r="N3779">
            <v>156763</v>
          </cell>
        </row>
        <row r="3780">
          <cell r="M3780">
            <v>5</v>
          </cell>
          <cell r="N3780">
            <v>156763</v>
          </cell>
        </row>
        <row r="3781">
          <cell r="M3781">
            <v>5</v>
          </cell>
          <cell r="N3781">
            <v>156763</v>
          </cell>
        </row>
        <row r="3782">
          <cell r="M3782">
            <v>2</v>
          </cell>
          <cell r="N3782">
            <v>156764</v>
          </cell>
        </row>
        <row r="3783">
          <cell r="M3783">
            <v>2</v>
          </cell>
          <cell r="N3783">
            <v>156764</v>
          </cell>
        </row>
        <row r="3784">
          <cell r="M3784">
            <v>5</v>
          </cell>
          <cell r="N3784">
            <v>156765</v>
          </cell>
        </row>
        <row r="3785">
          <cell r="M3785">
            <v>5</v>
          </cell>
          <cell r="N3785">
            <v>156765</v>
          </cell>
        </row>
        <row r="3786">
          <cell r="M3786">
            <v>2</v>
          </cell>
          <cell r="N3786">
            <v>156766</v>
          </cell>
        </row>
        <row r="3787">
          <cell r="M3787">
            <v>2</v>
          </cell>
          <cell r="N3787">
            <v>156766</v>
          </cell>
        </row>
        <row r="3788">
          <cell r="M3788">
            <v>2</v>
          </cell>
          <cell r="N3788">
            <v>156766</v>
          </cell>
        </row>
        <row r="3789">
          <cell r="M3789">
            <v>5</v>
          </cell>
          <cell r="N3789">
            <v>156767</v>
          </cell>
        </row>
        <row r="3790">
          <cell r="M3790">
            <v>5</v>
          </cell>
          <cell r="N3790">
            <v>156767</v>
          </cell>
        </row>
        <row r="3791">
          <cell r="M3791">
            <v>5</v>
          </cell>
          <cell r="N3791">
            <v>156767</v>
          </cell>
        </row>
        <row r="3792">
          <cell r="M3792">
            <v>5</v>
          </cell>
          <cell r="N3792">
            <v>156767</v>
          </cell>
        </row>
        <row r="3793">
          <cell r="M3793">
            <v>1</v>
          </cell>
          <cell r="N3793">
            <v>156773</v>
          </cell>
        </row>
        <row r="3794">
          <cell r="M3794">
            <v>1</v>
          </cell>
          <cell r="N3794">
            <v>156773</v>
          </cell>
        </row>
        <row r="3795">
          <cell r="M3795">
            <v>1</v>
          </cell>
          <cell r="N3795">
            <v>156992</v>
          </cell>
        </row>
        <row r="3796">
          <cell r="M3796">
            <v>1</v>
          </cell>
          <cell r="N3796">
            <v>156992</v>
          </cell>
        </row>
        <row r="3797">
          <cell r="M3797">
            <v>1</v>
          </cell>
          <cell r="N3797">
            <v>156992</v>
          </cell>
        </row>
        <row r="3798">
          <cell r="M3798">
            <v>1</v>
          </cell>
          <cell r="N3798">
            <v>156992</v>
          </cell>
        </row>
        <row r="3799">
          <cell r="M3799">
            <v>1</v>
          </cell>
          <cell r="N3799">
            <v>156992</v>
          </cell>
        </row>
        <row r="3800">
          <cell r="M3800">
            <v>1</v>
          </cell>
          <cell r="N3800">
            <v>156992</v>
          </cell>
        </row>
        <row r="3801">
          <cell r="M3801">
            <v>1</v>
          </cell>
          <cell r="N3801">
            <v>156992</v>
          </cell>
        </row>
        <row r="3802">
          <cell r="M3802">
            <v>1</v>
          </cell>
          <cell r="N3802">
            <v>156102</v>
          </cell>
        </row>
        <row r="3803">
          <cell r="M3803">
            <v>1</v>
          </cell>
          <cell r="N3803">
            <v>156111</v>
          </cell>
        </row>
        <row r="3804">
          <cell r="M3804">
            <v>1</v>
          </cell>
          <cell r="N3804">
            <v>156685</v>
          </cell>
        </row>
        <row r="3805">
          <cell r="M3805">
            <v>1</v>
          </cell>
          <cell r="N3805">
            <v>156685</v>
          </cell>
        </row>
        <row r="3806">
          <cell r="M3806">
            <v>1</v>
          </cell>
          <cell r="N3806">
            <v>154880</v>
          </cell>
        </row>
        <row r="3807">
          <cell r="M3807">
            <v>1</v>
          </cell>
          <cell r="N3807">
            <v>154880</v>
          </cell>
        </row>
        <row r="3808">
          <cell r="M3808">
            <v>1</v>
          </cell>
          <cell r="N3808">
            <v>155018</v>
          </cell>
        </row>
        <row r="3809">
          <cell r="M3809">
            <v>1</v>
          </cell>
          <cell r="N3809">
            <v>155018</v>
          </cell>
        </row>
        <row r="3810">
          <cell r="M3810">
            <v>1</v>
          </cell>
          <cell r="N3810">
            <v>155018</v>
          </cell>
        </row>
        <row r="3811">
          <cell r="M3811">
            <v>1</v>
          </cell>
          <cell r="N3811">
            <v>155065</v>
          </cell>
        </row>
        <row r="3812">
          <cell r="M3812">
            <v>1</v>
          </cell>
          <cell r="N3812">
            <v>155067</v>
          </cell>
        </row>
        <row r="3813">
          <cell r="M3813">
            <v>1</v>
          </cell>
          <cell r="N3813">
            <v>155067</v>
          </cell>
        </row>
        <row r="3814">
          <cell r="M3814">
            <v>1</v>
          </cell>
          <cell r="N3814">
            <v>155067</v>
          </cell>
        </row>
        <row r="3815">
          <cell r="M3815">
            <v>1</v>
          </cell>
          <cell r="N3815">
            <v>155067</v>
          </cell>
        </row>
        <row r="3816">
          <cell r="M3816">
            <v>1</v>
          </cell>
          <cell r="N3816">
            <v>155067</v>
          </cell>
        </row>
        <row r="3817">
          <cell r="M3817">
            <v>1</v>
          </cell>
          <cell r="N3817">
            <v>155580</v>
          </cell>
        </row>
        <row r="3818">
          <cell r="M3818">
            <v>1</v>
          </cell>
          <cell r="N3818">
            <v>156117</v>
          </cell>
        </row>
        <row r="3819">
          <cell r="M3819">
            <v>1</v>
          </cell>
          <cell r="N3819">
            <v>156686</v>
          </cell>
        </row>
        <row r="3820">
          <cell r="M3820">
            <v>1</v>
          </cell>
          <cell r="N3820">
            <v>156686</v>
          </cell>
        </row>
        <row r="3821">
          <cell r="M3821">
            <v>1</v>
          </cell>
          <cell r="N3821">
            <v>156686</v>
          </cell>
        </row>
        <row r="3822">
          <cell r="M3822">
            <v>1</v>
          </cell>
          <cell r="N3822" t="str">
            <v>-</v>
          </cell>
        </row>
        <row r="3823">
          <cell r="M3823">
            <v>1</v>
          </cell>
          <cell r="N3823" t="str">
            <v>-</v>
          </cell>
        </row>
        <row r="3824">
          <cell r="M3824">
            <v>1</v>
          </cell>
          <cell r="N3824" t="str">
            <v>-</v>
          </cell>
        </row>
        <row r="3825">
          <cell r="M3825">
            <v>3</v>
          </cell>
          <cell r="N3825">
            <v>155935</v>
          </cell>
        </row>
        <row r="3826">
          <cell r="M3826">
            <v>1</v>
          </cell>
          <cell r="N3826">
            <v>156107</v>
          </cell>
        </row>
        <row r="3827">
          <cell r="M3827">
            <v>1</v>
          </cell>
          <cell r="N3827">
            <v>156107</v>
          </cell>
        </row>
        <row r="3828">
          <cell r="M3828">
            <v>1</v>
          </cell>
          <cell r="N3828">
            <v>156121</v>
          </cell>
        </row>
        <row r="3829">
          <cell r="M3829">
            <v>1</v>
          </cell>
          <cell r="N3829">
            <v>156121</v>
          </cell>
        </row>
        <row r="3830">
          <cell r="M3830">
            <v>1</v>
          </cell>
          <cell r="N3830">
            <v>156121</v>
          </cell>
        </row>
        <row r="3831">
          <cell r="M3831">
            <v>1</v>
          </cell>
          <cell r="N3831">
            <v>156121</v>
          </cell>
        </row>
        <row r="3832">
          <cell r="M3832">
            <v>1</v>
          </cell>
          <cell r="N3832">
            <v>156121</v>
          </cell>
        </row>
        <row r="3833">
          <cell r="M3833">
            <v>1</v>
          </cell>
          <cell r="N3833">
            <v>156121</v>
          </cell>
        </row>
        <row r="3834">
          <cell r="M3834">
            <v>3</v>
          </cell>
          <cell r="N3834" t="str">
            <v>155975 e 155976</v>
          </cell>
        </row>
        <row r="3835">
          <cell r="M3835">
            <v>3</v>
          </cell>
          <cell r="N3835" t="str">
            <v>155975 e 155976</v>
          </cell>
        </row>
        <row r="3836">
          <cell r="M3836">
            <v>1</v>
          </cell>
          <cell r="N3836">
            <v>154869</v>
          </cell>
        </row>
        <row r="3837">
          <cell r="M3837">
            <v>1</v>
          </cell>
          <cell r="N3837">
            <v>154869</v>
          </cell>
        </row>
        <row r="3838">
          <cell r="M3838">
            <v>1</v>
          </cell>
          <cell r="N3838">
            <v>154869</v>
          </cell>
        </row>
        <row r="3839">
          <cell r="M3839">
            <v>1</v>
          </cell>
          <cell r="N3839">
            <v>154869</v>
          </cell>
        </row>
        <row r="3840">
          <cell r="M3840">
            <v>1</v>
          </cell>
          <cell r="N3840">
            <v>154869</v>
          </cell>
        </row>
        <row r="3841">
          <cell r="M3841">
            <v>1</v>
          </cell>
          <cell r="N3841">
            <v>154869</v>
          </cell>
        </row>
        <row r="3842">
          <cell r="M3842">
            <v>1</v>
          </cell>
          <cell r="N3842">
            <v>154869</v>
          </cell>
        </row>
        <row r="3843">
          <cell r="M3843">
            <v>1</v>
          </cell>
          <cell r="N3843">
            <v>154869</v>
          </cell>
        </row>
        <row r="3844">
          <cell r="M3844">
            <v>1</v>
          </cell>
          <cell r="N3844">
            <v>155029</v>
          </cell>
        </row>
        <row r="3845">
          <cell r="M3845">
            <v>1</v>
          </cell>
          <cell r="N3845">
            <v>155029</v>
          </cell>
        </row>
        <row r="3846">
          <cell r="M3846">
            <v>1</v>
          </cell>
          <cell r="N3846">
            <v>155029</v>
          </cell>
        </row>
        <row r="3847">
          <cell r="M3847">
            <v>1</v>
          </cell>
          <cell r="N3847">
            <v>155029</v>
          </cell>
        </row>
        <row r="3848">
          <cell r="M3848">
            <v>1</v>
          </cell>
          <cell r="N3848">
            <v>155029</v>
          </cell>
        </row>
        <row r="3849">
          <cell r="M3849">
            <v>1</v>
          </cell>
          <cell r="N3849">
            <v>155029</v>
          </cell>
        </row>
        <row r="3850">
          <cell r="M3850">
            <v>1</v>
          </cell>
          <cell r="N3850">
            <v>155071</v>
          </cell>
        </row>
        <row r="3851">
          <cell r="M3851">
            <v>1</v>
          </cell>
          <cell r="N3851">
            <v>155071</v>
          </cell>
        </row>
        <row r="3852">
          <cell r="M3852">
            <v>1</v>
          </cell>
          <cell r="N3852">
            <v>155071</v>
          </cell>
        </row>
        <row r="3853">
          <cell r="M3853">
            <v>1</v>
          </cell>
          <cell r="N3853">
            <v>155071</v>
          </cell>
        </row>
        <row r="3854">
          <cell r="M3854">
            <v>1</v>
          </cell>
          <cell r="N3854">
            <v>155075</v>
          </cell>
        </row>
        <row r="3855">
          <cell r="M3855">
            <v>1</v>
          </cell>
          <cell r="N3855">
            <v>155075</v>
          </cell>
        </row>
        <row r="3856">
          <cell r="M3856">
            <v>1</v>
          </cell>
          <cell r="N3856">
            <v>155075</v>
          </cell>
        </row>
        <row r="3857">
          <cell r="M3857">
            <v>1</v>
          </cell>
          <cell r="N3857">
            <v>155169</v>
          </cell>
        </row>
        <row r="3858">
          <cell r="M3858">
            <v>1</v>
          </cell>
          <cell r="N3858">
            <v>155169</v>
          </cell>
        </row>
        <row r="3859">
          <cell r="M3859">
            <v>1</v>
          </cell>
          <cell r="N3859">
            <v>155169</v>
          </cell>
        </row>
        <row r="3860">
          <cell r="M3860">
            <v>1</v>
          </cell>
          <cell r="N3860">
            <v>156063</v>
          </cell>
        </row>
        <row r="3861">
          <cell r="M3861">
            <v>1</v>
          </cell>
          <cell r="N3861">
            <v>156063</v>
          </cell>
        </row>
        <row r="3862">
          <cell r="M3862">
            <v>1</v>
          </cell>
          <cell r="N3862">
            <v>156063</v>
          </cell>
        </row>
        <row r="3863">
          <cell r="M3863">
            <v>1</v>
          </cell>
          <cell r="N3863">
            <v>156063</v>
          </cell>
        </row>
        <row r="3864">
          <cell r="M3864">
            <v>1</v>
          </cell>
          <cell r="N3864">
            <v>156065</v>
          </cell>
        </row>
        <row r="3865">
          <cell r="M3865">
            <v>4</v>
          </cell>
          <cell r="N3865" t="str">
            <v>-</v>
          </cell>
        </row>
        <row r="3866">
          <cell r="M3866">
            <v>1</v>
          </cell>
          <cell r="N3866" t="str">
            <v>-</v>
          </cell>
        </row>
        <row r="3867">
          <cell r="M3867">
            <v>1</v>
          </cell>
          <cell r="N3867" t="str">
            <v>-</v>
          </cell>
        </row>
        <row r="3868">
          <cell r="M3868">
            <v>1</v>
          </cell>
          <cell r="N3868" t="str">
            <v>-</v>
          </cell>
        </row>
        <row r="3869">
          <cell r="M3869">
            <v>1</v>
          </cell>
          <cell r="N3869" t="str">
            <v>-</v>
          </cell>
        </row>
        <row r="3870">
          <cell r="M3870">
            <v>1</v>
          </cell>
          <cell r="N3870">
            <v>151731</v>
          </cell>
        </row>
        <row r="3871">
          <cell r="M3871">
            <v>1</v>
          </cell>
          <cell r="N3871">
            <v>156007</v>
          </cell>
        </row>
        <row r="3872">
          <cell r="M3872">
            <v>1</v>
          </cell>
          <cell r="N3872">
            <v>156195</v>
          </cell>
        </row>
        <row r="3873">
          <cell r="M3873">
            <v>1</v>
          </cell>
          <cell r="N3873">
            <v>156195</v>
          </cell>
        </row>
        <row r="3874">
          <cell r="M3874">
            <v>1</v>
          </cell>
          <cell r="N3874">
            <v>156195</v>
          </cell>
        </row>
        <row r="3875">
          <cell r="M3875">
            <v>1</v>
          </cell>
          <cell r="N3875">
            <v>156856</v>
          </cell>
        </row>
        <row r="3876">
          <cell r="M3876">
            <v>1</v>
          </cell>
          <cell r="N3876">
            <v>156254</v>
          </cell>
        </row>
        <row r="3877">
          <cell r="M3877">
            <v>1</v>
          </cell>
          <cell r="N3877">
            <v>156254</v>
          </cell>
        </row>
        <row r="3878">
          <cell r="M3878">
            <v>1</v>
          </cell>
          <cell r="N3878">
            <v>156254</v>
          </cell>
        </row>
        <row r="3879">
          <cell r="M3879">
            <v>1</v>
          </cell>
          <cell r="N3879">
            <v>156273</v>
          </cell>
        </row>
        <row r="3880">
          <cell r="M3880">
            <v>1</v>
          </cell>
          <cell r="N3880">
            <v>156273</v>
          </cell>
        </row>
        <row r="3881">
          <cell r="M3881">
            <v>1</v>
          </cell>
          <cell r="N3881">
            <v>156273</v>
          </cell>
        </row>
        <row r="3882">
          <cell r="M3882">
            <v>1</v>
          </cell>
          <cell r="N3882">
            <v>156273</v>
          </cell>
        </row>
        <row r="3883">
          <cell r="M3883">
            <v>1</v>
          </cell>
          <cell r="N3883">
            <v>156711</v>
          </cell>
        </row>
        <row r="3884">
          <cell r="M3884">
            <v>1</v>
          </cell>
          <cell r="N3884">
            <v>156711</v>
          </cell>
        </row>
        <row r="3885">
          <cell r="M3885">
            <v>1</v>
          </cell>
          <cell r="N3885">
            <v>156711</v>
          </cell>
        </row>
        <row r="3886">
          <cell r="M3886">
            <v>1</v>
          </cell>
          <cell r="N3886">
            <v>156893</v>
          </cell>
        </row>
        <row r="3887">
          <cell r="M3887">
            <v>1</v>
          </cell>
          <cell r="N3887">
            <v>156276</v>
          </cell>
        </row>
        <row r="3888">
          <cell r="M3888">
            <v>1</v>
          </cell>
          <cell r="N3888">
            <v>156712</v>
          </cell>
        </row>
        <row r="3889">
          <cell r="M3889">
            <v>1</v>
          </cell>
          <cell r="N3889">
            <v>156843</v>
          </cell>
        </row>
        <row r="3890">
          <cell r="M3890">
            <v>1</v>
          </cell>
          <cell r="N3890">
            <v>156843</v>
          </cell>
        </row>
        <row r="3891">
          <cell r="M3891">
            <v>1</v>
          </cell>
          <cell r="N3891">
            <v>156896</v>
          </cell>
        </row>
        <row r="3892">
          <cell r="M3892">
            <v>1</v>
          </cell>
          <cell r="N3892">
            <v>156896</v>
          </cell>
        </row>
        <row r="3893">
          <cell r="M3893">
            <v>1</v>
          </cell>
          <cell r="N3893">
            <v>156896</v>
          </cell>
        </row>
        <row r="3894">
          <cell r="M3894">
            <v>1</v>
          </cell>
          <cell r="N3894">
            <v>157730</v>
          </cell>
        </row>
        <row r="3895">
          <cell r="M3895">
            <v>1</v>
          </cell>
          <cell r="N3895">
            <v>158848</v>
          </cell>
        </row>
        <row r="3896">
          <cell r="M3896">
            <v>1</v>
          </cell>
          <cell r="N3896">
            <v>158883</v>
          </cell>
        </row>
        <row r="3897">
          <cell r="M3897">
            <v>1</v>
          </cell>
          <cell r="N3897">
            <v>156274</v>
          </cell>
        </row>
        <row r="3898">
          <cell r="M3898">
            <v>1</v>
          </cell>
          <cell r="N3898">
            <v>156274</v>
          </cell>
        </row>
        <row r="3899">
          <cell r="M3899">
            <v>1</v>
          </cell>
          <cell r="N3899">
            <v>156274</v>
          </cell>
        </row>
        <row r="3900">
          <cell r="M3900">
            <v>1</v>
          </cell>
          <cell r="N3900">
            <v>156283</v>
          </cell>
        </row>
        <row r="3901">
          <cell r="M3901">
            <v>1</v>
          </cell>
          <cell r="N3901">
            <v>156283</v>
          </cell>
        </row>
        <row r="3902">
          <cell r="M3902">
            <v>1</v>
          </cell>
          <cell r="N3902">
            <v>156283</v>
          </cell>
        </row>
        <row r="3903">
          <cell r="M3903">
            <v>1</v>
          </cell>
          <cell r="N3903">
            <v>156719</v>
          </cell>
        </row>
        <row r="3904">
          <cell r="M3904">
            <v>1</v>
          </cell>
          <cell r="N3904">
            <v>156895</v>
          </cell>
        </row>
        <row r="3905">
          <cell r="M3905">
            <v>1</v>
          </cell>
          <cell r="N3905">
            <v>156895</v>
          </cell>
        </row>
        <row r="3906">
          <cell r="M3906">
            <v>1</v>
          </cell>
          <cell r="N3906">
            <v>156279</v>
          </cell>
        </row>
        <row r="3907">
          <cell r="M3907">
            <v>1</v>
          </cell>
          <cell r="N3907">
            <v>156279</v>
          </cell>
        </row>
        <row r="3908">
          <cell r="M3908">
            <v>1</v>
          </cell>
          <cell r="N3908">
            <v>156279</v>
          </cell>
        </row>
        <row r="3909">
          <cell r="M3909">
            <v>1</v>
          </cell>
          <cell r="N3909">
            <v>156284</v>
          </cell>
        </row>
        <row r="3910">
          <cell r="M3910">
            <v>1</v>
          </cell>
          <cell r="N3910">
            <v>156284</v>
          </cell>
        </row>
        <row r="3911">
          <cell r="M3911">
            <v>1</v>
          </cell>
          <cell r="N3911">
            <v>156284</v>
          </cell>
        </row>
        <row r="3912">
          <cell r="M3912">
            <v>1</v>
          </cell>
          <cell r="N3912">
            <v>156284</v>
          </cell>
        </row>
        <row r="3913">
          <cell r="M3913">
            <v>1</v>
          </cell>
          <cell r="N3913">
            <v>156889</v>
          </cell>
        </row>
        <row r="3914">
          <cell r="M3914">
            <v>1</v>
          </cell>
          <cell r="N3914">
            <v>156695</v>
          </cell>
        </row>
        <row r="3915">
          <cell r="M3915">
            <v>1</v>
          </cell>
          <cell r="N3915" t="str">
            <v>-</v>
          </cell>
        </row>
        <row r="3916">
          <cell r="M3916">
            <v>1</v>
          </cell>
          <cell r="N3916" t="str">
            <v>-</v>
          </cell>
        </row>
        <row r="3917">
          <cell r="M3917">
            <v>1</v>
          </cell>
          <cell r="N3917" t="str">
            <v>-</v>
          </cell>
        </row>
        <row r="3918">
          <cell r="M3918">
            <v>1</v>
          </cell>
          <cell r="N3918">
            <v>156168</v>
          </cell>
        </row>
        <row r="3919">
          <cell r="M3919" t="str">
            <v>-</v>
          </cell>
          <cell r="N3919" t="str">
            <v>-</v>
          </cell>
        </row>
        <row r="3920">
          <cell r="M3920">
            <v>1</v>
          </cell>
          <cell r="N3920">
            <v>154895</v>
          </cell>
        </row>
        <row r="3921">
          <cell r="M3921">
            <v>1</v>
          </cell>
          <cell r="N3921">
            <v>154895</v>
          </cell>
        </row>
        <row r="3922">
          <cell r="M3922">
            <v>1</v>
          </cell>
          <cell r="N3922">
            <v>154895</v>
          </cell>
        </row>
        <row r="3923">
          <cell r="M3923">
            <v>1</v>
          </cell>
          <cell r="N3923">
            <v>154895</v>
          </cell>
        </row>
        <row r="3924">
          <cell r="M3924">
            <v>1</v>
          </cell>
          <cell r="N3924">
            <v>155011</v>
          </cell>
        </row>
        <row r="3925">
          <cell r="M3925">
            <v>1</v>
          </cell>
          <cell r="N3925">
            <v>155011</v>
          </cell>
        </row>
        <row r="3926">
          <cell r="M3926">
            <v>1</v>
          </cell>
          <cell r="N3926">
            <v>155011</v>
          </cell>
        </row>
        <row r="3927">
          <cell r="M3927">
            <v>1</v>
          </cell>
          <cell r="N3927">
            <v>155011</v>
          </cell>
        </row>
        <row r="3928">
          <cell r="M3928">
            <v>1</v>
          </cell>
          <cell r="N3928">
            <v>155103</v>
          </cell>
        </row>
        <row r="3929">
          <cell r="M3929">
            <v>1</v>
          </cell>
          <cell r="N3929">
            <v>155103</v>
          </cell>
        </row>
        <row r="3930">
          <cell r="M3930">
            <v>1</v>
          </cell>
          <cell r="N3930">
            <v>155103</v>
          </cell>
        </row>
        <row r="3931">
          <cell r="M3931">
            <v>1</v>
          </cell>
          <cell r="N3931">
            <v>155601</v>
          </cell>
        </row>
        <row r="3932">
          <cell r="M3932">
            <v>1</v>
          </cell>
          <cell r="N3932">
            <v>155601</v>
          </cell>
        </row>
        <row r="3933">
          <cell r="M3933">
            <v>1</v>
          </cell>
          <cell r="N3933">
            <v>155601</v>
          </cell>
        </row>
        <row r="3934">
          <cell r="M3934">
            <v>1</v>
          </cell>
          <cell r="N3934">
            <v>155601</v>
          </cell>
        </row>
        <row r="3935">
          <cell r="M3935">
            <v>1</v>
          </cell>
          <cell r="N3935">
            <v>155601</v>
          </cell>
        </row>
        <row r="3936">
          <cell r="M3936">
            <v>1</v>
          </cell>
          <cell r="N3936">
            <v>155601</v>
          </cell>
        </row>
        <row r="3937">
          <cell r="M3937">
            <v>1</v>
          </cell>
          <cell r="N3937">
            <v>156697</v>
          </cell>
        </row>
        <row r="3938">
          <cell r="M3938">
            <v>1</v>
          </cell>
          <cell r="N3938">
            <v>156697</v>
          </cell>
        </row>
        <row r="3939">
          <cell r="M3939">
            <v>1</v>
          </cell>
          <cell r="N3939">
            <v>156697</v>
          </cell>
        </row>
        <row r="3940">
          <cell r="M3940">
            <v>1</v>
          </cell>
          <cell r="N3940">
            <v>156785</v>
          </cell>
        </row>
        <row r="3941">
          <cell r="M3941">
            <v>1</v>
          </cell>
          <cell r="N3941">
            <v>156855</v>
          </cell>
        </row>
        <row r="3942">
          <cell r="M3942">
            <v>1</v>
          </cell>
          <cell r="N3942" t="str">
            <v>-</v>
          </cell>
        </row>
        <row r="3943">
          <cell r="M3943">
            <v>1</v>
          </cell>
          <cell r="N3943" t="str">
            <v>-</v>
          </cell>
        </row>
        <row r="3944">
          <cell r="M3944">
            <v>1</v>
          </cell>
          <cell r="N3944" t="str">
            <v>-</v>
          </cell>
        </row>
        <row r="3945">
          <cell r="M3945">
            <v>1</v>
          </cell>
          <cell r="N3945">
            <v>156237</v>
          </cell>
        </row>
        <row r="3946">
          <cell r="M3946">
            <v>1</v>
          </cell>
          <cell r="N3946">
            <v>156237</v>
          </cell>
        </row>
        <row r="3947">
          <cell r="M3947">
            <v>1</v>
          </cell>
          <cell r="N3947">
            <v>156237</v>
          </cell>
        </row>
        <row r="3948">
          <cell r="M3948">
            <v>1</v>
          </cell>
          <cell r="N3948">
            <v>156237</v>
          </cell>
        </row>
        <row r="3949">
          <cell r="M3949">
            <v>1</v>
          </cell>
          <cell r="N3949">
            <v>156249</v>
          </cell>
        </row>
        <row r="3950">
          <cell r="M3950">
            <v>1</v>
          </cell>
          <cell r="N3950">
            <v>156249</v>
          </cell>
        </row>
        <row r="3951">
          <cell r="M3951">
            <v>1</v>
          </cell>
          <cell r="N3951">
            <v>156249</v>
          </cell>
        </row>
        <row r="3952">
          <cell r="M3952">
            <v>1</v>
          </cell>
          <cell r="N3952">
            <v>156249</v>
          </cell>
        </row>
        <row r="3953">
          <cell r="M3953">
            <v>1</v>
          </cell>
          <cell r="N3953">
            <v>156249</v>
          </cell>
        </row>
        <row r="3954">
          <cell r="M3954">
            <v>1</v>
          </cell>
          <cell r="N3954">
            <v>156708</v>
          </cell>
        </row>
        <row r="3955">
          <cell r="M3955">
            <v>1</v>
          </cell>
          <cell r="N3955">
            <v>156838</v>
          </cell>
        </row>
        <row r="3956">
          <cell r="M3956">
            <v>1</v>
          </cell>
          <cell r="N3956">
            <v>156838</v>
          </cell>
        </row>
        <row r="3957">
          <cell r="M3957">
            <v>1</v>
          </cell>
          <cell r="N3957">
            <v>156980</v>
          </cell>
        </row>
        <row r="3958">
          <cell r="M3958">
            <v>1</v>
          </cell>
          <cell r="N3958">
            <v>156242</v>
          </cell>
        </row>
        <row r="3959">
          <cell r="M3959">
            <v>1</v>
          </cell>
          <cell r="N3959">
            <v>156251</v>
          </cell>
        </row>
        <row r="3960">
          <cell r="M3960">
            <v>1</v>
          </cell>
          <cell r="N3960">
            <v>156251</v>
          </cell>
        </row>
        <row r="3961">
          <cell r="M3961">
            <v>1</v>
          </cell>
          <cell r="N3961">
            <v>156251</v>
          </cell>
        </row>
        <row r="3962">
          <cell r="M3962">
            <v>1</v>
          </cell>
          <cell r="N3962">
            <v>156251</v>
          </cell>
        </row>
        <row r="3963">
          <cell r="M3963">
            <v>1</v>
          </cell>
          <cell r="N3963">
            <v>156251</v>
          </cell>
        </row>
        <row r="3964">
          <cell r="M3964">
            <v>1</v>
          </cell>
          <cell r="N3964">
            <v>156251</v>
          </cell>
        </row>
        <row r="3965">
          <cell r="M3965">
            <v>1</v>
          </cell>
          <cell r="N3965">
            <v>156839</v>
          </cell>
        </row>
        <row r="3966">
          <cell r="M3966">
            <v>1</v>
          </cell>
          <cell r="N3966">
            <v>156247</v>
          </cell>
        </row>
        <row r="3967">
          <cell r="M3967">
            <v>1</v>
          </cell>
          <cell r="N3967">
            <v>156247</v>
          </cell>
        </row>
        <row r="3968">
          <cell r="M3968">
            <v>1</v>
          </cell>
          <cell r="N3968">
            <v>156263</v>
          </cell>
        </row>
        <row r="3969">
          <cell r="M3969">
            <v>1</v>
          </cell>
          <cell r="N3969">
            <v>156840</v>
          </cell>
        </row>
        <row r="3970">
          <cell r="M3970">
            <v>1</v>
          </cell>
          <cell r="N3970">
            <v>156209</v>
          </cell>
        </row>
        <row r="3971">
          <cell r="M3971">
            <v>1</v>
          </cell>
          <cell r="N3971">
            <v>156209</v>
          </cell>
        </row>
        <row r="3972">
          <cell r="M3972">
            <v>1</v>
          </cell>
          <cell r="N3972">
            <v>156209</v>
          </cell>
        </row>
        <row r="3973">
          <cell r="M3973">
            <v>1</v>
          </cell>
          <cell r="N3973">
            <v>156209</v>
          </cell>
        </row>
        <row r="3974">
          <cell r="M3974">
            <v>1</v>
          </cell>
          <cell r="N3974">
            <v>156209</v>
          </cell>
        </row>
        <row r="3975">
          <cell r="M3975">
            <v>1</v>
          </cell>
          <cell r="N3975">
            <v>156209</v>
          </cell>
        </row>
        <row r="3976">
          <cell r="M3976">
            <v>1</v>
          </cell>
          <cell r="N3976">
            <v>156220</v>
          </cell>
        </row>
        <row r="3977">
          <cell r="M3977">
            <v>1</v>
          </cell>
          <cell r="N3977">
            <v>156220</v>
          </cell>
        </row>
        <row r="3978">
          <cell r="M3978">
            <v>1</v>
          </cell>
          <cell r="N3978">
            <v>156220</v>
          </cell>
        </row>
        <row r="3979">
          <cell r="M3979">
            <v>1</v>
          </cell>
          <cell r="N3979">
            <v>156220</v>
          </cell>
        </row>
        <row r="3980">
          <cell r="M3980">
            <v>1</v>
          </cell>
          <cell r="N3980">
            <v>156220</v>
          </cell>
        </row>
        <row r="3981">
          <cell r="M3981">
            <v>1</v>
          </cell>
          <cell r="N3981">
            <v>156220</v>
          </cell>
        </row>
        <row r="3982">
          <cell r="M3982">
            <v>1</v>
          </cell>
          <cell r="N3982">
            <v>156220</v>
          </cell>
        </row>
        <row r="3983">
          <cell r="M3983">
            <v>1</v>
          </cell>
          <cell r="N3983">
            <v>156699</v>
          </cell>
        </row>
        <row r="3984">
          <cell r="M3984">
            <v>1</v>
          </cell>
          <cell r="N3984">
            <v>156699</v>
          </cell>
        </row>
        <row r="3985">
          <cell r="M3985">
            <v>1</v>
          </cell>
          <cell r="N3985">
            <v>156699</v>
          </cell>
        </row>
        <row r="3986">
          <cell r="M3986">
            <v>1</v>
          </cell>
          <cell r="N3986">
            <v>156699</v>
          </cell>
        </row>
        <row r="3987">
          <cell r="M3987">
            <v>1</v>
          </cell>
          <cell r="N3987">
            <v>156833</v>
          </cell>
        </row>
        <row r="3988">
          <cell r="M3988">
            <v>1</v>
          </cell>
          <cell r="N3988">
            <v>156833</v>
          </cell>
        </row>
        <row r="3989">
          <cell r="M3989">
            <v>1</v>
          </cell>
          <cell r="N3989">
            <v>156217</v>
          </cell>
        </row>
        <row r="3990">
          <cell r="M3990">
            <v>1</v>
          </cell>
          <cell r="N3990">
            <v>156217</v>
          </cell>
        </row>
        <row r="3991">
          <cell r="M3991">
            <v>1</v>
          </cell>
          <cell r="N3991">
            <v>156235</v>
          </cell>
        </row>
        <row r="3992">
          <cell r="M3992">
            <v>1</v>
          </cell>
          <cell r="N3992">
            <v>156235</v>
          </cell>
        </row>
        <row r="3993">
          <cell r="M3993">
            <v>1</v>
          </cell>
          <cell r="N3993">
            <v>156235</v>
          </cell>
        </row>
        <row r="3994">
          <cell r="M3994">
            <v>1</v>
          </cell>
          <cell r="N3994">
            <v>156834</v>
          </cell>
        </row>
        <row r="3995">
          <cell r="M3995">
            <v>1</v>
          </cell>
          <cell r="N3995">
            <v>156225</v>
          </cell>
        </row>
        <row r="3996">
          <cell r="M3996">
            <v>1</v>
          </cell>
          <cell r="N3996">
            <v>156225</v>
          </cell>
        </row>
        <row r="3997">
          <cell r="M3997">
            <v>1</v>
          </cell>
          <cell r="N3997">
            <v>156225</v>
          </cell>
        </row>
        <row r="3998">
          <cell r="M3998">
            <v>1</v>
          </cell>
          <cell r="N3998">
            <v>156238</v>
          </cell>
        </row>
        <row r="3999">
          <cell r="M3999">
            <v>1</v>
          </cell>
          <cell r="N3999">
            <v>156238</v>
          </cell>
        </row>
        <row r="4000">
          <cell r="M4000">
            <v>1</v>
          </cell>
          <cell r="N4000">
            <v>156238</v>
          </cell>
        </row>
        <row r="4001">
          <cell r="M4001">
            <v>1</v>
          </cell>
          <cell r="N4001">
            <v>156238</v>
          </cell>
        </row>
        <row r="4002">
          <cell r="M4002">
            <v>1</v>
          </cell>
          <cell r="N4002">
            <v>156238</v>
          </cell>
        </row>
        <row r="4003">
          <cell r="M4003">
            <v>1</v>
          </cell>
          <cell r="N4003">
            <v>156238</v>
          </cell>
        </row>
        <row r="4004">
          <cell r="M4004">
            <v>1</v>
          </cell>
          <cell r="N4004">
            <v>156238</v>
          </cell>
        </row>
        <row r="4005">
          <cell r="M4005">
            <v>1</v>
          </cell>
          <cell r="N4005">
            <v>156238</v>
          </cell>
        </row>
        <row r="4006">
          <cell r="M4006">
            <v>1</v>
          </cell>
          <cell r="N4006">
            <v>156238</v>
          </cell>
        </row>
        <row r="4007">
          <cell r="M4007">
            <v>1</v>
          </cell>
          <cell r="N4007" t="str">
            <v>-</v>
          </cell>
        </row>
        <row r="4008">
          <cell r="M4008">
            <v>1</v>
          </cell>
          <cell r="N4008" t="str">
            <v>-</v>
          </cell>
        </row>
        <row r="4009">
          <cell r="M4009">
            <v>1</v>
          </cell>
          <cell r="N4009">
            <v>156234</v>
          </cell>
        </row>
        <row r="4010">
          <cell r="M4010">
            <v>2</v>
          </cell>
          <cell r="N4010">
            <v>156705</v>
          </cell>
        </row>
        <row r="4011">
          <cell r="M4011">
            <v>2</v>
          </cell>
          <cell r="N4011">
            <v>156705</v>
          </cell>
        </row>
        <row r="4012">
          <cell r="M4012">
            <v>2</v>
          </cell>
          <cell r="N4012">
            <v>156706</v>
          </cell>
        </row>
        <row r="4013">
          <cell r="M4013">
            <v>2</v>
          </cell>
          <cell r="N4013">
            <v>156706</v>
          </cell>
        </row>
        <row r="4014">
          <cell r="M4014">
            <v>1</v>
          </cell>
          <cell r="N4014">
            <v>156837</v>
          </cell>
        </row>
        <row r="4015">
          <cell r="M4015">
            <v>1</v>
          </cell>
          <cell r="N4015">
            <v>156837</v>
          </cell>
        </row>
        <row r="4016">
          <cell r="M4016">
            <v>1</v>
          </cell>
          <cell r="N4016">
            <v>155979</v>
          </cell>
        </row>
        <row r="4017">
          <cell r="M4017">
            <v>1</v>
          </cell>
          <cell r="N4017">
            <v>155979</v>
          </cell>
        </row>
        <row r="4018">
          <cell r="M4018">
            <v>1</v>
          </cell>
          <cell r="N4018">
            <v>156127</v>
          </cell>
        </row>
        <row r="4019">
          <cell r="M4019">
            <v>1</v>
          </cell>
          <cell r="N4019">
            <v>156127</v>
          </cell>
        </row>
        <row r="4020">
          <cell r="M4020">
            <v>1</v>
          </cell>
          <cell r="N4020">
            <v>156127</v>
          </cell>
        </row>
        <row r="4021">
          <cell r="M4021">
            <v>1</v>
          </cell>
          <cell r="N4021">
            <v>156127</v>
          </cell>
        </row>
        <row r="4022">
          <cell r="M4022">
            <v>1</v>
          </cell>
          <cell r="N4022">
            <v>156127</v>
          </cell>
        </row>
        <row r="4023">
          <cell r="M4023">
            <v>1</v>
          </cell>
          <cell r="N4023">
            <v>156454</v>
          </cell>
        </row>
        <row r="4024">
          <cell r="M4024">
            <v>1</v>
          </cell>
          <cell r="N4024">
            <v>156454</v>
          </cell>
        </row>
        <row r="4025">
          <cell r="M4025">
            <v>1</v>
          </cell>
          <cell r="N4025">
            <v>156688</v>
          </cell>
        </row>
        <row r="4026">
          <cell r="M4026">
            <v>1</v>
          </cell>
          <cell r="N4026" t="str">
            <v>-</v>
          </cell>
        </row>
        <row r="4027">
          <cell r="M4027">
            <v>1</v>
          </cell>
          <cell r="N4027" t="str">
            <v>-</v>
          </cell>
        </row>
        <row r="4028">
          <cell r="M4028">
            <v>1</v>
          </cell>
          <cell r="N4028">
            <v>154883</v>
          </cell>
        </row>
        <row r="4029">
          <cell r="M4029">
            <v>1</v>
          </cell>
          <cell r="N4029">
            <v>154883</v>
          </cell>
        </row>
        <row r="4030">
          <cell r="M4030">
            <v>1</v>
          </cell>
          <cell r="N4030">
            <v>154994</v>
          </cell>
        </row>
        <row r="4031">
          <cell r="M4031">
            <v>1</v>
          </cell>
          <cell r="N4031">
            <v>154994</v>
          </cell>
        </row>
        <row r="4032">
          <cell r="M4032">
            <v>1</v>
          </cell>
          <cell r="N4032">
            <v>154994</v>
          </cell>
        </row>
        <row r="4033">
          <cell r="M4033">
            <v>1</v>
          </cell>
          <cell r="N4033">
            <v>154994</v>
          </cell>
        </row>
        <row r="4034">
          <cell r="M4034">
            <v>1</v>
          </cell>
          <cell r="N4034">
            <v>154994</v>
          </cell>
        </row>
        <row r="4035">
          <cell r="M4035">
            <v>1</v>
          </cell>
          <cell r="N4035">
            <v>154994</v>
          </cell>
        </row>
        <row r="4036">
          <cell r="M4036">
            <v>1</v>
          </cell>
          <cell r="N4036">
            <v>154994</v>
          </cell>
        </row>
        <row r="4037">
          <cell r="M4037">
            <v>1</v>
          </cell>
          <cell r="N4037">
            <v>155077</v>
          </cell>
        </row>
        <row r="4038">
          <cell r="M4038">
            <v>1</v>
          </cell>
          <cell r="N4038">
            <v>155077</v>
          </cell>
        </row>
        <row r="4039">
          <cell r="M4039">
            <v>1</v>
          </cell>
          <cell r="N4039">
            <v>155077</v>
          </cell>
        </row>
        <row r="4040">
          <cell r="M4040">
            <v>1</v>
          </cell>
          <cell r="N4040">
            <v>155077</v>
          </cell>
        </row>
        <row r="4041">
          <cell r="M4041">
            <v>1</v>
          </cell>
          <cell r="N4041">
            <v>155077</v>
          </cell>
        </row>
        <row r="4042">
          <cell r="M4042">
            <v>1</v>
          </cell>
          <cell r="N4042">
            <v>155077</v>
          </cell>
        </row>
        <row r="4043">
          <cell r="M4043">
            <v>1</v>
          </cell>
          <cell r="N4043">
            <v>155077</v>
          </cell>
        </row>
        <row r="4044">
          <cell r="M4044">
            <v>1</v>
          </cell>
          <cell r="N4044">
            <v>155079</v>
          </cell>
        </row>
        <row r="4045">
          <cell r="M4045">
            <v>1</v>
          </cell>
          <cell r="N4045">
            <v>155079</v>
          </cell>
        </row>
        <row r="4046">
          <cell r="M4046">
            <v>1</v>
          </cell>
          <cell r="N4046">
            <v>155082</v>
          </cell>
        </row>
        <row r="4047">
          <cell r="M4047">
            <v>1</v>
          </cell>
          <cell r="N4047">
            <v>155082</v>
          </cell>
        </row>
        <row r="4048">
          <cell r="M4048">
            <v>1</v>
          </cell>
          <cell r="N4048">
            <v>155084</v>
          </cell>
        </row>
        <row r="4049">
          <cell r="M4049">
            <v>1</v>
          </cell>
          <cell r="N4049">
            <v>155084</v>
          </cell>
        </row>
        <row r="4050">
          <cell r="M4050">
            <v>1</v>
          </cell>
          <cell r="N4050">
            <v>155085</v>
          </cell>
        </row>
        <row r="4051">
          <cell r="M4051">
            <v>1</v>
          </cell>
          <cell r="N4051">
            <v>155086</v>
          </cell>
        </row>
        <row r="4052">
          <cell r="M4052">
            <v>1</v>
          </cell>
          <cell r="N4052">
            <v>155086</v>
          </cell>
        </row>
        <row r="4053">
          <cell r="M4053">
            <v>1</v>
          </cell>
          <cell r="N4053">
            <v>155086</v>
          </cell>
        </row>
        <row r="4054">
          <cell r="M4054">
            <v>1</v>
          </cell>
          <cell r="N4054">
            <v>155113</v>
          </cell>
        </row>
        <row r="4055">
          <cell r="M4055">
            <v>1</v>
          </cell>
          <cell r="N4055">
            <v>155113</v>
          </cell>
        </row>
        <row r="4056">
          <cell r="M4056">
            <v>1</v>
          </cell>
          <cell r="N4056">
            <v>155123</v>
          </cell>
        </row>
        <row r="4057">
          <cell r="M4057">
            <v>1</v>
          </cell>
          <cell r="N4057">
            <v>155123</v>
          </cell>
        </row>
        <row r="4058">
          <cell r="M4058">
            <v>1</v>
          </cell>
          <cell r="N4058">
            <v>155123</v>
          </cell>
        </row>
        <row r="4059">
          <cell r="M4059">
            <v>1</v>
          </cell>
          <cell r="N4059">
            <v>155172</v>
          </cell>
        </row>
        <row r="4060">
          <cell r="M4060">
            <v>1</v>
          </cell>
          <cell r="N4060">
            <v>155172</v>
          </cell>
        </row>
        <row r="4061">
          <cell r="M4061">
            <v>1</v>
          </cell>
          <cell r="N4061">
            <v>155237</v>
          </cell>
        </row>
        <row r="4062">
          <cell r="M4062">
            <v>1</v>
          </cell>
          <cell r="N4062">
            <v>155237</v>
          </cell>
        </row>
        <row r="4063">
          <cell r="M4063">
            <v>1</v>
          </cell>
          <cell r="N4063">
            <v>155237</v>
          </cell>
        </row>
        <row r="4064">
          <cell r="M4064">
            <v>1</v>
          </cell>
          <cell r="N4064">
            <v>155584</v>
          </cell>
        </row>
        <row r="4065">
          <cell r="M4065">
            <v>1</v>
          </cell>
          <cell r="N4065">
            <v>155584</v>
          </cell>
        </row>
        <row r="4066">
          <cell r="M4066">
            <v>1</v>
          </cell>
          <cell r="N4066">
            <v>155584</v>
          </cell>
        </row>
        <row r="4067">
          <cell r="M4067">
            <v>1</v>
          </cell>
          <cell r="N4067">
            <v>155584</v>
          </cell>
        </row>
        <row r="4068">
          <cell r="M4068">
            <v>1</v>
          </cell>
          <cell r="N4068">
            <v>155584</v>
          </cell>
        </row>
        <row r="4069">
          <cell r="M4069">
            <v>1</v>
          </cell>
          <cell r="N4069">
            <v>155584</v>
          </cell>
        </row>
        <row r="4070">
          <cell r="M4070">
            <v>1</v>
          </cell>
          <cell r="N4070">
            <v>155584</v>
          </cell>
        </row>
        <row r="4071">
          <cell r="M4071">
            <v>1</v>
          </cell>
          <cell r="N4071">
            <v>155584</v>
          </cell>
        </row>
        <row r="4072">
          <cell r="M4072">
            <v>3</v>
          </cell>
          <cell r="N4072">
            <v>155983</v>
          </cell>
        </row>
        <row r="4073">
          <cell r="M4073">
            <v>3</v>
          </cell>
          <cell r="N4073">
            <v>155983</v>
          </cell>
        </row>
        <row r="4074">
          <cell r="M4074">
            <v>3</v>
          </cell>
          <cell r="N4074">
            <v>155983</v>
          </cell>
        </row>
        <row r="4075">
          <cell r="M4075">
            <v>1</v>
          </cell>
          <cell r="N4075">
            <v>156119</v>
          </cell>
        </row>
        <row r="4076">
          <cell r="M4076">
            <v>1</v>
          </cell>
          <cell r="N4076">
            <v>156119</v>
          </cell>
        </row>
        <row r="4077">
          <cell r="M4077">
            <v>1</v>
          </cell>
          <cell r="N4077">
            <v>156119</v>
          </cell>
        </row>
        <row r="4078">
          <cell r="M4078">
            <v>1</v>
          </cell>
          <cell r="N4078">
            <v>156119</v>
          </cell>
        </row>
        <row r="4079">
          <cell r="M4079">
            <v>1</v>
          </cell>
          <cell r="N4079">
            <v>156119</v>
          </cell>
        </row>
        <row r="4080">
          <cell r="M4080">
            <v>1</v>
          </cell>
          <cell r="N4080">
            <v>156119</v>
          </cell>
        </row>
        <row r="4081">
          <cell r="M4081">
            <v>1</v>
          </cell>
          <cell r="N4081">
            <v>156130</v>
          </cell>
        </row>
        <row r="4082">
          <cell r="M4082">
            <v>1</v>
          </cell>
          <cell r="N4082">
            <v>156130</v>
          </cell>
        </row>
        <row r="4083">
          <cell r="M4083">
            <v>1</v>
          </cell>
          <cell r="N4083">
            <v>156689</v>
          </cell>
        </row>
        <row r="4084">
          <cell r="M4084">
            <v>1</v>
          </cell>
          <cell r="N4084">
            <v>156689</v>
          </cell>
        </row>
        <row r="4085">
          <cell r="M4085">
            <v>1</v>
          </cell>
          <cell r="N4085">
            <v>156775</v>
          </cell>
        </row>
        <row r="4086">
          <cell r="M4086">
            <v>1</v>
          </cell>
          <cell r="N4086">
            <v>156775</v>
          </cell>
        </row>
        <row r="4087">
          <cell r="M4087">
            <v>1</v>
          </cell>
          <cell r="N4087">
            <v>156817</v>
          </cell>
        </row>
        <row r="4088">
          <cell r="M4088">
            <v>1</v>
          </cell>
          <cell r="N4088">
            <v>156817</v>
          </cell>
        </row>
        <row r="4089">
          <cell r="M4089">
            <v>1</v>
          </cell>
          <cell r="N4089">
            <v>156817</v>
          </cell>
        </row>
        <row r="4090">
          <cell r="M4090">
            <v>1</v>
          </cell>
          <cell r="N4090">
            <v>156817</v>
          </cell>
        </row>
        <row r="4091">
          <cell r="M4091">
            <v>1</v>
          </cell>
          <cell r="N4091">
            <v>156899</v>
          </cell>
        </row>
        <row r="4092">
          <cell r="M4092">
            <v>1</v>
          </cell>
          <cell r="N4092">
            <v>156899</v>
          </cell>
        </row>
        <row r="4093">
          <cell r="M4093">
            <v>1</v>
          </cell>
          <cell r="N4093">
            <v>156899</v>
          </cell>
        </row>
        <row r="4094">
          <cell r="M4094">
            <v>1</v>
          </cell>
          <cell r="N4094">
            <v>156899</v>
          </cell>
        </row>
        <row r="4095">
          <cell r="M4095">
            <v>1</v>
          </cell>
          <cell r="N4095">
            <v>156899</v>
          </cell>
        </row>
        <row r="4096">
          <cell r="M4096">
            <v>1</v>
          </cell>
          <cell r="N4096">
            <v>156899</v>
          </cell>
        </row>
        <row r="4097">
          <cell r="M4097">
            <v>1</v>
          </cell>
          <cell r="N4097">
            <v>156690</v>
          </cell>
        </row>
        <row r="4098">
          <cell r="M4098">
            <v>1</v>
          </cell>
          <cell r="N4098">
            <v>154870</v>
          </cell>
        </row>
        <row r="4099">
          <cell r="M4099">
            <v>1</v>
          </cell>
          <cell r="N4099">
            <v>154870</v>
          </cell>
        </row>
        <row r="4100">
          <cell r="M4100">
            <v>1</v>
          </cell>
          <cell r="N4100">
            <v>154870</v>
          </cell>
        </row>
        <row r="4101">
          <cell r="M4101">
            <v>1</v>
          </cell>
          <cell r="N4101">
            <v>154870</v>
          </cell>
        </row>
        <row r="4102">
          <cell r="M4102">
            <v>1</v>
          </cell>
          <cell r="N4102">
            <v>155030</v>
          </cell>
        </row>
        <row r="4103">
          <cell r="M4103">
            <v>1</v>
          </cell>
          <cell r="N4103">
            <v>155180</v>
          </cell>
        </row>
        <row r="4104">
          <cell r="M4104">
            <v>1</v>
          </cell>
          <cell r="N4104">
            <v>155552</v>
          </cell>
        </row>
        <row r="4105">
          <cell r="M4105">
            <v>1</v>
          </cell>
          <cell r="N4105">
            <v>156064</v>
          </cell>
        </row>
        <row r="4106">
          <cell r="M4106">
            <v>1</v>
          </cell>
          <cell r="N4106">
            <v>156064</v>
          </cell>
        </row>
        <row r="4107">
          <cell r="M4107">
            <v>1</v>
          </cell>
          <cell r="N4107">
            <v>156064</v>
          </cell>
        </row>
        <row r="4108">
          <cell r="M4108">
            <v>1</v>
          </cell>
          <cell r="N4108">
            <v>156064</v>
          </cell>
        </row>
        <row r="4109">
          <cell r="M4109">
            <v>1</v>
          </cell>
          <cell r="N4109">
            <v>156064</v>
          </cell>
        </row>
        <row r="4110">
          <cell r="M4110">
            <v>1</v>
          </cell>
          <cell r="N4110">
            <v>156064</v>
          </cell>
        </row>
        <row r="4111">
          <cell r="M4111">
            <v>1</v>
          </cell>
          <cell r="N4111">
            <v>156067</v>
          </cell>
        </row>
        <row r="4112">
          <cell r="M4112">
            <v>1</v>
          </cell>
          <cell r="N4112">
            <v>156067</v>
          </cell>
        </row>
        <row r="4113">
          <cell r="M4113">
            <v>1</v>
          </cell>
          <cell r="N4113">
            <v>156067</v>
          </cell>
        </row>
        <row r="4114">
          <cell r="M4114">
            <v>1</v>
          </cell>
          <cell r="N4114">
            <v>156067</v>
          </cell>
        </row>
        <row r="4115">
          <cell r="M4115">
            <v>1</v>
          </cell>
          <cell r="N4115">
            <v>156067</v>
          </cell>
        </row>
        <row r="4116">
          <cell r="M4116">
            <v>1</v>
          </cell>
          <cell r="N4116">
            <v>156067</v>
          </cell>
        </row>
        <row r="4117">
          <cell r="M4117">
            <v>1</v>
          </cell>
          <cell r="N4117">
            <v>156067</v>
          </cell>
        </row>
        <row r="4118">
          <cell r="M4118">
            <v>1</v>
          </cell>
          <cell r="N4118">
            <v>156067</v>
          </cell>
        </row>
        <row r="4119">
          <cell r="M4119">
            <v>1</v>
          </cell>
          <cell r="N4119">
            <v>156067</v>
          </cell>
        </row>
        <row r="4120">
          <cell r="M4120">
            <v>1</v>
          </cell>
          <cell r="N4120">
            <v>156067</v>
          </cell>
        </row>
        <row r="4121">
          <cell r="M4121">
            <v>1</v>
          </cell>
          <cell r="N4121" t="str">
            <v>-</v>
          </cell>
        </row>
        <row r="4122">
          <cell r="M4122">
            <v>1</v>
          </cell>
          <cell r="N4122" t="str">
            <v>-</v>
          </cell>
        </row>
        <row r="4123">
          <cell r="M4123">
            <v>1</v>
          </cell>
          <cell r="N4123" t="str">
            <v>-</v>
          </cell>
        </row>
        <row r="4124">
          <cell r="M4124">
            <v>1</v>
          </cell>
          <cell r="N4124" t="str">
            <v>-</v>
          </cell>
        </row>
        <row r="4125">
          <cell r="M4125">
            <v>1</v>
          </cell>
          <cell r="N4125">
            <v>154871</v>
          </cell>
        </row>
        <row r="4126">
          <cell r="M4126">
            <v>1</v>
          </cell>
          <cell r="N4126">
            <v>155032</v>
          </cell>
        </row>
        <row r="4127">
          <cell r="M4127">
            <v>1</v>
          </cell>
          <cell r="N4127">
            <v>155032</v>
          </cell>
        </row>
        <row r="4128">
          <cell r="M4128">
            <v>1</v>
          </cell>
          <cell r="N4128">
            <v>155032</v>
          </cell>
        </row>
        <row r="4129">
          <cell r="M4129">
            <v>1</v>
          </cell>
          <cell r="N4129">
            <v>155044</v>
          </cell>
        </row>
        <row r="4130">
          <cell r="M4130">
            <v>1</v>
          </cell>
          <cell r="N4130">
            <v>155044</v>
          </cell>
        </row>
        <row r="4131">
          <cell r="M4131">
            <v>1</v>
          </cell>
          <cell r="N4131">
            <v>155044</v>
          </cell>
        </row>
        <row r="4132">
          <cell r="M4132">
            <v>6</v>
          </cell>
          <cell r="N4132">
            <v>155110</v>
          </cell>
        </row>
        <row r="4133">
          <cell r="M4133">
            <v>6</v>
          </cell>
          <cell r="N4133">
            <v>155110</v>
          </cell>
        </row>
        <row r="4134">
          <cell r="M4134">
            <v>6</v>
          </cell>
          <cell r="N4134">
            <v>155110</v>
          </cell>
        </row>
        <row r="4135">
          <cell r="M4135">
            <v>6</v>
          </cell>
          <cell r="N4135">
            <v>155111</v>
          </cell>
        </row>
        <row r="4136">
          <cell r="M4136">
            <v>6</v>
          </cell>
          <cell r="N4136">
            <v>155111</v>
          </cell>
        </row>
        <row r="4137">
          <cell r="M4137">
            <v>6</v>
          </cell>
          <cell r="N4137">
            <v>155111</v>
          </cell>
        </row>
        <row r="4138">
          <cell r="M4138">
            <v>6</v>
          </cell>
          <cell r="N4138">
            <v>155111</v>
          </cell>
        </row>
        <row r="4139">
          <cell r="M4139">
            <v>6</v>
          </cell>
          <cell r="N4139">
            <v>155111</v>
          </cell>
        </row>
        <row r="4140">
          <cell r="M4140">
            <v>6</v>
          </cell>
          <cell r="N4140">
            <v>155112</v>
          </cell>
        </row>
        <row r="4141">
          <cell r="M4141">
            <v>6</v>
          </cell>
          <cell r="N4141">
            <v>155112</v>
          </cell>
        </row>
        <row r="4142">
          <cell r="M4142">
            <v>6</v>
          </cell>
          <cell r="N4142">
            <v>155112</v>
          </cell>
        </row>
        <row r="4143">
          <cell r="M4143">
            <v>6</v>
          </cell>
          <cell r="N4143">
            <v>155112</v>
          </cell>
        </row>
        <row r="4144">
          <cell r="M4144">
            <v>6</v>
          </cell>
          <cell r="N4144">
            <v>155112</v>
          </cell>
        </row>
        <row r="4145">
          <cell r="M4145">
            <v>6</v>
          </cell>
          <cell r="N4145">
            <v>155121</v>
          </cell>
        </row>
        <row r="4146">
          <cell r="M4146">
            <v>6</v>
          </cell>
          <cell r="N4146">
            <v>155121</v>
          </cell>
        </row>
        <row r="4147">
          <cell r="M4147">
            <v>6</v>
          </cell>
          <cell r="N4147">
            <v>155121</v>
          </cell>
        </row>
        <row r="4148">
          <cell r="M4148">
            <v>6</v>
          </cell>
          <cell r="N4148">
            <v>155121</v>
          </cell>
        </row>
        <row r="4149">
          <cell r="M4149">
            <v>6</v>
          </cell>
          <cell r="N4149">
            <v>155184</v>
          </cell>
        </row>
        <row r="4150">
          <cell r="M4150">
            <v>6</v>
          </cell>
          <cell r="N4150">
            <v>155184</v>
          </cell>
        </row>
        <row r="4151">
          <cell r="M4151">
            <v>6</v>
          </cell>
          <cell r="N4151">
            <v>155184</v>
          </cell>
        </row>
        <row r="4152">
          <cell r="M4152">
            <v>6</v>
          </cell>
          <cell r="N4152">
            <v>155185</v>
          </cell>
        </row>
        <row r="4153">
          <cell r="M4153">
            <v>6</v>
          </cell>
          <cell r="N4153">
            <v>155185</v>
          </cell>
        </row>
        <row r="4154">
          <cell r="M4154">
            <v>6</v>
          </cell>
          <cell r="N4154">
            <v>155185</v>
          </cell>
        </row>
        <row r="4155">
          <cell r="M4155">
            <v>6</v>
          </cell>
          <cell r="N4155">
            <v>155185</v>
          </cell>
        </row>
        <row r="4156">
          <cell r="M4156">
            <v>1</v>
          </cell>
          <cell r="N4156">
            <v>155217</v>
          </cell>
        </row>
        <row r="4157">
          <cell r="M4157">
            <v>1</v>
          </cell>
          <cell r="N4157">
            <v>155217</v>
          </cell>
        </row>
        <row r="4158">
          <cell r="M4158">
            <v>1</v>
          </cell>
          <cell r="N4158">
            <v>155217</v>
          </cell>
        </row>
        <row r="4159">
          <cell r="M4159">
            <v>1</v>
          </cell>
          <cell r="N4159">
            <v>155555</v>
          </cell>
        </row>
        <row r="4160">
          <cell r="M4160">
            <v>1</v>
          </cell>
          <cell r="N4160">
            <v>155555</v>
          </cell>
        </row>
        <row r="4161">
          <cell r="M4161">
            <v>1</v>
          </cell>
          <cell r="N4161">
            <v>155555</v>
          </cell>
        </row>
        <row r="4162">
          <cell r="M4162">
            <v>1</v>
          </cell>
          <cell r="N4162">
            <v>155555</v>
          </cell>
        </row>
        <row r="4163">
          <cell r="M4163">
            <v>1</v>
          </cell>
          <cell r="N4163">
            <v>155555</v>
          </cell>
        </row>
        <row r="4164">
          <cell r="M4164">
            <v>1</v>
          </cell>
          <cell r="N4164">
            <v>155555</v>
          </cell>
        </row>
        <row r="4165">
          <cell r="M4165">
            <v>1</v>
          </cell>
          <cell r="N4165">
            <v>155555</v>
          </cell>
        </row>
        <row r="4166">
          <cell r="M4166">
            <v>1</v>
          </cell>
          <cell r="N4166">
            <v>155555</v>
          </cell>
        </row>
        <row r="4167">
          <cell r="M4167">
            <v>1</v>
          </cell>
          <cell r="N4167">
            <v>155555</v>
          </cell>
        </row>
        <row r="4168">
          <cell r="M4168">
            <v>1</v>
          </cell>
          <cell r="N4168">
            <v>155555</v>
          </cell>
        </row>
        <row r="4169">
          <cell r="M4169">
            <v>1</v>
          </cell>
          <cell r="N4169">
            <v>155555</v>
          </cell>
        </row>
        <row r="4170">
          <cell r="M4170">
            <v>1</v>
          </cell>
          <cell r="N4170">
            <v>156066</v>
          </cell>
        </row>
        <row r="4171">
          <cell r="M4171">
            <v>1</v>
          </cell>
          <cell r="N4171">
            <v>156066</v>
          </cell>
        </row>
        <row r="4172">
          <cell r="M4172">
            <v>1</v>
          </cell>
          <cell r="N4172">
            <v>156066</v>
          </cell>
        </row>
        <row r="4173">
          <cell r="M4173">
            <v>1</v>
          </cell>
          <cell r="N4173">
            <v>156670</v>
          </cell>
        </row>
        <row r="4174">
          <cell r="M4174">
            <v>1</v>
          </cell>
          <cell r="N4174">
            <v>156768</v>
          </cell>
        </row>
        <row r="4175">
          <cell r="M4175">
            <v>1</v>
          </cell>
          <cell r="N4175">
            <v>156768</v>
          </cell>
        </row>
        <row r="4176">
          <cell r="M4176">
            <v>1</v>
          </cell>
          <cell r="N4176">
            <v>156883</v>
          </cell>
        </row>
        <row r="4177">
          <cell r="M4177">
            <v>1</v>
          </cell>
          <cell r="N4177">
            <v>156883</v>
          </cell>
        </row>
        <row r="4178">
          <cell r="M4178">
            <v>1</v>
          </cell>
          <cell r="N4178">
            <v>156883</v>
          </cell>
        </row>
        <row r="4179">
          <cell r="M4179">
            <v>1</v>
          </cell>
          <cell r="N4179">
            <v>156068</v>
          </cell>
        </row>
        <row r="4180">
          <cell r="M4180">
            <v>1</v>
          </cell>
          <cell r="N4180">
            <v>156068</v>
          </cell>
        </row>
        <row r="4181">
          <cell r="M4181">
            <v>1</v>
          </cell>
          <cell r="N4181">
            <v>156068</v>
          </cell>
        </row>
        <row r="4182">
          <cell r="M4182">
            <v>5</v>
          </cell>
          <cell r="N4182" t="str">
            <v>155962, 155963, 155964, 155965 e 155966</v>
          </cell>
        </row>
        <row r="4183">
          <cell r="M4183">
            <v>5</v>
          </cell>
          <cell r="N4183" t="str">
            <v>155962, 155963, 155964, 155965 e 155966</v>
          </cell>
        </row>
        <row r="4184">
          <cell r="M4184">
            <v>8</v>
          </cell>
          <cell r="N4184" t="str">
            <v>156019, 156020, 156023, 156024, 156025, 156027, 156030 e 156031</v>
          </cell>
        </row>
        <row r="4185">
          <cell r="M4185">
            <v>8</v>
          </cell>
          <cell r="N4185" t="str">
            <v>156019, 156020, 156023, 156024, 156025, 156027, 156030 e 156031</v>
          </cell>
        </row>
        <row r="4186">
          <cell r="M4186">
            <v>1</v>
          </cell>
          <cell r="N4186">
            <v>158761</v>
          </cell>
        </row>
        <row r="4187">
          <cell r="M4187">
            <v>1</v>
          </cell>
          <cell r="N4187">
            <v>158761</v>
          </cell>
        </row>
        <row r="4188">
          <cell r="M4188">
            <v>1</v>
          </cell>
          <cell r="N4188">
            <v>158761</v>
          </cell>
        </row>
        <row r="4189">
          <cell r="M4189">
            <v>1</v>
          </cell>
          <cell r="N4189">
            <v>158761</v>
          </cell>
        </row>
        <row r="4190">
          <cell r="M4190">
            <v>1</v>
          </cell>
          <cell r="N4190">
            <v>158761</v>
          </cell>
        </row>
        <row r="4191">
          <cell r="M4191">
            <v>1</v>
          </cell>
          <cell r="N4191">
            <v>158761</v>
          </cell>
        </row>
        <row r="4192">
          <cell r="M4192">
            <v>1</v>
          </cell>
          <cell r="N4192">
            <v>158761</v>
          </cell>
        </row>
        <row r="4193">
          <cell r="M4193">
            <v>1</v>
          </cell>
          <cell r="N4193">
            <v>158805</v>
          </cell>
        </row>
        <row r="4194">
          <cell r="M4194">
            <v>1</v>
          </cell>
          <cell r="N4194">
            <v>158805</v>
          </cell>
        </row>
        <row r="4195">
          <cell r="M4195">
            <v>1</v>
          </cell>
          <cell r="N4195">
            <v>158805</v>
          </cell>
        </row>
        <row r="4196">
          <cell r="M4196">
            <v>1</v>
          </cell>
          <cell r="N4196">
            <v>158805</v>
          </cell>
        </row>
        <row r="4197">
          <cell r="M4197">
            <v>1</v>
          </cell>
          <cell r="N4197">
            <v>158805</v>
          </cell>
        </row>
        <row r="4198">
          <cell r="M4198">
            <v>1</v>
          </cell>
          <cell r="N4198">
            <v>158805</v>
          </cell>
        </row>
        <row r="4199">
          <cell r="M4199">
            <v>1</v>
          </cell>
          <cell r="N4199">
            <v>158862</v>
          </cell>
        </row>
        <row r="4200">
          <cell r="M4200">
            <v>1</v>
          </cell>
          <cell r="N4200">
            <v>158862</v>
          </cell>
        </row>
        <row r="4201">
          <cell r="M4201">
            <v>13</v>
          </cell>
          <cell r="N4201">
            <v>158910</v>
          </cell>
        </row>
        <row r="4202">
          <cell r="M4202">
            <v>13</v>
          </cell>
          <cell r="N4202">
            <v>158910</v>
          </cell>
        </row>
        <row r="4203">
          <cell r="M4203">
            <v>1</v>
          </cell>
          <cell r="N4203">
            <v>159304</v>
          </cell>
        </row>
        <row r="4204">
          <cell r="M4204">
            <v>1</v>
          </cell>
          <cell r="N4204">
            <v>159304</v>
          </cell>
        </row>
        <row r="4205">
          <cell r="M4205">
            <v>1</v>
          </cell>
          <cell r="N4205">
            <v>159304</v>
          </cell>
        </row>
        <row r="4206">
          <cell r="M4206">
            <v>1</v>
          </cell>
          <cell r="N4206">
            <v>159304</v>
          </cell>
        </row>
        <row r="4207">
          <cell r="M4207">
            <v>1</v>
          </cell>
          <cell r="N4207">
            <v>159304</v>
          </cell>
        </row>
        <row r="4208">
          <cell r="M4208">
            <v>1</v>
          </cell>
          <cell r="N4208">
            <v>159304</v>
          </cell>
        </row>
        <row r="4209">
          <cell r="M4209">
            <v>1</v>
          </cell>
          <cell r="N4209">
            <v>159304</v>
          </cell>
        </row>
        <row r="4210">
          <cell r="M4210">
            <v>1</v>
          </cell>
          <cell r="N4210">
            <v>159304</v>
          </cell>
        </row>
        <row r="4211">
          <cell r="M4211">
            <v>1</v>
          </cell>
          <cell r="N4211">
            <v>159304</v>
          </cell>
        </row>
        <row r="4212">
          <cell r="M4212">
            <v>1</v>
          </cell>
          <cell r="N4212">
            <v>159304</v>
          </cell>
        </row>
        <row r="4213">
          <cell r="M4213">
            <v>1</v>
          </cell>
          <cell r="N4213">
            <v>159304</v>
          </cell>
        </row>
        <row r="4214">
          <cell r="M4214">
            <v>1</v>
          </cell>
          <cell r="N4214">
            <v>159304</v>
          </cell>
        </row>
        <row r="4215">
          <cell r="M4215">
            <v>1</v>
          </cell>
          <cell r="N4215">
            <v>159304</v>
          </cell>
        </row>
        <row r="4216">
          <cell r="M4216">
            <v>1</v>
          </cell>
          <cell r="N4216">
            <v>159304</v>
          </cell>
        </row>
        <row r="4217">
          <cell r="M4217">
            <v>1</v>
          </cell>
          <cell r="N4217">
            <v>159304</v>
          </cell>
        </row>
        <row r="4218">
          <cell r="M4218">
            <v>1</v>
          </cell>
          <cell r="N4218">
            <v>159304</v>
          </cell>
        </row>
        <row r="4219">
          <cell r="M4219">
            <v>1</v>
          </cell>
          <cell r="N4219">
            <v>159304</v>
          </cell>
        </row>
        <row r="4220">
          <cell r="M4220">
            <v>1</v>
          </cell>
          <cell r="N4220">
            <v>159304</v>
          </cell>
        </row>
        <row r="4221">
          <cell r="M4221">
            <v>1</v>
          </cell>
          <cell r="N4221">
            <v>159304</v>
          </cell>
        </row>
        <row r="4222">
          <cell r="M4222">
            <v>1</v>
          </cell>
          <cell r="N4222">
            <v>159304</v>
          </cell>
        </row>
        <row r="4223">
          <cell r="M4223">
            <v>1</v>
          </cell>
          <cell r="N4223">
            <v>159304</v>
          </cell>
        </row>
        <row r="4224">
          <cell r="M4224">
            <v>1</v>
          </cell>
          <cell r="N4224">
            <v>159304</v>
          </cell>
        </row>
        <row r="4225">
          <cell r="M4225">
            <v>1</v>
          </cell>
          <cell r="N4225">
            <v>159335</v>
          </cell>
        </row>
        <row r="4226">
          <cell r="M4226">
            <v>1</v>
          </cell>
          <cell r="N4226" t="str">
            <v>-</v>
          </cell>
        </row>
        <row r="4227">
          <cell r="M4227">
            <v>1</v>
          </cell>
          <cell r="N4227" t="str">
            <v>159239 e 159240</v>
          </cell>
        </row>
        <row r="4228">
          <cell r="M4228">
            <v>1</v>
          </cell>
          <cell r="N4228" t="str">
            <v>159239 e 159240</v>
          </cell>
        </row>
        <row r="4229">
          <cell r="M4229">
            <v>1</v>
          </cell>
          <cell r="N4229" t="str">
            <v>159239 e 159240</v>
          </cell>
        </row>
        <row r="4230">
          <cell r="M4230">
            <v>1</v>
          </cell>
          <cell r="N4230">
            <v>157670</v>
          </cell>
        </row>
        <row r="4231">
          <cell r="M4231">
            <v>1</v>
          </cell>
          <cell r="N4231">
            <v>157670</v>
          </cell>
        </row>
        <row r="4232">
          <cell r="M4232">
            <v>1</v>
          </cell>
          <cell r="N4232">
            <v>158758</v>
          </cell>
        </row>
        <row r="4233">
          <cell r="M4233">
            <v>1</v>
          </cell>
          <cell r="N4233">
            <v>158758</v>
          </cell>
        </row>
        <row r="4234">
          <cell r="M4234">
            <v>1</v>
          </cell>
          <cell r="N4234">
            <v>158758</v>
          </cell>
        </row>
        <row r="4235">
          <cell r="M4235">
            <v>1</v>
          </cell>
          <cell r="N4235">
            <v>158758</v>
          </cell>
        </row>
        <row r="4236">
          <cell r="M4236">
            <v>1</v>
          </cell>
          <cell r="N4236">
            <v>158791</v>
          </cell>
        </row>
        <row r="4237">
          <cell r="M4237">
            <v>1</v>
          </cell>
          <cell r="N4237">
            <v>158791</v>
          </cell>
        </row>
        <row r="4238">
          <cell r="M4238">
            <v>1</v>
          </cell>
          <cell r="N4238">
            <v>158791</v>
          </cell>
        </row>
        <row r="4239">
          <cell r="M4239">
            <v>1</v>
          </cell>
          <cell r="N4239">
            <v>158907</v>
          </cell>
        </row>
        <row r="4240">
          <cell r="M4240">
            <v>1</v>
          </cell>
          <cell r="N4240">
            <v>158907</v>
          </cell>
        </row>
        <row r="4241">
          <cell r="M4241">
            <v>1</v>
          </cell>
          <cell r="N4241">
            <v>158907</v>
          </cell>
        </row>
        <row r="4242">
          <cell r="M4242">
            <v>1</v>
          </cell>
          <cell r="N4242">
            <v>159073</v>
          </cell>
        </row>
        <row r="4243">
          <cell r="M4243">
            <v>1</v>
          </cell>
          <cell r="N4243">
            <v>159073</v>
          </cell>
        </row>
        <row r="4244">
          <cell r="M4244">
            <v>1</v>
          </cell>
          <cell r="N4244">
            <v>159073</v>
          </cell>
        </row>
        <row r="4245">
          <cell r="M4245">
            <v>1</v>
          </cell>
          <cell r="N4245">
            <v>159073</v>
          </cell>
        </row>
        <row r="4246">
          <cell r="M4246">
            <v>1</v>
          </cell>
          <cell r="N4246">
            <v>159073</v>
          </cell>
        </row>
        <row r="4247">
          <cell r="M4247">
            <v>1</v>
          </cell>
          <cell r="N4247">
            <v>159073</v>
          </cell>
        </row>
        <row r="4248">
          <cell r="M4248">
            <v>1</v>
          </cell>
          <cell r="N4248">
            <v>159073</v>
          </cell>
        </row>
        <row r="4249">
          <cell r="M4249">
            <v>1</v>
          </cell>
          <cell r="N4249">
            <v>159073</v>
          </cell>
        </row>
        <row r="4250">
          <cell r="M4250">
            <v>1</v>
          </cell>
          <cell r="N4250">
            <v>159073</v>
          </cell>
        </row>
        <row r="4251">
          <cell r="M4251">
            <v>1</v>
          </cell>
          <cell r="N4251">
            <v>159073</v>
          </cell>
        </row>
        <row r="4252">
          <cell r="M4252">
            <v>1</v>
          </cell>
          <cell r="N4252">
            <v>159220</v>
          </cell>
        </row>
        <row r="4253">
          <cell r="M4253">
            <v>1</v>
          </cell>
          <cell r="N4253" t="str">
            <v>-</v>
          </cell>
        </row>
        <row r="4254">
          <cell r="M4254">
            <v>1</v>
          </cell>
          <cell r="N4254">
            <v>157207</v>
          </cell>
        </row>
        <row r="4255">
          <cell r="M4255">
            <v>1</v>
          </cell>
          <cell r="N4255">
            <v>157274</v>
          </cell>
        </row>
        <row r="4256">
          <cell r="M4256">
            <v>1</v>
          </cell>
          <cell r="N4256">
            <v>157274</v>
          </cell>
        </row>
        <row r="4257">
          <cell r="M4257">
            <v>1</v>
          </cell>
          <cell r="N4257">
            <v>157462</v>
          </cell>
        </row>
        <row r="4258">
          <cell r="M4258">
            <v>1</v>
          </cell>
          <cell r="N4258">
            <v>157462</v>
          </cell>
        </row>
        <row r="4259">
          <cell r="M4259">
            <v>1</v>
          </cell>
          <cell r="N4259">
            <v>157671</v>
          </cell>
        </row>
        <row r="4260">
          <cell r="M4260">
            <v>1</v>
          </cell>
          <cell r="N4260">
            <v>158075</v>
          </cell>
        </row>
        <row r="4261">
          <cell r="M4261">
            <v>1</v>
          </cell>
          <cell r="N4261">
            <v>158360</v>
          </cell>
        </row>
        <row r="4262">
          <cell r="M4262">
            <v>1</v>
          </cell>
          <cell r="N4262">
            <v>158360</v>
          </cell>
        </row>
        <row r="4263">
          <cell r="M4263">
            <v>1</v>
          </cell>
          <cell r="N4263">
            <v>158589</v>
          </cell>
        </row>
        <row r="4264">
          <cell r="M4264">
            <v>1</v>
          </cell>
          <cell r="N4264">
            <v>158759</v>
          </cell>
        </row>
        <row r="4265">
          <cell r="M4265">
            <v>1</v>
          </cell>
          <cell r="N4265">
            <v>158759</v>
          </cell>
        </row>
        <row r="4266">
          <cell r="M4266">
            <v>1</v>
          </cell>
          <cell r="N4266">
            <v>158759</v>
          </cell>
        </row>
        <row r="4267">
          <cell r="M4267">
            <v>1</v>
          </cell>
          <cell r="N4267">
            <v>158759</v>
          </cell>
        </row>
        <row r="4268">
          <cell r="M4268">
            <v>1</v>
          </cell>
          <cell r="N4268">
            <v>158794</v>
          </cell>
        </row>
        <row r="4269">
          <cell r="M4269">
            <v>1</v>
          </cell>
          <cell r="N4269">
            <v>158794</v>
          </cell>
        </row>
        <row r="4270">
          <cell r="M4270">
            <v>1</v>
          </cell>
          <cell r="N4270">
            <v>158794</v>
          </cell>
        </row>
        <row r="4271">
          <cell r="M4271">
            <v>1</v>
          </cell>
          <cell r="N4271">
            <v>158794</v>
          </cell>
        </row>
        <row r="4272">
          <cell r="M4272">
            <v>1</v>
          </cell>
          <cell r="N4272">
            <v>158794</v>
          </cell>
        </row>
        <row r="4273">
          <cell r="M4273">
            <v>1</v>
          </cell>
          <cell r="N4273">
            <v>158845</v>
          </cell>
        </row>
        <row r="4274">
          <cell r="M4274">
            <v>1</v>
          </cell>
          <cell r="N4274">
            <v>158845</v>
          </cell>
        </row>
        <row r="4275">
          <cell r="M4275">
            <v>1</v>
          </cell>
          <cell r="N4275">
            <v>158845</v>
          </cell>
        </row>
        <row r="4276">
          <cell r="M4276">
            <v>1</v>
          </cell>
          <cell r="N4276">
            <v>158908</v>
          </cell>
        </row>
        <row r="4277">
          <cell r="M4277">
            <v>1</v>
          </cell>
          <cell r="N4277">
            <v>158908</v>
          </cell>
        </row>
        <row r="4278">
          <cell r="M4278">
            <v>1</v>
          </cell>
          <cell r="N4278">
            <v>158908</v>
          </cell>
        </row>
        <row r="4279">
          <cell r="M4279">
            <v>1</v>
          </cell>
          <cell r="N4279">
            <v>159074</v>
          </cell>
        </row>
        <row r="4280">
          <cell r="M4280">
            <v>1</v>
          </cell>
          <cell r="N4280">
            <v>159074</v>
          </cell>
        </row>
        <row r="4281">
          <cell r="M4281">
            <v>1</v>
          </cell>
          <cell r="N4281">
            <v>159074</v>
          </cell>
        </row>
        <row r="4282">
          <cell r="M4282">
            <v>1</v>
          </cell>
          <cell r="N4282">
            <v>159074</v>
          </cell>
        </row>
        <row r="4283">
          <cell r="M4283">
            <v>1</v>
          </cell>
          <cell r="N4283">
            <v>159074</v>
          </cell>
        </row>
        <row r="4284">
          <cell r="M4284">
            <v>1</v>
          </cell>
          <cell r="N4284">
            <v>159074</v>
          </cell>
        </row>
        <row r="4285">
          <cell r="M4285">
            <v>1</v>
          </cell>
          <cell r="N4285">
            <v>159074</v>
          </cell>
        </row>
        <row r="4286">
          <cell r="M4286">
            <v>1</v>
          </cell>
          <cell r="N4286">
            <v>159074</v>
          </cell>
        </row>
        <row r="4287">
          <cell r="M4287">
            <v>1</v>
          </cell>
          <cell r="N4287">
            <v>159074</v>
          </cell>
        </row>
        <row r="4288">
          <cell r="M4288">
            <v>1</v>
          </cell>
          <cell r="N4288">
            <v>159074</v>
          </cell>
        </row>
        <row r="4289">
          <cell r="M4289">
            <v>1</v>
          </cell>
          <cell r="N4289">
            <v>159074</v>
          </cell>
        </row>
        <row r="4290">
          <cell r="M4290">
            <v>1</v>
          </cell>
          <cell r="N4290">
            <v>159074</v>
          </cell>
        </row>
        <row r="4291">
          <cell r="M4291">
            <v>2</v>
          </cell>
          <cell r="N4291" t="str">
            <v>159224 e 159227</v>
          </cell>
        </row>
        <row r="4292">
          <cell r="M4292">
            <v>1</v>
          </cell>
          <cell r="N4292">
            <v>159076</v>
          </cell>
        </row>
        <row r="4293">
          <cell r="M4293">
            <v>1</v>
          </cell>
          <cell r="N4293">
            <v>159076</v>
          </cell>
        </row>
        <row r="4294">
          <cell r="M4294">
            <v>1</v>
          </cell>
          <cell r="N4294">
            <v>159076</v>
          </cell>
        </row>
        <row r="4295">
          <cell r="M4295">
            <v>1</v>
          </cell>
          <cell r="N4295">
            <v>159076</v>
          </cell>
        </row>
        <row r="4296">
          <cell r="M4296">
            <v>1</v>
          </cell>
          <cell r="N4296">
            <v>159076</v>
          </cell>
        </row>
        <row r="4297">
          <cell r="M4297">
            <v>1</v>
          </cell>
          <cell r="N4297">
            <v>159076</v>
          </cell>
        </row>
        <row r="4298">
          <cell r="M4298">
            <v>1</v>
          </cell>
          <cell r="N4298">
            <v>159076</v>
          </cell>
        </row>
        <row r="4299">
          <cell r="M4299">
            <v>1</v>
          </cell>
          <cell r="N4299">
            <v>159076</v>
          </cell>
        </row>
        <row r="4300">
          <cell r="M4300">
            <v>1</v>
          </cell>
          <cell r="N4300" t="str">
            <v>-</v>
          </cell>
        </row>
        <row r="4301">
          <cell r="M4301">
            <v>1</v>
          </cell>
          <cell r="N4301" t="str">
            <v>-</v>
          </cell>
        </row>
        <row r="4302">
          <cell r="M4302">
            <v>1</v>
          </cell>
          <cell r="N4302" t="str">
            <v>-</v>
          </cell>
        </row>
        <row r="4303">
          <cell r="M4303">
            <v>1</v>
          </cell>
          <cell r="N4303" t="str">
            <v>-</v>
          </cell>
        </row>
        <row r="4304">
          <cell r="M4304">
            <v>2</v>
          </cell>
          <cell r="N4304" t="str">
            <v>159247, 159248</v>
          </cell>
        </row>
        <row r="4305">
          <cell r="M4305">
            <v>2</v>
          </cell>
          <cell r="N4305" t="str">
            <v>159247, 159248</v>
          </cell>
        </row>
        <row r="4306">
          <cell r="M4306">
            <v>2</v>
          </cell>
          <cell r="N4306" t="str">
            <v>159247, 159248</v>
          </cell>
        </row>
        <row r="4307">
          <cell r="M4307">
            <v>1</v>
          </cell>
          <cell r="N4307">
            <v>157689</v>
          </cell>
        </row>
        <row r="4308">
          <cell r="M4308">
            <v>1</v>
          </cell>
          <cell r="N4308">
            <v>158776</v>
          </cell>
        </row>
        <row r="4309">
          <cell r="M4309">
            <v>1</v>
          </cell>
          <cell r="N4309">
            <v>158815</v>
          </cell>
        </row>
        <row r="4310">
          <cell r="M4310">
            <v>1</v>
          </cell>
          <cell r="N4310">
            <v>158815</v>
          </cell>
        </row>
        <row r="4311">
          <cell r="M4311">
            <v>1</v>
          </cell>
          <cell r="N4311">
            <v>158815</v>
          </cell>
        </row>
        <row r="4312">
          <cell r="M4312">
            <v>1</v>
          </cell>
          <cell r="N4312">
            <v>158921</v>
          </cell>
        </row>
        <row r="4313">
          <cell r="M4313">
            <v>1</v>
          </cell>
          <cell r="N4313">
            <v>158921</v>
          </cell>
        </row>
        <row r="4314">
          <cell r="M4314">
            <v>1</v>
          </cell>
          <cell r="N4314">
            <v>159077</v>
          </cell>
        </row>
        <row r="4315">
          <cell r="M4315">
            <v>1</v>
          </cell>
          <cell r="N4315">
            <v>159077</v>
          </cell>
        </row>
        <row r="4316">
          <cell r="M4316">
            <v>1</v>
          </cell>
          <cell r="N4316">
            <v>159077</v>
          </cell>
        </row>
        <row r="4317">
          <cell r="M4317">
            <v>1</v>
          </cell>
          <cell r="N4317">
            <v>159077</v>
          </cell>
        </row>
        <row r="4318">
          <cell r="M4318">
            <v>1</v>
          </cell>
          <cell r="N4318">
            <v>159077</v>
          </cell>
        </row>
        <row r="4319">
          <cell r="M4319">
            <v>2</v>
          </cell>
          <cell r="N4319">
            <v>159245</v>
          </cell>
        </row>
        <row r="4320">
          <cell r="M4320">
            <v>2</v>
          </cell>
          <cell r="N4320">
            <v>159246</v>
          </cell>
        </row>
        <row r="4321">
          <cell r="M4321">
            <v>2</v>
          </cell>
          <cell r="N4321">
            <v>159246</v>
          </cell>
        </row>
        <row r="4322">
          <cell r="M4322">
            <v>1</v>
          </cell>
          <cell r="N4322">
            <v>157169</v>
          </cell>
        </row>
        <row r="4323">
          <cell r="M4323">
            <v>1</v>
          </cell>
          <cell r="N4323">
            <v>157169</v>
          </cell>
        </row>
        <row r="4324">
          <cell r="M4324">
            <v>1</v>
          </cell>
          <cell r="N4324">
            <v>157169</v>
          </cell>
        </row>
        <row r="4325">
          <cell r="M4325">
            <v>1</v>
          </cell>
          <cell r="N4325">
            <v>157269</v>
          </cell>
        </row>
        <row r="4326">
          <cell r="M4326">
            <v>1</v>
          </cell>
          <cell r="N4326">
            <v>157269</v>
          </cell>
        </row>
        <row r="4327">
          <cell r="M4327">
            <v>2</v>
          </cell>
          <cell r="N4327">
            <v>157958</v>
          </cell>
        </row>
        <row r="4328">
          <cell r="M4328">
            <v>2</v>
          </cell>
          <cell r="N4328">
            <v>157958</v>
          </cell>
        </row>
        <row r="4329">
          <cell r="M4329">
            <v>2</v>
          </cell>
          <cell r="N4329">
            <v>157975</v>
          </cell>
        </row>
        <row r="4330">
          <cell r="M4330">
            <v>2</v>
          </cell>
          <cell r="N4330">
            <v>157975</v>
          </cell>
        </row>
        <row r="4331">
          <cell r="M4331">
            <v>2</v>
          </cell>
          <cell r="N4331">
            <v>157975</v>
          </cell>
        </row>
        <row r="4332">
          <cell r="M4332">
            <v>2</v>
          </cell>
          <cell r="N4332">
            <v>157975</v>
          </cell>
        </row>
        <row r="4333">
          <cell r="M4333">
            <v>2</v>
          </cell>
          <cell r="N4333">
            <v>157975</v>
          </cell>
        </row>
        <row r="4334">
          <cell r="M4334">
            <v>2</v>
          </cell>
          <cell r="N4334">
            <v>157975</v>
          </cell>
        </row>
        <row r="4335">
          <cell r="M4335">
            <v>1</v>
          </cell>
          <cell r="N4335">
            <v>158068</v>
          </cell>
        </row>
        <row r="4336">
          <cell r="M4336">
            <v>1</v>
          </cell>
          <cell r="N4336">
            <v>158068</v>
          </cell>
        </row>
        <row r="4337">
          <cell r="M4337">
            <v>1</v>
          </cell>
          <cell r="N4337">
            <v>158068</v>
          </cell>
        </row>
        <row r="4338">
          <cell r="M4338">
            <v>1</v>
          </cell>
          <cell r="N4338">
            <v>158068</v>
          </cell>
        </row>
        <row r="4339">
          <cell r="M4339">
            <v>1</v>
          </cell>
          <cell r="N4339">
            <v>158068</v>
          </cell>
        </row>
        <row r="4340">
          <cell r="M4340">
            <v>1</v>
          </cell>
          <cell r="N4340">
            <v>158068</v>
          </cell>
        </row>
        <row r="4341">
          <cell r="M4341">
            <v>1</v>
          </cell>
          <cell r="N4341">
            <v>158068</v>
          </cell>
        </row>
        <row r="4342">
          <cell r="M4342">
            <v>1</v>
          </cell>
          <cell r="N4342">
            <v>158353</v>
          </cell>
        </row>
        <row r="4343">
          <cell r="M4343">
            <v>1</v>
          </cell>
          <cell r="N4343">
            <v>158353</v>
          </cell>
        </row>
        <row r="4344">
          <cell r="M4344">
            <v>1</v>
          </cell>
          <cell r="N4344">
            <v>158353</v>
          </cell>
        </row>
        <row r="4345">
          <cell r="M4345">
            <v>1</v>
          </cell>
          <cell r="N4345">
            <v>158753</v>
          </cell>
        </row>
        <row r="4346">
          <cell r="M4346">
            <v>1</v>
          </cell>
          <cell r="N4346">
            <v>158753</v>
          </cell>
        </row>
        <row r="4347">
          <cell r="M4347">
            <v>1</v>
          </cell>
          <cell r="N4347">
            <v>158753</v>
          </cell>
        </row>
        <row r="4348">
          <cell r="M4348">
            <v>1</v>
          </cell>
          <cell r="N4348">
            <v>158753</v>
          </cell>
        </row>
        <row r="4349">
          <cell r="M4349">
            <v>1</v>
          </cell>
          <cell r="N4349">
            <v>158753</v>
          </cell>
        </row>
        <row r="4350">
          <cell r="M4350">
            <v>1</v>
          </cell>
          <cell r="N4350">
            <v>158753</v>
          </cell>
        </row>
        <row r="4351">
          <cell r="M4351">
            <v>1</v>
          </cell>
          <cell r="N4351">
            <v>158753</v>
          </cell>
        </row>
        <row r="4352">
          <cell r="M4352">
            <v>1</v>
          </cell>
          <cell r="N4352">
            <v>158753</v>
          </cell>
        </row>
        <row r="4353">
          <cell r="M4353">
            <v>1</v>
          </cell>
          <cell r="N4353">
            <v>158753</v>
          </cell>
        </row>
        <row r="4354">
          <cell r="M4354">
            <v>1</v>
          </cell>
          <cell r="N4354">
            <v>158837</v>
          </cell>
        </row>
        <row r="4355">
          <cell r="M4355">
            <v>1</v>
          </cell>
          <cell r="N4355">
            <v>158837</v>
          </cell>
        </row>
        <row r="4356">
          <cell r="M4356">
            <v>1</v>
          </cell>
          <cell r="N4356">
            <v>158837</v>
          </cell>
        </row>
        <row r="4357">
          <cell r="M4357">
            <v>1</v>
          </cell>
          <cell r="N4357">
            <v>158837</v>
          </cell>
        </row>
        <row r="4358">
          <cell r="M4358">
            <v>1</v>
          </cell>
          <cell r="N4358">
            <v>158905</v>
          </cell>
        </row>
        <row r="4359">
          <cell r="M4359">
            <v>1</v>
          </cell>
          <cell r="N4359">
            <v>158905</v>
          </cell>
        </row>
        <row r="4360">
          <cell r="M4360">
            <v>1</v>
          </cell>
          <cell r="N4360">
            <v>158905</v>
          </cell>
        </row>
        <row r="4361">
          <cell r="M4361">
            <v>1</v>
          </cell>
          <cell r="N4361">
            <v>159105</v>
          </cell>
        </row>
        <row r="4362">
          <cell r="M4362">
            <v>1</v>
          </cell>
          <cell r="N4362">
            <v>159105</v>
          </cell>
        </row>
        <row r="4363">
          <cell r="M4363">
            <v>1</v>
          </cell>
          <cell r="N4363">
            <v>159105</v>
          </cell>
        </row>
        <row r="4364">
          <cell r="M4364">
            <v>1</v>
          </cell>
          <cell r="N4364">
            <v>159459</v>
          </cell>
        </row>
        <row r="4365">
          <cell r="M4365">
            <v>1</v>
          </cell>
          <cell r="N4365">
            <v>159459</v>
          </cell>
        </row>
        <row r="4366">
          <cell r="M4366">
            <v>1</v>
          </cell>
          <cell r="N4366">
            <v>159459</v>
          </cell>
        </row>
        <row r="4367">
          <cell r="M4367">
            <v>1</v>
          </cell>
          <cell r="N4367">
            <v>159459</v>
          </cell>
        </row>
        <row r="4368">
          <cell r="M4368">
            <v>1</v>
          </cell>
          <cell r="N4368">
            <v>159459</v>
          </cell>
        </row>
        <row r="4369">
          <cell r="M4369">
            <v>1</v>
          </cell>
          <cell r="N4369">
            <v>159460</v>
          </cell>
        </row>
        <row r="4370">
          <cell r="M4370">
            <v>1</v>
          </cell>
          <cell r="N4370">
            <v>159460</v>
          </cell>
        </row>
        <row r="4371">
          <cell r="M4371">
            <v>1</v>
          </cell>
          <cell r="N4371">
            <v>159460</v>
          </cell>
        </row>
        <row r="4372">
          <cell r="M4372">
            <v>1</v>
          </cell>
          <cell r="N4372">
            <v>157170</v>
          </cell>
        </row>
        <row r="4373">
          <cell r="M4373">
            <v>1</v>
          </cell>
          <cell r="N4373">
            <v>157170</v>
          </cell>
        </row>
        <row r="4374">
          <cell r="M4374">
            <v>1</v>
          </cell>
          <cell r="N4374">
            <v>157170</v>
          </cell>
        </row>
        <row r="4375">
          <cell r="M4375">
            <v>1</v>
          </cell>
          <cell r="N4375">
            <v>157170</v>
          </cell>
        </row>
        <row r="4376">
          <cell r="M4376">
            <v>1</v>
          </cell>
          <cell r="N4376">
            <v>157170</v>
          </cell>
        </row>
        <row r="4377">
          <cell r="M4377">
            <v>1</v>
          </cell>
          <cell r="N4377">
            <v>157170</v>
          </cell>
        </row>
        <row r="4378">
          <cell r="M4378">
            <v>1</v>
          </cell>
          <cell r="N4378">
            <v>157170</v>
          </cell>
        </row>
        <row r="4379">
          <cell r="M4379">
            <v>1</v>
          </cell>
          <cell r="N4379">
            <v>157170</v>
          </cell>
        </row>
        <row r="4380">
          <cell r="M4380">
            <v>1</v>
          </cell>
          <cell r="N4380">
            <v>157270</v>
          </cell>
        </row>
        <row r="4381">
          <cell r="M4381">
            <v>1</v>
          </cell>
          <cell r="N4381">
            <v>157270</v>
          </cell>
        </row>
        <row r="4382">
          <cell r="M4382">
            <v>1</v>
          </cell>
          <cell r="N4382">
            <v>157270</v>
          </cell>
        </row>
        <row r="4383">
          <cell r="M4383">
            <v>1</v>
          </cell>
          <cell r="N4383">
            <v>157456</v>
          </cell>
        </row>
        <row r="4384">
          <cell r="M4384">
            <v>1</v>
          </cell>
          <cell r="N4384">
            <v>157456</v>
          </cell>
        </row>
        <row r="4385">
          <cell r="M4385">
            <v>1</v>
          </cell>
          <cell r="N4385">
            <v>157456</v>
          </cell>
        </row>
        <row r="4386">
          <cell r="M4386">
            <v>1</v>
          </cell>
          <cell r="N4386">
            <v>157456</v>
          </cell>
        </row>
        <row r="4387">
          <cell r="M4387">
            <v>1</v>
          </cell>
          <cell r="N4387">
            <v>157573</v>
          </cell>
        </row>
        <row r="4388">
          <cell r="M4388">
            <v>1</v>
          </cell>
          <cell r="N4388">
            <v>157574</v>
          </cell>
        </row>
        <row r="4389">
          <cell r="M4389">
            <v>1</v>
          </cell>
          <cell r="N4389">
            <v>157574</v>
          </cell>
        </row>
        <row r="4390">
          <cell r="M4390">
            <v>1</v>
          </cell>
          <cell r="N4390">
            <v>157665</v>
          </cell>
        </row>
        <row r="4391">
          <cell r="M4391">
            <v>1</v>
          </cell>
          <cell r="N4391">
            <v>157665</v>
          </cell>
        </row>
        <row r="4392">
          <cell r="M4392">
            <v>2</v>
          </cell>
          <cell r="N4392">
            <v>157963</v>
          </cell>
        </row>
        <row r="4393">
          <cell r="M4393">
            <v>2</v>
          </cell>
          <cell r="N4393">
            <v>157963</v>
          </cell>
        </row>
        <row r="4394">
          <cell r="M4394">
            <v>2</v>
          </cell>
          <cell r="N4394">
            <v>157963</v>
          </cell>
        </row>
        <row r="4395">
          <cell r="M4395">
            <v>2</v>
          </cell>
          <cell r="N4395">
            <v>157963</v>
          </cell>
        </row>
        <row r="4396">
          <cell r="M4396">
            <v>2</v>
          </cell>
          <cell r="N4396">
            <v>158057</v>
          </cell>
        </row>
        <row r="4397">
          <cell r="M4397">
            <v>2</v>
          </cell>
          <cell r="N4397">
            <v>158057</v>
          </cell>
        </row>
        <row r="4398">
          <cell r="M4398">
            <v>2</v>
          </cell>
          <cell r="N4398">
            <v>158057</v>
          </cell>
        </row>
        <row r="4399">
          <cell r="M4399">
            <v>2</v>
          </cell>
          <cell r="N4399">
            <v>158057</v>
          </cell>
        </row>
        <row r="4400">
          <cell r="M4400">
            <v>2</v>
          </cell>
          <cell r="N4400">
            <v>158057</v>
          </cell>
        </row>
        <row r="4401">
          <cell r="M4401">
            <v>2</v>
          </cell>
          <cell r="N4401">
            <v>158058</v>
          </cell>
        </row>
        <row r="4402">
          <cell r="M4402">
            <v>2</v>
          </cell>
          <cell r="N4402">
            <v>158058</v>
          </cell>
        </row>
        <row r="4403">
          <cell r="M4403">
            <v>2</v>
          </cell>
          <cell r="N4403">
            <v>158058</v>
          </cell>
        </row>
        <row r="4404">
          <cell r="M4404">
            <v>2</v>
          </cell>
          <cell r="N4404">
            <v>158058</v>
          </cell>
        </row>
        <row r="4405">
          <cell r="M4405">
            <v>4</v>
          </cell>
          <cell r="N4405">
            <v>158070</v>
          </cell>
        </row>
        <row r="4406">
          <cell r="M4406">
            <v>4</v>
          </cell>
          <cell r="N4406">
            <v>158070</v>
          </cell>
        </row>
        <row r="4407">
          <cell r="M4407">
            <v>4</v>
          </cell>
          <cell r="N4407">
            <v>158070</v>
          </cell>
        </row>
        <row r="4408">
          <cell r="M4408">
            <v>4</v>
          </cell>
          <cell r="N4408">
            <v>158070</v>
          </cell>
        </row>
        <row r="4409">
          <cell r="M4409">
            <v>4</v>
          </cell>
          <cell r="N4409">
            <v>158073</v>
          </cell>
        </row>
        <row r="4410">
          <cell r="M4410">
            <v>4</v>
          </cell>
          <cell r="N4410">
            <v>158073</v>
          </cell>
        </row>
        <row r="4411">
          <cell r="M4411">
            <v>4</v>
          </cell>
          <cell r="N4411">
            <v>158073</v>
          </cell>
        </row>
        <row r="4412">
          <cell r="M4412">
            <v>2</v>
          </cell>
          <cell r="N4412">
            <v>158074</v>
          </cell>
        </row>
        <row r="4413">
          <cell r="M4413">
            <v>2</v>
          </cell>
          <cell r="N4413">
            <v>158074</v>
          </cell>
        </row>
        <row r="4414">
          <cell r="M4414">
            <v>2</v>
          </cell>
          <cell r="N4414">
            <v>158074</v>
          </cell>
        </row>
        <row r="4415">
          <cell r="M4415">
            <v>2</v>
          </cell>
          <cell r="N4415">
            <v>158074</v>
          </cell>
        </row>
        <row r="4416">
          <cell r="M4416">
            <v>2</v>
          </cell>
          <cell r="N4416">
            <v>158074</v>
          </cell>
        </row>
        <row r="4417">
          <cell r="M4417">
            <v>4</v>
          </cell>
          <cell r="N4417">
            <v>158107</v>
          </cell>
        </row>
        <row r="4418">
          <cell r="M4418">
            <v>4</v>
          </cell>
          <cell r="N4418">
            <v>158107</v>
          </cell>
        </row>
        <row r="4419">
          <cell r="M4419">
            <v>4</v>
          </cell>
          <cell r="N4419">
            <v>158108</v>
          </cell>
        </row>
        <row r="4420">
          <cell r="M4420">
            <v>4</v>
          </cell>
          <cell r="N4420">
            <v>158108</v>
          </cell>
        </row>
        <row r="4421">
          <cell r="M4421">
            <v>4</v>
          </cell>
          <cell r="N4421">
            <v>158108</v>
          </cell>
        </row>
        <row r="4422">
          <cell r="M4422">
            <v>1</v>
          </cell>
          <cell r="N4422">
            <v>158354</v>
          </cell>
        </row>
        <row r="4423">
          <cell r="M4423">
            <v>1</v>
          </cell>
          <cell r="N4423">
            <v>158354</v>
          </cell>
        </row>
        <row r="4424">
          <cell r="M4424">
            <v>1</v>
          </cell>
          <cell r="N4424">
            <v>158354</v>
          </cell>
        </row>
        <row r="4425">
          <cell r="M4425">
            <v>1</v>
          </cell>
          <cell r="N4425">
            <v>158579</v>
          </cell>
        </row>
        <row r="4426">
          <cell r="M4426">
            <v>1</v>
          </cell>
          <cell r="N4426">
            <v>158579</v>
          </cell>
        </row>
        <row r="4427">
          <cell r="M4427">
            <v>1</v>
          </cell>
          <cell r="N4427">
            <v>158579</v>
          </cell>
        </row>
        <row r="4428">
          <cell r="M4428">
            <v>1</v>
          </cell>
          <cell r="N4428">
            <v>158579</v>
          </cell>
        </row>
        <row r="4429">
          <cell r="M4429">
            <v>1</v>
          </cell>
          <cell r="N4429">
            <v>158579</v>
          </cell>
        </row>
        <row r="4430">
          <cell r="M4430">
            <v>1</v>
          </cell>
          <cell r="N4430">
            <v>158754</v>
          </cell>
        </row>
        <row r="4431">
          <cell r="M4431">
            <v>1</v>
          </cell>
          <cell r="N4431">
            <v>158754</v>
          </cell>
        </row>
        <row r="4432">
          <cell r="M4432">
            <v>1</v>
          </cell>
          <cell r="N4432">
            <v>158754</v>
          </cell>
        </row>
        <row r="4433">
          <cell r="M4433">
            <v>1</v>
          </cell>
          <cell r="N4433">
            <v>158754</v>
          </cell>
        </row>
        <row r="4434">
          <cell r="M4434">
            <v>1</v>
          </cell>
          <cell r="N4434">
            <v>158754</v>
          </cell>
        </row>
        <row r="4435">
          <cell r="M4435">
            <v>1</v>
          </cell>
          <cell r="N4435">
            <v>158754</v>
          </cell>
        </row>
        <row r="4436">
          <cell r="M4436">
            <v>1</v>
          </cell>
          <cell r="N4436">
            <v>158754</v>
          </cell>
        </row>
        <row r="4437">
          <cell r="M4437">
            <v>1</v>
          </cell>
          <cell r="N4437">
            <v>158782</v>
          </cell>
        </row>
        <row r="4438">
          <cell r="M4438">
            <v>1</v>
          </cell>
          <cell r="N4438">
            <v>158782</v>
          </cell>
        </row>
        <row r="4439">
          <cell r="M4439">
            <v>1</v>
          </cell>
          <cell r="N4439">
            <v>158782</v>
          </cell>
        </row>
        <row r="4440">
          <cell r="M4440">
            <v>1</v>
          </cell>
          <cell r="N4440">
            <v>158782</v>
          </cell>
        </row>
        <row r="4441">
          <cell r="M4441">
            <v>1</v>
          </cell>
          <cell r="N4441">
            <v>158782</v>
          </cell>
        </row>
        <row r="4442">
          <cell r="M4442">
            <v>1</v>
          </cell>
          <cell r="N4442">
            <v>158782</v>
          </cell>
        </row>
        <row r="4443">
          <cell r="M4443">
            <v>1</v>
          </cell>
          <cell r="N4443">
            <v>158782</v>
          </cell>
        </row>
        <row r="4444">
          <cell r="M4444">
            <v>1</v>
          </cell>
          <cell r="N4444">
            <v>158839</v>
          </cell>
        </row>
        <row r="4445">
          <cell r="M4445">
            <v>1</v>
          </cell>
          <cell r="N4445">
            <v>158839</v>
          </cell>
        </row>
        <row r="4446">
          <cell r="M4446">
            <v>1</v>
          </cell>
          <cell r="N4446">
            <v>158839</v>
          </cell>
        </row>
        <row r="4447">
          <cell r="M4447">
            <v>6</v>
          </cell>
          <cell r="N4447">
            <v>158906</v>
          </cell>
        </row>
        <row r="4448">
          <cell r="M4448">
            <v>6</v>
          </cell>
          <cell r="N4448">
            <v>158906</v>
          </cell>
        </row>
        <row r="4449">
          <cell r="M4449">
            <v>6</v>
          </cell>
          <cell r="N4449">
            <v>158906</v>
          </cell>
        </row>
        <row r="4450">
          <cell r="M4450">
            <v>6</v>
          </cell>
          <cell r="N4450">
            <v>158906</v>
          </cell>
        </row>
        <row r="4451">
          <cell r="M4451">
            <v>6</v>
          </cell>
          <cell r="N4451">
            <v>159015</v>
          </cell>
        </row>
        <row r="4452">
          <cell r="M4452">
            <v>6</v>
          </cell>
          <cell r="N4452">
            <v>159015</v>
          </cell>
        </row>
        <row r="4453">
          <cell r="M4453">
            <v>6</v>
          </cell>
          <cell r="N4453">
            <v>159015</v>
          </cell>
        </row>
        <row r="4454">
          <cell r="M4454">
            <v>1</v>
          </cell>
          <cell r="N4454" t="str">
            <v>-</v>
          </cell>
        </row>
        <row r="4455">
          <cell r="M4455">
            <v>3</v>
          </cell>
          <cell r="N4455" t="str">
            <v>-</v>
          </cell>
        </row>
        <row r="4456">
          <cell r="M4456">
            <v>1</v>
          </cell>
          <cell r="N4456" t="str">
            <v>-</v>
          </cell>
        </row>
        <row r="4457">
          <cell r="M4457">
            <v>1</v>
          </cell>
          <cell r="N4457">
            <v>157708</v>
          </cell>
        </row>
        <row r="4458">
          <cell r="M4458">
            <v>1</v>
          </cell>
          <cell r="N4458">
            <v>158777</v>
          </cell>
        </row>
        <row r="4459">
          <cell r="M4459">
            <v>1</v>
          </cell>
          <cell r="N4459">
            <v>158777</v>
          </cell>
        </row>
        <row r="4460">
          <cell r="M4460">
            <v>1</v>
          </cell>
          <cell r="N4460">
            <v>158777</v>
          </cell>
        </row>
        <row r="4461">
          <cell r="M4461">
            <v>1</v>
          </cell>
          <cell r="N4461">
            <v>158827</v>
          </cell>
        </row>
        <row r="4462">
          <cell r="M4462">
            <v>1</v>
          </cell>
          <cell r="N4462">
            <v>158827</v>
          </cell>
        </row>
        <row r="4463">
          <cell r="M4463">
            <v>1</v>
          </cell>
          <cell r="N4463">
            <v>158827</v>
          </cell>
        </row>
        <row r="4464">
          <cell r="M4464">
            <v>1</v>
          </cell>
          <cell r="N4464">
            <v>158827</v>
          </cell>
        </row>
        <row r="4465">
          <cell r="M4465">
            <v>1</v>
          </cell>
          <cell r="N4465">
            <v>158827</v>
          </cell>
        </row>
        <row r="4466">
          <cell r="M4466">
            <v>1</v>
          </cell>
          <cell r="N4466">
            <v>158827</v>
          </cell>
        </row>
        <row r="4467">
          <cell r="M4467">
            <v>1</v>
          </cell>
          <cell r="N4467">
            <v>158827</v>
          </cell>
        </row>
        <row r="4468">
          <cell r="M4468">
            <v>1</v>
          </cell>
          <cell r="N4468">
            <v>158827</v>
          </cell>
        </row>
        <row r="4469">
          <cell r="M4469">
            <v>1</v>
          </cell>
          <cell r="N4469">
            <v>158827</v>
          </cell>
        </row>
        <row r="4470">
          <cell r="M4470">
            <v>1</v>
          </cell>
          <cell r="N4470">
            <v>158873</v>
          </cell>
        </row>
        <row r="4471">
          <cell r="M4471">
            <v>1</v>
          </cell>
          <cell r="N4471">
            <v>158873</v>
          </cell>
        </row>
        <row r="4472">
          <cell r="M4472">
            <v>1</v>
          </cell>
          <cell r="N4472">
            <v>158873</v>
          </cell>
        </row>
        <row r="4473">
          <cell r="M4473">
            <v>1</v>
          </cell>
          <cell r="N4473">
            <v>158898</v>
          </cell>
        </row>
        <row r="4474">
          <cell r="M4474">
            <v>1</v>
          </cell>
          <cell r="N4474">
            <v>158898</v>
          </cell>
        </row>
        <row r="4475">
          <cell r="M4475">
            <v>1</v>
          </cell>
          <cell r="N4475">
            <v>158898</v>
          </cell>
        </row>
        <row r="4476">
          <cell r="M4476">
            <v>1</v>
          </cell>
          <cell r="N4476">
            <v>158898</v>
          </cell>
        </row>
        <row r="4477">
          <cell r="M4477">
            <v>1</v>
          </cell>
          <cell r="N4477">
            <v>158898</v>
          </cell>
        </row>
        <row r="4478">
          <cell r="M4478">
            <v>1</v>
          </cell>
          <cell r="N4478">
            <v>158898</v>
          </cell>
        </row>
        <row r="4479">
          <cell r="M4479">
            <v>1</v>
          </cell>
          <cell r="N4479">
            <v>158898</v>
          </cell>
        </row>
        <row r="4480">
          <cell r="M4480">
            <v>2</v>
          </cell>
          <cell r="N4480">
            <v>158927</v>
          </cell>
        </row>
        <row r="4481">
          <cell r="M4481">
            <v>2</v>
          </cell>
          <cell r="N4481">
            <v>158927</v>
          </cell>
        </row>
        <row r="4482">
          <cell r="M4482">
            <v>2</v>
          </cell>
          <cell r="N4482">
            <v>158927</v>
          </cell>
        </row>
        <row r="4483">
          <cell r="M4483">
            <v>2</v>
          </cell>
          <cell r="N4483">
            <v>158927</v>
          </cell>
        </row>
        <row r="4484">
          <cell r="M4484">
            <v>2</v>
          </cell>
          <cell r="N4484">
            <v>159046</v>
          </cell>
        </row>
        <row r="4485">
          <cell r="M4485">
            <v>2</v>
          </cell>
          <cell r="N4485">
            <v>159046</v>
          </cell>
        </row>
        <row r="4486">
          <cell r="M4486">
            <v>2</v>
          </cell>
          <cell r="N4486">
            <v>159046</v>
          </cell>
        </row>
        <row r="4487">
          <cell r="M4487">
            <v>2</v>
          </cell>
          <cell r="N4487">
            <v>159046</v>
          </cell>
        </row>
        <row r="4488">
          <cell r="M4488">
            <v>2</v>
          </cell>
          <cell r="N4488">
            <v>159046</v>
          </cell>
        </row>
        <row r="4489">
          <cell r="M4489">
            <v>2</v>
          </cell>
          <cell r="N4489">
            <v>159046</v>
          </cell>
        </row>
        <row r="4490">
          <cell r="M4490">
            <v>1</v>
          </cell>
          <cell r="N4490">
            <v>159138</v>
          </cell>
        </row>
        <row r="4491">
          <cell r="M4491">
            <v>1</v>
          </cell>
          <cell r="N4491">
            <v>159249</v>
          </cell>
        </row>
        <row r="4492">
          <cell r="M4492">
            <v>1</v>
          </cell>
          <cell r="N4492">
            <v>158829</v>
          </cell>
        </row>
        <row r="4493">
          <cell r="M4493">
            <v>2</v>
          </cell>
          <cell r="N4493" t="str">
            <v>-</v>
          </cell>
        </row>
        <row r="4494">
          <cell r="M4494">
            <v>1</v>
          </cell>
          <cell r="N4494" t="str">
            <v>-</v>
          </cell>
        </row>
        <row r="4495">
          <cell r="M4495">
            <v>1</v>
          </cell>
          <cell r="N4495" t="str">
            <v>-</v>
          </cell>
        </row>
        <row r="4496">
          <cell r="M4496">
            <v>1</v>
          </cell>
          <cell r="N4496" t="str">
            <v>-</v>
          </cell>
        </row>
        <row r="4497">
          <cell r="M4497">
            <v>1</v>
          </cell>
          <cell r="N4497" t="str">
            <v>-</v>
          </cell>
        </row>
        <row r="4498">
          <cell r="M4498">
            <v>1</v>
          </cell>
          <cell r="N4498">
            <v>157185</v>
          </cell>
        </row>
        <row r="4499">
          <cell r="M4499">
            <v>1</v>
          </cell>
          <cell r="N4499">
            <v>157185</v>
          </cell>
        </row>
        <row r="4500">
          <cell r="M4500">
            <v>1</v>
          </cell>
          <cell r="N4500">
            <v>157185</v>
          </cell>
        </row>
        <row r="4501">
          <cell r="M4501">
            <v>1</v>
          </cell>
          <cell r="N4501">
            <v>157278</v>
          </cell>
        </row>
        <row r="4502">
          <cell r="M4502">
            <v>1</v>
          </cell>
          <cell r="N4502">
            <v>157278</v>
          </cell>
        </row>
        <row r="4503">
          <cell r="M4503">
            <v>1</v>
          </cell>
          <cell r="N4503">
            <v>157278</v>
          </cell>
        </row>
        <row r="4504">
          <cell r="M4504">
            <v>1</v>
          </cell>
          <cell r="N4504">
            <v>157278</v>
          </cell>
        </row>
        <row r="4505">
          <cell r="M4505">
            <v>1</v>
          </cell>
          <cell r="N4505">
            <v>157477</v>
          </cell>
        </row>
        <row r="4506">
          <cell r="M4506">
            <v>1</v>
          </cell>
          <cell r="N4506">
            <v>157477</v>
          </cell>
        </row>
        <row r="4507">
          <cell r="M4507">
            <v>1</v>
          </cell>
          <cell r="N4507">
            <v>157964</v>
          </cell>
        </row>
        <row r="4508">
          <cell r="M4508">
            <v>1</v>
          </cell>
          <cell r="N4508">
            <v>157964</v>
          </cell>
        </row>
        <row r="4509">
          <cell r="M4509">
            <v>1</v>
          </cell>
          <cell r="N4509">
            <v>157964</v>
          </cell>
        </row>
        <row r="4510">
          <cell r="M4510">
            <v>1</v>
          </cell>
          <cell r="N4510">
            <v>157964</v>
          </cell>
        </row>
        <row r="4511">
          <cell r="M4511">
            <v>1</v>
          </cell>
          <cell r="N4511">
            <v>157964</v>
          </cell>
        </row>
        <row r="4512">
          <cell r="M4512">
            <v>1</v>
          </cell>
          <cell r="N4512">
            <v>157970</v>
          </cell>
        </row>
        <row r="4513">
          <cell r="M4513">
            <v>1</v>
          </cell>
          <cell r="N4513">
            <v>157970</v>
          </cell>
        </row>
        <row r="4514">
          <cell r="M4514">
            <v>1</v>
          </cell>
          <cell r="N4514">
            <v>157970</v>
          </cell>
        </row>
        <row r="4515">
          <cell r="M4515">
            <v>1</v>
          </cell>
          <cell r="N4515">
            <v>158053</v>
          </cell>
        </row>
        <row r="4516">
          <cell r="M4516">
            <v>1</v>
          </cell>
          <cell r="N4516">
            <v>158053</v>
          </cell>
        </row>
        <row r="4517">
          <cell r="M4517">
            <v>1</v>
          </cell>
          <cell r="N4517">
            <v>158373</v>
          </cell>
        </row>
        <row r="4518">
          <cell r="M4518">
            <v>1</v>
          </cell>
          <cell r="N4518">
            <v>158620</v>
          </cell>
        </row>
        <row r="4519">
          <cell r="M4519">
            <v>1</v>
          </cell>
          <cell r="N4519">
            <v>159241</v>
          </cell>
        </row>
        <row r="4520">
          <cell r="M4520">
            <v>1</v>
          </cell>
          <cell r="N4520" t="str">
            <v>-</v>
          </cell>
        </row>
        <row r="4521">
          <cell r="M4521">
            <v>1</v>
          </cell>
          <cell r="N4521" t="str">
            <v>-</v>
          </cell>
        </row>
        <row r="4522">
          <cell r="M4522">
            <v>1</v>
          </cell>
          <cell r="N4522" t="str">
            <v>-</v>
          </cell>
        </row>
        <row r="4523">
          <cell r="M4523">
            <v>1</v>
          </cell>
          <cell r="N4523" t="str">
            <v>-</v>
          </cell>
        </row>
        <row r="4524">
          <cell r="M4524">
            <v>1</v>
          </cell>
          <cell r="N4524">
            <v>158765</v>
          </cell>
        </row>
        <row r="4525">
          <cell r="M4525">
            <v>1</v>
          </cell>
          <cell r="N4525">
            <v>158808</v>
          </cell>
        </row>
        <row r="4526">
          <cell r="M4526">
            <v>1</v>
          </cell>
          <cell r="N4526">
            <v>158808</v>
          </cell>
        </row>
        <row r="4527">
          <cell r="M4527">
            <v>1</v>
          </cell>
          <cell r="N4527">
            <v>158808</v>
          </cell>
        </row>
        <row r="4528">
          <cell r="M4528">
            <v>1</v>
          </cell>
          <cell r="N4528">
            <v>158808</v>
          </cell>
        </row>
        <row r="4529">
          <cell r="M4529">
            <v>1</v>
          </cell>
          <cell r="N4529">
            <v>158863</v>
          </cell>
        </row>
        <row r="4530">
          <cell r="M4530">
            <v>1</v>
          </cell>
          <cell r="N4530">
            <v>158863</v>
          </cell>
        </row>
        <row r="4531">
          <cell r="M4531">
            <v>1</v>
          </cell>
          <cell r="N4531">
            <v>158863</v>
          </cell>
        </row>
        <row r="4532">
          <cell r="M4532">
            <v>1</v>
          </cell>
          <cell r="N4532" t="str">
            <v>-</v>
          </cell>
        </row>
        <row r="4533">
          <cell r="M4533">
            <v>2</v>
          </cell>
          <cell r="N4533" t="str">
            <v>158913 e 159040</v>
          </cell>
        </row>
        <row r="4534">
          <cell r="M4534">
            <v>2</v>
          </cell>
          <cell r="N4534" t="str">
            <v>158913 e 159040</v>
          </cell>
        </row>
        <row r="4535">
          <cell r="M4535">
            <v>1</v>
          </cell>
          <cell r="N4535">
            <v>157688</v>
          </cell>
        </row>
        <row r="4536">
          <cell r="M4536">
            <v>1</v>
          </cell>
          <cell r="N4536">
            <v>157688</v>
          </cell>
        </row>
        <row r="4537">
          <cell r="M4537">
            <v>1</v>
          </cell>
          <cell r="N4537">
            <v>158623</v>
          </cell>
        </row>
        <row r="4538">
          <cell r="M4538">
            <v>1</v>
          </cell>
          <cell r="N4538">
            <v>158623</v>
          </cell>
        </row>
        <row r="4539">
          <cell r="M4539">
            <v>1</v>
          </cell>
          <cell r="N4539">
            <v>158770</v>
          </cell>
        </row>
        <row r="4540">
          <cell r="M4540">
            <v>1</v>
          </cell>
          <cell r="N4540">
            <v>158770</v>
          </cell>
        </row>
        <row r="4541">
          <cell r="M4541">
            <v>1</v>
          </cell>
          <cell r="N4541">
            <v>158770</v>
          </cell>
        </row>
        <row r="4542">
          <cell r="M4542">
            <v>1</v>
          </cell>
          <cell r="N4542">
            <v>158770</v>
          </cell>
        </row>
        <row r="4543">
          <cell r="M4543">
            <v>1</v>
          </cell>
          <cell r="N4543">
            <v>158770</v>
          </cell>
        </row>
        <row r="4544">
          <cell r="M4544">
            <v>1</v>
          </cell>
          <cell r="N4544">
            <v>158811</v>
          </cell>
        </row>
        <row r="4545">
          <cell r="M4545">
            <v>1</v>
          </cell>
          <cell r="N4545">
            <v>158811</v>
          </cell>
        </row>
        <row r="4546">
          <cell r="M4546">
            <v>1</v>
          </cell>
          <cell r="N4546">
            <v>158811</v>
          </cell>
        </row>
        <row r="4547">
          <cell r="M4547">
            <v>1</v>
          </cell>
          <cell r="N4547">
            <v>158811</v>
          </cell>
        </row>
        <row r="4548">
          <cell r="M4548">
            <v>1</v>
          </cell>
          <cell r="N4548">
            <v>158865</v>
          </cell>
        </row>
        <row r="4549">
          <cell r="M4549">
            <v>1</v>
          </cell>
          <cell r="N4549">
            <v>158865</v>
          </cell>
        </row>
        <row r="4550">
          <cell r="M4550">
            <v>1</v>
          </cell>
          <cell r="N4550">
            <v>158865</v>
          </cell>
        </row>
        <row r="4551">
          <cell r="M4551">
            <v>1</v>
          </cell>
          <cell r="N4551">
            <v>159120</v>
          </cell>
        </row>
        <row r="4552">
          <cell r="M4552">
            <v>2</v>
          </cell>
          <cell r="N4552" t="str">
            <v>158916 e 159043</v>
          </cell>
        </row>
        <row r="4553">
          <cell r="M4553">
            <v>2</v>
          </cell>
          <cell r="N4553" t="str">
            <v>158916 e 159043</v>
          </cell>
        </row>
        <row r="4554">
          <cell r="M4554">
            <v>2</v>
          </cell>
          <cell r="N4554" t="str">
            <v>158916 e 159043</v>
          </cell>
        </row>
        <row r="4555">
          <cell r="M4555">
            <v>2</v>
          </cell>
          <cell r="N4555" t="str">
            <v>158916 e 159043</v>
          </cell>
        </row>
        <row r="4556">
          <cell r="M4556">
            <v>2</v>
          </cell>
          <cell r="N4556" t="str">
            <v>158916 e 159043</v>
          </cell>
        </row>
        <row r="4557">
          <cell r="M4557">
            <v>2</v>
          </cell>
          <cell r="N4557" t="str">
            <v>159243 e 159244</v>
          </cell>
        </row>
        <row r="4558">
          <cell r="M4558">
            <v>2</v>
          </cell>
          <cell r="N4558" t="str">
            <v>159243 e 159244</v>
          </cell>
        </row>
        <row r="4559">
          <cell r="M4559">
            <v>2</v>
          </cell>
          <cell r="N4559" t="str">
            <v>159243 e 159244</v>
          </cell>
        </row>
        <row r="4560">
          <cell r="M4560">
            <v>1</v>
          </cell>
          <cell r="N4560">
            <v>157644</v>
          </cell>
        </row>
        <row r="4561">
          <cell r="M4561">
            <v>1</v>
          </cell>
          <cell r="N4561">
            <v>157644</v>
          </cell>
        </row>
        <row r="4562">
          <cell r="M4562">
            <v>1</v>
          </cell>
          <cell r="N4562">
            <v>158742</v>
          </cell>
        </row>
        <row r="4563">
          <cell r="M4563">
            <v>1</v>
          </cell>
          <cell r="N4563">
            <v>158742</v>
          </cell>
        </row>
        <row r="4564">
          <cell r="M4564">
            <v>1</v>
          </cell>
          <cell r="N4564">
            <v>158742</v>
          </cell>
        </row>
        <row r="4565">
          <cell r="M4565">
            <v>1</v>
          </cell>
          <cell r="N4565">
            <v>158742</v>
          </cell>
        </row>
        <row r="4566">
          <cell r="M4566">
            <v>1</v>
          </cell>
          <cell r="N4566">
            <v>158742</v>
          </cell>
        </row>
        <row r="4567">
          <cell r="M4567">
            <v>1</v>
          </cell>
          <cell r="N4567">
            <v>158764</v>
          </cell>
        </row>
        <row r="4568">
          <cell r="M4568">
            <v>1</v>
          </cell>
          <cell r="N4568">
            <v>158764</v>
          </cell>
        </row>
        <row r="4569">
          <cell r="M4569">
            <v>1</v>
          </cell>
          <cell r="N4569">
            <v>158764</v>
          </cell>
        </row>
        <row r="4570">
          <cell r="M4570">
            <v>1</v>
          </cell>
          <cell r="N4570">
            <v>158764</v>
          </cell>
        </row>
        <row r="4571">
          <cell r="M4571">
            <v>1</v>
          </cell>
          <cell r="N4571">
            <v>158764</v>
          </cell>
        </row>
        <row r="4572">
          <cell r="M4572">
            <v>1</v>
          </cell>
          <cell r="N4572">
            <v>158826</v>
          </cell>
        </row>
        <row r="4573">
          <cell r="M4573">
            <v>1</v>
          </cell>
          <cell r="N4573">
            <v>158826</v>
          </cell>
        </row>
        <row r="4574">
          <cell r="M4574">
            <v>1</v>
          </cell>
          <cell r="N4574">
            <v>158826</v>
          </cell>
        </row>
        <row r="4575">
          <cell r="M4575">
            <v>1</v>
          </cell>
          <cell r="N4575">
            <v>158886</v>
          </cell>
        </row>
        <row r="4576">
          <cell r="M4576">
            <v>1</v>
          </cell>
          <cell r="N4576">
            <v>159069</v>
          </cell>
        </row>
        <row r="4577">
          <cell r="M4577">
            <v>1</v>
          </cell>
          <cell r="N4577">
            <v>159069</v>
          </cell>
        </row>
        <row r="4578">
          <cell r="M4578">
            <v>1</v>
          </cell>
          <cell r="N4578">
            <v>159069</v>
          </cell>
        </row>
        <row r="4579">
          <cell r="M4579">
            <v>1</v>
          </cell>
          <cell r="N4579">
            <v>159069</v>
          </cell>
        </row>
        <row r="4580">
          <cell r="M4580">
            <v>1</v>
          </cell>
          <cell r="N4580">
            <v>159069</v>
          </cell>
        </row>
        <row r="4581">
          <cell r="M4581">
            <v>1</v>
          </cell>
          <cell r="N4581">
            <v>159069</v>
          </cell>
        </row>
        <row r="4582">
          <cell r="M4582">
            <v>1</v>
          </cell>
          <cell r="N4582">
            <v>159069</v>
          </cell>
        </row>
        <row r="4583">
          <cell r="M4583">
            <v>1</v>
          </cell>
          <cell r="N4583">
            <v>159069</v>
          </cell>
        </row>
        <row r="4584">
          <cell r="M4584">
            <v>1</v>
          </cell>
          <cell r="N4584">
            <v>159069</v>
          </cell>
        </row>
        <row r="4585">
          <cell r="M4585">
            <v>1</v>
          </cell>
          <cell r="N4585">
            <v>159069</v>
          </cell>
        </row>
        <row r="4586">
          <cell r="M4586">
            <v>1</v>
          </cell>
          <cell r="N4586">
            <v>159069</v>
          </cell>
        </row>
        <row r="4587">
          <cell r="M4587">
            <v>1</v>
          </cell>
          <cell r="N4587">
            <v>159069</v>
          </cell>
        </row>
        <row r="4588">
          <cell r="M4588">
            <v>1</v>
          </cell>
          <cell r="N4588">
            <v>159069</v>
          </cell>
        </row>
        <row r="4589">
          <cell r="M4589">
            <v>1</v>
          </cell>
          <cell r="N4589">
            <v>159069</v>
          </cell>
        </row>
        <row r="4590">
          <cell r="M4590">
            <v>1</v>
          </cell>
          <cell r="N4590">
            <v>159069</v>
          </cell>
        </row>
        <row r="4591">
          <cell r="M4591">
            <v>1</v>
          </cell>
          <cell r="N4591">
            <v>159069</v>
          </cell>
        </row>
        <row r="4592">
          <cell r="M4592">
            <v>3</v>
          </cell>
          <cell r="N4592">
            <v>159212</v>
          </cell>
        </row>
        <row r="4593">
          <cell r="M4593">
            <v>3</v>
          </cell>
          <cell r="N4593">
            <v>159212</v>
          </cell>
        </row>
        <row r="4594">
          <cell r="M4594">
            <v>3</v>
          </cell>
          <cell r="N4594">
            <v>159212</v>
          </cell>
        </row>
        <row r="4595">
          <cell r="M4595">
            <v>3</v>
          </cell>
          <cell r="N4595">
            <v>159212</v>
          </cell>
        </row>
        <row r="4596">
          <cell r="M4596">
            <v>3</v>
          </cell>
          <cell r="N4596">
            <v>159212</v>
          </cell>
        </row>
        <row r="4597">
          <cell r="M4597">
            <v>3</v>
          </cell>
          <cell r="N4597">
            <v>159214</v>
          </cell>
        </row>
        <row r="4598">
          <cell r="M4598">
            <v>3</v>
          </cell>
          <cell r="N4598">
            <v>159214</v>
          </cell>
        </row>
        <row r="4599">
          <cell r="M4599">
            <v>3</v>
          </cell>
          <cell r="N4599">
            <v>159214</v>
          </cell>
        </row>
        <row r="4600">
          <cell r="M4600">
            <v>3</v>
          </cell>
          <cell r="N4600">
            <v>159214</v>
          </cell>
        </row>
        <row r="4601">
          <cell r="M4601">
            <v>3</v>
          </cell>
          <cell r="N4601">
            <v>159214</v>
          </cell>
        </row>
        <row r="4602">
          <cell r="M4602">
            <v>3</v>
          </cell>
          <cell r="N4602">
            <v>159214</v>
          </cell>
        </row>
        <row r="4603">
          <cell r="M4603">
            <v>3</v>
          </cell>
          <cell r="N4603">
            <v>159214</v>
          </cell>
        </row>
        <row r="4604">
          <cell r="M4604">
            <v>3</v>
          </cell>
          <cell r="N4604">
            <v>159214</v>
          </cell>
        </row>
        <row r="4605">
          <cell r="M4605">
            <v>3</v>
          </cell>
          <cell r="N4605">
            <v>159214</v>
          </cell>
        </row>
        <row r="4606">
          <cell r="M4606">
            <v>3</v>
          </cell>
          <cell r="N4606">
            <v>159215</v>
          </cell>
        </row>
        <row r="4607">
          <cell r="M4607">
            <v>3</v>
          </cell>
          <cell r="N4607">
            <v>159215</v>
          </cell>
        </row>
        <row r="4608">
          <cell r="M4608">
            <v>3</v>
          </cell>
          <cell r="N4608">
            <v>159215</v>
          </cell>
        </row>
        <row r="4609">
          <cell r="M4609">
            <v>1</v>
          </cell>
          <cell r="N4609">
            <v>159313</v>
          </cell>
        </row>
        <row r="4610">
          <cell r="M4610">
            <v>1</v>
          </cell>
          <cell r="N4610">
            <v>159313</v>
          </cell>
        </row>
        <row r="4611">
          <cell r="M4611">
            <v>1</v>
          </cell>
          <cell r="N4611" t="str">
            <v>-</v>
          </cell>
        </row>
        <row r="4612">
          <cell r="M4612">
            <v>7</v>
          </cell>
          <cell r="N4612" t="str">
            <v>158900, 158992, 158993, 158994, 158995, 158996 e 158997</v>
          </cell>
        </row>
        <row r="4613">
          <cell r="M4613">
            <v>7</v>
          </cell>
          <cell r="N4613" t="str">
            <v>158900, 158992, 158993, 158994, 158995, 158996 e 158997</v>
          </cell>
        </row>
        <row r="4614">
          <cell r="M4614">
            <v>7</v>
          </cell>
          <cell r="N4614" t="str">
            <v>158900, 158992, 158993, 158994, 158995, 158996 e 158997</v>
          </cell>
        </row>
        <row r="4615">
          <cell r="M4615">
            <v>7</v>
          </cell>
          <cell r="N4615" t="str">
            <v>158900, 158992, 158993, 158994, 158995, 158996 e 158997</v>
          </cell>
        </row>
        <row r="4616">
          <cell r="M4616">
            <v>1</v>
          </cell>
          <cell r="N4616">
            <v>156004</v>
          </cell>
        </row>
        <row r="4617">
          <cell r="M4617">
            <v>1</v>
          </cell>
          <cell r="N4617">
            <v>156004</v>
          </cell>
        </row>
        <row r="4618">
          <cell r="M4618">
            <v>1</v>
          </cell>
          <cell r="N4618">
            <v>156004</v>
          </cell>
        </row>
        <row r="4619">
          <cell r="M4619">
            <v>1</v>
          </cell>
          <cell r="N4619">
            <v>156004</v>
          </cell>
        </row>
        <row r="4620">
          <cell r="M4620">
            <v>1</v>
          </cell>
          <cell r="N4620">
            <v>156016</v>
          </cell>
        </row>
        <row r="4621">
          <cell r="M4621">
            <v>1</v>
          </cell>
          <cell r="N4621">
            <v>156016</v>
          </cell>
        </row>
        <row r="4622">
          <cell r="M4622">
            <v>1</v>
          </cell>
          <cell r="N4622">
            <v>156016</v>
          </cell>
        </row>
        <row r="4623">
          <cell r="M4623">
            <v>1</v>
          </cell>
          <cell r="N4623">
            <v>156250</v>
          </cell>
        </row>
        <row r="4624">
          <cell r="M4624">
            <v>1</v>
          </cell>
          <cell r="N4624">
            <v>156250</v>
          </cell>
        </row>
        <row r="4625">
          <cell r="M4625">
            <v>1</v>
          </cell>
          <cell r="N4625">
            <v>156268</v>
          </cell>
        </row>
        <row r="4626">
          <cell r="M4626">
            <v>1</v>
          </cell>
          <cell r="N4626">
            <v>156268</v>
          </cell>
        </row>
        <row r="4627">
          <cell r="M4627">
            <v>1</v>
          </cell>
          <cell r="N4627">
            <v>156268</v>
          </cell>
        </row>
        <row r="4628">
          <cell r="M4628">
            <v>1</v>
          </cell>
          <cell r="N4628">
            <v>156268</v>
          </cell>
        </row>
        <row r="4629">
          <cell r="M4629">
            <v>1</v>
          </cell>
          <cell r="N4629">
            <v>156709</v>
          </cell>
        </row>
        <row r="4630">
          <cell r="M4630">
            <v>1</v>
          </cell>
          <cell r="N4630">
            <v>156709</v>
          </cell>
        </row>
        <row r="4631">
          <cell r="M4631">
            <v>1</v>
          </cell>
          <cell r="N4631">
            <v>156709</v>
          </cell>
        </row>
        <row r="4632">
          <cell r="M4632">
            <v>1</v>
          </cell>
          <cell r="N4632">
            <v>156783</v>
          </cell>
        </row>
        <row r="4633">
          <cell r="M4633">
            <v>1</v>
          </cell>
          <cell r="N4633">
            <v>156783</v>
          </cell>
        </row>
        <row r="4634">
          <cell r="M4634">
            <v>1</v>
          </cell>
          <cell r="N4634">
            <v>156783</v>
          </cell>
        </row>
        <row r="4635">
          <cell r="M4635">
            <v>1</v>
          </cell>
          <cell r="N4635">
            <v>156841</v>
          </cell>
        </row>
        <row r="4636">
          <cell r="M4636">
            <v>1</v>
          </cell>
          <cell r="N4636">
            <v>157242</v>
          </cell>
        </row>
        <row r="4637">
          <cell r="M4637">
            <v>1</v>
          </cell>
          <cell r="N4637">
            <v>157242</v>
          </cell>
        </row>
        <row r="4638">
          <cell r="M4638">
            <v>1</v>
          </cell>
          <cell r="N4638">
            <v>157242</v>
          </cell>
        </row>
        <row r="4639">
          <cell r="M4639">
            <v>1</v>
          </cell>
          <cell r="N4639">
            <v>157242</v>
          </cell>
        </row>
        <row r="4640">
          <cell r="M4640">
            <v>1</v>
          </cell>
          <cell r="N4640">
            <v>157242</v>
          </cell>
        </row>
        <row r="4641">
          <cell r="M4641">
            <v>1</v>
          </cell>
          <cell r="N4641">
            <v>157242</v>
          </cell>
        </row>
        <row r="4642">
          <cell r="M4642">
            <v>1</v>
          </cell>
          <cell r="N4642">
            <v>157242</v>
          </cell>
        </row>
        <row r="4643">
          <cell r="M4643">
            <v>1</v>
          </cell>
          <cell r="N4643">
            <v>157242</v>
          </cell>
        </row>
        <row r="4644">
          <cell r="M4644">
            <v>1</v>
          </cell>
          <cell r="N4644">
            <v>157242</v>
          </cell>
        </row>
        <row r="4645">
          <cell r="M4645">
            <v>1</v>
          </cell>
          <cell r="N4645">
            <v>157262</v>
          </cell>
        </row>
        <row r="4646">
          <cell r="M4646">
            <v>1</v>
          </cell>
          <cell r="N4646">
            <v>157262</v>
          </cell>
        </row>
        <row r="4647">
          <cell r="M4647">
            <v>1</v>
          </cell>
          <cell r="N4647">
            <v>157262</v>
          </cell>
        </row>
        <row r="4648">
          <cell r="M4648">
            <v>1</v>
          </cell>
          <cell r="N4648">
            <v>157499</v>
          </cell>
        </row>
        <row r="4649">
          <cell r="M4649">
            <v>1</v>
          </cell>
          <cell r="N4649">
            <v>157499</v>
          </cell>
        </row>
        <row r="4650">
          <cell r="M4650">
            <v>1</v>
          </cell>
          <cell r="N4650">
            <v>157499</v>
          </cell>
        </row>
        <row r="4651">
          <cell r="M4651">
            <v>1</v>
          </cell>
          <cell r="N4651">
            <v>157499</v>
          </cell>
        </row>
        <row r="4652">
          <cell r="M4652">
            <v>1</v>
          </cell>
          <cell r="N4652">
            <v>157627</v>
          </cell>
        </row>
        <row r="4653">
          <cell r="M4653">
            <v>1</v>
          </cell>
          <cell r="N4653">
            <v>158060</v>
          </cell>
        </row>
        <row r="4654">
          <cell r="M4654">
            <v>1</v>
          </cell>
          <cell r="N4654">
            <v>158060</v>
          </cell>
        </row>
        <row r="4655">
          <cell r="M4655">
            <v>1</v>
          </cell>
          <cell r="N4655">
            <v>158060</v>
          </cell>
        </row>
        <row r="4656">
          <cell r="M4656">
            <v>1</v>
          </cell>
          <cell r="N4656">
            <v>158060</v>
          </cell>
        </row>
        <row r="4657">
          <cell r="M4657">
            <v>1</v>
          </cell>
          <cell r="N4657">
            <v>158394</v>
          </cell>
        </row>
        <row r="4658">
          <cell r="M4658">
            <v>1</v>
          </cell>
          <cell r="N4658">
            <v>158394</v>
          </cell>
        </row>
        <row r="4659">
          <cell r="M4659">
            <v>1</v>
          </cell>
          <cell r="N4659">
            <v>158394</v>
          </cell>
        </row>
        <row r="4660">
          <cell r="M4660">
            <v>1</v>
          </cell>
          <cell r="N4660">
            <v>158394</v>
          </cell>
        </row>
        <row r="4661">
          <cell r="M4661">
            <v>1</v>
          </cell>
          <cell r="N4661">
            <v>158781</v>
          </cell>
        </row>
        <row r="4662">
          <cell r="M4662">
            <v>1</v>
          </cell>
          <cell r="N4662">
            <v>158781</v>
          </cell>
        </row>
        <row r="4663">
          <cell r="M4663">
            <v>1</v>
          </cell>
          <cell r="N4663">
            <v>158781</v>
          </cell>
        </row>
        <row r="4664">
          <cell r="M4664">
            <v>1</v>
          </cell>
          <cell r="N4664">
            <v>158781</v>
          </cell>
        </row>
        <row r="4665">
          <cell r="M4665">
            <v>1</v>
          </cell>
          <cell r="N4665">
            <v>158841</v>
          </cell>
        </row>
        <row r="4666">
          <cell r="M4666">
            <v>1</v>
          </cell>
          <cell r="N4666">
            <v>158841</v>
          </cell>
        </row>
        <row r="4667">
          <cell r="M4667">
            <v>1</v>
          </cell>
          <cell r="N4667">
            <v>158841</v>
          </cell>
        </row>
        <row r="4668">
          <cell r="M4668">
            <v>1</v>
          </cell>
          <cell r="N4668">
            <v>158881</v>
          </cell>
        </row>
        <row r="4669">
          <cell r="M4669">
            <v>1</v>
          </cell>
          <cell r="N4669">
            <v>158881</v>
          </cell>
        </row>
        <row r="4670">
          <cell r="M4670">
            <v>1</v>
          </cell>
          <cell r="N4670">
            <v>158881</v>
          </cell>
        </row>
        <row r="4671">
          <cell r="M4671">
            <v>1</v>
          </cell>
          <cell r="N4671">
            <v>158933</v>
          </cell>
        </row>
        <row r="4672">
          <cell r="M4672">
            <v>1</v>
          </cell>
          <cell r="N4672" t="str">
            <v>-</v>
          </cell>
        </row>
        <row r="4673">
          <cell r="M4673">
            <v>1</v>
          </cell>
          <cell r="N4673" t="str">
            <v>-</v>
          </cell>
        </row>
        <row r="4674">
          <cell r="M4674">
            <v>1</v>
          </cell>
          <cell r="N4674">
            <v>158748</v>
          </cell>
        </row>
        <row r="4675">
          <cell r="M4675">
            <v>1</v>
          </cell>
          <cell r="N4675">
            <v>158748</v>
          </cell>
        </row>
        <row r="4676">
          <cell r="M4676">
            <v>1</v>
          </cell>
          <cell r="N4676">
            <v>158831</v>
          </cell>
        </row>
        <row r="4677">
          <cell r="M4677">
            <v>1</v>
          </cell>
          <cell r="N4677">
            <v>158831</v>
          </cell>
        </row>
        <row r="4678">
          <cell r="M4678">
            <v>1</v>
          </cell>
          <cell r="N4678">
            <v>158831</v>
          </cell>
        </row>
        <row r="4679">
          <cell r="M4679">
            <v>1</v>
          </cell>
          <cell r="N4679">
            <v>159051</v>
          </cell>
        </row>
        <row r="4680">
          <cell r="M4680">
            <v>1</v>
          </cell>
          <cell r="N4680">
            <v>159051</v>
          </cell>
        </row>
        <row r="4681">
          <cell r="M4681">
            <v>1</v>
          </cell>
          <cell r="N4681">
            <v>159299</v>
          </cell>
        </row>
        <row r="4682">
          <cell r="M4682">
            <v>1</v>
          </cell>
          <cell r="N4682">
            <v>159299</v>
          </cell>
        </row>
        <row r="4683">
          <cell r="M4683">
            <v>1</v>
          </cell>
          <cell r="N4683">
            <v>159299</v>
          </cell>
        </row>
        <row r="4684">
          <cell r="M4684">
            <v>1</v>
          </cell>
          <cell r="N4684">
            <v>159299</v>
          </cell>
        </row>
        <row r="4685">
          <cell r="M4685">
            <v>1</v>
          </cell>
          <cell r="N4685">
            <v>159299</v>
          </cell>
        </row>
        <row r="4686">
          <cell r="M4686">
            <v>1</v>
          </cell>
          <cell r="N4686">
            <v>159300</v>
          </cell>
        </row>
        <row r="4687">
          <cell r="M4687">
            <v>1</v>
          </cell>
          <cell r="N4687">
            <v>159300</v>
          </cell>
        </row>
        <row r="4688">
          <cell r="M4688">
            <v>1</v>
          </cell>
          <cell r="N4688">
            <v>159300</v>
          </cell>
        </row>
        <row r="4689">
          <cell r="M4689">
            <v>4</v>
          </cell>
          <cell r="N4689" t="str">
            <v>-</v>
          </cell>
        </row>
        <row r="4690">
          <cell r="M4690">
            <v>3</v>
          </cell>
          <cell r="N4690" t="str">
            <v>-</v>
          </cell>
        </row>
        <row r="4691">
          <cell r="M4691">
            <v>1</v>
          </cell>
          <cell r="N4691" t="str">
            <v>-</v>
          </cell>
        </row>
        <row r="4692">
          <cell r="M4692">
            <v>1</v>
          </cell>
          <cell r="N4692">
            <v>159298</v>
          </cell>
        </row>
        <row r="4693">
          <cell r="M4693">
            <v>1</v>
          </cell>
          <cell r="N4693">
            <v>159298</v>
          </cell>
        </row>
        <row r="4694">
          <cell r="M4694">
            <v>1</v>
          </cell>
          <cell r="N4694">
            <v>159298</v>
          </cell>
        </row>
        <row r="4695">
          <cell r="M4695">
            <v>1</v>
          </cell>
          <cell r="N4695">
            <v>159298</v>
          </cell>
        </row>
        <row r="4696">
          <cell r="M4696">
            <v>1</v>
          </cell>
          <cell r="N4696">
            <v>159298</v>
          </cell>
        </row>
        <row r="4697">
          <cell r="M4697">
            <v>1</v>
          </cell>
          <cell r="N4697">
            <v>157179</v>
          </cell>
        </row>
        <row r="4698">
          <cell r="M4698">
            <v>1</v>
          </cell>
          <cell r="N4698">
            <v>157179</v>
          </cell>
        </row>
        <row r="4699">
          <cell r="M4699">
            <v>1</v>
          </cell>
          <cell r="N4699">
            <v>157179</v>
          </cell>
        </row>
        <row r="4700">
          <cell r="M4700">
            <v>1</v>
          </cell>
          <cell r="N4700">
            <v>157179</v>
          </cell>
        </row>
        <row r="4701">
          <cell r="M4701">
            <v>1</v>
          </cell>
          <cell r="N4701">
            <v>157179</v>
          </cell>
        </row>
        <row r="4702">
          <cell r="M4702">
            <v>1</v>
          </cell>
          <cell r="N4702">
            <v>157233</v>
          </cell>
        </row>
        <row r="4703">
          <cell r="M4703">
            <v>1</v>
          </cell>
          <cell r="N4703">
            <v>157233</v>
          </cell>
        </row>
        <row r="4704">
          <cell r="M4704">
            <v>1</v>
          </cell>
          <cell r="N4704">
            <v>157233</v>
          </cell>
        </row>
        <row r="4705">
          <cell r="M4705">
            <v>1</v>
          </cell>
          <cell r="N4705">
            <v>157233</v>
          </cell>
        </row>
        <row r="4706">
          <cell r="M4706">
            <v>1</v>
          </cell>
          <cell r="N4706">
            <v>157233</v>
          </cell>
        </row>
        <row r="4707">
          <cell r="M4707">
            <v>1</v>
          </cell>
          <cell r="N4707">
            <v>157233</v>
          </cell>
        </row>
        <row r="4708">
          <cell r="M4708">
            <v>1</v>
          </cell>
          <cell r="N4708">
            <v>157233</v>
          </cell>
        </row>
        <row r="4709">
          <cell r="M4709">
            <v>1</v>
          </cell>
          <cell r="N4709">
            <v>157233</v>
          </cell>
        </row>
        <row r="4710">
          <cell r="M4710">
            <v>1</v>
          </cell>
          <cell r="N4710">
            <v>157233</v>
          </cell>
        </row>
        <row r="4711">
          <cell r="M4711">
            <v>1</v>
          </cell>
          <cell r="N4711">
            <v>157233</v>
          </cell>
        </row>
        <row r="4712">
          <cell r="M4712">
            <v>1</v>
          </cell>
          <cell r="N4712">
            <v>157233</v>
          </cell>
        </row>
        <row r="4713">
          <cell r="M4713">
            <v>1</v>
          </cell>
          <cell r="N4713">
            <v>157233</v>
          </cell>
        </row>
        <row r="4714">
          <cell r="M4714">
            <v>1</v>
          </cell>
          <cell r="N4714">
            <v>157233</v>
          </cell>
        </row>
        <row r="4715">
          <cell r="M4715">
            <v>1</v>
          </cell>
          <cell r="N4715">
            <v>157233</v>
          </cell>
        </row>
        <row r="4716">
          <cell r="M4716">
            <v>1</v>
          </cell>
          <cell r="N4716">
            <v>157233</v>
          </cell>
        </row>
        <row r="4717">
          <cell r="M4717">
            <v>1</v>
          </cell>
          <cell r="N4717">
            <v>157233</v>
          </cell>
        </row>
        <row r="4718">
          <cell r="M4718">
            <v>1</v>
          </cell>
          <cell r="N4718">
            <v>157463</v>
          </cell>
        </row>
        <row r="4719">
          <cell r="M4719">
            <v>1</v>
          </cell>
          <cell r="N4719">
            <v>157463</v>
          </cell>
        </row>
        <row r="4720">
          <cell r="M4720">
            <v>1</v>
          </cell>
          <cell r="N4720">
            <v>157463</v>
          </cell>
        </row>
        <row r="4721">
          <cell r="M4721">
            <v>1</v>
          </cell>
          <cell r="N4721">
            <v>157463</v>
          </cell>
        </row>
        <row r="4722">
          <cell r="M4722">
            <v>1</v>
          </cell>
          <cell r="N4722">
            <v>157463</v>
          </cell>
        </row>
        <row r="4723">
          <cell r="M4723">
            <v>1</v>
          </cell>
          <cell r="N4723">
            <v>157582</v>
          </cell>
        </row>
        <row r="4724">
          <cell r="M4724">
            <v>1</v>
          </cell>
          <cell r="N4724">
            <v>157583</v>
          </cell>
        </row>
        <row r="4725">
          <cell r="M4725">
            <v>1</v>
          </cell>
          <cell r="N4725">
            <v>157583</v>
          </cell>
        </row>
        <row r="4726">
          <cell r="M4726">
            <v>1</v>
          </cell>
          <cell r="N4726">
            <v>157584</v>
          </cell>
        </row>
        <row r="4727">
          <cell r="M4727">
            <v>1</v>
          </cell>
          <cell r="N4727">
            <v>157585</v>
          </cell>
        </row>
        <row r="4728">
          <cell r="M4728">
            <v>1</v>
          </cell>
          <cell r="N4728">
            <v>157586</v>
          </cell>
        </row>
        <row r="4729">
          <cell r="M4729">
            <v>1</v>
          </cell>
          <cell r="N4729">
            <v>157586</v>
          </cell>
        </row>
        <row r="4730">
          <cell r="M4730">
            <v>1</v>
          </cell>
          <cell r="N4730">
            <v>158362</v>
          </cell>
        </row>
        <row r="4731">
          <cell r="M4731">
            <v>1</v>
          </cell>
          <cell r="N4731">
            <v>158362</v>
          </cell>
        </row>
        <row r="4732">
          <cell r="M4732">
            <v>1</v>
          </cell>
          <cell r="N4732">
            <v>158362</v>
          </cell>
        </row>
        <row r="4733">
          <cell r="M4733">
            <v>1</v>
          </cell>
          <cell r="N4733">
            <v>158362</v>
          </cell>
        </row>
        <row r="4734">
          <cell r="M4734">
            <v>1</v>
          </cell>
          <cell r="N4734">
            <v>158362</v>
          </cell>
        </row>
        <row r="4735">
          <cell r="M4735">
            <v>1</v>
          </cell>
          <cell r="N4735">
            <v>158362</v>
          </cell>
        </row>
        <row r="4736">
          <cell r="M4736">
            <v>1</v>
          </cell>
          <cell r="N4736">
            <v>158362</v>
          </cell>
        </row>
        <row r="4737">
          <cell r="M4737">
            <v>1</v>
          </cell>
          <cell r="N4737">
            <v>158362</v>
          </cell>
        </row>
        <row r="4738">
          <cell r="M4738">
            <v>1</v>
          </cell>
          <cell r="N4738">
            <v>158362</v>
          </cell>
        </row>
        <row r="4739">
          <cell r="M4739">
            <v>1</v>
          </cell>
          <cell r="N4739">
            <v>158606</v>
          </cell>
        </row>
        <row r="4740">
          <cell r="M4740">
            <v>1</v>
          </cell>
          <cell r="N4740">
            <v>158684</v>
          </cell>
        </row>
        <row r="4741">
          <cell r="M4741">
            <v>1</v>
          </cell>
          <cell r="N4741">
            <v>158685</v>
          </cell>
        </row>
        <row r="4742">
          <cell r="M4742">
            <v>1</v>
          </cell>
          <cell r="N4742">
            <v>158686</v>
          </cell>
        </row>
        <row r="4743">
          <cell r="M4743">
            <v>1</v>
          </cell>
          <cell r="N4743">
            <v>158686</v>
          </cell>
        </row>
        <row r="4744">
          <cell r="M4744">
            <v>1</v>
          </cell>
          <cell r="N4744">
            <v>158687</v>
          </cell>
        </row>
        <row r="4745">
          <cell r="M4745">
            <v>1</v>
          </cell>
          <cell r="N4745">
            <v>158687</v>
          </cell>
        </row>
        <row r="4746">
          <cell r="M4746">
            <v>2</v>
          </cell>
          <cell r="N4746">
            <v>159057</v>
          </cell>
        </row>
        <row r="4747">
          <cell r="M4747">
            <v>2</v>
          </cell>
          <cell r="N4747">
            <v>159057</v>
          </cell>
        </row>
        <row r="4748">
          <cell r="M4748">
            <v>1</v>
          </cell>
          <cell r="N4748" t="str">
            <v>-</v>
          </cell>
        </row>
        <row r="4749">
          <cell r="M4749">
            <v>1</v>
          </cell>
          <cell r="N4749" t="str">
            <v>-</v>
          </cell>
        </row>
        <row r="4750">
          <cell r="M4750">
            <v>1</v>
          </cell>
          <cell r="N4750" t="str">
            <v>-</v>
          </cell>
        </row>
        <row r="4751">
          <cell r="M4751">
            <v>1</v>
          </cell>
          <cell r="N4751" t="str">
            <v>-</v>
          </cell>
        </row>
        <row r="4752">
          <cell r="M4752">
            <v>1</v>
          </cell>
          <cell r="N4752">
            <v>157678</v>
          </cell>
        </row>
        <row r="4753">
          <cell r="M4753">
            <v>1</v>
          </cell>
          <cell r="N4753">
            <v>158798</v>
          </cell>
        </row>
        <row r="4754">
          <cell r="M4754">
            <v>1</v>
          </cell>
          <cell r="N4754">
            <v>158852</v>
          </cell>
        </row>
        <row r="4755">
          <cell r="M4755">
            <v>1</v>
          </cell>
          <cell r="N4755">
            <v>158852</v>
          </cell>
        </row>
        <row r="4756">
          <cell r="M4756">
            <v>1</v>
          </cell>
          <cell r="N4756">
            <v>159059</v>
          </cell>
        </row>
        <row r="4757">
          <cell r="M4757">
            <v>1</v>
          </cell>
          <cell r="N4757" t="str">
            <v>-</v>
          </cell>
        </row>
        <row r="4758">
          <cell r="M4758">
            <v>1</v>
          </cell>
          <cell r="N4758">
            <v>158853</v>
          </cell>
        </row>
        <row r="4759">
          <cell r="M4759">
            <v>1</v>
          </cell>
          <cell r="N4759">
            <v>158853</v>
          </cell>
        </row>
        <row r="4760">
          <cell r="M4760">
            <v>1</v>
          </cell>
          <cell r="N4760">
            <v>158853</v>
          </cell>
        </row>
        <row r="4761">
          <cell r="M4761">
            <v>1</v>
          </cell>
          <cell r="N4761">
            <v>158853</v>
          </cell>
        </row>
        <row r="4762">
          <cell r="M4762">
            <v>1</v>
          </cell>
          <cell r="N4762">
            <v>158853</v>
          </cell>
        </row>
        <row r="4763">
          <cell r="M4763">
            <v>1</v>
          </cell>
          <cell r="N4763">
            <v>159060</v>
          </cell>
        </row>
        <row r="4764">
          <cell r="M4764">
            <v>1</v>
          </cell>
          <cell r="N4764">
            <v>159060</v>
          </cell>
        </row>
        <row r="4765">
          <cell r="M4765">
            <v>1</v>
          </cell>
          <cell r="N4765">
            <v>159060</v>
          </cell>
        </row>
        <row r="4766">
          <cell r="M4766">
            <v>1</v>
          </cell>
          <cell r="N4766">
            <v>157176</v>
          </cell>
        </row>
        <row r="4767">
          <cell r="M4767">
            <v>1</v>
          </cell>
          <cell r="N4767">
            <v>157176</v>
          </cell>
        </row>
        <row r="4768">
          <cell r="M4768">
            <v>1</v>
          </cell>
          <cell r="N4768">
            <v>157176</v>
          </cell>
        </row>
        <row r="4769">
          <cell r="M4769">
            <v>1</v>
          </cell>
          <cell r="N4769">
            <v>157176</v>
          </cell>
        </row>
        <row r="4770">
          <cell r="M4770">
            <v>1</v>
          </cell>
          <cell r="N4770">
            <v>157230</v>
          </cell>
        </row>
        <row r="4771">
          <cell r="M4771">
            <v>1</v>
          </cell>
          <cell r="N4771">
            <v>157230</v>
          </cell>
        </row>
        <row r="4772">
          <cell r="M4772">
            <v>1</v>
          </cell>
          <cell r="N4772">
            <v>157230</v>
          </cell>
        </row>
        <row r="4773">
          <cell r="M4773">
            <v>1</v>
          </cell>
          <cell r="N4773">
            <v>157468</v>
          </cell>
        </row>
        <row r="4774">
          <cell r="M4774">
            <v>1</v>
          </cell>
          <cell r="N4774">
            <v>158365</v>
          </cell>
        </row>
        <row r="4775">
          <cell r="M4775">
            <v>1</v>
          </cell>
          <cell r="N4775">
            <v>158365</v>
          </cell>
        </row>
        <row r="4776">
          <cell r="M4776">
            <v>1</v>
          </cell>
          <cell r="N4776">
            <v>158682</v>
          </cell>
        </row>
        <row r="4777">
          <cell r="M4777">
            <v>1</v>
          </cell>
          <cell r="N4777">
            <v>158682</v>
          </cell>
        </row>
        <row r="4778">
          <cell r="M4778">
            <v>1</v>
          </cell>
          <cell r="N4778">
            <v>158682</v>
          </cell>
        </row>
        <row r="4779">
          <cell r="M4779">
            <v>1</v>
          </cell>
          <cell r="N4779">
            <v>158799</v>
          </cell>
        </row>
        <row r="4780">
          <cell r="M4780">
            <v>1</v>
          </cell>
          <cell r="N4780">
            <v>158799</v>
          </cell>
        </row>
        <row r="4781">
          <cell r="M4781">
            <v>1</v>
          </cell>
          <cell r="N4781">
            <v>158799</v>
          </cell>
        </row>
        <row r="4782">
          <cell r="M4782">
            <v>1</v>
          </cell>
          <cell r="N4782">
            <v>158799</v>
          </cell>
        </row>
        <row r="4783">
          <cell r="M4783">
            <v>1</v>
          </cell>
          <cell r="N4783">
            <v>158799</v>
          </cell>
        </row>
        <row r="4784">
          <cell r="M4784">
            <v>1</v>
          </cell>
          <cell r="N4784">
            <v>158799</v>
          </cell>
        </row>
        <row r="4785">
          <cell r="M4785">
            <v>1</v>
          </cell>
          <cell r="N4785">
            <v>158799</v>
          </cell>
        </row>
        <row r="4786">
          <cell r="M4786">
            <v>1</v>
          </cell>
          <cell r="N4786">
            <v>158799</v>
          </cell>
        </row>
        <row r="4787">
          <cell r="M4787">
            <v>1</v>
          </cell>
          <cell r="N4787">
            <v>158799</v>
          </cell>
        </row>
        <row r="4788">
          <cell r="M4788">
            <v>1</v>
          </cell>
          <cell r="N4788">
            <v>158799</v>
          </cell>
        </row>
        <row r="4789">
          <cell r="M4789">
            <v>1</v>
          </cell>
          <cell r="N4789">
            <v>158799</v>
          </cell>
        </row>
        <row r="4790">
          <cell r="M4790">
            <v>1</v>
          </cell>
          <cell r="N4790">
            <v>158799</v>
          </cell>
        </row>
        <row r="4791">
          <cell r="M4791">
            <v>1</v>
          </cell>
          <cell r="N4791">
            <v>158892</v>
          </cell>
        </row>
        <row r="4792">
          <cell r="M4792">
            <v>1</v>
          </cell>
          <cell r="N4792">
            <v>158892</v>
          </cell>
        </row>
        <row r="4793">
          <cell r="M4793">
            <v>1</v>
          </cell>
          <cell r="N4793">
            <v>158892</v>
          </cell>
        </row>
        <row r="4794">
          <cell r="M4794">
            <v>1</v>
          </cell>
          <cell r="N4794">
            <v>158892</v>
          </cell>
        </row>
        <row r="4795">
          <cell r="M4795">
            <v>1</v>
          </cell>
          <cell r="N4795">
            <v>159022</v>
          </cell>
        </row>
        <row r="4796">
          <cell r="M4796">
            <v>1</v>
          </cell>
          <cell r="N4796">
            <v>159022</v>
          </cell>
        </row>
        <row r="4797">
          <cell r="M4797">
            <v>2</v>
          </cell>
          <cell r="N4797">
            <v>159061</v>
          </cell>
        </row>
        <row r="4798">
          <cell r="M4798">
            <v>2</v>
          </cell>
          <cell r="N4798">
            <v>159061</v>
          </cell>
        </row>
        <row r="4799">
          <cell r="M4799">
            <v>2</v>
          </cell>
          <cell r="N4799">
            <v>159061</v>
          </cell>
        </row>
        <row r="4800">
          <cell r="M4800">
            <v>2</v>
          </cell>
          <cell r="N4800">
            <v>159061</v>
          </cell>
        </row>
        <row r="4801">
          <cell r="M4801">
            <v>1</v>
          </cell>
          <cell r="N4801" t="str">
            <v>-</v>
          </cell>
        </row>
        <row r="4802">
          <cell r="M4802">
            <v>1</v>
          </cell>
          <cell r="N4802" t="str">
            <v>-</v>
          </cell>
        </row>
        <row r="4803">
          <cell r="M4803">
            <v>1</v>
          </cell>
          <cell r="N4803">
            <v>157676</v>
          </cell>
        </row>
        <row r="4804">
          <cell r="M4804">
            <v>1</v>
          </cell>
          <cell r="N4804">
            <v>157676</v>
          </cell>
        </row>
        <row r="4805">
          <cell r="M4805">
            <v>1</v>
          </cell>
          <cell r="N4805">
            <v>158800</v>
          </cell>
        </row>
        <row r="4806">
          <cell r="M4806">
            <v>1</v>
          </cell>
          <cell r="N4806">
            <v>158800</v>
          </cell>
        </row>
        <row r="4807">
          <cell r="M4807">
            <v>1</v>
          </cell>
          <cell r="N4807">
            <v>158800</v>
          </cell>
        </row>
        <row r="4808">
          <cell r="M4808">
            <v>1</v>
          </cell>
          <cell r="N4808">
            <v>158800</v>
          </cell>
        </row>
        <row r="4809">
          <cell r="M4809">
            <v>1</v>
          </cell>
          <cell r="N4809">
            <v>158800</v>
          </cell>
        </row>
        <row r="4810">
          <cell r="M4810">
            <v>1</v>
          </cell>
          <cell r="N4810">
            <v>158800</v>
          </cell>
        </row>
        <row r="4811">
          <cell r="M4811">
            <v>1</v>
          </cell>
          <cell r="N4811">
            <v>158856</v>
          </cell>
        </row>
        <row r="4812">
          <cell r="M4812">
            <v>1</v>
          </cell>
          <cell r="N4812">
            <v>158856</v>
          </cell>
        </row>
        <row r="4813">
          <cell r="M4813">
            <v>1</v>
          </cell>
          <cell r="N4813" t="str">
            <v>-</v>
          </cell>
        </row>
        <row r="4814">
          <cell r="M4814">
            <v>1</v>
          </cell>
          <cell r="N4814" t="str">
            <v>-</v>
          </cell>
        </row>
        <row r="4815">
          <cell r="M4815">
            <v>2</v>
          </cell>
          <cell r="N4815" t="str">
            <v>-</v>
          </cell>
        </row>
        <row r="4816">
          <cell r="M4816">
            <v>2</v>
          </cell>
          <cell r="N4816" t="str">
            <v>-</v>
          </cell>
        </row>
        <row r="4817">
          <cell r="M4817">
            <v>1</v>
          </cell>
          <cell r="N4817">
            <v>157178</v>
          </cell>
        </row>
        <row r="4818">
          <cell r="M4818">
            <v>1</v>
          </cell>
          <cell r="N4818">
            <v>157178</v>
          </cell>
        </row>
        <row r="4819">
          <cell r="M4819">
            <v>1</v>
          </cell>
          <cell r="N4819">
            <v>157178</v>
          </cell>
        </row>
        <row r="4820">
          <cell r="M4820">
            <v>1</v>
          </cell>
          <cell r="N4820">
            <v>157178</v>
          </cell>
        </row>
        <row r="4821">
          <cell r="M4821">
            <v>1</v>
          </cell>
          <cell r="N4821">
            <v>157232</v>
          </cell>
        </row>
        <row r="4822">
          <cell r="M4822">
            <v>1</v>
          </cell>
          <cell r="N4822">
            <v>157232</v>
          </cell>
        </row>
        <row r="4823">
          <cell r="M4823">
            <v>1</v>
          </cell>
          <cell r="N4823">
            <v>157232</v>
          </cell>
        </row>
        <row r="4824">
          <cell r="M4824">
            <v>1</v>
          </cell>
          <cell r="N4824">
            <v>157232</v>
          </cell>
        </row>
        <row r="4825">
          <cell r="M4825">
            <v>1</v>
          </cell>
          <cell r="N4825">
            <v>157470</v>
          </cell>
        </row>
        <row r="4826">
          <cell r="M4826">
            <v>1</v>
          </cell>
          <cell r="N4826">
            <v>157470</v>
          </cell>
        </row>
        <row r="4827">
          <cell r="M4827">
            <v>1</v>
          </cell>
          <cell r="N4827">
            <v>157470</v>
          </cell>
        </row>
        <row r="4828">
          <cell r="M4828">
            <v>1</v>
          </cell>
          <cell r="N4828">
            <v>157674</v>
          </cell>
        </row>
        <row r="4829">
          <cell r="M4829">
            <v>1</v>
          </cell>
          <cell r="N4829">
            <v>157940</v>
          </cell>
        </row>
        <row r="4830">
          <cell r="M4830">
            <v>1</v>
          </cell>
          <cell r="N4830">
            <v>157951</v>
          </cell>
        </row>
        <row r="4831">
          <cell r="M4831">
            <v>1</v>
          </cell>
          <cell r="N4831">
            <v>157951</v>
          </cell>
        </row>
        <row r="4832">
          <cell r="M4832">
            <v>1</v>
          </cell>
          <cell r="N4832">
            <v>158155</v>
          </cell>
        </row>
        <row r="4833">
          <cell r="M4833">
            <v>1</v>
          </cell>
          <cell r="N4833">
            <v>158367</v>
          </cell>
        </row>
        <row r="4834">
          <cell r="M4834">
            <v>1</v>
          </cell>
          <cell r="N4834">
            <v>158367</v>
          </cell>
        </row>
        <row r="4835">
          <cell r="M4835">
            <v>1</v>
          </cell>
          <cell r="N4835">
            <v>158367</v>
          </cell>
        </row>
        <row r="4836">
          <cell r="M4836">
            <v>1</v>
          </cell>
          <cell r="N4836">
            <v>158367</v>
          </cell>
        </row>
        <row r="4837">
          <cell r="M4837">
            <v>1</v>
          </cell>
          <cell r="N4837">
            <v>158801</v>
          </cell>
        </row>
        <row r="4838">
          <cell r="M4838">
            <v>1</v>
          </cell>
          <cell r="N4838">
            <v>158801</v>
          </cell>
        </row>
        <row r="4839">
          <cell r="M4839">
            <v>1</v>
          </cell>
          <cell r="N4839">
            <v>158801</v>
          </cell>
        </row>
        <row r="4840">
          <cell r="M4840">
            <v>1</v>
          </cell>
          <cell r="N4840">
            <v>158801</v>
          </cell>
        </row>
        <row r="4841">
          <cell r="M4841">
            <v>1</v>
          </cell>
          <cell r="N4841">
            <v>158858</v>
          </cell>
        </row>
        <row r="4842">
          <cell r="M4842">
            <v>1</v>
          </cell>
          <cell r="N4842">
            <v>158858</v>
          </cell>
        </row>
        <row r="4843">
          <cell r="M4843">
            <v>1</v>
          </cell>
          <cell r="N4843">
            <v>158858</v>
          </cell>
        </row>
        <row r="4844">
          <cell r="M4844">
            <v>1</v>
          </cell>
          <cell r="N4844">
            <v>158858</v>
          </cell>
        </row>
        <row r="4845">
          <cell r="M4845">
            <v>2</v>
          </cell>
          <cell r="N4845">
            <v>159066</v>
          </cell>
        </row>
        <row r="4846">
          <cell r="M4846">
            <v>2</v>
          </cell>
          <cell r="N4846">
            <v>159066</v>
          </cell>
        </row>
        <row r="4847">
          <cell r="M4847">
            <v>2</v>
          </cell>
          <cell r="N4847">
            <v>159066</v>
          </cell>
        </row>
        <row r="4848">
          <cell r="M4848">
            <v>1</v>
          </cell>
          <cell r="N4848" t="str">
            <v>-</v>
          </cell>
        </row>
        <row r="4849">
          <cell r="M4849">
            <v>1</v>
          </cell>
          <cell r="N4849" t="str">
            <v>-</v>
          </cell>
        </row>
        <row r="4850">
          <cell r="M4850">
            <v>1</v>
          </cell>
          <cell r="N4850" t="str">
            <v>-</v>
          </cell>
        </row>
        <row r="4851">
          <cell r="M4851">
            <v>1</v>
          </cell>
          <cell r="N4851">
            <v>157171</v>
          </cell>
        </row>
        <row r="4852">
          <cell r="M4852">
            <v>1</v>
          </cell>
          <cell r="N4852">
            <v>157171</v>
          </cell>
        </row>
        <row r="4853">
          <cell r="M4853">
            <v>1</v>
          </cell>
          <cell r="N4853">
            <v>157171</v>
          </cell>
        </row>
        <row r="4854">
          <cell r="M4854">
            <v>1</v>
          </cell>
          <cell r="N4854">
            <v>157171</v>
          </cell>
        </row>
        <row r="4855">
          <cell r="M4855">
            <v>1</v>
          </cell>
          <cell r="N4855">
            <v>157243</v>
          </cell>
        </row>
        <row r="4856">
          <cell r="M4856">
            <v>1</v>
          </cell>
          <cell r="N4856">
            <v>157243</v>
          </cell>
        </row>
        <row r="4857">
          <cell r="M4857">
            <v>1</v>
          </cell>
          <cell r="N4857">
            <v>157243</v>
          </cell>
        </row>
        <row r="4858">
          <cell r="M4858">
            <v>1</v>
          </cell>
          <cell r="N4858">
            <v>157243</v>
          </cell>
        </row>
        <row r="4859">
          <cell r="M4859">
            <v>1</v>
          </cell>
          <cell r="N4859">
            <v>157243</v>
          </cell>
        </row>
        <row r="4860">
          <cell r="M4860">
            <v>1</v>
          </cell>
          <cell r="N4860">
            <v>157457</v>
          </cell>
        </row>
        <row r="4861">
          <cell r="M4861">
            <v>1</v>
          </cell>
          <cell r="N4861">
            <v>157666</v>
          </cell>
        </row>
        <row r="4862">
          <cell r="M4862">
            <v>2</v>
          </cell>
          <cell r="N4862">
            <v>157959</v>
          </cell>
        </row>
        <row r="4863">
          <cell r="M4863">
            <v>2</v>
          </cell>
          <cell r="N4863">
            <v>157959</v>
          </cell>
        </row>
        <row r="4864">
          <cell r="M4864">
            <v>2</v>
          </cell>
          <cell r="N4864">
            <v>157959</v>
          </cell>
        </row>
        <row r="4865">
          <cell r="M4865">
            <v>2</v>
          </cell>
          <cell r="N4865">
            <v>157959</v>
          </cell>
        </row>
        <row r="4866">
          <cell r="M4866">
            <v>2</v>
          </cell>
          <cell r="N4866">
            <v>157959</v>
          </cell>
        </row>
        <row r="4867">
          <cell r="M4867">
            <v>2</v>
          </cell>
          <cell r="N4867">
            <v>157959</v>
          </cell>
        </row>
        <row r="4868">
          <cell r="M4868">
            <v>2</v>
          </cell>
          <cell r="N4868">
            <v>157971</v>
          </cell>
        </row>
        <row r="4869">
          <cell r="M4869">
            <v>2</v>
          </cell>
          <cell r="N4869">
            <v>157971</v>
          </cell>
        </row>
        <row r="4870">
          <cell r="M4870">
            <v>2</v>
          </cell>
          <cell r="N4870">
            <v>157971</v>
          </cell>
        </row>
        <row r="4871">
          <cell r="M4871">
            <v>2</v>
          </cell>
          <cell r="N4871">
            <v>157971</v>
          </cell>
        </row>
        <row r="4872">
          <cell r="M4872">
            <v>2</v>
          </cell>
          <cell r="N4872">
            <v>157971</v>
          </cell>
        </row>
        <row r="4873">
          <cell r="M4873">
            <v>2</v>
          </cell>
          <cell r="N4873">
            <v>157971</v>
          </cell>
        </row>
        <row r="4874">
          <cell r="M4874">
            <v>1</v>
          </cell>
          <cell r="N4874">
            <v>158355</v>
          </cell>
        </row>
        <row r="4875">
          <cell r="M4875">
            <v>1</v>
          </cell>
          <cell r="N4875">
            <v>158689</v>
          </cell>
        </row>
        <row r="4876">
          <cell r="M4876">
            <v>1</v>
          </cell>
          <cell r="N4876">
            <v>158785</v>
          </cell>
        </row>
        <row r="4877">
          <cell r="M4877">
            <v>1</v>
          </cell>
          <cell r="N4877">
            <v>158785</v>
          </cell>
        </row>
        <row r="4878">
          <cell r="M4878">
            <v>1</v>
          </cell>
          <cell r="N4878">
            <v>158840</v>
          </cell>
        </row>
        <row r="4879">
          <cell r="M4879">
            <v>1</v>
          </cell>
          <cell r="N4879">
            <v>158840</v>
          </cell>
        </row>
        <row r="4880">
          <cell r="M4880">
            <v>1</v>
          </cell>
          <cell r="N4880">
            <v>158888</v>
          </cell>
        </row>
        <row r="4881">
          <cell r="M4881">
            <v>3</v>
          </cell>
          <cell r="N4881">
            <v>159314</v>
          </cell>
        </row>
        <row r="4882">
          <cell r="M4882">
            <v>3</v>
          </cell>
          <cell r="N4882">
            <v>159330</v>
          </cell>
        </row>
        <row r="4883">
          <cell r="M4883">
            <v>3</v>
          </cell>
          <cell r="N4883">
            <v>159331</v>
          </cell>
        </row>
        <row r="4884">
          <cell r="M4884">
            <v>2</v>
          </cell>
          <cell r="N4884" t="str">
            <v>-</v>
          </cell>
        </row>
        <row r="4885">
          <cell r="M4885">
            <v>1</v>
          </cell>
          <cell r="N4885" t="str">
            <v>-</v>
          </cell>
        </row>
        <row r="4886">
          <cell r="M4886">
            <v>1</v>
          </cell>
          <cell r="N4886" t="str">
            <v>-</v>
          </cell>
        </row>
        <row r="4887">
          <cell r="M4887">
            <v>1</v>
          </cell>
          <cell r="N4887">
            <v>157239</v>
          </cell>
        </row>
        <row r="4888">
          <cell r="M4888">
            <v>1</v>
          </cell>
          <cell r="N4888">
            <v>157239</v>
          </cell>
        </row>
        <row r="4889">
          <cell r="M4889">
            <v>1</v>
          </cell>
          <cell r="N4889">
            <v>157239</v>
          </cell>
        </row>
        <row r="4890">
          <cell r="M4890">
            <v>1</v>
          </cell>
          <cell r="N4890">
            <v>157250</v>
          </cell>
        </row>
        <row r="4891">
          <cell r="M4891">
            <v>1</v>
          </cell>
          <cell r="N4891">
            <v>157250</v>
          </cell>
        </row>
        <row r="4892">
          <cell r="M4892">
            <v>1</v>
          </cell>
          <cell r="N4892">
            <v>157250</v>
          </cell>
        </row>
        <row r="4893">
          <cell r="M4893">
            <v>1</v>
          </cell>
          <cell r="N4893">
            <v>157491</v>
          </cell>
        </row>
        <row r="4894">
          <cell r="M4894">
            <v>1</v>
          </cell>
          <cell r="N4894">
            <v>157491</v>
          </cell>
        </row>
        <row r="4895">
          <cell r="M4895">
            <v>1</v>
          </cell>
          <cell r="N4895">
            <v>157491</v>
          </cell>
        </row>
        <row r="4896">
          <cell r="M4896">
            <v>1</v>
          </cell>
          <cell r="N4896">
            <v>157610</v>
          </cell>
        </row>
        <row r="4897">
          <cell r="M4897">
            <v>4</v>
          </cell>
          <cell r="N4897">
            <v>157611</v>
          </cell>
        </row>
        <row r="4898">
          <cell r="M4898">
            <v>4</v>
          </cell>
          <cell r="N4898">
            <v>157611</v>
          </cell>
        </row>
        <row r="4899">
          <cell r="M4899">
            <v>4</v>
          </cell>
          <cell r="N4899">
            <v>157611</v>
          </cell>
        </row>
        <row r="4900">
          <cell r="M4900">
            <v>1</v>
          </cell>
          <cell r="N4900">
            <v>157612</v>
          </cell>
        </row>
        <row r="4901">
          <cell r="M4901">
            <v>4</v>
          </cell>
          <cell r="N4901">
            <v>157613</v>
          </cell>
        </row>
        <row r="4902">
          <cell r="M4902">
            <v>4</v>
          </cell>
          <cell r="N4902">
            <v>157613</v>
          </cell>
        </row>
        <row r="4903">
          <cell r="M4903">
            <v>4</v>
          </cell>
          <cell r="N4903">
            <v>157613</v>
          </cell>
        </row>
        <row r="4904">
          <cell r="M4904">
            <v>4</v>
          </cell>
          <cell r="N4904">
            <v>157613</v>
          </cell>
        </row>
        <row r="4905">
          <cell r="M4905">
            <v>1</v>
          </cell>
          <cell r="N4905">
            <v>157614</v>
          </cell>
        </row>
        <row r="4906">
          <cell r="M4906">
            <v>1</v>
          </cell>
          <cell r="N4906">
            <v>157615</v>
          </cell>
        </row>
        <row r="4907">
          <cell r="M4907">
            <v>1</v>
          </cell>
          <cell r="N4907">
            <v>157616</v>
          </cell>
        </row>
        <row r="4908">
          <cell r="M4908">
            <v>1</v>
          </cell>
          <cell r="N4908">
            <v>157617</v>
          </cell>
        </row>
        <row r="4909">
          <cell r="M4909">
            <v>1</v>
          </cell>
          <cell r="N4909">
            <v>157617</v>
          </cell>
        </row>
        <row r="4910">
          <cell r="M4910">
            <v>1</v>
          </cell>
          <cell r="N4910">
            <v>157617</v>
          </cell>
        </row>
        <row r="4911">
          <cell r="M4911">
            <v>1</v>
          </cell>
          <cell r="N4911">
            <v>157617</v>
          </cell>
        </row>
        <row r="4912">
          <cell r="M4912">
            <v>4</v>
          </cell>
          <cell r="N4912">
            <v>157618</v>
          </cell>
        </row>
        <row r="4913">
          <cell r="M4913">
            <v>4</v>
          </cell>
          <cell r="N4913">
            <v>157618</v>
          </cell>
        </row>
        <row r="4914">
          <cell r="M4914">
            <v>4</v>
          </cell>
          <cell r="N4914">
            <v>157618</v>
          </cell>
        </row>
        <row r="4915">
          <cell r="M4915">
            <v>4</v>
          </cell>
          <cell r="N4915">
            <v>157618</v>
          </cell>
        </row>
        <row r="4916">
          <cell r="M4916">
            <v>4</v>
          </cell>
          <cell r="N4916">
            <v>157619</v>
          </cell>
        </row>
        <row r="4917">
          <cell r="M4917">
            <v>4</v>
          </cell>
          <cell r="N4917">
            <v>157619</v>
          </cell>
        </row>
        <row r="4918">
          <cell r="M4918">
            <v>4</v>
          </cell>
          <cell r="N4918">
            <v>157619</v>
          </cell>
        </row>
        <row r="4919">
          <cell r="M4919">
            <v>4</v>
          </cell>
          <cell r="N4919">
            <v>157619</v>
          </cell>
        </row>
        <row r="4920">
          <cell r="M4920">
            <v>4</v>
          </cell>
          <cell r="N4920">
            <v>157619</v>
          </cell>
        </row>
        <row r="4921">
          <cell r="M4921">
            <v>1</v>
          </cell>
          <cell r="N4921">
            <v>157620</v>
          </cell>
        </row>
        <row r="4922">
          <cell r="M4922">
            <v>1</v>
          </cell>
          <cell r="N4922">
            <v>157621</v>
          </cell>
        </row>
        <row r="4923">
          <cell r="M4923">
            <v>1</v>
          </cell>
          <cell r="N4923">
            <v>157621</v>
          </cell>
        </row>
        <row r="4924">
          <cell r="M4924">
            <v>1</v>
          </cell>
          <cell r="N4924">
            <v>157695</v>
          </cell>
        </row>
        <row r="4925">
          <cell r="M4925">
            <v>1</v>
          </cell>
          <cell r="N4925">
            <v>157695</v>
          </cell>
        </row>
        <row r="4926">
          <cell r="M4926">
            <v>1</v>
          </cell>
          <cell r="N4926">
            <v>157941</v>
          </cell>
        </row>
        <row r="4927">
          <cell r="M4927">
            <v>1</v>
          </cell>
          <cell r="N4927">
            <v>157941</v>
          </cell>
        </row>
        <row r="4928">
          <cell r="M4928">
            <v>2</v>
          </cell>
          <cell r="N4928">
            <v>157942</v>
          </cell>
        </row>
        <row r="4929">
          <cell r="M4929">
            <v>2</v>
          </cell>
          <cell r="N4929">
            <v>157942</v>
          </cell>
        </row>
        <row r="4930">
          <cell r="M4930">
            <v>2</v>
          </cell>
          <cell r="N4930">
            <v>157942</v>
          </cell>
        </row>
        <row r="4931">
          <cell r="M4931">
            <v>2</v>
          </cell>
          <cell r="N4931">
            <v>157950</v>
          </cell>
        </row>
        <row r="4932">
          <cell r="M4932">
            <v>2</v>
          </cell>
          <cell r="N4932">
            <v>157950</v>
          </cell>
        </row>
        <row r="4933">
          <cell r="M4933">
            <v>1</v>
          </cell>
          <cell r="N4933">
            <v>158385</v>
          </cell>
        </row>
        <row r="4934">
          <cell r="M4934">
            <v>1</v>
          </cell>
          <cell r="N4934">
            <v>158825</v>
          </cell>
        </row>
        <row r="4935">
          <cell r="M4935">
            <v>1</v>
          </cell>
          <cell r="N4935">
            <v>158825</v>
          </cell>
        </row>
        <row r="4936">
          <cell r="M4936">
            <v>1</v>
          </cell>
          <cell r="N4936">
            <v>158825</v>
          </cell>
        </row>
        <row r="4937">
          <cell r="M4937">
            <v>1</v>
          </cell>
          <cell r="N4937">
            <v>158825</v>
          </cell>
        </row>
        <row r="4938">
          <cell r="M4938">
            <v>1</v>
          </cell>
          <cell r="N4938">
            <v>158825</v>
          </cell>
        </row>
        <row r="4939">
          <cell r="M4939">
            <v>1</v>
          </cell>
          <cell r="N4939">
            <v>158825</v>
          </cell>
        </row>
        <row r="4940">
          <cell r="M4940">
            <v>2</v>
          </cell>
          <cell r="N4940">
            <v>158872</v>
          </cell>
        </row>
        <row r="4941">
          <cell r="M4941">
            <v>2</v>
          </cell>
          <cell r="N4941">
            <v>158872</v>
          </cell>
        </row>
        <row r="4942">
          <cell r="M4942">
            <v>2</v>
          </cell>
          <cell r="N4942">
            <v>158872</v>
          </cell>
        </row>
        <row r="4943">
          <cell r="M4943">
            <v>2</v>
          </cell>
          <cell r="N4943">
            <v>158872</v>
          </cell>
        </row>
        <row r="4944">
          <cell r="M4944">
            <v>2</v>
          </cell>
          <cell r="N4944">
            <v>158872</v>
          </cell>
        </row>
        <row r="4945">
          <cell r="M4945">
            <v>2</v>
          </cell>
          <cell r="N4945">
            <v>158872</v>
          </cell>
        </row>
        <row r="4946">
          <cell r="M4946">
            <v>2</v>
          </cell>
          <cell r="N4946">
            <v>158896</v>
          </cell>
        </row>
        <row r="4947">
          <cell r="M4947">
            <v>2</v>
          </cell>
          <cell r="N4947">
            <v>158896</v>
          </cell>
        </row>
        <row r="4948">
          <cell r="M4948">
            <v>1</v>
          </cell>
          <cell r="N4948" t="str">
            <v>-</v>
          </cell>
        </row>
        <row r="4949">
          <cell r="M4949">
            <v>1</v>
          </cell>
          <cell r="N4949" t="str">
            <v>-</v>
          </cell>
        </row>
        <row r="4950">
          <cell r="M4950">
            <v>1</v>
          </cell>
          <cell r="N4950">
            <v>158847</v>
          </cell>
        </row>
        <row r="4951">
          <cell r="M4951">
            <v>1</v>
          </cell>
          <cell r="N4951">
            <v>158847</v>
          </cell>
        </row>
        <row r="4952">
          <cell r="M4952">
            <v>1</v>
          </cell>
          <cell r="N4952">
            <v>158847</v>
          </cell>
        </row>
        <row r="4953">
          <cell r="M4953">
            <v>1</v>
          </cell>
          <cell r="N4953">
            <v>158847</v>
          </cell>
        </row>
        <row r="4954">
          <cell r="M4954">
            <v>1</v>
          </cell>
          <cell r="N4954">
            <v>158851</v>
          </cell>
        </row>
        <row r="4955">
          <cell r="M4955">
            <v>1</v>
          </cell>
          <cell r="N4955">
            <v>158851</v>
          </cell>
        </row>
        <row r="4956">
          <cell r="M4956">
            <v>1</v>
          </cell>
          <cell r="N4956">
            <v>158851</v>
          </cell>
        </row>
        <row r="4957">
          <cell r="M4957">
            <v>1</v>
          </cell>
          <cell r="N4957">
            <v>158851</v>
          </cell>
        </row>
        <row r="4958">
          <cell r="M4958">
            <v>1</v>
          </cell>
          <cell r="N4958">
            <v>158851</v>
          </cell>
        </row>
        <row r="4959">
          <cell r="M4959">
            <v>1</v>
          </cell>
          <cell r="N4959">
            <v>158851</v>
          </cell>
        </row>
        <row r="4960">
          <cell r="M4960">
            <v>1</v>
          </cell>
          <cell r="N4960" t="str">
            <v>-</v>
          </cell>
        </row>
        <row r="4961">
          <cell r="M4961">
            <v>1</v>
          </cell>
          <cell r="N4961" t="str">
            <v>-</v>
          </cell>
        </row>
        <row r="4962">
          <cell r="M4962">
            <v>1</v>
          </cell>
          <cell r="N4962">
            <v>157193</v>
          </cell>
        </row>
        <row r="4963">
          <cell r="M4963">
            <v>1</v>
          </cell>
          <cell r="N4963">
            <v>157193</v>
          </cell>
        </row>
        <row r="4964">
          <cell r="M4964">
            <v>1</v>
          </cell>
          <cell r="N4964">
            <v>157193</v>
          </cell>
        </row>
        <row r="4965">
          <cell r="M4965">
            <v>1</v>
          </cell>
          <cell r="N4965">
            <v>157193</v>
          </cell>
        </row>
        <row r="4966">
          <cell r="M4966">
            <v>1</v>
          </cell>
          <cell r="N4966">
            <v>157193</v>
          </cell>
        </row>
        <row r="4967">
          <cell r="M4967">
            <v>1</v>
          </cell>
          <cell r="N4967">
            <v>157225</v>
          </cell>
        </row>
        <row r="4968">
          <cell r="M4968">
            <v>1</v>
          </cell>
          <cell r="N4968">
            <v>157225</v>
          </cell>
        </row>
        <row r="4969">
          <cell r="M4969">
            <v>1</v>
          </cell>
          <cell r="N4969">
            <v>157505</v>
          </cell>
        </row>
        <row r="4970">
          <cell r="M4970">
            <v>1</v>
          </cell>
          <cell r="N4970">
            <v>157505</v>
          </cell>
        </row>
        <row r="4971">
          <cell r="M4971">
            <v>1</v>
          </cell>
          <cell r="N4971">
            <v>157505</v>
          </cell>
        </row>
        <row r="4972">
          <cell r="M4972">
            <v>1</v>
          </cell>
          <cell r="N4972">
            <v>157944</v>
          </cell>
        </row>
        <row r="4973">
          <cell r="M4973">
            <v>1</v>
          </cell>
          <cell r="N4973">
            <v>157944</v>
          </cell>
        </row>
        <row r="4974">
          <cell r="M4974">
            <v>1</v>
          </cell>
          <cell r="N4974">
            <v>157944</v>
          </cell>
        </row>
        <row r="4975">
          <cell r="M4975">
            <v>1</v>
          </cell>
          <cell r="N4975">
            <v>157956</v>
          </cell>
        </row>
        <row r="4976">
          <cell r="M4976">
            <v>1</v>
          </cell>
          <cell r="N4976">
            <v>157956</v>
          </cell>
        </row>
        <row r="4977">
          <cell r="M4977">
            <v>1</v>
          </cell>
          <cell r="N4977">
            <v>158398</v>
          </cell>
        </row>
        <row r="4978">
          <cell r="M4978">
            <v>1</v>
          </cell>
          <cell r="N4978">
            <v>158398</v>
          </cell>
        </row>
        <row r="4979">
          <cell r="M4979">
            <v>1</v>
          </cell>
          <cell r="N4979">
            <v>158398</v>
          </cell>
        </row>
        <row r="4980">
          <cell r="M4980">
            <v>1</v>
          </cell>
          <cell r="N4980">
            <v>158398</v>
          </cell>
        </row>
        <row r="4981">
          <cell r="M4981">
            <v>1</v>
          </cell>
          <cell r="N4981">
            <v>158398</v>
          </cell>
        </row>
        <row r="4982">
          <cell r="M4982">
            <v>1</v>
          </cell>
          <cell r="N4982">
            <v>158398</v>
          </cell>
        </row>
        <row r="4983">
          <cell r="M4983">
            <v>1</v>
          </cell>
          <cell r="N4983">
            <v>158398</v>
          </cell>
        </row>
        <row r="4984">
          <cell r="M4984">
            <v>1</v>
          </cell>
          <cell r="N4984">
            <v>158398</v>
          </cell>
        </row>
        <row r="4985">
          <cell r="M4985">
            <v>1</v>
          </cell>
          <cell r="N4985">
            <v>158854</v>
          </cell>
        </row>
        <row r="4986">
          <cell r="M4986">
            <v>1</v>
          </cell>
          <cell r="N4986">
            <v>158854</v>
          </cell>
        </row>
        <row r="4987">
          <cell r="M4987">
            <v>1</v>
          </cell>
          <cell r="N4987">
            <v>158854</v>
          </cell>
        </row>
        <row r="4988">
          <cell r="M4988">
            <v>1</v>
          </cell>
          <cell r="N4988">
            <v>159157</v>
          </cell>
        </row>
        <row r="4989">
          <cell r="M4989">
            <v>1</v>
          </cell>
          <cell r="N4989" t="str">
            <v>-</v>
          </cell>
        </row>
        <row r="4990">
          <cell r="M4990">
            <v>1</v>
          </cell>
          <cell r="N4990" t="str">
            <v>-</v>
          </cell>
        </row>
        <row r="4991">
          <cell r="M4991">
            <v>1</v>
          </cell>
          <cell r="N4991" t="str">
            <v>-</v>
          </cell>
        </row>
        <row r="4992">
          <cell r="M4992">
            <v>1</v>
          </cell>
          <cell r="N4992" t="str">
            <v>-</v>
          </cell>
        </row>
        <row r="4993">
          <cell r="M4993">
            <v>1</v>
          </cell>
          <cell r="N4993">
            <v>157187</v>
          </cell>
        </row>
        <row r="4994">
          <cell r="M4994">
            <v>1</v>
          </cell>
          <cell r="N4994">
            <v>157187</v>
          </cell>
        </row>
        <row r="4995">
          <cell r="M4995">
            <v>1</v>
          </cell>
          <cell r="N4995">
            <v>157187</v>
          </cell>
        </row>
        <row r="4996">
          <cell r="M4996">
            <v>1</v>
          </cell>
          <cell r="N4996">
            <v>157188</v>
          </cell>
        </row>
        <row r="4997">
          <cell r="M4997">
            <v>1</v>
          </cell>
          <cell r="N4997">
            <v>157188</v>
          </cell>
        </row>
        <row r="4998">
          <cell r="M4998">
            <v>1</v>
          </cell>
          <cell r="N4998">
            <v>157188</v>
          </cell>
        </row>
        <row r="4999">
          <cell r="M4999">
            <v>1</v>
          </cell>
          <cell r="N4999">
            <v>157188</v>
          </cell>
        </row>
        <row r="5000">
          <cell r="M5000">
            <v>1</v>
          </cell>
          <cell r="N5000">
            <v>157486</v>
          </cell>
        </row>
        <row r="5001">
          <cell r="M5001">
            <v>1</v>
          </cell>
          <cell r="N5001">
            <v>157486</v>
          </cell>
        </row>
        <row r="5002">
          <cell r="M5002">
            <v>1</v>
          </cell>
          <cell r="N5002">
            <v>157486</v>
          </cell>
        </row>
        <row r="5003">
          <cell r="M5003">
            <v>1</v>
          </cell>
          <cell r="N5003">
            <v>157486</v>
          </cell>
        </row>
        <row r="5004">
          <cell r="M5004">
            <v>1</v>
          </cell>
          <cell r="N5004">
            <v>157603</v>
          </cell>
        </row>
        <row r="5005">
          <cell r="M5005">
            <v>1</v>
          </cell>
          <cell r="N5005">
            <v>157603</v>
          </cell>
        </row>
        <row r="5006">
          <cell r="M5006">
            <v>1</v>
          </cell>
          <cell r="N5006">
            <v>157692</v>
          </cell>
        </row>
        <row r="5007">
          <cell r="M5007">
            <v>1</v>
          </cell>
          <cell r="N5007">
            <v>158380</v>
          </cell>
        </row>
        <row r="5008">
          <cell r="M5008">
            <v>1</v>
          </cell>
          <cell r="N5008">
            <v>158380</v>
          </cell>
        </row>
        <row r="5009">
          <cell r="M5009">
            <v>1</v>
          </cell>
          <cell r="N5009">
            <v>158380</v>
          </cell>
        </row>
        <row r="5010">
          <cell r="M5010">
            <v>1</v>
          </cell>
          <cell r="N5010">
            <v>158380</v>
          </cell>
        </row>
        <row r="5011">
          <cell r="M5011">
            <v>1</v>
          </cell>
          <cell r="N5011">
            <v>158380</v>
          </cell>
        </row>
        <row r="5012">
          <cell r="M5012">
            <v>1</v>
          </cell>
          <cell r="N5012">
            <v>158380</v>
          </cell>
        </row>
        <row r="5013">
          <cell r="M5013">
            <v>1</v>
          </cell>
          <cell r="N5013">
            <v>158817</v>
          </cell>
        </row>
        <row r="5014">
          <cell r="M5014">
            <v>1</v>
          </cell>
          <cell r="N5014">
            <v>158817</v>
          </cell>
        </row>
        <row r="5015">
          <cell r="M5015">
            <v>1</v>
          </cell>
          <cell r="N5015">
            <v>158868</v>
          </cell>
        </row>
        <row r="5016">
          <cell r="M5016">
            <v>1</v>
          </cell>
          <cell r="N5016" t="str">
            <v>-</v>
          </cell>
        </row>
        <row r="5017">
          <cell r="M5017">
            <v>1</v>
          </cell>
          <cell r="N5017">
            <v>157693</v>
          </cell>
        </row>
        <row r="5018">
          <cell r="M5018">
            <v>1</v>
          </cell>
          <cell r="N5018">
            <v>157693</v>
          </cell>
        </row>
        <row r="5019">
          <cell r="M5019">
            <v>1</v>
          </cell>
          <cell r="N5019">
            <v>158819</v>
          </cell>
        </row>
        <row r="5020">
          <cell r="M5020">
            <v>1</v>
          </cell>
          <cell r="N5020">
            <v>158819</v>
          </cell>
        </row>
        <row r="5021">
          <cell r="M5021">
            <v>1</v>
          </cell>
          <cell r="N5021" t="str">
            <v>-</v>
          </cell>
        </row>
        <row r="5022">
          <cell r="M5022">
            <v>1</v>
          </cell>
          <cell r="N5022" t="str">
            <v>-</v>
          </cell>
        </row>
        <row r="5023">
          <cell r="M5023">
            <v>2</v>
          </cell>
          <cell r="N5023" t="str">
            <v>-</v>
          </cell>
        </row>
        <row r="5024">
          <cell r="M5024">
            <v>1</v>
          </cell>
          <cell r="N5024">
            <v>157259</v>
          </cell>
        </row>
        <row r="5025">
          <cell r="M5025">
            <v>1</v>
          </cell>
          <cell r="N5025">
            <v>157259</v>
          </cell>
        </row>
        <row r="5026">
          <cell r="M5026">
            <v>1</v>
          </cell>
          <cell r="N5026">
            <v>157496</v>
          </cell>
        </row>
        <row r="5027">
          <cell r="M5027">
            <v>1</v>
          </cell>
          <cell r="N5027">
            <v>157626</v>
          </cell>
        </row>
        <row r="5028">
          <cell r="M5028">
            <v>1</v>
          </cell>
          <cell r="N5028">
            <v>157626</v>
          </cell>
        </row>
        <row r="5029">
          <cell r="M5029">
            <v>1</v>
          </cell>
          <cell r="N5029">
            <v>158633</v>
          </cell>
        </row>
        <row r="5030">
          <cell r="M5030">
            <v>1</v>
          </cell>
          <cell r="N5030">
            <v>158695</v>
          </cell>
        </row>
        <row r="5031">
          <cell r="M5031">
            <v>1</v>
          </cell>
          <cell r="N5031">
            <v>158838</v>
          </cell>
        </row>
        <row r="5032">
          <cell r="M5032">
            <v>1</v>
          </cell>
          <cell r="N5032">
            <v>158838</v>
          </cell>
        </row>
        <row r="5033">
          <cell r="M5033">
            <v>1</v>
          </cell>
          <cell r="N5033">
            <v>158838</v>
          </cell>
        </row>
        <row r="5034">
          <cell r="M5034">
            <v>1</v>
          </cell>
          <cell r="N5034">
            <v>158838</v>
          </cell>
        </row>
        <row r="5035">
          <cell r="M5035">
            <v>1</v>
          </cell>
          <cell r="N5035">
            <v>158838</v>
          </cell>
        </row>
        <row r="5036">
          <cell r="M5036">
            <v>1</v>
          </cell>
          <cell r="N5036">
            <v>158878</v>
          </cell>
        </row>
        <row r="5037">
          <cell r="M5037">
            <v>1</v>
          </cell>
          <cell r="N5037">
            <v>159149</v>
          </cell>
        </row>
        <row r="5038">
          <cell r="M5038">
            <v>1</v>
          </cell>
          <cell r="N5038">
            <v>159321</v>
          </cell>
        </row>
        <row r="5039">
          <cell r="M5039">
            <v>1</v>
          </cell>
          <cell r="N5039" t="str">
            <v>-</v>
          </cell>
        </row>
        <row r="5040">
          <cell r="M5040">
            <v>1</v>
          </cell>
          <cell r="N5040" t="str">
            <v>-</v>
          </cell>
        </row>
        <row r="5041">
          <cell r="M5041">
            <v>1</v>
          </cell>
          <cell r="N5041" t="str">
            <v>-</v>
          </cell>
        </row>
        <row r="5042">
          <cell r="M5042">
            <v>1</v>
          </cell>
          <cell r="N5042">
            <v>157220</v>
          </cell>
        </row>
        <row r="5043">
          <cell r="M5043">
            <v>1</v>
          </cell>
          <cell r="N5043">
            <v>157220</v>
          </cell>
        </row>
        <row r="5044">
          <cell r="M5044">
            <v>1</v>
          </cell>
          <cell r="N5044">
            <v>157255</v>
          </cell>
        </row>
        <row r="5045">
          <cell r="M5045">
            <v>1</v>
          </cell>
          <cell r="N5045">
            <v>157255</v>
          </cell>
        </row>
        <row r="5046">
          <cell r="M5046">
            <v>1</v>
          </cell>
          <cell r="N5046">
            <v>157255</v>
          </cell>
        </row>
        <row r="5047">
          <cell r="M5047">
            <v>1</v>
          </cell>
          <cell r="N5047">
            <v>157255</v>
          </cell>
        </row>
        <row r="5048">
          <cell r="M5048">
            <v>1</v>
          </cell>
          <cell r="N5048">
            <v>157255</v>
          </cell>
        </row>
        <row r="5049">
          <cell r="M5049">
            <v>1</v>
          </cell>
          <cell r="N5049">
            <v>157624</v>
          </cell>
        </row>
        <row r="5050">
          <cell r="M5050">
            <v>1</v>
          </cell>
          <cell r="N5050">
            <v>157714</v>
          </cell>
        </row>
        <row r="5051">
          <cell r="M5051">
            <v>1</v>
          </cell>
          <cell r="N5051">
            <v>157947</v>
          </cell>
        </row>
        <row r="5052">
          <cell r="M5052">
            <v>1</v>
          </cell>
          <cell r="N5052">
            <v>157947</v>
          </cell>
        </row>
        <row r="5053">
          <cell r="M5053">
            <v>1</v>
          </cell>
          <cell r="N5053">
            <v>157947</v>
          </cell>
        </row>
        <row r="5054">
          <cell r="M5054">
            <v>1</v>
          </cell>
          <cell r="N5054">
            <v>158388</v>
          </cell>
        </row>
        <row r="5055">
          <cell r="M5055">
            <v>1</v>
          </cell>
          <cell r="N5055">
            <v>158388</v>
          </cell>
        </row>
        <row r="5056">
          <cell r="M5056">
            <v>1</v>
          </cell>
          <cell r="N5056">
            <v>158388</v>
          </cell>
        </row>
        <row r="5057">
          <cell r="M5057">
            <v>1</v>
          </cell>
          <cell r="N5057">
            <v>158388</v>
          </cell>
        </row>
        <row r="5058">
          <cell r="M5058">
            <v>1</v>
          </cell>
          <cell r="N5058">
            <v>158388</v>
          </cell>
        </row>
        <row r="5059">
          <cell r="M5059">
            <v>1</v>
          </cell>
          <cell r="N5059">
            <v>158832</v>
          </cell>
        </row>
        <row r="5060">
          <cell r="M5060">
            <v>1</v>
          </cell>
          <cell r="N5060">
            <v>158832</v>
          </cell>
        </row>
        <row r="5061">
          <cell r="M5061">
            <v>1</v>
          </cell>
          <cell r="N5061">
            <v>158832</v>
          </cell>
        </row>
        <row r="5062">
          <cell r="M5062">
            <v>1</v>
          </cell>
          <cell r="N5062">
            <v>158832</v>
          </cell>
        </row>
        <row r="5063">
          <cell r="M5063">
            <v>1</v>
          </cell>
          <cell r="N5063">
            <v>158832</v>
          </cell>
        </row>
        <row r="5064">
          <cell r="M5064">
            <v>1</v>
          </cell>
          <cell r="N5064">
            <v>158832</v>
          </cell>
        </row>
        <row r="5065">
          <cell r="M5065">
            <v>1</v>
          </cell>
          <cell r="N5065">
            <v>158875</v>
          </cell>
        </row>
        <row r="5066">
          <cell r="M5066">
            <v>1</v>
          </cell>
          <cell r="N5066">
            <v>158875</v>
          </cell>
        </row>
        <row r="5067">
          <cell r="M5067">
            <v>1</v>
          </cell>
          <cell r="N5067">
            <v>158875</v>
          </cell>
        </row>
        <row r="5068">
          <cell r="M5068">
            <v>1</v>
          </cell>
          <cell r="N5068">
            <v>158875</v>
          </cell>
        </row>
        <row r="5069">
          <cell r="M5069">
            <v>1</v>
          </cell>
          <cell r="N5069">
            <v>158875</v>
          </cell>
        </row>
        <row r="5070">
          <cell r="M5070">
            <v>1</v>
          </cell>
          <cell r="N5070">
            <v>158875</v>
          </cell>
        </row>
        <row r="5071">
          <cell r="M5071">
            <v>1</v>
          </cell>
          <cell r="N5071">
            <v>158932</v>
          </cell>
        </row>
        <row r="5072">
          <cell r="M5072">
            <v>1</v>
          </cell>
          <cell r="N5072">
            <v>158932</v>
          </cell>
        </row>
        <row r="5073">
          <cell r="M5073">
            <v>1</v>
          </cell>
          <cell r="N5073">
            <v>158932</v>
          </cell>
        </row>
        <row r="5074">
          <cell r="M5074">
            <v>1</v>
          </cell>
          <cell r="N5074">
            <v>158932</v>
          </cell>
        </row>
        <row r="5075">
          <cell r="M5075">
            <v>1</v>
          </cell>
          <cell r="N5075">
            <v>159142</v>
          </cell>
        </row>
        <row r="5076">
          <cell r="M5076" t="str">
            <v>-</v>
          </cell>
          <cell r="N5076" t="str">
            <v>-</v>
          </cell>
        </row>
        <row r="5077">
          <cell r="M5077">
            <v>1</v>
          </cell>
          <cell r="N5077">
            <v>159146</v>
          </cell>
        </row>
        <row r="5078">
          <cell r="M5078">
            <v>1</v>
          </cell>
          <cell r="N5078">
            <v>159146</v>
          </cell>
        </row>
        <row r="5079">
          <cell r="M5079">
            <v>1</v>
          </cell>
          <cell r="N5079">
            <v>159146</v>
          </cell>
        </row>
        <row r="5080">
          <cell r="M5080">
            <v>1</v>
          </cell>
          <cell r="N5080">
            <v>159146</v>
          </cell>
        </row>
        <row r="5081">
          <cell r="M5081">
            <v>1</v>
          </cell>
          <cell r="N5081">
            <v>159146</v>
          </cell>
        </row>
        <row r="5082">
          <cell r="M5082">
            <v>1</v>
          </cell>
          <cell r="N5082">
            <v>159146</v>
          </cell>
        </row>
        <row r="5083">
          <cell r="M5083">
            <v>1</v>
          </cell>
          <cell r="N5083">
            <v>158835</v>
          </cell>
        </row>
        <row r="5084">
          <cell r="M5084">
            <v>1</v>
          </cell>
          <cell r="N5084">
            <v>158835</v>
          </cell>
        </row>
        <row r="5085">
          <cell r="M5085">
            <v>1</v>
          </cell>
          <cell r="N5085">
            <v>158835</v>
          </cell>
        </row>
        <row r="5086">
          <cell r="M5086">
            <v>1</v>
          </cell>
          <cell r="N5086">
            <v>158835</v>
          </cell>
        </row>
        <row r="5087">
          <cell r="M5087">
            <v>1</v>
          </cell>
          <cell r="N5087">
            <v>158835</v>
          </cell>
        </row>
        <row r="5088">
          <cell r="M5088">
            <v>1</v>
          </cell>
          <cell r="N5088">
            <v>158835</v>
          </cell>
        </row>
        <row r="5089">
          <cell r="M5089">
            <v>1</v>
          </cell>
          <cell r="N5089">
            <v>158835</v>
          </cell>
        </row>
        <row r="5090">
          <cell r="M5090">
            <v>1</v>
          </cell>
          <cell r="N5090">
            <v>158835</v>
          </cell>
        </row>
        <row r="5091">
          <cell r="M5091">
            <v>1</v>
          </cell>
          <cell r="N5091">
            <v>158835</v>
          </cell>
        </row>
        <row r="5092">
          <cell r="M5092">
            <v>1</v>
          </cell>
          <cell r="N5092">
            <v>158877</v>
          </cell>
        </row>
        <row r="5093">
          <cell r="M5093">
            <v>1</v>
          </cell>
          <cell r="N5093">
            <v>158877</v>
          </cell>
        </row>
        <row r="5094">
          <cell r="M5094">
            <v>1</v>
          </cell>
          <cell r="N5094">
            <v>158877</v>
          </cell>
        </row>
        <row r="5095">
          <cell r="M5095">
            <v>1</v>
          </cell>
          <cell r="N5095">
            <v>158877</v>
          </cell>
        </row>
        <row r="5096">
          <cell r="M5096">
            <v>1</v>
          </cell>
          <cell r="N5096">
            <v>158877</v>
          </cell>
        </row>
        <row r="5097">
          <cell r="M5097">
            <v>1</v>
          </cell>
          <cell r="N5097" t="str">
            <v>-</v>
          </cell>
        </row>
        <row r="5098">
          <cell r="M5098">
            <v>1</v>
          </cell>
          <cell r="N5098">
            <v>158803</v>
          </cell>
        </row>
        <row r="5099">
          <cell r="M5099">
            <v>1</v>
          </cell>
          <cell r="N5099">
            <v>158803</v>
          </cell>
        </row>
        <row r="5100">
          <cell r="M5100">
            <v>1</v>
          </cell>
          <cell r="N5100">
            <v>158803</v>
          </cell>
        </row>
        <row r="5101">
          <cell r="M5101">
            <v>1</v>
          </cell>
          <cell r="N5101">
            <v>158803</v>
          </cell>
        </row>
        <row r="5102">
          <cell r="M5102">
            <v>1</v>
          </cell>
          <cell r="N5102">
            <v>158803</v>
          </cell>
        </row>
        <row r="5103">
          <cell r="M5103">
            <v>1</v>
          </cell>
          <cell r="N5103">
            <v>158803</v>
          </cell>
        </row>
        <row r="5104">
          <cell r="M5104">
            <v>1</v>
          </cell>
          <cell r="N5104">
            <v>158803</v>
          </cell>
        </row>
        <row r="5105">
          <cell r="M5105">
            <v>1</v>
          </cell>
          <cell r="N5105">
            <v>158860</v>
          </cell>
        </row>
        <row r="5106">
          <cell r="M5106">
            <v>1</v>
          </cell>
          <cell r="N5106">
            <v>159024</v>
          </cell>
        </row>
        <row r="5107">
          <cell r="M5107">
            <v>1</v>
          </cell>
          <cell r="N5107">
            <v>159024</v>
          </cell>
        </row>
        <row r="5108">
          <cell r="M5108">
            <v>1</v>
          </cell>
          <cell r="N5108">
            <v>159067</v>
          </cell>
        </row>
        <row r="5109">
          <cell r="M5109">
            <v>1</v>
          </cell>
          <cell r="N5109">
            <v>159067</v>
          </cell>
        </row>
        <row r="5110">
          <cell r="M5110">
            <v>1</v>
          </cell>
          <cell r="N5110">
            <v>159067</v>
          </cell>
        </row>
        <row r="5111">
          <cell r="M5111">
            <v>1</v>
          </cell>
          <cell r="N5111" t="str">
            <v>-</v>
          </cell>
        </row>
        <row r="5112">
          <cell r="M5112">
            <v>1</v>
          </cell>
          <cell r="N5112" t="str">
            <v>-</v>
          </cell>
        </row>
        <row r="5113">
          <cell r="M5113">
            <v>1</v>
          </cell>
          <cell r="N5113">
            <v>157211</v>
          </cell>
        </row>
        <row r="5114">
          <cell r="M5114">
            <v>1</v>
          </cell>
          <cell r="N5114">
            <v>157211</v>
          </cell>
        </row>
        <row r="5115">
          <cell r="M5115">
            <v>1</v>
          </cell>
          <cell r="N5115">
            <v>157211</v>
          </cell>
        </row>
        <row r="5116">
          <cell r="M5116">
            <v>1</v>
          </cell>
          <cell r="N5116">
            <v>157211</v>
          </cell>
        </row>
        <row r="5117">
          <cell r="M5117">
            <v>1</v>
          </cell>
          <cell r="N5117">
            <v>157249</v>
          </cell>
        </row>
        <row r="5118">
          <cell r="M5118">
            <v>1</v>
          </cell>
          <cell r="N5118">
            <v>157249</v>
          </cell>
        </row>
        <row r="5119">
          <cell r="M5119">
            <v>1</v>
          </cell>
          <cell r="N5119">
            <v>157249</v>
          </cell>
        </row>
        <row r="5120">
          <cell r="M5120">
            <v>1</v>
          </cell>
          <cell r="N5120">
            <v>157473</v>
          </cell>
        </row>
        <row r="5121">
          <cell r="M5121">
            <v>1</v>
          </cell>
          <cell r="N5121">
            <v>157473</v>
          </cell>
        </row>
        <row r="5122">
          <cell r="M5122">
            <v>1</v>
          </cell>
          <cell r="N5122">
            <v>157473</v>
          </cell>
        </row>
        <row r="5123">
          <cell r="M5123">
            <v>1</v>
          </cell>
          <cell r="N5123">
            <v>157473</v>
          </cell>
        </row>
        <row r="5124">
          <cell r="M5124">
            <v>1</v>
          </cell>
          <cell r="N5124">
            <v>157473</v>
          </cell>
        </row>
        <row r="5125">
          <cell r="M5125">
            <v>1</v>
          </cell>
          <cell r="N5125">
            <v>157473</v>
          </cell>
        </row>
        <row r="5126">
          <cell r="M5126">
            <v>1</v>
          </cell>
          <cell r="N5126">
            <v>157473</v>
          </cell>
        </row>
        <row r="5127">
          <cell r="M5127">
            <v>2</v>
          </cell>
          <cell r="N5127">
            <v>157595</v>
          </cell>
        </row>
        <row r="5128">
          <cell r="M5128">
            <v>2</v>
          </cell>
          <cell r="N5128">
            <v>157595</v>
          </cell>
        </row>
        <row r="5129">
          <cell r="M5129">
            <v>2</v>
          </cell>
          <cell r="N5129">
            <v>157595</v>
          </cell>
        </row>
        <row r="5130">
          <cell r="M5130">
            <v>2</v>
          </cell>
          <cell r="N5130">
            <v>157595</v>
          </cell>
        </row>
        <row r="5131">
          <cell r="M5131">
            <v>2</v>
          </cell>
          <cell r="N5131">
            <v>157596</v>
          </cell>
        </row>
        <row r="5132">
          <cell r="M5132">
            <v>2</v>
          </cell>
          <cell r="N5132">
            <v>157596</v>
          </cell>
        </row>
        <row r="5133">
          <cell r="M5133">
            <v>1</v>
          </cell>
          <cell r="N5133">
            <v>157969</v>
          </cell>
        </row>
        <row r="5134">
          <cell r="M5134">
            <v>1</v>
          </cell>
          <cell r="N5134">
            <v>157969</v>
          </cell>
        </row>
        <row r="5135">
          <cell r="M5135">
            <v>1</v>
          </cell>
          <cell r="N5135">
            <v>157969</v>
          </cell>
        </row>
        <row r="5136">
          <cell r="M5136">
            <v>1</v>
          </cell>
          <cell r="N5136">
            <v>157969</v>
          </cell>
        </row>
        <row r="5137">
          <cell r="M5137">
            <v>1</v>
          </cell>
          <cell r="N5137">
            <v>157969</v>
          </cell>
        </row>
        <row r="5138">
          <cell r="M5138">
            <v>1</v>
          </cell>
          <cell r="N5138">
            <v>157969</v>
          </cell>
        </row>
        <row r="5139">
          <cell r="M5139">
            <v>1</v>
          </cell>
          <cell r="N5139">
            <v>158370</v>
          </cell>
        </row>
        <row r="5140">
          <cell r="M5140">
            <v>1</v>
          </cell>
          <cell r="N5140">
            <v>158370</v>
          </cell>
        </row>
        <row r="5141">
          <cell r="M5141">
            <v>1</v>
          </cell>
          <cell r="N5141">
            <v>158370</v>
          </cell>
        </row>
        <row r="5142">
          <cell r="M5142">
            <v>1</v>
          </cell>
          <cell r="N5142">
            <v>158370</v>
          </cell>
        </row>
        <row r="5143">
          <cell r="M5143">
            <v>1</v>
          </cell>
          <cell r="N5143">
            <v>158694</v>
          </cell>
        </row>
        <row r="5144">
          <cell r="M5144">
            <v>1</v>
          </cell>
          <cell r="N5144">
            <v>158804</v>
          </cell>
        </row>
        <row r="5145">
          <cell r="M5145">
            <v>1</v>
          </cell>
          <cell r="N5145">
            <v>158804</v>
          </cell>
        </row>
        <row r="5146">
          <cell r="M5146">
            <v>1</v>
          </cell>
          <cell r="N5146">
            <v>158804</v>
          </cell>
        </row>
        <row r="5147">
          <cell r="M5147">
            <v>1</v>
          </cell>
          <cell r="N5147">
            <v>158869</v>
          </cell>
        </row>
        <row r="5148">
          <cell r="M5148">
            <v>1</v>
          </cell>
          <cell r="N5148">
            <v>159068</v>
          </cell>
        </row>
        <row r="5149">
          <cell r="M5149">
            <v>1</v>
          </cell>
          <cell r="N5149" t="str">
            <v>-</v>
          </cell>
        </row>
        <row r="5150">
          <cell r="M5150">
            <v>1</v>
          </cell>
          <cell r="N5150" t="str">
            <v>-</v>
          </cell>
        </row>
        <row r="5151">
          <cell r="M5151">
            <v>1</v>
          </cell>
          <cell r="N5151" t="str">
            <v>-</v>
          </cell>
        </row>
        <row r="5152">
          <cell r="M5152">
            <v>1</v>
          </cell>
          <cell r="N5152">
            <v>158584</v>
          </cell>
        </row>
        <row r="5153">
          <cell r="M5153">
            <v>1</v>
          </cell>
          <cell r="N5153">
            <v>159054</v>
          </cell>
        </row>
        <row r="5154">
          <cell r="M5154">
            <v>1</v>
          </cell>
          <cell r="N5154" t="str">
            <v>-</v>
          </cell>
        </row>
        <row r="5155">
          <cell r="M5155">
            <v>1</v>
          </cell>
          <cell r="N5155">
            <v>156068</v>
          </cell>
        </row>
        <row r="5156">
          <cell r="M5156">
            <v>1</v>
          </cell>
          <cell r="N5156">
            <v>156068</v>
          </cell>
        </row>
        <row r="5157">
          <cell r="M5157">
            <v>1</v>
          </cell>
          <cell r="N5157">
            <v>157174</v>
          </cell>
        </row>
        <row r="5158">
          <cell r="M5158">
            <v>1</v>
          </cell>
          <cell r="N5158">
            <v>157174</v>
          </cell>
        </row>
        <row r="5159">
          <cell r="M5159">
            <v>1</v>
          </cell>
          <cell r="N5159">
            <v>157174</v>
          </cell>
        </row>
        <row r="5160">
          <cell r="M5160">
            <v>1</v>
          </cell>
          <cell r="N5160">
            <v>157281</v>
          </cell>
        </row>
        <row r="5161">
          <cell r="M5161">
            <v>1</v>
          </cell>
          <cell r="N5161">
            <v>157460</v>
          </cell>
        </row>
        <row r="5162">
          <cell r="M5162">
            <v>1</v>
          </cell>
          <cell r="N5162">
            <v>157460</v>
          </cell>
        </row>
        <row r="5163">
          <cell r="M5163">
            <v>1</v>
          </cell>
          <cell r="N5163">
            <v>157460</v>
          </cell>
        </row>
        <row r="5164">
          <cell r="M5164">
            <v>1</v>
          </cell>
          <cell r="N5164">
            <v>157460</v>
          </cell>
        </row>
        <row r="5165">
          <cell r="M5165">
            <v>1</v>
          </cell>
          <cell r="N5165">
            <v>157669</v>
          </cell>
        </row>
        <row r="5166">
          <cell r="M5166">
            <v>1</v>
          </cell>
          <cell r="N5166">
            <v>157669</v>
          </cell>
        </row>
        <row r="5167">
          <cell r="M5167">
            <v>3</v>
          </cell>
          <cell r="N5167">
            <v>157961</v>
          </cell>
        </row>
        <row r="5168">
          <cell r="M5168">
            <v>3</v>
          </cell>
          <cell r="N5168">
            <v>157961</v>
          </cell>
        </row>
        <row r="5169">
          <cell r="M5169">
            <v>3</v>
          </cell>
          <cell r="N5169">
            <v>157961</v>
          </cell>
        </row>
        <row r="5170">
          <cell r="M5170">
            <v>3</v>
          </cell>
          <cell r="N5170">
            <v>158077</v>
          </cell>
        </row>
        <row r="5171">
          <cell r="M5171">
            <v>3</v>
          </cell>
          <cell r="N5171">
            <v>158077</v>
          </cell>
        </row>
        <row r="5172">
          <cell r="M5172">
            <v>3</v>
          </cell>
          <cell r="N5172">
            <v>158077</v>
          </cell>
        </row>
        <row r="5173">
          <cell r="M5173">
            <v>3</v>
          </cell>
          <cell r="N5173">
            <v>158077</v>
          </cell>
        </row>
        <row r="5174">
          <cell r="M5174">
            <v>3</v>
          </cell>
          <cell r="N5174">
            <v>158077</v>
          </cell>
        </row>
        <row r="5175">
          <cell r="M5175">
            <v>3</v>
          </cell>
          <cell r="N5175">
            <v>158077</v>
          </cell>
        </row>
        <row r="5176">
          <cell r="M5176">
            <v>3</v>
          </cell>
          <cell r="N5176">
            <v>158077</v>
          </cell>
        </row>
        <row r="5177">
          <cell r="M5177">
            <v>2</v>
          </cell>
          <cell r="N5177">
            <v>158078</v>
          </cell>
        </row>
        <row r="5178">
          <cell r="M5178">
            <v>2</v>
          </cell>
          <cell r="N5178">
            <v>158078</v>
          </cell>
        </row>
        <row r="5179">
          <cell r="M5179">
            <v>2</v>
          </cell>
          <cell r="N5179">
            <v>158078</v>
          </cell>
        </row>
        <row r="5180">
          <cell r="M5180">
            <v>2</v>
          </cell>
          <cell r="N5180">
            <v>158098</v>
          </cell>
        </row>
        <row r="5181">
          <cell r="M5181">
            <v>2</v>
          </cell>
          <cell r="N5181">
            <v>158098</v>
          </cell>
        </row>
        <row r="5182">
          <cell r="M5182">
            <v>3</v>
          </cell>
          <cell r="N5182">
            <v>158113</v>
          </cell>
        </row>
        <row r="5183">
          <cell r="M5183">
            <v>3</v>
          </cell>
          <cell r="N5183">
            <v>158113</v>
          </cell>
        </row>
        <row r="5184">
          <cell r="M5184">
            <v>3</v>
          </cell>
          <cell r="N5184">
            <v>158113</v>
          </cell>
        </row>
        <row r="5185">
          <cell r="M5185">
            <v>1</v>
          </cell>
          <cell r="N5185">
            <v>158358</v>
          </cell>
        </row>
        <row r="5186">
          <cell r="M5186">
            <v>1</v>
          </cell>
          <cell r="N5186">
            <v>158358</v>
          </cell>
        </row>
        <row r="5187">
          <cell r="M5187">
            <v>1</v>
          </cell>
          <cell r="N5187">
            <v>158358</v>
          </cell>
        </row>
        <row r="5188">
          <cell r="M5188">
            <v>1</v>
          </cell>
          <cell r="N5188">
            <v>158358</v>
          </cell>
        </row>
        <row r="5189">
          <cell r="M5189">
            <v>1</v>
          </cell>
          <cell r="N5189">
            <v>158358</v>
          </cell>
        </row>
        <row r="5190">
          <cell r="M5190">
            <v>1</v>
          </cell>
          <cell r="N5190">
            <v>158358</v>
          </cell>
        </row>
        <row r="5191">
          <cell r="M5191">
            <v>1</v>
          </cell>
          <cell r="N5191">
            <v>158358</v>
          </cell>
        </row>
        <row r="5192">
          <cell r="M5192">
            <v>1</v>
          </cell>
          <cell r="N5192">
            <v>158756</v>
          </cell>
        </row>
        <row r="5193">
          <cell r="M5193">
            <v>1</v>
          </cell>
          <cell r="N5193">
            <v>158756</v>
          </cell>
        </row>
        <row r="5194">
          <cell r="M5194">
            <v>1</v>
          </cell>
          <cell r="N5194">
            <v>158843</v>
          </cell>
        </row>
        <row r="5195">
          <cell r="M5195">
            <v>1</v>
          </cell>
          <cell r="N5195">
            <v>158843</v>
          </cell>
        </row>
        <row r="5196">
          <cell r="M5196">
            <v>1</v>
          </cell>
          <cell r="N5196">
            <v>159020</v>
          </cell>
        </row>
        <row r="5197">
          <cell r="M5197">
            <v>1</v>
          </cell>
          <cell r="N5197">
            <v>159055</v>
          </cell>
        </row>
        <row r="5198">
          <cell r="M5198">
            <v>1</v>
          </cell>
          <cell r="N5198">
            <v>159055</v>
          </cell>
        </row>
        <row r="5199">
          <cell r="M5199">
            <v>1</v>
          </cell>
          <cell r="N5199">
            <v>159055</v>
          </cell>
        </row>
        <row r="5200">
          <cell r="M5200">
            <v>1</v>
          </cell>
          <cell r="N5200">
            <v>162592</v>
          </cell>
        </row>
        <row r="5201">
          <cell r="M5201">
            <v>1</v>
          </cell>
          <cell r="N5201">
            <v>162670</v>
          </cell>
        </row>
        <row r="5202">
          <cell r="M5202">
            <v>1</v>
          </cell>
          <cell r="N5202">
            <v>162732</v>
          </cell>
        </row>
        <row r="5203">
          <cell r="M5203">
            <v>1</v>
          </cell>
          <cell r="N5203">
            <v>162732</v>
          </cell>
        </row>
        <row r="5204">
          <cell r="M5204">
            <v>1</v>
          </cell>
          <cell r="N5204">
            <v>162732</v>
          </cell>
        </row>
        <row r="5205">
          <cell r="M5205">
            <v>1</v>
          </cell>
          <cell r="N5205">
            <v>162732</v>
          </cell>
        </row>
        <row r="5206">
          <cell r="M5206">
            <v>1</v>
          </cell>
          <cell r="N5206">
            <v>163382</v>
          </cell>
        </row>
        <row r="5207">
          <cell r="M5207">
            <v>1</v>
          </cell>
          <cell r="N5207" t="str">
            <v>-</v>
          </cell>
        </row>
        <row r="5208">
          <cell r="M5208" t="str">
            <v>-</v>
          </cell>
          <cell r="N5208" t="str">
            <v>-</v>
          </cell>
        </row>
        <row r="5209">
          <cell r="M5209">
            <v>1</v>
          </cell>
          <cell r="N5209">
            <v>162618</v>
          </cell>
        </row>
        <row r="5210">
          <cell r="M5210">
            <v>1</v>
          </cell>
          <cell r="N5210">
            <v>162618</v>
          </cell>
        </row>
        <row r="5211">
          <cell r="M5211">
            <v>1</v>
          </cell>
          <cell r="N5211">
            <v>162618</v>
          </cell>
        </row>
        <row r="5212">
          <cell r="M5212">
            <v>2</v>
          </cell>
          <cell r="N5212">
            <v>162859</v>
          </cell>
        </row>
        <row r="5213">
          <cell r="M5213">
            <v>2</v>
          </cell>
          <cell r="N5213">
            <v>162859</v>
          </cell>
        </row>
        <row r="5214">
          <cell r="M5214">
            <v>2</v>
          </cell>
          <cell r="N5214">
            <v>162859</v>
          </cell>
        </row>
        <row r="5215">
          <cell r="M5215">
            <v>2</v>
          </cell>
          <cell r="N5215">
            <v>162861</v>
          </cell>
        </row>
        <row r="5216">
          <cell r="M5216">
            <v>2</v>
          </cell>
          <cell r="N5216">
            <v>163684</v>
          </cell>
        </row>
        <row r="5217">
          <cell r="M5217">
            <v>2</v>
          </cell>
          <cell r="N5217">
            <v>163684</v>
          </cell>
        </row>
        <row r="5218">
          <cell r="M5218">
            <v>2</v>
          </cell>
          <cell r="N5218">
            <v>163684</v>
          </cell>
        </row>
        <row r="5219">
          <cell r="M5219">
            <v>2</v>
          </cell>
          <cell r="N5219">
            <v>163685</v>
          </cell>
        </row>
        <row r="5220">
          <cell r="M5220">
            <v>2</v>
          </cell>
          <cell r="N5220">
            <v>163685</v>
          </cell>
        </row>
        <row r="5221">
          <cell r="M5221">
            <v>1</v>
          </cell>
          <cell r="N5221">
            <v>162485</v>
          </cell>
        </row>
        <row r="5222">
          <cell r="M5222">
            <v>1</v>
          </cell>
          <cell r="N5222">
            <v>162485</v>
          </cell>
        </row>
        <row r="5223">
          <cell r="M5223">
            <v>1</v>
          </cell>
          <cell r="N5223">
            <v>162485</v>
          </cell>
        </row>
        <row r="5224">
          <cell r="M5224">
            <v>1</v>
          </cell>
          <cell r="N5224">
            <v>162485</v>
          </cell>
        </row>
        <row r="5225">
          <cell r="M5225">
            <v>1</v>
          </cell>
          <cell r="N5225">
            <v>162485</v>
          </cell>
        </row>
        <row r="5226">
          <cell r="M5226">
            <v>1</v>
          </cell>
          <cell r="N5226">
            <v>162485</v>
          </cell>
        </row>
        <row r="5227">
          <cell r="M5227">
            <v>1</v>
          </cell>
          <cell r="N5227">
            <v>162485</v>
          </cell>
        </row>
        <row r="5228">
          <cell r="M5228">
            <v>1</v>
          </cell>
          <cell r="N5228">
            <v>162485</v>
          </cell>
        </row>
        <row r="5229">
          <cell r="M5229">
            <v>1</v>
          </cell>
          <cell r="N5229">
            <v>162485</v>
          </cell>
        </row>
        <row r="5230">
          <cell r="M5230">
            <v>1</v>
          </cell>
          <cell r="N5230">
            <v>162485</v>
          </cell>
        </row>
        <row r="5231">
          <cell r="M5231">
            <v>1</v>
          </cell>
          <cell r="N5231">
            <v>162485</v>
          </cell>
        </row>
        <row r="5232">
          <cell r="M5232">
            <v>1</v>
          </cell>
          <cell r="N5232">
            <v>162485</v>
          </cell>
        </row>
        <row r="5233">
          <cell r="M5233">
            <v>1</v>
          </cell>
          <cell r="N5233">
            <v>162485</v>
          </cell>
        </row>
        <row r="5234">
          <cell r="M5234">
            <v>1</v>
          </cell>
          <cell r="N5234">
            <v>162598</v>
          </cell>
        </row>
        <row r="5235">
          <cell r="M5235">
            <v>1</v>
          </cell>
          <cell r="N5235">
            <v>162598</v>
          </cell>
        </row>
        <row r="5236">
          <cell r="M5236">
            <v>1</v>
          </cell>
          <cell r="N5236">
            <v>162598</v>
          </cell>
        </row>
        <row r="5237">
          <cell r="M5237">
            <v>1</v>
          </cell>
          <cell r="N5237">
            <v>162598</v>
          </cell>
        </row>
        <row r="5238">
          <cell r="M5238">
            <v>1</v>
          </cell>
          <cell r="N5238">
            <v>162598</v>
          </cell>
        </row>
        <row r="5239">
          <cell r="M5239">
            <v>1</v>
          </cell>
          <cell r="N5239">
            <v>162598</v>
          </cell>
        </row>
        <row r="5240">
          <cell r="M5240">
            <v>1</v>
          </cell>
          <cell r="N5240">
            <v>162598</v>
          </cell>
        </row>
        <row r="5241">
          <cell r="M5241">
            <v>1</v>
          </cell>
          <cell r="N5241">
            <v>162598</v>
          </cell>
        </row>
        <row r="5242">
          <cell r="M5242">
            <v>1</v>
          </cell>
          <cell r="N5242">
            <v>162598</v>
          </cell>
        </row>
        <row r="5243">
          <cell r="M5243">
            <v>1</v>
          </cell>
          <cell r="N5243">
            <v>162678</v>
          </cell>
        </row>
        <row r="5244">
          <cell r="M5244">
            <v>1</v>
          </cell>
          <cell r="N5244">
            <v>162678</v>
          </cell>
        </row>
        <row r="5245">
          <cell r="M5245">
            <v>1</v>
          </cell>
          <cell r="N5245">
            <v>162678</v>
          </cell>
        </row>
        <row r="5246">
          <cell r="M5246">
            <v>1</v>
          </cell>
          <cell r="N5246">
            <v>162678</v>
          </cell>
        </row>
        <row r="5247">
          <cell r="M5247">
            <v>1</v>
          </cell>
          <cell r="N5247">
            <v>162678</v>
          </cell>
        </row>
        <row r="5248">
          <cell r="M5248">
            <v>1</v>
          </cell>
          <cell r="N5248">
            <v>162678</v>
          </cell>
        </row>
        <row r="5249">
          <cell r="M5249">
            <v>1</v>
          </cell>
          <cell r="N5249">
            <v>162678</v>
          </cell>
        </row>
        <row r="5250">
          <cell r="M5250">
            <v>1</v>
          </cell>
          <cell r="N5250">
            <v>162751</v>
          </cell>
        </row>
        <row r="5251">
          <cell r="M5251">
            <v>1</v>
          </cell>
          <cell r="N5251">
            <v>162751</v>
          </cell>
        </row>
        <row r="5252">
          <cell r="M5252">
            <v>1</v>
          </cell>
          <cell r="N5252">
            <v>162751</v>
          </cell>
        </row>
        <row r="5253">
          <cell r="M5253">
            <v>1</v>
          </cell>
          <cell r="N5253">
            <v>162751</v>
          </cell>
        </row>
        <row r="5254">
          <cell r="M5254">
            <v>1</v>
          </cell>
          <cell r="N5254">
            <v>162751</v>
          </cell>
        </row>
        <row r="5255">
          <cell r="M5255">
            <v>1</v>
          </cell>
          <cell r="N5255">
            <v>162751</v>
          </cell>
        </row>
        <row r="5256">
          <cell r="M5256">
            <v>1</v>
          </cell>
          <cell r="N5256">
            <v>163394</v>
          </cell>
        </row>
        <row r="5257">
          <cell r="M5257">
            <v>1</v>
          </cell>
          <cell r="N5257">
            <v>163394</v>
          </cell>
        </row>
        <row r="5258">
          <cell r="M5258">
            <v>3</v>
          </cell>
          <cell r="N5258">
            <v>163604</v>
          </cell>
        </row>
        <row r="5259">
          <cell r="M5259">
            <v>3</v>
          </cell>
          <cell r="N5259">
            <v>163604</v>
          </cell>
        </row>
        <row r="5260">
          <cell r="M5260">
            <v>3</v>
          </cell>
          <cell r="N5260">
            <v>163604</v>
          </cell>
        </row>
        <row r="5261">
          <cell r="M5261">
            <v>3</v>
          </cell>
          <cell r="N5261">
            <v>163605</v>
          </cell>
        </row>
        <row r="5262">
          <cell r="M5262">
            <v>3</v>
          </cell>
          <cell r="N5262">
            <v>163605</v>
          </cell>
        </row>
        <row r="5263">
          <cell r="M5263">
            <v>3</v>
          </cell>
          <cell r="N5263">
            <v>163605</v>
          </cell>
        </row>
        <row r="5264">
          <cell r="M5264">
            <v>3</v>
          </cell>
          <cell r="N5264">
            <v>163605</v>
          </cell>
        </row>
        <row r="5265">
          <cell r="M5265">
            <v>3</v>
          </cell>
          <cell r="N5265">
            <v>163606</v>
          </cell>
        </row>
        <row r="5266">
          <cell r="M5266">
            <v>3</v>
          </cell>
          <cell r="N5266">
            <v>163606</v>
          </cell>
        </row>
        <row r="5267">
          <cell r="M5267">
            <v>1</v>
          </cell>
          <cell r="N5267">
            <v>163689</v>
          </cell>
        </row>
        <row r="5268">
          <cell r="M5268">
            <v>1</v>
          </cell>
          <cell r="N5268">
            <v>163689</v>
          </cell>
        </row>
        <row r="5269">
          <cell r="M5269">
            <v>1</v>
          </cell>
          <cell r="N5269">
            <v>163689</v>
          </cell>
        </row>
        <row r="5270">
          <cell r="M5270">
            <v>1</v>
          </cell>
          <cell r="N5270">
            <v>163689</v>
          </cell>
        </row>
        <row r="5271">
          <cell r="M5271">
            <v>1</v>
          </cell>
          <cell r="N5271">
            <v>163689</v>
          </cell>
        </row>
        <row r="5272">
          <cell r="M5272">
            <v>1</v>
          </cell>
          <cell r="N5272">
            <v>163689</v>
          </cell>
        </row>
        <row r="5273">
          <cell r="M5273">
            <v>1</v>
          </cell>
          <cell r="N5273">
            <v>163689</v>
          </cell>
        </row>
        <row r="5274">
          <cell r="M5274">
            <v>1</v>
          </cell>
          <cell r="N5274">
            <v>163689</v>
          </cell>
        </row>
        <row r="5275">
          <cell r="M5275">
            <v>1</v>
          </cell>
          <cell r="N5275">
            <v>163689</v>
          </cell>
        </row>
        <row r="5276">
          <cell r="M5276">
            <v>1</v>
          </cell>
          <cell r="N5276">
            <v>163689</v>
          </cell>
        </row>
        <row r="5277">
          <cell r="M5277">
            <v>1</v>
          </cell>
          <cell r="N5277">
            <v>163700</v>
          </cell>
        </row>
        <row r="5278">
          <cell r="M5278">
            <v>1</v>
          </cell>
          <cell r="N5278">
            <v>163700</v>
          </cell>
        </row>
        <row r="5279">
          <cell r="M5279">
            <v>1</v>
          </cell>
          <cell r="N5279">
            <v>163700</v>
          </cell>
        </row>
        <row r="5280">
          <cell r="M5280">
            <v>1</v>
          </cell>
          <cell r="N5280">
            <v>163700</v>
          </cell>
        </row>
        <row r="5281">
          <cell r="M5281">
            <v>1</v>
          </cell>
          <cell r="N5281">
            <v>163700</v>
          </cell>
        </row>
        <row r="5282">
          <cell r="M5282">
            <v>1</v>
          </cell>
          <cell r="N5282">
            <v>163700</v>
          </cell>
        </row>
        <row r="5283">
          <cell r="M5283">
            <v>1</v>
          </cell>
          <cell r="N5283">
            <v>163700</v>
          </cell>
        </row>
        <row r="5284">
          <cell r="M5284">
            <v>1</v>
          </cell>
          <cell r="N5284">
            <v>163700</v>
          </cell>
        </row>
        <row r="5285">
          <cell r="M5285">
            <v>1</v>
          </cell>
          <cell r="N5285">
            <v>163700</v>
          </cell>
        </row>
        <row r="5286">
          <cell r="M5286">
            <v>1</v>
          </cell>
          <cell r="N5286">
            <v>162517</v>
          </cell>
        </row>
        <row r="5287">
          <cell r="M5287">
            <v>1</v>
          </cell>
          <cell r="N5287">
            <v>162517</v>
          </cell>
        </row>
        <row r="5288">
          <cell r="M5288">
            <v>1</v>
          </cell>
          <cell r="N5288">
            <v>162517</v>
          </cell>
        </row>
        <row r="5289">
          <cell r="M5289">
            <v>1</v>
          </cell>
          <cell r="N5289">
            <v>162517</v>
          </cell>
        </row>
        <row r="5290">
          <cell r="M5290">
            <v>1</v>
          </cell>
          <cell r="N5290">
            <v>162517</v>
          </cell>
        </row>
        <row r="5291">
          <cell r="M5291">
            <v>1</v>
          </cell>
          <cell r="N5291">
            <v>162517</v>
          </cell>
        </row>
        <row r="5292">
          <cell r="M5292">
            <v>1</v>
          </cell>
          <cell r="N5292">
            <v>162517</v>
          </cell>
        </row>
        <row r="5293">
          <cell r="M5293">
            <v>1</v>
          </cell>
          <cell r="N5293">
            <v>162517</v>
          </cell>
        </row>
        <row r="5294">
          <cell r="M5294">
            <v>1</v>
          </cell>
          <cell r="N5294">
            <v>162599</v>
          </cell>
        </row>
        <row r="5295">
          <cell r="M5295">
            <v>1</v>
          </cell>
          <cell r="N5295">
            <v>162599</v>
          </cell>
        </row>
        <row r="5296">
          <cell r="M5296">
            <v>1</v>
          </cell>
          <cell r="N5296">
            <v>162599</v>
          </cell>
        </row>
        <row r="5297">
          <cell r="M5297">
            <v>1</v>
          </cell>
          <cell r="N5297">
            <v>162599</v>
          </cell>
        </row>
        <row r="5298">
          <cell r="M5298">
            <v>1</v>
          </cell>
          <cell r="N5298">
            <v>162753</v>
          </cell>
        </row>
        <row r="5299">
          <cell r="M5299">
            <v>1</v>
          </cell>
          <cell r="N5299">
            <v>162753</v>
          </cell>
        </row>
        <row r="5300">
          <cell r="M5300">
            <v>1</v>
          </cell>
          <cell r="N5300">
            <v>162753</v>
          </cell>
        </row>
        <row r="5301">
          <cell r="M5301">
            <v>1</v>
          </cell>
          <cell r="N5301">
            <v>162753</v>
          </cell>
        </row>
        <row r="5302">
          <cell r="M5302">
            <v>1</v>
          </cell>
          <cell r="N5302">
            <v>162753</v>
          </cell>
        </row>
        <row r="5303">
          <cell r="M5303">
            <v>1</v>
          </cell>
          <cell r="N5303">
            <v>162753</v>
          </cell>
        </row>
        <row r="5304">
          <cell r="M5304">
            <v>1</v>
          </cell>
          <cell r="N5304">
            <v>163395</v>
          </cell>
        </row>
        <row r="5305">
          <cell r="M5305">
            <v>1</v>
          </cell>
          <cell r="N5305">
            <v>163607</v>
          </cell>
        </row>
        <row r="5306">
          <cell r="M5306">
            <v>1</v>
          </cell>
          <cell r="N5306">
            <v>162529</v>
          </cell>
        </row>
        <row r="5307">
          <cell r="M5307">
            <v>1</v>
          </cell>
          <cell r="N5307">
            <v>162529</v>
          </cell>
        </row>
        <row r="5308">
          <cell r="M5308">
            <v>1</v>
          </cell>
          <cell r="N5308">
            <v>162529</v>
          </cell>
        </row>
        <row r="5309">
          <cell r="M5309">
            <v>1</v>
          </cell>
          <cell r="N5309">
            <v>162529</v>
          </cell>
        </row>
        <row r="5310">
          <cell r="M5310">
            <v>1</v>
          </cell>
          <cell r="N5310">
            <v>162529</v>
          </cell>
        </row>
        <row r="5311">
          <cell r="M5311">
            <v>1</v>
          </cell>
          <cell r="N5311">
            <v>162605</v>
          </cell>
        </row>
        <row r="5312">
          <cell r="M5312">
            <v>1</v>
          </cell>
          <cell r="N5312">
            <v>162605</v>
          </cell>
        </row>
        <row r="5313">
          <cell r="M5313">
            <v>1</v>
          </cell>
          <cell r="N5313">
            <v>162605</v>
          </cell>
        </row>
        <row r="5314">
          <cell r="M5314">
            <v>1</v>
          </cell>
          <cell r="N5314">
            <v>162684</v>
          </cell>
        </row>
        <row r="5315">
          <cell r="M5315">
            <v>1</v>
          </cell>
          <cell r="N5315">
            <v>162830</v>
          </cell>
        </row>
        <row r="5316">
          <cell r="M5316">
            <v>1</v>
          </cell>
          <cell r="N5316">
            <v>162830</v>
          </cell>
        </row>
        <row r="5317">
          <cell r="M5317">
            <v>1</v>
          </cell>
          <cell r="N5317">
            <v>162830</v>
          </cell>
        </row>
        <row r="5318">
          <cell r="M5318">
            <v>1</v>
          </cell>
          <cell r="N5318">
            <v>162830</v>
          </cell>
        </row>
        <row r="5319">
          <cell r="M5319">
            <v>1</v>
          </cell>
          <cell r="N5319">
            <v>163412</v>
          </cell>
        </row>
        <row r="5320">
          <cell r="M5320">
            <v>1</v>
          </cell>
          <cell r="N5320">
            <v>162293</v>
          </cell>
        </row>
        <row r="5321">
          <cell r="M5321">
            <v>1</v>
          </cell>
          <cell r="N5321">
            <v>162366</v>
          </cell>
        </row>
        <row r="5322">
          <cell r="M5322">
            <v>1</v>
          </cell>
          <cell r="N5322">
            <v>162366</v>
          </cell>
        </row>
        <row r="5323">
          <cell r="M5323">
            <v>1</v>
          </cell>
          <cell r="N5323">
            <v>162537</v>
          </cell>
        </row>
        <row r="5324">
          <cell r="M5324">
            <v>1</v>
          </cell>
          <cell r="N5324">
            <v>162537</v>
          </cell>
        </row>
        <row r="5325">
          <cell r="M5325">
            <v>1</v>
          </cell>
          <cell r="N5325">
            <v>162537</v>
          </cell>
        </row>
        <row r="5326">
          <cell r="M5326">
            <v>1</v>
          </cell>
          <cell r="N5326">
            <v>162537</v>
          </cell>
        </row>
        <row r="5327">
          <cell r="M5327">
            <v>1</v>
          </cell>
          <cell r="N5327">
            <v>162537</v>
          </cell>
        </row>
        <row r="5328">
          <cell r="M5328">
            <v>1</v>
          </cell>
          <cell r="N5328">
            <v>162537</v>
          </cell>
        </row>
        <row r="5329">
          <cell r="M5329">
            <v>1</v>
          </cell>
          <cell r="N5329">
            <v>162537</v>
          </cell>
        </row>
        <row r="5330">
          <cell r="M5330">
            <v>1</v>
          </cell>
          <cell r="N5330">
            <v>162537</v>
          </cell>
        </row>
        <row r="5331">
          <cell r="M5331">
            <v>1</v>
          </cell>
          <cell r="N5331">
            <v>162606</v>
          </cell>
        </row>
        <row r="5332">
          <cell r="M5332">
            <v>1</v>
          </cell>
          <cell r="N5332">
            <v>162638</v>
          </cell>
        </row>
        <row r="5333">
          <cell r="M5333">
            <v>1</v>
          </cell>
          <cell r="N5333">
            <v>162831</v>
          </cell>
        </row>
        <row r="5334">
          <cell r="M5334">
            <v>1</v>
          </cell>
          <cell r="N5334">
            <v>162831</v>
          </cell>
        </row>
        <row r="5335">
          <cell r="M5335">
            <v>1</v>
          </cell>
          <cell r="N5335">
            <v>162831</v>
          </cell>
        </row>
        <row r="5336">
          <cell r="M5336">
            <v>1</v>
          </cell>
          <cell r="N5336">
            <v>162831</v>
          </cell>
        </row>
        <row r="5337">
          <cell r="M5337">
            <v>1</v>
          </cell>
          <cell r="N5337">
            <v>162906</v>
          </cell>
        </row>
        <row r="5338">
          <cell r="M5338">
            <v>1</v>
          </cell>
          <cell r="N5338">
            <v>162906</v>
          </cell>
        </row>
        <row r="5339">
          <cell r="M5339">
            <v>1</v>
          </cell>
          <cell r="N5339">
            <v>162906</v>
          </cell>
        </row>
        <row r="5340">
          <cell r="M5340">
            <v>1</v>
          </cell>
          <cell r="N5340">
            <v>162906</v>
          </cell>
        </row>
        <row r="5341">
          <cell r="M5341">
            <v>1</v>
          </cell>
          <cell r="N5341">
            <v>162906</v>
          </cell>
        </row>
        <row r="5342">
          <cell r="M5342">
            <v>1</v>
          </cell>
          <cell r="N5342">
            <v>162906</v>
          </cell>
        </row>
        <row r="5343">
          <cell r="M5343">
            <v>1</v>
          </cell>
          <cell r="N5343">
            <v>163413</v>
          </cell>
        </row>
        <row r="5344">
          <cell r="M5344">
            <v>1</v>
          </cell>
          <cell r="N5344">
            <v>163653</v>
          </cell>
        </row>
        <row r="5345">
          <cell r="M5345">
            <v>1</v>
          </cell>
          <cell r="N5345">
            <v>163653</v>
          </cell>
        </row>
        <row r="5346">
          <cell r="M5346">
            <v>1</v>
          </cell>
          <cell r="N5346">
            <v>163653</v>
          </cell>
        </row>
        <row r="5347">
          <cell r="M5347">
            <v>1</v>
          </cell>
          <cell r="N5347">
            <v>163653</v>
          </cell>
        </row>
        <row r="5348">
          <cell r="M5348">
            <v>1</v>
          </cell>
          <cell r="N5348" t="str">
            <v>-</v>
          </cell>
        </row>
        <row r="5349">
          <cell r="M5349">
            <v>1</v>
          </cell>
          <cell r="N5349" t="str">
            <v>-</v>
          </cell>
        </row>
        <row r="5350">
          <cell r="M5350">
            <v>1</v>
          </cell>
          <cell r="N5350">
            <v>162516</v>
          </cell>
        </row>
        <row r="5351">
          <cell r="M5351">
            <v>1</v>
          </cell>
          <cell r="N5351">
            <v>162516</v>
          </cell>
        </row>
        <row r="5352">
          <cell r="M5352">
            <v>1</v>
          </cell>
          <cell r="N5352">
            <v>162516</v>
          </cell>
        </row>
        <row r="5353">
          <cell r="M5353">
            <v>1</v>
          </cell>
          <cell r="N5353">
            <v>162516</v>
          </cell>
        </row>
        <row r="5354">
          <cell r="M5354">
            <v>1</v>
          </cell>
          <cell r="N5354">
            <v>162516</v>
          </cell>
        </row>
        <row r="5355">
          <cell r="M5355">
            <v>1</v>
          </cell>
          <cell r="N5355">
            <v>162597</v>
          </cell>
        </row>
        <row r="5356">
          <cell r="M5356">
            <v>1</v>
          </cell>
          <cell r="N5356">
            <v>162597</v>
          </cell>
        </row>
        <row r="5357">
          <cell r="M5357">
            <v>1</v>
          </cell>
          <cell r="N5357">
            <v>162597</v>
          </cell>
        </row>
        <row r="5358">
          <cell r="M5358">
            <v>1</v>
          </cell>
          <cell r="N5358">
            <v>162622</v>
          </cell>
        </row>
        <row r="5359">
          <cell r="M5359">
            <v>1</v>
          </cell>
          <cell r="N5359">
            <v>162622</v>
          </cell>
        </row>
        <row r="5360">
          <cell r="M5360">
            <v>1</v>
          </cell>
          <cell r="N5360">
            <v>162622</v>
          </cell>
        </row>
        <row r="5361">
          <cell r="M5361">
            <v>1</v>
          </cell>
          <cell r="N5361">
            <v>162676</v>
          </cell>
        </row>
        <row r="5362">
          <cell r="M5362">
            <v>1</v>
          </cell>
          <cell r="N5362">
            <v>162744</v>
          </cell>
        </row>
        <row r="5363">
          <cell r="M5363">
            <v>1</v>
          </cell>
          <cell r="N5363">
            <v>162744</v>
          </cell>
        </row>
        <row r="5364">
          <cell r="M5364">
            <v>1</v>
          </cell>
          <cell r="N5364">
            <v>162744</v>
          </cell>
        </row>
        <row r="5365">
          <cell r="M5365">
            <v>1</v>
          </cell>
          <cell r="N5365">
            <v>162744</v>
          </cell>
        </row>
        <row r="5366">
          <cell r="M5366">
            <v>1</v>
          </cell>
          <cell r="N5366">
            <v>162744</v>
          </cell>
        </row>
        <row r="5367">
          <cell r="M5367">
            <v>1</v>
          </cell>
          <cell r="N5367">
            <v>162744</v>
          </cell>
        </row>
        <row r="5368">
          <cell r="M5368">
            <v>1</v>
          </cell>
          <cell r="N5368">
            <v>162744</v>
          </cell>
        </row>
        <row r="5369">
          <cell r="M5369">
            <v>1</v>
          </cell>
          <cell r="N5369">
            <v>163389</v>
          </cell>
        </row>
        <row r="5370">
          <cell r="M5370">
            <v>1</v>
          </cell>
          <cell r="N5370" t="str">
            <v>-</v>
          </cell>
        </row>
        <row r="5371">
          <cell r="M5371">
            <v>1</v>
          </cell>
          <cell r="N5371">
            <v>162488</v>
          </cell>
        </row>
        <row r="5372">
          <cell r="M5372">
            <v>1</v>
          </cell>
          <cell r="N5372">
            <v>162488</v>
          </cell>
        </row>
        <row r="5373">
          <cell r="M5373">
            <v>1</v>
          </cell>
          <cell r="N5373">
            <v>162488</v>
          </cell>
        </row>
        <row r="5374">
          <cell r="M5374">
            <v>1</v>
          </cell>
          <cell r="N5374">
            <v>162488</v>
          </cell>
        </row>
        <row r="5375">
          <cell r="M5375">
            <v>1</v>
          </cell>
          <cell r="N5375">
            <v>162488</v>
          </cell>
        </row>
        <row r="5376">
          <cell r="M5376">
            <v>1</v>
          </cell>
          <cell r="N5376">
            <v>162488</v>
          </cell>
        </row>
        <row r="5377">
          <cell r="M5377">
            <v>1</v>
          </cell>
          <cell r="N5377">
            <v>162488</v>
          </cell>
        </row>
        <row r="5378">
          <cell r="M5378">
            <v>1</v>
          </cell>
          <cell r="N5378">
            <v>162488</v>
          </cell>
        </row>
        <row r="5379">
          <cell r="M5379">
            <v>1</v>
          </cell>
          <cell r="N5379">
            <v>162609</v>
          </cell>
        </row>
        <row r="5380">
          <cell r="M5380">
            <v>1</v>
          </cell>
          <cell r="N5380">
            <v>162609</v>
          </cell>
        </row>
        <row r="5381">
          <cell r="M5381">
            <v>1</v>
          </cell>
          <cell r="N5381">
            <v>162609</v>
          </cell>
        </row>
        <row r="5382">
          <cell r="M5382">
            <v>1</v>
          </cell>
          <cell r="N5382">
            <v>162609</v>
          </cell>
        </row>
        <row r="5383">
          <cell r="M5383">
            <v>1</v>
          </cell>
          <cell r="N5383">
            <v>162645</v>
          </cell>
        </row>
        <row r="5384">
          <cell r="M5384">
            <v>1</v>
          </cell>
          <cell r="N5384">
            <v>162645</v>
          </cell>
        </row>
        <row r="5385">
          <cell r="M5385">
            <v>1</v>
          </cell>
          <cell r="N5385">
            <v>162645</v>
          </cell>
        </row>
        <row r="5386">
          <cell r="M5386">
            <v>1</v>
          </cell>
          <cell r="N5386">
            <v>162645</v>
          </cell>
        </row>
        <row r="5387">
          <cell r="M5387">
            <v>1</v>
          </cell>
          <cell r="N5387">
            <v>162645</v>
          </cell>
        </row>
        <row r="5388">
          <cell r="M5388">
            <v>1</v>
          </cell>
          <cell r="N5388">
            <v>162687</v>
          </cell>
        </row>
        <row r="5389">
          <cell r="M5389">
            <v>1</v>
          </cell>
          <cell r="N5389">
            <v>162841</v>
          </cell>
        </row>
        <row r="5390">
          <cell r="M5390">
            <v>1</v>
          </cell>
          <cell r="N5390">
            <v>162841</v>
          </cell>
        </row>
        <row r="5391">
          <cell r="M5391">
            <v>1</v>
          </cell>
          <cell r="N5391">
            <v>162841</v>
          </cell>
        </row>
        <row r="5392">
          <cell r="M5392">
            <v>1</v>
          </cell>
          <cell r="N5392">
            <v>162841</v>
          </cell>
        </row>
        <row r="5393">
          <cell r="M5393">
            <v>1</v>
          </cell>
          <cell r="N5393">
            <v>162841</v>
          </cell>
        </row>
        <row r="5394">
          <cell r="M5394">
            <v>1</v>
          </cell>
          <cell r="N5394">
            <v>163420</v>
          </cell>
        </row>
        <row r="5395">
          <cell r="M5395">
            <v>2</v>
          </cell>
          <cell r="N5395">
            <v>163633</v>
          </cell>
        </row>
        <row r="5396">
          <cell r="M5396">
            <v>2</v>
          </cell>
          <cell r="N5396">
            <v>163634</v>
          </cell>
        </row>
        <row r="5397">
          <cell r="M5397">
            <v>1</v>
          </cell>
          <cell r="N5397">
            <v>162611</v>
          </cell>
        </row>
        <row r="5398">
          <cell r="M5398">
            <v>1</v>
          </cell>
          <cell r="N5398">
            <v>162611</v>
          </cell>
        </row>
        <row r="5399">
          <cell r="M5399">
            <v>1</v>
          </cell>
          <cell r="N5399">
            <v>162611</v>
          </cell>
        </row>
        <row r="5400">
          <cell r="M5400">
            <v>1</v>
          </cell>
          <cell r="N5400">
            <v>162611</v>
          </cell>
        </row>
        <row r="5401">
          <cell r="M5401">
            <v>1</v>
          </cell>
          <cell r="N5401">
            <v>162646</v>
          </cell>
        </row>
        <row r="5402">
          <cell r="M5402">
            <v>1</v>
          </cell>
          <cell r="N5402">
            <v>162646</v>
          </cell>
        </row>
        <row r="5403">
          <cell r="M5403">
            <v>1</v>
          </cell>
          <cell r="N5403">
            <v>162646</v>
          </cell>
        </row>
        <row r="5404">
          <cell r="M5404">
            <v>1</v>
          </cell>
          <cell r="N5404">
            <v>162646</v>
          </cell>
        </row>
        <row r="5405">
          <cell r="M5405">
            <v>1</v>
          </cell>
          <cell r="N5405">
            <v>162688</v>
          </cell>
        </row>
        <row r="5406">
          <cell r="M5406">
            <v>1</v>
          </cell>
          <cell r="N5406">
            <v>162688</v>
          </cell>
        </row>
        <row r="5407">
          <cell r="M5407">
            <v>1</v>
          </cell>
          <cell r="N5407">
            <v>162842</v>
          </cell>
        </row>
        <row r="5408">
          <cell r="M5408">
            <v>1</v>
          </cell>
          <cell r="N5408">
            <v>162842</v>
          </cell>
        </row>
        <row r="5409">
          <cell r="M5409">
            <v>1</v>
          </cell>
          <cell r="N5409">
            <v>162842</v>
          </cell>
        </row>
        <row r="5410">
          <cell r="M5410">
            <v>1</v>
          </cell>
          <cell r="N5410">
            <v>162842</v>
          </cell>
        </row>
        <row r="5411">
          <cell r="M5411">
            <v>1</v>
          </cell>
          <cell r="N5411">
            <v>163421</v>
          </cell>
        </row>
        <row r="5412">
          <cell r="M5412">
            <v>1</v>
          </cell>
          <cell r="N5412">
            <v>163421</v>
          </cell>
        </row>
        <row r="5413">
          <cell r="M5413">
            <v>1</v>
          </cell>
          <cell r="N5413">
            <v>163609</v>
          </cell>
        </row>
        <row r="5414">
          <cell r="M5414">
            <v>1</v>
          </cell>
          <cell r="N5414">
            <v>163609</v>
          </cell>
        </row>
        <row r="5415">
          <cell r="M5415">
            <v>1</v>
          </cell>
          <cell r="N5415">
            <v>162634</v>
          </cell>
        </row>
        <row r="5416">
          <cell r="M5416">
            <v>1</v>
          </cell>
          <cell r="N5416">
            <v>162808</v>
          </cell>
        </row>
        <row r="5417">
          <cell r="M5417">
            <v>1</v>
          </cell>
          <cell r="N5417">
            <v>162808</v>
          </cell>
        </row>
        <row r="5418">
          <cell r="M5418">
            <v>1</v>
          </cell>
          <cell r="N5418">
            <v>162808</v>
          </cell>
        </row>
        <row r="5419">
          <cell r="M5419">
            <v>1</v>
          </cell>
          <cell r="N5419">
            <v>162808</v>
          </cell>
        </row>
        <row r="5420">
          <cell r="M5420">
            <v>1</v>
          </cell>
          <cell r="N5420">
            <v>162808</v>
          </cell>
        </row>
        <row r="5421">
          <cell r="M5421">
            <v>1</v>
          </cell>
          <cell r="N5421">
            <v>162808</v>
          </cell>
        </row>
        <row r="5422">
          <cell r="M5422">
            <v>1</v>
          </cell>
          <cell r="N5422">
            <v>163408</v>
          </cell>
        </row>
        <row r="5423">
          <cell r="M5423">
            <v>1</v>
          </cell>
          <cell r="N5423">
            <v>163573</v>
          </cell>
        </row>
        <row r="5424">
          <cell r="M5424">
            <v>1</v>
          </cell>
          <cell r="N5424">
            <v>162602</v>
          </cell>
        </row>
        <row r="5425">
          <cell r="M5425">
            <v>1</v>
          </cell>
          <cell r="N5425">
            <v>162635</v>
          </cell>
        </row>
        <row r="5426">
          <cell r="M5426">
            <v>1</v>
          </cell>
          <cell r="N5426">
            <v>162682</v>
          </cell>
        </row>
        <row r="5427">
          <cell r="M5427">
            <v>1</v>
          </cell>
          <cell r="N5427">
            <v>162809</v>
          </cell>
        </row>
        <row r="5428">
          <cell r="M5428">
            <v>1</v>
          </cell>
          <cell r="N5428">
            <v>162809</v>
          </cell>
        </row>
        <row r="5429">
          <cell r="M5429">
            <v>1</v>
          </cell>
          <cell r="N5429">
            <v>162809</v>
          </cell>
        </row>
        <row r="5430">
          <cell r="M5430">
            <v>1</v>
          </cell>
          <cell r="N5430">
            <v>162809</v>
          </cell>
        </row>
        <row r="5431">
          <cell r="M5431">
            <v>2</v>
          </cell>
          <cell r="N5431">
            <v>163628</v>
          </cell>
        </row>
        <row r="5432">
          <cell r="M5432">
            <v>2</v>
          </cell>
          <cell r="N5432">
            <v>163628</v>
          </cell>
        </row>
        <row r="5433">
          <cell r="M5433">
            <v>1</v>
          </cell>
          <cell r="N5433" t="str">
            <v>-</v>
          </cell>
        </row>
        <row r="5434">
          <cell r="M5434">
            <v>1</v>
          </cell>
          <cell r="N5434" t="str">
            <v>-</v>
          </cell>
        </row>
        <row r="5435">
          <cell r="M5435">
            <v>1</v>
          </cell>
          <cell r="N5435">
            <v>162603</v>
          </cell>
        </row>
        <row r="5436">
          <cell r="M5436">
            <v>1</v>
          </cell>
          <cell r="N5436">
            <v>162603</v>
          </cell>
        </row>
        <row r="5437">
          <cell r="M5437">
            <v>1</v>
          </cell>
          <cell r="N5437">
            <v>162603</v>
          </cell>
        </row>
        <row r="5438">
          <cell r="M5438">
            <v>1</v>
          </cell>
          <cell r="N5438">
            <v>162603</v>
          </cell>
        </row>
        <row r="5439">
          <cell r="M5439">
            <v>1</v>
          </cell>
          <cell r="N5439">
            <v>162603</v>
          </cell>
        </row>
        <row r="5440">
          <cell r="M5440">
            <v>1</v>
          </cell>
          <cell r="N5440">
            <v>162603</v>
          </cell>
        </row>
        <row r="5441">
          <cell r="M5441">
            <v>1</v>
          </cell>
          <cell r="N5441">
            <v>162603</v>
          </cell>
        </row>
        <row r="5442">
          <cell r="M5442">
            <v>1</v>
          </cell>
          <cell r="N5442">
            <v>162603</v>
          </cell>
        </row>
        <row r="5443">
          <cell r="M5443">
            <v>1</v>
          </cell>
          <cell r="N5443">
            <v>162603</v>
          </cell>
        </row>
        <row r="5444">
          <cell r="M5444">
            <v>1</v>
          </cell>
          <cell r="N5444">
            <v>162636</v>
          </cell>
        </row>
        <row r="5445">
          <cell r="M5445">
            <v>1</v>
          </cell>
          <cell r="N5445">
            <v>162636</v>
          </cell>
        </row>
        <row r="5446">
          <cell r="M5446">
            <v>1</v>
          </cell>
          <cell r="N5446">
            <v>162636</v>
          </cell>
        </row>
        <row r="5447">
          <cell r="M5447">
            <v>1</v>
          </cell>
          <cell r="N5447">
            <v>162636</v>
          </cell>
        </row>
        <row r="5448">
          <cell r="M5448">
            <v>1</v>
          </cell>
          <cell r="N5448">
            <v>162636</v>
          </cell>
        </row>
        <row r="5449">
          <cell r="M5449">
            <v>1</v>
          </cell>
          <cell r="N5449">
            <v>162636</v>
          </cell>
        </row>
        <row r="5450">
          <cell r="M5450">
            <v>1</v>
          </cell>
          <cell r="N5450">
            <v>162691</v>
          </cell>
        </row>
        <row r="5451">
          <cell r="M5451">
            <v>1</v>
          </cell>
          <cell r="N5451">
            <v>162693</v>
          </cell>
        </row>
        <row r="5452">
          <cell r="M5452">
            <v>1</v>
          </cell>
          <cell r="N5452">
            <v>162812</v>
          </cell>
        </row>
        <row r="5453">
          <cell r="M5453">
            <v>1</v>
          </cell>
          <cell r="N5453">
            <v>162812</v>
          </cell>
        </row>
        <row r="5454">
          <cell r="M5454">
            <v>1</v>
          </cell>
          <cell r="N5454">
            <v>162812</v>
          </cell>
        </row>
        <row r="5455">
          <cell r="M5455">
            <v>1</v>
          </cell>
          <cell r="N5455">
            <v>162812</v>
          </cell>
        </row>
        <row r="5456">
          <cell r="M5456">
            <v>1</v>
          </cell>
          <cell r="N5456">
            <v>162812</v>
          </cell>
        </row>
        <row r="5457">
          <cell r="M5457">
            <v>1</v>
          </cell>
          <cell r="N5457">
            <v>162812</v>
          </cell>
        </row>
        <row r="5458">
          <cell r="M5458">
            <v>1</v>
          </cell>
          <cell r="N5458">
            <v>162812</v>
          </cell>
        </row>
        <row r="5459">
          <cell r="M5459">
            <v>1</v>
          </cell>
          <cell r="N5459">
            <v>162812</v>
          </cell>
        </row>
        <row r="5460">
          <cell r="M5460">
            <v>1</v>
          </cell>
          <cell r="N5460">
            <v>162812</v>
          </cell>
        </row>
        <row r="5461">
          <cell r="M5461">
            <v>1</v>
          </cell>
          <cell r="N5461">
            <v>163410</v>
          </cell>
        </row>
        <row r="5462">
          <cell r="M5462">
            <v>1</v>
          </cell>
          <cell r="N5462">
            <v>163410</v>
          </cell>
        </row>
        <row r="5463">
          <cell r="M5463">
            <v>1</v>
          </cell>
          <cell r="N5463">
            <v>163410</v>
          </cell>
        </row>
        <row r="5464">
          <cell r="M5464">
            <v>1</v>
          </cell>
          <cell r="N5464">
            <v>163528</v>
          </cell>
        </row>
        <row r="5465">
          <cell r="M5465">
            <v>1</v>
          </cell>
          <cell r="N5465">
            <v>163554</v>
          </cell>
        </row>
        <row r="5466">
          <cell r="M5466">
            <v>1</v>
          </cell>
          <cell r="N5466">
            <v>163554</v>
          </cell>
        </row>
        <row r="5467">
          <cell r="M5467" t="str">
            <v>-</v>
          </cell>
          <cell r="N5467" t="str">
            <v>-</v>
          </cell>
        </row>
        <row r="5468">
          <cell r="M5468">
            <v>2</v>
          </cell>
          <cell r="N5468" t="str">
            <v>163629 e 163630</v>
          </cell>
        </row>
        <row r="5469">
          <cell r="M5469">
            <v>2</v>
          </cell>
          <cell r="N5469" t="str">
            <v>163629 e 163630</v>
          </cell>
        </row>
        <row r="5470">
          <cell r="M5470">
            <v>2</v>
          </cell>
          <cell r="N5470" t="str">
            <v>163629 e 163630</v>
          </cell>
        </row>
        <row r="5471">
          <cell r="M5471">
            <v>2</v>
          </cell>
          <cell r="N5471" t="str">
            <v>163629 e 163630</v>
          </cell>
        </row>
        <row r="5472">
          <cell r="M5472">
            <v>2</v>
          </cell>
          <cell r="N5472" t="str">
            <v>163629 e 163630</v>
          </cell>
        </row>
        <row r="5473">
          <cell r="M5473">
            <v>2</v>
          </cell>
          <cell r="N5473" t="str">
            <v>163629 e 163630</v>
          </cell>
        </row>
        <row r="5474">
          <cell r="M5474">
            <v>2</v>
          </cell>
          <cell r="N5474" t="str">
            <v>163629 e 163630</v>
          </cell>
        </row>
        <row r="5475">
          <cell r="M5475">
            <v>2</v>
          </cell>
          <cell r="N5475" t="str">
            <v>163629 e 163630</v>
          </cell>
        </row>
        <row r="5476">
          <cell r="M5476">
            <v>2</v>
          </cell>
          <cell r="N5476" t="str">
            <v>163629 e 163630</v>
          </cell>
        </row>
        <row r="5477">
          <cell r="M5477">
            <v>2</v>
          </cell>
          <cell r="N5477" t="str">
            <v>163629 e 163630</v>
          </cell>
        </row>
        <row r="5478">
          <cell r="M5478">
            <v>2</v>
          </cell>
          <cell r="N5478" t="str">
            <v>163629 e 163630</v>
          </cell>
        </row>
        <row r="5479">
          <cell r="M5479">
            <v>2</v>
          </cell>
          <cell r="N5479" t="str">
            <v>163629 e 163630</v>
          </cell>
        </row>
        <row r="5480">
          <cell r="M5480">
            <v>2</v>
          </cell>
          <cell r="N5480" t="str">
            <v>163629 e 163630</v>
          </cell>
        </row>
        <row r="5481">
          <cell r="M5481">
            <v>2</v>
          </cell>
          <cell r="N5481" t="str">
            <v>163629 e 163630</v>
          </cell>
        </row>
        <row r="5482">
          <cell r="M5482">
            <v>2</v>
          </cell>
          <cell r="N5482" t="str">
            <v>163629 e 163630</v>
          </cell>
        </row>
        <row r="5483">
          <cell r="M5483">
            <v>2</v>
          </cell>
          <cell r="N5483" t="str">
            <v>163629 e 163630</v>
          </cell>
        </row>
        <row r="5484">
          <cell r="M5484">
            <v>1</v>
          </cell>
          <cell r="N5484">
            <v>162510</v>
          </cell>
        </row>
        <row r="5485">
          <cell r="M5485">
            <v>1</v>
          </cell>
          <cell r="N5485">
            <v>162510</v>
          </cell>
        </row>
        <row r="5486">
          <cell r="M5486">
            <v>1</v>
          </cell>
          <cell r="N5486">
            <v>162510</v>
          </cell>
        </row>
        <row r="5487">
          <cell r="M5487">
            <v>1</v>
          </cell>
          <cell r="N5487">
            <v>162510</v>
          </cell>
        </row>
        <row r="5488">
          <cell r="M5488">
            <v>1</v>
          </cell>
          <cell r="N5488">
            <v>162510</v>
          </cell>
        </row>
        <row r="5489">
          <cell r="M5489">
            <v>1</v>
          </cell>
          <cell r="N5489">
            <v>162510</v>
          </cell>
        </row>
        <row r="5490">
          <cell r="M5490">
            <v>1</v>
          </cell>
          <cell r="N5490">
            <v>162510</v>
          </cell>
        </row>
        <row r="5491">
          <cell r="M5491">
            <v>1</v>
          </cell>
          <cell r="N5491">
            <v>162510</v>
          </cell>
        </row>
        <row r="5492">
          <cell r="M5492">
            <v>1</v>
          </cell>
          <cell r="N5492">
            <v>162591</v>
          </cell>
        </row>
        <row r="5493">
          <cell r="M5493">
            <v>1</v>
          </cell>
          <cell r="N5493">
            <v>162591</v>
          </cell>
        </row>
        <row r="5494">
          <cell r="M5494">
            <v>1</v>
          </cell>
          <cell r="N5494">
            <v>162591</v>
          </cell>
        </row>
        <row r="5495">
          <cell r="M5495">
            <v>1</v>
          </cell>
          <cell r="N5495">
            <v>162591</v>
          </cell>
        </row>
        <row r="5496">
          <cell r="M5496">
            <v>1</v>
          </cell>
          <cell r="N5496">
            <v>162591</v>
          </cell>
        </row>
        <row r="5497">
          <cell r="M5497">
            <v>1</v>
          </cell>
          <cell r="N5497">
            <v>162591</v>
          </cell>
        </row>
        <row r="5498">
          <cell r="M5498">
            <v>1</v>
          </cell>
          <cell r="N5498">
            <v>162591</v>
          </cell>
        </row>
        <row r="5499">
          <cell r="M5499">
            <v>1</v>
          </cell>
          <cell r="N5499">
            <v>162591</v>
          </cell>
        </row>
        <row r="5500">
          <cell r="M5500">
            <v>1</v>
          </cell>
          <cell r="N5500">
            <v>162591</v>
          </cell>
        </row>
        <row r="5501">
          <cell r="M5501">
            <v>1</v>
          </cell>
          <cell r="N5501">
            <v>162591</v>
          </cell>
        </row>
        <row r="5502">
          <cell r="M5502">
            <v>1</v>
          </cell>
          <cell r="N5502">
            <v>162669</v>
          </cell>
        </row>
        <row r="5503">
          <cell r="M5503">
            <v>1</v>
          </cell>
          <cell r="N5503">
            <v>162669</v>
          </cell>
        </row>
        <row r="5504">
          <cell r="M5504">
            <v>1</v>
          </cell>
          <cell r="N5504">
            <v>162669</v>
          </cell>
        </row>
        <row r="5505">
          <cell r="M5505">
            <v>1</v>
          </cell>
          <cell r="N5505">
            <v>162720</v>
          </cell>
        </row>
        <row r="5506">
          <cell r="M5506">
            <v>1</v>
          </cell>
          <cell r="N5506">
            <v>162720</v>
          </cell>
        </row>
        <row r="5507">
          <cell r="M5507">
            <v>1</v>
          </cell>
          <cell r="N5507">
            <v>162720</v>
          </cell>
        </row>
        <row r="5508">
          <cell r="M5508">
            <v>1</v>
          </cell>
          <cell r="N5508">
            <v>162720</v>
          </cell>
        </row>
        <row r="5509">
          <cell r="M5509">
            <v>1</v>
          </cell>
          <cell r="N5509">
            <v>162720</v>
          </cell>
        </row>
        <row r="5510">
          <cell r="M5510">
            <v>1</v>
          </cell>
          <cell r="N5510">
            <v>162720</v>
          </cell>
        </row>
        <row r="5511">
          <cell r="M5511">
            <v>1</v>
          </cell>
          <cell r="N5511">
            <v>162720</v>
          </cell>
        </row>
        <row r="5512">
          <cell r="M5512">
            <v>1</v>
          </cell>
          <cell r="N5512">
            <v>162720</v>
          </cell>
        </row>
        <row r="5513">
          <cell r="M5513">
            <v>1</v>
          </cell>
          <cell r="N5513">
            <v>162720</v>
          </cell>
        </row>
        <row r="5514">
          <cell r="M5514">
            <v>1</v>
          </cell>
          <cell r="N5514">
            <v>162720</v>
          </cell>
        </row>
        <row r="5515">
          <cell r="M5515">
            <v>1</v>
          </cell>
          <cell r="N5515">
            <v>162720</v>
          </cell>
        </row>
        <row r="5516">
          <cell r="M5516">
            <v>1</v>
          </cell>
          <cell r="N5516">
            <v>162720</v>
          </cell>
        </row>
        <row r="5517">
          <cell r="M5517">
            <v>1</v>
          </cell>
          <cell r="N5517">
            <v>162720</v>
          </cell>
        </row>
        <row r="5518">
          <cell r="M5518">
            <v>1</v>
          </cell>
          <cell r="N5518">
            <v>162720</v>
          </cell>
        </row>
        <row r="5519">
          <cell r="M5519">
            <v>1</v>
          </cell>
          <cell r="N5519">
            <v>163381</v>
          </cell>
        </row>
        <row r="5520">
          <cell r="M5520">
            <v>1</v>
          </cell>
          <cell r="N5520">
            <v>162615</v>
          </cell>
        </row>
        <row r="5521">
          <cell r="M5521">
            <v>1</v>
          </cell>
          <cell r="N5521">
            <v>162615</v>
          </cell>
        </row>
        <row r="5522">
          <cell r="M5522">
            <v>1</v>
          </cell>
          <cell r="N5522">
            <v>162615</v>
          </cell>
        </row>
        <row r="5523">
          <cell r="M5523">
            <v>1</v>
          </cell>
          <cell r="N5523">
            <v>162615</v>
          </cell>
        </row>
        <row r="5524">
          <cell r="M5524">
            <v>1</v>
          </cell>
          <cell r="N5524">
            <v>162615</v>
          </cell>
        </row>
        <row r="5525">
          <cell r="M5525">
            <v>1</v>
          </cell>
          <cell r="N5525">
            <v>162615</v>
          </cell>
        </row>
        <row r="5526">
          <cell r="M5526">
            <v>1</v>
          </cell>
          <cell r="N5526">
            <v>162615</v>
          </cell>
        </row>
        <row r="5527">
          <cell r="M5527">
            <v>1</v>
          </cell>
          <cell r="N5527">
            <v>162615</v>
          </cell>
        </row>
        <row r="5528">
          <cell r="M5528">
            <v>1</v>
          </cell>
          <cell r="N5528">
            <v>162656</v>
          </cell>
        </row>
        <row r="5529">
          <cell r="M5529">
            <v>1</v>
          </cell>
          <cell r="N5529">
            <v>162656</v>
          </cell>
        </row>
        <row r="5530">
          <cell r="M5530">
            <v>1</v>
          </cell>
          <cell r="N5530">
            <v>162656</v>
          </cell>
        </row>
        <row r="5531">
          <cell r="M5531">
            <v>1</v>
          </cell>
          <cell r="N5531">
            <v>162656</v>
          </cell>
        </row>
        <row r="5532">
          <cell r="M5532">
            <v>1</v>
          </cell>
          <cell r="N5532">
            <v>162656</v>
          </cell>
        </row>
        <row r="5533">
          <cell r="M5533">
            <v>1</v>
          </cell>
          <cell r="N5533">
            <v>162656</v>
          </cell>
        </row>
        <row r="5534">
          <cell r="M5534">
            <v>1</v>
          </cell>
          <cell r="N5534">
            <v>162656</v>
          </cell>
        </row>
        <row r="5535">
          <cell r="M5535">
            <v>1</v>
          </cell>
          <cell r="N5535">
            <v>162656</v>
          </cell>
        </row>
        <row r="5536">
          <cell r="M5536">
            <v>1</v>
          </cell>
          <cell r="N5536">
            <v>162656</v>
          </cell>
        </row>
        <row r="5537">
          <cell r="M5537">
            <v>1</v>
          </cell>
          <cell r="N5537">
            <v>162656</v>
          </cell>
        </row>
        <row r="5538">
          <cell r="M5538">
            <v>1</v>
          </cell>
          <cell r="N5538">
            <v>162690</v>
          </cell>
        </row>
        <row r="5539">
          <cell r="M5539">
            <v>1</v>
          </cell>
          <cell r="N5539">
            <v>162690</v>
          </cell>
        </row>
        <row r="5540">
          <cell r="M5540">
            <v>1</v>
          </cell>
          <cell r="N5540">
            <v>162690</v>
          </cell>
        </row>
        <row r="5541">
          <cell r="M5541">
            <v>1</v>
          </cell>
          <cell r="N5541">
            <v>162690</v>
          </cell>
        </row>
        <row r="5542">
          <cell r="M5542">
            <v>1</v>
          </cell>
          <cell r="N5542">
            <v>162690</v>
          </cell>
        </row>
        <row r="5543">
          <cell r="M5543">
            <v>1</v>
          </cell>
          <cell r="N5543">
            <v>163431</v>
          </cell>
        </row>
        <row r="5544">
          <cell r="M5544">
            <v>1</v>
          </cell>
          <cell r="N5544">
            <v>163610</v>
          </cell>
        </row>
        <row r="5545">
          <cell r="M5545">
            <v>1</v>
          </cell>
          <cell r="N5545">
            <v>163613</v>
          </cell>
        </row>
        <row r="5546">
          <cell r="M5546">
            <v>1</v>
          </cell>
          <cell r="N5546">
            <v>163623</v>
          </cell>
        </row>
        <row r="5547">
          <cell r="M5547">
            <v>1</v>
          </cell>
          <cell r="N5547">
            <v>163683</v>
          </cell>
        </row>
        <row r="5548">
          <cell r="M5548">
            <v>1</v>
          </cell>
          <cell r="N5548">
            <v>163683</v>
          </cell>
        </row>
        <row r="5549">
          <cell r="M5549">
            <v>1</v>
          </cell>
          <cell r="N5549">
            <v>163683</v>
          </cell>
        </row>
        <row r="5550">
          <cell r="M5550">
            <v>1</v>
          </cell>
          <cell r="N5550">
            <v>163683</v>
          </cell>
        </row>
        <row r="5551">
          <cell r="M5551">
            <v>1</v>
          </cell>
          <cell r="N5551">
            <v>163683</v>
          </cell>
        </row>
        <row r="5552">
          <cell r="M5552">
            <v>1</v>
          </cell>
          <cell r="N5552">
            <v>163683</v>
          </cell>
        </row>
        <row r="5553">
          <cell r="M5553">
            <v>1</v>
          </cell>
          <cell r="N5553">
            <v>163683</v>
          </cell>
        </row>
        <row r="5554">
          <cell r="M5554">
            <v>1</v>
          </cell>
          <cell r="N5554">
            <v>163683</v>
          </cell>
        </row>
        <row r="5555">
          <cell r="M5555">
            <v>1</v>
          </cell>
          <cell r="N5555">
            <v>163683</v>
          </cell>
        </row>
        <row r="5556">
          <cell r="M5556">
            <v>1</v>
          </cell>
          <cell r="N5556">
            <v>163683</v>
          </cell>
        </row>
        <row r="5557">
          <cell r="M5557">
            <v>1</v>
          </cell>
          <cell r="N5557">
            <v>162512</v>
          </cell>
        </row>
        <row r="5558">
          <cell r="M5558">
            <v>1</v>
          </cell>
          <cell r="N5558">
            <v>162512</v>
          </cell>
        </row>
        <row r="5559">
          <cell r="M5559">
            <v>1</v>
          </cell>
          <cell r="N5559">
            <v>162512</v>
          </cell>
        </row>
        <row r="5560">
          <cell r="M5560">
            <v>1</v>
          </cell>
          <cell r="N5560">
            <v>162512</v>
          </cell>
        </row>
        <row r="5561">
          <cell r="M5561">
            <v>1</v>
          </cell>
          <cell r="N5561">
            <v>162512</v>
          </cell>
        </row>
        <row r="5562">
          <cell r="M5562">
            <v>1</v>
          </cell>
          <cell r="N5562">
            <v>162512</v>
          </cell>
        </row>
        <row r="5563">
          <cell r="M5563">
            <v>1</v>
          </cell>
          <cell r="N5563">
            <v>162512</v>
          </cell>
        </row>
        <row r="5564">
          <cell r="M5564">
            <v>1</v>
          </cell>
          <cell r="N5564">
            <v>162512</v>
          </cell>
        </row>
        <row r="5565">
          <cell r="M5565">
            <v>1</v>
          </cell>
          <cell r="N5565">
            <v>162616</v>
          </cell>
        </row>
        <row r="5566">
          <cell r="M5566">
            <v>1</v>
          </cell>
          <cell r="N5566">
            <v>162673</v>
          </cell>
        </row>
        <row r="5567">
          <cell r="M5567">
            <v>1</v>
          </cell>
          <cell r="N5567">
            <v>163845</v>
          </cell>
        </row>
        <row r="5568">
          <cell r="M5568">
            <v>1</v>
          </cell>
          <cell r="N5568">
            <v>162593</v>
          </cell>
        </row>
        <row r="5569">
          <cell r="M5569">
            <v>1</v>
          </cell>
          <cell r="N5569">
            <v>162593</v>
          </cell>
        </row>
        <row r="5570">
          <cell r="M5570">
            <v>1</v>
          </cell>
          <cell r="N5570">
            <v>162593</v>
          </cell>
        </row>
        <row r="5571">
          <cell r="M5571">
            <v>1</v>
          </cell>
          <cell r="N5571">
            <v>162593</v>
          </cell>
        </row>
        <row r="5572">
          <cell r="M5572">
            <v>1</v>
          </cell>
          <cell r="N5572">
            <v>162593</v>
          </cell>
        </row>
        <row r="5573">
          <cell r="M5573">
            <v>1</v>
          </cell>
          <cell r="N5573">
            <v>162593</v>
          </cell>
        </row>
        <row r="5574">
          <cell r="M5574">
            <v>1</v>
          </cell>
          <cell r="N5574">
            <v>162593</v>
          </cell>
        </row>
        <row r="5575">
          <cell r="M5575">
            <v>1</v>
          </cell>
          <cell r="N5575">
            <v>162593</v>
          </cell>
        </row>
        <row r="5576">
          <cell r="M5576">
            <v>1</v>
          </cell>
          <cell r="N5576">
            <v>162738</v>
          </cell>
        </row>
        <row r="5577">
          <cell r="M5577">
            <v>3</v>
          </cell>
          <cell r="N5577">
            <v>163593</v>
          </cell>
        </row>
        <row r="5578">
          <cell r="M5578">
            <v>1</v>
          </cell>
          <cell r="N5578" t="str">
            <v>-</v>
          </cell>
        </row>
        <row r="5579">
          <cell r="M5579">
            <v>1</v>
          </cell>
          <cell r="N5579" t="str">
            <v>-</v>
          </cell>
        </row>
        <row r="5580">
          <cell r="M5580">
            <v>2</v>
          </cell>
          <cell r="N5580" t="str">
            <v>162513 e 163690</v>
          </cell>
        </row>
        <row r="5581">
          <cell r="M5581">
            <v>2</v>
          </cell>
          <cell r="N5581" t="str">
            <v>162513 e 163690</v>
          </cell>
        </row>
        <row r="5582">
          <cell r="M5582">
            <v>2</v>
          </cell>
          <cell r="N5582" t="str">
            <v>162513 e 163690</v>
          </cell>
        </row>
        <row r="5583">
          <cell r="M5583">
            <v>2</v>
          </cell>
          <cell r="N5583" t="str">
            <v>162513 e 163690</v>
          </cell>
        </row>
        <row r="5584">
          <cell r="M5584">
            <v>2</v>
          </cell>
          <cell r="N5584" t="str">
            <v>162513 e 163690</v>
          </cell>
        </row>
        <row r="5585">
          <cell r="M5585">
            <v>2</v>
          </cell>
          <cell r="N5585" t="str">
            <v>162513 e 163690</v>
          </cell>
        </row>
        <row r="5586">
          <cell r="M5586">
            <v>2</v>
          </cell>
          <cell r="N5586" t="str">
            <v>162513 e 163690</v>
          </cell>
        </row>
        <row r="5587">
          <cell r="M5587">
            <v>2</v>
          </cell>
          <cell r="N5587" t="str">
            <v>162513 e 163690</v>
          </cell>
        </row>
        <row r="5588">
          <cell r="M5588">
            <v>2</v>
          </cell>
          <cell r="N5588" t="str">
            <v>162513 e 163690</v>
          </cell>
        </row>
        <row r="5589">
          <cell r="M5589">
            <v>2</v>
          </cell>
          <cell r="N5589" t="str">
            <v>162513 e 163690</v>
          </cell>
        </row>
        <row r="5590">
          <cell r="M5590">
            <v>2</v>
          </cell>
          <cell r="N5590" t="str">
            <v>162513 e 163690</v>
          </cell>
        </row>
        <row r="5591">
          <cell r="M5591">
            <v>2</v>
          </cell>
          <cell r="N5591" t="str">
            <v>162513 e 163690</v>
          </cell>
        </row>
        <row r="5592">
          <cell r="M5592">
            <v>2</v>
          </cell>
          <cell r="N5592" t="str">
            <v>162513 e 163690</v>
          </cell>
        </row>
        <row r="5593">
          <cell r="M5593">
            <v>2</v>
          </cell>
          <cell r="N5593" t="str">
            <v>162513 e 163690</v>
          </cell>
        </row>
        <row r="5594">
          <cell r="M5594">
            <v>1</v>
          </cell>
          <cell r="N5594">
            <v>162505</v>
          </cell>
        </row>
        <row r="5595">
          <cell r="M5595">
            <v>1</v>
          </cell>
          <cell r="N5595">
            <v>162594</v>
          </cell>
        </row>
        <row r="5596">
          <cell r="M5596">
            <v>1</v>
          </cell>
          <cell r="N5596">
            <v>162619</v>
          </cell>
        </row>
        <row r="5597">
          <cell r="M5597">
            <v>1</v>
          </cell>
          <cell r="N5597">
            <v>162674</v>
          </cell>
        </row>
        <row r="5598">
          <cell r="M5598">
            <v>1</v>
          </cell>
          <cell r="N5598">
            <v>162674</v>
          </cell>
        </row>
        <row r="5599">
          <cell r="M5599">
            <v>1</v>
          </cell>
          <cell r="N5599">
            <v>162674</v>
          </cell>
        </row>
        <row r="5600">
          <cell r="M5600">
            <v>1</v>
          </cell>
          <cell r="N5600">
            <v>162674</v>
          </cell>
        </row>
        <row r="5601">
          <cell r="M5601">
            <v>1</v>
          </cell>
          <cell r="N5601">
            <v>162740</v>
          </cell>
        </row>
        <row r="5602">
          <cell r="M5602">
            <v>1</v>
          </cell>
          <cell r="N5602">
            <v>162740</v>
          </cell>
        </row>
        <row r="5603">
          <cell r="M5603">
            <v>1</v>
          </cell>
          <cell r="N5603">
            <v>162740</v>
          </cell>
        </row>
        <row r="5604">
          <cell r="M5604">
            <v>1</v>
          </cell>
          <cell r="N5604">
            <v>162740</v>
          </cell>
        </row>
        <row r="5605">
          <cell r="M5605">
            <v>2</v>
          </cell>
          <cell r="N5605">
            <v>162947</v>
          </cell>
        </row>
        <row r="5606">
          <cell r="M5606">
            <v>2</v>
          </cell>
          <cell r="N5606">
            <v>162947</v>
          </cell>
        </row>
        <row r="5607">
          <cell r="M5607">
            <v>2</v>
          </cell>
          <cell r="N5607">
            <v>162947</v>
          </cell>
        </row>
        <row r="5608">
          <cell r="M5608">
            <v>2</v>
          </cell>
          <cell r="N5608">
            <v>162947</v>
          </cell>
        </row>
        <row r="5609">
          <cell r="M5609">
            <v>2</v>
          </cell>
          <cell r="N5609">
            <v>162947</v>
          </cell>
        </row>
        <row r="5610">
          <cell r="M5610">
            <v>2</v>
          </cell>
          <cell r="N5610">
            <v>162947</v>
          </cell>
        </row>
        <row r="5611">
          <cell r="M5611">
            <v>2</v>
          </cell>
          <cell r="N5611">
            <v>162947</v>
          </cell>
        </row>
        <row r="5612">
          <cell r="M5612">
            <v>2</v>
          </cell>
          <cell r="N5612">
            <v>162947</v>
          </cell>
        </row>
        <row r="5613">
          <cell r="M5613">
            <v>2</v>
          </cell>
          <cell r="N5613">
            <v>162947</v>
          </cell>
        </row>
        <row r="5614">
          <cell r="M5614">
            <v>2</v>
          </cell>
          <cell r="N5614">
            <v>162947</v>
          </cell>
        </row>
        <row r="5615">
          <cell r="M5615">
            <v>2</v>
          </cell>
          <cell r="N5615">
            <v>162947</v>
          </cell>
        </row>
        <row r="5616">
          <cell r="M5616">
            <v>2</v>
          </cell>
          <cell r="N5616">
            <v>162947</v>
          </cell>
        </row>
        <row r="5617">
          <cell r="M5617">
            <v>2</v>
          </cell>
          <cell r="N5617">
            <v>162947</v>
          </cell>
        </row>
        <row r="5618">
          <cell r="M5618">
            <v>2</v>
          </cell>
          <cell r="N5618">
            <v>162947</v>
          </cell>
        </row>
        <row r="5619">
          <cell r="M5619">
            <v>2</v>
          </cell>
          <cell r="N5619">
            <v>162947</v>
          </cell>
        </row>
        <row r="5620">
          <cell r="M5620">
            <v>2</v>
          </cell>
          <cell r="N5620">
            <v>162947</v>
          </cell>
        </row>
        <row r="5621">
          <cell r="M5621">
            <v>2</v>
          </cell>
          <cell r="N5621">
            <v>162947</v>
          </cell>
        </row>
        <row r="5622">
          <cell r="M5622">
            <v>2</v>
          </cell>
          <cell r="N5622">
            <v>162947</v>
          </cell>
        </row>
        <row r="5623">
          <cell r="M5623">
            <v>2</v>
          </cell>
          <cell r="N5623">
            <v>162947</v>
          </cell>
        </row>
        <row r="5624">
          <cell r="M5624">
            <v>2</v>
          </cell>
          <cell r="N5624">
            <v>162947</v>
          </cell>
        </row>
        <row r="5625">
          <cell r="M5625">
            <v>2</v>
          </cell>
          <cell r="N5625">
            <v>162947</v>
          </cell>
        </row>
        <row r="5626">
          <cell r="M5626">
            <v>2</v>
          </cell>
          <cell r="N5626">
            <v>162947</v>
          </cell>
        </row>
        <row r="5627">
          <cell r="M5627">
            <v>2</v>
          </cell>
          <cell r="N5627">
            <v>162947</v>
          </cell>
        </row>
        <row r="5628">
          <cell r="M5628">
            <v>2</v>
          </cell>
          <cell r="N5628">
            <v>162947</v>
          </cell>
        </row>
        <row r="5629">
          <cell r="M5629">
            <v>2</v>
          </cell>
          <cell r="N5629">
            <v>162947</v>
          </cell>
        </row>
        <row r="5630">
          <cell r="M5630">
            <v>2</v>
          </cell>
          <cell r="N5630">
            <v>162947</v>
          </cell>
        </row>
        <row r="5631">
          <cell r="M5631">
            <v>2</v>
          </cell>
          <cell r="N5631">
            <v>162947</v>
          </cell>
        </row>
        <row r="5632">
          <cell r="M5632">
            <v>2</v>
          </cell>
          <cell r="N5632">
            <v>162947</v>
          </cell>
        </row>
        <row r="5633">
          <cell r="M5633">
            <v>2</v>
          </cell>
          <cell r="N5633">
            <v>162947</v>
          </cell>
        </row>
        <row r="5634">
          <cell r="M5634">
            <v>2</v>
          </cell>
          <cell r="N5634">
            <v>162947</v>
          </cell>
        </row>
        <row r="5635">
          <cell r="M5635">
            <v>2</v>
          </cell>
          <cell r="N5635">
            <v>162947</v>
          </cell>
        </row>
        <row r="5636">
          <cell r="M5636">
            <v>2</v>
          </cell>
          <cell r="N5636">
            <v>162947</v>
          </cell>
        </row>
        <row r="5637">
          <cell r="M5637">
            <v>2</v>
          </cell>
          <cell r="N5637">
            <v>162947</v>
          </cell>
        </row>
        <row r="5638">
          <cell r="M5638">
            <v>1</v>
          </cell>
          <cell r="N5638">
            <v>162948</v>
          </cell>
        </row>
        <row r="5639">
          <cell r="M5639">
            <v>1</v>
          </cell>
          <cell r="N5639">
            <v>162948</v>
          </cell>
        </row>
        <row r="5640">
          <cell r="M5640">
            <v>1</v>
          </cell>
          <cell r="N5640">
            <v>162948</v>
          </cell>
        </row>
        <row r="5641">
          <cell r="M5641">
            <v>1</v>
          </cell>
          <cell r="N5641">
            <v>162948</v>
          </cell>
        </row>
        <row r="5642">
          <cell r="M5642">
            <v>1</v>
          </cell>
          <cell r="N5642">
            <v>162948</v>
          </cell>
        </row>
        <row r="5643">
          <cell r="M5643">
            <v>1</v>
          </cell>
          <cell r="N5643">
            <v>162948</v>
          </cell>
        </row>
        <row r="5644">
          <cell r="M5644">
            <v>1</v>
          </cell>
          <cell r="N5644">
            <v>162948</v>
          </cell>
        </row>
        <row r="5645">
          <cell r="M5645">
            <v>1</v>
          </cell>
          <cell r="N5645">
            <v>162948</v>
          </cell>
        </row>
        <row r="5646">
          <cell r="M5646">
            <v>1</v>
          </cell>
          <cell r="N5646">
            <v>162948</v>
          </cell>
        </row>
        <row r="5647">
          <cell r="M5647">
            <v>2</v>
          </cell>
          <cell r="N5647">
            <v>162949</v>
          </cell>
        </row>
        <row r="5648">
          <cell r="M5648">
            <v>2</v>
          </cell>
          <cell r="N5648">
            <v>162949</v>
          </cell>
        </row>
        <row r="5649">
          <cell r="M5649">
            <v>2</v>
          </cell>
          <cell r="N5649">
            <v>162949</v>
          </cell>
        </row>
        <row r="5650">
          <cell r="M5650">
            <v>2</v>
          </cell>
          <cell r="N5650">
            <v>162949</v>
          </cell>
        </row>
        <row r="5651">
          <cell r="M5651">
            <v>2</v>
          </cell>
          <cell r="N5651">
            <v>162949</v>
          </cell>
        </row>
        <row r="5652">
          <cell r="M5652">
            <v>2</v>
          </cell>
          <cell r="N5652">
            <v>162949</v>
          </cell>
        </row>
        <row r="5653">
          <cell r="M5653">
            <v>2</v>
          </cell>
          <cell r="N5653">
            <v>162949</v>
          </cell>
        </row>
        <row r="5654">
          <cell r="M5654">
            <v>2</v>
          </cell>
          <cell r="N5654">
            <v>162949</v>
          </cell>
        </row>
        <row r="5655">
          <cell r="M5655">
            <v>2</v>
          </cell>
          <cell r="N5655">
            <v>162949</v>
          </cell>
        </row>
        <row r="5656">
          <cell r="M5656">
            <v>2</v>
          </cell>
          <cell r="N5656">
            <v>162949</v>
          </cell>
        </row>
        <row r="5657">
          <cell r="M5657">
            <v>2</v>
          </cell>
          <cell r="N5657">
            <v>162949</v>
          </cell>
        </row>
        <row r="5658">
          <cell r="M5658">
            <v>2</v>
          </cell>
          <cell r="N5658">
            <v>162949</v>
          </cell>
        </row>
        <row r="5659">
          <cell r="M5659">
            <v>2</v>
          </cell>
          <cell r="N5659">
            <v>162949</v>
          </cell>
        </row>
        <row r="5660">
          <cell r="M5660">
            <v>2</v>
          </cell>
          <cell r="N5660">
            <v>162949</v>
          </cell>
        </row>
        <row r="5661">
          <cell r="M5661">
            <v>2</v>
          </cell>
          <cell r="N5661">
            <v>162949</v>
          </cell>
        </row>
        <row r="5662">
          <cell r="M5662">
            <v>2</v>
          </cell>
          <cell r="N5662">
            <v>162949</v>
          </cell>
        </row>
        <row r="5663">
          <cell r="M5663">
            <v>2</v>
          </cell>
          <cell r="N5663">
            <v>162949</v>
          </cell>
        </row>
        <row r="5664">
          <cell r="M5664">
            <v>2</v>
          </cell>
          <cell r="N5664">
            <v>162949</v>
          </cell>
        </row>
        <row r="5665">
          <cell r="M5665">
            <v>2</v>
          </cell>
          <cell r="N5665">
            <v>162949</v>
          </cell>
        </row>
        <row r="5666">
          <cell r="M5666">
            <v>2</v>
          </cell>
          <cell r="N5666">
            <v>162949</v>
          </cell>
        </row>
        <row r="5667">
          <cell r="M5667">
            <v>2</v>
          </cell>
          <cell r="N5667">
            <v>162949</v>
          </cell>
        </row>
        <row r="5668">
          <cell r="M5668">
            <v>1</v>
          </cell>
          <cell r="N5668">
            <v>163387</v>
          </cell>
        </row>
        <row r="5669">
          <cell r="M5669">
            <v>1</v>
          </cell>
          <cell r="N5669">
            <v>163680</v>
          </cell>
        </row>
        <row r="5670">
          <cell r="M5670">
            <v>1</v>
          </cell>
          <cell r="N5670">
            <v>163680</v>
          </cell>
        </row>
        <row r="5671">
          <cell r="M5671">
            <v>1</v>
          </cell>
          <cell r="N5671">
            <v>163680</v>
          </cell>
        </row>
        <row r="5672">
          <cell r="M5672">
            <v>1</v>
          </cell>
          <cell r="N5672">
            <v>163680</v>
          </cell>
        </row>
        <row r="5673">
          <cell r="M5673">
            <v>1</v>
          </cell>
          <cell r="N5673">
            <v>163680</v>
          </cell>
        </row>
        <row r="5674">
          <cell r="M5674">
            <v>1</v>
          </cell>
          <cell r="N5674">
            <v>163680</v>
          </cell>
        </row>
        <row r="5675">
          <cell r="M5675">
            <v>1</v>
          </cell>
          <cell r="N5675">
            <v>163680</v>
          </cell>
        </row>
        <row r="5676">
          <cell r="M5676">
            <v>1</v>
          </cell>
          <cell r="N5676">
            <v>163680</v>
          </cell>
        </row>
        <row r="5677">
          <cell r="M5677">
            <v>3</v>
          </cell>
          <cell r="N5677" t="str">
            <v>-</v>
          </cell>
        </row>
        <row r="5678">
          <cell r="M5678">
            <v>1</v>
          </cell>
          <cell r="N5678">
            <v>162788</v>
          </cell>
        </row>
        <row r="5679">
          <cell r="M5679">
            <v>1</v>
          </cell>
          <cell r="N5679">
            <v>162788</v>
          </cell>
        </row>
        <row r="5680">
          <cell r="M5680">
            <v>1</v>
          </cell>
          <cell r="N5680">
            <v>162788</v>
          </cell>
        </row>
        <row r="5681">
          <cell r="M5681">
            <v>1</v>
          </cell>
          <cell r="N5681">
            <v>163396</v>
          </cell>
        </row>
        <row r="5682">
          <cell r="M5682">
            <v>1</v>
          </cell>
          <cell r="N5682">
            <v>152679</v>
          </cell>
        </row>
        <row r="5683">
          <cell r="M5683">
            <v>1</v>
          </cell>
          <cell r="N5683">
            <v>152679</v>
          </cell>
        </row>
        <row r="5684">
          <cell r="M5684">
            <v>1</v>
          </cell>
          <cell r="N5684">
            <v>162494</v>
          </cell>
        </row>
        <row r="5685">
          <cell r="M5685">
            <v>1</v>
          </cell>
          <cell r="N5685">
            <v>162627</v>
          </cell>
        </row>
        <row r="5686">
          <cell r="M5686">
            <v>1</v>
          </cell>
          <cell r="N5686">
            <v>162627</v>
          </cell>
        </row>
        <row r="5687">
          <cell r="M5687">
            <v>1</v>
          </cell>
          <cell r="N5687">
            <v>162627</v>
          </cell>
        </row>
        <row r="5688">
          <cell r="M5688">
            <v>1</v>
          </cell>
          <cell r="N5688">
            <v>162627</v>
          </cell>
        </row>
        <row r="5689">
          <cell r="M5689">
            <v>1</v>
          </cell>
          <cell r="N5689">
            <v>162790</v>
          </cell>
        </row>
        <row r="5690">
          <cell r="M5690">
            <v>1</v>
          </cell>
          <cell r="N5690">
            <v>162790</v>
          </cell>
        </row>
        <row r="5691">
          <cell r="M5691">
            <v>1</v>
          </cell>
          <cell r="N5691">
            <v>162790</v>
          </cell>
        </row>
        <row r="5692">
          <cell r="M5692">
            <v>1</v>
          </cell>
          <cell r="N5692">
            <v>162790</v>
          </cell>
        </row>
        <row r="5693">
          <cell r="M5693">
            <v>1</v>
          </cell>
          <cell r="N5693">
            <v>162790</v>
          </cell>
        </row>
        <row r="5694">
          <cell r="M5694">
            <v>1</v>
          </cell>
          <cell r="N5694">
            <v>163398</v>
          </cell>
        </row>
        <row r="5695">
          <cell r="M5695">
            <v>1</v>
          </cell>
          <cell r="N5695">
            <v>163398</v>
          </cell>
        </row>
        <row r="5696">
          <cell r="M5696">
            <v>1</v>
          </cell>
          <cell r="N5696">
            <v>163398</v>
          </cell>
        </row>
        <row r="5697">
          <cell r="M5697">
            <v>1</v>
          </cell>
          <cell r="N5697">
            <v>162628</v>
          </cell>
        </row>
        <row r="5698">
          <cell r="M5698">
            <v>1</v>
          </cell>
          <cell r="N5698">
            <v>162628</v>
          </cell>
        </row>
        <row r="5699">
          <cell r="M5699">
            <v>1</v>
          </cell>
          <cell r="N5699">
            <v>162628</v>
          </cell>
        </row>
        <row r="5700">
          <cell r="M5700">
            <v>1</v>
          </cell>
          <cell r="N5700">
            <v>162791</v>
          </cell>
        </row>
        <row r="5701">
          <cell r="M5701">
            <v>1</v>
          </cell>
          <cell r="N5701">
            <v>162791</v>
          </cell>
        </row>
        <row r="5702">
          <cell r="M5702">
            <v>1</v>
          </cell>
          <cell r="N5702">
            <v>162791</v>
          </cell>
        </row>
        <row r="5703">
          <cell r="M5703">
            <v>1</v>
          </cell>
          <cell r="N5703">
            <v>162791</v>
          </cell>
        </row>
        <row r="5704">
          <cell r="M5704">
            <v>1</v>
          </cell>
          <cell r="N5704">
            <v>163399</v>
          </cell>
        </row>
        <row r="5705">
          <cell r="M5705">
            <v>1</v>
          </cell>
          <cell r="N5705">
            <v>162629</v>
          </cell>
        </row>
        <row r="5706">
          <cell r="M5706">
            <v>1</v>
          </cell>
          <cell r="N5706">
            <v>162629</v>
          </cell>
        </row>
        <row r="5707">
          <cell r="M5707">
            <v>1</v>
          </cell>
          <cell r="N5707">
            <v>162792</v>
          </cell>
        </row>
        <row r="5708">
          <cell r="M5708">
            <v>1</v>
          </cell>
          <cell r="N5708">
            <v>162792</v>
          </cell>
        </row>
        <row r="5709">
          <cell r="M5709">
            <v>1</v>
          </cell>
          <cell r="N5709">
            <v>162792</v>
          </cell>
        </row>
        <row r="5710">
          <cell r="M5710">
            <v>1</v>
          </cell>
          <cell r="N5710">
            <v>162792</v>
          </cell>
        </row>
        <row r="5711">
          <cell r="M5711">
            <v>1</v>
          </cell>
          <cell r="N5711">
            <v>162792</v>
          </cell>
        </row>
        <row r="5712">
          <cell r="M5712">
            <v>1</v>
          </cell>
          <cell r="N5712">
            <v>162792</v>
          </cell>
        </row>
        <row r="5713">
          <cell r="M5713">
            <v>1</v>
          </cell>
          <cell r="N5713" t="str">
            <v>-</v>
          </cell>
        </row>
        <row r="5714">
          <cell r="M5714">
            <v>5</v>
          </cell>
          <cell r="N5714" t="str">
            <v>-</v>
          </cell>
        </row>
        <row r="5715">
          <cell r="M5715">
            <v>1</v>
          </cell>
          <cell r="N5715" t="str">
            <v>-</v>
          </cell>
        </row>
        <row r="5716">
          <cell r="M5716" t="str">
            <v>-</v>
          </cell>
          <cell r="N5716" t="str">
            <v>-</v>
          </cell>
        </row>
        <row r="5717">
          <cell r="M5717">
            <v>1</v>
          </cell>
          <cell r="N5717">
            <v>162794</v>
          </cell>
        </row>
        <row r="5718">
          <cell r="M5718">
            <v>1</v>
          </cell>
          <cell r="N5718">
            <v>162794</v>
          </cell>
        </row>
        <row r="5719">
          <cell r="M5719">
            <v>1</v>
          </cell>
          <cell r="N5719">
            <v>162794</v>
          </cell>
        </row>
        <row r="5720">
          <cell r="M5720">
            <v>1</v>
          </cell>
          <cell r="N5720">
            <v>162794</v>
          </cell>
        </row>
        <row r="5721">
          <cell r="M5721">
            <v>1</v>
          </cell>
          <cell r="N5721">
            <v>162794</v>
          </cell>
        </row>
        <row r="5722">
          <cell r="M5722">
            <v>1</v>
          </cell>
          <cell r="N5722">
            <v>162794</v>
          </cell>
        </row>
        <row r="5723">
          <cell r="M5723">
            <v>1</v>
          </cell>
          <cell r="N5723">
            <v>163402</v>
          </cell>
        </row>
        <row r="5724">
          <cell r="M5724">
            <v>1</v>
          </cell>
          <cell r="N5724">
            <v>163402</v>
          </cell>
        </row>
        <row r="5725">
          <cell r="M5725">
            <v>1</v>
          </cell>
          <cell r="N5725">
            <v>163402</v>
          </cell>
        </row>
        <row r="5726">
          <cell r="M5726">
            <v>1</v>
          </cell>
          <cell r="N5726">
            <v>163710</v>
          </cell>
        </row>
        <row r="5727">
          <cell r="M5727">
            <v>1</v>
          </cell>
          <cell r="N5727">
            <v>162623</v>
          </cell>
        </row>
        <row r="5728">
          <cell r="M5728">
            <v>1</v>
          </cell>
          <cell r="N5728">
            <v>162623</v>
          </cell>
        </row>
        <row r="5729">
          <cell r="M5729">
            <v>1</v>
          </cell>
          <cell r="N5729">
            <v>162745</v>
          </cell>
        </row>
        <row r="5730">
          <cell r="M5730">
            <v>1</v>
          </cell>
          <cell r="N5730">
            <v>162745</v>
          </cell>
        </row>
        <row r="5731">
          <cell r="M5731">
            <v>1</v>
          </cell>
          <cell r="N5731">
            <v>163390</v>
          </cell>
        </row>
        <row r="5732">
          <cell r="M5732">
            <v>1</v>
          </cell>
          <cell r="N5732" t="str">
            <v>-</v>
          </cell>
        </row>
        <row r="5733">
          <cell r="M5733">
            <v>2</v>
          </cell>
          <cell r="N5733">
            <v>162643</v>
          </cell>
        </row>
        <row r="5734">
          <cell r="M5734">
            <v>1</v>
          </cell>
          <cell r="N5734">
            <v>162839</v>
          </cell>
        </row>
        <row r="5735">
          <cell r="M5735">
            <v>1</v>
          </cell>
          <cell r="N5735">
            <v>162839</v>
          </cell>
        </row>
        <row r="5736">
          <cell r="M5736">
            <v>1</v>
          </cell>
          <cell r="N5736">
            <v>162839</v>
          </cell>
        </row>
        <row r="5737">
          <cell r="M5737">
            <v>1</v>
          </cell>
          <cell r="N5737">
            <v>162839</v>
          </cell>
        </row>
        <row r="5738">
          <cell r="M5738">
            <v>1</v>
          </cell>
          <cell r="N5738">
            <v>163749</v>
          </cell>
        </row>
        <row r="5739">
          <cell r="M5739">
            <v>1</v>
          </cell>
          <cell r="N5739">
            <v>163749</v>
          </cell>
        </row>
        <row r="5740">
          <cell r="M5740">
            <v>1</v>
          </cell>
          <cell r="N5740">
            <v>163749</v>
          </cell>
        </row>
        <row r="5741">
          <cell r="M5741">
            <v>1</v>
          </cell>
          <cell r="N5741" t="str">
            <v>-</v>
          </cell>
        </row>
        <row r="5742">
          <cell r="M5742">
            <v>1</v>
          </cell>
          <cell r="N5742">
            <v>162504</v>
          </cell>
        </row>
        <row r="5743">
          <cell r="M5743">
            <v>1</v>
          </cell>
          <cell r="N5743">
            <v>162686</v>
          </cell>
        </row>
        <row r="5744">
          <cell r="M5744">
            <v>1</v>
          </cell>
          <cell r="N5744">
            <v>162840</v>
          </cell>
        </row>
        <row r="5745">
          <cell r="M5745">
            <v>1</v>
          </cell>
          <cell r="N5745">
            <v>162840</v>
          </cell>
        </row>
        <row r="5746">
          <cell r="M5746">
            <v>1</v>
          </cell>
          <cell r="N5746">
            <v>162840</v>
          </cell>
        </row>
        <row r="5747">
          <cell r="M5747">
            <v>1</v>
          </cell>
          <cell r="N5747">
            <v>162840</v>
          </cell>
        </row>
        <row r="5748">
          <cell r="M5748">
            <v>1</v>
          </cell>
          <cell r="N5748">
            <v>162840</v>
          </cell>
        </row>
        <row r="5749">
          <cell r="M5749">
            <v>1</v>
          </cell>
          <cell r="N5749">
            <v>162840</v>
          </cell>
        </row>
        <row r="5750">
          <cell r="M5750">
            <v>1</v>
          </cell>
          <cell r="N5750">
            <v>162840</v>
          </cell>
        </row>
        <row r="5751">
          <cell r="M5751">
            <v>1</v>
          </cell>
          <cell r="N5751">
            <v>162840</v>
          </cell>
        </row>
        <row r="5752">
          <cell r="M5752">
            <v>1</v>
          </cell>
          <cell r="N5752">
            <v>162657</v>
          </cell>
        </row>
        <row r="5753">
          <cell r="M5753">
            <v>1</v>
          </cell>
          <cell r="N5753">
            <v>162657</v>
          </cell>
        </row>
        <row r="5754">
          <cell r="M5754">
            <v>1</v>
          </cell>
          <cell r="N5754">
            <v>162657</v>
          </cell>
        </row>
        <row r="5755">
          <cell r="M5755">
            <v>1</v>
          </cell>
          <cell r="N5755">
            <v>162853</v>
          </cell>
        </row>
        <row r="5756">
          <cell r="M5756">
            <v>1</v>
          </cell>
          <cell r="N5756">
            <v>162853</v>
          </cell>
        </row>
        <row r="5757">
          <cell r="M5757">
            <v>1</v>
          </cell>
          <cell r="N5757">
            <v>162853</v>
          </cell>
        </row>
        <row r="5758">
          <cell r="M5758">
            <v>1</v>
          </cell>
          <cell r="N5758" t="str">
            <v>-</v>
          </cell>
        </row>
        <row r="5759">
          <cell r="M5759">
            <v>1</v>
          </cell>
          <cell r="N5759">
            <v>162658</v>
          </cell>
        </row>
        <row r="5760">
          <cell r="M5760">
            <v>1</v>
          </cell>
          <cell r="N5760">
            <v>162658</v>
          </cell>
        </row>
        <row r="5761">
          <cell r="M5761">
            <v>1</v>
          </cell>
          <cell r="N5761">
            <v>162658</v>
          </cell>
        </row>
        <row r="5762">
          <cell r="M5762">
            <v>1</v>
          </cell>
          <cell r="N5762">
            <v>162658</v>
          </cell>
        </row>
        <row r="5763">
          <cell r="M5763">
            <v>1</v>
          </cell>
          <cell r="N5763">
            <v>162658</v>
          </cell>
        </row>
        <row r="5764">
          <cell r="M5764">
            <v>1</v>
          </cell>
          <cell r="N5764">
            <v>162658</v>
          </cell>
        </row>
        <row r="5765">
          <cell r="M5765">
            <v>1</v>
          </cell>
          <cell r="N5765">
            <v>162658</v>
          </cell>
        </row>
        <row r="5766">
          <cell r="M5766">
            <v>1</v>
          </cell>
          <cell r="N5766">
            <v>162658</v>
          </cell>
        </row>
        <row r="5767">
          <cell r="M5767">
            <v>1</v>
          </cell>
          <cell r="N5767">
            <v>162658</v>
          </cell>
        </row>
        <row r="5768">
          <cell r="M5768">
            <v>1</v>
          </cell>
          <cell r="N5768">
            <v>162854</v>
          </cell>
        </row>
        <row r="5769">
          <cell r="M5769">
            <v>1</v>
          </cell>
          <cell r="N5769">
            <v>162854</v>
          </cell>
        </row>
        <row r="5770">
          <cell r="M5770">
            <v>1</v>
          </cell>
          <cell r="N5770">
            <v>162854</v>
          </cell>
        </row>
        <row r="5771">
          <cell r="M5771">
            <v>1</v>
          </cell>
          <cell r="N5771">
            <v>162854</v>
          </cell>
        </row>
        <row r="5772">
          <cell r="M5772">
            <v>1</v>
          </cell>
          <cell r="N5772">
            <v>162854</v>
          </cell>
        </row>
        <row r="5773">
          <cell r="M5773">
            <v>1</v>
          </cell>
          <cell r="N5773">
            <v>162854</v>
          </cell>
        </row>
        <row r="5774">
          <cell r="M5774">
            <v>1</v>
          </cell>
          <cell r="N5774">
            <v>162854</v>
          </cell>
        </row>
        <row r="5775">
          <cell r="M5775">
            <v>1</v>
          </cell>
          <cell r="N5775">
            <v>162854</v>
          </cell>
        </row>
        <row r="5776">
          <cell r="M5776">
            <v>1</v>
          </cell>
          <cell r="N5776">
            <v>162854</v>
          </cell>
        </row>
        <row r="5777">
          <cell r="M5777">
            <v>1</v>
          </cell>
          <cell r="N5777">
            <v>162854</v>
          </cell>
        </row>
        <row r="5778">
          <cell r="M5778">
            <v>1</v>
          </cell>
          <cell r="N5778">
            <v>163433</v>
          </cell>
        </row>
        <row r="5779">
          <cell r="M5779">
            <v>1</v>
          </cell>
          <cell r="N5779">
            <v>163433</v>
          </cell>
        </row>
        <row r="5780">
          <cell r="M5780">
            <v>1</v>
          </cell>
          <cell r="N5780">
            <v>163433</v>
          </cell>
        </row>
        <row r="5781">
          <cell r="M5781">
            <v>1</v>
          </cell>
          <cell r="N5781">
            <v>163557</v>
          </cell>
        </row>
        <row r="5782">
          <cell r="M5782">
            <v>1</v>
          </cell>
          <cell r="N5782">
            <v>163557</v>
          </cell>
        </row>
        <row r="5783">
          <cell r="M5783">
            <v>1</v>
          </cell>
          <cell r="N5783">
            <v>163557</v>
          </cell>
        </row>
        <row r="5784">
          <cell r="M5784">
            <v>1</v>
          </cell>
          <cell r="N5784">
            <v>163557</v>
          </cell>
        </row>
        <row r="5785">
          <cell r="M5785">
            <v>1</v>
          </cell>
          <cell r="N5785">
            <v>163557</v>
          </cell>
        </row>
        <row r="5786">
          <cell r="M5786">
            <v>1</v>
          </cell>
          <cell r="N5786">
            <v>163557</v>
          </cell>
        </row>
        <row r="5787">
          <cell r="M5787">
            <v>1</v>
          </cell>
          <cell r="N5787">
            <v>163719</v>
          </cell>
        </row>
        <row r="5788">
          <cell r="M5788">
            <v>1</v>
          </cell>
          <cell r="N5788">
            <v>163719</v>
          </cell>
        </row>
        <row r="5789">
          <cell r="M5789">
            <v>1</v>
          </cell>
          <cell r="N5789">
            <v>163719</v>
          </cell>
        </row>
        <row r="5790">
          <cell r="M5790">
            <v>1</v>
          </cell>
          <cell r="N5790">
            <v>163719</v>
          </cell>
        </row>
        <row r="5791">
          <cell r="M5791">
            <v>1</v>
          </cell>
          <cell r="N5791">
            <v>163719</v>
          </cell>
        </row>
        <row r="5792">
          <cell r="M5792">
            <v>1</v>
          </cell>
          <cell r="N5792">
            <v>163719</v>
          </cell>
        </row>
        <row r="5793">
          <cell r="M5793">
            <v>1</v>
          </cell>
          <cell r="N5793">
            <v>163719</v>
          </cell>
        </row>
        <row r="5794">
          <cell r="M5794">
            <v>1</v>
          </cell>
          <cell r="N5794">
            <v>163719</v>
          </cell>
        </row>
        <row r="5795">
          <cell r="M5795">
            <v>1</v>
          </cell>
          <cell r="N5795">
            <v>163719</v>
          </cell>
        </row>
        <row r="5796">
          <cell r="M5796">
            <v>1</v>
          </cell>
          <cell r="N5796">
            <v>163719</v>
          </cell>
        </row>
        <row r="5797">
          <cell r="M5797">
            <v>1</v>
          </cell>
          <cell r="N5797">
            <v>162493</v>
          </cell>
        </row>
        <row r="5798">
          <cell r="M5798">
            <v>1</v>
          </cell>
          <cell r="N5798">
            <v>162493</v>
          </cell>
        </row>
        <row r="5799">
          <cell r="M5799">
            <v>1</v>
          </cell>
          <cell r="N5799">
            <v>162493</v>
          </cell>
        </row>
        <row r="5800">
          <cell r="M5800">
            <v>1</v>
          </cell>
          <cell r="N5800">
            <v>162659</v>
          </cell>
        </row>
        <row r="5801">
          <cell r="M5801">
            <v>1</v>
          </cell>
          <cell r="N5801">
            <v>162659</v>
          </cell>
        </row>
        <row r="5802">
          <cell r="M5802">
            <v>1</v>
          </cell>
          <cell r="N5802">
            <v>162659</v>
          </cell>
        </row>
        <row r="5803">
          <cell r="M5803">
            <v>1</v>
          </cell>
          <cell r="N5803">
            <v>162659</v>
          </cell>
        </row>
        <row r="5804">
          <cell r="M5804">
            <v>1</v>
          </cell>
          <cell r="N5804">
            <v>162659</v>
          </cell>
        </row>
        <row r="5805">
          <cell r="M5805">
            <v>1</v>
          </cell>
          <cell r="N5805">
            <v>162659</v>
          </cell>
        </row>
        <row r="5806">
          <cell r="M5806">
            <v>1</v>
          </cell>
          <cell r="N5806">
            <v>162855</v>
          </cell>
        </row>
        <row r="5807">
          <cell r="M5807">
            <v>1</v>
          </cell>
          <cell r="N5807">
            <v>162855</v>
          </cell>
        </row>
        <row r="5808">
          <cell r="M5808">
            <v>1</v>
          </cell>
          <cell r="N5808">
            <v>162855</v>
          </cell>
        </row>
        <row r="5809">
          <cell r="M5809">
            <v>1</v>
          </cell>
          <cell r="N5809">
            <v>162855</v>
          </cell>
        </row>
        <row r="5810">
          <cell r="M5810">
            <v>1</v>
          </cell>
          <cell r="N5810">
            <v>162855</v>
          </cell>
        </row>
        <row r="5811">
          <cell r="M5811">
            <v>1</v>
          </cell>
          <cell r="N5811">
            <v>162855</v>
          </cell>
        </row>
        <row r="5812">
          <cell r="M5812">
            <v>1</v>
          </cell>
          <cell r="N5812">
            <v>163434</v>
          </cell>
        </row>
        <row r="5813">
          <cell r="M5813">
            <v>1</v>
          </cell>
          <cell r="N5813">
            <v>163434</v>
          </cell>
        </row>
        <row r="5814">
          <cell r="M5814">
            <v>1</v>
          </cell>
          <cell r="N5814">
            <v>162495</v>
          </cell>
        </row>
        <row r="5815">
          <cell r="M5815">
            <v>1</v>
          </cell>
          <cell r="N5815">
            <v>162495</v>
          </cell>
        </row>
        <row r="5816">
          <cell r="M5816">
            <v>1</v>
          </cell>
          <cell r="N5816">
            <v>162495</v>
          </cell>
        </row>
        <row r="5817">
          <cell r="M5817">
            <v>1</v>
          </cell>
          <cell r="N5817">
            <v>162495</v>
          </cell>
        </row>
        <row r="5818">
          <cell r="M5818">
            <v>1</v>
          </cell>
          <cell r="N5818">
            <v>162495</v>
          </cell>
        </row>
        <row r="5819">
          <cell r="M5819">
            <v>1</v>
          </cell>
          <cell r="N5819">
            <v>162495</v>
          </cell>
        </row>
        <row r="5820">
          <cell r="M5820">
            <v>1</v>
          </cell>
          <cell r="N5820">
            <v>162495</v>
          </cell>
        </row>
        <row r="5821">
          <cell r="M5821">
            <v>1</v>
          </cell>
          <cell r="N5821">
            <v>162495</v>
          </cell>
        </row>
        <row r="5822">
          <cell r="M5822">
            <v>1</v>
          </cell>
          <cell r="N5822">
            <v>162660</v>
          </cell>
        </row>
        <row r="5823">
          <cell r="M5823">
            <v>1</v>
          </cell>
          <cell r="N5823">
            <v>162660</v>
          </cell>
        </row>
        <row r="5824">
          <cell r="M5824">
            <v>1</v>
          </cell>
          <cell r="N5824">
            <v>162660</v>
          </cell>
        </row>
        <row r="5825">
          <cell r="M5825">
            <v>1</v>
          </cell>
          <cell r="N5825">
            <v>162660</v>
          </cell>
        </row>
        <row r="5826">
          <cell r="M5826">
            <v>1</v>
          </cell>
          <cell r="N5826">
            <v>162660</v>
          </cell>
        </row>
        <row r="5827">
          <cell r="M5827">
            <v>1</v>
          </cell>
          <cell r="N5827">
            <v>162660</v>
          </cell>
        </row>
        <row r="5828">
          <cell r="M5828">
            <v>1</v>
          </cell>
          <cell r="N5828">
            <v>162660</v>
          </cell>
        </row>
        <row r="5829">
          <cell r="M5829">
            <v>1</v>
          </cell>
          <cell r="N5829">
            <v>162660</v>
          </cell>
        </row>
        <row r="5830">
          <cell r="M5830">
            <v>1</v>
          </cell>
          <cell r="N5830">
            <v>162660</v>
          </cell>
        </row>
        <row r="5831">
          <cell r="M5831">
            <v>1</v>
          </cell>
          <cell r="N5831">
            <v>162660</v>
          </cell>
        </row>
        <row r="5832">
          <cell r="M5832">
            <v>1</v>
          </cell>
          <cell r="N5832">
            <v>162660</v>
          </cell>
        </row>
        <row r="5833">
          <cell r="M5833">
            <v>1</v>
          </cell>
          <cell r="N5833">
            <v>162660</v>
          </cell>
        </row>
        <row r="5834">
          <cell r="M5834">
            <v>1</v>
          </cell>
          <cell r="N5834">
            <v>162660</v>
          </cell>
        </row>
        <row r="5835">
          <cell r="M5835">
            <v>1</v>
          </cell>
          <cell r="N5835">
            <v>162660</v>
          </cell>
        </row>
        <row r="5836">
          <cell r="M5836">
            <v>1</v>
          </cell>
          <cell r="N5836">
            <v>162660</v>
          </cell>
        </row>
        <row r="5837">
          <cell r="M5837">
            <v>1</v>
          </cell>
          <cell r="N5837">
            <v>162660</v>
          </cell>
        </row>
        <row r="5838">
          <cell r="M5838">
            <v>1</v>
          </cell>
          <cell r="N5838">
            <v>162856</v>
          </cell>
        </row>
        <row r="5839">
          <cell r="M5839">
            <v>1</v>
          </cell>
          <cell r="N5839">
            <v>162856</v>
          </cell>
        </row>
        <row r="5840">
          <cell r="M5840">
            <v>1</v>
          </cell>
          <cell r="N5840">
            <v>162856</v>
          </cell>
        </row>
        <row r="5841">
          <cell r="M5841">
            <v>1</v>
          </cell>
          <cell r="N5841">
            <v>162856</v>
          </cell>
        </row>
        <row r="5842">
          <cell r="M5842">
            <v>1</v>
          </cell>
          <cell r="N5842">
            <v>162856</v>
          </cell>
        </row>
        <row r="5843">
          <cell r="M5843">
            <v>1</v>
          </cell>
          <cell r="N5843">
            <v>162856</v>
          </cell>
        </row>
        <row r="5844">
          <cell r="M5844">
            <v>1</v>
          </cell>
          <cell r="N5844">
            <v>162856</v>
          </cell>
        </row>
        <row r="5845">
          <cell r="M5845">
            <v>1</v>
          </cell>
          <cell r="N5845">
            <v>162856</v>
          </cell>
        </row>
        <row r="5846">
          <cell r="M5846">
            <v>1</v>
          </cell>
          <cell r="N5846">
            <v>162856</v>
          </cell>
        </row>
        <row r="5847">
          <cell r="M5847">
            <v>1</v>
          </cell>
          <cell r="N5847">
            <v>162856</v>
          </cell>
        </row>
        <row r="5848">
          <cell r="M5848">
            <v>1</v>
          </cell>
          <cell r="N5848">
            <v>162856</v>
          </cell>
        </row>
        <row r="5849">
          <cell r="M5849">
            <v>1</v>
          </cell>
          <cell r="N5849">
            <v>162856</v>
          </cell>
        </row>
        <row r="5850">
          <cell r="M5850">
            <v>1</v>
          </cell>
          <cell r="N5850">
            <v>162856</v>
          </cell>
        </row>
        <row r="5851">
          <cell r="M5851">
            <v>1</v>
          </cell>
          <cell r="N5851">
            <v>162856</v>
          </cell>
        </row>
        <row r="5852">
          <cell r="M5852">
            <v>1</v>
          </cell>
          <cell r="N5852">
            <v>162856</v>
          </cell>
        </row>
        <row r="5853">
          <cell r="M5853">
            <v>1</v>
          </cell>
          <cell r="N5853">
            <v>162856</v>
          </cell>
        </row>
        <row r="5854">
          <cell r="M5854">
            <v>1</v>
          </cell>
          <cell r="N5854">
            <v>162856</v>
          </cell>
        </row>
        <row r="5855">
          <cell r="M5855">
            <v>1</v>
          </cell>
          <cell r="N5855">
            <v>162856</v>
          </cell>
        </row>
        <row r="5856">
          <cell r="M5856">
            <v>1</v>
          </cell>
          <cell r="N5856">
            <v>162856</v>
          </cell>
        </row>
        <row r="5857">
          <cell r="M5857">
            <v>1</v>
          </cell>
          <cell r="N5857">
            <v>163435</v>
          </cell>
        </row>
        <row r="5858">
          <cell r="M5858">
            <v>1</v>
          </cell>
          <cell r="N5858">
            <v>163435</v>
          </cell>
        </row>
        <row r="5859">
          <cell r="M5859">
            <v>1</v>
          </cell>
          <cell r="N5859">
            <v>163562</v>
          </cell>
        </row>
        <row r="5860">
          <cell r="M5860">
            <v>1</v>
          </cell>
          <cell r="N5860">
            <v>163562</v>
          </cell>
        </row>
        <row r="5861">
          <cell r="M5861">
            <v>1</v>
          </cell>
          <cell r="N5861">
            <v>162379</v>
          </cell>
        </row>
        <row r="5862">
          <cell r="M5862">
            <v>1</v>
          </cell>
          <cell r="N5862">
            <v>162379</v>
          </cell>
        </row>
        <row r="5863">
          <cell r="M5863">
            <v>1</v>
          </cell>
          <cell r="N5863">
            <v>162379</v>
          </cell>
        </row>
        <row r="5864">
          <cell r="M5864">
            <v>1</v>
          </cell>
          <cell r="N5864">
            <v>162379</v>
          </cell>
        </row>
        <row r="5865">
          <cell r="M5865">
            <v>1</v>
          </cell>
          <cell r="N5865">
            <v>162857</v>
          </cell>
        </row>
        <row r="5866">
          <cell r="M5866">
            <v>1</v>
          </cell>
          <cell r="N5866">
            <v>162857</v>
          </cell>
        </row>
        <row r="5867">
          <cell r="M5867">
            <v>1</v>
          </cell>
          <cell r="N5867">
            <v>162857</v>
          </cell>
        </row>
        <row r="5868">
          <cell r="M5868">
            <v>1</v>
          </cell>
          <cell r="N5868">
            <v>162857</v>
          </cell>
        </row>
        <row r="5869">
          <cell r="M5869">
            <v>1</v>
          </cell>
          <cell r="N5869">
            <v>163089</v>
          </cell>
        </row>
        <row r="5870">
          <cell r="M5870">
            <v>1</v>
          </cell>
          <cell r="N5870">
            <v>163089</v>
          </cell>
        </row>
        <row r="5871">
          <cell r="M5871">
            <v>1</v>
          </cell>
          <cell r="N5871">
            <v>163665</v>
          </cell>
        </row>
        <row r="5872">
          <cell r="M5872">
            <v>1</v>
          </cell>
          <cell r="N5872">
            <v>163665</v>
          </cell>
        </row>
        <row r="5873">
          <cell r="M5873">
            <v>1</v>
          </cell>
          <cell r="N5873">
            <v>163665</v>
          </cell>
        </row>
        <row r="5874">
          <cell r="M5874">
            <v>1</v>
          </cell>
          <cell r="N5874">
            <v>163665</v>
          </cell>
        </row>
        <row r="5875">
          <cell r="M5875">
            <v>1</v>
          </cell>
          <cell r="N5875">
            <v>163665</v>
          </cell>
        </row>
        <row r="5876">
          <cell r="M5876">
            <v>1</v>
          </cell>
          <cell r="N5876" t="str">
            <v>-</v>
          </cell>
        </row>
        <row r="5877">
          <cell r="M5877">
            <v>1</v>
          </cell>
          <cell r="N5877">
            <v>162858</v>
          </cell>
        </row>
        <row r="5878">
          <cell r="M5878">
            <v>1</v>
          </cell>
          <cell r="N5878">
            <v>162858</v>
          </cell>
        </row>
        <row r="5879">
          <cell r="M5879">
            <v>1</v>
          </cell>
          <cell r="N5879">
            <v>162858</v>
          </cell>
        </row>
        <row r="5880">
          <cell r="M5880">
            <v>1</v>
          </cell>
          <cell r="N5880">
            <v>162858</v>
          </cell>
        </row>
        <row r="5881">
          <cell r="M5881">
            <v>1</v>
          </cell>
          <cell r="N5881">
            <v>162858</v>
          </cell>
        </row>
        <row r="5882">
          <cell r="M5882">
            <v>1</v>
          </cell>
          <cell r="N5882">
            <v>162858</v>
          </cell>
        </row>
        <row r="5883">
          <cell r="M5883">
            <v>1</v>
          </cell>
          <cell r="N5883">
            <v>162858</v>
          </cell>
        </row>
        <row r="5884">
          <cell r="M5884">
            <v>1</v>
          </cell>
          <cell r="N5884">
            <v>163565</v>
          </cell>
        </row>
        <row r="5885">
          <cell r="M5885">
            <v>1</v>
          </cell>
          <cell r="N5885">
            <v>163565</v>
          </cell>
        </row>
        <row r="5886">
          <cell r="M5886">
            <v>1</v>
          </cell>
          <cell r="N5886">
            <v>163742</v>
          </cell>
        </row>
        <row r="5887">
          <cell r="M5887">
            <v>1</v>
          </cell>
          <cell r="N5887" t="str">
            <v>-</v>
          </cell>
        </row>
        <row r="5888">
          <cell r="M5888">
            <v>1</v>
          </cell>
          <cell r="N5888" t="str">
            <v>-</v>
          </cell>
        </row>
        <row r="5889">
          <cell r="M5889">
            <v>1</v>
          </cell>
          <cell r="N5889" t="str">
            <v>-</v>
          </cell>
        </row>
        <row r="5890">
          <cell r="M5890">
            <v>1</v>
          </cell>
          <cell r="N5890">
            <v>162639</v>
          </cell>
        </row>
        <row r="5891">
          <cell r="M5891">
            <v>1</v>
          </cell>
          <cell r="N5891">
            <v>162832</v>
          </cell>
        </row>
        <row r="5892">
          <cell r="M5892">
            <v>1</v>
          </cell>
          <cell r="N5892">
            <v>162832</v>
          </cell>
        </row>
        <row r="5893">
          <cell r="M5893">
            <v>1</v>
          </cell>
          <cell r="N5893">
            <v>162832</v>
          </cell>
        </row>
        <row r="5894">
          <cell r="M5894">
            <v>1</v>
          </cell>
          <cell r="N5894">
            <v>163414</v>
          </cell>
        </row>
        <row r="5895">
          <cell r="M5895">
            <v>1</v>
          </cell>
          <cell r="N5895">
            <v>163414</v>
          </cell>
        </row>
        <row r="5896">
          <cell r="M5896">
            <v>1</v>
          </cell>
          <cell r="N5896">
            <v>163577</v>
          </cell>
        </row>
        <row r="5897">
          <cell r="M5897">
            <v>1</v>
          </cell>
          <cell r="N5897">
            <v>162640</v>
          </cell>
        </row>
        <row r="5898">
          <cell r="M5898">
            <v>1</v>
          </cell>
          <cell r="N5898">
            <v>162640</v>
          </cell>
        </row>
        <row r="5899">
          <cell r="M5899">
            <v>1</v>
          </cell>
          <cell r="N5899">
            <v>162640</v>
          </cell>
        </row>
        <row r="5900">
          <cell r="M5900">
            <v>1</v>
          </cell>
          <cell r="N5900">
            <v>162836</v>
          </cell>
        </row>
        <row r="5901">
          <cell r="M5901">
            <v>1</v>
          </cell>
          <cell r="N5901">
            <v>162836</v>
          </cell>
        </row>
        <row r="5902">
          <cell r="M5902">
            <v>1</v>
          </cell>
          <cell r="N5902">
            <v>162836</v>
          </cell>
        </row>
        <row r="5903">
          <cell r="M5903">
            <v>1</v>
          </cell>
          <cell r="N5903">
            <v>162836</v>
          </cell>
        </row>
        <row r="5904">
          <cell r="M5904">
            <v>1</v>
          </cell>
          <cell r="N5904">
            <v>162836</v>
          </cell>
        </row>
        <row r="5905">
          <cell r="M5905">
            <v>1</v>
          </cell>
          <cell r="N5905">
            <v>162836</v>
          </cell>
        </row>
        <row r="5906">
          <cell r="M5906">
            <v>1</v>
          </cell>
          <cell r="N5906">
            <v>163415</v>
          </cell>
        </row>
        <row r="5907">
          <cell r="M5907">
            <v>1</v>
          </cell>
          <cell r="N5907">
            <v>162500</v>
          </cell>
        </row>
        <row r="5908">
          <cell r="M5908">
            <v>1</v>
          </cell>
          <cell r="N5908">
            <v>162500</v>
          </cell>
        </row>
        <row r="5909">
          <cell r="M5909">
            <v>1</v>
          </cell>
          <cell r="N5909">
            <v>162641</v>
          </cell>
        </row>
        <row r="5910">
          <cell r="M5910">
            <v>1</v>
          </cell>
          <cell r="N5910">
            <v>162641</v>
          </cell>
        </row>
        <row r="5911">
          <cell r="M5911">
            <v>1</v>
          </cell>
          <cell r="N5911">
            <v>162641</v>
          </cell>
        </row>
        <row r="5912">
          <cell r="M5912">
            <v>1</v>
          </cell>
          <cell r="N5912">
            <v>162837</v>
          </cell>
        </row>
        <row r="5913">
          <cell r="M5913">
            <v>1</v>
          </cell>
          <cell r="N5913">
            <v>162837</v>
          </cell>
        </row>
        <row r="5914">
          <cell r="M5914">
            <v>1</v>
          </cell>
          <cell r="N5914">
            <v>162837</v>
          </cell>
        </row>
        <row r="5915">
          <cell r="M5915">
            <v>1</v>
          </cell>
          <cell r="N5915" t="str">
            <v>-</v>
          </cell>
        </row>
        <row r="5916">
          <cell r="M5916">
            <v>1</v>
          </cell>
          <cell r="N5916">
            <v>162496</v>
          </cell>
        </row>
        <row r="5917">
          <cell r="M5917">
            <v>1</v>
          </cell>
          <cell r="N5917">
            <v>162496</v>
          </cell>
        </row>
        <row r="5918">
          <cell r="M5918">
            <v>1</v>
          </cell>
          <cell r="N5918">
            <v>162496</v>
          </cell>
        </row>
        <row r="5919">
          <cell r="M5919">
            <v>1</v>
          </cell>
          <cell r="N5919">
            <v>162496</v>
          </cell>
        </row>
        <row r="5920">
          <cell r="M5920">
            <v>1</v>
          </cell>
          <cell r="N5920">
            <v>162653</v>
          </cell>
        </row>
        <row r="5921">
          <cell r="M5921">
            <v>1</v>
          </cell>
          <cell r="N5921">
            <v>162653</v>
          </cell>
        </row>
        <row r="5922">
          <cell r="M5922">
            <v>1</v>
          </cell>
          <cell r="N5922">
            <v>162653</v>
          </cell>
        </row>
        <row r="5923">
          <cell r="M5923">
            <v>1</v>
          </cell>
          <cell r="N5923">
            <v>162849</v>
          </cell>
        </row>
        <row r="5924">
          <cell r="M5924">
            <v>1</v>
          </cell>
          <cell r="N5924">
            <v>162849</v>
          </cell>
        </row>
        <row r="5925">
          <cell r="M5925">
            <v>1</v>
          </cell>
          <cell r="N5925">
            <v>162849</v>
          </cell>
        </row>
        <row r="5926">
          <cell r="M5926">
            <v>1</v>
          </cell>
          <cell r="N5926">
            <v>162849</v>
          </cell>
        </row>
        <row r="5927">
          <cell r="M5927">
            <v>1</v>
          </cell>
          <cell r="N5927">
            <v>162849</v>
          </cell>
        </row>
        <row r="5928">
          <cell r="M5928">
            <v>1</v>
          </cell>
          <cell r="N5928">
            <v>162849</v>
          </cell>
        </row>
        <row r="5929">
          <cell r="M5929">
            <v>1</v>
          </cell>
          <cell r="N5929">
            <v>162849</v>
          </cell>
        </row>
        <row r="5930">
          <cell r="M5930">
            <v>1</v>
          </cell>
          <cell r="N5930">
            <v>162849</v>
          </cell>
        </row>
        <row r="5931">
          <cell r="M5931">
            <v>1</v>
          </cell>
          <cell r="N5931">
            <v>162849</v>
          </cell>
        </row>
        <row r="5932">
          <cell r="M5932">
            <v>1</v>
          </cell>
          <cell r="N5932">
            <v>163428</v>
          </cell>
        </row>
        <row r="5933">
          <cell r="M5933">
            <v>1</v>
          </cell>
          <cell r="N5933">
            <v>162501</v>
          </cell>
        </row>
        <row r="5934">
          <cell r="M5934">
            <v>1</v>
          </cell>
          <cell r="N5934">
            <v>162654</v>
          </cell>
        </row>
        <row r="5935">
          <cell r="M5935">
            <v>1</v>
          </cell>
          <cell r="N5935">
            <v>162850</v>
          </cell>
        </row>
        <row r="5936">
          <cell r="M5936">
            <v>1</v>
          </cell>
          <cell r="N5936">
            <v>162850</v>
          </cell>
        </row>
        <row r="5937">
          <cell r="M5937">
            <v>1</v>
          </cell>
          <cell r="N5937">
            <v>162850</v>
          </cell>
        </row>
        <row r="5938">
          <cell r="M5938">
            <v>1</v>
          </cell>
          <cell r="N5938">
            <v>163429</v>
          </cell>
        </row>
        <row r="5939">
          <cell r="M5939">
            <v>1</v>
          </cell>
          <cell r="N5939">
            <v>163429</v>
          </cell>
        </row>
        <row r="5940">
          <cell r="M5940">
            <v>1</v>
          </cell>
          <cell r="N5940" t="str">
            <v>-</v>
          </cell>
        </row>
        <row r="5941">
          <cell r="M5941">
            <v>1</v>
          </cell>
          <cell r="N5941">
            <v>162655</v>
          </cell>
        </row>
        <row r="5942">
          <cell r="M5942">
            <v>1</v>
          </cell>
          <cell r="N5942">
            <v>162655</v>
          </cell>
        </row>
        <row r="5943">
          <cell r="M5943">
            <v>1</v>
          </cell>
          <cell r="N5943">
            <v>162851</v>
          </cell>
        </row>
        <row r="5944">
          <cell r="M5944">
            <v>1</v>
          </cell>
          <cell r="N5944">
            <v>162851</v>
          </cell>
        </row>
        <row r="5945">
          <cell r="M5945">
            <v>1</v>
          </cell>
          <cell r="N5945">
            <v>162851</v>
          </cell>
        </row>
        <row r="5946">
          <cell r="M5946">
            <v>1</v>
          </cell>
          <cell r="N5946">
            <v>162851</v>
          </cell>
        </row>
        <row r="5947">
          <cell r="M5947">
            <v>1</v>
          </cell>
          <cell r="N5947">
            <v>162851</v>
          </cell>
        </row>
        <row r="5948">
          <cell r="M5948">
            <v>1</v>
          </cell>
          <cell r="N5948">
            <v>162851</v>
          </cell>
        </row>
        <row r="5949">
          <cell r="M5949">
            <v>1</v>
          </cell>
          <cell r="N5949">
            <v>162851</v>
          </cell>
        </row>
        <row r="5950">
          <cell r="M5950">
            <v>1</v>
          </cell>
          <cell r="N5950" t="str">
            <v>-</v>
          </cell>
        </row>
        <row r="5951">
          <cell r="M5951">
            <v>1</v>
          </cell>
          <cell r="N5951" t="str">
            <v>-</v>
          </cell>
        </row>
        <row r="5952">
          <cell r="M5952">
            <v>1</v>
          </cell>
          <cell r="N5952" t="str">
            <v>-</v>
          </cell>
        </row>
        <row r="5953">
          <cell r="M5953">
            <v>1</v>
          </cell>
          <cell r="N5953">
            <v>162487</v>
          </cell>
        </row>
        <row r="5954">
          <cell r="M5954">
            <v>1</v>
          </cell>
          <cell r="N5954">
            <v>162649</v>
          </cell>
        </row>
        <row r="5955">
          <cell r="M5955">
            <v>1</v>
          </cell>
          <cell r="N5955">
            <v>162649</v>
          </cell>
        </row>
        <row r="5956">
          <cell r="M5956">
            <v>1</v>
          </cell>
          <cell r="N5956">
            <v>162649</v>
          </cell>
        </row>
        <row r="5957">
          <cell r="M5957">
            <v>1</v>
          </cell>
          <cell r="N5957">
            <v>162844</v>
          </cell>
        </row>
        <row r="5958">
          <cell r="M5958">
            <v>1</v>
          </cell>
          <cell r="N5958">
            <v>162844</v>
          </cell>
        </row>
        <row r="5959">
          <cell r="M5959">
            <v>1</v>
          </cell>
          <cell r="N5959">
            <v>162844</v>
          </cell>
        </row>
        <row r="5960">
          <cell r="M5960">
            <v>1</v>
          </cell>
          <cell r="N5960">
            <v>162844</v>
          </cell>
        </row>
        <row r="5961">
          <cell r="M5961">
            <v>1</v>
          </cell>
          <cell r="N5961">
            <v>162844</v>
          </cell>
        </row>
        <row r="5962">
          <cell r="M5962">
            <v>1</v>
          </cell>
          <cell r="N5962">
            <v>162844</v>
          </cell>
        </row>
        <row r="5963">
          <cell r="M5963">
            <v>1</v>
          </cell>
          <cell r="N5963">
            <v>162844</v>
          </cell>
        </row>
        <row r="5964">
          <cell r="M5964">
            <v>1</v>
          </cell>
          <cell r="N5964">
            <v>163423</v>
          </cell>
        </row>
        <row r="5965">
          <cell r="M5965">
            <v>1</v>
          </cell>
          <cell r="N5965">
            <v>163423</v>
          </cell>
        </row>
        <row r="5966">
          <cell r="M5966" t="str">
            <v>-</v>
          </cell>
          <cell r="N5966" t="str">
            <v>-</v>
          </cell>
        </row>
        <row r="5967">
          <cell r="M5967">
            <v>1</v>
          </cell>
          <cell r="N5967">
            <v>162848</v>
          </cell>
        </row>
        <row r="5968">
          <cell r="M5968">
            <v>1</v>
          </cell>
          <cell r="N5968">
            <v>162848</v>
          </cell>
        </row>
        <row r="5969">
          <cell r="M5969">
            <v>1</v>
          </cell>
          <cell r="N5969">
            <v>162848</v>
          </cell>
        </row>
        <row r="5970">
          <cell r="M5970">
            <v>1</v>
          </cell>
          <cell r="N5970">
            <v>162848</v>
          </cell>
        </row>
        <row r="5971">
          <cell r="M5971">
            <v>1</v>
          </cell>
          <cell r="N5971">
            <v>162848</v>
          </cell>
        </row>
        <row r="5972">
          <cell r="M5972">
            <v>1</v>
          </cell>
          <cell r="N5972">
            <v>162848</v>
          </cell>
        </row>
        <row r="5973">
          <cell r="M5973">
            <v>1</v>
          </cell>
          <cell r="N5973">
            <v>162848</v>
          </cell>
        </row>
        <row r="5974">
          <cell r="M5974">
            <v>1</v>
          </cell>
          <cell r="N5974">
            <v>163427</v>
          </cell>
        </row>
        <row r="5975">
          <cell r="M5975">
            <v>1</v>
          </cell>
          <cell r="N5975">
            <v>163427</v>
          </cell>
        </row>
        <row r="5976">
          <cell r="M5976">
            <v>1</v>
          </cell>
          <cell r="N5976">
            <v>163427</v>
          </cell>
        </row>
        <row r="5977">
          <cell r="M5977" t="str">
            <v>-</v>
          </cell>
          <cell r="N5977" t="str">
            <v>-</v>
          </cell>
        </row>
        <row r="5978">
          <cell r="M5978">
            <v>1</v>
          </cell>
          <cell r="N5978">
            <v>163403</v>
          </cell>
        </row>
        <row r="5979">
          <cell r="M5979">
            <v>2</v>
          </cell>
          <cell r="N5979" t="str">
            <v>-</v>
          </cell>
        </row>
        <row r="5980">
          <cell r="M5980">
            <v>1</v>
          </cell>
          <cell r="N5980" t="str">
            <v>-</v>
          </cell>
        </row>
        <row r="5981">
          <cell r="M5981">
            <v>1</v>
          </cell>
          <cell r="N5981" t="str">
            <v>-</v>
          </cell>
        </row>
        <row r="5982">
          <cell r="M5982">
            <v>1</v>
          </cell>
          <cell r="N5982">
            <v>162796</v>
          </cell>
        </row>
        <row r="5983">
          <cell r="M5983">
            <v>1</v>
          </cell>
          <cell r="N5983">
            <v>162796</v>
          </cell>
        </row>
        <row r="5984">
          <cell r="M5984">
            <v>1</v>
          </cell>
          <cell r="N5984">
            <v>163404</v>
          </cell>
        </row>
        <row r="5985">
          <cell r="M5985">
            <v>1</v>
          </cell>
          <cell r="N5985">
            <v>162632</v>
          </cell>
        </row>
        <row r="5986">
          <cell r="M5986">
            <v>1</v>
          </cell>
          <cell r="N5986">
            <v>162632</v>
          </cell>
        </row>
        <row r="5987">
          <cell r="M5987">
            <v>1</v>
          </cell>
          <cell r="N5987">
            <v>162632</v>
          </cell>
        </row>
        <row r="5988">
          <cell r="M5988">
            <v>1</v>
          </cell>
          <cell r="N5988">
            <v>162632</v>
          </cell>
        </row>
        <row r="5989">
          <cell r="M5989">
            <v>1</v>
          </cell>
          <cell r="N5989">
            <v>162680</v>
          </cell>
        </row>
        <row r="5990">
          <cell r="M5990">
            <v>1</v>
          </cell>
          <cell r="N5990">
            <v>162680</v>
          </cell>
        </row>
        <row r="5991">
          <cell r="M5991">
            <v>1</v>
          </cell>
          <cell r="N5991">
            <v>162802</v>
          </cell>
        </row>
        <row r="5992">
          <cell r="M5992">
            <v>1</v>
          </cell>
          <cell r="N5992">
            <v>162802</v>
          </cell>
        </row>
        <row r="5993">
          <cell r="M5993">
            <v>1</v>
          </cell>
          <cell r="N5993">
            <v>162802</v>
          </cell>
        </row>
        <row r="5994">
          <cell r="M5994">
            <v>1</v>
          </cell>
          <cell r="N5994">
            <v>162802</v>
          </cell>
        </row>
        <row r="5995">
          <cell r="M5995">
            <v>1</v>
          </cell>
          <cell r="N5995">
            <v>162802</v>
          </cell>
        </row>
        <row r="5996">
          <cell r="M5996">
            <v>1</v>
          </cell>
          <cell r="N5996">
            <v>162802</v>
          </cell>
        </row>
        <row r="5997">
          <cell r="M5997">
            <v>1</v>
          </cell>
          <cell r="N5997">
            <v>162802</v>
          </cell>
        </row>
        <row r="5998">
          <cell r="M5998">
            <v>1</v>
          </cell>
          <cell r="N5998">
            <v>162802</v>
          </cell>
        </row>
        <row r="5999">
          <cell r="M5999">
            <v>1</v>
          </cell>
          <cell r="N5999">
            <v>162802</v>
          </cell>
        </row>
        <row r="6000">
          <cell r="M6000">
            <v>1</v>
          </cell>
          <cell r="N6000">
            <v>163405</v>
          </cell>
        </row>
        <row r="6001">
          <cell r="M6001">
            <v>1</v>
          </cell>
          <cell r="N6001">
            <v>156068</v>
          </cell>
        </row>
        <row r="6002">
          <cell r="M6002">
            <v>1</v>
          </cell>
          <cell r="N6002">
            <v>157669</v>
          </cell>
        </row>
        <row r="6003">
          <cell r="M6003">
            <v>1</v>
          </cell>
          <cell r="N6003">
            <v>157669</v>
          </cell>
        </row>
        <row r="6004">
          <cell r="M6004">
            <v>1</v>
          </cell>
          <cell r="N6004">
            <v>162484</v>
          </cell>
        </row>
        <row r="6005">
          <cell r="M6005">
            <v>1</v>
          </cell>
          <cell r="N6005">
            <v>162484</v>
          </cell>
        </row>
        <row r="6006">
          <cell r="M6006">
            <v>1</v>
          </cell>
          <cell r="N6006" t="str">
            <v>-</v>
          </cell>
        </row>
        <row r="6007">
          <cell r="M6007">
            <v>1</v>
          </cell>
          <cell r="N6007">
            <v>162625</v>
          </cell>
        </row>
        <row r="6008">
          <cell r="M6008">
            <v>1</v>
          </cell>
          <cell r="N6008">
            <v>162748</v>
          </cell>
        </row>
        <row r="6009">
          <cell r="M6009">
            <v>1</v>
          </cell>
          <cell r="N6009">
            <v>162748</v>
          </cell>
        </row>
        <row r="6010">
          <cell r="M6010">
            <v>1</v>
          </cell>
          <cell r="N6010">
            <v>162748</v>
          </cell>
        </row>
        <row r="6011">
          <cell r="M6011">
            <v>1</v>
          </cell>
          <cell r="N6011">
            <v>162748</v>
          </cell>
        </row>
        <row r="6012">
          <cell r="M6012">
            <v>1</v>
          </cell>
          <cell r="N6012">
            <v>162748</v>
          </cell>
        </row>
        <row r="6013">
          <cell r="M6013">
            <v>1</v>
          </cell>
          <cell r="N6013">
            <v>162748</v>
          </cell>
        </row>
        <row r="6014">
          <cell r="M6014">
            <v>1</v>
          </cell>
          <cell r="N6014">
            <v>162748</v>
          </cell>
        </row>
        <row r="6015">
          <cell r="M6015">
            <v>1</v>
          </cell>
          <cell r="N6015">
            <v>163392</v>
          </cell>
        </row>
        <row r="6016">
          <cell r="M6016" t="str">
            <v>-</v>
          </cell>
          <cell r="N6016" t="str">
            <v>-</v>
          </cell>
        </row>
        <row r="6017">
          <cell r="M6017">
            <v>1</v>
          </cell>
          <cell r="N6017">
            <v>162486</v>
          </cell>
        </row>
        <row r="6018">
          <cell r="M6018">
            <v>1</v>
          </cell>
          <cell r="N6018">
            <v>162626</v>
          </cell>
        </row>
        <row r="6019">
          <cell r="M6019">
            <v>1</v>
          </cell>
          <cell r="N6019">
            <v>162626</v>
          </cell>
        </row>
        <row r="6020">
          <cell r="M6020">
            <v>1</v>
          </cell>
          <cell r="N6020">
            <v>162749</v>
          </cell>
        </row>
        <row r="6021">
          <cell r="M6021">
            <v>1</v>
          </cell>
          <cell r="N6021">
            <v>162749</v>
          </cell>
        </row>
        <row r="6022">
          <cell r="M6022">
            <v>1</v>
          </cell>
          <cell r="N6022">
            <v>162749</v>
          </cell>
        </row>
        <row r="6023">
          <cell r="M6023">
            <v>1</v>
          </cell>
          <cell r="N6023">
            <v>162749</v>
          </cell>
        </row>
        <row r="6024">
          <cell r="M6024">
            <v>1</v>
          </cell>
          <cell r="N6024">
            <v>162749</v>
          </cell>
        </row>
        <row r="6025">
          <cell r="M6025">
            <v>1</v>
          </cell>
          <cell r="N6025">
            <v>163393</v>
          </cell>
        </row>
        <row r="6026">
          <cell r="M6026">
            <v>1</v>
          </cell>
          <cell r="N6026">
            <v>164834</v>
          </cell>
        </row>
        <row r="6027">
          <cell r="M6027">
            <v>1</v>
          </cell>
          <cell r="N6027">
            <v>164834</v>
          </cell>
        </row>
        <row r="6028">
          <cell r="M6028">
            <v>1</v>
          </cell>
          <cell r="N6028">
            <v>164834</v>
          </cell>
        </row>
        <row r="6029">
          <cell r="M6029">
            <v>1</v>
          </cell>
          <cell r="N6029">
            <v>164834</v>
          </cell>
        </row>
        <row r="6030">
          <cell r="M6030">
            <v>1</v>
          </cell>
          <cell r="N6030">
            <v>164834</v>
          </cell>
        </row>
        <row r="6031">
          <cell r="M6031">
            <v>1</v>
          </cell>
          <cell r="N6031">
            <v>164834</v>
          </cell>
        </row>
        <row r="6032">
          <cell r="M6032">
            <v>1</v>
          </cell>
          <cell r="N6032">
            <v>164834</v>
          </cell>
        </row>
        <row r="6033">
          <cell r="M6033">
            <v>1</v>
          </cell>
          <cell r="N6033">
            <v>164834</v>
          </cell>
        </row>
        <row r="6034">
          <cell r="M6034">
            <v>1</v>
          </cell>
          <cell r="N6034">
            <v>164834</v>
          </cell>
        </row>
        <row r="6035">
          <cell r="M6035">
            <v>1</v>
          </cell>
          <cell r="N6035">
            <v>164834</v>
          </cell>
        </row>
        <row r="6036">
          <cell r="M6036">
            <v>1</v>
          </cell>
          <cell r="N6036">
            <v>164834</v>
          </cell>
        </row>
        <row r="6037">
          <cell r="M6037">
            <v>1</v>
          </cell>
          <cell r="N6037">
            <v>164834</v>
          </cell>
        </row>
        <row r="6038">
          <cell r="M6038">
            <v>1</v>
          </cell>
          <cell r="N6038">
            <v>164834</v>
          </cell>
        </row>
        <row r="6039">
          <cell r="M6039">
            <v>1</v>
          </cell>
          <cell r="N6039">
            <v>164834</v>
          </cell>
        </row>
        <row r="6040">
          <cell r="M6040">
            <v>1</v>
          </cell>
          <cell r="N6040">
            <v>164834</v>
          </cell>
        </row>
        <row r="6041">
          <cell r="M6041">
            <v>1</v>
          </cell>
          <cell r="N6041">
            <v>164834</v>
          </cell>
        </row>
        <row r="6042">
          <cell r="M6042">
            <v>1</v>
          </cell>
          <cell r="N6042">
            <v>164834</v>
          </cell>
        </row>
        <row r="6043">
          <cell r="M6043">
            <v>1</v>
          </cell>
          <cell r="N6043">
            <v>164834</v>
          </cell>
        </row>
        <row r="6044">
          <cell r="M6044">
            <v>1</v>
          </cell>
          <cell r="N6044">
            <v>164834</v>
          </cell>
        </row>
        <row r="6045">
          <cell r="M6045">
            <v>1</v>
          </cell>
          <cell r="N6045">
            <v>164834</v>
          </cell>
        </row>
        <row r="6046">
          <cell r="M6046">
            <v>1</v>
          </cell>
          <cell r="N6046">
            <v>164834</v>
          </cell>
        </row>
        <row r="6047">
          <cell r="M6047">
            <v>1</v>
          </cell>
          <cell r="N6047">
            <v>164834</v>
          </cell>
        </row>
        <row r="6048">
          <cell r="M6048">
            <v>1</v>
          </cell>
          <cell r="N6048">
            <v>164834</v>
          </cell>
        </row>
        <row r="6049">
          <cell r="M6049">
            <v>1</v>
          </cell>
          <cell r="N6049">
            <v>164834</v>
          </cell>
        </row>
        <row r="6050">
          <cell r="M6050">
            <v>1</v>
          </cell>
          <cell r="N6050">
            <v>164834</v>
          </cell>
        </row>
        <row r="6051">
          <cell r="M6051">
            <v>1</v>
          </cell>
          <cell r="N6051">
            <v>164834</v>
          </cell>
        </row>
        <row r="6052">
          <cell r="M6052">
            <v>1</v>
          </cell>
          <cell r="N6052">
            <v>164834</v>
          </cell>
        </row>
        <row r="6053">
          <cell r="M6053">
            <v>1</v>
          </cell>
          <cell r="N6053">
            <v>164834</v>
          </cell>
        </row>
        <row r="6054">
          <cell r="M6054">
            <v>1</v>
          </cell>
          <cell r="N6054">
            <v>164834</v>
          </cell>
        </row>
        <row r="6055">
          <cell r="M6055">
            <v>1</v>
          </cell>
          <cell r="N6055">
            <v>164834</v>
          </cell>
        </row>
        <row r="6056">
          <cell r="M6056">
            <v>1</v>
          </cell>
          <cell r="N6056">
            <v>164834</v>
          </cell>
        </row>
        <row r="6057">
          <cell r="M6057">
            <v>1</v>
          </cell>
          <cell r="N6057">
            <v>164834</v>
          </cell>
        </row>
        <row r="6058">
          <cell r="M6058">
            <v>1</v>
          </cell>
          <cell r="N6058">
            <v>164119</v>
          </cell>
        </row>
        <row r="6059">
          <cell r="M6059">
            <v>1</v>
          </cell>
          <cell r="N6059">
            <v>164186</v>
          </cell>
        </row>
        <row r="6060">
          <cell r="M6060">
            <v>1</v>
          </cell>
          <cell r="N6060">
            <v>164271</v>
          </cell>
        </row>
        <row r="6061">
          <cell r="M6061">
            <v>1</v>
          </cell>
          <cell r="N6061">
            <v>164686</v>
          </cell>
        </row>
        <row r="6062">
          <cell r="M6062">
            <v>1</v>
          </cell>
          <cell r="N6062">
            <v>164686</v>
          </cell>
        </row>
        <row r="6063">
          <cell r="M6063">
            <v>1</v>
          </cell>
          <cell r="N6063">
            <v>164686</v>
          </cell>
        </row>
        <row r="6064">
          <cell r="M6064">
            <v>1</v>
          </cell>
          <cell r="N6064">
            <v>164686</v>
          </cell>
        </row>
        <row r="6065">
          <cell r="M6065">
            <v>1</v>
          </cell>
          <cell r="N6065">
            <v>164686</v>
          </cell>
        </row>
        <row r="6066">
          <cell r="M6066">
            <v>1</v>
          </cell>
          <cell r="N6066">
            <v>164686</v>
          </cell>
        </row>
        <row r="6067">
          <cell r="M6067">
            <v>1</v>
          </cell>
          <cell r="N6067">
            <v>164686</v>
          </cell>
        </row>
        <row r="6068">
          <cell r="M6068">
            <v>1</v>
          </cell>
          <cell r="N6068">
            <v>164881</v>
          </cell>
        </row>
        <row r="6069">
          <cell r="M6069">
            <v>1</v>
          </cell>
          <cell r="N6069">
            <v>164881</v>
          </cell>
        </row>
        <row r="6070">
          <cell r="M6070">
            <v>1</v>
          </cell>
          <cell r="N6070">
            <v>164881</v>
          </cell>
        </row>
        <row r="6071">
          <cell r="M6071">
            <v>1</v>
          </cell>
          <cell r="N6071">
            <v>164881</v>
          </cell>
        </row>
        <row r="6072">
          <cell r="M6072">
            <v>1</v>
          </cell>
          <cell r="N6072">
            <v>164881</v>
          </cell>
        </row>
        <row r="6073">
          <cell r="M6073">
            <v>1</v>
          </cell>
          <cell r="N6073">
            <v>164972</v>
          </cell>
        </row>
        <row r="6074">
          <cell r="M6074">
            <v>1</v>
          </cell>
          <cell r="N6074">
            <v>164972</v>
          </cell>
        </row>
        <row r="6075">
          <cell r="M6075">
            <v>1</v>
          </cell>
          <cell r="N6075">
            <v>164972</v>
          </cell>
        </row>
        <row r="6076">
          <cell r="M6076">
            <v>1</v>
          </cell>
          <cell r="N6076">
            <v>164972</v>
          </cell>
        </row>
        <row r="6077">
          <cell r="M6077">
            <v>1</v>
          </cell>
          <cell r="N6077">
            <v>164972</v>
          </cell>
        </row>
        <row r="6078">
          <cell r="M6078">
            <v>4</v>
          </cell>
          <cell r="N6078">
            <v>165030</v>
          </cell>
        </row>
        <row r="6079">
          <cell r="M6079">
            <v>4</v>
          </cell>
          <cell r="N6079">
            <v>165030</v>
          </cell>
        </row>
        <row r="6080">
          <cell r="M6080">
            <v>4</v>
          </cell>
          <cell r="N6080">
            <v>165030</v>
          </cell>
        </row>
        <row r="6081">
          <cell r="M6081">
            <v>4</v>
          </cell>
          <cell r="N6081">
            <v>165030</v>
          </cell>
        </row>
        <row r="6082">
          <cell r="M6082">
            <v>4</v>
          </cell>
          <cell r="N6082">
            <v>165030</v>
          </cell>
        </row>
        <row r="6083">
          <cell r="M6083">
            <v>4</v>
          </cell>
          <cell r="N6083">
            <v>165030</v>
          </cell>
        </row>
        <row r="6084">
          <cell r="M6084">
            <v>4</v>
          </cell>
          <cell r="N6084">
            <v>165031</v>
          </cell>
        </row>
        <row r="6085">
          <cell r="M6085">
            <v>4</v>
          </cell>
          <cell r="N6085">
            <v>165032</v>
          </cell>
        </row>
        <row r="6086">
          <cell r="M6086">
            <v>4</v>
          </cell>
          <cell r="N6086">
            <v>165033</v>
          </cell>
        </row>
        <row r="6087">
          <cell r="M6087">
            <v>1</v>
          </cell>
          <cell r="N6087">
            <v>165390</v>
          </cell>
        </row>
        <row r="6088">
          <cell r="M6088">
            <v>1</v>
          </cell>
          <cell r="N6088">
            <v>165390</v>
          </cell>
        </row>
        <row r="6089">
          <cell r="M6089">
            <v>1</v>
          </cell>
          <cell r="N6089">
            <v>165467</v>
          </cell>
        </row>
        <row r="6090">
          <cell r="M6090">
            <v>1</v>
          </cell>
          <cell r="N6090">
            <v>165590</v>
          </cell>
        </row>
        <row r="6091">
          <cell r="M6091">
            <v>1</v>
          </cell>
          <cell r="N6091">
            <v>165591</v>
          </cell>
        </row>
        <row r="6092">
          <cell r="M6092">
            <v>1</v>
          </cell>
          <cell r="N6092">
            <v>165593</v>
          </cell>
        </row>
        <row r="6093">
          <cell r="M6093">
            <v>1</v>
          </cell>
          <cell r="N6093">
            <v>165595</v>
          </cell>
        </row>
        <row r="6094">
          <cell r="M6094">
            <v>1</v>
          </cell>
          <cell r="N6094">
            <v>164683</v>
          </cell>
        </row>
        <row r="6095">
          <cell r="M6095">
            <v>1</v>
          </cell>
          <cell r="N6095">
            <v>164683</v>
          </cell>
        </row>
        <row r="6096">
          <cell r="M6096">
            <v>1</v>
          </cell>
          <cell r="N6096">
            <v>164730</v>
          </cell>
        </row>
        <row r="6097">
          <cell r="M6097">
            <v>1</v>
          </cell>
          <cell r="N6097">
            <v>164730</v>
          </cell>
        </row>
        <row r="6098">
          <cell r="M6098">
            <v>1</v>
          </cell>
          <cell r="N6098">
            <v>164869</v>
          </cell>
        </row>
        <row r="6099">
          <cell r="M6099">
            <v>1</v>
          </cell>
          <cell r="N6099">
            <v>164869</v>
          </cell>
        </row>
        <row r="6100">
          <cell r="M6100">
            <v>1</v>
          </cell>
          <cell r="N6100">
            <v>164869</v>
          </cell>
        </row>
        <row r="6101">
          <cell r="M6101">
            <v>1</v>
          </cell>
          <cell r="N6101">
            <v>164869</v>
          </cell>
        </row>
        <row r="6102">
          <cell r="M6102">
            <v>1</v>
          </cell>
          <cell r="N6102">
            <v>165142</v>
          </cell>
        </row>
        <row r="6103">
          <cell r="M6103">
            <v>1</v>
          </cell>
          <cell r="N6103">
            <v>165397</v>
          </cell>
        </row>
        <row r="6104">
          <cell r="M6104">
            <v>2</v>
          </cell>
          <cell r="N6104">
            <v>164833</v>
          </cell>
        </row>
        <row r="6105">
          <cell r="M6105">
            <v>2</v>
          </cell>
          <cell r="N6105">
            <v>164833</v>
          </cell>
        </row>
        <row r="6106">
          <cell r="M6106">
            <v>2</v>
          </cell>
          <cell r="N6106">
            <v>164833</v>
          </cell>
        </row>
        <row r="6107">
          <cell r="M6107">
            <v>2</v>
          </cell>
          <cell r="N6107">
            <v>164833</v>
          </cell>
        </row>
        <row r="6108">
          <cell r="M6108">
            <v>2</v>
          </cell>
          <cell r="N6108">
            <v>164833</v>
          </cell>
        </row>
        <row r="6109">
          <cell r="M6109">
            <v>2</v>
          </cell>
          <cell r="N6109">
            <v>164833</v>
          </cell>
        </row>
        <row r="6110">
          <cell r="M6110">
            <v>2</v>
          </cell>
          <cell r="N6110">
            <v>164833</v>
          </cell>
        </row>
        <row r="6111">
          <cell r="M6111">
            <v>2</v>
          </cell>
          <cell r="N6111">
            <v>164833</v>
          </cell>
        </row>
        <row r="6112">
          <cell r="M6112">
            <v>2</v>
          </cell>
          <cell r="N6112">
            <v>164833</v>
          </cell>
        </row>
        <row r="6113">
          <cell r="M6113">
            <v>2</v>
          </cell>
          <cell r="N6113">
            <v>164833</v>
          </cell>
        </row>
        <row r="6114">
          <cell r="M6114">
            <v>2</v>
          </cell>
          <cell r="N6114">
            <v>165683</v>
          </cell>
        </row>
        <row r="6115">
          <cell r="M6115">
            <v>2</v>
          </cell>
          <cell r="N6115">
            <v>165683</v>
          </cell>
        </row>
        <row r="6116">
          <cell r="M6116">
            <v>2</v>
          </cell>
          <cell r="N6116">
            <v>165683</v>
          </cell>
        </row>
        <row r="6117">
          <cell r="M6117">
            <v>1</v>
          </cell>
          <cell r="N6117">
            <v>165697</v>
          </cell>
        </row>
        <row r="6118">
          <cell r="M6118">
            <v>1</v>
          </cell>
          <cell r="N6118">
            <v>165697</v>
          </cell>
        </row>
        <row r="6119">
          <cell r="M6119">
            <v>1</v>
          </cell>
          <cell r="N6119">
            <v>165697</v>
          </cell>
        </row>
        <row r="6120">
          <cell r="M6120">
            <v>1</v>
          </cell>
          <cell r="N6120">
            <v>165697</v>
          </cell>
        </row>
        <row r="6121">
          <cell r="M6121">
            <v>1</v>
          </cell>
          <cell r="N6121">
            <v>165697</v>
          </cell>
        </row>
        <row r="6122">
          <cell r="M6122">
            <v>1</v>
          </cell>
          <cell r="N6122">
            <v>162605</v>
          </cell>
        </row>
        <row r="6123">
          <cell r="M6123">
            <v>1</v>
          </cell>
          <cell r="N6123">
            <v>162605</v>
          </cell>
        </row>
        <row r="6124">
          <cell r="M6124">
            <v>1</v>
          </cell>
          <cell r="N6124">
            <v>164735</v>
          </cell>
        </row>
        <row r="6125">
          <cell r="M6125">
            <v>1</v>
          </cell>
          <cell r="N6125">
            <v>164735</v>
          </cell>
        </row>
        <row r="6126">
          <cell r="M6126">
            <v>1</v>
          </cell>
          <cell r="N6126">
            <v>164746</v>
          </cell>
        </row>
        <row r="6127">
          <cell r="M6127">
            <v>1</v>
          </cell>
          <cell r="N6127">
            <v>164746</v>
          </cell>
        </row>
        <row r="6128">
          <cell r="M6128">
            <v>1</v>
          </cell>
          <cell r="N6128">
            <v>164746</v>
          </cell>
        </row>
        <row r="6129">
          <cell r="M6129">
            <v>1</v>
          </cell>
          <cell r="N6129">
            <v>164746</v>
          </cell>
        </row>
        <row r="6130">
          <cell r="M6130">
            <v>1</v>
          </cell>
          <cell r="N6130">
            <v>164746</v>
          </cell>
        </row>
        <row r="6131">
          <cell r="M6131">
            <v>1</v>
          </cell>
          <cell r="N6131">
            <v>164746</v>
          </cell>
        </row>
        <row r="6132">
          <cell r="M6132">
            <v>1</v>
          </cell>
          <cell r="N6132">
            <v>164746</v>
          </cell>
        </row>
        <row r="6133">
          <cell r="M6133">
            <v>1</v>
          </cell>
          <cell r="N6133">
            <v>164746</v>
          </cell>
        </row>
        <row r="6134">
          <cell r="M6134">
            <v>1</v>
          </cell>
          <cell r="N6134">
            <v>164746</v>
          </cell>
        </row>
        <row r="6135">
          <cell r="M6135">
            <v>1</v>
          </cell>
          <cell r="N6135">
            <v>164746</v>
          </cell>
        </row>
        <row r="6136">
          <cell r="M6136">
            <v>1</v>
          </cell>
          <cell r="N6136">
            <v>164746</v>
          </cell>
        </row>
        <row r="6137">
          <cell r="M6137">
            <v>1</v>
          </cell>
          <cell r="N6137">
            <v>164765</v>
          </cell>
        </row>
        <row r="6138">
          <cell r="M6138">
            <v>1</v>
          </cell>
          <cell r="N6138">
            <v>164765</v>
          </cell>
        </row>
        <row r="6139">
          <cell r="M6139">
            <v>1</v>
          </cell>
          <cell r="N6139">
            <v>164765</v>
          </cell>
        </row>
        <row r="6140">
          <cell r="M6140">
            <v>1</v>
          </cell>
          <cell r="N6140">
            <v>165148</v>
          </cell>
        </row>
        <row r="6141">
          <cell r="M6141">
            <v>1</v>
          </cell>
          <cell r="N6141" t="str">
            <v>-</v>
          </cell>
        </row>
        <row r="6142">
          <cell r="M6142">
            <v>1</v>
          </cell>
          <cell r="N6142" t="str">
            <v>-</v>
          </cell>
        </row>
        <row r="6143">
          <cell r="M6143">
            <v>1</v>
          </cell>
          <cell r="N6143" t="str">
            <v>-</v>
          </cell>
        </row>
        <row r="6144">
          <cell r="M6144">
            <v>1</v>
          </cell>
          <cell r="N6144">
            <v>162605</v>
          </cell>
        </row>
        <row r="6145">
          <cell r="M6145">
            <v>1</v>
          </cell>
          <cell r="N6145">
            <v>162605</v>
          </cell>
        </row>
        <row r="6146">
          <cell r="M6146">
            <v>1</v>
          </cell>
          <cell r="N6146">
            <v>164717</v>
          </cell>
        </row>
        <row r="6147">
          <cell r="M6147">
            <v>1</v>
          </cell>
          <cell r="N6147">
            <v>164736</v>
          </cell>
        </row>
        <row r="6148">
          <cell r="M6148">
            <v>1</v>
          </cell>
          <cell r="N6148">
            <v>164747</v>
          </cell>
        </row>
        <row r="6149">
          <cell r="M6149">
            <v>1</v>
          </cell>
          <cell r="N6149">
            <v>164747</v>
          </cell>
        </row>
        <row r="6150">
          <cell r="M6150">
            <v>1</v>
          </cell>
          <cell r="N6150">
            <v>164747</v>
          </cell>
        </row>
        <row r="6151">
          <cell r="M6151">
            <v>1</v>
          </cell>
          <cell r="N6151">
            <v>164747</v>
          </cell>
        </row>
        <row r="6152">
          <cell r="M6152">
            <v>1</v>
          </cell>
          <cell r="N6152">
            <v>164747</v>
          </cell>
        </row>
        <row r="6153">
          <cell r="M6153">
            <v>1</v>
          </cell>
          <cell r="N6153">
            <v>164747</v>
          </cell>
        </row>
        <row r="6154">
          <cell r="M6154">
            <v>1</v>
          </cell>
          <cell r="N6154">
            <v>164747</v>
          </cell>
        </row>
        <row r="6155">
          <cell r="M6155">
            <v>1</v>
          </cell>
          <cell r="N6155">
            <v>164747</v>
          </cell>
        </row>
        <row r="6156">
          <cell r="M6156">
            <v>1</v>
          </cell>
          <cell r="N6156">
            <v>164747</v>
          </cell>
        </row>
        <row r="6157">
          <cell r="M6157">
            <v>1</v>
          </cell>
          <cell r="N6157">
            <v>164747</v>
          </cell>
        </row>
        <row r="6158">
          <cell r="M6158">
            <v>1</v>
          </cell>
          <cell r="N6158">
            <v>164747</v>
          </cell>
        </row>
        <row r="6159">
          <cell r="M6159">
            <v>1</v>
          </cell>
          <cell r="N6159">
            <v>164766</v>
          </cell>
        </row>
        <row r="6160">
          <cell r="M6160">
            <v>1</v>
          </cell>
          <cell r="N6160">
            <v>164766</v>
          </cell>
        </row>
        <row r="6161">
          <cell r="M6161">
            <v>1</v>
          </cell>
          <cell r="N6161">
            <v>164766</v>
          </cell>
        </row>
        <row r="6162">
          <cell r="M6162">
            <v>1</v>
          </cell>
          <cell r="N6162">
            <v>165411</v>
          </cell>
        </row>
        <row r="6163">
          <cell r="M6163">
            <v>1</v>
          </cell>
          <cell r="N6163">
            <v>165494</v>
          </cell>
        </row>
        <row r="6164">
          <cell r="M6164">
            <v>1</v>
          </cell>
          <cell r="N6164" t="str">
            <v>-</v>
          </cell>
        </row>
        <row r="6165">
          <cell r="M6165">
            <v>3</v>
          </cell>
          <cell r="N6165">
            <v>163144</v>
          </cell>
        </row>
        <row r="6166">
          <cell r="M6166">
            <v>1</v>
          </cell>
          <cell r="N6166">
            <v>163144</v>
          </cell>
        </row>
        <row r="6167">
          <cell r="M6167">
            <v>3</v>
          </cell>
          <cell r="N6167">
            <v>163145</v>
          </cell>
        </row>
        <row r="6168">
          <cell r="M6168">
            <v>1</v>
          </cell>
          <cell r="N6168">
            <v>163145</v>
          </cell>
        </row>
        <row r="6169">
          <cell r="M6169">
            <v>3</v>
          </cell>
          <cell r="N6169">
            <v>163146</v>
          </cell>
        </row>
        <row r="6170">
          <cell r="M6170">
            <v>1</v>
          </cell>
          <cell r="N6170">
            <v>163146</v>
          </cell>
        </row>
        <row r="6171">
          <cell r="M6171">
            <v>1</v>
          </cell>
          <cell r="N6171">
            <v>164673</v>
          </cell>
        </row>
        <row r="6172">
          <cell r="M6172">
            <v>1</v>
          </cell>
          <cell r="N6172">
            <v>164673</v>
          </cell>
        </row>
        <row r="6173">
          <cell r="M6173">
            <v>1</v>
          </cell>
          <cell r="N6173">
            <v>164673</v>
          </cell>
        </row>
        <row r="6174">
          <cell r="M6174">
            <v>1</v>
          </cell>
          <cell r="N6174">
            <v>164673</v>
          </cell>
        </row>
        <row r="6175">
          <cell r="M6175">
            <v>1</v>
          </cell>
          <cell r="N6175">
            <v>164673</v>
          </cell>
        </row>
        <row r="6176">
          <cell r="M6176">
            <v>1</v>
          </cell>
          <cell r="N6176">
            <v>164673</v>
          </cell>
        </row>
        <row r="6177">
          <cell r="M6177">
            <v>1</v>
          </cell>
          <cell r="N6177">
            <v>164673</v>
          </cell>
        </row>
        <row r="6178">
          <cell r="M6178">
            <v>1</v>
          </cell>
          <cell r="N6178">
            <v>164673</v>
          </cell>
        </row>
        <row r="6179">
          <cell r="M6179">
            <v>1</v>
          </cell>
          <cell r="N6179">
            <v>164673</v>
          </cell>
        </row>
        <row r="6180">
          <cell r="M6180">
            <v>1</v>
          </cell>
          <cell r="N6180">
            <v>164673</v>
          </cell>
        </row>
        <row r="6181">
          <cell r="M6181">
            <v>1</v>
          </cell>
          <cell r="N6181">
            <v>164673</v>
          </cell>
        </row>
        <row r="6182">
          <cell r="M6182">
            <v>1</v>
          </cell>
          <cell r="N6182">
            <v>164673</v>
          </cell>
        </row>
        <row r="6183">
          <cell r="M6183">
            <v>1</v>
          </cell>
          <cell r="N6183">
            <v>164673</v>
          </cell>
        </row>
        <row r="6184">
          <cell r="M6184">
            <v>1</v>
          </cell>
          <cell r="N6184">
            <v>164673</v>
          </cell>
        </row>
        <row r="6185">
          <cell r="M6185">
            <v>1</v>
          </cell>
          <cell r="N6185">
            <v>164673</v>
          </cell>
        </row>
        <row r="6186">
          <cell r="M6186">
            <v>1</v>
          </cell>
          <cell r="N6186">
            <v>164700</v>
          </cell>
        </row>
        <row r="6187">
          <cell r="M6187">
            <v>1</v>
          </cell>
          <cell r="N6187">
            <v>164700</v>
          </cell>
        </row>
        <row r="6188">
          <cell r="M6188">
            <v>1</v>
          </cell>
          <cell r="N6188">
            <v>164700</v>
          </cell>
        </row>
        <row r="6189">
          <cell r="M6189">
            <v>1</v>
          </cell>
          <cell r="N6189">
            <v>164700</v>
          </cell>
        </row>
        <row r="6190">
          <cell r="M6190">
            <v>1</v>
          </cell>
          <cell r="N6190">
            <v>164700</v>
          </cell>
        </row>
        <row r="6191">
          <cell r="M6191">
            <v>1</v>
          </cell>
          <cell r="N6191">
            <v>164700</v>
          </cell>
        </row>
        <row r="6192">
          <cell r="M6192">
            <v>1</v>
          </cell>
          <cell r="N6192">
            <v>164700</v>
          </cell>
        </row>
        <row r="6193">
          <cell r="M6193">
            <v>1</v>
          </cell>
          <cell r="N6193">
            <v>164700</v>
          </cell>
        </row>
        <row r="6194">
          <cell r="M6194">
            <v>1</v>
          </cell>
          <cell r="N6194">
            <v>164700</v>
          </cell>
        </row>
        <row r="6195">
          <cell r="M6195">
            <v>1</v>
          </cell>
          <cell r="N6195">
            <v>164700</v>
          </cell>
        </row>
        <row r="6196">
          <cell r="M6196">
            <v>1</v>
          </cell>
          <cell r="N6196">
            <v>164700</v>
          </cell>
        </row>
        <row r="6197">
          <cell r="M6197">
            <v>1</v>
          </cell>
          <cell r="N6197">
            <v>164700</v>
          </cell>
        </row>
        <row r="6198">
          <cell r="M6198">
            <v>1</v>
          </cell>
          <cell r="N6198">
            <v>164700</v>
          </cell>
        </row>
        <row r="6199">
          <cell r="M6199">
            <v>1</v>
          </cell>
          <cell r="N6199">
            <v>164700</v>
          </cell>
        </row>
        <row r="6200">
          <cell r="M6200">
            <v>1</v>
          </cell>
          <cell r="N6200">
            <v>164700</v>
          </cell>
        </row>
        <row r="6201">
          <cell r="M6201">
            <v>1</v>
          </cell>
          <cell r="N6201">
            <v>164700</v>
          </cell>
        </row>
        <row r="6202">
          <cell r="M6202">
            <v>1</v>
          </cell>
          <cell r="N6202">
            <v>164700</v>
          </cell>
        </row>
        <row r="6203">
          <cell r="M6203">
            <v>1</v>
          </cell>
          <cell r="N6203">
            <v>164700</v>
          </cell>
        </row>
        <row r="6204">
          <cell r="M6204">
            <v>1</v>
          </cell>
          <cell r="N6204">
            <v>164700</v>
          </cell>
        </row>
        <row r="6205">
          <cell r="M6205">
            <v>1</v>
          </cell>
          <cell r="N6205">
            <v>164700</v>
          </cell>
        </row>
        <row r="6206">
          <cell r="M6206">
            <v>1</v>
          </cell>
          <cell r="N6206">
            <v>164700</v>
          </cell>
        </row>
        <row r="6207">
          <cell r="M6207">
            <v>1</v>
          </cell>
          <cell r="N6207">
            <v>164700</v>
          </cell>
        </row>
        <row r="6208">
          <cell r="M6208">
            <v>1</v>
          </cell>
          <cell r="N6208">
            <v>164714</v>
          </cell>
        </row>
        <row r="6209">
          <cell r="M6209">
            <v>1</v>
          </cell>
          <cell r="N6209">
            <v>164714</v>
          </cell>
        </row>
        <row r="6210">
          <cell r="M6210">
            <v>1</v>
          </cell>
          <cell r="N6210">
            <v>164714</v>
          </cell>
        </row>
        <row r="6211">
          <cell r="M6211">
            <v>1</v>
          </cell>
          <cell r="N6211">
            <v>164714</v>
          </cell>
        </row>
        <row r="6212">
          <cell r="M6212">
            <v>1</v>
          </cell>
          <cell r="N6212">
            <v>164714</v>
          </cell>
        </row>
        <row r="6213">
          <cell r="M6213">
            <v>1</v>
          </cell>
          <cell r="N6213">
            <v>164714</v>
          </cell>
        </row>
        <row r="6214">
          <cell r="M6214">
            <v>1</v>
          </cell>
          <cell r="N6214">
            <v>164714</v>
          </cell>
        </row>
        <row r="6215">
          <cell r="M6215">
            <v>1</v>
          </cell>
          <cell r="N6215">
            <v>164714</v>
          </cell>
        </row>
        <row r="6216">
          <cell r="M6216">
            <v>1</v>
          </cell>
          <cell r="N6216">
            <v>164714</v>
          </cell>
        </row>
        <row r="6217">
          <cell r="M6217">
            <v>1</v>
          </cell>
          <cell r="N6217">
            <v>164714</v>
          </cell>
        </row>
        <row r="6218">
          <cell r="M6218">
            <v>1</v>
          </cell>
          <cell r="N6218">
            <v>164745</v>
          </cell>
        </row>
        <row r="6219">
          <cell r="M6219">
            <v>1</v>
          </cell>
          <cell r="N6219">
            <v>164745</v>
          </cell>
        </row>
        <row r="6220">
          <cell r="M6220">
            <v>1</v>
          </cell>
          <cell r="N6220">
            <v>164745</v>
          </cell>
        </row>
        <row r="6221">
          <cell r="M6221">
            <v>1</v>
          </cell>
          <cell r="N6221">
            <v>164745</v>
          </cell>
        </row>
        <row r="6222">
          <cell r="M6222">
            <v>1</v>
          </cell>
          <cell r="N6222">
            <v>164745</v>
          </cell>
        </row>
        <row r="6223">
          <cell r="M6223">
            <v>1</v>
          </cell>
          <cell r="N6223">
            <v>164745</v>
          </cell>
        </row>
        <row r="6224">
          <cell r="M6224">
            <v>1</v>
          </cell>
          <cell r="N6224">
            <v>164745</v>
          </cell>
        </row>
        <row r="6225">
          <cell r="M6225">
            <v>1</v>
          </cell>
          <cell r="N6225">
            <v>164745</v>
          </cell>
        </row>
        <row r="6226">
          <cell r="M6226">
            <v>1</v>
          </cell>
          <cell r="N6226">
            <v>164745</v>
          </cell>
        </row>
        <row r="6227">
          <cell r="M6227">
            <v>1</v>
          </cell>
          <cell r="N6227">
            <v>164745</v>
          </cell>
        </row>
        <row r="6228">
          <cell r="M6228">
            <v>1</v>
          </cell>
          <cell r="N6228">
            <v>164745</v>
          </cell>
        </row>
        <row r="6229">
          <cell r="M6229">
            <v>1</v>
          </cell>
          <cell r="N6229">
            <v>164745</v>
          </cell>
        </row>
        <row r="6230">
          <cell r="M6230">
            <v>1</v>
          </cell>
          <cell r="N6230">
            <v>164745</v>
          </cell>
        </row>
        <row r="6231">
          <cell r="M6231">
            <v>1</v>
          </cell>
          <cell r="N6231">
            <v>164745</v>
          </cell>
        </row>
        <row r="6232">
          <cell r="M6232">
            <v>1</v>
          </cell>
          <cell r="N6232">
            <v>164745</v>
          </cell>
        </row>
        <row r="6233">
          <cell r="M6233">
            <v>1</v>
          </cell>
          <cell r="N6233">
            <v>164745</v>
          </cell>
        </row>
        <row r="6234">
          <cell r="M6234">
            <v>1</v>
          </cell>
          <cell r="N6234">
            <v>164745</v>
          </cell>
        </row>
        <row r="6235">
          <cell r="M6235">
            <v>1</v>
          </cell>
          <cell r="N6235">
            <v>164745</v>
          </cell>
        </row>
        <row r="6236">
          <cell r="M6236">
            <v>1</v>
          </cell>
          <cell r="N6236">
            <v>164745</v>
          </cell>
        </row>
        <row r="6237">
          <cell r="M6237">
            <v>1</v>
          </cell>
          <cell r="N6237">
            <v>164745</v>
          </cell>
        </row>
        <row r="6238">
          <cell r="M6238">
            <v>1</v>
          </cell>
          <cell r="N6238">
            <v>164745</v>
          </cell>
        </row>
        <row r="6239">
          <cell r="M6239">
            <v>1</v>
          </cell>
          <cell r="N6239">
            <v>164745</v>
          </cell>
        </row>
        <row r="6240">
          <cell r="M6240">
            <v>1</v>
          </cell>
          <cell r="N6240">
            <v>164745</v>
          </cell>
        </row>
        <row r="6241">
          <cell r="M6241">
            <v>1</v>
          </cell>
          <cell r="N6241">
            <v>164745</v>
          </cell>
        </row>
        <row r="6242">
          <cell r="M6242">
            <v>1</v>
          </cell>
          <cell r="N6242">
            <v>164745</v>
          </cell>
        </row>
        <row r="6243">
          <cell r="M6243">
            <v>1</v>
          </cell>
          <cell r="N6243">
            <v>164745</v>
          </cell>
        </row>
        <row r="6244">
          <cell r="M6244">
            <v>1</v>
          </cell>
          <cell r="N6244">
            <v>164745</v>
          </cell>
        </row>
        <row r="6245">
          <cell r="M6245">
            <v>1</v>
          </cell>
          <cell r="N6245">
            <v>164745</v>
          </cell>
        </row>
        <row r="6246">
          <cell r="M6246">
            <v>1</v>
          </cell>
          <cell r="N6246">
            <v>164745</v>
          </cell>
        </row>
        <row r="6247">
          <cell r="M6247">
            <v>1</v>
          </cell>
          <cell r="N6247">
            <v>164745</v>
          </cell>
        </row>
        <row r="6248">
          <cell r="M6248">
            <v>1</v>
          </cell>
          <cell r="N6248">
            <v>164745</v>
          </cell>
        </row>
        <row r="6249">
          <cell r="M6249">
            <v>1</v>
          </cell>
          <cell r="N6249">
            <v>164745</v>
          </cell>
        </row>
        <row r="6250">
          <cell r="M6250">
            <v>1</v>
          </cell>
          <cell r="N6250">
            <v>164753</v>
          </cell>
        </row>
        <row r="6251">
          <cell r="M6251">
            <v>1</v>
          </cell>
          <cell r="N6251">
            <v>164753</v>
          </cell>
        </row>
        <row r="6252">
          <cell r="M6252">
            <v>1</v>
          </cell>
          <cell r="N6252">
            <v>164753</v>
          </cell>
        </row>
        <row r="6253">
          <cell r="M6253">
            <v>1</v>
          </cell>
          <cell r="N6253">
            <v>164753</v>
          </cell>
        </row>
        <row r="6254">
          <cell r="M6254">
            <v>1</v>
          </cell>
          <cell r="N6254">
            <v>164753</v>
          </cell>
        </row>
        <row r="6255">
          <cell r="M6255">
            <v>1</v>
          </cell>
          <cell r="N6255">
            <v>164753</v>
          </cell>
        </row>
        <row r="6256">
          <cell r="M6256">
            <v>1</v>
          </cell>
          <cell r="N6256">
            <v>164753</v>
          </cell>
        </row>
        <row r="6257">
          <cell r="M6257">
            <v>1</v>
          </cell>
          <cell r="N6257">
            <v>164753</v>
          </cell>
        </row>
        <row r="6258">
          <cell r="M6258">
            <v>1</v>
          </cell>
          <cell r="N6258">
            <v>164753</v>
          </cell>
        </row>
        <row r="6259">
          <cell r="M6259">
            <v>1</v>
          </cell>
          <cell r="N6259">
            <v>164753</v>
          </cell>
        </row>
        <row r="6260">
          <cell r="M6260">
            <v>1</v>
          </cell>
          <cell r="N6260">
            <v>164753</v>
          </cell>
        </row>
        <row r="6261">
          <cell r="M6261">
            <v>1</v>
          </cell>
          <cell r="N6261">
            <v>164753</v>
          </cell>
        </row>
        <row r="6262">
          <cell r="M6262">
            <v>1</v>
          </cell>
          <cell r="N6262">
            <v>164753</v>
          </cell>
        </row>
        <row r="6263">
          <cell r="M6263">
            <v>1</v>
          </cell>
          <cell r="N6263">
            <v>164753</v>
          </cell>
        </row>
        <row r="6264">
          <cell r="M6264">
            <v>1</v>
          </cell>
          <cell r="N6264">
            <v>164753</v>
          </cell>
        </row>
        <row r="6265">
          <cell r="M6265">
            <v>1</v>
          </cell>
          <cell r="N6265">
            <v>164753</v>
          </cell>
        </row>
        <row r="6266">
          <cell r="M6266">
            <v>1</v>
          </cell>
          <cell r="N6266">
            <v>164753</v>
          </cell>
        </row>
        <row r="6267">
          <cell r="M6267">
            <v>1</v>
          </cell>
          <cell r="N6267">
            <v>164753</v>
          </cell>
        </row>
        <row r="6268">
          <cell r="M6268">
            <v>1</v>
          </cell>
          <cell r="N6268">
            <v>164753</v>
          </cell>
        </row>
        <row r="6269">
          <cell r="M6269">
            <v>1</v>
          </cell>
          <cell r="N6269">
            <v>164753</v>
          </cell>
        </row>
        <row r="6270">
          <cell r="M6270">
            <v>1</v>
          </cell>
          <cell r="N6270">
            <v>164753</v>
          </cell>
        </row>
        <row r="6271">
          <cell r="M6271">
            <v>1</v>
          </cell>
          <cell r="N6271">
            <v>164753</v>
          </cell>
        </row>
        <row r="6272">
          <cell r="M6272">
            <v>1</v>
          </cell>
          <cell r="N6272">
            <v>164753</v>
          </cell>
        </row>
        <row r="6273">
          <cell r="M6273">
            <v>1</v>
          </cell>
          <cell r="N6273">
            <v>164753</v>
          </cell>
        </row>
        <row r="6274">
          <cell r="M6274">
            <v>1</v>
          </cell>
          <cell r="N6274">
            <v>164753</v>
          </cell>
        </row>
        <row r="6275">
          <cell r="M6275">
            <v>1</v>
          </cell>
          <cell r="N6275">
            <v>164753</v>
          </cell>
        </row>
        <row r="6276">
          <cell r="M6276">
            <v>1</v>
          </cell>
          <cell r="N6276">
            <v>164753</v>
          </cell>
        </row>
        <row r="6277">
          <cell r="M6277">
            <v>1</v>
          </cell>
          <cell r="N6277">
            <v>164753</v>
          </cell>
        </row>
        <row r="6278">
          <cell r="M6278">
            <v>1</v>
          </cell>
          <cell r="N6278">
            <v>164753</v>
          </cell>
        </row>
        <row r="6279">
          <cell r="M6279">
            <v>1</v>
          </cell>
          <cell r="N6279">
            <v>164753</v>
          </cell>
        </row>
        <row r="6280">
          <cell r="M6280">
            <v>1</v>
          </cell>
          <cell r="N6280">
            <v>164753</v>
          </cell>
        </row>
        <row r="6281">
          <cell r="M6281">
            <v>1</v>
          </cell>
          <cell r="N6281">
            <v>164753</v>
          </cell>
        </row>
        <row r="6282">
          <cell r="M6282">
            <v>1</v>
          </cell>
          <cell r="N6282">
            <v>164753</v>
          </cell>
        </row>
        <row r="6283">
          <cell r="M6283">
            <v>1</v>
          </cell>
          <cell r="N6283">
            <v>164753</v>
          </cell>
        </row>
        <row r="6284">
          <cell r="M6284">
            <v>1</v>
          </cell>
          <cell r="N6284">
            <v>164753</v>
          </cell>
        </row>
        <row r="6285">
          <cell r="M6285">
            <v>1</v>
          </cell>
          <cell r="N6285">
            <v>164753</v>
          </cell>
        </row>
        <row r="6286">
          <cell r="M6286">
            <v>1</v>
          </cell>
          <cell r="N6286">
            <v>164753</v>
          </cell>
        </row>
        <row r="6287">
          <cell r="M6287">
            <v>1</v>
          </cell>
          <cell r="N6287">
            <v>164753</v>
          </cell>
        </row>
        <row r="6288">
          <cell r="M6288">
            <v>1</v>
          </cell>
          <cell r="N6288">
            <v>164753</v>
          </cell>
        </row>
        <row r="6289">
          <cell r="M6289">
            <v>1</v>
          </cell>
          <cell r="N6289">
            <v>164753</v>
          </cell>
        </row>
        <row r="6290">
          <cell r="M6290">
            <v>1</v>
          </cell>
          <cell r="N6290">
            <v>164753</v>
          </cell>
        </row>
        <row r="6291">
          <cell r="M6291">
            <v>1</v>
          </cell>
          <cell r="N6291">
            <v>164753</v>
          </cell>
        </row>
        <row r="6292">
          <cell r="M6292">
            <v>1</v>
          </cell>
          <cell r="N6292">
            <v>164753</v>
          </cell>
        </row>
        <row r="6293">
          <cell r="M6293">
            <v>1</v>
          </cell>
          <cell r="N6293">
            <v>164753</v>
          </cell>
        </row>
        <row r="6294">
          <cell r="M6294">
            <v>1</v>
          </cell>
          <cell r="N6294">
            <v>164753</v>
          </cell>
        </row>
        <row r="6295">
          <cell r="M6295">
            <v>1</v>
          </cell>
          <cell r="N6295">
            <v>164753</v>
          </cell>
        </row>
        <row r="6296">
          <cell r="M6296">
            <v>1</v>
          </cell>
          <cell r="N6296">
            <v>164753</v>
          </cell>
        </row>
        <row r="6297">
          <cell r="M6297">
            <v>1</v>
          </cell>
          <cell r="N6297">
            <v>164753</v>
          </cell>
        </row>
        <row r="6298">
          <cell r="M6298">
            <v>1</v>
          </cell>
          <cell r="N6298">
            <v>164753</v>
          </cell>
        </row>
        <row r="6299">
          <cell r="M6299">
            <v>1</v>
          </cell>
          <cell r="N6299">
            <v>164753</v>
          </cell>
        </row>
        <row r="6300">
          <cell r="M6300">
            <v>1</v>
          </cell>
          <cell r="N6300">
            <v>164753</v>
          </cell>
        </row>
        <row r="6301">
          <cell r="M6301">
            <v>1</v>
          </cell>
          <cell r="N6301">
            <v>164753</v>
          </cell>
        </row>
        <row r="6302">
          <cell r="M6302">
            <v>1</v>
          </cell>
          <cell r="N6302">
            <v>164753</v>
          </cell>
        </row>
        <row r="6303">
          <cell r="M6303">
            <v>1</v>
          </cell>
          <cell r="N6303">
            <v>164753</v>
          </cell>
        </row>
        <row r="6304">
          <cell r="M6304">
            <v>1</v>
          </cell>
          <cell r="N6304">
            <v>164753</v>
          </cell>
        </row>
        <row r="6305">
          <cell r="M6305">
            <v>1</v>
          </cell>
          <cell r="N6305">
            <v>164753</v>
          </cell>
        </row>
        <row r="6306">
          <cell r="M6306">
            <v>1</v>
          </cell>
          <cell r="N6306">
            <v>164753</v>
          </cell>
        </row>
        <row r="6307">
          <cell r="M6307">
            <v>1</v>
          </cell>
          <cell r="N6307">
            <v>164753</v>
          </cell>
        </row>
        <row r="6308">
          <cell r="M6308">
            <v>1</v>
          </cell>
          <cell r="N6308">
            <v>164753</v>
          </cell>
        </row>
        <row r="6309">
          <cell r="M6309">
            <v>1</v>
          </cell>
          <cell r="N6309">
            <v>164753</v>
          </cell>
        </row>
        <row r="6310">
          <cell r="M6310">
            <v>1</v>
          </cell>
          <cell r="N6310">
            <v>165399</v>
          </cell>
        </row>
        <row r="6311">
          <cell r="M6311">
            <v>1</v>
          </cell>
          <cell r="N6311">
            <v>165399</v>
          </cell>
        </row>
        <row r="6312">
          <cell r="M6312">
            <v>1</v>
          </cell>
          <cell r="N6312">
            <v>164832</v>
          </cell>
        </row>
        <row r="6313">
          <cell r="M6313">
            <v>1</v>
          </cell>
          <cell r="N6313">
            <v>164832</v>
          </cell>
        </row>
        <row r="6314">
          <cell r="M6314">
            <v>1</v>
          </cell>
          <cell r="N6314">
            <v>164832</v>
          </cell>
        </row>
        <row r="6315">
          <cell r="M6315">
            <v>1</v>
          </cell>
          <cell r="N6315">
            <v>164832</v>
          </cell>
        </row>
        <row r="6316">
          <cell r="M6316">
            <v>1</v>
          </cell>
          <cell r="N6316">
            <v>164832</v>
          </cell>
        </row>
        <row r="6317">
          <cell r="M6317">
            <v>1</v>
          </cell>
          <cell r="N6317">
            <v>164832</v>
          </cell>
        </row>
        <row r="6318">
          <cell r="M6318">
            <v>1</v>
          </cell>
          <cell r="N6318">
            <v>164832</v>
          </cell>
        </row>
        <row r="6319">
          <cell r="M6319">
            <v>1</v>
          </cell>
          <cell r="N6319">
            <v>165556</v>
          </cell>
        </row>
        <row r="6320">
          <cell r="M6320">
            <v>1</v>
          </cell>
          <cell r="N6320">
            <v>165556</v>
          </cell>
        </row>
        <row r="6321">
          <cell r="M6321">
            <v>1</v>
          </cell>
          <cell r="N6321">
            <v>165556</v>
          </cell>
        </row>
        <row r="6322">
          <cell r="M6322">
            <v>1</v>
          </cell>
          <cell r="N6322">
            <v>165556</v>
          </cell>
        </row>
        <row r="6323">
          <cell r="M6323">
            <v>1</v>
          </cell>
          <cell r="N6323">
            <v>165556</v>
          </cell>
        </row>
        <row r="6324">
          <cell r="M6324">
            <v>1</v>
          </cell>
          <cell r="N6324">
            <v>165556</v>
          </cell>
        </row>
        <row r="6325">
          <cell r="M6325">
            <v>1</v>
          </cell>
          <cell r="N6325">
            <v>165556</v>
          </cell>
        </row>
        <row r="6326">
          <cell r="M6326">
            <v>1</v>
          </cell>
          <cell r="N6326">
            <v>165556</v>
          </cell>
        </row>
        <row r="6327">
          <cell r="M6327">
            <v>1</v>
          </cell>
          <cell r="N6327">
            <v>165556</v>
          </cell>
        </row>
        <row r="6328">
          <cell r="M6328">
            <v>1</v>
          </cell>
          <cell r="N6328">
            <v>165556</v>
          </cell>
        </row>
        <row r="6329">
          <cell r="M6329">
            <v>1</v>
          </cell>
          <cell r="N6329">
            <v>165556</v>
          </cell>
        </row>
        <row r="6330">
          <cell r="M6330">
            <v>3</v>
          </cell>
          <cell r="N6330" t="str">
            <v>-</v>
          </cell>
        </row>
        <row r="6331">
          <cell r="M6331">
            <v>1</v>
          </cell>
          <cell r="N6331">
            <v>165558</v>
          </cell>
        </row>
        <row r="6332">
          <cell r="M6332">
            <v>1</v>
          </cell>
          <cell r="N6332">
            <v>165558</v>
          </cell>
        </row>
        <row r="6333">
          <cell r="M6333">
            <v>1</v>
          </cell>
          <cell r="N6333">
            <v>165558</v>
          </cell>
        </row>
        <row r="6334">
          <cell r="M6334">
            <v>1</v>
          </cell>
          <cell r="N6334">
            <v>165558</v>
          </cell>
        </row>
        <row r="6335">
          <cell r="M6335">
            <v>1</v>
          </cell>
          <cell r="N6335">
            <v>165558</v>
          </cell>
        </row>
        <row r="6336">
          <cell r="M6336">
            <v>1</v>
          </cell>
          <cell r="N6336">
            <v>165558</v>
          </cell>
        </row>
        <row r="6337">
          <cell r="M6337">
            <v>1</v>
          </cell>
          <cell r="N6337">
            <v>165558</v>
          </cell>
        </row>
        <row r="6338">
          <cell r="M6338">
            <v>1</v>
          </cell>
          <cell r="N6338">
            <v>165558</v>
          </cell>
        </row>
        <row r="6339">
          <cell r="M6339">
            <v>1</v>
          </cell>
          <cell r="N6339">
            <v>165558</v>
          </cell>
        </row>
        <row r="6340">
          <cell r="M6340">
            <v>1</v>
          </cell>
          <cell r="N6340">
            <v>165558</v>
          </cell>
        </row>
        <row r="6341">
          <cell r="M6341">
            <v>1</v>
          </cell>
          <cell r="N6341">
            <v>164677</v>
          </cell>
        </row>
        <row r="6342">
          <cell r="M6342">
            <v>1</v>
          </cell>
          <cell r="N6342">
            <v>164677</v>
          </cell>
        </row>
        <row r="6343">
          <cell r="M6343">
            <v>1</v>
          </cell>
          <cell r="N6343">
            <v>164677</v>
          </cell>
        </row>
        <row r="6344">
          <cell r="M6344">
            <v>1</v>
          </cell>
          <cell r="N6344">
            <v>164677</v>
          </cell>
        </row>
        <row r="6345">
          <cell r="M6345">
            <v>1</v>
          </cell>
          <cell r="N6345">
            <v>164677</v>
          </cell>
        </row>
        <row r="6346">
          <cell r="M6346">
            <v>1</v>
          </cell>
          <cell r="N6346">
            <v>164677</v>
          </cell>
        </row>
        <row r="6347">
          <cell r="M6347">
            <v>1</v>
          </cell>
          <cell r="N6347">
            <v>164677</v>
          </cell>
        </row>
        <row r="6348">
          <cell r="M6348">
            <v>1</v>
          </cell>
          <cell r="N6348">
            <v>164762</v>
          </cell>
        </row>
        <row r="6349">
          <cell r="M6349">
            <v>1</v>
          </cell>
          <cell r="N6349">
            <v>164762</v>
          </cell>
        </row>
        <row r="6350">
          <cell r="M6350">
            <v>1</v>
          </cell>
          <cell r="N6350">
            <v>164762</v>
          </cell>
        </row>
        <row r="6351">
          <cell r="M6351">
            <v>1</v>
          </cell>
          <cell r="N6351">
            <v>164762</v>
          </cell>
        </row>
        <row r="6352">
          <cell r="M6352">
            <v>1</v>
          </cell>
          <cell r="N6352">
            <v>164762</v>
          </cell>
        </row>
        <row r="6353">
          <cell r="M6353">
            <v>1</v>
          </cell>
          <cell r="N6353">
            <v>164762</v>
          </cell>
        </row>
        <row r="6354">
          <cell r="M6354">
            <v>1</v>
          </cell>
          <cell r="N6354">
            <v>164762</v>
          </cell>
        </row>
        <row r="6355">
          <cell r="M6355">
            <v>2</v>
          </cell>
          <cell r="N6355">
            <v>165150</v>
          </cell>
        </row>
        <row r="6356">
          <cell r="M6356">
            <v>1</v>
          </cell>
          <cell r="N6356">
            <v>165402</v>
          </cell>
        </row>
        <row r="6357">
          <cell r="M6357">
            <v>1</v>
          </cell>
          <cell r="N6357">
            <v>165492</v>
          </cell>
        </row>
        <row r="6358">
          <cell r="M6358">
            <v>1</v>
          </cell>
          <cell r="N6358">
            <v>165492</v>
          </cell>
        </row>
        <row r="6359">
          <cell r="M6359">
            <v>1</v>
          </cell>
          <cell r="N6359" t="str">
            <v>-</v>
          </cell>
        </row>
        <row r="6360">
          <cell r="M6360">
            <v>1</v>
          </cell>
          <cell r="N6360" t="str">
            <v>-</v>
          </cell>
        </row>
        <row r="6361">
          <cell r="M6361">
            <v>1</v>
          </cell>
          <cell r="N6361">
            <v>164679</v>
          </cell>
        </row>
        <row r="6362">
          <cell r="M6362">
            <v>1</v>
          </cell>
          <cell r="N6362">
            <v>164679</v>
          </cell>
        </row>
        <row r="6363">
          <cell r="M6363">
            <v>1</v>
          </cell>
          <cell r="N6363">
            <v>164679</v>
          </cell>
        </row>
        <row r="6364">
          <cell r="M6364">
            <v>1</v>
          </cell>
          <cell r="N6364">
            <v>164679</v>
          </cell>
        </row>
        <row r="6365">
          <cell r="M6365">
            <v>1</v>
          </cell>
          <cell r="N6365">
            <v>164679</v>
          </cell>
        </row>
        <row r="6366">
          <cell r="M6366">
            <v>1</v>
          </cell>
          <cell r="N6366">
            <v>164709</v>
          </cell>
        </row>
        <row r="6367">
          <cell r="M6367">
            <v>1</v>
          </cell>
          <cell r="N6367">
            <v>164709</v>
          </cell>
        </row>
        <row r="6368">
          <cell r="M6368">
            <v>1</v>
          </cell>
          <cell r="N6368">
            <v>164709</v>
          </cell>
        </row>
        <row r="6369">
          <cell r="M6369">
            <v>1</v>
          </cell>
          <cell r="N6369">
            <v>164709</v>
          </cell>
        </row>
        <row r="6370">
          <cell r="M6370">
            <v>1</v>
          </cell>
          <cell r="N6370">
            <v>164709</v>
          </cell>
        </row>
        <row r="6371">
          <cell r="M6371">
            <v>1</v>
          </cell>
          <cell r="N6371">
            <v>164709</v>
          </cell>
        </row>
        <row r="6372">
          <cell r="M6372">
            <v>1</v>
          </cell>
          <cell r="N6372">
            <v>164709</v>
          </cell>
        </row>
        <row r="6373">
          <cell r="M6373">
            <v>1</v>
          </cell>
          <cell r="N6373">
            <v>164709</v>
          </cell>
        </row>
        <row r="6374">
          <cell r="M6374">
            <v>1</v>
          </cell>
          <cell r="N6374">
            <v>164734</v>
          </cell>
        </row>
        <row r="6375">
          <cell r="M6375">
            <v>1</v>
          </cell>
          <cell r="N6375">
            <v>164734</v>
          </cell>
        </row>
        <row r="6376">
          <cell r="M6376">
            <v>1</v>
          </cell>
          <cell r="N6376">
            <v>164764</v>
          </cell>
        </row>
        <row r="6377">
          <cell r="M6377">
            <v>1</v>
          </cell>
          <cell r="N6377">
            <v>164764</v>
          </cell>
        </row>
        <row r="6378">
          <cell r="M6378">
            <v>1</v>
          </cell>
          <cell r="N6378">
            <v>164764</v>
          </cell>
        </row>
        <row r="6379">
          <cell r="M6379">
            <v>1</v>
          </cell>
          <cell r="N6379">
            <v>164764</v>
          </cell>
        </row>
        <row r="6380">
          <cell r="M6380">
            <v>1</v>
          </cell>
          <cell r="N6380">
            <v>164764</v>
          </cell>
        </row>
        <row r="6381">
          <cell r="M6381">
            <v>1</v>
          </cell>
          <cell r="N6381">
            <v>164764</v>
          </cell>
        </row>
        <row r="6382">
          <cell r="M6382">
            <v>1</v>
          </cell>
          <cell r="N6382">
            <v>164764</v>
          </cell>
        </row>
        <row r="6383">
          <cell r="M6383">
            <v>1</v>
          </cell>
          <cell r="N6383">
            <v>164764</v>
          </cell>
        </row>
        <row r="6384">
          <cell r="M6384">
            <v>1</v>
          </cell>
          <cell r="N6384">
            <v>164764</v>
          </cell>
        </row>
        <row r="6385">
          <cell r="M6385">
            <v>1</v>
          </cell>
          <cell r="N6385">
            <v>164764</v>
          </cell>
        </row>
        <row r="6386">
          <cell r="M6386">
            <v>1</v>
          </cell>
          <cell r="N6386">
            <v>164764</v>
          </cell>
        </row>
        <row r="6387">
          <cell r="M6387">
            <v>1</v>
          </cell>
          <cell r="N6387">
            <v>164764</v>
          </cell>
        </row>
        <row r="6388">
          <cell r="M6388">
            <v>1</v>
          </cell>
          <cell r="N6388">
            <v>164764</v>
          </cell>
        </row>
        <row r="6389">
          <cell r="M6389">
            <v>1</v>
          </cell>
          <cell r="N6389">
            <v>165147</v>
          </cell>
        </row>
        <row r="6390">
          <cell r="M6390">
            <v>1</v>
          </cell>
          <cell r="N6390">
            <v>165147</v>
          </cell>
        </row>
        <row r="6391">
          <cell r="M6391">
            <v>1</v>
          </cell>
          <cell r="N6391">
            <v>165400</v>
          </cell>
        </row>
        <row r="6392">
          <cell r="M6392">
            <v>1</v>
          </cell>
          <cell r="N6392">
            <v>165400</v>
          </cell>
        </row>
        <row r="6393">
          <cell r="M6393">
            <v>1</v>
          </cell>
          <cell r="N6393">
            <v>165400</v>
          </cell>
        </row>
        <row r="6394">
          <cell r="M6394">
            <v>1</v>
          </cell>
          <cell r="N6394" t="str">
            <v>-</v>
          </cell>
        </row>
        <row r="6395">
          <cell r="M6395">
            <v>1</v>
          </cell>
          <cell r="N6395" t="str">
            <v>165313 e 165312</v>
          </cell>
        </row>
        <row r="6396">
          <cell r="M6396">
            <v>1</v>
          </cell>
          <cell r="N6396" t="str">
            <v>165313 e 165313</v>
          </cell>
        </row>
        <row r="6397">
          <cell r="M6397">
            <v>1</v>
          </cell>
          <cell r="N6397" t="str">
            <v>165313 e 165314</v>
          </cell>
        </row>
        <row r="6398">
          <cell r="M6398">
            <v>1</v>
          </cell>
          <cell r="N6398" t="str">
            <v>165313 e 165315</v>
          </cell>
        </row>
        <row r="6399">
          <cell r="M6399">
            <v>1</v>
          </cell>
          <cell r="N6399" t="str">
            <v>165313 e 165316</v>
          </cell>
        </row>
        <row r="6400">
          <cell r="M6400">
            <v>1</v>
          </cell>
          <cell r="N6400" t="str">
            <v>165313 e 165317</v>
          </cell>
        </row>
        <row r="6401">
          <cell r="M6401">
            <v>1</v>
          </cell>
          <cell r="N6401" t="str">
            <v>165313 e 165318</v>
          </cell>
        </row>
        <row r="6402">
          <cell r="M6402">
            <v>1</v>
          </cell>
          <cell r="N6402" t="str">
            <v>165313 e 165319</v>
          </cell>
        </row>
        <row r="6403">
          <cell r="M6403">
            <v>1</v>
          </cell>
          <cell r="N6403">
            <v>160558</v>
          </cell>
        </row>
        <row r="6404">
          <cell r="M6404">
            <v>1</v>
          </cell>
          <cell r="N6404">
            <v>160558</v>
          </cell>
        </row>
        <row r="6405">
          <cell r="M6405">
            <v>1</v>
          </cell>
          <cell r="N6405">
            <v>160558</v>
          </cell>
        </row>
        <row r="6406">
          <cell r="M6406">
            <v>1</v>
          </cell>
          <cell r="N6406">
            <v>160558</v>
          </cell>
        </row>
        <row r="6407">
          <cell r="M6407">
            <v>1</v>
          </cell>
          <cell r="N6407">
            <v>165285</v>
          </cell>
        </row>
        <row r="6408">
          <cell r="M6408">
            <v>1</v>
          </cell>
          <cell r="N6408">
            <v>165285</v>
          </cell>
        </row>
        <row r="6409">
          <cell r="M6409">
            <v>1</v>
          </cell>
          <cell r="N6409">
            <v>165285</v>
          </cell>
        </row>
        <row r="6410">
          <cell r="M6410">
            <v>1</v>
          </cell>
          <cell r="N6410">
            <v>165285</v>
          </cell>
        </row>
        <row r="6411">
          <cell r="M6411">
            <v>1</v>
          </cell>
          <cell r="N6411">
            <v>165285</v>
          </cell>
        </row>
        <row r="6412">
          <cell r="M6412">
            <v>1</v>
          </cell>
          <cell r="N6412">
            <v>165285</v>
          </cell>
        </row>
        <row r="6413">
          <cell r="M6413">
            <v>1</v>
          </cell>
          <cell r="N6413">
            <v>165285</v>
          </cell>
        </row>
        <row r="6414">
          <cell r="M6414">
            <v>1</v>
          </cell>
          <cell r="N6414">
            <v>165285</v>
          </cell>
        </row>
        <row r="6415">
          <cell r="M6415">
            <v>1</v>
          </cell>
          <cell r="N6415">
            <v>165285</v>
          </cell>
        </row>
        <row r="6416">
          <cell r="M6416">
            <v>1</v>
          </cell>
          <cell r="N6416">
            <v>165285</v>
          </cell>
        </row>
        <row r="6417">
          <cell r="M6417">
            <v>1</v>
          </cell>
          <cell r="N6417">
            <v>165520</v>
          </cell>
        </row>
        <row r="6418">
          <cell r="M6418">
            <v>1</v>
          </cell>
          <cell r="N6418">
            <v>165520</v>
          </cell>
        </row>
        <row r="6419">
          <cell r="M6419">
            <v>1</v>
          </cell>
          <cell r="N6419">
            <v>165520</v>
          </cell>
        </row>
        <row r="6420">
          <cell r="M6420">
            <v>1</v>
          </cell>
          <cell r="N6420">
            <v>165520</v>
          </cell>
        </row>
        <row r="6421">
          <cell r="M6421">
            <v>1</v>
          </cell>
          <cell r="N6421">
            <v>165520</v>
          </cell>
        </row>
        <row r="6422">
          <cell r="M6422">
            <v>1</v>
          </cell>
          <cell r="N6422">
            <v>165521</v>
          </cell>
        </row>
        <row r="6423">
          <cell r="M6423">
            <v>1</v>
          </cell>
          <cell r="N6423">
            <v>165521</v>
          </cell>
        </row>
        <row r="6424">
          <cell r="M6424">
            <v>1</v>
          </cell>
          <cell r="N6424">
            <v>165521</v>
          </cell>
        </row>
        <row r="6425">
          <cell r="M6425">
            <v>1</v>
          </cell>
          <cell r="N6425">
            <v>165521</v>
          </cell>
        </row>
        <row r="6426">
          <cell r="M6426">
            <v>1</v>
          </cell>
          <cell r="N6426">
            <v>165521</v>
          </cell>
        </row>
        <row r="6427">
          <cell r="M6427">
            <v>1</v>
          </cell>
          <cell r="N6427">
            <v>165521</v>
          </cell>
        </row>
        <row r="6428">
          <cell r="M6428">
            <v>1</v>
          </cell>
          <cell r="N6428">
            <v>165563</v>
          </cell>
        </row>
        <row r="6429">
          <cell r="M6429">
            <v>1</v>
          </cell>
          <cell r="N6429">
            <v>165563</v>
          </cell>
        </row>
        <row r="6430">
          <cell r="M6430">
            <v>1</v>
          </cell>
          <cell r="N6430">
            <v>165563</v>
          </cell>
        </row>
        <row r="6431">
          <cell r="M6431">
            <v>1</v>
          </cell>
          <cell r="N6431">
            <v>165563</v>
          </cell>
        </row>
        <row r="6432">
          <cell r="M6432">
            <v>1</v>
          </cell>
          <cell r="N6432">
            <v>165563</v>
          </cell>
        </row>
        <row r="6433">
          <cell r="M6433">
            <v>1</v>
          </cell>
          <cell r="N6433">
            <v>165563</v>
          </cell>
        </row>
        <row r="6434">
          <cell r="M6434">
            <v>1</v>
          </cell>
          <cell r="N6434">
            <v>165563</v>
          </cell>
        </row>
        <row r="6435">
          <cell r="M6435">
            <v>1</v>
          </cell>
          <cell r="N6435">
            <v>165563</v>
          </cell>
        </row>
        <row r="6436">
          <cell r="M6436">
            <v>1</v>
          </cell>
          <cell r="N6436">
            <v>165563</v>
          </cell>
        </row>
        <row r="6437">
          <cell r="M6437">
            <v>1</v>
          </cell>
          <cell r="N6437">
            <v>165563</v>
          </cell>
        </row>
        <row r="6438">
          <cell r="M6438">
            <v>1</v>
          </cell>
          <cell r="N6438">
            <v>165563</v>
          </cell>
        </row>
        <row r="6439">
          <cell r="M6439">
            <v>1</v>
          </cell>
          <cell r="N6439">
            <v>165563</v>
          </cell>
        </row>
        <row r="6440">
          <cell r="M6440">
            <v>1</v>
          </cell>
          <cell r="N6440">
            <v>165563</v>
          </cell>
        </row>
        <row r="6441">
          <cell r="M6441">
            <v>1</v>
          </cell>
          <cell r="N6441">
            <v>165563</v>
          </cell>
        </row>
        <row r="6442">
          <cell r="M6442">
            <v>1</v>
          </cell>
          <cell r="N6442">
            <v>165563</v>
          </cell>
        </row>
        <row r="6443">
          <cell r="M6443">
            <v>1</v>
          </cell>
          <cell r="N6443">
            <v>165563</v>
          </cell>
        </row>
        <row r="6444">
          <cell r="M6444">
            <v>1</v>
          </cell>
          <cell r="N6444">
            <v>164693</v>
          </cell>
        </row>
        <row r="6445">
          <cell r="M6445">
            <v>1</v>
          </cell>
          <cell r="N6445">
            <v>164693</v>
          </cell>
        </row>
        <row r="6446">
          <cell r="M6446">
            <v>1</v>
          </cell>
          <cell r="N6446">
            <v>164740</v>
          </cell>
        </row>
        <row r="6447">
          <cell r="M6447">
            <v>1</v>
          </cell>
          <cell r="N6447">
            <v>164740</v>
          </cell>
        </row>
        <row r="6448">
          <cell r="M6448">
            <v>1</v>
          </cell>
          <cell r="N6448">
            <v>164740</v>
          </cell>
        </row>
        <row r="6449">
          <cell r="M6449">
            <v>1</v>
          </cell>
          <cell r="N6449">
            <v>164740</v>
          </cell>
        </row>
        <row r="6450">
          <cell r="M6450">
            <v>1</v>
          </cell>
          <cell r="N6450">
            <v>164740</v>
          </cell>
        </row>
        <row r="6451">
          <cell r="M6451">
            <v>1</v>
          </cell>
          <cell r="N6451">
            <v>164740</v>
          </cell>
        </row>
        <row r="6452">
          <cell r="M6452">
            <v>1</v>
          </cell>
          <cell r="N6452">
            <v>164749</v>
          </cell>
        </row>
        <row r="6453">
          <cell r="M6453">
            <v>1</v>
          </cell>
          <cell r="N6453">
            <v>164749</v>
          </cell>
        </row>
        <row r="6454">
          <cell r="M6454">
            <v>1</v>
          </cell>
          <cell r="N6454">
            <v>164749</v>
          </cell>
        </row>
        <row r="6455">
          <cell r="M6455">
            <v>1</v>
          </cell>
          <cell r="N6455">
            <v>164749</v>
          </cell>
        </row>
        <row r="6456">
          <cell r="M6456">
            <v>1</v>
          </cell>
          <cell r="N6456">
            <v>164887</v>
          </cell>
        </row>
        <row r="6457">
          <cell r="M6457">
            <v>1</v>
          </cell>
          <cell r="N6457">
            <v>164887</v>
          </cell>
        </row>
        <row r="6458">
          <cell r="M6458">
            <v>1</v>
          </cell>
          <cell r="N6458">
            <v>165491</v>
          </cell>
        </row>
        <row r="6459">
          <cell r="M6459">
            <v>1</v>
          </cell>
          <cell r="N6459" t="str">
            <v>-</v>
          </cell>
        </row>
        <row r="6460">
          <cell r="M6460">
            <v>1</v>
          </cell>
          <cell r="N6460" t="str">
            <v>-</v>
          </cell>
        </row>
        <row r="6461">
          <cell r="M6461">
            <v>1</v>
          </cell>
          <cell r="N6461">
            <v>164672</v>
          </cell>
        </row>
        <row r="6462">
          <cell r="M6462">
            <v>1</v>
          </cell>
          <cell r="N6462">
            <v>164698</v>
          </cell>
        </row>
        <row r="6463">
          <cell r="M6463">
            <v>1</v>
          </cell>
          <cell r="N6463">
            <v>164744</v>
          </cell>
        </row>
        <row r="6464">
          <cell r="M6464">
            <v>1</v>
          </cell>
          <cell r="N6464">
            <v>164744</v>
          </cell>
        </row>
        <row r="6465">
          <cell r="M6465">
            <v>1</v>
          </cell>
          <cell r="N6465">
            <v>164744</v>
          </cell>
        </row>
        <row r="6466">
          <cell r="M6466">
            <v>1</v>
          </cell>
          <cell r="N6466">
            <v>164744</v>
          </cell>
        </row>
        <row r="6467">
          <cell r="M6467">
            <v>1</v>
          </cell>
          <cell r="N6467">
            <v>164744</v>
          </cell>
        </row>
        <row r="6468">
          <cell r="M6468">
            <v>1</v>
          </cell>
          <cell r="N6468">
            <v>164752</v>
          </cell>
        </row>
        <row r="6469">
          <cell r="M6469">
            <v>1</v>
          </cell>
          <cell r="N6469">
            <v>164752</v>
          </cell>
        </row>
        <row r="6470">
          <cell r="M6470">
            <v>1</v>
          </cell>
          <cell r="N6470">
            <v>164752</v>
          </cell>
        </row>
        <row r="6471">
          <cell r="M6471">
            <v>1</v>
          </cell>
          <cell r="N6471">
            <v>165379</v>
          </cell>
        </row>
        <row r="6472">
          <cell r="M6472">
            <v>1</v>
          </cell>
          <cell r="N6472">
            <v>165379</v>
          </cell>
        </row>
        <row r="6473">
          <cell r="M6473">
            <v>1</v>
          </cell>
          <cell r="N6473">
            <v>165379</v>
          </cell>
        </row>
        <row r="6474">
          <cell r="M6474">
            <v>1</v>
          </cell>
          <cell r="N6474" t="str">
            <v>-</v>
          </cell>
        </row>
        <row r="6475">
          <cell r="M6475">
            <v>1</v>
          </cell>
          <cell r="N6475">
            <v>165668</v>
          </cell>
        </row>
        <row r="6476">
          <cell r="M6476">
            <v>1</v>
          </cell>
          <cell r="N6476">
            <v>164713</v>
          </cell>
        </row>
        <row r="6477">
          <cell r="M6477">
            <v>1</v>
          </cell>
          <cell r="N6477">
            <v>164756</v>
          </cell>
        </row>
        <row r="6478">
          <cell r="M6478">
            <v>1</v>
          </cell>
          <cell r="N6478">
            <v>164756</v>
          </cell>
        </row>
        <row r="6479">
          <cell r="M6479">
            <v>1</v>
          </cell>
          <cell r="N6479">
            <v>164756</v>
          </cell>
        </row>
        <row r="6480">
          <cell r="M6480">
            <v>1</v>
          </cell>
          <cell r="N6480">
            <v>165726</v>
          </cell>
        </row>
        <row r="6481">
          <cell r="M6481">
            <v>1</v>
          </cell>
          <cell r="N6481">
            <v>165726</v>
          </cell>
        </row>
        <row r="6482">
          <cell r="M6482">
            <v>1</v>
          </cell>
          <cell r="N6482" t="str">
            <v>-</v>
          </cell>
        </row>
        <row r="6483">
          <cell r="M6483">
            <v>1</v>
          </cell>
          <cell r="N6483" t="str">
            <v>-</v>
          </cell>
        </row>
        <row r="6484">
          <cell r="M6484" t="str">
            <v>-</v>
          </cell>
          <cell r="N6484" t="str">
            <v>-</v>
          </cell>
        </row>
        <row r="6485">
          <cell r="M6485">
            <v>1</v>
          </cell>
          <cell r="N6485">
            <v>164699</v>
          </cell>
        </row>
        <row r="6486">
          <cell r="M6486">
            <v>1</v>
          </cell>
          <cell r="N6486">
            <v>164758</v>
          </cell>
        </row>
        <row r="6487">
          <cell r="M6487">
            <v>1</v>
          </cell>
          <cell r="N6487">
            <v>164758</v>
          </cell>
        </row>
        <row r="6488">
          <cell r="M6488">
            <v>1</v>
          </cell>
          <cell r="N6488">
            <v>164758</v>
          </cell>
        </row>
        <row r="6489">
          <cell r="M6489">
            <v>1</v>
          </cell>
          <cell r="N6489">
            <v>165452</v>
          </cell>
        </row>
        <row r="6490">
          <cell r="M6490">
            <v>1</v>
          </cell>
          <cell r="N6490">
            <v>165555</v>
          </cell>
        </row>
        <row r="6491">
          <cell r="M6491">
            <v>1</v>
          </cell>
          <cell r="N6491" t="str">
            <v>-</v>
          </cell>
        </row>
        <row r="6492">
          <cell r="M6492">
            <v>1</v>
          </cell>
          <cell r="N6492">
            <v>164701</v>
          </cell>
        </row>
        <row r="6493">
          <cell r="M6493">
            <v>1</v>
          </cell>
          <cell r="N6493">
            <v>164705</v>
          </cell>
        </row>
        <row r="6494">
          <cell r="M6494">
            <v>1</v>
          </cell>
          <cell r="N6494">
            <v>164759</v>
          </cell>
        </row>
        <row r="6495">
          <cell r="M6495">
            <v>1</v>
          </cell>
          <cell r="N6495">
            <v>164759</v>
          </cell>
        </row>
        <row r="6496">
          <cell r="M6496">
            <v>1</v>
          </cell>
          <cell r="N6496">
            <v>164759</v>
          </cell>
        </row>
        <row r="6497">
          <cell r="M6497" t="str">
            <v>-</v>
          </cell>
          <cell r="N6497" t="str">
            <v>-</v>
          </cell>
        </row>
        <row r="6498">
          <cell r="M6498" t="str">
            <v>-</v>
          </cell>
          <cell r="N6498" t="str">
            <v>-</v>
          </cell>
        </row>
        <row r="6499">
          <cell r="M6499">
            <v>1</v>
          </cell>
          <cell r="N6499">
            <v>164865</v>
          </cell>
        </row>
        <row r="6500">
          <cell r="M6500">
            <v>1</v>
          </cell>
          <cell r="N6500">
            <v>164865</v>
          </cell>
        </row>
        <row r="6501">
          <cell r="M6501">
            <v>1</v>
          </cell>
          <cell r="N6501">
            <v>164865</v>
          </cell>
        </row>
        <row r="6502">
          <cell r="M6502">
            <v>1</v>
          </cell>
          <cell r="N6502" t="str">
            <v>-</v>
          </cell>
        </row>
        <row r="6503">
          <cell r="M6503">
            <v>1</v>
          </cell>
          <cell r="N6503" t="str">
            <v>-</v>
          </cell>
        </row>
        <row r="6504">
          <cell r="M6504">
            <v>1</v>
          </cell>
          <cell r="N6504">
            <v>164715</v>
          </cell>
        </row>
        <row r="6505">
          <cell r="M6505">
            <v>1</v>
          </cell>
          <cell r="N6505">
            <v>164715</v>
          </cell>
        </row>
        <row r="6506">
          <cell r="M6506">
            <v>1</v>
          </cell>
          <cell r="N6506">
            <v>164715</v>
          </cell>
        </row>
        <row r="6507">
          <cell r="M6507">
            <v>1</v>
          </cell>
          <cell r="N6507">
            <v>164728</v>
          </cell>
        </row>
        <row r="6508">
          <cell r="M6508">
            <v>1</v>
          </cell>
          <cell r="N6508">
            <v>164728</v>
          </cell>
        </row>
        <row r="6509">
          <cell r="M6509">
            <v>1</v>
          </cell>
          <cell r="N6509">
            <v>164867</v>
          </cell>
        </row>
        <row r="6510">
          <cell r="M6510">
            <v>1</v>
          </cell>
          <cell r="N6510">
            <v>164867</v>
          </cell>
        </row>
        <row r="6511">
          <cell r="M6511">
            <v>1</v>
          </cell>
          <cell r="N6511">
            <v>164867</v>
          </cell>
        </row>
        <row r="6512">
          <cell r="M6512">
            <v>1</v>
          </cell>
          <cell r="N6512">
            <v>164867</v>
          </cell>
        </row>
        <row r="6513">
          <cell r="M6513">
            <v>1</v>
          </cell>
          <cell r="N6513">
            <v>164867</v>
          </cell>
        </row>
        <row r="6514">
          <cell r="M6514">
            <v>1</v>
          </cell>
          <cell r="N6514">
            <v>164867</v>
          </cell>
        </row>
        <row r="6515">
          <cell r="M6515">
            <v>1</v>
          </cell>
          <cell r="N6515">
            <v>164867</v>
          </cell>
        </row>
        <row r="6516">
          <cell r="M6516">
            <v>1</v>
          </cell>
          <cell r="N6516">
            <v>164867</v>
          </cell>
        </row>
        <row r="6517">
          <cell r="M6517">
            <v>1</v>
          </cell>
          <cell r="N6517" t="str">
            <v>-</v>
          </cell>
        </row>
        <row r="6518">
          <cell r="M6518">
            <v>1</v>
          </cell>
          <cell r="N6518">
            <v>164729</v>
          </cell>
        </row>
        <row r="6519">
          <cell r="M6519">
            <v>1</v>
          </cell>
          <cell r="N6519">
            <v>164729</v>
          </cell>
        </row>
        <row r="6520">
          <cell r="M6520">
            <v>1</v>
          </cell>
          <cell r="N6520">
            <v>164729</v>
          </cell>
        </row>
        <row r="6521">
          <cell r="M6521">
            <v>1</v>
          </cell>
          <cell r="N6521">
            <v>164868</v>
          </cell>
        </row>
        <row r="6522">
          <cell r="M6522">
            <v>1</v>
          </cell>
          <cell r="N6522">
            <v>164868</v>
          </cell>
        </row>
        <row r="6523">
          <cell r="M6523">
            <v>1</v>
          </cell>
          <cell r="N6523">
            <v>164868</v>
          </cell>
        </row>
        <row r="6524">
          <cell r="M6524">
            <v>1</v>
          </cell>
          <cell r="N6524">
            <v>164868</v>
          </cell>
        </row>
        <row r="6525">
          <cell r="M6525">
            <v>1</v>
          </cell>
          <cell r="N6525">
            <v>164868</v>
          </cell>
        </row>
        <row r="6526">
          <cell r="M6526">
            <v>1</v>
          </cell>
          <cell r="N6526">
            <v>164868</v>
          </cell>
        </row>
        <row r="6527">
          <cell r="M6527">
            <v>1</v>
          </cell>
          <cell r="N6527">
            <v>165384</v>
          </cell>
        </row>
        <row r="6528">
          <cell r="M6528">
            <v>2</v>
          </cell>
          <cell r="N6528">
            <v>165523</v>
          </cell>
        </row>
        <row r="6529">
          <cell r="M6529">
            <v>2</v>
          </cell>
          <cell r="N6529">
            <v>165524</v>
          </cell>
        </row>
        <row r="6530">
          <cell r="M6530">
            <v>1</v>
          </cell>
          <cell r="N6530">
            <v>164718</v>
          </cell>
        </row>
        <row r="6531">
          <cell r="M6531">
            <v>1</v>
          </cell>
          <cell r="N6531">
            <v>164718</v>
          </cell>
        </row>
        <row r="6532">
          <cell r="M6532">
            <v>1</v>
          </cell>
          <cell r="N6532">
            <v>164767</v>
          </cell>
        </row>
        <row r="6533">
          <cell r="M6533">
            <v>1</v>
          </cell>
          <cell r="N6533">
            <v>164767</v>
          </cell>
        </row>
        <row r="6534">
          <cell r="M6534">
            <v>1</v>
          </cell>
          <cell r="N6534">
            <v>164767</v>
          </cell>
        </row>
        <row r="6535">
          <cell r="M6535">
            <v>1</v>
          </cell>
          <cell r="N6535" t="str">
            <v>-</v>
          </cell>
        </row>
        <row r="6536">
          <cell r="M6536">
            <v>1</v>
          </cell>
          <cell r="N6536">
            <v>164140</v>
          </cell>
        </row>
        <row r="6537">
          <cell r="M6537">
            <v>1</v>
          </cell>
          <cell r="N6537">
            <v>164140</v>
          </cell>
        </row>
        <row r="6538">
          <cell r="M6538">
            <v>1</v>
          </cell>
          <cell r="N6538">
            <v>164140</v>
          </cell>
        </row>
        <row r="6539">
          <cell r="M6539">
            <v>1</v>
          </cell>
          <cell r="N6539">
            <v>164140</v>
          </cell>
        </row>
        <row r="6540">
          <cell r="M6540">
            <v>1</v>
          </cell>
          <cell r="N6540">
            <v>164182</v>
          </cell>
        </row>
        <row r="6541">
          <cell r="M6541">
            <v>1</v>
          </cell>
          <cell r="N6541">
            <v>164182</v>
          </cell>
        </row>
        <row r="6542">
          <cell r="M6542">
            <v>1</v>
          </cell>
          <cell r="N6542">
            <v>164295</v>
          </cell>
        </row>
        <row r="6543">
          <cell r="M6543">
            <v>1</v>
          </cell>
          <cell r="N6543">
            <v>164295</v>
          </cell>
        </row>
        <row r="6544">
          <cell r="M6544">
            <v>1</v>
          </cell>
          <cell r="N6544">
            <v>164295</v>
          </cell>
        </row>
        <row r="6545">
          <cell r="M6545">
            <v>1</v>
          </cell>
          <cell r="N6545">
            <v>164720</v>
          </cell>
        </row>
        <row r="6546">
          <cell r="M6546">
            <v>1</v>
          </cell>
          <cell r="N6546">
            <v>164720</v>
          </cell>
        </row>
        <row r="6547">
          <cell r="M6547">
            <v>1</v>
          </cell>
          <cell r="N6547">
            <v>164720</v>
          </cell>
        </row>
        <row r="6548">
          <cell r="M6548">
            <v>1</v>
          </cell>
          <cell r="N6548">
            <v>164769</v>
          </cell>
        </row>
        <row r="6549">
          <cell r="M6549">
            <v>1</v>
          </cell>
          <cell r="N6549">
            <v>164769</v>
          </cell>
        </row>
        <row r="6550">
          <cell r="M6550">
            <v>1</v>
          </cell>
          <cell r="N6550">
            <v>164769</v>
          </cell>
        </row>
        <row r="6551">
          <cell r="M6551">
            <v>1</v>
          </cell>
          <cell r="N6551">
            <v>164769</v>
          </cell>
        </row>
        <row r="6552">
          <cell r="M6552">
            <v>1</v>
          </cell>
          <cell r="N6552">
            <v>164769</v>
          </cell>
        </row>
        <row r="6553">
          <cell r="M6553">
            <v>1</v>
          </cell>
          <cell r="N6553">
            <v>164769</v>
          </cell>
        </row>
        <row r="6554">
          <cell r="M6554">
            <v>1</v>
          </cell>
          <cell r="N6554">
            <v>164769</v>
          </cell>
        </row>
        <row r="6555">
          <cell r="M6555">
            <v>1</v>
          </cell>
          <cell r="N6555">
            <v>165409</v>
          </cell>
        </row>
        <row r="6556">
          <cell r="M6556">
            <v>1</v>
          </cell>
          <cell r="N6556">
            <v>165409</v>
          </cell>
        </row>
        <row r="6557">
          <cell r="M6557">
            <v>1</v>
          </cell>
          <cell r="N6557">
            <v>165409</v>
          </cell>
        </row>
        <row r="6558">
          <cell r="M6558">
            <v>1</v>
          </cell>
          <cell r="N6558">
            <v>165486</v>
          </cell>
        </row>
        <row r="6559">
          <cell r="M6559">
            <v>1</v>
          </cell>
          <cell r="N6559">
            <v>165733</v>
          </cell>
        </row>
        <row r="6560">
          <cell r="M6560">
            <v>1</v>
          </cell>
          <cell r="N6560">
            <v>165733</v>
          </cell>
        </row>
        <row r="6561">
          <cell r="M6561">
            <v>1</v>
          </cell>
          <cell r="N6561">
            <v>165733</v>
          </cell>
        </row>
        <row r="6562">
          <cell r="M6562">
            <v>1</v>
          </cell>
          <cell r="N6562">
            <v>165733</v>
          </cell>
        </row>
        <row r="6563">
          <cell r="M6563">
            <v>1</v>
          </cell>
          <cell r="N6563">
            <v>165733</v>
          </cell>
        </row>
        <row r="6564">
          <cell r="M6564">
            <v>1</v>
          </cell>
          <cell r="N6564">
            <v>164660</v>
          </cell>
        </row>
        <row r="6565">
          <cell r="M6565">
            <v>1</v>
          </cell>
          <cell r="N6565">
            <v>164660</v>
          </cell>
        </row>
        <row r="6566">
          <cell r="M6566">
            <v>1</v>
          </cell>
          <cell r="N6566">
            <v>164669</v>
          </cell>
        </row>
        <row r="6567">
          <cell r="M6567">
            <v>1</v>
          </cell>
          <cell r="N6567">
            <v>170975</v>
          </cell>
        </row>
        <row r="6568">
          <cell r="M6568">
            <v>1</v>
          </cell>
          <cell r="N6568">
            <v>170975</v>
          </cell>
        </row>
        <row r="6569">
          <cell r="M6569">
            <v>1</v>
          </cell>
          <cell r="N6569">
            <v>170975</v>
          </cell>
        </row>
        <row r="6570">
          <cell r="M6570">
            <v>1</v>
          </cell>
          <cell r="N6570">
            <v>170975</v>
          </cell>
        </row>
        <row r="6571">
          <cell r="M6571">
            <v>1</v>
          </cell>
          <cell r="N6571">
            <v>170975</v>
          </cell>
        </row>
        <row r="6572">
          <cell r="M6572">
            <v>1</v>
          </cell>
          <cell r="N6572">
            <v>170975</v>
          </cell>
        </row>
        <row r="6573">
          <cell r="M6573">
            <v>1</v>
          </cell>
          <cell r="N6573">
            <v>164665</v>
          </cell>
        </row>
        <row r="6574">
          <cell r="M6574">
            <v>1</v>
          </cell>
          <cell r="N6574">
            <v>164665</v>
          </cell>
        </row>
        <row r="6575">
          <cell r="M6575">
            <v>1</v>
          </cell>
          <cell r="N6575">
            <v>164665</v>
          </cell>
        </row>
        <row r="6576">
          <cell r="M6576">
            <v>1</v>
          </cell>
          <cell r="N6576">
            <v>164665</v>
          </cell>
        </row>
        <row r="6577">
          <cell r="M6577">
            <v>1</v>
          </cell>
          <cell r="N6577">
            <v>164667</v>
          </cell>
        </row>
        <row r="6578">
          <cell r="M6578">
            <v>1</v>
          </cell>
          <cell r="N6578">
            <v>164667</v>
          </cell>
        </row>
        <row r="6579">
          <cell r="M6579">
            <v>1</v>
          </cell>
          <cell r="N6579">
            <v>164667</v>
          </cell>
        </row>
        <row r="6580">
          <cell r="M6580">
            <v>1</v>
          </cell>
          <cell r="N6580" t="str">
            <v>-</v>
          </cell>
        </row>
        <row r="6581">
          <cell r="M6581">
            <v>1</v>
          </cell>
          <cell r="N6581" t="str">
            <v>-</v>
          </cell>
        </row>
        <row r="6582">
          <cell r="M6582">
            <v>1</v>
          </cell>
          <cell r="N6582">
            <v>165717</v>
          </cell>
        </row>
        <row r="6583">
          <cell r="M6583">
            <v>1</v>
          </cell>
          <cell r="N6583">
            <v>165717</v>
          </cell>
        </row>
        <row r="6584">
          <cell r="M6584">
            <v>1</v>
          </cell>
          <cell r="N6584">
            <v>165717</v>
          </cell>
        </row>
        <row r="6585">
          <cell r="M6585">
            <v>1</v>
          </cell>
          <cell r="N6585">
            <v>165717</v>
          </cell>
        </row>
        <row r="6586">
          <cell r="M6586" t="str">
            <v>-</v>
          </cell>
          <cell r="N6586" t="str">
            <v>-</v>
          </cell>
        </row>
        <row r="6587">
          <cell r="M6587">
            <v>1</v>
          </cell>
          <cell r="N6587">
            <v>164724</v>
          </cell>
        </row>
        <row r="6588">
          <cell r="M6588">
            <v>1</v>
          </cell>
          <cell r="N6588">
            <v>164724</v>
          </cell>
        </row>
        <row r="6589">
          <cell r="M6589">
            <v>1</v>
          </cell>
          <cell r="N6589">
            <v>164724</v>
          </cell>
        </row>
        <row r="6590">
          <cell r="M6590">
            <v>1</v>
          </cell>
          <cell r="N6590">
            <v>164878</v>
          </cell>
        </row>
        <row r="6591">
          <cell r="M6591">
            <v>1</v>
          </cell>
          <cell r="N6591">
            <v>164878</v>
          </cell>
        </row>
        <row r="6592">
          <cell r="M6592">
            <v>1</v>
          </cell>
          <cell r="N6592">
            <v>164878</v>
          </cell>
        </row>
        <row r="6593">
          <cell r="M6593">
            <v>1</v>
          </cell>
          <cell r="N6593">
            <v>164878</v>
          </cell>
        </row>
        <row r="6594">
          <cell r="M6594">
            <v>1</v>
          </cell>
          <cell r="N6594">
            <v>164878</v>
          </cell>
        </row>
        <row r="6595">
          <cell r="M6595">
            <v>1</v>
          </cell>
          <cell r="N6595">
            <v>164878</v>
          </cell>
        </row>
        <row r="6596">
          <cell r="M6596">
            <v>1</v>
          </cell>
          <cell r="N6596">
            <v>165381</v>
          </cell>
        </row>
        <row r="6597">
          <cell r="M6597">
            <v>1</v>
          </cell>
          <cell r="N6597">
            <v>165381</v>
          </cell>
        </row>
        <row r="6598">
          <cell r="M6598">
            <v>1</v>
          </cell>
          <cell r="N6598" t="str">
            <v>-</v>
          </cell>
        </row>
        <row r="6599">
          <cell r="M6599">
            <v>1</v>
          </cell>
          <cell r="N6599" t="str">
            <v>-</v>
          </cell>
        </row>
        <row r="6600">
          <cell r="M6600">
            <v>1</v>
          </cell>
          <cell r="N6600" t="str">
            <v>-</v>
          </cell>
        </row>
        <row r="6601">
          <cell r="M6601">
            <v>1</v>
          </cell>
          <cell r="N6601">
            <v>164725</v>
          </cell>
        </row>
        <row r="6602">
          <cell r="M6602">
            <v>1</v>
          </cell>
          <cell r="N6602">
            <v>164725</v>
          </cell>
        </row>
        <row r="6603">
          <cell r="M6603">
            <v>1</v>
          </cell>
          <cell r="N6603">
            <v>164879</v>
          </cell>
        </row>
        <row r="6604">
          <cell r="M6604">
            <v>1</v>
          </cell>
          <cell r="N6604">
            <v>164879</v>
          </cell>
        </row>
        <row r="6605">
          <cell r="M6605">
            <v>1</v>
          </cell>
          <cell r="N6605">
            <v>164879</v>
          </cell>
        </row>
        <row r="6606">
          <cell r="M6606">
            <v>1</v>
          </cell>
          <cell r="N6606">
            <v>164879</v>
          </cell>
        </row>
        <row r="6607">
          <cell r="M6607">
            <v>1</v>
          </cell>
          <cell r="N6607" t="str">
            <v>-</v>
          </cell>
        </row>
        <row r="6608">
          <cell r="M6608" t="str">
            <v>-</v>
          </cell>
          <cell r="N6608" t="str">
            <v>-</v>
          </cell>
        </row>
        <row r="6609">
          <cell r="M6609">
            <v>1</v>
          </cell>
          <cell r="N6609">
            <v>164704</v>
          </cell>
        </row>
        <row r="6610">
          <cell r="M6610">
            <v>1</v>
          </cell>
          <cell r="N6610">
            <v>164704</v>
          </cell>
        </row>
        <row r="6611">
          <cell r="M6611">
            <v>1</v>
          </cell>
          <cell r="N6611">
            <v>164704</v>
          </cell>
        </row>
        <row r="6612">
          <cell r="M6612">
            <v>1</v>
          </cell>
          <cell r="N6612">
            <v>164704</v>
          </cell>
        </row>
        <row r="6613">
          <cell r="M6613">
            <v>1</v>
          </cell>
          <cell r="N6613">
            <v>164704</v>
          </cell>
        </row>
        <row r="6614">
          <cell r="M6614">
            <v>1</v>
          </cell>
          <cell r="N6614">
            <v>164704</v>
          </cell>
        </row>
        <row r="6615">
          <cell r="M6615">
            <v>1</v>
          </cell>
          <cell r="N6615">
            <v>164761</v>
          </cell>
        </row>
        <row r="6616">
          <cell r="M6616">
            <v>1</v>
          </cell>
          <cell r="N6616">
            <v>164761</v>
          </cell>
        </row>
        <row r="6617">
          <cell r="M6617">
            <v>1</v>
          </cell>
          <cell r="N6617">
            <v>164761</v>
          </cell>
        </row>
        <row r="6618">
          <cell r="M6618">
            <v>1</v>
          </cell>
          <cell r="N6618">
            <v>164761</v>
          </cell>
        </row>
        <row r="6619">
          <cell r="M6619">
            <v>1</v>
          </cell>
          <cell r="N6619">
            <v>164761</v>
          </cell>
        </row>
        <row r="6620">
          <cell r="M6620">
            <v>1</v>
          </cell>
          <cell r="N6620">
            <v>165395</v>
          </cell>
        </row>
        <row r="6621">
          <cell r="M6621">
            <v>1</v>
          </cell>
          <cell r="N6621" t="str">
            <v>-</v>
          </cell>
        </row>
        <row r="6622">
          <cell r="M6622">
            <v>1</v>
          </cell>
          <cell r="N6622">
            <v>164657</v>
          </cell>
        </row>
        <row r="6623">
          <cell r="M6623">
            <v>1</v>
          </cell>
          <cell r="N6623">
            <v>164657</v>
          </cell>
        </row>
        <row r="6624">
          <cell r="M6624">
            <v>1</v>
          </cell>
          <cell r="N6624">
            <v>164658</v>
          </cell>
        </row>
        <row r="6625">
          <cell r="M6625">
            <v>1</v>
          </cell>
          <cell r="N6625">
            <v>164658</v>
          </cell>
        </row>
        <row r="6626">
          <cell r="M6626">
            <v>1</v>
          </cell>
          <cell r="N6626">
            <v>164658</v>
          </cell>
        </row>
        <row r="6627">
          <cell r="M6627">
            <v>1</v>
          </cell>
          <cell r="N6627">
            <v>164658</v>
          </cell>
        </row>
        <row r="6628">
          <cell r="M6628">
            <v>1</v>
          </cell>
          <cell r="N6628">
            <v>164658</v>
          </cell>
        </row>
        <row r="6629">
          <cell r="M6629">
            <v>1</v>
          </cell>
          <cell r="N6629">
            <v>164658</v>
          </cell>
        </row>
        <row r="6630">
          <cell r="M6630">
            <v>1</v>
          </cell>
          <cell r="N6630">
            <v>164659</v>
          </cell>
        </row>
        <row r="6631">
          <cell r="M6631">
            <v>1</v>
          </cell>
          <cell r="N6631">
            <v>164659</v>
          </cell>
        </row>
        <row r="6632">
          <cell r="M6632">
            <v>1</v>
          </cell>
          <cell r="N6632">
            <v>164663</v>
          </cell>
        </row>
        <row r="6633">
          <cell r="M6633">
            <v>1</v>
          </cell>
          <cell r="N6633">
            <v>164663</v>
          </cell>
        </row>
        <row r="6634">
          <cell r="M6634">
            <v>1</v>
          </cell>
          <cell r="N6634">
            <v>164663</v>
          </cell>
        </row>
        <row r="6635">
          <cell r="M6635">
            <v>1</v>
          </cell>
          <cell r="N6635">
            <v>164663</v>
          </cell>
        </row>
        <row r="6636">
          <cell r="M6636">
            <v>1</v>
          </cell>
          <cell r="N6636">
            <v>164663</v>
          </cell>
        </row>
        <row r="6637">
          <cell r="M6637">
            <v>1</v>
          </cell>
          <cell r="N6637">
            <v>164663</v>
          </cell>
        </row>
        <row r="6638">
          <cell r="M6638">
            <v>1</v>
          </cell>
          <cell r="N6638">
            <v>164663</v>
          </cell>
        </row>
        <row r="6639">
          <cell r="M6639">
            <v>1</v>
          </cell>
          <cell r="N6639">
            <v>164668</v>
          </cell>
        </row>
        <row r="6640">
          <cell r="M6640">
            <v>1</v>
          </cell>
          <cell r="N6640">
            <v>164668</v>
          </cell>
        </row>
        <row r="6641">
          <cell r="M6641">
            <v>1</v>
          </cell>
          <cell r="N6641">
            <v>164668</v>
          </cell>
        </row>
        <row r="6642">
          <cell r="M6642">
            <v>1</v>
          </cell>
          <cell r="N6642">
            <v>164668</v>
          </cell>
        </row>
        <row r="6643">
          <cell r="M6643">
            <v>1</v>
          </cell>
          <cell r="N6643">
            <v>164668</v>
          </cell>
        </row>
        <row r="6644">
          <cell r="M6644">
            <v>1</v>
          </cell>
          <cell r="N6644">
            <v>165318</v>
          </cell>
        </row>
        <row r="6645">
          <cell r="M6645">
            <v>1</v>
          </cell>
          <cell r="N6645">
            <v>164755</v>
          </cell>
        </row>
        <row r="6646">
          <cell r="M6646">
            <v>1</v>
          </cell>
          <cell r="N6646">
            <v>164755</v>
          </cell>
        </row>
        <row r="6647">
          <cell r="M6647">
            <v>1</v>
          </cell>
          <cell r="N6647">
            <v>164755</v>
          </cell>
        </row>
        <row r="6648">
          <cell r="M6648">
            <v>1</v>
          </cell>
          <cell r="N6648">
            <v>164755</v>
          </cell>
        </row>
        <row r="6649">
          <cell r="M6649">
            <v>1</v>
          </cell>
          <cell r="N6649">
            <v>164755</v>
          </cell>
        </row>
        <row r="6650">
          <cell r="M6650">
            <v>1</v>
          </cell>
          <cell r="N6650">
            <v>164755</v>
          </cell>
        </row>
        <row r="6651">
          <cell r="M6651">
            <v>1</v>
          </cell>
          <cell r="N6651">
            <v>164755</v>
          </cell>
        </row>
        <row r="6652">
          <cell r="M6652">
            <v>1</v>
          </cell>
          <cell r="N6652">
            <v>165404</v>
          </cell>
        </row>
        <row r="6653">
          <cell r="M6653">
            <v>1</v>
          </cell>
          <cell r="N6653">
            <v>165404</v>
          </cell>
        </row>
        <row r="6654">
          <cell r="M6654">
            <v>1</v>
          </cell>
          <cell r="N6654">
            <v>165404</v>
          </cell>
        </row>
        <row r="6655">
          <cell r="M6655">
            <v>1</v>
          </cell>
          <cell r="N6655">
            <v>164694</v>
          </cell>
        </row>
        <row r="6656">
          <cell r="M6656">
            <v>1</v>
          </cell>
          <cell r="N6656">
            <v>164694</v>
          </cell>
        </row>
        <row r="6657">
          <cell r="M6657">
            <v>1</v>
          </cell>
          <cell r="N6657">
            <v>164694</v>
          </cell>
        </row>
        <row r="6658">
          <cell r="M6658">
            <v>1</v>
          </cell>
          <cell r="N6658">
            <v>164694</v>
          </cell>
        </row>
        <row r="6659">
          <cell r="M6659">
            <v>1</v>
          </cell>
          <cell r="N6659">
            <v>164694</v>
          </cell>
        </row>
        <row r="6660">
          <cell r="M6660">
            <v>1</v>
          </cell>
          <cell r="N6660">
            <v>164694</v>
          </cell>
        </row>
        <row r="6661">
          <cell r="M6661">
            <v>1</v>
          </cell>
          <cell r="N6661">
            <v>164694</v>
          </cell>
        </row>
        <row r="6662">
          <cell r="M6662">
            <v>1</v>
          </cell>
          <cell r="N6662">
            <v>168663</v>
          </cell>
        </row>
        <row r="6663">
          <cell r="M6663">
            <v>1</v>
          </cell>
          <cell r="N6663">
            <v>169050</v>
          </cell>
        </row>
        <row r="6664">
          <cell r="M6664">
            <v>1</v>
          </cell>
          <cell r="N6664">
            <v>169050</v>
          </cell>
        </row>
        <row r="6665">
          <cell r="M6665">
            <v>1</v>
          </cell>
          <cell r="N6665">
            <v>169050</v>
          </cell>
        </row>
        <row r="6666">
          <cell r="M6666">
            <v>1</v>
          </cell>
          <cell r="N6666">
            <v>169050</v>
          </cell>
        </row>
        <row r="6667">
          <cell r="M6667">
            <v>1</v>
          </cell>
          <cell r="N6667">
            <v>169389</v>
          </cell>
        </row>
        <row r="6668">
          <cell r="M6668">
            <v>1</v>
          </cell>
          <cell r="N6668">
            <v>169390</v>
          </cell>
        </row>
        <row r="6669">
          <cell r="M6669">
            <v>1</v>
          </cell>
          <cell r="N6669">
            <v>167811</v>
          </cell>
        </row>
        <row r="6670">
          <cell r="M6670">
            <v>3</v>
          </cell>
          <cell r="N6670">
            <v>167899</v>
          </cell>
        </row>
        <row r="6671">
          <cell r="M6671">
            <v>3</v>
          </cell>
          <cell r="N6671">
            <v>167899</v>
          </cell>
        </row>
        <row r="6672">
          <cell r="M6672">
            <v>3</v>
          </cell>
          <cell r="N6672">
            <v>167899</v>
          </cell>
        </row>
        <row r="6673">
          <cell r="M6673">
            <v>3</v>
          </cell>
          <cell r="N6673">
            <v>167900</v>
          </cell>
        </row>
        <row r="6674">
          <cell r="M6674">
            <v>3</v>
          </cell>
          <cell r="N6674">
            <v>167900</v>
          </cell>
        </row>
        <row r="6675">
          <cell r="M6675">
            <v>3</v>
          </cell>
          <cell r="N6675">
            <v>167900</v>
          </cell>
        </row>
        <row r="6676">
          <cell r="M6676">
            <v>3</v>
          </cell>
          <cell r="N6676">
            <v>167902</v>
          </cell>
        </row>
        <row r="6677">
          <cell r="M6677">
            <v>3</v>
          </cell>
          <cell r="N6677">
            <v>167902</v>
          </cell>
        </row>
        <row r="6678">
          <cell r="M6678">
            <v>3</v>
          </cell>
          <cell r="N6678">
            <v>167902</v>
          </cell>
        </row>
        <row r="6679">
          <cell r="M6679">
            <v>1</v>
          </cell>
          <cell r="N6679">
            <v>168348</v>
          </cell>
        </row>
        <row r="6680">
          <cell r="M6680">
            <v>1</v>
          </cell>
          <cell r="N6680">
            <v>168348</v>
          </cell>
        </row>
        <row r="6681">
          <cell r="M6681">
            <v>1</v>
          </cell>
          <cell r="N6681">
            <v>168348</v>
          </cell>
        </row>
        <row r="6682">
          <cell r="M6682">
            <v>1</v>
          </cell>
          <cell r="N6682">
            <v>168348</v>
          </cell>
        </row>
        <row r="6683">
          <cell r="M6683">
            <v>1</v>
          </cell>
          <cell r="N6683">
            <v>168348</v>
          </cell>
        </row>
        <row r="6684">
          <cell r="M6684">
            <v>1</v>
          </cell>
          <cell r="N6684">
            <v>168348</v>
          </cell>
        </row>
        <row r="6685">
          <cell r="M6685">
            <v>1</v>
          </cell>
          <cell r="N6685">
            <v>168410</v>
          </cell>
        </row>
        <row r="6686">
          <cell r="M6686">
            <v>1</v>
          </cell>
          <cell r="N6686">
            <v>169306</v>
          </cell>
        </row>
        <row r="6687">
          <cell r="M6687">
            <v>1</v>
          </cell>
          <cell r="N6687">
            <v>169306</v>
          </cell>
        </row>
        <row r="6688">
          <cell r="M6688">
            <v>1</v>
          </cell>
          <cell r="N6688">
            <v>169408</v>
          </cell>
        </row>
        <row r="6689">
          <cell r="M6689">
            <v>1</v>
          </cell>
          <cell r="N6689">
            <v>169408</v>
          </cell>
        </row>
        <row r="6690">
          <cell r="M6690">
            <v>1</v>
          </cell>
          <cell r="N6690">
            <v>169408</v>
          </cell>
        </row>
        <row r="6691">
          <cell r="M6691">
            <v>1</v>
          </cell>
          <cell r="N6691">
            <v>169408</v>
          </cell>
        </row>
        <row r="6692">
          <cell r="M6692">
            <v>1</v>
          </cell>
          <cell r="N6692">
            <v>169408</v>
          </cell>
        </row>
        <row r="6693">
          <cell r="M6693">
            <v>1</v>
          </cell>
          <cell r="N6693">
            <v>169629</v>
          </cell>
        </row>
        <row r="6694">
          <cell r="M6694">
            <v>1</v>
          </cell>
          <cell r="N6694" t="str">
            <v>-</v>
          </cell>
        </row>
        <row r="6695">
          <cell r="M6695">
            <v>1</v>
          </cell>
          <cell r="N6695" t="str">
            <v>169055 e 169744</v>
          </cell>
        </row>
        <row r="6696">
          <cell r="M6696">
            <v>1</v>
          </cell>
          <cell r="N6696" t="str">
            <v>169055 e 169744</v>
          </cell>
        </row>
        <row r="6697">
          <cell r="M6697">
            <v>1</v>
          </cell>
          <cell r="N6697" t="str">
            <v>169055 e 169744</v>
          </cell>
        </row>
        <row r="6698">
          <cell r="M6698">
            <v>1</v>
          </cell>
          <cell r="N6698" t="str">
            <v>169055 e 169744</v>
          </cell>
        </row>
        <row r="6699">
          <cell r="M6699">
            <v>1</v>
          </cell>
          <cell r="N6699" t="str">
            <v>169055 e 169744</v>
          </cell>
        </row>
        <row r="6700">
          <cell r="M6700">
            <v>1</v>
          </cell>
          <cell r="N6700" t="str">
            <v>169055 e 169744</v>
          </cell>
        </row>
        <row r="6701">
          <cell r="M6701">
            <v>1</v>
          </cell>
          <cell r="N6701" t="str">
            <v>169055 e 169744</v>
          </cell>
        </row>
        <row r="6702">
          <cell r="M6702">
            <v>1</v>
          </cell>
          <cell r="N6702" t="str">
            <v>169055 e 169744</v>
          </cell>
        </row>
        <row r="6703">
          <cell r="M6703">
            <v>1</v>
          </cell>
          <cell r="N6703" t="str">
            <v>169055 e 169744</v>
          </cell>
        </row>
        <row r="6704">
          <cell r="M6704">
            <v>1</v>
          </cell>
          <cell r="N6704" t="str">
            <v>169055 e 169744</v>
          </cell>
        </row>
        <row r="6705">
          <cell r="M6705">
            <v>1</v>
          </cell>
          <cell r="N6705" t="str">
            <v>169055 e 169744</v>
          </cell>
        </row>
        <row r="6706">
          <cell r="M6706">
            <v>1</v>
          </cell>
          <cell r="N6706" t="str">
            <v>169055 e 169744</v>
          </cell>
        </row>
        <row r="6707">
          <cell r="M6707">
            <v>1</v>
          </cell>
          <cell r="N6707" t="str">
            <v>169055 e 169744</v>
          </cell>
        </row>
        <row r="6708">
          <cell r="M6708">
            <v>1</v>
          </cell>
          <cell r="N6708" t="str">
            <v>169055 e 169744</v>
          </cell>
        </row>
        <row r="6709">
          <cell r="M6709">
            <v>1</v>
          </cell>
          <cell r="N6709" t="str">
            <v>169055 e 169744</v>
          </cell>
        </row>
        <row r="6710">
          <cell r="M6710">
            <v>1</v>
          </cell>
          <cell r="N6710" t="str">
            <v>169055 e 169744</v>
          </cell>
        </row>
        <row r="6711">
          <cell r="M6711">
            <v>1</v>
          </cell>
          <cell r="N6711" t="str">
            <v>169055 e 169744</v>
          </cell>
        </row>
        <row r="6712">
          <cell r="M6712">
            <v>1</v>
          </cell>
          <cell r="N6712" t="str">
            <v>169055 e 169744</v>
          </cell>
        </row>
        <row r="6713">
          <cell r="M6713">
            <v>1</v>
          </cell>
          <cell r="N6713" t="str">
            <v>169055 e 169744</v>
          </cell>
        </row>
        <row r="6714">
          <cell r="M6714">
            <v>1</v>
          </cell>
          <cell r="N6714">
            <v>169056</v>
          </cell>
        </row>
        <row r="6715">
          <cell r="M6715">
            <v>1</v>
          </cell>
          <cell r="N6715">
            <v>169056</v>
          </cell>
        </row>
        <row r="6716">
          <cell r="M6716">
            <v>1</v>
          </cell>
          <cell r="N6716">
            <v>169056</v>
          </cell>
        </row>
        <row r="6717">
          <cell r="M6717">
            <v>1</v>
          </cell>
          <cell r="N6717">
            <v>169056</v>
          </cell>
        </row>
        <row r="6718">
          <cell r="M6718">
            <v>1</v>
          </cell>
          <cell r="N6718">
            <v>169056</v>
          </cell>
        </row>
        <row r="6719">
          <cell r="M6719">
            <v>1</v>
          </cell>
          <cell r="N6719">
            <v>169056</v>
          </cell>
        </row>
        <row r="6720">
          <cell r="M6720">
            <v>1</v>
          </cell>
          <cell r="N6720">
            <v>169056</v>
          </cell>
        </row>
        <row r="6721">
          <cell r="M6721">
            <v>1</v>
          </cell>
          <cell r="N6721">
            <v>169056</v>
          </cell>
        </row>
        <row r="6722">
          <cell r="M6722">
            <v>1</v>
          </cell>
          <cell r="N6722">
            <v>169056</v>
          </cell>
        </row>
        <row r="6723">
          <cell r="M6723">
            <v>1</v>
          </cell>
          <cell r="N6723">
            <v>169056</v>
          </cell>
        </row>
        <row r="6724">
          <cell r="M6724" t="str">
            <v>-</v>
          </cell>
          <cell r="N6724" t="str">
            <v>-</v>
          </cell>
        </row>
        <row r="6725">
          <cell r="M6725">
            <v>1</v>
          </cell>
          <cell r="N6725" t="str">
            <v>-</v>
          </cell>
        </row>
        <row r="6726">
          <cell r="M6726">
            <v>1</v>
          </cell>
          <cell r="N6726" t="str">
            <v>-</v>
          </cell>
        </row>
        <row r="6727">
          <cell r="M6727">
            <v>1</v>
          </cell>
          <cell r="N6727" t="str">
            <v>-</v>
          </cell>
        </row>
        <row r="6728">
          <cell r="M6728">
            <v>2</v>
          </cell>
          <cell r="N6728" t="str">
            <v>-</v>
          </cell>
        </row>
        <row r="6729">
          <cell r="M6729">
            <v>1</v>
          </cell>
          <cell r="N6729" t="str">
            <v>-</v>
          </cell>
        </row>
        <row r="6730">
          <cell r="M6730">
            <v>1</v>
          </cell>
          <cell r="N6730" t="str">
            <v>-</v>
          </cell>
        </row>
        <row r="6731">
          <cell r="M6731">
            <v>2</v>
          </cell>
          <cell r="N6731">
            <v>168677</v>
          </cell>
        </row>
        <row r="6732">
          <cell r="M6732">
            <v>2</v>
          </cell>
          <cell r="N6732">
            <v>169316</v>
          </cell>
        </row>
        <row r="6733">
          <cell r="M6733">
            <v>2</v>
          </cell>
          <cell r="N6733">
            <v>169316</v>
          </cell>
        </row>
        <row r="6734">
          <cell r="M6734">
            <v>2</v>
          </cell>
          <cell r="N6734">
            <v>169316</v>
          </cell>
        </row>
        <row r="6735">
          <cell r="M6735">
            <v>2</v>
          </cell>
          <cell r="N6735">
            <v>169316</v>
          </cell>
        </row>
        <row r="6736">
          <cell r="M6736">
            <v>2</v>
          </cell>
          <cell r="N6736">
            <v>169316</v>
          </cell>
        </row>
        <row r="6737">
          <cell r="M6737">
            <v>2</v>
          </cell>
          <cell r="N6737">
            <v>169316</v>
          </cell>
        </row>
        <row r="6738">
          <cell r="M6738">
            <v>1</v>
          </cell>
          <cell r="N6738" t="str">
            <v>-</v>
          </cell>
        </row>
        <row r="6739">
          <cell r="M6739">
            <v>2</v>
          </cell>
          <cell r="N6739">
            <v>159514</v>
          </cell>
        </row>
        <row r="6740">
          <cell r="M6740">
            <v>2</v>
          </cell>
          <cell r="N6740">
            <v>159514</v>
          </cell>
        </row>
        <row r="6741">
          <cell r="M6741">
            <v>2</v>
          </cell>
          <cell r="N6741">
            <v>159514</v>
          </cell>
        </row>
        <row r="6742">
          <cell r="M6742">
            <v>1</v>
          </cell>
          <cell r="N6742">
            <v>169067</v>
          </cell>
        </row>
        <row r="6743">
          <cell r="M6743">
            <v>2</v>
          </cell>
          <cell r="N6743">
            <v>169072</v>
          </cell>
        </row>
        <row r="6744">
          <cell r="M6744">
            <v>3</v>
          </cell>
          <cell r="N6744">
            <v>169381</v>
          </cell>
        </row>
        <row r="6745">
          <cell r="M6745">
            <v>3</v>
          </cell>
          <cell r="N6745">
            <v>169381</v>
          </cell>
        </row>
        <row r="6746">
          <cell r="M6746">
            <v>3</v>
          </cell>
          <cell r="N6746">
            <v>169381</v>
          </cell>
        </row>
        <row r="6747">
          <cell r="M6747">
            <v>3</v>
          </cell>
          <cell r="N6747">
            <v>169381</v>
          </cell>
        </row>
        <row r="6748">
          <cell r="M6748">
            <v>1</v>
          </cell>
          <cell r="N6748" t="str">
            <v>-</v>
          </cell>
        </row>
        <row r="6749">
          <cell r="M6749">
            <v>2</v>
          </cell>
          <cell r="N6749" t="str">
            <v>159512 e 159513</v>
          </cell>
        </row>
        <row r="6750">
          <cell r="M6750">
            <v>2</v>
          </cell>
          <cell r="N6750" t="str">
            <v>159512 e 159513</v>
          </cell>
        </row>
        <row r="6751">
          <cell r="M6751">
            <v>2</v>
          </cell>
          <cell r="N6751" t="str">
            <v>159512 e 159513</v>
          </cell>
        </row>
        <row r="6752">
          <cell r="M6752">
            <v>2</v>
          </cell>
          <cell r="N6752" t="str">
            <v>159512 e 159513</v>
          </cell>
        </row>
        <row r="6753">
          <cell r="M6753">
            <v>2</v>
          </cell>
          <cell r="N6753" t="str">
            <v>159512 e 159513</v>
          </cell>
        </row>
        <row r="6754">
          <cell r="M6754">
            <v>2</v>
          </cell>
          <cell r="N6754" t="str">
            <v>159512 e 159513</v>
          </cell>
        </row>
        <row r="6755">
          <cell r="M6755">
            <v>2</v>
          </cell>
          <cell r="N6755" t="str">
            <v>159512 e 159513</v>
          </cell>
        </row>
        <row r="6756">
          <cell r="M6756">
            <v>2</v>
          </cell>
          <cell r="N6756" t="str">
            <v>159512 e 159513</v>
          </cell>
        </row>
        <row r="6757">
          <cell r="M6757">
            <v>2</v>
          </cell>
          <cell r="N6757" t="str">
            <v>159512 e 159513</v>
          </cell>
        </row>
        <row r="6758">
          <cell r="M6758">
            <v>2</v>
          </cell>
          <cell r="N6758" t="str">
            <v>159512 e 159513</v>
          </cell>
        </row>
        <row r="6759">
          <cell r="M6759">
            <v>2</v>
          </cell>
          <cell r="N6759" t="str">
            <v>159512 e 159513</v>
          </cell>
        </row>
        <row r="6760">
          <cell r="M6760">
            <v>2</v>
          </cell>
          <cell r="N6760" t="str">
            <v>159512 e 159513</v>
          </cell>
        </row>
        <row r="6761">
          <cell r="M6761">
            <v>2</v>
          </cell>
          <cell r="N6761" t="str">
            <v>159515 e 159516</v>
          </cell>
        </row>
        <row r="6762">
          <cell r="M6762">
            <v>2</v>
          </cell>
          <cell r="N6762" t="str">
            <v>159515 e 159516</v>
          </cell>
        </row>
        <row r="6763">
          <cell r="M6763">
            <v>2</v>
          </cell>
          <cell r="N6763" t="str">
            <v>159515 e 159516</v>
          </cell>
        </row>
        <row r="6764">
          <cell r="M6764">
            <v>2</v>
          </cell>
          <cell r="N6764" t="str">
            <v>159515 e 159516</v>
          </cell>
        </row>
        <row r="6765">
          <cell r="M6765">
            <v>2</v>
          </cell>
          <cell r="N6765" t="str">
            <v>159515 e 159516</v>
          </cell>
        </row>
        <row r="6766">
          <cell r="M6766">
            <v>3</v>
          </cell>
          <cell r="N6766" t="str">
            <v>159517 e 159518</v>
          </cell>
        </row>
        <row r="6767">
          <cell r="M6767">
            <v>3</v>
          </cell>
          <cell r="N6767" t="str">
            <v>159517 e 159518</v>
          </cell>
        </row>
        <row r="6768">
          <cell r="M6768">
            <v>3</v>
          </cell>
          <cell r="N6768" t="str">
            <v>159517 e 159518</v>
          </cell>
        </row>
        <row r="6769">
          <cell r="M6769">
            <v>3</v>
          </cell>
          <cell r="N6769" t="str">
            <v>159517 e 159518</v>
          </cell>
        </row>
        <row r="6770">
          <cell r="M6770">
            <v>3</v>
          </cell>
          <cell r="N6770" t="str">
            <v>159517 e 159518</v>
          </cell>
        </row>
        <row r="6771">
          <cell r="M6771">
            <v>3</v>
          </cell>
          <cell r="N6771" t="str">
            <v>159517 e 159518</v>
          </cell>
        </row>
        <row r="6772">
          <cell r="M6772">
            <v>1</v>
          </cell>
          <cell r="N6772">
            <v>168643</v>
          </cell>
        </row>
        <row r="6773">
          <cell r="M6773">
            <v>1</v>
          </cell>
          <cell r="N6773">
            <v>169041</v>
          </cell>
        </row>
        <row r="6774">
          <cell r="M6774">
            <v>1</v>
          </cell>
          <cell r="N6774">
            <v>169054</v>
          </cell>
        </row>
        <row r="6775">
          <cell r="M6775">
            <v>1</v>
          </cell>
          <cell r="N6775">
            <v>169054</v>
          </cell>
        </row>
        <row r="6776">
          <cell r="M6776">
            <v>1</v>
          </cell>
          <cell r="N6776">
            <v>169054</v>
          </cell>
        </row>
        <row r="6777">
          <cell r="M6777">
            <v>1</v>
          </cell>
          <cell r="N6777">
            <v>169054</v>
          </cell>
        </row>
        <row r="6778">
          <cell r="M6778">
            <v>1</v>
          </cell>
          <cell r="N6778">
            <v>169054</v>
          </cell>
        </row>
        <row r="6779">
          <cell r="M6779">
            <v>1</v>
          </cell>
          <cell r="N6779">
            <v>169054</v>
          </cell>
        </row>
        <row r="6780">
          <cell r="M6780">
            <v>1</v>
          </cell>
          <cell r="N6780">
            <v>169054</v>
          </cell>
        </row>
        <row r="6781">
          <cell r="M6781">
            <v>1</v>
          </cell>
          <cell r="N6781">
            <v>169054</v>
          </cell>
        </row>
        <row r="6782">
          <cell r="M6782">
            <v>1</v>
          </cell>
          <cell r="N6782">
            <v>169054</v>
          </cell>
        </row>
        <row r="6783">
          <cell r="M6783">
            <v>1</v>
          </cell>
          <cell r="N6783">
            <v>169054</v>
          </cell>
        </row>
        <row r="6784">
          <cell r="M6784">
            <v>1</v>
          </cell>
          <cell r="N6784">
            <v>169054</v>
          </cell>
        </row>
        <row r="6785">
          <cell r="M6785">
            <v>1</v>
          </cell>
          <cell r="N6785">
            <v>169054</v>
          </cell>
        </row>
        <row r="6786">
          <cell r="M6786">
            <v>1</v>
          </cell>
          <cell r="N6786">
            <v>169054</v>
          </cell>
        </row>
        <row r="6787">
          <cell r="M6787">
            <v>1</v>
          </cell>
          <cell r="N6787">
            <v>169054</v>
          </cell>
        </row>
        <row r="6788">
          <cell r="M6788">
            <v>1</v>
          </cell>
          <cell r="N6788">
            <v>169054</v>
          </cell>
        </row>
        <row r="6789">
          <cell r="M6789">
            <v>1</v>
          </cell>
          <cell r="N6789">
            <v>169384</v>
          </cell>
        </row>
        <row r="6790">
          <cell r="M6790">
            <v>1</v>
          </cell>
          <cell r="N6790">
            <v>169740</v>
          </cell>
        </row>
        <row r="6791">
          <cell r="M6791">
            <v>1</v>
          </cell>
          <cell r="N6791">
            <v>169740</v>
          </cell>
        </row>
        <row r="6792">
          <cell r="M6792">
            <v>1</v>
          </cell>
          <cell r="N6792">
            <v>169740</v>
          </cell>
        </row>
        <row r="6793">
          <cell r="M6793">
            <v>1</v>
          </cell>
          <cell r="N6793">
            <v>169742</v>
          </cell>
        </row>
        <row r="6794">
          <cell r="M6794">
            <v>1</v>
          </cell>
          <cell r="N6794">
            <v>169742</v>
          </cell>
        </row>
        <row r="6795">
          <cell r="M6795">
            <v>1</v>
          </cell>
          <cell r="N6795">
            <v>169742</v>
          </cell>
        </row>
        <row r="6796">
          <cell r="M6796">
            <v>1</v>
          </cell>
          <cell r="N6796">
            <v>169742</v>
          </cell>
        </row>
        <row r="6797">
          <cell r="M6797">
            <v>1</v>
          </cell>
          <cell r="N6797">
            <v>169742</v>
          </cell>
        </row>
        <row r="6798">
          <cell r="M6798">
            <v>1</v>
          </cell>
          <cell r="N6798">
            <v>169742</v>
          </cell>
        </row>
        <row r="6799">
          <cell r="M6799">
            <v>1</v>
          </cell>
          <cell r="N6799">
            <v>169742</v>
          </cell>
        </row>
        <row r="6800">
          <cell r="M6800">
            <v>1</v>
          </cell>
          <cell r="N6800">
            <v>169742</v>
          </cell>
        </row>
        <row r="6801">
          <cell r="M6801">
            <v>1</v>
          </cell>
          <cell r="N6801">
            <v>169742</v>
          </cell>
        </row>
        <row r="6802">
          <cell r="M6802">
            <v>1</v>
          </cell>
          <cell r="N6802">
            <v>169742</v>
          </cell>
        </row>
        <row r="6803">
          <cell r="M6803">
            <v>1</v>
          </cell>
          <cell r="N6803">
            <v>169742</v>
          </cell>
        </row>
        <row r="6804">
          <cell r="M6804">
            <v>1</v>
          </cell>
          <cell r="N6804">
            <v>169742</v>
          </cell>
        </row>
        <row r="6805">
          <cell r="M6805">
            <v>1</v>
          </cell>
          <cell r="N6805">
            <v>169742</v>
          </cell>
        </row>
        <row r="6806">
          <cell r="M6806">
            <v>1</v>
          </cell>
          <cell r="N6806">
            <v>169742</v>
          </cell>
        </row>
        <row r="6807">
          <cell r="M6807">
            <v>1</v>
          </cell>
          <cell r="N6807">
            <v>169749</v>
          </cell>
        </row>
        <row r="6808">
          <cell r="M6808">
            <v>1</v>
          </cell>
          <cell r="N6808">
            <v>168655</v>
          </cell>
        </row>
        <row r="6809">
          <cell r="M6809">
            <v>1</v>
          </cell>
          <cell r="N6809">
            <v>168655</v>
          </cell>
        </row>
        <row r="6810">
          <cell r="M6810">
            <v>1</v>
          </cell>
          <cell r="N6810">
            <v>169046</v>
          </cell>
        </row>
        <row r="6811">
          <cell r="M6811">
            <v>1</v>
          </cell>
          <cell r="N6811">
            <v>169046</v>
          </cell>
        </row>
        <row r="6812">
          <cell r="M6812">
            <v>1</v>
          </cell>
          <cell r="N6812">
            <v>169057</v>
          </cell>
        </row>
        <row r="6813">
          <cell r="M6813">
            <v>1</v>
          </cell>
          <cell r="N6813">
            <v>169057</v>
          </cell>
        </row>
        <row r="6814">
          <cell r="M6814">
            <v>1</v>
          </cell>
          <cell r="N6814">
            <v>169057</v>
          </cell>
        </row>
        <row r="6815">
          <cell r="M6815">
            <v>1</v>
          </cell>
          <cell r="N6815">
            <v>169057</v>
          </cell>
        </row>
        <row r="6816">
          <cell r="M6816">
            <v>1</v>
          </cell>
          <cell r="N6816">
            <v>169057</v>
          </cell>
        </row>
        <row r="6817">
          <cell r="M6817">
            <v>1</v>
          </cell>
          <cell r="N6817">
            <v>169057</v>
          </cell>
        </row>
        <row r="6818">
          <cell r="M6818">
            <v>1</v>
          </cell>
          <cell r="N6818">
            <v>169084</v>
          </cell>
        </row>
        <row r="6819">
          <cell r="M6819">
            <v>1</v>
          </cell>
          <cell r="N6819">
            <v>169084</v>
          </cell>
        </row>
        <row r="6820">
          <cell r="M6820">
            <v>1</v>
          </cell>
          <cell r="N6820">
            <v>169086</v>
          </cell>
        </row>
        <row r="6821">
          <cell r="M6821">
            <v>1</v>
          </cell>
          <cell r="N6821">
            <v>169086</v>
          </cell>
        </row>
        <row r="6822">
          <cell r="M6822">
            <v>1</v>
          </cell>
          <cell r="N6822">
            <v>169086</v>
          </cell>
        </row>
        <row r="6823">
          <cell r="M6823">
            <v>1</v>
          </cell>
          <cell r="N6823">
            <v>169086</v>
          </cell>
        </row>
        <row r="6824">
          <cell r="M6824">
            <v>1</v>
          </cell>
          <cell r="N6824">
            <v>169086</v>
          </cell>
        </row>
        <row r="6825">
          <cell r="M6825">
            <v>1</v>
          </cell>
          <cell r="N6825">
            <v>169086</v>
          </cell>
        </row>
        <row r="6826">
          <cell r="M6826">
            <v>1</v>
          </cell>
          <cell r="N6826">
            <v>169310</v>
          </cell>
        </row>
        <row r="6827">
          <cell r="M6827">
            <v>1</v>
          </cell>
          <cell r="N6827">
            <v>169310</v>
          </cell>
        </row>
        <row r="6828">
          <cell r="M6828">
            <v>1</v>
          </cell>
          <cell r="N6828">
            <v>169354</v>
          </cell>
        </row>
        <row r="6829">
          <cell r="M6829">
            <v>1</v>
          </cell>
          <cell r="N6829">
            <v>169354</v>
          </cell>
        </row>
        <row r="6830">
          <cell r="M6830">
            <v>1</v>
          </cell>
          <cell r="N6830" t="str">
            <v>-</v>
          </cell>
        </row>
        <row r="6831">
          <cell r="M6831">
            <v>1</v>
          </cell>
          <cell r="N6831" t="str">
            <v>-</v>
          </cell>
        </row>
        <row r="6832">
          <cell r="M6832">
            <v>1</v>
          </cell>
          <cell r="N6832">
            <v>168279</v>
          </cell>
        </row>
        <row r="6833">
          <cell r="M6833">
            <v>1</v>
          </cell>
          <cell r="N6833">
            <v>168593</v>
          </cell>
        </row>
        <row r="6834">
          <cell r="M6834">
            <v>1</v>
          </cell>
          <cell r="N6834">
            <v>168791</v>
          </cell>
        </row>
        <row r="6835">
          <cell r="M6835">
            <v>1</v>
          </cell>
          <cell r="N6835">
            <v>168791</v>
          </cell>
        </row>
        <row r="6836">
          <cell r="M6836">
            <v>1</v>
          </cell>
          <cell r="N6836">
            <v>168791</v>
          </cell>
        </row>
        <row r="6837">
          <cell r="M6837">
            <v>1</v>
          </cell>
          <cell r="N6837">
            <v>168791</v>
          </cell>
        </row>
        <row r="6838">
          <cell r="M6838">
            <v>1</v>
          </cell>
          <cell r="N6838">
            <v>168794</v>
          </cell>
        </row>
        <row r="6839">
          <cell r="M6839">
            <v>1</v>
          </cell>
          <cell r="N6839">
            <v>168794</v>
          </cell>
        </row>
        <row r="6840">
          <cell r="M6840">
            <v>1</v>
          </cell>
          <cell r="N6840">
            <v>169047</v>
          </cell>
        </row>
        <row r="6841">
          <cell r="M6841">
            <v>1</v>
          </cell>
          <cell r="N6841">
            <v>169058</v>
          </cell>
        </row>
        <row r="6842">
          <cell r="M6842">
            <v>1</v>
          </cell>
          <cell r="N6842">
            <v>169058</v>
          </cell>
        </row>
        <row r="6843">
          <cell r="M6843">
            <v>1</v>
          </cell>
          <cell r="N6843">
            <v>169058</v>
          </cell>
        </row>
        <row r="6844">
          <cell r="M6844">
            <v>1</v>
          </cell>
          <cell r="N6844">
            <v>169058</v>
          </cell>
        </row>
        <row r="6845">
          <cell r="M6845">
            <v>1</v>
          </cell>
          <cell r="N6845">
            <v>169058</v>
          </cell>
        </row>
        <row r="6846">
          <cell r="M6846">
            <v>1</v>
          </cell>
          <cell r="N6846">
            <v>169058</v>
          </cell>
        </row>
        <row r="6847">
          <cell r="M6847">
            <v>1</v>
          </cell>
          <cell r="N6847">
            <v>169058</v>
          </cell>
        </row>
        <row r="6848">
          <cell r="M6848">
            <v>1</v>
          </cell>
          <cell r="N6848">
            <v>169058</v>
          </cell>
        </row>
        <row r="6849">
          <cell r="M6849">
            <v>1</v>
          </cell>
          <cell r="N6849">
            <v>169058</v>
          </cell>
        </row>
        <row r="6850">
          <cell r="M6850">
            <v>1</v>
          </cell>
          <cell r="N6850">
            <v>169058</v>
          </cell>
        </row>
        <row r="6851">
          <cell r="M6851">
            <v>1</v>
          </cell>
          <cell r="N6851">
            <v>169058</v>
          </cell>
        </row>
        <row r="6852">
          <cell r="M6852">
            <v>1</v>
          </cell>
          <cell r="N6852">
            <v>169058</v>
          </cell>
        </row>
        <row r="6853">
          <cell r="M6853">
            <v>1</v>
          </cell>
          <cell r="N6853">
            <v>169058</v>
          </cell>
        </row>
        <row r="6854">
          <cell r="M6854">
            <v>1</v>
          </cell>
          <cell r="N6854">
            <v>169058</v>
          </cell>
        </row>
        <row r="6855">
          <cell r="M6855">
            <v>1</v>
          </cell>
          <cell r="N6855">
            <v>169058</v>
          </cell>
        </row>
        <row r="6856">
          <cell r="M6856">
            <v>1</v>
          </cell>
          <cell r="N6856">
            <v>169058</v>
          </cell>
        </row>
        <row r="6857">
          <cell r="M6857">
            <v>1</v>
          </cell>
          <cell r="N6857">
            <v>169058</v>
          </cell>
        </row>
        <row r="6858">
          <cell r="M6858">
            <v>1</v>
          </cell>
          <cell r="N6858">
            <v>169088</v>
          </cell>
        </row>
        <row r="6859">
          <cell r="M6859">
            <v>1</v>
          </cell>
          <cell r="N6859">
            <v>169413</v>
          </cell>
        </row>
        <row r="6860">
          <cell r="M6860">
            <v>1</v>
          </cell>
          <cell r="N6860">
            <v>169413</v>
          </cell>
        </row>
        <row r="6861">
          <cell r="M6861">
            <v>1</v>
          </cell>
          <cell r="N6861">
            <v>169413</v>
          </cell>
        </row>
        <row r="6862">
          <cell r="M6862">
            <v>1</v>
          </cell>
          <cell r="N6862" t="str">
            <v>-</v>
          </cell>
        </row>
        <row r="6863">
          <cell r="M6863">
            <v>1</v>
          </cell>
          <cell r="N6863">
            <v>168476</v>
          </cell>
        </row>
        <row r="6864">
          <cell r="M6864">
            <v>1</v>
          </cell>
          <cell r="N6864">
            <v>168476</v>
          </cell>
        </row>
        <row r="6865">
          <cell r="M6865">
            <v>1</v>
          </cell>
          <cell r="N6865">
            <v>168476</v>
          </cell>
        </row>
        <row r="6866">
          <cell r="M6866">
            <v>1</v>
          </cell>
          <cell r="N6866">
            <v>168476</v>
          </cell>
        </row>
        <row r="6867">
          <cell r="M6867">
            <v>1</v>
          </cell>
          <cell r="N6867">
            <v>168476</v>
          </cell>
        </row>
        <row r="6868">
          <cell r="M6868">
            <v>1</v>
          </cell>
          <cell r="N6868">
            <v>168478</v>
          </cell>
        </row>
        <row r="6869">
          <cell r="M6869">
            <v>1</v>
          </cell>
          <cell r="N6869">
            <v>169061</v>
          </cell>
        </row>
        <row r="6870">
          <cell r="M6870">
            <v>1</v>
          </cell>
          <cell r="N6870">
            <v>169061</v>
          </cell>
        </row>
        <row r="6871">
          <cell r="M6871">
            <v>1</v>
          </cell>
          <cell r="N6871">
            <v>169061</v>
          </cell>
        </row>
        <row r="6872">
          <cell r="M6872">
            <v>1</v>
          </cell>
          <cell r="N6872">
            <v>169061</v>
          </cell>
        </row>
        <row r="6873">
          <cell r="M6873">
            <v>1</v>
          </cell>
          <cell r="N6873">
            <v>169061</v>
          </cell>
        </row>
        <row r="6874">
          <cell r="M6874">
            <v>1</v>
          </cell>
          <cell r="N6874">
            <v>169061</v>
          </cell>
        </row>
        <row r="6875">
          <cell r="M6875">
            <v>1</v>
          </cell>
          <cell r="N6875">
            <v>169061</v>
          </cell>
        </row>
        <row r="6876">
          <cell r="M6876">
            <v>1</v>
          </cell>
          <cell r="N6876">
            <v>169745</v>
          </cell>
        </row>
        <row r="6877">
          <cell r="M6877">
            <v>1</v>
          </cell>
          <cell r="N6877">
            <v>169745</v>
          </cell>
        </row>
        <row r="6878">
          <cell r="M6878">
            <v>1</v>
          </cell>
          <cell r="N6878">
            <v>167507</v>
          </cell>
        </row>
        <row r="6879">
          <cell r="M6879">
            <v>1</v>
          </cell>
          <cell r="N6879">
            <v>167507</v>
          </cell>
        </row>
        <row r="6880">
          <cell r="M6880">
            <v>1</v>
          </cell>
          <cell r="N6880">
            <v>167507</v>
          </cell>
        </row>
        <row r="6881">
          <cell r="M6881">
            <v>1</v>
          </cell>
          <cell r="N6881">
            <v>167507</v>
          </cell>
        </row>
        <row r="6882">
          <cell r="M6882">
            <v>1</v>
          </cell>
          <cell r="N6882">
            <v>167507</v>
          </cell>
        </row>
        <row r="6883">
          <cell r="M6883">
            <v>1</v>
          </cell>
          <cell r="N6883">
            <v>167507</v>
          </cell>
        </row>
        <row r="6884">
          <cell r="M6884">
            <v>1</v>
          </cell>
          <cell r="N6884">
            <v>167507</v>
          </cell>
        </row>
        <row r="6885">
          <cell r="M6885">
            <v>1</v>
          </cell>
          <cell r="N6885">
            <v>167507</v>
          </cell>
        </row>
        <row r="6886">
          <cell r="M6886">
            <v>1</v>
          </cell>
          <cell r="N6886">
            <v>167507</v>
          </cell>
        </row>
        <row r="6887">
          <cell r="M6887">
            <v>1</v>
          </cell>
          <cell r="N6887">
            <v>167507</v>
          </cell>
        </row>
        <row r="6888">
          <cell r="M6888">
            <v>1</v>
          </cell>
          <cell r="N6888">
            <v>169064</v>
          </cell>
        </row>
        <row r="6889">
          <cell r="M6889">
            <v>1</v>
          </cell>
          <cell r="N6889">
            <v>169064</v>
          </cell>
        </row>
        <row r="6890">
          <cell r="M6890">
            <v>1</v>
          </cell>
          <cell r="N6890">
            <v>169064</v>
          </cell>
        </row>
        <row r="6891">
          <cell r="M6891">
            <v>1</v>
          </cell>
          <cell r="N6891">
            <v>169064</v>
          </cell>
        </row>
        <row r="6892">
          <cell r="M6892">
            <v>1</v>
          </cell>
          <cell r="N6892">
            <v>169064</v>
          </cell>
        </row>
        <row r="6893">
          <cell r="M6893">
            <v>1</v>
          </cell>
          <cell r="N6893">
            <v>169064</v>
          </cell>
        </row>
        <row r="6894">
          <cell r="M6894">
            <v>1</v>
          </cell>
          <cell r="N6894">
            <v>169064</v>
          </cell>
        </row>
        <row r="6895">
          <cell r="M6895">
            <v>1</v>
          </cell>
          <cell r="N6895">
            <v>169064</v>
          </cell>
        </row>
        <row r="6896">
          <cell r="M6896">
            <v>1</v>
          </cell>
          <cell r="N6896">
            <v>169064</v>
          </cell>
        </row>
        <row r="6897">
          <cell r="M6897">
            <v>1</v>
          </cell>
          <cell r="N6897">
            <v>169064</v>
          </cell>
        </row>
        <row r="6898">
          <cell r="M6898">
            <v>1</v>
          </cell>
          <cell r="N6898">
            <v>168354</v>
          </cell>
        </row>
        <row r="6899">
          <cell r="M6899">
            <v>1</v>
          </cell>
          <cell r="N6899">
            <v>168354</v>
          </cell>
        </row>
        <row r="6900">
          <cell r="M6900">
            <v>1</v>
          </cell>
          <cell r="N6900">
            <v>168418</v>
          </cell>
        </row>
        <row r="6901">
          <cell r="M6901">
            <v>1</v>
          </cell>
          <cell r="N6901">
            <v>168418</v>
          </cell>
        </row>
        <row r="6902">
          <cell r="M6902">
            <v>1</v>
          </cell>
          <cell r="N6902">
            <v>168418</v>
          </cell>
        </row>
        <row r="6903">
          <cell r="M6903">
            <v>1</v>
          </cell>
          <cell r="N6903">
            <v>168471</v>
          </cell>
        </row>
        <row r="6904">
          <cell r="M6904">
            <v>1</v>
          </cell>
          <cell r="N6904">
            <v>168660</v>
          </cell>
        </row>
        <row r="6905">
          <cell r="M6905">
            <v>1</v>
          </cell>
          <cell r="N6905">
            <v>169048</v>
          </cell>
        </row>
        <row r="6906">
          <cell r="M6906">
            <v>1</v>
          </cell>
          <cell r="N6906">
            <v>169089</v>
          </cell>
        </row>
        <row r="6907">
          <cell r="M6907">
            <v>1</v>
          </cell>
          <cell r="N6907">
            <v>169089</v>
          </cell>
        </row>
        <row r="6908">
          <cell r="M6908">
            <v>1</v>
          </cell>
          <cell r="N6908">
            <v>169508</v>
          </cell>
        </row>
        <row r="6909">
          <cell r="M6909">
            <v>1</v>
          </cell>
          <cell r="N6909">
            <v>169508</v>
          </cell>
        </row>
        <row r="6910">
          <cell r="M6910">
            <v>1</v>
          </cell>
          <cell r="N6910">
            <v>169508</v>
          </cell>
        </row>
        <row r="6911">
          <cell r="M6911">
            <v>1</v>
          </cell>
          <cell r="N6911">
            <v>169637</v>
          </cell>
        </row>
        <row r="6912">
          <cell r="M6912">
            <v>2</v>
          </cell>
          <cell r="N6912">
            <v>169807</v>
          </cell>
        </row>
        <row r="6913">
          <cell r="M6913">
            <v>2</v>
          </cell>
          <cell r="N6913">
            <v>169807</v>
          </cell>
        </row>
        <row r="6914">
          <cell r="M6914">
            <v>1</v>
          </cell>
          <cell r="N6914" t="str">
            <v>-</v>
          </cell>
        </row>
        <row r="6915">
          <cell r="M6915">
            <v>1</v>
          </cell>
          <cell r="N6915" t="str">
            <v>-</v>
          </cell>
        </row>
        <row r="6916">
          <cell r="M6916">
            <v>1</v>
          </cell>
          <cell r="N6916" t="str">
            <v>-</v>
          </cell>
        </row>
        <row r="6917">
          <cell r="M6917">
            <v>1</v>
          </cell>
          <cell r="N6917" t="str">
            <v>-</v>
          </cell>
        </row>
        <row r="6918">
          <cell r="M6918">
            <v>1</v>
          </cell>
          <cell r="N6918" t="str">
            <v>-</v>
          </cell>
        </row>
        <row r="6919">
          <cell r="M6919">
            <v>2</v>
          </cell>
          <cell r="N6919" t="str">
            <v>-</v>
          </cell>
        </row>
        <row r="6920">
          <cell r="M6920">
            <v>1</v>
          </cell>
          <cell r="N6920">
            <v>167828</v>
          </cell>
        </row>
        <row r="6921">
          <cell r="M6921">
            <v>1</v>
          </cell>
          <cell r="N6921">
            <v>167908</v>
          </cell>
        </row>
        <row r="6922">
          <cell r="M6922">
            <v>1</v>
          </cell>
          <cell r="N6922">
            <v>167908</v>
          </cell>
        </row>
        <row r="6923">
          <cell r="M6923">
            <v>1</v>
          </cell>
          <cell r="N6923">
            <v>167908</v>
          </cell>
        </row>
        <row r="6924">
          <cell r="M6924">
            <v>1</v>
          </cell>
          <cell r="N6924">
            <v>168355</v>
          </cell>
        </row>
        <row r="6925">
          <cell r="M6925">
            <v>1</v>
          </cell>
          <cell r="N6925">
            <v>168355</v>
          </cell>
        </row>
        <row r="6926">
          <cell r="M6926">
            <v>1</v>
          </cell>
          <cell r="N6926">
            <v>168355</v>
          </cell>
        </row>
        <row r="6927">
          <cell r="M6927">
            <v>1</v>
          </cell>
          <cell r="N6927">
            <v>168355</v>
          </cell>
        </row>
        <row r="6928">
          <cell r="M6928">
            <v>1</v>
          </cell>
          <cell r="N6928">
            <v>168419</v>
          </cell>
        </row>
        <row r="6929">
          <cell r="M6929">
            <v>1</v>
          </cell>
          <cell r="N6929">
            <v>168419</v>
          </cell>
        </row>
        <row r="6930">
          <cell r="M6930">
            <v>1</v>
          </cell>
          <cell r="N6930">
            <v>168419</v>
          </cell>
        </row>
        <row r="6931">
          <cell r="M6931">
            <v>1</v>
          </cell>
          <cell r="N6931">
            <v>168419</v>
          </cell>
        </row>
        <row r="6932">
          <cell r="M6932">
            <v>1</v>
          </cell>
          <cell r="N6932">
            <v>168419</v>
          </cell>
        </row>
        <row r="6933">
          <cell r="M6933">
            <v>1</v>
          </cell>
          <cell r="N6933">
            <v>168470</v>
          </cell>
        </row>
        <row r="6934">
          <cell r="M6934">
            <v>1</v>
          </cell>
          <cell r="N6934">
            <v>168470</v>
          </cell>
        </row>
        <row r="6935">
          <cell r="M6935">
            <v>1</v>
          </cell>
          <cell r="N6935">
            <v>168661</v>
          </cell>
        </row>
        <row r="6936">
          <cell r="M6936">
            <v>1</v>
          </cell>
          <cell r="N6936">
            <v>168661</v>
          </cell>
        </row>
        <row r="6937">
          <cell r="M6937">
            <v>1</v>
          </cell>
          <cell r="N6937">
            <v>168661</v>
          </cell>
        </row>
        <row r="6938">
          <cell r="M6938">
            <v>1</v>
          </cell>
          <cell r="N6938">
            <v>168661</v>
          </cell>
        </row>
        <row r="6939">
          <cell r="M6939">
            <v>1</v>
          </cell>
          <cell r="N6939">
            <v>169049</v>
          </cell>
        </row>
        <row r="6940">
          <cell r="M6940">
            <v>1</v>
          </cell>
          <cell r="N6940">
            <v>169049</v>
          </cell>
        </row>
        <row r="6941">
          <cell r="M6941">
            <v>1</v>
          </cell>
          <cell r="N6941">
            <v>169049</v>
          </cell>
        </row>
        <row r="6942">
          <cell r="M6942">
            <v>1</v>
          </cell>
          <cell r="N6942">
            <v>169049</v>
          </cell>
        </row>
        <row r="6943">
          <cell r="M6943">
            <v>1</v>
          </cell>
          <cell r="N6943">
            <v>169049</v>
          </cell>
        </row>
        <row r="6944">
          <cell r="M6944">
            <v>1</v>
          </cell>
          <cell r="N6944">
            <v>169049</v>
          </cell>
        </row>
        <row r="6945">
          <cell r="M6945">
            <v>1</v>
          </cell>
          <cell r="N6945">
            <v>169090</v>
          </cell>
        </row>
        <row r="6946">
          <cell r="M6946">
            <v>1</v>
          </cell>
          <cell r="N6946">
            <v>169090</v>
          </cell>
        </row>
        <row r="6947">
          <cell r="M6947">
            <v>1</v>
          </cell>
          <cell r="N6947">
            <v>169090</v>
          </cell>
        </row>
        <row r="6948">
          <cell r="M6948">
            <v>1</v>
          </cell>
          <cell r="N6948">
            <v>169090</v>
          </cell>
        </row>
        <row r="6949">
          <cell r="M6949">
            <v>1</v>
          </cell>
          <cell r="N6949">
            <v>169090</v>
          </cell>
        </row>
        <row r="6950">
          <cell r="M6950">
            <v>1</v>
          </cell>
          <cell r="N6950">
            <v>169090</v>
          </cell>
        </row>
        <row r="6951">
          <cell r="M6951">
            <v>1</v>
          </cell>
          <cell r="N6951">
            <v>169090</v>
          </cell>
        </row>
        <row r="6952">
          <cell r="M6952">
            <v>1</v>
          </cell>
          <cell r="N6952">
            <v>169090</v>
          </cell>
        </row>
        <row r="6953">
          <cell r="M6953">
            <v>1</v>
          </cell>
          <cell r="N6953">
            <v>169090</v>
          </cell>
        </row>
        <row r="6954">
          <cell r="M6954">
            <v>1</v>
          </cell>
          <cell r="N6954">
            <v>169090</v>
          </cell>
        </row>
        <row r="6955">
          <cell r="M6955">
            <v>1</v>
          </cell>
          <cell r="N6955">
            <v>169090</v>
          </cell>
        </row>
        <row r="6956">
          <cell r="M6956">
            <v>1</v>
          </cell>
          <cell r="N6956">
            <v>169090</v>
          </cell>
        </row>
        <row r="6957">
          <cell r="M6957">
            <v>1</v>
          </cell>
          <cell r="N6957">
            <v>169315</v>
          </cell>
        </row>
        <row r="6958">
          <cell r="M6958">
            <v>1</v>
          </cell>
          <cell r="N6958">
            <v>169315</v>
          </cell>
        </row>
        <row r="6959">
          <cell r="M6959">
            <v>1</v>
          </cell>
          <cell r="N6959">
            <v>169355</v>
          </cell>
        </row>
        <row r="6960">
          <cell r="M6960">
            <v>1</v>
          </cell>
          <cell r="N6960">
            <v>169355</v>
          </cell>
        </row>
        <row r="6961">
          <cell r="M6961">
            <v>2</v>
          </cell>
          <cell r="N6961">
            <v>169510</v>
          </cell>
        </row>
        <row r="6962">
          <cell r="M6962">
            <v>2</v>
          </cell>
          <cell r="N6962">
            <v>169510</v>
          </cell>
        </row>
        <row r="6963">
          <cell r="M6963">
            <v>2</v>
          </cell>
          <cell r="N6963">
            <v>169510</v>
          </cell>
        </row>
        <row r="6964">
          <cell r="M6964">
            <v>2</v>
          </cell>
          <cell r="N6964">
            <v>169510</v>
          </cell>
        </row>
        <row r="6965">
          <cell r="M6965">
            <v>2</v>
          </cell>
          <cell r="N6965">
            <v>169510</v>
          </cell>
        </row>
        <row r="6966">
          <cell r="M6966">
            <v>2</v>
          </cell>
          <cell r="N6966">
            <v>169510</v>
          </cell>
        </row>
        <row r="6967">
          <cell r="M6967">
            <v>2</v>
          </cell>
          <cell r="N6967">
            <v>169638</v>
          </cell>
        </row>
        <row r="6968">
          <cell r="M6968">
            <v>1</v>
          </cell>
          <cell r="N6968">
            <v>169739</v>
          </cell>
        </row>
        <row r="6969">
          <cell r="M6969">
            <v>1</v>
          </cell>
          <cell r="N6969">
            <v>169739</v>
          </cell>
        </row>
        <row r="6970">
          <cell r="M6970">
            <v>1</v>
          </cell>
          <cell r="N6970">
            <v>169739</v>
          </cell>
        </row>
        <row r="6971">
          <cell r="M6971">
            <v>1</v>
          </cell>
          <cell r="N6971">
            <v>169739</v>
          </cell>
        </row>
        <row r="6972">
          <cell r="M6972">
            <v>1</v>
          </cell>
          <cell r="N6972">
            <v>169739</v>
          </cell>
        </row>
        <row r="6973">
          <cell r="M6973">
            <v>1</v>
          </cell>
          <cell r="N6973">
            <v>169739</v>
          </cell>
        </row>
        <row r="6974">
          <cell r="M6974">
            <v>1</v>
          </cell>
          <cell r="N6974">
            <v>169739</v>
          </cell>
        </row>
        <row r="6975">
          <cell r="M6975">
            <v>1</v>
          </cell>
          <cell r="N6975">
            <v>169739</v>
          </cell>
        </row>
        <row r="6976">
          <cell r="M6976">
            <v>1</v>
          </cell>
          <cell r="N6976">
            <v>169739</v>
          </cell>
        </row>
        <row r="6977">
          <cell r="M6977">
            <v>1</v>
          </cell>
          <cell r="N6977">
            <v>169739</v>
          </cell>
        </row>
        <row r="6978">
          <cell r="M6978">
            <v>1</v>
          </cell>
          <cell r="N6978">
            <v>169739</v>
          </cell>
        </row>
        <row r="6979">
          <cell r="M6979">
            <v>1</v>
          </cell>
          <cell r="N6979">
            <v>169739</v>
          </cell>
        </row>
        <row r="6980">
          <cell r="M6980">
            <v>1</v>
          </cell>
          <cell r="N6980">
            <v>169739</v>
          </cell>
        </row>
        <row r="6981">
          <cell r="M6981">
            <v>1</v>
          </cell>
          <cell r="N6981">
            <v>169739</v>
          </cell>
        </row>
        <row r="6982">
          <cell r="M6982">
            <v>1</v>
          </cell>
          <cell r="N6982">
            <v>169739</v>
          </cell>
        </row>
        <row r="6983">
          <cell r="M6983">
            <v>1</v>
          </cell>
          <cell r="N6983">
            <v>169739</v>
          </cell>
        </row>
        <row r="6984">
          <cell r="M6984">
            <v>1</v>
          </cell>
          <cell r="N6984">
            <v>169739</v>
          </cell>
        </row>
        <row r="6985">
          <cell r="M6985">
            <v>1</v>
          </cell>
          <cell r="N6985">
            <v>169739</v>
          </cell>
        </row>
        <row r="6986">
          <cell r="M6986">
            <v>1</v>
          </cell>
          <cell r="N6986" t="str">
            <v>-</v>
          </cell>
        </row>
        <row r="6987">
          <cell r="M6987">
            <v>1</v>
          </cell>
          <cell r="N6987" t="str">
            <v>-</v>
          </cell>
        </row>
        <row r="6988">
          <cell r="M6988" t="str">
            <v>-</v>
          </cell>
          <cell r="N6988" t="str">
            <v>-</v>
          </cell>
        </row>
        <row r="6989">
          <cell r="M6989" t="str">
            <v>-</v>
          </cell>
          <cell r="N6989" t="str">
            <v>-</v>
          </cell>
        </row>
        <row r="6990">
          <cell r="M6990">
            <v>1</v>
          </cell>
          <cell r="N6990">
            <v>169043</v>
          </cell>
        </row>
        <row r="6991">
          <cell r="M6991">
            <v>1</v>
          </cell>
          <cell r="N6991">
            <v>169043</v>
          </cell>
        </row>
        <row r="6992">
          <cell r="M6992">
            <v>1</v>
          </cell>
          <cell r="N6992">
            <v>169409</v>
          </cell>
        </row>
        <row r="6993">
          <cell r="M6993">
            <v>1</v>
          </cell>
          <cell r="N6993">
            <v>169409</v>
          </cell>
        </row>
        <row r="6994">
          <cell r="M6994">
            <v>1</v>
          </cell>
          <cell r="N6994">
            <v>169409</v>
          </cell>
        </row>
        <row r="6995">
          <cell r="M6995">
            <v>1</v>
          </cell>
          <cell r="N6995">
            <v>169409</v>
          </cell>
        </row>
        <row r="6996">
          <cell r="M6996">
            <v>1</v>
          </cell>
          <cell r="N6996">
            <v>169409</v>
          </cell>
        </row>
        <row r="6997">
          <cell r="M6997">
            <v>1</v>
          </cell>
          <cell r="N6997">
            <v>168654</v>
          </cell>
        </row>
        <row r="6998">
          <cell r="M6998">
            <v>1</v>
          </cell>
          <cell r="N6998">
            <v>168654</v>
          </cell>
        </row>
        <row r="6999">
          <cell r="M6999">
            <v>1</v>
          </cell>
          <cell r="N6999">
            <v>168654</v>
          </cell>
        </row>
        <row r="7000">
          <cell r="M7000">
            <v>1</v>
          </cell>
          <cell r="N7000">
            <v>169044</v>
          </cell>
        </row>
        <row r="7001">
          <cell r="M7001">
            <v>1</v>
          </cell>
          <cell r="N7001">
            <v>169044</v>
          </cell>
        </row>
        <row r="7002">
          <cell r="M7002">
            <v>1</v>
          </cell>
          <cell r="N7002">
            <v>169044</v>
          </cell>
        </row>
        <row r="7003">
          <cell r="M7003">
            <v>1</v>
          </cell>
          <cell r="N7003">
            <v>169044</v>
          </cell>
        </row>
        <row r="7004">
          <cell r="M7004">
            <v>1</v>
          </cell>
          <cell r="N7004">
            <v>169082</v>
          </cell>
        </row>
        <row r="7005">
          <cell r="M7005">
            <v>1</v>
          </cell>
          <cell r="N7005">
            <v>169082</v>
          </cell>
        </row>
        <row r="7006">
          <cell r="M7006">
            <v>1</v>
          </cell>
          <cell r="N7006">
            <v>169082</v>
          </cell>
        </row>
        <row r="7007">
          <cell r="M7007">
            <v>1</v>
          </cell>
          <cell r="N7007">
            <v>169083</v>
          </cell>
        </row>
        <row r="7008">
          <cell r="M7008">
            <v>1</v>
          </cell>
          <cell r="N7008">
            <v>169106</v>
          </cell>
        </row>
        <row r="7009">
          <cell r="M7009">
            <v>1</v>
          </cell>
          <cell r="N7009">
            <v>169351</v>
          </cell>
        </row>
        <row r="7010">
          <cell r="M7010">
            <v>1</v>
          </cell>
          <cell r="N7010">
            <v>169411</v>
          </cell>
        </row>
        <row r="7011">
          <cell r="M7011">
            <v>1</v>
          </cell>
          <cell r="N7011">
            <v>169411</v>
          </cell>
        </row>
        <row r="7012">
          <cell r="M7012">
            <v>1</v>
          </cell>
          <cell r="N7012">
            <v>169411</v>
          </cell>
        </row>
        <row r="7013">
          <cell r="M7013">
            <v>1</v>
          </cell>
          <cell r="N7013">
            <v>169411</v>
          </cell>
        </row>
        <row r="7014">
          <cell r="M7014">
            <v>1</v>
          </cell>
          <cell r="N7014">
            <v>168484</v>
          </cell>
        </row>
        <row r="7015">
          <cell r="M7015">
            <v>1</v>
          </cell>
          <cell r="N7015">
            <v>168484</v>
          </cell>
        </row>
        <row r="7016">
          <cell r="M7016">
            <v>1</v>
          </cell>
          <cell r="N7016">
            <v>168484</v>
          </cell>
        </row>
        <row r="7017">
          <cell r="M7017">
            <v>1</v>
          </cell>
          <cell r="N7017">
            <v>168484</v>
          </cell>
        </row>
        <row r="7018">
          <cell r="M7018">
            <v>1</v>
          </cell>
          <cell r="N7018">
            <v>168484</v>
          </cell>
        </row>
        <row r="7019">
          <cell r="M7019">
            <v>1</v>
          </cell>
          <cell r="N7019">
            <v>169761</v>
          </cell>
        </row>
        <row r="7020">
          <cell r="M7020">
            <v>1</v>
          </cell>
          <cell r="N7020">
            <v>169761</v>
          </cell>
        </row>
        <row r="7021">
          <cell r="M7021">
            <v>1</v>
          </cell>
          <cell r="N7021">
            <v>169761</v>
          </cell>
        </row>
        <row r="7022">
          <cell r="M7022">
            <v>1</v>
          </cell>
          <cell r="N7022">
            <v>169761</v>
          </cell>
        </row>
        <row r="7023">
          <cell r="M7023">
            <v>1</v>
          </cell>
          <cell r="N7023">
            <v>169761</v>
          </cell>
        </row>
        <row r="7024">
          <cell r="M7024">
            <v>1</v>
          </cell>
          <cell r="N7024">
            <v>169761</v>
          </cell>
        </row>
        <row r="7025">
          <cell r="M7025">
            <v>1</v>
          </cell>
          <cell r="N7025">
            <v>169761</v>
          </cell>
        </row>
        <row r="7026">
          <cell r="M7026">
            <v>1</v>
          </cell>
          <cell r="N7026">
            <v>169761</v>
          </cell>
        </row>
        <row r="7027">
          <cell r="M7027">
            <v>1</v>
          </cell>
          <cell r="N7027">
            <v>169761</v>
          </cell>
        </row>
        <row r="7028">
          <cell r="M7028">
            <v>1</v>
          </cell>
          <cell r="N7028" t="str">
            <v>-</v>
          </cell>
        </row>
        <row r="7029">
          <cell r="M7029">
            <v>1</v>
          </cell>
          <cell r="N7029">
            <v>168633</v>
          </cell>
        </row>
        <row r="7030">
          <cell r="M7030">
            <v>1</v>
          </cell>
          <cell r="N7030">
            <v>169032</v>
          </cell>
        </row>
        <row r="7031">
          <cell r="M7031">
            <v>1</v>
          </cell>
          <cell r="N7031">
            <v>169032</v>
          </cell>
        </row>
        <row r="7032">
          <cell r="M7032">
            <v>1</v>
          </cell>
          <cell r="N7032">
            <v>169033</v>
          </cell>
        </row>
        <row r="7033">
          <cell r="M7033">
            <v>1</v>
          </cell>
          <cell r="N7033">
            <v>169033</v>
          </cell>
        </row>
        <row r="7034">
          <cell r="M7034">
            <v>1</v>
          </cell>
          <cell r="N7034">
            <v>169033</v>
          </cell>
        </row>
        <row r="7035">
          <cell r="M7035">
            <v>1</v>
          </cell>
          <cell r="N7035">
            <v>169033</v>
          </cell>
        </row>
        <row r="7036">
          <cell r="M7036">
            <v>1</v>
          </cell>
          <cell r="N7036">
            <v>169033</v>
          </cell>
        </row>
        <row r="7037">
          <cell r="M7037">
            <v>1</v>
          </cell>
          <cell r="N7037">
            <v>169033</v>
          </cell>
        </row>
        <row r="7038">
          <cell r="M7038">
            <v>1</v>
          </cell>
          <cell r="N7038">
            <v>169034</v>
          </cell>
        </row>
        <row r="7039">
          <cell r="M7039">
            <v>1</v>
          </cell>
          <cell r="N7039">
            <v>169034</v>
          </cell>
        </row>
        <row r="7040">
          <cell r="M7040">
            <v>1</v>
          </cell>
          <cell r="N7040">
            <v>169034</v>
          </cell>
        </row>
        <row r="7041">
          <cell r="M7041">
            <v>1</v>
          </cell>
          <cell r="N7041">
            <v>169034</v>
          </cell>
        </row>
        <row r="7042">
          <cell r="M7042">
            <v>1</v>
          </cell>
          <cell r="N7042">
            <v>169042</v>
          </cell>
        </row>
        <row r="7043">
          <cell r="M7043">
            <v>1</v>
          </cell>
          <cell r="N7043">
            <v>169042</v>
          </cell>
        </row>
        <row r="7044">
          <cell r="M7044">
            <v>1</v>
          </cell>
          <cell r="N7044">
            <v>169042</v>
          </cell>
        </row>
        <row r="7045">
          <cell r="M7045">
            <v>1</v>
          </cell>
          <cell r="N7045">
            <v>169042</v>
          </cell>
        </row>
        <row r="7046">
          <cell r="M7046">
            <v>1</v>
          </cell>
          <cell r="N7046">
            <v>169042</v>
          </cell>
        </row>
        <row r="7047">
          <cell r="M7047">
            <v>1</v>
          </cell>
          <cell r="N7047">
            <v>169380</v>
          </cell>
        </row>
        <row r="7048">
          <cell r="M7048">
            <v>1</v>
          </cell>
          <cell r="N7048">
            <v>169380</v>
          </cell>
        </row>
        <row r="7049">
          <cell r="M7049">
            <v>1</v>
          </cell>
          <cell r="N7049">
            <v>169380</v>
          </cell>
        </row>
        <row r="7050">
          <cell r="M7050">
            <v>1</v>
          </cell>
          <cell r="N7050">
            <v>169380</v>
          </cell>
        </row>
        <row r="7051">
          <cell r="M7051">
            <v>1</v>
          </cell>
          <cell r="N7051">
            <v>169380</v>
          </cell>
        </row>
        <row r="7052">
          <cell r="M7052">
            <v>1</v>
          </cell>
          <cell r="N7052">
            <v>169380</v>
          </cell>
        </row>
        <row r="7053">
          <cell r="M7053">
            <v>1</v>
          </cell>
          <cell r="N7053">
            <v>169380</v>
          </cell>
        </row>
        <row r="7054">
          <cell r="M7054">
            <v>1</v>
          </cell>
          <cell r="N7054">
            <v>169380</v>
          </cell>
        </row>
        <row r="7055">
          <cell r="M7055">
            <v>1</v>
          </cell>
          <cell r="N7055">
            <v>169380</v>
          </cell>
        </row>
        <row r="7056">
          <cell r="M7056">
            <v>1</v>
          </cell>
          <cell r="N7056">
            <v>168670</v>
          </cell>
        </row>
        <row r="7057">
          <cell r="M7057">
            <v>1</v>
          </cell>
          <cell r="N7057">
            <v>169052</v>
          </cell>
        </row>
        <row r="7058">
          <cell r="M7058">
            <v>1</v>
          </cell>
          <cell r="N7058">
            <v>169052</v>
          </cell>
        </row>
        <row r="7059">
          <cell r="M7059">
            <v>1</v>
          </cell>
          <cell r="N7059">
            <v>169052</v>
          </cell>
        </row>
        <row r="7060">
          <cell r="M7060">
            <v>1</v>
          </cell>
          <cell r="N7060">
            <v>169052</v>
          </cell>
        </row>
        <row r="7061">
          <cell r="M7061">
            <v>1</v>
          </cell>
          <cell r="N7061">
            <v>169099</v>
          </cell>
        </row>
        <row r="7062">
          <cell r="M7062">
            <v>1</v>
          </cell>
          <cell r="N7062">
            <v>169099</v>
          </cell>
        </row>
        <row r="7063">
          <cell r="M7063">
            <v>1</v>
          </cell>
          <cell r="N7063">
            <v>169100</v>
          </cell>
        </row>
        <row r="7064">
          <cell r="M7064">
            <v>1</v>
          </cell>
          <cell r="N7064">
            <v>169100</v>
          </cell>
        </row>
        <row r="7065">
          <cell r="M7065">
            <v>1</v>
          </cell>
          <cell r="N7065">
            <v>169100</v>
          </cell>
        </row>
        <row r="7066">
          <cell r="M7066">
            <v>1</v>
          </cell>
          <cell r="N7066">
            <v>169322</v>
          </cell>
        </row>
        <row r="7067">
          <cell r="M7067">
            <v>1</v>
          </cell>
          <cell r="N7067">
            <v>169322</v>
          </cell>
        </row>
        <row r="7068">
          <cell r="M7068">
            <v>1</v>
          </cell>
          <cell r="N7068">
            <v>169431</v>
          </cell>
        </row>
        <row r="7069">
          <cell r="M7069">
            <v>1</v>
          </cell>
          <cell r="N7069">
            <v>169431</v>
          </cell>
        </row>
        <row r="7070">
          <cell r="M7070">
            <v>1</v>
          </cell>
          <cell r="N7070">
            <v>169431</v>
          </cell>
        </row>
        <row r="7071">
          <cell r="M7071">
            <v>1</v>
          </cell>
          <cell r="N7071">
            <v>169431</v>
          </cell>
        </row>
        <row r="7072">
          <cell r="M7072">
            <v>1</v>
          </cell>
          <cell r="N7072">
            <v>169431</v>
          </cell>
        </row>
        <row r="7073">
          <cell r="M7073">
            <v>1</v>
          </cell>
          <cell r="N7073">
            <v>169431</v>
          </cell>
        </row>
        <row r="7074">
          <cell r="M7074">
            <v>1</v>
          </cell>
          <cell r="N7074">
            <v>169431</v>
          </cell>
        </row>
        <row r="7075">
          <cell r="M7075">
            <v>1</v>
          </cell>
          <cell r="N7075">
            <v>169431</v>
          </cell>
        </row>
        <row r="7076">
          <cell r="M7076">
            <v>1</v>
          </cell>
          <cell r="N7076" t="str">
            <v>-</v>
          </cell>
        </row>
        <row r="7077">
          <cell r="M7077">
            <v>1</v>
          </cell>
          <cell r="N7077" t="str">
            <v>-</v>
          </cell>
        </row>
        <row r="7078">
          <cell r="M7078">
            <v>1</v>
          </cell>
          <cell r="N7078">
            <v>168634</v>
          </cell>
        </row>
        <row r="7079">
          <cell r="M7079">
            <v>1</v>
          </cell>
          <cell r="N7079">
            <v>169038</v>
          </cell>
        </row>
        <row r="7080">
          <cell r="M7080">
            <v>1</v>
          </cell>
          <cell r="N7080">
            <v>169038</v>
          </cell>
        </row>
        <row r="7081">
          <cell r="M7081">
            <v>1</v>
          </cell>
          <cell r="N7081">
            <v>169059</v>
          </cell>
        </row>
        <row r="7082">
          <cell r="M7082">
            <v>1</v>
          </cell>
          <cell r="N7082">
            <v>169738</v>
          </cell>
        </row>
        <row r="7083">
          <cell r="M7083">
            <v>1</v>
          </cell>
          <cell r="N7083">
            <v>169738</v>
          </cell>
        </row>
        <row r="7084">
          <cell r="M7084">
            <v>1</v>
          </cell>
          <cell r="N7084">
            <v>169738</v>
          </cell>
        </row>
        <row r="7085">
          <cell r="M7085">
            <v>1</v>
          </cell>
          <cell r="N7085">
            <v>169738</v>
          </cell>
        </row>
        <row r="7086">
          <cell r="M7086">
            <v>3</v>
          </cell>
          <cell r="N7086" t="str">
            <v>-</v>
          </cell>
        </row>
        <row r="7087">
          <cell r="M7087">
            <v>1</v>
          </cell>
          <cell r="N7087" t="str">
            <v>-</v>
          </cell>
        </row>
        <row r="7088">
          <cell r="M7088">
            <v>1</v>
          </cell>
          <cell r="N7088">
            <v>169039</v>
          </cell>
        </row>
        <row r="7089">
          <cell r="M7089">
            <v>1</v>
          </cell>
          <cell r="N7089">
            <v>169045</v>
          </cell>
        </row>
        <row r="7090">
          <cell r="M7090">
            <v>1</v>
          </cell>
          <cell r="N7090">
            <v>169045</v>
          </cell>
        </row>
        <row r="7091">
          <cell r="M7091">
            <v>1</v>
          </cell>
          <cell r="N7091">
            <v>169045</v>
          </cell>
        </row>
        <row r="7092">
          <cell r="M7092">
            <v>1</v>
          </cell>
          <cell r="N7092">
            <v>169045</v>
          </cell>
        </row>
        <row r="7093">
          <cell r="M7093">
            <v>1</v>
          </cell>
          <cell r="N7093">
            <v>169045</v>
          </cell>
        </row>
        <row r="7094">
          <cell r="M7094">
            <v>1</v>
          </cell>
          <cell r="N7094">
            <v>169060</v>
          </cell>
        </row>
        <row r="7095">
          <cell r="M7095">
            <v>1</v>
          </cell>
          <cell r="N7095">
            <v>169368</v>
          </cell>
        </row>
        <row r="7096">
          <cell r="M7096">
            <v>1</v>
          </cell>
          <cell r="N7096">
            <v>169368</v>
          </cell>
        </row>
        <row r="7097">
          <cell r="M7097">
            <v>1</v>
          </cell>
          <cell r="N7097">
            <v>169368</v>
          </cell>
        </row>
        <row r="7098">
          <cell r="M7098">
            <v>1</v>
          </cell>
          <cell r="N7098">
            <v>169368</v>
          </cell>
        </row>
        <row r="7099">
          <cell r="M7099">
            <v>1</v>
          </cell>
          <cell r="N7099">
            <v>169368</v>
          </cell>
        </row>
        <row r="7100">
          <cell r="M7100">
            <v>2</v>
          </cell>
          <cell r="N7100">
            <v>169418</v>
          </cell>
        </row>
        <row r="7101">
          <cell r="M7101">
            <v>2</v>
          </cell>
          <cell r="N7101">
            <v>169418</v>
          </cell>
        </row>
        <row r="7102">
          <cell r="M7102">
            <v>2</v>
          </cell>
          <cell r="N7102">
            <v>169418</v>
          </cell>
        </row>
        <row r="7103">
          <cell r="M7103">
            <v>2</v>
          </cell>
          <cell r="N7103">
            <v>169418</v>
          </cell>
        </row>
        <row r="7104">
          <cell r="M7104">
            <v>3</v>
          </cell>
          <cell r="N7104" t="str">
            <v>-</v>
          </cell>
        </row>
        <row r="7105">
          <cell r="M7105">
            <v>1</v>
          </cell>
          <cell r="N7105" t="str">
            <v>-</v>
          </cell>
        </row>
        <row r="7106">
          <cell r="M7106">
            <v>1</v>
          </cell>
          <cell r="N7106" t="str">
            <v>-</v>
          </cell>
        </row>
        <row r="7107">
          <cell r="M7107">
            <v>1</v>
          </cell>
          <cell r="N7107">
            <v>168636</v>
          </cell>
        </row>
        <row r="7108">
          <cell r="M7108">
            <v>1</v>
          </cell>
          <cell r="N7108">
            <v>169040</v>
          </cell>
        </row>
        <row r="7109">
          <cell r="M7109">
            <v>1</v>
          </cell>
          <cell r="N7109">
            <v>169040</v>
          </cell>
        </row>
        <row r="7110">
          <cell r="M7110">
            <v>1</v>
          </cell>
          <cell r="N7110">
            <v>169062</v>
          </cell>
        </row>
        <row r="7111">
          <cell r="M7111">
            <v>1</v>
          </cell>
          <cell r="N7111">
            <v>169062</v>
          </cell>
        </row>
        <row r="7112">
          <cell r="M7112">
            <v>1</v>
          </cell>
          <cell r="N7112">
            <v>169062</v>
          </cell>
        </row>
        <row r="7113">
          <cell r="M7113">
            <v>1</v>
          </cell>
          <cell r="N7113">
            <v>169421</v>
          </cell>
        </row>
        <row r="7114">
          <cell r="M7114">
            <v>1</v>
          </cell>
          <cell r="N7114">
            <v>169741</v>
          </cell>
        </row>
        <row r="7115">
          <cell r="M7115">
            <v>1</v>
          </cell>
          <cell r="N7115">
            <v>169741</v>
          </cell>
        </row>
        <row r="7116">
          <cell r="M7116">
            <v>1</v>
          </cell>
          <cell r="N7116">
            <v>169741</v>
          </cell>
        </row>
        <row r="7117">
          <cell r="M7117">
            <v>1</v>
          </cell>
          <cell r="N7117">
            <v>169741</v>
          </cell>
        </row>
        <row r="7118">
          <cell r="M7118">
            <v>1</v>
          </cell>
          <cell r="N7118">
            <v>169741</v>
          </cell>
        </row>
        <row r="7119">
          <cell r="M7119">
            <v>1</v>
          </cell>
          <cell r="N7119">
            <v>169741</v>
          </cell>
        </row>
        <row r="7120">
          <cell r="M7120">
            <v>1</v>
          </cell>
          <cell r="N7120">
            <v>169741</v>
          </cell>
        </row>
        <row r="7121">
          <cell r="M7121">
            <v>1</v>
          </cell>
          <cell r="N7121">
            <v>169741</v>
          </cell>
        </row>
        <row r="7122">
          <cell r="M7122">
            <v>1</v>
          </cell>
          <cell r="N7122">
            <v>169741</v>
          </cell>
        </row>
        <row r="7123">
          <cell r="M7123">
            <v>1</v>
          </cell>
          <cell r="N7123">
            <v>169741</v>
          </cell>
        </row>
        <row r="7124">
          <cell r="M7124">
            <v>1</v>
          </cell>
          <cell r="N7124">
            <v>169741</v>
          </cell>
        </row>
        <row r="7125">
          <cell r="M7125">
            <v>1</v>
          </cell>
          <cell r="N7125">
            <v>169741</v>
          </cell>
        </row>
        <row r="7126">
          <cell r="M7126">
            <v>1</v>
          </cell>
          <cell r="N7126">
            <v>169757</v>
          </cell>
        </row>
        <row r="7127">
          <cell r="M7127">
            <v>1</v>
          </cell>
          <cell r="N7127">
            <v>169757</v>
          </cell>
        </row>
        <row r="7128">
          <cell r="M7128">
            <v>1</v>
          </cell>
          <cell r="N7128">
            <v>169757</v>
          </cell>
        </row>
        <row r="7129">
          <cell r="M7129">
            <v>1</v>
          </cell>
          <cell r="N7129">
            <v>169757</v>
          </cell>
        </row>
        <row r="7130">
          <cell r="M7130">
            <v>1</v>
          </cell>
          <cell r="N7130">
            <v>169757</v>
          </cell>
        </row>
        <row r="7131">
          <cell r="M7131">
            <v>1</v>
          </cell>
          <cell r="N7131">
            <v>169757</v>
          </cell>
        </row>
        <row r="7132">
          <cell r="M7132">
            <v>3</v>
          </cell>
          <cell r="N7132" t="str">
            <v>-</v>
          </cell>
        </row>
        <row r="7133">
          <cell r="M7133">
            <v>1</v>
          </cell>
          <cell r="N7133">
            <v>169051</v>
          </cell>
        </row>
        <row r="7134">
          <cell r="M7134">
            <v>1</v>
          </cell>
          <cell r="N7134">
            <v>169051</v>
          </cell>
        </row>
        <row r="7135">
          <cell r="M7135">
            <v>1</v>
          </cell>
          <cell r="N7135">
            <v>169051</v>
          </cell>
        </row>
        <row r="7136">
          <cell r="M7136">
            <v>1</v>
          </cell>
          <cell r="N7136">
            <v>169051</v>
          </cell>
        </row>
        <row r="7137">
          <cell r="M7137">
            <v>1</v>
          </cell>
          <cell r="N7137">
            <v>169051</v>
          </cell>
        </row>
        <row r="7138">
          <cell r="M7138">
            <v>1</v>
          </cell>
          <cell r="N7138">
            <v>169063</v>
          </cell>
        </row>
        <row r="7139">
          <cell r="M7139">
            <v>1</v>
          </cell>
          <cell r="N7139">
            <v>169063</v>
          </cell>
        </row>
        <row r="7140">
          <cell r="M7140">
            <v>1</v>
          </cell>
          <cell r="N7140">
            <v>169063</v>
          </cell>
        </row>
        <row r="7141">
          <cell r="M7141">
            <v>1</v>
          </cell>
          <cell r="N7141">
            <v>169063</v>
          </cell>
        </row>
        <row r="7142">
          <cell r="M7142">
            <v>1</v>
          </cell>
          <cell r="N7142">
            <v>169063</v>
          </cell>
        </row>
        <row r="7143">
          <cell r="M7143">
            <v>1</v>
          </cell>
          <cell r="N7143">
            <v>169372</v>
          </cell>
        </row>
        <row r="7144">
          <cell r="M7144">
            <v>1</v>
          </cell>
          <cell r="N7144">
            <v>169372</v>
          </cell>
        </row>
        <row r="7145">
          <cell r="M7145">
            <v>1</v>
          </cell>
          <cell r="N7145">
            <v>169372</v>
          </cell>
        </row>
        <row r="7146">
          <cell r="M7146">
            <v>1</v>
          </cell>
          <cell r="N7146">
            <v>169372</v>
          </cell>
        </row>
        <row r="7147">
          <cell r="M7147">
            <v>1</v>
          </cell>
          <cell r="N7147">
            <v>169372</v>
          </cell>
        </row>
        <row r="7148">
          <cell r="M7148">
            <v>1</v>
          </cell>
          <cell r="N7148">
            <v>162214</v>
          </cell>
        </row>
        <row r="7149">
          <cell r="M7149">
            <v>1</v>
          </cell>
          <cell r="N7149">
            <v>162215</v>
          </cell>
        </row>
        <row r="7150">
          <cell r="M7150">
            <v>1</v>
          </cell>
          <cell r="N7150">
            <v>169748</v>
          </cell>
        </row>
        <row r="7151">
          <cell r="M7151">
            <v>1</v>
          </cell>
          <cell r="N7151" t="str">
            <v>-</v>
          </cell>
        </row>
        <row r="7152">
          <cell r="M7152">
            <v>1</v>
          </cell>
          <cell r="N7152" t="str">
            <v>-</v>
          </cell>
        </row>
        <row r="7153">
          <cell r="M7153" t="str">
            <v>-</v>
          </cell>
          <cell r="N7153" t="str">
            <v>-</v>
          </cell>
        </row>
        <row r="7154">
          <cell r="M7154">
            <v>2</v>
          </cell>
          <cell r="N7154" t="str">
            <v>169737 e 169743</v>
          </cell>
        </row>
        <row r="7155">
          <cell r="M7155">
            <v>2</v>
          </cell>
          <cell r="N7155" t="str">
            <v>169737 e 169743</v>
          </cell>
        </row>
        <row r="7156">
          <cell r="M7156">
            <v>2</v>
          </cell>
          <cell r="N7156" t="str">
            <v>169737 e 169743</v>
          </cell>
        </row>
        <row r="7157">
          <cell r="M7157">
            <v>2</v>
          </cell>
          <cell r="N7157" t="str">
            <v>169737 e 169743</v>
          </cell>
        </row>
        <row r="7158">
          <cell r="M7158">
            <v>2</v>
          </cell>
          <cell r="N7158" t="str">
            <v>169737 e 169743</v>
          </cell>
        </row>
        <row r="7159">
          <cell r="M7159">
            <v>2</v>
          </cell>
          <cell r="N7159" t="str">
            <v>169737 e 169743</v>
          </cell>
        </row>
        <row r="7160">
          <cell r="M7160">
            <v>2</v>
          </cell>
          <cell r="N7160" t="str">
            <v>169737 e 169743</v>
          </cell>
        </row>
        <row r="7161">
          <cell r="M7161">
            <v>2</v>
          </cell>
          <cell r="N7161" t="str">
            <v>169737 e 169743</v>
          </cell>
        </row>
        <row r="7162">
          <cell r="M7162">
            <v>2</v>
          </cell>
          <cell r="N7162" t="str">
            <v>169737 e 169743</v>
          </cell>
        </row>
        <row r="7163">
          <cell r="M7163">
            <v>1</v>
          </cell>
          <cell r="N7163">
            <v>168644</v>
          </cell>
        </row>
        <row r="7164">
          <cell r="M7164">
            <v>1</v>
          </cell>
          <cell r="N7164">
            <v>169386</v>
          </cell>
        </row>
        <row r="7165">
          <cell r="M7165">
            <v>1</v>
          </cell>
          <cell r="N7165">
            <v>169386</v>
          </cell>
        </row>
        <row r="7166">
          <cell r="M7166">
            <v>1</v>
          </cell>
          <cell r="N7166">
            <v>169386</v>
          </cell>
        </row>
        <row r="7167">
          <cell r="M7167">
            <v>1</v>
          </cell>
          <cell r="N7167">
            <v>169386</v>
          </cell>
        </row>
        <row r="7168">
          <cell r="M7168">
            <v>1</v>
          </cell>
          <cell r="N7168" t="str">
            <v>-</v>
          </cell>
        </row>
        <row r="7169">
          <cell r="M7169">
            <v>1</v>
          </cell>
          <cell r="N7169" t="str">
            <v>-</v>
          </cell>
        </row>
        <row r="7170">
          <cell r="M7170" t="str">
            <v>-</v>
          </cell>
          <cell r="N7170" t="str">
            <v>-</v>
          </cell>
        </row>
        <row r="7171">
          <cell r="M7171">
            <v>1</v>
          </cell>
          <cell r="N7171">
            <v>167801</v>
          </cell>
        </row>
        <row r="7172">
          <cell r="M7172">
            <v>1</v>
          </cell>
          <cell r="N7172">
            <v>168321</v>
          </cell>
        </row>
        <row r="7173">
          <cell r="M7173">
            <v>1</v>
          </cell>
          <cell r="N7173">
            <v>168403</v>
          </cell>
        </row>
        <row r="7174">
          <cell r="M7174">
            <v>1</v>
          </cell>
          <cell r="N7174">
            <v>168403</v>
          </cell>
        </row>
        <row r="7175">
          <cell r="M7175">
            <v>1</v>
          </cell>
          <cell r="N7175">
            <v>168403</v>
          </cell>
        </row>
        <row r="7176">
          <cell r="M7176">
            <v>1</v>
          </cell>
          <cell r="N7176">
            <v>168403</v>
          </cell>
        </row>
        <row r="7177">
          <cell r="M7177">
            <v>1</v>
          </cell>
          <cell r="N7177">
            <v>168403</v>
          </cell>
        </row>
        <row r="7178">
          <cell r="M7178">
            <v>1</v>
          </cell>
          <cell r="N7178">
            <v>168403</v>
          </cell>
        </row>
        <row r="7179">
          <cell r="M7179">
            <v>1</v>
          </cell>
          <cell r="N7179">
            <v>168403</v>
          </cell>
        </row>
        <row r="7180">
          <cell r="M7180">
            <v>1</v>
          </cell>
          <cell r="N7180">
            <v>168645</v>
          </cell>
        </row>
        <row r="7181">
          <cell r="M7181">
            <v>1</v>
          </cell>
          <cell r="N7181">
            <v>169070</v>
          </cell>
        </row>
        <row r="7182">
          <cell r="M7182">
            <v>1</v>
          </cell>
          <cell r="N7182">
            <v>169391</v>
          </cell>
        </row>
        <row r="7183">
          <cell r="M7183">
            <v>1</v>
          </cell>
          <cell r="N7183">
            <v>169391</v>
          </cell>
        </row>
        <row r="7184">
          <cell r="M7184">
            <v>1</v>
          </cell>
          <cell r="N7184">
            <v>169391</v>
          </cell>
        </row>
        <row r="7185">
          <cell r="M7185">
            <v>1</v>
          </cell>
          <cell r="N7185">
            <v>169391</v>
          </cell>
        </row>
        <row r="7186">
          <cell r="M7186">
            <v>1</v>
          </cell>
          <cell r="N7186" t="str">
            <v>-</v>
          </cell>
        </row>
        <row r="7187">
          <cell r="M7187">
            <v>1</v>
          </cell>
          <cell r="N7187">
            <v>177868</v>
          </cell>
        </row>
        <row r="7188">
          <cell r="M7188">
            <v>1</v>
          </cell>
          <cell r="N7188">
            <v>177868</v>
          </cell>
        </row>
        <row r="7189">
          <cell r="M7189">
            <v>1</v>
          </cell>
          <cell r="N7189">
            <v>177868</v>
          </cell>
        </row>
        <row r="7190">
          <cell r="M7190">
            <v>1</v>
          </cell>
          <cell r="N7190">
            <v>178090</v>
          </cell>
        </row>
        <row r="7191">
          <cell r="M7191">
            <v>1</v>
          </cell>
          <cell r="N7191">
            <v>178303</v>
          </cell>
        </row>
        <row r="7192">
          <cell r="M7192">
            <v>1</v>
          </cell>
          <cell r="N7192">
            <v>178303</v>
          </cell>
        </row>
        <row r="7193">
          <cell r="M7193">
            <v>1</v>
          </cell>
          <cell r="N7193">
            <v>178303</v>
          </cell>
        </row>
        <row r="7194">
          <cell r="M7194">
            <v>1</v>
          </cell>
          <cell r="N7194">
            <v>178303</v>
          </cell>
        </row>
        <row r="7195">
          <cell r="M7195">
            <v>1</v>
          </cell>
          <cell r="N7195">
            <v>178303</v>
          </cell>
        </row>
        <row r="7196">
          <cell r="M7196">
            <v>1</v>
          </cell>
          <cell r="N7196">
            <v>178303</v>
          </cell>
        </row>
        <row r="7197">
          <cell r="M7197">
            <v>1</v>
          </cell>
          <cell r="N7197">
            <v>167802</v>
          </cell>
        </row>
        <row r="7198">
          <cell r="M7198">
            <v>1</v>
          </cell>
          <cell r="N7198">
            <v>167802</v>
          </cell>
        </row>
        <row r="7199">
          <cell r="M7199">
            <v>1</v>
          </cell>
          <cell r="N7199">
            <v>168317</v>
          </cell>
        </row>
        <row r="7200">
          <cell r="M7200">
            <v>1</v>
          </cell>
          <cell r="N7200">
            <v>168404</v>
          </cell>
        </row>
        <row r="7201">
          <cell r="M7201">
            <v>1</v>
          </cell>
          <cell r="N7201">
            <v>168404</v>
          </cell>
        </row>
        <row r="7202">
          <cell r="M7202">
            <v>1</v>
          </cell>
          <cell r="N7202">
            <v>168646</v>
          </cell>
        </row>
        <row r="7203">
          <cell r="M7203">
            <v>1</v>
          </cell>
          <cell r="N7203">
            <v>168646</v>
          </cell>
        </row>
        <row r="7204">
          <cell r="M7204">
            <v>1</v>
          </cell>
          <cell r="N7204">
            <v>169394</v>
          </cell>
        </row>
        <row r="7205">
          <cell r="M7205">
            <v>1</v>
          </cell>
          <cell r="N7205">
            <v>169394</v>
          </cell>
        </row>
        <row r="7206">
          <cell r="M7206">
            <v>1</v>
          </cell>
          <cell r="N7206">
            <v>169394</v>
          </cell>
        </row>
        <row r="7207">
          <cell r="M7207">
            <v>1</v>
          </cell>
          <cell r="N7207">
            <v>169394</v>
          </cell>
        </row>
        <row r="7208">
          <cell r="M7208">
            <v>1</v>
          </cell>
          <cell r="N7208">
            <v>169497</v>
          </cell>
        </row>
        <row r="7209">
          <cell r="M7209">
            <v>1</v>
          </cell>
          <cell r="N7209">
            <v>169497</v>
          </cell>
        </row>
        <row r="7210">
          <cell r="M7210">
            <v>1</v>
          </cell>
          <cell r="N7210">
            <v>169497</v>
          </cell>
        </row>
        <row r="7211">
          <cell r="M7211">
            <v>1</v>
          </cell>
          <cell r="N7211" t="str">
            <v>-</v>
          </cell>
        </row>
        <row r="7212">
          <cell r="M7212">
            <v>1</v>
          </cell>
          <cell r="N7212" t="str">
            <v>-</v>
          </cell>
        </row>
        <row r="7213">
          <cell r="M7213">
            <v>1</v>
          </cell>
          <cell r="N7213" t="str">
            <v>-</v>
          </cell>
        </row>
        <row r="7214">
          <cell r="M7214">
            <v>1</v>
          </cell>
          <cell r="N7214">
            <v>168647</v>
          </cell>
        </row>
        <row r="7215">
          <cell r="M7215">
            <v>1</v>
          </cell>
          <cell r="N7215">
            <v>169073</v>
          </cell>
        </row>
        <row r="7216">
          <cell r="M7216">
            <v>1</v>
          </cell>
          <cell r="N7216">
            <v>169073</v>
          </cell>
        </row>
        <row r="7217">
          <cell r="M7217">
            <v>1</v>
          </cell>
          <cell r="N7217">
            <v>169073</v>
          </cell>
        </row>
        <row r="7218">
          <cell r="M7218">
            <v>1</v>
          </cell>
          <cell r="N7218">
            <v>169073</v>
          </cell>
        </row>
        <row r="7219">
          <cell r="M7219">
            <v>1</v>
          </cell>
          <cell r="N7219">
            <v>169073</v>
          </cell>
        </row>
        <row r="7220">
          <cell r="M7220">
            <v>1</v>
          </cell>
          <cell r="N7220">
            <v>169073</v>
          </cell>
        </row>
        <row r="7221">
          <cell r="M7221">
            <v>1</v>
          </cell>
          <cell r="N7221">
            <v>169073</v>
          </cell>
        </row>
        <row r="7222">
          <cell r="M7222">
            <v>1</v>
          </cell>
          <cell r="N7222">
            <v>169325</v>
          </cell>
        </row>
        <row r="7223">
          <cell r="M7223">
            <v>1</v>
          </cell>
          <cell r="N7223">
            <v>169325</v>
          </cell>
        </row>
        <row r="7224">
          <cell r="M7224">
            <v>1</v>
          </cell>
          <cell r="N7224">
            <v>169325</v>
          </cell>
        </row>
        <row r="7225">
          <cell r="M7225">
            <v>1</v>
          </cell>
          <cell r="N7225">
            <v>169325</v>
          </cell>
        </row>
        <row r="7226">
          <cell r="M7226">
            <v>1</v>
          </cell>
          <cell r="N7226">
            <v>169325</v>
          </cell>
        </row>
        <row r="7227">
          <cell r="M7227">
            <v>1</v>
          </cell>
          <cell r="N7227">
            <v>169325</v>
          </cell>
        </row>
        <row r="7228">
          <cell r="M7228">
            <v>1</v>
          </cell>
          <cell r="N7228">
            <v>169325</v>
          </cell>
        </row>
        <row r="7229">
          <cell r="M7229">
            <v>1</v>
          </cell>
          <cell r="N7229">
            <v>169396</v>
          </cell>
        </row>
        <row r="7230">
          <cell r="M7230">
            <v>1</v>
          </cell>
          <cell r="N7230">
            <v>169396</v>
          </cell>
        </row>
        <row r="7231">
          <cell r="M7231">
            <v>1</v>
          </cell>
          <cell r="N7231">
            <v>169396</v>
          </cell>
        </row>
        <row r="7232">
          <cell r="M7232">
            <v>1</v>
          </cell>
          <cell r="N7232">
            <v>169396</v>
          </cell>
        </row>
        <row r="7233">
          <cell r="M7233">
            <v>1</v>
          </cell>
          <cell r="N7233">
            <v>169396</v>
          </cell>
        </row>
        <row r="7234">
          <cell r="M7234">
            <v>1</v>
          </cell>
          <cell r="N7234">
            <v>169396</v>
          </cell>
        </row>
        <row r="7235">
          <cell r="M7235">
            <v>1</v>
          </cell>
          <cell r="N7235">
            <v>169396</v>
          </cell>
        </row>
        <row r="7236">
          <cell r="M7236">
            <v>1</v>
          </cell>
          <cell r="N7236">
            <v>169396</v>
          </cell>
        </row>
        <row r="7237">
          <cell r="M7237">
            <v>1</v>
          </cell>
          <cell r="N7237" t="str">
            <v>-</v>
          </cell>
        </row>
        <row r="7238">
          <cell r="M7238">
            <v>1</v>
          </cell>
          <cell r="N7238">
            <v>168648</v>
          </cell>
        </row>
        <row r="7239">
          <cell r="M7239">
            <v>1</v>
          </cell>
          <cell r="N7239">
            <v>168648</v>
          </cell>
        </row>
        <row r="7240">
          <cell r="M7240">
            <v>1</v>
          </cell>
          <cell r="N7240">
            <v>169075</v>
          </cell>
        </row>
        <row r="7241">
          <cell r="M7241">
            <v>1</v>
          </cell>
          <cell r="N7241">
            <v>169075</v>
          </cell>
        </row>
        <row r="7242">
          <cell r="M7242">
            <v>1</v>
          </cell>
          <cell r="N7242">
            <v>169399</v>
          </cell>
        </row>
        <row r="7243">
          <cell r="M7243">
            <v>1</v>
          </cell>
          <cell r="N7243">
            <v>169399</v>
          </cell>
        </row>
        <row r="7244">
          <cell r="M7244">
            <v>1</v>
          </cell>
          <cell r="N7244">
            <v>169399</v>
          </cell>
        </row>
        <row r="7245">
          <cell r="M7245">
            <v>1</v>
          </cell>
          <cell r="N7245">
            <v>169399</v>
          </cell>
        </row>
        <row r="7246">
          <cell r="M7246">
            <v>1</v>
          </cell>
          <cell r="N7246">
            <v>169399</v>
          </cell>
        </row>
        <row r="7247">
          <cell r="M7247">
            <v>1</v>
          </cell>
          <cell r="N7247">
            <v>169399</v>
          </cell>
        </row>
        <row r="7248">
          <cell r="M7248">
            <v>1</v>
          </cell>
          <cell r="N7248">
            <v>169399</v>
          </cell>
        </row>
        <row r="7249">
          <cell r="M7249">
            <v>1</v>
          </cell>
          <cell r="N7249">
            <v>169434</v>
          </cell>
        </row>
        <row r="7250">
          <cell r="M7250">
            <v>1</v>
          </cell>
          <cell r="N7250">
            <v>169434</v>
          </cell>
        </row>
        <row r="7251">
          <cell r="M7251">
            <v>1</v>
          </cell>
          <cell r="N7251" t="str">
            <v>-</v>
          </cell>
        </row>
        <row r="7252">
          <cell r="M7252">
            <v>1</v>
          </cell>
          <cell r="N7252">
            <v>168315</v>
          </cell>
        </row>
        <row r="7253">
          <cell r="M7253">
            <v>1</v>
          </cell>
          <cell r="N7253">
            <v>168649</v>
          </cell>
        </row>
        <row r="7254">
          <cell r="M7254">
            <v>1</v>
          </cell>
          <cell r="N7254">
            <v>169076</v>
          </cell>
        </row>
        <row r="7255">
          <cell r="M7255">
            <v>1</v>
          </cell>
          <cell r="N7255">
            <v>169076</v>
          </cell>
        </row>
        <row r="7256">
          <cell r="M7256">
            <v>1</v>
          </cell>
          <cell r="N7256">
            <v>169374</v>
          </cell>
        </row>
        <row r="7257">
          <cell r="M7257">
            <v>2</v>
          </cell>
          <cell r="N7257">
            <v>169499</v>
          </cell>
        </row>
        <row r="7258">
          <cell r="M7258">
            <v>1</v>
          </cell>
          <cell r="N7258">
            <v>169655</v>
          </cell>
        </row>
        <row r="7259">
          <cell r="M7259">
            <v>1</v>
          </cell>
          <cell r="N7259">
            <v>169655</v>
          </cell>
        </row>
        <row r="7260">
          <cell r="M7260">
            <v>1</v>
          </cell>
          <cell r="N7260">
            <v>169655</v>
          </cell>
        </row>
        <row r="7261">
          <cell r="M7261">
            <v>1</v>
          </cell>
          <cell r="N7261">
            <v>169655</v>
          </cell>
        </row>
        <row r="7262">
          <cell r="M7262">
            <v>1</v>
          </cell>
          <cell r="N7262" t="str">
            <v>-</v>
          </cell>
        </row>
        <row r="7263">
          <cell r="M7263">
            <v>1</v>
          </cell>
          <cell r="N7263" t="str">
            <v>-</v>
          </cell>
        </row>
        <row r="7264">
          <cell r="M7264">
            <v>1</v>
          </cell>
          <cell r="N7264">
            <v>169071</v>
          </cell>
        </row>
        <row r="7265">
          <cell r="M7265">
            <v>1</v>
          </cell>
          <cell r="N7265">
            <v>169375</v>
          </cell>
        </row>
        <row r="7266">
          <cell r="M7266">
            <v>1</v>
          </cell>
          <cell r="N7266">
            <v>169375</v>
          </cell>
        </row>
        <row r="7267">
          <cell r="M7267">
            <v>1</v>
          </cell>
          <cell r="N7267">
            <v>169375</v>
          </cell>
        </row>
        <row r="7268">
          <cell r="M7268">
            <v>1</v>
          </cell>
          <cell r="N7268">
            <v>169375</v>
          </cell>
        </row>
        <row r="7269">
          <cell r="M7269">
            <v>1</v>
          </cell>
          <cell r="N7269">
            <v>169375</v>
          </cell>
        </row>
        <row r="7270">
          <cell r="M7270">
            <v>1</v>
          </cell>
          <cell r="N7270" t="str">
            <v>-</v>
          </cell>
        </row>
        <row r="7271">
          <cell r="M7271">
            <v>1</v>
          </cell>
          <cell r="N7271">
            <v>177988</v>
          </cell>
        </row>
        <row r="7272">
          <cell r="M7272">
            <v>1</v>
          </cell>
          <cell r="N7272">
            <v>178099</v>
          </cell>
        </row>
        <row r="7273">
          <cell r="M7273">
            <v>1</v>
          </cell>
          <cell r="N7273">
            <v>178099</v>
          </cell>
        </row>
        <row r="7274">
          <cell r="M7274">
            <v>2</v>
          </cell>
          <cell r="N7274">
            <v>178170</v>
          </cell>
        </row>
        <row r="7275">
          <cell r="M7275">
            <v>2</v>
          </cell>
          <cell r="N7275">
            <v>181435</v>
          </cell>
        </row>
        <row r="7276">
          <cell r="M7276">
            <v>1</v>
          </cell>
          <cell r="N7276">
            <v>168353</v>
          </cell>
        </row>
        <row r="7277">
          <cell r="M7277">
            <v>1</v>
          </cell>
          <cell r="N7277">
            <v>168353</v>
          </cell>
        </row>
        <row r="7278">
          <cell r="M7278">
            <v>1</v>
          </cell>
          <cell r="N7278">
            <v>168469</v>
          </cell>
        </row>
        <row r="7279">
          <cell r="M7279">
            <v>1</v>
          </cell>
          <cell r="N7279">
            <v>168469</v>
          </cell>
        </row>
        <row r="7280">
          <cell r="M7280">
            <v>1</v>
          </cell>
          <cell r="N7280">
            <v>168469</v>
          </cell>
        </row>
        <row r="7281">
          <cell r="M7281">
            <v>1</v>
          </cell>
          <cell r="N7281">
            <v>168469</v>
          </cell>
        </row>
        <row r="7282">
          <cell r="M7282">
            <v>1</v>
          </cell>
          <cell r="N7282">
            <v>168469</v>
          </cell>
        </row>
        <row r="7283">
          <cell r="M7283">
            <v>1</v>
          </cell>
          <cell r="N7283">
            <v>168469</v>
          </cell>
        </row>
        <row r="7284">
          <cell r="M7284">
            <v>1</v>
          </cell>
          <cell r="N7284">
            <v>168659</v>
          </cell>
        </row>
        <row r="7285">
          <cell r="M7285">
            <v>1</v>
          </cell>
          <cell r="N7285">
            <v>168659</v>
          </cell>
        </row>
        <row r="7286">
          <cell r="M7286">
            <v>1</v>
          </cell>
          <cell r="N7286">
            <v>168659</v>
          </cell>
        </row>
        <row r="7287">
          <cell r="M7287">
            <v>1</v>
          </cell>
          <cell r="N7287">
            <v>169416</v>
          </cell>
        </row>
        <row r="7288">
          <cell r="M7288">
            <v>1</v>
          </cell>
          <cell r="N7288" t="str">
            <v>-</v>
          </cell>
        </row>
        <row r="7289">
          <cell r="M7289">
            <v>1</v>
          </cell>
          <cell r="N7289" t="str">
            <v>-</v>
          </cell>
        </row>
        <row r="7290">
          <cell r="M7290">
            <v>2</v>
          </cell>
          <cell r="N7290" t="str">
            <v>169509 e 169636</v>
          </cell>
        </row>
        <row r="7291">
          <cell r="M7291">
            <v>2</v>
          </cell>
          <cell r="N7291" t="str">
            <v>169509 e 169636</v>
          </cell>
        </row>
        <row r="7292">
          <cell r="M7292">
            <v>2</v>
          </cell>
          <cell r="N7292" t="str">
            <v>169509 e 169636</v>
          </cell>
        </row>
        <row r="7293">
          <cell r="M7293">
            <v>1</v>
          </cell>
          <cell r="N7293">
            <v>168497</v>
          </cell>
        </row>
        <row r="7294">
          <cell r="M7294">
            <v>1</v>
          </cell>
          <cell r="N7294">
            <v>169687</v>
          </cell>
        </row>
        <row r="7295">
          <cell r="M7295">
            <v>1</v>
          </cell>
          <cell r="N7295">
            <v>169688</v>
          </cell>
        </row>
        <row r="7296">
          <cell r="M7296">
            <v>1</v>
          </cell>
          <cell r="N7296">
            <v>169688</v>
          </cell>
        </row>
        <row r="7297">
          <cell r="M7297">
            <v>1</v>
          </cell>
          <cell r="N7297">
            <v>169688</v>
          </cell>
        </row>
        <row r="7298">
          <cell r="M7298">
            <v>1</v>
          </cell>
          <cell r="N7298">
            <v>169688</v>
          </cell>
        </row>
        <row r="7299">
          <cell r="M7299">
            <v>1</v>
          </cell>
          <cell r="N7299">
            <v>169689</v>
          </cell>
        </row>
        <row r="7300">
          <cell r="M7300">
            <v>1</v>
          </cell>
          <cell r="N7300">
            <v>169689</v>
          </cell>
        </row>
        <row r="7301">
          <cell r="M7301">
            <v>1</v>
          </cell>
          <cell r="N7301">
            <v>169689</v>
          </cell>
        </row>
        <row r="7302">
          <cell r="M7302">
            <v>1</v>
          </cell>
          <cell r="N7302">
            <v>169689</v>
          </cell>
        </row>
        <row r="7303">
          <cell r="M7303">
            <v>1</v>
          </cell>
          <cell r="N7303">
            <v>169689</v>
          </cell>
        </row>
        <row r="7304">
          <cell r="M7304" t="str">
            <v>-</v>
          </cell>
          <cell r="N7304" t="str">
            <v>-</v>
          </cell>
        </row>
        <row r="7305">
          <cell r="M7305">
            <v>1</v>
          </cell>
          <cell r="N7305" t="str">
            <v>-</v>
          </cell>
        </row>
        <row r="7306">
          <cell r="M7306" t="str">
            <v>-</v>
          </cell>
          <cell r="N7306" t="str">
            <v>-</v>
          </cell>
        </row>
        <row r="7307">
          <cell r="M7307">
            <v>1</v>
          </cell>
          <cell r="N7307">
            <v>168335</v>
          </cell>
        </row>
        <row r="7308">
          <cell r="M7308">
            <v>1</v>
          </cell>
          <cell r="N7308">
            <v>168429</v>
          </cell>
        </row>
        <row r="7309">
          <cell r="M7309">
            <v>1</v>
          </cell>
          <cell r="N7309">
            <v>168429</v>
          </cell>
        </row>
        <row r="7310">
          <cell r="M7310">
            <v>1</v>
          </cell>
          <cell r="N7310">
            <v>169433</v>
          </cell>
        </row>
        <row r="7311">
          <cell r="M7311">
            <v>1</v>
          </cell>
          <cell r="N7311">
            <v>169433</v>
          </cell>
        </row>
        <row r="7312">
          <cell r="M7312">
            <v>1</v>
          </cell>
          <cell r="N7312">
            <v>169433</v>
          </cell>
        </row>
        <row r="7313">
          <cell r="M7313">
            <v>1</v>
          </cell>
          <cell r="N7313">
            <v>169433</v>
          </cell>
        </row>
        <row r="7314">
          <cell r="M7314">
            <v>1</v>
          </cell>
          <cell r="N7314">
            <v>169433</v>
          </cell>
        </row>
        <row r="7315">
          <cell r="M7315">
            <v>1</v>
          </cell>
          <cell r="N7315" t="str">
            <v>-</v>
          </cell>
        </row>
        <row r="7316">
          <cell r="M7316">
            <v>1</v>
          </cell>
          <cell r="N7316" t="str">
            <v>-</v>
          </cell>
        </row>
        <row r="7317">
          <cell r="M7317">
            <v>1</v>
          </cell>
          <cell r="N7317" t="str">
            <v>-</v>
          </cell>
        </row>
        <row r="7318">
          <cell r="M7318">
            <v>1</v>
          </cell>
          <cell r="N7318" t="str">
            <v>-</v>
          </cell>
        </row>
        <row r="7319">
          <cell r="M7319">
            <v>1</v>
          </cell>
          <cell r="N7319">
            <v>168672</v>
          </cell>
        </row>
        <row r="7320">
          <cell r="M7320">
            <v>1</v>
          </cell>
          <cell r="N7320">
            <v>169103</v>
          </cell>
        </row>
        <row r="7321">
          <cell r="M7321">
            <v>1</v>
          </cell>
          <cell r="N7321">
            <v>169103</v>
          </cell>
        </row>
        <row r="7322">
          <cell r="M7322">
            <v>1</v>
          </cell>
          <cell r="N7322">
            <v>169103</v>
          </cell>
        </row>
        <row r="7323">
          <cell r="M7323">
            <v>1</v>
          </cell>
          <cell r="N7323">
            <v>169103</v>
          </cell>
        </row>
        <row r="7324">
          <cell r="M7324">
            <v>1</v>
          </cell>
          <cell r="N7324">
            <v>169304</v>
          </cell>
        </row>
        <row r="7325">
          <cell r="M7325">
            <v>1</v>
          </cell>
          <cell r="N7325">
            <v>169304</v>
          </cell>
        </row>
        <row r="7326">
          <cell r="M7326">
            <v>1</v>
          </cell>
          <cell r="N7326">
            <v>169304</v>
          </cell>
        </row>
        <row r="7327">
          <cell r="M7327">
            <v>1</v>
          </cell>
          <cell r="N7327">
            <v>169304</v>
          </cell>
        </row>
        <row r="7328">
          <cell r="M7328">
            <v>1</v>
          </cell>
          <cell r="N7328">
            <v>169304</v>
          </cell>
        </row>
        <row r="7329">
          <cell r="M7329">
            <v>1</v>
          </cell>
          <cell r="N7329">
            <v>169304</v>
          </cell>
        </row>
        <row r="7330">
          <cell r="M7330">
            <v>1</v>
          </cell>
          <cell r="N7330">
            <v>169304</v>
          </cell>
        </row>
        <row r="7331">
          <cell r="M7331">
            <v>1</v>
          </cell>
          <cell r="N7331">
            <v>169402</v>
          </cell>
        </row>
        <row r="7332">
          <cell r="M7332">
            <v>1</v>
          </cell>
          <cell r="N7332">
            <v>169402</v>
          </cell>
        </row>
        <row r="7333">
          <cell r="M7333">
            <v>1</v>
          </cell>
          <cell r="N7333">
            <v>169307</v>
          </cell>
        </row>
        <row r="7334">
          <cell r="M7334">
            <v>1</v>
          </cell>
          <cell r="N7334">
            <v>169307</v>
          </cell>
        </row>
        <row r="7335">
          <cell r="M7335">
            <v>1</v>
          </cell>
          <cell r="N7335">
            <v>169307</v>
          </cell>
        </row>
        <row r="7336">
          <cell r="M7336">
            <v>1</v>
          </cell>
          <cell r="N7336">
            <v>169307</v>
          </cell>
        </row>
        <row r="7337">
          <cell r="M7337">
            <v>1</v>
          </cell>
          <cell r="N7337">
            <v>169307</v>
          </cell>
        </row>
        <row r="7338">
          <cell r="M7338">
            <v>1</v>
          </cell>
          <cell r="N7338">
            <v>169307</v>
          </cell>
        </row>
        <row r="7339">
          <cell r="M7339">
            <v>1</v>
          </cell>
          <cell r="N7339">
            <v>169307</v>
          </cell>
        </row>
        <row r="7340">
          <cell r="M7340">
            <v>1</v>
          </cell>
          <cell r="N7340">
            <v>168674</v>
          </cell>
        </row>
        <row r="7341">
          <cell r="M7341">
            <v>1</v>
          </cell>
          <cell r="N7341">
            <v>169104</v>
          </cell>
        </row>
        <row r="7342">
          <cell r="M7342">
            <v>1</v>
          </cell>
          <cell r="N7342">
            <v>169309</v>
          </cell>
        </row>
        <row r="7343">
          <cell r="M7343">
            <v>1</v>
          </cell>
          <cell r="N7343">
            <v>169309</v>
          </cell>
        </row>
        <row r="7344">
          <cell r="M7344">
            <v>1</v>
          </cell>
          <cell r="N7344">
            <v>169309</v>
          </cell>
        </row>
        <row r="7345">
          <cell r="M7345">
            <v>1</v>
          </cell>
          <cell r="N7345" t="str">
            <v>-</v>
          </cell>
        </row>
        <row r="7346">
          <cell r="M7346">
            <v>1</v>
          </cell>
          <cell r="N7346" t="str">
            <v>-</v>
          </cell>
        </row>
        <row r="7347">
          <cell r="M7347">
            <v>1</v>
          </cell>
          <cell r="N7347">
            <v>168675</v>
          </cell>
        </row>
        <row r="7348">
          <cell r="M7348">
            <v>1</v>
          </cell>
          <cell r="N7348">
            <v>168675</v>
          </cell>
        </row>
        <row r="7349">
          <cell r="M7349">
            <v>1</v>
          </cell>
          <cell r="N7349">
            <v>169105</v>
          </cell>
        </row>
        <row r="7350">
          <cell r="M7350">
            <v>1</v>
          </cell>
          <cell r="N7350">
            <v>169105</v>
          </cell>
        </row>
        <row r="7351">
          <cell r="M7351">
            <v>1</v>
          </cell>
          <cell r="N7351">
            <v>169105</v>
          </cell>
        </row>
        <row r="7352">
          <cell r="M7352">
            <v>1</v>
          </cell>
          <cell r="N7352">
            <v>169105</v>
          </cell>
        </row>
        <row r="7353">
          <cell r="M7353">
            <v>1</v>
          </cell>
          <cell r="N7353">
            <v>169311</v>
          </cell>
        </row>
        <row r="7354">
          <cell r="M7354">
            <v>1</v>
          </cell>
          <cell r="N7354">
            <v>169311</v>
          </cell>
        </row>
        <row r="7355">
          <cell r="M7355">
            <v>1</v>
          </cell>
          <cell r="N7355">
            <v>169311</v>
          </cell>
        </row>
        <row r="7356">
          <cell r="M7356">
            <v>1</v>
          </cell>
          <cell r="N7356">
            <v>169311</v>
          </cell>
        </row>
        <row r="7357">
          <cell r="M7357">
            <v>1</v>
          </cell>
          <cell r="N7357">
            <v>169311</v>
          </cell>
        </row>
        <row r="7358">
          <cell r="M7358">
            <v>1</v>
          </cell>
          <cell r="N7358">
            <v>169311</v>
          </cell>
        </row>
        <row r="7359">
          <cell r="M7359">
            <v>1</v>
          </cell>
          <cell r="N7359">
            <v>180240</v>
          </cell>
        </row>
        <row r="7360">
          <cell r="M7360">
            <v>1</v>
          </cell>
          <cell r="N7360">
            <v>180240</v>
          </cell>
        </row>
        <row r="7361">
          <cell r="M7361">
            <v>1</v>
          </cell>
          <cell r="N7361">
            <v>180240</v>
          </cell>
        </row>
        <row r="7362">
          <cell r="M7362">
            <v>1</v>
          </cell>
          <cell r="N7362">
            <v>180240</v>
          </cell>
        </row>
        <row r="7363">
          <cell r="M7363">
            <v>1</v>
          </cell>
          <cell r="N7363">
            <v>180240</v>
          </cell>
        </row>
        <row r="7364">
          <cell r="M7364">
            <v>1</v>
          </cell>
          <cell r="N7364" t="str">
            <v>-</v>
          </cell>
        </row>
        <row r="7365">
          <cell r="M7365">
            <v>1</v>
          </cell>
          <cell r="N7365" t="str">
            <v>-</v>
          </cell>
        </row>
        <row r="7366">
          <cell r="M7366" t="str">
            <v>-</v>
          </cell>
          <cell r="N7366" t="str">
            <v>-</v>
          </cell>
        </row>
        <row r="7367">
          <cell r="M7367">
            <v>1</v>
          </cell>
          <cell r="N7367">
            <v>168657</v>
          </cell>
        </row>
        <row r="7368">
          <cell r="M7368">
            <v>1</v>
          </cell>
          <cell r="N7368">
            <v>169085</v>
          </cell>
        </row>
        <row r="7369">
          <cell r="M7369">
            <v>1</v>
          </cell>
          <cell r="N7369">
            <v>169085</v>
          </cell>
        </row>
        <row r="7370">
          <cell r="M7370">
            <v>1</v>
          </cell>
          <cell r="N7370">
            <v>169085</v>
          </cell>
        </row>
        <row r="7371">
          <cell r="M7371">
            <v>1</v>
          </cell>
          <cell r="N7371">
            <v>169414</v>
          </cell>
        </row>
        <row r="7372">
          <cell r="M7372">
            <v>1</v>
          </cell>
          <cell r="N7372">
            <v>169414</v>
          </cell>
        </row>
        <row r="7373">
          <cell r="M7373">
            <v>1</v>
          </cell>
          <cell r="N7373">
            <v>169414</v>
          </cell>
        </row>
        <row r="7374">
          <cell r="M7374">
            <v>1</v>
          </cell>
          <cell r="N7374">
            <v>168658</v>
          </cell>
        </row>
        <row r="7375">
          <cell r="M7375">
            <v>1</v>
          </cell>
          <cell r="N7375">
            <v>169087</v>
          </cell>
        </row>
        <row r="7376">
          <cell r="M7376">
            <v>1</v>
          </cell>
          <cell r="N7376">
            <v>169087</v>
          </cell>
        </row>
        <row r="7377">
          <cell r="M7377">
            <v>1</v>
          </cell>
          <cell r="N7377">
            <v>169087</v>
          </cell>
        </row>
        <row r="7378">
          <cell r="M7378">
            <v>1</v>
          </cell>
          <cell r="N7378">
            <v>169087</v>
          </cell>
        </row>
        <row r="7379">
          <cell r="M7379">
            <v>1</v>
          </cell>
          <cell r="N7379">
            <v>169312</v>
          </cell>
        </row>
        <row r="7380">
          <cell r="M7380">
            <v>1</v>
          </cell>
          <cell r="N7380">
            <v>169312</v>
          </cell>
        </row>
        <row r="7381">
          <cell r="M7381">
            <v>2</v>
          </cell>
          <cell r="N7381" t="str">
            <v>-</v>
          </cell>
        </row>
        <row r="7382">
          <cell r="M7382">
            <v>1</v>
          </cell>
          <cell r="N7382" t="str">
            <v>169009 e 169415</v>
          </cell>
        </row>
        <row r="7383">
          <cell r="M7383">
            <v>1</v>
          </cell>
          <cell r="N7383" t="str">
            <v>169009 e 169415</v>
          </cell>
        </row>
        <row r="7384">
          <cell r="M7384">
            <v>1</v>
          </cell>
          <cell r="N7384" t="str">
            <v>169009 e 169415</v>
          </cell>
        </row>
        <row r="7385">
          <cell r="M7385">
            <v>1</v>
          </cell>
          <cell r="N7385" t="str">
            <v>169009 e 169415</v>
          </cell>
        </row>
        <row r="7386">
          <cell r="M7386" t="str">
            <v>-</v>
          </cell>
          <cell r="N7386" t="str">
            <v>-</v>
          </cell>
        </row>
        <row r="7387">
          <cell r="M7387">
            <v>1</v>
          </cell>
          <cell r="N7387">
            <v>168364</v>
          </cell>
        </row>
        <row r="7388">
          <cell r="M7388">
            <v>1</v>
          </cell>
          <cell r="N7388">
            <v>168668</v>
          </cell>
        </row>
        <row r="7389">
          <cell r="M7389">
            <v>1</v>
          </cell>
          <cell r="N7389">
            <v>169429</v>
          </cell>
        </row>
        <row r="7390">
          <cell r="M7390">
            <v>1</v>
          </cell>
          <cell r="N7390">
            <v>169429</v>
          </cell>
        </row>
        <row r="7391">
          <cell r="M7391">
            <v>1</v>
          </cell>
          <cell r="N7391">
            <v>169429</v>
          </cell>
        </row>
        <row r="7392">
          <cell r="M7392">
            <v>1</v>
          </cell>
          <cell r="N7392">
            <v>169429</v>
          </cell>
        </row>
        <row r="7393">
          <cell r="M7393">
            <v>1</v>
          </cell>
          <cell r="N7393">
            <v>169429</v>
          </cell>
        </row>
        <row r="7394">
          <cell r="M7394">
            <v>1</v>
          </cell>
          <cell r="N7394">
            <v>169429</v>
          </cell>
        </row>
        <row r="7395">
          <cell r="M7395">
            <v>2</v>
          </cell>
          <cell r="N7395">
            <v>169515</v>
          </cell>
        </row>
        <row r="7396">
          <cell r="M7396">
            <v>2</v>
          </cell>
          <cell r="N7396">
            <v>169515</v>
          </cell>
        </row>
        <row r="7397">
          <cell r="M7397">
            <v>1</v>
          </cell>
          <cell r="N7397" t="str">
            <v>-</v>
          </cell>
        </row>
        <row r="7398">
          <cell r="M7398">
            <v>1</v>
          </cell>
          <cell r="N7398" t="str">
            <v>-</v>
          </cell>
        </row>
        <row r="7399">
          <cell r="M7399">
            <v>1</v>
          </cell>
          <cell r="N7399">
            <v>169098</v>
          </cell>
        </row>
        <row r="7400">
          <cell r="M7400">
            <v>1</v>
          </cell>
          <cell r="N7400">
            <v>169320</v>
          </cell>
        </row>
        <row r="7401">
          <cell r="M7401">
            <v>1</v>
          </cell>
          <cell r="N7401">
            <v>169320</v>
          </cell>
        </row>
        <row r="7402">
          <cell r="M7402">
            <v>1</v>
          </cell>
          <cell r="N7402">
            <v>169323</v>
          </cell>
        </row>
        <row r="7403">
          <cell r="M7403">
            <v>1</v>
          </cell>
          <cell r="N7403">
            <v>169432</v>
          </cell>
        </row>
        <row r="7404">
          <cell r="M7404">
            <v>1</v>
          </cell>
          <cell r="N7404">
            <v>169432</v>
          </cell>
        </row>
        <row r="7405">
          <cell r="M7405">
            <v>1</v>
          </cell>
          <cell r="N7405">
            <v>169432</v>
          </cell>
        </row>
        <row r="7406">
          <cell r="M7406">
            <v>1</v>
          </cell>
          <cell r="N7406">
            <v>169432</v>
          </cell>
        </row>
        <row r="7407">
          <cell r="M7407" t="str">
            <v>-</v>
          </cell>
          <cell r="N7407" t="str">
            <v>-</v>
          </cell>
        </row>
        <row r="7408">
          <cell r="M7408">
            <v>1</v>
          </cell>
          <cell r="N7408">
            <v>168664</v>
          </cell>
        </row>
        <row r="7409">
          <cell r="M7409">
            <v>1</v>
          </cell>
          <cell r="N7409">
            <v>169392</v>
          </cell>
        </row>
        <row r="7410">
          <cell r="M7410">
            <v>1</v>
          </cell>
          <cell r="N7410">
            <v>169422</v>
          </cell>
        </row>
        <row r="7411">
          <cell r="M7411">
            <v>1</v>
          </cell>
          <cell r="N7411">
            <v>169422</v>
          </cell>
        </row>
        <row r="7412">
          <cell r="M7412">
            <v>1</v>
          </cell>
          <cell r="N7412">
            <v>169422</v>
          </cell>
        </row>
        <row r="7413">
          <cell r="M7413">
            <v>1</v>
          </cell>
          <cell r="N7413">
            <v>169422</v>
          </cell>
        </row>
        <row r="7414">
          <cell r="M7414">
            <v>1</v>
          </cell>
          <cell r="N7414">
            <v>169422</v>
          </cell>
        </row>
        <row r="7415">
          <cell r="M7415">
            <v>1</v>
          </cell>
          <cell r="N7415">
            <v>169422</v>
          </cell>
        </row>
        <row r="7416">
          <cell r="M7416">
            <v>1</v>
          </cell>
          <cell r="N7416">
            <v>168665</v>
          </cell>
        </row>
        <row r="7417">
          <cell r="M7417">
            <v>1</v>
          </cell>
          <cell r="N7417">
            <v>169094</v>
          </cell>
        </row>
        <row r="7418">
          <cell r="M7418">
            <v>2</v>
          </cell>
          <cell r="N7418">
            <v>169318</v>
          </cell>
        </row>
        <row r="7419">
          <cell r="M7419">
            <v>2</v>
          </cell>
          <cell r="N7419">
            <v>169393</v>
          </cell>
        </row>
        <row r="7420">
          <cell r="M7420">
            <v>2</v>
          </cell>
          <cell r="N7420">
            <v>169393</v>
          </cell>
        </row>
        <row r="7421">
          <cell r="M7421">
            <v>2</v>
          </cell>
          <cell r="N7421">
            <v>169393</v>
          </cell>
        </row>
        <row r="7422">
          <cell r="M7422">
            <v>2</v>
          </cell>
          <cell r="N7422">
            <v>169393</v>
          </cell>
        </row>
        <row r="7423">
          <cell r="M7423">
            <v>1</v>
          </cell>
          <cell r="N7423">
            <v>169395</v>
          </cell>
        </row>
        <row r="7424">
          <cell r="M7424">
            <v>1</v>
          </cell>
          <cell r="N7424">
            <v>169423</v>
          </cell>
        </row>
        <row r="7425">
          <cell r="M7425">
            <v>1</v>
          </cell>
          <cell r="N7425">
            <v>169423</v>
          </cell>
        </row>
        <row r="7426">
          <cell r="M7426">
            <v>2</v>
          </cell>
          <cell r="N7426">
            <v>169430</v>
          </cell>
        </row>
        <row r="7427">
          <cell r="M7427">
            <v>1</v>
          </cell>
          <cell r="N7427">
            <v>169095</v>
          </cell>
        </row>
        <row r="7428">
          <cell r="M7428">
            <v>1</v>
          </cell>
          <cell r="N7428">
            <v>169095</v>
          </cell>
        </row>
        <row r="7429">
          <cell r="M7429">
            <v>1</v>
          </cell>
          <cell r="N7429">
            <v>169095</v>
          </cell>
        </row>
        <row r="7430">
          <cell r="M7430">
            <v>1</v>
          </cell>
          <cell r="N7430">
            <v>169095</v>
          </cell>
        </row>
        <row r="7431">
          <cell r="M7431">
            <v>1</v>
          </cell>
          <cell r="N7431">
            <v>169095</v>
          </cell>
        </row>
        <row r="7432">
          <cell r="M7432">
            <v>1</v>
          </cell>
          <cell r="N7432">
            <v>169096</v>
          </cell>
        </row>
        <row r="7433">
          <cell r="M7433">
            <v>1</v>
          </cell>
          <cell r="N7433">
            <v>169096</v>
          </cell>
        </row>
        <row r="7434">
          <cell r="M7434">
            <v>1</v>
          </cell>
          <cell r="N7434">
            <v>169427</v>
          </cell>
        </row>
        <row r="7435">
          <cell r="M7435">
            <v>1</v>
          </cell>
          <cell r="N7435">
            <v>169427</v>
          </cell>
        </row>
        <row r="7436">
          <cell r="M7436">
            <v>1</v>
          </cell>
          <cell r="N7436">
            <v>169427</v>
          </cell>
        </row>
        <row r="7437">
          <cell r="M7437">
            <v>1</v>
          </cell>
          <cell r="N7437" t="str">
            <v>-</v>
          </cell>
        </row>
        <row r="7438">
          <cell r="M7438">
            <v>1</v>
          </cell>
          <cell r="N7438">
            <v>168667</v>
          </cell>
        </row>
        <row r="7439">
          <cell r="M7439">
            <v>1</v>
          </cell>
          <cell r="N7439">
            <v>169097</v>
          </cell>
        </row>
        <row r="7440">
          <cell r="M7440">
            <v>1</v>
          </cell>
          <cell r="N7440">
            <v>169097</v>
          </cell>
        </row>
        <row r="7441">
          <cell r="M7441">
            <v>1</v>
          </cell>
          <cell r="N7441">
            <v>169097</v>
          </cell>
        </row>
        <row r="7442">
          <cell r="M7442">
            <v>1</v>
          </cell>
          <cell r="N7442">
            <v>169319</v>
          </cell>
        </row>
        <row r="7443">
          <cell r="M7443">
            <v>1</v>
          </cell>
          <cell r="N7443">
            <v>169319</v>
          </cell>
        </row>
        <row r="7444">
          <cell r="M7444">
            <v>1</v>
          </cell>
          <cell r="N7444">
            <v>169319</v>
          </cell>
        </row>
        <row r="7445">
          <cell r="M7445">
            <v>1</v>
          </cell>
          <cell r="N7445">
            <v>169319</v>
          </cell>
        </row>
        <row r="7446">
          <cell r="M7446">
            <v>2</v>
          </cell>
          <cell r="N7446">
            <v>169397</v>
          </cell>
        </row>
        <row r="7447">
          <cell r="M7447">
            <v>2</v>
          </cell>
          <cell r="N7447">
            <v>169398</v>
          </cell>
        </row>
        <row r="7448">
          <cell r="M7448">
            <v>2</v>
          </cell>
          <cell r="N7448">
            <v>169398</v>
          </cell>
        </row>
        <row r="7449">
          <cell r="M7449">
            <v>2</v>
          </cell>
          <cell r="N7449">
            <v>169398</v>
          </cell>
        </row>
        <row r="7450">
          <cell r="M7450">
            <v>1</v>
          </cell>
          <cell r="N7450">
            <v>169428</v>
          </cell>
        </row>
        <row r="7451">
          <cell r="M7451">
            <v>1</v>
          </cell>
          <cell r="N7451">
            <v>169428</v>
          </cell>
        </row>
        <row r="7452">
          <cell r="M7452">
            <v>1</v>
          </cell>
          <cell r="N7452">
            <v>169428</v>
          </cell>
        </row>
        <row r="7453">
          <cell r="M7453">
            <v>1</v>
          </cell>
          <cell r="N7453">
            <v>169428</v>
          </cell>
        </row>
        <row r="7454">
          <cell r="M7454">
            <v>1</v>
          </cell>
          <cell r="N7454">
            <v>169428</v>
          </cell>
        </row>
        <row r="7455">
          <cell r="M7455">
            <v>1</v>
          </cell>
          <cell r="N7455">
            <v>167808</v>
          </cell>
        </row>
        <row r="7456">
          <cell r="M7456">
            <v>1</v>
          </cell>
          <cell r="N7456">
            <v>167897</v>
          </cell>
        </row>
        <row r="7457">
          <cell r="M7457">
            <v>1</v>
          </cell>
          <cell r="N7457">
            <v>167897</v>
          </cell>
        </row>
        <row r="7458">
          <cell r="M7458">
            <v>1</v>
          </cell>
          <cell r="N7458">
            <v>168344</v>
          </cell>
        </row>
        <row r="7459">
          <cell r="M7459">
            <v>1</v>
          </cell>
          <cell r="N7459">
            <v>168408</v>
          </cell>
        </row>
        <row r="7460">
          <cell r="M7460">
            <v>1</v>
          </cell>
          <cell r="N7460">
            <v>168459</v>
          </cell>
        </row>
        <row r="7461">
          <cell r="M7461">
            <v>1</v>
          </cell>
          <cell r="N7461">
            <v>168459</v>
          </cell>
        </row>
        <row r="7462">
          <cell r="M7462">
            <v>1</v>
          </cell>
          <cell r="N7462">
            <v>168459</v>
          </cell>
        </row>
        <row r="7463">
          <cell r="M7463">
            <v>1</v>
          </cell>
          <cell r="N7463">
            <v>168459</v>
          </cell>
        </row>
        <row r="7464">
          <cell r="M7464">
            <v>1</v>
          </cell>
          <cell r="N7464">
            <v>168650</v>
          </cell>
        </row>
        <row r="7465">
          <cell r="M7465">
            <v>1</v>
          </cell>
          <cell r="N7465">
            <v>169078</v>
          </cell>
        </row>
        <row r="7466">
          <cell r="M7466">
            <v>1</v>
          </cell>
          <cell r="N7466">
            <v>169078</v>
          </cell>
        </row>
        <row r="7467">
          <cell r="M7467">
            <v>1</v>
          </cell>
          <cell r="N7467">
            <v>169078</v>
          </cell>
        </row>
        <row r="7468">
          <cell r="M7468">
            <v>1</v>
          </cell>
          <cell r="N7468">
            <v>169435</v>
          </cell>
        </row>
        <row r="7469">
          <cell r="M7469">
            <v>1</v>
          </cell>
          <cell r="N7469">
            <v>169435</v>
          </cell>
        </row>
        <row r="7470">
          <cell r="M7470">
            <v>2</v>
          </cell>
          <cell r="N7470">
            <v>169500</v>
          </cell>
        </row>
        <row r="7471">
          <cell r="M7471">
            <v>2</v>
          </cell>
          <cell r="N7471">
            <v>169500</v>
          </cell>
        </row>
        <row r="7472">
          <cell r="M7472">
            <v>2</v>
          </cell>
          <cell r="N7472">
            <v>169500</v>
          </cell>
        </row>
        <row r="7473">
          <cell r="M7473">
            <v>2</v>
          </cell>
          <cell r="N7473">
            <v>169500</v>
          </cell>
        </row>
        <row r="7474">
          <cell r="M7474">
            <v>2</v>
          </cell>
          <cell r="N7474">
            <v>169500</v>
          </cell>
        </row>
        <row r="7475">
          <cell r="M7475">
            <v>2</v>
          </cell>
          <cell r="N7475" t="str">
            <v>-</v>
          </cell>
        </row>
        <row r="7476">
          <cell r="M7476">
            <v>1</v>
          </cell>
          <cell r="N7476" t="str">
            <v>-</v>
          </cell>
        </row>
        <row r="7477">
          <cell r="M7477">
            <v>1</v>
          </cell>
          <cell r="N7477">
            <v>167809</v>
          </cell>
        </row>
        <row r="7478">
          <cell r="M7478">
            <v>1</v>
          </cell>
          <cell r="N7478">
            <v>167809</v>
          </cell>
        </row>
        <row r="7479">
          <cell r="M7479">
            <v>1</v>
          </cell>
          <cell r="N7479">
            <v>167809</v>
          </cell>
        </row>
        <row r="7480">
          <cell r="M7480">
            <v>1</v>
          </cell>
          <cell r="N7480">
            <v>167898</v>
          </cell>
        </row>
        <row r="7481">
          <cell r="M7481">
            <v>1</v>
          </cell>
          <cell r="N7481">
            <v>167898</v>
          </cell>
        </row>
        <row r="7482">
          <cell r="M7482">
            <v>1</v>
          </cell>
          <cell r="N7482">
            <v>167898</v>
          </cell>
        </row>
        <row r="7483">
          <cell r="M7483">
            <v>1</v>
          </cell>
          <cell r="N7483">
            <v>167898</v>
          </cell>
        </row>
        <row r="7484">
          <cell r="M7484">
            <v>1</v>
          </cell>
          <cell r="N7484">
            <v>168345</v>
          </cell>
        </row>
        <row r="7485">
          <cell r="M7485">
            <v>1</v>
          </cell>
          <cell r="N7485">
            <v>168345</v>
          </cell>
        </row>
        <row r="7486">
          <cell r="M7486">
            <v>1</v>
          </cell>
          <cell r="N7486">
            <v>168345</v>
          </cell>
        </row>
        <row r="7487">
          <cell r="M7487">
            <v>1</v>
          </cell>
          <cell r="N7487">
            <v>168345</v>
          </cell>
        </row>
        <row r="7488">
          <cell r="M7488">
            <v>1</v>
          </cell>
          <cell r="N7488">
            <v>168345</v>
          </cell>
        </row>
        <row r="7489">
          <cell r="M7489">
            <v>1</v>
          </cell>
          <cell r="N7489">
            <v>168345</v>
          </cell>
        </row>
        <row r="7490">
          <cell r="M7490">
            <v>1</v>
          </cell>
          <cell r="N7490">
            <v>168345</v>
          </cell>
        </row>
        <row r="7491">
          <cell r="M7491">
            <v>1</v>
          </cell>
          <cell r="N7491">
            <v>168345</v>
          </cell>
        </row>
        <row r="7492">
          <cell r="M7492">
            <v>1</v>
          </cell>
          <cell r="N7492">
            <v>168345</v>
          </cell>
        </row>
        <row r="7493">
          <cell r="M7493">
            <v>1</v>
          </cell>
          <cell r="N7493">
            <v>168345</v>
          </cell>
        </row>
        <row r="7494">
          <cell r="M7494">
            <v>1</v>
          </cell>
          <cell r="N7494">
            <v>168409</v>
          </cell>
        </row>
        <row r="7495">
          <cell r="M7495">
            <v>1</v>
          </cell>
          <cell r="N7495">
            <v>168409</v>
          </cell>
        </row>
        <row r="7496">
          <cell r="M7496">
            <v>1</v>
          </cell>
          <cell r="N7496">
            <v>168409</v>
          </cell>
        </row>
        <row r="7497">
          <cell r="M7497">
            <v>1</v>
          </cell>
          <cell r="N7497">
            <v>168409</v>
          </cell>
        </row>
        <row r="7498">
          <cell r="M7498">
            <v>2</v>
          </cell>
          <cell r="N7498">
            <v>168651</v>
          </cell>
        </row>
        <row r="7499">
          <cell r="M7499">
            <v>2</v>
          </cell>
          <cell r="N7499">
            <v>168651</v>
          </cell>
        </row>
        <row r="7500">
          <cell r="M7500">
            <v>1</v>
          </cell>
          <cell r="N7500">
            <v>169079</v>
          </cell>
        </row>
        <row r="7501">
          <cell r="M7501">
            <v>1</v>
          </cell>
          <cell r="N7501">
            <v>169079</v>
          </cell>
        </row>
        <row r="7502">
          <cell r="M7502">
            <v>1</v>
          </cell>
          <cell r="N7502">
            <v>169080</v>
          </cell>
        </row>
        <row r="7503">
          <cell r="M7503">
            <v>1</v>
          </cell>
          <cell r="N7503">
            <v>169080</v>
          </cell>
        </row>
        <row r="7504">
          <cell r="M7504">
            <v>1</v>
          </cell>
          <cell r="N7504">
            <v>169080</v>
          </cell>
        </row>
        <row r="7505">
          <cell r="M7505">
            <v>1</v>
          </cell>
          <cell r="N7505">
            <v>169080</v>
          </cell>
        </row>
        <row r="7506">
          <cell r="M7506">
            <v>1</v>
          </cell>
          <cell r="N7506">
            <v>169305</v>
          </cell>
        </row>
        <row r="7507">
          <cell r="M7507">
            <v>2</v>
          </cell>
          <cell r="N7507">
            <v>169410</v>
          </cell>
        </row>
        <row r="7508">
          <cell r="M7508">
            <v>2</v>
          </cell>
          <cell r="N7508">
            <v>169410</v>
          </cell>
        </row>
        <row r="7509">
          <cell r="M7509">
            <v>2</v>
          </cell>
          <cell r="N7509">
            <v>169410</v>
          </cell>
        </row>
        <row r="7510">
          <cell r="M7510">
            <v>2</v>
          </cell>
          <cell r="N7510">
            <v>169410</v>
          </cell>
        </row>
        <row r="7511">
          <cell r="M7511">
            <v>2</v>
          </cell>
          <cell r="N7511">
            <v>169410</v>
          </cell>
        </row>
        <row r="7512">
          <cell r="M7512">
            <v>2</v>
          </cell>
          <cell r="N7512" t="str">
            <v>169501 e 169628</v>
          </cell>
        </row>
        <row r="7513">
          <cell r="M7513">
            <v>2</v>
          </cell>
          <cell r="N7513" t="str">
            <v>169501 e 169628</v>
          </cell>
        </row>
        <row r="7514">
          <cell r="M7514">
            <v>2</v>
          </cell>
          <cell r="N7514" t="str">
            <v>169501 e 169628</v>
          </cell>
        </row>
        <row r="7515">
          <cell r="M7515">
            <v>2</v>
          </cell>
          <cell r="N7515" t="str">
            <v>169501 e 169628</v>
          </cell>
        </row>
        <row r="7516">
          <cell r="M7516" t="str">
            <v>-</v>
          </cell>
          <cell r="N7516" t="str">
            <v>-</v>
          </cell>
        </row>
        <row r="7517">
          <cell r="M7517">
            <v>1</v>
          </cell>
          <cell r="N7517">
            <v>168639</v>
          </cell>
        </row>
        <row r="7518">
          <cell r="M7518">
            <v>1</v>
          </cell>
          <cell r="N7518">
            <v>169112</v>
          </cell>
        </row>
        <row r="7519">
          <cell r="M7519">
            <v>1</v>
          </cell>
          <cell r="N7519">
            <v>169112</v>
          </cell>
        </row>
        <row r="7520">
          <cell r="M7520">
            <v>1</v>
          </cell>
          <cell r="N7520">
            <v>169424</v>
          </cell>
        </row>
        <row r="7521">
          <cell r="M7521">
            <v>1</v>
          </cell>
          <cell r="N7521" t="str">
            <v>-</v>
          </cell>
        </row>
        <row r="7522">
          <cell r="M7522">
            <v>1</v>
          </cell>
          <cell r="N7522" t="str">
            <v>-</v>
          </cell>
        </row>
        <row r="7523">
          <cell r="M7523">
            <v>1</v>
          </cell>
          <cell r="N7523">
            <v>167794</v>
          </cell>
        </row>
        <row r="7524">
          <cell r="M7524">
            <v>1</v>
          </cell>
          <cell r="N7524">
            <v>167794</v>
          </cell>
        </row>
        <row r="7525">
          <cell r="M7525">
            <v>1</v>
          </cell>
          <cell r="N7525">
            <v>167794</v>
          </cell>
        </row>
        <row r="7526">
          <cell r="M7526">
            <v>1</v>
          </cell>
          <cell r="N7526">
            <v>167794</v>
          </cell>
        </row>
        <row r="7527">
          <cell r="M7527">
            <v>1</v>
          </cell>
          <cell r="N7527">
            <v>168313</v>
          </cell>
        </row>
        <row r="7528">
          <cell r="M7528">
            <v>1</v>
          </cell>
          <cell r="N7528">
            <v>168313</v>
          </cell>
        </row>
        <row r="7529">
          <cell r="M7529">
            <v>1</v>
          </cell>
          <cell r="N7529">
            <v>168313</v>
          </cell>
        </row>
        <row r="7530">
          <cell r="M7530">
            <v>1</v>
          </cell>
          <cell r="N7530">
            <v>168313</v>
          </cell>
        </row>
        <row r="7531">
          <cell r="M7531">
            <v>1</v>
          </cell>
          <cell r="N7531">
            <v>168313</v>
          </cell>
        </row>
        <row r="7532">
          <cell r="M7532">
            <v>1</v>
          </cell>
          <cell r="N7532">
            <v>168313</v>
          </cell>
        </row>
        <row r="7533">
          <cell r="M7533">
            <v>1</v>
          </cell>
          <cell r="N7533">
            <v>168313</v>
          </cell>
        </row>
        <row r="7534">
          <cell r="M7534">
            <v>1</v>
          </cell>
          <cell r="N7534">
            <v>168398</v>
          </cell>
        </row>
        <row r="7535">
          <cell r="M7535">
            <v>2</v>
          </cell>
          <cell r="N7535">
            <v>168640</v>
          </cell>
        </row>
        <row r="7536">
          <cell r="M7536">
            <v>2</v>
          </cell>
          <cell r="N7536">
            <v>168640</v>
          </cell>
        </row>
        <row r="7537">
          <cell r="M7537">
            <v>1</v>
          </cell>
          <cell r="N7537">
            <v>169066</v>
          </cell>
        </row>
        <row r="7538">
          <cell r="M7538">
            <v>1</v>
          </cell>
          <cell r="N7538">
            <v>169066</v>
          </cell>
        </row>
        <row r="7539">
          <cell r="M7539">
            <v>1</v>
          </cell>
          <cell r="N7539">
            <v>169066</v>
          </cell>
        </row>
        <row r="7540">
          <cell r="M7540">
            <v>2</v>
          </cell>
          <cell r="N7540">
            <v>169379</v>
          </cell>
        </row>
        <row r="7541">
          <cell r="M7541">
            <v>2</v>
          </cell>
          <cell r="N7541">
            <v>169379</v>
          </cell>
        </row>
        <row r="7542">
          <cell r="M7542">
            <v>2</v>
          </cell>
          <cell r="N7542">
            <v>169379</v>
          </cell>
        </row>
        <row r="7543">
          <cell r="M7543">
            <v>2</v>
          </cell>
          <cell r="N7543">
            <v>169379</v>
          </cell>
        </row>
        <row r="7544">
          <cell r="M7544">
            <v>1</v>
          </cell>
          <cell r="N7544">
            <v>169425</v>
          </cell>
        </row>
        <row r="7545">
          <cell r="M7545">
            <v>1</v>
          </cell>
          <cell r="N7545">
            <v>169425</v>
          </cell>
        </row>
        <row r="7546">
          <cell r="M7546">
            <v>1</v>
          </cell>
          <cell r="N7546">
            <v>169425</v>
          </cell>
        </row>
        <row r="7547">
          <cell r="M7547">
            <v>2</v>
          </cell>
          <cell r="N7547" t="str">
            <v>-</v>
          </cell>
        </row>
        <row r="7548">
          <cell r="M7548">
            <v>2</v>
          </cell>
          <cell r="N7548" t="str">
            <v>169491 e 169618</v>
          </cell>
        </row>
        <row r="7549">
          <cell r="M7549">
            <v>2</v>
          </cell>
          <cell r="N7549" t="str">
            <v>169491 e 169618</v>
          </cell>
        </row>
        <row r="7550">
          <cell r="M7550">
            <v>2</v>
          </cell>
          <cell r="N7550" t="str">
            <v>169491 e 169618</v>
          </cell>
        </row>
        <row r="7551">
          <cell r="M7551">
            <v>2</v>
          </cell>
          <cell r="N7551" t="str">
            <v>169491 e 169618</v>
          </cell>
        </row>
        <row r="7552">
          <cell r="M7552">
            <v>2</v>
          </cell>
          <cell r="N7552" t="str">
            <v>169491 e 169618</v>
          </cell>
        </row>
        <row r="7553">
          <cell r="M7553">
            <v>1</v>
          </cell>
          <cell r="N7553">
            <v>168641</v>
          </cell>
        </row>
        <row r="7554">
          <cell r="M7554">
            <v>1</v>
          </cell>
          <cell r="N7554">
            <v>168641</v>
          </cell>
        </row>
        <row r="7555">
          <cell r="M7555">
            <v>2</v>
          </cell>
          <cell r="N7555">
            <v>169369</v>
          </cell>
        </row>
        <row r="7556">
          <cell r="M7556">
            <v>2</v>
          </cell>
          <cell r="N7556">
            <v>169369</v>
          </cell>
        </row>
        <row r="7557">
          <cell r="M7557">
            <v>1</v>
          </cell>
          <cell r="N7557">
            <v>169426</v>
          </cell>
        </row>
        <row r="7558">
          <cell r="M7558">
            <v>1</v>
          </cell>
          <cell r="N7558">
            <v>169426</v>
          </cell>
        </row>
        <row r="7559">
          <cell r="M7559">
            <v>1</v>
          </cell>
          <cell r="N7559">
            <v>169426</v>
          </cell>
        </row>
        <row r="7560">
          <cell r="M7560">
            <v>1</v>
          </cell>
          <cell r="N7560">
            <v>169426</v>
          </cell>
        </row>
        <row r="7561">
          <cell r="M7561">
            <v>1</v>
          </cell>
          <cell r="N7561">
            <v>169426</v>
          </cell>
        </row>
        <row r="7562">
          <cell r="M7562">
            <v>1</v>
          </cell>
          <cell r="N7562">
            <v>169654</v>
          </cell>
        </row>
        <row r="7563">
          <cell r="M7563">
            <v>1</v>
          </cell>
          <cell r="N7563">
            <v>169654</v>
          </cell>
        </row>
        <row r="7564">
          <cell r="M7564">
            <v>1</v>
          </cell>
          <cell r="N7564">
            <v>169654</v>
          </cell>
        </row>
        <row r="7565">
          <cell r="M7565" t="str">
            <v>-</v>
          </cell>
          <cell r="N7565" t="str">
            <v>-</v>
          </cell>
        </row>
        <row r="7566">
          <cell r="M7566">
            <v>1</v>
          </cell>
          <cell r="N7566">
            <v>170862</v>
          </cell>
        </row>
        <row r="7567">
          <cell r="M7567">
            <v>1</v>
          </cell>
          <cell r="N7567">
            <v>170862</v>
          </cell>
        </row>
        <row r="7568">
          <cell r="M7568">
            <v>1</v>
          </cell>
          <cell r="N7568">
            <v>170862</v>
          </cell>
        </row>
        <row r="7569">
          <cell r="M7569">
            <v>1</v>
          </cell>
          <cell r="N7569">
            <v>170862</v>
          </cell>
        </row>
        <row r="7570">
          <cell r="M7570">
            <v>1</v>
          </cell>
          <cell r="N7570">
            <v>170862</v>
          </cell>
        </row>
        <row r="7571">
          <cell r="M7571">
            <v>1</v>
          </cell>
          <cell r="N7571">
            <v>170862</v>
          </cell>
        </row>
        <row r="7572">
          <cell r="M7572">
            <v>1</v>
          </cell>
          <cell r="N7572">
            <v>170883</v>
          </cell>
        </row>
        <row r="7573">
          <cell r="M7573">
            <v>1</v>
          </cell>
          <cell r="N7573">
            <v>170883</v>
          </cell>
        </row>
        <row r="7574">
          <cell r="M7574">
            <v>1</v>
          </cell>
          <cell r="N7574">
            <v>171410</v>
          </cell>
        </row>
        <row r="7575">
          <cell r="M7575">
            <v>1</v>
          </cell>
          <cell r="N7575" t="str">
            <v>-</v>
          </cell>
        </row>
        <row r="7576">
          <cell r="M7576">
            <v>1</v>
          </cell>
          <cell r="N7576">
            <v>170989</v>
          </cell>
        </row>
        <row r="7577">
          <cell r="M7577">
            <v>1</v>
          </cell>
          <cell r="N7577">
            <v>170989</v>
          </cell>
        </row>
        <row r="7578">
          <cell r="M7578">
            <v>1</v>
          </cell>
          <cell r="N7578">
            <v>170989</v>
          </cell>
        </row>
        <row r="7579">
          <cell r="M7579">
            <v>1</v>
          </cell>
          <cell r="N7579">
            <v>170989</v>
          </cell>
        </row>
        <row r="7580">
          <cell r="M7580">
            <v>1</v>
          </cell>
          <cell r="N7580">
            <v>170989</v>
          </cell>
        </row>
        <row r="7581">
          <cell r="M7581">
            <v>1</v>
          </cell>
          <cell r="N7581">
            <v>170989</v>
          </cell>
        </row>
        <row r="7582">
          <cell r="M7582">
            <v>1</v>
          </cell>
          <cell r="N7582">
            <v>170989</v>
          </cell>
        </row>
        <row r="7583">
          <cell r="M7583">
            <v>1</v>
          </cell>
          <cell r="N7583">
            <v>171015</v>
          </cell>
        </row>
        <row r="7584">
          <cell r="M7584">
            <v>1</v>
          </cell>
          <cell r="N7584">
            <v>171015</v>
          </cell>
        </row>
        <row r="7585">
          <cell r="M7585">
            <v>1</v>
          </cell>
          <cell r="N7585">
            <v>171455</v>
          </cell>
        </row>
        <row r="7586">
          <cell r="M7586">
            <v>1</v>
          </cell>
          <cell r="N7586">
            <v>170806</v>
          </cell>
        </row>
        <row r="7587">
          <cell r="M7587">
            <v>1</v>
          </cell>
          <cell r="N7587">
            <v>170806</v>
          </cell>
        </row>
        <row r="7588">
          <cell r="M7588">
            <v>1</v>
          </cell>
          <cell r="N7588">
            <v>170806</v>
          </cell>
        </row>
        <row r="7589">
          <cell r="M7589">
            <v>1</v>
          </cell>
          <cell r="N7589">
            <v>170806</v>
          </cell>
        </row>
        <row r="7590">
          <cell r="M7590">
            <v>1</v>
          </cell>
          <cell r="N7590">
            <v>170806</v>
          </cell>
        </row>
        <row r="7591">
          <cell r="M7591">
            <v>1</v>
          </cell>
          <cell r="N7591">
            <v>170806</v>
          </cell>
        </row>
        <row r="7592">
          <cell r="M7592">
            <v>1</v>
          </cell>
          <cell r="N7592">
            <v>170806</v>
          </cell>
        </row>
        <row r="7593">
          <cell r="M7593">
            <v>1</v>
          </cell>
          <cell r="N7593">
            <v>170806</v>
          </cell>
        </row>
        <row r="7594">
          <cell r="M7594">
            <v>1</v>
          </cell>
          <cell r="N7594">
            <v>171750</v>
          </cell>
        </row>
        <row r="7595">
          <cell r="M7595">
            <v>1</v>
          </cell>
          <cell r="N7595">
            <v>171750</v>
          </cell>
        </row>
        <row r="7596">
          <cell r="M7596">
            <v>1</v>
          </cell>
          <cell r="N7596">
            <v>171751</v>
          </cell>
        </row>
        <row r="7597">
          <cell r="M7597">
            <v>1</v>
          </cell>
          <cell r="N7597">
            <v>171751</v>
          </cell>
        </row>
        <row r="7598">
          <cell r="M7598">
            <v>1</v>
          </cell>
          <cell r="N7598">
            <v>171751</v>
          </cell>
        </row>
        <row r="7599">
          <cell r="M7599">
            <v>1</v>
          </cell>
          <cell r="N7599">
            <v>171751</v>
          </cell>
        </row>
        <row r="7600">
          <cell r="M7600">
            <v>1</v>
          </cell>
          <cell r="N7600">
            <v>171751</v>
          </cell>
        </row>
        <row r="7601">
          <cell r="M7601">
            <v>1</v>
          </cell>
          <cell r="N7601">
            <v>171753</v>
          </cell>
        </row>
        <row r="7602">
          <cell r="M7602">
            <v>1</v>
          </cell>
          <cell r="N7602">
            <v>171753</v>
          </cell>
        </row>
        <row r="7603">
          <cell r="M7603">
            <v>1</v>
          </cell>
          <cell r="N7603">
            <v>171905</v>
          </cell>
        </row>
        <row r="7604">
          <cell r="M7604">
            <v>1</v>
          </cell>
          <cell r="N7604">
            <v>170132</v>
          </cell>
        </row>
        <row r="7605">
          <cell r="M7605">
            <v>1</v>
          </cell>
          <cell r="N7605">
            <v>170132</v>
          </cell>
        </row>
        <row r="7606">
          <cell r="M7606">
            <v>1</v>
          </cell>
          <cell r="N7606">
            <v>170132</v>
          </cell>
        </row>
        <row r="7607">
          <cell r="M7607">
            <v>1</v>
          </cell>
          <cell r="N7607">
            <v>170346</v>
          </cell>
        </row>
        <row r="7608">
          <cell r="M7608">
            <v>1</v>
          </cell>
          <cell r="N7608">
            <v>170346</v>
          </cell>
        </row>
        <row r="7609">
          <cell r="M7609">
            <v>1</v>
          </cell>
          <cell r="N7609">
            <v>170395</v>
          </cell>
        </row>
        <row r="7610">
          <cell r="M7610">
            <v>1</v>
          </cell>
          <cell r="N7610">
            <v>170395</v>
          </cell>
        </row>
        <row r="7611">
          <cell r="M7611">
            <v>1</v>
          </cell>
          <cell r="N7611">
            <v>170395</v>
          </cell>
        </row>
        <row r="7612">
          <cell r="M7612">
            <v>1</v>
          </cell>
          <cell r="N7612" t="str">
            <v>-</v>
          </cell>
        </row>
        <row r="7613">
          <cell r="M7613">
            <v>1</v>
          </cell>
          <cell r="N7613" t="str">
            <v>-</v>
          </cell>
        </row>
        <row r="7614">
          <cell r="M7614">
            <v>1</v>
          </cell>
          <cell r="N7614" t="str">
            <v>-</v>
          </cell>
        </row>
        <row r="7615">
          <cell r="M7615">
            <v>1</v>
          </cell>
          <cell r="N7615" t="str">
            <v>-</v>
          </cell>
        </row>
        <row r="7616">
          <cell r="M7616">
            <v>1</v>
          </cell>
          <cell r="N7616" t="str">
            <v>-</v>
          </cell>
        </row>
        <row r="7617">
          <cell r="M7617">
            <v>1</v>
          </cell>
          <cell r="N7617" t="str">
            <v>-</v>
          </cell>
        </row>
        <row r="7618">
          <cell r="M7618">
            <v>2</v>
          </cell>
          <cell r="N7618" t="str">
            <v>-</v>
          </cell>
        </row>
        <row r="7619">
          <cell r="M7619">
            <v>3</v>
          </cell>
          <cell r="N7619" t="str">
            <v>-</v>
          </cell>
        </row>
        <row r="7620">
          <cell r="M7620">
            <v>1</v>
          </cell>
          <cell r="N7620">
            <v>170876</v>
          </cell>
        </row>
        <row r="7621">
          <cell r="M7621">
            <v>1</v>
          </cell>
          <cell r="N7621">
            <v>170986</v>
          </cell>
        </row>
        <row r="7622">
          <cell r="M7622">
            <v>1</v>
          </cell>
          <cell r="N7622">
            <v>170986</v>
          </cell>
        </row>
        <row r="7623">
          <cell r="M7623">
            <v>1</v>
          </cell>
          <cell r="N7623">
            <v>170113</v>
          </cell>
        </row>
        <row r="7624">
          <cell r="M7624">
            <v>2</v>
          </cell>
          <cell r="N7624">
            <v>170268</v>
          </cell>
        </row>
        <row r="7625">
          <cell r="M7625">
            <v>2</v>
          </cell>
          <cell r="N7625">
            <v>170314</v>
          </cell>
        </row>
        <row r="7626">
          <cell r="M7626">
            <v>1</v>
          </cell>
          <cell r="N7626">
            <v>170359</v>
          </cell>
        </row>
        <row r="7627">
          <cell r="M7627">
            <v>1</v>
          </cell>
          <cell r="N7627">
            <v>170359</v>
          </cell>
        </row>
        <row r="7628">
          <cell r="M7628">
            <v>1</v>
          </cell>
          <cell r="N7628">
            <v>170359</v>
          </cell>
        </row>
        <row r="7629">
          <cell r="M7629">
            <v>1</v>
          </cell>
          <cell r="N7629">
            <v>170359</v>
          </cell>
        </row>
        <row r="7630">
          <cell r="M7630">
            <v>1</v>
          </cell>
          <cell r="N7630">
            <v>170359</v>
          </cell>
        </row>
        <row r="7631">
          <cell r="M7631">
            <v>1</v>
          </cell>
          <cell r="N7631">
            <v>170407</v>
          </cell>
        </row>
        <row r="7632">
          <cell r="M7632">
            <v>1</v>
          </cell>
          <cell r="N7632">
            <v>170407</v>
          </cell>
        </row>
        <row r="7633">
          <cell r="M7633">
            <v>1</v>
          </cell>
          <cell r="N7633">
            <v>170407</v>
          </cell>
        </row>
        <row r="7634">
          <cell r="M7634">
            <v>1</v>
          </cell>
          <cell r="N7634">
            <v>170803</v>
          </cell>
        </row>
        <row r="7635">
          <cell r="M7635">
            <v>1</v>
          </cell>
          <cell r="N7635">
            <v>170803</v>
          </cell>
        </row>
        <row r="7636">
          <cell r="M7636">
            <v>1</v>
          </cell>
          <cell r="N7636">
            <v>170803</v>
          </cell>
        </row>
        <row r="7637">
          <cell r="M7637">
            <v>1</v>
          </cell>
          <cell r="N7637">
            <v>170803</v>
          </cell>
        </row>
        <row r="7638">
          <cell r="M7638">
            <v>1</v>
          </cell>
          <cell r="N7638">
            <v>170803</v>
          </cell>
        </row>
        <row r="7639">
          <cell r="M7639">
            <v>1</v>
          </cell>
          <cell r="N7639">
            <v>170803</v>
          </cell>
        </row>
        <row r="7640">
          <cell r="M7640">
            <v>1</v>
          </cell>
          <cell r="N7640">
            <v>170803</v>
          </cell>
        </row>
        <row r="7641">
          <cell r="M7641">
            <v>1</v>
          </cell>
          <cell r="N7641">
            <v>170803</v>
          </cell>
        </row>
        <row r="7642">
          <cell r="M7642">
            <v>1</v>
          </cell>
          <cell r="N7642">
            <v>170803</v>
          </cell>
        </row>
        <row r="7643">
          <cell r="M7643">
            <v>1</v>
          </cell>
          <cell r="N7643">
            <v>170803</v>
          </cell>
        </row>
        <row r="7644">
          <cell r="M7644">
            <v>1</v>
          </cell>
          <cell r="N7644">
            <v>170803</v>
          </cell>
        </row>
        <row r="7645">
          <cell r="M7645">
            <v>1</v>
          </cell>
          <cell r="N7645">
            <v>170803</v>
          </cell>
        </row>
        <row r="7646">
          <cell r="M7646">
            <v>1</v>
          </cell>
          <cell r="N7646">
            <v>170803</v>
          </cell>
        </row>
        <row r="7647">
          <cell r="M7647">
            <v>1</v>
          </cell>
          <cell r="N7647">
            <v>170803</v>
          </cell>
        </row>
        <row r="7648">
          <cell r="M7648">
            <v>1</v>
          </cell>
          <cell r="N7648">
            <v>170815</v>
          </cell>
        </row>
        <row r="7649">
          <cell r="M7649">
            <v>1</v>
          </cell>
          <cell r="N7649">
            <v>170815</v>
          </cell>
        </row>
        <row r="7650">
          <cell r="M7650">
            <v>1</v>
          </cell>
          <cell r="N7650">
            <v>170815</v>
          </cell>
        </row>
        <row r="7651">
          <cell r="M7651">
            <v>1</v>
          </cell>
          <cell r="N7651">
            <v>170850</v>
          </cell>
        </row>
        <row r="7652">
          <cell r="M7652">
            <v>1</v>
          </cell>
          <cell r="N7652">
            <v>170850</v>
          </cell>
        </row>
        <row r="7653">
          <cell r="M7653">
            <v>1</v>
          </cell>
          <cell r="N7653">
            <v>170850</v>
          </cell>
        </row>
        <row r="7654">
          <cell r="M7654">
            <v>1</v>
          </cell>
          <cell r="N7654">
            <v>170850</v>
          </cell>
        </row>
        <row r="7655">
          <cell r="M7655">
            <v>1</v>
          </cell>
          <cell r="N7655">
            <v>170850</v>
          </cell>
        </row>
        <row r="7656">
          <cell r="M7656">
            <v>1</v>
          </cell>
          <cell r="N7656">
            <v>170878</v>
          </cell>
        </row>
        <row r="7657">
          <cell r="M7657">
            <v>1</v>
          </cell>
          <cell r="N7657">
            <v>170878</v>
          </cell>
        </row>
        <row r="7658">
          <cell r="M7658">
            <v>1</v>
          </cell>
          <cell r="N7658">
            <v>170878</v>
          </cell>
        </row>
        <row r="7659">
          <cell r="M7659">
            <v>1</v>
          </cell>
          <cell r="N7659">
            <v>170878</v>
          </cell>
        </row>
        <row r="7660">
          <cell r="M7660">
            <v>1</v>
          </cell>
          <cell r="N7660">
            <v>171426</v>
          </cell>
        </row>
        <row r="7661">
          <cell r="M7661">
            <v>1</v>
          </cell>
          <cell r="N7661">
            <v>171426</v>
          </cell>
        </row>
        <row r="7662">
          <cell r="M7662">
            <v>1</v>
          </cell>
          <cell r="N7662">
            <v>170804</v>
          </cell>
        </row>
        <row r="7663">
          <cell r="M7663">
            <v>1</v>
          </cell>
          <cell r="N7663">
            <v>170804</v>
          </cell>
        </row>
        <row r="7664">
          <cell r="M7664">
            <v>1</v>
          </cell>
          <cell r="N7664">
            <v>170804</v>
          </cell>
        </row>
        <row r="7665">
          <cell r="M7665">
            <v>1</v>
          </cell>
          <cell r="N7665">
            <v>170804</v>
          </cell>
        </row>
        <row r="7666">
          <cell r="M7666">
            <v>1</v>
          </cell>
          <cell r="N7666">
            <v>170804</v>
          </cell>
        </row>
        <row r="7667">
          <cell r="M7667">
            <v>1</v>
          </cell>
          <cell r="N7667">
            <v>170804</v>
          </cell>
        </row>
        <row r="7668">
          <cell r="M7668">
            <v>1</v>
          </cell>
          <cell r="N7668">
            <v>170804</v>
          </cell>
        </row>
        <row r="7669">
          <cell r="M7669">
            <v>1</v>
          </cell>
          <cell r="N7669">
            <v>170804</v>
          </cell>
        </row>
        <row r="7670">
          <cell r="M7670">
            <v>1</v>
          </cell>
          <cell r="N7670">
            <v>170804</v>
          </cell>
        </row>
        <row r="7671">
          <cell r="M7671">
            <v>1</v>
          </cell>
          <cell r="N7671">
            <v>170804</v>
          </cell>
        </row>
        <row r="7672">
          <cell r="M7672">
            <v>1</v>
          </cell>
          <cell r="N7672">
            <v>170804</v>
          </cell>
        </row>
        <row r="7673">
          <cell r="M7673">
            <v>1</v>
          </cell>
          <cell r="N7673">
            <v>170851</v>
          </cell>
        </row>
        <row r="7674">
          <cell r="M7674">
            <v>1</v>
          </cell>
          <cell r="N7674">
            <v>170851</v>
          </cell>
        </row>
        <row r="7675">
          <cell r="M7675">
            <v>1</v>
          </cell>
          <cell r="N7675">
            <v>170851</v>
          </cell>
        </row>
        <row r="7676">
          <cell r="M7676">
            <v>1</v>
          </cell>
          <cell r="N7676">
            <v>170851</v>
          </cell>
        </row>
        <row r="7677">
          <cell r="M7677">
            <v>1</v>
          </cell>
          <cell r="N7677">
            <v>170851</v>
          </cell>
        </row>
        <row r="7678">
          <cell r="M7678">
            <v>1</v>
          </cell>
          <cell r="N7678">
            <v>170851</v>
          </cell>
        </row>
        <row r="7679">
          <cell r="M7679">
            <v>1</v>
          </cell>
          <cell r="N7679">
            <v>170879</v>
          </cell>
        </row>
        <row r="7680">
          <cell r="M7680">
            <v>1</v>
          </cell>
          <cell r="N7680">
            <v>170879</v>
          </cell>
        </row>
        <row r="7681">
          <cell r="M7681">
            <v>1</v>
          </cell>
          <cell r="N7681">
            <v>170879</v>
          </cell>
        </row>
        <row r="7682">
          <cell r="M7682">
            <v>1</v>
          </cell>
          <cell r="N7682">
            <v>170879</v>
          </cell>
        </row>
        <row r="7683">
          <cell r="M7683">
            <v>1</v>
          </cell>
          <cell r="N7683">
            <v>171009</v>
          </cell>
        </row>
        <row r="7684">
          <cell r="M7684">
            <v>1</v>
          </cell>
          <cell r="N7684">
            <v>171009</v>
          </cell>
        </row>
        <row r="7685">
          <cell r="M7685">
            <v>1</v>
          </cell>
          <cell r="N7685">
            <v>171009</v>
          </cell>
        </row>
        <row r="7686">
          <cell r="M7686">
            <v>1</v>
          </cell>
          <cell r="N7686">
            <v>171009</v>
          </cell>
        </row>
        <row r="7687">
          <cell r="M7687">
            <v>1</v>
          </cell>
          <cell r="N7687">
            <v>171428</v>
          </cell>
        </row>
        <row r="7688">
          <cell r="M7688">
            <v>1</v>
          </cell>
          <cell r="N7688">
            <v>171428</v>
          </cell>
        </row>
        <row r="7689">
          <cell r="M7689">
            <v>1</v>
          </cell>
          <cell r="N7689">
            <v>171556</v>
          </cell>
        </row>
        <row r="7690">
          <cell r="M7690">
            <v>1</v>
          </cell>
          <cell r="N7690">
            <v>171556</v>
          </cell>
        </row>
        <row r="7691">
          <cell r="M7691">
            <v>1</v>
          </cell>
          <cell r="N7691" t="str">
            <v>-</v>
          </cell>
        </row>
        <row r="7692">
          <cell r="M7692">
            <v>1</v>
          </cell>
          <cell r="N7692">
            <v>170807</v>
          </cell>
        </row>
        <row r="7693">
          <cell r="M7693">
            <v>1</v>
          </cell>
          <cell r="N7693">
            <v>170807</v>
          </cell>
        </row>
        <row r="7694">
          <cell r="M7694">
            <v>1</v>
          </cell>
          <cell r="N7694">
            <v>170807</v>
          </cell>
        </row>
        <row r="7695">
          <cell r="M7695">
            <v>1</v>
          </cell>
          <cell r="N7695">
            <v>170807</v>
          </cell>
        </row>
        <row r="7696">
          <cell r="M7696">
            <v>1</v>
          </cell>
          <cell r="N7696">
            <v>170807</v>
          </cell>
        </row>
        <row r="7697">
          <cell r="M7697">
            <v>1</v>
          </cell>
          <cell r="N7697">
            <v>170807</v>
          </cell>
        </row>
        <row r="7698">
          <cell r="M7698">
            <v>1</v>
          </cell>
          <cell r="N7698">
            <v>170807</v>
          </cell>
        </row>
        <row r="7699">
          <cell r="M7699">
            <v>1</v>
          </cell>
          <cell r="N7699">
            <v>170807</v>
          </cell>
        </row>
        <row r="7700">
          <cell r="M7700">
            <v>1</v>
          </cell>
          <cell r="N7700">
            <v>170807</v>
          </cell>
        </row>
        <row r="7701">
          <cell r="M7701">
            <v>1</v>
          </cell>
          <cell r="N7701">
            <v>170826</v>
          </cell>
        </row>
        <row r="7702">
          <cell r="M7702">
            <v>1</v>
          </cell>
          <cell r="N7702">
            <v>170855</v>
          </cell>
        </row>
        <row r="7703">
          <cell r="M7703">
            <v>1</v>
          </cell>
          <cell r="N7703">
            <v>170855</v>
          </cell>
        </row>
        <row r="7704">
          <cell r="M7704">
            <v>1</v>
          </cell>
          <cell r="N7704">
            <v>170855</v>
          </cell>
        </row>
        <row r="7705">
          <cell r="M7705">
            <v>1</v>
          </cell>
          <cell r="N7705">
            <v>170855</v>
          </cell>
        </row>
        <row r="7706">
          <cell r="M7706">
            <v>1</v>
          </cell>
          <cell r="N7706">
            <v>170855</v>
          </cell>
        </row>
        <row r="7707">
          <cell r="M7707">
            <v>1</v>
          </cell>
          <cell r="N7707">
            <v>170972</v>
          </cell>
        </row>
        <row r="7708">
          <cell r="M7708">
            <v>1</v>
          </cell>
          <cell r="N7708">
            <v>170972</v>
          </cell>
        </row>
        <row r="7709">
          <cell r="M7709">
            <v>1</v>
          </cell>
          <cell r="N7709">
            <v>170972</v>
          </cell>
        </row>
        <row r="7710">
          <cell r="M7710">
            <v>1</v>
          </cell>
          <cell r="N7710">
            <v>170972</v>
          </cell>
        </row>
        <row r="7711">
          <cell r="M7711">
            <v>1</v>
          </cell>
          <cell r="N7711">
            <v>171012</v>
          </cell>
        </row>
        <row r="7712">
          <cell r="M7712">
            <v>1</v>
          </cell>
          <cell r="N7712">
            <v>171012</v>
          </cell>
        </row>
        <row r="7713">
          <cell r="M7713">
            <v>1</v>
          </cell>
          <cell r="N7713">
            <v>171012</v>
          </cell>
        </row>
        <row r="7714">
          <cell r="M7714">
            <v>1</v>
          </cell>
          <cell r="N7714">
            <v>171012</v>
          </cell>
        </row>
        <row r="7715">
          <cell r="M7715">
            <v>1</v>
          </cell>
          <cell r="N7715">
            <v>171012</v>
          </cell>
        </row>
        <row r="7716">
          <cell r="M7716">
            <v>1</v>
          </cell>
          <cell r="N7716">
            <v>171448</v>
          </cell>
        </row>
        <row r="7717">
          <cell r="M7717">
            <v>1</v>
          </cell>
          <cell r="N7717">
            <v>170092</v>
          </cell>
        </row>
        <row r="7718">
          <cell r="M7718">
            <v>1</v>
          </cell>
          <cell r="N7718">
            <v>170092</v>
          </cell>
        </row>
        <row r="7719">
          <cell r="M7719">
            <v>1</v>
          </cell>
          <cell r="N7719">
            <v>170264</v>
          </cell>
        </row>
        <row r="7720">
          <cell r="M7720">
            <v>1</v>
          </cell>
          <cell r="N7720">
            <v>170310</v>
          </cell>
        </row>
        <row r="7721">
          <cell r="M7721">
            <v>1</v>
          </cell>
          <cell r="N7721">
            <v>170310</v>
          </cell>
        </row>
        <row r="7722">
          <cell r="M7722">
            <v>1</v>
          </cell>
          <cell r="N7722">
            <v>170310</v>
          </cell>
        </row>
        <row r="7723">
          <cell r="M7723">
            <v>1</v>
          </cell>
          <cell r="N7723">
            <v>170310</v>
          </cell>
        </row>
        <row r="7724">
          <cell r="M7724">
            <v>1</v>
          </cell>
          <cell r="N7724">
            <v>170355</v>
          </cell>
        </row>
        <row r="7725">
          <cell r="M7725">
            <v>1</v>
          </cell>
          <cell r="N7725">
            <v>170640</v>
          </cell>
        </row>
        <row r="7726">
          <cell r="M7726">
            <v>1</v>
          </cell>
          <cell r="N7726">
            <v>170653</v>
          </cell>
        </row>
        <row r="7727">
          <cell r="M7727">
            <v>1</v>
          </cell>
          <cell r="N7727">
            <v>170654</v>
          </cell>
        </row>
        <row r="7728">
          <cell r="M7728">
            <v>1</v>
          </cell>
          <cell r="N7728">
            <v>170802</v>
          </cell>
        </row>
        <row r="7729">
          <cell r="M7729">
            <v>1</v>
          </cell>
          <cell r="N7729">
            <v>170802</v>
          </cell>
        </row>
        <row r="7730">
          <cell r="M7730">
            <v>1</v>
          </cell>
          <cell r="N7730">
            <v>170813</v>
          </cell>
        </row>
        <row r="7731">
          <cell r="M7731">
            <v>1</v>
          </cell>
          <cell r="N7731">
            <v>170813</v>
          </cell>
        </row>
        <row r="7732">
          <cell r="M7732">
            <v>1</v>
          </cell>
          <cell r="N7732">
            <v>170849</v>
          </cell>
        </row>
        <row r="7733">
          <cell r="M7733">
            <v>1</v>
          </cell>
          <cell r="N7733">
            <v>170849</v>
          </cell>
        </row>
        <row r="7734">
          <cell r="M7734">
            <v>1</v>
          </cell>
          <cell r="N7734">
            <v>170872</v>
          </cell>
        </row>
        <row r="7735">
          <cell r="M7735">
            <v>1</v>
          </cell>
          <cell r="N7735">
            <v>170872</v>
          </cell>
        </row>
        <row r="7736">
          <cell r="M7736">
            <v>1</v>
          </cell>
          <cell r="N7736">
            <v>171008</v>
          </cell>
        </row>
        <row r="7737">
          <cell r="M7737">
            <v>1</v>
          </cell>
          <cell r="N7737">
            <v>171008</v>
          </cell>
        </row>
        <row r="7738">
          <cell r="M7738">
            <v>1</v>
          </cell>
          <cell r="N7738">
            <v>171008</v>
          </cell>
        </row>
        <row r="7739">
          <cell r="M7739">
            <v>1</v>
          </cell>
          <cell r="N7739">
            <v>171008</v>
          </cell>
        </row>
        <row r="7740">
          <cell r="M7740">
            <v>1</v>
          </cell>
          <cell r="N7740">
            <v>171021</v>
          </cell>
        </row>
        <row r="7741">
          <cell r="M7741">
            <v>1</v>
          </cell>
          <cell r="N7741">
            <v>171420</v>
          </cell>
        </row>
        <row r="7742">
          <cell r="M7742">
            <v>1</v>
          </cell>
          <cell r="N7742">
            <v>171420</v>
          </cell>
        </row>
        <row r="7743">
          <cell r="M7743">
            <v>1</v>
          </cell>
          <cell r="N7743">
            <v>171555</v>
          </cell>
        </row>
        <row r="7744">
          <cell r="M7744">
            <v>1</v>
          </cell>
          <cell r="N7744">
            <v>171555</v>
          </cell>
        </row>
        <row r="7745">
          <cell r="M7745">
            <v>1</v>
          </cell>
          <cell r="N7745">
            <v>171555</v>
          </cell>
        </row>
        <row r="7746">
          <cell r="M7746">
            <v>1</v>
          </cell>
          <cell r="N7746">
            <v>171555</v>
          </cell>
        </row>
        <row r="7747">
          <cell r="M7747">
            <v>1</v>
          </cell>
          <cell r="N7747">
            <v>171555</v>
          </cell>
        </row>
        <row r="7748">
          <cell r="M7748">
            <v>1</v>
          </cell>
          <cell r="N7748">
            <v>171555</v>
          </cell>
        </row>
        <row r="7749">
          <cell r="M7749">
            <v>1</v>
          </cell>
          <cell r="N7749">
            <v>171555</v>
          </cell>
        </row>
        <row r="7750">
          <cell r="M7750">
            <v>1</v>
          </cell>
          <cell r="N7750">
            <v>171555</v>
          </cell>
        </row>
        <row r="7751">
          <cell r="M7751">
            <v>1</v>
          </cell>
          <cell r="N7751">
            <v>171555</v>
          </cell>
        </row>
        <row r="7752">
          <cell r="M7752">
            <v>1</v>
          </cell>
          <cell r="N7752">
            <v>171555</v>
          </cell>
        </row>
        <row r="7753">
          <cell r="M7753">
            <v>1</v>
          </cell>
          <cell r="N7753">
            <v>170122</v>
          </cell>
        </row>
        <row r="7754">
          <cell r="M7754">
            <v>1</v>
          </cell>
          <cell r="N7754">
            <v>170122</v>
          </cell>
        </row>
        <row r="7755">
          <cell r="M7755">
            <v>1</v>
          </cell>
          <cell r="N7755">
            <v>170333</v>
          </cell>
        </row>
        <row r="7756">
          <cell r="M7756">
            <v>1</v>
          </cell>
          <cell r="N7756">
            <v>170333</v>
          </cell>
        </row>
        <row r="7757">
          <cell r="M7757">
            <v>1</v>
          </cell>
          <cell r="N7757">
            <v>170333</v>
          </cell>
        </row>
        <row r="7758">
          <cell r="M7758">
            <v>1</v>
          </cell>
          <cell r="N7758">
            <v>170378</v>
          </cell>
        </row>
        <row r="7759">
          <cell r="M7759">
            <v>1</v>
          </cell>
          <cell r="N7759">
            <v>170378</v>
          </cell>
        </row>
        <row r="7760">
          <cell r="M7760">
            <v>1</v>
          </cell>
          <cell r="N7760">
            <v>170664</v>
          </cell>
        </row>
        <row r="7761">
          <cell r="M7761">
            <v>1</v>
          </cell>
          <cell r="N7761">
            <v>170987</v>
          </cell>
        </row>
        <row r="7762">
          <cell r="M7762">
            <v>1</v>
          </cell>
          <cell r="N7762">
            <v>171025</v>
          </cell>
        </row>
        <row r="7763">
          <cell r="M7763">
            <v>1</v>
          </cell>
          <cell r="N7763" t="str">
            <v>-</v>
          </cell>
        </row>
        <row r="7764">
          <cell r="M7764">
            <v>1</v>
          </cell>
          <cell r="N7764" t="str">
            <v>-</v>
          </cell>
        </row>
        <row r="7765">
          <cell r="M7765">
            <v>1</v>
          </cell>
          <cell r="N7765" t="str">
            <v>-</v>
          </cell>
        </row>
        <row r="7766">
          <cell r="M7766">
            <v>1</v>
          </cell>
          <cell r="N7766" t="str">
            <v>-</v>
          </cell>
        </row>
        <row r="7767">
          <cell r="M7767">
            <v>1</v>
          </cell>
          <cell r="N7767">
            <v>170123</v>
          </cell>
        </row>
        <row r="7768">
          <cell r="M7768">
            <v>1</v>
          </cell>
          <cell r="N7768">
            <v>170123</v>
          </cell>
        </row>
        <row r="7769">
          <cell r="M7769">
            <v>1</v>
          </cell>
          <cell r="N7769">
            <v>170123</v>
          </cell>
        </row>
        <row r="7770">
          <cell r="M7770">
            <v>1</v>
          </cell>
          <cell r="N7770">
            <v>170334</v>
          </cell>
        </row>
        <row r="7771">
          <cell r="M7771">
            <v>1</v>
          </cell>
          <cell r="N7771">
            <v>170334</v>
          </cell>
        </row>
        <row r="7772">
          <cell r="M7772">
            <v>1</v>
          </cell>
          <cell r="N7772">
            <v>170379</v>
          </cell>
        </row>
        <row r="7773">
          <cell r="M7773">
            <v>1</v>
          </cell>
          <cell r="N7773">
            <v>170379</v>
          </cell>
        </row>
        <row r="7774">
          <cell r="M7774">
            <v>1</v>
          </cell>
          <cell r="N7774">
            <v>170428</v>
          </cell>
        </row>
        <row r="7775">
          <cell r="M7775">
            <v>1</v>
          </cell>
          <cell r="N7775">
            <v>170662</v>
          </cell>
        </row>
        <row r="7776">
          <cell r="M7776">
            <v>1</v>
          </cell>
          <cell r="N7776">
            <v>170662</v>
          </cell>
        </row>
        <row r="7777">
          <cell r="M7777">
            <v>1</v>
          </cell>
          <cell r="N7777">
            <v>170988</v>
          </cell>
        </row>
        <row r="7778">
          <cell r="M7778">
            <v>1</v>
          </cell>
          <cell r="N7778">
            <v>170988</v>
          </cell>
        </row>
        <row r="7779">
          <cell r="M7779">
            <v>1</v>
          </cell>
          <cell r="N7779">
            <v>170988</v>
          </cell>
        </row>
        <row r="7780">
          <cell r="M7780">
            <v>1</v>
          </cell>
          <cell r="N7780">
            <v>170988</v>
          </cell>
        </row>
        <row r="7781">
          <cell r="M7781">
            <v>1</v>
          </cell>
          <cell r="N7781">
            <v>170988</v>
          </cell>
        </row>
        <row r="7782">
          <cell r="M7782">
            <v>1</v>
          </cell>
          <cell r="N7782">
            <v>170988</v>
          </cell>
        </row>
        <row r="7783">
          <cell r="M7783">
            <v>1</v>
          </cell>
          <cell r="N7783">
            <v>171454</v>
          </cell>
        </row>
        <row r="7784">
          <cell r="M7784">
            <v>1</v>
          </cell>
          <cell r="N7784" t="str">
            <v>-</v>
          </cell>
        </row>
        <row r="7785">
          <cell r="M7785">
            <v>1</v>
          </cell>
          <cell r="N7785" t="str">
            <v>-</v>
          </cell>
        </row>
        <row r="7786">
          <cell r="M7786">
            <v>1</v>
          </cell>
          <cell r="N7786" t="str">
            <v>-</v>
          </cell>
        </row>
        <row r="7787">
          <cell r="M7787">
            <v>1</v>
          </cell>
          <cell r="N7787" t="str">
            <v>-</v>
          </cell>
        </row>
        <row r="7788">
          <cell r="M7788">
            <v>1</v>
          </cell>
          <cell r="N7788" t="str">
            <v>-</v>
          </cell>
        </row>
        <row r="7789">
          <cell r="M7789">
            <v>2</v>
          </cell>
          <cell r="N7789" t="str">
            <v>170070 e 170069</v>
          </cell>
        </row>
        <row r="7790">
          <cell r="M7790">
            <v>1</v>
          </cell>
          <cell r="N7790">
            <v>170853</v>
          </cell>
        </row>
        <row r="7791">
          <cell r="M7791">
            <v>1</v>
          </cell>
          <cell r="N7791">
            <v>170896</v>
          </cell>
        </row>
        <row r="7792">
          <cell r="M7792">
            <v>1</v>
          </cell>
          <cell r="N7792">
            <v>170896</v>
          </cell>
        </row>
        <row r="7793">
          <cell r="M7793">
            <v>1</v>
          </cell>
          <cell r="N7793">
            <v>170896</v>
          </cell>
        </row>
        <row r="7794">
          <cell r="M7794">
            <v>1</v>
          </cell>
          <cell r="N7794">
            <v>170896</v>
          </cell>
        </row>
        <row r="7795">
          <cell r="M7795">
            <v>1</v>
          </cell>
          <cell r="N7795">
            <v>170896</v>
          </cell>
        </row>
        <row r="7796">
          <cell r="M7796">
            <v>1</v>
          </cell>
          <cell r="N7796">
            <v>170900</v>
          </cell>
        </row>
        <row r="7797">
          <cell r="M7797">
            <v>1</v>
          </cell>
          <cell r="N7797">
            <v>171010</v>
          </cell>
        </row>
        <row r="7798">
          <cell r="M7798">
            <v>1</v>
          </cell>
          <cell r="N7798">
            <v>171010</v>
          </cell>
        </row>
        <row r="7799">
          <cell r="M7799">
            <v>1</v>
          </cell>
          <cell r="N7799">
            <v>171010</v>
          </cell>
        </row>
        <row r="7800">
          <cell r="M7800">
            <v>1</v>
          </cell>
          <cell r="N7800">
            <v>171010</v>
          </cell>
        </row>
        <row r="7801">
          <cell r="M7801">
            <v>1</v>
          </cell>
          <cell r="N7801">
            <v>171010</v>
          </cell>
        </row>
        <row r="7802">
          <cell r="M7802">
            <v>1</v>
          </cell>
          <cell r="N7802">
            <v>171010</v>
          </cell>
        </row>
        <row r="7803">
          <cell r="M7803">
            <v>2</v>
          </cell>
          <cell r="N7803">
            <v>171022</v>
          </cell>
        </row>
        <row r="7804">
          <cell r="M7804">
            <v>1</v>
          </cell>
          <cell r="N7804">
            <v>171444</v>
          </cell>
        </row>
        <row r="7805">
          <cell r="M7805">
            <v>1</v>
          </cell>
          <cell r="N7805">
            <v>170825</v>
          </cell>
        </row>
        <row r="7806">
          <cell r="M7806">
            <v>1</v>
          </cell>
          <cell r="N7806">
            <v>170825</v>
          </cell>
        </row>
        <row r="7807">
          <cell r="M7807">
            <v>1</v>
          </cell>
          <cell r="N7807">
            <v>170825</v>
          </cell>
        </row>
        <row r="7808">
          <cell r="M7808">
            <v>1</v>
          </cell>
          <cell r="N7808">
            <v>170854</v>
          </cell>
        </row>
        <row r="7809">
          <cell r="M7809">
            <v>1</v>
          </cell>
          <cell r="N7809">
            <v>170854</v>
          </cell>
        </row>
        <row r="7810">
          <cell r="M7810">
            <v>1</v>
          </cell>
          <cell r="N7810">
            <v>170854</v>
          </cell>
        </row>
        <row r="7811">
          <cell r="M7811">
            <v>1</v>
          </cell>
          <cell r="N7811">
            <v>170898</v>
          </cell>
        </row>
        <row r="7812">
          <cell r="M7812">
            <v>1</v>
          </cell>
          <cell r="N7812">
            <v>170898</v>
          </cell>
        </row>
        <row r="7813">
          <cell r="M7813">
            <v>1</v>
          </cell>
          <cell r="N7813">
            <v>170898</v>
          </cell>
        </row>
        <row r="7814">
          <cell r="M7814">
            <v>1</v>
          </cell>
          <cell r="N7814">
            <v>170898</v>
          </cell>
        </row>
        <row r="7815">
          <cell r="M7815">
            <v>1</v>
          </cell>
          <cell r="N7815">
            <v>170898</v>
          </cell>
        </row>
        <row r="7816">
          <cell r="M7816">
            <v>1</v>
          </cell>
          <cell r="N7816">
            <v>170898</v>
          </cell>
        </row>
        <row r="7817">
          <cell r="M7817">
            <v>1</v>
          </cell>
          <cell r="N7817">
            <v>170898</v>
          </cell>
        </row>
        <row r="7818">
          <cell r="M7818">
            <v>1</v>
          </cell>
          <cell r="N7818">
            <v>170898</v>
          </cell>
        </row>
        <row r="7819">
          <cell r="M7819">
            <v>1</v>
          </cell>
          <cell r="N7819">
            <v>170898</v>
          </cell>
        </row>
        <row r="7820">
          <cell r="M7820">
            <v>1</v>
          </cell>
          <cell r="N7820">
            <v>171011</v>
          </cell>
        </row>
        <row r="7821">
          <cell r="M7821">
            <v>1</v>
          </cell>
          <cell r="N7821">
            <v>171011</v>
          </cell>
        </row>
        <row r="7822">
          <cell r="M7822">
            <v>1</v>
          </cell>
          <cell r="N7822">
            <v>171011</v>
          </cell>
        </row>
        <row r="7823">
          <cell r="M7823">
            <v>1</v>
          </cell>
          <cell r="N7823">
            <v>171011</v>
          </cell>
        </row>
        <row r="7824">
          <cell r="M7824">
            <v>1</v>
          </cell>
          <cell r="N7824">
            <v>171011</v>
          </cell>
        </row>
        <row r="7825">
          <cell r="M7825">
            <v>1</v>
          </cell>
          <cell r="N7825">
            <v>171446</v>
          </cell>
        </row>
        <row r="7826">
          <cell r="M7826">
            <v>1</v>
          </cell>
          <cell r="N7826">
            <v>171446</v>
          </cell>
        </row>
        <row r="7827">
          <cell r="M7827">
            <v>1</v>
          </cell>
          <cell r="N7827">
            <v>170799</v>
          </cell>
        </row>
        <row r="7828">
          <cell r="M7828">
            <v>1</v>
          </cell>
          <cell r="N7828">
            <v>170799</v>
          </cell>
        </row>
        <row r="7829">
          <cell r="M7829">
            <v>1</v>
          </cell>
          <cell r="N7829">
            <v>170844</v>
          </cell>
        </row>
        <row r="7830">
          <cell r="M7830">
            <v>1</v>
          </cell>
          <cell r="N7830">
            <v>170844</v>
          </cell>
        </row>
        <row r="7831">
          <cell r="M7831">
            <v>1</v>
          </cell>
          <cell r="N7831">
            <v>170860</v>
          </cell>
        </row>
        <row r="7832">
          <cell r="M7832">
            <v>1</v>
          </cell>
          <cell r="N7832">
            <v>170860</v>
          </cell>
        </row>
        <row r="7833">
          <cell r="M7833">
            <v>1</v>
          </cell>
          <cell r="N7833">
            <v>170860</v>
          </cell>
        </row>
        <row r="7834">
          <cell r="M7834">
            <v>1</v>
          </cell>
          <cell r="N7834">
            <v>170860</v>
          </cell>
        </row>
        <row r="7835">
          <cell r="M7835">
            <v>1</v>
          </cell>
          <cell r="N7835">
            <v>170860</v>
          </cell>
        </row>
        <row r="7836">
          <cell r="M7836">
            <v>1</v>
          </cell>
          <cell r="N7836">
            <v>170882</v>
          </cell>
        </row>
        <row r="7837">
          <cell r="M7837">
            <v>1</v>
          </cell>
          <cell r="N7837">
            <v>170882</v>
          </cell>
        </row>
        <row r="7838">
          <cell r="M7838">
            <v>1</v>
          </cell>
          <cell r="N7838">
            <v>170882</v>
          </cell>
        </row>
        <row r="7839">
          <cell r="M7839">
            <v>1</v>
          </cell>
          <cell r="N7839">
            <v>170882</v>
          </cell>
        </row>
        <row r="7840">
          <cell r="M7840">
            <v>1</v>
          </cell>
          <cell r="N7840">
            <v>170882</v>
          </cell>
        </row>
        <row r="7841">
          <cell r="M7841">
            <v>1</v>
          </cell>
          <cell r="N7841">
            <v>170882</v>
          </cell>
        </row>
        <row r="7842">
          <cell r="M7842">
            <v>1</v>
          </cell>
          <cell r="N7842">
            <v>170882</v>
          </cell>
        </row>
        <row r="7843">
          <cell r="M7843">
            <v>1</v>
          </cell>
          <cell r="N7843">
            <v>170882</v>
          </cell>
        </row>
        <row r="7844">
          <cell r="M7844">
            <v>2</v>
          </cell>
          <cell r="N7844">
            <v>171019</v>
          </cell>
        </row>
        <row r="7845">
          <cell r="M7845">
            <v>2</v>
          </cell>
          <cell r="N7845">
            <v>171019</v>
          </cell>
        </row>
        <row r="7846">
          <cell r="M7846">
            <v>2</v>
          </cell>
          <cell r="N7846">
            <v>171019</v>
          </cell>
        </row>
        <row r="7847">
          <cell r="M7847">
            <v>2</v>
          </cell>
          <cell r="N7847">
            <v>171019</v>
          </cell>
        </row>
        <row r="7848">
          <cell r="M7848">
            <v>2</v>
          </cell>
          <cell r="N7848">
            <v>171019</v>
          </cell>
        </row>
        <row r="7849">
          <cell r="M7849">
            <v>2</v>
          </cell>
          <cell r="N7849">
            <v>171020</v>
          </cell>
        </row>
        <row r="7850">
          <cell r="M7850">
            <v>1</v>
          </cell>
          <cell r="N7850">
            <v>171409</v>
          </cell>
        </row>
        <row r="7851">
          <cell r="M7851">
            <v>1</v>
          </cell>
          <cell r="N7851">
            <v>171409</v>
          </cell>
        </row>
        <row r="7852">
          <cell r="M7852">
            <v>1</v>
          </cell>
          <cell r="N7852">
            <v>171554</v>
          </cell>
        </row>
        <row r="7853">
          <cell r="M7853">
            <v>1</v>
          </cell>
          <cell r="N7853">
            <v>171554</v>
          </cell>
        </row>
        <row r="7854">
          <cell r="M7854">
            <v>1</v>
          </cell>
          <cell r="N7854">
            <v>171554</v>
          </cell>
        </row>
        <row r="7855">
          <cell r="M7855">
            <v>1</v>
          </cell>
          <cell r="N7855">
            <v>171554</v>
          </cell>
        </row>
        <row r="7856">
          <cell r="M7856">
            <v>1</v>
          </cell>
          <cell r="N7856">
            <v>171554</v>
          </cell>
        </row>
        <row r="7857">
          <cell r="M7857">
            <v>1</v>
          </cell>
          <cell r="N7857">
            <v>171554</v>
          </cell>
        </row>
        <row r="7858">
          <cell r="M7858">
            <v>1</v>
          </cell>
          <cell r="N7858">
            <v>171554</v>
          </cell>
        </row>
        <row r="7859">
          <cell r="M7859">
            <v>1</v>
          </cell>
          <cell r="N7859">
            <v>171554</v>
          </cell>
        </row>
        <row r="7860">
          <cell r="M7860">
            <v>1</v>
          </cell>
          <cell r="N7860">
            <v>170837</v>
          </cell>
        </row>
        <row r="7861">
          <cell r="M7861">
            <v>1</v>
          </cell>
          <cell r="N7861">
            <v>170837</v>
          </cell>
        </row>
        <row r="7862">
          <cell r="M7862">
            <v>1</v>
          </cell>
          <cell r="N7862">
            <v>170837</v>
          </cell>
        </row>
        <row r="7863">
          <cell r="M7863">
            <v>1</v>
          </cell>
          <cell r="N7863">
            <v>170837</v>
          </cell>
        </row>
        <row r="7864">
          <cell r="M7864">
            <v>1</v>
          </cell>
          <cell r="N7864">
            <v>170837</v>
          </cell>
        </row>
        <row r="7865">
          <cell r="M7865">
            <v>1</v>
          </cell>
          <cell r="N7865">
            <v>170837</v>
          </cell>
        </row>
        <row r="7866">
          <cell r="M7866">
            <v>1</v>
          </cell>
          <cell r="N7866">
            <v>170871</v>
          </cell>
        </row>
        <row r="7867">
          <cell r="M7867">
            <v>1</v>
          </cell>
          <cell r="N7867">
            <v>170871</v>
          </cell>
        </row>
        <row r="7868">
          <cell r="M7868">
            <v>1</v>
          </cell>
          <cell r="N7868">
            <v>170871</v>
          </cell>
        </row>
        <row r="7869">
          <cell r="M7869">
            <v>1</v>
          </cell>
          <cell r="N7869">
            <v>170871</v>
          </cell>
        </row>
        <row r="7870">
          <cell r="M7870">
            <v>1</v>
          </cell>
          <cell r="N7870">
            <v>170871</v>
          </cell>
        </row>
        <row r="7871">
          <cell r="M7871">
            <v>1</v>
          </cell>
          <cell r="N7871">
            <v>170871</v>
          </cell>
        </row>
        <row r="7872">
          <cell r="M7872">
            <v>1</v>
          </cell>
          <cell r="N7872">
            <v>170871</v>
          </cell>
        </row>
        <row r="7873">
          <cell r="M7873">
            <v>1</v>
          </cell>
          <cell r="N7873">
            <v>170871</v>
          </cell>
        </row>
        <row r="7874">
          <cell r="M7874">
            <v>1</v>
          </cell>
          <cell r="N7874">
            <v>170871</v>
          </cell>
        </row>
        <row r="7875">
          <cell r="M7875">
            <v>1</v>
          </cell>
          <cell r="N7875">
            <v>170871</v>
          </cell>
        </row>
        <row r="7876">
          <cell r="M7876">
            <v>1</v>
          </cell>
          <cell r="N7876">
            <v>170871</v>
          </cell>
        </row>
        <row r="7877">
          <cell r="M7877">
            <v>1</v>
          </cell>
          <cell r="N7877">
            <v>170871</v>
          </cell>
        </row>
        <row r="7878">
          <cell r="M7878">
            <v>1</v>
          </cell>
          <cell r="N7878">
            <v>170871</v>
          </cell>
        </row>
        <row r="7879">
          <cell r="M7879">
            <v>1</v>
          </cell>
          <cell r="N7879">
            <v>170871</v>
          </cell>
        </row>
        <row r="7880">
          <cell r="M7880">
            <v>1</v>
          </cell>
          <cell r="N7880">
            <v>170871</v>
          </cell>
        </row>
        <row r="7881">
          <cell r="M7881">
            <v>1</v>
          </cell>
          <cell r="N7881">
            <v>170979</v>
          </cell>
        </row>
        <row r="7882">
          <cell r="M7882">
            <v>1</v>
          </cell>
          <cell r="N7882">
            <v>170979</v>
          </cell>
        </row>
        <row r="7883">
          <cell r="M7883">
            <v>1</v>
          </cell>
          <cell r="N7883">
            <v>170979</v>
          </cell>
        </row>
        <row r="7884">
          <cell r="M7884">
            <v>1</v>
          </cell>
          <cell r="N7884">
            <v>170979</v>
          </cell>
        </row>
        <row r="7885">
          <cell r="M7885">
            <v>1</v>
          </cell>
          <cell r="N7885">
            <v>170979</v>
          </cell>
        </row>
        <row r="7886">
          <cell r="M7886">
            <v>1</v>
          </cell>
          <cell r="N7886">
            <v>170979</v>
          </cell>
        </row>
        <row r="7887">
          <cell r="M7887">
            <v>2</v>
          </cell>
          <cell r="N7887">
            <v>170994</v>
          </cell>
        </row>
        <row r="7888">
          <cell r="M7888">
            <v>2</v>
          </cell>
          <cell r="N7888">
            <v>170994</v>
          </cell>
        </row>
        <row r="7889">
          <cell r="M7889">
            <v>1</v>
          </cell>
          <cell r="N7889">
            <v>170996</v>
          </cell>
        </row>
        <row r="7890">
          <cell r="M7890">
            <v>1</v>
          </cell>
          <cell r="N7890">
            <v>170996</v>
          </cell>
        </row>
        <row r="7891">
          <cell r="M7891">
            <v>1</v>
          </cell>
          <cell r="N7891">
            <v>170996</v>
          </cell>
        </row>
        <row r="7892">
          <cell r="M7892">
            <v>1</v>
          </cell>
          <cell r="N7892">
            <v>170996</v>
          </cell>
        </row>
        <row r="7893">
          <cell r="M7893">
            <v>1</v>
          </cell>
          <cell r="N7893">
            <v>170996</v>
          </cell>
        </row>
        <row r="7894">
          <cell r="M7894">
            <v>1</v>
          </cell>
          <cell r="N7894">
            <v>170996</v>
          </cell>
        </row>
        <row r="7895">
          <cell r="M7895">
            <v>1</v>
          </cell>
          <cell r="N7895">
            <v>170996</v>
          </cell>
        </row>
        <row r="7896">
          <cell r="M7896">
            <v>1</v>
          </cell>
          <cell r="N7896">
            <v>170996</v>
          </cell>
        </row>
        <row r="7897">
          <cell r="M7897">
            <v>1</v>
          </cell>
          <cell r="N7897">
            <v>170996</v>
          </cell>
        </row>
        <row r="7898">
          <cell r="M7898">
            <v>1</v>
          </cell>
          <cell r="N7898">
            <v>170996</v>
          </cell>
        </row>
        <row r="7899">
          <cell r="M7899">
            <v>1</v>
          </cell>
          <cell r="N7899">
            <v>170996</v>
          </cell>
        </row>
        <row r="7900">
          <cell r="M7900">
            <v>1</v>
          </cell>
          <cell r="N7900">
            <v>170996</v>
          </cell>
        </row>
        <row r="7901">
          <cell r="M7901">
            <v>1</v>
          </cell>
          <cell r="N7901">
            <v>170996</v>
          </cell>
        </row>
        <row r="7902">
          <cell r="M7902">
            <v>1</v>
          </cell>
          <cell r="N7902">
            <v>170996</v>
          </cell>
        </row>
        <row r="7903">
          <cell r="M7903">
            <v>1</v>
          </cell>
          <cell r="N7903">
            <v>170996</v>
          </cell>
        </row>
        <row r="7904">
          <cell r="M7904">
            <v>1</v>
          </cell>
          <cell r="N7904">
            <v>170996</v>
          </cell>
        </row>
        <row r="7905">
          <cell r="M7905">
            <v>1</v>
          </cell>
          <cell r="N7905">
            <v>170996</v>
          </cell>
        </row>
        <row r="7906">
          <cell r="M7906">
            <v>1</v>
          </cell>
          <cell r="N7906">
            <v>170996</v>
          </cell>
        </row>
        <row r="7907">
          <cell r="M7907">
            <v>1</v>
          </cell>
          <cell r="N7907">
            <v>170996</v>
          </cell>
        </row>
        <row r="7908">
          <cell r="M7908">
            <v>1</v>
          </cell>
          <cell r="N7908">
            <v>170996</v>
          </cell>
        </row>
        <row r="7909">
          <cell r="M7909">
            <v>1</v>
          </cell>
          <cell r="N7909">
            <v>170996</v>
          </cell>
        </row>
        <row r="7910">
          <cell r="M7910">
            <v>1</v>
          </cell>
          <cell r="N7910">
            <v>170996</v>
          </cell>
        </row>
        <row r="7911">
          <cell r="M7911">
            <v>1</v>
          </cell>
          <cell r="N7911">
            <v>171016</v>
          </cell>
        </row>
        <row r="7912">
          <cell r="M7912">
            <v>1</v>
          </cell>
          <cell r="N7912">
            <v>171016</v>
          </cell>
        </row>
        <row r="7913">
          <cell r="M7913">
            <v>1</v>
          </cell>
          <cell r="N7913">
            <v>171016</v>
          </cell>
        </row>
        <row r="7914">
          <cell r="M7914">
            <v>1</v>
          </cell>
          <cell r="N7914">
            <v>171016</v>
          </cell>
        </row>
        <row r="7915">
          <cell r="M7915">
            <v>1</v>
          </cell>
          <cell r="N7915">
            <v>171016</v>
          </cell>
        </row>
        <row r="7916">
          <cell r="M7916">
            <v>1</v>
          </cell>
          <cell r="N7916">
            <v>171016</v>
          </cell>
        </row>
        <row r="7917">
          <cell r="M7917">
            <v>1</v>
          </cell>
          <cell r="N7917">
            <v>171016</v>
          </cell>
        </row>
        <row r="7918">
          <cell r="M7918">
            <v>1</v>
          </cell>
          <cell r="N7918">
            <v>171016</v>
          </cell>
        </row>
        <row r="7919">
          <cell r="M7919">
            <v>1</v>
          </cell>
          <cell r="N7919">
            <v>171016</v>
          </cell>
        </row>
        <row r="7920">
          <cell r="M7920">
            <v>1</v>
          </cell>
          <cell r="N7920">
            <v>171016</v>
          </cell>
        </row>
        <row r="7921">
          <cell r="M7921">
            <v>1</v>
          </cell>
          <cell r="N7921">
            <v>171016</v>
          </cell>
        </row>
        <row r="7922">
          <cell r="M7922">
            <v>1</v>
          </cell>
          <cell r="N7922">
            <v>171016</v>
          </cell>
        </row>
        <row r="7923">
          <cell r="M7923">
            <v>1</v>
          </cell>
          <cell r="N7923">
            <v>171016</v>
          </cell>
        </row>
        <row r="7924">
          <cell r="M7924">
            <v>1</v>
          </cell>
          <cell r="N7924">
            <v>171016</v>
          </cell>
        </row>
        <row r="7925">
          <cell r="M7925">
            <v>1</v>
          </cell>
          <cell r="N7925">
            <v>171016</v>
          </cell>
        </row>
        <row r="7926">
          <cell r="M7926">
            <v>1</v>
          </cell>
          <cell r="N7926">
            <v>171016</v>
          </cell>
        </row>
        <row r="7927">
          <cell r="M7927">
            <v>1</v>
          </cell>
          <cell r="N7927">
            <v>171465</v>
          </cell>
        </row>
        <row r="7928">
          <cell r="M7928">
            <v>1</v>
          </cell>
          <cell r="N7928">
            <v>171465</v>
          </cell>
        </row>
        <row r="7929">
          <cell r="M7929">
            <v>1</v>
          </cell>
          <cell r="N7929">
            <v>170087</v>
          </cell>
        </row>
        <row r="7930">
          <cell r="M7930">
            <v>1</v>
          </cell>
          <cell r="N7930">
            <v>170306</v>
          </cell>
        </row>
        <row r="7931">
          <cell r="M7931">
            <v>1</v>
          </cell>
          <cell r="N7931">
            <v>170306</v>
          </cell>
        </row>
        <row r="7932">
          <cell r="M7932">
            <v>1</v>
          </cell>
          <cell r="N7932">
            <v>170306</v>
          </cell>
        </row>
        <row r="7933">
          <cell r="M7933">
            <v>1</v>
          </cell>
          <cell r="N7933">
            <v>170306</v>
          </cell>
        </row>
        <row r="7934">
          <cell r="M7934">
            <v>1</v>
          </cell>
          <cell r="N7934">
            <v>170350</v>
          </cell>
        </row>
        <row r="7935">
          <cell r="M7935">
            <v>1</v>
          </cell>
          <cell r="N7935">
            <v>170350</v>
          </cell>
        </row>
        <row r="7936">
          <cell r="M7936">
            <v>1</v>
          </cell>
          <cell r="N7936">
            <v>170350</v>
          </cell>
        </row>
        <row r="7937">
          <cell r="M7937">
            <v>1</v>
          </cell>
          <cell r="N7937">
            <v>170350</v>
          </cell>
        </row>
        <row r="7938">
          <cell r="M7938">
            <v>1</v>
          </cell>
          <cell r="N7938">
            <v>170350</v>
          </cell>
        </row>
        <row r="7939">
          <cell r="M7939">
            <v>1</v>
          </cell>
          <cell r="N7939">
            <v>170350</v>
          </cell>
        </row>
        <row r="7940">
          <cell r="M7940">
            <v>1</v>
          </cell>
          <cell r="N7940">
            <v>170350</v>
          </cell>
        </row>
        <row r="7941">
          <cell r="M7941">
            <v>1</v>
          </cell>
          <cell r="N7941">
            <v>170350</v>
          </cell>
        </row>
        <row r="7942">
          <cell r="M7942">
            <v>1</v>
          </cell>
          <cell r="N7942">
            <v>170350</v>
          </cell>
        </row>
        <row r="7943">
          <cell r="M7943">
            <v>1</v>
          </cell>
          <cell r="N7943">
            <v>170350</v>
          </cell>
        </row>
        <row r="7944">
          <cell r="M7944">
            <v>1</v>
          </cell>
          <cell r="N7944">
            <v>170398</v>
          </cell>
        </row>
        <row r="7945">
          <cell r="M7945">
            <v>1</v>
          </cell>
          <cell r="N7945">
            <v>170398</v>
          </cell>
        </row>
        <row r="7946">
          <cell r="M7946">
            <v>1</v>
          </cell>
          <cell r="N7946">
            <v>170809</v>
          </cell>
        </row>
        <row r="7947">
          <cell r="M7947">
            <v>1</v>
          </cell>
          <cell r="N7947">
            <v>170809</v>
          </cell>
        </row>
        <row r="7948">
          <cell r="M7948">
            <v>1</v>
          </cell>
          <cell r="N7948">
            <v>170846</v>
          </cell>
        </row>
        <row r="7949">
          <cell r="M7949">
            <v>1</v>
          </cell>
          <cell r="N7949">
            <v>170863</v>
          </cell>
        </row>
        <row r="7950">
          <cell r="M7950">
            <v>1</v>
          </cell>
          <cell r="N7950">
            <v>170863</v>
          </cell>
        </row>
        <row r="7951">
          <cell r="M7951">
            <v>1</v>
          </cell>
          <cell r="N7951">
            <v>170863</v>
          </cell>
        </row>
        <row r="7952">
          <cell r="M7952">
            <v>1</v>
          </cell>
          <cell r="N7952">
            <v>170863</v>
          </cell>
        </row>
        <row r="7953">
          <cell r="M7953">
            <v>1</v>
          </cell>
          <cell r="N7953">
            <v>171169</v>
          </cell>
        </row>
        <row r="7954">
          <cell r="M7954">
            <v>1</v>
          </cell>
          <cell r="N7954">
            <v>171169</v>
          </cell>
        </row>
        <row r="7955">
          <cell r="M7955">
            <v>1</v>
          </cell>
          <cell r="N7955">
            <v>171173</v>
          </cell>
        </row>
        <row r="7956">
          <cell r="M7956">
            <v>1</v>
          </cell>
          <cell r="N7956">
            <v>171173</v>
          </cell>
        </row>
        <row r="7957">
          <cell r="M7957">
            <v>1</v>
          </cell>
          <cell r="N7957">
            <v>171553</v>
          </cell>
        </row>
        <row r="7958">
          <cell r="M7958">
            <v>1</v>
          </cell>
          <cell r="N7958">
            <v>171553</v>
          </cell>
        </row>
        <row r="7959">
          <cell r="M7959">
            <v>1</v>
          </cell>
          <cell r="N7959">
            <v>171553</v>
          </cell>
        </row>
        <row r="7960">
          <cell r="M7960">
            <v>1</v>
          </cell>
          <cell r="N7960">
            <v>171553</v>
          </cell>
        </row>
        <row r="7961">
          <cell r="M7961">
            <v>1</v>
          </cell>
          <cell r="N7961">
            <v>170810</v>
          </cell>
        </row>
        <row r="7962">
          <cell r="M7962">
            <v>1</v>
          </cell>
          <cell r="N7962">
            <v>170810</v>
          </cell>
        </row>
        <row r="7963">
          <cell r="M7963">
            <v>1</v>
          </cell>
          <cell r="N7963">
            <v>170847</v>
          </cell>
        </row>
        <row r="7964">
          <cell r="M7964">
            <v>1</v>
          </cell>
          <cell r="N7964">
            <v>170864</v>
          </cell>
        </row>
        <row r="7965">
          <cell r="M7965">
            <v>1</v>
          </cell>
          <cell r="N7965">
            <v>170864</v>
          </cell>
        </row>
        <row r="7966">
          <cell r="M7966">
            <v>1</v>
          </cell>
          <cell r="N7966">
            <v>170864</v>
          </cell>
        </row>
        <row r="7967">
          <cell r="M7967">
            <v>1</v>
          </cell>
          <cell r="N7967">
            <v>171005</v>
          </cell>
        </row>
        <row r="7968">
          <cell r="M7968">
            <v>1</v>
          </cell>
          <cell r="N7968">
            <v>171413</v>
          </cell>
        </row>
        <row r="7969">
          <cell r="M7969">
            <v>1</v>
          </cell>
          <cell r="N7969">
            <v>171552</v>
          </cell>
        </row>
        <row r="7970">
          <cell r="M7970">
            <v>1</v>
          </cell>
          <cell r="N7970">
            <v>171552</v>
          </cell>
        </row>
        <row r="7971">
          <cell r="M7971">
            <v>1</v>
          </cell>
          <cell r="N7971">
            <v>171552</v>
          </cell>
        </row>
        <row r="7972">
          <cell r="M7972">
            <v>1</v>
          </cell>
          <cell r="N7972">
            <v>171552</v>
          </cell>
        </row>
        <row r="7973">
          <cell r="M7973">
            <v>1</v>
          </cell>
          <cell r="N7973">
            <v>171552</v>
          </cell>
        </row>
        <row r="7974">
          <cell r="M7974">
            <v>1</v>
          </cell>
          <cell r="N7974">
            <v>171552</v>
          </cell>
        </row>
        <row r="7975">
          <cell r="M7975">
            <v>1</v>
          </cell>
          <cell r="N7975" t="str">
            <v>-</v>
          </cell>
        </row>
        <row r="7976">
          <cell r="M7976">
            <v>1</v>
          </cell>
          <cell r="N7976">
            <v>170089</v>
          </cell>
        </row>
        <row r="7977">
          <cell r="M7977">
            <v>1</v>
          </cell>
          <cell r="N7977">
            <v>170352</v>
          </cell>
        </row>
        <row r="7978">
          <cell r="M7978">
            <v>1</v>
          </cell>
          <cell r="N7978">
            <v>170400</v>
          </cell>
        </row>
        <row r="7979">
          <cell r="M7979">
            <v>1</v>
          </cell>
          <cell r="N7979">
            <v>170400</v>
          </cell>
        </row>
        <row r="7980">
          <cell r="M7980">
            <v>1</v>
          </cell>
          <cell r="N7980">
            <v>170848</v>
          </cell>
        </row>
        <row r="7981">
          <cell r="M7981">
            <v>1</v>
          </cell>
          <cell r="N7981">
            <v>170848</v>
          </cell>
        </row>
        <row r="7982">
          <cell r="M7982">
            <v>1</v>
          </cell>
          <cell r="N7982">
            <v>170885</v>
          </cell>
        </row>
        <row r="7983">
          <cell r="M7983">
            <v>1</v>
          </cell>
          <cell r="N7983">
            <v>171551</v>
          </cell>
        </row>
        <row r="7984">
          <cell r="M7984">
            <v>1</v>
          </cell>
          <cell r="N7984">
            <v>171551</v>
          </cell>
        </row>
        <row r="7985">
          <cell r="M7985">
            <v>1</v>
          </cell>
          <cell r="N7985">
            <v>171551</v>
          </cell>
        </row>
        <row r="7986">
          <cell r="M7986">
            <v>1</v>
          </cell>
          <cell r="N7986">
            <v>171551</v>
          </cell>
        </row>
        <row r="7987">
          <cell r="M7987">
            <v>1</v>
          </cell>
          <cell r="N7987" t="str">
            <v>-</v>
          </cell>
        </row>
        <row r="7988">
          <cell r="M7988">
            <v>1</v>
          </cell>
          <cell r="N7988" t="str">
            <v>-</v>
          </cell>
        </row>
        <row r="7989">
          <cell r="M7989">
            <v>1</v>
          </cell>
          <cell r="N7989" t="str">
            <v>-</v>
          </cell>
        </row>
        <row r="7990">
          <cell r="M7990">
            <v>1</v>
          </cell>
          <cell r="N7990" t="str">
            <v>-</v>
          </cell>
        </row>
        <row r="7991">
          <cell r="M7991">
            <v>1</v>
          </cell>
          <cell r="N7991">
            <v>170800</v>
          </cell>
        </row>
        <row r="7992">
          <cell r="M7992">
            <v>1</v>
          </cell>
          <cell r="N7992">
            <v>170800</v>
          </cell>
        </row>
        <row r="7993">
          <cell r="M7993">
            <v>1</v>
          </cell>
          <cell r="N7993">
            <v>170800</v>
          </cell>
        </row>
        <row r="7994">
          <cell r="M7994">
            <v>1</v>
          </cell>
          <cell r="N7994">
            <v>170800</v>
          </cell>
        </row>
        <row r="7995">
          <cell r="M7995">
            <v>1</v>
          </cell>
          <cell r="N7995">
            <v>170800</v>
          </cell>
        </row>
        <row r="7996">
          <cell r="M7996">
            <v>1</v>
          </cell>
          <cell r="N7996">
            <v>170868</v>
          </cell>
        </row>
        <row r="7997">
          <cell r="M7997">
            <v>1</v>
          </cell>
          <cell r="N7997">
            <v>170868</v>
          </cell>
        </row>
        <row r="7998">
          <cell r="M7998">
            <v>2</v>
          </cell>
          <cell r="N7998">
            <v>170887</v>
          </cell>
        </row>
        <row r="7999">
          <cell r="M7999">
            <v>2</v>
          </cell>
          <cell r="N7999">
            <v>170887</v>
          </cell>
        </row>
        <row r="8000">
          <cell r="M8000">
            <v>1</v>
          </cell>
          <cell r="N8000" t="str">
            <v>-</v>
          </cell>
        </row>
        <row r="8001">
          <cell r="M8001">
            <v>1</v>
          </cell>
          <cell r="N8001">
            <v>170091</v>
          </cell>
        </row>
        <row r="8002">
          <cell r="M8002">
            <v>1</v>
          </cell>
          <cell r="N8002">
            <v>170091</v>
          </cell>
        </row>
        <row r="8003">
          <cell r="M8003">
            <v>1</v>
          </cell>
          <cell r="N8003">
            <v>170091</v>
          </cell>
        </row>
        <row r="8004">
          <cell r="M8004">
            <v>2</v>
          </cell>
          <cell r="N8004">
            <v>170263</v>
          </cell>
        </row>
        <row r="8005">
          <cell r="M8005">
            <v>2</v>
          </cell>
          <cell r="N8005">
            <v>170263</v>
          </cell>
        </row>
        <row r="8006">
          <cell r="M8006">
            <v>2</v>
          </cell>
          <cell r="N8006">
            <v>170263</v>
          </cell>
        </row>
        <row r="8007">
          <cell r="M8007">
            <v>1</v>
          </cell>
          <cell r="N8007">
            <v>170354</v>
          </cell>
        </row>
        <row r="8008">
          <cell r="M8008">
            <v>1</v>
          </cell>
          <cell r="N8008">
            <v>170354</v>
          </cell>
        </row>
        <row r="8009">
          <cell r="M8009">
            <v>1</v>
          </cell>
          <cell r="N8009">
            <v>170354</v>
          </cell>
        </row>
        <row r="8010">
          <cell r="M8010">
            <v>1</v>
          </cell>
          <cell r="N8010">
            <v>170354</v>
          </cell>
        </row>
        <row r="8011">
          <cell r="M8011">
            <v>1</v>
          </cell>
          <cell r="N8011">
            <v>170402</v>
          </cell>
        </row>
        <row r="8012">
          <cell r="M8012">
            <v>1</v>
          </cell>
          <cell r="N8012">
            <v>170801</v>
          </cell>
        </row>
        <row r="8013">
          <cell r="M8013">
            <v>1</v>
          </cell>
          <cell r="N8013">
            <v>170801</v>
          </cell>
        </row>
        <row r="8014">
          <cell r="M8014">
            <v>1</v>
          </cell>
          <cell r="N8014">
            <v>170801</v>
          </cell>
        </row>
        <row r="8015">
          <cell r="M8015">
            <v>1</v>
          </cell>
          <cell r="N8015">
            <v>170801</v>
          </cell>
        </row>
        <row r="8016">
          <cell r="M8016">
            <v>1</v>
          </cell>
          <cell r="N8016">
            <v>170801</v>
          </cell>
        </row>
        <row r="8017">
          <cell r="M8017">
            <v>1</v>
          </cell>
          <cell r="N8017">
            <v>170801</v>
          </cell>
        </row>
        <row r="8018">
          <cell r="M8018">
            <v>1</v>
          </cell>
          <cell r="N8018">
            <v>170869</v>
          </cell>
        </row>
        <row r="8019">
          <cell r="M8019">
            <v>1</v>
          </cell>
          <cell r="N8019">
            <v>170869</v>
          </cell>
        </row>
        <row r="8020">
          <cell r="M8020">
            <v>1</v>
          </cell>
          <cell r="N8020">
            <v>170869</v>
          </cell>
        </row>
        <row r="8021">
          <cell r="M8021">
            <v>1</v>
          </cell>
          <cell r="N8021">
            <v>170888</v>
          </cell>
        </row>
        <row r="8022">
          <cell r="M8022">
            <v>1</v>
          </cell>
          <cell r="N8022">
            <v>170888</v>
          </cell>
        </row>
        <row r="8023">
          <cell r="M8023">
            <v>1</v>
          </cell>
          <cell r="N8023">
            <v>171007</v>
          </cell>
        </row>
        <row r="8024">
          <cell r="M8024">
            <v>1</v>
          </cell>
          <cell r="N8024">
            <v>171007</v>
          </cell>
        </row>
        <row r="8025">
          <cell r="M8025">
            <v>1</v>
          </cell>
          <cell r="N8025">
            <v>171007</v>
          </cell>
        </row>
        <row r="8026">
          <cell r="M8026">
            <v>1</v>
          </cell>
          <cell r="N8026">
            <v>171007</v>
          </cell>
        </row>
        <row r="8027">
          <cell r="M8027">
            <v>1</v>
          </cell>
          <cell r="N8027">
            <v>171418</v>
          </cell>
        </row>
        <row r="8028">
          <cell r="M8028">
            <v>2</v>
          </cell>
          <cell r="N8028" t="str">
            <v>-</v>
          </cell>
        </row>
        <row r="8029">
          <cell r="M8029" t="str">
            <v>-</v>
          </cell>
          <cell r="N8029" t="str">
            <v>-</v>
          </cell>
        </row>
        <row r="8030">
          <cell r="M8030">
            <v>1</v>
          </cell>
          <cell r="N8030">
            <v>170817</v>
          </cell>
        </row>
        <row r="8031">
          <cell r="M8031">
            <v>1</v>
          </cell>
          <cell r="N8031">
            <v>170817</v>
          </cell>
        </row>
        <row r="8032">
          <cell r="M8032">
            <v>1</v>
          </cell>
          <cell r="N8032">
            <v>170880</v>
          </cell>
        </row>
        <row r="8033">
          <cell r="M8033">
            <v>1</v>
          </cell>
          <cell r="N8033">
            <v>170880</v>
          </cell>
        </row>
        <row r="8034">
          <cell r="M8034">
            <v>1</v>
          </cell>
          <cell r="N8034">
            <v>170880</v>
          </cell>
        </row>
        <row r="8035">
          <cell r="M8035">
            <v>1</v>
          </cell>
          <cell r="N8035">
            <v>170880</v>
          </cell>
        </row>
        <row r="8036">
          <cell r="M8036">
            <v>1</v>
          </cell>
          <cell r="N8036">
            <v>170880</v>
          </cell>
        </row>
        <row r="8037">
          <cell r="M8037">
            <v>1</v>
          </cell>
          <cell r="N8037">
            <v>171430</v>
          </cell>
        </row>
        <row r="8038">
          <cell r="M8038">
            <v>1</v>
          </cell>
          <cell r="N8038">
            <v>170852</v>
          </cell>
        </row>
        <row r="8039">
          <cell r="M8039">
            <v>1</v>
          </cell>
          <cell r="N8039">
            <v>172429</v>
          </cell>
        </row>
        <row r="8040">
          <cell r="M8040">
            <v>1</v>
          </cell>
          <cell r="N8040">
            <v>172429</v>
          </cell>
        </row>
        <row r="8041">
          <cell r="M8041">
            <v>1</v>
          </cell>
          <cell r="N8041">
            <v>172429</v>
          </cell>
        </row>
        <row r="8042">
          <cell r="M8042">
            <v>1</v>
          </cell>
          <cell r="N8042">
            <v>172429</v>
          </cell>
        </row>
        <row r="8043">
          <cell r="M8043">
            <v>1</v>
          </cell>
          <cell r="N8043">
            <v>172429</v>
          </cell>
        </row>
        <row r="8044">
          <cell r="M8044">
            <v>1</v>
          </cell>
          <cell r="N8044">
            <v>172429</v>
          </cell>
        </row>
        <row r="8045">
          <cell r="M8045">
            <v>1</v>
          </cell>
          <cell r="N8045">
            <v>172429</v>
          </cell>
        </row>
        <row r="8046">
          <cell r="M8046">
            <v>1</v>
          </cell>
          <cell r="N8046">
            <v>172429</v>
          </cell>
        </row>
        <row r="8047">
          <cell r="M8047">
            <v>1</v>
          </cell>
          <cell r="N8047">
            <v>170820</v>
          </cell>
        </row>
        <row r="8048">
          <cell r="M8048">
            <v>1</v>
          </cell>
          <cell r="N8048">
            <v>170859</v>
          </cell>
        </row>
        <row r="8049">
          <cell r="M8049">
            <v>1</v>
          </cell>
          <cell r="N8049">
            <v>170889</v>
          </cell>
        </row>
        <row r="8050">
          <cell r="M8050">
            <v>1</v>
          </cell>
          <cell r="N8050">
            <v>171435</v>
          </cell>
        </row>
        <row r="8051">
          <cell r="M8051">
            <v>1</v>
          </cell>
          <cell r="N8051">
            <v>170821</v>
          </cell>
        </row>
        <row r="8052">
          <cell r="M8052">
            <v>1</v>
          </cell>
          <cell r="N8052">
            <v>170821</v>
          </cell>
        </row>
        <row r="8053">
          <cell r="M8053">
            <v>1</v>
          </cell>
          <cell r="N8053">
            <v>170899</v>
          </cell>
        </row>
        <row r="8054">
          <cell r="M8054">
            <v>1</v>
          </cell>
          <cell r="N8054">
            <v>170899</v>
          </cell>
        </row>
        <row r="8055">
          <cell r="M8055">
            <v>1</v>
          </cell>
          <cell r="N8055" t="str">
            <v>-</v>
          </cell>
        </row>
        <row r="8056">
          <cell r="M8056">
            <v>1</v>
          </cell>
          <cell r="N8056" t="str">
            <v>-</v>
          </cell>
        </row>
        <row r="8057">
          <cell r="M8057">
            <v>1</v>
          </cell>
          <cell r="N8057">
            <v>170814</v>
          </cell>
        </row>
        <row r="8058">
          <cell r="M8058">
            <v>1</v>
          </cell>
          <cell r="N8058">
            <v>170814</v>
          </cell>
        </row>
        <row r="8059">
          <cell r="M8059">
            <v>1</v>
          </cell>
          <cell r="N8059">
            <v>170814</v>
          </cell>
        </row>
        <row r="8060">
          <cell r="M8060">
            <v>1</v>
          </cell>
          <cell r="N8060">
            <v>170814</v>
          </cell>
        </row>
        <row r="8061">
          <cell r="M8061">
            <v>1</v>
          </cell>
          <cell r="N8061">
            <v>170858</v>
          </cell>
        </row>
        <row r="8062">
          <cell r="M8062">
            <v>1</v>
          </cell>
          <cell r="N8062">
            <v>170858</v>
          </cell>
        </row>
        <row r="8063">
          <cell r="M8063">
            <v>1</v>
          </cell>
          <cell r="N8063">
            <v>170858</v>
          </cell>
        </row>
        <row r="8064">
          <cell r="M8064">
            <v>1</v>
          </cell>
          <cell r="N8064">
            <v>170891</v>
          </cell>
        </row>
        <row r="8065">
          <cell r="M8065">
            <v>1</v>
          </cell>
          <cell r="N8065">
            <v>170891</v>
          </cell>
        </row>
        <row r="8066">
          <cell r="M8066">
            <v>1</v>
          </cell>
          <cell r="N8066">
            <v>170893</v>
          </cell>
        </row>
        <row r="8067">
          <cell r="M8067">
            <v>1</v>
          </cell>
          <cell r="N8067">
            <v>170893</v>
          </cell>
        </row>
        <row r="8068">
          <cell r="M8068">
            <v>1</v>
          </cell>
          <cell r="N8068">
            <v>170893</v>
          </cell>
        </row>
        <row r="8069">
          <cell r="M8069">
            <v>1</v>
          </cell>
          <cell r="N8069">
            <v>170893</v>
          </cell>
        </row>
        <row r="8070">
          <cell r="M8070">
            <v>1</v>
          </cell>
          <cell r="N8070">
            <v>170893</v>
          </cell>
        </row>
        <row r="8071">
          <cell r="M8071">
            <v>1</v>
          </cell>
          <cell r="N8071">
            <v>170893</v>
          </cell>
        </row>
        <row r="8072">
          <cell r="M8072">
            <v>1</v>
          </cell>
          <cell r="N8072">
            <v>170893</v>
          </cell>
        </row>
        <row r="8073">
          <cell r="M8073">
            <v>1</v>
          </cell>
          <cell r="N8073">
            <v>170893</v>
          </cell>
        </row>
        <row r="8074">
          <cell r="M8074">
            <v>1</v>
          </cell>
          <cell r="N8074">
            <v>171421</v>
          </cell>
        </row>
        <row r="8075">
          <cell r="M8075">
            <v>1</v>
          </cell>
          <cell r="N8075">
            <v>170985</v>
          </cell>
        </row>
        <row r="8076">
          <cell r="M8076">
            <v>1</v>
          </cell>
          <cell r="N8076">
            <v>171452</v>
          </cell>
        </row>
        <row r="8077">
          <cell r="M8077">
            <v>1</v>
          </cell>
          <cell r="N8077" t="str">
            <v>-</v>
          </cell>
        </row>
        <row r="8078">
          <cell r="M8078">
            <v>6</v>
          </cell>
          <cell r="N8078">
            <v>171302</v>
          </cell>
        </row>
        <row r="8079">
          <cell r="M8079">
            <v>6</v>
          </cell>
          <cell r="N8079">
            <v>171302</v>
          </cell>
        </row>
        <row r="8080">
          <cell r="M8080">
            <v>6</v>
          </cell>
          <cell r="N8080">
            <v>171302</v>
          </cell>
        </row>
        <row r="8081">
          <cell r="M8081">
            <v>6</v>
          </cell>
          <cell r="N8081">
            <v>171303</v>
          </cell>
        </row>
        <row r="8082">
          <cell r="M8082">
            <v>6</v>
          </cell>
          <cell r="N8082">
            <v>171303</v>
          </cell>
        </row>
        <row r="8083">
          <cell r="M8083">
            <v>6</v>
          </cell>
          <cell r="N8083">
            <v>171303</v>
          </cell>
        </row>
        <row r="8084">
          <cell r="M8084">
            <v>6</v>
          </cell>
          <cell r="N8084">
            <v>171303</v>
          </cell>
        </row>
        <row r="8085">
          <cell r="M8085">
            <v>6</v>
          </cell>
          <cell r="N8085">
            <v>171303</v>
          </cell>
        </row>
        <row r="8086">
          <cell r="M8086">
            <v>6</v>
          </cell>
          <cell r="N8086">
            <v>171303</v>
          </cell>
        </row>
        <row r="8087">
          <cell r="M8087">
            <v>6</v>
          </cell>
          <cell r="N8087">
            <v>171303</v>
          </cell>
        </row>
        <row r="8088">
          <cell r="M8088">
            <v>2</v>
          </cell>
          <cell r="N8088">
            <v>171304</v>
          </cell>
        </row>
        <row r="8089">
          <cell r="M8089">
            <v>2</v>
          </cell>
          <cell r="N8089">
            <v>171304</v>
          </cell>
        </row>
        <row r="8090">
          <cell r="M8090">
            <v>2</v>
          </cell>
          <cell r="N8090">
            <v>171304</v>
          </cell>
        </row>
        <row r="8091">
          <cell r="M8091">
            <v>2</v>
          </cell>
          <cell r="N8091">
            <v>171304</v>
          </cell>
        </row>
        <row r="8092">
          <cell r="M8092">
            <v>2</v>
          </cell>
          <cell r="N8092">
            <v>171304</v>
          </cell>
        </row>
        <row r="8093">
          <cell r="M8093">
            <v>1</v>
          </cell>
          <cell r="N8093">
            <v>171305</v>
          </cell>
        </row>
        <row r="8094">
          <cell r="M8094">
            <v>1</v>
          </cell>
          <cell r="N8094">
            <v>171305</v>
          </cell>
        </row>
        <row r="8095">
          <cell r="M8095">
            <v>1</v>
          </cell>
          <cell r="N8095">
            <v>171305</v>
          </cell>
        </row>
        <row r="8096">
          <cell r="M8096">
            <v>6</v>
          </cell>
          <cell r="N8096">
            <v>171738</v>
          </cell>
        </row>
        <row r="8097">
          <cell r="M8097">
            <v>6</v>
          </cell>
          <cell r="N8097">
            <v>171738</v>
          </cell>
        </row>
        <row r="8098">
          <cell r="M8098">
            <v>6</v>
          </cell>
          <cell r="N8098">
            <v>171738</v>
          </cell>
        </row>
        <row r="8099">
          <cell r="M8099">
            <v>6</v>
          </cell>
          <cell r="N8099">
            <v>171738</v>
          </cell>
        </row>
        <row r="8100">
          <cell r="M8100">
            <v>6</v>
          </cell>
          <cell r="N8100">
            <v>171738</v>
          </cell>
        </row>
        <row r="8101">
          <cell r="M8101">
            <v>6</v>
          </cell>
          <cell r="N8101">
            <v>171738</v>
          </cell>
        </row>
        <row r="8102">
          <cell r="M8102">
            <v>6</v>
          </cell>
          <cell r="N8102">
            <v>171738</v>
          </cell>
        </row>
        <row r="8103">
          <cell r="M8103">
            <v>6</v>
          </cell>
          <cell r="N8103">
            <v>171739</v>
          </cell>
        </row>
        <row r="8104">
          <cell r="M8104">
            <v>6</v>
          </cell>
          <cell r="N8104">
            <v>171740</v>
          </cell>
        </row>
        <row r="8105">
          <cell r="M8105">
            <v>6</v>
          </cell>
          <cell r="N8105">
            <v>171741</v>
          </cell>
        </row>
        <row r="8106">
          <cell r="M8106">
            <v>1</v>
          </cell>
          <cell r="N8106">
            <v>171756</v>
          </cell>
        </row>
        <row r="8107">
          <cell r="M8107" t="str">
            <v>-</v>
          </cell>
          <cell r="N8107" t="str">
            <v>-</v>
          </cell>
        </row>
        <row r="8108">
          <cell r="M8108">
            <v>1</v>
          </cell>
          <cell r="N8108">
            <v>170107</v>
          </cell>
        </row>
        <row r="8109">
          <cell r="M8109">
            <v>1</v>
          </cell>
          <cell r="N8109">
            <v>170437</v>
          </cell>
        </row>
        <row r="8110">
          <cell r="M8110">
            <v>1</v>
          </cell>
          <cell r="N8110">
            <v>170997</v>
          </cell>
        </row>
        <row r="8111">
          <cell r="M8111">
            <v>1</v>
          </cell>
          <cell r="N8111">
            <v>170997</v>
          </cell>
        </row>
        <row r="8112">
          <cell r="M8112">
            <v>1</v>
          </cell>
          <cell r="N8112">
            <v>170997</v>
          </cell>
        </row>
        <row r="8113">
          <cell r="M8113">
            <v>1</v>
          </cell>
          <cell r="N8113">
            <v>170997</v>
          </cell>
        </row>
        <row r="8114">
          <cell r="M8114">
            <v>1</v>
          </cell>
          <cell r="N8114">
            <v>171467</v>
          </cell>
        </row>
        <row r="8115">
          <cell r="M8115">
            <v>1</v>
          </cell>
          <cell r="N8115">
            <v>170839</v>
          </cell>
        </row>
        <row r="8116">
          <cell r="M8116">
            <v>1</v>
          </cell>
          <cell r="N8116">
            <v>170839</v>
          </cell>
        </row>
        <row r="8117">
          <cell r="M8117">
            <v>1</v>
          </cell>
          <cell r="N8117">
            <v>170980</v>
          </cell>
        </row>
        <row r="8118">
          <cell r="M8118">
            <v>1</v>
          </cell>
          <cell r="N8118">
            <v>170980</v>
          </cell>
        </row>
        <row r="8119">
          <cell r="M8119">
            <v>1</v>
          </cell>
          <cell r="N8119">
            <v>170980</v>
          </cell>
        </row>
        <row r="8120">
          <cell r="M8120">
            <v>1</v>
          </cell>
          <cell r="N8120">
            <v>170999</v>
          </cell>
        </row>
        <row r="8121">
          <cell r="M8121">
            <v>1</v>
          </cell>
          <cell r="N8121">
            <v>170999</v>
          </cell>
        </row>
        <row r="8122">
          <cell r="M8122">
            <v>1</v>
          </cell>
          <cell r="N8122">
            <v>170999</v>
          </cell>
        </row>
        <row r="8123">
          <cell r="M8123">
            <v>1</v>
          </cell>
          <cell r="N8123">
            <v>170999</v>
          </cell>
        </row>
        <row r="8124">
          <cell r="M8124">
            <v>1</v>
          </cell>
          <cell r="N8124">
            <v>170999</v>
          </cell>
        </row>
        <row r="8125">
          <cell r="M8125">
            <v>1</v>
          </cell>
          <cell r="N8125">
            <v>170999</v>
          </cell>
        </row>
        <row r="8126">
          <cell r="M8126">
            <v>1</v>
          </cell>
          <cell r="N8126">
            <v>170109</v>
          </cell>
        </row>
        <row r="8127">
          <cell r="M8127">
            <v>1</v>
          </cell>
          <cell r="N8127">
            <v>170109</v>
          </cell>
        </row>
        <row r="8128">
          <cell r="M8128">
            <v>1</v>
          </cell>
          <cell r="N8128">
            <v>170155</v>
          </cell>
        </row>
        <row r="8129">
          <cell r="M8129">
            <v>1</v>
          </cell>
          <cell r="N8129">
            <v>170344</v>
          </cell>
        </row>
        <row r="8130">
          <cell r="M8130">
            <v>1</v>
          </cell>
          <cell r="N8130">
            <v>170344</v>
          </cell>
        </row>
        <row r="8131">
          <cell r="M8131">
            <v>1</v>
          </cell>
          <cell r="N8131">
            <v>170455</v>
          </cell>
        </row>
        <row r="8132">
          <cell r="M8132">
            <v>1</v>
          </cell>
          <cell r="N8132">
            <v>170981</v>
          </cell>
        </row>
        <row r="8133">
          <cell r="M8133">
            <v>1</v>
          </cell>
          <cell r="N8133">
            <v>170981</v>
          </cell>
        </row>
        <row r="8134">
          <cell r="M8134">
            <v>1</v>
          </cell>
          <cell r="N8134">
            <v>182563</v>
          </cell>
        </row>
        <row r="8135">
          <cell r="M8135">
            <v>1</v>
          </cell>
          <cell r="N8135">
            <v>182563</v>
          </cell>
        </row>
        <row r="8136">
          <cell r="M8136">
            <v>1</v>
          </cell>
          <cell r="N8136">
            <v>182563</v>
          </cell>
        </row>
        <row r="8137">
          <cell r="M8137">
            <v>1</v>
          </cell>
          <cell r="N8137">
            <v>182563</v>
          </cell>
        </row>
        <row r="8138">
          <cell r="M8138">
            <v>1</v>
          </cell>
          <cell r="N8138">
            <v>182563</v>
          </cell>
        </row>
        <row r="8139">
          <cell r="M8139">
            <v>1</v>
          </cell>
          <cell r="N8139">
            <v>182563</v>
          </cell>
        </row>
        <row r="8140">
          <cell r="M8140">
            <v>1</v>
          </cell>
          <cell r="N8140">
            <v>182563</v>
          </cell>
        </row>
        <row r="8141">
          <cell r="M8141">
            <v>1</v>
          </cell>
          <cell r="N8141">
            <v>182563</v>
          </cell>
        </row>
        <row r="8142">
          <cell r="M8142">
            <v>1</v>
          </cell>
          <cell r="N8142">
            <v>182563</v>
          </cell>
        </row>
        <row r="8143">
          <cell r="M8143">
            <v>1</v>
          </cell>
          <cell r="N8143">
            <v>182575</v>
          </cell>
        </row>
        <row r="8144">
          <cell r="M8144">
            <v>1</v>
          </cell>
          <cell r="N8144">
            <v>182575</v>
          </cell>
        </row>
        <row r="8145">
          <cell r="M8145">
            <v>1</v>
          </cell>
          <cell r="N8145">
            <v>182575</v>
          </cell>
        </row>
        <row r="8146">
          <cell r="M8146">
            <v>1</v>
          </cell>
          <cell r="N8146">
            <v>182575</v>
          </cell>
        </row>
        <row r="8147">
          <cell r="M8147">
            <v>1</v>
          </cell>
          <cell r="N8147">
            <v>182575</v>
          </cell>
        </row>
        <row r="8148">
          <cell r="M8148">
            <v>1</v>
          </cell>
          <cell r="N8148">
            <v>182575</v>
          </cell>
        </row>
        <row r="8149">
          <cell r="M8149">
            <v>1</v>
          </cell>
          <cell r="N8149">
            <v>182575</v>
          </cell>
        </row>
        <row r="8150">
          <cell r="M8150">
            <v>1</v>
          </cell>
          <cell r="N8150">
            <v>182820</v>
          </cell>
        </row>
        <row r="8151">
          <cell r="M8151">
            <v>1</v>
          </cell>
          <cell r="N8151">
            <v>182820</v>
          </cell>
        </row>
        <row r="8152">
          <cell r="M8152">
            <v>1</v>
          </cell>
          <cell r="N8152">
            <v>182820</v>
          </cell>
        </row>
        <row r="8153">
          <cell r="M8153">
            <v>1</v>
          </cell>
          <cell r="N8153">
            <v>182820</v>
          </cell>
        </row>
        <row r="8154">
          <cell r="M8154">
            <v>1</v>
          </cell>
          <cell r="N8154">
            <v>182820</v>
          </cell>
        </row>
        <row r="8155">
          <cell r="M8155">
            <v>1</v>
          </cell>
          <cell r="N8155">
            <v>182855</v>
          </cell>
        </row>
        <row r="8156">
          <cell r="M8156">
            <v>1</v>
          </cell>
          <cell r="N8156">
            <v>182855</v>
          </cell>
        </row>
        <row r="8157">
          <cell r="M8157">
            <v>1</v>
          </cell>
          <cell r="N8157">
            <v>182855</v>
          </cell>
        </row>
        <row r="8158">
          <cell r="M8158">
            <v>1</v>
          </cell>
          <cell r="N8158">
            <v>182855</v>
          </cell>
        </row>
        <row r="8159">
          <cell r="M8159">
            <v>1</v>
          </cell>
          <cell r="N8159">
            <v>182855</v>
          </cell>
        </row>
        <row r="8160">
          <cell r="M8160">
            <v>1</v>
          </cell>
          <cell r="N8160">
            <v>182855</v>
          </cell>
        </row>
        <row r="8161">
          <cell r="M8161">
            <v>1</v>
          </cell>
          <cell r="N8161">
            <v>182855</v>
          </cell>
        </row>
        <row r="8162">
          <cell r="M8162">
            <v>1</v>
          </cell>
          <cell r="N8162">
            <v>182855</v>
          </cell>
        </row>
        <row r="8163">
          <cell r="M8163">
            <v>1</v>
          </cell>
          <cell r="N8163">
            <v>182855</v>
          </cell>
        </row>
        <row r="8164">
          <cell r="M8164">
            <v>1</v>
          </cell>
          <cell r="N8164">
            <v>182855</v>
          </cell>
        </row>
        <row r="8165">
          <cell r="M8165">
            <v>1</v>
          </cell>
          <cell r="N8165">
            <v>183579</v>
          </cell>
        </row>
        <row r="8166">
          <cell r="M8166">
            <v>1</v>
          </cell>
          <cell r="N8166">
            <v>170840</v>
          </cell>
        </row>
        <row r="8167">
          <cell r="M8167">
            <v>1</v>
          </cell>
          <cell r="N8167">
            <v>170840</v>
          </cell>
        </row>
        <row r="8168">
          <cell r="M8168">
            <v>1</v>
          </cell>
          <cell r="N8168">
            <v>170840</v>
          </cell>
        </row>
        <row r="8169">
          <cell r="M8169">
            <v>1</v>
          </cell>
          <cell r="N8169">
            <v>170840</v>
          </cell>
        </row>
        <row r="8170">
          <cell r="M8170">
            <v>1</v>
          </cell>
          <cell r="N8170">
            <v>170840</v>
          </cell>
        </row>
        <row r="8171">
          <cell r="M8171">
            <v>1</v>
          </cell>
          <cell r="N8171">
            <v>171001</v>
          </cell>
        </row>
        <row r="8172">
          <cell r="M8172">
            <v>1</v>
          </cell>
          <cell r="N8172">
            <v>171001</v>
          </cell>
        </row>
        <row r="8173">
          <cell r="M8173">
            <v>1</v>
          </cell>
          <cell r="N8173">
            <v>171001</v>
          </cell>
        </row>
        <row r="8174">
          <cell r="M8174">
            <v>1</v>
          </cell>
          <cell r="N8174">
            <v>171001</v>
          </cell>
        </row>
        <row r="8175">
          <cell r="M8175">
            <v>1</v>
          </cell>
          <cell r="N8175">
            <v>171001</v>
          </cell>
        </row>
        <row r="8176">
          <cell r="M8176">
            <v>1</v>
          </cell>
          <cell r="N8176">
            <v>171001</v>
          </cell>
        </row>
        <row r="8177">
          <cell r="M8177">
            <v>1</v>
          </cell>
          <cell r="N8177">
            <v>171001</v>
          </cell>
        </row>
        <row r="8178">
          <cell r="M8178">
            <v>1</v>
          </cell>
          <cell r="N8178" t="str">
            <v>-</v>
          </cell>
        </row>
        <row r="8179">
          <cell r="M8179" t="str">
            <v>-</v>
          </cell>
          <cell r="N8179" t="str">
            <v>-</v>
          </cell>
        </row>
        <row r="8180">
          <cell r="M8180">
            <v>1</v>
          </cell>
          <cell r="N8180">
            <v>170842</v>
          </cell>
        </row>
        <row r="8181">
          <cell r="M8181">
            <v>1</v>
          </cell>
          <cell r="N8181">
            <v>170842</v>
          </cell>
        </row>
        <row r="8182">
          <cell r="M8182">
            <v>1</v>
          </cell>
          <cell r="N8182">
            <v>170842</v>
          </cell>
        </row>
        <row r="8183">
          <cell r="M8183">
            <v>1</v>
          </cell>
          <cell r="N8183">
            <v>170842</v>
          </cell>
        </row>
        <row r="8184">
          <cell r="M8184">
            <v>1</v>
          </cell>
          <cell r="N8184">
            <v>170874</v>
          </cell>
        </row>
        <row r="8185">
          <cell r="M8185">
            <v>1</v>
          </cell>
          <cell r="N8185">
            <v>170874</v>
          </cell>
        </row>
        <row r="8186">
          <cell r="M8186">
            <v>1</v>
          </cell>
          <cell r="N8186">
            <v>171003</v>
          </cell>
        </row>
        <row r="8187">
          <cell r="M8187">
            <v>1</v>
          </cell>
          <cell r="N8187">
            <v>171003</v>
          </cell>
        </row>
        <row r="8188">
          <cell r="M8188">
            <v>1</v>
          </cell>
          <cell r="N8188">
            <v>171472</v>
          </cell>
        </row>
        <row r="8189">
          <cell r="M8189" t="str">
            <v>-</v>
          </cell>
          <cell r="N8189" t="str">
            <v>-</v>
          </cell>
        </row>
        <row r="8190">
          <cell r="M8190">
            <v>1</v>
          </cell>
          <cell r="N8190">
            <v>170828</v>
          </cell>
        </row>
        <row r="8191">
          <cell r="M8191">
            <v>1</v>
          </cell>
          <cell r="N8191">
            <v>170828</v>
          </cell>
        </row>
        <row r="8192">
          <cell r="M8192">
            <v>1</v>
          </cell>
          <cell r="N8192">
            <v>170828</v>
          </cell>
        </row>
        <row r="8193">
          <cell r="M8193" t="str">
            <v>-</v>
          </cell>
          <cell r="N8193" t="str">
            <v>-</v>
          </cell>
        </row>
        <row r="8194">
          <cell r="M8194">
            <v>1</v>
          </cell>
          <cell r="N8194">
            <v>170982</v>
          </cell>
        </row>
        <row r="8195">
          <cell r="M8195">
            <v>1</v>
          </cell>
          <cell r="N8195">
            <v>170982</v>
          </cell>
        </row>
        <row r="8196">
          <cell r="M8196">
            <v>1</v>
          </cell>
          <cell r="N8196">
            <v>171451</v>
          </cell>
        </row>
        <row r="8197">
          <cell r="M8197">
            <v>1</v>
          </cell>
          <cell r="N8197">
            <v>170835</v>
          </cell>
        </row>
        <row r="8198">
          <cell r="M8198">
            <v>1</v>
          </cell>
          <cell r="N8198">
            <v>170993</v>
          </cell>
        </row>
        <row r="8199">
          <cell r="M8199">
            <v>1</v>
          </cell>
          <cell r="N8199">
            <v>170993</v>
          </cell>
        </row>
        <row r="8200">
          <cell r="M8200">
            <v>1</v>
          </cell>
          <cell r="N8200">
            <v>171462</v>
          </cell>
        </row>
        <row r="8201">
          <cell r="M8201">
            <v>1</v>
          </cell>
          <cell r="N8201">
            <v>170836</v>
          </cell>
        </row>
        <row r="8202">
          <cell r="M8202">
            <v>1</v>
          </cell>
          <cell r="N8202">
            <v>170836</v>
          </cell>
        </row>
        <row r="8203">
          <cell r="M8203">
            <v>1</v>
          </cell>
          <cell r="N8203">
            <v>170870</v>
          </cell>
        </row>
        <row r="8204">
          <cell r="M8204">
            <v>1</v>
          </cell>
          <cell r="N8204">
            <v>170995</v>
          </cell>
        </row>
        <row r="8205">
          <cell r="M8205">
            <v>1</v>
          </cell>
          <cell r="N8205">
            <v>170995</v>
          </cell>
        </row>
        <row r="8206">
          <cell r="M8206">
            <v>1</v>
          </cell>
          <cell r="N8206">
            <v>170995</v>
          </cell>
        </row>
        <row r="8207">
          <cell r="M8207">
            <v>1</v>
          </cell>
          <cell r="N8207">
            <v>170995</v>
          </cell>
        </row>
        <row r="8208">
          <cell r="M8208">
            <v>1</v>
          </cell>
          <cell r="N8208">
            <v>170995</v>
          </cell>
        </row>
        <row r="8209">
          <cell r="M8209">
            <v>1</v>
          </cell>
          <cell r="N8209">
            <v>171464</v>
          </cell>
        </row>
        <row r="8210">
          <cell r="M8210">
            <v>1</v>
          </cell>
          <cell r="N8210">
            <v>171464</v>
          </cell>
        </row>
        <row r="8211">
          <cell r="M8211">
            <v>1</v>
          </cell>
          <cell r="N8211">
            <v>172343</v>
          </cell>
        </row>
        <row r="8212">
          <cell r="M8212">
            <v>1</v>
          </cell>
          <cell r="N8212">
            <v>172343</v>
          </cell>
        </row>
        <row r="8213">
          <cell r="M8213">
            <v>1</v>
          </cell>
          <cell r="N8213">
            <v>172343</v>
          </cell>
        </row>
        <row r="8214">
          <cell r="M8214">
            <v>1</v>
          </cell>
          <cell r="N8214">
            <v>172343</v>
          </cell>
        </row>
        <row r="8215">
          <cell r="M8215">
            <v>1</v>
          </cell>
          <cell r="N8215">
            <v>172343</v>
          </cell>
        </row>
        <row r="8216">
          <cell r="M8216">
            <v>1</v>
          </cell>
          <cell r="N8216">
            <v>170831</v>
          </cell>
        </row>
        <row r="8217">
          <cell r="M8217">
            <v>1</v>
          </cell>
          <cell r="N8217">
            <v>170831</v>
          </cell>
        </row>
        <row r="8218">
          <cell r="M8218">
            <v>1</v>
          </cell>
          <cell r="N8218">
            <v>170831</v>
          </cell>
        </row>
        <row r="8219">
          <cell r="M8219">
            <v>1</v>
          </cell>
          <cell r="N8219">
            <v>170831</v>
          </cell>
        </row>
        <row r="8220">
          <cell r="M8220">
            <v>1</v>
          </cell>
          <cell r="N8220">
            <v>170832</v>
          </cell>
        </row>
        <row r="8221">
          <cell r="M8221">
            <v>1</v>
          </cell>
          <cell r="N8221">
            <v>170832</v>
          </cell>
        </row>
        <row r="8222">
          <cell r="M8222">
            <v>1</v>
          </cell>
          <cell r="N8222">
            <v>170832</v>
          </cell>
        </row>
        <row r="8223">
          <cell r="M8223">
            <v>1</v>
          </cell>
          <cell r="N8223">
            <v>170976</v>
          </cell>
        </row>
        <row r="8224">
          <cell r="M8224">
            <v>1</v>
          </cell>
          <cell r="N8224">
            <v>170976</v>
          </cell>
        </row>
        <row r="8225">
          <cell r="M8225">
            <v>1</v>
          </cell>
          <cell r="N8225">
            <v>170990</v>
          </cell>
        </row>
        <row r="8226">
          <cell r="M8226">
            <v>1</v>
          </cell>
          <cell r="N8226">
            <v>170990</v>
          </cell>
        </row>
        <row r="8227">
          <cell r="M8227">
            <v>1</v>
          </cell>
          <cell r="N8227">
            <v>170990</v>
          </cell>
        </row>
        <row r="8228">
          <cell r="M8228">
            <v>1</v>
          </cell>
          <cell r="N8228">
            <v>171456</v>
          </cell>
        </row>
        <row r="8229">
          <cell r="M8229">
            <v>1</v>
          </cell>
          <cell r="N8229">
            <v>171456</v>
          </cell>
        </row>
        <row r="8230">
          <cell r="M8230">
            <v>1</v>
          </cell>
          <cell r="N8230">
            <v>170833</v>
          </cell>
        </row>
        <row r="8231">
          <cell r="M8231">
            <v>1</v>
          </cell>
          <cell r="N8231">
            <v>170833</v>
          </cell>
        </row>
        <row r="8232">
          <cell r="M8232">
            <v>1</v>
          </cell>
          <cell r="N8232">
            <v>170833</v>
          </cell>
        </row>
        <row r="8233">
          <cell r="M8233">
            <v>1</v>
          </cell>
          <cell r="N8233">
            <v>170833</v>
          </cell>
        </row>
        <row r="8234">
          <cell r="M8234">
            <v>1</v>
          </cell>
          <cell r="N8234">
            <v>170833</v>
          </cell>
        </row>
        <row r="8235">
          <cell r="M8235">
            <v>1</v>
          </cell>
          <cell r="N8235">
            <v>170833</v>
          </cell>
        </row>
        <row r="8236">
          <cell r="M8236">
            <v>1</v>
          </cell>
          <cell r="N8236">
            <v>170833</v>
          </cell>
        </row>
        <row r="8237">
          <cell r="M8237">
            <v>1</v>
          </cell>
          <cell r="N8237">
            <v>170991</v>
          </cell>
        </row>
        <row r="8238">
          <cell r="M8238">
            <v>1</v>
          </cell>
          <cell r="N8238">
            <v>170991</v>
          </cell>
        </row>
        <row r="8239">
          <cell r="M8239">
            <v>1</v>
          </cell>
          <cell r="N8239">
            <v>170991</v>
          </cell>
        </row>
        <row r="8240">
          <cell r="M8240">
            <v>1</v>
          </cell>
          <cell r="N8240">
            <v>170991</v>
          </cell>
        </row>
        <row r="8241">
          <cell r="M8241">
            <v>1</v>
          </cell>
          <cell r="N8241">
            <v>170991</v>
          </cell>
        </row>
        <row r="8242">
          <cell r="M8242">
            <v>1</v>
          </cell>
          <cell r="N8242">
            <v>170991</v>
          </cell>
        </row>
        <row r="8243">
          <cell r="M8243">
            <v>1</v>
          </cell>
          <cell r="N8243">
            <v>171458</v>
          </cell>
        </row>
        <row r="8244">
          <cell r="M8244">
            <v>1</v>
          </cell>
          <cell r="N8244">
            <v>170834</v>
          </cell>
        </row>
        <row r="8245">
          <cell r="M8245">
            <v>1</v>
          </cell>
          <cell r="N8245">
            <v>170866</v>
          </cell>
        </row>
        <row r="8246">
          <cell r="M8246">
            <v>1</v>
          </cell>
          <cell r="N8246">
            <v>170977</v>
          </cell>
        </row>
        <row r="8247">
          <cell r="M8247">
            <v>1</v>
          </cell>
          <cell r="N8247">
            <v>170977</v>
          </cell>
        </row>
        <row r="8248">
          <cell r="M8248">
            <v>1</v>
          </cell>
          <cell r="N8248">
            <v>170977</v>
          </cell>
        </row>
        <row r="8249">
          <cell r="M8249">
            <v>1</v>
          </cell>
          <cell r="N8249">
            <v>170977</v>
          </cell>
        </row>
        <row r="8250">
          <cell r="M8250">
            <v>1</v>
          </cell>
          <cell r="N8250">
            <v>170977</v>
          </cell>
        </row>
        <row r="8251">
          <cell r="M8251">
            <v>1</v>
          </cell>
          <cell r="N8251">
            <v>170992</v>
          </cell>
        </row>
        <row r="8252">
          <cell r="M8252">
            <v>1</v>
          </cell>
          <cell r="N8252">
            <v>171461</v>
          </cell>
        </row>
        <row r="8253">
          <cell r="M8253">
            <v>1</v>
          </cell>
          <cell r="N8253">
            <v>170822</v>
          </cell>
        </row>
        <row r="8254">
          <cell r="M8254">
            <v>1</v>
          </cell>
          <cell r="N8254">
            <v>170822</v>
          </cell>
        </row>
        <row r="8255">
          <cell r="M8255">
            <v>1</v>
          </cell>
          <cell r="N8255">
            <v>170822</v>
          </cell>
        </row>
        <row r="8256">
          <cell r="M8256">
            <v>1</v>
          </cell>
          <cell r="N8256">
            <v>170861</v>
          </cell>
        </row>
        <row r="8257">
          <cell r="M8257">
            <v>1</v>
          </cell>
          <cell r="N8257">
            <v>170890</v>
          </cell>
        </row>
        <row r="8258">
          <cell r="M8258">
            <v>1</v>
          </cell>
          <cell r="N8258">
            <v>170890</v>
          </cell>
        </row>
        <row r="8259">
          <cell r="M8259">
            <v>1</v>
          </cell>
          <cell r="N8259">
            <v>171439</v>
          </cell>
        </row>
        <row r="8260">
          <cell r="M8260">
            <v>1</v>
          </cell>
          <cell r="N8260">
            <v>170823</v>
          </cell>
        </row>
        <row r="8261">
          <cell r="M8261">
            <v>1</v>
          </cell>
          <cell r="N8261">
            <v>170823</v>
          </cell>
        </row>
        <row r="8262">
          <cell r="M8262">
            <v>1</v>
          </cell>
          <cell r="N8262">
            <v>171441</v>
          </cell>
        </row>
        <row r="8263">
          <cell r="M8263">
            <v>1</v>
          </cell>
          <cell r="N8263" t="str">
            <v>-</v>
          </cell>
        </row>
        <row r="8264">
          <cell r="M8264">
            <v>1</v>
          </cell>
          <cell r="N8264">
            <v>170824</v>
          </cell>
        </row>
        <row r="8265">
          <cell r="M8265">
            <v>1</v>
          </cell>
          <cell r="N8265">
            <v>170824</v>
          </cell>
        </row>
        <row r="8266">
          <cell r="M8266">
            <v>1</v>
          </cell>
          <cell r="N8266">
            <v>170824</v>
          </cell>
        </row>
        <row r="8267">
          <cell r="M8267">
            <v>1</v>
          </cell>
          <cell r="N8267">
            <v>170824</v>
          </cell>
        </row>
        <row r="8268">
          <cell r="M8268">
            <v>1</v>
          </cell>
          <cell r="N8268">
            <v>170824</v>
          </cell>
        </row>
        <row r="8269">
          <cell r="M8269">
            <v>1</v>
          </cell>
          <cell r="N8269">
            <v>170824</v>
          </cell>
        </row>
        <row r="8270">
          <cell r="M8270">
            <v>1</v>
          </cell>
          <cell r="N8270">
            <v>170824</v>
          </cell>
        </row>
        <row r="8271">
          <cell r="M8271">
            <v>1</v>
          </cell>
          <cell r="N8271">
            <v>170894</v>
          </cell>
        </row>
        <row r="8272">
          <cell r="M8272">
            <v>1</v>
          </cell>
          <cell r="N8272">
            <v>170894</v>
          </cell>
        </row>
        <row r="8273">
          <cell r="M8273">
            <v>1</v>
          </cell>
          <cell r="N8273">
            <v>170894</v>
          </cell>
        </row>
        <row r="8274">
          <cell r="M8274">
            <v>1</v>
          </cell>
          <cell r="N8274">
            <v>170894</v>
          </cell>
        </row>
        <row r="8275">
          <cell r="M8275">
            <v>1</v>
          </cell>
          <cell r="N8275">
            <v>171442</v>
          </cell>
        </row>
        <row r="8276">
          <cell r="M8276">
            <v>1</v>
          </cell>
          <cell r="N8276">
            <v>172416</v>
          </cell>
        </row>
        <row r="8277">
          <cell r="M8277">
            <v>1</v>
          </cell>
          <cell r="N8277">
            <v>172416</v>
          </cell>
        </row>
        <row r="8278">
          <cell r="M8278">
            <v>5</v>
          </cell>
          <cell r="N8278">
            <v>171297</v>
          </cell>
        </row>
        <row r="8279">
          <cell r="M8279">
            <v>5</v>
          </cell>
          <cell r="N8279">
            <v>171297</v>
          </cell>
        </row>
        <row r="8280">
          <cell r="M8280">
            <v>5</v>
          </cell>
          <cell r="N8280">
            <v>171297</v>
          </cell>
        </row>
        <row r="8281">
          <cell r="M8281">
            <v>5</v>
          </cell>
          <cell r="N8281">
            <v>171297</v>
          </cell>
        </row>
        <row r="8282">
          <cell r="M8282">
            <v>5</v>
          </cell>
          <cell r="N8282">
            <v>171297</v>
          </cell>
        </row>
        <row r="8283">
          <cell r="M8283">
            <v>5</v>
          </cell>
          <cell r="N8283">
            <v>171298</v>
          </cell>
        </row>
        <row r="8284">
          <cell r="M8284">
            <v>5</v>
          </cell>
          <cell r="N8284">
            <v>171298</v>
          </cell>
        </row>
        <row r="8285">
          <cell r="M8285">
            <v>5</v>
          </cell>
          <cell r="N8285">
            <v>171298</v>
          </cell>
        </row>
        <row r="8286">
          <cell r="M8286">
            <v>5</v>
          </cell>
          <cell r="N8286">
            <v>171298</v>
          </cell>
        </row>
        <row r="8287">
          <cell r="M8287">
            <v>5</v>
          </cell>
          <cell r="N8287">
            <v>171301</v>
          </cell>
        </row>
        <row r="8288">
          <cell r="M8288" t="str">
            <v>-</v>
          </cell>
          <cell r="N8288" t="str">
            <v>-</v>
          </cell>
        </row>
        <row r="8289">
          <cell r="M8289">
            <v>4</v>
          </cell>
          <cell r="N8289" t="str">
            <v>-</v>
          </cell>
        </row>
        <row r="8290">
          <cell r="M8290">
            <v>1</v>
          </cell>
          <cell r="N8290" t="str">
            <v>-</v>
          </cell>
        </row>
        <row r="8291">
          <cell r="M8291">
            <v>1</v>
          </cell>
          <cell r="N8291">
            <v>170877</v>
          </cell>
        </row>
        <row r="8292">
          <cell r="M8292">
            <v>1</v>
          </cell>
          <cell r="N8292">
            <v>170877</v>
          </cell>
        </row>
        <row r="8293">
          <cell r="M8293">
            <v>1</v>
          </cell>
          <cell r="N8293">
            <v>170877</v>
          </cell>
        </row>
        <row r="8294">
          <cell r="M8294">
            <v>1</v>
          </cell>
          <cell r="N8294">
            <v>170877</v>
          </cell>
        </row>
        <row r="8295">
          <cell r="M8295">
            <v>1</v>
          </cell>
          <cell r="N8295">
            <v>173242</v>
          </cell>
        </row>
        <row r="8296">
          <cell r="M8296">
            <v>1</v>
          </cell>
          <cell r="N8296">
            <v>173282</v>
          </cell>
        </row>
        <row r="8297">
          <cell r="M8297">
            <v>1</v>
          </cell>
          <cell r="N8297">
            <v>173282</v>
          </cell>
        </row>
        <row r="8298">
          <cell r="M8298">
            <v>1</v>
          </cell>
          <cell r="N8298">
            <v>173318</v>
          </cell>
        </row>
        <row r="8299">
          <cell r="M8299">
            <v>1</v>
          </cell>
          <cell r="N8299">
            <v>173453</v>
          </cell>
        </row>
        <row r="8300">
          <cell r="M8300">
            <v>1</v>
          </cell>
          <cell r="N8300">
            <v>172541</v>
          </cell>
        </row>
        <row r="8301">
          <cell r="M8301">
            <v>2</v>
          </cell>
          <cell r="N8301">
            <v>173028</v>
          </cell>
        </row>
        <row r="8302">
          <cell r="M8302">
            <v>2</v>
          </cell>
          <cell r="N8302">
            <v>173028</v>
          </cell>
        </row>
        <row r="8303">
          <cell r="M8303" t="str">
            <v>-</v>
          </cell>
          <cell r="N8303" t="str">
            <v>-</v>
          </cell>
        </row>
        <row r="8304">
          <cell r="M8304">
            <v>1</v>
          </cell>
          <cell r="N8304">
            <v>173486</v>
          </cell>
        </row>
        <row r="8305">
          <cell r="M8305">
            <v>1</v>
          </cell>
          <cell r="N8305">
            <v>173542</v>
          </cell>
        </row>
        <row r="8306">
          <cell r="M8306">
            <v>1</v>
          </cell>
          <cell r="N8306">
            <v>173542</v>
          </cell>
        </row>
        <row r="8307">
          <cell r="M8307">
            <v>1</v>
          </cell>
          <cell r="N8307">
            <v>173542</v>
          </cell>
        </row>
        <row r="8308">
          <cell r="M8308">
            <v>1</v>
          </cell>
          <cell r="N8308">
            <v>173543</v>
          </cell>
        </row>
        <row r="8309">
          <cell r="M8309">
            <v>1</v>
          </cell>
          <cell r="N8309">
            <v>173543</v>
          </cell>
        </row>
        <row r="8310">
          <cell r="M8310">
            <v>1</v>
          </cell>
          <cell r="N8310">
            <v>173543</v>
          </cell>
        </row>
        <row r="8311">
          <cell r="M8311">
            <v>1</v>
          </cell>
          <cell r="N8311">
            <v>173543</v>
          </cell>
        </row>
        <row r="8312">
          <cell r="M8312">
            <v>1</v>
          </cell>
          <cell r="N8312">
            <v>173543</v>
          </cell>
        </row>
        <row r="8313">
          <cell r="M8313">
            <v>1</v>
          </cell>
          <cell r="N8313">
            <v>173543</v>
          </cell>
        </row>
        <row r="8314">
          <cell r="M8314">
            <v>1</v>
          </cell>
          <cell r="N8314">
            <v>173574</v>
          </cell>
        </row>
        <row r="8315">
          <cell r="M8315">
            <v>1</v>
          </cell>
          <cell r="N8315">
            <v>172526</v>
          </cell>
        </row>
        <row r="8316">
          <cell r="M8316">
            <v>1</v>
          </cell>
          <cell r="N8316">
            <v>172576</v>
          </cell>
        </row>
        <row r="8317">
          <cell r="M8317">
            <v>1</v>
          </cell>
          <cell r="N8317">
            <v>172576</v>
          </cell>
        </row>
        <row r="8318">
          <cell r="M8318">
            <v>1</v>
          </cell>
          <cell r="N8318">
            <v>172576</v>
          </cell>
        </row>
        <row r="8319">
          <cell r="M8319">
            <v>1</v>
          </cell>
          <cell r="N8319">
            <v>173165</v>
          </cell>
        </row>
        <row r="8320">
          <cell r="M8320">
            <v>1</v>
          </cell>
          <cell r="N8320">
            <v>173577</v>
          </cell>
        </row>
        <row r="8321">
          <cell r="M8321">
            <v>1</v>
          </cell>
          <cell r="N8321">
            <v>173791</v>
          </cell>
        </row>
        <row r="8322">
          <cell r="M8322">
            <v>1</v>
          </cell>
          <cell r="N8322">
            <v>173798</v>
          </cell>
        </row>
        <row r="8323">
          <cell r="M8323">
            <v>1</v>
          </cell>
          <cell r="N8323">
            <v>173798</v>
          </cell>
        </row>
        <row r="8324">
          <cell r="M8324">
            <v>1</v>
          </cell>
          <cell r="N8324">
            <v>173798</v>
          </cell>
        </row>
        <row r="8325">
          <cell r="M8325">
            <v>1</v>
          </cell>
          <cell r="N8325">
            <v>173798</v>
          </cell>
        </row>
        <row r="8326">
          <cell r="M8326">
            <v>1</v>
          </cell>
          <cell r="N8326" t="str">
            <v>-</v>
          </cell>
        </row>
        <row r="8327">
          <cell r="M8327">
            <v>1</v>
          </cell>
          <cell r="N8327" t="str">
            <v>-</v>
          </cell>
        </row>
        <row r="8328">
          <cell r="M8328">
            <v>1</v>
          </cell>
          <cell r="N8328" t="str">
            <v>-</v>
          </cell>
        </row>
        <row r="8329">
          <cell r="M8329">
            <v>1</v>
          </cell>
          <cell r="N8329">
            <v>173294</v>
          </cell>
        </row>
        <row r="8330">
          <cell r="M8330">
            <v>1</v>
          </cell>
          <cell r="N8330">
            <v>173294</v>
          </cell>
        </row>
        <row r="8331">
          <cell r="M8331">
            <v>1</v>
          </cell>
          <cell r="N8331">
            <v>173294</v>
          </cell>
        </row>
        <row r="8332">
          <cell r="M8332">
            <v>1</v>
          </cell>
          <cell r="N8332">
            <v>173294</v>
          </cell>
        </row>
        <row r="8333">
          <cell r="M8333">
            <v>1</v>
          </cell>
          <cell r="N8333">
            <v>173613</v>
          </cell>
        </row>
        <row r="8334">
          <cell r="M8334">
            <v>1</v>
          </cell>
          <cell r="N8334">
            <v>173613</v>
          </cell>
        </row>
        <row r="8335">
          <cell r="M8335">
            <v>1</v>
          </cell>
          <cell r="N8335">
            <v>173315</v>
          </cell>
        </row>
        <row r="8336">
          <cell r="M8336">
            <v>1</v>
          </cell>
          <cell r="N8336">
            <v>173315</v>
          </cell>
        </row>
        <row r="8337">
          <cell r="M8337">
            <v>1</v>
          </cell>
          <cell r="N8337">
            <v>173315</v>
          </cell>
        </row>
        <row r="8338">
          <cell r="M8338">
            <v>1</v>
          </cell>
          <cell r="N8338">
            <v>173537</v>
          </cell>
        </row>
        <row r="8339">
          <cell r="M8339">
            <v>1</v>
          </cell>
          <cell r="N8339">
            <v>173537</v>
          </cell>
        </row>
        <row r="8340">
          <cell r="M8340">
            <v>1</v>
          </cell>
          <cell r="N8340">
            <v>173537</v>
          </cell>
        </row>
        <row r="8341">
          <cell r="M8341">
            <v>1</v>
          </cell>
          <cell r="N8341">
            <v>173537</v>
          </cell>
        </row>
        <row r="8342">
          <cell r="M8342">
            <v>1</v>
          </cell>
          <cell r="N8342">
            <v>173537</v>
          </cell>
        </row>
        <row r="8343">
          <cell r="M8343">
            <v>1</v>
          </cell>
          <cell r="N8343">
            <v>173576</v>
          </cell>
        </row>
        <row r="8344">
          <cell r="M8344">
            <v>1</v>
          </cell>
          <cell r="N8344">
            <v>173576</v>
          </cell>
        </row>
        <row r="8345">
          <cell r="M8345">
            <v>1</v>
          </cell>
          <cell r="N8345">
            <v>172540</v>
          </cell>
        </row>
        <row r="8346">
          <cell r="M8346">
            <v>1</v>
          </cell>
          <cell r="N8346">
            <v>172593</v>
          </cell>
        </row>
        <row r="8347">
          <cell r="M8347">
            <v>2</v>
          </cell>
          <cell r="N8347">
            <v>172619</v>
          </cell>
        </row>
        <row r="8348">
          <cell r="M8348">
            <v>1</v>
          </cell>
          <cell r="N8348">
            <v>172662</v>
          </cell>
        </row>
        <row r="8349">
          <cell r="M8349">
            <v>1</v>
          </cell>
          <cell r="N8349">
            <v>172662</v>
          </cell>
        </row>
        <row r="8350">
          <cell r="M8350">
            <v>1</v>
          </cell>
          <cell r="N8350">
            <v>173088</v>
          </cell>
        </row>
        <row r="8351">
          <cell r="M8351">
            <v>1</v>
          </cell>
          <cell r="N8351">
            <v>173088</v>
          </cell>
        </row>
        <row r="8352">
          <cell r="M8352">
            <v>1</v>
          </cell>
          <cell r="N8352">
            <v>173510</v>
          </cell>
        </row>
        <row r="8353">
          <cell r="M8353">
            <v>1</v>
          </cell>
          <cell r="N8353">
            <v>173510</v>
          </cell>
        </row>
        <row r="8354">
          <cell r="M8354">
            <v>1</v>
          </cell>
          <cell r="N8354">
            <v>173539</v>
          </cell>
        </row>
        <row r="8355">
          <cell r="M8355">
            <v>1</v>
          </cell>
          <cell r="N8355">
            <v>173539</v>
          </cell>
        </row>
        <row r="8356">
          <cell r="M8356">
            <v>1</v>
          </cell>
          <cell r="N8356" t="str">
            <v>-</v>
          </cell>
        </row>
        <row r="8357">
          <cell r="M8357">
            <v>1</v>
          </cell>
          <cell r="N8357" t="str">
            <v>-</v>
          </cell>
        </row>
        <row r="8358">
          <cell r="M8358">
            <v>1</v>
          </cell>
          <cell r="N8358" t="str">
            <v>-</v>
          </cell>
        </row>
        <row r="8359">
          <cell r="M8359">
            <v>1</v>
          </cell>
          <cell r="N8359" t="str">
            <v>-</v>
          </cell>
        </row>
        <row r="8360">
          <cell r="M8360">
            <v>1</v>
          </cell>
          <cell r="N8360">
            <v>172549</v>
          </cell>
        </row>
        <row r="8361">
          <cell r="M8361">
            <v>1</v>
          </cell>
          <cell r="N8361">
            <v>172549</v>
          </cell>
        </row>
        <row r="8362">
          <cell r="M8362">
            <v>1</v>
          </cell>
          <cell r="N8362">
            <v>172549</v>
          </cell>
        </row>
        <row r="8363">
          <cell r="M8363">
            <v>1</v>
          </cell>
          <cell r="N8363">
            <v>172549</v>
          </cell>
        </row>
        <row r="8364">
          <cell r="M8364">
            <v>1</v>
          </cell>
          <cell r="N8364">
            <v>173033</v>
          </cell>
        </row>
        <row r="8365">
          <cell r="M8365">
            <v>1</v>
          </cell>
          <cell r="N8365">
            <v>173033</v>
          </cell>
        </row>
        <row r="8366">
          <cell r="M8366">
            <v>1</v>
          </cell>
          <cell r="N8366">
            <v>173044</v>
          </cell>
        </row>
        <row r="8367">
          <cell r="M8367">
            <v>1</v>
          </cell>
          <cell r="N8367">
            <v>173044</v>
          </cell>
        </row>
        <row r="8368">
          <cell r="M8368">
            <v>1</v>
          </cell>
          <cell r="N8368">
            <v>173044</v>
          </cell>
        </row>
        <row r="8369">
          <cell r="M8369">
            <v>1</v>
          </cell>
          <cell r="N8369">
            <v>173044</v>
          </cell>
        </row>
        <row r="8370">
          <cell r="M8370">
            <v>2</v>
          </cell>
          <cell r="N8370">
            <v>173540</v>
          </cell>
        </row>
        <row r="8371">
          <cell r="M8371">
            <v>2</v>
          </cell>
          <cell r="N8371">
            <v>173540</v>
          </cell>
        </row>
        <row r="8372">
          <cell r="M8372">
            <v>2</v>
          </cell>
          <cell r="N8372">
            <v>173540</v>
          </cell>
        </row>
        <row r="8373">
          <cell r="M8373">
            <v>2</v>
          </cell>
          <cell r="N8373">
            <v>173540</v>
          </cell>
        </row>
        <row r="8374">
          <cell r="M8374">
            <v>2</v>
          </cell>
          <cell r="N8374">
            <v>173540</v>
          </cell>
        </row>
        <row r="8375">
          <cell r="M8375">
            <v>2</v>
          </cell>
          <cell r="N8375">
            <v>173540</v>
          </cell>
        </row>
        <row r="8376">
          <cell r="M8376">
            <v>2</v>
          </cell>
          <cell r="N8376">
            <v>173540</v>
          </cell>
        </row>
        <row r="8377">
          <cell r="M8377">
            <v>2</v>
          </cell>
          <cell r="N8377">
            <v>173540</v>
          </cell>
        </row>
        <row r="8378">
          <cell r="M8378">
            <v>2</v>
          </cell>
          <cell r="N8378">
            <v>173540</v>
          </cell>
        </row>
        <row r="8379">
          <cell r="M8379">
            <v>2</v>
          </cell>
          <cell r="N8379">
            <v>173540</v>
          </cell>
        </row>
        <row r="8380">
          <cell r="M8380">
            <v>2</v>
          </cell>
          <cell r="N8380">
            <v>173540</v>
          </cell>
        </row>
        <row r="8381">
          <cell r="M8381">
            <v>2</v>
          </cell>
          <cell r="N8381">
            <v>173540</v>
          </cell>
        </row>
        <row r="8382">
          <cell r="M8382">
            <v>2</v>
          </cell>
          <cell r="N8382">
            <v>173540</v>
          </cell>
        </row>
        <row r="8383">
          <cell r="M8383">
            <v>2</v>
          </cell>
          <cell r="N8383">
            <v>173540</v>
          </cell>
        </row>
        <row r="8384">
          <cell r="M8384">
            <v>2</v>
          </cell>
          <cell r="N8384">
            <v>173540</v>
          </cell>
        </row>
        <row r="8385">
          <cell r="M8385">
            <v>2</v>
          </cell>
          <cell r="N8385">
            <v>173540</v>
          </cell>
        </row>
        <row r="8386">
          <cell r="M8386">
            <v>2</v>
          </cell>
          <cell r="N8386">
            <v>173540</v>
          </cell>
        </row>
        <row r="8387">
          <cell r="M8387">
            <v>2</v>
          </cell>
          <cell r="N8387">
            <v>173540</v>
          </cell>
        </row>
        <row r="8388">
          <cell r="M8388">
            <v>2</v>
          </cell>
          <cell r="N8388">
            <v>173540</v>
          </cell>
        </row>
        <row r="8389">
          <cell r="M8389">
            <v>2</v>
          </cell>
          <cell r="N8389">
            <v>173540</v>
          </cell>
        </row>
        <row r="8390">
          <cell r="M8390">
            <v>2</v>
          </cell>
          <cell r="N8390">
            <v>173540</v>
          </cell>
        </row>
        <row r="8391">
          <cell r="M8391">
            <v>2</v>
          </cell>
          <cell r="N8391">
            <v>173540</v>
          </cell>
        </row>
        <row r="8392">
          <cell r="M8392">
            <v>2</v>
          </cell>
          <cell r="N8392">
            <v>173540</v>
          </cell>
        </row>
        <row r="8393">
          <cell r="M8393">
            <v>2</v>
          </cell>
          <cell r="N8393">
            <v>173540</v>
          </cell>
        </row>
        <row r="8394">
          <cell r="M8394">
            <v>2</v>
          </cell>
          <cell r="N8394">
            <v>173797</v>
          </cell>
        </row>
        <row r="8395">
          <cell r="M8395">
            <v>2</v>
          </cell>
          <cell r="N8395">
            <v>173797</v>
          </cell>
        </row>
        <row r="8396">
          <cell r="M8396">
            <v>2</v>
          </cell>
          <cell r="N8396">
            <v>173797</v>
          </cell>
        </row>
        <row r="8397">
          <cell r="M8397">
            <v>2</v>
          </cell>
          <cell r="N8397">
            <v>173797</v>
          </cell>
        </row>
        <row r="8398">
          <cell r="M8398">
            <v>2</v>
          </cell>
          <cell r="N8398">
            <v>173797</v>
          </cell>
        </row>
        <row r="8399">
          <cell r="M8399">
            <v>2</v>
          </cell>
          <cell r="N8399">
            <v>173797</v>
          </cell>
        </row>
        <row r="8400">
          <cell r="M8400">
            <v>2</v>
          </cell>
          <cell r="N8400">
            <v>173797</v>
          </cell>
        </row>
        <row r="8401">
          <cell r="M8401">
            <v>2</v>
          </cell>
          <cell r="N8401">
            <v>173797</v>
          </cell>
        </row>
        <row r="8402">
          <cell r="M8402">
            <v>2</v>
          </cell>
          <cell r="N8402">
            <v>173797</v>
          </cell>
        </row>
        <row r="8403">
          <cell r="M8403">
            <v>2</v>
          </cell>
          <cell r="N8403">
            <v>173797</v>
          </cell>
        </row>
        <row r="8404">
          <cell r="M8404">
            <v>2</v>
          </cell>
          <cell r="N8404">
            <v>173797</v>
          </cell>
        </row>
        <row r="8405">
          <cell r="M8405">
            <v>2</v>
          </cell>
          <cell r="N8405">
            <v>173797</v>
          </cell>
        </row>
        <row r="8406">
          <cell r="M8406">
            <v>2</v>
          </cell>
          <cell r="N8406">
            <v>173797</v>
          </cell>
        </row>
        <row r="8407">
          <cell r="M8407">
            <v>2</v>
          </cell>
          <cell r="N8407">
            <v>173797</v>
          </cell>
        </row>
        <row r="8408">
          <cell r="M8408">
            <v>2</v>
          </cell>
          <cell r="N8408">
            <v>173797</v>
          </cell>
        </row>
        <row r="8409">
          <cell r="M8409">
            <v>2</v>
          </cell>
          <cell r="N8409">
            <v>173797</v>
          </cell>
        </row>
        <row r="8410">
          <cell r="M8410">
            <v>2</v>
          </cell>
          <cell r="N8410">
            <v>173797</v>
          </cell>
        </row>
        <row r="8411">
          <cell r="M8411">
            <v>2</v>
          </cell>
          <cell r="N8411">
            <v>173797</v>
          </cell>
        </row>
        <row r="8412">
          <cell r="M8412">
            <v>2</v>
          </cell>
          <cell r="N8412">
            <v>173797</v>
          </cell>
        </row>
        <row r="8413">
          <cell r="M8413">
            <v>2</v>
          </cell>
          <cell r="N8413">
            <v>173797</v>
          </cell>
        </row>
        <row r="8414">
          <cell r="M8414">
            <v>2</v>
          </cell>
          <cell r="N8414">
            <v>173797</v>
          </cell>
        </row>
        <row r="8415">
          <cell r="M8415">
            <v>2</v>
          </cell>
          <cell r="N8415">
            <v>173797</v>
          </cell>
        </row>
        <row r="8416">
          <cell r="M8416">
            <v>1</v>
          </cell>
          <cell r="N8416">
            <v>173210</v>
          </cell>
        </row>
        <row r="8417">
          <cell r="M8417">
            <v>1</v>
          </cell>
          <cell r="N8417">
            <v>173284</v>
          </cell>
        </row>
        <row r="8418">
          <cell r="M8418">
            <v>1</v>
          </cell>
          <cell r="N8418">
            <v>173284</v>
          </cell>
        </row>
        <row r="8419">
          <cell r="M8419">
            <v>1</v>
          </cell>
          <cell r="N8419">
            <v>173284</v>
          </cell>
        </row>
        <row r="8420">
          <cell r="M8420">
            <v>1</v>
          </cell>
          <cell r="N8420">
            <v>173284</v>
          </cell>
        </row>
        <row r="8421">
          <cell r="M8421">
            <v>1</v>
          </cell>
          <cell r="N8421">
            <v>173284</v>
          </cell>
        </row>
        <row r="8422">
          <cell r="M8422">
            <v>1</v>
          </cell>
          <cell r="N8422">
            <v>173304</v>
          </cell>
        </row>
        <row r="8423">
          <cell r="M8423">
            <v>1</v>
          </cell>
          <cell r="N8423">
            <v>173304</v>
          </cell>
        </row>
        <row r="8424">
          <cell r="M8424">
            <v>1</v>
          </cell>
          <cell r="N8424">
            <v>173304</v>
          </cell>
        </row>
        <row r="8425">
          <cell r="M8425">
            <v>1</v>
          </cell>
          <cell r="N8425">
            <v>173304</v>
          </cell>
        </row>
        <row r="8426">
          <cell r="M8426">
            <v>1</v>
          </cell>
          <cell r="N8426">
            <v>173304</v>
          </cell>
        </row>
        <row r="8427">
          <cell r="M8427">
            <v>1</v>
          </cell>
          <cell r="N8427">
            <v>173304</v>
          </cell>
        </row>
        <row r="8428">
          <cell r="M8428">
            <v>1</v>
          </cell>
          <cell r="N8428">
            <v>173479</v>
          </cell>
        </row>
        <row r="8429">
          <cell r="M8429">
            <v>1</v>
          </cell>
          <cell r="N8429">
            <v>173479</v>
          </cell>
        </row>
        <row r="8430">
          <cell r="M8430">
            <v>1</v>
          </cell>
          <cell r="N8430">
            <v>173479</v>
          </cell>
        </row>
        <row r="8431">
          <cell r="M8431">
            <v>1</v>
          </cell>
          <cell r="N8431">
            <v>173479</v>
          </cell>
        </row>
        <row r="8432">
          <cell r="M8432">
            <v>1</v>
          </cell>
          <cell r="N8432">
            <v>173541</v>
          </cell>
        </row>
        <row r="8433">
          <cell r="M8433">
            <v>1</v>
          </cell>
          <cell r="N8433">
            <v>173541</v>
          </cell>
        </row>
        <row r="8434">
          <cell r="M8434">
            <v>1</v>
          </cell>
          <cell r="N8434">
            <v>173541</v>
          </cell>
        </row>
        <row r="8435">
          <cell r="M8435">
            <v>1</v>
          </cell>
          <cell r="N8435">
            <v>173541</v>
          </cell>
        </row>
        <row r="8436">
          <cell r="M8436">
            <v>1</v>
          </cell>
          <cell r="N8436">
            <v>173541</v>
          </cell>
        </row>
        <row r="8437">
          <cell r="M8437">
            <v>1</v>
          </cell>
          <cell r="N8437">
            <v>173541</v>
          </cell>
        </row>
        <row r="8438">
          <cell r="M8438">
            <v>1</v>
          </cell>
          <cell r="N8438">
            <v>173541</v>
          </cell>
        </row>
        <row r="8439">
          <cell r="M8439">
            <v>1</v>
          </cell>
          <cell r="N8439">
            <v>173541</v>
          </cell>
        </row>
        <row r="8440">
          <cell r="M8440">
            <v>1</v>
          </cell>
          <cell r="N8440">
            <v>173541</v>
          </cell>
        </row>
        <row r="8441">
          <cell r="M8441">
            <v>1</v>
          </cell>
          <cell r="N8441">
            <v>173541</v>
          </cell>
        </row>
        <row r="8442">
          <cell r="M8442">
            <v>1</v>
          </cell>
          <cell r="N8442">
            <v>173541</v>
          </cell>
        </row>
        <row r="8443">
          <cell r="M8443">
            <v>1</v>
          </cell>
          <cell r="N8443">
            <v>173541</v>
          </cell>
        </row>
        <row r="8444">
          <cell r="M8444">
            <v>1</v>
          </cell>
          <cell r="N8444">
            <v>173541</v>
          </cell>
        </row>
        <row r="8445">
          <cell r="M8445">
            <v>1</v>
          </cell>
          <cell r="N8445">
            <v>173541</v>
          </cell>
        </row>
        <row r="8446">
          <cell r="M8446">
            <v>1</v>
          </cell>
          <cell r="N8446">
            <v>173628</v>
          </cell>
        </row>
        <row r="8447">
          <cell r="M8447">
            <v>1</v>
          </cell>
          <cell r="N8447">
            <v>173536</v>
          </cell>
        </row>
        <row r="8448">
          <cell r="M8448">
            <v>1</v>
          </cell>
          <cell r="N8448">
            <v>173536</v>
          </cell>
        </row>
        <row r="8449">
          <cell r="M8449">
            <v>1</v>
          </cell>
          <cell r="N8449">
            <v>173536</v>
          </cell>
        </row>
        <row r="8450">
          <cell r="M8450">
            <v>1</v>
          </cell>
          <cell r="N8450">
            <v>173536</v>
          </cell>
        </row>
        <row r="8451">
          <cell r="M8451">
            <v>1</v>
          </cell>
          <cell r="N8451">
            <v>173536</v>
          </cell>
        </row>
        <row r="8452">
          <cell r="M8452">
            <v>1</v>
          </cell>
          <cell r="N8452">
            <v>173536</v>
          </cell>
        </row>
        <row r="8453">
          <cell r="M8453">
            <v>1</v>
          </cell>
          <cell r="N8453">
            <v>173214</v>
          </cell>
        </row>
        <row r="8454">
          <cell r="M8454">
            <v>1</v>
          </cell>
          <cell r="N8454">
            <v>173538</v>
          </cell>
        </row>
        <row r="8455">
          <cell r="M8455">
            <v>1</v>
          </cell>
          <cell r="N8455">
            <v>173538</v>
          </cell>
        </row>
        <row r="8456">
          <cell r="M8456">
            <v>1</v>
          </cell>
          <cell r="N8456">
            <v>173538</v>
          </cell>
        </row>
        <row r="8457">
          <cell r="M8457">
            <v>1</v>
          </cell>
          <cell r="N8457">
            <v>173538</v>
          </cell>
        </row>
        <row r="8458">
          <cell r="M8458">
            <v>1</v>
          </cell>
          <cell r="N8458">
            <v>173581</v>
          </cell>
        </row>
        <row r="8459">
          <cell r="M8459">
            <v>1</v>
          </cell>
          <cell r="N8459">
            <v>173581</v>
          </cell>
        </row>
        <row r="8460">
          <cell r="M8460">
            <v>1</v>
          </cell>
          <cell r="N8460">
            <v>173581</v>
          </cell>
        </row>
        <row r="8461">
          <cell r="M8461">
            <v>1</v>
          </cell>
          <cell r="N8461">
            <v>173607</v>
          </cell>
        </row>
        <row r="8462">
          <cell r="M8462">
            <v>1</v>
          </cell>
          <cell r="N8462">
            <v>173652</v>
          </cell>
        </row>
        <row r="8463">
          <cell r="M8463">
            <v>1</v>
          </cell>
          <cell r="N8463" t="str">
            <v>-</v>
          </cell>
        </row>
        <row r="8464">
          <cell r="M8464">
            <v>1</v>
          </cell>
          <cell r="N8464" t="str">
            <v>-</v>
          </cell>
        </row>
        <row r="8465">
          <cell r="M8465">
            <v>1</v>
          </cell>
          <cell r="N8465" t="str">
            <v>-</v>
          </cell>
        </row>
        <row r="8466">
          <cell r="M8466">
            <v>1</v>
          </cell>
          <cell r="N8466">
            <v>173208</v>
          </cell>
        </row>
        <row r="8467">
          <cell r="M8467">
            <v>1</v>
          </cell>
          <cell r="N8467">
            <v>173245</v>
          </cell>
        </row>
        <row r="8468">
          <cell r="M8468">
            <v>1</v>
          </cell>
          <cell r="N8468">
            <v>173245</v>
          </cell>
        </row>
        <row r="8469">
          <cell r="M8469">
            <v>1</v>
          </cell>
          <cell r="N8469">
            <v>173299</v>
          </cell>
        </row>
        <row r="8470">
          <cell r="M8470">
            <v>1</v>
          </cell>
          <cell r="N8470">
            <v>173299</v>
          </cell>
        </row>
        <row r="8471">
          <cell r="M8471">
            <v>1</v>
          </cell>
          <cell r="N8471">
            <v>173299</v>
          </cell>
        </row>
        <row r="8472">
          <cell r="M8472">
            <v>1</v>
          </cell>
          <cell r="N8472">
            <v>173299</v>
          </cell>
        </row>
        <row r="8473">
          <cell r="M8473">
            <v>1</v>
          </cell>
          <cell r="N8473">
            <v>173299</v>
          </cell>
        </row>
        <row r="8474">
          <cell r="M8474">
            <v>1</v>
          </cell>
          <cell r="N8474">
            <v>173299</v>
          </cell>
        </row>
        <row r="8475">
          <cell r="M8475">
            <v>1</v>
          </cell>
          <cell r="N8475">
            <v>173299</v>
          </cell>
        </row>
        <row r="8476">
          <cell r="M8476">
            <v>1</v>
          </cell>
          <cell r="N8476">
            <v>173299</v>
          </cell>
        </row>
        <row r="8477">
          <cell r="M8477">
            <v>2</v>
          </cell>
          <cell r="N8477">
            <v>173317</v>
          </cell>
        </row>
        <row r="8478">
          <cell r="M8478">
            <v>2</v>
          </cell>
          <cell r="N8478">
            <v>173317</v>
          </cell>
        </row>
        <row r="8479">
          <cell r="M8479">
            <v>2</v>
          </cell>
          <cell r="N8479">
            <v>173317</v>
          </cell>
        </row>
        <row r="8480">
          <cell r="M8480">
            <v>2</v>
          </cell>
          <cell r="N8480">
            <v>173317</v>
          </cell>
        </row>
        <row r="8481">
          <cell r="M8481">
            <v>2</v>
          </cell>
          <cell r="N8481">
            <v>173317</v>
          </cell>
        </row>
        <row r="8482">
          <cell r="M8482">
            <v>2</v>
          </cell>
          <cell r="N8482">
            <v>173317</v>
          </cell>
        </row>
        <row r="8483">
          <cell r="M8483">
            <v>2</v>
          </cell>
          <cell r="N8483">
            <v>173332</v>
          </cell>
        </row>
        <row r="8484">
          <cell r="M8484">
            <v>2</v>
          </cell>
          <cell r="N8484">
            <v>173332</v>
          </cell>
        </row>
        <row r="8485">
          <cell r="M8485">
            <v>2</v>
          </cell>
          <cell r="N8485">
            <v>173332</v>
          </cell>
        </row>
        <row r="8486">
          <cell r="M8486">
            <v>1</v>
          </cell>
          <cell r="N8486">
            <v>173469</v>
          </cell>
        </row>
        <row r="8487">
          <cell r="M8487">
            <v>1</v>
          </cell>
          <cell r="N8487">
            <v>173469</v>
          </cell>
        </row>
        <row r="8488">
          <cell r="M8488">
            <v>1</v>
          </cell>
          <cell r="N8488">
            <v>173469</v>
          </cell>
        </row>
        <row r="8489">
          <cell r="M8489">
            <v>1</v>
          </cell>
          <cell r="N8489">
            <v>173469</v>
          </cell>
        </row>
        <row r="8490">
          <cell r="M8490">
            <v>1</v>
          </cell>
          <cell r="N8490">
            <v>173469</v>
          </cell>
        </row>
        <row r="8491">
          <cell r="M8491">
            <v>1</v>
          </cell>
          <cell r="N8491">
            <v>173469</v>
          </cell>
        </row>
        <row r="8492">
          <cell r="M8492">
            <v>1</v>
          </cell>
          <cell r="N8492">
            <v>173534</v>
          </cell>
        </row>
        <row r="8493">
          <cell r="M8493">
            <v>1</v>
          </cell>
          <cell r="N8493">
            <v>173534</v>
          </cell>
        </row>
        <row r="8494">
          <cell r="M8494">
            <v>1</v>
          </cell>
          <cell r="N8494">
            <v>173534</v>
          </cell>
        </row>
        <row r="8495">
          <cell r="M8495">
            <v>1</v>
          </cell>
          <cell r="N8495">
            <v>173534</v>
          </cell>
        </row>
        <row r="8496">
          <cell r="M8496">
            <v>1</v>
          </cell>
          <cell r="N8496">
            <v>173534</v>
          </cell>
        </row>
        <row r="8497">
          <cell r="M8497">
            <v>1</v>
          </cell>
          <cell r="N8497">
            <v>173534</v>
          </cell>
        </row>
        <row r="8498">
          <cell r="M8498">
            <v>1</v>
          </cell>
          <cell r="N8498">
            <v>173551</v>
          </cell>
        </row>
        <row r="8499">
          <cell r="M8499">
            <v>1</v>
          </cell>
          <cell r="N8499">
            <v>173551</v>
          </cell>
        </row>
        <row r="8500">
          <cell r="M8500">
            <v>1</v>
          </cell>
          <cell r="N8500">
            <v>173551</v>
          </cell>
        </row>
        <row r="8501">
          <cell r="M8501">
            <v>1</v>
          </cell>
          <cell r="N8501">
            <v>173551</v>
          </cell>
        </row>
        <row r="8502">
          <cell r="M8502">
            <v>1</v>
          </cell>
          <cell r="N8502">
            <v>173551</v>
          </cell>
        </row>
        <row r="8503">
          <cell r="M8503">
            <v>1</v>
          </cell>
          <cell r="N8503">
            <v>173551</v>
          </cell>
        </row>
        <row r="8504">
          <cell r="M8504">
            <v>1</v>
          </cell>
          <cell r="N8504">
            <v>173551</v>
          </cell>
        </row>
        <row r="8505">
          <cell r="M8505">
            <v>1</v>
          </cell>
          <cell r="N8505">
            <v>173551</v>
          </cell>
        </row>
        <row r="8506">
          <cell r="M8506">
            <v>2</v>
          </cell>
          <cell r="N8506">
            <v>173595</v>
          </cell>
        </row>
        <row r="8507">
          <cell r="M8507">
            <v>2</v>
          </cell>
          <cell r="N8507">
            <v>173596</v>
          </cell>
        </row>
        <row r="8508">
          <cell r="M8508">
            <v>1</v>
          </cell>
          <cell r="N8508">
            <v>173620</v>
          </cell>
        </row>
        <row r="8509">
          <cell r="M8509">
            <v>1</v>
          </cell>
          <cell r="N8509">
            <v>172502</v>
          </cell>
        </row>
        <row r="8510">
          <cell r="M8510">
            <v>1</v>
          </cell>
          <cell r="N8510">
            <v>172502</v>
          </cell>
        </row>
        <row r="8511">
          <cell r="M8511">
            <v>1</v>
          </cell>
          <cell r="N8511">
            <v>172502</v>
          </cell>
        </row>
        <row r="8512">
          <cell r="M8512">
            <v>1</v>
          </cell>
          <cell r="N8512">
            <v>172502</v>
          </cell>
        </row>
        <row r="8513">
          <cell r="M8513">
            <v>1</v>
          </cell>
          <cell r="N8513">
            <v>172561</v>
          </cell>
        </row>
        <row r="8514">
          <cell r="M8514">
            <v>1</v>
          </cell>
          <cell r="N8514">
            <v>172561</v>
          </cell>
        </row>
        <row r="8515">
          <cell r="M8515">
            <v>2</v>
          </cell>
          <cell r="N8515">
            <v>172598</v>
          </cell>
        </row>
        <row r="8516">
          <cell r="M8516">
            <v>2</v>
          </cell>
          <cell r="N8516">
            <v>172598</v>
          </cell>
        </row>
        <row r="8517">
          <cell r="M8517">
            <v>2</v>
          </cell>
          <cell r="N8517">
            <v>172598</v>
          </cell>
        </row>
        <row r="8518">
          <cell r="M8518">
            <v>2</v>
          </cell>
          <cell r="N8518">
            <v>172600</v>
          </cell>
        </row>
        <row r="8519">
          <cell r="M8519">
            <v>2</v>
          </cell>
          <cell r="N8519">
            <v>172600</v>
          </cell>
        </row>
        <row r="8520">
          <cell r="M8520">
            <v>2</v>
          </cell>
          <cell r="N8520">
            <v>172600</v>
          </cell>
        </row>
        <row r="8521">
          <cell r="M8521">
            <v>2</v>
          </cell>
          <cell r="N8521">
            <v>172600</v>
          </cell>
        </row>
        <row r="8522">
          <cell r="M8522">
            <v>2</v>
          </cell>
          <cell r="N8522">
            <v>172600</v>
          </cell>
        </row>
        <row r="8523">
          <cell r="M8523">
            <v>2</v>
          </cell>
          <cell r="N8523">
            <v>172600</v>
          </cell>
        </row>
        <row r="8524">
          <cell r="M8524">
            <v>1</v>
          </cell>
          <cell r="N8524">
            <v>172625</v>
          </cell>
        </row>
        <row r="8525">
          <cell r="M8525">
            <v>1</v>
          </cell>
          <cell r="N8525">
            <v>172625</v>
          </cell>
        </row>
        <row r="8526">
          <cell r="M8526">
            <v>1</v>
          </cell>
          <cell r="N8526">
            <v>173056</v>
          </cell>
        </row>
        <row r="8527">
          <cell r="M8527">
            <v>1</v>
          </cell>
          <cell r="N8527">
            <v>173056</v>
          </cell>
        </row>
        <row r="8528">
          <cell r="M8528">
            <v>1</v>
          </cell>
          <cell r="N8528">
            <v>173056</v>
          </cell>
        </row>
        <row r="8529">
          <cell r="M8529">
            <v>1</v>
          </cell>
          <cell r="N8529">
            <v>173056</v>
          </cell>
        </row>
        <row r="8530">
          <cell r="M8530">
            <v>1</v>
          </cell>
          <cell r="N8530">
            <v>173056</v>
          </cell>
        </row>
        <row r="8531">
          <cell r="M8531">
            <v>3</v>
          </cell>
          <cell r="N8531">
            <v>173147</v>
          </cell>
        </row>
        <row r="8532">
          <cell r="M8532">
            <v>3</v>
          </cell>
          <cell r="N8532">
            <v>173155</v>
          </cell>
        </row>
        <row r="8533">
          <cell r="M8533">
            <v>3</v>
          </cell>
          <cell r="N8533">
            <v>173155</v>
          </cell>
        </row>
        <row r="8534">
          <cell r="M8534">
            <v>3</v>
          </cell>
          <cell r="N8534">
            <v>173155</v>
          </cell>
        </row>
        <row r="8535">
          <cell r="M8535">
            <v>3</v>
          </cell>
          <cell r="N8535">
            <v>173155</v>
          </cell>
        </row>
        <row r="8536">
          <cell r="M8536">
            <v>1</v>
          </cell>
          <cell r="N8536">
            <v>173156</v>
          </cell>
        </row>
        <row r="8537">
          <cell r="M8537">
            <v>1</v>
          </cell>
          <cell r="N8537">
            <v>173156</v>
          </cell>
        </row>
        <row r="8538">
          <cell r="M8538">
            <v>1</v>
          </cell>
          <cell r="N8538">
            <v>173156</v>
          </cell>
        </row>
        <row r="8539">
          <cell r="M8539">
            <v>1</v>
          </cell>
          <cell r="N8539">
            <v>173156</v>
          </cell>
        </row>
        <row r="8540">
          <cell r="M8540">
            <v>1</v>
          </cell>
          <cell r="N8540">
            <v>173156</v>
          </cell>
        </row>
        <row r="8541">
          <cell r="M8541">
            <v>1</v>
          </cell>
          <cell r="N8541">
            <v>173156</v>
          </cell>
        </row>
        <row r="8542">
          <cell r="M8542">
            <v>1</v>
          </cell>
          <cell r="N8542">
            <v>173156</v>
          </cell>
        </row>
        <row r="8543">
          <cell r="M8543">
            <v>1</v>
          </cell>
          <cell r="N8543">
            <v>173156</v>
          </cell>
        </row>
        <row r="8544">
          <cell r="M8544">
            <v>3</v>
          </cell>
          <cell r="N8544">
            <v>173185</v>
          </cell>
        </row>
        <row r="8545">
          <cell r="M8545">
            <v>3</v>
          </cell>
          <cell r="N8545">
            <v>173185</v>
          </cell>
        </row>
        <row r="8546">
          <cell r="M8546">
            <v>3</v>
          </cell>
          <cell r="N8546">
            <v>173185</v>
          </cell>
        </row>
        <row r="8547">
          <cell r="M8547">
            <v>3</v>
          </cell>
          <cell r="N8547">
            <v>173185</v>
          </cell>
        </row>
        <row r="8548">
          <cell r="M8548">
            <v>1</v>
          </cell>
          <cell r="N8548">
            <v>173283</v>
          </cell>
        </row>
        <row r="8549">
          <cell r="M8549">
            <v>1</v>
          </cell>
          <cell r="N8549">
            <v>173283</v>
          </cell>
        </row>
        <row r="8550">
          <cell r="M8550">
            <v>1</v>
          </cell>
          <cell r="N8550">
            <v>173283</v>
          </cell>
        </row>
        <row r="8551">
          <cell r="M8551">
            <v>1</v>
          </cell>
          <cell r="N8551">
            <v>173283</v>
          </cell>
        </row>
        <row r="8552">
          <cell r="M8552">
            <v>1</v>
          </cell>
          <cell r="N8552">
            <v>173283</v>
          </cell>
        </row>
        <row r="8553">
          <cell r="M8553">
            <v>1</v>
          </cell>
          <cell r="N8553">
            <v>173283</v>
          </cell>
        </row>
        <row r="8554">
          <cell r="M8554">
            <v>1</v>
          </cell>
          <cell r="N8554">
            <v>173283</v>
          </cell>
        </row>
        <row r="8555">
          <cell r="M8555">
            <v>1</v>
          </cell>
          <cell r="N8555">
            <v>173283</v>
          </cell>
        </row>
        <row r="8556">
          <cell r="M8556">
            <v>1</v>
          </cell>
          <cell r="N8556">
            <v>173300</v>
          </cell>
        </row>
        <row r="8557">
          <cell r="M8557">
            <v>1</v>
          </cell>
          <cell r="N8557">
            <v>173300</v>
          </cell>
        </row>
        <row r="8558">
          <cell r="M8558">
            <v>1</v>
          </cell>
          <cell r="N8558">
            <v>173300</v>
          </cell>
        </row>
        <row r="8559">
          <cell r="M8559">
            <v>1</v>
          </cell>
          <cell r="N8559">
            <v>173300</v>
          </cell>
        </row>
        <row r="8560">
          <cell r="M8560">
            <v>1</v>
          </cell>
          <cell r="N8560">
            <v>173300</v>
          </cell>
        </row>
        <row r="8561">
          <cell r="M8561">
            <v>1</v>
          </cell>
          <cell r="N8561">
            <v>173300</v>
          </cell>
        </row>
        <row r="8562">
          <cell r="M8562">
            <v>1</v>
          </cell>
          <cell r="N8562">
            <v>173300</v>
          </cell>
        </row>
        <row r="8563">
          <cell r="M8563">
            <v>1</v>
          </cell>
          <cell r="N8563">
            <v>173300</v>
          </cell>
        </row>
        <row r="8564">
          <cell r="M8564">
            <v>1</v>
          </cell>
          <cell r="N8564">
            <v>173300</v>
          </cell>
        </row>
        <row r="8565">
          <cell r="M8565">
            <v>1</v>
          </cell>
          <cell r="N8565">
            <v>173300</v>
          </cell>
        </row>
        <row r="8566">
          <cell r="M8566">
            <v>1</v>
          </cell>
          <cell r="N8566">
            <v>173300</v>
          </cell>
        </row>
        <row r="8567">
          <cell r="M8567">
            <v>1</v>
          </cell>
          <cell r="N8567">
            <v>173300</v>
          </cell>
        </row>
        <row r="8568">
          <cell r="M8568">
            <v>1</v>
          </cell>
          <cell r="N8568">
            <v>173300</v>
          </cell>
        </row>
        <row r="8569">
          <cell r="M8569">
            <v>1</v>
          </cell>
          <cell r="N8569">
            <v>173300</v>
          </cell>
        </row>
        <row r="8570">
          <cell r="M8570">
            <v>1</v>
          </cell>
          <cell r="N8570">
            <v>173300</v>
          </cell>
        </row>
        <row r="8571">
          <cell r="M8571">
            <v>1</v>
          </cell>
          <cell r="N8571">
            <v>173319</v>
          </cell>
        </row>
        <row r="8572">
          <cell r="M8572">
            <v>1</v>
          </cell>
          <cell r="N8572">
            <v>173319</v>
          </cell>
        </row>
        <row r="8573">
          <cell r="M8573">
            <v>1</v>
          </cell>
          <cell r="N8573">
            <v>173319</v>
          </cell>
        </row>
        <row r="8574">
          <cell r="M8574">
            <v>1</v>
          </cell>
          <cell r="N8574">
            <v>173319</v>
          </cell>
        </row>
        <row r="8575">
          <cell r="M8575">
            <v>1</v>
          </cell>
          <cell r="N8575">
            <v>173319</v>
          </cell>
        </row>
        <row r="8576">
          <cell r="M8576">
            <v>1</v>
          </cell>
          <cell r="N8576">
            <v>173319</v>
          </cell>
        </row>
        <row r="8577">
          <cell r="M8577">
            <v>1</v>
          </cell>
          <cell r="N8577">
            <v>173386</v>
          </cell>
        </row>
        <row r="8578">
          <cell r="M8578">
            <v>1</v>
          </cell>
          <cell r="N8578">
            <v>173386</v>
          </cell>
        </row>
        <row r="8579">
          <cell r="M8579">
            <v>1</v>
          </cell>
          <cell r="N8579">
            <v>173386</v>
          </cell>
        </row>
        <row r="8580">
          <cell r="M8580">
            <v>1</v>
          </cell>
          <cell r="N8580">
            <v>173386</v>
          </cell>
        </row>
        <row r="8581">
          <cell r="M8581">
            <v>1</v>
          </cell>
          <cell r="N8581">
            <v>173386</v>
          </cell>
        </row>
        <row r="8582">
          <cell r="M8582">
            <v>1</v>
          </cell>
          <cell r="N8582">
            <v>173386</v>
          </cell>
        </row>
        <row r="8583">
          <cell r="M8583">
            <v>1</v>
          </cell>
          <cell r="N8583">
            <v>173386</v>
          </cell>
        </row>
        <row r="8584">
          <cell r="M8584">
            <v>1</v>
          </cell>
          <cell r="N8584">
            <v>173386</v>
          </cell>
        </row>
        <row r="8585">
          <cell r="M8585">
            <v>1</v>
          </cell>
          <cell r="N8585">
            <v>173470</v>
          </cell>
        </row>
        <row r="8586">
          <cell r="M8586">
            <v>1</v>
          </cell>
          <cell r="N8586">
            <v>173470</v>
          </cell>
        </row>
        <row r="8587">
          <cell r="M8587">
            <v>1</v>
          </cell>
          <cell r="N8587">
            <v>173470</v>
          </cell>
        </row>
        <row r="8588">
          <cell r="M8588">
            <v>1</v>
          </cell>
          <cell r="N8588">
            <v>173470</v>
          </cell>
        </row>
        <row r="8589">
          <cell r="M8589">
            <v>1</v>
          </cell>
          <cell r="N8589">
            <v>173470</v>
          </cell>
        </row>
        <row r="8590">
          <cell r="M8590">
            <v>1</v>
          </cell>
          <cell r="N8590">
            <v>173470</v>
          </cell>
        </row>
        <row r="8591">
          <cell r="M8591">
            <v>1</v>
          </cell>
          <cell r="N8591">
            <v>173535</v>
          </cell>
        </row>
        <row r="8592">
          <cell r="M8592">
            <v>1</v>
          </cell>
          <cell r="N8592">
            <v>173535</v>
          </cell>
        </row>
        <row r="8593">
          <cell r="M8593">
            <v>1</v>
          </cell>
          <cell r="N8593">
            <v>173535</v>
          </cell>
        </row>
        <row r="8594">
          <cell r="M8594">
            <v>1</v>
          </cell>
          <cell r="N8594">
            <v>173535</v>
          </cell>
        </row>
        <row r="8595">
          <cell r="M8595">
            <v>1</v>
          </cell>
          <cell r="N8595">
            <v>173535</v>
          </cell>
        </row>
        <row r="8596">
          <cell r="M8596">
            <v>1</v>
          </cell>
          <cell r="N8596">
            <v>173535</v>
          </cell>
        </row>
        <row r="8597">
          <cell r="M8597">
            <v>1</v>
          </cell>
          <cell r="N8597">
            <v>173535</v>
          </cell>
        </row>
        <row r="8598">
          <cell r="M8598">
            <v>1</v>
          </cell>
          <cell r="N8598">
            <v>173535</v>
          </cell>
        </row>
        <row r="8599">
          <cell r="M8599">
            <v>1</v>
          </cell>
          <cell r="N8599">
            <v>173535</v>
          </cell>
        </row>
        <row r="8600">
          <cell r="M8600">
            <v>1</v>
          </cell>
          <cell r="N8600">
            <v>173535</v>
          </cell>
        </row>
        <row r="8601">
          <cell r="M8601">
            <v>1</v>
          </cell>
          <cell r="N8601">
            <v>173535</v>
          </cell>
        </row>
        <row r="8602">
          <cell r="M8602">
            <v>1</v>
          </cell>
          <cell r="N8602">
            <v>173535</v>
          </cell>
        </row>
        <row r="8603">
          <cell r="M8603">
            <v>1</v>
          </cell>
          <cell r="N8603">
            <v>173552</v>
          </cell>
        </row>
        <row r="8604">
          <cell r="M8604">
            <v>1</v>
          </cell>
          <cell r="N8604">
            <v>173552</v>
          </cell>
        </row>
        <row r="8605">
          <cell r="M8605">
            <v>1</v>
          </cell>
          <cell r="N8605">
            <v>173552</v>
          </cell>
        </row>
        <row r="8606">
          <cell r="M8606">
            <v>1</v>
          </cell>
          <cell r="N8606">
            <v>173552</v>
          </cell>
        </row>
        <row r="8607">
          <cell r="M8607">
            <v>1</v>
          </cell>
          <cell r="N8607">
            <v>173552</v>
          </cell>
        </row>
        <row r="8608">
          <cell r="M8608">
            <v>1</v>
          </cell>
          <cell r="N8608">
            <v>173552</v>
          </cell>
        </row>
        <row r="8609">
          <cell r="M8609">
            <v>1</v>
          </cell>
          <cell r="N8609">
            <v>173552</v>
          </cell>
        </row>
        <row r="8610">
          <cell r="M8610">
            <v>1</v>
          </cell>
          <cell r="N8610">
            <v>173552</v>
          </cell>
        </row>
        <row r="8611">
          <cell r="M8611">
            <v>2</v>
          </cell>
          <cell r="N8611">
            <v>173597</v>
          </cell>
        </row>
        <row r="8612">
          <cell r="M8612">
            <v>1</v>
          </cell>
          <cell r="N8612">
            <v>173621</v>
          </cell>
        </row>
        <row r="8613">
          <cell r="M8613">
            <v>1</v>
          </cell>
          <cell r="N8613">
            <v>173621</v>
          </cell>
        </row>
        <row r="8614">
          <cell r="M8614">
            <v>1</v>
          </cell>
          <cell r="N8614">
            <v>173621</v>
          </cell>
        </row>
        <row r="8615">
          <cell r="M8615">
            <v>1</v>
          </cell>
          <cell r="N8615">
            <v>173621</v>
          </cell>
        </row>
        <row r="8616">
          <cell r="M8616">
            <v>1</v>
          </cell>
          <cell r="N8616">
            <v>173780</v>
          </cell>
        </row>
        <row r="8617">
          <cell r="M8617">
            <v>1</v>
          </cell>
          <cell r="N8617">
            <v>173780</v>
          </cell>
        </row>
        <row r="8618">
          <cell r="M8618">
            <v>1</v>
          </cell>
          <cell r="N8618">
            <v>173780</v>
          </cell>
        </row>
        <row r="8619">
          <cell r="M8619">
            <v>1</v>
          </cell>
          <cell r="N8619">
            <v>173780</v>
          </cell>
        </row>
        <row r="8620">
          <cell r="M8620">
            <v>1</v>
          </cell>
          <cell r="N8620">
            <v>173780</v>
          </cell>
        </row>
        <row r="8621">
          <cell r="M8621">
            <v>1</v>
          </cell>
          <cell r="N8621">
            <v>173780</v>
          </cell>
        </row>
        <row r="8622">
          <cell r="M8622">
            <v>1</v>
          </cell>
          <cell r="N8622">
            <v>172530</v>
          </cell>
        </row>
        <row r="8623">
          <cell r="M8623">
            <v>1</v>
          </cell>
          <cell r="N8623">
            <v>172530</v>
          </cell>
        </row>
        <row r="8624">
          <cell r="M8624">
            <v>1</v>
          </cell>
          <cell r="N8624">
            <v>172613</v>
          </cell>
        </row>
        <row r="8625">
          <cell r="M8625">
            <v>1</v>
          </cell>
          <cell r="N8625">
            <v>172613</v>
          </cell>
        </row>
        <row r="8626">
          <cell r="M8626">
            <v>1</v>
          </cell>
          <cell r="N8626">
            <v>172613</v>
          </cell>
        </row>
        <row r="8627">
          <cell r="M8627">
            <v>1</v>
          </cell>
          <cell r="N8627">
            <v>172613</v>
          </cell>
        </row>
        <row r="8628">
          <cell r="M8628">
            <v>1</v>
          </cell>
          <cell r="N8628">
            <v>172613</v>
          </cell>
        </row>
        <row r="8629">
          <cell r="M8629">
            <v>1</v>
          </cell>
          <cell r="N8629">
            <v>172613</v>
          </cell>
        </row>
        <row r="8630">
          <cell r="M8630">
            <v>1</v>
          </cell>
          <cell r="N8630">
            <v>172613</v>
          </cell>
        </row>
        <row r="8631">
          <cell r="M8631">
            <v>1</v>
          </cell>
          <cell r="N8631">
            <v>172647</v>
          </cell>
        </row>
        <row r="8632">
          <cell r="M8632">
            <v>1</v>
          </cell>
          <cell r="N8632">
            <v>173076</v>
          </cell>
        </row>
        <row r="8633">
          <cell r="M8633">
            <v>1</v>
          </cell>
          <cell r="N8633">
            <v>173076</v>
          </cell>
        </row>
        <row r="8634">
          <cell r="M8634">
            <v>1</v>
          </cell>
          <cell r="N8634">
            <v>173178</v>
          </cell>
        </row>
        <row r="8635">
          <cell r="M8635">
            <v>1</v>
          </cell>
          <cell r="N8635">
            <v>173178</v>
          </cell>
        </row>
        <row r="8636">
          <cell r="M8636">
            <v>1</v>
          </cell>
          <cell r="N8636">
            <v>173178</v>
          </cell>
        </row>
        <row r="8637">
          <cell r="M8637">
            <v>1</v>
          </cell>
          <cell r="N8637">
            <v>173215</v>
          </cell>
        </row>
        <row r="8638">
          <cell r="M8638">
            <v>1</v>
          </cell>
          <cell r="N8638">
            <v>173291</v>
          </cell>
        </row>
        <row r="8639">
          <cell r="M8639">
            <v>1</v>
          </cell>
          <cell r="N8639">
            <v>173312</v>
          </cell>
        </row>
        <row r="8640">
          <cell r="M8640">
            <v>2</v>
          </cell>
          <cell r="N8640">
            <v>173502</v>
          </cell>
        </row>
        <row r="8641">
          <cell r="M8641">
            <v>2</v>
          </cell>
          <cell r="N8641">
            <v>173502</v>
          </cell>
        </row>
        <row r="8642">
          <cell r="M8642">
            <v>1</v>
          </cell>
          <cell r="N8642">
            <v>173523</v>
          </cell>
        </row>
        <row r="8643">
          <cell r="M8643">
            <v>1</v>
          </cell>
          <cell r="N8643">
            <v>173523</v>
          </cell>
        </row>
        <row r="8644">
          <cell r="M8644">
            <v>2</v>
          </cell>
          <cell r="N8644">
            <v>173800</v>
          </cell>
        </row>
        <row r="8645">
          <cell r="M8645">
            <v>2</v>
          </cell>
          <cell r="N8645">
            <v>173800</v>
          </cell>
        </row>
        <row r="8646">
          <cell r="M8646">
            <v>2</v>
          </cell>
          <cell r="N8646">
            <v>173800</v>
          </cell>
        </row>
        <row r="8647">
          <cell r="M8647">
            <v>2</v>
          </cell>
          <cell r="N8647">
            <v>173800</v>
          </cell>
        </row>
        <row r="8648">
          <cell r="M8648">
            <v>2</v>
          </cell>
          <cell r="N8648">
            <v>173800</v>
          </cell>
        </row>
        <row r="8649">
          <cell r="M8649">
            <v>2</v>
          </cell>
          <cell r="N8649">
            <v>173800</v>
          </cell>
        </row>
        <row r="8650">
          <cell r="M8650">
            <v>2</v>
          </cell>
          <cell r="N8650">
            <v>173800</v>
          </cell>
        </row>
        <row r="8651">
          <cell r="M8651">
            <v>2</v>
          </cell>
          <cell r="N8651">
            <v>173800</v>
          </cell>
        </row>
        <row r="8652">
          <cell r="M8652">
            <v>2</v>
          </cell>
          <cell r="N8652">
            <v>173800</v>
          </cell>
        </row>
        <row r="8653">
          <cell r="M8653">
            <v>1</v>
          </cell>
          <cell r="N8653" t="str">
            <v>-</v>
          </cell>
        </row>
        <row r="8654">
          <cell r="M8654">
            <v>1</v>
          </cell>
          <cell r="N8654">
            <v>173310</v>
          </cell>
        </row>
        <row r="8655">
          <cell r="M8655">
            <v>1</v>
          </cell>
          <cell r="N8655">
            <v>173504</v>
          </cell>
        </row>
        <row r="8656">
          <cell r="M8656">
            <v>1</v>
          </cell>
          <cell r="N8656">
            <v>173528</v>
          </cell>
        </row>
        <row r="8657">
          <cell r="M8657">
            <v>1</v>
          </cell>
          <cell r="N8657" t="str">
            <v>-</v>
          </cell>
        </row>
        <row r="8658">
          <cell r="M8658">
            <v>1</v>
          </cell>
          <cell r="N8658" t="str">
            <v>-</v>
          </cell>
        </row>
        <row r="8659">
          <cell r="M8659">
            <v>1</v>
          </cell>
          <cell r="N8659" t="str">
            <v>-</v>
          </cell>
        </row>
        <row r="8660">
          <cell r="M8660">
            <v>1</v>
          </cell>
          <cell r="N8660" t="str">
            <v>-</v>
          </cell>
        </row>
        <row r="8661">
          <cell r="M8661">
            <v>1</v>
          </cell>
          <cell r="N8661">
            <v>173313</v>
          </cell>
        </row>
        <row r="8662">
          <cell r="M8662">
            <v>1</v>
          </cell>
          <cell r="N8662">
            <v>173313</v>
          </cell>
        </row>
        <row r="8663">
          <cell r="M8663">
            <v>1</v>
          </cell>
          <cell r="N8663">
            <v>173313</v>
          </cell>
        </row>
        <row r="8664">
          <cell r="M8664">
            <v>1</v>
          </cell>
          <cell r="N8664">
            <v>173313</v>
          </cell>
        </row>
        <row r="8665">
          <cell r="M8665">
            <v>1</v>
          </cell>
          <cell r="N8665">
            <v>173491</v>
          </cell>
        </row>
        <row r="8666">
          <cell r="M8666">
            <v>1</v>
          </cell>
          <cell r="N8666">
            <v>173491</v>
          </cell>
        </row>
        <row r="8667">
          <cell r="M8667">
            <v>1</v>
          </cell>
          <cell r="N8667">
            <v>173491</v>
          </cell>
        </row>
        <row r="8668">
          <cell r="M8668">
            <v>1</v>
          </cell>
          <cell r="N8668">
            <v>173491</v>
          </cell>
        </row>
        <row r="8669">
          <cell r="M8669">
            <v>1</v>
          </cell>
          <cell r="N8669">
            <v>173491</v>
          </cell>
        </row>
        <row r="8670">
          <cell r="M8670">
            <v>1</v>
          </cell>
          <cell r="N8670">
            <v>173491</v>
          </cell>
        </row>
        <row r="8671">
          <cell r="M8671">
            <v>1</v>
          </cell>
          <cell r="N8671">
            <v>173516</v>
          </cell>
        </row>
        <row r="8672">
          <cell r="M8672">
            <v>1</v>
          </cell>
          <cell r="N8672">
            <v>173516</v>
          </cell>
        </row>
        <row r="8673">
          <cell r="M8673">
            <v>1</v>
          </cell>
          <cell r="N8673">
            <v>173516</v>
          </cell>
        </row>
        <row r="8674">
          <cell r="M8674">
            <v>1</v>
          </cell>
          <cell r="N8674">
            <v>173516</v>
          </cell>
        </row>
        <row r="8675">
          <cell r="M8675">
            <v>1</v>
          </cell>
          <cell r="N8675">
            <v>173516</v>
          </cell>
        </row>
        <row r="8676">
          <cell r="M8676">
            <v>1</v>
          </cell>
          <cell r="N8676">
            <v>173516</v>
          </cell>
        </row>
        <row r="8677">
          <cell r="M8677">
            <v>1</v>
          </cell>
          <cell r="N8677">
            <v>173516</v>
          </cell>
        </row>
        <row r="8678">
          <cell r="M8678">
            <v>1</v>
          </cell>
          <cell r="N8678">
            <v>173602</v>
          </cell>
        </row>
        <row r="8679">
          <cell r="M8679">
            <v>1</v>
          </cell>
          <cell r="N8679">
            <v>173602</v>
          </cell>
        </row>
        <row r="8680">
          <cell r="M8680">
            <v>1</v>
          </cell>
          <cell r="N8680">
            <v>173602</v>
          </cell>
        </row>
        <row r="8681">
          <cell r="M8681">
            <v>1</v>
          </cell>
          <cell r="N8681">
            <v>173647</v>
          </cell>
        </row>
        <row r="8682">
          <cell r="M8682">
            <v>1</v>
          </cell>
          <cell r="N8682">
            <v>173647</v>
          </cell>
        </row>
        <row r="8683">
          <cell r="M8683">
            <v>1</v>
          </cell>
          <cell r="N8683">
            <v>173742</v>
          </cell>
        </row>
        <row r="8684">
          <cell r="M8684">
            <v>1</v>
          </cell>
          <cell r="N8684">
            <v>173742</v>
          </cell>
        </row>
        <row r="8685">
          <cell r="M8685">
            <v>1</v>
          </cell>
          <cell r="N8685">
            <v>173742</v>
          </cell>
        </row>
        <row r="8686">
          <cell r="M8686">
            <v>1</v>
          </cell>
          <cell r="N8686">
            <v>172514</v>
          </cell>
        </row>
        <row r="8687">
          <cell r="M8687">
            <v>1</v>
          </cell>
          <cell r="N8687">
            <v>172514</v>
          </cell>
        </row>
        <row r="8688">
          <cell r="M8688">
            <v>1</v>
          </cell>
          <cell r="N8688">
            <v>172643</v>
          </cell>
        </row>
        <row r="8689">
          <cell r="M8689">
            <v>1</v>
          </cell>
          <cell r="N8689">
            <v>172643</v>
          </cell>
        </row>
        <row r="8690">
          <cell r="M8690">
            <v>1</v>
          </cell>
          <cell r="N8690">
            <v>172643</v>
          </cell>
        </row>
        <row r="8691">
          <cell r="M8691">
            <v>1</v>
          </cell>
          <cell r="N8691">
            <v>172643</v>
          </cell>
        </row>
        <row r="8692">
          <cell r="M8692">
            <v>1</v>
          </cell>
          <cell r="N8692">
            <v>172643</v>
          </cell>
        </row>
        <row r="8693">
          <cell r="M8693">
            <v>1</v>
          </cell>
          <cell r="N8693">
            <v>172643</v>
          </cell>
        </row>
        <row r="8694">
          <cell r="M8694">
            <v>1</v>
          </cell>
          <cell r="N8694">
            <v>172733</v>
          </cell>
        </row>
        <row r="8695">
          <cell r="M8695">
            <v>1</v>
          </cell>
          <cell r="N8695">
            <v>172733</v>
          </cell>
        </row>
        <row r="8696">
          <cell r="M8696">
            <v>1</v>
          </cell>
          <cell r="N8696">
            <v>172733</v>
          </cell>
        </row>
        <row r="8697">
          <cell r="M8697">
            <v>1</v>
          </cell>
          <cell r="N8697">
            <v>172733</v>
          </cell>
        </row>
        <row r="8698">
          <cell r="M8698">
            <v>1</v>
          </cell>
          <cell r="N8698">
            <v>173068</v>
          </cell>
        </row>
        <row r="8699">
          <cell r="M8699">
            <v>1</v>
          </cell>
          <cell r="N8699">
            <v>173068</v>
          </cell>
        </row>
        <row r="8700">
          <cell r="M8700">
            <v>1</v>
          </cell>
          <cell r="N8700">
            <v>173068</v>
          </cell>
        </row>
        <row r="8701">
          <cell r="M8701">
            <v>1</v>
          </cell>
          <cell r="N8701">
            <v>173145</v>
          </cell>
        </row>
        <row r="8702">
          <cell r="M8702">
            <v>1</v>
          </cell>
          <cell r="N8702">
            <v>173145</v>
          </cell>
        </row>
        <row r="8703">
          <cell r="M8703">
            <v>1</v>
          </cell>
          <cell r="N8703">
            <v>173168</v>
          </cell>
        </row>
        <row r="8704">
          <cell r="M8704">
            <v>1</v>
          </cell>
          <cell r="N8704">
            <v>173168</v>
          </cell>
        </row>
        <row r="8705">
          <cell r="M8705">
            <v>1</v>
          </cell>
          <cell r="N8705">
            <v>173168</v>
          </cell>
        </row>
        <row r="8706">
          <cell r="M8706">
            <v>1</v>
          </cell>
          <cell r="N8706">
            <v>173169</v>
          </cell>
        </row>
        <row r="8707">
          <cell r="M8707">
            <v>1</v>
          </cell>
          <cell r="N8707">
            <v>173169</v>
          </cell>
        </row>
        <row r="8708">
          <cell r="M8708">
            <v>1</v>
          </cell>
          <cell r="N8708">
            <v>173169</v>
          </cell>
        </row>
        <row r="8709">
          <cell r="M8709">
            <v>1</v>
          </cell>
          <cell r="N8709">
            <v>173171</v>
          </cell>
        </row>
        <row r="8710">
          <cell r="M8710">
            <v>1</v>
          </cell>
          <cell r="N8710">
            <v>173171</v>
          </cell>
        </row>
        <row r="8711">
          <cell r="M8711">
            <v>1</v>
          </cell>
          <cell r="N8711">
            <v>173171</v>
          </cell>
        </row>
        <row r="8712">
          <cell r="M8712">
            <v>1</v>
          </cell>
          <cell r="N8712">
            <v>173171</v>
          </cell>
        </row>
        <row r="8713">
          <cell r="M8713">
            <v>1</v>
          </cell>
          <cell r="N8713">
            <v>173171</v>
          </cell>
        </row>
        <row r="8714">
          <cell r="M8714">
            <v>1</v>
          </cell>
          <cell r="N8714">
            <v>173171</v>
          </cell>
        </row>
        <row r="8715">
          <cell r="M8715">
            <v>1</v>
          </cell>
          <cell r="N8715">
            <v>173171</v>
          </cell>
        </row>
        <row r="8716">
          <cell r="M8716">
            <v>1</v>
          </cell>
          <cell r="N8716">
            <v>173171</v>
          </cell>
        </row>
        <row r="8717">
          <cell r="M8717">
            <v>1</v>
          </cell>
          <cell r="N8717">
            <v>173186</v>
          </cell>
        </row>
        <row r="8718">
          <cell r="M8718">
            <v>1</v>
          </cell>
          <cell r="N8718">
            <v>173186</v>
          </cell>
        </row>
        <row r="8719">
          <cell r="M8719">
            <v>1</v>
          </cell>
          <cell r="N8719">
            <v>173186</v>
          </cell>
        </row>
        <row r="8720">
          <cell r="M8720">
            <v>1</v>
          </cell>
          <cell r="N8720">
            <v>173186</v>
          </cell>
        </row>
        <row r="8721">
          <cell r="M8721">
            <v>1</v>
          </cell>
          <cell r="N8721">
            <v>173327</v>
          </cell>
        </row>
        <row r="8722">
          <cell r="M8722">
            <v>1</v>
          </cell>
          <cell r="N8722">
            <v>173327</v>
          </cell>
        </row>
        <row r="8723">
          <cell r="M8723">
            <v>1</v>
          </cell>
          <cell r="N8723">
            <v>173327</v>
          </cell>
        </row>
        <row r="8724">
          <cell r="M8724">
            <v>1</v>
          </cell>
          <cell r="N8724">
            <v>173327</v>
          </cell>
        </row>
        <row r="8725">
          <cell r="M8725">
            <v>1</v>
          </cell>
          <cell r="N8725">
            <v>173494</v>
          </cell>
        </row>
        <row r="8726">
          <cell r="M8726">
            <v>1</v>
          </cell>
          <cell r="N8726">
            <v>173494</v>
          </cell>
        </row>
        <row r="8727">
          <cell r="M8727">
            <v>1</v>
          </cell>
          <cell r="N8727">
            <v>173519</v>
          </cell>
        </row>
        <row r="8728">
          <cell r="M8728">
            <v>1</v>
          </cell>
          <cell r="N8728">
            <v>173519</v>
          </cell>
        </row>
        <row r="8729">
          <cell r="M8729">
            <v>1</v>
          </cell>
          <cell r="N8729">
            <v>173519</v>
          </cell>
        </row>
        <row r="8730">
          <cell r="M8730">
            <v>1</v>
          </cell>
          <cell r="N8730">
            <v>173519</v>
          </cell>
        </row>
        <row r="8731">
          <cell r="M8731">
            <v>1</v>
          </cell>
          <cell r="N8731">
            <v>173519</v>
          </cell>
        </row>
        <row r="8732">
          <cell r="M8732">
            <v>1</v>
          </cell>
          <cell r="N8732">
            <v>173603</v>
          </cell>
        </row>
        <row r="8733">
          <cell r="M8733">
            <v>1</v>
          </cell>
          <cell r="N8733">
            <v>173604</v>
          </cell>
        </row>
        <row r="8734">
          <cell r="M8734">
            <v>1</v>
          </cell>
          <cell r="N8734">
            <v>173649</v>
          </cell>
        </row>
        <row r="8735">
          <cell r="M8735">
            <v>1</v>
          </cell>
          <cell r="N8735" t="str">
            <v>-</v>
          </cell>
        </row>
        <row r="8736">
          <cell r="M8736">
            <v>1</v>
          </cell>
          <cell r="N8736">
            <v>173790</v>
          </cell>
        </row>
        <row r="8737">
          <cell r="M8737">
            <v>1</v>
          </cell>
          <cell r="N8737">
            <v>173790</v>
          </cell>
        </row>
        <row r="8738">
          <cell r="M8738">
            <v>1</v>
          </cell>
          <cell r="N8738">
            <v>173790</v>
          </cell>
        </row>
        <row r="8739">
          <cell r="M8739">
            <v>1</v>
          </cell>
          <cell r="N8739">
            <v>173790</v>
          </cell>
        </row>
        <row r="8740">
          <cell r="M8740">
            <v>1</v>
          </cell>
          <cell r="N8740">
            <v>173795</v>
          </cell>
        </row>
        <row r="8741">
          <cell r="M8741">
            <v>1</v>
          </cell>
          <cell r="N8741">
            <v>173289</v>
          </cell>
        </row>
        <row r="8742">
          <cell r="M8742">
            <v>1</v>
          </cell>
          <cell r="N8742">
            <v>173289</v>
          </cell>
        </row>
        <row r="8743">
          <cell r="M8743">
            <v>1</v>
          </cell>
          <cell r="N8743">
            <v>173289</v>
          </cell>
        </row>
        <row r="8744">
          <cell r="M8744">
            <v>1</v>
          </cell>
          <cell r="N8744">
            <v>173314</v>
          </cell>
        </row>
        <row r="8745">
          <cell r="M8745">
            <v>1</v>
          </cell>
          <cell r="N8745">
            <v>173496</v>
          </cell>
        </row>
        <row r="8746">
          <cell r="M8746">
            <v>1</v>
          </cell>
          <cell r="N8746">
            <v>173496</v>
          </cell>
        </row>
        <row r="8747">
          <cell r="M8747">
            <v>1</v>
          </cell>
          <cell r="N8747">
            <v>173496</v>
          </cell>
        </row>
        <row r="8748">
          <cell r="M8748">
            <v>1</v>
          </cell>
          <cell r="N8748">
            <v>173496</v>
          </cell>
        </row>
        <row r="8749">
          <cell r="M8749">
            <v>1</v>
          </cell>
          <cell r="N8749">
            <v>173496</v>
          </cell>
        </row>
        <row r="8750">
          <cell r="M8750">
            <v>1</v>
          </cell>
          <cell r="N8750">
            <v>173496</v>
          </cell>
        </row>
        <row r="8751">
          <cell r="M8751">
            <v>1</v>
          </cell>
          <cell r="N8751">
            <v>173579</v>
          </cell>
        </row>
        <row r="8752">
          <cell r="M8752">
            <v>1</v>
          </cell>
          <cell r="N8752">
            <v>173579</v>
          </cell>
        </row>
        <row r="8753">
          <cell r="M8753">
            <v>1</v>
          </cell>
          <cell r="N8753">
            <v>173579</v>
          </cell>
        </row>
        <row r="8754">
          <cell r="M8754">
            <v>1</v>
          </cell>
          <cell r="N8754">
            <v>173579</v>
          </cell>
        </row>
        <row r="8755">
          <cell r="M8755">
            <v>1</v>
          </cell>
          <cell r="N8755">
            <v>173579</v>
          </cell>
        </row>
        <row r="8756">
          <cell r="M8756">
            <v>3</v>
          </cell>
          <cell r="N8756">
            <v>173605</v>
          </cell>
        </row>
        <row r="8757">
          <cell r="M8757">
            <v>3</v>
          </cell>
          <cell r="N8757">
            <v>173605</v>
          </cell>
        </row>
        <row r="8758">
          <cell r="M8758">
            <v>3</v>
          </cell>
          <cell r="N8758">
            <v>173606</v>
          </cell>
        </row>
        <row r="8759">
          <cell r="M8759">
            <v>3</v>
          </cell>
          <cell r="N8759">
            <v>173610</v>
          </cell>
        </row>
        <row r="8760">
          <cell r="M8760">
            <v>1</v>
          </cell>
          <cell r="N8760">
            <v>173650</v>
          </cell>
        </row>
        <row r="8761">
          <cell r="M8761">
            <v>1</v>
          </cell>
          <cell r="N8761">
            <v>173650</v>
          </cell>
        </row>
        <row r="8762">
          <cell r="M8762">
            <v>1</v>
          </cell>
          <cell r="N8762">
            <v>173667</v>
          </cell>
        </row>
        <row r="8763">
          <cell r="M8763">
            <v>1</v>
          </cell>
          <cell r="N8763">
            <v>173667</v>
          </cell>
        </row>
        <row r="8764">
          <cell r="M8764">
            <v>1</v>
          </cell>
          <cell r="N8764">
            <v>173667</v>
          </cell>
        </row>
        <row r="8765">
          <cell r="M8765">
            <v>1</v>
          </cell>
          <cell r="N8765">
            <v>173667</v>
          </cell>
        </row>
        <row r="8766">
          <cell r="M8766">
            <v>1</v>
          </cell>
          <cell r="N8766">
            <v>173667</v>
          </cell>
        </row>
        <row r="8767">
          <cell r="M8767">
            <v>1</v>
          </cell>
          <cell r="N8767">
            <v>162510</v>
          </cell>
        </row>
        <row r="8768">
          <cell r="M8768">
            <v>1</v>
          </cell>
          <cell r="N8768">
            <v>162510</v>
          </cell>
        </row>
        <row r="8769">
          <cell r="M8769">
            <v>1</v>
          </cell>
          <cell r="N8769">
            <v>162510</v>
          </cell>
        </row>
        <row r="8770">
          <cell r="M8770">
            <v>1</v>
          </cell>
          <cell r="N8770">
            <v>162510</v>
          </cell>
        </row>
        <row r="8771">
          <cell r="M8771">
            <v>1</v>
          </cell>
          <cell r="N8771">
            <v>162510</v>
          </cell>
        </row>
        <row r="8772">
          <cell r="M8772">
            <v>1</v>
          </cell>
          <cell r="N8772">
            <v>162510</v>
          </cell>
        </row>
        <row r="8773">
          <cell r="M8773">
            <v>1</v>
          </cell>
          <cell r="N8773">
            <v>162510</v>
          </cell>
        </row>
        <row r="8774">
          <cell r="M8774">
            <v>1</v>
          </cell>
          <cell r="N8774">
            <v>162510</v>
          </cell>
        </row>
        <row r="8775">
          <cell r="M8775">
            <v>1</v>
          </cell>
          <cell r="N8775">
            <v>162510</v>
          </cell>
        </row>
        <row r="8776">
          <cell r="M8776">
            <v>1</v>
          </cell>
          <cell r="N8776">
            <v>162510</v>
          </cell>
        </row>
        <row r="8777">
          <cell r="M8777">
            <v>1</v>
          </cell>
          <cell r="N8777">
            <v>162510</v>
          </cell>
        </row>
        <row r="8778">
          <cell r="M8778">
            <v>1</v>
          </cell>
          <cell r="N8778">
            <v>162510</v>
          </cell>
        </row>
        <row r="8779">
          <cell r="M8779">
            <v>1</v>
          </cell>
          <cell r="N8779">
            <v>173325</v>
          </cell>
        </row>
        <row r="8780">
          <cell r="M8780">
            <v>1</v>
          </cell>
          <cell r="N8780">
            <v>173325</v>
          </cell>
        </row>
        <row r="8781">
          <cell r="M8781">
            <v>1</v>
          </cell>
          <cell r="N8781">
            <v>173325</v>
          </cell>
        </row>
        <row r="8782">
          <cell r="M8782">
            <v>1</v>
          </cell>
          <cell r="N8782">
            <v>173325</v>
          </cell>
        </row>
        <row r="8783">
          <cell r="M8783">
            <v>1</v>
          </cell>
          <cell r="N8783">
            <v>173325</v>
          </cell>
        </row>
        <row r="8784">
          <cell r="M8784">
            <v>1</v>
          </cell>
          <cell r="N8784">
            <v>173325</v>
          </cell>
        </row>
        <row r="8785">
          <cell r="M8785">
            <v>1</v>
          </cell>
          <cell r="N8785" t="str">
            <v>-</v>
          </cell>
        </row>
        <row r="8786">
          <cell r="M8786">
            <v>1</v>
          </cell>
          <cell r="N8786" t="str">
            <v>-</v>
          </cell>
        </row>
        <row r="8787">
          <cell r="M8787" t="str">
            <v>-</v>
          </cell>
          <cell r="N8787" t="str">
            <v>-</v>
          </cell>
        </row>
        <row r="8788">
          <cell r="M8788">
            <v>1</v>
          </cell>
          <cell r="N8788">
            <v>173526</v>
          </cell>
        </row>
        <row r="8789">
          <cell r="M8789">
            <v>1</v>
          </cell>
          <cell r="N8789">
            <v>173526</v>
          </cell>
        </row>
        <row r="8790">
          <cell r="M8790">
            <v>1</v>
          </cell>
          <cell r="N8790">
            <v>173526</v>
          </cell>
        </row>
        <row r="8791">
          <cell r="M8791">
            <v>1</v>
          </cell>
          <cell r="N8791">
            <v>173526</v>
          </cell>
        </row>
        <row r="8792">
          <cell r="M8792">
            <v>1</v>
          </cell>
          <cell r="N8792">
            <v>176177</v>
          </cell>
        </row>
        <row r="8793">
          <cell r="M8793">
            <v>1</v>
          </cell>
          <cell r="N8793">
            <v>173295</v>
          </cell>
        </row>
        <row r="8794">
          <cell r="M8794">
            <v>1</v>
          </cell>
          <cell r="N8794">
            <v>173547</v>
          </cell>
        </row>
        <row r="8795">
          <cell r="M8795">
            <v>1</v>
          </cell>
          <cell r="N8795" t="str">
            <v>-</v>
          </cell>
        </row>
        <row r="8796">
          <cell r="M8796">
            <v>1</v>
          </cell>
          <cell r="N8796" t="str">
            <v>-</v>
          </cell>
        </row>
        <row r="8797">
          <cell r="M8797">
            <v>1</v>
          </cell>
          <cell r="N8797" t="str">
            <v>-</v>
          </cell>
        </row>
        <row r="8798">
          <cell r="M8798">
            <v>1</v>
          </cell>
          <cell r="N8798" t="str">
            <v>-</v>
          </cell>
        </row>
        <row r="8799">
          <cell r="M8799">
            <v>1</v>
          </cell>
          <cell r="N8799">
            <v>173296</v>
          </cell>
        </row>
        <row r="8800">
          <cell r="M8800">
            <v>1</v>
          </cell>
          <cell r="N8800">
            <v>173296</v>
          </cell>
        </row>
        <row r="8801">
          <cell r="M8801">
            <v>1</v>
          </cell>
          <cell r="N8801">
            <v>173296</v>
          </cell>
        </row>
        <row r="8802">
          <cell r="M8802">
            <v>1</v>
          </cell>
          <cell r="N8802">
            <v>173296</v>
          </cell>
        </row>
        <row r="8803">
          <cell r="M8803">
            <v>1</v>
          </cell>
          <cell r="N8803">
            <v>173530</v>
          </cell>
        </row>
        <row r="8804">
          <cell r="M8804">
            <v>1</v>
          </cell>
          <cell r="N8804">
            <v>173530</v>
          </cell>
        </row>
        <row r="8805">
          <cell r="M8805">
            <v>1</v>
          </cell>
          <cell r="N8805">
            <v>173530</v>
          </cell>
        </row>
        <row r="8806">
          <cell r="M8806">
            <v>1</v>
          </cell>
          <cell r="N8806">
            <v>173530</v>
          </cell>
        </row>
        <row r="8807">
          <cell r="M8807">
            <v>1</v>
          </cell>
          <cell r="N8807">
            <v>173530</v>
          </cell>
        </row>
        <row r="8808">
          <cell r="M8808">
            <v>1</v>
          </cell>
          <cell r="N8808">
            <v>173530</v>
          </cell>
        </row>
        <row r="8809">
          <cell r="M8809">
            <v>1</v>
          </cell>
          <cell r="N8809">
            <v>173616</v>
          </cell>
        </row>
        <row r="8810">
          <cell r="M8810">
            <v>1</v>
          </cell>
          <cell r="N8810">
            <v>173297</v>
          </cell>
        </row>
        <row r="8811">
          <cell r="M8811">
            <v>1</v>
          </cell>
          <cell r="N8811">
            <v>173297</v>
          </cell>
        </row>
        <row r="8812">
          <cell r="M8812">
            <v>1</v>
          </cell>
          <cell r="N8812">
            <v>173297</v>
          </cell>
        </row>
        <row r="8813">
          <cell r="M8813">
            <v>1</v>
          </cell>
          <cell r="N8813">
            <v>173467</v>
          </cell>
        </row>
        <row r="8814">
          <cell r="M8814">
            <v>1</v>
          </cell>
          <cell r="N8814">
            <v>173467</v>
          </cell>
        </row>
        <row r="8815">
          <cell r="M8815">
            <v>1</v>
          </cell>
          <cell r="N8815">
            <v>173532</v>
          </cell>
        </row>
        <row r="8816">
          <cell r="M8816">
            <v>1</v>
          </cell>
          <cell r="N8816">
            <v>173532</v>
          </cell>
        </row>
        <row r="8817">
          <cell r="M8817">
            <v>1</v>
          </cell>
          <cell r="N8817">
            <v>173532</v>
          </cell>
        </row>
        <row r="8818">
          <cell r="M8818">
            <v>1</v>
          </cell>
          <cell r="N8818">
            <v>173532</v>
          </cell>
        </row>
        <row r="8819">
          <cell r="M8819">
            <v>1</v>
          </cell>
          <cell r="N8819">
            <v>173617</v>
          </cell>
        </row>
        <row r="8820">
          <cell r="M8820">
            <v>1</v>
          </cell>
          <cell r="N8820">
            <v>173244</v>
          </cell>
        </row>
        <row r="8821">
          <cell r="M8821">
            <v>1</v>
          </cell>
          <cell r="N8821">
            <v>173244</v>
          </cell>
        </row>
        <row r="8822">
          <cell r="M8822">
            <v>1</v>
          </cell>
          <cell r="N8822">
            <v>173298</v>
          </cell>
        </row>
        <row r="8823">
          <cell r="M8823">
            <v>1</v>
          </cell>
          <cell r="N8823">
            <v>173298</v>
          </cell>
        </row>
        <row r="8824">
          <cell r="M8824">
            <v>1</v>
          </cell>
          <cell r="N8824">
            <v>173550</v>
          </cell>
        </row>
        <row r="8825">
          <cell r="M8825">
            <v>1</v>
          </cell>
          <cell r="N8825">
            <v>173550</v>
          </cell>
        </row>
        <row r="8826">
          <cell r="M8826">
            <v>1</v>
          </cell>
          <cell r="N8826">
            <v>173550</v>
          </cell>
        </row>
        <row r="8827">
          <cell r="M8827">
            <v>1</v>
          </cell>
          <cell r="N8827">
            <v>173550</v>
          </cell>
        </row>
        <row r="8828">
          <cell r="M8828">
            <v>1</v>
          </cell>
          <cell r="N8828">
            <v>173550</v>
          </cell>
        </row>
        <row r="8829">
          <cell r="M8829">
            <v>1</v>
          </cell>
          <cell r="N8829">
            <v>173796</v>
          </cell>
        </row>
        <row r="8830">
          <cell r="M8830">
            <v>1</v>
          </cell>
          <cell r="N8830">
            <v>173796</v>
          </cell>
        </row>
        <row r="8831">
          <cell r="M8831">
            <v>1</v>
          </cell>
          <cell r="N8831">
            <v>173796</v>
          </cell>
        </row>
        <row r="8832">
          <cell r="M8832">
            <v>1</v>
          </cell>
          <cell r="N8832">
            <v>173796</v>
          </cell>
        </row>
        <row r="8833">
          <cell r="M8833">
            <v>1</v>
          </cell>
          <cell r="N8833">
            <v>173796</v>
          </cell>
        </row>
        <row r="8834">
          <cell r="M8834">
            <v>1</v>
          </cell>
          <cell r="N8834">
            <v>173796</v>
          </cell>
        </row>
        <row r="8835">
          <cell r="M8835">
            <v>1</v>
          </cell>
          <cell r="N8835">
            <v>173251</v>
          </cell>
        </row>
        <row r="8836">
          <cell r="M8836">
            <v>1</v>
          </cell>
          <cell r="N8836">
            <v>173384</v>
          </cell>
        </row>
        <row r="8837">
          <cell r="M8837">
            <v>1</v>
          </cell>
          <cell r="N8837">
            <v>173384</v>
          </cell>
        </row>
        <row r="8838">
          <cell r="M8838">
            <v>1</v>
          </cell>
          <cell r="N8838">
            <v>173555</v>
          </cell>
        </row>
        <row r="8839">
          <cell r="M8839">
            <v>1</v>
          </cell>
          <cell r="N8839">
            <v>173555</v>
          </cell>
        </row>
        <row r="8840">
          <cell r="M8840">
            <v>1</v>
          </cell>
          <cell r="N8840">
            <v>173555</v>
          </cell>
        </row>
        <row r="8841">
          <cell r="M8841">
            <v>1</v>
          </cell>
          <cell r="N8841">
            <v>170362</v>
          </cell>
        </row>
        <row r="8842">
          <cell r="M8842">
            <v>1</v>
          </cell>
          <cell r="N8842">
            <v>170362</v>
          </cell>
        </row>
        <row r="8843">
          <cell r="M8843">
            <v>1</v>
          </cell>
          <cell r="N8843">
            <v>170362</v>
          </cell>
        </row>
        <row r="8844">
          <cell r="M8844">
            <v>1</v>
          </cell>
          <cell r="N8844">
            <v>172507</v>
          </cell>
        </row>
        <row r="8845">
          <cell r="M8845">
            <v>1</v>
          </cell>
          <cell r="N8845">
            <v>172507</v>
          </cell>
        </row>
        <row r="8846">
          <cell r="M8846">
            <v>3</v>
          </cell>
          <cell r="N8846">
            <v>172731</v>
          </cell>
        </row>
        <row r="8847">
          <cell r="M8847">
            <v>1</v>
          </cell>
          <cell r="N8847">
            <v>173305</v>
          </cell>
        </row>
        <row r="8848">
          <cell r="M8848">
            <v>1</v>
          </cell>
          <cell r="N8848">
            <v>173305</v>
          </cell>
        </row>
        <row r="8849">
          <cell r="M8849">
            <v>1</v>
          </cell>
          <cell r="N8849">
            <v>173305</v>
          </cell>
        </row>
        <row r="8850">
          <cell r="M8850">
            <v>1</v>
          </cell>
          <cell r="N8850">
            <v>173305</v>
          </cell>
        </row>
        <row r="8851">
          <cell r="M8851">
            <v>1</v>
          </cell>
          <cell r="N8851">
            <v>173305</v>
          </cell>
        </row>
        <row r="8852">
          <cell r="M8852">
            <v>1</v>
          </cell>
          <cell r="N8852">
            <v>173556</v>
          </cell>
        </row>
        <row r="8853">
          <cell r="M8853">
            <v>1</v>
          </cell>
          <cell r="N8853">
            <v>173556</v>
          </cell>
        </row>
        <row r="8854">
          <cell r="M8854">
            <v>1</v>
          </cell>
          <cell r="N8854">
            <v>173630</v>
          </cell>
        </row>
        <row r="8855">
          <cell r="M8855">
            <v>1</v>
          </cell>
          <cell r="N8855">
            <v>174158</v>
          </cell>
        </row>
        <row r="8856">
          <cell r="M8856">
            <v>1</v>
          </cell>
          <cell r="N8856" t="str">
            <v>-</v>
          </cell>
        </row>
        <row r="8857">
          <cell r="M8857">
            <v>1</v>
          </cell>
          <cell r="N8857" t="str">
            <v>-</v>
          </cell>
        </row>
        <row r="8858">
          <cell r="M8858">
            <v>1</v>
          </cell>
          <cell r="N8858">
            <v>173306</v>
          </cell>
        </row>
        <row r="8859">
          <cell r="M8859">
            <v>1</v>
          </cell>
          <cell r="N8859">
            <v>173306</v>
          </cell>
        </row>
        <row r="8860">
          <cell r="M8860">
            <v>1</v>
          </cell>
          <cell r="N8860">
            <v>173306</v>
          </cell>
        </row>
        <row r="8861">
          <cell r="M8861">
            <v>1</v>
          </cell>
          <cell r="N8861">
            <v>173306</v>
          </cell>
        </row>
        <row r="8862">
          <cell r="M8862">
            <v>1</v>
          </cell>
          <cell r="N8862">
            <v>173557</v>
          </cell>
        </row>
        <row r="8863">
          <cell r="M8863">
            <v>1</v>
          </cell>
          <cell r="N8863">
            <v>173557</v>
          </cell>
        </row>
        <row r="8864">
          <cell r="M8864">
            <v>1</v>
          </cell>
          <cell r="N8864">
            <v>173557</v>
          </cell>
        </row>
        <row r="8865">
          <cell r="M8865">
            <v>1</v>
          </cell>
          <cell r="N8865" t="str">
            <v>-</v>
          </cell>
        </row>
        <row r="8866">
          <cell r="M8866">
            <v>1</v>
          </cell>
          <cell r="N8866">
            <v>173307</v>
          </cell>
        </row>
        <row r="8867">
          <cell r="M8867">
            <v>1</v>
          </cell>
          <cell r="N8867">
            <v>173307</v>
          </cell>
        </row>
        <row r="8868">
          <cell r="M8868">
            <v>1</v>
          </cell>
          <cell r="N8868">
            <v>173307</v>
          </cell>
        </row>
        <row r="8869">
          <cell r="M8869">
            <v>1</v>
          </cell>
          <cell r="N8869">
            <v>173307</v>
          </cell>
        </row>
        <row r="8870">
          <cell r="M8870">
            <v>1</v>
          </cell>
          <cell r="N8870">
            <v>173307</v>
          </cell>
        </row>
        <row r="8871">
          <cell r="M8871">
            <v>1</v>
          </cell>
          <cell r="N8871">
            <v>173558</v>
          </cell>
        </row>
        <row r="8872">
          <cell r="M8872">
            <v>1</v>
          </cell>
          <cell r="N8872">
            <v>173558</v>
          </cell>
        </row>
        <row r="8873">
          <cell r="M8873">
            <v>1</v>
          </cell>
          <cell r="N8873">
            <v>173558</v>
          </cell>
        </row>
        <row r="8874">
          <cell r="M8874">
            <v>1</v>
          </cell>
          <cell r="N8874">
            <v>173633</v>
          </cell>
        </row>
        <row r="8875">
          <cell r="M8875">
            <v>1</v>
          </cell>
          <cell r="N8875">
            <v>173308</v>
          </cell>
        </row>
        <row r="8876">
          <cell r="M8876">
            <v>1</v>
          </cell>
          <cell r="N8876">
            <v>173308</v>
          </cell>
        </row>
        <row r="8877">
          <cell r="M8877">
            <v>1</v>
          </cell>
          <cell r="N8877">
            <v>173308</v>
          </cell>
        </row>
        <row r="8878">
          <cell r="M8878">
            <v>1</v>
          </cell>
          <cell r="N8878">
            <v>173308</v>
          </cell>
        </row>
        <row r="8879">
          <cell r="M8879">
            <v>1</v>
          </cell>
          <cell r="N8879">
            <v>173308</v>
          </cell>
        </row>
        <row r="8880">
          <cell r="M8880">
            <v>1</v>
          </cell>
          <cell r="N8880">
            <v>173308</v>
          </cell>
        </row>
        <row r="8881">
          <cell r="M8881">
            <v>1</v>
          </cell>
          <cell r="N8881">
            <v>173308</v>
          </cell>
        </row>
        <row r="8882">
          <cell r="M8882">
            <v>1</v>
          </cell>
          <cell r="N8882">
            <v>173322</v>
          </cell>
        </row>
        <row r="8883">
          <cell r="M8883">
            <v>1</v>
          </cell>
          <cell r="N8883">
            <v>173322</v>
          </cell>
        </row>
        <row r="8884">
          <cell r="M8884">
            <v>1</v>
          </cell>
          <cell r="N8884">
            <v>173481</v>
          </cell>
        </row>
        <row r="8885">
          <cell r="M8885">
            <v>1</v>
          </cell>
          <cell r="N8885">
            <v>173481</v>
          </cell>
        </row>
        <row r="8886">
          <cell r="M8886">
            <v>1</v>
          </cell>
          <cell r="N8886">
            <v>173559</v>
          </cell>
        </row>
        <row r="8887">
          <cell r="M8887">
            <v>1</v>
          </cell>
          <cell r="N8887">
            <v>173559</v>
          </cell>
        </row>
        <row r="8888">
          <cell r="M8888">
            <v>1</v>
          </cell>
          <cell r="N8888">
            <v>173559</v>
          </cell>
        </row>
        <row r="8889">
          <cell r="M8889">
            <v>1</v>
          </cell>
          <cell r="N8889">
            <v>173559</v>
          </cell>
        </row>
        <row r="8890">
          <cell r="M8890">
            <v>1</v>
          </cell>
          <cell r="N8890">
            <v>173309</v>
          </cell>
        </row>
        <row r="8891">
          <cell r="M8891">
            <v>1</v>
          </cell>
          <cell r="N8891">
            <v>173636</v>
          </cell>
        </row>
        <row r="8892">
          <cell r="M8892">
            <v>1</v>
          </cell>
          <cell r="N8892">
            <v>173252</v>
          </cell>
        </row>
        <row r="8893">
          <cell r="M8893">
            <v>1</v>
          </cell>
          <cell r="N8893">
            <v>173561</v>
          </cell>
        </row>
        <row r="8894">
          <cell r="M8894">
            <v>1</v>
          </cell>
          <cell r="N8894">
            <v>173561</v>
          </cell>
        </row>
        <row r="8895">
          <cell r="M8895">
            <v>1</v>
          </cell>
          <cell r="N8895">
            <v>173561</v>
          </cell>
        </row>
        <row r="8896">
          <cell r="M8896">
            <v>1</v>
          </cell>
          <cell r="N8896">
            <v>173561</v>
          </cell>
        </row>
        <row r="8897">
          <cell r="M8897">
            <v>1</v>
          </cell>
          <cell r="N8897">
            <v>173561</v>
          </cell>
        </row>
        <row r="8898">
          <cell r="M8898">
            <v>1</v>
          </cell>
          <cell r="N8898">
            <v>173638</v>
          </cell>
        </row>
        <row r="8899">
          <cell r="M8899">
            <v>1</v>
          </cell>
          <cell r="N8899">
            <v>173775</v>
          </cell>
        </row>
        <row r="8900">
          <cell r="M8900">
            <v>1</v>
          </cell>
          <cell r="N8900">
            <v>173775</v>
          </cell>
        </row>
        <row r="8901">
          <cell r="M8901">
            <v>1</v>
          </cell>
          <cell r="N8901">
            <v>173775</v>
          </cell>
        </row>
        <row r="8902">
          <cell r="M8902">
            <v>1</v>
          </cell>
          <cell r="N8902">
            <v>173775</v>
          </cell>
        </row>
        <row r="8903">
          <cell r="M8903">
            <v>1</v>
          </cell>
          <cell r="N8903">
            <v>173775</v>
          </cell>
        </row>
        <row r="8904">
          <cell r="M8904" t="str">
            <v>-</v>
          </cell>
          <cell r="N8904" t="str">
            <v>-</v>
          </cell>
        </row>
        <row r="8905">
          <cell r="M8905">
            <v>1</v>
          </cell>
          <cell r="N8905">
            <v>172553</v>
          </cell>
        </row>
        <row r="8906">
          <cell r="M8906">
            <v>1</v>
          </cell>
          <cell r="N8906">
            <v>172719</v>
          </cell>
        </row>
        <row r="8907">
          <cell r="M8907">
            <v>1</v>
          </cell>
          <cell r="N8907">
            <v>172719</v>
          </cell>
        </row>
        <row r="8908">
          <cell r="M8908">
            <v>26</v>
          </cell>
          <cell r="N8908">
            <v>172762</v>
          </cell>
        </row>
        <row r="8909">
          <cell r="M8909">
            <v>26</v>
          </cell>
          <cell r="N8909">
            <v>172763</v>
          </cell>
        </row>
        <row r="8910">
          <cell r="M8910">
            <v>26</v>
          </cell>
          <cell r="N8910">
            <v>172774</v>
          </cell>
        </row>
        <row r="8911">
          <cell r="M8911">
            <v>26</v>
          </cell>
          <cell r="N8911">
            <v>172775</v>
          </cell>
        </row>
        <row r="8912">
          <cell r="M8912">
            <v>26</v>
          </cell>
          <cell r="N8912">
            <v>172925</v>
          </cell>
        </row>
        <row r="8913">
          <cell r="M8913">
            <v>26</v>
          </cell>
          <cell r="N8913">
            <v>172925</v>
          </cell>
        </row>
        <row r="8914">
          <cell r="M8914">
            <v>26</v>
          </cell>
          <cell r="N8914">
            <v>172928</v>
          </cell>
        </row>
        <row r="8915">
          <cell r="M8915">
            <v>26</v>
          </cell>
          <cell r="N8915">
            <v>172929</v>
          </cell>
        </row>
        <row r="8916">
          <cell r="M8916">
            <v>26</v>
          </cell>
          <cell r="N8916">
            <v>172930</v>
          </cell>
        </row>
        <row r="8917">
          <cell r="M8917">
            <v>26</v>
          </cell>
          <cell r="N8917">
            <v>172930</v>
          </cell>
        </row>
        <row r="8918">
          <cell r="M8918">
            <v>26</v>
          </cell>
          <cell r="N8918">
            <v>172931</v>
          </cell>
        </row>
        <row r="8919">
          <cell r="M8919">
            <v>26</v>
          </cell>
          <cell r="N8919">
            <v>172931</v>
          </cell>
        </row>
        <row r="8920">
          <cell r="M8920">
            <v>26</v>
          </cell>
          <cell r="N8920">
            <v>172933</v>
          </cell>
        </row>
        <row r="8921">
          <cell r="M8921">
            <v>26</v>
          </cell>
          <cell r="N8921">
            <v>172936</v>
          </cell>
        </row>
        <row r="8922">
          <cell r="M8922">
            <v>26</v>
          </cell>
          <cell r="N8922">
            <v>172936</v>
          </cell>
        </row>
        <row r="8923">
          <cell r="M8923">
            <v>26</v>
          </cell>
          <cell r="N8923">
            <v>172941</v>
          </cell>
        </row>
        <row r="8924">
          <cell r="M8924">
            <v>7</v>
          </cell>
          <cell r="N8924">
            <v>173234</v>
          </cell>
        </row>
        <row r="8925">
          <cell r="M8925">
            <v>7</v>
          </cell>
          <cell r="N8925">
            <v>173234</v>
          </cell>
        </row>
        <row r="8926">
          <cell r="M8926">
            <v>7</v>
          </cell>
          <cell r="N8926">
            <v>173749</v>
          </cell>
        </row>
        <row r="8927">
          <cell r="M8927">
            <v>7</v>
          </cell>
          <cell r="N8927">
            <v>173749</v>
          </cell>
        </row>
        <row r="8928">
          <cell r="M8928" t="str">
            <v>-</v>
          </cell>
          <cell r="N8928" t="str">
            <v>-</v>
          </cell>
        </row>
        <row r="8929">
          <cell r="M8929">
            <v>1</v>
          </cell>
          <cell r="N8929" t="str">
            <v>-</v>
          </cell>
        </row>
        <row r="8930">
          <cell r="M8930">
            <v>1</v>
          </cell>
          <cell r="N8930" t="str">
            <v>-</v>
          </cell>
        </row>
        <row r="8931">
          <cell r="M8931">
            <v>1</v>
          </cell>
          <cell r="N8931" t="str">
            <v>-</v>
          </cell>
        </row>
        <row r="8932">
          <cell r="M8932">
            <v>1</v>
          </cell>
          <cell r="N8932" t="str">
            <v>-</v>
          </cell>
        </row>
        <row r="8933">
          <cell r="M8933" t="str">
            <v>-</v>
          </cell>
          <cell r="N8933" t="str">
            <v>-</v>
          </cell>
        </row>
        <row r="8934">
          <cell r="M8934">
            <v>1</v>
          </cell>
          <cell r="N8934">
            <v>173259</v>
          </cell>
        </row>
        <row r="8935">
          <cell r="M8935">
            <v>1</v>
          </cell>
          <cell r="N8935">
            <v>173259</v>
          </cell>
        </row>
        <row r="8936">
          <cell r="M8936">
            <v>1</v>
          </cell>
          <cell r="N8936">
            <v>173591</v>
          </cell>
        </row>
        <row r="8937">
          <cell r="M8937">
            <v>1</v>
          </cell>
          <cell r="N8937">
            <v>173591</v>
          </cell>
        </row>
        <row r="8938">
          <cell r="M8938">
            <v>1</v>
          </cell>
          <cell r="N8938">
            <v>173591</v>
          </cell>
        </row>
        <row r="8939">
          <cell r="M8939">
            <v>1</v>
          </cell>
          <cell r="N8939">
            <v>173591</v>
          </cell>
        </row>
        <row r="8940">
          <cell r="M8940">
            <v>1</v>
          </cell>
          <cell r="N8940">
            <v>173591</v>
          </cell>
        </row>
        <row r="8941">
          <cell r="M8941">
            <v>1</v>
          </cell>
          <cell r="N8941">
            <v>173591</v>
          </cell>
        </row>
        <row r="8942">
          <cell r="M8942">
            <v>1</v>
          </cell>
          <cell r="N8942">
            <v>173772</v>
          </cell>
        </row>
        <row r="8943">
          <cell r="M8943">
            <v>1</v>
          </cell>
          <cell r="N8943">
            <v>173772</v>
          </cell>
        </row>
        <row r="8944">
          <cell r="M8944">
            <v>1</v>
          </cell>
          <cell r="N8944">
            <v>173772</v>
          </cell>
        </row>
        <row r="8945">
          <cell r="M8945">
            <v>1</v>
          </cell>
          <cell r="N8945">
            <v>173772</v>
          </cell>
        </row>
        <row r="8946">
          <cell r="M8946">
            <v>1</v>
          </cell>
          <cell r="N8946">
            <v>173772</v>
          </cell>
        </row>
        <row r="8947">
          <cell r="M8947">
            <v>1</v>
          </cell>
          <cell r="N8947">
            <v>173772</v>
          </cell>
        </row>
        <row r="8948">
          <cell r="M8948">
            <v>1</v>
          </cell>
          <cell r="N8948">
            <v>173772</v>
          </cell>
        </row>
        <row r="8949">
          <cell r="M8949">
            <v>1</v>
          </cell>
          <cell r="N8949">
            <v>173772</v>
          </cell>
        </row>
        <row r="8950">
          <cell r="M8950">
            <v>1</v>
          </cell>
          <cell r="N8950">
            <v>173772</v>
          </cell>
        </row>
        <row r="8951">
          <cell r="M8951">
            <v>1</v>
          </cell>
          <cell r="N8951">
            <v>174243</v>
          </cell>
        </row>
        <row r="8952">
          <cell r="M8952">
            <v>1</v>
          </cell>
          <cell r="N8952">
            <v>174243</v>
          </cell>
        </row>
        <row r="8953">
          <cell r="M8953">
            <v>1</v>
          </cell>
          <cell r="N8953" t="str">
            <v>-</v>
          </cell>
        </row>
        <row r="8954">
          <cell r="M8954">
            <v>1</v>
          </cell>
          <cell r="N8954" t="str">
            <v>-</v>
          </cell>
        </row>
        <row r="8955">
          <cell r="M8955">
            <v>1</v>
          </cell>
          <cell r="N8955">
            <v>173260</v>
          </cell>
        </row>
        <row r="8956">
          <cell r="M8956">
            <v>1</v>
          </cell>
          <cell r="N8956">
            <v>173260</v>
          </cell>
        </row>
        <row r="8957">
          <cell r="M8957">
            <v>1</v>
          </cell>
          <cell r="N8957">
            <v>173260</v>
          </cell>
        </row>
        <row r="8958">
          <cell r="M8958">
            <v>1</v>
          </cell>
          <cell r="N8958">
            <v>173593</v>
          </cell>
        </row>
        <row r="8959">
          <cell r="M8959">
            <v>1</v>
          </cell>
          <cell r="N8959">
            <v>173593</v>
          </cell>
        </row>
        <row r="8960">
          <cell r="M8960">
            <v>1</v>
          </cell>
          <cell r="N8960">
            <v>173774</v>
          </cell>
        </row>
        <row r="8961">
          <cell r="M8961">
            <v>1</v>
          </cell>
          <cell r="N8961">
            <v>173774</v>
          </cell>
        </row>
        <row r="8962">
          <cell r="M8962">
            <v>1</v>
          </cell>
          <cell r="N8962">
            <v>173774</v>
          </cell>
        </row>
        <row r="8963">
          <cell r="M8963">
            <v>1</v>
          </cell>
          <cell r="N8963">
            <v>173774</v>
          </cell>
        </row>
        <row r="8964">
          <cell r="M8964">
            <v>1</v>
          </cell>
          <cell r="N8964">
            <v>173756</v>
          </cell>
        </row>
        <row r="8965">
          <cell r="M8965">
            <v>1</v>
          </cell>
          <cell r="N8965">
            <v>173324</v>
          </cell>
        </row>
        <row r="8966">
          <cell r="M8966">
            <v>1</v>
          </cell>
          <cell r="N8966">
            <v>173582</v>
          </cell>
        </row>
        <row r="8967">
          <cell r="M8967">
            <v>1</v>
          </cell>
          <cell r="N8967">
            <v>173769</v>
          </cell>
        </row>
        <row r="8968">
          <cell r="M8968">
            <v>1</v>
          </cell>
          <cell r="N8968">
            <v>173769</v>
          </cell>
        </row>
        <row r="8969">
          <cell r="M8969" t="str">
            <v>-</v>
          </cell>
          <cell r="N8969" t="str">
            <v>-</v>
          </cell>
        </row>
        <row r="8970">
          <cell r="M8970" t="str">
            <v>-</v>
          </cell>
          <cell r="N8970" t="str">
            <v>-</v>
          </cell>
        </row>
        <row r="8971">
          <cell r="M8971">
            <v>1</v>
          </cell>
          <cell r="N8971">
            <v>172538</v>
          </cell>
        </row>
        <row r="8972">
          <cell r="M8972">
            <v>1</v>
          </cell>
          <cell r="N8972">
            <v>172587</v>
          </cell>
        </row>
        <row r="8973">
          <cell r="M8973">
            <v>1</v>
          </cell>
          <cell r="N8973">
            <v>172587</v>
          </cell>
        </row>
        <row r="8974">
          <cell r="M8974">
            <v>1</v>
          </cell>
          <cell r="N8974">
            <v>172616</v>
          </cell>
        </row>
        <row r="8975">
          <cell r="M8975">
            <v>1</v>
          </cell>
          <cell r="N8975">
            <v>173081</v>
          </cell>
        </row>
        <row r="8976">
          <cell r="M8976">
            <v>1</v>
          </cell>
          <cell r="N8976">
            <v>173258</v>
          </cell>
        </row>
        <row r="8977">
          <cell r="M8977">
            <v>1</v>
          </cell>
          <cell r="N8977">
            <v>173258</v>
          </cell>
        </row>
        <row r="8978">
          <cell r="M8978">
            <v>1</v>
          </cell>
          <cell r="N8978">
            <v>173258</v>
          </cell>
        </row>
        <row r="8979">
          <cell r="M8979">
            <v>1</v>
          </cell>
          <cell r="N8979">
            <v>173321</v>
          </cell>
        </row>
        <row r="8980">
          <cell r="M8980">
            <v>1</v>
          </cell>
          <cell r="N8980">
            <v>173321</v>
          </cell>
        </row>
        <row r="8981">
          <cell r="M8981">
            <v>1</v>
          </cell>
          <cell r="N8981">
            <v>173569</v>
          </cell>
        </row>
        <row r="8982">
          <cell r="M8982">
            <v>1</v>
          </cell>
          <cell r="N8982">
            <v>173764</v>
          </cell>
        </row>
        <row r="8983">
          <cell r="M8983">
            <v>1</v>
          </cell>
          <cell r="N8983">
            <v>173764</v>
          </cell>
        </row>
        <row r="8984">
          <cell r="M8984">
            <v>1</v>
          </cell>
          <cell r="N8984">
            <v>173764</v>
          </cell>
        </row>
        <row r="8985">
          <cell r="M8985">
            <v>1</v>
          </cell>
          <cell r="N8985">
            <v>173764</v>
          </cell>
        </row>
        <row r="8986">
          <cell r="M8986">
            <v>1</v>
          </cell>
          <cell r="N8986" t="str">
            <v>-</v>
          </cell>
        </row>
        <row r="8987">
          <cell r="M8987">
            <v>1</v>
          </cell>
          <cell r="N8987">
            <v>173570</v>
          </cell>
        </row>
        <row r="8988">
          <cell r="M8988">
            <v>1</v>
          </cell>
          <cell r="N8988">
            <v>173588</v>
          </cell>
        </row>
        <row r="8989">
          <cell r="M8989">
            <v>1</v>
          </cell>
          <cell r="N8989">
            <v>173765</v>
          </cell>
        </row>
        <row r="8990">
          <cell r="M8990">
            <v>1</v>
          </cell>
          <cell r="N8990">
            <v>173765</v>
          </cell>
        </row>
        <row r="8991">
          <cell r="M8991">
            <v>1</v>
          </cell>
          <cell r="N8991" t="str">
            <v>-</v>
          </cell>
        </row>
        <row r="8992">
          <cell r="M8992">
            <v>1</v>
          </cell>
          <cell r="N8992">
            <v>173580</v>
          </cell>
        </row>
        <row r="8993">
          <cell r="M8993">
            <v>1</v>
          </cell>
          <cell r="N8993">
            <v>173580</v>
          </cell>
        </row>
        <row r="8994">
          <cell r="M8994">
            <v>1</v>
          </cell>
          <cell r="N8994">
            <v>173589</v>
          </cell>
        </row>
        <row r="8995">
          <cell r="M8995">
            <v>1</v>
          </cell>
          <cell r="N8995">
            <v>173768</v>
          </cell>
        </row>
        <row r="8996">
          <cell r="M8996">
            <v>1</v>
          </cell>
          <cell r="N8996">
            <v>173768</v>
          </cell>
        </row>
        <row r="8997">
          <cell r="M8997">
            <v>1</v>
          </cell>
          <cell r="N8997">
            <v>173768</v>
          </cell>
        </row>
        <row r="8998">
          <cell r="M8998">
            <v>1</v>
          </cell>
          <cell r="N8998">
            <v>173768</v>
          </cell>
        </row>
        <row r="8999">
          <cell r="M8999">
            <v>1</v>
          </cell>
          <cell r="N8999">
            <v>173768</v>
          </cell>
        </row>
        <row r="9000">
          <cell r="M9000">
            <v>1</v>
          </cell>
          <cell r="N9000">
            <v>173323</v>
          </cell>
        </row>
        <row r="9001">
          <cell r="M9001">
            <v>1</v>
          </cell>
          <cell r="N9001">
            <v>173323</v>
          </cell>
        </row>
        <row r="9002">
          <cell r="M9002">
            <v>1</v>
          </cell>
          <cell r="N9002">
            <v>173323</v>
          </cell>
        </row>
        <row r="9003">
          <cell r="M9003">
            <v>1</v>
          </cell>
          <cell r="N9003">
            <v>173323</v>
          </cell>
        </row>
        <row r="9004">
          <cell r="M9004">
            <v>1</v>
          </cell>
          <cell r="N9004">
            <v>173323</v>
          </cell>
        </row>
        <row r="9005">
          <cell r="M9005">
            <v>1</v>
          </cell>
          <cell r="N9005">
            <v>173323</v>
          </cell>
        </row>
        <row r="9006">
          <cell r="M9006">
            <v>1</v>
          </cell>
          <cell r="N9006">
            <v>173584</v>
          </cell>
        </row>
        <row r="9007">
          <cell r="M9007">
            <v>1</v>
          </cell>
          <cell r="N9007">
            <v>173584</v>
          </cell>
        </row>
        <row r="9008">
          <cell r="M9008">
            <v>1</v>
          </cell>
          <cell r="N9008">
            <v>173584</v>
          </cell>
        </row>
        <row r="9009">
          <cell r="M9009">
            <v>1</v>
          </cell>
          <cell r="N9009">
            <v>173584</v>
          </cell>
        </row>
        <row r="9010">
          <cell r="M9010">
            <v>1</v>
          </cell>
          <cell r="N9010">
            <v>173584</v>
          </cell>
        </row>
        <row r="9011">
          <cell r="M9011">
            <v>1</v>
          </cell>
          <cell r="N9011">
            <v>174233</v>
          </cell>
        </row>
        <row r="9012">
          <cell r="M9012">
            <v>1</v>
          </cell>
          <cell r="N9012">
            <v>174233</v>
          </cell>
        </row>
        <row r="9013">
          <cell r="M9013">
            <v>1</v>
          </cell>
          <cell r="N9013">
            <v>174233</v>
          </cell>
        </row>
        <row r="9014">
          <cell r="M9014">
            <v>1</v>
          </cell>
          <cell r="N9014">
            <v>174233</v>
          </cell>
        </row>
        <row r="9015">
          <cell r="M9015">
            <v>1</v>
          </cell>
          <cell r="N9015">
            <v>173256</v>
          </cell>
        </row>
        <row r="9016">
          <cell r="M9016">
            <v>1</v>
          </cell>
          <cell r="N9016">
            <v>173256</v>
          </cell>
        </row>
        <row r="9017">
          <cell r="M9017">
            <v>1</v>
          </cell>
          <cell r="N9017">
            <v>173256</v>
          </cell>
        </row>
        <row r="9018">
          <cell r="M9018">
            <v>1</v>
          </cell>
          <cell r="N9018">
            <v>173256</v>
          </cell>
        </row>
        <row r="9019">
          <cell r="M9019">
            <v>1</v>
          </cell>
          <cell r="N9019">
            <v>173256</v>
          </cell>
        </row>
        <row r="9020">
          <cell r="M9020">
            <v>1</v>
          </cell>
          <cell r="N9020">
            <v>173256</v>
          </cell>
        </row>
        <row r="9021">
          <cell r="M9021">
            <v>1</v>
          </cell>
          <cell r="N9021">
            <v>173320</v>
          </cell>
        </row>
        <row r="9022">
          <cell r="M9022">
            <v>1</v>
          </cell>
          <cell r="N9022">
            <v>173320</v>
          </cell>
        </row>
        <row r="9023">
          <cell r="M9023">
            <v>1</v>
          </cell>
          <cell r="N9023">
            <v>173320</v>
          </cell>
        </row>
        <row r="9024">
          <cell r="M9024">
            <v>1</v>
          </cell>
          <cell r="N9024">
            <v>173320</v>
          </cell>
        </row>
        <row r="9025">
          <cell r="M9025">
            <v>1</v>
          </cell>
          <cell r="N9025">
            <v>173320</v>
          </cell>
        </row>
        <row r="9026">
          <cell r="M9026">
            <v>1</v>
          </cell>
          <cell r="N9026">
            <v>173566</v>
          </cell>
        </row>
        <row r="9027">
          <cell r="M9027">
            <v>1</v>
          </cell>
          <cell r="N9027">
            <v>173585</v>
          </cell>
        </row>
        <row r="9028">
          <cell r="M9028">
            <v>1</v>
          </cell>
          <cell r="N9028">
            <v>173585</v>
          </cell>
        </row>
        <row r="9029">
          <cell r="M9029">
            <v>1</v>
          </cell>
          <cell r="N9029">
            <v>173585</v>
          </cell>
        </row>
        <row r="9030">
          <cell r="M9030">
            <v>1</v>
          </cell>
          <cell r="N9030">
            <v>173585</v>
          </cell>
        </row>
        <row r="9031">
          <cell r="M9031">
            <v>1</v>
          </cell>
          <cell r="N9031">
            <v>173585</v>
          </cell>
        </row>
        <row r="9032">
          <cell r="M9032">
            <v>1</v>
          </cell>
          <cell r="N9032">
            <v>173760</v>
          </cell>
        </row>
        <row r="9033">
          <cell r="M9033">
            <v>1</v>
          </cell>
          <cell r="N9033">
            <v>173760</v>
          </cell>
        </row>
        <row r="9034">
          <cell r="M9034">
            <v>1</v>
          </cell>
          <cell r="N9034">
            <v>173257</v>
          </cell>
        </row>
        <row r="9035">
          <cell r="M9035">
            <v>1</v>
          </cell>
          <cell r="N9035">
            <v>173257</v>
          </cell>
        </row>
        <row r="9036">
          <cell r="M9036">
            <v>1</v>
          </cell>
          <cell r="N9036">
            <v>173328</v>
          </cell>
        </row>
        <row r="9037">
          <cell r="M9037">
            <v>1</v>
          </cell>
          <cell r="N9037">
            <v>173328</v>
          </cell>
        </row>
        <row r="9038">
          <cell r="M9038">
            <v>1</v>
          </cell>
          <cell r="N9038">
            <v>173567</v>
          </cell>
        </row>
        <row r="9039">
          <cell r="M9039">
            <v>1</v>
          </cell>
          <cell r="N9039">
            <v>173567</v>
          </cell>
        </row>
        <row r="9040">
          <cell r="M9040">
            <v>1</v>
          </cell>
          <cell r="N9040">
            <v>173586</v>
          </cell>
        </row>
        <row r="9041">
          <cell r="M9041">
            <v>1</v>
          </cell>
          <cell r="N9041">
            <v>173586</v>
          </cell>
        </row>
        <row r="9042">
          <cell r="M9042">
            <v>1</v>
          </cell>
          <cell r="N9042">
            <v>173586</v>
          </cell>
        </row>
        <row r="9043">
          <cell r="M9043">
            <v>1</v>
          </cell>
          <cell r="N9043">
            <v>173586</v>
          </cell>
        </row>
        <row r="9044">
          <cell r="M9044">
            <v>1</v>
          </cell>
          <cell r="N9044">
            <v>173761</v>
          </cell>
        </row>
        <row r="9045">
          <cell r="M9045">
            <v>1</v>
          </cell>
          <cell r="N9045">
            <v>173761</v>
          </cell>
        </row>
        <row r="9046">
          <cell r="M9046">
            <v>1</v>
          </cell>
          <cell r="N9046">
            <v>173293</v>
          </cell>
        </row>
        <row r="9047">
          <cell r="M9047">
            <v>1</v>
          </cell>
          <cell r="N9047">
            <v>173293</v>
          </cell>
        </row>
        <row r="9048">
          <cell r="M9048">
            <v>1</v>
          </cell>
          <cell r="N9048">
            <v>173330</v>
          </cell>
        </row>
        <row r="9049">
          <cell r="M9049">
            <v>1</v>
          </cell>
          <cell r="N9049">
            <v>173330</v>
          </cell>
        </row>
        <row r="9050">
          <cell r="M9050">
            <v>1</v>
          </cell>
          <cell r="N9050">
            <v>173587</v>
          </cell>
        </row>
        <row r="9051">
          <cell r="M9051">
            <v>1</v>
          </cell>
          <cell r="N9051">
            <v>173587</v>
          </cell>
        </row>
        <row r="9052">
          <cell r="M9052">
            <v>1</v>
          </cell>
          <cell r="N9052">
            <v>173587</v>
          </cell>
        </row>
        <row r="9053">
          <cell r="M9053">
            <v>1</v>
          </cell>
          <cell r="N9053">
            <v>173762</v>
          </cell>
        </row>
        <row r="9054">
          <cell r="M9054">
            <v>1</v>
          </cell>
          <cell r="N9054">
            <v>173762</v>
          </cell>
        </row>
        <row r="9055">
          <cell r="M9055">
            <v>1</v>
          </cell>
          <cell r="N9055">
            <v>173762</v>
          </cell>
        </row>
        <row r="9056">
          <cell r="M9056">
            <v>1</v>
          </cell>
          <cell r="N9056">
            <v>173762</v>
          </cell>
        </row>
        <row r="9057">
          <cell r="M9057">
            <v>1</v>
          </cell>
          <cell r="N9057">
            <v>173762</v>
          </cell>
        </row>
        <row r="9058">
          <cell r="M9058">
            <v>1</v>
          </cell>
          <cell r="N9058">
            <v>173762</v>
          </cell>
        </row>
        <row r="9059">
          <cell r="M9059">
            <v>1</v>
          </cell>
          <cell r="N9059">
            <v>172522</v>
          </cell>
        </row>
        <row r="9060">
          <cell r="M9060">
            <v>1</v>
          </cell>
          <cell r="N9060">
            <v>172573</v>
          </cell>
        </row>
        <row r="9061">
          <cell r="M9061">
            <v>1</v>
          </cell>
          <cell r="N9061">
            <v>172637</v>
          </cell>
        </row>
        <row r="9062">
          <cell r="M9062">
            <v>1</v>
          </cell>
          <cell r="N9062">
            <v>173035</v>
          </cell>
        </row>
        <row r="9063">
          <cell r="M9063">
            <v>1</v>
          </cell>
          <cell r="N9063">
            <v>173046</v>
          </cell>
        </row>
        <row r="9064">
          <cell r="M9064">
            <v>1</v>
          </cell>
          <cell r="N9064">
            <v>173211</v>
          </cell>
        </row>
        <row r="9065">
          <cell r="M9065">
            <v>1</v>
          </cell>
          <cell r="N9065">
            <v>173789</v>
          </cell>
        </row>
        <row r="9066">
          <cell r="M9066">
            <v>1</v>
          </cell>
          <cell r="N9066">
            <v>173789</v>
          </cell>
        </row>
        <row r="9067">
          <cell r="M9067">
            <v>1</v>
          </cell>
          <cell r="N9067">
            <v>173789</v>
          </cell>
        </row>
        <row r="9068">
          <cell r="M9068">
            <v>1</v>
          </cell>
          <cell r="N9068">
            <v>173789</v>
          </cell>
        </row>
        <row r="9069">
          <cell r="M9069">
            <v>1</v>
          </cell>
          <cell r="N9069">
            <v>173789</v>
          </cell>
        </row>
        <row r="9070">
          <cell r="M9070">
            <v>1</v>
          </cell>
          <cell r="N9070" t="str">
            <v>-</v>
          </cell>
        </row>
        <row r="9071">
          <cell r="M9071">
            <v>1</v>
          </cell>
          <cell r="N9071" t="str">
            <v>-</v>
          </cell>
        </row>
        <row r="9072">
          <cell r="M9072">
            <v>1</v>
          </cell>
          <cell r="N9072" t="str">
            <v>-</v>
          </cell>
        </row>
        <row r="9073">
          <cell r="M9073">
            <v>1</v>
          </cell>
          <cell r="N9073" t="str">
            <v>-</v>
          </cell>
        </row>
        <row r="9074">
          <cell r="M9074">
            <v>1</v>
          </cell>
          <cell r="N9074">
            <v>173254</v>
          </cell>
        </row>
        <row r="9075">
          <cell r="M9075">
            <v>1</v>
          </cell>
          <cell r="N9075">
            <v>173254</v>
          </cell>
        </row>
        <row r="9076">
          <cell r="M9076">
            <v>1</v>
          </cell>
          <cell r="N9076">
            <v>173563</v>
          </cell>
        </row>
        <row r="9077">
          <cell r="M9077">
            <v>1</v>
          </cell>
          <cell r="N9077">
            <v>173563</v>
          </cell>
        </row>
        <row r="9078">
          <cell r="M9078">
            <v>1</v>
          </cell>
          <cell r="N9078">
            <v>173563</v>
          </cell>
        </row>
        <row r="9079">
          <cell r="M9079">
            <v>1</v>
          </cell>
          <cell r="N9079">
            <v>173641</v>
          </cell>
        </row>
        <row r="9080">
          <cell r="M9080">
            <v>1</v>
          </cell>
          <cell r="N9080">
            <v>173757</v>
          </cell>
        </row>
        <row r="9081">
          <cell r="M9081">
            <v>1</v>
          </cell>
          <cell r="N9081">
            <v>173757</v>
          </cell>
        </row>
        <row r="9082">
          <cell r="M9082">
            <v>1</v>
          </cell>
          <cell r="N9082">
            <v>173757</v>
          </cell>
        </row>
        <row r="9083">
          <cell r="M9083">
            <v>1</v>
          </cell>
          <cell r="N9083">
            <v>173757</v>
          </cell>
        </row>
        <row r="9084">
          <cell r="M9084">
            <v>1</v>
          </cell>
          <cell r="N9084">
            <v>173757</v>
          </cell>
        </row>
        <row r="9085">
          <cell r="M9085">
            <v>1</v>
          </cell>
          <cell r="N9085">
            <v>173757</v>
          </cell>
        </row>
        <row r="9086">
          <cell r="M9086">
            <v>2</v>
          </cell>
          <cell r="N9086">
            <v>173777</v>
          </cell>
        </row>
        <row r="9087">
          <cell r="M9087">
            <v>2</v>
          </cell>
          <cell r="N9087">
            <v>173777</v>
          </cell>
        </row>
        <row r="9088">
          <cell r="M9088">
            <v>2</v>
          </cell>
          <cell r="N9088">
            <v>173778</v>
          </cell>
        </row>
        <row r="9089">
          <cell r="M9089">
            <v>1</v>
          </cell>
          <cell r="N9089">
            <v>173564</v>
          </cell>
        </row>
        <row r="9090">
          <cell r="M9090">
            <v>1</v>
          </cell>
          <cell r="N9090">
            <v>173564</v>
          </cell>
        </row>
        <row r="9091">
          <cell r="M9091">
            <v>1</v>
          </cell>
          <cell r="N9091">
            <v>173643</v>
          </cell>
        </row>
        <row r="9092">
          <cell r="M9092">
            <v>1</v>
          </cell>
          <cell r="N9092">
            <v>173758</v>
          </cell>
        </row>
        <row r="9093">
          <cell r="M9093">
            <v>1</v>
          </cell>
          <cell r="N9093">
            <v>174159</v>
          </cell>
        </row>
        <row r="9094">
          <cell r="M9094">
            <v>1</v>
          </cell>
          <cell r="N9094">
            <v>173248</v>
          </cell>
        </row>
        <row r="9095">
          <cell r="M9095">
            <v>1</v>
          </cell>
          <cell r="N9095">
            <v>173301</v>
          </cell>
        </row>
        <row r="9096">
          <cell r="M9096">
            <v>1</v>
          </cell>
          <cell r="N9096">
            <v>173301</v>
          </cell>
        </row>
        <row r="9097">
          <cell r="M9097">
            <v>1</v>
          </cell>
          <cell r="N9097">
            <v>173301</v>
          </cell>
        </row>
        <row r="9098">
          <cell r="M9098">
            <v>1</v>
          </cell>
          <cell r="N9098">
            <v>173301</v>
          </cell>
        </row>
        <row r="9099">
          <cell r="M9099">
            <v>1</v>
          </cell>
          <cell r="N9099">
            <v>173624</v>
          </cell>
        </row>
        <row r="9100">
          <cell r="M9100">
            <v>1</v>
          </cell>
          <cell r="N9100">
            <v>173788</v>
          </cell>
        </row>
        <row r="9101">
          <cell r="M9101">
            <v>1</v>
          </cell>
          <cell r="N9101">
            <v>173788</v>
          </cell>
        </row>
        <row r="9102">
          <cell r="M9102">
            <v>1</v>
          </cell>
          <cell r="N9102">
            <v>173249</v>
          </cell>
        </row>
        <row r="9103">
          <cell r="M9103">
            <v>1</v>
          </cell>
          <cell r="N9103">
            <v>173302</v>
          </cell>
        </row>
        <row r="9104">
          <cell r="M9104">
            <v>1</v>
          </cell>
          <cell r="N9104">
            <v>173302</v>
          </cell>
        </row>
        <row r="9105">
          <cell r="M9105">
            <v>1</v>
          </cell>
          <cell r="N9105">
            <v>173302</v>
          </cell>
        </row>
        <row r="9106">
          <cell r="M9106">
            <v>1</v>
          </cell>
          <cell r="N9106">
            <v>173302</v>
          </cell>
        </row>
        <row r="9107">
          <cell r="M9107">
            <v>1</v>
          </cell>
          <cell r="N9107">
            <v>173302</v>
          </cell>
        </row>
        <row r="9108">
          <cell r="M9108">
            <v>1</v>
          </cell>
          <cell r="N9108">
            <v>173473</v>
          </cell>
        </row>
        <row r="9109">
          <cell r="M9109">
            <v>1</v>
          </cell>
          <cell r="N9109">
            <v>173553</v>
          </cell>
        </row>
        <row r="9110">
          <cell r="M9110">
            <v>1</v>
          </cell>
          <cell r="N9110">
            <v>173553</v>
          </cell>
        </row>
        <row r="9111">
          <cell r="M9111">
            <v>1</v>
          </cell>
          <cell r="N9111">
            <v>173553</v>
          </cell>
        </row>
        <row r="9112">
          <cell r="M9112">
            <v>1</v>
          </cell>
          <cell r="N9112">
            <v>173553</v>
          </cell>
        </row>
        <row r="9113">
          <cell r="M9113">
            <v>1</v>
          </cell>
          <cell r="N9113">
            <v>173553</v>
          </cell>
        </row>
        <row r="9114">
          <cell r="M9114">
            <v>1</v>
          </cell>
          <cell r="N9114">
            <v>173303</v>
          </cell>
        </row>
        <row r="9115">
          <cell r="M9115">
            <v>1</v>
          </cell>
          <cell r="N9115">
            <v>173303</v>
          </cell>
        </row>
        <row r="9116">
          <cell r="M9116">
            <v>1</v>
          </cell>
          <cell r="N9116">
            <v>173303</v>
          </cell>
        </row>
        <row r="9117">
          <cell r="M9117">
            <v>1</v>
          </cell>
          <cell r="N9117">
            <v>173303</v>
          </cell>
        </row>
        <row r="9118">
          <cell r="M9118">
            <v>1</v>
          </cell>
          <cell r="N9118">
            <v>173303</v>
          </cell>
        </row>
        <row r="9119">
          <cell r="M9119">
            <v>1</v>
          </cell>
          <cell r="N9119">
            <v>173303</v>
          </cell>
        </row>
        <row r="9120">
          <cell r="M9120">
            <v>1</v>
          </cell>
          <cell r="N9120">
            <v>173303</v>
          </cell>
        </row>
        <row r="9121">
          <cell r="M9121">
            <v>1</v>
          </cell>
          <cell r="N9121">
            <v>173303</v>
          </cell>
        </row>
        <row r="9122">
          <cell r="M9122">
            <v>1</v>
          </cell>
          <cell r="N9122">
            <v>173303</v>
          </cell>
        </row>
        <row r="9123">
          <cell r="M9123">
            <v>1</v>
          </cell>
          <cell r="N9123">
            <v>173303</v>
          </cell>
        </row>
        <row r="9124">
          <cell r="M9124">
            <v>1</v>
          </cell>
          <cell r="N9124">
            <v>173476</v>
          </cell>
        </row>
        <row r="9125">
          <cell r="M9125">
            <v>1</v>
          </cell>
          <cell r="N9125">
            <v>173476</v>
          </cell>
        </row>
        <row r="9126">
          <cell r="M9126">
            <v>1</v>
          </cell>
          <cell r="N9126">
            <v>173476</v>
          </cell>
        </row>
        <row r="9127">
          <cell r="M9127">
            <v>1</v>
          </cell>
          <cell r="N9127">
            <v>173476</v>
          </cell>
        </row>
        <row r="9128">
          <cell r="M9128">
            <v>1</v>
          </cell>
          <cell r="N9128">
            <v>173476</v>
          </cell>
        </row>
        <row r="9129">
          <cell r="M9129">
            <v>1</v>
          </cell>
          <cell r="N9129">
            <v>173476</v>
          </cell>
        </row>
        <row r="9130">
          <cell r="M9130">
            <v>1</v>
          </cell>
          <cell r="N9130" t="str">
            <v>-</v>
          </cell>
        </row>
        <row r="9131">
          <cell r="M9131">
            <v>1</v>
          </cell>
          <cell r="N9131" t="str">
            <v>-</v>
          </cell>
        </row>
        <row r="9132">
          <cell r="M9132">
            <v>1</v>
          </cell>
          <cell r="N9132" t="str">
            <v>-</v>
          </cell>
        </row>
        <row r="9133">
          <cell r="M9133">
            <v>1</v>
          </cell>
          <cell r="N9133" t="str">
            <v>-</v>
          </cell>
        </row>
        <row r="9134">
          <cell r="M9134">
            <v>1</v>
          </cell>
          <cell r="N9134" t="str">
            <v>-</v>
          </cell>
        </row>
        <row r="9135">
          <cell r="M9135">
            <v>1</v>
          </cell>
          <cell r="N9135" t="str">
            <v>-</v>
          </cell>
        </row>
        <row r="9136">
          <cell r="M9136">
            <v>1</v>
          </cell>
          <cell r="N9136">
            <v>177873</v>
          </cell>
        </row>
        <row r="9137">
          <cell r="M9137">
            <v>1</v>
          </cell>
          <cell r="N9137">
            <v>177902</v>
          </cell>
        </row>
        <row r="9138">
          <cell r="M9138">
            <v>1</v>
          </cell>
          <cell r="N9138">
            <v>177902</v>
          </cell>
        </row>
        <row r="9139">
          <cell r="M9139">
            <v>1</v>
          </cell>
          <cell r="N9139">
            <v>177902</v>
          </cell>
        </row>
        <row r="9140">
          <cell r="M9140">
            <v>1</v>
          </cell>
          <cell r="N9140">
            <v>177902</v>
          </cell>
        </row>
        <row r="9141">
          <cell r="M9141">
            <v>1</v>
          </cell>
          <cell r="N9141">
            <v>177902</v>
          </cell>
        </row>
        <row r="9142">
          <cell r="M9142">
            <v>1</v>
          </cell>
          <cell r="N9142">
            <v>177902</v>
          </cell>
        </row>
        <row r="9143">
          <cell r="M9143">
            <v>1</v>
          </cell>
          <cell r="N9143">
            <v>177902</v>
          </cell>
        </row>
        <row r="9144">
          <cell r="M9144">
            <v>1</v>
          </cell>
          <cell r="N9144">
            <v>177902</v>
          </cell>
        </row>
        <row r="9145">
          <cell r="M9145">
            <v>1</v>
          </cell>
          <cell r="N9145">
            <v>177902</v>
          </cell>
        </row>
        <row r="9146">
          <cell r="M9146">
            <v>1</v>
          </cell>
          <cell r="N9146">
            <v>177902</v>
          </cell>
        </row>
        <row r="9147">
          <cell r="M9147">
            <v>1</v>
          </cell>
          <cell r="N9147">
            <v>177917</v>
          </cell>
        </row>
        <row r="9148">
          <cell r="M9148">
            <v>1</v>
          </cell>
          <cell r="N9148">
            <v>177917</v>
          </cell>
        </row>
        <row r="9149">
          <cell r="M9149">
            <v>1</v>
          </cell>
          <cell r="N9149">
            <v>177917</v>
          </cell>
        </row>
        <row r="9150">
          <cell r="M9150">
            <v>1</v>
          </cell>
          <cell r="N9150">
            <v>178075</v>
          </cell>
        </row>
        <row r="9151">
          <cell r="M9151">
            <v>1</v>
          </cell>
          <cell r="N9151">
            <v>178075</v>
          </cell>
        </row>
        <row r="9152">
          <cell r="M9152">
            <v>1</v>
          </cell>
          <cell r="N9152">
            <v>177874</v>
          </cell>
        </row>
        <row r="9153">
          <cell r="M9153">
            <v>1</v>
          </cell>
          <cell r="N9153">
            <v>177903</v>
          </cell>
        </row>
        <row r="9154">
          <cell r="M9154">
            <v>1</v>
          </cell>
          <cell r="N9154">
            <v>177903</v>
          </cell>
        </row>
        <row r="9155">
          <cell r="M9155">
            <v>1</v>
          </cell>
          <cell r="N9155">
            <v>177903</v>
          </cell>
        </row>
        <row r="9156">
          <cell r="M9156">
            <v>1</v>
          </cell>
          <cell r="N9156">
            <v>177903</v>
          </cell>
        </row>
        <row r="9157">
          <cell r="M9157">
            <v>1</v>
          </cell>
          <cell r="N9157">
            <v>177903</v>
          </cell>
        </row>
        <row r="9158">
          <cell r="M9158">
            <v>1</v>
          </cell>
          <cell r="N9158">
            <v>177903</v>
          </cell>
        </row>
        <row r="9159">
          <cell r="M9159">
            <v>1</v>
          </cell>
          <cell r="N9159">
            <v>177903</v>
          </cell>
        </row>
        <row r="9160">
          <cell r="M9160">
            <v>1</v>
          </cell>
          <cell r="N9160">
            <v>177903</v>
          </cell>
        </row>
        <row r="9161">
          <cell r="M9161">
            <v>1</v>
          </cell>
          <cell r="N9161">
            <v>177903</v>
          </cell>
        </row>
        <row r="9162">
          <cell r="M9162">
            <v>1</v>
          </cell>
          <cell r="N9162">
            <v>177903</v>
          </cell>
        </row>
        <row r="9163">
          <cell r="M9163">
            <v>1</v>
          </cell>
          <cell r="N9163">
            <v>177903</v>
          </cell>
        </row>
        <row r="9164">
          <cell r="M9164">
            <v>1</v>
          </cell>
          <cell r="N9164">
            <v>177903</v>
          </cell>
        </row>
        <row r="9165">
          <cell r="M9165">
            <v>1</v>
          </cell>
          <cell r="N9165">
            <v>177903</v>
          </cell>
        </row>
        <row r="9166">
          <cell r="M9166">
            <v>1</v>
          </cell>
          <cell r="N9166">
            <v>177903</v>
          </cell>
        </row>
        <row r="9167">
          <cell r="M9167">
            <v>1</v>
          </cell>
          <cell r="N9167">
            <v>177903</v>
          </cell>
        </row>
        <row r="9168">
          <cell r="M9168">
            <v>1</v>
          </cell>
          <cell r="N9168">
            <v>177903</v>
          </cell>
        </row>
        <row r="9169">
          <cell r="M9169">
            <v>1</v>
          </cell>
          <cell r="N9169">
            <v>177903</v>
          </cell>
        </row>
        <row r="9170">
          <cell r="M9170">
            <v>1</v>
          </cell>
          <cell r="N9170">
            <v>177918</v>
          </cell>
        </row>
        <row r="9171">
          <cell r="M9171">
            <v>1</v>
          </cell>
          <cell r="N9171">
            <v>177918</v>
          </cell>
        </row>
        <row r="9172">
          <cell r="M9172">
            <v>1</v>
          </cell>
          <cell r="N9172">
            <v>177918</v>
          </cell>
        </row>
        <row r="9173">
          <cell r="M9173">
            <v>1</v>
          </cell>
          <cell r="N9173">
            <v>177918</v>
          </cell>
        </row>
        <row r="9174">
          <cell r="M9174">
            <v>1</v>
          </cell>
          <cell r="N9174">
            <v>177941</v>
          </cell>
        </row>
        <row r="9175">
          <cell r="M9175">
            <v>1</v>
          </cell>
          <cell r="N9175">
            <v>178014</v>
          </cell>
        </row>
        <row r="9176">
          <cell r="M9176">
            <v>6</v>
          </cell>
          <cell r="N9176">
            <v>178056</v>
          </cell>
        </row>
        <row r="9177">
          <cell r="M9177">
            <v>6</v>
          </cell>
          <cell r="N9177">
            <v>178056</v>
          </cell>
        </row>
        <row r="9178">
          <cell r="M9178">
            <v>6</v>
          </cell>
          <cell r="N9178">
            <v>178057</v>
          </cell>
        </row>
        <row r="9179">
          <cell r="M9179">
            <v>6</v>
          </cell>
          <cell r="N9179">
            <v>178058</v>
          </cell>
        </row>
        <row r="9180">
          <cell r="M9180">
            <v>6</v>
          </cell>
          <cell r="N9180">
            <v>178059</v>
          </cell>
        </row>
        <row r="9181">
          <cell r="M9181">
            <v>1</v>
          </cell>
          <cell r="N9181">
            <v>178077</v>
          </cell>
        </row>
        <row r="9182">
          <cell r="M9182">
            <v>1</v>
          </cell>
          <cell r="N9182">
            <v>178077</v>
          </cell>
        </row>
        <row r="9183">
          <cell r="M9183">
            <v>1</v>
          </cell>
          <cell r="N9183">
            <v>178077</v>
          </cell>
        </row>
        <row r="9184">
          <cell r="M9184">
            <v>1</v>
          </cell>
          <cell r="N9184">
            <v>178077</v>
          </cell>
        </row>
        <row r="9185">
          <cell r="M9185">
            <v>1</v>
          </cell>
          <cell r="N9185">
            <v>178818</v>
          </cell>
        </row>
        <row r="9186">
          <cell r="M9186">
            <v>1</v>
          </cell>
          <cell r="N9186" t="str">
            <v>-</v>
          </cell>
        </row>
        <row r="9187">
          <cell r="M9187">
            <v>1</v>
          </cell>
          <cell r="N9187">
            <v>177091</v>
          </cell>
        </row>
        <row r="9188">
          <cell r="M9188">
            <v>1</v>
          </cell>
          <cell r="N9188">
            <v>177091</v>
          </cell>
        </row>
        <row r="9189">
          <cell r="M9189">
            <v>1</v>
          </cell>
          <cell r="N9189">
            <v>177186</v>
          </cell>
        </row>
        <row r="9190">
          <cell r="M9190">
            <v>1</v>
          </cell>
          <cell r="N9190">
            <v>177186</v>
          </cell>
        </row>
        <row r="9191">
          <cell r="M9191">
            <v>1</v>
          </cell>
          <cell r="N9191">
            <v>177186</v>
          </cell>
        </row>
        <row r="9192">
          <cell r="M9192">
            <v>1</v>
          </cell>
          <cell r="N9192">
            <v>177186</v>
          </cell>
        </row>
        <row r="9193">
          <cell r="M9193">
            <v>1</v>
          </cell>
          <cell r="N9193">
            <v>177896</v>
          </cell>
        </row>
        <row r="9194">
          <cell r="M9194">
            <v>1</v>
          </cell>
          <cell r="N9194">
            <v>177896</v>
          </cell>
        </row>
        <row r="9195">
          <cell r="M9195">
            <v>1</v>
          </cell>
          <cell r="N9195">
            <v>177896</v>
          </cell>
        </row>
        <row r="9196">
          <cell r="M9196">
            <v>1</v>
          </cell>
          <cell r="N9196">
            <v>177896</v>
          </cell>
        </row>
        <row r="9197">
          <cell r="M9197">
            <v>1</v>
          </cell>
          <cell r="N9197">
            <v>177896</v>
          </cell>
        </row>
        <row r="9198">
          <cell r="M9198">
            <v>1</v>
          </cell>
          <cell r="N9198">
            <v>177896</v>
          </cell>
        </row>
        <row r="9199">
          <cell r="M9199">
            <v>1</v>
          </cell>
          <cell r="N9199">
            <v>177896</v>
          </cell>
        </row>
        <row r="9200">
          <cell r="M9200">
            <v>1</v>
          </cell>
          <cell r="N9200">
            <v>178000</v>
          </cell>
        </row>
        <row r="9201">
          <cell r="M9201">
            <v>1</v>
          </cell>
          <cell r="N9201">
            <v>178000</v>
          </cell>
        </row>
        <row r="9202">
          <cell r="M9202">
            <v>1</v>
          </cell>
          <cell r="N9202">
            <v>178135</v>
          </cell>
        </row>
        <row r="9203">
          <cell r="M9203">
            <v>1</v>
          </cell>
          <cell r="N9203">
            <v>178135</v>
          </cell>
        </row>
        <row r="9204">
          <cell r="M9204">
            <v>1</v>
          </cell>
          <cell r="N9204">
            <v>178135</v>
          </cell>
        </row>
        <row r="9205">
          <cell r="M9205">
            <v>1</v>
          </cell>
          <cell r="N9205">
            <v>178135</v>
          </cell>
        </row>
        <row r="9206">
          <cell r="M9206">
            <v>1</v>
          </cell>
          <cell r="N9206">
            <v>178135</v>
          </cell>
        </row>
        <row r="9207">
          <cell r="M9207">
            <v>1</v>
          </cell>
          <cell r="N9207">
            <v>178167</v>
          </cell>
        </row>
        <row r="9208">
          <cell r="M9208">
            <v>1</v>
          </cell>
          <cell r="N9208">
            <v>178265</v>
          </cell>
        </row>
        <row r="9209">
          <cell r="M9209">
            <v>1</v>
          </cell>
          <cell r="N9209">
            <v>178265</v>
          </cell>
        </row>
        <row r="9210">
          <cell r="M9210">
            <v>1</v>
          </cell>
          <cell r="N9210">
            <v>178590</v>
          </cell>
        </row>
        <row r="9211">
          <cell r="M9211">
            <v>1</v>
          </cell>
          <cell r="N9211">
            <v>178590</v>
          </cell>
        </row>
        <row r="9212">
          <cell r="M9212">
            <v>1</v>
          </cell>
          <cell r="N9212">
            <v>178590</v>
          </cell>
        </row>
        <row r="9213">
          <cell r="M9213">
            <v>1</v>
          </cell>
          <cell r="N9213">
            <v>178590</v>
          </cell>
        </row>
        <row r="9214">
          <cell r="M9214">
            <v>1</v>
          </cell>
          <cell r="N9214">
            <v>178590</v>
          </cell>
        </row>
        <row r="9215">
          <cell r="M9215">
            <v>1</v>
          </cell>
          <cell r="N9215" t="str">
            <v>-</v>
          </cell>
        </row>
        <row r="9216">
          <cell r="M9216">
            <v>1</v>
          </cell>
          <cell r="N9216">
            <v>177897</v>
          </cell>
        </row>
        <row r="9217">
          <cell r="M9217">
            <v>1</v>
          </cell>
          <cell r="N9217">
            <v>177897</v>
          </cell>
        </row>
        <row r="9218">
          <cell r="M9218">
            <v>1</v>
          </cell>
          <cell r="N9218">
            <v>177897</v>
          </cell>
        </row>
        <row r="9219">
          <cell r="M9219">
            <v>1</v>
          </cell>
          <cell r="N9219">
            <v>178001</v>
          </cell>
        </row>
        <row r="9220">
          <cell r="M9220">
            <v>1</v>
          </cell>
          <cell r="N9220">
            <v>178136</v>
          </cell>
        </row>
        <row r="9221">
          <cell r="M9221">
            <v>1</v>
          </cell>
          <cell r="N9221">
            <v>177915</v>
          </cell>
        </row>
        <row r="9222">
          <cell r="M9222">
            <v>1</v>
          </cell>
          <cell r="N9222">
            <v>177915</v>
          </cell>
        </row>
        <row r="9223">
          <cell r="M9223">
            <v>1</v>
          </cell>
          <cell r="N9223">
            <v>177915</v>
          </cell>
        </row>
        <row r="9224">
          <cell r="M9224">
            <v>1</v>
          </cell>
          <cell r="N9224">
            <v>177915</v>
          </cell>
        </row>
        <row r="9225">
          <cell r="M9225">
            <v>1</v>
          </cell>
          <cell r="N9225">
            <v>177915</v>
          </cell>
        </row>
        <row r="9226">
          <cell r="M9226">
            <v>1</v>
          </cell>
          <cell r="N9226">
            <v>178080</v>
          </cell>
        </row>
        <row r="9227">
          <cell r="M9227">
            <v>1</v>
          </cell>
          <cell r="N9227">
            <v>178080</v>
          </cell>
        </row>
        <row r="9228">
          <cell r="M9228">
            <v>1</v>
          </cell>
          <cell r="N9228">
            <v>178761</v>
          </cell>
        </row>
        <row r="9229">
          <cell r="M9229">
            <v>1</v>
          </cell>
          <cell r="N9229">
            <v>178761</v>
          </cell>
        </row>
        <row r="9230">
          <cell r="M9230">
            <v>1</v>
          </cell>
          <cell r="N9230">
            <v>178761</v>
          </cell>
        </row>
        <row r="9231">
          <cell r="M9231">
            <v>1</v>
          </cell>
          <cell r="N9231">
            <v>178762</v>
          </cell>
        </row>
        <row r="9232">
          <cell r="M9232">
            <v>1</v>
          </cell>
          <cell r="N9232">
            <v>178762</v>
          </cell>
        </row>
        <row r="9233">
          <cell r="M9233">
            <v>1</v>
          </cell>
          <cell r="N9233">
            <v>178762</v>
          </cell>
        </row>
        <row r="9234">
          <cell r="M9234">
            <v>1</v>
          </cell>
          <cell r="N9234">
            <v>178762</v>
          </cell>
        </row>
        <row r="9235">
          <cell r="M9235">
            <v>1</v>
          </cell>
          <cell r="N9235">
            <v>178762</v>
          </cell>
        </row>
        <row r="9236">
          <cell r="M9236">
            <v>1</v>
          </cell>
          <cell r="N9236">
            <v>178762</v>
          </cell>
        </row>
        <row r="9237">
          <cell r="M9237">
            <v>1</v>
          </cell>
          <cell r="N9237">
            <v>178762</v>
          </cell>
        </row>
        <row r="9238">
          <cell r="M9238">
            <v>1</v>
          </cell>
          <cell r="N9238">
            <v>178762</v>
          </cell>
        </row>
        <row r="9239">
          <cell r="M9239">
            <v>1</v>
          </cell>
          <cell r="N9239">
            <v>178762</v>
          </cell>
        </row>
        <row r="9240">
          <cell r="M9240">
            <v>1</v>
          </cell>
          <cell r="N9240">
            <v>178763</v>
          </cell>
        </row>
        <row r="9241">
          <cell r="M9241">
            <v>1</v>
          </cell>
          <cell r="N9241">
            <v>178763</v>
          </cell>
        </row>
        <row r="9242">
          <cell r="M9242">
            <v>1</v>
          </cell>
          <cell r="N9242">
            <v>178763</v>
          </cell>
        </row>
        <row r="9243">
          <cell r="M9243">
            <v>1</v>
          </cell>
          <cell r="N9243">
            <v>178763</v>
          </cell>
        </row>
        <row r="9244">
          <cell r="M9244">
            <v>1</v>
          </cell>
          <cell r="N9244">
            <v>178763</v>
          </cell>
        </row>
        <row r="9245">
          <cell r="M9245">
            <v>1</v>
          </cell>
          <cell r="N9245">
            <v>178763</v>
          </cell>
        </row>
        <row r="9246">
          <cell r="M9246">
            <v>1</v>
          </cell>
          <cell r="N9246">
            <v>177904</v>
          </cell>
        </row>
        <row r="9247">
          <cell r="M9247">
            <v>1</v>
          </cell>
          <cell r="N9247">
            <v>177904</v>
          </cell>
        </row>
        <row r="9248">
          <cell r="M9248">
            <v>1</v>
          </cell>
          <cell r="N9248">
            <v>177904</v>
          </cell>
        </row>
        <row r="9249">
          <cell r="M9249">
            <v>1</v>
          </cell>
          <cell r="N9249">
            <v>177904</v>
          </cell>
        </row>
        <row r="9250">
          <cell r="M9250">
            <v>1</v>
          </cell>
          <cell r="N9250">
            <v>177922</v>
          </cell>
        </row>
        <row r="9251">
          <cell r="M9251">
            <v>1</v>
          </cell>
          <cell r="N9251">
            <v>178087</v>
          </cell>
        </row>
        <row r="9252">
          <cell r="M9252">
            <v>1</v>
          </cell>
          <cell r="N9252">
            <v>178116</v>
          </cell>
        </row>
        <row r="9253">
          <cell r="M9253">
            <v>1</v>
          </cell>
          <cell r="N9253">
            <v>177883</v>
          </cell>
        </row>
        <row r="9254">
          <cell r="M9254">
            <v>1</v>
          </cell>
          <cell r="N9254">
            <v>177927</v>
          </cell>
        </row>
        <row r="9255">
          <cell r="M9255">
            <v>1</v>
          </cell>
          <cell r="N9255">
            <v>178104</v>
          </cell>
        </row>
        <row r="9256">
          <cell r="M9256">
            <v>1</v>
          </cell>
          <cell r="N9256">
            <v>178104</v>
          </cell>
        </row>
        <row r="9257">
          <cell r="M9257">
            <v>1</v>
          </cell>
          <cell r="N9257">
            <v>178825</v>
          </cell>
        </row>
        <row r="9258">
          <cell r="M9258">
            <v>1</v>
          </cell>
          <cell r="N9258">
            <v>178825</v>
          </cell>
        </row>
        <row r="9259">
          <cell r="M9259">
            <v>1</v>
          </cell>
          <cell r="N9259" t="str">
            <v>-</v>
          </cell>
        </row>
        <row r="9260">
          <cell r="M9260">
            <v>1</v>
          </cell>
          <cell r="N9260" t="str">
            <v>-</v>
          </cell>
        </row>
        <row r="9261">
          <cell r="M9261">
            <v>1</v>
          </cell>
          <cell r="N9261">
            <v>177919</v>
          </cell>
        </row>
        <row r="9262">
          <cell r="M9262">
            <v>1</v>
          </cell>
          <cell r="N9262">
            <v>177919</v>
          </cell>
        </row>
        <row r="9263">
          <cell r="M9263">
            <v>1</v>
          </cell>
          <cell r="N9263">
            <v>177919</v>
          </cell>
        </row>
        <row r="9264">
          <cell r="M9264">
            <v>1</v>
          </cell>
          <cell r="N9264">
            <v>177919</v>
          </cell>
        </row>
        <row r="9265">
          <cell r="M9265">
            <v>2</v>
          </cell>
          <cell r="N9265">
            <v>177980</v>
          </cell>
        </row>
        <row r="9266">
          <cell r="M9266">
            <v>2</v>
          </cell>
          <cell r="N9266">
            <v>177980</v>
          </cell>
        </row>
        <row r="9267">
          <cell r="M9267">
            <v>2</v>
          </cell>
          <cell r="N9267">
            <v>177980</v>
          </cell>
        </row>
        <row r="9268">
          <cell r="M9268">
            <v>2</v>
          </cell>
          <cell r="N9268">
            <v>178015</v>
          </cell>
        </row>
        <row r="9269">
          <cell r="M9269">
            <v>2</v>
          </cell>
          <cell r="N9269">
            <v>178015</v>
          </cell>
        </row>
        <row r="9270">
          <cell r="M9270">
            <v>2</v>
          </cell>
          <cell r="N9270">
            <v>178015</v>
          </cell>
        </row>
        <row r="9271">
          <cell r="M9271">
            <v>1</v>
          </cell>
          <cell r="N9271">
            <v>178079</v>
          </cell>
        </row>
        <row r="9272">
          <cell r="M9272">
            <v>1</v>
          </cell>
          <cell r="N9272">
            <v>178079</v>
          </cell>
        </row>
        <row r="9273">
          <cell r="M9273">
            <v>1</v>
          </cell>
          <cell r="N9273">
            <v>178079</v>
          </cell>
        </row>
        <row r="9274">
          <cell r="M9274">
            <v>1</v>
          </cell>
          <cell r="N9274">
            <v>178079</v>
          </cell>
        </row>
        <row r="9275">
          <cell r="M9275">
            <v>1</v>
          </cell>
          <cell r="N9275">
            <v>178108</v>
          </cell>
        </row>
        <row r="9276">
          <cell r="M9276">
            <v>1</v>
          </cell>
          <cell r="N9276">
            <v>178108</v>
          </cell>
        </row>
        <row r="9277">
          <cell r="M9277" t="str">
            <v>-</v>
          </cell>
          <cell r="N9277" t="str">
            <v>-</v>
          </cell>
        </row>
        <row r="9278">
          <cell r="M9278">
            <v>1</v>
          </cell>
          <cell r="N9278">
            <v>177876</v>
          </cell>
        </row>
        <row r="9279">
          <cell r="M9279">
            <v>1</v>
          </cell>
          <cell r="N9279">
            <v>177876</v>
          </cell>
        </row>
        <row r="9280">
          <cell r="M9280">
            <v>1</v>
          </cell>
          <cell r="N9280">
            <v>177876</v>
          </cell>
        </row>
        <row r="9281">
          <cell r="M9281">
            <v>1</v>
          </cell>
          <cell r="N9281">
            <v>177876</v>
          </cell>
        </row>
        <row r="9282">
          <cell r="M9282">
            <v>1</v>
          </cell>
          <cell r="N9282">
            <v>177876</v>
          </cell>
        </row>
        <row r="9283">
          <cell r="M9283">
            <v>1</v>
          </cell>
          <cell r="N9283">
            <v>177876</v>
          </cell>
        </row>
        <row r="9284">
          <cell r="M9284">
            <v>1</v>
          </cell>
          <cell r="N9284">
            <v>178084</v>
          </cell>
        </row>
        <row r="9285">
          <cell r="M9285">
            <v>1</v>
          </cell>
          <cell r="N9285">
            <v>178084</v>
          </cell>
        </row>
        <row r="9286">
          <cell r="M9286">
            <v>1</v>
          </cell>
          <cell r="N9286">
            <v>178084</v>
          </cell>
        </row>
        <row r="9287">
          <cell r="M9287">
            <v>1</v>
          </cell>
          <cell r="N9287">
            <v>178084</v>
          </cell>
        </row>
        <row r="9288">
          <cell r="M9288">
            <v>1</v>
          </cell>
          <cell r="N9288">
            <v>178084</v>
          </cell>
        </row>
        <row r="9289">
          <cell r="M9289">
            <v>1</v>
          </cell>
          <cell r="N9289">
            <v>178111</v>
          </cell>
        </row>
        <row r="9290">
          <cell r="M9290">
            <v>1</v>
          </cell>
          <cell r="N9290">
            <v>178111</v>
          </cell>
        </row>
        <row r="9291">
          <cell r="M9291">
            <v>1</v>
          </cell>
          <cell r="N9291">
            <v>178820</v>
          </cell>
        </row>
        <row r="9292">
          <cell r="M9292">
            <v>2</v>
          </cell>
          <cell r="N9292" t="str">
            <v>-</v>
          </cell>
        </row>
        <row r="9293">
          <cell r="M9293">
            <v>1</v>
          </cell>
          <cell r="N9293">
            <v>177159</v>
          </cell>
        </row>
        <row r="9294">
          <cell r="M9294">
            <v>1</v>
          </cell>
          <cell r="N9294">
            <v>177159</v>
          </cell>
        </row>
        <row r="9295">
          <cell r="M9295">
            <v>1</v>
          </cell>
          <cell r="N9295">
            <v>178262</v>
          </cell>
        </row>
        <row r="9296">
          <cell r="M9296">
            <v>1</v>
          </cell>
          <cell r="N9296">
            <v>178262</v>
          </cell>
        </row>
        <row r="9297">
          <cell r="M9297">
            <v>1</v>
          </cell>
          <cell r="N9297">
            <v>178262</v>
          </cell>
        </row>
        <row r="9298">
          <cell r="M9298">
            <v>1</v>
          </cell>
          <cell r="N9298">
            <v>178262</v>
          </cell>
        </row>
        <row r="9299">
          <cell r="M9299">
            <v>1</v>
          </cell>
          <cell r="N9299">
            <v>178262</v>
          </cell>
        </row>
        <row r="9300">
          <cell r="M9300">
            <v>1</v>
          </cell>
          <cell r="N9300">
            <v>178262</v>
          </cell>
        </row>
        <row r="9301">
          <cell r="M9301">
            <v>1</v>
          </cell>
          <cell r="N9301">
            <v>178262</v>
          </cell>
        </row>
        <row r="9302">
          <cell r="M9302">
            <v>1</v>
          </cell>
          <cell r="N9302">
            <v>178262</v>
          </cell>
        </row>
        <row r="9303">
          <cell r="M9303">
            <v>2</v>
          </cell>
          <cell r="N9303">
            <v>178565</v>
          </cell>
        </row>
        <row r="9304">
          <cell r="M9304">
            <v>2</v>
          </cell>
          <cell r="N9304">
            <v>178565</v>
          </cell>
        </row>
        <row r="9305">
          <cell r="M9305">
            <v>2</v>
          </cell>
          <cell r="N9305">
            <v>178565</v>
          </cell>
        </row>
        <row r="9306">
          <cell r="M9306">
            <v>2</v>
          </cell>
          <cell r="N9306">
            <v>178565</v>
          </cell>
        </row>
        <row r="9307">
          <cell r="M9307">
            <v>2</v>
          </cell>
          <cell r="N9307">
            <v>178565</v>
          </cell>
        </row>
        <row r="9308">
          <cell r="M9308">
            <v>1</v>
          </cell>
          <cell r="N9308" t="str">
            <v>-</v>
          </cell>
        </row>
        <row r="9309">
          <cell r="M9309">
            <v>1</v>
          </cell>
          <cell r="N9309">
            <v>177853</v>
          </cell>
        </row>
        <row r="9310">
          <cell r="M9310">
            <v>1</v>
          </cell>
          <cell r="N9310">
            <v>177853</v>
          </cell>
        </row>
        <row r="9311">
          <cell r="M9311">
            <v>1</v>
          </cell>
          <cell r="N9311">
            <v>177854</v>
          </cell>
        </row>
        <row r="9312">
          <cell r="M9312">
            <v>1</v>
          </cell>
          <cell r="N9312">
            <v>177854</v>
          </cell>
        </row>
        <row r="9313">
          <cell r="M9313">
            <v>1</v>
          </cell>
          <cell r="N9313">
            <v>177854</v>
          </cell>
        </row>
        <row r="9314">
          <cell r="M9314">
            <v>1</v>
          </cell>
          <cell r="N9314">
            <v>177854</v>
          </cell>
        </row>
        <row r="9315">
          <cell r="M9315">
            <v>1</v>
          </cell>
          <cell r="N9315">
            <v>177854</v>
          </cell>
        </row>
        <row r="9316">
          <cell r="M9316">
            <v>1</v>
          </cell>
          <cell r="N9316">
            <v>177854</v>
          </cell>
        </row>
        <row r="9317">
          <cell r="M9317">
            <v>1</v>
          </cell>
          <cell r="N9317">
            <v>177854</v>
          </cell>
        </row>
        <row r="9318">
          <cell r="M9318">
            <v>1</v>
          </cell>
          <cell r="N9318">
            <v>177898</v>
          </cell>
        </row>
        <row r="9319">
          <cell r="M9319">
            <v>1</v>
          </cell>
          <cell r="N9319">
            <v>177898</v>
          </cell>
        </row>
        <row r="9320">
          <cell r="M9320">
            <v>1</v>
          </cell>
          <cell r="N9320">
            <v>177898</v>
          </cell>
        </row>
        <row r="9321">
          <cell r="M9321">
            <v>1</v>
          </cell>
          <cell r="N9321">
            <v>177898</v>
          </cell>
        </row>
        <row r="9322">
          <cell r="M9322">
            <v>1</v>
          </cell>
          <cell r="N9322">
            <v>177898</v>
          </cell>
        </row>
        <row r="9323">
          <cell r="M9323">
            <v>1</v>
          </cell>
          <cell r="N9323">
            <v>177898</v>
          </cell>
        </row>
        <row r="9324">
          <cell r="M9324">
            <v>1</v>
          </cell>
          <cell r="N9324">
            <v>177898</v>
          </cell>
        </row>
        <row r="9325">
          <cell r="M9325">
            <v>1</v>
          </cell>
          <cell r="N9325">
            <v>177898</v>
          </cell>
        </row>
        <row r="9326">
          <cell r="M9326">
            <v>1</v>
          </cell>
          <cell r="N9326">
            <v>177899</v>
          </cell>
        </row>
        <row r="9327">
          <cell r="M9327">
            <v>1</v>
          </cell>
          <cell r="N9327">
            <v>177899</v>
          </cell>
        </row>
        <row r="9328">
          <cell r="M9328">
            <v>1</v>
          </cell>
          <cell r="N9328">
            <v>177899</v>
          </cell>
        </row>
        <row r="9329">
          <cell r="M9329">
            <v>1</v>
          </cell>
          <cell r="N9329">
            <v>177906</v>
          </cell>
        </row>
        <row r="9330">
          <cell r="M9330">
            <v>1</v>
          </cell>
          <cell r="N9330">
            <v>178280</v>
          </cell>
        </row>
        <row r="9331">
          <cell r="M9331">
            <v>1</v>
          </cell>
          <cell r="N9331">
            <v>178280</v>
          </cell>
        </row>
        <row r="9332">
          <cell r="M9332">
            <v>1</v>
          </cell>
          <cell r="N9332">
            <v>178280</v>
          </cell>
        </row>
        <row r="9333">
          <cell r="M9333">
            <v>1</v>
          </cell>
          <cell r="N9333">
            <v>178280</v>
          </cell>
        </row>
        <row r="9334">
          <cell r="M9334">
            <v>1</v>
          </cell>
          <cell r="N9334">
            <v>178280</v>
          </cell>
        </row>
        <row r="9335">
          <cell r="M9335">
            <v>1</v>
          </cell>
          <cell r="N9335">
            <v>178281</v>
          </cell>
        </row>
        <row r="9336">
          <cell r="M9336">
            <v>1</v>
          </cell>
          <cell r="N9336">
            <v>178281</v>
          </cell>
        </row>
        <row r="9337">
          <cell r="M9337">
            <v>1</v>
          </cell>
          <cell r="N9337">
            <v>178804</v>
          </cell>
        </row>
        <row r="9338">
          <cell r="M9338">
            <v>1</v>
          </cell>
          <cell r="N9338">
            <v>178805</v>
          </cell>
        </row>
        <row r="9339">
          <cell r="M9339">
            <v>1</v>
          </cell>
          <cell r="N9339">
            <v>177891</v>
          </cell>
        </row>
        <row r="9340">
          <cell r="M9340">
            <v>1</v>
          </cell>
          <cell r="N9340">
            <v>177891</v>
          </cell>
        </row>
        <row r="9341">
          <cell r="M9341">
            <v>1</v>
          </cell>
          <cell r="N9341">
            <v>177891</v>
          </cell>
        </row>
        <row r="9342">
          <cell r="M9342">
            <v>1</v>
          </cell>
          <cell r="N9342">
            <v>177947</v>
          </cell>
        </row>
        <row r="9343">
          <cell r="M9343">
            <v>1</v>
          </cell>
          <cell r="N9343">
            <v>177947</v>
          </cell>
        </row>
        <row r="9344">
          <cell r="M9344">
            <v>2</v>
          </cell>
          <cell r="N9344">
            <v>177994</v>
          </cell>
        </row>
        <row r="9345">
          <cell r="M9345">
            <v>2</v>
          </cell>
          <cell r="N9345">
            <v>177994</v>
          </cell>
        </row>
        <row r="9346">
          <cell r="M9346">
            <v>2</v>
          </cell>
          <cell r="N9346">
            <v>178022</v>
          </cell>
        </row>
        <row r="9347">
          <cell r="M9347">
            <v>2</v>
          </cell>
          <cell r="N9347">
            <v>178022</v>
          </cell>
        </row>
        <row r="9348">
          <cell r="M9348">
            <v>1</v>
          </cell>
          <cell r="N9348">
            <v>178123</v>
          </cell>
        </row>
        <row r="9349">
          <cell r="M9349">
            <v>1</v>
          </cell>
          <cell r="N9349">
            <v>178123</v>
          </cell>
        </row>
        <row r="9350">
          <cell r="M9350">
            <v>1</v>
          </cell>
          <cell r="N9350">
            <v>178123</v>
          </cell>
        </row>
        <row r="9351">
          <cell r="M9351">
            <v>1</v>
          </cell>
          <cell r="N9351">
            <v>178123</v>
          </cell>
        </row>
        <row r="9352">
          <cell r="M9352">
            <v>1</v>
          </cell>
          <cell r="N9352">
            <v>178123</v>
          </cell>
        </row>
        <row r="9353">
          <cell r="M9353">
            <v>1</v>
          </cell>
          <cell r="N9353">
            <v>178123</v>
          </cell>
        </row>
        <row r="9354">
          <cell r="M9354">
            <v>1</v>
          </cell>
          <cell r="N9354">
            <v>178123</v>
          </cell>
        </row>
        <row r="9355">
          <cell r="M9355">
            <v>1</v>
          </cell>
          <cell r="N9355">
            <v>178123</v>
          </cell>
        </row>
        <row r="9356">
          <cell r="M9356">
            <v>1</v>
          </cell>
          <cell r="N9356">
            <v>178160</v>
          </cell>
        </row>
        <row r="9357">
          <cell r="M9357">
            <v>1</v>
          </cell>
          <cell r="N9357">
            <v>177856</v>
          </cell>
        </row>
        <row r="9358">
          <cell r="M9358">
            <v>1</v>
          </cell>
          <cell r="N9358">
            <v>178285</v>
          </cell>
        </row>
        <row r="9359">
          <cell r="M9359">
            <v>1</v>
          </cell>
          <cell r="N9359">
            <v>178285</v>
          </cell>
        </row>
        <row r="9360">
          <cell r="M9360">
            <v>1</v>
          </cell>
          <cell r="N9360">
            <v>178285</v>
          </cell>
        </row>
        <row r="9361">
          <cell r="M9361">
            <v>1</v>
          </cell>
          <cell r="N9361">
            <v>178285</v>
          </cell>
        </row>
        <row r="9362">
          <cell r="M9362">
            <v>1</v>
          </cell>
          <cell r="N9362">
            <v>178285</v>
          </cell>
        </row>
        <row r="9363">
          <cell r="M9363">
            <v>1</v>
          </cell>
          <cell r="N9363">
            <v>178757</v>
          </cell>
        </row>
        <row r="9364">
          <cell r="M9364">
            <v>1</v>
          </cell>
          <cell r="N9364">
            <v>178757</v>
          </cell>
        </row>
        <row r="9365">
          <cell r="M9365">
            <v>1</v>
          </cell>
          <cell r="N9365">
            <v>178757</v>
          </cell>
        </row>
        <row r="9366">
          <cell r="M9366">
            <v>1</v>
          </cell>
          <cell r="N9366">
            <v>178757</v>
          </cell>
        </row>
        <row r="9367">
          <cell r="M9367">
            <v>1</v>
          </cell>
          <cell r="N9367">
            <v>178757</v>
          </cell>
        </row>
        <row r="9368">
          <cell r="M9368">
            <v>1</v>
          </cell>
          <cell r="N9368">
            <v>178757</v>
          </cell>
        </row>
        <row r="9369">
          <cell r="M9369">
            <v>1</v>
          </cell>
          <cell r="N9369">
            <v>178758</v>
          </cell>
        </row>
        <row r="9370">
          <cell r="M9370">
            <v>1</v>
          </cell>
          <cell r="N9370">
            <v>178758</v>
          </cell>
        </row>
        <row r="9371">
          <cell r="M9371">
            <v>1</v>
          </cell>
          <cell r="N9371">
            <v>178758</v>
          </cell>
        </row>
        <row r="9372">
          <cell r="M9372">
            <v>1</v>
          </cell>
          <cell r="N9372">
            <v>178758</v>
          </cell>
        </row>
        <row r="9373">
          <cell r="M9373">
            <v>2</v>
          </cell>
          <cell r="N9373">
            <v>178809</v>
          </cell>
        </row>
        <row r="9374">
          <cell r="M9374">
            <v>2</v>
          </cell>
          <cell r="N9374" t="str">
            <v>-</v>
          </cell>
        </row>
        <row r="9375">
          <cell r="M9375">
            <v>1</v>
          </cell>
          <cell r="N9375" t="str">
            <v>-</v>
          </cell>
        </row>
        <row r="9376">
          <cell r="M9376">
            <v>1</v>
          </cell>
          <cell r="N9376">
            <v>177857</v>
          </cell>
        </row>
        <row r="9377">
          <cell r="M9377">
            <v>1</v>
          </cell>
          <cell r="N9377">
            <v>177857</v>
          </cell>
        </row>
        <row r="9378">
          <cell r="M9378">
            <v>1</v>
          </cell>
          <cell r="N9378">
            <v>177857</v>
          </cell>
        </row>
        <row r="9379">
          <cell r="M9379">
            <v>1</v>
          </cell>
          <cell r="N9379">
            <v>177956</v>
          </cell>
        </row>
        <row r="9380">
          <cell r="M9380">
            <v>1</v>
          </cell>
          <cell r="N9380">
            <v>178005</v>
          </cell>
        </row>
        <row r="9381">
          <cell r="M9381">
            <v>1</v>
          </cell>
          <cell r="N9381">
            <v>178005</v>
          </cell>
        </row>
        <row r="9382">
          <cell r="M9382">
            <v>1</v>
          </cell>
          <cell r="N9382">
            <v>178286</v>
          </cell>
        </row>
        <row r="9383">
          <cell r="M9383">
            <v>1</v>
          </cell>
          <cell r="N9383">
            <v>177100</v>
          </cell>
        </row>
        <row r="9384">
          <cell r="M9384">
            <v>1</v>
          </cell>
          <cell r="N9384">
            <v>177100</v>
          </cell>
        </row>
        <row r="9385">
          <cell r="M9385">
            <v>1</v>
          </cell>
          <cell r="N9385">
            <v>177100</v>
          </cell>
        </row>
        <row r="9386">
          <cell r="M9386">
            <v>1</v>
          </cell>
          <cell r="N9386">
            <v>177100</v>
          </cell>
        </row>
        <row r="9387">
          <cell r="M9387">
            <v>1</v>
          </cell>
          <cell r="N9387">
            <v>177100</v>
          </cell>
        </row>
        <row r="9388">
          <cell r="M9388">
            <v>1</v>
          </cell>
          <cell r="N9388">
            <v>177100</v>
          </cell>
        </row>
        <row r="9389">
          <cell r="M9389">
            <v>1</v>
          </cell>
          <cell r="N9389">
            <v>177134</v>
          </cell>
        </row>
        <row r="9390">
          <cell r="M9390">
            <v>1</v>
          </cell>
          <cell r="N9390">
            <v>177134</v>
          </cell>
        </row>
        <row r="9391">
          <cell r="M9391">
            <v>1</v>
          </cell>
          <cell r="N9391">
            <v>177134</v>
          </cell>
        </row>
        <row r="9392">
          <cell r="M9392">
            <v>1</v>
          </cell>
          <cell r="N9392">
            <v>177134</v>
          </cell>
        </row>
        <row r="9393">
          <cell r="M9393">
            <v>1</v>
          </cell>
          <cell r="N9393">
            <v>178252</v>
          </cell>
        </row>
        <row r="9394">
          <cell r="M9394">
            <v>1</v>
          </cell>
          <cell r="N9394">
            <v>178252</v>
          </cell>
        </row>
        <row r="9395">
          <cell r="M9395">
            <v>1</v>
          </cell>
          <cell r="N9395">
            <v>178252</v>
          </cell>
        </row>
        <row r="9396">
          <cell r="M9396">
            <v>1</v>
          </cell>
          <cell r="N9396">
            <v>178549</v>
          </cell>
        </row>
        <row r="9397">
          <cell r="M9397">
            <v>1</v>
          </cell>
          <cell r="N9397">
            <v>178549</v>
          </cell>
        </row>
        <row r="9398">
          <cell r="M9398">
            <v>1</v>
          </cell>
          <cell r="N9398">
            <v>178593</v>
          </cell>
        </row>
        <row r="9399">
          <cell r="M9399">
            <v>1</v>
          </cell>
          <cell r="N9399">
            <v>179003</v>
          </cell>
        </row>
        <row r="9400">
          <cell r="M9400">
            <v>1</v>
          </cell>
          <cell r="N9400">
            <v>179003</v>
          </cell>
        </row>
        <row r="9401">
          <cell r="M9401">
            <v>1</v>
          </cell>
          <cell r="N9401">
            <v>179003</v>
          </cell>
        </row>
        <row r="9402">
          <cell r="M9402">
            <v>1</v>
          </cell>
          <cell r="N9402">
            <v>179003</v>
          </cell>
        </row>
        <row r="9403">
          <cell r="M9403">
            <v>1</v>
          </cell>
          <cell r="N9403">
            <v>179003</v>
          </cell>
        </row>
        <row r="9404">
          <cell r="M9404">
            <v>1</v>
          </cell>
          <cell r="N9404">
            <v>177866</v>
          </cell>
        </row>
        <row r="9405">
          <cell r="M9405">
            <v>1</v>
          </cell>
          <cell r="N9405">
            <v>177866</v>
          </cell>
        </row>
        <row r="9406">
          <cell r="M9406">
            <v>1</v>
          </cell>
          <cell r="N9406">
            <v>177866</v>
          </cell>
        </row>
        <row r="9407">
          <cell r="M9407">
            <v>1</v>
          </cell>
          <cell r="N9407">
            <v>177939</v>
          </cell>
        </row>
        <row r="9408">
          <cell r="M9408">
            <v>1</v>
          </cell>
          <cell r="N9408">
            <v>177970</v>
          </cell>
        </row>
        <row r="9409">
          <cell r="M9409">
            <v>1</v>
          </cell>
          <cell r="N9409">
            <v>178083</v>
          </cell>
        </row>
        <row r="9410">
          <cell r="M9410">
            <v>1</v>
          </cell>
          <cell r="N9410">
            <v>178297</v>
          </cell>
        </row>
        <row r="9411">
          <cell r="M9411">
            <v>1</v>
          </cell>
          <cell r="N9411">
            <v>178297</v>
          </cell>
        </row>
        <row r="9412">
          <cell r="M9412">
            <v>1</v>
          </cell>
          <cell r="N9412">
            <v>178297</v>
          </cell>
        </row>
        <row r="9413">
          <cell r="M9413">
            <v>1</v>
          </cell>
          <cell r="N9413">
            <v>178297</v>
          </cell>
        </row>
        <row r="9414">
          <cell r="M9414">
            <v>1</v>
          </cell>
          <cell r="N9414">
            <v>178297</v>
          </cell>
        </row>
        <row r="9415">
          <cell r="M9415">
            <v>1</v>
          </cell>
          <cell r="N9415">
            <v>178297</v>
          </cell>
        </row>
        <row r="9416">
          <cell r="M9416">
            <v>1</v>
          </cell>
          <cell r="N9416">
            <v>178297</v>
          </cell>
        </row>
        <row r="9417">
          <cell r="M9417">
            <v>1</v>
          </cell>
          <cell r="N9417">
            <v>174438</v>
          </cell>
        </row>
        <row r="9418">
          <cell r="M9418">
            <v>1</v>
          </cell>
          <cell r="N9418">
            <v>174438</v>
          </cell>
        </row>
        <row r="9419">
          <cell r="M9419">
            <v>1</v>
          </cell>
          <cell r="N9419">
            <v>177972</v>
          </cell>
        </row>
        <row r="9420">
          <cell r="M9420">
            <v>1</v>
          </cell>
          <cell r="N9420">
            <v>177972</v>
          </cell>
        </row>
        <row r="9421">
          <cell r="M9421">
            <v>1</v>
          </cell>
          <cell r="N9421">
            <v>178086</v>
          </cell>
        </row>
        <row r="9422">
          <cell r="M9422">
            <v>1</v>
          </cell>
          <cell r="N9422">
            <v>178298</v>
          </cell>
        </row>
        <row r="9423">
          <cell r="M9423">
            <v>1</v>
          </cell>
          <cell r="N9423">
            <v>178298</v>
          </cell>
        </row>
        <row r="9424">
          <cell r="M9424">
            <v>1</v>
          </cell>
          <cell r="N9424">
            <v>178298</v>
          </cell>
        </row>
        <row r="9425">
          <cell r="M9425">
            <v>1</v>
          </cell>
          <cell r="N9425">
            <v>178298</v>
          </cell>
        </row>
        <row r="9426">
          <cell r="M9426">
            <v>1</v>
          </cell>
          <cell r="N9426">
            <v>178298</v>
          </cell>
        </row>
        <row r="9427">
          <cell r="M9427">
            <v>1</v>
          </cell>
          <cell r="N9427">
            <v>177867</v>
          </cell>
        </row>
        <row r="9428">
          <cell r="M9428">
            <v>1</v>
          </cell>
          <cell r="N9428">
            <v>177867</v>
          </cell>
        </row>
        <row r="9429">
          <cell r="M9429">
            <v>1</v>
          </cell>
          <cell r="N9429">
            <v>177867</v>
          </cell>
        </row>
        <row r="9430">
          <cell r="M9430">
            <v>1</v>
          </cell>
          <cell r="N9430">
            <v>178088</v>
          </cell>
        </row>
        <row r="9431">
          <cell r="M9431">
            <v>1</v>
          </cell>
          <cell r="N9431">
            <v>178088</v>
          </cell>
        </row>
        <row r="9432">
          <cell r="M9432">
            <v>2</v>
          </cell>
          <cell r="N9432">
            <v>178174</v>
          </cell>
        </row>
        <row r="9433">
          <cell r="M9433">
            <v>1</v>
          </cell>
          <cell r="N9433">
            <v>178301</v>
          </cell>
        </row>
        <row r="9434">
          <cell r="M9434">
            <v>1</v>
          </cell>
          <cell r="N9434">
            <v>178301</v>
          </cell>
        </row>
        <row r="9435">
          <cell r="M9435">
            <v>1</v>
          </cell>
          <cell r="N9435">
            <v>178301</v>
          </cell>
        </row>
        <row r="9436">
          <cell r="M9436">
            <v>1</v>
          </cell>
          <cell r="N9436">
            <v>178301</v>
          </cell>
        </row>
        <row r="9437">
          <cell r="M9437">
            <v>1</v>
          </cell>
          <cell r="N9437">
            <v>178301</v>
          </cell>
        </row>
        <row r="9438">
          <cell r="M9438">
            <v>1</v>
          </cell>
          <cell r="N9438">
            <v>178301</v>
          </cell>
        </row>
        <row r="9439">
          <cell r="M9439">
            <v>1</v>
          </cell>
          <cell r="N9439">
            <v>178301</v>
          </cell>
        </row>
        <row r="9440">
          <cell r="M9440">
            <v>2</v>
          </cell>
          <cell r="N9440">
            <v>187376</v>
          </cell>
        </row>
        <row r="9441">
          <cell r="M9441">
            <v>2</v>
          </cell>
          <cell r="N9441">
            <v>187376</v>
          </cell>
        </row>
        <row r="9442">
          <cell r="M9442">
            <v>1</v>
          </cell>
          <cell r="N9442">
            <v>177147</v>
          </cell>
        </row>
        <row r="9443">
          <cell r="M9443">
            <v>1</v>
          </cell>
          <cell r="N9443">
            <v>178011</v>
          </cell>
        </row>
        <row r="9444">
          <cell r="M9444">
            <v>1</v>
          </cell>
          <cell r="N9444">
            <v>178011</v>
          </cell>
        </row>
        <row r="9445">
          <cell r="M9445">
            <v>1</v>
          </cell>
          <cell r="N9445">
            <v>178011</v>
          </cell>
        </row>
        <row r="9446">
          <cell r="M9446">
            <v>1</v>
          </cell>
          <cell r="N9446">
            <v>178062</v>
          </cell>
        </row>
        <row r="9447">
          <cell r="M9447">
            <v>1</v>
          </cell>
          <cell r="N9447">
            <v>178062</v>
          </cell>
        </row>
        <row r="9448">
          <cell r="M9448">
            <v>1</v>
          </cell>
          <cell r="N9448">
            <v>178062</v>
          </cell>
        </row>
        <row r="9449">
          <cell r="M9449">
            <v>1</v>
          </cell>
          <cell r="N9449">
            <v>178062</v>
          </cell>
        </row>
        <row r="9450">
          <cell r="M9450">
            <v>1</v>
          </cell>
          <cell r="N9450">
            <v>178062</v>
          </cell>
        </row>
        <row r="9451">
          <cell r="M9451">
            <v>1</v>
          </cell>
          <cell r="N9451">
            <v>178092</v>
          </cell>
        </row>
        <row r="9452">
          <cell r="M9452">
            <v>1</v>
          </cell>
          <cell r="N9452">
            <v>178237</v>
          </cell>
        </row>
        <row r="9453">
          <cell r="M9453">
            <v>1</v>
          </cell>
          <cell r="N9453">
            <v>178237</v>
          </cell>
        </row>
        <row r="9454">
          <cell r="M9454">
            <v>3</v>
          </cell>
          <cell r="N9454">
            <v>178351</v>
          </cell>
        </row>
        <row r="9455">
          <cell r="M9455">
            <v>3</v>
          </cell>
          <cell r="N9455">
            <v>178351</v>
          </cell>
        </row>
        <row r="9456">
          <cell r="M9456">
            <v>1</v>
          </cell>
          <cell r="N9456">
            <v>178395</v>
          </cell>
        </row>
        <row r="9457">
          <cell r="M9457">
            <v>3</v>
          </cell>
          <cell r="N9457">
            <v>178541</v>
          </cell>
        </row>
        <row r="9458">
          <cell r="M9458">
            <v>3</v>
          </cell>
          <cell r="N9458">
            <v>178541</v>
          </cell>
        </row>
        <row r="9459">
          <cell r="M9459">
            <v>1</v>
          </cell>
          <cell r="N9459" t="str">
            <v>-</v>
          </cell>
        </row>
        <row r="9460">
          <cell r="M9460">
            <v>1</v>
          </cell>
          <cell r="N9460">
            <v>178012</v>
          </cell>
        </row>
        <row r="9461">
          <cell r="M9461">
            <v>1</v>
          </cell>
          <cell r="N9461">
            <v>178064</v>
          </cell>
        </row>
        <row r="9462">
          <cell r="M9462">
            <v>1</v>
          </cell>
          <cell r="N9462">
            <v>178064</v>
          </cell>
        </row>
        <row r="9463">
          <cell r="M9463">
            <v>1</v>
          </cell>
          <cell r="N9463">
            <v>178064</v>
          </cell>
        </row>
        <row r="9464">
          <cell r="M9464">
            <v>1</v>
          </cell>
          <cell r="N9464">
            <v>178064</v>
          </cell>
        </row>
        <row r="9465">
          <cell r="M9465">
            <v>1</v>
          </cell>
          <cell r="N9465">
            <v>178064</v>
          </cell>
        </row>
        <row r="9466">
          <cell r="M9466">
            <v>1</v>
          </cell>
          <cell r="N9466">
            <v>178064</v>
          </cell>
        </row>
        <row r="9467">
          <cell r="M9467">
            <v>1</v>
          </cell>
          <cell r="N9467">
            <v>178064</v>
          </cell>
        </row>
        <row r="9468">
          <cell r="M9468">
            <v>1</v>
          </cell>
          <cell r="N9468">
            <v>178064</v>
          </cell>
        </row>
        <row r="9469">
          <cell r="M9469">
            <v>1</v>
          </cell>
          <cell r="N9469">
            <v>178064</v>
          </cell>
        </row>
        <row r="9470">
          <cell r="M9470">
            <v>1</v>
          </cell>
          <cell r="N9470">
            <v>178094</v>
          </cell>
        </row>
        <row r="9471">
          <cell r="M9471">
            <v>1</v>
          </cell>
          <cell r="N9471">
            <v>178094</v>
          </cell>
        </row>
        <row r="9472">
          <cell r="M9472">
            <v>1</v>
          </cell>
          <cell r="N9472">
            <v>177869</v>
          </cell>
        </row>
        <row r="9473">
          <cell r="M9473">
            <v>1</v>
          </cell>
          <cell r="N9473">
            <v>178067</v>
          </cell>
        </row>
        <row r="9474">
          <cell r="M9474">
            <v>1</v>
          </cell>
          <cell r="N9474">
            <v>178067</v>
          </cell>
        </row>
        <row r="9475">
          <cell r="M9475">
            <v>1</v>
          </cell>
          <cell r="N9475">
            <v>178067</v>
          </cell>
        </row>
        <row r="9476">
          <cell r="M9476">
            <v>1</v>
          </cell>
          <cell r="N9476">
            <v>178067</v>
          </cell>
        </row>
        <row r="9477">
          <cell r="M9477">
            <v>1</v>
          </cell>
          <cell r="N9477">
            <v>178096</v>
          </cell>
        </row>
        <row r="9478">
          <cell r="M9478">
            <v>1</v>
          </cell>
          <cell r="N9478">
            <v>177105</v>
          </cell>
        </row>
        <row r="9479">
          <cell r="M9479">
            <v>1</v>
          </cell>
          <cell r="N9479">
            <v>177106</v>
          </cell>
        </row>
        <row r="9480">
          <cell r="M9480">
            <v>1</v>
          </cell>
          <cell r="N9480">
            <v>177106</v>
          </cell>
        </row>
        <row r="9481">
          <cell r="M9481">
            <v>1</v>
          </cell>
          <cell r="N9481">
            <v>177862</v>
          </cell>
        </row>
        <row r="9482">
          <cell r="M9482">
            <v>1</v>
          </cell>
          <cell r="N9482">
            <v>177862</v>
          </cell>
        </row>
        <row r="9483">
          <cell r="M9483">
            <v>1</v>
          </cell>
          <cell r="N9483">
            <v>177862</v>
          </cell>
        </row>
        <row r="9484">
          <cell r="M9484">
            <v>1</v>
          </cell>
          <cell r="N9484">
            <v>177862</v>
          </cell>
        </row>
        <row r="9485">
          <cell r="M9485">
            <v>1</v>
          </cell>
          <cell r="N9485">
            <v>177862</v>
          </cell>
        </row>
        <row r="9486">
          <cell r="M9486">
            <v>1</v>
          </cell>
          <cell r="N9486">
            <v>177862</v>
          </cell>
        </row>
        <row r="9487">
          <cell r="M9487">
            <v>1</v>
          </cell>
          <cell r="N9487">
            <v>177862</v>
          </cell>
        </row>
        <row r="9488">
          <cell r="M9488">
            <v>1</v>
          </cell>
          <cell r="N9488">
            <v>177862</v>
          </cell>
        </row>
        <row r="9489">
          <cell r="M9489">
            <v>1</v>
          </cell>
          <cell r="N9489">
            <v>177914</v>
          </cell>
        </row>
        <row r="9490">
          <cell r="M9490">
            <v>1</v>
          </cell>
          <cell r="N9490">
            <v>177914</v>
          </cell>
        </row>
        <row r="9491">
          <cell r="M9491">
            <v>1</v>
          </cell>
          <cell r="N9491">
            <v>177914</v>
          </cell>
        </row>
        <row r="9492">
          <cell r="M9492">
            <v>1</v>
          </cell>
          <cell r="N9492">
            <v>177914</v>
          </cell>
        </row>
        <row r="9493">
          <cell r="M9493">
            <v>1</v>
          </cell>
          <cell r="N9493">
            <v>177914</v>
          </cell>
        </row>
        <row r="9494">
          <cell r="M9494">
            <v>1</v>
          </cell>
          <cell r="N9494">
            <v>177914</v>
          </cell>
        </row>
        <row r="9495">
          <cell r="M9495">
            <v>1</v>
          </cell>
          <cell r="N9495">
            <v>177959</v>
          </cell>
        </row>
        <row r="9496">
          <cell r="M9496">
            <v>1</v>
          </cell>
          <cell r="N9496">
            <v>177959</v>
          </cell>
        </row>
        <row r="9497">
          <cell r="M9497">
            <v>1</v>
          </cell>
          <cell r="N9497">
            <v>177959</v>
          </cell>
        </row>
        <row r="9498">
          <cell r="M9498">
            <v>1</v>
          </cell>
          <cell r="N9498">
            <v>177961</v>
          </cell>
        </row>
        <row r="9499">
          <cell r="M9499">
            <v>1</v>
          </cell>
          <cell r="N9499">
            <v>177961</v>
          </cell>
        </row>
        <row r="9500">
          <cell r="M9500">
            <v>2</v>
          </cell>
          <cell r="N9500">
            <v>177964</v>
          </cell>
        </row>
        <row r="9501">
          <cell r="M9501">
            <v>2</v>
          </cell>
          <cell r="N9501">
            <v>178009</v>
          </cell>
        </row>
        <row r="9502">
          <cell r="M9502">
            <v>2</v>
          </cell>
          <cell r="N9502">
            <v>178009</v>
          </cell>
        </row>
        <row r="9503">
          <cell r="M9503">
            <v>2</v>
          </cell>
          <cell r="N9503">
            <v>178009</v>
          </cell>
        </row>
        <row r="9504">
          <cell r="M9504">
            <v>2</v>
          </cell>
          <cell r="N9504">
            <v>178009</v>
          </cell>
        </row>
        <row r="9505">
          <cell r="M9505">
            <v>2</v>
          </cell>
          <cell r="N9505">
            <v>178009</v>
          </cell>
        </row>
        <row r="9506">
          <cell r="M9506">
            <v>1</v>
          </cell>
          <cell r="N9506">
            <v>178072</v>
          </cell>
        </row>
        <row r="9507">
          <cell r="M9507">
            <v>1</v>
          </cell>
          <cell r="N9507">
            <v>178133</v>
          </cell>
        </row>
        <row r="9508">
          <cell r="M9508">
            <v>1</v>
          </cell>
          <cell r="N9508">
            <v>178291</v>
          </cell>
        </row>
        <row r="9509">
          <cell r="M9509">
            <v>1</v>
          </cell>
          <cell r="N9509">
            <v>178291</v>
          </cell>
        </row>
        <row r="9510">
          <cell r="M9510">
            <v>1</v>
          </cell>
          <cell r="N9510">
            <v>178291</v>
          </cell>
        </row>
        <row r="9511">
          <cell r="M9511">
            <v>1</v>
          </cell>
          <cell r="N9511">
            <v>178291</v>
          </cell>
        </row>
        <row r="9512">
          <cell r="M9512">
            <v>7</v>
          </cell>
          <cell r="N9512">
            <v>178363</v>
          </cell>
        </row>
        <row r="9513">
          <cell r="M9513">
            <v>7</v>
          </cell>
          <cell r="N9513">
            <v>178460</v>
          </cell>
        </row>
        <row r="9514">
          <cell r="M9514">
            <v>7</v>
          </cell>
          <cell r="N9514">
            <v>178460</v>
          </cell>
        </row>
        <row r="9515">
          <cell r="M9515">
            <v>7</v>
          </cell>
          <cell r="N9515">
            <v>178484</v>
          </cell>
        </row>
        <row r="9516">
          <cell r="M9516">
            <v>7</v>
          </cell>
          <cell r="N9516">
            <v>178484</v>
          </cell>
        </row>
        <row r="9517">
          <cell r="M9517">
            <v>7</v>
          </cell>
          <cell r="N9517">
            <v>178484</v>
          </cell>
        </row>
        <row r="9518">
          <cell r="M9518">
            <v>7</v>
          </cell>
          <cell r="N9518">
            <v>178484</v>
          </cell>
        </row>
        <row r="9519">
          <cell r="M9519">
            <v>7</v>
          </cell>
          <cell r="N9519">
            <v>178529</v>
          </cell>
        </row>
        <row r="9520">
          <cell r="M9520">
            <v>7</v>
          </cell>
          <cell r="N9520">
            <v>178531</v>
          </cell>
        </row>
        <row r="9521">
          <cell r="M9521">
            <v>1</v>
          </cell>
          <cell r="N9521">
            <v>178849</v>
          </cell>
        </row>
        <row r="9522">
          <cell r="M9522">
            <v>1</v>
          </cell>
          <cell r="N9522" t="str">
            <v>-</v>
          </cell>
        </row>
        <row r="9523">
          <cell r="M9523">
            <v>1</v>
          </cell>
          <cell r="N9523" t="str">
            <v>-</v>
          </cell>
        </row>
        <row r="9524">
          <cell r="M9524">
            <v>1</v>
          </cell>
          <cell r="N9524" t="str">
            <v>-</v>
          </cell>
        </row>
        <row r="9525">
          <cell r="M9525">
            <v>2</v>
          </cell>
          <cell r="N9525" t="str">
            <v>-</v>
          </cell>
        </row>
        <row r="9526">
          <cell r="M9526">
            <v>1</v>
          </cell>
          <cell r="N9526">
            <v>177071</v>
          </cell>
        </row>
        <row r="9527">
          <cell r="M9527">
            <v>1</v>
          </cell>
          <cell r="N9527">
            <v>177071</v>
          </cell>
        </row>
        <row r="9528">
          <cell r="M9528">
            <v>1</v>
          </cell>
          <cell r="N9528">
            <v>177071</v>
          </cell>
        </row>
        <row r="9529">
          <cell r="M9529">
            <v>1</v>
          </cell>
          <cell r="N9529">
            <v>177071</v>
          </cell>
        </row>
        <row r="9530">
          <cell r="M9530">
            <v>1</v>
          </cell>
          <cell r="N9530">
            <v>177154</v>
          </cell>
        </row>
        <row r="9531">
          <cell r="M9531">
            <v>1</v>
          </cell>
          <cell r="N9531">
            <v>178266</v>
          </cell>
        </row>
        <row r="9532">
          <cell r="M9532">
            <v>1</v>
          </cell>
          <cell r="N9532">
            <v>178266</v>
          </cell>
        </row>
        <row r="9533">
          <cell r="M9533">
            <v>16</v>
          </cell>
          <cell r="N9533">
            <v>178341</v>
          </cell>
        </row>
        <row r="9534">
          <cell r="M9534">
            <v>16</v>
          </cell>
          <cell r="N9534">
            <v>178341</v>
          </cell>
        </row>
        <row r="9535">
          <cell r="M9535">
            <v>16</v>
          </cell>
          <cell r="N9535">
            <v>178341</v>
          </cell>
        </row>
        <row r="9536">
          <cell r="M9536">
            <v>16</v>
          </cell>
          <cell r="N9536">
            <v>178341</v>
          </cell>
        </row>
        <row r="9537">
          <cell r="M9537">
            <v>16</v>
          </cell>
          <cell r="N9537">
            <v>178374</v>
          </cell>
        </row>
        <row r="9538">
          <cell r="M9538">
            <v>16</v>
          </cell>
          <cell r="N9538">
            <v>178385</v>
          </cell>
        </row>
        <row r="9539">
          <cell r="M9539">
            <v>16</v>
          </cell>
          <cell r="N9539">
            <v>178386</v>
          </cell>
        </row>
        <row r="9540">
          <cell r="M9540">
            <v>16</v>
          </cell>
          <cell r="N9540">
            <v>178388</v>
          </cell>
        </row>
        <row r="9541">
          <cell r="M9541">
            <v>16</v>
          </cell>
          <cell r="N9541">
            <v>178404</v>
          </cell>
        </row>
        <row r="9542">
          <cell r="M9542">
            <v>16</v>
          </cell>
          <cell r="N9542">
            <v>178429</v>
          </cell>
        </row>
        <row r="9543">
          <cell r="M9543">
            <v>16</v>
          </cell>
          <cell r="N9543">
            <v>178455</v>
          </cell>
        </row>
        <row r="9544">
          <cell r="M9544">
            <v>16</v>
          </cell>
          <cell r="N9544">
            <v>178491</v>
          </cell>
        </row>
        <row r="9545">
          <cell r="M9545">
            <v>2</v>
          </cell>
          <cell r="N9545">
            <v>178494</v>
          </cell>
        </row>
        <row r="9546">
          <cell r="M9546">
            <v>2</v>
          </cell>
          <cell r="N9546">
            <v>178494</v>
          </cell>
        </row>
        <row r="9547">
          <cell r="M9547">
            <v>2</v>
          </cell>
          <cell r="N9547">
            <v>178494</v>
          </cell>
        </row>
        <row r="9548">
          <cell r="M9548">
            <v>16</v>
          </cell>
          <cell r="N9548">
            <v>178530</v>
          </cell>
        </row>
        <row r="9549">
          <cell r="M9549">
            <v>16</v>
          </cell>
          <cell r="N9549">
            <v>178530</v>
          </cell>
        </row>
        <row r="9550">
          <cell r="M9550">
            <v>16</v>
          </cell>
          <cell r="N9550">
            <v>178542</v>
          </cell>
        </row>
        <row r="9551">
          <cell r="M9551">
            <v>2</v>
          </cell>
          <cell r="N9551">
            <v>178556</v>
          </cell>
        </row>
        <row r="9552">
          <cell r="M9552">
            <v>2</v>
          </cell>
          <cell r="N9552">
            <v>178556</v>
          </cell>
        </row>
        <row r="9553">
          <cell r="M9553">
            <v>2</v>
          </cell>
          <cell r="N9553">
            <v>178556</v>
          </cell>
        </row>
        <row r="9554">
          <cell r="M9554">
            <v>16</v>
          </cell>
          <cell r="N9554">
            <v>178562</v>
          </cell>
        </row>
        <row r="9555">
          <cell r="M9555">
            <v>16</v>
          </cell>
          <cell r="N9555">
            <v>178562</v>
          </cell>
        </row>
        <row r="9556">
          <cell r="M9556">
            <v>2</v>
          </cell>
          <cell r="N9556">
            <v>178569</v>
          </cell>
        </row>
        <row r="9557">
          <cell r="M9557">
            <v>16</v>
          </cell>
          <cell r="N9557">
            <v>178572</v>
          </cell>
        </row>
        <row r="9558">
          <cell r="M9558">
            <v>1</v>
          </cell>
          <cell r="N9558">
            <v>178854</v>
          </cell>
        </row>
        <row r="9559">
          <cell r="M9559">
            <v>1</v>
          </cell>
          <cell r="N9559" t="str">
            <v>-</v>
          </cell>
        </row>
        <row r="9560">
          <cell r="M9560">
            <v>1</v>
          </cell>
          <cell r="N9560">
            <v>177072</v>
          </cell>
        </row>
        <row r="9561">
          <cell r="M9561">
            <v>1</v>
          </cell>
          <cell r="N9561">
            <v>177072</v>
          </cell>
        </row>
        <row r="9562">
          <cell r="M9562">
            <v>1</v>
          </cell>
          <cell r="N9562">
            <v>177119</v>
          </cell>
        </row>
        <row r="9563">
          <cell r="M9563">
            <v>2</v>
          </cell>
          <cell r="N9563">
            <v>177120</v>
          </cell>
        </row>
        <row r="9564">
          <cell r="M9564">
            <v>2</v>
          </cell>
          <cell r="N9564">
            <v>177121</v>
          </cell>
        </row>
        <row r="9565">
          <cell r="M9565">
            <v>1</v>
          </cell>
          <cell r="N9565">
            <v>177122</v>
          </cell>
        </row>
        <row r="9566">
          <cell r="M9566">
            <v>1</v>
          </cell>
          <cell r="N9566">
            <v>177167</v>
          </cell>
        </row>
        <row r="9567">
          <cell r="M9567">
            <v>1</v>
          </cell>
          <cell r="N9567">
            <v>177167</v>
          </cell>
        </row>
        <row r="9568">
          <cell r="M9568">
            <v>1</v>
          </cell>
          <cell r="N9568">
            <v>177167</v>
          </cell>
        </row>
        <row r="9569">
          <cell r="M9569">
            <v>1</v>
          </cell>
          <cell r="N9569">
            <v>177943</v>
          </cell>
        </row>
        <row r="9570">
          <cell r="M9570">
            <v>1</v>
          </cell>
          <cell r="N9570">
            <v>177943</v>
          </cell>
        </row>
        <row r="9571">
          <cell r="M9571">
            <v>1</v>
          </cell>
          <cell r="N9571">
            <v>177989</v>
          </cell>
        </row>
        <row r="9572">
          <cell r="M9572">
            <v>1</v>
          </cell>
          <cell r="N9572">
            <v>178101</v>
          </cell>
        </row>
        <row r="9573">
          <cell r="M9573">
            <v>1</v>
          </cell>
          <cell r="N9573">
            <v>178176</v>
          </cell>
        </row>
        <row r="9574">
          <cell r="M9574">
            <v>1</v>
          </cell>
          <cell r="N9574">
            <v>178176</v>
          </cell>
        </row>
        <row r="9575">
          <cell r="M9575">
            <v>1</v>
          </cell>
          <cell r="N9575">
            <v>178176</v>
          </cell>
        </row>
        <row r="9576">
          <cell r="M9576">
            <v>1</v>
          </cell>
          <cell r="N9576">
            <v>178267</v>
          </cell>
        </row>
        <row r="9577">
          <cell r="M9577">
            <v>13</v>
          </cell>
          <cell r="N9577">
            <v>178366</v>
          </cell>
        </row>
        <row r="9578">
          <cell r="M9578">
            <v>13</v>
          </cell>
          <cell r="N9578">
            <v>178379</v>
          </cell>
        </row>
        <row r="9579">
          <cell r="M9579">
            <v>1</v>
          </cell>
          <cell r="N9579">
            <v>178390</v>
          </cell>
        </row>
        <row r="9580">
          <cell r="M9580">
            <v>1</v>
          </cell>
          <cell r="N9580">
            <v>178390</v>
          </cell>
        </row>
        <row r="9581">
          <cell r="M9581">
            <v>1</v>
          </cell>
          <cell r="N9581">
            <v>178390</v>
          </cell>
        </row>
        <row r="9582">
          <cell r="M9582">
            <v>1</v>
          </cell>
          <cell r="N9582">
            <v>178390</v>
          </cell>
        </row>
        <row r="9583">
          <cell r="M9583">
            <v>1</v>
          </cell>
          <cell r="N9583">
            <v>178419</v>
          </cell>
        </row>
        <row r="9584">
          <cell r="M9584">
            <v>1</v>
          </cell>
          <cell r="N9584">
            <v>178419</v>
          </cell>
        </row>
        <row r="9585">
          <cell r="M9585">
            <v>1</v>
          </cell>
          <cell r="N9585">
            <v>178419</v>
          </cell>
        </row>
        <row r="9586">
          <cell r="M9586">
            <v>1</v>
          </cell>
          <cell r="N9586">
            <v>178419</v>
          </cell>
        </row>
        <row r="9587">
          <cell r="M9587">
            <v>13</v>
          </cell>
          <cell r="N9587">
            <v>178443</v>
          </cell>
        </row>
        <row r="9588">
          <cell r="M9588">
            <v>13</v>
          </cell>
          <cell r="N9588">
            <v>178443</v>
          </cell>
        </row>
        <row r="9589">
          <cell r="M9589">
            <v>13</v>
          </cell>
          <cell r="N9589">
            <v>178443</v>
          </cell>
        </row>
        <row r="9590">
          <cell r="M9590">
            <v>13</v>
          </cell>
          <cell r="N9590">
            <v>178452</v>
          </cell>
        </row>
        <row r="9591">
          <cell r="M9591">
            <v>13</v>
          </cell>
          <cell r="N9591">
            <v>178454</v>
          </cell>
        </row>
        <row r="9592">
          <cell r="M9592">
            <v>13</v>
          </cell>
          <cell r="N9592">
            <v>178481</v>
          </cell>
        </row>
        <row r="9593">
          <cell r="M9593">
            <v>13</v>
          </cell>
          <cell r="N9593">
            <v>178532</v>
          </cell>
        </row>
        <row r="9594">
          <cell r="M9594">
            <v>1</v>
          </cell>
          <cell r="N9594">
            <v>178534</v>
          </cell>
        </row>
        <row r="9595">
          <cell r="M9595">
            <v>1</v>
          </cell>
          <cell r="N9595">
            <v>178534</v>
          </cell>
        </row>
        <row r="9596">
          <cell r="M9596">
            <v>13</v>
          </cell>
          <cell r="N9596">
            <v>178540</v>
          </cell>
        </row>
        <row r="9597">
          <cell r="M9597">
            <v>13</v>
          </cell>
          <cell r="N9597">
            <v>178540</v>
          </cell>
        </row>
        <row r="9598">
          <cell r="M9598">
            <v>13</v>
          </cell>
          <cell r="N9598">
            <v>178548</v>
          </cell>
        </row>
        <row r="9599">
          <cell r="M9599">
            <v>13</v>
          </cell>
          <cell r="N9599">
            <v>178548</v>
          </cell>
        </row>
        <row r="9600">
          <cell r="M9600">
            <v>13</v>
          </cell>
          <cell r="N9600">
            <v>178548</v>
          </cell>
        </row>
        <row r="9601">
          <cell r="M9601">
            <v>13</v>
          </cell>
          <cell r="N9601">
            <v>178551</v>
          </cell>
        </row>
        <row r="9602">
          <cell r="M9602">
            <v>13</v>
          </cell>
          <cell r="N9602">
            <v>178559</v>
          </cell>
        </row>
        <row r="9603">
          <cell r="M9603">
            <v>13</v>
          </cell>
          <cell r="N9603">
            <v>178559</v>
          </cell>
        </row>
        <row r="9604">
          <cell r="M9604">
            <v>13</v>
          </cell>
          <cell r="N9604">
            <v>178564</v>
          </cell>
        </row>
        <row r="9605">
          <cell r="M9605">
            <v>13</v>
          </cell>
          <cell r="N9605">
            <v>178564</v>
          </cell>
        </row>
        <row r="9606">
          <cell r="M9606">
            <v>13</v>
          </cell>
          <cell r="N9606">
            <v>178564</v>
          </cell>
        </row>
        <row r="9607">
          <cell r="M9607">
            <v>1</v>
          </cell>
          <cell r="N9607" t="str">
            <v>-</v>
          </cell>
        </row>
        <row r="9608">
          <cell r="M9608">
            <v>1</v>
          </cell>
          <cell r="N9608" t="str">
            <v>-</v>
          </cell>
        </row>
        <row r="9609">
          <cell r="M9609">
            <v>1</v>
          </cell>
          <cell r="N9609" t="str">
            <v>-</v>
          </cell>
        </row>
        <row r="9610">
          <cell r="M9610">
            <v>1</v>
          </cell>
          <cell r="N9610" t="str">
            <v>-</v>
          </cell>
        </row>
        <row r="9611">
          <cell r="M9611">
            <v>1</v>
          </cell>
          <cell r="N9611">
            <v>177892</v>
          </cell>
        </row>
        <row r="9612">
          <cell r="M9612">
            <v>1</v>
          </cell>
          <cell r="N9612">
            <v>177892</v>
          </cell>
        </row>
        <row r="9613">
          <cell r="M9613">
            <v>1</v>
          </cell>
          <cell r="N9613">
            <v>177892</v>
          </cell>
        </row>
        <row r="9614">
          <cell r="M9614">
            <v>1</v>
          </cell>
          <cell r="N9614">
            <v>177892</v>
          </cell>
        </row>
        <row r="9615">
          <cell r="M9615">
            <v>1</v>
          </cell>
          <cell r="N9615">
            <v>177892</v>
          </cell>
        </row>
        <row r="9616">
          <cell r="M9616">
            <v>1</v>
          </cell>
          <cell r="N9616">
            <v>177892</v>
          </cell>
        </row>
        <row r="9617">
          <cell r="M9617">
            <v>1</v>
          </cell>
          <cell r="N9617">
            <v>177892</v>
          </cell>
        </row>
        <row r="9618">
          <cell r="M9618">
            <v>1</v>
          </cell>
          <cell r="N9618">
            <v>177931</v>
          </cell>
        </row>
        <row r="9619">
          <cell r="M9619">
            <v>1</v>
          </cell>
          <cell r="N9619">
            <v>177931</v>
          </cell>
        </row>
        <row r="9620">
          <cell r="M9620">
            <v>1</v>
          </cell>
          <cell r="N9620">
            <v>177931</v>
          </cell>
        </row>
        <row r="9621">
          <cell r="M9621">
            <v>1</v>
          </cell>
          <cell r="N9621">
            <v>177931</v>
          </cell>
        </row>
        <row r="9622">
          <cell r="M9622">
            <v>1</v>
          </cell>
          <cell r="N9622">
            <v>177995</v>
          </cell>
        </row>
        <row r="9623">
          <cell r="M9623">
            <v>1</v>
          </cell>
          <cell r="N9623">
            <v>177995</v>
          </cell>
        </row>
        <row r="9624">
          <cell r="M9624">
            <v>1</v>
          </cell>
          <cell r="N9624">
            <v>178126</v>
          </cell>
        </row>
        <row r="9625">
          <cell r="M9625">
            <v>1</v>
          </cell>
          <cell r="N9625">
            <v>178126</v>
          </cell>
        </row>
        <row r="9626">
          <cell r="M9626">
            <v>1</v>
          </cell>
          <cell r="N9626">
            <v>178126</v>
          </cell>
        </row>
        <row r="9627">
          <cell r="M9627">
            <v>1</v>
          </cell>
          <cell r="N9627">
            <v>178126</v>
          </cell>
        </row>
        <row r="9628">
          <cell r="M9628">
            <v>1</v>
          </cell>
          <cell r="N9628">
            <v>178126</v>
          </cell>
        </row>
        <row r="9629">
          <cell r="M9629">
            <v>1</v>
          </cell>
          <cell r="N9629">
            <v>178126</v>
          </cell>
        </row>
        <row r="9630">
          <cell r="M9630">
            <v>1</v>
          </cell>
          <cell r="N9630">
            <v>178162</v>
          </cell>
        </row>
        <row r="9631">
          <cell r="M9631">
            <v>1</v>
          </cell>
          <cell r="N9631">
            <v>178128</v>
          </cell>
        </row>
        <row r="9632">
          <cell r="M9632">
            <v>1</v>
          </cell>
          <cell r="N9632">
            <v>178128</v>
          </cell>
        </row>
        <row r="9633">
          <cell r="M9633">
            <v>1</v>
          </cell>
          <cell r="N9633" t="str">
            <v>-</v>
          </cell>
        </row>
        <row r="9634">
          <cell r="M9634">
            <v>1</v>
          </cell>
          <cell r="N9634" t="str">
            <v>-</v>
          </cell>
        </row>
        <row r="9635">
          <cell r="M9635">
            <v>1</v>
          </cell>
          <cell r="N9635" t="str">
            <v>-</v>
          </cell>
        </row>
        <row r="9636">
          <cell r="M9636">
            <v>1</v>
          </cell>
          <cell r="N9636" t="str">
            <v>-</v>
          </cell>
        </row>
        <row r="9637">
          <cell r="M9637">
            <v>1</v>
          </cell>
          <cell r="N9637" t="str">
            <v>-</v>
          </cell>
        </row>
        <row r="9638">
          <cell r="M9638">
            <v>1</v>
          </cell>
          <cell r="N9638">
            <v>193851</v>
          </cell>
        </row>
        <row r="9639">
          <cell r="M9639">
            <v>1</v>
          </cell>
          <cell r="N9639">
            <v>193851</v>
          </cell>
        </row>
        <row r="9640">
          <cell r="M9640">
            <v>1</v>
          </cell>
          <cell r="N9640">
            <v>193871</v>
          </cell>
        </row>
        <row r="9641">
          <cell r="M9641">
            <v>1</v>
          </cell>
          <cell r="N9641">
            <v>193871</v>
          </cell>
        </row>
        <row r="9642">
          <cell r="M9642">
            <v>1</v>
          </cell>
          <cell r="N9642">
            <v>193871</v>
          </cell>
        </row>
        <row r="9643">
          <cell r="M9643">
            <v>1</v>
          </cell>
          <cell r="N9643">
            <v>177894</v>
          </cell>
        </row>
        <row r="9644">
          <cell r="M9644">
            <v>1</v>
          </cell>
          <cell r="N9644">
            <v>177894</v>
          </cell>
        </row>
        <row r="9645">
          <cell r="M9645">
            <v>1</v>
          </cell>
          <cell r="N9645">
            <v>178131</v>
          </cell>
        </row>
        <row r="9646">
          <cell r="M9646">
            <v>1</v>
          </cell>
          <cell r="N9646">
            <v>178131</v>
          </cell>
        </row>
        <row r="9647">
          <cell r="M9647">
            <v>1</v>
          </cell>
          <cell r="N9647" t="str">
            <v>-</v>
          </cell>
        </row>
        <row r="9648">
          <cell r="M9648">
            <v>1</v>
          </cell>
          <cell r="N9648" t="str">
            <v>-</v>
          </cell>
        </row>
        <row r="9649">
          <cell r="M9649">
            <v>1</v>
          </cell>
          <cell r="N9649" t="str">
            <v>-</v>
          </cell>
        </row>
        <row r="9650">
          <cell r="M9650">
            <v>1</v>
          </cell>
          <cell r="N9650" t="str">
            <v>-</v>
          </cell>
        </row>
        <row r="9651">
          <cell r="M9651">
            <v>1</v>
          </cell>
          <cell r="N9651" t="str">
            <v>-</v>
          </cell>
        </row>
        <row r="9652">
          <cell r="M9652">
            <v>1</v>
          </cell>
          <cell r="N9652" t="str">
            <v>-</v>
          </cell>
        </row>
        <row r="9653">
          <cell r="M9653">
            <v>1</v>
          </cell>
          <cell r="N9653">
            <v>177934</v>
          </cell>
        </row>
        <row r="9654">
          <cell r="M9654">
            <v>1</v>
          </cell>
          <cell r="N9654">
            <v>177949</v>
          </cell>
        </row>
        <row r="9655">
          <cell r="M9655">
            <v>1</v>
          </cell>
          <cell r="N9655">
            <v>178132</v>
          </cell>
        </row>
        <row r="9656">
          <cell r="M9656">
            <v>1</v>
          </cell>
          <cell r="N9656">
            <v>178132</v>
          </cell>
        </row>
        <row r="9657">
          <cell r="M9657">
            <v>1</v>
          </cell>
          <cell r="N9657">
            <v>178132</v>
          </cell>
        </row>
        <row r="9658">
          <cell r="M9658">
            <v>1</v>
          </cell>
          <cell r="N9658">
            <v>178132</v>
          </cell>
        </row>
        <row r="9659">
          <cell r="M9659">
            <v>1</v>
          </cell>
          <cell r="N9659">
            <v>177935</v>
          </cell>
        </row>
        <row r="9660">
          <cell r="M9660">
            <v>1</v>
          </cell>
          <cell r="N9660">
            <v>178134</v>
          </cell>
        </row>
        <row r="9661">
          <cell r="M9661">
            <v>1</v>
          </cell>
          <cell r="N9661">
            <v>178134</v>
          </cell>
        </row>
        <row r="9662">
          <cell r="M9662">
            <v>1</v>
          </cell>
          <cell r="N9662">
            <v>178134</v>
          </cell>
        </row>
        <row r="9663">
          <cell r="M9663">
            <v>1</v>
          </cell>
          <cell r="N9663">
            <v>178134</v>
          </cell>
        </row>
        <row r="9664">
          <cell r="M9664">
            <v>1</v>
          </cell>
          <cell r="N9664">
            <v>178166</v>
          </cell>
        </row>
        <row r="9665">
          <cell r="M9665">
            <v>1</v>
          </cell>
          <cell r="N9665">
            <v>178166</v>
          </cell>
        </row>
        <row r="9666">
          <cell r="M9666">
            <v>1</v>
          </cell>
          <cell r="N9666">
            <v>178166</v>
          </cell>
        </row>
        <row r="9667">
          <cell r="M9667">
            <v>1</v>
          </cell>
          <cell r="N9667" t="str">
            <v>-</v>
          </cell>
        </row>
        <row r="9668">
          <cell r="M9668">
            <v>1</v>
          </cell>
          <cell r="N9668" t="str">
            <v>-</v>
          </cell>
        </row>
        <row r="9669">
          <cell r="M9669">
            <v>1</v>
          </cell>
          <cell r="N9669" t="str">
            <v>-</v>
          </cell>
        </row>
        <row r="9670">
          <cell r="M9670">
            <v>1</v>
          </cell>
          <cell r="N9670" t="str">
            <v>-</v>
          </cell>
        </row>
        <row r="9671">
          <cell r="M9671">
            <v>1</v>
          </cell>
          <cell r="N9671" t="str">
            <v>-</v>
          </cell>
        </row>
        <row r="9672">
          <cell r="M9672">
            <v>1</v>
          </cell>
          <cell r="N9672" t="str">
            <v>-</v>
          </cell>
        </row>
        <row r="9673">
          <cell r="M9673">
            <v>1</v>
          </cell>
          <cell r="N9673" t="str">
            <v>-</v>
          </cell>
        </row>
        <row r="9674">
          <cell r="M9674" t="str">
            <v>-</v>
          </cell>
          <cell r="N9674" t="str">
            <v>-</v>
          </cell>
        </row>
        <row r="9675">
          <cell r="M9675">
            <v>1</v>
          </cell>
          <cell r="N9675">
            <v>178095</v>
          </cell>
        </row>
        <row r="9676">
          <cell r="M9676">
            <v>1</v>
          </cell>
          <cell r="N9676" t="str">
            <v>-</v>
          </cell>
        </row>
        <row r="9677">
          <cell r="M9677">
            <v>1</v>
          </cell>
          <cell r="N9677" t="str">
            <v>-</v>
          </cell>
        </row>
        <row r="9678">
          <cell r="M9678">
            <v>1</v>
          </cell>
          <cell r="N9678" t="str">
            <v>-</v>
          </cell>
        </row>
        <row r="9679">
          <cell r="M9679">
            <v>1</v>
          </cell>
          <cell r="N9679" t="str">
            <v>-</v>
          </cell>
        </row>
        <row r="9680">
          <cell r="M9680">
            <v>1</v>
          </cell>
          <cell r="N9680" t="str">
            <v>-</v>
          </cell>
        </row>
        <row r="9681">
          <cell r="M9681">
            <v>1</v>
          </cell>
          <cell r="N9681" t="str">
            <v>-</v>
          </cell>
        </row>
        <row r="9682">
          <cell r="M9682">
            <v>1</v>
          </cell>
          <cell r="N9682" t="str">
            <v>-</v>
          </cell>
        </row>
        <row r="9683">
          <cell r="M9683">
            <v>1</v>
          </cell>
          <cell r="N9683" t="str">
            <v>-</v>
          </cell>
        </row>
        <row r="9684">
          <cell r="M9684">
            <v>1</v>
          </cell>
          <cell r="N9684">
            <v>177889</v>
          </cell>
        </row>
        <row r="9685">
          <cell r="M9685">
            <v>1</v>
          </cell>
          <cell r="N9685">
            <v>178158</v>
          </cell>
        </row>
        <row r="9686">
          <cell r="M9686">
            <v>1</v>
          </cell>
          <cell r="N9686" t="str">
            <v>-</v>
          </cell>
        </row>
        <row r="9687">
          <cell r="M9687">
            <v>1</v>
          </cell>
          <cell r="N9687">
            <v>177890</v>
          </cell>
        </row>
        <row r="9688">
          <cell r="M9688">
            <v>1</v>
          </cell>
          <cell r="N9688">
            <v>177890</v>
          </cell>
        </row>
        <row r="9689">
          <cell r="M9689">
            <v>1</v>
          </cell>
          <cell r="N9689">
            <v>177890</v>
          </cell>
        </row>
        <row r="9690">
          <cell r="M9690">
            <v>1</v>
          </cell>
          <cell r="N9690">
            <v>177946</v>
          </cell>
        </row>
        <row r="9691">
          <cell r="M9691">
            <v>1</v>
          </cell>
          <cell r="N9691">
            <v>177946</v>
          </cell>
        </row>
        <row r="9692">
          <cell r="M9692">
            <v>1</v>
          </cell>
          <cell r="N9692">
            <v>177946</v>
          </cell>
        </row>
        <row r="9693">
          <cell r="M9693">
            <v>1</v>
          </cell>
          <cell r="N9693">
            <v>177946</v>
          </cell>
        </row>
        <row r="9694">
          <cell r="M9694">
            <v>1</v>
          </cell>
          <cell r="N9694">
            <v>178122</v>
          </cell>
        </row>
        <row r="9695">
          <cell r="M9695">
            <v>1</v>
          </cell>
          <cell r="N9695">
            <v>178122</v>
          </cell>
        </row>
        <row r="9696">
          <cell r="M9696">
            <v>1</v>
          </cell>
          <cell r="N9696">
            <v>178122</v>
          </cell>
        </row>
        <row r="9697">
          <cell r="M9697">
            <v>1</v>
          </cell>
          <cell r="N9697">
            <v>178122</v>
          </cell>
        </row>
        <row r="9698">
          <cell r="M9698">
            <v>1</v>
          </cell>
          <cell r="N9698">
            <v>178122</v>
          </cell>
        </row>
        <row r="9699">
          <cell r="M9699">
            <v>1</v>
          </cell>
          <cell r="N9699">
            <v>178122</v>
          </cell>
        </row>
        <row r="9700">
          <cell r="M9700">
            <v>1</v>
          </cell>
          <cell r="N9700">
            <v>178122</v>
          </cell>
        </row>
        <row r="9701">
          <cell r="M9701">
            <v>1</v>
          </cell>
          <cell r="N9701">
            <v>178122</v>
          </cell>
        </row>
        <row r="9702">
          <cell r="M9702">
            <v>1</v>
          </cell>
          <cell r="N9702">
            <v>178122</v>
          </cell>
        </row>
        <row r="9703">
          <cell r="M9703">
            <v>1</v>
          </cell>
          <cell r="N9703">
            <v>178159</v>
          </cell>
        </row>
        <row r="9704">
          <cell r="M9704">
            <v>1</v>
          </cell>
          <cell r="N9704">
            <v>178113</v>
          </cell>
        </row>
        <row r="9705">
          <cell r="M9705">
            <v>1</v>
          </cell>
          <cell r="N9705">
            <v>178113</v>
          </cell>
        </row>
        <row r="9706">
          <cell r="M9706">
            <v>1</v>
          </cell>
          <cell r="N9706">
            <v>178113</v>
          </cell>
        </row>
        <row r="9707">
          <cell r="M9707">
            <v>1</v>
          </cell>
          <cell r="N9707">
            <v>178150</v>
          </cell>
        </row>
        <row r="9708">
          <cell r="M9708">
            <v>1</v>
          </cell>
          <cell r="N9708" t="str">
            <v>-</v>
          </cell>
        </row>
        <row r="9709">
          <cell r="M9709">
            <v>1</v>
          </cell>
          <cell r="N9709">
            <v>177884</v>
          </cell>
        </row>
        <row r="9710">
          <cell r="M9710">
            <v>1</v>
          </cell>
          <cell r="N9710">
            <v>177884</v>
          </cell>
        </row>
        <row r="9711">
          <cell r="M9711">
            <v>1</v>
          </cell>
          <cell r="N9711">
            <v>177884</v>
          </cell>
        </row>
        <row r="9712">
          <cell r="M9712">
            <v>1</v>
          </cell>
          <cell r="N9712">
            <v>177884</v>
          </cell>
        </row>
        <row r="9713">
          <cell r="M9713">
            <v>1</v>
          </cell>
          <cell r="N9713">
            <v>177884</v>
          </cell>
        </row>
        <row r="9714">
          <cell r="M9714">
            <v>1</v>
          </cell>
          <cell r="N9714">
            <v>177884</v>
          </cell>
        </row>
        <row r="9715">
          <cell r="M9715">
            <v>1</v>
          </cell>
          <cell r="N9715">
            <v>177884</v>
          </cell>
        </row>
        <row r="9716">
          <cell r="M9716">
            <v>1</v>
          </cell>
          <cell r="N9716">
            <v>177884</v>
          </cell>
        </row>
        <row r="9717">
          <cell r="M9717">
            <v>1</v>
          </cell>
          <cell r="N9717">
            <v>178115</v>
          </cell>
        </row>
        <row r="9718">
          <cell r="M9718">
            <v>1</v>
          </cell>
          <cell r="N9718">
            <v>178115</v>
          </cell>
        </row>
        <row r="9719">
          <cell r="M9719">
            <v>1</v>
          </cell>
          <cell r="N9719">
            <v>178115</v>
          </cell>
        </row>
        <row r="9720">
          <cell r="M9720">
            <v>1</v>
          </cell>
          <cell r="N9720">
            <v>178115</v>
          </cell>
        </row>
        <row r="9721">
          <cell r="M9721">
            <v>1</v>
          </cell>
          <cell r="N9721">
            <v>178115</v>
          </cell>
        </row>
        <row r="9722">
          <cell r="M9722">
            <v>1</v>
          </cell>
          <cell r="N9722">
            <v>178115</v>
          </cell>
        </row>
        <row r="9723">
          <cell r="M9723">
            <v>1</v>
          </cell>
          <cell r="N9723">
            <v>178115</v>
          </cell>
        </row>
        <row r="9724">
          <cell r="M9724">
            <v>1</v>
          </cell>
          <cell r="N9724">
            <v>178115</v>
          </cell>
        </row>
        <row r="9725">
          <cell r="M9725">
            <v>1</v>
          </cell>
          <cell r="N9725">
            <v>178115</v>
          </cell>
        </row>
        <row r="9726">
          <cell r="M9726">
            <v>1</v>
          </cell>
          <cell r="N9726">
            <v>178152</v>
          </cell>
        </row>
        <row r="9727">
          <cell r="M9727">
            <v>1</v>
          </cell>
          <cell r="N9727">
            <v>178152</v>
          </cell>
        </row>
        <row r="9728">
          <cell r="M9728">
            <v>1</v>
          </cell>
          <cell r="N9728">
            <v>177885</v>
          </cell>
        </row>
        <row r="9729">
          <cell r="M9729">
            <v>1</v>
          </cell>
          <cell r="N9729">
            <v>177885</v>
          </cell>
        </row>
        <row r="9730">
          <cell r="M9730">
            <v>1</v>
          </cell>
          <cell r="N9730">
            <v>177885</v>
          </cell>
        </row>
        <row r="9731">
          <cell r="M9731">
            <v>1</v>
          </cell>
          <cell r="N9731">
            <v>177945</v>
          </cell>
        </row>
        <row r="9732">
          <cell r="M9732">
            <v>1</v>
          </cell>
          <cell r="N9732">
            <v>177945</v>
          </cell>
        </row>
        <row r="9733">
          <cell r="M9733">
            <v>1</v>
          </cell>
          <cell r="N9733">
            <v>178117</v>
          </cell>
        </row>
        <row r="9734">
          <cell r="M9734">
            <v>1</v>
          </cell>
          <cell r="N9734">
            <v>178117</v>
          </cell>
        </row>
        <row r="9735">
          <cell r="M9735">
            <v>1</v>
          </cell>
          <cell r="N9735">
            <v>178153</v>
          </cell>
        </row>
        <row r="9736">
          <cell r="M9736">
            <v>1</v>
          </cell>
          <cell r="N9736">
            <v>178153</v>
          </cell>
        </row>
        <row r="9737">
          <cell r="M9737">
            <v>1</v>
          </cell>
          <cell r="N9737">
            <v>177886</v>
          </cell>
        </row>
        <row r="9738">
          <cell r="M9738">
            <v>1</v>
          </cell>
          <cell r="N9738">
            <v>177886</v>
          </cell>
        </row>
        <row r="9739">
          <cell r="M9739">
            <v>1</v>
          </cell>
          <cell r="N9739">
            <v>177976</v>
          </cell>
        </row>
        <row r="9740">
          <cell r="M9740">
            <v>1</v>
          </cell>
          <cell r="N9740">
            <v>177976</v>
          </cell>
        </row>
        <row r="9741">
          <cell r="M9741">
            <v>1</v>
          </cell>
          <cell r="N9741">
            <v>178023</v>
          </cell>
        </row>
        <row r="9742">
          <cell r="M9742">
            <v>1</v>
          </cell>
          <cell r="N9742">
            <v>178023</v>
          </cell>
        </row>
        <row r="9743">
          <cell r="M9743">
            <v>1</v>
          </cell>
          <cell r="N9743">
            <v>178118</v>
          </cell>
        </row>
        <row r="9744">
          <cell r="M9744">
            <v>1</v>
          </cell>
          <cell r="N9744">
            <v>178118</v>
          </cell>
        </row>
        <row r="9745">
          <cell r="M9745">
            <v>1</v>
          </cell>
          <cell r="N9745">
            <v>178118</v>
          </cell>
        </row>
        <row r="9746">
          <cell r="M9746">
            <v>1</v>
          </cell>
          <cell r="N9746">
            <v>178118</v>
          </cell>
        </row>
        <row r="9747">
          <cell r="M9747">
            <v>1</v>
          </cell>
          <cell r="N9747">
            <v>178118</v>
          </cell>
        </row>
        <row r="9748">
          <cell r="M9748">
            <v>1</v>
          </cell>
          <cell r="N9748">
            <v>178118</v>
          </cell>
        </row>
        <row r="9749">
          <cell r="M9749">
            <v>1</v>
          </cell>
          <cell r="N9749">
            <v>178118</v>
          </cell>
        </row>
        <row r="9750">
          <cell r="M9750">
            <v>1</v>
          </cell>
          <cell r="N9750">
            <v>178118</v>
          </cell>
        </row>
        <row r="9751">
          <cell r="M9751">
            <v>1</v>
          </cell>
          <cell r="N9751">
            <v>178118</v>
          </cell>
        </row>
        <row r="9752">
          <cell r="M9752">
            <v>1</v>
          </cell>
          <cell r="N9752">
            <v>178118</v>
          </cell>
        </row>
        <row r="9753">
          <cell r="M9753">
            <v>1</v>
          </cell>
          <cell r="N9753">
            <v>178154</v>
          </cell>
        </row>
        <row r="9754">
          <cell r="M9754">
            <v>1</v>
          </cell>
          <cell r="N9754">
            <v>178154</v>
          </cell>
        </row>
        <row r="9755">
          <cell r="M9755">
            <v>1</v>
          </cell>
          <cell r="N9755">
            <v>177887</v>
          </cell>
        </row>
        <row r="9756">
          <cell r="M9756">
            <v>1</v>
          </cell>
          <cell r="N9756">
            <v>177887</v>
          </cell>
        </row>
        <row r="9757">
          <cell r="M9757">
            <v>1</v>
          </cell>
          <cell r="N9757">
            <v>177887</v>
          </cell>
        </row>
        <row r="9758">
          <cell r="M9758">
            <v>1</v>
          </cell>
          <cell r="N9758">
            <v>178119</v>
          </cell>
        </row>
        <row r="9759">
          <cell r="M9759">
            <v>1</v>
          </cell>
          <cell r="N9759">
            <v>178119</v>
          </cell>
        </row>
        <row r="9760">
          <cell r="M9760">
            <v>1</v>
          </cell>
          <cell r="N9760">
            <v>178155</v>
          </cell>
        </row>
        <row r="9761">
          <cell r="M9761">
            <v>1</v>
          </cell>
          <cell r="N9761">
            <v>178069</v>
          </cell>
        </row>
        <row r="9762">
          <cell r="M9762">
            <v>1</v>
          </cell>
          <cell r="N9762" t="str">
            <v>-</v>
          </cell>
        </row>
        <row r="9763">
          <cell r="M9763">
            <v>1</v>
          </cell>
          <cell r="N9763" t="str">
            <v>-</v>
          </cell>
        </row>
        <row r="9764">
          <cell r="M9764">
            <v>1</v>
          </cell>
          <cell r="N9764" t="str">
            <v>-</v>
          </cell>
        </row>
        <row r="9765">
          <cell r="M9765">
            <v>1</v>
          </cell>
          <cell r="N9765">
            <v>177871</v>
          </cell>
        </row>
        <row r="9766">
          <cell r="M9766">
            <v>1</v>
          </cell>
          <cell r="N9766">
            <v>177871</v>
          </cell>
        </row>
        <row r="9767">
          <cell r="M9767">
            <v>1</v>
          </cell>
          <cell r="N9767">
            <v>177871</v>
          </cell>
        </row>
        <row r="9768">
          <cell r="M9768">
            <v>1</v>
          </cell>
          <cell r="N9768">
            <v>177871</v>
          </cell>
        </row>
        <row r="9769">
          <cell r="M9769">
            <v>1</v>
          </cell>
          <cell r="N9769">
            <v>177975</v>
          </cell>
        </row>
        <row r="9770">
          <cell r="M9770">
            <v>1</v>
          </cell>
          <cell r="N9770">
            <v>178071</v>
          </cell>
        </row>
        <row r="9771">
          <cell r="M9771">
            <v>1</v>
          </cell>
          <cell r="N9771">
            <v>178071</v>
          </cell>
        </row>
        <row r="9772">
          <cell r="M9772">
            <v>1</v>
          </cell>
          <cell r="N9772">
            <v>178071</v>
          </cell>
        </row>
        <row r="9773">
          <cell r="M9773">
            <v>1</v>
          </cell>
          <cell r="N9773">
            <v>178071</v>
          </cell>
        </row>
        <row r="9774">
          <cell r="M9774">
            <v>1</v>
          </cell>
          <cell r="N9774">
            <v>178100</v>
          </cell>
        </row>
        <row r="9775">
          <cell r="M9775">
            <v>1</v>
          </cell>
          <cell r="N9775">
            <v>177977</v>
          </cell>
        </row>
        <row r="9776">
          <cell r="M9776">
            <v>1</v>
          </cell>
          <cell r="N9776">
            <v>178073</v>
          </cell>
        </row>
        <row r="9777">
          <cell r="M9777">
            <v>1</v>
          </cell>
          <cell r="N9777" t="str">
            <v>-</v>
          </cell>
        </row>
        <row r="9778">
          <cell r="M9778">
            <v>1</v>
          </cell>
          <cell r="N9778" t="str">
            <v>-</v>
          </cell>
        </row>
        <row r="9779">
          <cell r="M9779">
            <v>1</v>
          </cell>
          <cell r="N9779">
            <v>177965</v>
          </cell>
        </row>
        <row r="9780">
          <cell r="M9780">
            <v>1</v>
          </cell>
          <cell r="N9780">
            <v>177965</v>
          </cell>
        </row>
        <row r="9781">
          <cell r="M9781">
            <v>1</v>
          </cell>
          <cell r="N9781">
            <v>177965</v>
          </cell>
        </row>
        <row r="9782">
          <cell r="M9782">
            <v>1</v>
          </cell>
          <cell r="N9782">
            <v>178074</v>
          </cell>
        </row>
        <row r="9783">
          <cell r="M9783">
            <v>1</v>
          </cell>
          <cell r="N9783">
            <v>178074</v>
          </cell>
        </row>
        <row r="9784">
          <cell r="M9784">
            <v>1</v>
          </cell>
          <cell r="N9784">
            <v>178292</v>
          </cell>
        </row>
        <row r="9785">
          <cell r="M9785">
            <v>1</v>
          </cell>
          <cell r="N9785">
            <v>178292</v>
          </cell>
        </row>
        <row r="9786">
          <cell r="M9786">
            <v>1</v>
          </cell>
          <cell r="N9786">
            <v>178292</v>
          </cell>
        </row>
        <row r="9787">
          <cell r="M9787">
            <v>1</v>
          </cell>
          <cell r="N9787">
            <v>178292</v>
          </cell>
        </row>
        <row r="9788">
          <cell r="M9788">
            <v>1</v>
          </cell>
          <cell r="N9788">
            <v>178292</v>
          </cell>
        </row>
        <row r="9789">
          <cell r="M9789">
            <v>1</v>
          </cell>
          <cell r="N9789">
            <v>178292</v>
          </cell>
        </row>
        <row r="9790">
          <cell r="M9790">
            <v>1</v>
          </cell>
          <cell r="N9790">
            <v>178292</v>
          </cell>
        </row>
        <row r="9791">
          <cell r="M9791">
            <v>1</v>
          </cell>
          <cell r="N9791">
            <v>177863</v>
          </cell>
        </row>
        <row r="9792">
          <cell r="M9792">
            <v>1</v>
          </cell>
          <cell r="N9792">
            <v>177863</v>
          </cell>
        </row>
        <row r="9793">
          <cell r="M9793">
            <v>1</v>
          </cell>
          <cell r="N9793">
            <v>177863</v>
          </cell>
        </row>
        <row r="9794">
          <cell r="M9794">
            <v>1</v>
          </cell>
          <cell r="N9794">
            <v>177863</v>
          </cell>
        </row>
        <row r="9795">
          <cell r="M9795">
            <v>1</v>
          </cell>
          <cell r="N9795">
            <v>177938</v>
          </cell>
        </row>
        <row r="9796">
          <cell r="M9796">
            <v>1</v>
          </cell>
          <cell r="N9796">
            <v>177938</v>
          </cell>
        </row>
        <row r="9797">
          <cell r="M9797">
            <v>1</v>
          </cell>
          <cell r="N9797">
            <v>177938</v>
          </cell>
        </row>
        <row r="9798">
          <cell r="M9798">
            <v>1</v>
          </cell>
          <cell r="N9798">
            <v>177967</v>
          </cell>
        </row>
        <row r="9799">
          <cell r="M9799">
            <v>1</v>
          </cell>
          <cell r="N9799">
            <v>177967</v>
          </cell>
        </row>
        <row r="9800">
          <cell r="M9800">
            <v>1</v>
          </cell>
          <cell r="N9800">
            <v>178076</v>
          </cell>
        </row>
        <row r="9801">
          <cell r="M9801">
            <v>1</v>
          </cell>
          <cell r="N9801">
            <v>178293</v>
          </cell>
        </row>
        <row r="9802">
          <cell r="M9802">
            <v>1</v>
          </cell>
          <cell r="N9802">
            <v>178293</v>
          </cell>
        </row>
        <row r="9803">
          <cell r="M9803">
            <v>1</v>
          </cell>
          <cell r="N9803">
            <v>178293</v>
          </cell>
        </row>
        <row r="9804">
          <cell r="M9804">
            <v>1</v>
          </cell>
          <cell r="N9804">
            <v>178293</v>
          </cell>
        </row>
        <row r="9805">
          <cell r="M9805">
            <v>1</v>
          </cell>
          <cell r="N9805">
            <v>178293</v>
          </cell>
        </row>
        <row r="9806">
          <cell r="M9806">
            <v>1</v>
          </cell>
          <cell r="N9806">
            <v>178293</v>
          </cell>
        </row>
        <row r="9807">
          <cell r="M9807">
            <v>1</v>
          </cell>
          <cell r="N9807">
            <v>180095</v>
          </cell>
        </row>
        <row r="9808">
          <cell r="M9808">
            <v>1</v>
          </cell>
          <cell r="N9808">
            <v>180095</v>
          </cell>
        </row>
        <row r="9809">
          <cell r="M9809">
            <v>1</v>
          </cell>
          <cell r="N9809">
            <v>180136</v>
          </cell>
        </row>
        <row r="9810">
          <cell r="M9810">
            <v>1</v>
          </cell>
          <cell r="N9810">
            <v>180136</v>
          </cell>
        </row>
        <row r="9811">
          <cell r="M9811">
            <v>1</v>
          </cell>
          <cell r="N9811">
            <v>180136</v>
          </cell>
        </row>
        <row r="9812">
          <cell r="M9812">
            <v>1</v>
          </cell>
          <cell r="N9812">
            <v>180136</v>
          </cell>
        </row>
        <row r="9813">
          <cell r="M9813">
            <v>1</v>
          </cell>
          <cell r="N9813">
            <v>180136</v>
          </cell>
        </row>
        <row r="9814">
          <cell r="M9814">
            <v>1</v>
          </cell>
          <cell r="N9814">
            <v>179482</v>
          </cell>
        </row>
        <row r="9815">
          <cell r="M9815">
            <v>1</v>
          </cell>
          <cell r="N9815">
            <v>179482</v>
          </cell>
        </row>
        <row r="9816">
          <cell r="M9816">
            <v>1</v>
          </cell>
          <cell r="N9816">
            <v>179553</v>
          </cell>
        </row>
        <row r="9817">
          <cell r="M9817">
            <v>1</v>
          </cell>
          <cell r="N9817">
            <v>179719</v>
          </cell>
        </row>
        <row r="9818">
          <cell r="M9818">
            <v>1</v>
          </cell>
          <cell r="N9818">
            <v>179719</v>
          </cell>
        </row>
        <row r="9819">
          <cell r="M9819">
            <v>1</v>
          </cell>
          <cell r="N9819">
            <v>179868</v>
          </cell>
        </row>
        <row r="9820">
          <cell r="M9820">
            <v>1</v>
          </cell>
          <cell r="N9820">
            <v>179868</v>
          </cell>
        </row>
        <row r="9821">
          <cell r="M9821">
            <v>1</v>
          </cell>
          <cell r="N9821">
            <v>179868</v>
          </cell>
        </row>
        <row r="9822">
          <cell r="M9822">
            <v>1</v>
          </cell>
          <cell r="N9822">
            <v>179868</v>
          </cell>
        </row>
        <row r="9823">
          <cell r="M9823">
            <v>1</v>
          </cell>
          <cell r="N9823">
            <v>181106</v>
          </cell>
        </row>
        <row r="9824">
          <cell r="M9824">
            <v>1</v>
          </cell>
          <cell r="N9824">
            <v>179457</v>
          </cell>
        </row>
        <row r="9825">
          <cell r="M9825">
            <v>1</v>
          </cell>
          <cell r="N9825">
            <v>179457</v>
          </cell>
        </row>
        <row r="9826">
          <cell r="M9826">
            <v>1</v>
          </cell>
          <cell r="N9826">
            <v>179457</v>
          </cell>
        </row>
        <row r="9827">
          <cell r="M9827">
            <v>1</v>
          </cell>
          <cell r="N9827">
            <v>179457</v>
          </cell>
        </row>
        <row r="9828">
          <cell r="M9828">
            <v>1</v>
          </cell>
          <cell r="N9828">
            <v>179457</v>
          </cell>
        </row>
        <row r="9829">
          <cell r="M9829">
            <v>1</v>
          </cell>
          <cell r="N9829">
            <v>179584</v>
          </cell>
        </row>
        <row r="9830">
          <cell r="M9830">
            <v>1</v>
          </cell>
          <cell r="N9830">
            <v>179584</v>
          </cell>
        </row>
        <row r="9831">
          <cell r="M9831">
            <v>1</v>
          </cell>
          <cell r="N9831">
            <v>179584</v>
          </cell>
        </row>
        <row r="9832">
          <cell r="M9832">
            <v>1</v>
          </cell>
          <cell r="N9832">
            <v>179596</v>
          </cell>
        </row>
        <row r="9833">
          <cell r="M9833">
            <v>1</v>
          </cell>
          <cell r="N9833">
            <v>179925</v>
          </cell>
        </row>
        <row r="9834">
          <cell r="M9834">
            <v>1</v>
          </cell>
          <cell r="N9834">
            <v>179925</v>
          </cell>
        </row>
        <row r="9835">
          <cell r="M9835">
            <v>1</v>
          </cell>
          <cell r="N9835">
            <v>179925</v>
          </cell>
        </row>
        <row r="9836">
          <cell r="M9836">
            <v>1</v>
          </cell>
          <cell r="N9836">
            <v>179925</v>
          </cell>
        </row>
        <row r="9837">
          <cell r="M9837">
            <v>1</v>
          </cell>
          <cell r="N9837">
            <v>179925</v>
          </cell>
        </row>
        <row r="9838">
          <cell r="M9838">
            <v>1</v>
          </cell>
          <cell r="N9838">
            <v>181116</v>
          </cell>
        </row>
        <row r="9839">
          <cell r="M9839">
            <v>1</v>
          </cell>
          <cell r="N9839">
            <v>181116</v>
          </cell>
        </row>
        <row r="9840">
          <cell r="M9840">
            <v>1</v>
          </cell>
          <cell r="N9840" t="str">
            <v>-</v>
          </cell>
        </row>
        <row r="9841">
          <cell r="M9841">
            <v>2</v>
          </cell>
          <cell r="N9841">
            <v>179439</v>
          </cell>
        </row>
        <row r="9842">
          <cell r="M9842">
            <v>2</v>
          </cell>
          <cell r="N9842">
            <v>179440</v>
          </cell>
        </row>
        <row r="9843">
          <cell r="M9843">
            <v>1</v>
          </cell>
          <cell r="N9843">
            <v>179441</v>
          </cell>
        </row>
        <row r="9844">
          <cell r="M9844">
            <v>1</v>
          </cell>
          <cell r="N9844">
            <v>179556</v>
          </cell>
        </row>
        <row r="9845">
          <cell r="M9845">
            <v>1</v>
          </cell>
          <cell r="N9845">
            <v>179880</v>
          </cell>
        </row>
        <row r="9846">
          <cell r="M9846">
            <v>1</v>
          </cell>
          <cell r="N9846">
            <v>179880</v>
          </cell>
        </row>
        <row r="9847">
          <cell r="M9847">
            <v>1</v>
          </cell>
          <cell r="N9847">
            <v>181064</v>
          </cell>
        </row>
        <row r="9848">
          <cell r="M9848">
            <v>1</v>
          </cell>
          <cell r="N9848" t="str">
            <v>-</v>
          </cell>
        </row>
        <row r="9849">
          <cell r="M9849">
            <v>1</v>
          </cell>
          <cell r="N9849">
            <v>180102</v>
          </cell>
        </row>
        <row r="9850">
          <cell r="M9850">
            <v>1</v>
          </cell>
          <cell r="N9850">
            <v>180102</v>
          </cell>
        </row>
        <row r="9851">
          <cell r="M9851">
            <v>1</v>
          </cell>
          <cell r="N9851">
            <v>180102</v>
          </cell>
        </row>
        <row r="9852">
          <cell r="M9852">
            <v>1</v>
          </cell>
          <cell r="N9852">
            <v>180102</v>
          </cell>
        </row>
        <row r="9853">
          <cell r="M9853">
            <v>1</v>
          </cell>
          <cell r="N9853">
            <v>180148</v>
          </cell>
        </row>
        <row r="9854">
          <cell r="M9854">
            <v>1</v>
          </cell>
          <cell r="N9854">
            <v>180148</v>
          </cell>
        </row>
        <row r="9855">
          <cell r="M9855">
            <v>1</v>
          </cell>
          <cell r="N9855">
            <v>180148</v>
          </cell>
        </row>
        <row r="9856">
          <cell r="M9856">
            <v>1</v>
          </cell>
          <cell r="N9856">
            <v>180148</v>
          </cell>
        </row>
        <row r="9857">
          <cell r="M9857">
            <v>1</v>
          </cell>
          <cell r="N9857">
            <v>180176</v>
          </cell>
        </row>
        <row r="9858">
          <cell r="M9858">
            <v>1</v>
          </cell>
          <cell r="N9858">
            <v>180176</v>
          </cell>
        </row>
        <row r="9859">
          <cell r="M9859">
            <v>1</v>
          </cell>
          <cell r="N9859">
            <v>180176</v>
          </cell>
        </row>
        <row r="9860">
          <cell r="M9860">
            <v>1</v>
          </cell>
          <cell r="N9860">
            <v>180176</v>
          </cell>
        </row>
        <row r="9861">
          <cell r="M9861">
            <v>1</v>
          </cell>
          <cell r="N9861">
            <v>180176</v>
          </cell>
        </row>
        <row r="9862">
          <cell r="M9862">
            <v>1</v>
          </cell>
          <cell r="N9862">
            <v>180192</v>
          </cell>
        </row>
        <row r="9863">
          <cell r="M9863">
            <v>1</v>
          </cell>
          <cell r="N9863">
            <v>180192</v>
          </cell>
        </row>
        <row r="9864">
          <cell r="M9864">
            <v>1</v>
          </cell>
          <cell r="N9864">
            <v>180192</v>
          </cell>
        </row>
        <row r="9865">
          <cell r="M9865">
            <v>1</v>
          </cell>
          <cell r="N9865">
            <v>180192</v>
          </cell>
        </row>
        <row r="9866">
          <cell r="M9866">
            <v>1</v>
          </cell>
          <cell r="N9866">
            <v>180192</v>
          </cell>
        </row>
        <row r="9867">
          <cell r="M9867">
            <v>1</v>
          </cell>
          <cell r="N9867">
            <v>180230</v>
          </cell>
        </row>
        <row r="9868">
          <cell r="M9868">
            <v>1</v>
          </cell>
          <cell r="N9868">
            <v>180244</v>
          </cell>
        </row>
        <row r="9869">
          <cell r="M9869">
            <v>1</v>
          </cell>
          <cell r="N9869">
            <v>180919</v>
          </cell>
        </row>
        <row r="9870">
          <cell r="M9870">
            <v>1</v>
          </cell>
          <cell r="N9870" t="str">
            <v>-</v>
          </cell>
        </row>
        <row r="9871">
          <cell r="M9871">
            <v>1</v>
          </cell>
          <cell r="N9871">
            <v>179432</v>
          </cell>
        </row>
        <row r="9872">
          <cell r="M9872">
            <v>1</v>
          </cell>
          <cell r="N9872">
            <v>179432</v>
          </cell>
        </row>
        <row r="9873">
          <cell r="M9873">
            <v>1</v>
          </cell>
          <cell r="N9873">
            <v>179432</v>
          </cell>
        </row>
        <row r="9874">
          <cell r="M9874">
            <v>1</v>
          </cell>
          <cell r="N9874">
            <v>179530</v>
          </cell>
        </row>
        <row r="9875">
          <cell r="M9875">
            <v>1</v>
          </cell>
          <cell r="N9875">
            <v>179530</v>
          </cell>
        </row>
        <row r="9876">
          <cell r="M9876">
            <v>1</v>
          </cell>
          <cell r="N9876">
            <v>179530</v>
          </cell>
        </row>
        <row r="9877">
          <cell r="M9877">
            <v>1</v>
          </cell>
          <cell r="N9877">
            <v>179530</v>
          </cell>
        </row>
        <row r="9878">
          <cell r="M9878">
            <v>1</v>
          </cell>
          <cell r="N9878">
            <v>179530</v>
          </cell>
        </row>
        <row r="9879">
          <cell r="M9879">
            <v>1</v>
          </cell>
          <cell r="N9879">
            <v>179874</v>
          </cell>
        </row>
        <row r="9880">
          <cell r="M9880">
            <v>1</v>
          </cell>
          <cell r="N9880">
            <v>179874</v>
          </cell>
        </row>
        <row r="9881">
          <cell r="M9881">
            <v>1</v>
          </cell>
          <cell r="N9881">
            <v>179874</v>
          </cell>
        </row>
        <row r="9882">
          <cell r="M9882">
            <v>1</v>
          </cell>
          <cell r="N9882">
            <v>179874</v>
          </cell>
        </row>
        <row r="9883">
          <cell r="M9883">
            <v>1</v>
          </cell>
          <cell r="N9883">
            <v>179874</v>
          </cell>
        </row>
        <row r="9884">
          <cell r="M9884">
            <v>1</v>
          </cell>
          <cell r="N9884">
            <v>179874</v>
          </cell>
        </row>
        <row r="9885">
          <cell r="M9885">
            <v>1</v>
          </cell>
          <cell r="N9885">
            <v>179874</v>
          </cell>
        </row>
        <row r="9886">
          <cell r="M9886">
            <v>1</v>
          </cell>
          <cell r="N9886">
            <v>181095</v>
          </cell>
        </row>
        <row r="9887">
          <cell r="M9887">
            <v>1</v>
          </cell>
          <cell r="N9887">
            <v>181095</v>
          </cell>
        </row>
        <row r="9888">
          <cell r="M9888">
            <v>1</v>
          </cell>
          <cell r="N9888">
            <v>181095</v>
          </cell>
        </row>
        <row r="9889">
          <cell r="M9889">
            <v>1</v>
          </cell>
          <cell r="N9889" t="str">
            <v>-</v>
          </cell>
        </row>
        <row r="9890">
          <cell r="M9890">
            <v>1</v>
          </cell>
          <cell r="N9890" t="str">
            <v>-</v>
          </cell>
        </row>
        <row r="9891">
          <cell r="M9891">
            <v>1</v>
          </cell>
          <cell r="N9891">
            <v>179431</v>
          </cell>
        </row>
        <row r="9892">
          <cell r="M9892">
            <v>2</v>
          </cell>
          <cell r="N9892">
            <v>179433</v>
          </cell>
        </row>
        <row r="9893">
          <cell r="M9893">
            <v>1</v>
          </cell>
          <cell r="N9893">
            <v>179489</v>
          </cell>
        </row>
        <row r="9894">
          <cell r="M9894">
            <v>1</v>
          </cell>
          <cell r="N9894">
            <v>179489</v>
          </cell>
        </row>
        <row r="9895">
          <cell r="M9895">
            <v>1</v>
          </cell>
          <cell r="N9895">
            <v>179531</v>
          </cell>
        </row>
        <row r="9896">
          <cell r="M9896">
            <v>4</v>
          </cell>
          <cell r="N9896">
            <v>179713</v>
          </cell>
        </row>
        <row r="9897">
          <cell r="M9897">
            <v>1</v>
          </cell>
          <cell r="N9897">
            <v>179875</v>
          </cell>
        </row>
        <row r="9898">
          <cell r="M9898">
            <v>1</v>
          </cell>
          <cell r="N9898">
            <v>181102</v>
          </cell>
        </row>
        <row r="9899">
          <cell r="M9899">
            <v>1</v>
          </cell>
          <cell r="N9899">
            <v>181102</v>
          </cell>
        </row>
        <row r="9900">
          <cell r="M9900">
            <v>1</v>
          </cell>
          <cell r="N9900">
            <v>181102</v>
          </cell>
        </row>
        <row r="9901">
          <cell r="M9901">
            <v>1</v>
          </cell>
          <cell r="N9901">
            <v>179571</v>
          </cell>
        </row>
        <row r="9902">
          <cell r="M9902">
            <v>3</v>
          </cell>
          <cell r="N9902">
            <v>179783</v>
          </cell>
        </row>
        <row r="9903">
          <cell r="M9903">
            <v>1</v>
          </cell>
          <cell r="N9903">
            <v>179906</v>
          </cell>
        </row>
        <row r="9904">
          <cell r="M9904">
            <v>1</v>
          </cell>
          <cell r="N9904">
            <v>181065</v>
          </cell>
        </row>
        <row r="9905">
          <cell r="M9905">
            <v>1</v>
          </cell>
          <cell r="N9905">
            <v>181065</v>
          </cell>
        </row>
        <row r="9906">
          <cell r="M9906">
            <v>1</v>
          </cell>
          <cell r="N9906" t="str">
            <v>-</v>
          </cell>
        </row>
        <row r="9907">
          <cell r="M9907">
            <v>1</v>
          </cell>
          <cell r="N9907">
            <v>179450</v>
          </cell>
        </row>
        <row r="9908">
          <cell r="M9908">
            <v>1</v>
          </cell>
          <cell r="N9908">
            <v>179450</v>
          </cell>
        </row>
        <row r="9909">
          <cell r="M9909">
            <v>1</v>
          </cell>
          <cell r="N9909">
            <v>179450</v>
          </cell>
        </row>
        <row r="9910">
          <cell r="M9910">
            <v>1</v>
          </cell>
          <cell r="N9910">
            <v>179519</v>
          </cell>
        </row>
        <row r="9911">
          <cell r="M9911">
            <v>1</v>
          </cell>
          <cell r="N9911">
            <v>179519</v>
          </cell>
        </row>
        <row r="9912">
          <cell r="M9912">
            <v>1</v>
          </cell>
          <cell r="N9912">
            <v>179519</v>
          </cell>
        </row>
        <row r="9913">
          <cell r="M9913">
            <v>1</v>
          </cell>
          <cell r="N9913">
            <v>179572</v>
          </cell>
        </row>
        <row r="9914">
          <cell r="M9914">
            <v>1</v>
          </cell>
          <cell r="N9914">
            <v>179572</v>
          </cell>
        </row>
        <row r="9915">
          <cell r="M9915">
            <v>1</v>
          </cell>
          <cell r="N9915">
            <v>179572</v>
          </cell>
        </row>
        <row r="9916">
          <cell r="M9916">
            <v>1</v>
          </cell>
          <cell r="N9916">
            <v>179907</v>
          </cell>
        </row>
        <row r="9917">
          <cell r="M9917">
            <v>1</v>
          </cell>
          <cell r="N9917">
            <v>179907</v>
          </cell>
        </row>
        <row r="9918">
          <cell r="M9918">
            <v>1</v>
          </cell>
          <cell r="N9918">
            <v>179907</v>
          </cell>
        </row>
        <row r="9919">
          <cell r="M9919">
            <v>1</v>
          </cell>
          <cell r="N9919">
            <v>179907</v>
          </cell>
        </row>
        <row r="9920">
          <cell r="M9920">
            <v>1</v>
          </cell>
          <cell r="N9920">
            <v>180047</v>
          </cell>
        </row>
        <row r="9921">
          <cell r="M9921">
            <v>1</v>
          </cell>
          <cell r="N9921">
            <v>180047</v>
          </cell>
        </row>
        <row r="9922">
          <cell r="M9922">
            <v>1</v>
          </cell>
          <cell r="N9922">
            <v>181105</v>
          </cell>
        </row>
        <row r="9923">
          <cell r="M9923">
            <v>1</v>
          </cell>
          <cell r="N9923">
            <v>181105</v>
          </cell>
        </row>
        <row r="9924">
          <cell r="M9924">
            <v>1</v>
          </cell>
          <cell r="N9924">
            <v>177114</v>
          </cell>
        </row>
        <row r="9925">
          <cell r="M9925">
            <v>1</v>
          </cell>
          <cell r="N9925">
            <v>177114</v>
          </cell>
        </row>
        <row r="9926">
          <cell r="M9926">
            <v>1</v>
          </cell>
          <cell r="N9926">
            <v>177114</v>
          </cell>
        </row>
        <row r="9927">
          <cell r="M9927">
            <v>1</v>
          </cell>
          <cell r="N9927">
            <v>177156</v>
          </cell>
        </row>
        <row r="9928">
          <cell r="M9928">
            <v>1</v>
          </cell>
          <cell r="N9928">
            <v>177156</v>
          </cell>
        </row>
        <row r="9929">
          <cell r="M9929">
            <v>1</v>
          </cell>
          <cell r="N9929">
            <v>177156</v>
          </cell>
        </row>
        <row r="9930">
          <cell r="M9930">
            <v>1</v>
          </cell>
          <cell r="N9930">
            <v>177156</v>
          </cell>
        </row>
        <row r="9931">
          <cell r="M9931">
            <v>1</v>
          </cell>
          <cell r="N9931">
            <v>177156</v>
          </cell>
        </row>
        <row r="9932">
          <cell r="M9932">
            <v>1</v>
          </cell>
          <cell r="N9932">
            <v>178240</v>
          </cell>
        </row>
        <row r="9933">
          <cell r="M9933">
            <v>1</v>
          </cell>
          <cell r="N9933">
            <v>178380</v>
          </cell>
        </row>
        <row r="9934">
          <cell r="M9934">
            <v>1</v>
          </cell>
          <cell r="N9934">
            <v>178380</v>
          </cell>
        </row>
        <row r="9935">
          <cell r="M9935">
            <v>1</v>
          </cell>
          <cell r="N9935">
            <v>178380</v>
          </cell>
        </row>
        <row r="9936">
          <cell r="M9936">
            <v>1</v>
          </cell>
          <cell r="N9936">
            <v>178380</v>
          </cell>
        </row>
        <row r="9937">
          <cell r="M9937">
            <v>1</v>
          </cell>
          <cell r="N9937">
            <v>178380</v>
          </cell>
        </row>
        <row r="9938">
          <cell r="M9938">
            <v>1</v>
          </cell>
          <cell r="N9938">
            <v>178401</v>
          </cell>
        </row>
        <row r="9939">
          <cell r="M9939">
            <v>1</v>
          </cell>
          <cell r="N9939">
            <v>178401</v>
          </cell>
        </row>
        <row r="9940">
          <cell r="M9940">
            <v>1</v>
          </cell>
          <cell r="N9940">
            <v>178401</v>
          </cell>
        </row>
        <row r="9941">
          <cell r="M9941">
            <v>1</v>
          </cell>
          <cell r="N9941">
            <v>178401</v>
          </cell>
        </row>
        <row r="9942">
          <cell r="M9942">
            <v>1</v>
          </cell>
          <cell r="N9942">
            <v>179448</v>
          </cell>
        </row>
        <row r="9943">
          <cell r="M9943">
            <v>1</v>
          </cell>
          <cell r="N9943">
            <v>179448</v>
          </cell>
        </row>
        <row r="9944">
          <cell r="M9944">
            <v>1</v>
          </cell>
          <cell r="N9944">
            <v>179508</v>
          </cell>
        </row>
        <row r="9945">
          <cell r="M9945">
            <v>1</v>
          </cell>
          <cell r="N9945">
            <v>179508</v>
          </cell>
        </row>
        <row r="9946">
          <cell r="M9946">
            <v>1</v>
          </cell>
          <cell r="N9946">
            <v>179508</v>
          </cell>
        </row>
        <row r="9947">
          <cell r="M9947">
            <v>1</v>
          </cell>
          <cell r="N9947">
            <v>179564</v>
          </cell>
        </row>
        <row r="9948">
          <cell r="M9948">
            <v>1</v>
          </cell>
          <cell r="N9948">
            <v>179564</v>
          </cell>
        </row>
        <row r="9949">
          <cell r="M9949">
            <v>1</v>
          </cell>
          <cell r="N9949">
            <v>179564</v>
          </cell>
        </row>
        <row r="9950">
          <cell r="M9950">
            <v>1</v>
          </cell>
          <cell r="N9950">
            <v>179564</v>
          </cell>
        </row>
        <row r="9951">
          <cell r="M9951">
            <v>1</v>
          </cell>
          <cell r="N9951">
            <v>179564</v>
          </cell>
        </row>
        <row r="9952">
          <cell r="M9952">
            <v>1</v>
          </cell>
          <cell r="N9952">
            <v>179564</v>
          </cell>
        </row>
        <row r="9953">
          <cell r="M9953">
            <v>1</v>
          </cell>
          <cell r="N9953">
            <v>179743</v>
          </cell>
        </row>
        <row r="9954">
          <cell r="M9954">
            <v>1</v>
          </cell>
          <cell r="N9954">
            <v>179743</v>
          </cell>
        </row>
        <row r="9955">
          <cell r="M9955">
            <v>1</v>
          </cell>
          <cell r="N9955">
            <v>179896</v>
          </cell>
        </row>
        <row r="9956">
          <cell r="M9956">
            <v>1</v>
          </cell>
          <cell r="N9956">
            <v>179896</v>
          </cell>
        </row>
        <row r="9957">
          <cell r="M9957">
            <v>1</v>
          </cell>
          <cell r="N9957">
            <v>179896</v>
          </cell>
        </row>
        <row r="9958">
          <cell r="M9958">
            <v>1</v>
          </cell>
          <cell r="N9958">
            <v>179896</v>
          </cell>
        </row>
        <row r="9959">
          <cell r="M9959">
            <v>1</v>
          </cell>
          <cell r="N9959" t="str">
            <v>-</v>
          </cell>
        </row>
        <row r="9960">
          <cell r="M9960">
            <v>1</v>
          </cell>
          <cell r="N9960">
            <v>179582</v>
          </cell>
        </row>
        <row r="9961">
          <cell r="M9961">
            <v>1</v>
          </cell>
          <cell r="N9961">
            <v>179582</v>
          </cell>
        </row>
        <row r="9962">
          <cell r="M9962">
            <v>1</v>
          </cell>
          <cell r="N9962">
            <v>179582</v>
          </cell>
        </row>
        <row r="9963">
          <cell r="M9963">
            <v>1</v>
          </cell>
          <cell r="N9963">
            <v>179582</v>
          </cell>
        </row>
        <row r="9964">
          <cell r="M9964">
            <v>1</v>
          </cell>
          <cell r="N9964">
            <v>179588</v>
          </cell>
        </row>
        <row r="9965">
          <cell r="M9965">
            <v>1</v>
          </cell>
          <cell r="N9965">
            <v>179588</v>
          </cell>
        </row>
        <row r="9966">
          <cell r="M9966">
            <v>1</v>
          </cell>
          <cell r="N9966">
            <v>179917</v>
          </cell>
        </row>
        <row r="9967">
          <cell r="M9967">
            <v>1</v>
          </cell>
          <cell r="N9967">
            <v>179917</v>
          </cell>
        </row>
        <row r="9968">
          <cell r="M9968">
            <v>1</v>
          </cell>
          <cell r="N9968">
            <v>179917</v>
          </cell>
        </row>
        <row r="9969">
          <cell r="M9969">
            <v>1</v>
          </cell>
          <cell r="N9969">
            <v>181109</v>
          </cell>
        </row>
        <row r="9970">
          <cell r="M9970">
            <v>1</v>
          </cell>
          <cell r="N9970">
            <v>181109</v>
          </cell>
        </row>
        <row r="9971">
          <cell r="M9971">
            <v>1</v>
          </cell>
          <cell r="N9971">
            <v>181109</v>
          </cell>
        </row>
        <row r="9972">
          <cell r="M9972">
            <v>1</v>
          </cell>
          <cell r="N9972" t="str">
            <v>-</v>
          </cell>
        </row>
        <row r="9973">
          <cell r="M9973">
            <v>1</v>
          </cell>
          <cell r="N9973">
            <v>180096</v>
          </cell>
        </row>
        <row r="9974">
          <cell r="M9974">
            <v>1</v>
          </cell>
          <cell r="N9974">
            <v>180096</v>
          </cell>
        </row>
        <row r="9975">
          <cell r="M9975">
            <v>1</v>
          </cell>
          <cell r="N9975">
            <v>180096</v>
          </cell>
        </row>
        <row r="9976">
          <cell r="M9976">
            <v>1</v>
          </cell>
          <cell r="N9976">
            <v>180096</v>
          </cell>
        </row>
        <row r="9977">
          <cell r="M9977">
            <v>1</v>
          </cell>
          <cell r="N9977">
            <v>180096</v>
          </cell>
        </row>
        <row r="9978">
          <cell r="M9978">
            <v>1</v>
          </cell>
          <cell r="N9978">
            <v>180096</v>
          </cell>
        </row>
        <row r="9979">
          <cell r="M9979">
            <v>1</v>
          </cell>
          <cell r="N9979">
            <v>180115</v>
          </cell>
        </row>
        <row r="9980">
          <cell r="M9980">
            <v>1</v>
          </cell>
          <cell r="N9980">
            <v>180115</v>
          </cell>
        </row>
        <row r="9981">
          <cell r="M9981">
            <v>1</v>
          </cell>
          <cell r="N9981">
            <v>180137</v>
          </cell>
        </row>
        <row r="9982">
          <cell r="M9982">
            <v>1</v>
          </cell>
          <cell r="N9982">
            <v>180137</v>
          </cell>
        </row>
        <row r="9983">
          <cell r="M9983">
            <v>1</v>
          </cell>
          <cell r="N9983">
            <v>180137</v>
          </cell>
        </row>
        <row r="9984">
          <cell r="M9984">
            <v>1</v>
          </cell>
          <cell r="N9984">
            <v>180137</v>
          </cell>
        </row>
        <row r="9985">
          <cell r="M9985">
            <v>1</v>
          </cell>
          <cell r="N9985">
            <v>180137</v>
          </cell>
        </row>
        <row r="9986">
          <cell r="M9986">
            <v>1</v>
          </cell>
          <cell r="N9986">
            <v>180181</v>
          </cell>
        </row>
        <row r="9987">
          <cell r="M9987">
            <v>1</v>
          </cell>
          <cell r="N9987">
            <v>180181</v>
          </cell>
        </row>
        <row r="9988">
          <cell r="M9988">
            <v>1</v>
          </cell>
          <cell r="N9988" t="str">
            <v>-</v>
          </cell>
        </row>
        <row r="9989">
          <cell r="M9989">
            <v>2</v>
          </cell>
          <cell r="N9989" t="str">
            <v>-</v>
          </cell>
        </row>
        <row r="9990">
          <cell r="M9990">
            <v>1</v>
          </cell>
          <cell r="N9990" t="str">
            <v>-</v>
          </cell>
        </row>
        <row r="9991">
          <cell r="M9991">
            <v>1</v>
          </cell>
          <cell r="N9991">
            <v>179539</v>
          </cell>
        </row>
        <row r="9992">
          <cell r="M9992">
            <v>1</v>
          </cell>
          <cell r="N9992">
            <v>179727</v>
          </cell>
        </row>
        <row r="9993">
          <cell r="M9993">
            <v>1</v>
          </cell>
          <cell r="N9993">
            <v>179727</v>
          </cell>
        </row>
        <row r="9994">
          <cell r="M9994">
            <v>1</v>
          </cell>
          <cell r="N9994">
            <v>179886</v>
          </cell>
        </row>
        <row r="9995">
          <cell r="M9995">
            <v>1</v>
          </cell>
          <cell r="N9995">
            <v>179886</v>
          </cell>
        </row>
        <row r="9996">
          <cell r="M9996">
            <v>1</v>
          </cell>
          <cell r="N9996">
            <v>181110</v>
          </cell>
        </row>
        <row r="9997">
          <cell r="M9997">
            <v>1</v>
          </cell>
          <cell r="N9997">
            <v>179442</v>
          </cell>
        </row>
        <row r="9998">
          <cell r="M9998">
            <v>1</v>
          </cell>
          <cell r="N9998">
            <v>179728</v>
          </cell>
        </row>
        <row r="9999">
          <cell r="M9999">
            <v>1</v>
          </cell>
          <cell r="N9999">
            <v>179887</v>
          </cell>
        </row>
        <row r="10000">
          <cell r="M10000">
            <v>1</v>
          </cell>
          <cell r="N10000">
            <v>179887</v>
          </cell>
        </row>
        <row r="10001">
          <cell r="M10001">
            <v>1</v>
          </cell>
          <cell r="N10001">
            <v>180154</v>
          </cell>
        </row>
        <row r="10002">
          <cell r="M10002">
            <v>1</v>
          </cell>
          <cell r="N10002">
            <v>180154</v>
          </cell>
        </row>
        <row r="10003">
          <cell r="M10003">
            <v>1</v>
          </cell>
          <cell r="N10003">
            <v>180154</v>
          </cell>
        </row>
        <row r="10004">
          <cell r="M10004">
            <v>1</v>
          </cell>
          <cell r="N10004">
            <v>180154</v>
          </cell>
        </row>
        <row r="10005">
          <cell r="M10005">
            <v>1</v>
          </cell>
          <cell r="N10005">
            <v>180154</v>
          </cell>
        </row>
        <row r="10006">
          <cell r="M10006">
            <v>1</v>
          </cell>
          <cell r="N10006">
            <v>180197</v>
          </cell>
        </row>
        <row r="10007">
          <cell r="M10007">
            <v>1</v>
          </cell>
          <cell r="N10007">
            <v>180197</v>
          </cell>
        </row>
        <row r="10008">
          <cell r="M10008">
            <v>1</v>
          </cell>
          <cell r="N10008">
            <v>180197</v>
          </cell>
        </row>
        <row r="10009">
          <cell r="M10009">
            <v>1</v>
          </cell>
          <cell r="N10009">
            <v>180925</v>
          </cell>
        </row>
        <row r="10010">
          <cell r="M10010">
            <v>1</v>
          </cell>
          <cell r="N10010" t="str">
            <v>-</v>
          </cell>
        </row>
        <row r="10011">
          <cell r="M10011">
            <v>1</v>
          </cell>
          <cell r="N10011" t="str">
            <v>-</v>
          </cell>
        </row>
        <row r="10012">
          <cell r="M10012">
            <v>1</v>
          </cell>
          <cell r="N10012" t="str">
            <v>-</v>
          </cell>
        </row>
        <row r="10013">
          <cell r="M10013">
            <v>1</v>
          </cell>
          <cell r="N10013">
            <v>180198</v>
          </cell>
        </row>
        <row r="10014">
          <cell r="M10014">
            <v>1</v>
          </cell>
          <cell r="N10014">
            <v>180285</v>
          </cell>
        </row>
        <row r="10015">
          <cell r="M10015">
            <v>1</v>
          </cell>
          <cell r="N10015" t="str">
            <v>-</v>
          </cell>
        </row>
        <row r="10016">
          <cell r="M10016">
            <v>1</v>
          </cell>
          <cell r="N10016">
            <v>180299</v>
          </cell>
        </row>
        <row r="10017">
          <cell r="M10017">
            <v>1</v>
          </cell>
          <cell r="N10017">
            <v>180299</v>
          </cell>
        </row>
        <row r="10018">
          <cell r="M10018">
            <v>1</v>
          </cell>
          <cell r="N10018" t="str">
            <v>-</v>
          </cell>
        </row>
        <row r="10019">
          <cell r="M10019">
            <v>1</v>
          </cell>
          <cell r="N10019" t="str">
            <v>-</v>
          </cell>
        </row>
        <row r="10020">
          <cell r="M10020">
            <v>2</v>
          </cell>
          <cell r="N10020" t="str">
            <v>-</v>
          </cell>
        </row>
        <row r="10021">
          <cell r="M10021">
            <v>1</v>
          </cell>
          <cell r="N10021">
            <v>180224</v>
          </cell>
        </row>
        <row r="10022">
          <cell r="M10022">
            <v>1</v>
          </cell>
          <cell r="N10022">
            <v>180224</v>
          </cell>
        </row>
        <row r="10023">
          <cell r="M10023">
            <v>1</v>
          </cell>
          <cell r="N10023">
            <v>180224</v>
          </cell>
        </row>
        <row r="10024">
          <cell r="M10024">
            <v>1</v>
          </cell>
          <cell r="N10024">
            <v>180316</v>
          </cell>
        </row>
        <row r="10025">
          <cell r="M10025">
            <v>1</v>
          </cell>
          <cell r="N10025" t="str">
            <v>-</v>
          </cell>
        </row>
        <row r="10026">
          <cell r="M10026">
            <v>1</v>
          </cell>
          <cell r="N10026" t="str">
            <v>-</v>
          </cell>
        </row>
        <row r="10027">
          <cell r="M10027">
            <v>1</v>
          </cell>
          <cell r="N10027" t="str">
            <v>-</v>
          </cell>
        </row>
        <row r="10028">
          <cell r="M10028">
            <v>1</v>
          </cell>
          <cell r="N10028" t="str">
            <v>-</v>
          </cell>
        </row>
        <row r="10029">
          <cell r="M10029">
            <v>1</v>
          </cell>
          <cell r="N10029" t="str">
            <v>-</v>
          </cell>
        </row>
        <row r="10030">
          <cell r="M10030">
            <v>1</v>
          </cell>
          <cell r="N10030" t="str">
            <v>-</v>
          </cell>
        </row>
        <row r="10031">
          <cell r="M10031">
            <v>1</v>
          </cell>
          <cell r="N10031" t="str">
            <v>-</v>
          </cell>
        </row>
        <row r="10032">
          <cell r="M10032">
            <v>1</v>
          </cell>
          <cell r="N10032" t="str">
            <v>-</v>
          </cell>
        </row>
        <row r="10033">
          <cell r="M10033">
            <v>1</v>
          </cell>
          <cell r="N10033" t="str">
            <v>-</v>
          </cell>
        </row>
        <row r="10034">
          <cell r="M10034">
            <v>1</v>
          </cell>
          <cell r="N10034" t="str">
            <v>-</v>
          </cell>
        </row>
        <row r="10035">
          <cell r="M10035">
            <v>1</v>
          </cell>
          <cell r="N10035" t="str">
            <v>-</v>
          </cell>
        </row>
        <row r="10036">
          <cell r="M10036">
            <v>1</v>
          </cell>
          <cell r="N10036" t="str">
            <v>-</v>
          </cell>
        </row>
        <row r="10037">
          <cell r="M10037">
            <v>2</v>
          </cell>
          <cell r="N10037" t="str">
            <v>-</v>
          </cell>
        </row>
        <row r="10038">
          <cell r="M10038">
            <v>1</v>
          </cell>
          <cell r="N10038" t="str">
            <v>-</v>
          </cell>
        </row>
        <row r="10039">
          <cell r="M10039">
            <v>1</v>
          </cell>
          <cell r="N10039" t="str">
            <v>-</v>
          </cell>
        </row>
        <row r="10040">
          <cell r="M10040">
            <v>1</v>
          </cell>
          <cell r="N10040" t="str">
            <v>-</v>
          </cell>
        </row>
        <row r="10041">
          <cell r="M10041">
            <v>1</v>
          </cell>
          <cell r="N10041">
            <v>179456</v>
          </cell>
        </row>
        <row r="10042">
          <cell r="M10042">
            <v>1</v>
          </cell>
          <cell r="N10042">
            <v>179456</v>
          </cell>
        </row>
        <row r="10043">
          <cell r="M10043">
            <v>1</v>
          </cell>
          <cell r="N10043" t="str">
            <v>-</v>
          </cell>
        </row>
        <row r="10044">
          <cell r="M10044">
            <v>1</v>
          </cell>
          <cell r="N10044" t="str">
            <v>-</v>
          </cell>
        </row>
        <row r="10045">
          <cell r="M10045">
            <v>1</v>
          </cell>
          <cell r="N10045" t="str">
            <v>-</v>
          </cell>
        </row>
        <row r="10046">
          <cell r="M10046">
            <v>1</v>
          </cell>
          <cell r="N10046" t="str">
            <v>-</v>
          </cell>
        </row>
        <row r="10047">
          <cell r="M10047">
            <v>1</v>
          </cell>
          <cell r="N10047" t="str">
            <v>-</v>
          </cell>
        </row>
        <row r="10048">
          <cell r="M10048">
            <v>1</v>
          </cell>
          <cell r="N10048">
            <v>179521</v>
          </cell>
        </row>
        <row r="10049">
          <cell r="M10049">
            <v>1</v>
          </cell>
          <cell r="N10049">
            <v>179521</v>
          </cell>
        </row>
        <row r="10050">
          <cell r="M10050">
            <v>1</v>
          </cell>
          <cell r="N10050">
            <v>179574</v>
          </cell>
        </row>
        <row r="10051">
          <cell r="M10051">
            <v>1</v>
          </cell>
          <cell r="N10051">
            <v>179574</v>
          </cell>
        </row>
        <row r="10052">
          <cell r="M10052">
            <v>1</v>
          </cell>
          <cell r="N10052">
            <v>179574</v>
          </cell>
        </row>
        <row r="10053">
          <cell r="M10053">
            <v>1</v>
          </cell>
          <cell r="N10053">
            <v>179574</v>
          </cell>
        </row>
        <row r="10054">
          <cell r="M10054">
            <v>1</v>
          </cell>
          <cell r="N10054">
            <v>179909</v>
          </cell>
        </row>
        <row r="10055">
          <cell r="M10055">
            <v>1</v>
          </cell>
          <cell r="N10055">
            <v>179909</v>
          </cell>
        </row>
        <row r="10056">
          <cell r="M10056">
            <v>1</v>
          </cell>
          <cell r="N10056">
            <v>179909</v>
          </cell>
        </row>
        <row r="10057">
          <cell r="M10057">
            <v>1</v>
          </cell>
          <cell r="N10057">
            <v>179909</v>
          </cell>
        </row>
        <row r="10058">
          <cell r="M10058">
            <v>1</v>
          </cell>
          <cell r="N10058">
            <v>179909</v>
          </cell>
        </row>
        <row r="10059">
          <cell r="M10059">
            <v>1</v>
          </cell>
          <cell r="N10059">
            <v>179452</v>
          </cell>
        </row>
        <row r="10060">
          <cell r="M10060">
            <v>1</v>
          </cell>
          <cell r="N10060">
            <v>179452</v>
          </cell>
        </row>
        <row r="10061">
          <cell r="M10061">
            <v>1</v>
          </cell>
          <cell r="N10061">
            <v>179522</v>
          </cell>
        </row>
        <row r="10062">
          <cell r="M10062">
            <v>1</v>
          </cell>
          <cell r="N10062">
            <v>179522</v>
          </cell>
        </row>
        <row r="10063">
          <cell r="M10063">
            <v>1</v>
          </cell>
          <cell r="N10063">
            <v>179575</v>
          </cell>
        </row>
        <row r="10064">
          <cell r="M10064">
            <v>1</v>
          </cell>
          <cell r="N10064">
            <v>179575</v>
          </cell>
        </row>
        <row r="10065">
          <cell r="M10065">
            <v>1</v>
          </cell>
          <cell r="N10065">
            <v>179575</v>
          </cell>
        </row>
        <row r="10066">
          <cell r="M10066">
            <v>1</v>
          </cell>
          <cell r="N10066">
            <v>179575</v>
          </cell>
        </row>
        <row r="10067">
          <cell r="M10067">
            <v>1</v>
          </cell>
          <cell r="N10067">
            <v>179791</v>
          </cell>
        </row>
        <row r="10068">
          <cell r="M10068">
            <v>1</v>
          </cell>
          <cell r="N10068">
            <v>179910</v>
          </cell>
        </row>
        <row r="10069">
          <cell r="M10069">
            <v>1</v>
          </cell>
          <cell r="N10069">
            <v>181096</v>
          </cell>
        </row>
        <row r="10070">
          <cell r="M10070">
            <v>1</v>
          </cell>
          <cell r="N10070">
            <v>181096</v>
          </cell>
        </row>
        <row r="10071">
          <cell r="M10071">
            <v>1</v>
          </cell>
          <cell r="N10071">
            <v>180305</v>
          </cell>
        </row>
        <row r="10072">
          <cell r="M10072">
            <v>1</v>
          </cell>
          <cell r="N10072">
            <v>180305</v>
          </cell>
        </row>
        <row r="10073">
          <cell r="M10073">
            <v>1</v>
          </cell>
          <cell r="N10073">
            <v>180949</v>
          </cell>
        </row>
        <row r="10074">
          <cell r="M10074">
            <v>1</v>
          </cell>
          <cell r="N10074">
            <v>180949</v>
          </cell>
        </row>
        <row r="10075">
          <cell r="M10075">
            <v>1</v>
          </cell>
          <cell r="N10075">
            <v>180199</v>
          </cell>
        </row>
        <row r="10076">
          <cell r="M10076">
            <v>1</v>
          </cell>
          <cell r="N10076">
            <v>180199</v>
          </cell>
        </row>
        <row r="10077">
          <cell r="M10077">
            <v>1</v>
          </cell>
          <cell r="N10077">
            <v>180199</v>
          </cell>
        </row>
        <row r="10078">
          <cell r="M10078">
            <v>1</v>
          </cell>
          <cell r="N10078">
            <v>180199</v>
          </cell>
        </row>
        <row r="10079">
          <cell r="M10079">
            <v>1</v>
          </cell>
          <cell r="N10079">
            <v>180286</v>
          </cell>
        </row>
        <row r="10080">
          <cell r="M10080">
            <v>1</v>
          </cell>
          <cell r="N10080">
            <v>180286</v>
          </cell>
        </row>
        <row r="10081">
          <cell r="M10081">
            <v>1</v>
          </cell>
          <cell r="N10081">
            <v>180927</v>
          </cell>
        </row>
        <row r="10082">
          <cell r="M10082">
            <v>1</v>
          </cell>
          <cell r="N10082" t="str">
            <v>-</v>
          </cell>
        </row>
        <row r="10083">
          <cell r="M10083">
            <v>1</v>
          </cell>
          <cell r="N10083">
            <v>179560</v>
          </cell>
        </row>
        <row r="10084">
          <cell r="M10084">
            <v>1</v>
          </cell>
          <cell r="N10084">
            <v>179560</v>
          </cell>
        </row>
        <row r="10085">
          <cell r="M10085">
            <v>1</v>
          </cell>
          <cell r="N10085">
            <v>179560</v>
          </cell>
        </row>
        <row r="10086">
          <cell r="M10086">
            <v>1</v>
          </cell>
          <cell r="N10086">
            <v>179731</v>
          </cell>
        </row>
        <row r="10087">
          <cell r="M10087">
            <v>1</v>
          </cell>
          <cell r="N10087">
            <v>179731</v>
          </cell>
        </row>
        <row r="10088">
          <cell r="M10088">
            <v>1</v>
          </cell>
          <cell r="N10088">
            <v>179890</v>
          </cell>
        </row>
        <row r="10089">
          <cell r="M10089">
            <v>1</v>
          </cell>
          <cell r="N10089">
            <v>179890</v>
          </cell>
        </row>
        <row r="10090">
          <cell r="M10090">
            <v>1</v>
          </cell>
          <cell r="N10090">
            <v>180200</v>
          </cell>
        </row>
        <row r="10091">
          <cell r="M10091">
            <v>1</v>
          </cell>
          <cell r="N10091">
            <v>181072</v>
          </cell>
        </row>
        <row r="10092">
          <cell r="M10092">
            <v>1</v>
          </cell>
          <cell r="N10092">
            <v>181072</v>
          </cell>
        </row>
        <row r="10093">
          <cell r="M10093">
            <v>1</v>
          </cell>
          <cell r="N10093">
            <v>181072</v>
          </cell>
        </row>
        <row r="10094">
          <cell r="M10094">
            <v>1</v>
          </cell>
          <cell r="N10094">
            <v>181072</v>
          </cell>
        </row>
        <row r="10095">
          <cell r="M10095">
            <v>1</v>
          </cell>
          <cell r="N10095">
            <v>181072</v>
          </cell>
        </row>
        <row r="10096">
          <cell r="M10096">
            <v>1</v>
          </cell>
          <cell r="N10096">
            <v>180100</v>
          </cell>
        </row>
        <row r="10097">
          <cell r="M10097">
            <v>1</v>
          </cell>
          <cell r="N10097">
            <v>180100</v>
          </cell>
        </row>
        <row r="10098">
          <cell r="M10098">
            <v>1</v>
          </cell>
          <cell r="N10098">
            <v>180100</v>
          </cell>
        </row>
        <row r="10099">
          <cell r="M10099">
            <v>1</v>
          </cell>
          <cell r="N10099">
            <v>180100</v>
          </cell>
        </row>
        <row r="10100">
          <cell r="M10100">
            <v>2</v>
          </cell>
          <cell r="N10100">
            <v>180122</v>
          </cell>
        </row>
        <row r="10101">
          <cell r="M10101">
            <v>1</v>
          </cell>
          <cell r="N10101">
            <v>180145</v>
          </cell>
        </row>
        <row r="10102">
          <cell r="M10102">
            <v>1</v>
          </cell>
          <cell r="N10102">
            <v>180145</v>
          </cell>
        </row>
        <row r="10103">
          <cell r="M10103">
            <v>1</v>
          </cell>
          <cell r="N10103">
            <v>180145</v>
          </cell>
        </row>
        <row r="10104">
          <cell r="M10104">
            <v>1</v>
          </cell>
          <cell r="N10104">
            <v>180145</v>
          </cell>
        </row>
        <row r="10105">
          <cell r="M10105">
            <v>1</v>
          </cell>
          <cell r="N10105">
            <v>180145</v>
          </cell>
        </row>
        <row r="10106">
          <cell r="M10106">
            <v>1</v>
          </cell>
          <cell r="N10106">
            <v>180190</v>
          </cell>
        </row>
        <row r="10107">
          <cell r="M10107">
            <v>2</v>
          </cell>
          <cell r="N10107">
            <v>180242</v>
          </cell>
        </row>
        <row r="10108">
          <cell r="M10108">
            <v>2</v>
          </cell>
          <cell r="N10108">
            <v>180242</v>
          </cell>
        </row>
        <row r="10109">
          <cell r="M10109">
            <v>1</v>
          </cell>
          <cell r="N10109">
            <v>181670</v>
          </cell>
        </row>
        <row r="10110">
          <cell r="M10110">
            <v>1</v>
          </cell>
          <cell r="N10110">
            <v>181728</v>
          </cell>
        </row>
        <row r="10111">
          <cell r="M10111">
            <v>1</v>
          </cell>
          <cell r="N10111">
            <v>181728</v>
          </cell>
        </row>
        <row r="10112">
          <cell r="M10112">
            <v>1</v>
          </cell>
          <cell r="N10112">
            <v>181771</v>
          </cell>
        </row>
        <row r="10113">
          <cell r="M10113">
            <v>1</v>
          </cell>
          <cell r="N10113">
            <v>181771</v>
          </cell>
        </row>
        <row r="10114">
          <cell r="M10114">
            <v>1</v>
          </cell>
          <cell r="N10114">
            <v>181947</v>
          </cell>
        </row>
        <row r="10115">
          <cell r="M10115">
            <v>1</v>
          </cell>
          <cell r="N10115">
            <v>181955</v>
          </cell>
        </row>
        <row r="10116">
          <cell r="M10116">
            <v>1</v>
          </cell>
          <cell r="N10116">
            <v>181955</v>
          </cell>
        </row>
        <row r="10117">
          <cell r="M10117">
            <v>1</v>
          </cell>
          <cell r="N10117">
            <v>181956</v>
          </cell>
        </row>
        <row r="10118">
          <cell r="M10118">
            <v>1</v>
          </cell>
          <cell r="N10118">
            <v>181956</v>
          </cell>
        </row>
        <row r="10119">
          <cell r="M10119">
            <v>1</v>
          </cell>
          <cell r="N10119">
            <v>181956</v>
          </cell>
        </row>
        <row r="10120">
          <cell r="M10120">
            <v>1</v>
          </cell>
          <cell r="N10120">
            <v>181956</v>
          </cell>
        </row>
        <row r="10121">
          <cell r="M10121">
            <v>1</v>
          </cell>
          <cell r="N10121">
            <v>181956</v>
          </cell>
        </row>
        <row r="10122">
          <cell r="M10122">
            <v>1</v>
          </cell>
          <cell r="N10122">
            <v>181958</v>
          </cell>
        </row>
        <row r="10123">
          <cell r="M10123">
            <v>1</v>
          </cell>
          <cell r="N10123">
            <v>181958</v>
          </cell>
        </row>
        <row r="10124">
          <cell r="M10124">
            <v>1</v>
          </cell>
          <cell r="N10124">
            <v>181958</v>
          </cell>
        </row>
        <row r="10125">
          <cell r="M10125">
            <v>1</v>
          </cell>
          <cell r="N10125">
            <v>181958</v>
          </cell>
        </row>
        <row r="10126">
          <cell r="M10126">
            <v>1</v>
          </cell>
          <cell r="N10126">
            <v>181958</v>
          </cell>
        </row>
        <row r="10127">
          <cell r="M10127">
            <v>1</v>
          </cell>
          <cell r="N10127">
            <v>181960</v>
          </cell>
        </row>
        <row r="10128">
          <cell r="M10128">
            <v>1</v>
          </cell>
          <cell r="N10128">
            <v>181961</v>
          </cell>
        </row>
        <row r="10129">
          <cell r="M10129">
            <v>1</v>
          </cell>
          <cell r="N10129">
            <v>182702</v>
          </cell>
        </row>
        <row r="10130">
          <cell r="M10130">
            <v>1</v>
          </cell>
          <cell r="N10130">
            <v>182702</v>
          </cell>
        </row>
        <row r="10131">
          <cell r="M10131">
            <v>1</v>
          </cell>
          <cell r="N10131">
            <v>182703</v>
          </cell>
        </row>
        <row r="10132">
          <cell r="M10132">
            <v>1</v>
          </cell>
          <cell r="N10132">
            <v>182932</v>
          </cell>
        </row>
        <row r="10133">
          <cell r="M10133">
            <v>1</v>
          </cell>
          <cell r="N10133">
            <v>182932</v>
          </cell>
        </row>
        <row r="10134">
          <cell r="M10134">
            <v>1</v>
          </cell>
          <cell r="N10134">
            <v>181629</v>
          </cell>
        </row>
        <row r="10135">
          <cell r="M10135">
            <v>1</v>
          </cell>
          <cell r="N10135">
            <v>181629</v>
          </cell>
        </row>
        <row r="10136">
          <cell r="M10136">
            <v>1</v>
          </cell>
          <cell r="N10136">
            <v>181689</v>
          </cell>
        </row>
        <row r="10137">
          <cell r="M10137">
            <v>1</v>
          </cell>
          <cell r="N10137">
            <v>181752</v>
          </cell>
        </row>
        <row r="10138">
          <cell r="M10138">
            <v>1</v>
          </cell>
          <cell r="N10138">
            <v>181752</v>
          </cell>
        </row>
        <row r="10139">
          <cell r="M10139">
            <v>1</v>
          </cell>
          <cell r="N10139">
            <v>181752</v>
          </cell>
        </row>
        <row r="10140">
          <cell r="M10140">
            <v>1</v>
          </cell>
          <cell r="N10140">
            <v>182377</v>
          </cell>
        </row>
        <row r="10141">
          <cell r="M10141">
            <v>1</v>
          </cell>
          <cell r="N10141">
            <v>182377</v>
          </cell>
        </row>
        <row r="10142">
          <cell r="M10142">
            <v>1</v>
          </cell>
          <cell r="N10142">
            <v>182377</v>
          </cell>
        </row>
        <row r="10143">
          <cell r="M10143">
            <v>1</v>
          </cell>
          <cell r="N10143">
            <v>182377</v>
          </cell>
        </row>
        <row r="10144">
          <cell r="M10144">
            <v>1</v>
          </cell>
          <cell r="N10144">
            <v>182377</v>
          </cell>
        </row>
        <row r="10145">
          <cell r="M10145">
            <v>1</v>
          </cell>
          <cell r="N10145">
            <v>182533</v>
          </cell>
        </row>
        <row r="10146">
          <cell r="M10146">
            <v>1</v>
          </cell>
          <cell r="N10146">
            <v>182533</v>
          </cell>
        </row>
        <row r="10147">
          <cell r="M10147">
            <v>1</v>
          </cell>
          <cell r="N10147">
            <v>182533</v>
          </cell>
        </row>
        <row r="10148">
          <cell r="M10148">
            <v>1</v>
          </cell>
          <cell r="N10148">
            <v>182533</v>
          </cell>
        </row>
        <row r="10149">
          <cell r="M10149">
            <v>1</v>
          </cell>
          <cell r="N10149">
            <v>182657</v>
          </cell>
        </row>
        <row r="10150">
          <cell r="M10150">
            <v>1</v>
          </cell>
          <cell r="N10150">
            <v>182763</v>
          </cell>
        </row>
        <row r="10151">
          <cell r="M10151">
            <v>1</v>
          </cell>
          <cell r="N10151">
            <v>182944</v>
          </cell>
        </row>
        <row r="10152">
          <cell r="M10152">
            <v>1</v>
          </cell>
          <cell r="N10152">
            <v>182944</v>
          </cell>
        </row>
        <row r="10153">
          <cell r="M10153">
            <v>1</v>
          </cell>
          <cell r="N10153">
            <v>183520</v>
          </cell>
        </row>
        <row r="10154">
          <cell r="M10154">
            <v>1</v>
          </cell>
          <cell r="N10154" t="str">
            <v>-</v>
          </cell>
        </row>
        <row r="10155">
          <cell r="M10155">
            <v>1</v>
          </cell>
          <cell r="N10155" t="str">
            <v>-</v>
          </cell>
        </row>
        <row r="10156">
          <cell r="M10156">
            <v>1</v>
          </cell>
          <cell r="N10156">
            <v>181665</v>
          </cell>
        </row>
        <row r="10157">
          <cell r="M10157">
            <v>1</v>
          </cell>
          <cell r="N10157">
            <v>181665</v>
          </cell>
        </row>
        <row r="10158">
          <cell r="M10158">
            <v>1</v>
          </cell>
          <cell r="N10158">
            <v>181743</v>
          </cell>
        </row>
        <row r="10159">
          <cell r="M10159">
            <v>1</v>
          </cell>
          <cell r="N10159">
            <v>181743</v>
          </cell>
        </row>
        <row r="10160">
          <cell r="M10160">
            <v>1</v>
          </cell>
          <cell r="N10160">
            <v>181743</v>
          </cell>
        </row>
        <row r="10161">
          <cell r="M10161">
            <v>1</v>
          </cell>
          <cell r="N10161">
            <v>181743</v>
          </cell>
        </row>
        <row r="10162">
          <cell r="M10162">
            <v>1</v>
          </cell>
          <cell r="N10162">
            <v>181743</v>
          </cell>
        </row>
        <row r="10163">
          <cell r="M10163">
            <v>1</v>
          </cell>
          <cell r="N10163">
            <v>181781</v>
          </cell>
        </row>
        <row r="10164">
          <cell r="M10164">
            <v>1</v>
          </cell>
          <cell r="N10164">
            <v>181781</v>
          </cell>
        </row>
        <row r="10165">
          <cell r="M10165">
            <v>1</v>
          </cell>
          <cell r="N10165">
            <v>181781</v>
          </cell>
        </row>
        <row r="10166">
          <cell r="M10166">
            <v>1</v>
          </cell>
          <cell r="N10166">
            <v>181781</v>
          </cell>
        </row>
        <row r="10167">
          <cell r="M10167">
            <v>1</v>
          </cell>
          <cell r="N10167">
            <v>181781</v>
          </cell>
        </row>
        <row r="10168">
          <cell r="M10168">
            <v>1</v>
          </cell>
          <cell r="N10168">
            <v>182718</v>
          </cell>
        </row>
        <row r="10169">
          <cell r="M10169">
            <v>1</v>
          </cell>
          <cell r="N10169">
            <v>182718</v>
          </cell>
        </row>
        <row r="10170">
          <cell r="M10170">
            <v>2</v>
          </cell>
          <cell r="N10170">
            <v>182980</v>
          </cell>
        </row>
        <row r="10171">
          <cell r="M10171">
            <v>2</v>
          </cell>
          <cell r="N10171">
            <v>182980</v>
          </cell>
        </row>
        <row r="10172">
          <cell r="M10172">
            <v>2</v>
          </cell>
          <cell r="N10172">
            <v>182980</v>
          </cell>
        </row>
        <row r="10173">
          <cell r="M10173">
            <v>2</v>
          </cell>
          <cell r="N10173">
            <v>182980</v>
          </cell>
        </row>
        <row r="10174">
          <cell r="M10174">
            <v>2</v>
          </cell>
          <cell r="N10174">
            <v>182980</v>
          </cell>
        </row>
        <row r="10175">
          <cell r="M10175">
            <v>1</v>
          </cell>
          <cell r="N10175">
            <v>181641</v>
          </cell>
        </row>
        <row r="10176">
          <cell r="M10176">
            <v>1</v>
          </cell>
          <cell r="N10176">
            <v>181641</v>
          </cell>
        </row>
        <row r="10177">
          <cell r="M10177">
            <v>1</v>
          </cell>
          <cell r="N10177">
            <v>181641</v>
          </cell>
        </row>
        <row r="10178">
          <cell r="M10178">
            <v>1</v>
          </cell>
          <cell r="N10178">
            <v>181641</v>
          </cell>
        </row>
        <row r="10179">
          <cell r="M10179">
            <v>1</v>
          </cell>
          <cell r="N10179">
            <v>181641</v>
          </cell>
        </row>
        <row r="10180">
          <cell r="M10180">
            <v>1</v>
          </cell>
          <cell r="N10180">
            <v>181641</v>
          </cell>
        </row>
        <row r="10181">
          <cell r="M10181">
            <v>1</v>
          </cell>
          <cell r="N10181">
            <v>181641</v>
          </cell>
        </row>
        <row r="10182">
          <cell r="M10182">
            <v>1</v>
          </cell>
          <cell r="N10182">
            <v>181641</v>
          </cell>
        </row>
        <row r="10183">
          <cell r="M10183">
            <v>1</v>
          </cell>
          <cell r="N10183">
            <v>181641</v>
          </cell>
        </row>
        <row r="10184">
          <cell r="M10184">
            <v>1</v>
          </cell>
          <cell r="N10184">
            <v>181641</v>
          </cell>
        </row>
        <row r="10185">
          <cell r="M10185">
            <v>1</v>
          </cell>
          <cell r="N10185">
            <v>181641</v>
          </cell>
        </row>
        <row r="10186">
          <cell r="M10186">
            <v>1</v>
          </cell>
          <cell r="N10186">
            <v>181641</v>
          </cell>
        </row>
        <row r="10187">
          <cell r="M10187">
            <v>1</v>
          </cell>
          <cell r="N10187">
            <v>181641</v>
          </cell>
        </row>
        <row r="10188">
          <cell r="M10188">
            <v>1</v>
          </cell>
          <cell r="N10188">
            <v>181641</v>
          </cell>
        </row>
        <row r="10189">
          <cell r="M10189">
            <v>1</v>
          </cell>
          <cell r="N10189">
            <v>181641</v>
          </cell>
        </row>
        <row r="10190">
          <cell r="M10190">
            <v>1</v>
          </cell>
          <cell r="N10190">
            <v>181641</v>
          </cell>
        </row>
        <row r="10191">
          <cell r="M10191">
            <v>1</v>
          </cell>
          <cell r="N10191">
            <v>181641</v>
          </cell>
        </row>
        <row r="10192">
          <cell r="M10192">
            <v>1</v>
          </cell>
          <cell r="N10192">
            <v>181641</v>
          </cell>
        </row>
        <row r="10193">
          <cell r="M10193">
            <v>1</v>
          </cell>
          <cell r="N10193">
            <v>181701</v>
          </cell>
        </row>
        <row r="10194">
          <cell r="M10194">
            <v>1</v>
          </cell>
          <cell r="N10194">
            <v>181701</v>
          </cell>
        </row>
        <row r="10195">
          <cell r="M10195">
            <v>1</v>
          </cell>
          <cell r="N10195">
            <v>181701</v>
          </cell>
        </row>
        <row r="10196">
          <cell r="M10196">
            <v>1</v>
          </cell>
          <cell r="N10196">
            <v>181701</v>
          </cell>
        </row>
        <row r="10197">
          <cell r="M10197">
            <v>1</v>
          </cell>
          <cell r="N10197">
            <v>181701</v>
          </cell>
        </row>
        <row r="10198">
          <cell r="M10198">
            <v>1</v>
          </cell>
          <cell r="N10198">
            <v>181756</v>
          </cell>
        </row>
        <row r="10199">
          <cell r="M10199">
            <v>1</v>
          </cell>
          <cell r="N10199">
            <v>181756</v>
          </cell>
        </row>
        <row r="10200">
          <cell r="M10200">
            <v>1</v>
          </cell>
          <cell r="N10200">
            <v>181756</v>
          </cell>
        </row>
        <row r="10201">
          <cell r="M10201">
            <v>1</v>
          </cell>
          <cell r="N10201">
            <v>181756</v>
          </cell>
        </row>
        <row r="10202">
          <cell r="M10202">
            <v>1</v>
          </cell>
          <cell r="N10202">
            <v>181756</v>
          </cell>
        </row>
        <row r="10203">
          <cell r="M10203">
            <v>1</v>
          </cell>
          <cell r="N10203">
            <v>181756</v>
          </cell>
        </row>
        <row r="10204">
          <cell r="M10204">
            <v>1</v>
          </cell>
          <cell r="N10204">
            <v>181756</v>
          </cell>
        </row>
        <row r="10205">
          <cell r="M10205">
            <v>2</v>
          </cell>
          <cell r="N10205">
            <v>181812</v>
          </cell>
        </row>
        <row r="10206">
          <cell r="M10206">
            <v>2</v>
          </cell>
          <cell r="N10206">
            <v>181812</v>
          </cell>
        </row>
        <row r="10207">
          <cell r="M10207">
            <v>2</v>
          </cell>
          <cell r="N10207">
            <v>181813</v>
          </cell>
        </row>
        <row r="10208">
          <cell r="M10208">
            <v>2</v>
          </cell>
          <cell r="N10208">
            <v>181813</v>
          </cell>
        </row>
        <row r="10209">
          <cell r="M10209">
            <v>2</v>
          </cell>
          <cell r="N10209">
            <v>181813</v>
          </cell>
        </row>
        <row r="10210">
          <cell r="M10210">
            <v>4</v>
          </cell>
          <cell r="N10210">
            <v>181912</v>
          </cell>
        </row>
        <row r="10211">
          <cell r="M10211">
            <v>4</v>
          </cell>
          <cell r="N10211">
            <v>181912</v>
          </cell>
        </row>
        <row r="10212">
          <cell r="M10212">
            <v>4</v>
          </cell>
          <cell r="N10212">
            <v>181913</v>
          </cell>
        </row>
        <row r="10213">
          <cell r="M10213">
            <v>4</v>
          </cell>
          <cell r="N10213">
            <v>181913</v>
          </cell>
        </row>
        <row r="10214">
          <cell r="M10214">
            <v>4</v>
          </cell>
          <cell r="N10214">
            <v>181915</v>
          </cell>
        </row>
        <row r="10215">
          <cell r="M10215">
            <v>4</v>
          </cell>
          <cell r="N10215">
            <v>181915</v>
          </cell>
        </row>
        <row r="10216">
          <cell r="M10216">
            <v>1</v>
          </cell>
          <cell r="N10216">
            <v>182385</v>
          </cell>
        </row>
        <row r="10217">
          <cell r="M10217">
            <v>1</v>
          </cell>
          <cell r="N10217">
            <v>182385</v>
          </cell>
        </row>
        <row r="10218">
          <cell r="M10218">
            <v>1</v>
          </cell>
          <cell r="N10218">
            <v>182385</v>
          </cell>
        </row>
        <row r="10219">
          <cell r="M10219">
            <v>1</v>
          </cell>
          <cell r="N10219">
            <v>182385</v>
          </cell>
        </row>
        <row r="10220">
          <cell r="M10220">
            <v>1</v>
          </cell>
          <cell r="N10220">
            <v>182385</v>
          </cell>
        </row>
        <row r="10221">
          <cell r="M10221">
            <v>2</v>
          </cell>
          <cell r="N10221">
            <v>182396</v>
          </cell>
        </row>
        <row r="10222">
          <cell r="M10222">
            <v>2</v>
          </cell>
          <cell r="N10222">
            <v>182396</v>
          </cell>
        </row>
        <row r="10223">
          <cell r="M10223">
            <v>2</v>
          </cell>
          <cell r="N10223">
            <v>182408</v>
          </cell>
        </row>
        <row r="10224">
          <cell r="M10224">
            <v>2</v>
          </cell>
          <cell r="N10224">
            <v>182408</v>
          </cell>
        </row>
        <row r="10225">
          <cell r="M10225">
            <v>1</v>
          </cell>
          <cell r="N10225">
            <v>182541</v>
          </cell>
        </row>
        <row r="10226">
          <cell r="M10226">
            <v>1</v>
          </cell>
          <cell r="N10226">
            <v>182541</v>
          </cell>
        </row>
        <row r="10227">
          <cell r="M10227">
            <v>1</v>
          </cell>
          <cell r="N10227">
            <v>182541</v>
          </cell>
        </row>
        <row r="10228">
          <cell r="M10228">
            <v>1</v>
          </cell>
          <cell r="N10228">
            <v>182541</v>
          </cell>
        </row>
        <row r="10229">
          <cell r="M10229">
            <v>1</v>
          </cell>
          <cell r="N10229">
            <v>182541</v>
          </cell>
        </row>
        <row r="10230">
          <cell r="M10230">
            <v>1</v>
          </cell>
          <cell r="N10230">
            <v>182541</v>
          </cell>
        </row>
        <row r="10231">
          <cell r="M10231">
            <v>1</v>
          </cell>
          <cell r="N10231">
            <v>182541</v>
          </cell>
        </row>
        <row r="10232">
          <cell r="M10232">
            <v>1</v>
          </cell>
          <cell r="N10232">
            <v>182541</v>
          </cell>
        </row>
        <row r="10233">
          <cell r="M10233">
            <v>1</v>
          </cell>
          <cell r="N10233">
            <v>182596</v>
          </cell>
        </row>
        <row r="10234">
          <cell r="M10234">
            <v>1</v>
          </cell>
          <cell r="N10234">
            <v>182596</v>
          </cell>
        </row>
        <row r="10235">
          <cell r="M10235">
            <v>1</v>
          </cell>
          <cell r="N10235">
            <v>182596</v>
          </cell>
        </row>
        <row r="10236">
          <cell r="M10236">
            <v>1</v>
          </cell>
          <cell r="N10236">
            <v>182596</v>
          </cell>
        </row>
        <row r="10237">
          <cell r="M10237">
            <v>1</v>
          </cell>
          <cell r="N10237">
            <v>182596</v>
          </cell>
        </row>
        <row r="10238">
          <cell r="M10238">
            <v>1</v>
          </cell>
          <cell r="N10238">
            <v>182596</v>
          </cell>
        </row>
        <row r="10239">
          <cell r="M10239">
            <v>1</v>
          </cell>
          <cell r="N10239">
            <v>182596</v>
          </cell>
        </row>
        <row r="10240">
          <cell r="M10240">
            <v>1</v>
          </cell>
          <cell r="N10240">
            <v>182596</v>
          </cell>
        </row>
        <row r="10241">
          <cell r="M10241">
            <v>1</v>
          </cell>
          <cell r="N10241">
            <v>182596</v>
          </cell>
        </row>
        <row r="10242">
          <cell r="M10242">
            <v>1</v>
          </cell>
          <cell r="N10242">
            <v>182596</v>
          </cell>
        </row>
        <row r="10243">
          <cell r="M10243">
            <v>1</v>
          </cell>
          <cell r="N10243">
            <v>182596</v>
          </cell>
        </row>
        <row r="10244">
          <cell r="M10244">
            <v>1</v>
          </cell>
          <cell r="N10244">
            <v>182596</v>
          </cell>
        </row>
        <row r="10245">
          <cell r="M10245">
            <v>1</v>
          </cell>
          <cell r="N10245">
            <v>182596</v>
          </cell>
        </row>
        <row r="10246">
          <cell r="M10246">
            <v>1</v>
          </cell>
          <cell r="N10246">
            <v>182596</v>
          </cell>
        </row>
        <row r="10247">
          <cell r="M10247">
            <v>1</v>
          </cell>
          <cell r="N10247">
            <v>182596</v>
          </cell>
        </row>
        <row r="10248">
          <cell r="M10248">
            <v>1</v>
          </cell>
          <cell r="N10248">
            <v>182596</v>
          </cell>
        </row>
        <row r="10249">
          <cell r="M10249">
            <v>1</v>
          </cell>
          <cell r="N10249">
            <v>182596</v>
          </cell>
        </row>
        <row r="10250">
          <cell r="M10250">
            <v>1</v>
          </cell>
          <cell r="N10250">
            <v>182596</v>
          </cell>
        </row>
        <row r="10251">
          <cell r="M10251">
            <v>1</v>
          </cell>
          <cell r="N10251">
            <v>182596</v>
          </cell>
        </row>
        <row r="10252">
          <cell r="M10252">
            <v>1</v>
          </cell>
          <cell r="N10252">
            <v>182596</v>
          </cell>
        </row>
        <row r="10253">
          <cell r="M10253">
            <v>1</v>
          </cell>
          <cell r="N10253">
            <v>182596</v>
          </cell>
        </row>
        <row r="10254">
          <cell r="M10254">
            <v>1</v>
          </cell>
          <cell r="N10254">
            <v>182596</v>
          </cell>
        </row>
        <row r="10255">
          <cell r="M10255">
            <v>1</v>
          </cell>
          <cell r="N10255">
            <v>182596</v>
          </cell>
        </row>
        <row r="10256">
          <cell r="M10256">
            <v>1</v>
          </cell>
          <cell r="N10256">
            <v>182596</v>
          </cell>
        </row>
        <row r="10257">
          <cell r="M10257">
            <v>1</v>
          </cell>
          <cell r="N10257">
            <v>182620</v>
          </cell>
        </row>
        <row r="10258">
          <cell r="M10258">
            <v>1</v>
          </cell>
          <cell r="N10258">
            <v>182620</v>
          </cell>
        </row>
        <row r="10259">
          <cell r="M10259">
            <v>1</v>
          </cell>
          <cell r="N10259">
            <v>182620</v>
          </cell>
        </row>
        <row r="10260">
          <cell r="M10260">
            <v>1</v>
          </cell>
          <cell r="N10260">
            <v>182620</v>
          </cell>
        </row>
        <row r="10261">
          <cell r="M10261">
            <v>1</v>
          </cell>
          <cell r="N10261">
            <v>182620</v>
          </cell>
        </row>
        <row r="10262">
          <cell r="M10262">
            <v>1</v>
          </cell>
          <cell r="N10262">
            <v>182620</v>
          </cell>
        </row>
        <row r="10263">
          <cell r="M10263">
            <v>1</v>
          </cell>
          <cell r="N10263">
            <v>182623</v>
          </cell>
        </row>
        <row r="10264">
          <cell r="M10264">
            <v>1</v>
          </cell>
          <cell r="N10264">
            <v>182651</v>
          </cell>
        </row>
        <row r="10265">
          <cell r="M10265">
            <v>1</v>
          </cell>
          <cell r="N10265">
            <v>182651</v>
          </cell>
        </row>
        <row r="10266">
          <cell r="M10266">
            <v>1</v>
          </cell>
          <cell r="N10266">
            <v>182670</v>
          </cell>
        </row>
        <row r="10267">
          <cell r="M10267">
            <v>1</v>
          </cell>
          <cell r="N10267">
            <v>182670</v>
          </cell>
        </row>
        <row r="10268">
          <cell r="M10268">
            <v>1</v>
          </cell>
          <cell r="N10268">
            <v>182670</v>
          </cell>
        </row>
        <row r="10269">
          <cell r="M10269">
            <v>1</v>
          </cell>
          <cell r="N10269">
            <v>182670</v>
          </cell>
        </row>
        <row r="10270">
          <cell r="M10270">
            <v>1</v>
          </cell>
          <cell r="N10270">
            <v>182670</v>
          </cell>
        </row>
        <row r="10271">
          <cell r="M10271">
            <v>1</v>
          </cell>
          <cell r="N10271">
            <v>182670</v>
          </cell>
        </row>
        <row r="10272">
          <cell r="M10272">
            <v>1</v>
          </cell>
          <cell r="N10272">
            <v>182670</v>
          </cell>
        </row>
        <row r="10273">
          <cell r="M10273">
            <v>1</v>
          </cell>
          <cell r="N10273">
            <v>182670</v>
          </cell>
        </row>
        <row r="10274">
          <cell r="M10274">
            <v>1</v>
          </cell>
          <cell r="N10274">
            <v>182670</v>
          </cell>
        </row>
        <row r="10275">
          <cell r="M10275">
            <v>1</v>
          </cell>
          <cell r="N10275">
            <v>182670</v>
          </cell>
        </row>
        <row r="10276">
          <cell r="M10276">
            <v>1</v>
          </cell>
          <cell r="N10276">
            <v>182771</v>
          </cell>
        </row>
        <row r="10277">
          <cell r="M10277">
            <v>1</v>
          </cell>
          <cell r="N10277">
            <v>182771</v>
          </cell>
        </row>
        <row r="10278">
          <cell r="M10278">
            <v>1</v>
          </cell>
          <cell r="N10278">
            <v>182794</v>
          </cell>
        </row>
        <row r="10279">
          <cell r="M10279">
            <v>1</v>
          </cell>
          <cell r="N10279">
            <v>182794</v>
          </cell>
        </row>
        <row r="10280">
          <cell r="M10280">
            <v>3</v>
          </cell>
          <cell r="N10280">
            <v>182926</v>
          </cell>
        </row>
        <row r="10281">
          <cell r="M10281">
            <v>3</v>
          </cell>
          <cell r="N10281">
            <v>182926</v>
          </cell>
        </row>
        <row r="10282">
          <cell r="M10282">
            <v>3</v>
          </cell>
          <cell r="N10282">
            <v>182926</v>
          </cell>
        </row>
        <row r="10283">
          <cell r="M10283">
            <v>3</v>
          </cell>
          <cell r="N10283">
            <v>182926</v>
          </cell>
        </row>
        <row r="10284">
          <cell r="M10284">
            <v>3</v>
          </cell>
          <cell r="N10284">
            <v>182926</v>
          </cell>
        </row>
        <row r="10285">
          <cell r="M10285">
            <v>3</v>
          </cell>
          <cell r="N10285">
            <v>182929</v>
          </cell>
        </row>
        <row r="10286">
          <cell r="M10286">
            <v>3</v>
          </cell>
          <cell r="N10286">
            <v>182929</v>
          </cell>
        </row>
        <row r="10287">
          <cell r="M10287">
            <v>3</v>
          </cell>
          <cell r="N10287">
            <v>182929</v>
          </cell>
        </row>
        <row r="10288">
          <cell r="M10288">
            <v>3</v>
          </cell>
          <cell r="N10288">
            <v>182929</v>
          </cell>
        </row>
        <row r="10289">
          <cell r="M10289">
            <v>1</v>
          </cell>
          <cell r="N10289">
            <v>183531</v>
          </cell>
        </row>
        <row r="10290">
          <cell r="M10290">
            <v>1</v>
          </cell>
          <cell r="N10290">
            <v>183531</v>
          </cell>
        </row>
        <row r="10291">
          <cell r="M10291">
            <v>1</v>
          </cell>
          <cell r="N10291">
            <v>182386</v>
          </cell>
        </row>
        <row r="10292">
          <cell r="M10292">
            <v>1</v>
          </cell>
          <cell r="N10292">
            <v>182397</v>
          </cell>
        </row>
        <row r="10293">
          <cell r="M10293">
            <v>1</v>
          </cell>
          <cell r="N10293">
            <v>182542</v>
          </cell>
        </row>
        <row r="10294">
          <cell r="M10294">
            <v>1</v>
          </cell>
          <cell r="N10294">
            <v>182542</v>
          </cell>
        </row>
        <row r="10295">
          <cell r="M10295">
            <v>1</v>
          </cell>
          <cell r="N10295">
            <v>182542</v>
          </cell>
        </row>
        <row r="10296">
          <cell r="M10296">
            <v>1</v>
          </cell>
          <cell r="N10296">
            <v>182597</v>
          </cell>
        </row>
        <row r="10297">
          <cell r="M10297">
            <v>1</v>
          </cell>
          <cell r="N10297">
            <v>182597</v>
          </cell>
        </row>
        <row r="10298">
          <cell r="M10298">
            <v>1</v>
          </cell>
          <cell r="N10298">
            <v>182597</v>
          </cell>
        </row>
        <row r="10299">
          <cell r="M10299">
            <v>1</v>
          </cell>
          <cell r="N10299">
            <v>182597</v>
          </cell>
        </row>
        <row r="10300">
          <cell r="M10300">
            <v>1</v>
          </cell>
          <cell r="N10300">
            <v>182597</v>
          </cell>
        </row>
        <row r="10301">
          <cell r="M10301">
            <v>1</v>
          </cell>
          <cell r="N10301">
            <v>182597</v>
          </cell>
        </row>
        <row r="10302">
          <cell r="M10302">
            <v>1</v>
          </cell>
          <cell r="N10302">
            <v>182597</v>
          </cell>
        </row>
        <row r="10303">
          <cell r="M10303">
            <v>1</v>
          </cell>
          <cell r="N10303">
            <v>182597</v>
          </cell>
        </row>
        <row r="10304">
          <cell r="M10304">
            <v>1</v>
          </cell>
          <cell r="N10304">
            <v>182597</v>
          </cell>
        </row>
        <row r="10305">
          <cell r="M10305">
            <v>1</v>
          </cell>
          <cell r="N10305">
            <v>182597</v>
          </cell>
        </row>
        <row r="10306">
          <cell r="M10306">
            <v>1</v>
          </cell>
          <cell r="N10306">
            <v>182597</v>
          </cell>
        </row>
        <row r="10307">
          <cell r="M10307">
            <v>1</v>
          </cell>
          <cell r="N10307">
            <v>182597</v>
          </cell>
        </row>
        <row r="10308">
          <cell r="M10308">
            <v>1</v>
          </cell>
          <cell r="N10308">
            <v>182597</v>
          </cell>
        </row>
        <row r="10309">
          <cell r="M10309">
            <v>1</v>
          </cell>
          <cell r="N10309">
            <v>182597</v>
          </cell>
        </row>
        <row r="10310">
          <cell r="M10310">
            <v>1</v>
          </cell>
          <cell r="N10310">
            <v>182597</v>
          </cell>
        </row>
        <row r="10311">
          <cell r="M10311">
            <v>1</v>
          </cell>
          <cell r="N10311">
            <v>182772</v>
          </cell>
        </row>
        <row r="10312">
          <cell r="M10312">
            <v>1</v>
          </cell>
          <cell r="N10312">
            <v>183532</v>
          </cell>
        </row>
        <row r="10313">
          <cell r="M10313">
            <v>2</v>
          </cell>
          <cell r="N10313">
            <v>182413</v>
          </cell>
        </row>
        <row r="10314">
          <cell r="M10314">
            <v>1</v>
          </cell>
          <cell r="N10314">
            <v>182549</v>
          </cell>
        </row>
        <row r="10315">
          <cell r="M10315">
            <v>1</v>
          </cell>
          <cell r="N10315">
            <v>182549</v>
          </cell>
        </row>
        <row r="10316">
          <cell r="M10316">
            <v>1</v>
          </cell>
          <cell r="N10316">
            <v>182600</v>
          </cell>
        </row>
        <row r="10317">
          <cell r="M10317">
            <v>1</v>
          </cell>
          <cell r="N10317">
            <v>182600</v>
          </cell>
        </row>
        <row r="10318">
          <cell r="M10318">
            <v>1</v>
          </cell>
          <cell r="N10318">
            <v>182600</v>
          </cell>
        </row>
        <row r="10319">
          <cell r="M10319">
            <v>1</v>
          </cell>
          <cell r="N10319">
            <v>182600</v>
          </cell>
        </row>
        <row r="10320">
          <cell r="M10320">
            <v>1</v>
          </cell>
          <cell r="N10320">
            <v>182600</v>
          </cell>
        </row>
        <row r="10321">
          <cell r="M10321">
            <v>1</v>
          </cell>
          <cell r="N10321">
            <v>182600</v>
          </cell>
        </row>
        <row r="10322">
          <cell r="M10322">
            <v>1</v>
          </cell>
          <cell r="N10322">
            <v>182600</v>
          </cell>
        </row>
        <row r="10323">
          <cell r="M10323">
            <v>1</v>
          </cell>
          <cell r="N10323">
            <v>182600</v>
          </cell>
        </row>
        <row r="10324">
          <cell r="M10324">
            <v>1</v>
          </cell>
          <cell r="N10324">
            <v>182600</v>
          </cell>
        </row>
        <row r="10325">
          <cell r="M10325">
            <v>1</v>
          </cell>
          <cell r="N10325">
            <v>182790</v>
          </cell>
        </row>
        <row r="10326">
          <cell r="M10326">
            <v>1</v>
          </cell>
          <cell r="N10326">
            <v>182834</v>
          </cell>
        </row>
        <row r="10327">
          <cell r="M10327">
            <v>1</v>
          </cell>
          <cell r="N10327" t="str">
            <v>-</v>
          </cell>
        </row>
        <row r="10328">
          <cell r="M10328">
            <v>2</v>
          </cell>
          <cell r="N10328">
            <v>182416</v>
          </cell>
        </row>
        <row r="10329">
          <cell r="M10329">
            <v>2</v>
          </cell>
          <cell r="N10329">
            <v>182565</v>
          </cell>
        </row>
        <row r="10330">
          <cell r="M10330">
            <v>2</v>
          </cell>
          <cell r="N10330">
            <v>182565</v>
          </cell>
        </row>
        <row r="10331">
          <cell r="M10331">
            <v>1</v>
          </cell>
          <cell r="N10331">
            <v>182601</v>
          </cell>
        </row>
        <row r="10332">
          <cell r="M10332">
            <v>1</v>
          </cell>
          <cell r="N10332">
            <v>182601</v>
          </cell>
        </row>
        <row r="10333">
          <cell r="M10333">
            <v>1</v>
          </cell>
          <cell r="N10333">
            <v>182601</v>
          </cell>
        </row>
        <row r="10334">
          <cell r="M10334">
            <v>1</v>
          </cell>
          <cell r="N10334">
            <v>182601</v>
          </cell>
        </row>
        <row r="10335">
          <cell r="M10335">
            <v>1</v>
          </cell>
          <cell r="N10335">
            <v>182601</v>
          </cell>
        </row>
        <row r="10336">
          <cell r="M10336">
            <v>1</v>
          </cell>
          <cell r="N10336">
            <v>182601</v>
          </cell>
        </row>
        <row r="10337">
          <cell r="M10337">
            <v>1</v>
          </cell>
          <cell r="N10337">
            <v>182601</v>
          </cell>
        </row>
        <row r="10338">
          <cell r="M10338">
            <v>1</v>
          </cell>
          <cell r="N10338">
            <v>182601</v>
          </cell>
        </row>
        <row r="10339">
          <cell r="M10339">
            <v>1</v>
          </cell>
          <cell r="N10339">
            <v>182601</v>
          </cell>
        </row>
        <row r="10340">
          <cell r="M10340">
            <v>1</v>
          </cell>
          <cell r="N10340">
            <v>182601</v>
          </cell>
        </row>
        <row r="10341">
          <cell r="M10341">
            <v>1</v>
          </cell>
          <cell r="N10341">
            <v>182601</v>
          </cell>
        </row>
        <row r="10342">
          <cell r="M10342">
            <v>1</v>
          </cell>
          <cell r="N10342">
            <v>182601</v>
          </cell>
        </row>
        <row r="10343">
          <cell r="M10343">
            <v>1</v>
          </cell>
          <cell r="N10343">
            <v>182791</v>
          </cell>
        </row>
        <row r="10344">
          <cell r="M10344">
            <v>1</v>
          </cell>
          <cell r="N10344">
            <v>182791</v>
          </cell>
        </row>
        <row r="10345">
          <cell r="M10345">
            <v>1</v>
          </cell>
          <cell r="N10345">
            <v>182791</v>
          </cell>
        </row>
        <row r="10346">
          <cell r="M10346">
            <v>1</v>
          </cell>
          <cell r="N10346">
            <v>182791</v>
          </cell>
        </row>
        <row r="10347">
          <cell r="M10347">
            <v>1</v>
          </cell>
          <cell r="N10347">
            <v>182835</v>
          </cell>
        </row>
        <row r="10348">
          <cell r="M10348">
            <v>1</v>
          </cell>
          <cell r="N10348">
            <v>182835</v>
          </cell>
        </row>
        <row r="10349">
          <cell r="M10349">
            <v>1</v>
          </cell>
          <cell r="N10349">
            <v>182835</v>
          </cell>
        </row>
        <row r="10350">
          <cell r="M10350">
            <v>1</v>
          </cell>
          <cell r="N10350">
            <v>182835</v>
          </cell>
        </row>
        <row r="10351">
          <cell r="M10351">
            <v>1</v>
          </cell>
          <cell r="N10351">
            <v>182835</v>
          </cell>
        </row>
        <row r="10352">
          <cell r="M10352">
            <v>1</v>
          </cell>
          <cell r="N10352">
            <v>182835</v>
          </cell>
        </row>
        <row r="10353">
          <cell r="M10353">
            <v>1</v>
          </cell>
          <cell r="N10353" t="str">
            <v>-</v>
          </cell>
        </row>
        <row r="10354">
          <cell r="M10354">
            <v>1</v>
          </cell>
          <cell r="N10354">
            <v>182405</v>
          </cell>
        </row>
        <row r="10355">
          <cell r="M10355">
            <v>1</v>
          </cell>
          <cell r="N10355">
            <v>182405</v>
          </cell>
        </row>
        <row r="10356">
          <cell r="M10356">
            <v>1</v>
          </cell>
          <cell r="N10356">
            <v>182405</v>
          </cell>
        </row>
        <row r="10357">
          <cell r="M10357">
            <v>1</v>
          </cell>
          <cell r="N10357">
            <v>182405</v>
          </cell>
        </row>
        <row r="10358">
          <cell r="M10358">
            <v>1</v>
          </cell>
          <cell r="N10358">
            <v>182405</v>
          </cell>
        </row>
        <row r="10359">
          <cell r="M10359">
            <v>1</v>
          </cell>
          <cell r="N10359">
            <v>182537</v>
          </cell>
        </row>
        <row r="10360">
          <cell r="M10360">
            <v>1</v>
          </cell>
          <cell r="N10360">
            <v>182537</v>
          </cell>
        </row>
        <row r="10361">
          <cell r="M10361">
            <v>1</v>
          </cell>
          <cell r="N10361">
            <v>182537</v>
          </cell>
        </row>
        <row r="10362">
          <cell r="M10362">
            <v>1</v>
          </cell>
          <cell r="N10362">
            <v>182537</v>
          </cell>
        </row>
        <row r="10363">
          <cell r="M10363">
            <v>1</v>
          </cell>
          <cell r="N10363">
            <v>182537</v>
          </cell>
        </row>
        <row r="10364">
          <cell r="M10364">
            <v>1</v>
          </cell>
          <cell r="N10364">
            <v>182537</v>
          </cell>
        </row>
        <row r="10365">
          <cell r="M10365">
            <v>1</v>
          </cell>
          <cell r="N10365">
            <v>182537</v>
          </cell>
        </row>
        <row r="10366">
          <cell r="M10366">
            <v>1</v>
          </cell>
          <cell r="N10366">
            <v>182537</v>
          </cell>
        </row>
        <row r="10367">
          <cell r="M10367">
            <v>8</v>
          </cell>
          <cell r="N10367">
            <v>182602</v>
          </cell>
        </row>
        <row r="10368">
          <cell r="M10368">
            <v>8</v>
          </cell>
          <cell r="N10368">
            <v>182603</v>
          </cell>
        </row>
        <row r="10369">
          <cell r="M10369">
            <v>8</v>
          </cell>
          <cell r="N10369">
            <v>182604</v>
          </cell>
        </row>
        <row r="10370">
          <cell r="M10370">
            <v>8</v>
          </cell>
          <cell r="N10370">
            <v>182605</v>
          </cell>
        </row>
        <row r="10371">
          <cell r="M10371">
            <v>8</v>
          </cell>
          <cell r="N10371">
            <v>182606</v>
          </cell>
        </row>
        <row r="10372">
          <cell r="M10372">
            <v>8</v>
          </cell>
          <cell r="N10372">
            <v>182607</v>
          </cell>
        </row>
        <row r="10373">
          <cell r="M10373">
            <v>8</v>
          </cell>
          <cell r="N10373">
            <v>182608</v>
          </cell>
        </row>
        <row r="10374">
          <cell r="M10374">
            <v>8</v>
          </cell>
          <cell r="N10374">
            <v>182609</v>
          </cell>
        </row>
        <row r="10375">
          <cell r="M10375">
            <v>2</v>
          </cell>
          <cell r="N10375">
            <v>183048</v>
          </cell>
        </row>
        <row r="10376">
          <cell r="M10376">
            <v>2</v>
          </cell>
          <cell r="N10376">
            <v>183048</v>
          </cell>
        </row>
        <row r="10377">
          <cell r="M10377">
            <v>2</v>
          </cell>
          <cell r="N10377">
            <v>183049</v>
          </cell>
        </row>
        <row r="10378">
          <cell r="M10378">
            <v>2</v>
          </cell>
          <cell r="N10378">
            <v>183049</v>
          </cell>
        </row>
        <row r="10379">
          <cell r="M10379">
            <v>2</v>
          </cell>
          <cell r="N10379">
            <v>183049</v>
          </cell>
        </row>
        <row r="10380">
          <cell r="M10380">
            <v>2</v>
          </cell>
          <cell r="N10380">
            <v>183049</v>
          </cell>
        </row>
        <row r="10381">
          <cell r="M10381">
            <v>1</v>
          </cell>
          <cell r="N10381">
            <v>183505</v>
          </cell>
        </row>
        <row r="10382">
          <cell r="M10382">
            <v>1</v>
          </cell>
          <cell r="N10382">
            <v>183505</v>
          </cell>
        </row>
        <row r="10383">
          <cell r="M10383">
            <v>1</v>
          </cell>
          <cell r="N10383">
            <v>183505</v>
          </cell>
        </row>
        <row r="10384">
          <cell r="M10384">
            <v>1</v>
          </cell>
          <cell r="N10384">
            <v>183505</v>
          </cell>
        </row>
        <row r="10385">
          <cell r="M10385">
            <v>1</v>
          </cell>
          <cell r="N10385">
            <v>183505</v>
          </cell>
        </row>
        <row r="10386">
          <cell r="M10386">
            <v>1</v>
          </cell>
          <cell r="N10386">
            <v>183505</v>
          </cell>
        </row>
        <row r="10387">
          <cell r="M10387">
            <v>1</v>
          </cell>
          <cell r="N10387">
            <v>183505</v>
          </cell>
        </row>
        <row r="10388">
          <cell r="M10388">
            <v>1</v>
          </cell>
          <cell r="N10388">
            <v>183505</v>
          </cell>
        </row>
        <row r="10389">
          <cell r="M10389">
            <v>1</v>
          </cell>
          <cell r="N10389">
            <v>183505</v>
          </cell>
        </row>
        <row r="10390">
          <cell r="M10390">
            <v>1</v>
          </cell>
          <cell r="N10390">
            <v>183505</v>
          </cell>
        </row>
        <row r="10391">
          <cell r="M10391">
            <v>1</v>
          </cell>
          <cell r="N10391">
            <v>183505</v>
          </cell>
        </row>
        <row r="10392">
          <cell r="M10392">
            <v>1</v>
          </cell>
          <cell r="N10392">
            <v>183505</v>
          </cell>
        </row>
        <row r="10393">
          <cell r="M10393">
            <v>1</v>
          </cell>
          <cell r="N10393">
            <v>183505</v>
          </cell>
        </row>
        <row r="10394">
          <cell r="M10394">
            <v>1</v>
          </cell>
          <cell r="N10394">
            <v>183505</v>
          </cell>
        </row>
        <row r="10395">
          <cell r="M10395">
            <v>1</v>
          </cell>
          <cell r="N10395">
            <v>183505</v>
          </cell>
        </row>
        <row r="10396">
          <cell r="M10396">
            <v>1</v>
          </cell>
          <cell r="N10396">
            <v>183505</v>
          </cell>
        </row>
        <row r="10397">
          <cell r="M10397">
            <v>1</v>
          </cell>
          <cell r="N10397">
            <v>183506</v>
          </cell>
        </row>
        <row r="10398">
          <cell r="M10398">
            <v>1</v>
          </cell>
          <cell r="N10398">
            <v>183507</v>
          </cell>
        </row>
        <row r="10399">
          <cell r="M10399">
            <v>1</v>
          </cell>
          <cell r="N10399">
            <v>183507</v>
          </cell>
        </row>
        <row r="10400">
          <cell r="M10400">
            <v>1</v>
          </cell>
          <cell r="N10400">
            <v>183507</v>
          </cell>
        </row>
        <row r="10401">
          <cell r="M10401">
            <v>1</v>
          </cell>
          <cell r="N10401">
            <v>183507</v>
          </cell>
        </row>
        <row r="10402">
          <cell r="M10402">
            <v>1</v>
          </cell>
          <cell r="N10402">
            <v>183507</v>
          </cell>
        </row>
        <row r="10403">
          <cell r="M10403">
            <v>1</v>
          </cell>
          <cell r="N10403">
            <v>183507</v>
          </cell>
        </row>
        <row r="10404">
          <cell r="M10404">
            <v>1</v>
          </cell>
          <cell r="N10404">
            <v>183507</v>
          </cell>
        </row>
        <row r="10405">
          <cell r="M10405">
            <v>1</v>
          </cell>
          <cell r="N10405">
            <v>183525</v>
          </cell>
        </row>
        <row r="10406">
          <cell r="M10406">
            <v>1</v>
          </cell>
          <cell r="N10406">
            <v>183525</v>
          </cell>
        </row>
        <row r="10407">
          <cell r="M10407">
            <v>1</v>
          </cell>
          <cell r="N10407">
            <v>182381</v>
          </cell>
        </row>
        <row r="10408">
          <cell r="M10408">
            <v>1</v>
          </cell>
          <cell r="N10408">
            <v>182381</v>
          </cell>
        </row>
        <row r="10409">
          <cell r="M10409">
            <v>1</v>
          </cell>
          <cell r="N10409">
            <v>182381</v>
          </cell>
        </row>
        <row r="10410">
          <cell r="M10410">
            <v>1</v>
          </cell>
          <cell r="N10410">
            <v>182381</v>
          </cell>
        </row>
        <row r="10411">
          <cell r="M10411">
            <v>1</v>
          </cell>
          <cell r="N10411">
            <v>182381</v>
          </cell>
        </row>
        <row r="10412">
          <cell r="M10412">
            <v>1</v>
          </cell>
          <cell r="N10412">
            <v>182381</v>
          </cell>
        </row>
        <row r="10413">
          <cell r="M10413">
            <v>1</v>
          </cell>
          <cell r="N10413">
            <v>182381</v>
          </cell>
        </row>
        <row r="10414">
          <cell r="M10414">
            <v>1</v>
          </cell>
          <cell r="N10414">
            <v>182381</v>
          </cell>
        </row>
        <row r="10415">
          <cell r="M10415">
            <v>1</v>
          </cell>
          <cell r="N10415">
            <v>182381</v>
          </cell>
        </row>
        <row r="10416">
          <cell r="M10416">
            <v>1</v>
          </cell>
          <cell r="N10416">
            <v>182381</v>
          </cell>
        </row>
        <row r="10417">
          <cell r="M10417">
            <v>1</v>
          </cell>
          <cell r="N10417">
            <v>182381</v>
          </cell>
        </row>
        <row r="10418">
          <cell r="M10418">
            <v>1</v>
          </cell>
          <cell r="N10418">
            <v>182381</v>
          </cell>
        </row>
        <row r="10419">
          <cell r="M10419">
            <v>1</v>
          </cell>
          <cell r="N10419">
            <v>182381</v>
          </cell>
        </row>
        <row r="10420">
          <cell r="M10420">
            <v>1</v>
          </cell>
          <cell r="N10420">
            <v>182381</v>
          </cell>
        </row>
        <row r="10421">
          <cell r="M10421">
            <v>1</v>
          </cell>
          <cell r="N10421">
            <v>182381</v>
          </cell>
        </row>
        <row r="10422">
          <cell r="M10422">
            <v>1</v>
          </cell>
          <cell r="N10422">
            <v>182381</v>
          </cell>
        </row>
        <row r="10423">
          <cell r="M10423">
            <v>1</v>
          </cell>
          <cell r="N10423">
            <v>182381</v>
          </cell>
        </row>
        <row r="10424">
          <cell r="M10424">
            <v>1</v>
          </cell>
          <cell r="N10424">
            <v>182381</v>
          </cell>
        </row>
        <row r="10425">
          <cell r="M10425">
            <v>1</v>
          </cell>
          <cell r="N10425">
            <v>182381</v>
          </cell>
        </row>
        <row r="10426">
          <cell r="M10426">
            <v>1</v>
          </cell>
          <cell r="N10426">
            <v>182381</v>
          </cell>
        </row>
        <row r="10427">
          <cell r="M10427">
            <v>1</v>
          </cell>
          <cell r="N10427">
            <v>182381</v>
          </cell>
        </row>
        <row r="10428">
          <cell r="M10428">
            <v>1</v>
          </cell>
          <cell r="N10428">
            <v>182381</v>
          </cell>
        </row>
        <row r="10429">
          <cell r="M10429">
            <v>1</v>
          </cell>
          <cell r="N10429">
            <v>182538</v>
          </cell>
        </row>
        <row r="10430">
          <cell r="M10430">
            <v>1</v>
          </cell>
          <cell r="N10430">
            <v>182538</v>
          </cell>
        </row>
        <row r="10431">
          <cell r="M10431">
            <v>1</v>
          </cell>
          <cell r="N10431">
            <v>182538</v>
          </cell>
        </row>
        <row r="10432">
          <cell r="M10432">
            <v>1</v>
          </cell>
          <cell r="N10432">
            <v>182538</v>
          </cell>
        </row>
        <row r="10433">
          <cell r="M10433">
            <v>1</v>
          </cell>
          <cell r="N10433">
            <v>182538</v>
          </cell>
        </row>
        <row r="10434">
          <cell r="M10434">
            <v>1</v>
          </cell>
          <cell r="N10434">
            <v>182538</v>
          </cell>
        </row>
        <row r="10435">
          <cell r="M10435">
            <v>1</v>
          </cell>
          <cell r="N10435">
            <v>182538</v>
          </cell>
        </row>
        <row r="10436">
          <cell r="M10436">
            <v>1</v>
          </cell>
          <cell r="N10436">
            <v>182768</v>
          </cell>
        </row>
        <row r="10437">
          <cell r="M10437">
            <v>1</v>
          </cell>
          <cell r="N10437">
            <v>182768</v>
          </cell>
        </row>
        <row r="10438">
          <cell r="M10438">
            <v>1</v>
          </cell>
          <cell r="N10438">
            <v>182768</v>
          </cell>
        </row>
        <row r="10439">
          <cell r="M10439">
            <v>1</v>
          </cell>
          <cell r="N10439">
            <v>182768</v>
          </cell>
        </row>
        <row r="10440">
          <cell r="M10440">
            <v>1</v>
          </cell>
          <cell r="N10440">
            <v>182768</v>
          </cell>
        </row>
        <row r="10441">
          <cell r="M10441">
            <v>2</v>
          </cell>
          <cell r="N10441">
            <v>183051</v>
          </cell>
        </row>
        <row r="10442">
          <cell r="M10442">
            <v>1</v>
          </cell>
          <cell r="N10442">
            <v>183526</v>
          </cell>
        </row>
        <row r="10443">
          <cell r="M10443">
            <v>1</v>
          </cell>
          <cell r="N10443">
            <v>183526</v>
          </cell>
        </row>
        <row r="10444">
          <cell r="M10444">
            <v>1</v>
          </cell>
          <cell r="N10444">
            <v>183526</v>
          </cell>
        </row>
        <row r="10445">
          <cell r="M10445">
            <v>1</v>
          </cell>
          <cell r="N10445">
            <v>183616</v>
          </cell>
        </row>
        <row r="10446">
          <cell r="M10446">
            <v>1</v>
          </cell>
          <cell r="N10446">
            <v>183616</v>
          </cell>
        </row>
        <row r="10447">
          <cell r="M10447">
            <v>1</v>
          </cell>
          <cell r="N10447">
            <v>183616</v>
          </cell>
        </row>
        <row r="10448">
          <cell r="M10448">
            <v>1</v>
          </cell>
          <cell r="N10448">
            <v>181668</v>
          </cell>
        </row>
        <row r="10449">
          <cell r="M10449">
            <v>1</v>
          </cell>
          <cell r="N10449">
            <v>181668</v>
          </cell>
        </row>
        <row r="10450">
          <cell r="M10450">
            <v>1</v>
          </cell>
          <cell r="N10450">
            <v>181668</v>
          </cell>
        </row>
        <row r="10451">
          <cell r="M10451">
            <v>1</v>
          </cell>
          <cell r="N10451">
            <v>181726</v>
          </cell>
        </row>
        <row r="10452">
          <cell r="M10452">
            <v>1</v>
          </cell>
          <cell r="N10452">
            <v>181726</v>
          </cell>
        </row>
        <row r="10453">
          <cell r="M10453">
            <v>1</v>
          </cell>
          <cell r="N10453">
            <v>181726</v>
          </cell>
        </row>
        <row r="10454">
          <cell r="M10454">
            <v>1</v>
          </cell>
          <cell r="N10454">
            <v>181769</v>
          </cell>
        </row>
        <row r="10455">
          <cell r="M10455">
            <v>1</v>
          </cell>
          <cell r="N10455">
            <v>181769</v>
          </cell>
        </row>
        <row r="10456">
          <cell r="M10456">
            <v>1</v>
          </cell>
          <cell r="N10456">
            <v>181769</v>
          </cell>
        </row>
        <row r="10457">
          <cell r="M10457">
            <v>1</v>
          </cell>
          <cell r="N10457">
            <v>182700</v>
          </cell>
        </row>
        <row r="10458">
          <cell r="M10458">
            <v>1</v>
          </cell>
          <cell r="N10458">
            <v>182700</v>
          </cell>
        </row>
        <row r="10459">
          <cell r="M10459">
            <v>1</v>
          </cell>
          <cell r="N10459">
            <v>182700</v>
          </cell>
        </row>
        <row r="10460">
          <cell r="M10460">
            <v>2</v>
          </cell>
          <cell r="N10460">
            <v>183031</v>
          </cell>
        </row>
        <row r="10461">
          <cell r="M10461">
            <v>1</v>
          </cell>
          <cell r="N10461">
            <v>182802</v>
          </cell>
        </row>
        <row r="10462">
          <cell r="M10462">
            <v>1</v>
          </cell>
          <cell r="N10462">
            <v>182802</v>
          </cell>
        </row>
        <row r="10463">
          <cell r="M10463">
            <v>1</v>
          </cell>
          <cell r="N10463">
            <v>182842</v>
          </cell>
        </row>
        <row r="10464">
          <cell r="M10464">
            <v>1</v>
          </cell>
          <cell r="N10464">
            <v>182842</v>
          </cell>
        </row>
        <row r="10465">
          <cell r="M10465">
            <v>1</v>
          </cell>
          <cell r="N10465">
            <v>182842</v>
          </cell>
        </row>
        <row r="10466">
          <cell r="M10466">
            <v>1</v>
          </cell>
          <cell r="N10466">
            <v>183558</v>
          </cell>
        </row>
        <row r="10467">
          <cell r="M10467">
            <v>1</v>
          </cell>
          <cell r="N10467" t="str">
            <v>-</v>
          </cell>
        </row>
        <row r="10468">
          <cell r="M10468">
            <v>1</v>
          </cell>
          <cell r="N10468" t="str">
            <v>-</v>
          </cell>
        </row>
        <row r="10469">
          <cell r="M10469">
            <v>1</v>
          </cell>
          <cell r="N10469" t="str">
            <v>-</v>
          </cell>
        </row>
        <row r="10470">
          <cell r="M10470">
            <v>1</v>
          </cell>
          <cell r="N10470" t="str">
            <v>-</v>
          </cell>
        </row>
        <row r="10471">
          <cell r="M10471">
            <v>2</v>
          </cell>
          <cell r="N10471" t="str">
            <v>-</v>
          </cell>
        </row>
        <row r="10472">
          <cell r="M10472">
            <v>1</v>
          </cell>
          <cell r="N10472" t="str">
            <v>-</v>
          </cell>
        </row>
        <row r="10473">
          <cell r="M10473">
            <v>1</v>
          </cell>
          <cell r="N10473" t="str">
            <v>-</v>
          </cell>
        </row>
        <row r="10474">
          <cell r="M10474">
            <v>2</v>
          </cell>
          <cell r="N10474">
            <v>182399</v>
          </cell>
        </row>
        <row r="10475">
          <cell r="M10475">
            <v>2</v>
          </cell>
          <cell r="N10475">
            <v>182399</v>
          </cell>
        </row>
        <row r="10476">
          <cell r="M10476">
            <v>2</v>
          </cell>
          <cell r="N10476">
            <v>182399</v>
          </cell>
        </row>
        <row r="10477">
          <cell r="M10477">
            <v>1</v>
          </cell>
          <cell r="N10477">
            <v>182547</v>
          </cell>
        </row>
        <row r="10478">
          <cell r="M10478">
            <v>1</v>
          </cell>
          <cell r="N10478">
            <v>182547</v>
          </cell>
        </row>
        <row r="10479">
          <cell r="M10479">
            <v>1</v>
          </cell>
          <cell r="N10479">
            <v>182547</v>
          </cell>
        </row>
        <row r="10480">
          <cell r="M10480">
            <v>1</v>
          </cell>
          <cell r="N10480">
            <v>182547</v>
          </cell>
        </row>
        <row r="10481">
          <cell r="M10481">
            <v>1</v>
          </cell>
          <cell r="N10481">
            <v>182547</v>
          </cell>
        </row>
        <row r="10482">
          <cell r="M10482">
            <v>1</v>
          </cell>
          <cell r="N10482">
            <v>182547</v>
          </cell>
        </row>
        <row r="10483">
          <cell r="M10483">
            <v>2</v>
          </cell>
          <cell r="N10483">
            <v>182557</v>
          </cell>
        </row>
        <row r="10484">
          <cell r="M10484">
            <v>2</v>
          </cell>
          <cell r="N10484">
            <v>182557</v>
          </cell>
        </row>
        <row r="10485">
          <cell r="M10485">
            <v>1</v>
          </cell>
          <cell r="N10485">
            <v>182622</v>
          </cell>
        </row>
        <row r="10486">
          <cell r="M10486">
            <v>1</v>
          </cell>
          <cell r="N10486">
            <v>182622</v>
          </cell>
        </row>
        <row r="10487">
          <cell r="M10487">
            <v>1</v>
          </cell>
          <cell r="N10487">
            <v>182785</v>
          </cell>
        </row>
        <row r="10488">
          <cell r="M10488">
            <v>1</v>
          </cell>
          <cell r="N10488">
            <v>182785</v>
          </cell>
        </row>
        <row r="10489">
          <cell r="M10489">
            <v>1</v>
          </cell>
          <cell r="N10489">
            <v>182785</v>
          </cell>
        </row>
        <row r="10490">
          <cell r="M10490">
            <v>1</v>
          </cell>
          <cell r="N10490">
            <v>182785</v>
          </cell>
        </row>
        <row r="10491">
          <cell r="M10491">
            <v>1</v>
          </cell>
          <cell r="N10491">
            <v>182785</v>
          </cell>
        </row>
        <row r="10492">
          <cell r="M10492">
            <v>1</v>
          </cell>
          <cell r="N10492">
            <v>182785</v>
          </cell>
        </row>
        <row r="10493">
          <cell r="M10493">
            <v>1</v>
          </cell>
          <cell r="N10493">
            <v>182785</v>
          </cell>
        </row>
        <row r="10494">
          <cell r="M10494">
            <v>1</v>
          </cell>
          <cell r="N10494">
            <v>182785</v>
          </cell>
        </row>
        <row r="10495">
          <cell r="M10495">
            <v>1</v>
          </cell>
          <cell r="N10495">
            <v>182785</v>
          </cell>
        </row>
        <row r="10496">
          <cell r="M10496">
            <v>1</v>
          </cell>
          <cell r="N10496">
            <v>182787</v>
          </cell>
        </row>
        <row r="10497">
          <cell r="M10497">
            <v>1</v>
          </cell>
          <cell r="N10497">
            <v>182787</v>
          </cell>
        </row>
        <row r="10498">
          <cell r="M10498">
            <v>1</v>
          </cell>
          <cell r="N10498">
            <v>182787</v>
          </cell>
        </row>
        <row r="10499">
          <cell r="M10499">
            <v>1</v>
          </cell>
          <cell r="N10499">
            <v>182787</v>
          </cell>
        </row>
        <row r="10500">
          <cell r="M10500">
            <v>3</v>
          </cell>
          <cell r="N10500">
            <v>183056</v>
          </cell>
        </row>
        <row r="10501">
          <cell r="M10501">
            <v>3</v>
          </cell>
          <cell r="N10501">
            <v>183056</v>
          </cell>
        </row>
        <row r="10502">
          <cell r="M10502">
            <v>3</v>
          </cell>
          <cell r="N10502">
            <v>183057</v>
          </cell>
        </row>
        <row r="10503">
          <cell r="M10503">
            <v>1</v>
          </cell>
          <cell r="N10503">
            <v>183547</v>
          </cell>
        </row>
        <row r="10504">
          <cell r="M10504">
            <v>2</v>
          </cell>
          <cell r="N10504">
            <v>182411</v>
          </cell>
        </row>
        <row r="10505">
          <cell r="M10505">
            <v>2</v>
          </cell>
          <cell r="N10505">
            <v>182411</v>
          </cell>
        </row>
        <row r="10506">
          <cell r="M10506">
            <v>2</v>
          </cell>
          <cell r="N10506">
            <v>182411</v>
          </cell>
        </row>
        <row r="10507">
          <cell r="M10507">
            <v>2</v>
          </cell>
          <cell r="N10507">
            <v>182411</v>
          </cell>
        </row>
        <row r="10508">
          <cell r="M10508">
            <v>2</v>
          </cell>
          <cell r="N10508">
            <v>182411</v>
          </cell>
        </row>
        <row r="10509">
          <cell r="M10509">
            <v>1</v>
          </cell>
          <cell r="N10509">
            <v>182548</v>
          </cell>
        </row>
        <row r="10510">
          <cell r="M10510">
            <v>1</v>
          </cell>
          <cell r="N10510">
            <v>182548</v>
          </cell>
        </row>
        <row r="10511">
          <cell r="M10511">
            <v>1</v>
          </cell>
          <cell r="N10511">
            <v>182548</v>
          </cell>
        </row>
        <row r="10512">
          <cell r="M10512">
            <v>1</v>
          </cell>
          <cell r="N10512">
            <v>182548</v>
          </cell>
        </row>
        <row r="10513">
          <cell r="M10513">
            <v>1</v>
          </cell>
          <cell r="N10513">
            <v>182548</v>
          </cell>
        </row>
        <row r="10514">
          <cell r="M10514">
            <v>1</v>
          </cell>
          <cell r="N10514">
            <v>182548</v>
          </cell>
        </row>
        <row r="10515">
          <cell r="M10515">
            <v>1</v>
          </cell>
          <cell r="N10515">
            <v>182548</v>
          </cell>
        </row>
        <row r="10516">
          <cell r="M10516">
            <v>1</v>
          </cell>
          <cell r="N10516">
            <v>182548</v>
          </cell>
        </row>
        <row r="10517">
          <cell r="M10517">
            <v>1</v>
          </cell>
          <cell r="N10517">
            <v>182548</v>
          </cell>
        </row>
        <row r="10518">
          <cell r="M10518">
            <v>1</v>
          </cell>
          <cell r="N10518">
            <v>182548</v>
          </cell>
        </row>
        <row r="10519">
          <cell r="M10519">
            <v>1</v>
          </cell>
          <cell r="N10519">
            <v>182548</v>
          </cell>
        </row>
        <row r="10520">
          <cell r="M10520">
            <v>2</v>
          </cell>
          <cell r="N10520">
            <v>182559</v>
          </cell>
        </row>
        <row r="10521">
          <cell r="M10521">
            <v>2</v>
          </cell>
          <cell r="N10521">
            <v>182559</v>
          </cell>
        </row>
        <row r="10522">
          <cell r="M10522">
            <v>2</v>
          </cell>
          <cell r="N10522">
            <v>182559</v>
          </cell>
        </row>
        <row r="10523">
          <cell r="M10523">
            <v>2</v>
          </cell>
          <cell r="N10523">
            <v>182559</v>
          </cell>
        </row>
        <row r="10524">
          <cell r="M10524">
            <v>2</v>
          </cell>
          <cell r="N10524">
            <v>182559</v>
          </cell>
        </row>
        <row r="10525">
          <cell r="M10525">
            <v>2</v>
          </cell>
          <cell r="N10525">
            <v>182559</v>
          </cell>
        </row>
        <row r="10526">
          <cell r="M10526">
            <v>2</v>
          </cell>
          <cell r="N10526">
            <v>182559</v>
          </cell>
        </row>
        <row r="10527">
          <cell r="M10527">
            <v>1</v>
          </cell>
          <cell r="N10527">
            <v>182789</v>
          </cell>
        </row>
        <row r="10528">
          <cell r="M10528">
            <v>1</v>
          </cell>
          <cell r="N10528">
            <v>182789</v>
          </cell>
        </row>
        <row r="10529">
          <cell r="M10529">
            <v>1</v>
          </cell>
          <cell r="N10529">
            <v>182789</v>
          </cell>
        </row>
        <row r="10530">
          <cell r="M10530">
            <v>1</v>
          </cell>
          <cell r="N10530">
            <v>182789</v>
          </cell>
        </row>
        <row r="10531">
          <cell r="M10531">
            <v>1</v>
          </cell>
          <cell r="N10531">
            <v>182833</v>
          </cell>
        </row>
        <row r="10532">
          <cell r="M10532">
            <v>1</v>
          </cell>
          <cell r="N10532">
            <v>182833</v>
          </cell>
        </row>
        <row r="10533">
          <cell r="M10533">
            <v>1</v>
          </cell>
          <cell r="N10533">
            <v>182833</v>
          </cell>
        </row>
        <row r="10534">
          <cell r="M10534">
            <v>1</v>
          </cell>
          <cell r="N10534">
            <v>182833</v>
          </cell>
        </row>
        <row r="10535">
          <cell r="M10535">
            <v>1</v>
          </cell>
          <cell r="N10535">
            <v>182833</v>
          </cell>
        </row>
        <row r="10536">
          <cell r="M10536">
            <v>1</v>
          </cell>
          <cell r="N10536">
            <v>182833</v>
          </cell>
        </row>
        <row r="10537">
          <cell r="M10537">
            <v>2</v>
          </cell>
          <cell r="N10537">
            <v>183059</v>
          </cell>
        </row>
        <row r="10538">
          <cell r="M10538">
            <v>2</v>
          </cell>
          <cell r="N10538">
            <v>183060</v>
          </cell>
        </row>
        <row r="10539">
          <cell r="M10539">
            <v>2</v>
          </cell>
          <cell r="N10539">
            <v>183060</v>
          </cell>
        </row>
        <row r="10540">
          <cell r="M10540">
            <v>1</v>
          </cell>
          <cell r="N10540">
            <v>183548</v>
          </cell>
        </row>
        <row r="10541">
          <cell r="M10541">
            <v>1</v>
          </cell>
          <cell r="N10541">
            <v>183548</v>
          </cell>
        </row>
        <row r="10542">
          <cell r="M10542">
            <v>1</v>
          </cell>
          <cell r="N10542">
            <v>181753</v>
          </cell>
        </row>
        <row r="10543">
          <cell r="M10543">
            <v>1</v>
          </cell>
          <cell r="N10543">
            <v>181753</v>
          </cell>
        </row>
        <row r="10544">
          <cell r="M10544">
            <v>1</v>
          </cell>
          <cell r="N10544">
            <v>182658</v>
          </cell>
        </row>
        <row r="10545">
          <cell r="M10545">
            <v>1</v>
          </cell>
          <cell r="N10545" t="str">
            <v>-</v>
          </cell>
        </row>
        <row r="10546">
          <cell r="M10546">
            <v>1</v>
          </cell>
          <cell r="N10546" t="str">
            <v>-</v>
          </cell>
        </row>
        <row r="10547">
          <cell r="M10547">
            <v>1</v>
          </cell>
          <cell r="N10547">
            <v>181691</v>
          </cell>
        </row>
        <row r="10548">
          <cell r="M10548">
            <v>1</v>
          </cell>
          <cell r="N10548">
            <v>181754</v>
          </cell>
        </row>
        <row r="10549">
          <cell r="M10549">
            <v>1</v>
          </cell>
          <cell r="N10549">
            <v>181754</v>
          </cell>
        </row>
        <row r="10550">
          <cell r="M10550">
            <v>1</v>
          </cell>
          <cell r="N10550">
            <v>182949</v>
          </cell>
        </row>
        <row r="10551">
          <cell r="M10551">
            <v>1</v>
          </cell>
          <cell r="N10551" t="str">
            <v>-</v>
          </cell>
        </row>
        <row r="10552">
          <cell r="M10552">
            <v>1</v>
          </cell>
          <cell r="N10552" t="str">
            <v>-</v>
          </cell>
        </row>
        <row r="10553">
          <cell r="M10553">
            <v>2</v>
          </cell>
          <cell r="N10553" t="str">
            <v>-</v>
          </cell>
        </row>
        <row r="10554">
          <cell r="M10554">
            <v>1</v>
          </cell>
          <cell r="N10554">
            <v>181632</v>
          </cell>
        </row>
        <row r="10555">
          <cell r="M10555">
            <v>1</v>
          </cell>
          <cell r="N10555">
            <v>181632</v>
          </cell>
        </row>
        <row r="10556">
          <cell r="M10556">
            <v>1</v>
          </cell>
          <cell r="N10556">
            <v>181632</v>
          </cell>
        </row>
        <row r="10557">
          <cell r="M10557">
            <v>1</v>
          </cell>
          <cell r="N10557">
            <v>181632</v>
          </cell>
        </row>
        <row r="10558">
          <cell r="M10558">
            <v>1</v>
          </cell>
          <cell r="N10558">
            <v>181632</v>
          </cell>
        </row>
        <row r="10559">
          <cell r="M10559">
            <v>1</v>
          </cell>
          <cell r="N10559">
            <v>181632</v>
          </cell>
        </row>
        <row r="10560">
          <cell r="M10560">
            <v>1</v>
          </cell>
          <cell r="N10560">
            <v>181632</v>
          </cell>
        </row>
        <row r="10561">
          <cell r="M10561">
            <v>1</v>
          </cell>
          <cell r="N10561">
            <v>181692</v>
          </cell>
        </row>
        <row r="10562">
          <cell r="M10562">
            <v>1</v>
          </cell>
          <cell r="N10562">
            <v>181785</v>
          </cell>
        </row>
        <row r="10563">
          <cell r="M10563">
            <v>1</v>
          </cell>
          <cell r="N10563">
            <v>181785</v>
          </cell>
        </row>
        <row r="10564">
          <cell r="M10564">
            <v>1</v>
          </cell>
          <cell r="N10564">
            <v>181785</v>
          </cell>
        </row>
        <row r="10565">
          <cell r="M10565">
            <v>1</v>
          </cell>
          <cell r="N10565">
            <v>182952</v>
          </cell>
        </row>
        <row r="10566">
          <cell r="M10566">
            <v>1</v>
          </cell>
          <cell r="N10566">
            <v>182961</v>
          </cell>
        </row>
        <row r="10567">
          <cell r="M10567">
            <v>1</v>
          </cell>
          <cell r="N10567" t="str">
            <v>-</v>
          </cell>
        </row>
        <row r="10568">
          <cell r="M10568">
            <v>2</v>
          </cell>
          <cell r="N10568">
            <v>182403</v>
          </cell>
        </row>
        <row r="10569">
          <cell r="M10569">
            <v>1</v>
          </cell>
          <cell r="N10569">
            <v>182619</v>
          </cell>
        </row>
        <row r="10570">
          <cell r="M10570">
            <v>1</v>
          </cell>
          <cell r="N10570">
            <v>183035</v>
          </cell>
        </row>
        <row r="10571">
          <cell r="M10571">
            <v>1</v>
          </cell>
          <cell r="N10571">
            <v>183035</v>
          </cell>
        </row>
        <row r="10572">
          <cell r="M10572">
            <v>1</v>
          </cell>
          <cell r="N10572">
            <v>183035</v>
          </cell>
        </row>
        <row r="10573">
          <cell r="M10573">
            <v>1</v>
          </cell>
          <cell r="N10573">
            <v>183035</v>
          </cell>
        </row>
        <row r="10574">
          <cell r="M10574">
            <v>1</v>
          </cell>
          <cell r="N10574">
            <v>183035</v>
          </cell>
        </row>
        <row r="10575">
          <cell r="M10575">
            <v>1</v>
          </cell>
          <cell r="N10575">
            <v>183503</v>
          </cell>
        </row>
        <row r="10576">
          <cell r="M10576">
            <v>1</v>
          </cell>
          <cell r="N10576">
            <v>183503</v>
          </cell>
        </row>
        <row r="10577">
          <cell r="M10577">
            <v>1</v>
          </cell>
          <cell r="N10577">
            <v>183503</v>
          </cell>
        </row>
        <row r="10578">
          <cell r="M10578">
            <v>1</v>
          </cell>
          <cell r="N10578">
            <v>183503</v>
          </cell>
        </row>
        <row r="10579">
          <cell r="M10579">
            <v>1</v>
          </cell>
          <cell r="N10579">
            <v>183503</v>
          </cell>
        </row>
        <row r="10580">
          <cell r="M10580">
            <v>1</v>
          </cell>
          <cell r="N10580">
            <v>183503</v>
          </cell>
        </row>
        <row r="10581">
          <cell r="M10581">
            <v>1</v>
          </cell>
          <cell r="N10581">
            <v>183503</v>
          </cell>
        </row>
        <row r="10582">
          <cell r="M10582">
            <v>1</v>
          </cell>
          <cell r="N10582">
            <v>183503</v>
          </cell>
        </row>
        <row r="10583">
          <cell r="M10583">
            <v>1</v>
          </cell>
          <cell r="N10583">
            <v>183503</v>
          </cell>
        </row>
        <row r="10584">
          <cell r="M10584">
            <v>1</v>
          </cell>
          <cell r="N10584">
            <v>183503</v>
          </cell>
        </row>
        <row r="10585">
          <cell r="M10585">
            <v>1</v>
          </cell>
          <cell r="N10585">
            <v>183523</v>
          </cell>
        </row>
        <row r="10586">
          <cell r="M10586">
            <v>2</v>
          </cell>
          <cell r="N10586" t="str">
            <v>-</v>
          </cell>
        </row>
        <row r="10587">
          <cell r="M10587">
            <v>1</v>
          </cell>
          <cell r="N10587">
            <v>181645</v>
          </cell>
        </row>
        <row r="10588">
          <cell r="M10588">
            <v>1</v>
          </cell>
          <cell r="N10588">
            <v>181645</v>
          </cell>
        </row>
        <row r="10589">
          <cell r="M10589">
            <v>1</v>
          </cell>
          <cell r="N10589">
            <v>181645</v>
          </cell>
        </row>
        <row r="10590">
          <cell r="M10590">
            <v>1</v>
          </cell>
          <cell r="N10590">
            <v>181705</v>
          </cell>
        </row>
        <row r="10591">
          <cell r="M10591">
            <v>1</v>
          </cell>
          <cell r="N10591">
            <v>181705</v>
          </cell>
        </row>
        <row r="10592">
          <cell r="M10592">
            <v>1</v>
          </cell>
          <cell r="N10592">
            <v>181705</v>
          </cell>
        </row>
        <row r="10593">
          <cell r="M10593">
            <v>1</v>
          </cell>
          <cell r="N10593">
            <v>181793</v>
          </cell>
        </row>
        <row r="10594">
          <cell r="M10594">
            <v>1</v>
          </cell>
          <cell r="N10594">
            <v>181793</v>
          </cell>
        </row>
        <row r="10595">
          <cell r="M10595">
            <v>1</v>
          </cell>
          <cell r="N10595">
            <v>181929</v>
          </cell>
        </row>
        <row r="10596">
          <cell r="M10596">
            <v>1</v>
          </cell>
          <cell r="N10596">
            <v>182673</v>
          </cell>
        </row>
        <row r="10597">
          <cell r="M10597">
            <v>1</v>
          </cell>
          <cell r="N10597">
            <v>182673</v>
          </cell>
        </row>
        <row r="10598">
          <cell r="M10598">
            <v>1</v>
          </cell>
          <cell r="N10598">
            <v>182673</v>
          </cell>
        </row>
        <row r="10599">
          <cell r="M10599">
            <v>1</v>
          </cell>
          <cell r="N10599">
            <v>182824</v>
          </cell>
        </row>
        <row r="10600">
          <cell r="M10600">
            <v>1</v>
          </cell>
          <cell r="N10600">
            <v>182824</v>
          </cell>
        </row>
        <row r="10601">
          <cell r="M10601">
            <v>1</v>
          </cell>
          <cell r="N10601">
            <v>182941</v>
          </cell>
        </row>
        <row r="10602">
          <cell r="M10602">
            <v>1</v>
          </cell>
          <cell r="N10602">
            <v>182941</v>
          </cell>
        </row>
        <row r="10603">
          <cell r="M10603">
            <v>1</v>
          </cell>
          <cell r="N10603">
            <v>182823</v>
          </cell>
        </row>
        <row r="10604">
          <cell r="M10604">
            <v>1</v>
          </cell>
          <cell r="N10604">
            <v>182823</v>
          </cell>
        </row>
        <row r="10605">
          <cell r="M10605">
            <v>1</v>
          </cell>
          <cell r="N10605">
            <v>182823</v>
          </cell>
        </row>
        <row r="10606">
          <cell r="M10606">
            <v>1</v>
          </cell>
          <cell r="N10606">
            <v>183536</v>
          </cell>
        </row>
        <row r="10607">
          <cell r="M10607">
            <v>1</v>
          </cell>
          <cell r="N10607" t="str">
            <v>-</v>
          </cell>
        </row>
        <row r="10608">
          <cell r="M10608">
            <v>1</v>
          </cell>
          <cell r="N10608">
            <v>181647</v>
          </cell>
        </row>
        <row r="10609">
          <cell r="M10609">
            <v>1</v>
          </cell>
          <cell r="N10609">
            <v>181647</v>
          </cell>
        </row>
        <row r="10610">
          <cell r="M10610">
            <v>1</v>
          </cell>
          <cell r="N10610">
            <v>181647</v>
          </cell>
        </row>
        <row r="10611">
          <cell r="M10611">
            <v>1</v>
          </cell>
          <cell r="N10611">
            <v>181647</v>
          </cell>
        </row>
        <row r="10612">
          <cell r="M10612">
            <v>1</v>
          </cell>
          <cell r="N10612">
            <v>181647</v>
          </cell>
        </row>
        <row r="10613">
          <cell r="M10613">
            <v>1</v>
          </cell>
          <cell r="N10613">
            <v>181795</v>
          </cell>
        </row>
        <row r="10614">
          <cell r="M10614">
            <v>1</v>
          </cell>
          <cell r="N10614">
            <v>181795</v>
          </cell>
        </row>
        <row r="10615">
          <cell r="M10615">
            <v>1</v>
          </cell>
          <cell r="N10615">
            <v>182942</v>
          </cell>
        </row>
        <row r="10616">
          <cell r="M10616">
            <v>1</v>
          </cell>
          <cell r="N10616">
            <v>182942</v>
          </cell>
        </row>
        <row r="10617">
          <cell r="M10617">
            <v>1</v>
          </cell>
          <cell r="N10617">
            <v>182942</v>
          </cell>
        </row>
        <row r="10618">
          <cell r="M10618">
            <v>1</v>
          </cell>
          <cell r="N10618">
            <v>182942</v>
          </cell>
        </row>
        <row r="10619">
          <cell r="M10619">
            <v>1</v>
          </cell>
          <cell r="N10619">
            <v>182942</v>
          </cell>
        </row>
        <row r="10620">
          <cell r="M10620">
            <v>1</v>
          </cell>
          <cell r="N10620" t="str">
            <v>-</v>
          </cell>
        </row>
        <row r="10621">
          <cell r="M10621">
            <v>1</v>
          </cell>
          <cell r="N10621" t="str">
            <v>-</v>
          </cell>
        </row>
        <row r="10622">
          <cell r="M10622">
            <v>1</v>
          </cell>
          <cell r="N10622">
            <v>181648</v>
          </cell>
        </row>
        <row r="10623">
          <cell r="M10623">
            <v>1</v>
          </cell>
          <cell r="N10623">
            <v>181648</v>
          </cell>
        </row>
        <row r="10624">
          <cell r="M10624">
            <v>1</v>
          </cell>
          <cell r="N10624">
            <v>181708</v>
          </cell>
        </row>
        <row r="10625">
          <cell r="M10625">
            <v>1</v>
          </cell>
          <cell r="N10625">
            <v>181796</v>
          </cell>
        </row>
        <row r="10626">
          <cell r="M10626">
            <v>1</v>
          </cell>
          <cell r="N10626">
            <v>181796</v>
          </cell>
        </row>
        <row r="10627">
          <cell r="M10627">
            <v>1</v>
          </cell>
          <cell r="N10627">
            <v>181796</v>
          </cell>
        </row>
        <row r="10628">
          <cell r="M10628">
            <v>1</v>
          </cell>
          <cell r="N10628">
            <v>181796</v>
          </cell>
        </row>
        <row r="10629">
          <cell r="M10629">
            <v>1</v>
          </cell>
          <cell r="N10629">
            <v>181933</v>
          </cell>
        </row>
        <row r="10630">
          <cell r="M10630">
            <v>1</v>
          </cell>
          <cell r="N10630">
            <v>181933</v>
          </cell>
        </row>
        <row r="10631">
          <cell r="M10631">
            <v>1</v>
          </cell>
          <cell r="N10631">
            <v>182676</v>
          </cell>
        </row>
        <row r="10632">
          <cell r="M10632">
            <v>1</v>
          </cell>
          <cell r="N10632">
            <v>182676</v>
          </cell>
        </row>
        <row r="10633">
          <cell r="M10633">
            <v>1</v>
          </cell>
          <cell r="N10633">
            <v>182676</v>
          </cell>
        </row>
        <row r="10634">
          <cell r="M10634">
            <v>1</v>
          </cell>
          <cell r="N10634">
            <v>182995</v>
          </cell>
        </row>
        <row r="10635">
          <cell r="M10635">
            <v>1</v>
          </cell>
          <cell r="N10635">
            <v>182995</v>
          </cell>
        </row>
        <row r="10636">
          <cell r="M10636">
            <v>1</v>
          </cell>
          <cell r="N10636">
            <v>181649</v>
          </cell>
        </row>
        <row r="10637">
          <cell r="M10637">
            <v>1</v>
          </cell>
          <cell r="N10637">
            <v>181649</v>
          </cell>
        </row>
        <row r="10638">
          <cell r="M10638">
            <v>1</v>
          </cell>
          <cell r="N10638">
            <v>181709</v>
          </cell>
        </row>
        <row r="10639">
          <cell r="M10639">
            <v>1</v>
          </cell>
          <cell r="N10639">
            <v>181709</v>
          </cell>
        </row>
        <row r="10640">
          <cell r="M10640">
            <v>1</v>
          </cell>
          <cell r="N10640">
            <v>181797</v>
          </cell>
        </row>
        <row r="10641">
          <cell r="M10641">
            <v>1</v>
          </cell>
          <cell r="N10641">
            <v>181797</v>
          </cell>
        </row>
        <row r="10642">
          <cell r="M10642">
            <v>2</v>
          </cell>
          <cell r="N10642">
            <v>181935</v>
          </cell>
        </row>
        <row r="10643">
          <cell r="M10643">
            <v>2</v>
          </cell>
          <cell r="N10643">
            <v>181937</v>
          </cell>
        </row>
        <row r="10644">
          <cell r="M10644">
            <v>1</v>
          </cell>
          <cell r="N10644">
            <v>182678</v>
          </cell>
        </row>
        <row r="10645">
          <cell r="M10645">
            <v>1</v>
          </cell>
          <cell r="N10645">
            <v>182678</v>
          </cell>
        </row>
        <row r="10646">
          <cell r="M10646">
            <v>1</v>
          </cell>
          <cell r="N10646">
            <v>182678</v>
          </cell>
        </row>
        <row r="10647">
          <cell r="M10647">
            <v>1</v>
          </cell>
          <cell r="N10647">
            <v>182678</v>
          </cell>
        </row>
        <row r="10648">
          <cell r="M10648">
            <v>1</v>
          </cell>
          <cell r="N10648">
            <v>182678</v>
          </cell>
        </row>
        <row r="10649">
          <cell r="M10649">
            <v>1</v>
          </cell>
          <cell r="N10649" t="str">
            <v>-</v>
          </cell>
        </row>
        <row r="10650">
          <cell r="M10650">
            <v>1</v>
          </cell>
          <cell r="N10650">
            <v>182382</v>
          </cell>
        </row>
        <row r="10651">
          <cell r="M10651">
            <v>1</v>
          </cell>
          <cell r="N10651">
            <v>182382</v>
          </cell>
        </row>
        <row r="10652">
          <cell r="M10652">
            <v>1</v>
          </cell>
          <cell r="N10652">
            <v>182382</v>
          </cell>
        </row>
        <row r="10653">
          <cell r="M10653">
            <v>1</v>
          </cell>
          <cell r="N10653">
            <v>182382</v>
          </cell>
        </row>
        <row r="10654">
          <cell r="M10654">
            <v>1</v>
          </cell>
          <cell r="N10654">
            <v>182382</v>
          </cell>
        </row>
        <row r="10655">
          <cell r="M10655">
            <v>1</v>
          </cell>
          <cell r="N10655">
            <v>182382</v>
          </cell>
        </row>
        <row r="10656">
          <cell r="M10656">
            <v>1</v>
          </cell>
          <cell r="N10656">
            <v>182382</v>
          </cell>
        </row>
        <row r="10657">
          <cell r="M10657">
            <v>1</v>
          </cell>
          <cell r="N10657">
            <v>182406</v>
          </cell>
        </row>
        <row r="10658">
          <cell r="M10658">
            <v>1</v>
          </cell>
          <cell r="N10658">
            <v>182406</v>
          </cell>
        </row>
        <row r="10659">
          <cell r="M10659">
            <v>1</v>
          </cell>
          <cell r="N10659">
            <v>182406</v>
          </cell>
        </row>
        <row r="10660">
          <cell r="M10660">
            <v>1</v>
          </cell>
          <cell r="N10660">
            <v>182406</v>
          </cell>
        </row>
        <row r="10661">
          <cell r="M10661">
            <v>1</v>
          </cell>
          <cell r="N10661">
            <v>182406</v>
          </cell>
        </row>
        <row r="10662">
          <cell r="M10662">
            <v>1</v>
          </cell>
          <cell r="N10662">
            <v>182406</v>
          </cell>
        </row>
        <row r="10663">
          <cell r="M10663">
            <v>1</v>
          </cell>
          <cell r="N10663">
            <v>182406</v>
          </cell>
        </row>
        <row r="10664">
          <cell r="M10664">
            <v>1</v>
          </cell>
          <cell r="N10664">
            <v>182406</v>
          </cell>
        </row>
        <row r="10665">
          <cell r="M10665">
            <v>1</v>
          </cell>
          <cell r="N10665">
            <v>182406</v>
          </cell>
        </row>
        <row r="10666">
          <cell r="M10666">
            <v>1</v>
          </cell>
          <cell r="N10666">
            <v>182539</v>
          </cell>
        </row>
        <row r="10667">
          <cell r="M10667">
            <v>1</v>
          </cell>
          <cell r="N10667">
            <v>182539</v>
          </cell>
        </row>
        <row r="10668">
          <cell r="M10668">
            <v>1</v>
          </cell>
          <cell r="N10668">
            <v>182539</v>
          </cell>
        </row>
        <row r="10669">
          <cell r="M10669">
            <v>1</v>
          </cell>
          <cell r="N10669">
            <v>182539</v>
          </cell>
        </row>
        <row r="10670">
          <cell r="M10670">
            <v>1</v>
          </cell>
          <cell r="N10670">
            <v>182539</v>
          </cell>
        </row>
        <row r="10671">
          <cell r="M10671">
            <v>1</v>
          </cell>
          <cell r="N10671">
            <v>182539</v>
          </cell>
        </row>
        <row r="10672">
          <cell r="M10672">
            <v>1</v>
          </cell>
          <cell r="N10672">
            <v>182769</v>
          </cell>
        </row>
        <row r="10673">
          <cell r="M10673">
            <v>1</v>
          </cell>
          <cell r="N10673">
            <v>182769</v>
          </cell>
        </row>
        <row r="10674">
          <cell r="M10674">
            <v>1</v>
          </cell>
          <cell r="N10674">
            <v>182769</v>
          </cell>
        </row>
        <row r="10675">
          <cell r="M10675">
            <v>1</v>
          </cell>
          <cell r="N10675">
            <v>182769</v>
          </cell>
        </row>
        <row r="10676">
          <cell r="M10676">
            <v>1</v>
          </cell>
          <cell r="N10676">
            <v>182769</v>
          </cell>
        </row>
        <row r="10677">
          <cell r="M10677">
            <v>1</v>
          </cell>
          <cell r="N10677">
            <v>182769</v>
          </cell>
        </row>
        <row r="10678">
          <cell r="M10678">
            <v>1</v>
          </cell>
          <cell r="N10678">
            <v>182769</v>
          </cell>
        </row>
        <row r="10679">
          <cell r="M10679">
            <v>1</v>
          </cell>
          <cell r="N10679">
            <v>182769</v>
          </cell>
        </row>
        <row r="10680">
          <cell r="M10680">
            <v>1</v>
          </cell>
          <cell r="N10680">
            <v>183527</v>
          </cell>
        </row>
        <row r="10681">
          <cell r="M10681">
            <v>1</v>
          </cell>
          <cell r="N10681">
            <v>182799</v>
          </cell>
        </row>
        <row r="10682">
          <cell r="M10682">
            <v>1</v>
          </cell>
          <cell r="N10682" t="str">
            <v>-</v>
          </cell>
        </row>
        <row r="10683">
          <cell r="M10683">
            <v>1</v>
          </cell>
          <cell r="N10683" t="str">
            <v>-</v>
          </cell>
        </row>
        <row r="10684">
          <cell r="M10684">
            <v>1</v>
          </cell>
          <cell r="N10684" t="str">
            <v>-</v>
          </cell>
        </row>
        <row r="10685">
          <cell r="M10685">
            <v>1</v>
          </cell>
          <cell r="N10685">
            <v>181681</v>
          </cell>
        </row>
        <row r="10686">
          <cell r="M10686">
            <v>1</v>
          </cell>
          <cell r="N10686">
            <v>181681</v>
          </cell>
        </row>
        <row r="10687">
          <cell r="M10687">
            <v>1</v>
          </cell>
          <cell r="N10687">
            <v>181681</v>
          </cell>
        </row>
        <row r="10688">
          <cell r="M10688">
            <v>1</v>
          </cell>
          <cell r="N10688">
            <v>181681</v>
          </cell>
        </row>
        <row r="10689">
          <cell r="M10689">
            <v>1</v>
          </cell>
          <cell r="N10689">
            <v>181681</v>
          </cell>
        </row>
        <row r="10690">
          <cell r="M10690">
            <v>1</v>
          </cell>
          <cell r="N10690">
            <v>181681</v>
          </cell>
        </row>
        <row r="10691">
          <cell r="M10691">
            <v>1</v>
          </cell>
          <cell r="N10691">
            <v>181738</v>
          </cell>
        </row>
        <row r="10692">
          <cell r="M10692">
            <v>1</v>
          </cell>
          <cell r="N10692">
            <v>181738</v>
          </cell>
        </row>
        <row r="10693">
          <cell r="M10693">
            <v>1</v>
          </cell>
          <cell r="N10693">
            <v>181738</v>
          </cell>
        </row>
        <row r="10694">
          <cell r="M10694">
            <v>1</v>
          </cell>
          <cell r="N10694">
            <v>181738</v>
          </cell>
        </row>
        <row r="10695">
          <cell r="M10695">
            <v>1</v>
          </cell>
          <cell r="N10695">
            <v>181805</v>
          </cell>
        </row>
        <row r="10696">
          <cell r="M10696">
            <v>1</v>
          </cell>
          <cell r="N10696">
            <v>181805</v>
          </cell>
        </row>
        <row r="10697">
          <cell r="M10697">
            <v>1</v>
          </cell>
          <cell r="N10697">
            <v>181805</v>
          </cell>
        </row>
        <row r="10698">
          <cell r="M10698">
            <v>1</v>
          </cell>
          <cell r="N10698">
            <v>181805</v>
          </cell>
        </row>
        <row r="10699">
          <cell r="M10699">
            <v>1</v>
          </cell>
          <cell r="N10699">
            <v>181805</v>
          </cell>
        </row>
        <row r="10700">
          <cell r="M10700">
            <v>1</v>
          </cell>
          <cell r="N10700">
            <v>181805</v>
          </cell>
        </row>
        <row r="10701">
          <cell r="M10701">
            <v>1</v>
          </cell>
          <cell r="N10701">
            <v>181805</v>
          </cell>
        </row>
        <row r="10702">
          <cell r="M10702">
            <v>1</v>
          </cell>
          <cell r="N10702">
            <v>181805</v>
          </cell>
        </row>
        <row r="10703">
          <cell r="M10703">
            <v>1</v>
          </cell>
          <cell r="N10703">
            <v>181805</v>
          </cell>
        </row>
        <row r="10704">
          <cell r="M10704">
            <v>1</v>
          </cell>
          <cell r="N10704">
            <v>182716</v>
          </cell>
        </row>
        <row r="10705">
          <cell r="M10705">
            <v>1</v>
          </cell>
          <cell r="N10705">
            <v>182716</v>
          </cell>
        </row>
        <row r="10706">
          <cell r="M10706">
            <v>1</v>
          </cell>
          <cell r="N10706">
            <v>181682</v>
          </cell>
        </row>
        <row r="10707">
          <cell r="M10707">
            <v>1</v>
          </cell>
          <cell r="N10707">
            <v>181682</v>
          </cell>
        </row>
        <row r="10708">
          <cell r="M10708">
            <v>1</v>
          </cell>
          <cell r="N10708">
            <v>181682</v>
          </cell>
        </row>
        <row r="10709">
          <cell r="M10709">
            <v>1</v>
          </cell>
          <cell r="N10709">
            <v>181682</v>
          </cell>
        </row>
        <row r="10710">
          <cell r="M10710">
            <v>1</v>
          </cell>
          <cell r="N10710">
            <v>181682</v>
          </cell>
        </row>
        <row r="10711">
          <cell r="M10711">
            <v>1</v>
          </cell>
          <cell r="N10711">
            <v>181739</v>
          </cell>
        </row>
        <row r="10712">
          <cell r="M10712">
            <v>1</v>
          </cell>
          <cell r="N10712">
            <v>181806</v>
          </cell>
        </row>
        <row r="10713">
          <cell r="M10713">
            <v>1</v>
          </cell>
          <cell r="N10713">
            <v>181806</v>
          </cell>
        </row>
        <row r="10714">
          <cell r="M10714">
            <v>4</v>
          </cell>
          <cell r="N10714">
            <v>181866</v>
          </cell>
        </row>
        <row r="10715">
          <cell r="M10715">
            <v>4</v>
          </cell>
          <cell r="N10715">
            <v>181866</v>
          </cell>
        </row>
        <row r="10716">
          <cell r="M10716">
            <v>4</v>
          </cell>
          <cell r="N10716">
            <v>181866</v>
          </cell>
        </row>
        <row r="10717">
          <cell r="M10717">
            <v>4</v>
          </cell>
          <cell r="N10717">
            <v>181866</v>
          </cell>
        </row>
        <row r="10718">
          <cell r="M10718">
            <v>4</v>
          </cell>
          <cell r="N10718">
            <v>181868</v>
          </cell>
        </row>
        <row r="10719">
          <cell r="M10719">
            <v>4</v>
          </cell>
          <cell r="N10719">
            <v>181868</v>
          </cell>
        </row>
        <row r="10720">
          <cell r="M10720">
            <v>4</v>
          </cell>
          <cell r="N10720">
            <v>181868</v>
          </cell>
        </row>
        <row r="10721">
          <cell r="M10721">
            <v>4</v>
          </cell>
          <cell r="N10721">
            <v>181868</v>
          </cell>
        </row>
        <row r="10722">
          <cell r="M10722">
            <v>4</v>
          </cell>
          <cell r="N10722">
            <v>181868</v>
          </cell>
        </row>
        <row r="10723">
          <cell r="M10723">
            <v>4</v>
          </cell>
          <cell r="N10723">
            <v>181870</v>
          </cell>
        </row>
        <row r="10724">
          <cell r="M10724">
            <v>4</v>
          </cell>
          <cell r="N10724">
            <v>181872</v>
          </cell>
        </row>
        <row r="10725">
          <cell r="M10725">
            <v>1</v>
          </cell>
          <cell r="N10725">
            <v>182715</v>
          </cell>
        </row>
        <row r="10726">
          <cell r="M10726">
            <v>1</v>
          </cell>
          <cell r="N10726">
            <v>182715</v>
          </cell>
        </row>
        <row r="10727">
          <cell r="M10727">
            <v>1</v>
          </cell>
          <cell r="N10727">
            <v>182715</v>
          </cell>
        </row>
        <row r="10728">
          <cell r="M10728">
            <v>1</v>
          </cell>
          <cell r="N10728">
            <v>182715</v>
          </cell>
        </row>
        <row r="10729">
          <cell r="M10729">
            <v>1</v>
          </cell>
          <cell r="N10729">
            <v>182715</v>
          </cell>
        </row>
        <row r="10730">
          <cell r="M10730">
            <v>1</v>
          </cell>
          <cell r="N10730">
            <v>182715</v>
          </cell>
        </row>
        <row r="10731">
          <cell r="M10731">
            <v>1</v>
          </cell>
          <cell r="N10731">
            <v>182852</v>
          </cell>
        </row>
        <row r="10732">
          <cell r="M10732">
            <v>1</v>
          </cell>
          <cell r="N10732">
            <v>182852</v>
          </cell>
        </row>
        <row r="10733">
          <cell r="M10733">
            <v>1</v>
          </cell>
          <cell r="N10733" t="str">
            <v>-</v>
          </cell>
        </row>
        <row r="10734">
          <cell r="M10734">
            <v>1</v>
          </cell>
          <cell r="N10734">
            <v>182839</v>
          </cell>
        </row>
        <row r="10735">
          <cell r="M10735">
            <v>1</v>
          </cell>
          <cell r="N10735">
            <v>182839</v>
          </cell>
        </row>
        <row r="10736">
          <cell r="M10736">
            <v>1</v>
          </cell>
          <cell r="N10736">
            <v>182839</v>
          </cell>
        </row>
        <row r="10737">
          <cell r="M10737">
            <v>1</v>
          </cell>
          <cell r="N10737">
            <v>182839</v>
          </cell>
        </row>
        <row r="10738">
          <cell r="M10738">
            <v>1</v>
          </cell>
          <cell r="N10738">
            <v>182839</v>
          </cell>
        </row>
        <row r="10739">
          <cell r="M10739">
            <v>1</v>
          </cell>
          <cell r="N10739">
            <v>182839</v>
          </cell>
        </row>
        <row r="10740">
          <cell r="M10740">
            <v>1</v>
          </cell>
          <cell r="N10740" t="str">
            <v>-</v>
          </cell>
        </row>
        <row r="10741">
          <cell r="M10741">
            <v>1</v>
          </cell>
          <cell r="N10741">
            <v>181676</v>
          </cell>
        </row>
        <row r="10742">
          <cell r="M10742">
            <v>1</v>
          </cell>
          <cell r="N10742">
            <v>181676</v>
          </cell>
        </row>
        <row r="10743">
          <cell r="M10743">
            <v>1</v>
          </cell>
          <cell r="N10743">
            <v>181733</v>
          </cell>
        </row>
        <row r="10744">
          <cell r="M10744">
            <v>1</v>
          </cell>
          <cell r="N10744">
            <v>181777</v>
          </cell>
        </row>
        <row r="10745">
          <cell r="M10745">
            <v>1</v>
          </cell>
          <cell r="N10745">
            <v>182710</v>
          </cell>
        </row>
        <row r="10746">
          <cell r="M10746">
            <v>1</v>
          </cell>
          <cell r="N10746">
            <v>182710</v>
          </cell>
        </row>
        <row r="10747">
          <cell r="M10747">
            <v>1</v>
          </cell>
          <cell r="N10747">
            <v>182812</v>
          </cell>
        </row>
        <row r="10748">
          <cell r="M10748">
            <v>1</v>
          </cell>
          <cell r="N10748">
            <v>182812</v>
          </cell>
        </row>
        <row r="10749">
          <cell r="M10749">
            <v>1</v>
          </cell>
          <cell r="N10749">
            <v>182847</v>
          </cell>
        </row>
        <row r="10750">
          <cell r="M10750">
            <v>1</v>
          </cell>
          <cell r="N10750">
            <v>182847</v>
          </cell>
        </row>
        <row r="10751">
          <cell r="M10751">
            <v>1</v>
          </cell>
          <cell r="N10751">
            <v>182847</v>
          </cell>
        </row>
        <row r="10752">
          <cell r="M10752">
            <v>1</v>
          </cell>
          <cell r="N10752">
            <v>182847</v>
          </cell>
        </row>
        <row r="10753">
          <cell r="M10753">
            <v>1</v>
          </cell>
          <cell r="N10753">
            <v>182847</v>
          </cell>
        </row>
        <row r="10754">
          <cell r="M10754">
            <v>1</v>
          </cell>
          <cell r="N10754">
            <v>182847</v>
          </cell>
        </row>
        <row r="10755">
          <cell r="M10755">
            <v>1</v>
          </cell>
          <cell r="N10755">
            <v>182847</v>
          </cell>
        </row>
        <row r="10756">
          <cell r="M10756">
            <v>1</v>
          </cell>
          <cell r="N10756">
            <v>182847</v>
          </cell>
        </row>
        <row r="10757">
          <cell r="M10757">
            <v>1</v>
          </cell>
          <cell r="N10757">
            <v>183567</v>
          </cell>
        </row>
        <row r="10758">
          <cell r="M10758">
            <v>1</v>
          </cell>
          <cell r="N10758">
            <v>183567</v>
          </cell>
        </row>
        <row r="10759">
          <cell r="M10759">
            <v>1</v>
          </cell>
          <cell r="N10759">
            <v>182814</v>
          </cell>
        </row>
        <row r="10760">
          <cell r="M10760">
            <v>1</v>
          </cell>
          <cell r="N10760">
            <v>182814</v>
          </cell>
        </row>
        <row r="10761">
          <cell r="M10761">
            <v>1</v>
          </cell>
          <cell r="N10761">
            <v>182849</v>
          </cell>
        </row>
        <row r="10762">
          <cell r="M10762">
            <v>1</v>
          </cell>
          <cell r="N10762">
            <v>182849</v>
          </cell>
        </row>
        <row r="10763">
          <cell r="M10763">
            <v>1</v>
          </cell>
          <cell r="N10763">
            <v>182849</v>
          </cell>
        </row>
        <row r="10764">
          <cell r="M10764">
            <v>1</v>
          </cell>
          <cell r="N10764">
            <v>182543</v>
          </cell>
        </row>
        <row r="10765">
          <cell r="M10765">
            <v>1</v>
          </cell>
          <cell r="N10765">
            <v>182781</v>
          </cell>
        </row>
        <row r="10766">
          <cell r="M10766">
            <v>1</v>
          </cell>
          <cell r="N10766">
            <v>182781</v>
          </cell>
        </row>
        <row r="10767">
          <cell r="M10767">
            <v>1</v>
          </cell>
          <cell r="N10767">
            <v>182781</v>
          </cell>
        </row>
        <row r="10768">
          <cell r="M10768">
            <v>1</v>
          </cell>
          <cell r="N10768">
            <v>182829</v>
          </cell>
        </row>
        <row r="10769">
          <cell r="M10769">
            <v>1</v>
          </cell>
          <cell r="N10769">
            <v>182829</v>
          </cell>
        </row>
        <row r="10770">
          <cell r="M10770">
            <v>1</v>
          </cell>
          <cell r="N10770">
            <v>182829</v>
          </cell>
        </row>
        <row r="10771">
          <cell r="M10771">
            <v>1</v>
          </cell>
          <cell r="N10771">
            <v>182829</v>
          </cell>
        </row>
        <row r="10772">
          <cell r="M10772">
            <v>1</v>
          </cell>
          <cell r="N10772">
            <v>182829</v>
          </cell>
        </row>
        <row r="10773">
          <cell r="M10773">
            <v>1</v>
          </cell>
          <cell r="N10773">
            <v>183541</v>
          </cell>
        </row>
        <row r="10774">
          <cell r="M10774">
            <v>1</v>
          </cell>
          <cell r="N10774">
            <v>181652</v>
          </cell>
        </row>
        <row r="10775">
          <cell r="M10775">
            <v>1</v>
          </cell>
          <cell r="N10775">
            <v>181652</v>
          </cell>
        </row>
        <row r="10776">
          <cell r="M10776">
            <v>1</v>
          </cell>
          <cell r="N10776">
            <v>181652</v>
          </cell>
        </row>
        <row r="10777">
          <cell r="M10777">
            <v>1</v>
          </cell>
          <cell r="N10777">
            <v>181652</v>
          </cell>
        </row>
        <row r="10778">
          <cell r="M10778">
            <v>1</v>
          </cell>
          <cell r="N10778">
            <v>181712</v>
          </cell>
        </row>
        <row r="10779">
          <cell r="M10779">
            <v>1</v>
          </cell>
          <cell r="N10779">
            <v>181760</v>
          </cell>
        </row>
        <row r="10780">
          <cell r="M10780">
            <v>1</v>
          </cell>
          <cell r="N10780">
            <v>181760</v>
          </cell>
        </row>
        <row r="10781">
          <cell r="M10781">
            <v>1</v>
          </cell>
          <cell r="N10781">
            <v>181760</v>
          </cell>
        </row>
        <row r="10782">
          <cell r="M10782">
            <v>3</v>
          </cell>
          <cell r="N10782">
            <v>181940</v>
          </cell>
        </row>
        <row r="10783">
          <cell r="M10783">
            <v>3</v>
          </cell>
          <cell r="N10783">
            <v>181940</v>
          </cell>
        </row>
        <row r="10784">
          <cell r="M10784">
            <v>3</v>
          </cell>
          <cell r="N10784">
            <v>181943</v>
          </cell>
        </row>
        <row r="10785">
          <cell r="M10785">
            <v>3</v>
          </cell>
          <cell r="N10785">
            <v>181943</v>
          </cell>
        </row>
        <row r="10786">
          <cell r="M10786">
            <v>3</v>
          </cell>
          <cell r="N10786">
            <v>181944</v>
          </cell>
        </row>
        <row r="10787">
          <cell r="M10787">
            <v>3</v>
          </cell>
          <cell r="N10787">
            <v>181944</v>
          </cell>
        </row>
        <row r="10788">
          <cell r="M10788">
            <v>3</v>
          </cell>
          <cell r="N10788">
            <v>181944</v>
          </cell>
        </row>
        <row r="10789">
          <cell r="M10789">
            <v>1</v>
          </cell>
          <cell r="N10789">
            <v>182681</v>
          </cell>
        </row>
        <row r="10790">
          <cell r="M10790">
            <v>1</v>
          </cell>
          <cell r="N10790">
            <v>182681</v>
          </cell>
        </row>
        <row r="10791">
          <cell r="M10791">
            <v>1</v>
          </cell>
          <cell r="N10791">
            <v>182782</v>
          </cell>
        </row>
        <row r="10792">
          <cell r="M10792">
            <v>1</v>
          </cell>
          <cell r="N10792">
            <v>182782</v>
          </cell>
        </row>
        <row r="10793">
          <cell r="M10793">
            <v>1</v>
          </cell>
          <cell r="N10793">
            <v>182830</v>
          </cell>
        </row>
        <row r="10794">
          <cell r="M10794">
            <v>1</v>
          </cell>
          <cell r="N10794">
            <v>182830</v>
          </cell>
        </row>
        <row r="10795">
          <cell r="M10795">
            <v>1</v>
          </cell>
          <cell r="N10795">
            <v>182830</v>
          </cell>
        </row>
        <row r="10796">
          <cell r="M10796">
            <v>1</v>
          </cell>
          <cell r="N10796">
            <v>182830</v>
          </cell>
        </row>
        <row r="10797">
          <cell r="M10797">
            <v>1</v>
          </cell>
          <cell r="N10797">
            <v>182954</v>
          </cell>
        </row>
        <row r="10798">
          <cell r="M10798">
            <v>1</v>
          </cell>
          <cell r="N10798">
            <v>182954</v>
          </cell>
        </row>
        <row r="10799">
          <cell r="M10799">
            <v>1</v>
          </cell>
          <cell r="N10799">
            <v>182954</v>
          </cell>
        </row>
        <row r="10800">
          <cell r="M10800">
            <v>1</v>
          </cell>
          <cell r="N10800" t="str">
            <v>-</v>
          </cell>
        </row>
        <row r="10801">
          <cell r="M10801">
            <v>1</v>
          </cell>
          <cell r="N10801" t="str">
            <v>-</v>
          </cell>
        </row>
        <row r="10802">
          <cell r="M10802">
            <v>1</v>
          </cell>
          <cell r="N10802">
            <v>193841</v>
          </cell>
        </row>
        <row r="10803">
          <cell r="M10803">
            <v>1</v>
          </cell>
          <cell r="N10803">
            <v>193891</v>
          </cell>
        </row>
        <row r="10804">
          <cell r="M10804">
            <v>1</v>
          </cell>
          <cell r="N10804">
            <v>193891</v>
          </cell>
        </row>
        <row r="10805">
          <cell r="M10805">
            <v>1</v>
          </cell>
          <cell r="N10805">
            <v>193891</v>
          </cell>
        </row>
        <row r="10806">
          <cell r="M10806">
            <v>1</v>
          </cell>
          <cell r="N10806">
            <v>193891</v>
          </cell>
        </row>
        <row r="10807">
          <cell r="M10807">
            <v>1</v>
          </cell>
          <cell r="N10807">
            <v>193891</v>
          </cell>
        </row>
        <row r="10808">
          <cell r="M10808">
            <v>1</v>
          </cell>
          <cell r="N10808">
            <v>194041</v>
          </cell>
        </row>
        <row r="10809">
          <cell r="M10809">
            <v>1</v>
          </cell>
          <cell r="N10809" t="str">
            <v>-</v>
          </cell>
        </row>
        <row r="10810">
          <cell r="M10810">
            <v>1</v>
          </cell>
          <cell r="N10810">
            <v>193806</v>
          </cell>
        </row>
        <row r="10811">
          <cell r="M10811">
            <v>1</v>
          </cell>
          <cell r="N10811">
            <v>193853</v>
          </cell>
        </row>
        <row r="10812">
          <cell r="M10812">
            <v>1</v>
          </cell>
          <cell r="N10812">
            <v>193853</v>
          </cell>
        </row>
        <row r="10813">
          <cell r="M10813">
            <v>1</v>
          </cell>
          <cell r="N10813">
            <v>193853</v>
          </cell>
        </row>
        <row r="10814">
          <cell r="M10814">
            <v>1</v>
          </cell>
          <cell r="N10814">
            <v>193853</v>
          </cell>
        </row>
        <row r="10815">
          <cell r="M10815">
            <v>1</v>
          </cell>
          <cell r="N10815">
            <v>193853</v>
          </cell>
        </row>
        <row r="10816">
          <cell r="M10816">
            <v>1</v>
          </cell>
          <cell r="N10816">
            <v>193853</v>
          </cell>
        </row>
        <row r="10817">
          <cell r="M10817">
            <v>2</v>
          </cell>
          <cell r="N10817">
            <v>193868</v>
          </cell>
        </row>
        <row r="10818">
          <cell r="M10818">
            <v>1</v>
          </cell>
          <cell r="N10818">
            <v>194014</v>
          </cell>
        </row>
        <row r="10819">
          <cell r="M10819">
            <v>1</v>
          </cell>
          <cell r="N10819">
            <v>194170</v>
          </cell>
        </row>
        <row r="10820">
          <cell r="M10820">
            <v>1</v>
          </cell>
          <cell r="N10820">
            <v>194170</v>
          </cell>
        </row>
        <row r="10821">
          <cell r="M10821">
            <v>1</v>
          </cell>
          <cell r="N10821">
            <v>194170</v>
          </cell>
        </row>
        <row r="10822">
          <cell r="M10822">
            <v>1</v>
          </cell>
          <cell r="N10822">
            <v>193824</v>
          </cell>
        </row>
        <row r="10823">
          <cell r="M10823">
            <v>1</v>
          </cell>
          <cell r="N10823">
            <v>193824</v>
          </cell>
        </row>
        <row r="10824">
          <cell r="M10824">
            <v>1</v>
          </cell>
          <cell r="N10824">
            <v>193824</v>
          </cell>
        </row>
        <row r="10825">
          <cell r="M10825">
            <v>1</v>
          </cell>
          <cell r="N10825">
            <v>193824</v>
          </cell>
        </row>
        <row r="10826">
          <cell r="M10826">
            <v>1</v>
          </cell>
          <cell r="N10826">
            <v>193824</v>
          </cell>
        </row>
        <row r="10827">
          <cell r="M10827">
            <v>1</v>
          </cell>
          <cell r="N10827">
            <v>193824</v>
          </cell>
        </row>
        <row r="10828">
          <cell r="M10828">
            <v>1</v>
          </cell>
          <cell r="N10828">
            <v>193894</v>
          </cell>
        </row>
        <row r="10829">
          <cell r="M10829">
            <v>1</v>
          </cell>
          <cell r="N10829">
            <v>193894</v>
          </cell>
        </row>
        <row r="10830">
          <cell r="M10830">
            <v>1</v>
          </cell>
          <cell r="N10830">
            <v>193894</v>
          </cell>
        </row>
        <row r="10831">
          <cell r="M10831">
            <v>1</v>
          </cell>
          <cell r="N10831">
            <v>193894</v>
          </cell>
        </row>
        <row r="10832">
          <cell r="M10832">
            <v>1</v>
          </cell>
          <cell r="N10832">
            <v>193894</v>
          </cell>
        </row>
        <row r="10833">
          <cell r="M10833">
            <v>1</v>
          </cell>
          <cell r="N10833">
            <v>193894</v>
          </cell>
        </row>
        <row r="10834">
          <cell r="M10834">
            <v>1</v>
          </cell>
          <cell r="N10834">
            <v>193894</v>
          </cell>
        </row>
        <row r="10835">
          <cell r="M10835">
            <v>1</v>
          </cell>
          <cell r="N10835">
            <v>193894</v>
          </cell>
        </row>
        <row r="10836">
          <cell r="M10836">
            <v>1</v>
          </cell>
          <cell r="N10836">
            <v>193925</v>
          </cell>
        </row>
        <row r="10837">
          <cell r="M10837">
            <v>1</v>
          </cell>
          <cell r="N10837">
            <v>193925</v>
          </cell>
        </row>
        <row r="10838">
          <cell r="M10838">
            <v>1</v>
          </cell>
          <cell r="N10838">
            <v>193925</v>
          </cell>
        </row>
        <row r="10839">
          <cell r="M10839">
            <v>1</v>
          </cell>
          <cell r="N10839">
            <v>193925</v>
          </cell>
        </row>
        <row r="10840">
          <cell r="M10840">
            <v>1</v>
          </cell>
          <cell r="N10840">
            <v>193925</v>
          </cell>
        </row>
        <row r="10841">
          <cell r="M10841">
            <v>1</v>
          </cell>
          <cell r="N10841">
            <v>193925</v>
          </cell>
        </row>
        <row r="10842">
          <cell r="M10842">
            <v>1</v>
          </cell>
          <cell r="N10842">
            <v>193925</v>
          </cell>
        </row>
        <row r="10843">
          <cell r="M10843">
            <v>1</v>
          </cell>
          <cell r="N10843">
            <v>193977</v>
          </cell>
        </row>
        <row r="10844">
          <cell r="M10844">
            <v>1</v>
          </cell>
          <cell r="N10844">
            <v>194134</v>
          </cell>
        </row>
        <row r="10845">
          <cell r="M10845">
            <v>1</v>
          </cell>
          <cell r="N10845">
            <v>194134</v>
          </cell>
        </row>
        <row r="10846">
          <cell r="M10846">
            <v>1</v>
          </cell>
          <cell r="N10846">
            <v>194181</v>
          </cell>
        </row>
        <row r="10847">
          <cell r="M10847">
            <v>1</v>
          </cell>
          <cell r="N10847">
            <v>194181</v>
          </cell>
        </row>
        <row r="10848">
          <cell r="M10848">
            <v>1</v>
          </cell>
          <cell r="N10848">
            <v>194181</v>
          </cell>
        </row>
        <row r="10849">
          <cell r="M10849">
            <v>1</v>
          </cell>
          <cell r="N10849">
            <v>194181</v>
          </cell>
        </row>
        <row r="10850">
          <cell r="M10850">
            <v>1</v>
          </cell>
          <cell r="N10850">
            <v>194181</v>
          </cell>
        </row>
        <row r="10851">
          <cell r="M10851">
            <v>1</v>
          </cell>
          <cell r="N10851">
            <v>194181</v>
          </cell>
        </row>
        <row r="10852">
          <cell r="M10852">
            <v>1</v>
          </cell>
          <cell r="N10852">
            <v>193825</v>
          </cell>
        </row>
        <row r="10853">
          <cell r="M10853">
            <v>1</v>
          </cell>
          <cell r="N10853">
            <v>193896</v>
          </cell>
        </row>
        <row r="10854">
          <cell r="M10854">
            <v>1</v>
          </cell>
          <cell r="N10854">
            <v>193896</v>
          </cell>
        </row>
        <row r="10855">
          <cell r="M10855">
            <v>1</v>
          </cell>
          <cell r="N10855">
            <v>193896</v>
          </cell>
        </row>
        <row r="10856">
          <cell r="M10856">
            <v>1</v>
          </cell>
          <cell r="N10856">
            <v>193896</v>
          </cell>
        </row>
        <row r="10857">
          <cell r="M10857">
            <v>1</v>
          </cell>
          <cell r="N10857">
            <v>193896</v>
          </cell>
        </row>
        <row r="10858">
          <cell r="M10858">
            <v>1</v>
          </cell>
          <cell r="N10858">
            <v>193896</v>
          </cell>
        </row>
        <row r="10859">
          <cell r="M10859">
            <v>1</v>
          </cell>
          <cell r="N10859">
            <v>193896</v>
          </cell>
        </row>
        <row r="10860">
          <cell r="M10860">
            <v>1</v>
          </cell>
          <cell r="N10860">
            <v>193896</v>
          </cell>
        </row>
        <row r="10861">
          <cell r="M10861">
            <v>1</v>
          </cell>
          <cell r="N10861">
            <v>193896</v>
          </cell>
        </row>
        <row r="10862">
          <cell r="M10862">
            <v>1</v>
          </cell>
          <cell r="N10862">
            <v>193896</v>
          </cell>
        </row>
        <row r="10863">
          <cell r="M10863">
            <v>1</v>
          </cell>
          <cell r="N10863">
            <v>193896</v>
          </cell>
        </row>
        <row r="10864">
          <cell r="M10864">
            <v>1</v>
          </cell>
          <cell r="N10864">
            <v>193923</v>
          </cell>
        </row>
        <row r="10865">
          <cell r="M10865">
            <v>1</v>
          </cell>
          <cell r="N10865">
            <v>193923</v>
          </cell>
        </row>
        <row r="10866">
          <cell r="M10866">
            <v>1</v>
          </cell>
          <cell r="N10866">
            <v>193923</v>
          </cell>
        </row>
        <row r="10867">
          <cell r="M10867">
            <v>1</v>
          </cell>
          <cell r="N10867">
            <v>193923</v>
          </cell>
        </row>
        <row r="10868">
          <cell r="M10868">
            <v>1</v>
          </cell>
          <cell r="N10868">
            <v>193923</v>
          </cell>
        </row>
        <row r="10869">
          <cell r="M10869">
            <v>1</v>
          </cell>
          <cell r="N10869">
            <v>193956</v>
          </cell>
        </row>
        <row r="10870">
          <cell r="M10870">
            <v>1</v>
          </cell>
          <cell r="N10870">
            <v>194135</v>
          </cell>
        </row>
        <row r="10871">
          <cell r="M10871">
            <v>1</v>
          </cell>
          <cell r="N10871">
            <v>194165</v>
          </cell>
        </row>
        <row r="10872">
          <cell r="M10872">
            <v>1</v>
          </cell>
          <cell r="N10872">
            <v>194182</v>
          </cell>
        </row>
        <row r="10873">
          <cell r="M10873">
            <v>1</v>
          </cell>
          <cell r="N10873">
            <v>194198</v>
          </cell>
        </row>
        <row r="10874">
          <cell r="M10874">
            <v>1</v>
          </cell>
          <cell r="N10874">
            <v>194198</v>
          </cell>
        </row>
        <row r="10875">
          <cell r="M10875">
            <v>1</v>
          </cell>
          <cell r="N10875">
            <v>193826</v>
          </cell>
        </row>
        <row r="10876">
          <cell r="M10876">
            <v>1</v>
          </cell>
          <cell r="N10876">
            <v>193826</v>
          </cell>
        </row>
        <row r="10877">
          <cell r="M10877">
            <v>1</v>
          </cell>
          <cell r="N10877">
            <v>193897</v>
          </cell>
        </row>
        <row r="10878">
          <cell r="M10878">
            <v>1</v>
          </cell>
          <cell r="N10878">
            <v>193897</v>
          </cell>
        </row>
        <row r="10879">
          <cell r="M10879">
            <v>1</v>
          </cell>
          <cell r="N10879">
            <v>193897</v>
          </cell>
        </row>
        <row r="10880">
          <cell r="M10880">
            <v>1</v>
          </cell>
          <cell r="N10880">
            <v>193922</v>
          </cell>
        </row>
        <row r="10881">
          <cell r="M10881">
            <v>1</v>
          </cell>
          <cell r="N10881">
            <v>193922</v>
          </cell>
        </row>
        <row r="10882">
          <cell r="M10882">
            <v>1</v>
          </cell>
          <cell r="N10882">
            <v>193922</v>
          </cell>
        </row>
        <row r="10883">
          <cell r="M10883">
            <v>1</v>
          </cell>
          <cell r="N10883">
            <v>193922</v>
          </cell>
        </row>
        <row r="10884">
          <cell r="M10884">
            <v>1</v>
          </cell>
          <cell r="N10884">
            <v>193922</v>
          </cell>
        </row>
        <row r="10885">
          <cell r="M10885">
            <v>1</v>
          </cell>
          <cell r="N10885">
            <v>193922</v>
          </cell>
        </row>
        <row r="10886">
          <cell r="M10886">
            <v>1</v>
          </cell>
          <cell r="N10886">
            <v>193922</v>
          </cell>
        </row>
        <row r="10887">
          <cell r="M10887">
            <v>1</v>
          </cell>
          <cell r="N10887">
            <v>193922</v>
          </cell>
        </row>
        <row r="10888">
          <cell r="M10888">
            <v>1</v>
          </cell>
          <cell r="N10888">
            <v>193922</v>
          </cell>
        </row>
        <row r="10889">
          <cell r="M10889">
            <v>2</v>
          </cell>
          <cell r="N10889">
            <v>193938</v>
          </cell>
        </row>
        <row r="10890">
          <cell r="M10890">
            <v>1</v>
          </cell>
          <cell r="N10890" t="str">
            <v>-</v>
          </cell>
        </row>
        <row r="10891">
          <cell r="M10891">
            <v>1</v>
          </cell>
          <cell r="N10891" t="str">
            <v>-</v>
          </cell>
        </row>
        <row r="10892">
          <cell r="M10892">
            <v>1</v>
          </cell>
          <cell r="N10892" t="str">
            <v>-</v>
          </cell>
        </row>
        <row r="10893">
          <cell r="M10893">
            <v>1</v>
          </cell>
          <cell r="N10893">
            <v>194357</v>
          </cell>
        </row>
        <row r="10894">
          <cell r="M10894">
            <v>1</v>
          </cell>
          <cell r="N10894">
            <v>194357</v>
          </cell>
        </row>
        <row r="10895">
          <cell r="M10895">
            <v>1</v>
          </cell>
          <cell r="N10895">
            <v>194357</v>
          </cell>
        </row>
        <row r="10896">
          <cell r="M10896">
            <v>1</v>
          </cell>
          <cell r="N10896">
            <v>194357</v>
          </cell>
        </row>
        <row r="10897">
          <cell r="M10897">
            <v>1</v>
          </cell>
          <cell r="N10897">
            <v>194560</v>
          </cell>
        </row>
        <row r="10898">
          <cell r="M10898">
            <v>1</v>
          </cell>
          <cell r="N10898">
            <v>194560</v>
          </cell>
        </row>
        <row r="10899">
          <cell r="M10899">
            <v>1</v>
          </cell>
          <cell r="N10899">
            <v>194560</v>
          </cell>
        </row>
        <row r="10900">
          <cell r="M10900">
            <v>1</v>
          </cell>
          <cell r="N10900">
            <v>194784</v>
          </cell>
        </row>
        <row r="10901">
          <cell r="M10901">
            <v>1</v>
          </cell>
          <cell r="N10901">
            <v>194784</v>
          </cell>
        </row>
        <row r="10902">
          <cell r="M10902">
            <v>1</v>
          </cell>
          <cell r="N10902">
            <v>194784</v>
          </cell>
        </row>
        <row r="10903">
          <cell r="M10903">
            <v>1</v>
          </cell>
          <cell r="N10903">
            <v>194784</v>
          </cell>
        </row>
        <row r="10904">
          <cell r="M10904">
            <v>1</v>
          </cell>
          <cell r="N10904">
            <v>194784</v>
          </cell>
        </row>
        <row r="10905">
          <cell r="M10905">
            <v>1</v>
          </cell>
          <cell r="N10905">
            <v>195233</v>
          </cell>
        </row>
        <row r="10906">
          <cell r="M10906">
            <v>1</v>
          </cell>
          <cell r="N10906">
            <v>195233</v>
          </cell>
        </row>
        <row r="10907">
          <cell r="M10907" t="str">
            <v>-</v>
          </cell>
          <cell r="N10907" t="str">
            <v>-</v>
          </cell>
        </row>
        <row r="10908">
          <cell r="M10908">
            <v>1</v>
          </cell>
          <cell r="N10908" t="str">
            <v>-</v>
          </cell>
        </row>
        <row r="10909">
          <cell r="M10909">
            <v>1</v>
          </cell>
          <cell r="N10909">
            <v>193852</v>
          </cell>
        </row>
        <row r="10910">
          <cell r="M10910">
            <v>1</v>
          </cell>
          <cell r="N10910">
            <v>193852</v>
          </cell>
        </row>
        <row r="10911">
          <cell r="M10911">
            <v>1</v>
          </cell>
          <cell r="N10911">
            <v>193852</v>
          </cell>
        </row>
        <row r="10912">
          <cell r="M10912">
            <v>1</v>
          </cell>
          <cell r="N10912">
            <v>193852</v>
          </cell>
        </row>
        <row r="10913">
          <cell r="M10913">
            <v>1</v>
          </cell>
          <cell r="N10913">
            <v>193852</v>
          </cell>
        </row>
        <row r="10914">
          <cell r="M10914">
            <v>1</v>
          </cell>
          <cell r="N10914">
            <v>193852</v>
          </cell>
        </row>
        <row r="10915">
          <cell r="M10915">
            <v>1</v>
          </cell>
          <cell r="N10915">
            <v>193852</v>
          </cell>
        </row>
        <row r="10916">
          <cell r="M10916">
            <v>1</v>
          </cell>
          <cell r="N10916">
            <v>193869</v>
          </cell>
        </row>
        <row r="10917">
          <cell r="M10917">
            <v>1</v>
          </cell>
          <cell r="N10917">
            <v>193869</v>
          </cell>
        </row>
        <row r="10918">
          <cell r="M10918">
            <v>1</v>
          </cell>
          <cell r="N10918">
            <v>193869</v>
          </cell>
        </row>
        <row r="10919">
          <cell r="M10919">
            <v>1</v>
          </cell>
          <cell r="N10919">
            <v>193869</v>
          </cell>
        </row>
        <row r="10920">
          <cell r="M10920">
            <v>1</v>
          </cell>
          <cell r="N10920">
            <v>193869</v>
          </cell>
        </row>
        <row r="10921">
          <cell r="M10921">
            <v>1</v>
          </cell>
          <cell r="N10921">
            <v>193869</v>
          </cell>
        </row>
        <row r="10922">
          <cell r="M10922">
            <v>1</v>
          </cell>
          <cell r="N10922">
            <v>194125</v>
          </cell>
        </row>
        <row r="10923">
          <cell r="M10923">
            <v>1</v>
          </cell>
          <cell r="N10923">
            <v>194199</v>
          </cell>
        </row>
        <row r="10924">
          <cell r="M10924">
            <v>1</v>
          </cell>
          <cell r="N10924">
            <v>194199</v>
          </cell>
        </row>
        <row r="10925">
          <cell r="M10925">
            <v>1</v>
          </cell>
          <cell r="N10925" t="str">
            <v>-</v>
          </cell>
        </row>
        <row r="10926">
          <cell r="M10926">
            <v>1</v>
          </cell>
          <cell r="N10926">
            <v>193866</v>
          </cell>
        </row>
        <row r="10927">
          <cell r="M10927">
            <v>1</v>
          </cell>
          <cell r="N10927">
            <v>193866</v>
          </cell>
        </row>
        <row r="10928">
          <cell r="M10928">
            <v>1</v>
          </cell>
          <cell r="N10928">
            <v>193866</v>
          </cell>
        </row>
        <row r="10929">
          <cell r="M10929">
            <v>1</v>
          </cell>
          <cell r="N10929">
            <v>193866</v>
          </cell>
        </row>
        <row r="10930">
          <cell r="M10930">
            <v>1</v>
          </cell>
          <cell r="N10930">
            <v>193866</v>
          </cell>
        </row>
        <row r="10931">
          <cell r="M10931">
            <v>1</v>
          </cell>
          <cell r="N10931">
            <v>193866</v>
          </cell>
        </row>
        <row r="10932">
          <cell r="M10932">
            <v>1</v>
          </cell>
          <cell r="N10932">
            <v>193866</v>
          </cell>
        </row>
        <row r="10933">
          <cell r="M10933">
            <v>1</v>
          </cell>
          <cell r="N10933">
            <v>193866</v>
          </cell>
        </row>
        <row r="10934">
          <cell r="M10934">
            <v>1</v>
          </cell>
          <cell r="N10934">
            <v>193866</v>
          </cell>
        </row>
        <row r="10935">
          <cell r="M10935">
            <v>1</v>
          </cell>
          <cell r="N10935">
            <v>193866</v>
          </cell>
        </row>
        <row r="10936">
          <cell r="M10936">
            <v>1</v>
          </cell>
          <cell r="N10936">
            <v>193921</v>
          </cell>
        </row>
        <row r="10937">
          <cell r="M10937">
            <v>1</v>
          </cell>
          <cell r="N10937">
            <v>193921</v>
          </cell>
        </row>
        <row r="10938">
          <cell r="M10938">
            <v>1</v>
          </cell>
          <cell r="N10938">
            <v>193921</v>
          </cell>
        </row>
        <row r="10939">
          <cell r="M10939">
            <v>1</v>
          </cell>
          <cell r="N10939">
            <v>193921</v>
          </cell>
        </row>
        <row r="10940">
          <cell r="M10940">
            <v>1</v>
          </cell>
          <cell r="N10940">
            <v>193921</v>
          </cell>
        </row>
        <row r="10941">
          <cell r="M10941">
            <v>1</v>
          </cell>
          <cell r="N10941">
            <v>193921</v>
          </cell>
        </row>
        <row r="10942">
          <cell r="M10942">
            <v>1</v>
          </cell>
          <cell r="N10942">
            <v>193921</v>
          </cell>
        </row>
        <row r="10943">
          <cell r="M10943">
            <v>1</v>
          </cell>
          <cell r="N10943">
            <v>193921</v>
          </cell>
        </row>
        <row r="10944">
          <cell r="M10944">
            <v>1</v>
          </cell>
          <cell r="N10944">
            <v>193921</v>
          </cell>
        </row>
        <row r="10945">
          <cell r="M10945">
            <v>1</v>
          </cell>
          <cell r="N10945">
            <v>193921</v>
          </cell>
        </row>
        <row r="10946">
          <cell r="M10946">
            <v>1</v>
          </cell>
          <cell r="N10946">
            <v>193921</v>
          </cell>
        </row>
        <row r="10947">
          <cell r="M10947">
            <v>1</v>
          </cell>
          <cell r="N10947">
            <v>193921</v>
          </cell>
        </row>
        <row r="10948">
          <cell r="M10948">
            <v>1</v>
          </cell>
          <cell r="N10948">
            <v>193921</v>
          </cell>
        </row>
        <row r="10949">
          <cell r="M10949">
            <v>1</v>
          </cell>
          <cell r="N10949">
            <v>193921</v>
          </cell>
        </row>
        <row r="10950">
          <cell r="M10950">
            <v>1</v>
          </cell>
          <cell r="N10950">
            <v>193921</v>
          </cell>
        </row>
        <row r="10951">
          <cell r="M10951">
            <v>1</v>
          </cell>
          <cell r="N10951">
            <v>193921</v>
          </cell>
        </row>
        <row r="10952">
          <cell r="M10952">
            <v>2</v>
          </cell>
          <cell r="N10952">
            <v>193926</v>
          </cell>
        </row>
        <row r="10953">
          <cell r="M10953">
            <v>2</v>
          </cell>
          <cell r="N10953">
            <v>193926</v>
          </cell>
        </row>
        <row r="10954">
          <cell r="M10954">
            <v>1</v>
          </cell>
          <cell r="N10954">
            <v>194007</v>
          </cell>
        </row>
        <row r="10955">
          <cell r="M10955">
            <v>1</v>
          </cell>
          <cell r="N10955">
            <v>194007</v>
          </cell>
        </row>
        <row r="10956">
          <cell r="M10956">
            <v>1</v>
          </cell>
          <cell r="N10956">
            <v>194051</v>
          </cell>
        </row>
        <row r="10957">
          <cell r="M10957">
            <v>2</v>
          </cell>
          <cell r="N10957">
            <v>194160</v>
          </cell>
        </row>
        <row r="10958">
          <cell r="M10958">
            <v>2</v>
          </cell>
          <cell r="N10958">
            <v>194160</v>
          </cell>
        </row>
        <row r="10959">
          <cell r="M10959">
            <v>1</v>
          </cell>
          <cell r="N10959">
            <v>194178</v>
          </cell>
        </row>
        <row r="10960">
          <cell r="M10960">
            <v>1</v>
          </cell>
          <cell r="N10960">
            <v>194178</v>
          </cell>
        </row>
        <row r="10961">
          <cell r="M10961">
            <v>1</v>
          </cell>
          <cell r="N10961">
            <v>194178</v>
          </cell>
        </row>
        <row r="10962">
          <cell r="M10962">
            <v>1</v>
          </cell>
          <cell r="N10962">
            <v>194178</v>
          </cell>
        </row>
        <row r="10963">
          <cell r="M10963">
            <v>1</v>
          </cell>
          <cell r="N10963">
            <v>194178</v>
          </cell>
        </row>
        <row r="10964">
          <cell r="M10964">
            <v>1</v>
          </cell>
          <cell r="N10964">
            <v>194178</v>
          </cell>
        </row>
        <row r="10965">
          <cell r="M10965">
            <v>1</v>
          </cell>
          <cell r="N10965">
            <v>194178</v>
          </cell>
        </row>
        <row r="10966">
          <cell r="M10966">
            <v>1</v>
          </cell>
          <cell r="N10966">
            <v>194202</v>
          </cell>
        </row>
        <row r="10967">
          <cell r="M10967">
            <v>3</v>
          </cell>
          <cell r="N10967">
            <v>194655</v>
          </cell>
        </row>
        <row r="10968">
          <cell r="M10968">
            <v>3</v>
          </cell>
          <cell r="N10968">
            <v>194655</v>
          </cell>
        </row>
        <row r="10969">
          <cell r="M10969">
            <v>3</v>
          </cell>
          <cell r="N10969">
            <v>194655</v>
          </cell>
        </row>
        <row r="10970">
          <cell r="M10970">
            <v>3</v>
          </cell>
          <cell r="N10970">
            <v>194659</v>
          </cell>
        </row>
        <row r="10971">
          <cell r="M10971">
            <v>3</v>
          </cell>
          <cell r="N10971">
            <v>194659</v>
          </cell>
        </row>
        <row r="10972">
          <cell r="M10972">
            <v>3</v>
          </cell>
          <cell r="N10972">
            <v>194659</v>
          </cell>
        </row>
        <row r="10973">
          <cell r="M10973">
            <v>3</v>
          </cell>
          <cell r="N10973">
            <v>194663</v>
          </cell>
        </row>
        <row r="10974">
          <cell r="M10974">
            <v>3</v>
          </cell>
          <cell r="N10974">
            <v>194663</v>
          </cell>
        </row>
        <row r="10975">
          <cell r="M10975">
            <v>3</v>
          </cell>
          <cell r="N10975">
            <v>194663</v>
          </cell>
        </row>
        <row r="10976">
          <cell r="M10976">
            <v>1</v>
          </cell>
          <cell r="N10976">
            <v>193818</v>
          </cell>
        </row>
        <row r="10977">
          <cell r="M10977">
            <v>1</v>
          </cell>
          <cell r="N10977">
            <v>193818</v>
          </cell>
        </row>
        <row r="10978">
          <cell r="M10978">
            <v>1</v>
          </cell>
          <cell r="N10978">
            <v>193818</v>
          </cell>
        </row>
        <row r="10979">
          <cell r="M10979">
            <v>1</v>
          </cell>
          <cell r="N10979">
            <v>193818</v>
          </cell>
        </row>
        <row r="10980">
          <cell r="M10980">
            <v>1</v>
          </cell>
          <cell r="N10980">
            <v>193818</v>
          </cell>
        </row>
        <row r="10981">
          <cell r="M10981">
            <v>1</v>
          </cell>
          <cell r="N10981">
            <v>193818</v>
          </cell>
        </row>
        <row r="10982">
          <cell r="M10982">
            <v>1</v>
          </cell>
          <cell r="N10982">
            <v>193818</v>
          </cell>
        </row>
        <row r="10983">
          <cell r="M10983">
            <v>1</v>
          </cell>
          <cell r="N10983">
            <v>193818</v>
          </cell>
        </row>
        <row r="10984">
          <cell r="M10984">
            <v>1</v>
          </cell>
          <cell r="N10984">
            <v>193829</v>
          </cell>
        </row>
        <row r="10985">
          <cell r="M10985">
            <v>1</v>
          </cell>
          <cell r="N10985">
            <v>193829</v>
          </cell>
        </row>
        <row r="10986">
          <cell r="M10986">
            <v>1</v>
          </cell>
          <cell r="N10986">
            <v>193829</v>
          </cell>
        </row>
        <row r="10987">
          <cell r="M10987">
            <v>1</v>
          </cell>
          <cell r="N10987">
            <v>193829</v>
          </cell>
        </row>
        <row r="10988">
          <cell r="M10988">
            <v>1</v>
          </cell>
          <cell r="N10988">
            <v>193829</v>
          </cell>
        </row>
        <row r="10989">
          <cell r="M10989">
            <v>1</v>
          </cell>
          <cell r="N10989">
            <v>193829</v>
          </cell>
        </row>
        <row r="10990">
          <cell r="M10990">
            <v>1</v>
          </cell>
          <cell r="N10990">
            <v>193829</v>
          </cell>
        </row>
        <row r="10991">
          <cell r="M10991">
            <v>1</v>
          </cell>
          <cell r="N10991">
            <v>193829</v>
          </cell>
        </row>
        <row r="10992">
          <cell r="M10992">
            <v>1</v>
          </cell>
          <cell r="N10992">
            <v>193829</v>
          </cell>
        </row>
        <row r="10993">
          <cell r="M10993">
            <v>1</v>
          </cell>
          <cell r="N10993">
            <v>193829</v>
          </cell>
        </row>
        <row r="10994">
          <cell r="M10994">
            <v>1</v>
          </cell>
          <cell r="N10994">
            <v>193829</v>
          </cell>
        </row>
        <row r="10995">
          <cell r="M10995">
            <v>1</v>
          </cell>
          <cell r="N10995">
            <v>193829</v>
          </cell>
        </row>
        <row r="10996">
          <cell r="M10996">
            <v>1</v>
          </cell>
          <cell r="N10996">
            <v>193829</v>
          </cell>
        </row>
        <row r="10997">
          <cell r="M10997">
            <v>1</v>
          </cell>
          <cell r="N10997">
            <v>193829</v>
          </cell>
        </row>
        <row r="10998">
          <cell r="M10998">
            <v>1</v>
          </cell>
          <cell r="N10998">
            <v>193829</v>
          </cell>
        </row>
        <row r="10999">
          <cell r="M10999">
            <v>1</v>
          </cell>
          <cell r="N10999">
            <v>193829</v>
          </cell>
        </row>
        <row r="11000">
          <cell r="M11000">
            <v>1</v>
          </cell>
          <cell r="N11000">
            <v>193829</v>
          </cell>
        </row>
        <row r="11001">
          <cell r="M11001">
            <v>1</v>
          </cell>
          <cell r="N11001">
            <v>193829</v>
          </cell>
        </row>
        <row r="11002">
          <cell r="M11002">
            <v>1</v>
          </cell>
          <cell r="N11002">
            <v>193829</v>
          </cell>
        </row>
        <row r="11003">
          <cell r="M11003">
            <v>1</v>
          </cell>
          <cell r="N11003">
            <v>193829</v>
          </cell>
        </row>
        <row r="11004">
          <cell r="M11004">
            <v>1</v>
          </cell>
          <cell r="N11004">
            <v>193829</v>
          </cell>
        </row>
        <row r="11005">
          <cell r="M11005">
            <v>1</v>
          </cell>
          <cell r="N11005">
            <v>193867</v>
          </cell>
        </row>
        <row r="11006">
          <cell r="M11006">
            <v>1</v>
          </cell>
          <cell r="N11006">
            <v>193867</v>
          </cell>
        </row>
        <row r="11007">
          <cell r="M11007">
            <v>1</v>
          </cell>
          <cell r="N11007">
            <v>193867</v>
          </cell>
        </row>
        <row r="11008">
          <cell r="M11008">
            <v>1</v>
          </cell>
          <cell r="N11008">
            <v>193867</v>
          </cell>
        </row>
        <row r="11009">
          <cell r="M11009">
            <v>1</v>
          </cell>
          <cell r="N11009">
            <v>193867</v>
          </cell>
        </row>
        <row r="11010">
          <cell r="M11010">
            <v>1</v>
          </cell>
          <cell r="N11010">
            <v>193867</v>
          </cell>
        </row>
        <row r="11011">
          <cell r="M11011">
            <v>1</v>
          </cell>
          <cell r="N11011">
            <v>193867</v>
          </cell>
        </row>
        <row r="11012">
          <cell r="M11012">
            <v>1</v>
          </cell>
          <cell r="N11012">
            <v>193867</v>
          </cell>
        </row>
        <row r="11013">
          <cell r="M11013">
            <v>1</v>
          </cell>
          <cell r="N11013">
            <v>193867</v>
          </cell>
        </row>
        <row r="11014">
          <cell r="M11014">
            <v>2</v>
          </cell>
          <cell r="N11014">
            <v>193927</v>
          </cell>
        </row>
        <row r="11015">
          <cell r="M11015">
            <v>2</v>
          </cell>
          <cell r="N11015">
            <v>193927</v>
          </cell>
        </row>
        <row r="11016">
          <cell r="M11016">
            <v>2</v>
          </cell>
          <cell r="N11016">
            <v>193927</v>
          </cell>
        </row>
        <row r="11017">
          <cell r="M11017">
            <v>2</v>
          </cell>
          <cell r="N11017">
            <v>193927</v>
          </cell>
        </row>
        <row r="11018">
          <cell r="M11018">
            <v>2</v>
          </cell>
          <cell r="N11018">
            <v>193927</v>
          </cell>
        </row>
        <row r="11019">
          <cell r="M11019">
            <v>2</v>
          </cell>
          <cell r="N11019">
            <v>193927</v>
          </cell>
        </row>
        <row r="11020">
          <cell r="M11020">
            <v>1</v>
          </cell>
          <cell r="N11020">
            <v>194054</v>
          </cell>
        </row>
        <row r="11021">
          <cell r="M11021">
            <v>1</v>
          </cell>
          <cell r="N11021">
            <v>194054</v>
          </cell>
        </row>
        <row r="11022">
          <cell r="M11022">
            <v>1</v>
          </cell>
          <cell r="N11022">
            <v>194054</v>
          </cell>
        </row>
        <row r="11023">
          <cell r="M11023">
            <v>1</v>
          </cell>
          <cell r="N11023">
            <v>194054</v>
          </cell>
        </row>
        <row r="11024">
          <cell r="M11024">
            <v>2</v>
          </cell>
          <cell r="N11024">
            <v>194161</v>
          </cell>
        </row>
        <row r="11025">
          <cell r="M11025">
            <v>2</v>
          </cell>
          <cell r="N11025">
            <v>194161</v>
          </cell>
        </row>
        <row r="11026">
          <cell r="M11026">
            <v>2</v>
          </cell>
          <cell r="N11026">
            <v>194161</v>
          </cell>
        </row>
        <row r="11027">
          <cell r="M11027">
            <v>1</v>
          </cell>
          <cell r="N11027">
            <v>194179</v>
          </cell>
        </row>
        <row r="11028">
          <cell r="M11028">
            <v>1</v>
          </cell>
          <cell r="N11028">
            <v>194179</v>
          </cell>
        </row>
        <row r="11029">
          <cell r="M11029">
            <v>1</v>
          </cell>
          <cell r="N11029">
            <v>194179</v>
          </cell>
        </row>
        <row r="11030">
          <cell r="M11030">
            <v>1</v>
          </cell>
          <cell r="N11030">
            <v>194179</v>
          </cell>
        </row>
        <row r="11031">
          <cell r="M11031">
            <v>1</v>
          </cell>
          <cell r="N11031">
            <v>194179</v>
          </cell>
        </row>
        <row r="11032">
          <cell r="M11032">
            <v>1</v>
          </cell>
          <cell r="N11032">
            <v>194179</v>
          </cell>
        </row>
        <row r="11033">
          <cell r="M11033">
            <v>1</v>
          </cell>
          <cell r="N11033">
            <v>194179</v>
          </cell>
        </row>
        <row r="11034">
          <cell r="M11034">
            <v>1</v>
          </cell>
          <cell r="N11034">
            <v>194179</v>
          </cell>
        </row>
        <row r="11035">
          <cell r="M11035">
            <v>1</v>
          </cell>
          <cell r="N11035">
            <v>194179</v>
          </cell>
        </row>
        <row r="11036">
          <cell r="M11036">
            <v>1</v>
          </cell>
          <cell r="N11036">
            <v>194738</v>
          </cell>
        </row>
        <row r="11037">
          <cell r="M11037">
            <v>1</v>
          </cell>
          <cell r="N11037">
            <v>194738</v>
          </cell>
        </row>
        <row r="11038">
          <cell r="M11038">
            <v>1</v>
          </cell>
          <cell r="N11038">
            <v>193789</v>
          </cell>
        </row>
        <row r="11039">
          <cell r="M11039">
            <v>1</v>
          </cell>
          <cell r="N11039">
            <v>193789</v>
          </cell>
        </row>
        <row r="11040">
          <cell r="M11040">
            <v>1</v>
          </cell>
          <cell r="N11040">
            <v>193789</v>
          </cell>
        </row>
        <row r="11041">
          <cell r="M11041">
            <v>1</v>
          </cell>
          <cell r="N11041">
            <v>193789</v>
          </cell>
        </row>
        <row r="11042">
          <cell r="M11042">
            <v>2</v>
          </cell>
          <cell r="N11042">
            <v>193928</v>
          </cell>
        </row>
        <row r="11043">
          <cell r="M11043">
            <v>2</v>
          </cell>
          <cell r="N11043">
            <v>193928</v>
          </cell>
        </row>
        <row r="11044">
          <cell r="M11044">
            <v>2</v>
          </cell>
          <cell r="N11044">
            <v>193928</v>
          </cell>
        </row>
        <row r="11045">
          <cell r="M11045">
            <v>1</v>
          </cell>
          <cell r="N11045">
            <v>193972</v>
          </cell>
        </row>
        <row r="11046">
          <cell r="M11046">
            <v>1</v>
          </cell>
          <cell r="N11046">
            <v>193973</v>
          </cell>
        </row>
        <row r="11047">
          <cell r="M11047">
            <v>1</v>
          </cell>
          <cell r="N11047">
            <v>193973</v>
          </cell>
        </row>
        <row r="11048">
          <cell r="M11048">
            <v>1</v>
          </cell>
          <cell r="N11048">
            <v>193973</v>
          </cell>
        </row>
        <row r="11049">
          <cell r="M11049">
            <v>1</v>
          </cell>
          <cell r="N11049">
            <v>193973</v>
          </cell>
        </row>
        <row r="11050">
          <cell r="M11050">
            <v>1</v>
          </cell>
          <cell r="N11050">
            <v>193973</v>
          </cell>
        </row>
        <row r="11051">
          <cell r="M11051">
            <v>1</v>
          </cell>
          <cell r="N11051">
            <v>193973</v>
          </cell>
        </row>
        <row r="11052">
          <cell r="M11052">
            <v>1</v>
          </cell>
          <cell r="N11052">
            <v>193973</v>
          </cell>
        </row>
        <row r="11053">
          <cell r="M11053">
            <v>1</v>
          </cell>
          <cell r="N11053">
            <v>193973</v>
          </cell>
        </row>
        <row r="11054">
          <cell r="M11054">
            <v>1</v>
          </cell>
          <cell r="N11054">
            <v>193973</v>
          </cell>
        </row>
        <row r="11055">
          <cell r="M11055">
            <v>1</v>
          </cell>
          <cell r="N11055">
            <v>193973</v>
          </cell>
        </row>
        <row r="11056">
          <cell r="M11056">
            <v>1</v>
          </cell>
          <cell r="N11056">
            <v>193973</v>
          </cell>
        </row>
        <row r="11057">
          <cell r="M11057">
            <v>2</v>
          </cell>
          <cell r="N11057">
            <v>193974</v>
          </cell>
        </row>
        <row r="11058">
          <cell r="M11058">
            <v>1</v>
          </cell>
          <cell r="N11058">
            <v>194057</v>
          </cell>
        </row>
        <row r="11059">
          <cell r="M11059">
            <v>1</v>
          </cell>
          <cell r="N11059">
            <v>194057</v>
          </cell>
        </row>
        <row r="11060">
          <cell r="M11060">
            <v>1</v>
          </cell>
          <cell r="N11060">
            <v>194180</v>
          </cell>
        </row>
        <row r="11061">
          <cell r="M11061">
            <v>1</v>
          </cell>
          <cell r="N11061">
            <v>194180</v>
          </cell>
        </row>
        <row r="11062">
          <cell r="M11062">
            <v>1</v>
          </cell>
          <cell r="N11062">
            <v>194180</v>
          </cell>
        </row>
        <row r="11063">
          <cell r="M11063">
            <v>1</v>
          </cell>
          <cell r="N11063">
            <v>194180</v>
          </cell>
        </row>
        <row r="11064">
          <cell r="M11064">
            <v>1</v>
          </cell>
          <cell r="N11064">
            <v>194180</v>
          </cell>
        </row>
        <row r="11065">
          <cell r="M11065">
            <v>1</v>
          </cell>
          <cell r="N11065">
            <v>193834</v>
          </cell>
        </row>
        <row r="11066">
          <cell r="M11066">
            <v>1</v>
          </cell>
          <cell r="N11066">
            <v>193834</v>
          </cell>
        </row>
        <row r="11067">
          <cell r="M11067">
            <v>1</v>
          </cell>
          <cell r="N11067">
            <v>193910</v>
          </cell>
        </row>
        <row r="11068">
          <cell r="M11068">
            <v>1</v>
          </cell>
          <cell r="N11068">
            <v>193910</v>
          </cell>
        </row>
        <row r="11069">
          <cell r="M11069">
            <v>1</v>
          </cell>
          <cell r="N11069">
            <v>194021</v>
          </cell>
        </row>
        <row r="11070">
          <cell r="M11070">
            <v>2</v>
          </cell>
          <cell r="N11070">
            <v>194874</v>
          </cell>
        </row>
        <row r="11071">
          <cell r="M11071">
            <v>2</v>
          </cell>
          <cell r="N11071">
            <v>194889</v>
          </cell>
        </row>
        <row r="11072">
          <cell r="M11072">
            <v>2</v>
          </cell>
          <cell r="N11072">
            <v>194889</v>
          </cell>
        </row>
        <row r="11073">
          <cell r="M11073">
            <v>2</v>
          </cell>
          <cell r="N11073">
            <v>194889</v>
          </cell>
        </row>
        <row r="11074">
          <cell r="M11074">
            <v>1</v>
          </cell>
          <cell r="N11074" t="str">
            <v>-</v>
          </cell>
        </row>
        <row r="11075">
          <cell r="M11075">
            <v>1</v>
          </cell>
          <cell r="N11075" t="str">
            <v>-</v>
          </cell>
        </row>
        <row r="11076">
          <cell r="M11076">
            <v>1</v>
          </cell>
          <cell r="N11076">
            <v>193401</v>
          </cell>
        </row>
        <row r="11077">
          <cell r="M11077">
            <v>1</v>
          </cell>
          <cell r="N11077">
            <v>193406</v>
          </cell>
        </row>
        <row r="11078">
          <cell r="M11078">
            <v>1</v>
          </cell>
          <cell r="N11078">
            <v>193835</v>
          </cell>
        </row>
        <row r="11079">
          <cell r="M11079">
            <v>1</v>
          </cell>
          <cell r="N11079">
            <v>193908</v>
          </cell>
        </row>
        <row r="11080">
          <cell r="M11080">
            <v>1</v>
          </cell>
          <cell r="N11080">
            <v>193908</v>
          </cell>
        </row>
        <row r="11081">
          <cell r="M11081">
            <v>1</v>
          </cell>
          <cell r="N11081">
            <v>193908</v>
          </cell>
        </row>
        <row r="11082">
          <cell r="M11082">
            <v>1</v>
          </cell>
          <cell r="N11082">
            <v>194187</v>
          </cell>
        </row>
        <row r="11083">
          <cell r="M11083">
            <v>1</v>
          </cell>
          <cell r="N11083">
            <v>194187</v>
          </cell>
        </row>
        <row r="11084">
          <cell r="M11084">
            <v>1</v>
          </cell>
          <cell r="N11084">
            <v>194187</v>
          </cell>
        </row>
        <row r="11085">
          <cell r="M11085">
            <v>1</v>
          </cell>
          <cell r="N11085">
            <v>194838</v>
          </cell>
        </row>
        <row r="11086">
          <cell r="M11086">
            <v>1</v>
          </cell>
          <cell r="N11086">
            <v>194838</v>
          </cell>
        </row>
        <row r="11087">
          <cell r="M11087">
            <v>1</v>
          </cell>
          <cell r="N11087">
            <v>194879</v>
          </cell>
        </row>
        <row r="11088">
          <cell r="M11088">
            <v>1</v>
          </cell>
          <cell r="N11088" t="str">
            <v>-</v>
          </cell>
        </row>
        <row r="11089">
          <cell r="M11089">
            <v>1</v>
          </cell>
          <cell r="N11089" t="str">
            <v>-</v>
          </cell>
        </row>
        <row r="11090">
          <cell r="M11090">
            <v>1</v>
          </cell>
          <cell r="N11090" t="str">
            <v>-</v>
          </cell>
        </row>
        <row r="11091">
          <cell r="M11091">
            <v>1</v>
          </cell>
          <cell r="N11091" t="str">
            <v>-</v>
          </cell>
        </row>
        <row r="11092">
          <cell r="M11092">
            <v>1</v>
          </cell>
          <cell r="N11092">
            <v>193836</v>
          </cell>
        </row>
        <row r="11093">
          <cell r="M11093">
            <v>1</v>
          </cell>
          <cell r="N11093">
            <v>193906</v>
          </cell>
        </row>
        <row r="11094">
          <cell r="M11094">
            <v>1</v>
          </cell>
          <cell r="N11094">
            <v>194188</v>
          </cell>
        </row>
        <row r="11095">
          <cell r="M11095">
            <v>2</v>
          </cell>
          <cell r="N11095">
            <v>194882</v>
          </cell>
        </row>
        <row r="11096">
          <cell r="M11096">
            <v>2</v>
          </cell>
          <cell r="N11096">
            <v>194890</v>
          </cell>
        </row>
        <row r="11097">
          <cell r="M11097">
            <v>2</v>
          </cell>
          <cell r="N11097">
            <v>194890</v>
          </cell>
        </row>
        <row r="11098">
          <cell r="M11098">
            <v>1</v>
          </cell>
          <cell r="N11098" t="str">
            <v>-</v>
          </cell>
        </row>
        <row r="11099">
          <cell r="M11099">
            <v>1</v>
          </cell>
          <cell r="N11099">
            <v>193812</v>
          </cell>
        </row>
        <row r="11100">
          <cell r="M11100">
            <v>1</v>
          </cell>
          <cell r="N11100">
            <v>193812</v>
          </cell>
        </row>
        <row r="11101">
          <cell r="M11101">
            <v>1</v>
          </cell>
          <cell r="N11101">
            <v>193812</v>
          </cell>
        </row>
        <row r="11102">
          <cell r="M11102">
            <v>1</v>
          </cell>
          <cell r="N11102">
            <v>193812</v>
          </cell>
        </row>
        <row r="11103">
          <cell r="M11103">
            <v>1</v>
          </cell>
          <cell r="N11103">
            <v>193812</v>
          </cell>
        </row>
        <row r="11104">
          <cell r="M11104">
            <v>1</v>
          </cell>
          <cell r="N11104">
            <v>193812</v>
          </cell>
        </row>
        <row r="11105">
          <cell r="M11105">
            <v>1</v>
          </cell>
          <cell r="N11105">
            <v>193812</v>
          </cell>
        </row>
        <row r="11106">
          <cell r="M11106">
            <v>1</v>
          </cell>
          <cell r="N11106">
            <v>193812</v>
          </cell>
        </row>
        <row r="11107">
          <cell r="M11107">
            <v>1</v>
          </cell>
          <cell r="N11107">
            <v>193860</v>
          </cell>
        </row>
        <row r="11108">
          <cell r="M11108">
            <v>1</v>
          </cell>
          <cell r="N11108">
            <v>193860</v>
          </cell>
        </row>
        <row r="11109">
          <cell r="M11109">
            <v>1</v>
          </cell>
          <cell r="N11109">
            <v>193860</v>
          </cell>
        </row>
        <row r="11110">
          <cell r="M11110">
            <v>1</v>
          </cell>
          <cell r="N11110">
            <v>193860</v>
          </cell>
        </row>
        <row r="11111">
          <cell r="M11111">
            <v>1</v>
          </cell>
          <cell r="N11111">
            <v>193860</v>
          </cell>
        </row>
        <row r="11112">
          <cell r="M11112">
            <v>1</v>
          </cell>
          <cell r="N11112">
            <v>193860</v>
          </cell>
        </row>
        <row r="11113">
          <cell r="M11113">
            <v>1</v>
          </cell>
          <cell r="N11113">
            <v>193860</v>
          </cell>
        </row>
        <row r="11114">
          <cell r="M11114">
            <v>1</v>
          </cell>
          <cell r="N11114">
            <v>193860</v>
          </cell>
        </row>
        <row r="11115">
          <cell r="M11115">
            <v>1</v>
          </cell>
          <cell r="N11115">
            <v>193860</v>
          </cell>
        </row>
        <row r="11116">
          <cell r="M11116">
            <v>2</v>
          </cell>
          <cell r="N11116">
            <v>193917</v>
          </cell>
        </row>
        <row r="11117">
          <cell r="M11117">
            <v>2</v>
          </cell>
          <cell r="N11117">
            <v>193917</v>
          </cell>
        </row>
        <row r="11118">
          <cell r="M11118">
            <v>2</v>
          </cell>
          <cell r="N11118">
            <v>193917</v>
          </cell>
        </row>
        <row r="11119">
          <cell r="M11119">
            <v>2</v>
          </cell>
          <cell r="N11119">
            <v>193917</v>
          </cell>
        </row>
        <row r="11120">
          <cell r="M11120">
            <v>2</v>
          </cell>
          <cell r="N11120">
            <v>193917</v>
          </cell>
        </row>
        <row r="11121">
          <cell r="M11121">
            <v>2</v>
          </cell>
          <cell r="N11121">
            <v>193917</v>
          </cell>
        </row>
        <row r="11122">
          <cell r="M11122">
            <v>2</v>
          </cell>
          <cell r="N11122">
            <v>193917</v>
          </cell>
        </row>
        <row r="11123">
          <cell r="M11123">
            <v>2</v>
          </cell>
          <cell r="N11123">
            <v>193917</v>
          </cell>
        </row>
        <row r="11124">
          <cell r="M11124">
            <v>1</v>
          </cell>
          <cell r="N11124">
            <v>194005</v>
          </cell>
        </row>
        <row r="11125">
          <cell r="M11125">
            <v>1</v>
          </cell>
          <cell r="N11125">
            <v>194005</v>
          </cell>
        </row>
        <row r="11126">
          <cell r="M11126">
            <v>1</v>
          </cell>
          <cell r="N11126">
            <v>194005</v>
          </cell>
        </row>
        <row r="11127">
          <cell r="M11127">
            <v>1</v>
          </cell>
          <cell r="N11127">
            <v>194005</v>
          </cell>
        </row>
        <row r="11128">
          <cell r="M11128">
            <v>1</v>
          </cell>
          <cell r="N11128">
            <v>194005</v>
          </cell>
        </row>
        <row r="11129">
          <cell r="M11129">
            <v>1</v>
          </cell>
          <cell r="N11129">
            <v>194005</v>
          </cell>
        </row>
        <row r="11130">
          <cell r="M11130">
            <v>1</v>
          </cell>
          <cell r="N11130">
            <v>194032</v>
          </cell>
        </row>
        <row r="11131">
          <cell r="M11131">
            <v>1</v>
          </cell>
          <cell r="N11131">
            <v>194032</v>
          </cell>
        </row>
        <row r="11132">
          <cell r="M11132">
            <v>2</v>
          </cell>
          <cell r="N11132">
            <v>194158</v>
          </cell>
        </row>
        <row r="11133">
          <cell r="M11133">
            <v>2</v>
          </cell>
          <cell r="N11133">
            <v>194158</v>
          </cell>
        </row>
        <row r="11134">
          <cell r="M11134">
            <v>2</v>
          </cell>
          <cell r="N11134">
            <v>194158</v>
          </cell>
        </row>
        <row r="11135">
          <cell r="M11135">
            <v>2</v>
          </cell>
          <cell r="N11135">
            <v>194158</v>
          </cell>
        </row>
        <row r="11136">
          <cell r="M11136">
            <v>2</v>
          </cell>
          <cell r="N11136">
            <v>194158</v>
          </cell>
        </row>
        <row r="11137">
          <cell r="M11137">
            <v>2</v>
          </cell>
          <cell r="N11137">
            <v>194158</v>
          </cell>
        </row>
        <row r="11138">
          <cell r="M11138">
            <v>1</v>
          </cell>
          <cell r="N11138">
            <v>194719</v>
          </cell>
        </row>
        <row r="11139">
          <cell r="M11139">
            <v>1</v>
          </cell>
          <cell r="N11139">
            <v>194719</v>
          </cell>
        </row>
        <row r="11140">
          <cell r="M11140">
            <v>1</v>
          </cell>
          <cell r="N11140">
            <v>193813</v>
          </cell>
        </row>
        <row r="11141">
          <cell r="M11141">
            <v>1</v>
          </cell>
          <cell r="N11141">
            <v>193813</v>
          </cell>
        </row>
        <row r="11142">
          <cell r="M11142">
            <v>1</v>
          </cell>
          <cell r="N11142">
            <v>193813</v>
          </cell>
        </row>
        <row r="11143">
          <cell r="M11143">
            <v>1</v>
          </cell>
          <cell r="N11143">
            <v>193813</v>
          </cell>
        </row>
        <row r="11144">
          <cell r="M11144">
            <v>1</v>
          </cell>
          <cell r="N11144">
            <v>193861</v>
          </cell>
        </row>
        <row r="11145">
          <cell r="M11145">
            <v>1</v>
          </cell>
          <cell r="N11145">
            <v>193861</v>
          </cell>
        </row>
        <row r="11146">
          <cell r="M11146">
            <v>1</v>
          </cell>
          <cell r="N11146">
            <v>193861</v>
          </cell>
        </row>
        <row r="11147">
          <cell r="M11147">
            <v>1</v>
          </cell>
          <cell r="N11147">
            <v>193861</v>
          </cell>
        </row>
        <row r="11148">
          <cell r="M11148">
            <v>1</v>
          </cell>
          <cell r="N11148">
            <v>194175</v>
          </cell>
        </row>
        <row r="11149">
          <cell r="M11149">
            <v>1</v>
          </cell>
          <cell r="N11149">
            <v>194175</v>
          </cell>
        </row>
        <row r="11150">
          <cell r="M11150">
            <v>1</v>
          </cell>
          <cell r="N11150">
            <v>194175</v>
          </cell>
        </row>
        <row r="11151">
          <cell r="M11151">
            <v>1</v>
          </cell>
          <cell r="N11151">
            <v>194175</v>
          </cell>
        </row>
        <row r="11152">
          <cell r="M11152">
            <v>2</v>
          </cell>
          <cell r="N11152" t="str">
            <v>-</v>
          </cell>
        </row>
        <row r="11153">
          <cell r="M11153">
            <v>1</v>
          </cell>
          <cell r="N11153" t="str">
            <v>-</v>
          </cell>
        </row>
        <row r="11154">
          <cell r="M11154">
            <v>2</v>
          </cell>
          <cell r="N11154" t="str">
            <v>-</v>
          </cell>
        </row>
        <row r="11155">
          <cell r="M11155">
            <v>2</v>
          </cell>
          <cell r="N11155">
            <v>193426</v>
          </cell>
        </row>
        <row r="11156">
          <cell r="M11156">
            <v>2</v>
          </cell>
          <cell r="N11156">
            <v>193426</v>
          </cell>
        </row>
        <row r="11157">
          <cell r="M11157">
            <v>2</v>
          </cell>
          <cell r="N11157">
            <v>193426</v>
          </cell>
        </row>
        <row r="11158">
          <cell r="M11158">
            <v>3</v>
          </cell>
          <cell r="N11158">
            <v>193436</v>
          </cell>
        </row>
        <row r="11159">
          <cell r="M11159">
            <v>3</v>
          </cell>
          <cell r="N11159">
            <v>193436</v>
          </cell>
        </row>
        <row r="11160">
          <cell r="M11160">
            <v>3</v>
          </cell>
          <cell r="N11160">
            <v>193436</v>
          </cell>
        </row>
        <row r="11161">
          <cell r="M11161">
            <v>3</v>
          </cell>
          <cell r="N11161">
            <v>193436</v>
          </cell>
        </row>
        <row r="11162">
          <cell r="M11162">
            <v>3</v>
          </cell>
          <cell r="N11162">
            <v>193436</v>
          </cell>
        </row>
        <row r="11163">
          <cell r="M11163">
            <v>3</v>
          </cell>
          <cell r="N11163">
            <v>193436</v>
          </cell>
        </row>
        <row r="11164">
          <cell r="M11164">
            <v>3</v>
          </cell>
          <cell r="N11164">
            <v>193436</v>
          </cell>
        </row>
        <row r="11165">
          <cell r="M11165">
            <v>3</v>
          </cell>
          <cell r="N11165">
            <v>193437</v>
          </cell>
        </row>
        <row r="11166">
          <cell r="M11166">
            <v>3</v>
          </cell>
          <cell r="N11166">
            <v>193437</v>
          </cell>
        </row>
        <row r="11167">
          <cell r="M11167">
            <v>3</v>
          </cell>
          <cell r="N11167">
            <v>193437</v>
          </cell>
        </row>
        <row r="11168">
          <cell r="M11168">
            <v>3</v>
          </cell>
          <cell r="N11168">
            <v>193437</v>
          </cell>
        </row>
        <row r="11169">
          <cell r="M11169">
            <v>3</v>
          </cell>
          <cell r="N11169">
            <v>193437</v>
          </cell>
        </row>
        <row r="11170">
          <cell r="M11170">
            <v>2</v>
          </cell>
          <cell r="N11170">
            <v>193438</v>
          </cell>
        </row>
        <row r="11171">
          <cell r="M11171">
            <v>2</v>
          </cell>
          <cell r="N11171">
            <v>193438</v>
          </cell>
        </row>
        <row r="11172">
          <cell r="M11172">
            <v>2</v>
          </cell>
          <cell r="N11172">
            <v>193438</v>
          </cell>
        </row>
        <row r="11173">
          <cell r="M11173">
            <v>2</v>
          </cell>
          <cell r="N11173">
            <v>193438</v>
          </cell>
        </row>
        <row r="11174">
          <cell r="M11174">
            <v>2</v>
          </cell>
          <cell r="N11174">
            <v>193438</v>
          </cell>
        </row>
        <row r="11175">
          <cell r="M11175">
            <v>2</v>
          </cell>
          <cell r="N11175">
            <v>193438</v>
          </cell>
        </row>
        <row r="11176">
          <cell r="M11176">
            <v>2</v>
          </cell>
          <cell r="N11176">
            <v>193439</v>
          </cell>
        </row>
        <row r="11177">
          <cell r="M11177">
            <v>2</v>
          </cell>
          <cell r="N11177">
            <v>193439</v>
          </cell>
        </row>
        <row r="11178">
          <cell r="M11178">
            <v>2</v>
          </cell>
          <cell r="N11178">
            <v>193439</v>
          </cell>
        </row>
        <row r="11179">
          <cell r="M11179">
            <v>2</v>
          </cell>
          <cell r="N11179">
            <v>193439</v>
          </cell>
        </row>
        <row r="11180">
          <cell r="M11180">
            <v>2</v>
          </cell>
          <cell r="N11180">
            <v>193439</v>
          </cell>
        </row>
        <row r="11181">
          <cell r="M11181">
            <v>2</v>
          </cell>
          <cell r="N11181">
            <v>193439</v>
          </cell>
        </row>
        <row r="11182">
          <cell r="M11182">
            <v>1</v>
          </cell>
          <cell r="N11182">
            <v>193442</v>
          </cell>
        </row>
        <row r="11183">
          <cell r="M11183">
            <v>1</v>
          </cell>
          <cell r="N11183">
            <v>193442</v>
          </cell>
        </row>
        <row r="11184">
          <cell r="M11184">
            <v>1</v>
          </cell>
          <cell r="N11184">
            <v>193442</v>
          </cell>
        </row>
        <row r="11185">
          <cell r="M11185">
            <v>1</v>
          </cell>
          <cell r="N11185">
            <v>193442</v>
          </cell>
        </row>
        <row r="11186">
          <cell r="M11186">
            <v>1</v>
          </cell>
          <cell r="N11186">
            <v>193442</v>
          </cell>
        </row>
        <row r="11187">
          <cell r="M11187">
            <v>2</v>
          </cell>
          <cell r="N11187">
            <v>193446</v>
          </cell>
        </row>
        <row r="11188">
          <cell r="M11188">
            <v>2</v>
          </cell>
          <cell r="N11188">
            <v>193446</v>
          </cell>
        </row>
        <row r="11189">
          <cell r="M11189">
            <v>2</v>
          </cell>
          <cell r="N11189">
            <v>193446</v>
          </cell>
        </row>
        <row r="11190">
          <cell r="M11190">
            <v>2</v>
          </cell>
          <cell r="N11190">
            <v>193446</v>
          </cell>
        </row>
        <row r="11191">
          <cell r="M11191">
            <v>2</v>
          </cell>
          <cell r="N11191">
            <v>193446</v>
          </cell>
        </row>
        <row r="11192">
          <cell r="M11192">
            <v>3</v>
          </cell>
          <cell r="N11192">
            <v>193448</v>
          </cell>
        </row>
        <row r="11193">
          <cell r="M11193">
            <v>3</v>
          </cell>
          <cell r="N11193">
            <v>193448</v>
          </cell>
        </row>
        <row r="11194">
          <cell r="M11194">
            <v>3</v>
          </cell>
          <cell r="N11194">
            <v>193448</v>
          </cell>
        </row>
        <row r="11195">
          <cell r="M11195">
            <v>3</v>
          </cell>
          <cell r="N11195">
            <v>193448</v>
          </cell>
        </row>
        <row r="11196">
          <cell r="M11196">
            <v>3</v>
          </cell>
          <cell r="N11196">
            <v>193448</v>
          </cell>
        </row>
        <row r="11197">
          <cell r="M11197">
            <v>3</v>
          </cell>
          <cell r="N11197">
            <v>193448</v>
          </cell>
        </row>
        <row r="11198">
          <cell r="M11198">
            <v>1</v>
          </cell>
          <cell r="N11198">
            <v>193814</v>
          </cell>
        </row>
        <row r="11199">
          <cell r="M11199">
            <v>1</v>
          </cell>
          <cell r="N11199">
            <v>193814</v>
          </cell>
        </row>
        <row r="11200">
          <cell r="M11200">
            <v>1</v>
          </cell>
          <cell r="N11200">
            <v>193814</v>
          </cell>
        </row>
        <row r="11201">
          <cell r="M11201">
            <v>1</v>
          </cell>
          <cell r="N11201">
            <v>193814</v>
          </cell>
        </row>
        <row r="11202">
          <cell r="M11202">
            <v>1</v>
          </cell>
          <cell r="N11202">
            <v>193814</v>
          </cell>
        </row>
        <row r="11203">
          <cell r="M11203">
            <v>1</v>
          </cell>
          <cell r="N11203">
            <v>193814</v>
          </cell>
        </row>
        <row r="11204">
          <cell r="M11204">
            <v>1</v>
          </cell>
          <cell r="N11204">
            <v>193814</v>
          </cell>
        </row>
        <row r="11205">
          <cell r="M11205">
            <v>1</v>
          </cell>
          <cell r="N11205">
            <v>193814</v>
          </cell>
        </row>
        <row r="11206">
          <cell r="M11206">
            <v>1</v>
          </cell>
          <cell r="N11206">
            <v>193814</v>
          </cell>
        </row>
        <row r="11207">
          <cell r="M11207">
            <v>1</v>
          </cell>
          <cell r="N11207">
            <v>193814</v>
          </cell>
        </row>
        <row r="11208">
          <cell r="M11208">
            <v>1</v>
          </cell>
          <cell r="N11208">
            <v>193814</v>
          </cell>
        </row>
        <row r="11209">
          <cell r="M11209">
            <v>1</v>
          </cell>
          <cell r="N11209">
            <v>193814</v>
          </cell>
        </row>
        <row r="11210">
          <cell r="M11210">
            <v>1</v>
          </cell>
          <cell r="N11210">
            <v>193814</v>
          </cell>
        </row>
        <row r="11211">
          <cell r="M11211">
            <v>1</v>
          </cell>
          <cell r="N11211">
            <v>193814</v>
          </cell>
        </row>
        <row r="11212">
          <cell r="M11212">
            <v>1</v>
          </cell>
          <cell r="N11212">
            <v>193814</v>
          </cell>
        </row>
        <row r="11213">
          <cell r="M11213">
            <v>1</v>
          </cell>
          <cell r="N11213">
            <v>193814</v>
          </cell>
        </row>
        <row r="11214">
          <cell r="M11214">
            <v>1</v>
          </cell>
          <cell r="N11214">
            <v>193814</v>
          </cell>
        </row>
        <row r="11215">
          <cell r="M11215">
            <v>1</v>
          </cell>
          <cell r="N11215">
            <v>193814</v>
          </cell>
        </row>
        <row r="11216">
          <cell r="M11216">
            <v>1</v>
          </cell>
          <cell r="N11216">
            <v>193814</v>
          </cell>
        </row>
        <row r="11217">
          <cell r="M11217">
            <v>1</v>
          </cell>
          <cell r="N11217">
            <v>193814</v>
          </cell>
        </row>
        <row r="11218">
          <cell r="M11218">
            <v>1</v>
          </cell>
          <cell r="N11218">
            <v>193862</v>
          </cell>
        </row>
        <row r="11219">
          <cell r="M11219">
            <v>1</v>
          </cell>
          <cell r="N11219">
            <v>193862</v>
          </cell>
        </row>
        <row r="11220">
          <cell r="M11220">
            <v>1</v>
          </cell>
          <cell r="N11220">
            <v>193862</v>
          </cell>
        </row>
        <row r="11221">
          <cell r="M11221">
            <v>1</v>
          </cell>
          <cell r="N11221">
            <v>193862</v>
          </cell>
        </row>
        <row r="11222">
          <cell r="M11222">
            <v>1</v>
          </cell>
          <cell r="N11222">
            <v>193862</v>
          </cell>
        </row>
        <row r="11223">
          <cell r="M11223">
            <v>1</v>
          </cell>
          <cell r="N11223">
            <v>193862</v>
          </cell>
        </row>
        <row r="11224">
          <cell r="M11224">
            <v>1</v>
          </cell>
          <cell r="N11224">
            <v>193862</v>
          </cell>
        </row>
        <row r="11225">
          <cell r="M11225">
            <v>1</v>
          </cell>
          <cell r="N11225">
            <v>193862</v>
          </cell>
        </row>
        <row r="11226">
          <cell r="M11226">
            <v>1</v>
          </cell>
          <cell r="N11226">
            <v>193862</v>
          </cell>
        </row>
        <row r="11227">
          <cell r="M11227">
            <v>1</v>
          </cell>
          <cell r="N11227">
            <v>193862</v>
          </cell>
        </row>
        <row r="11228">
          <cell r="M11228">
            <v>1</v>
          </cell>
          <cell r="N11228">
            <v>193862</v>
          </cell>
        </row>
        <row r="11229">
          <cell r="M11229">
            <v>1</v>
          </cell>
          <cell r="N11229">
            <v>193862</v>
          </cell>
        </row>
        <row r="11230">
          <cell r="M11230">
            <v>1</v>
          </cell>
          <cell r="N11230">
            <v>193862</v>
          </cell>
        </row>
        <row r="11231">
          <cell r="M11231">
            <v>1</v>
          </cell>
          <cell r="N11231">
            <v>193862</v>
          </cell>
        </row>
        <row r="11232">
          <cell r="M11232">
            <v>1</v>
          </cell>
          <cell r="N11232">
            <v>193862</v>
          </cell>
        </row>
        <row r="11233">
          <cell r="M11233">
            <v>1</v>
          </cell>
          <cell r="N11233">
            <v>193862</v>
          </cell>
        </row>
        <row r="11234">
          <cell r="M11234">
            <v>1</v>
          </cell>
          <cell r="N11234">
            <v>193862</v>
          </cell>
        </row>
        <row r="11235">
          <cell r="M11235">
            <v>1</v>
          </cell>
          <cell r="N11235">
            <v>193862</v>
          </cell>
        </row>
        <row r="11236">
          <cell r="M11236">
            <v>1</v>
          </cell>
          <cell r="N11236">
            <v>193862</v>
          </cell>
        </row>
        <row r="11237">
          <cell r="M11237">
            <v>1</v>
          </cell>
          <cell r="N11237">
            <v>193919</v>
          </cell>
        </row>
        <row r="11238">
          <cell r="M11238">
            <v>1</v>
          </cell>
          <cell r="N11238">
            <v>193919</v>
          </cell>
        </row>
        <row r="11239">
          <cell r="M11239">
            <v>1</v>
          </cell>
          <cell r="N11239">
            <v>193919</v>
          </cell>
        </row>
        <row r="11240">
          <cell r="M11240">
            <v>1</v>
          </cell>
          <cell r="N11240">
            <v>194037</v>
          </cell>
        </row>
        <row r="11241">
          <cell r="M11241">
            <v>1</v>
          </cell>
          <cell r="N11241">
            <v>194037</v>
          </cell>
        </row>
        <row r="11242">
          <cell r="M11242">
            <v>1</v>
          </cell>
          <cell r="N11242">
            <v>194037</v>
          </cell>
        </row>
        <row r="11243">
          <cell r="M11243">
            <v>1</v>
          </cell>
          <cell r="N11243">
            <v>194176</v>
          </cell>
        </row>
        <row r="11244">
          <cell r="M11244">
            <v>1</v>
          </cell>
          <cell r="N11244">
            <v>194176</v>
          </cell>
        </row>
        <row r="11245">
          <cell r="M11245">
            <v>1</v>
          </cell>
          <cell r="N11245">
            <v>194176</v>
          </cell>
        </row>
        <row r="11246">
          <cell r="M11246">
            <v>1</v>
          </cell>
          <cell r="N11246">
            <v>194176</v>
          </cell>
        </row>
        <row r="11247">
          <cell r="M11247">
            <v>1</v>
          </cell>
          <cell r="N11247">
            <v>194176</v>
          </cell>
        </row>
        <row r="11248">
          <cell r="M11248">
            <v>1</v>
          </cell>
          <cell r="N11248">
            <v>194176</v>
          </cell>
        </row>
        <row r="11249">
          <cell r="M11249">
            <v>1</v>
          </cell>
          <cell r="N11249">
            <v>194176</v>
          </cell>
        </row>
        <row r="11250">
          <cell r="M11250">
            <v>1</v>
          </cell>
          <cell r="N11250">
            <v>194176</v>
          </cell>
        </row>
        <row r="11251">
          <cell r="M11251">
            <v>1</v>
          </cell>
          <cell r="N11251">
            <v>194176</v>
          </cell>
        </row>
        <row r="11252">
          <cell r="M11252">
            <v>1</v>
          </cell>
          <cell r="N11252">
            <v>194176</v>
          </cell>
        </row>
        <row r="11253">
          <cell r="M11253">
            <v>1</v>
          </cell>
          <cell r="N11253">
            <v>194176</v>
          </cell>
        </row>
        <row r="11254">
          <cell r="M11254">
            <v>1</v>
          </cell>
          <cell r="N11254">
            <v>194176</v>
          </cell>
        </row>
        <row r="11255">
          <cell r="M11255">
            <v>1</v>
          </cell>
          <cell r="N11255">
            <v>194176</v>
          </cell>
        </row>
        <row r="11256">
          <cell r="M11256">
            <v>1</v>
          </cell>
          <cell r="N11256">
            <v>194176</v>
          </cell>
        </row>
        <row r="11257">
          <cell r="M11257">
            <v>1</v>
          </cell>
          <cell r="N11257">
            <v>194176</v>
          </cell>
        </row>
        <row r="11258">
          <cell r="M11258">
            <v>1</v>
          </cell>
          <cell r="N11258">
            <v>194197</v>
          </cell>
        </row>
        <row r="11259">
          <cell r="M11259">
            <v>1</v>
          </cell>
          <cell r="N11259">
            <v>194197</v>
          </cell>
        </row>
        <row r="11260">
          <cell r="M11260">
            <v>1</v>
          </cell>
          <cell r="N11260">
            <v>194197</v>
          </cell>
        </row>
        <row r="11261">
          <cell r="M11261">
            <v>1</v>
          </cell>
          <cell r="N11261">
            <v>194197</v>
          </cell>
        </row>
        <row r="11262">
          <cell r="M11262">
            <v>1</v>
          </cell>
          <cell r="N11262">
            <v>194197</v>
          </cell>
        </row>
        <row r="11263">
          <cell r="M11263">
            <v>1</v>
          </cell>
          <cell r="N11263">
            <v>194197</v>
          </cell>
        </row>
        <row r="11264">
          <cell r="M11264">
            <v>1</v>
          </cell>
          <cell r="N11264">
            <v>194197</v>
          </cell>
        </row>
        <row r="11265">
          <cell r="M11265">
            <v>1</v>
          </cell>
          <cell r="N11265">
            <v>194197</v>
          </cell>
        </row>
        <row r="11266">
          <cell r="M11266">
            <v>1</v>
          </cell>
          <cell r="N11266">
            <v>194197</v>
          </cell>
        </row>
        <row r="11267">
          <cell r="M11267">
            <v>1</v>
          </cell>
          <cell r="N11267">
            <v>194197</v>
          </cell>
        </row>
        <row r="11268">
          <cell r="M11268">
            <v>1</v>
          </cell>
          <cell r="N11268">
            <v>194197</v>
          </cell>
        </row>
        <row r="11269">
          <cell r="M11269">
            <v>1</v>
          </cell>
          <cell r="N11269">
            <v>194197</v>
          </cell>
        </row>
        <row r="11270">
          <cell r="M11270">
            <v>1</v>
          </cell>
          <cell r="N11270">
            <v>194197</v>
          </cell>
        </row>
        <row r="11271">
          <cell r="M11271">
            <v>1</v>
          </cell>
          <cell r="N11271">
            <v>194362</v>
          </cell>
        </row>
        <row r="11272">
          <cell r="M11272">
            <v>1</v>
          </cell>
          <cell r="N11272">
            <v>194597</v>
          </cell>
        </row>
        <row r="11273">
          <cell r="M11273">
            <v>1</v>
          </cell>
          <cell r="N11273">
            <v>194597</v>
          </cell>
        </row>
        <row r="11274">
          <cell r="M11274">
            <v>1</v>
          </cell>
          <cell r="N11274">
            <v>194597</v>
          </cell>
        </row>
        <row r="11275">
          <cell r="M11275">
            <v>1</v>
          </cell>
          <cell r="N11275">
            <v>194597</v>
          </cell>
        </row>
        <row r="11276">
          <cell r="M11276">
            <v>1</v>
          </cell>
          <cell r="N11276">
            <v>194597</v>
          </cell>
        </row>
        <row r="11277">
          <cell r="M11277">
            <v>1</v>
          </cell>
          <cell r="N11277">
            <v>194623</v>
          </cell>
        </row>
        <row r="11278">
          <cell r="M11278">
            <v>1</v>
          </cell>
          <cell r="N11278">
            <v>194623</v>
          </cell>
        </row>
        <row r="11279">
          <cell r="M11279">
            <v>1</v>
          </cell>
          <cell r="N11279">
            <v>194623</v>
          </cell>
        </row>
        <row r="11280">
          <cell r="M11280">
            <v>1</v>
          </cell>
          <cell r="N11280">
            <v>194623</v>
          </cell>
        </row>
        <row r="11281">
          <cell r="M11281">
            <v>1</v>
          </cell>
          <cell r="N11281">
            <v>194623</v>
          </cell>
        </row>
        <row r="11282">
          <cell r="M11282">
            <v>1</v>
          </cell>
          <cell r="N11282">
            <v>194623</v>
          </cell>
        </row>
        <row r="11283">
          <cell r="M11283">
            <v>1</v>
          </cell>
          <cell r="N11283">
            <v>194623</v>
          </cell>
        </row>
        <row r="11284">
          <cell r="M11284">
            <v>1</v>
          </cell>
          <cell r="N11284">
            <v>194623</v>
          </cell>
        </row>
        <row r="11285">
          <cell r="M11285">
            <v>1</v>
          </cell>
          <cell r="N11285">
            <v>194623</v>
          </cell>
        </row>
        <row r="11286">
          <cell r="M11286">
            <v>1</v>
          </cell>
          <cell r="N11286">
            <v>194623</v>
          </cell>
        </row>
        <row r="11287">
          <cell r="M11287">
            <v>1</v>
          </cell>
          <cell r="N11287">
            <v>194623</v>
          </cell>
        </row>
        <row r="11288">
          <cell r="M11288">
            <v>1</v>
          </cell>
          <cell r="N11288">
            <v>194623</v>
          </cell>
        </row>
        <row r="11289">
          <cell r="M11289">
            <v>1</v>
          </cell>
          <cell r="N11289">
            <v>194623</v>
          </cell>
        </row>
        <row r="11290">
          <cell r="M11290">
            <v>1</v>
          </cell>
          <cell r="N11290">
            <v>194623</v>
          </cell>
        </row>
        <row r="11291">
          <cell r="M11291">
            <v>1</v>
          </cell>
          <cell r="N11291">
            <v>194623</v>
          </cell>
        </row>
        <row r="11292">
          <cell r="M11292">
            <v>1</v>
          </cell>
          <cell r="N11292">
            <v>194623</v>
          </cell>
        </row>
        <row r="11293">
          <cell r="M11293">
            <v>1</v>
          </cell>
          <cell r="N11293">
            <v>194640</v>
          </cell>
        </row>
        <row r="11294">
          <cell r="M11294">
            <v>1</v>
          </cell>
          <cell r="N11294">
            <v>194640</v>
          </cell>
        </row>
        <row r="11295">
          <cell r="M11295">
            <v>1</v>
          </cell>
          <cell r="N11295">
            <v>194640</v>
          </cell>
        </row>
        <row r="11296">
          <cell r="M11296">
            <v>1</v>
          </cell>
          <cell r="N11296">
            <v>194640</v>
          </cell>
        </row>
        <row r="11297">
          <cell r="M11297">
            <v>1</v>
          </cell>
          <cell r="N11297">
            <v>194640</v>
          </cell>
        </row>
        <row r="11298">
          <cell r="M11298">
            <v>1</v>
          </cell>
          <cell r="N11298">
            <v>194640</v>
          </cell>
        </row>
        <row r="11299">
          <cell r="M11299">
            <v>1</v>
          </cell>
          <cell r="N11299">
            <v>194640</v>
          </cell>
        </row>
        <row r="11300">
          <cell r="M11300">
            <v>1</v>
          </cell>
          <cell r="N11300">
            <v>194640</v>
          </cell>
        </row>
        <row r="11301">
          <cell r="M11301">
            <v>1</v>
          </cell>
          <cell r="N11301">
            <v>194640</v>
          </cell>
        </row>
        <row r="11302">
          <cell r="M11302">
            <v>1</v>
          </cell>
          <cell r="N11302">
            <v>194640</v>
          </cell>
        </row>
        <row r="11303">
          <cell r="M11303">
            <v>1</v>
          </cell>
          <cell r="N11303">
            <v>194640</v>
          </cell>
        </row>
        <row r="11304">
          <cell r="M11304">
            <v>1</v>
          </cell>
          <cell r="N11304">
            <v>194640</v>
          </cell>
        </row>
        <row r="11305">
          <cell r="M11305">
            <v>1</v>
          </cell>
          <cell r="N11305">
            <v>194640</v>
          </cell>
        </row>
        <row r="11306">
          <cell r="M11306">
            <v>1</v>
          </cell>
          <cell r="N11306">
            <v>194640</v>
          </cell>
        </row>
        <row r="11307">
          <cell r="M11307">
            <v>1</v>
          </cell>
          <cell r="N11307">
            <v>194640</v>
          </cell>
        </row>
        <row r="11308">
          <cell r="M11308">
            <v>1</v>
          </cell>
          <cell r="N11308">
            <v>194640</v>
          </cell>
        </row>
        <row r="11309">
          <cell r="M11309">
            <v>1</v>
          </cell>
          <cell r="N11309">
            <v>194640</v>
          </cell>
        </row>
        <row r="11310">
          <cell r="M11310">
            <v>1</v>
          </cell>
          <cell r="N11310">
            <v>194640</v>
          </cell>
        </row>
        <row r="11311">
          <cell r="M11311">
            <v>1</v>
          </cell>
          <cell r="N11311">
            <v>194640</v>
          </cell>
        </row>
        <row r="11312">
          <cell r="M11312">
            <v>1</v>
          </cell>
          <cell r="N11312">
            <v>194640</v>
          </cell>
        </row>
        <row r="11313">
          <cell r="M11313">
            <v>1</v>
          </cell>
          <cell r="N11313">
            <v>194640</v>
          </cell>
        </row>
        <row r="11314">
          <cell r="M11314">
            <v>1</v>
          </cell>
          <cell r="N11314">
            <v>194640</v>
          </cell>
        </row>
        <row r="11315">
          <cell r="M11315">
            <v>1</v>
          </cell>
          <cell r="N11315">
            <v>194650</v>
          </cell>
        </row>
        <row r="11316">
          <cell r="M11316">
            <v>1</v>
          </cell>
          <cell r="N11316">
            <v>194650</v>
          </cell>
        </row>
        <row r="11317">
          <cell r="M11317">
            <v>1</v>
          </cell>
          <cell r="N11317">
            <v>194650</v>
          </cell>
        </row>
        <row r="11318">
          <cell r="M11318">
            <v>1</v>
          </cell>
          <cell r="N11318">
            <v>194650</v>
          </cell>
        </row>
        <row r="11319">
          <cell r="M11319">
            <v>1</v>
          </cell>
          <cell r="N11319">
            <v>194650</v>
          </cell>
        </row>
        <row r="11320">
          <cell r="M11320">
            <v>1</v>
          </cell>
          <cell r="N11320">
            <v>194650</v>
          </cell>
        </row>
        <row r="11321">
          <cell r="M11321">
            <v>1</v>
          </cell>
          <cell r="N11321">
            <v>194650</v>
          </cell>
        </row>
        <row r="11322">
          <cell r="M11322">
            <v>1</v>
          </cell>
          <cell r="N11322">
            <v>194650</v>
          </cell>
        </row>
        <row r="11323">
          <cell r="M11323">
            <v>1</v>
          </cell>
          <cell r="N11323">
            <v>194650</v>
          </cell>
        </row>
        <row r="11324">
          <cell r="M11324">
            <v>1</v>
          </cell>
          <cell r="N11324">
            <v>194650</v>
          </cell>
        </row>
        <row r="11325">
          <cell r="M11325">
            <v>1</v>
          </cell>
          <cell r="N11325">
            <v>194650</v>
          </cell>
        </row>
        <row r="11326">
          <cell r="M11326">
            <v>1</v>
          </cell>
          <cell r="N11326">
            <v>194650</v>
          </cell>
        </row>
        <row r="11327">
          <cell r="M11327">
            <v>1</v>
          </cell>
          <cell r="N11327">
            <v>194650</v>
          </cell>
        </row>
        <row r="11328">
          <cell r="M11328">
            <v>1</v>
          </cell>
          <cell r="N11328">
            <v>194650</v>
          </cell>
        </row>
        <row r="11329">
          <cell r="M11329">
            <v>1</v>
          </cell>
          <cell r="N11329">
            <v>194650</v>
          </cell>
        </row>
        <row r="11330">
          <cell r="M11330">
            <v>1</v>
          </cell>
          <cell r="N11330">
            <v>194650</v>
          </cell>
        </row>
        <row r="11331">
          <cell r="M11331">
            <v>1</v>
          </cell>
          <cell r="N11331">
            <v>194650</v>
          </cell>
        </row>
        <row r="11332">
          <cell r="M11332">
            <v>1</v>
          </cell>
          <cell r="N11332">
            <v>194650</v>
          </cell>
        </row>
        <row r="11333">
          <cell r="M11333">
            <v>1</v>
          </cell>
          <cell r="N11333">
            <v>194650</v>
          </cell>
        </row>
        <row r="11334">
          <cell r="M11334">
            <v>1</v>
          </cell>
          <cell r="N11334">
            <v>194650</v>
          </cell>
        </row>
        <row r="11335">
          <cell r="M11335">
            <v>1</v>
          </cell>
          <cell r="N11335">
            <v>194650</v>
          </cell>
        </row>
        <row r="11336">
          <cell r="M11336">
            <v>1</v>
          </cell>
          <cell r="N11336">
            <v>194650</v>
          </cell>
        </row>
        <row r="11337">
          <cell r="M11337">
            <v>1</v>
          </cell>
          <cell r="N11337">
            <v>194650</v>
          </cell>
        </row>
        <row r="11338">
          <cell r="M11338">
            <v>1</v>
          </cell>
          <cell r="N11338">
            <v>194653</v>
          </cell>
        </row>
        <row r="11339">
          <cell r="M11339">
            <v>1</v>
          </cell>
          <cell r="N11339">
            <v>194653</v>
          </cell>
        </row>
        <row r="11340">
          <cell r="M11340">
            <v>1</v>
          </cell>
          <cell r="N11340">
            <v>194653</v>
          </cell>
        </row>
        <row r="11341">
          <cell r="M11341">
            <v>1</v>
          </cell>
          <cell r="N11341">
            <v>194653</v>
          </cell>
        </row>
        <row r="11342">
          <cell r="M11342">
            <v>1</v>
          </cell>
          <cell r="N11342">
            <v>194653</v>
          </cell>
        </row>
        <row r="11343">
          <cell r="M11343">
            <v>1</v>
          </cell>
          <cell r="N11343">
            <v>194653</v>
          </cell>
        </row>
        <row r="11344">
          <cell r="M11344">
            <v>1</v>
          </cell>
          <cell r="N11344">
            <v>194653</v>
          </cell>
        </row>
        <row r="11345">
          <cell r="M11345">
            <v>1</v>
          </cell>
          <cell r="N11345">
            <v>194653</v>
          </cell>
        </row>
        <row r="11346">
          <cell r="M11346">
            <v>1</v>
          </cell>
          <cell r="N11346">
            <v>194653</v>
          </cell>
        </row>
        <row r="11347">
          <cell r="M11347">
            <v>1</v>
          </cell>
          <cell r="N11347">
            <v>194653</v>
          </cell>
        </row>
        <row r="11348">
          <cell r="M11348">
            <v>1</v>
          </cell>
          <cell r="N11348">
            <v>194653</v>
          </cell>
        </row>
        <row r="11349">
          <cell r="M11349">
            <v>1</v>
          </cell>
          <cell r="N11349">
            <v>194653</v>
          </cell>
        </row>
        <row r="11350">
          <cell r="M11350">
            <v>1</v>
          </cell>
          <cell r="N11350">
            <v>194793</v>
          </cell>
        </row>
        <row r="11351">
          <cell r="M11351">
            <v>1</v>
          </cell>
          <cell r="N11351">
            <v>194793</v>
          </cell>
        </row>
        <row r="11352">
          <cell r="M11352">
            <v>1</v>
          </cell>
          <cell r="N11352">
            <v>194793</v>
          </cell>
        </row>
        <row r="11353">
          <cell r="M11353">
            <v>1</v>
          </cell>
          <cell r="N11353">
            <v>194793</v>
          </cell>
        </row>
        <row r="11354">
          <cell r="M11354">
            <v>1</v>
          </cell>
          <cell r="N11354">
            <v>194793</v>
          </cell>
        </row>
        <row r="11355">
          <cell r="M11355">
            <v>1</v>
          </cell>
          <cell r="N11355">
            <v>195240</v>
          </cell>
        </row>
        <row r="11356">
          <cell r="M11356">
            <v>1</v>
          </cell>
          <cell r="N11356">
            <v>195240</v>
          </cell>
        </row>
        <row r="11357">
          <cell r="M11357">
            <v>1</v>
          </cell>
          <cell r="N11357">
            <v>195240</v>
          </cell>
        </row>
        <row r="11358">
          <cell r="M11358">
            <v>1</v>
          </cell>
          <cell r="N11358">
            <v>195240</v>
          </cell>
        </row>
        <row r="11359">
          <cell r="M11359">
            <v>1</v>
          </cell>
          <cell r="N11359">
            <v>195321</v>
          </cell>
        </row>
        <row r="11360">
          <cell r="M11360">
            <v>1</v>
          </cell>
          <cell r="N11360">
            <v>193790</v>
          </cell>
        </row>
        <row r="11361">
          <cell r="M11361">
            <v>1</v>
          </cell>
          <cell r="N11361">
            <v>193839</v>
          </cell>
        </row>
        <row r="11362">
          <cell r="M11362">
            <v>1</v>
          </cell>
          <cell r="N11362">
            <v>193839</v>
          </cell>
        </row>
        <row r="11363">
          <cell r="M11363">
            <v>1</v>
          </cell>
          <cell r="N11363">
            <v>194035</v>
          </cell>
        </row>
        <row r="11364">
          <cell r="M11364">
            <v>2</v>
          </cell>
          <cell r="N11364">
            <v>194142</v>
          </cell>
        </row>
        <row r="11365">
          <cell r="M11365">
            <v>1</v>
          </cell>
          <cell r="N11365">
            <v>194190</v>
          </cell>
        </row>
        <row r="11366">
          <cell r="M11366">
            <v>1</v>
          </cell>
          <cell r="N11366" t="str">
            <v>-</v>
          </cell>
        </row>
        <row r="11367">
          <cell r="M11367">
            <v>1</v>
          </cell>
          <cell r="N11367">
            <v>193840</v>
          </cell>
        </row>
        <row r="11368">
          <cell r="M11368">
            <v>1</v>
          </cell>
          <cell r="N11368">
            <v>193895</v>
          </cell>
        </row>
        <row r="11369">
          <cell r="M11369">
            <v>1</v>
          </cell>
          <cell r="N11369">
            <v>193895</v>
          </cell>
        </row>
        <row r="11370">
          <cell r="M11370">
            <v>1</v>
          </cell>
          <cell r="N11370">
            <v>194036</v>
          </cell>
        </row>
        <row r="11371">
          <cell r="M11371">
            <v>1</v>
          </cell>
          <cell r="N11371">
            <v>194143</v>
          </cell>
        </row>
        <row r="11372">
          <cell r="M11372">
            <v>1</v>
          </cell>
          <cell r="N11372">
            <v>194402</v>
          </cell>
        </row>
        <row r="11373">
          <cell r="M11373">
            <v>1</v>
          </cell>
          <cell r="N11373">
            <v>194402</v>
          </cell>
        </row>
        <row r="11374">
          <cell r="M11374">
            <v>1</v>
          </cell>
          <cell r="N11374">
            <v>194402</v>
          </cell>
        </row>
        <row r="11375">
          <cell r="M11375">
            <v>1</v>
          </cell>
          <cell r="N11375">
            <v>194586</v>
          </cell>
        </row>
        <row r="11376">
          <cell r="M11376">
            <v>1</v>
          </cell>
          <cell r="N11376">
            <v>194586</v>
          </cell>
        </row>
        <row r="11377">
          <cell r="M11377">
            <v>1</v>
          </cell>
          <cell r="N11377">
            <v>194586</v>
          </cell>
        </row>
        <row r="11378">
          <cell r="M11378">
            <v>1</v>
          </cell>
          <cell r="N11378">
            <v>194773</v>
          </cell>
        </row>
        <row r="11379">
          <cell r="M11379">
            <v>1</v>
          </cell>
          <cell r="N11379">
            <v>194846</v>
          </cell>
        </row>
        <row r="11380">
          <cell r="M11380">
            <v>1</v>
          </cell>
          <cell r="N11380">
            <v>194846</v>
          </cell>
        </row>
        <row r="11381">
          <cell r="M11381">
            <v>1</v>
          </cell>
          <cell r="N11381">
            <v>194846</v>
          </cell>
        </row>
        <row r="11382">
          <cell r="M11382">
            <v>1</v>
          </cell>
          <cell r="N11382">
            <v>194846</v>
          </cell>
        </row>
        <row r="11383">
          <cell r="M11383">
            <v>1</v>
          </cell>
          <cell r="N11383">
            <v>195269</v>
          </cell>
        </row>
        <row r="11384">
          <cell r="M11384">
            <v>1</v>
          </cell>
          <cell r="N11384">
            <v>195890</v>
          </cell>
        </row>
        <row r="11385">
          <cell r="M11385">
            <v>1</v>
          </cell>
          <cell r="N11385">
            <v>194039</v>
          </cell>
        </row>
        <row r="11386">
          <cell r="M11386">
            <v>1</v>
          </cell>
          <cell r="N11386">
            <v>194144</v>
          </cell>
        </row>
        <row r="11387">
          <cell r="M11387">
            <v>1</v>
          </cell>
          <cell r="N11387">
            <v>194776</v>
          </cell>
        </row>
        <row r="11388">
          <cell r="M11388">
            <v>1</v>
          </cell>
          <cell r="N11388" t="str">
            <v>-</v>
          </cell>
        </row>
        <row r="11389">
          <cell r="M11389">
            <v>1</v>
          </cell>
          <cell r="N11389">
            <v>193827</v>
          </cell>
        </row>
        <row r="11390">
          <cell r="M11390">
            <v>1</v>
          </cell>
          <cell r="N11390">
            <v>193827</v>
          </cell>
        </row>
        <row r="11391">
          <cell r="M11391">
            <v>1</v>
          </cell>
          <cell r="N11391">
            <v>193827</v>
          </cell>
        </row>
        <row r="11392">
          <cell r="M11392">
            <v>1</v>
          </cell>
          <cell r="N11392">
            <v>193827</v>
          </cell>
        </row>
        <row r="11393">
          <cell r="M11393">
            <v>1</v>
          </cell>
          <cell r="N11393">
            <v>193827</v>
          </cell>
        </row>
        <row r="11394">
          <cell r="M11394">
            <v>1</v>
          </cell>
          <cell r="N11394">
            <v>193899</v>
          </cell>
        </row>
        <row r="11395">
          <cell r="M11395">
            <v>1</v>
          </cell>
          <cell r="N11395">
            <v>193899</v>
          </cell>
        </row>
        <row r="11396">
          <cell r="M11396">
            <v>1</v>
          </cell>
          <cell r="N11396">
            <v>193899</v>
          </cell>
        </row>
        <row r="11397">
          <cell r="M11397">
            <v>1</v>
          </cell>
          <cell r="N11397">
            <v>193899</v>
          </cell>
        </row>
        <row r="11398">
          <cell r="M11398">
            <v>1</v>
          </cell>
          <cell r="N11398">
            <v>193899</v>
          </cell>
        </row>
        <row r="11399">
          <cell r="M11399">
            <v>1</v>
          </cell>
          <cell r="N11399">
            <v>193899</v>
          </cell>
        </row>
        <row r="11400">
          <cell r="M11400">
            <v>1</v>
          </cell>
          <cell r="N11400">
            <v>193899</v>
          </cell>
        </row>
        <row r="11401">
          <cell r="M11401">
            <v>2</v>
          </cell>
          <cell r="N11401">
            <v>193939</v>
          </cell>
        </row>
        <row r="11402">
          <cell r="M11402">
            <v>2</v>
          </cell>
          <cell r="N11402">
            <v>193939</v>
          </cell>
        </row>
        <row r="11403">
          <cell r="M11403">
            <v>2</v>
          </cell>
          <cell r="N11403">
            <v>194884</v>
          </cell>
        </row>
        <row r="11404">
          <cell r="M11404">
            <v>2</v>
          </cell>
          <cell r="N11404">
            <v>194884</v>
          </cell>
        </row>
        <row r="11405">
          <cell r="M11405">
            <v>1</v>
          </cell>
          <cell r="N11405">
            <v>195728</v>
          </cell>
        </row>
        <row r="11406">
          <cell r="M11406">
            <v>1</v>
          </cell>
          <cell r="N11406">
            <v>195728</v>
          </cell>
        </row>
        <row r="11407">
          <cell r="M11407">
            <v>1</v>
          </cell>
          <cell r="N11407">
            <v>195728</v>
          </cell>
        </row>
        <row r="11408">
          <cell r="M11408">
            <v>1</v>
          </cell>
          <cell r="N11408">
            <v>195728</v>
          </cell>
        </row>
        <row r="11409">
          <cell r="M11409">
            <v>1</v>
          </cell>
          <cell r="N11409">
            <v>193427</v>
          </cell>
        </row>
        <row r="11410">
          <cell r="M11410">
            <v>1</v>
          </cell>
          <cell r="N11410">
            <v>193427</v>
          </cell>
        </row>
        <row r="11411">
          <cell r="M11411">
            <v>1</v>
          </cell>
          <cell r="N11411">
            <v>193427</v>
          </cell>
        </row>
        <row r="11412">
          <cell r="M11412">
            <v>1</v>
          </cell>
          <cell r="N11412">
            <v>193427</v>
          </cell>
        </row>
        <row r="11413">
          <cell r="M11413">
            <v>2</v>
          </cell>
          <cell r="N11413">
            <v>193430</v>
          </cell>
        </row>
        <row r="11414">
          <cell r="M11414">
            <v>2</v>
          </cell>
          <cell r="N11414">
            <v>193435</v>
          </cell>
        </row>
        <row r="11415">
          <cell r="M11415">
            <v>2</v>
          </cell>
          <cell r="N11415">
            <v>193435</v>
          </cell>
        </row>
        <row r="11416">
          <cell r="M11416">
            <v>2</v>
          </cell>
          <cell r="N11416">
            <v>193435</v>
          </cell>
        </row>
        <row r="11417">
          <cell r="M11417">
            <v>2</v>
          </cell>
          <cell r="N11417">
            <v>193435</v>
          </cell>
        </row>
        <row r="11418">
          <cell r="M11418">
            <v>2</v>
          </cell>
          <cell r="N11418">
            <v>193435</v>
          </cell>
        </row>
        <row r="11419">
          <cell r="M11419">
            <v>2</v>
          </cell>
          <cell r="N11419">
            <v>193435</v>
          </cell>
        </row>
        <row r="11420">
          <cell r="M11420">
            <v>1</v>
          </cell>
          <cell r="N11420">
            <v>193901</v>
          </cell>
        </row>
        <row r="11421">
          <cell r="M11421">
            <v>1</v>
          </cell>
          <cell r="N11421">
            <v>194372</v>
          </cell>
        </row>
        <row r="11422">
          <cell r="M11422">
            <v>1</v>
          </cell>
          <cell r="N11422">
            <v>194372</v>
          </cell>
        </row>
        <row r="11423">
          <cell r="M11423">
            <v>1</v>
          </cell>
          <cell r="N11423">
            <v>194612</v>
          </cell>
        </row>
        <row r="11424">
          <cell r="M11424">
            <v>1</v>
          </cell>
          <cell r="N11424">
            <v>194612</v>
          </cell>
        </row>
        <row r="11425">
          <cell r="M11425">
            <v>1</v>
          </cell>
          <cell r="N11425">
            <v>194612</v>
          </cell>
        </row>
        <row r="11426">
          <cell r="M11426">
            <v>1</v>
          </cell>
          <cell r="N11426">
            <v>194612</v>
          </cell>
        </row>
        <row r="11427">
          <cell r="M11427">
            <v>1</v>
          </cell>
          <cell r="N11427">
            <v>194612</v>
          </cell>
        </row>
        <row r="11428">
          <cell r="M11428">
            <v>1</v>
          </cell>
          <cell r="N11428">
            <v>194612</v>
          </cell>
        </row>
        <row r="11429">
          <cell r="M11429">
            <v>1</v>
          </cell>
          <cell r="N11429">
            <v>194832</v>
          </cell>
        </row>
        <row r="11430">
          <cell r="M11430">
            <v>1</v>
          </cell>
          <cell r="N11430">
            <v>194832</v>
          </cell>
        </row>
        <row r="11431">
          <cell r="M11431">
            <v>2</v>
          </cell>
          <cell r="N11431">
            <v>195326</v>
          </cell>
        </row>
        <row r="11432">
          <cell r="M11432">
            <v>2</v>
          </cell>
          <cell r="N11432">
            <v>195326</v>
          </cell>
        </row>
        <row r="11433">
          <cell r="M11433">
            <v>2</v>
          </cell>
          <cell r="N11433">
            <v>195326</v>
          </cell>
        </row>
        <row r="11434">
          <cell r="M11434">
            <v>1</v>
          </cell>
          <cell r="N11434" t="str">
            <v>-</v>
          </cell>
        </row>
        <row r="11435">
          <cell r="M11435">
            <v>1</v>
          </cell>
          <cell r="N11435" t="str">
            <v>-</v>
          </cell>
        </row>
        <row r="11436">
          <cell r="M11436">
            <v>1</v>
          </cell>
          <cell r="N11436" t="str">
            <v>-</v>
          </cell>
        </row>
        <row r="11437">
          <cell r="M11437">
            <v>2</v>
          </cell>
          <cell r="N11437" t="str">
            <v>-</v>
          </cell>
        </row>
        <row r="11438">
          <cell r="M11438">
            <v>1</v>
          </cell>
          <cell r="N11438" t="str">
            <v>-</v>
          </cell>
        </row>
        <row r="11439">
          <cell r="M11439">
            <v>1</v>
          </cell>
          <cell r="N11439" t="str">
            <v>-</v>
          </cell>
        </row>
        <row r="11440">
          <cell r="M11440">
            <v>1</v>
          </cell>
          <cell r="N11440" t="str">
            <v>-</v>
          </cell>
        </row>
        <row r="11441">
          <cell r="M11441">
            <v>1</v>
          </cell>
          <cell r="N11441">
            <v>193830</v>
          </cell>
        </row>
        <row r="11442">
          <cell r="M11442">
            <v>1</v>
          </cell>
          <cell r="N11442">
            <v>193903</v>
          </cell>
        </row>
        <row r="11443">
          <cell r="M11443">
            <v>1</v>
          </cell>
          <cell r="N11443">
            <v>193903</v>
          </cell>
        </row>
        <row r="11444">
          <cell r="M11444">
            <v>1</v>
          </cell>
          <cell r="N11444">
            <v>193903</v>
          </cell>
        </row>
        <row r="11445">
          <cell r="M11445">
            <v>1</v>
          </cell>
          <cell r="N11445">
            <v>193903</v>
          </cell>
        </row>
        <row r="11446">
          <cell r="M11446">
            <v>1</v>
          </cell>
          <cell r="N11446">
            <v>193903</v>
          </cell>
        </row>
        <row r="11447">
          <cell r="M11447">
            <v>1</v>
          </cell>
          <cell r="N11447">
            <v>193903</v>
          </cell>
        </row>
        <row r="11448">
          <cell r="M11448">
            <v>1</v>
          </cell>
          <cell r="N11448">
            <v>194015</v>
          </cell>
        </row>
        <row r="11449">
          <cell r="M11449">
            <v>1</v>
          </cell>
          <cell r="N11449">
            <v>194610</v>
          </cell>
        </row>
        <row r="11450">
          <cell r="M11450">
            <v>1</v>
          </cell>
          <cell r="N11450">
            <v>194610</v>
          </cell>
        </row>
        <row r="11451">
          <cell r="M11451">
            <v>1</v>
          </cell>
          <cell r="N11451">
            <v>194610</v>
          </cell>
        </row>
        <row r="11452">
          <cell r="M11452">
            <v>1</v>
          </cell>
          <cell r="N11452">
            <v>194610</v>
          </cell>
        </row>
        <row r="11453">
          <cell r="M11453">
            <v>1</v>
          </cell>
          <cell r="N11453">
            <v>194833</v>
          </cell>
        </row>
        <row r="11454">
          <cell r="M11454">
            <v>1</v>
          </cell>
          <cell r="N11454">
            <v>194869</v>
          </cell>
        </row>
        <row r="11455">
          <cell r="M11455">
            <v>1</v>
          </cell>
          <cell r="N11455">
            <v>194869</v>
          </cell>
        </row>
        <row r="11456">
          <cell r="M11456">
            <v>1</v>
          </cell>
          <cell r="N11456">
            <v>194869</v>
          </cell>
        </row>
        <row r="11457">
          <cell r="M11457">
            <v>1</v>
          </cell>
          <cell r="N11457">
            <v>193831</v>
          </cell>
        </row>
        <row r="11458">
          <cell r="M11458">
            <v>1</v>
          </cell>
          <cell r="N11458">
            <v>193831</v>
          </cell>
        </row>
        <row r="11459">
          <cell r="M11459">
            <v>1</v>
          </cell>
          <cell r="N11459">
            <v>193831</v>
          </cell>
        </row>
        <row r="11460">
          <cell r="M11460">
            <v>1</v>
          </cell>
          <cell r="N11460">
            <v>193831</v>
          </cell>
        </row>
        <row r="11461">
          <cell r="M11461">
            <v>1</v>
          </cell>
          <cell r="N11461">
            <v>193905</v>
          </cell>
        </row>
        <row r="11462">
          <cell r="M11462">
            <v>1</v>
          </cell>
          <cell r="N11462">
            <v>193905</v>
          </cell>
        </row>
        <row r="11463">
          <cell r="M11463">
            <v>1</v>
          </cell>
          <cell r="N11463">
            <v>193905</v>
          </cell>
        </row>
        <row r="11464">
          <cell r="M11464">
            <v>1</v>
          </cell>
          <cell r="N11464">
            <v>193905</v>
          </cell>
        </row>
        <row r="11465">
          <cell r="M11465">
            <v>1</v>
          </cell>
          <cell r="N11465">
            <v>193905</v>
          </cell>
        </row>
        <row r="11466">
          <cell r="M11466">
            <v>1</v>
          </cell>
          <cell r="N11466">
            <v>193905</v>
          </cell>
        </row>
        <row r="11467">
          <cell r="M11467">
            <v>1</v>
          </cell>
          <cell r="N11467">
            <v>193905</v>
          </cell>
        </row>
        <row r="11468">
          <cell r="M11468">
            <v>1</v>
          </cell>
          <cell r="N11468">
            <v>193905</v>
          </cell>
        </row>
        <row r="11469">
          <cell r="M11469">
            <v>1</v>
          </cell>
          <cell r="N11469">
            <v>193905</v>
          </cell>
        </row>
        <row r="11470">
          <cell r="M11470">
            <v>1</v>
          </cell>
          <cell r="N11470">
            <v>193905</v>
          </cell>
        </row>
        <row r="11471">
          <cell r="M11471">
            <v>1</v>
          </cell>
          <cell r="N11471">
            <v>194017</v>
          </cell>
        </row>
        <row r="11472">
          <cell r="M11472">
            <v>1</v>
          </cell>
          <cell r="N11472">
            <v>194017</v>
          </cell>
        </row>
        <row r="11473">
          <cell r="M11473">
            <v>2</v>
          </cell>
          <cell r="N11473">
            <v>194746</v>
          </cell>
        </row>
        <row r="11474">
          <cell r="M11474">
            <v>2</v>
          </cell>
          <cell r="N11474">
            <v>194758</v>
          </cell>
        </row>
        <row r="11475">
          <cell r="M11475">
            <v>2</v>
          </cell>
          <cell r="N11475">
            <v>194758</v>
          </cell>
        </row>
        <row r="11476">
          <cell r="M11476">
            <v>2</v>
          </cell>
          <cell r="N11476">
            <v>194758</v>
          </cell>
        </row>
        <row r="11477">
          <cell r="M11477">
            <v>2</v>
          </cell>
          <cell r="N11477">
            <v>194758</v>
          </cell>
        </row>
        <row r="11478">
          <cell r="M11478">
            <v>2</v>
          </cell>
          <cell r="N11478">
            <v>194758</v>
          </cell>
        </row>
        <row r="11479">
          <cell r="M11479">
            <v>2</v>
          </cell>
          <cell r="N11479">
            <v>194870</v>
          </cell>
        </row>
        <row r="11480">
          <cell r="M11480">
            <v>2</v>
          </cell>
          <cell r="N11480">
            <v>194870</v>
          </cell>
        </row>
        <row r="11481">
          <cell r="M11481">
            <v>2</v>
          </cell>
          <cell r="N11481">
            <v>194870</v>
          </cell>
        </row>
        <row r="11482">
          <cell r="M11482">
            <v>2</v>
          </cell>
          <cell r="N11482">
            <v>194870</v>
          </cell>
        </row>
        <row r="11483">
          <cell r="M11483">
            <v>2</v>
          </cell>
          <cell r="N11483">
            <v>194870</v>
          </cell>
        </row>
        <row r="11484">
          <cell r="M11484">
            <v>2</v>
          </cell>
          <cell r="N11484">
            <v>194870</v>
          </cell>
        </row>
        <row r="11485">
          <cell r="M11485">
            <v>2</v>
          </cell>
          <cell r="N11485">
            <v>194870</v>
          </cell>
        </row>
        <row r="11486">
          <cell r="M11486">
            <v>2</v>
          </cell>
          <cell r="N11486">
            <v>194870</v>
          </cell>
        </row>
        <row r="11487">
          <cell r="M11487">
            <v>2</v>
          </cell>
          <cell r="N11487">
            <v>194870</v>
          </cell>
        </row>
        <row r="11488">
          <cell r="M11488">
            <v>2</v>
          </cell>
          <cell r="N11488">
            <v>194887</v>
          </cell>
        </row>
        <row r="11489">
          <cell r="M11489">
            <v>2</v>
          </cell>
          <cell r="N11489">
            <v>194887</v>
          </cell>
        </row>
        <row r="11490">
          <cell r="M11490">
            <v>1</v>
          </cell>
          <cell r="N11490">
            <v>193832</v>
          </cell>
        </row>
        <row r="11491">
          <cell r="M11491">
            <v>1</v>
          </cell>
          <cell r="N11491">
            <v>193832</v>
          </cell>
        </row>
        <row r="11492">
          <cell r="M11492">
            <v>1</v>
          </cell>
          <cell r="N11492">
            <v>193832</v>
          </cell>
        </row>
        <row r="11493">
          <cell r="M11493">
            <v>1</v>
          </cell>
          <cell r="N11493">
            <v>193832</v>
          </cell>
        </row>
        <row r="11494">
          <cell r="M11494">
            <v>1</v>
          </cell>
          <cell r="N11494">
            <v>193832</v>
          </cell>
        </row>
        <row r="11495">
          <cell r="M11495">
            <v>1</v>
          </cell>
          <cell r="N11495">
            <v>193832</v>
          </cell>
        </row>
        <row r="11496">
          <cell r="M11496">
            <v>1</v>
          </cell>
          <cell r="N11496">
            <v>193832</v>
          </cell>
        </row>
        <row r="11497">
          <cell r="M11497">
            <v>1</v>
          </cell>
          <cell r="N11497">
            <v>193832</v>
          </cell>
        </row>
        <row r="11498">
          <cell r="M11498">
            <v>1</v>
          </cell>
          <cell r="N11498">
            <v>193832</v>
          </cell>
        </row>
        <row r="11499">
          <cell r="M11499">
            <v>1</v>
          </cell>
          <cell r="N11499">
            <v>193907</v>
          </cell>
        </row>
        <row r="11500">
          <cell r="M11500">
            <v>1</v>
          </cell>
          <cell r="N11500">
            <v>193907</v>
          </cell>
        </row>
        <row r="11501">
          <cell r="M11501">
            <v>1</v>
          </cell>
          <cell r="N11501">
            <v>193907</v>
          </cell>
        </row>
        <row r="11502">
          <cell r="M11502">
            <v>1</v>
          </cell>
          <cell r="N11502">
            <v>193907</v>
          </cell>
        </row>
        <row r="11503">
          <cell r="M11503">
            <v>1</v>
          </cell>
          <cell r="N11503">
            <v>193907</v>
          </cell>
        </row>
        <row r="11504">
          <cell r="M11504">
            <v>1</v>
          </cell>
          <cell r="N11504">
            <v>193907</v>
          </cell>
        </row>
        <row r="11505">
          <cell r="M11505">
            <v>1</v>
          </cell>
          <cell r="N11505">
            <v>193907</v>
          </cell>
        </row>
        <row r="11506">
          <cell r="M11506">
            <v>1</v>
          </cell>
          <cell r="N11506">
            <v>193907</v>
          </cell>
        </row>
        <row r="11507">
          <cell r="M11507">
            <v>1</v>
          </cell>
          <cell r="N11507">
            <v>193907</v>
          </cell>
        </row>
        <row r="11508">
          <cell r="M11508">
            <v>1</v>
          </cell>
          <cell r="N11508">
            <v>193907</v>
          </cell>
        </row>
        <row r="11509">
          <cell r="M11509">
            <v>1</v>
          </cell>
          <cell r="N11509">
            <v>193907</v>
          </cell>
        </row>
        <row r="11510">
          <cell r="M11510">
            <v>1</v>
          </cell>
          <cell r="N11510">
            <v>193907</v>
          </cell>
        </row>
        <row r="11511">
          <cell r="M11511">
            <v>1</v>
          </cell>
          <cell r="N11511">
            <v>193907</v>
          </cell>
        </row>
        <row r="11512">
          <cell r="M11512">
            <v>1</v>
          </cell>
          <cell r="N11512">
            <v>193907</v>
          </cell>
        </row>
        <row r="11513">
          <cell r="M11513">
            <v>1</v>
          </cell>
          <cell r="N11513">
            <v>194019</v>
          </cell>
        </row>
        <row r="11514">
          <cell r="M11514">
            <v>1</v>
          </cell>
          <cell r="N11514">
            <v>194019</v>
          </cell>
        </row>
        <row r="11515">
          <cell r="M11515">
            <v>1</v>
          </cell>
          <cell r="N11515">
            <v>194185</v>
          </cell>
        </row>
        <row r="11516">
          <cell r="M11516">
            <v>1</v>
          </cell>
          <cell r="N11516">
            <v>194185</v>
          </cell>
        </row>
        <row r="11517">
          <cell r="M11517">
            <v>1</v>
          </cell>
          <cell r="N11517">
            <v>194185</v>
          </cell>
        </row>
        <row r="11518">
          <cell r="M11518">
            <v>2</v>
          </cell>
          <cell r="N11518">
            <v>194763</v>
          </cell>
        </row>
        <row r="11519">
          <cell r="M11519">
            <v>2</v>
          </cell>
          <cell r="N11519">
            <v>194764</v>
          </cell>
        </row>
        <row r="11520">
          <cell r="M11520">
            <v>1</v>
          </cell>
          <cell r="N11520">
            <v>193833</v>
          </cell>
        </row>
        <row r="11521">
          <cell r="M11521">
            <v>1</v>
          </cell>
          <cell r="N11521">
            <v>193833</v>
          </cell>
        </row>
        <row r="11522">
          <cell r="M11522">
            <v>1</v>
          </cell>
          <cell r="N11522">
            <v>193833</v>
          </cell>
        </row>
        <row r="11523">
          <cell r="M11523">
            <v>1</v>
          </cell>
          <cell r="N11523">
            <v>193833</v>
          </cell>
        </row>
        <row r="11524">
          <cell r="M11524">
            <v>1</v>
          </cell>
          <cell r="N11524">
            <v>193833</v>
          </cell>
        </row>
        <row r="11525">
          <cell r="M11525">
            <v>1</v>
          </cell>
          <cell r="N11525">
            <v>193909</v>
          </cell>
        </row>
        <row r="11526">
          <cell r="M11526">
            <v>1</v>
          </cell>
          <cell r="N11526">
            <v>193909</v>
          </cell>
        </row>
        <row r="11527">
          <cell r="M11527">
            <v>1</v>
          </cell>
          <cell r="N11527">
            <v>193909</v>
          </cell>
        </row>
        <row r="11528">
          <cell r="M11528">
            <v>1</v>
          </cell>
          <cell r="N11528">
            <v>193909</v>
          </cell>
        </row>
        <row r="11529">
          <cell r="M11529">
            <v>1</v>
          </cell>
          <cell r="N11529">
            <v>193909</v>
          </cell>
        </row>
        <row r="11530">
          <cell r="M11530">
            <v>1</v>
          </cell>
          <cell r="N11530">
            <v>193909</v>
          </cell>
        </row>
        <row r="11531">
          <cell r="M11531">
            <v>1</v>
          </cell>
          <cell r="N11531">
            <v>193909</v>
          </cell>
        </row>
        <row r="11532">
          <cell r="M11532">
            <v>1</v>
          </cell>
          <cell r="N11532">
            <v>194020</v>
          </cell>
        </row>
        <row r="11533">
          <cell r="M11533">
            <v>1</v>
          </cell>
          <cell r="N11533">
            <v>194020</v>
          </cell>
        </row>
        <row r="11534">
          <cell r="M11534">
            <v>2</v>
          </cell>
          <cell r="N11534">
            <v>194872</v>
          </cell>
        </row>
        <row r="11535">
          <cell r="M11535">
            <v>2</v>
          </cell>
          <cell r="N11535">
            <v>194872</v>
          </cell>
        </row>
        <row r="11536">
          <cell r="M11536">
            <v>2</v>
          </cell>
          <cell r="N11536">
            <v>194872</v>
          </cell>
        </row>
        <row r="11537">
          <cell r="M11537">
            <v>2</v>
          </cell>
          <cell r="N11537">
            <v>194872</v>
          </cell>
        </row>
        <row r="11538">
          <cell r="M11538">
            <v>2</v>
          </cell>
          <cell r="N11538">
            <v>194872</v>
          </cell>
        </row>
        <row r="11539">
          <cell r="M11539">
            <v>2</v>
          </cell>
          <cell r="N11539">
            <v>194872</v>
          </cell>
        </row>
        <row r="11540">
          <cell r="M11540">
            <v>2</v>
          </cell>
          <cell r="N11540">
            <v>194888</v>
          </cell>
        </row>
        <row r="11541">
          <cell r="M11541">
            <v>2</v>
          </cell>
          <cell r="N11541">
            <v>194888</v>
          </cell>
        </row>
        <row r="11542">
          <cell r="M11542">
            <v>2</v>
          </cell>
          <cell r="N11542">
            <v>194888</v>
          </cell>
        </row>
        <row r="11543">
          <cell r="M11543">
            <v>2</v>
          </cell>
          <cell r="N11543">
            <v>194888</v>
          </cell>
        </row>
        <row r="11544">
          <cell r="M11544">
            <v>2</v>
          </cell>
          <cell r="N11544">
            <v>194888</v>
          </cell>
        </row>
        <row r="11545">
          <cell r="M11545">
            <v>1</v>
          </cell>
          <cell r="N11545">
            <v>193404</v>
          </cell>
        </row>
        <row r="11546">
          <cell r="M11546">
            <v>1</v>
          </cell>
          <cell r="N11546">
            <v>193404</v>
          </cell>
        </row>
        <row r="11547">
          <cell r="M11547">
            <v>1</v>
          </cell>
          <cell r="N11547">
            <v>193404</v>
          </cell>
        </row>
        <row r="11548">
          <cell r="M11548">
            <v>1</v>
          </cell>
          <cell r="N11548">
            <v>193404</v>
          </cell>
        </row>
        <row r="11549">
          <cell r="M11549">
            <v>1</v>
          </cell>
          <cell r="N11549">
            <v>193404</v>
          </cell>
        </row>
        <row r="11550">
          <cell r="M11550">
            <v>1</v>
          </cell>
          <cell r="N11550">
            <v>193404</v>
          </cell>
        </row>
        <row r="11551">
          <cell r="M11551">
            <v>1</v>
          </cell>
          <cell r="N11551">
            <v>193404</v>
          </cell>
        </row>
        <row r="11552">
          <cell r="M11552">
            <v>1</v>
          </cell>
          <cell r="N11552">
            <v>193404</v>
          </cell>
        </row>
        <row r="11553">
          <cell r="M11553">
            <v>1</v>
          </cell>
          <cell r="N11553">
            <v>193404</v>
          </cell>
        </row>
        <row r="11554">
          <cell r="M11554">
            <v>2</v>
          </cell>
          <cell r="N11554">
            <v>193424</v>
          </cell>
        </row>
        <row r="11555">
          <cell r="M11555">
            <v>2</v>
          </cell>
          <cell r="N11555">
            <v>193424</v>
          </cell>
        </row>
        <row r="11556">
          <cell r="M11556">
            <v>2</v>
          </cell>
          <cell r="N11556">
            <v>193424</v>
          </cell>
        </row>
        <row r="11557">
          <cell r="M11557">
            <v>2</v>
          </cell>
          <cell r="N11557">
            <v>193424</v>
          </cell>
        </row>
        <row r="11558">
          <cell r="M11558">
            <v>2</v>
          </cell>
          <cell r="N11558">
            <v>193424</v>
          </cell>
        </row>
        <row r="11559">
          <cell r="M11559">
            <v>2</v>
          </cell>
          <cell r="N11559">
            <v>193424</v>
          </cell>
        </row>
        <row r="11560">
          <cell r="M11560">
            <v>2</v>
          </cell>
          <cell r="N11560">
            <v>193424</v>
          </cell>
        </row>
        <row r="11561">
          <cell r="M11561">
            <v>2</v>
          </cell>
          <cell r="N11561">
            <v>193424</v>
          </cell>
        </row>
        <row r="11562">
          <cell r="M11562">
            <v>2</v>
          </cell>
          <cell r="N11562">
            <v>193424</v>
          </cell>
        </row>
        <row r="11563">
          <cell r="M11563">
            <v>2</v>
          </cell>
          <cell r="N11563">
            <v>193424</v>
          </cell>
        </row>
        <row r="11564">
          <cell r="M11564">
            <v>2</v>
          </cell>
          <cell r="N11564">
            <v>193424</v>
          </cell>
        </row>
        <row r="11565">
          <cell r="M11565">
            <v>2</v>
          </cell>
          <cell r="N11565">
            <v>193424</v>
          </cell>
        </row>
        <row r="11566">
          <cell r="M11566">
            <v>2</v>
          </cell>
          <cell r="N11566">
            <v>193449</v>
          </cell>
        </row>
        <row r="11567">
          <cell r="M11567">
            <v>2</v>
          </cell>
          <cell r="N11567">
            <v>193449</v>
          </cell>
        </row>
        <row r="11568">
          <cell r="M11568">
            <v>2</v>
          </cell>
          <cell r="N11568">
            <v>193449</v>
          </cell>
        </row>
        <row r="11569">
          <cell r="M11569">
            <v>2</v>
          </cell>
          <cell r="N11569">
            <v>193449</v>
          </cell>
        </row>
        <row r="11570">
          <cell r="M11570">
            <v>1</v>
          </cell>
          <cell r="N11570">
            <v>193804</v>
          </cell>
        </row>
        <row r="11571">
          <cell r="M11571">
            <v>1</v>
          </cell>
          <cell r="N11571">
            <v>193804</v>
          </cell>
        </row>
        <row r="11572">
          <cell r="M11572">
            <v>1</v>
          </cell>
          <cell r="N11572">
            <v>193804</v>
          </cell>
        </row>
        <row r="11573">
          <cell r="M11573">
            <v>1</v>
          </cell>
          <cell r="N11573">
            <v>193804</v>
          </cell>
        </row>
        <row r="11574">
          <cell r="M11574">
            <v>1</v>
          </cell>
          <cell r="N11574">
            <v>193804</v>
          </cell>
        </row>
        <row r="11575">
          <cell r="M11575">
            <v>1</v>
          </cell>
          <cell r="N11575">
            <v>193804</v>
          </cell>
        </row>
        <row r="11576">
          <cell r="M11576">
            <v>1</v>
          </cell>
          <cell r="N11576">
            <v>193854</v>
          </cell>
        </row>
        <row r="11577">
          <cell r="M11577">
            <v>1</v>
          </cell>
          <cell r="N11577">
            <v>193854</v>
          </cell>
        </row>
        <row r="11578">
          <cell r="M11578">
            <v>1</v>
          </cell>
          <cell r="N11578">
            <v>193854</v>
          </cell>
        </row>
        <row r="11579">
          <cell r="M11579">
            <v>1</v>
          </cell>
          <cell r="N11579">
            <v>193854</v>
          </cell>
        </row>
        <row r="11580">
          <cell r="M11580">
            <v>1</v>
          </cell>
          <cell r="N11580">
            <v>193854</v>
          </cell>
        </row>
        <row r="11581">
          <cell r="M11581">
            <v>1</v>
          </cell>
          <cell r="N11581">
            <v>193854</v>
          </cell>
        </row>
        <row r="11582">
          <cell r="M11582">
            <v>1</v>
          </cell>
          <cell r="N11582">
            <v>193870</v>
          </cell>
        </row>
        <row r="11583">
          <cell r="M11583">
            <v>1</v>
          </cell>
          <cell r="N11583">
            <v>193870</v>
          </cell>
        </row>
        <row r="11584">
          <cell r="M11584">
            <v>1</v>
          </cell>
          <cell r="N11584">
            <v>194169</v>
          </cell>
        </row>
        <row r="11585">
          <cell r="M11585">
            <v>1</v>
          </cell>
          <cell r="N11585">
            <v>194169</v>
          </cell>
        </row>
        <row r="11586">
          <cell r="M11586">
            <v>1</v>
          </cell>
          <cell r="N11586">
            <v>194169</v>
          </cell>
        </row>
        <row r="11587">
          <cell r="M11587">
            <v>1</v>
          </cell>
          <cell r="N11587">
            <v>194169</v>
          </cell>
        </row>
        <row r="11588">
          <cell r="M11588">
            <v>1</v>
          </cell>
          <cell r="N11588">
            <v>194354</v>
          </cell>
        </row>
        <row r="11589">
          <cell r="M11589">
            <v>1</v>
          </cell>
          <cell r="N11589">
            <v>194354</v>
          </cell>
        </row>
        <row r="11590">
          <cell r="M11590">
            <v>1</v>
          </cell>
          <cell r="N11590">
            <v>194354</v>
          </cell>
        </row>
        <row r="11591">
          <cell r="M11591">
            <v>1</v>
          </cell>
          <cell r="N11591">
            <v>194354</v>
          </cell>
        </row>
        <row r="11592">
          <cell r="M11592">
            <v>1</v>
          </cell>
          <cell r="N11592">
            <v>194354</v>
          </cell>
        </row>
        <row r="11593">
          <cell r="M11593">
            <v>1</v>
          </cell>
          <cell r="N11593">
            <v>194354</v>
          </cell>
        </row>
        <row r="11594">
          <cell r="M11594">
            <v>1</v>
          </cell>
          <cell r="N11594">
            <v>194354</v>
          </cell>
        </row>
        <row r="11595">
          <cell r="M11595">
            <v>1</v>
          </cell>
          <cell r="N11595">
            <v>194354</v>
          </cell>
        </row>
        <row r="11596">
          <cell r="M11596">
            <v>1</v>
          </cell>
          <cell r="N11596">
            <v>194354</v>
          </cell>
        </row>
        <row r="11597">
          <cell r="M11597">
            <v>1</v>
          </cell>
          <cell r="N11597">
            <v>194573</v>
          </cell>
        </row>
        <row r="11598">
          <cell r="M11598">
            <v>1</v>
          </cell>
          <cell r="N11598">
            <v>194573</v>
          </cell>
        </row>
        <row r="11599">
          <cell r="M11599">
            <v>1</v>
          </cell>
          <cell r="N11599">
            <v>194573</v>
          </cell>
        </row>
        <row r="11600">
          <cell r="M11600">
            <v>1</v>
          </cell>
          <cell r="N11600">
            <v>194573</v>
          </cell>
        </row>
        <row r="11601">
          <cell r="M11601">
            <v>1</v>
          </cell>
          <cell r="N11601">
            <v>194573</v>
          </cell>
        </row>
        <row r="11602">
          <cell r="M11602">
            <v>1</v>
          </cell>
          <cell r="N11602">
            <v>194573</v>
          </cell>
        </row>
        <row r="11603">
          <cell r="M11603">
            <v>2</v>
          </cell>
          <cell r="N11603">
            <v>194674</v>
          </cell>
        </row>
        <row r="11604">
          <cell r="M11604">
            <v>2</v>
          </cell>
          <cell r="N11604">
            <v>194683</v>
          </cell>
        </row>
        <row r="11605">
          <cell r="M11605">
            <v>1</v>
          </cell>
          <cell r="N11605">
            <v>194780</v>
          </cell>
        </row>
        <row r="11606">
          <cell r="M11606">
            <v>1</v>
          </cell>
          <cell r="N11606">
            <v>194780</v>
          </cell>
        </row>
        <row r="11607">
          <cell r="M11607">
            <v>1</v>
          </cell>
          <cell r="N11607">
            <v>194780</v>
          </cell>
        </row>
        <row r="11608">
          <cell r="M11608">
            <v>1</v>
          </cell>
          <cell r="N11608">
            <v>194780</v>
          </cell>
        </row>
        <row r="11609">
          <cell r="M11609">
            <v>1</v>
          </cell>
          <cell r="N11609">
            <v>194780</v>
          </cell>
        </row>
        <row r="11610">
          <cell r="M11610">
            <v>1</v>
          </cell>
          <cell r="N11610">
            <v>194780</v>
          </cell>
        </row>
        <row r="11611">
          <cell r="M11611">
            <v>1</v>
          </cell>
          <cell r="N11611">
            <v>194780</v>
          </cell>
        </row>
        <row r="11612">
          <cell r="M11612">
            <v>1</v>
          </cell>
          <cell r="N11612">
            <v>194780</v>
          </cell>
        </row>
        <row r="11613">
          <cell r="M11613">
            <v>1</v>
          </cell>
          <cell r="N11613">
            <v>195649</v>
          </cell>
        </row>
        <row r="11614">
          <cell r="M11614">
            <v>1</v>
          </cell>
          <cell r="N11614">
            <v>195649</v>
          </cell>
        </row>
        <row r="11615">
          <cell r="M11615">
            <v>1</v>
          </cell>
          <cell r="N11615">
            <v>195649</v>
          </cell>
        </row>
        <row r="11616">
          <cell r="M11616">
            <v>1</v>
          </cell>
          <cell r="N11616">
            <v>195649</v>
          </cell>
        </row>
        <row r="11617">
          <cell r="M11617">
            <v>1</v>
          </cell>
          <cell r="N11617">
            <v>195649</v>
          </cell>
        </row>
        <row r="11618">
          <cell r="M11618">
            <v>1</v>
          </cell>
          <cell r="N11618">
            <v>195649</v>
          </cell>
        </row>
        <row r="11619">
          <cell r="M11619">
            <v>1</v>
          </cell>
          <cell r="N11619">
            <v>195649</v>
          </cell>
        </row>
        <row r="11620">
          <cell r="M11620">
            <v>1</v>
          </cell>
          <cell r="N11620">
            <v>195649</v>
          </cell>
        </row>
        <row r="11621">
          <cell r="M11621">
            <v>1</v>
          </cell>
          <cell r="N11621">
            <v>195649</v>
          </cell>
        </row>
        <row r="11622">
          <cell r="M11622">
            <v>1</v>
          </cell>
          <cell r="N11622" t="str">
            <v>-</v>
          </cell>
        </row>
        <row r="11623">
          <cell r="M11623">
            <v>1</v>
          </cell>
          <cell r="N11623">
            <v>193805</v>
          </cell>
        </row>
        <row r="11624">
          <cell r="M11624">
            <v>1</v>
          </cell>
          <cell r="N11624">
            <v>193805</v>
          </cell>
        </row>
        <row r="11625">
          <cell r="M11625">
            <v>1</v>
          </cell>
          <cell r="N11625">
            <v>193805</v>
          </cell>
        </row>
        <row r="11626">
          <cell r="M11626">
            <v>1</v>
          </cell>
          <cell r="N11626">
            <v>193805</v>
          </cell>
        </row>
        <row r="11627">
          <cell r="M11627">
            <v>1</v>
          </cell>
          <cell r="N11627">
            <v>193805</v>
          </cell>
        </row>
        <row r="11628">
          <cell r="M11628">
            <v>1</v>
          </cell>
          <cell r="N11628">
            <v>193805</v>
          </cell>
        </row>
        <row r="11629">
          <cell r="M11629">
            <v>1</v>
          </cell>
          <cell r="N11629">
            <v>193805</v>
          </cell>
        </row>
        <row r="11630">
          <cell r="M11630">
            <v>1</v>
          </cell>
          <cell r="N11630">
            <v>193855</v>
          </cell>
        </row>
        <row r="11631">
          <cell r="M11631">
            <v>1</v>
          </cell>
          <cell r="N11631">
            <v>193855</v>
          </cell>
        </row>
        <row r="11632">
          <cell r="M11632">
            <v>1</v>
          </cell>
          <cell r="N11632">
            <v>193855</v>
          </cell>
        </row>
        <row r="11633">
          <cell r="M11633">
            <v>1</v>
          </cell>
          <cell r="N11633">
            <v>193855</v>
          </cell>
        </row>
        <row r="11634">
          <cell r="M11634">
            <v>1</v>
          </cell>
          <cell r="N11634">
            <v>193855</v>
          </cell>
        </row>
        <row r="11635">
          <cell r="M11635">
            <v>1</v>
          </cell>
          <cell r="N11635">
            <v>193855</v>
          </cell>
        </row>
        <row r="11636">
          <cell r="M11636">
            <v>1</v>
          </cell>
          <cell r="N11636">
            <v>193855</v>
          </cell>
        </row>
        <row r="11637">
          <cell r="M11637">
            <v>1</v>
          </cell>
          <cell r="N11637">
            <v>193855</v>
          </cell>
        </row>
        <row r="11638">
          <cell r="M11638">
            <v>1</v>
          </cell>
          <cell r="N11638">
            <v>193855</v>
          </cell>
        </row>
        <row r="11639">
          <cell r="M11639">
            <v>1</v>
          </cell>
          <cell r="N11639">
            <v>193911</v>
          </cell>
        </row>
        <row r="11640">
          <cell r="M11640">
            <v>1</v>
          </cell>
          <cell r="N11640">
            <v>193911</v>
          </cell>
        </row>
        <row r="11641">
          <cell r="M11641">
            <v>1</v>
          </cell>
          <cell r="N11641">
            <v>193911</v>
          </cell>
        </row>
        <row r="11642">
          <cell r="M11642">
            <v>1</v>
          </cell>
          <cell r="N11642">
            <v>193911</v>
          </cell>
        </row>
        <row r="11643">
          <cell r="M11643">
            <v>1</v>
          </cell>
          <cell r="N11643">
            <v>193911</v>
          </cell>
        </row>
        <row r="11644">
          <cell r="M11644">
            <v>1</v>
          </cell>
          <cell r="N11644">
            <v>193911</v>
          </cell>
        </row>
        <row r="11645">
          <cell r="M11645">
            <v>1</v>
          </cell>
          <cell r="N11645">
            <v>193911</v>
          </cell>
        </row>
        <row r="11646">
          <cell r="M11646">
            <v>1</v>
          </cell>
          <cell r="N11646">
            <v>193911</v>
          </cell>
        </row>
        <row r="11647">
          <cell r="M11647">
            <v>1</v>
          </cell>
          <cell r="N11647">
            <v>194012</v>
          </cell>
        </row>
        <row r="11648">
          <cell r="M11648">
            <v>1</v>
          </cell>
          <cell r="N11648">
            <v>194012</v>
          </cell>
        </row>
        <row r="11649">
          <cell r="M11649">
            <v>1</v>
          </cell>
          <cell r="N11649">
            <v>194195</v>
          </cell>
        </row>
        <row r="11650">
          <cell r="M11650">
            <v>1</v>
          </cell>
          <cell r="N11650">
            <v>194195</v>
          </cell>
        </row>
        <row r="11651">
          <cell r="M11651">
            <v>1</v>
          </cell>
          <cell r="N11651">
            <v>194195</v>
          </cell>
        </row>
        <row r="11652">
          <cell r="M11652">
            <v>1</v>
          </cell>
          <cell r="N11652">
            <v>194195</v>
          </cell>
        </row>
        <row r="11653">
          <cell r="M11653">
            <v>1</v>
          </cell>
          <cell r="N11653">
            <v>194195</v>
          </cell>
        </row>
        <row r="11654">
          <cell r="M11654">
            <v>1</v>
          </cell>
          <cell r="N11654">
            <v>194195</v>
          </cell>
        </row>
        <row r="11655">
          <cell r="M11655">
            <v>1</v>
          </cell>
          <cell r="N11655">
            <v>194195</v>
          </cell>
        </row>
        <row r="11656">
          <cell r="M11656">
            <v>1</v>
          </cell>
          <cell r="N11656">
            <v>194195</v>
          </cell>
        </row>
        <row r="11657">
          <cell r="M11657">
            <v>1</v>
          </cell>
          <cell r="N11657">
            <v>194195</v>
          </cell>
        </row>
        <row r="11658">
          <cell r="M11658">
            <v>1</v>
          </cell>
          <cell r="N11658">
            <v>194685</v>
          </cell>
        </row>
        <row r="11659">
          <cell r="M11659">
            <v>1</v>
          </cell>
          <cell r="N11659">
            <v>194685</v>
          </cell>
        </row>
        <row r="11660">
          <cell r="M11660">
            <v>1</v>
          </cell>
          <cell r="N11660">
            <v>194685</v>
          </cell>
        </row>
        <row r="11661">
          <cell r="M11661">
            <v>1</v>
          </cell>
          <cell r="N11661">
            <v>194685</v>
          </cell>
        </row>
        <row r="11662">
          <cell r="M11662">
            <v>1</v>
          </cell>
          <cell r="N11662">
            <v>194685</v>
          </cell>
        </row>
        <row r="11663">
          <cell r="M11663">
            <v>1</v>
          </cell>
          <cell r="N11663">
            <v>194685</v>
          </cell>
        </row>
        <row r="11664">
          <cell r="M11664">
            <v>1</v>
          </cell>
          <cell r="N11664">
            <v>193847</v>
          </cell>
        </row>
        <row r="11665">
          <cell r="M11665">
            <v>1</v>
          </cell>
          <cell r="N11665">
            <v>193847</v>
          </cell>
        </row>
        <row r="11666">
          <cell r="M11666">
            <v>1</v>
          </cell>
          <cell r="N11666">
            <v>193876</v>
          </cell>
        </row>
        <row r="11667">
          <cell r="M11667">
            <v>1</v>
          </cell>
          <cell r="N11667">
            <v>193876</v>
          </cell>
        </row>
        <row r="11668">
          <cell r="M11668">
            <v>1</v>
          </cell>
          <cell r="N11668">
            <v>193876</v>
          </cell>
        </row>
        <row r="11669">
          <cell r="M11669">
            <v>1</v>
          </cell>
          <cell r="N11669">
            <v>193876</v>
          </cell>
        </row>
        <row r="11670">
          <cell r="M11670">
            <v>1</v>
          </cell>
          <cell r="N11670">
            <v>193876</v>
          </cell>
        </row>
        <row r="11671">
          <cell r="M11671">
            <v>1</v>
          </cell>
          <cell r="N11671">
            <v>193876</v>
          </cell>
        </row>
        <row r="11672">
          <cell r="M11672">
            <v>1</v>
          </cell>
          <cell r="N11672">
            <v>193876</v>
          </cell>
        </row>
        <row r="11673">
          <cell r="M11673">
            <v>1</v>
          </cell>
          <cell r="N11673">
            <v>193876</v>
          </cell>
        </row>
        <row r="11674">
          <cell r="M11674">
            <v>1</v>
          </cell>
          <cell r="N11674">
            <v>194052</v>
          </cell>
        </row>
        <row r="11675">
          <cell r="M11675">
            <v>1</v>
          </cell>
          <cell r="N11675">
            <v>194052</v>
          </cell>
        </row>
        <row r="11676">
          <cell r="M11676">
            <v>1</v>
          </cell>
          <cell r="N11676">
            <v>194150</v>
          </cell>
        </row>
        <row r="11677">
          <cell r="M11677">
            <v>1</v>
          </cell>
          <cell r="N11677">
            <v>194150</v>
          </cell>
        </row>
        <row r="11678">
          <cell r="M11678">
            <v>1</v>
          </cell>
          <cell r="N11678">
            <v>194194</v>
          </cell>
        </row>
        <row r="11679">
          <cell r="M11679">
            <v>1</v>
          </cell>
          <cell r="N11679">
            <v>194194</v>
          </cell>
        </row>
        <row r="11680">
          <cell r="M11680">
            <v>1</v>
          </cell>
          <cell r="N11680">
            <v>194194</v>
          </cell>
        </row>
        <row r="11681">
          <cell r="M11681">
            <v>1</v>
          </cell>
          <cell r="N11681">
            <v>194410</v>
          </cell>
        </row>
        <row r="11682">
          <cell r="M11682">
            <v>1</v>
          </cell>
          <cell r="N11682">
            <v>194410</v>
          </cell>
        </row>
        <row r="11683">
          <cell r="M11683">
            <v>1</v>
          </cell>
          <cell r="N11683">
            <v>194565</v>
          </cell>
        </row>
        <row r="11684">
          <cell r="M11684">
            <v>1</v>
          </cell>
          <cell r="N11684">
            <v>194565</v>
          </cell>
        </row>
        <row r="11685">
          <cell r="M11685">
            <v>1</v>
          </cell>
          <cell r="N11685">
            <v>194853</v>
          </cell>
        </row>
        <row r="11686">
          <cell r="M11686">
            <v>1</v>
          </cell>
          <cell r="N11686">
            <v>194853</v>
          </cell>
        </row>
        <row r="11687">
          <cell r="M11687">
            <v>1</v>
          </cell>
          <cell r="N11687">
            <v>195276</v>
          </cell>
        </row>
        <row r="11688">
          <cell r="M11688">
            <v>1</v>
          </cell>
          <cell r="N11688">
            <v>193788</v>
          </cell>
        </row>
        <row r="11689">
          <cell r="M11689">
            <v>1</v>
          </cell>
          <cell r="N11689">
            <v>193788</v>
          </cell>
        </row>
        <row r="11690">
          <cell r="M11690">
            <v>1</v>
          </cell>
          <cell r="N11690">
            <v>193788</v>
          </cell>
        </row>
        <row r="11691">
          <cell r="M11691">
            <v>1</v>
          </cell>
          <cell r="N11691">
            <v>193788</v>
          </cell>
        </row>
        <row r="11692">
          <cell r="M11692">
            <v>1</v>
          </cell>
          <cell r="N11692">
            <v>194016</v>
          </cell>
        </row>
        <row r="11693">
          <cell r="M11693">
            <v>1</v>
          </cell>
          <cell r="N11693">
            <v>194201</v>
          </cell>
        </row>
        <row r="11694">
          <cell r="M11694">
            <v>1</v>
          </cell>
          <cell r="N11694">
            <v>194201</v>
          </cell>
        </row>
        <row r="11695">
          <cell r="M11695">
            <v>2</v>
          </cell>
          <cell r="N11695">
            <v>194698</v>
          </cell>
        </row>
        <row r="11696">
          <cell r="M11696">
            <v>2</v>
          </cell>
          <cell r="N11696">
            <v>194701</v>
          </cell>
        </row>
        <row r="11697">
          <cell r="M11697">
            <v>1</v>
          </cell>
          <cell r="N11697" t="str">
            <v>-</v>
          </cell>
        </row>
        <row r="11698">
          <cell r="M11698">
            <v>1</v>
          </cell>
          <cell r="N11698" t="str">
            <v>-</v>
          </cell>
        </row>
        <row r="11699">
          <cell r="M11699">
            <v>1</v>
          </cell>
          <cell r="N11699">
            <v>193396</v>
          </cell>
        </row>
        <row r="11700">
          <cell r="M11700">
            <v>1</v>
          </cell>
          <cell r="N11700">
            <v>193396</v>
          </cell>
        </row>
        <row r="11701">
          <cell r="M11701">
            <v>1</v>
          </cell>
          <cell r="N11701">
            <v>193808</v>
          </cell>
        </row>
        <row r="11702">
          <cell r="M11702">
            <v>1</v>
          </cell>
          <cell r="N11702">
            <v>193808</v>
          </cell>
        </row>
        <row r="11703">
          <cell r="M11703">
            <v>1</v>
          </cell>
          <cell r="N11703">
            <v>193808</v>
          </cell>
        </row>
        <row r="11704">
          <cell r="M11704">
            <v>1</v>
          </cell>
          <cell r="N11704">
            <v>193856</v>
          </cell>
        </row>
        <row r="11705">
          <cell r="M11705">
            <v>1</v>
          </cell>
          <cell r="N11705">
            <v>193856</v>
          </cell>
        </row>
        <row r="11706">
          <cell r="M11706">
            <v>1</v>
          </cell>
          <cell r="N11706">
            <v>193856</v>
          </cell>
        </row>
        <row r="11707">
          <cell r="M11707">
            <v>1</v>
          </cell>
          <cell r="N11707">
            <v>194018</v>
          </cell>
        </row>
        <row r="11708">
          <cell r="M11708">
            <v>1</v>
          </cell>
          <cell r="N11708">
            <v>194171</v>
          </cell>
        </row>
        <row r="11709">
          <cell r="M11709">
            <v>1</v>
          </cell>
          <cell r="N11709">
            <v>194359</v>
          </cell>
        </row>
        <row r="11710">
          <cell r="M11710">
            <v>1</v>
          </cell>
          <cell r="N11710">
            <v>194543</v>
          </cell>
        </row>
        <row r="11711">
          <cell r="M11711">
            <v>1</v>
          </cell>
          <cell r="N11711">
            <v>194786</v>
          </cell>
        </row>
        <row r="11712">
          <cell r="M11712">
            <v>1</v>
          </cell>
          <cell r="N11712">
            <v>194786</v>
          </cell>
        </row>
        <row r="11713">
          <cell r="M11713">
            <v>1</v>
          </cell>
          <cell r="N11713">
            <v>194786</v>
          </cell>
        </row>
        <row r="11714">
          <cell r="M11714">
            <v>1</v>
          </cell>
          <cell r="N11714">
            <v>194786</v>
          </cell>
        </row>
        <row r="11715">
          <cell r="M11715">
            <v>1</v>
          </cell>
          <cell r="N11715">
            <v>195303</v>
          </cell>
        </row>
        <row r="11716">
          <cell r="M11716">
            <v>1</v>
          </cell>
          <cell r="N11716">
            <v>195303</v>
          </cell>
        </row>
        <row r="11717">
          <cell r="M11717">
            <v>1</v>
          </cell>
          <cell r="N11717">
            <v>195303</v>
          </cell>
        </row>
        <row r="11718">
          <cell r="M11718">
            <v>1</v>
          </cell>
          <cell r="N11718" t="str">
            <v>-</v>
          </cell>
        </row>
        <row r="11719">
          <cell r="M11719">
            <v>1</v>
          </cell>
          <cell r="N11719" t="str">
            <v>-</v>
          </cell>
        </row>
        <row r="11720">
          <cell r="M11720">
            <v>1</v>
          </cell>
          <cell r="N11720">
            <v>193809</v>
          </cell>
        </row>
        <row r="11721">
          <cell r="M11721">
            <v>1</v>
          </cell>
          <cell r="N11721">
            <v>193857</v>
          </cell>
        </row>
        <row r="11722">
          <cell r="M11722">
            <v>1</v>
          </cell>
          <cell r="N11722">
            <v>193857</v>
          </cell>
        </row>
        <row r="11723">
          <cell r="M11723">
            <v>1</v>
          </cell>
          <cell r="N11723">
            <v>193857</v>
          </cell>
        </row>
        <row r="11724">
          <cell r="M11724">
            <v>2</v>
          </cell>
          <cell r="N11724">
            <v>193914</v>
          </cell>
        </row>
        <row r="11725">
          <cell r="M11725">
            <v>1</v>
          </cell>
          <cell r="N11725">
            <v>193975</v>
          </cell>
        </row>
        <row r="11726">
          <cell r="M11726">
            <v>1</v>
          </cell>
          <cell r="N11726">
            <v>193975</v>
          </cell>
        </row>
        <row r="11727">
          <cell r="M11727">
            <v>1</v>
          </cell>
          <cell r="N11727">
            <v>193975</v>
          </cell>
        </row>
        <row r="11728">
          <cell r="M11728">
            <v>1</v>
          </cell>
          <cell r="N11728">
            <v>193975</v>
          </cell>
        </row>
        <row r="11729">
          <cell r="M11729">
            <v>1</v>
          </cell>
          <cell r="N11729">
            <v>193975</v>
          </cell>
        </row>
        <row r="11730">
          <cell r="M11730">
            <v>1</v>
          </cell>
          <cell r="N11730">
            <v>193975</v>
          </cell>
        </row>
        <row r="11731">
          <cell r="M11731">
            <v>1</v>
          </cell>
          <cell r="N11731">
            <v>193976</v>
          </cell>
        </row>
        <row r="11732">
          <cell r="M11732">
            <v>1</v>
          </cell>
          <cell r="N11732">
            <v>193976</v>
          </cell>
        </row>
        <row r="11733">
          <cell r="M11733">
            <v>1</v>
          </cell>
          <cell r="N11733">
            <v>193976</v>
          </cell>
        </row>
        <row r="11734">
          <cell r="M11734">
            <v>1</v>
          </cell>
          <cell r="N11734">
            <v>193976</v>
          </cell>
        </row>
        <row r="11735">
          <cell r="M11735">
            <v>1</v>
          </cell>
          <cell r="N11735">
            <v>193976</v>
          </cell>
        </row>
        <row r="11736">
          <cell r="M11736">
            <v>2</v>
          </cell>
          <cell r="N11736">
            <v>194155</v>
          </cell>
        </row>
        <row r="11737">
          <cell r="M11737">
            <v>1</v>
          </cell>
          <cell r="N11737">
            <v>194172</v>
          </cell>
        </row>
        <row r="11738">
          <cell r="M11738">
            <v>1</v>
          </cell>
          <cell r="N11738">
            <v>194172</v>
          </cell>
        </row>
        <row r="11739">
          <cell r="M11739">
            <v>1</v>
          </cell>
          <cell r="N11739">
            <v>194172</v>
          </cell>
        </row>
        <row r="11740">
          <cell r="M11740">
            <v>2</v>
          </cell>
          <cell r="N11740" t="str">
            <v>-</v>
          </cell>
        </row>
        <row r="11741">
          <cell r="M11741">
            <v>1</v>
          </cell>
          <cell r="N11741">
            <v>193810</v>
          </cell>
        </row>
        <row r="11742">
          <cell r="M11742">
            <v>1</v>
          </cell>
          <cell r="N11742">
            <v>193810</v>
          </cell>
        </row>
        <row r="11743">
          <cell r="M11743">
            <v>1</v>
          </cell>
          <cell r="N11743">
            <v>193810</v>
          </cell>
        </row>
        <row r="11744">
          <cell r="M11744">
            <v>1</v>
          </cell>
          <cell r="N11744">
            <v>193858</v>
          </cell>
        </row>
        <row r="11745">
          <cell r="M11745">
            <v>1</v>
          </cell>
          <cell r="N11745">
            <v>193858</v>
          </cell>
        </row>
        <row r="11746">
          <cell r="M11746">
            <v>1</v>
          </cell>
          <cell r="N11746">
            <v>193858</v>
          </cell>
        </row>
        <row r="11747">
          <cell r="M11747">
            <v>2</v>
          </cell>
          <cell r="N11747">
            <v>193915</v>
          </cell>
        </row>
        <row r="11748">
          <cell r="M11748">
            <v>2</v>
          </cell>
          <cell r="N11748">
            <v>193915</v>
          </cell>
        </row>
        <row r="11749">
          <cell r="M11749">
            <v>1</v>
          </cell>
          <cell r="N11749">
            <v>194025</v>
          </cell>
        </row>
        <row r="11750">
          <cell r="M11750">
            <v>1</v>
          </cell>
          <cell r="N11750">
            <v>194025</v>
          </cell>
        </row>
        <row r="11751">
          <cell r="M11751">
            <v>1</v>
          </cell>
          <cell r="N11751">
            <v>194025</v>
          </cell>
        </row>
        <row r="11752">
          <cell r="M11752">
            <v>2</v>
          </cell>
          <cell r="N11752">
            <v>194156</v>
          </cell>
        </row>
        <row r="11753">
          <cell r="M11753">
            <v>2</v>
          </cell>
          <cell r="N11753">
            <v>194156</v>
          </cell>
        </row>
        <row r="11754">
          <cell r="M11754">
            <v>1</v>
          </cell>
          <cell r="N11754">
            <v>194173</v>
          </cell>
        </row>
        <row r="11755">
          <cell r="M11755">
            <v>1</v>
          </cell>
          <cell r="N11755">
            <v>194173</v>
          </cell>
        </row>
        <row r="11756">
          <cell r="M11756">
            <v>1</v>
          </cell>
          <cell r="N11756">
            <v>194173</v>
          </cell>
        </row>
        <row r="11757">
          <cell r="M11757">
            <v>1</v>
          </cell>
          <cell r="N11757">
            <v>194173</v>
          </cell>
        </row>
        <row r="11758">
          <cell r="M11758">
            <v>1</v>
          </cell>
          <cell r="N11758">
            <v>194173</v>
          </cell>
        </row>
        <row r="11759">
          <cell r="M11759">
            <v>1</v>
          </cell>
          <cell r="N11759">
            <v>194383</v>
          </cell>
        </row>
        <row r="11760">
          <cell r="M11760">
            <v>1</v>
          </cell>
          <cell r="N11760">
            <v>194788</v>
          </cell>
        </row>
        <row r="11761">
          <cell r="M11761">
            <v>1</v>
          </cell>
          <cell r="N11761">
            <v>194788</v>
          </cell>
        </row>
        <row r="11762">
          <cell r="M11762">
            <v>1</v>
          </cell>
          <cell r="N11762">
            <v>194788</v>
          </cell>
        </row>
        <row r="11763">
          <cell r="M11763">
            <v>1</v>
          </cell>
          <cell r="N11763">
            <v>195237</v>
          </cell>
        </row>
        <row r="11764">
          <cell r="M11764">
            <v>1</v>
          </cell>
          <cell r="N11764" t="str">
            <v>-</v>
          </cell>
        </row>
        <row r="11765">
          <cell r="M11765">
            <v>1</v>
          </cell>
          <cell r="N11765" t="str">
            <v>-</v>
          </cell>
        </row>
        <row r="11766">
          <cell r="M11766">
            <v>1</v>
          </cell>
          <cell r="N11766" t="str">
            <v>-</v>
          </cell>
        </row>
        <row r="11767">
          <cell r="M11767">
            <v>1</v>
          </cell>
          <cell r="N11767">
            <v>193811</v>
          </cell>
        </row>
        <row r="11768">
          <cell r="M11768">
            <v>1</v>
          </cell>
          <cell r="N11768">
            <v>193859</v>
          </cell>
        </row>
        <row r="11769">
          <cell r="M11769">
            <v>1</v>
          </cell>
          <cell r="N11769">
            <v>194027</v>
          </cell>
        </row>
        <row r="11770">
          <cell r="M11770">
            <v>1</v>
          </cell>
          <cell r="N11770">
            <v>194027</v>
          </cell>
        </row>
        <row r="11771">
          <cell r="M11771">
            <v>1</v>
          </cell>
          <cell r="N11771">
            <v>194027</v>
          </cell>
        </row>
        <row r="11772">
          <cell r="M11772">
            <v>1</v>
          </cell>
          <cell r="N11772">
            <v>194030</v>
          </cell>
        </row>
        <row r="11773">
          <cell r="M11773">
            <v>1</v>
          </cell>
          <cell r="N11773">
            <v>194174</v>
          </cell>
        </row>
        <row r="11774">
          <cell r="M11774">
            <v>1</v>
          </cell>
          <cell r="N11774">
            <v>194174</v>
          </cell>
        </row>
        <row r="11775">
          <cell r="M11775">
            <v>1</v>
          </cell>
          <cell r="N11775" t="str">
            <v>-</v>
          </cell>
        </row>
        <row r="11776">
          <cell r="M11776">
            <v>2</v>
          </cell>
          <cell r="N11776" t="str">
            <v>-</v>
          </cell>
        </row>
        <row r="11777">
          <cell r="M11777">
            <v>1</v>
          </cell>
          <cell r="N11777" t="str">
            <v>-</v>
          </cell>
        </row>
        <row r="11778">
          <cell r="M11778">
            <v>2</v>
          </cell>
          <cell r="N11778" t="str">
            <v>-</v>
          </cell>
        </row>
        <row r="11779">
          <cell r="M11779">
            <v>1</v>
          </cell>
          <cell r="N11779">
            <v>193819</v>
          </cell>
        </row>
        <row r="11780">
          <cell r="M11780">
            <v>1</v>
          </cell>
          <cell r="N11780">
            <v>193878</v>
          </cell>
        </row>
        <row r="11781">
          <cell r="M11781">
            <v>1</v>
          </cell>
          <cell r="N11781">
            <v>193878</v>
          </cell>
        </row>
        <row r="11782">
          <cell r="M11782">
            <v>1</v>
          </cell>
          <cell r="N11782">
            <v>193878</v>
          </cell>
        </row>
        <row r="11783">
          <cell r="M11783">
            <v>1</v>
          </cell>
          <cell r="N11783">
            <v>193929</v>
          </cell>
        </row>
        <row r="11784">
          <cell r="M11784">
            <v>1</v>
          </cell>
          <cell r="N11784">
            <v>193929</v>
          </cell>
        </row>
        <row r="11785">
          <cell r="M11785">
            <v>1</v>
          </cell>
          <cell r="N11785">
            <v>194124</v>
          </cell>
        </row>
        <row r="11786">
          <cell r="M11786">
            <v>1</v>
          </cell>
          <cell r="N11786">
            <v>194366</v>
          </cell>
        </row>
        <row r="11787">
          <cell r="M11787">
            <v>1</v>
          </cell>
          <cell r="N11787">
            <v>194366</v>
          </cell>
        </row>
        <row r="11788">
          <cell r="M11788">
            <v>1</v>
          </cell>
          <cell r="N11788">
            <v>194555</v>
          </cell>
        </row>
        <row r="11789">
          <cell r="M11789">
            <v>1</v>
          </cell>
          <cell r="N11789">
            <v>194555</v>
          </cell>
        </row>
        <row r="11790">
          <cell r="M11790">
            <v>1</v>
          </cell>
          <cell r="N11790">
            <v>194555</v>
          </cell>
        </row>
        <row r="11791">
          <cell r="M11791">
            <v>1</v>
          </cell>
          <cell r="N11791">
            <v>194555</v>
          </cell>
        </row>
        <row r="11792">
          <cell r="M11792">
            <v>1</v>
          </cell>
          <cell r="N11792">
            <v>194555</v>
          </cell>
        </row>
        <row r="11793">
          <cell r="M11793">
            <v>1</v>
          </cell>
          <cell r="N11793">
            <v>194807</v>
          </cell>
        </row>
        <row r="11794">
          <cell r="M11794">
            <v>1</v>
          </cell>
          <cell r="N11794">
            <v>194807</v>
          </cell>
        </row>
        <row r="11795">
          <cell r="M11795">
            <v>1</v>
          </cell>
          <cell r="N11795">
            <v>195247</v>
          </cell>
        </row>
        <row r="11796">
          <cell r="M11796">
            <v>1</v>
          </cell>
          <cell r="N11796">
            <v>193880</v>
          </cell>
        </row>
        <row r="11797">
          <cell r="M11797">
            <v>1</v>
          </cell>
          <cell r="N11797">
            <v>193880</v>
          </cell>
        </row>
        <row r="11798">
          <cell r="M11798">
            <v>1</v>
          </cell>
          <cell r="N11798">
            <v>193880</v>
          </cell>
        </row>
        <row r="11799">
          <cell r="M11799">
            <v>1</v>
          </cell>
          <cell r="N11799">
            <v>193880</v>
          </cell>
        </row>
        <row r="11800">
          <cell r="M11800">
            <v>1</v>
          </cell>
          <cell r="N11800">
            <v>193880</v>
          </cell>
        </row>
        <row r="11801">
          <cell r="M11801">
            <v>1</v>
          </cell>
          <cell r="N11801">
            <v>193880</v>
          </cell>
        </row>
        <row r="11802">
          <cell r="M11802">
            <v>1</v>
          </cell>
          <cell r="N11802">
            <v>193880</v>
          </cell>
        </row>
        <row r="11803">
          <cell r="M11803">
            <v>1</v>
          </cell>
          <cell r="N11803">
            <v>193880</v>
          </cell>
        </row>
        <row r="11804">
          <cell r="M11804">
            <v>1</v>
          </cell>
          <cell r="N11804">
            <v>193880</v>
          </cell>
        </row>
        <row r="11805">
          <cell r="M11805">
            <v>1</v>
          </cell>
          <cell r="N11805" t="str">
            <v>-</v>
          </cell>
        </row>
        <row r="11806">
          <cell r="M11806">
            <v>1</v>
          </cell>
          <cell r="N11806" t="str">
            <v>-</v>
          </cell>
        </row>
        <row r="11807">
          <cell r="M11807">
            <v>1</v>
          </cell>
          <cell r="N11807">
            <v>193882</v>
          </cell>
        </row>
        <row r="11808">
          <cell r="M11808">
            <v>1</v>
          </cell>
          <cell r="N11808">
            <v>193882</v>
          </cell>
        </row>
        <row r="11809">
          <cell r="M11809">
            <v>1</v>
          </cell>
          <cell r="N11809">
            <v>193882</v>
          </cell>
        </row>
        <row r="11810">
          <cell r="M11810">
            <v>1</v>
          </cell>
          <cell r="N11810">
            <v>193882</v>
          </cell>
        </row>
        <row r="11811">
          <cell r="M11811">
            <v>1</v>
          </cell>
          <cell r="N11811">
            <v>193882</v>
          </cell>
        </row>
        <row r="11812">
          <cell r="M11812">
            <v>1</v>
          </cell>
          <cell r="N11812">
            <v>193882</v>
          </cell>
        </row>
        <row r="11813">
          <cell r="M11813">
            <v>1</v>
          </cell>
          <cell r="N11813">
            <v>193930</v>
          </cell>
        </row>
        <row r="11814">
          <cell r="M11814">
            <v>1</v>
          </cell>
          <cell r="N11814">
            <v>193930</v>
          </cell>
        </row>
        <row r="11815">
          <cell r="M11815">
            <v>1</v>
          </cell>
          <cell r="N11815">
            <v>194127</v>
          </cell>
        </row>
        <row r="11816">
          <cell r="M11816">
            <v>1</v>
          </cell>
          <cell r="N11816">
            <v>194127</v>
          </cell>
        </row>
        <row r="11817">
          <cell r="M11817">
            <v>1</v>
          </cell>
          <cell r="N11817">
            <v>193884</v>
          </cell>
        </row>
        <row r="11818">
          <cell r="M11818">
            <v>1</v>
          </cell>
          <cell r="N11818">
            <v>193884</v>
          </cell>
        </row>
        <row r="11819">
          <cell r="M11819">
            <v>1</v>
          </cell>
          <cell r="N11819">
            <v>193884</v>
          </cell>
        </row>
        <row r="11820">
          <cell r="M11820">
            <v>1</v>
          </cell>
          <cell r="N11820">
            <v>193884</v>
          </cell>
        </row>
        <row r="11821">
          <cell r="M11821">
            <v>1</v>
          </cell>
          <cell r="N11821">
            <v>193884</v>
          </cell>
        </row>
        <row r="11822">
          <cell r="M11822">
            <v>1</v>
          </cell>
          <cell r="N11822">
            <v>193884</v>
          </cell>
        </row>
        <row r="11823">
          <cell r="M11823">
            <v>1</v>
          </cell>
          <cell r="N11823">
            <v>193884</v>
          </cell>
        </row>
        <row r="11824">
          <cell r="M11824">
            <v>1</v>
          </cell>
          <cell r="N11824">
            <v>193931</v>
          </cell>
        </row>
        <row r="11825">
          <cell r="M11825">
            <v>1</v>
          </cell>
          <cell r="N11825">
            <v>193931</v>
          </cell>
        </row>
        <row r="11826">
          <cell r="M11826">
            <v>1</v>
          </cell>
          <cell r="N11826">
            <v>193886</v>
          </cell>
        </row>
        <row r="11827">
          <cell r="M11827">
            <v>1</v>
          </cell>
          <cell r="N11827">
            <v>193886</v>
          </cell>
        </row>
        <row r="11828">
          <cell r="M11828">
            <v>1</v>
          </cell>
          <cell r="N11828">
            <v>193886</v>
          </cell>
        </row>
        <row r="11829">
          <cell r="M11829">
            <v>1</v>
          </cell>
          <cell r="N11829">
            <v>193886</v>
          </cell>
        </row>
        <row r="11830">
          <cell r="M11830">
            <v>1</v>
          </cell>
          <cell r="N11830">
            <v>193887</v>
          </cell>
        </row>
        <row r="11831">
          <cell r="M11831">
            <v>1</v>
          </cell>
          <cell r="N11831">
            <v>193887</v>
          </cell>
        </row>
        <row r="11832">
          <cell r="M11832">
            <v>1</v>
          </cell>
          <cell r="N11832">
            <v>194130</v>
          </cell>
        </row>
        <row r="11833">
          <cell r="M11833">
            <v>2</v>
          </cell>
          <cell r="N11833" t="str">
            <v>-</v>
          </cell>
        </row>
        <row r="11834">
          <cell r="M11834">
            <v>1</v>
          </cell>
          <cell r="N11834" t="str">
            <v>-</v>
          </cell>
        </row>
        <row r="11835">
          <cell r="M11835">
            <v>1</v>
          </cell>
          <cell r="N11835">
            <v>193821</v>
          </cell>
        </row>
        <row r="11836">
          <cell r="M11836">
            <v>1</v>
          </cell>
          <cell r="N11836">
            <v>193821</v>
          </cell>
        </row>
        <row r="11837">
          <cell r="M11837">
            <v>1</v>
          </cell>
          <cell r="N11837">
            <v>193889</v>
          </cell>
        </row>
        <row r="11838">
          <cell r="M11838">
            <v>1</v>
          </cell>
          <cell r="N11838">
            <v>193889</v>
          </cell>
        </row>
        <row r="11839">
          <cell r="M11839">
            <v>1</v>
          </cell>
          <cell r="N11839">
            <v>193889</v>
          </cell>
        </row>
        <row r="11840">
          <cell r="M11840">
            <v>1</v>
          </cell>
          <cell r="N11840">
            <v>193889</v>
          </cell>
        </row>
        <row r="11841">
          <cell r="M11841">
            <v>1</v>
          </cell>
          <cell r="N11841">
            <v>193889</v>
          </cell>
        </row>
        <row r="11842">
          <cell r="M11842">
            <v>1</v>
          </cell>
          <cell r="N11842">
            <v>193933</v>
          </cell>
        </row>
        <row r="11843">
          <cell r="M11843">
            <v>1</v>
          </cell>
          <cell r="N11843">
            <v>193933</v>
          </cell>
        </row>
        <row r="11844">
          <cell r="M11844">
            <v>1</v>
          </cell>
          <cell r="N11844">
            <v>193954</v>
          </cell>
        </row>
        <row r="11845">
          <cell r="M11845">
            <v>1</v>
          </cell>
          <cell r="N11845">
            <v>194008</v>
          </cell>
        </row>
        <row r="11846">
          <cell r="M11846">
            <v>1</v>
          </cell>
          <cell r="N11846">
            <v>194008</v>
          </cell>
        </row>
        <row r="11847">
          <cell r="M11847">
            <v>1</v>
          </cell>
          <cell r="N11847">
            <v>194008</v>
          </cell>
        </row>
        <row r="11848">
          <cell r="M11848">
            <v>1</v>
          </cell>
          <cell r="N11848">
            <v>194064</v>
          </cell>
        </row>
        <row r="11849">
          <cell r="M11849">
            <v>1</v>
          </cell>
          <cell r="N11849">
            <v>194064</v>
          </cell>
        </row>
        <row r="11850">
          <cell r="M11850">
            <v>1</v>
          </cell>
          <cell r="N11850">
            <v>194131</v>
          </cell>
        </row>
        <row r="11851">
          <cell r="M11851">
            <v>1</v>
          </cell>
          <cell r="N11851">
            <v>194131</v>
          </cell>
        </row>
        <row r="11852">
          <cell r="M11852">
            <v>1</v>
          </cell>
          <cell r="N11852">
            <v>194163</v>
          </cell>
        </row>
        <row r="11853">
          <cell r="M11853">
            <v>1</v>
          </cell>
          <cell r="N11853">
            <v>194627</v>
          </cell>
        </row>
        <row r="11854">
          <cell r="M11854">
            <v>1</v>
          </cell>
          <cell r="N11854">
            <v>194627</v>
          </cell>
        </row>
        <row r="11855">
          <cell r="M11855">
            <v>1</v>
          </cell>
          <cell r="N11855">
            <v>193815</v>
          </cell>
        </row>
        <row r="11856">
          <cell r="M11856">
            <v>1</v>
          </cell>
          <cell r="N11856">
            <v>193815</v>
          </cell>
        </row>
        <row r="11857">
          <cell r="M11857">
            <v>1</v>
          </cell>
          <cell r="N11857">
            <v>193815</v>
          </cell>
        </row>
        <row r="11858">
          <cell r="M11858">
            <v>1</v>
          </cell>
          <cell r="N11858">
            <v>193815</v>
          </cell>
        </row>
        <row r="11859">
          <cell r="M11859">
            <v>1</v>
          </cell>
          <cell r="N11859">
            <v>193815</v>
          </cell>
        </row>
        <row r="11860">
          <cell r="M11860">
            <v>1</v>
          </cell>
          <cell r="N11860">
            <v>193863</v>
          </cell>
        </row>
        <row r="11861">
          <cell r="M11861">
            <v>1</v>
          </cell>
          <cell r="N11861">
            <v>193863</v>
          </cell>
        </row>
        <row r="11862">
          <cell r="M11862">
            <v>1</v>
          </cell>
          <cell r="N11862">
            <v>193863</v>
          </cell>
        </row>
        <row r="11863">
          <cell r="M11863">
            <v>1</v>
          </cell>
          <cell r="N11863">
            <v>193863</v>
          </cell>
        </row>
        <row r="11864">
          <cell r="M11864">
            <v>1</v>
          </cell>
          <cell r="N11864">
            <v>193863</v>
          </cell>
        </row>
        <row r="11865">
          <cell r="M11865">
            <v>1</v>
          </cell>
          <cell r="N11865">
            <v>193920</v>
          </cell>
        </row>
        <row r="11866">
          <cell r="M11866">
            <v>1</v>
          </cell>
          <cell r="N11866">
            <v>194042</v>
          </cell>
        </row>
        <row r="11867">
          <cell r="M11867">
            <v>1</v>
          </cell>
          <cell r="N11867">
            <v>193787</v>
          </cell>
        </row>
        <row r="11868">
          <cell r="M11868">
            <v>1</v>
          </cell>
          <cell r="N11868">
            <v>193787</v>
          </cell>
        </row>
        <row r="11869">
          <cell r="M11869">
            <v>1</v>
          </cell>
          <cell r="N11869" t="str">
            <v>-</v>
          </cell>
        </row>
        <row r="11870">
          <cell r="M11870">
            <v>1</v>
          </cell>
          <cell r="N11870" t="str">
            <v>-</v>
          </cell>
        </row>
        <row r="11871">
          <cell r="M11871">
            <v>1</v>
          </cell>
          <cell r="N11871" t="str">
            <v>-</v>
          </cell>
        </row>
        <row r="11872">
          <cell r="M11872">
            <v>1</v>
          </cell>
          <cell r="N11872" t="str">
            <v>-</v>
          </cell>
        </row>
        <row r="11873">
          <cell r="M11873">
            <v>1</v>
          </cell>
          <cell r="N11873">
            <v>193875</v>
          </cell>
        </row>
        <row r="11874">
          <cell r="M11874">
            <v>1</v>
          </cell>
          <cell r="N11874">
            <v>193875</v>
          </cell>
        </row>
        <row r="11875">
          <cell r="M11875">
            <v>1</v>
          </cell>
          <cell r="N11875">
            <v>193875</v>
          </cell>
        </row>
        <row r="11876">
          <cell r="M11876">
            <v>1</v>
          </cell>
          <cell r="N11876">
            <v>193875</v>
          </cell>
        </row>
        <row r="11877">
          <cell r="M11877">
            <v>1</v>
          </cell>
          <cell r="N11877">
            <v>193875</v>
          </cell>
        </row>
        <row r="11878">
          <cell r="M11878">
            <v>1</v>
          </cell>
          <cell r="N11878">
            <v>193875</v>
          </cell>
        </row>
        <row r="11879">
          <cell r="M11879">
            <v>1</v>
          </cell>
          <cell r="N11879">
            <v>193875</v>
          </cell>
        </row>
        <row r="11880">
          <cell r="M11880">
            <v>1</v>
          </cell>
          <cell r="N11880">
            <v>193875</v>
          </cell>
        </row>
        <row r="11881">
          <cell r="M11881">
            <v>1</v>
          </cell>
          <cell r="N11881">
            <v>193875</v>
          </cell>
        </row>
        <row r="11882">
          <cell r="M11882">
            <v>1</v>
          </cell>
          <cell r="N11882">
            <v>193875</v>
          </cell>
        </row>
        <row r="11883">
          <cell r="M11883">
            <v>1</v>
          </cell>
          <cell r="N11883">
            <v>193875</v>
          </cell>
        </row>
        <row r="11884">
          <cell r="M11884">
            <v>1</v>
          </cell>
          <cell r="N11884">
            <v>194053</v>
          </cell>
        </row>
        <row r="11885">
          <cell r="M11885">
            <v>1</v>
          </cell>
          <cell r="N11885">
            <v>194053</v>
          </cell>
        </row>
        <row r="11886">
          <cell r="M11886">
            <v>1</v>
          </cell>
          <cell r="N11886">
            <v>194151</v>
          </cell>
        </row>
        <row r="11887">
          <cell r="M11887">
            <v>1</v>
          </cell>
          <cell r="N11887">
            <v>194151</v>
          </cell>
        </row>
        <row r="11888">
          <cell r="M11888">
            <v>1</v>
          </cell>
          <cell r="N11888">
            <v>194151</v>
          </cell>
        </row>
        <row r="11889">
          <cell r="M11889">
            <v>1</v>
          </cell>
          <cell r="N11889">
            <v>194151</v>
          </cell>
        </row>
        <row r="11890">
          <cell r="M11890">
            <v>1</v>
          </cell>
          <cell r="N11890">
            <v>194151</v>
          </cell>
        </row>
        <row r="11891">
          <cell r="M11891">
            <v>1</v>
          </cell>
          <cell r="N11891">
            <v>193874</v>
          </cell>
        </row>
        <row r="11892">
          <cell r="M11892">
            <v>1</v>
          </cell>
          <cell r="N11892">
            <v>193874</v>
          </cell>
        </row>
        <row r="11893">
          <cell r="M11893">
            <v>1</v>
          </cell>
          <cell r="N11893">
            <v>193874</v>
          </cell>
        </row>
        <row r="11894">
          <cell r="M11894">
            <v>1</v>
          </cell>
          <cell r="N11894">
            <v>193874</v>
          </cell>
        </row>
        <row r="11895">
          <cell r="M11895">
            <v>1</v>
          </cell>
          <cell r="N11895">
            <v>193874</v>
          </cell>
        </row>
        <row r="11896">
          <cell r="M11896">
            <v>1</v>
          </cell>
          <cell r="N11896">
            <v>193874</v>
          </cell>
        </row>
        <row r="11897">
          <cell r="M11897">
            <v>1</v>
          </cell>
          <cell r="N11897">
            <v>193874</v>
          </cell>
        </row>
        <row r="11898">
          <cell r="M11898">
            <v>1</v>
          </cell>
          <cell r="N11898">
            <v>193874</v>
          </cell>
        </row>
        <row r="11899">
          <cell r="M11899">
            <v>1</v>
          </cell>
          <cell r="N11899">
            <v>193874</v>
          </cell>
        </row>
        <row r="11900">
          <cell r="M11900">
            <v>1</v>
          </cell>
          <cell r="N11900">
            <v>194055</v>
          </cell>
        </row>
        <row r="11901">
          <cell r="M11901">
            <v>1</v>
          </cell>
          <cell r="N11901" t="str">
            <v>-</v>
          </cell>
        </row>
        <row r="11902">
          <cell r="M11902">
            <v>1</v>
          </cell>
          <cell r="N11902" t="str">
            <v>-</v>
          </cell>
        </row>
        <row r="11903">
          <cell r="M11903">
            <v>1</v>
          </cell>
          <cell r="N11903" t="str">
            <v>-</v>
          </cell>
        </row>
        <row r="11904">
          <cell r="M11904">
            <v>1</v>
          </cell>
          <cell r="N11904">
            <v>193849</v>
          </cell>
        </row>
        <row r="11905">
          <cell r="M11905">
            <v>1</v>
          </cell>
          <cell r="N11905">
            <v>193849</v>
          </cell>
        </row>
        <row r="11906">
          <cell r="M11906">
            <v>1</v>
          </cell>
          <cell r="N11906">
            <v>193849</v>
          </cell>
        </row>
        <row r="11907">
          <cell r="M11907">
            <v>1</v>
          </cell>
          <cell r="N11907">
            <v>193849</v>
          </cell>
        </row>
        <row r="11908">
          <cell r="M11908">
            <v>1</v>
          </cell>
          <cell r="N11908">
            <v>193849</v>
          </cell>
        </row>
        <row r="11909">
          <cell r="M11909">
            <v>1</v>
          </cell>
          <cell r="N11909">
            <v>193873</v>
          </cell>
        </row>
        <row r="11910">
          <cell r="M11910">
            <v>1</v>
          </cell>
          <cell r="N11910">
            <v>193873</v>
          </cell>
        </row>
        <row r="11911">
          <cell r="M11911">
            <v>1</v>
          </cell>
          <cell r="N11911">
            <v>193873</v>
          </cell>
        </row>
        <row r="11912">
          <cell r="M11912">
            <v>1</v>
          </cell>
          <cell r="N11912">
            <v>193873</v>
          </cell>
        </row>
        <row r="11913">
          <cell r="M11913">
            <v>1</v>
          </cell>
          <cell r="N11913">
            <v>194056</v>
          </cell>
        </row>
        <row r="11914">
          <cell r="M11914">
            <v>1</v>
          </cell>
          <cell r="N11914">
            <v>193850</v>
          </cell>
        </row>
        <row r="11915">
          <cell r="M11915">
            <v>1</v>
          </cell>
          <cell r="N11915">
            <v>193872</v>
          </cell>
        </row>
        <row r="11916">
          <cell r="M11916">
            <v>1</v>
          </cell>
          <cell r="N11916">
            <v>194058</v>
          </cell>
        </row>
        <row r="11917">
          <cell r="M11917">
            <v>1</v>
          </cell>
          <cell r="N11917">
            <v>194153</v>
          </cell>
        </row>
        <row r="11918">
          <cell r="M11918">
            <v>1</v>
          </cell>
          <cell r="N11918">
            <v>194549</v>
          </cell>
        </row>
        <row r="11919">
          <cell r="M11919">
            <v>1</v>
          </cell>
          <cell r="N11919">
            <v>194549</v>
          </cell>
        </row>
        <row r="11920">
          <cell r="M11920">
            <v>1</v>
          </cell>
          <cell r="N11920">
            <v>194549</v>
          </cell>
        </row>
        <row r="11921">
          <cell r="M11921">
            <v>1</v>
          </cell>
          <cell r="N11921">
            <v>194549</v>
          </cell>
        </row>
        <row r="11922">
          <cell r="M11922">
            <v>1</v>
          </cell>
          <cell r="N11922">
            <v>194549</v>
          </cell>
        </row>
        <row r="11923">
          <cell r="M11923">
            <v>1</v>
          </cell>
          <cell r="N11923">
            <v>194549</v>
          </cell>
        </row>
        <row r="11924">
          <cell r="M11924">
            <v>1</v>
          </cell>
          <cell r="N11924" t="str">
            <v>-</v>
          </cell>
        </row>
        <row r="11925">
          <cell r="M11925">
            <v>1</v>
          </cell>
          <cell r="N11925" t="str">
            <v>-</v>
          </cell>
        </row>
        <row r="11926">
          <cell r="M11926">
            <v>1</v>
          </cell>
          <cell r="N11926">
            <v>193904</v>
          </cell>
        </row>
        <row r="11927">
          <cell r="M11927">
            <v>1</v>
          </cell>
          <cell r="N11927">
            <v>193904</v>
          </cell>
        </row>
        <row r="11928">
          <cell r="M11928">
            <v>1</v>
          </cell>
          <cell r="N11928">
            <v>193904</v>
          </cell>
        </row>
        <row r="11929">
          <cell r="M11929">
            <v>1</v>
          </cell>
          <cell r="N11929">
            <v>194138</v>
          </cell>
        </row>
        <row r="11930">
          <cell r="M11930">
            <v>1</v>
          </cell>
          <cell r="N11930">
            <v>194643</v>
          </cell>
        </row>
        <row r="11931">
          <cell r="M11931">
            <v>1</v>
          </cell>
          <cell r="N11931" t="str">
            <v>-</v>
          </cell>
        </row>
        <row r="11932">
          <cell r="M11932">
            <v>1</v>
          </cell>
          <cell r="N11932" t="str">
            <v>-</v>
          </cell>
        </row>
        <row r="11933">
          <cell r="M11933">
            <v>1</v>
          </cell>
          <cell r="N11933" t="str">
            <v>-</v>
          </cell>
        </row>
        <row r="11934">
          <cell r="M11934">
            <v>1</v>
          </cell>
          <cell r="N11934">
            <v>193837</v>
          </cell>
        </row>
        <row r="11935">
          <cell r="M11935">
            <v>1</v>
          </cell>
          <cell r="N11935">
            <v>193902</v>
          </cell>
        </row>
        <row r="11936">
          <cell r="M11936">
            <v>1</v>
          </cell>
          <cell r="N11936">
            <v>193902</v>
          </cell>
        </row>
        <row r="11937">
          <cell r="M11937">
            <v>1</v>
          </cell>
          <cell r="N11937">
            <v>193902</v>
          </cell>
        </row>
        <row r="11938">
          <cell r="M11938">
            <v>1</v>
          </cell>
          <cell r="N11938">
            <v>193902</v>
          </cell>
        </row>
        <row r="11939">
          <cell r="M11939">
            <v>1</v>
          </cell>
          <cell r="N11939">
            <v>193902</v>
          </cell>
        </row>
        <row r="11940">
          <cell r="M11940">
            <v>1</v>
          </cell>
          <cell r="N11940">
            <v>193902</v>
          </cell>
        </row>
        <row r="11941">
          <cell r="M11941">
            <v>1</v>
          </cell>
          <cell r="N11941">
            <v>194139</v>
          </cell>
        </row>
        <row r="11942">
          <cell r="M11942">
            <v>1</v>
          </cell>
          <cell r="N11942">
            <v>194139</v>
          </cell>
        </row>
        <row r="11943">
          <cell r="M11943">
            <v>1</v>
          </cell>
          <cell r="N11943">
            <v>194139</v>
          </cell>
        </row>
        <row r="11944">
          <cell r="M11944">
            <v>1</v>
          </cell>
          <cell r="N11944">
            <v>194139</v>
          </cell>
        </row>
        <row r="11945">
          <cell r="M11945">
            <v>1</v>
          </cell>
          <cell r="N11945" t="str">
            <v>-</v>
          </cell>
        </row>
        <row r="11946">
          <cell r="M11946">
            <v>1</v>
          </cell>
          <cell r="N11946">
            <v>193838</v>
          </cell>
        </row>
        <row r="11947">
          <cell r="M11947">
            <v>1</v>
          </cell>
          <cell r="N11947">
            <v>194842</v>
          </cell>
        </row>
        <row r="11948">
          <cell r="M11948">
            <v>1</v>
          </cell>
          <cell r="N11948">
            <v>194842</v>
          </cell>
        </row>
        <row r="11949">
          <cell r="M11949">
            <v>1</v>
          </cell>
          <cell r="N11949">
            <v>194842</v>
          </cell>
        </row>
        <row r="11950">
          <cell r="M11950">
            <v>1</v>
          </cell>
          <cell r="N11950">
            <v>194842</v>
          </cell>
        </row>
        <row r="11951">
          <cell r="M11951">
            <v>1</v>
          </cell>
          <cell r="N11951">
            <v>195318</v>
          </cell>
        </row>
        <row r="11952">
          <cell r="M11952">
            <v>1</v>
          </cell>
          <cell r="N11952">
            <v>195318</v>
          </cell>
        </row>
        <row r="11953">
          <cell r="M11953">
            <v>1</v>
          </cell>
          <cell r="N11953" t="str">
            <v>-</v>
          </cell>
        </row>
        <row r="11954">
          <cell r="M11954">
            <v>1</v>
          </cell>
          <cell r="N11954" t="str">
            <v>-</v>
          </cell>
        </row>
        <row r="11955">
          <cell r="M11955">
            <v>1</v>
          </cell>
          <cell r="N11955" t="str">
            <v>-</v>
          </cell>
        </row>
        <row r="11956">
          <cell r="M11956">
            <v>1</v>
          </cell>
          <cell r="N11956" t="str">
            <v>-</v>
          </cell>
        </row>
        <row r="11957">
          <cell r="M11957">
            <v>1</v>
          </cell>
          <cell r="N11957" t="str">
            <v>-</v>
          </cell>
        </row>
        <row r="11958">
          <cell r="M11958">
            <v>1</v>
          </cell>
          <cell r="N11958" t="str">
            <v>-</v>
          </cell>
        </row>
        <row r="11959">
          <cell r="M11959">
            <v>1</v>
          </cell>
          <cell r="N11959">
            <v>193845</v>
          </cell>
        </row>
        <row r="11960">
          <cell r="M11960">
            <v>1</v>
          </cell>
          <cell r="N11960">
            <v>193879</v>
          </cell>
        </row>
        <row r="11961">
          <cell r="M11961">
            <v>1</v>
          </cell>
          <cell r="N11961">
            <v>193879</v>
          </cell>
        </row>
        <row r="11962">
          <cell r="M11962">
            <v>1</v>
          </cell>
          <cell r="N11962">
            <v>193879</v>
          </cell>
        </row>
        <row r="11963">
          <cell r="M11963">
            <v>1</v>
          </cell>
          <cell r="N11963" t="str">
            <v>-</v>
          </cell>
        </row>
        <row r="11964">
          <cell r="M11964">
            <v>1</v>
          </cell>
          <cell r="N11964" t="str">
            <v>-</v>
          </cell>
        </row>
        <row r="11965">
          <cell r="M11965">
            <v>1</v>
          </cell>
          <cell r="N11965" t="str">
            <v>-</v>
          </cell>
        </row>
        <row r="11966">
          <cell r="M11966">
            <v>1</v>
          </cell>
          <cell r="N11966">
            <v>193888</v>
          </cell>
        </row>
        <row r="11967">
          <cell r="M11967">
            <v>1</v>
          </cell>
          <cell r="N11967">
            <v>194043</v>
          </cell>
        </row>
        <row r="11968">
          <cell r="M11968">
            <v>1</v>
          </cell>
          <cell r="N11968">
            <v>194043</v>
          </cell>
        </row>
        <row r="11969">
          <cell r="M11969">
            <v>1</v>
          </cell>
          <cell r="N11969">
            <v>194043</v>
          </cell>
        </row>
        <row r="11970">
          <cell r="M11970">
            <v>1</v>
          </cell>
          <cell r="N11970">
            <v>194146</v>
          </cell>
        </row>
        <row r="11971">
          <cell r="M11971">
            <v>1</v>
          </cell>
          <cell r="N11971">
            <v>194146</v>
          </cell>
        </row>
        <row r="11972">
          <cell r="M11972">
            <v>1</v>
          </cell>
          <cell r="N11972">
            <v>194191</v>
          </cell>
        </row>
        <row r="11973">
          <cell r="M11973">
            <v>1</v>
          </cell>
          <cell r="N11973">
            <v>194629</v>
          </cell>
        </row>
        <row r="11974">
          <cell r="M11974">
            <v>1</v>
          </cell>
          <cell r="N11974">
            <v>194632</v>
          </cell>
        </row>
        <row r="11975">
          <cell r="M11975">
            <v>1</v>
          </cell>
          <cell r="N11975">
            <v>194632</v>
          </cell>
        </row>
        <row r="11976">
          <cell r="M11976">
            <v>1</v>
          </cell>
          <cell r="N11976">
            <v>193842</v>
          </cell>
        </row>
        <row r="11977">
          <cell r="M11977">
            <v>1</v>
          </cell>
          <cell r="N11977">
            <v>193842</v>
          </cell>
        </row>
        <row r="11978">
          <cell r="M11978">
            <v>1</v>
          </cell>
          <cell r="N11978">
            <v>193842</v>
          </cell>
        </row>
        <row r="11979">
          <cell r="M11979">
            <v>1</v>
          </cell>
          <cell r="N11979">
            <v>193842</v>
          </cell>
        </row>
        <row r="11980">
          <cell r="M11980">
            <v>1</v>
          </cell>
          <cell r="N11980">
            <v>193885</v>
          </cell>
        </row>
        <row r="11981">
          <cell r="M11981">
            <v>1</v>
          </cell>
          <cell r="N11981">
            <v>193885</v>
          </cell>
        </row>
        <row r="11982">
          <cell r="M11982">
            <v>1</v>
          </cell>
          <cell r="N11982">
            <v>193885</v>
          </cell>
        </row>
        <row r="11983">
          <cell r="M11983">
            <v>1</v>
          </cell>
          <cell r="N11983">
            <v>193885</v>
          </cell>
        </row>
        <row r="11984">
          <cell r="M11984">
            <v>1</v>
          </cell>
          <cell r="N11984">
            <v>193885</v>
          </cell>
        </row>
        <row r="11985">
          <cell r="M11985">
            <v>1</v>
          </cell>
          <cell r="N11985">
            <v>193885</v>
          </cell>
        </row>
        <row r="11986">
          <cell r="M11986">
            <v>1</v>
          </cell>
          <cell r="N11986">
            <v>194147</v>
          </cell>
        </row>
        <row r="11987">
          <cell r="M11987">
            <v>1</v>
          </cell>
          <cell r="N11987">
            <v>194147</v>
          </cell>
        </row>
        <row r="11988">
          <cell r="M11988">
            <v>1</v>
          </cell>
          <cell r="N11988">
            <v>194147</v>
          </cell>
        </row>
        <row r="11989">
          <cell r="M11989">
            <v>1</v>
          </cell>
          <cell r="N11989">
            <v>194405</v>
          </cell>
        </row>
        <row r="11990">
          <cell r="M11990">
            <v>1</v>
          </cell>
          <cell r="N11990">
            <v>194405</v>
          </cell>
        </row>
        <row r="11991">
          <cell r="M11991">
            <v>1</v>
          </cell>
          <cell r="N11991">
            <v>194405</v>
          </cell>
        </row>
        <row r="11992">
          <cell r="M11992">
            <v>1</v>
          </cell>
          <cell r="N11992">
            <v>194405</v>
          </cell>
        </row>
        <row r="11993">
          <cell r="M11993">
            <v>1</v>
          </cell>
          <cell r="N11993">
            <v>194405</v>
          </cell>
        </row>
        <row r="11994">
          <cell r="M11994">
            <v>1</v>
          </cell>
          <cell r="N11994">
            <v>194546</v>
          </cell>
        </row>
        <row r="11995">
          <cell r="M11995">
            <v>1</v>
          </cell>
          <cell r="N11995">
            <v>194546</v>
          </cell>
        </row>
        <row r="11996">
          <cell r="M11996">
            <v>1</v>
          </cell>
          <cell r="N11996">
            <v>194546</v>
          </cell>
        </row>
        <row r="11997">
          <cell r="M11997">
            <v>1</v>
          </cell>
          <cell r="N11997">
            <v>194546</v>
          </cell>
        </row>
        <row r="11998">
          <cell r="M11998">
            <v>1</v>
          </cell>
          <cell r="N11998">
            <v>194849</v>
          </cell>
        </row>
        <row r="11999">
          <cell r="M11999">
            <v>1</v>
          </cell>
          <cell r="N11999">
            <v>194849</v>
          </cell>
        </row>
        <row r="12000">
          <cell r="M12000">
            <v>1</v>
          </cell>
          <cell r="N12000">
            <v>194849</v>
          </cell>
        </row>
        <row r="12001">
          <cell r="M12001">
            <v>1</v>
          </cell>
          <cell r="N12001">
            <v>195272</v>
          </cell>
        </row>
        <row r="12002">
          <cell r="M12002">
            <v>1</v>
          </cell>
          <cell r="N12002">
            <v>195272</v>
          </cell>
        </row>
        <row r="12003">
          <cell r="M12003">
            <v>1</v>
          </cell>
          <cell r="N12003">
            <v>195301</v>
          </cell>
        </row>
        <row r="12004">
          <cell r="M12004">
            <v>1</v>
          </cell>
          <cell r="N12004" t="str">
            <v>-</v>
          </cell>
        </row>
        <row r="12005">
          <cell r="M12005">
            <v>1</v>
          </cell>
          <cell r="N12005">
            <v>193844</v>
          </cell>
        </row>
        <row r="12006">
          <cell r="M12006">
            <v>1</v>
          </cell>
          <cell r="N12006">
            <v>193844</v>
          </cell>
        </row>
        <row r="12007">
          <cell r="M12007">
            <v>1</v>
          </cell>
          <cell r="N12007">
            <v>193844</v>
          </cell>
        </row>
        <row r="12008">
          <cell r="M12008">
            <v>1</v>
          </cell>
          <cell r="N12008">
            <v>193844</v>
          </cell>
        </row>
        <row r="12009">
          <cell r="M12009">
            <v>1</v>
          </cell>
          <cell r="N12009">
            <v>193844</v>
          </cell>
        </row>
        <row r="12010">
          <cell r="M12010">
            <v>1</v>
          </cell>
          <cell r="N12010">
            <v>193881</v>
          </cell>
        </row>
        <row r="12011">
          <cell r="M12011">
            <v>1</v>
          </cell>
          <cell r="N12011">
            <v>193881</v>
          </cell>
        </row>
        <row r="12012">
          <cell r="M12012">
            <v>1</v>
          </cell>
          <cell r="N12012">
            <v>193881</v>
          </cell>
        </row>
        <row r="12013">
          <cell r="M12013">
            <v>1</v>
          </cell>
          <cell r="N12013" t="str">
            <v>-</v>
          </cell>
        </row>
        <row r="12014">
          <cell r="M12014">
            <v>1</v>
          </cell>
          <cell r="N12014">
            <v>193890</v>
          </cell>
        </row>
        <row r="12015">
          <cell r="M12015">
            <v>1</v>
          </cell>
          <cell r="N12015">
            <v>193890</v>
          </cell>
        </row>
        <row r="12016">
          <cell r="M12016">
            <v>1</v>
          </cell>
          <cell r="N12016">
            <v>193890</v>
          </cell>
        </row>
        <row r="12017">
          <cell r="M12017">
            <v>1</v>
          </cell>
          <cell r="N12017">
            <v>193890</v>
          </cell>
        </row>
        <row r="12018">
          <cell r="M12018">
            <v>1</v>
          </cell>
          <cell r="N12018">
            <v>193890</v>
          </cell>
        </row>
        <row r="12019">
          <cell r="M12019">
            <v>1</v>
          </cell>
          <cell r="N12019">
            <v>194132</v>
          </cell>
        </row>
        <row r="12020">
          <cell r="M12020">
            <v>1</v>
          </cell>
          <cell r="N12020" t="str">
            <v>-</v>
          </cell>
        </row>
        <row r="12021">
          <cell r="M12021">
            <v>1</v>
          </cell>
          <cell r="N12021" t="str">
            <v>-</v>
          </cell>
        </row>
        <row r="12022">
          <cell r="M12022">
            <v>1</v>
          </cell>
          <cell r="N12022">
            <v>193823</v>
          </cell>
        </row>
        <row r="12023">
          <cell r="M12023">
            <v>1</v>
          </cell>
          <cell r="N12023">
            <v>193823</v>
          </cell>
        </row>
        <row r="12024">
          <cell r="M12024">
            <v>1</v>
          </cell>
          <cell r="N12024">
            <v>193823</v>
          </cell>
        </row>
        <row r="12025">
          <cell r="M12025">
            <v>1</v>
          </cell>
          <cell r="N12025">
            <v>193823</v>
          </cell>
        </row>
        <row r="12026">
          <cell r="M12026">
            <v>1</v>
          </cell>
          <cell r="N12026">
            <v>193823</v>
          </cell>
        </row>
        <row r="12027">
          <cell r="M12027">
            <v>1</v>
          </cell>
          <cell r="N12027">
            <v>193823</v>
          </cell>
        </row>
        <row r="12028">
          <cell r="M12028">
            <v>1</v>
          </cell>
          <cell r="N12028">
            <v>193823</v>
          </cell>
        </row>
        <row r="12029">
          <cell r="M12029">
            <v>1</v>
          </cell>
          <cell r="N12029">
            <v>193892</v>
          </cell>
        </row>
        <row r="12030">
          <cell r="M12030">
            <v>1</v>
          </cell>
          <cell r="N12030">
            <v>193892</v>
          </cell>
        </row>
        <row r="12031">
          <cell r="M12031">
            <v>1</v>
          </cell>
          <cell r="N12031">
            <v>193892</v>
          </cell>
        </row>
        <row r="12032">
          <cell r="M12032">
            <v>1</v>
          </cell>
          <cell r="N12032">
            <v>193935</v>
          </cell>
        </row>
        <row r="12033">
          <cell r="M12033">
            <v>1</v>
          </cell>
          <cell r="N12033">
            <v>193935</v>
          </cell>
        </row>
        <row r="12034">
          <cell r="M12034">
            <v>1</v>
          </cell>
          <cell r="N12034">
            <v>193935</v>
          </cell>
        </row>
        <row r="12035">
          <cell r="M12035">
            <v>1</v>
          </cell>
          <cell r="N12035">
            <v>194133</v>
          </cell>
        </row>
        <row r="12036">
          <cell r="M12036">
            <v>1</v>
          </cell>
          <cell r="N12036">
            <v>193395</v>
          </cell>
        </row>
        <row r="12037">
          <cell r="M12037">
            <v>1</v>
          </cell>
          <cell r="N12037">
            <v>193395</v>
          </cell>
        </row>
        <row r="12038">
          <cell r="M12038">
            <v>1</v>
          </cell>
          <cell r="N12038">
            <v>193395</v>
          </cell>
        </row>
        <row r="12039">
          <cell r="M12039">
            <v>1</v>
          </cell>
          <cell r="N12039">
            <v>193395</v>
          </cell>
        </row>
        <row r="12040">
          <cell r="M12040">
            <v>1</v>
          </cell>
          <cell r="N12040">
            <v>193395</v>
          </cell>
        </row>
        <row r="12041">
          <cell r="M12041">
            <v>1</v>
          </cell>
          <cell r="N12041">
            <v>193395</v>
          </cell>
        </row>
        <row r="12042">
          <cell r="M12042">
            <v>1</v>
          </cell>
          <cell r="N12042">
            <v>193395</v>
          </cell>
        </row>
        <row r="12043">
          <cell r="M12043">
            <v>1</v>
          </cell>
          <cell r="N12043">
            <v>193395</v>
          </cell>
        </row>
        <row r="12044">
          <cell r="M12044">
            <v>1</v>
          </cell>
          <cell r="N12044">
            <v>193395</v>
          </cell>
        </row>
        <row r="12045">
          <cell r="M12045">
            <v>1</v>
          </cell>
          <cell r="N12045">
            <v>193399</v>
          </cell>
        </row>
        <row r="12046">
          <cell r="M12046">
            <v>1</v>
          </cell>
          <cell r="N12046">
            <v>193399</v>
          </cell>
        </row>
        <row r="12047">
          <cell r="M12047">
            <v>1</v>
          </cell>
          <cell r="N12047">
            <v>193399</v>
          </cell>
        </row>
        <row r="12048">
          <cell r="M12048">
            <v>1</v>
          </cell>
          <cell r="N12048">
            <v>193451</v>
          </cell>
        </row>
        <row r="12049">
          <cell r="M12049">
            <v>1</v>
          </cell>
          <cell r="N12049">
            <v>193451</v>
          </cell>
        </row>
        <row r="12050">
          <cell r="M12050">
            <v>1</v>
          </cell>
          <cell r="N12050">
            <v>193451</v>
          </cell>
        </row>
        <row r="12051">
          <cell r="M12051">
            <v>1</v>
          </cell>
          <cell r="N12051">
            <v>193451</v>
          </cell>
        </row>
        <row r="12052">
          <cell r="M12052">
            <v>1</v>
          </cell>
          <cell r="N12052">
            <v>193451</v>
          </cell>
        </row>
        <row r="12053">
          <cell r="M12053">
            <v>1</v>
          </cell>
          <cell r="N12053">
            <v>193451</v>
          </cell>
        </row>
        <row r="12054">
          <cell r="M12054">
            <v>1</v>
          </cell>
          <cell r="N12054">
            <v>193451</v>
          </cell>
        </row>
        <row r="12055">
          <cell r="M12055">
            <v>1</v>
          </cell>
          <cell r="N12055">
            <v>193816</v>
          </cell>
        </row>
        <row r="12056">
          <cell r="M12056">
            <v>1</v>
          </cell>
          <cell r="N12056">
            <v>193816</v>
          </cell>
        </row>
        <row r="12057">
          <cell r="M12057">
            <v>1</v>
          </cell>
          <cell r="N12057">
            <v>193864</v>
          </cell>
        </row>
        <row r="12058">
          <cell r="M12058">
            <v>1</v>
          </cell>
          <cell r="N12058">
            <v>193864</v>
          </cell>
        </row>
        <row r="12059">
          <cell r="M12059">
            <v>1</v>
          </cell>
          <cell r="N12059">
            <v>193864</v>
          </cell>
        </row>
        <row r="12060">
          <cell r="M12060">
            <v>1</v>
          </cell>
          <cell r="N12060">
            <v>193864</v>
          </cell>
        </row>
        <row r="12061">
          <cell r="M12061">
            <v>1</v>
          </cell>
          <cell r="N12061">
            <v>193864</v>
          </cell>
        </row>
        <row r="12062">
          <cell r="M12062">
            <v>1</v>
          </cell>
          <cell r="N12062">
            <v>193864</v>
          </cell>
        </row>
        <row r="12063">
          <cell r="M12063">
            <v>1</v>
          </cell>
          <cell r="N12063">
            <v>193864</v>
          </cell>
        </row>
        <row r="12064">
          <cell r="M12064">
            <v>1</v>
          </cell>
          <cell r="N12064">
            <v>193924</v>
          </cell>
        </row>
        <row r="12065">
          <cell r="M12065">
            <v>1</v>
          </cell>
          <cell r="N12065">
            <v>194044</v>
          </cell>
        </row>
        <row r="12066">
          <cell r="M12066">
            <v>1</v>
          </cell>
          <cell r="N12066">
            <v>194177</v>
          </cell>
        </row>
        <row r="12067">
          <cell r="M12067">
            <v>1</v>
          </cell>
          <cell r="N12067">
            <v>194177</v>
          </cell>
        </row>
        <row r="12068">
          <cell r="M12068">
            <v>1</v>
          </cell>
          <cell r="N12068">
            <v>194200</v>
          </cell>
        </row>
        <row r="12069">
          <cell r="M12069">
            <v>1</v>
          </cell>
          <cell r="N12069">
            <v>194364</v>
          </cell>
        </row>
        <row r="12070">
          <cell r="M12070">
            <v>1</v>
          </cell>
          <cell r="N12070">
            <v>194364</v>
          </cell>
        </row>
        <row r="12071">
          <cell r="M12071">
            <v>1</v>
          </cell>
          <cell r="N12071">
            <v>194364</v>
          </cell>
        </row>
        <row r="12072">
          <cell r="M12072">
            <v>1</v>
          </cell>
          <cell r="N12072">
            <v>194364</v>
          </cell>
        </row>
        <row r="12073">
          <cell r="M12073">
            <v>1</v>
          </cell>
          <cell r="N12073">
            <v>194535</v>
          </cell>
        </row>
        <row r="12074">
          <cell r="M12074">
            <v>1</v>
          </cell>
          <cell r="N12074">
            <v>194535</v>
          </cell>
        </row>
        <row r="12075">
          <cell r="M12075">
            <v>1</v>
          </cell>
          <cell r="N12075">
            <v>194797</v>
          </cell>
        </row>
        <row r="12076">
          <cell r="M12076">
            <v>1</v>
          </cell>
          <cell r="N12076">
            <v>194797</v>
          </cell>
        </row>
        <row r="12077">
          <cell r="M12077">
            <v>1</v>
          </cell>
          <cell r="N12077">
            <v>194797</v>
          </cell>
        </row>
        <row r="12078">
          <cell r="M12078">
            <v>1</v>
          </cell>
          <cell r="N12078">
            <v>194797</v>
          </cell>
        </row>
        <row r="12079">
          <cell r="M12079">
            <v>1</v>
          </cell>
          <cell r="N12079">
            <v>194797</v>
          </cell>
        </row>
        <row r="12080">
          <cell r="M12080">
            <v>1</v>
          </cell>
          <cell r="N12080">
            <v>194797</v>
          </cell>
        </row>
        <row r="12081">
          <cell r="M12081">
            <v>1</v>
          </cell>
          <cell r="N12081">
            <v>195242</v>
          </cell>
        </row>
        <row r="12082">
          <cell r="M12082">
            <v>1</v>
          </cell>
          <cell r="N12082">
            <v>195242</v>
          </cell>
        </row>
        <row r="12083">
          <cell r="M12083">
            <v>1</v>
          </cell>
          <cell r="N12083">
            <v>195242</v>
          </cell>
        </row>
        <row r="12084">
          <cell r="M12084">
            <v>1</v>
          </cell>
          <cell r="N12084">
            <v>195242</v>
          </cell>
        </row>
        <row r="12085">
          <cell r="M12085">
            <v>1</v>
          </cell>
          <cell r="N12085">
            <v>193817</v>
          </cell>
        </row>
        <row r="12086">
          <cell r="M12086">
            <v>1</v>
          </cell>
          <cell r="N12086">
            <v>193817</v>
          </cell>
        </row>
        <row r="12087">
          <cell r="M12087">
            <v>1</v>
          </cell>
          <cell r="N12087">
            <v>193865</v>
          </cell>
        </row>
        <row r="12088">
          <cell r="M12088">
            <v>1</v>
          </cell>
          <cell r="N12088">
            <v>193865</v>
          </cell>
        </row>
        <row r="12089">
          <cell r="M12089">
            <v>1</v>
          </cell>
          <cell r="N12089">
            <v>193865</v>
          </cell>
        </row>
        <row r="12090">
          <cell r="M12090">
            <v>1</v>
          </cell>
          <cell r="N12090">
            <v>193865</v>
          </cell>
        </row>
        <row r="12091">
          <cell r="M12091">
            <v>1</v>
          </cell>
          <cell r="N12091">
            <v>194047</v>
          </cell>
        </row>
        <row r="12092">
          <cell r="M12092">
            <v>1</v>
          </cell>
          <cell r="N12092">
            <v>194660</v>
          </cell>
        </row>
        <row r="12093">
          <cell r="M12093">
            <v>1</v>
          </cell>
          <cell r="N12093">
            <v>194660</v>
          </cell>
        </row>
        <row r="12094">
          <cell r="M12094">
            <v>1</v>
          </cell>
          <cell r="N12094">
            <v>197077</v>
          </cell>
        </row>
        <row r="12095">
          <cell r="M12095">
            <v>1</v>
          </cell>
          <cell r="N12095">
            <v>197801</v>
          </cell>
        </row>
        <row r="12096">
          <cell r="M12096">
            <v>1</v>
          </cell>
          <cell r="N12096">
            <v>197801</v>
          </cell>
        </row>
        <row r="12097">
          <cell r="M12097">
            <v>1</v>
          </cell>
          <cell r="N12097">
            <v>197801</v>
          </cell>
        </row>
        <row r="12098">
          <cell r="M12098">
            <v>1</v>
          </cell>
          <cell r="N12098">
            <v>197801</v>
          </cell>
        </row>
        <row r="12099">
          <cell r="M12099">
            <v>1</v>
          </cell>
          <cell r="N12099">
            <v>197801</v>
          </cell>
        </row>
        <row r="12100">
          <cell r="M12100">
            <v>1</v>
          </cell>
          <cell r="N12100">
            <v>197801</v>
          </cell>
        </row>
        <row r="12101">
          <cell r="M12101">
            <v>1</v>
          </cell>
          <cell r="N12101">
            <v>197801</v>
          </cell>
        </row>
        <row r="12102">
          <cell r="M12102">
            <v>1</v>
          </cell>
          <cell r="N12102">
            <v>197927</v>
          </cell>
        </row>
        <row r="12103">
          <cell r="M12103">
            <v>1</v>
          </cell>
          <cell r="N12103">
            <v>197927</v>
          </cell>
        </row>
        <row r="12104">
          <cell r="M12104">
            <v>1</v>
          </cell>
          <cell r="N12104">
            <v>197927</v>
          </cell>
        </row>
        <row r="12105">
          <cell r="M12105">
            <v>1</v>
          </cell>
          <cell r="N12105">
            <v>198124</v>
          </cell>
        </row>
        <row r="12106">
          <cell r="M12106">
            <v>1</v>
          </cell>
          <cell r="N12106">
            <v>197094</v>
          </cell>
        </row>
        <row r="12107">
          <cell r="M12107">
            <v>1</v>
          </cell>
          <cell r="N12107">
            <v>197494</v>
          </cell>
        </row>
        <row r="12108">
          <cell r="M12108">
            <v>1</v>
          </cell>
          <cell r="N12108">
            <v>197494</v>
          </cell>
        </row>
        <row r="12109">
          <cell r="M12109">
            <v>1</v>
          </cell>
          <cell r="N12109">
            <v>197494</v>
          </cell>
        </row>
        <row r="12110">
          <cell r="M12110">
            <v>1</v>
          </cell>
          <cell r="N12110">
            <v>197494</v>
          </cell>
        </row>
        <row r="12111">
          <cell r="M12111">
            <v>1</v>
          </cell>
          <cell r="N12111">
            <v>197494</v>
          </cell>
        </row>
        <row r="12112">
          <cell r="M12112">
            <v>1</v>
          </cell>
          <cell r="N12112">
            <v>197494</v>
          </cell>
        </row>
        <row r="12113">
          <cell r="M12113">
            <v>1</v>
          </cell>
          <cell r="N12113">
            <v>197494</v>
          </cell>
        </row>
        <row r="12114">
          <cell r="M12114">
            <v>1</v>
          </cell>
          <cell r="N12114">
            <v>197805</v>
          </cell>
        </row>
        <row r="12115">
          <cell r="M12115">
            <v>1</v>
          </cell>
          <cell r="N12115">
            <v>197805</v>
          </cell>
        </row>
        <row r="12116">
          <cell r="M12116">
            <v>1</v>
          </cell>
          <cell r="N12116">
            <v>197805</v>
          </cell>
        </row>
        <row r="12117">
          <cell r="M12117">
            <v>1</v>
          </cell>
          <cell r="N12117">
            <v>197805</v>
          </cell>
        </row>
        <row r="12118">
          <cell r="M12118">
            <v>1</v>
          </cell>
          <cell r="N12118">
            <v>197805</v>
          </cell>
        </row>
        <row r="12119">
          <cell r="M12119">
            <v>1</v>
          </cell>
          <cell r="N12119">
            <v>197805</v>
          </cell>
        </row>
        <row r="12120">
          <cell r="M12120">
            <v>1</v>
          </cell>
          <cell r="N12120">
            <v>197805</v>
          </cell>
        </row>
        <row r="12121">
          <cell r="M12121">
            <v>1</v>
          </cell>
          <cell r="N12121">
            <v>197805</v>
          </cell>
        </row>
        <row r="12122">
          <cell r="M12122">
            <v>1</v>
          </cell>
          <cell r="N12122">
            <v>197805</v>
          </cell>
        </row>
        <row r="12123">
          <cell r="M12123">
            <v>1</v>
          </cell>
          <cell r="N12123">
            <v>197805</v>
          </cell>
        </row>
        <row r="12124">
          <cell r="M12124">
            <v>1</v>
          </cell>
          <cell r="N12124">
            <v>197805</v>
          </cell>
        </row>
        <row r="12125">
          <cell r="M12125">
            <v>1</v>
          </cell>
          <cell r="N12125">
            <v>197805</v>
          </cell>
        </row>
        <row r="12126">
          <cell r="M12126">
            <v>1</v>
          </cell>
          <cell r="N12126">
            <v>197805</v>
          </cell>
        </row>
        <row r="12127">
          <cell r="M12127">
            <v>1</v>
          </cell>
          <cell r="N12127">
            <v>197805</v>
          </cell>
        </row>
        <row r="12128">
          <cell r="M12128">
            <v>1</v>
          </cell>
          <cell r="N12128">
            <v>197805</v>
          </cell>
        </row>
        <row r="12129">
          <cell r="M12129">
            <v>1</v>
          </cell>
          <cell r="N12129">
            <v>197805</v>
          </cell>
        </row>
        <row r="12130">
          <cell r="M12130">
            <v>1</v>
          </cell>
          <cell r="N12130">
            <v>197805</v>
          </cell>
        </row>
        <row r="12131">
          <cell r="M12131">
            <v>1</v>
          </cell>
          <cell r="N12131" t="str">
            <v>-</v>
          </cell>
        </row>
        <row r="12132">
          <cell r="M12132">
            <v>1</v>
          </cell>
          <cell r="N12132">
            <v>196779</v>
          </cell>
        </row>
        <row r="12133">
          <cell r="M12133">
            <v>1</v>
          </cell>
          <cell r="N12133">
            <v>196779</v>
          </cell>
        </row>
        <row r="12134">
          <cell r="M12134">
            <v>1</v>
          </cell>
          <cell r="N12134">
            <v>196779</v>
          </cell>
        </row>
        <row r="12135">
          <cell r="M12135">
            <v>1</v>
          </cell>
          <cell r="N12135">
            <v>196779</v>
          </cell>
        </row>
        <row r="12136">
          <cell r="M12136">
            <v>1</v>
          </cell>
          <cell r="N12136">
            <v>196779</v>
          </cell>
        </row>
        <row r="12137">
          <cell r="M12137">
            <v>1</v>
          </cell>
          <cell r="N12137">
            <v>196834</v>
          </cell>
        </row>
        <row r="12138">
          <cell r="M12138">
            <v>1</v>
          </cell>
          <cell r="N12138">
            <v>196834</v>
          </cell>
        </row>
        <row r="12139">
          <cell r="M12139">
            <v>1</v>
          </cell>
          <cell r="N12139">
            <v>196888</v>
          </cell>
        </row>
        <row r="12140">
          <cell r="M12140">
            <v>1</v>
          </cell>
          <cell r="N12140">
            <v>196888</v>
          </cell>
        </row>
        <row r="12141">
          <cell r="M12141">
            <v>1</v>
          </cell>
          <cell r="N12141">
            <v>196888</v>
          </cell>
        </row>
        <row r="12142">
          <cell r="M12142">
            <v>1</v>
          </cell>
          <cell r="N12142">
            <v>196888</v>
          </cell>
        </row>
        <row r="12143">
          <cell r="M12143">
            <v>1</v>
          </cell>
          <cell r="N12143">
            <v>197026</v>
          </cell>
        </row>
        <row r="12144">
          <cell r="M12144">
            <v>1</v>
          </cell>
          <cell r="N12144">
            <v>197026</v>
          </cell>
        </row>
        <row r="12145">
          <cell r="M12145">
            <v>1</v>
          </cell>
          <cell r="N12145">
            <v>197026</v>
          </cell>
        </row>
        <row r="12146">
          <cell r="M12146">
            <v>1</v>
          </cell>
          <cell r="N12146">
            <v>197026</v>
          </cell>
        </row>
        <row r="12147">
          <cell r="M12147">
            <v>1</v>
          </cell>
          <cell r="N12147">
            <v>197026</v>
          </cell>
        </row>
        <row r="12148">
          <cell r="M12148">
            <v>1</v>
          </cell>
          <cell r="N12148">
            <v>197078</v>
          </cell>
        </row>
        <row r="12149">
          <cell r="M12149">
            <v>2</v>
          </cell>
          <cell r="N12149">
            <v>197569</v>
          </cell>
        </row>
        <row r="12150">
          <cell r="M12150">
            <v>2</v>
          </cell>
          <cell r="N12150">
            <v>197569</v>
          </cell>
        </row>
        <row r="12151">
          <cell r="M12151">
            <v>1</v>
          </cell>
          <cell r="N12151">
            <v>197808</v>
          </cell>
        </row>
        <row r="12152">
          <cell r="M12152">
            <v>1</v>
          </cell>
          <cell r="N12152">
            <v>197808</v>
          </cell>
        </row>
        <row r="12153">
          <cell r="M12153">
            <v>1</v>
          </cell>
          <cell r="N12153">
            <v>197808</v>
          </cell>
        </row>
        <row r="12154">
          <cell r="M12154">
            <v>1</v>
          </cell>
          <cell r="N12154">
            <v>197929</v>
          </cell>
        </row>
        <row r="12155">
          <cell r="M12155">
            <v>1</v>
          </cell>
          <cell r="N12155">
            <v>198383</v>
          </cell>
        </row>
        <row r="12156">
          <cell r="M12156">
            <v>1</v>
          </cell>
          <cell r="N12156">
            <v>198383</v>
          </cell>
        </row>
        <row r="12157">
          <cell r="M12157">
            <v>1</v>
          </cell>
          <cell r="N12157">
            <v>198383</v>
          </cell>
        </row>
        <row r="12158">
          <cell r="M12158">
            <v>1</v>
          </cell>
          <cell r="N12158">
            <v>198383</v>
          </cell>
        </row>
        <row r="12159">
          <cell r="M12159">
            <v>1</v>
          </cell>
          <cell r="N12159">
            <v>198383</v>
          </cell>
        </row>
        <row r="12160">
          <cell r="M12160">
            <v>1</v>
          </cell>
          <cell r="N12160">
            <v>197059</v>
          </cell>
        </row>
        <row r="12161">
          <cell r="M12161">
            <v>1</v>
          </cell>
          <cell r="N12161">
            <v>197810</v>
          </cell>
        </row>
        <row r="12162">
          <cell r="M12162">
            <v>1</v>
          </cell>
          <cell r="N12162">
            <v>197810</v>
          </cell>
        </row>
        <row r="12163">
          <cell r="M12163">
            <v>1</v>
          </cell>
          <cell r="N12163">
            <v>197810</v>
          </cell>
        </row>
        <row r="12164">
          <cell r="M12164">
            <v>1</v>
          </cell>
          <cell r="N12164">
            <v>197810</v>
          </cell>
        </row>
        <row r="12165">
          <cell r="M12165">
            <v>1</v>
          </cell>
          <cell r="N12165">
            <v>197810</v>
          </cell>
        </row>
        <row r="12166">
          <cell r="M12166">
            <v>1</v>
          </cell>
          <cell r="N12166">
            <v>197810</v>
          </cell>
        </row>
        <row r="12167">
          <cell r="M12167">
            <v>1</v>
          </cell>
          <cell r="N12167">
            <v>197810</v>
          </cell>
        </row>
        <row r="12168">
          <cell r="M12168">
            <v>2</v>
          </cell>
          <cell r="N12168">
            <v>197919</v>
          </cell>
        </row>
        <row r="12169">
          <cell r="M12169">
            <v>2</v>
          </cell>
          <cell r="N12169">
            <v>197919</v>
          </cell>
        </row>
        <row r="12170">
          <cell r="M12170">
            <v>2</v>
          </cell>
          <cell r="N12170">
            <v>197921</v>
          </cell>
        </row>
        <row r="12171">
          <cell r="M12171">
            <v>2</v>
          </cell>
          <cell r="N12171">
            <v>197921</v>
          </cell>
        </row>
        <row r="12172">
          <cell r="M12172">
            <v>2</v>
          </cell>
          <cell r="N12172">
            <v>197921</v>
          </cell>
        </row>
        <row r="12173">
          <cell r="M12173">
            <v>1</v>
          </cell>
          <cell r="N12173">
            <v>198095</v>
          </cell>
        </row>
        <row r="12174">
          <cell r="M12174">
            <v>1</v>
          </cell>
          <cell r="N12174">
            <v>198095</v>
          </cell>
        </row>
        <row r="12175">
          <cell r="M12175">
            <v>1</v>
          </cell>
          <cell r="N12175">
            <v>198154</v>
          </cell>
        </row>
        <row r="12176">
          <cell r="M12176">
            <v>1</v>
          </cell>
          <cell r="N12176">
            <v>198154</v>
          </cell>
        </row>
        <row r="12177">
          <cell r="M12177">
            <v>1</v>
          </cell>
          <cell r="N12177">
            <v>198154</v>
          </cell>
        </row>
        <row r="12178">
          <cell r="M12178">
            <v>1</v>
          </cell>
          <cell r="N12178">
            <v>198154</v>
          </cell>
        </row>
        <row r="12179">
          <cell r="M12179">
            <v>1</v>
          </cell>
          <cell r="N12179">
            <v>198154</v>
          </cell>
        </row>
        <row r="12180">
          <cell r="M12180">
            <v>1</v>
          </cell>
          <cell r="N12180">
            <v>198154</v>
          </cell>
        </row>
        <row r="12181">
          <cell r="M12181">
            <v>1</v>
          </cell>
          <cell r="N12181">
            <v>198154</v>
          </cell>
        </row>
        <row r="12182">
          <cell r="M12182">
            <v>1</v>
          </cell>
          <cell r="N12182">
            <v>198154</v>
          </cell>
        </row>
        <row r="12183">
          <cell r="M12183">
            <v>2</v>
          </cell>
          <cell r="N12183">
            <v>198209</v>
          </cell>
        </row>
        <row r="12184">
          <cell r="M12184">
            <v>1</v>
          </cell>
          <cell r="N12184">
            <v>198243</v>
          </cell>
        </row>
        <row r="12185">
          <cell r="M12185">
            <v>1</v>
          </cell>
          <cell r="N12185">
            <v>198243</v>
          </cell>
        </row>
        <row r="12186">
          <cell r="M12186">
            <v>1</v>
          </cell>
          <cell r="N12186">
            <v>198243</v>
          </cell>
        </row>
        <row r="12187">
          <cell r="M12187">
            <v>1</v>
          </cell>
          <cell r="N12187">
            <v>198243</v>
          </cell>
        </row>
        <row r="12188">
          <cell r="M12188">
            <v>1</v>
          </cell>
          <cell r="N12188">
            <v>198243</v>
          </cell>
        </row>
        <row r="12189">
          <cell r="M12189">
            <v>1</v>
          </cell>
          <cell r="N12189">
            <v>196761</v>
          </cell>
        </row>
        <row r="12190">
          <cell r="M12190">
            <v>1</v>
          </cell>
          <cell r="N12190">
            <v>196761</v>
          </cell>
        </row>
        <row r="12191">
          <cell r="M12191">
            <v>1</v>
          </cell>
          <cell r="N12191">
            <v>196761</v>
          </cell>
        </row>
        <row r="12192">
          <cell r="M12192">
            <v>1</v>
          </cell>
          <cell r="N12192">
            <v>196761</v>
          </cell>
        </row>
        <row r="12193">
          <cell r="M12193">
            <v>1</v>
          </cell>
          <cell r="N12193">
            <v>196761</v>
          </cell>
        </row>
        <row r="12194">
          <cell r="M12194">
            <v>1</v>
          </cell>
          <cell r="N12194">
            <v>197007</v>
          </cell>
        </row>
        <row r="12195">
          <cell r="M12195">
            <v>1</v>
          </cell>
          <cell r="N12195">
            <v>197007</v>
          </cell>
        </row>
        <row r="12196">
          <cell r="M12196">
            <v>1</v>
          </cell>
          <cell r="N12196">
            <v>197007</v>
          </cell>
        </row>
        <row r="12197">
          <cell r="M12197">
            <v>1</v>
          </cell>
          <cell r="N12197">
            <v>197007</v>
          </cell>
        </row>
        <row r="12198">
          <cell r="M12198">
            <v>1</v>
          </cell>
          <cell r="N12198">
            <v>197813</v>
          </cell>
        </row>
        <row r="12199">
          <cell r="M12199">
            <v>1</v>
          </cell>
          <cell r="N12199">
            <v>198091</v>
          </cell>
        </row>
        <row r="12200">
          <cell r="M12200">
            <v>1</v>
          </cell>
          <cell r="N12200">
            <v>198156</v>
          </cell>
        </row>
        <row r="12201">
          <cell r="M12201">
            <v>1</v>
          </cell>
          <cell r="N12201">
            <v>198156</v>
          </cell>
        </row>
        <row r="12202">
          <cell r="M12202">
            <v>2</v>
          </cell>
          <cell r="N12202">
            <v>198211</v>
          </cell>
        </row>
        <row r="12203">
          <cell r="M12203">
            <v>2</v>
          </cell>
          <cell r="N12203">
            <v>198212</v>
          </cell>
        </row>
        <row r="12204">
          <cell r="M12204">
            <v>1</v>
          </cell>
          <cell r="N12204">
            <v>198230</v>
          </cell>
        </row>
        <row r="12205">
          <cell r="M12205">
            <v>1</v>
          </cell>
          <cell r="N12205">
            <v>198244</v>
          </cell>
        </row>
        <row r="12206">
          <cell r="M12206">
            <v>1</v>
          </cell>
          <cell r="N12206">
            <v>198244</v>
          </cell>
        </row>
        <row r="12207">
          <cell r="M12207">
            <v>1</v>
          </cell>
          <cell r="N12207">
            <v>198365</v>
          </cell>
        </row>
        <row r="12208">
          <cell r="M12208">
            <v>1</v>
          </cell>
          <cell r="N12208">
            <v>198365</v>
          </cell>
        </row>
        <row r="12209">
          <cell r="M12209">
            <v>1</v>
          </cell>
          <cell r="N12209">
            <v>198365</v>
          </cell>
        </row>
        <row r="12210">
          <cell r="M12210">
            <v>1</v>
          </cell>
          <cell r="N12210" t="str">
            <v>-</v>
          </cell>
        </row>
        <row r="12211">
          <cell r="M12211">
            <v>2</v>
          </cell>
          <cell r="N12211" t="str">
            <v>-</v>
          </cell>
        </row>
        <row r="12212">
          <cell r="M12212">
            <v>1</v>
          </cell>
          <cell r="N12212" t="str">
            <v>-</v>
          </cell>
        </row>
        <row r="12213">
          <cell r="M12213">
            <v>1</v>
          </cell>
          <cell r="N12213" t="str">
            <v>-</v>
          </cell>
        </row>
        <row r="12214">
          <cell r="M12214">
            <v>1</v>
          </cell>
          <cell r="N12214">
            <v>196762</v>
          </cell>
        </row>
        <row r="12215">
          <cell r="M12215">
            <v>1</v>
          </cell>
          <cell r="N12215">
            <v>196762</v>
          </cell>
        </row>
        <row r="12216">
          <cell r="M12216">
            <v>1</v>
          </cell>
          <cell r="N12216">
            <v>196853</v>
          </cell>
        </row>
        <row r="12217">
          <cell r="M12217">
            <v>1</v>
          </cell>
          <cell r="N12217">
            <v>196857</v>
          </cell>
        </row>
        <row r="12218">
          <cell r="M12218">
            <v>1</v>
          </cell>
          <cell r="N12218">
            <v>197821</v>
          </cell>
        </row>
        <row r="12219">
          <cell r="M12219">
            <v>1</v>
          </cell>
          <cell r="N12219">
            <v>197821</v>
          </cell>
        </row>
        <row r="12220">
          <cell r="M12220">
            <v>1</v>
          </cell>
          <cell r="N12220">
            <v>197821</v>
          </cell>
        </row>
        <row r="12221">
          <cell r="M12221">
            <v>1</v>
          </cell>
          <cell r="N12221">
            <v>197821</v>
          </cell>
        </row>
        <row r="12222">
          <cell r="M12222">
            <v>1</v>
          </cell>
          <cell r="N12222">
            <v>198093</v>
          </cell>
        </row>
        <row r="12223">
          <cell r="M12223">
            <v>1</v>
          </cell>
          <cell r="N12223">
            <v>198093</v>
          </cell>
        </row>
        <row r="12224">
          <cell r="M12224">
            <v>1</v>
          </cell>
          <cell r="N12224">
            <v>198093</v>
          </cell>
        </row>
        <row r="12225">
          <cell r="M12225">
            <v>1</v>
          </cell>
          <cell r="N12225">
            <v>198093</v>
          </cell>
        </row>
        <row r="12226">
          <cell r="M12226">
            <v>1</v>
          </cell>
          <cell r="N12226">
            <v>198158</v>
          </cell>
        </row>
        <row r="12227">
          <cell r="M12227">
            <v>1</v>
          </cell>
          <cell r="N12227">
            <v>198158</v>
          </cell>
        </row>
        <row r="12228">
          <cell r="M12228">
            <v>1</v>
          </cell>
          <cell r="N12228">
            <v>198158</v>
          </cell>
        </row>
        <row r="12229">
          <cell r="M12229">
            <v>1</v>
          </cell>
          <cell r="N12229">
            <v>198158</v>
          </cell>
        </row>
        <row r="12230">
          <cell r="M12230">
            <v>1</v>
          </cell>
          <cell r="N12230">
            <v>198158</v>
          </cell>
        </row>
        <row r="12231">
          <cell r="M12231">
            <v>1</v>
          </cell>
          <cell r="N12231">
            <v>198158</v>
          </cell>
        </row>
        <row r="12232">
          <cell r="M12232">
            <v>1</v>
          </cell>
          <cell r="N12232">
            <v>198245</v>
          </cell>
        </row>
        <row r="12233">
          <cell r="M12233">
            <v>2</v>
          </cell>
          <cell r="N12233" t="str">
            <v>-</v>
          </cell>
        </row>
        <row r="12234">
          <cell r="M12234">
            <v>1</v>
          </cell>
          <cell r="N12234" t="str">
            <v>-</v>
          </cell>
        </row>
        <row r="12235">
          <cell r="M12235">
            <v>2</v>
          </cell>
          <cell r="N12235" t="str">
            <v>-</v>
          </cell>
        </row>
        <row r="12236">
          <cell r="M12236">
            <v>1</v>
          </cell>
          <cell r="N12236" t="str">
            <v>-</v>
          </cell>
        </row>
        <row r="12237">
          <cell r="M12237">
            <v>1</v>
          </cell>
          <cell r="N12237" t="str">
            <v>-</v>
          </cell>
        </row>
        <row r="12238">
          <cell r="M12238">
            <v>1</v>
          </cell>
          <cell r="N12238" t="str">
            <v>-</v>
          </cell>
        </row>
        <row r="12239">
          <cell r="M12239">
            <v>1</v>
          </cell>
          <cell r="N12239">
            <v>196790</v>
          </cell>
        </row>
        <row r="12240">
          <cell r="M12240">
            <v>1</v>
          </cell>
          <cell r="N12240">
            <v>196790</v>
          </cell>
        </row>
        <row r="12241">
          <cell r="M12241">
            <v>1</v>
          </cell>
          <cell r="N12241">
            <v>196790</v>
          </cell>
        </row>
        <row r="12242">
          <cell r="M12242">
            <v>1</v>
          </cell>
          <cell r="N12242">
            <v>196842</v>
          </cell>
        </row>
        <row r="12243">
          <cell r="M12243">
            <v>1</v>
          </cell>
          <cell r="N12243">
            <v>197037</v>
          </cell>
        </row>
        <row r="12244">
          <cell r="M12244">
            <v>1</v>
          </cell>
          <cell r="N12244">
            <v>197091</v>
          </cell>
        </row>
        <row r="12245">
          <cell r="M12245">
            <v>1</v>
          </cell>
          <cell r="N12245">
            <v>198228</v>
          </cell>
        </row>
        <row r="12246">
          <cell r="M12246">
            <v>1</v>
          </cell>
          <cell r="N12246">
            <v>198394</v>
          </cell>
        </row>
        <row r="12247">
          <cell r="M12247">
            <v>1</v>
          </cell>
          <cell r="N12247">
            <v>198394</v>
          </cell>
        </row>
        <row r="12248">
          <cell r="M12248">
            <v>1</v>
          </cell>
          <cell r="N12248">
            <v>198394</v>
          </cell>
        </row>
        <row r="12249">
          <cell r="M12249">
            <v>1</v>
          </cell>
          <cell r="N12249">
            <v>198394</v>
          </cell>
        </row>
        <row r="12250">
          <cell r="M12250">
            <v>1</v>
          </cell>
          <cell r="N12250">
            <v>198394</v>
          </cell>
        </row>
        <row r="12251">
          <cell r="M12251">
            <v>1</v>
          </cell>
          <cell r="N12251">
            <v>198394</v>
          </cell>
        </row>
        <row r="12252">
          <cell r="M12252">
            <v>1</v>
          </cell>
          <cell r="N12252" t="str">
            <v>-</v>
          </cell>
        </row>
        <row r="12253">
          <cell r="M12253">
            <v>1</v>
          </cell>
          <cell r="N12253">
            <v>197050</v>
          </cell>
        </row>
        <row r="12254">
          <cell r="M12254">
            <v>1</v>
          </cell>
          <cell r="N12254">
            <v>197050</v>
          </cell>
        </row>
        <row r="12255">
          <cell r="M12255">
            <v>2</v>
          </cell>
          <cell r="N12255">
            <v>197505</v>
          </cell>
        </row>
        <row r="12256">
          <cell r="M12256">
            <v>2</v>
          </cell>
          <cell r="N12256">
            <v>197505</v>
          </cell>
        </row>
        <row r="12257">
          <cell r="M12257">
            <v>2</v>
          </cell>
          <cell r="N12257">
            <v>197505</v>
          </cell>
        </row>
        <row r="12258">
          <cell r="M12258">
            <v>2</v>
          </cell>
          <cell r="N12258">
            <v>197505</v>
          </cell>
        </row>
        <row r="12259">
          <cell r="M12259">
            <v>2</v>
          </cell>
          <cell r="N12259">
            <v>197505</v>
          </cell>
        </row>
        <row r="12260">
          <cell r="M12260">
            <v>2</v>
          </cell>
          <cell r="N12260">
            <v>197505</v>
          </cell>
        </row>
        <row r="12261">
          <cell r="M12261">
            <v>1</v>
          </cell>
          <cell r="N12261">
            <v>197823</v>
          </cell>
        </row>
        <row r="12262">
          <cell r="M12262">
            <v>1</v>
          </cell>
          <cell r="N12262">
            <v>197823</v>
          </cell>
        </row>
        <row r="12263">
          <cell r="M12263">
            <v>1</v>
          </cell>
          <cell r="N12263">
            <v>197823</v>
          </cell>
        </row>
        <row r="12264">
          <cell r="M12264">
            <v>1</v>
          </cell>
          <cell r="N12264">
            <v>197823</v>
          </cell>
        </row>
        <row r="12265">
          <cell r="M12265">
            <v>1</v>
          </cell>
          <cell r="N12265">
            <v>197823</v>
          </cell>
        </row>
        <row r="12266">
          <cell r="M12266">
            <v>1</v>
          </cell>
          <cell r="N12266">
            <v>197823</v>
          </cell>
        </row>
        <row r="12267">
          <cell r="M12267">
            <v>1</v>
          </cell>
          <cell r="N12267">
            <v>197823</v>
          </cell>
        </row>
        <row r="12268">
          <cell r="M12268">
            <v>2</v>
          </cell>
          <cell r="N12268">
            <v>197946</v>
          </cell>
        </row>
        <row r="12269">
          <cell r="M12269">
            <v>2</v>
          </cell>
          <cell r="N12269">
            <v>197946</v>
          </cell>
        </row>
        <row r="12270">
          <cell r="M12270">
            <v>2</v>
          </cell>
          <cell r="N12270">
            <v>197946</v>
          </cell>
        </row>
        <row r="12271">
          <cell r="M12271">
            <v>2</v>
          </cell>
          <cell r="N12271">
            <v>197946</v>
          </cell>
        </row>
        <row r="12272">
          <cell r="M12272">
            <v>2</v>
          </cell>
          <cell r="N12272">
            <v>197946</v>
          </cell>
        </row>
        <row r="12273">
          <cell r="M12273">
            <v>2</v>
          </cell>
          <cell r="N12273">
            <v>197946</v>
          </cell>
        </row>
        <row r="12274">
          <cell r="M12274">
            <v>1</v>
          </cell>
          <cell r="N12274">
            <v>198161</v>
          </cell>
        </row>
        <row r="12275">
          <cell r="M12275">
            <v>1</v>
          </cell>
          <cell r="N12275">
            <v>198161</v>
          </cell>
        </row>
        <row r="12276">
          <cell r="M12276">
            <v>1</v>
          </cell>
          <cell r="N12276">
            <v>198161</v>
          </cell>
        </row>
        <row r="12277">
          <cell r="M12277">
            <v>1</v>
          </cell>
          <cell r="N12277">
            <v>198161</v>
          </cell>
        </row>
        <row r="12278">
          <cell r="M12278">
            <v>1</v>
          </cell>
          <cell r="N12278">
            <v>198161</v>
          </cell>
        </row>
        <row r="12279">
          <cell r="M12279">
            <v>1</v>
          </cell>
          <cell r="N12279">
            <v>198161</v>
          </cell>
        </row>
        <row r="12280">
          <cell r="M12280">
            <v>1</v>
          </cell>
          <cell r="N12280">
            <v>197051</v>
          </cell>
        </row>
        <row r="12281">
          <cell r="M12281">
            <v>1</v>
          </cell>
          <cell r="N12281">
            <v>197051</v>
          </cell>
        </row>
        <row r="12282">
          <cell r="M12282">
            <v>1</v>
          </cell>
          <cell r="N12282">
            <v>197676</v>
          </cell>
        </row>
        <row r="12283">
          <cell r="M12283">
            <v>1</v>
          </cell>
          <cell r="N12283">
            <v>197676</v>
          </cell>
        </row>
        <row r="12284">
          <cell r="M12284">
            <v>1</v>
          </cell>
          <cell r="N12284">
            <v>197676</v>
          </cell>
        </row>
        <row r="12285">
          <cell r="M12285">
            <v>1</v>
          </cell>
          <cell r="N12285">
            <v>197676</v>
          </cell>
        </row>
        <row r="12286">
          <cell r="M12286">
            <v>1</v>
          </cell>
          <cell r="N12286">
            <v>197676</v>
          </cell>
        </row>
        <row r="12287">
          <cell r="M12287">
            <v>1</v>
          </cell>
          <cell r="N12287">
            <v>197676</v>
          </cell>
        </row>
        <row r="12288">
          <cell r="M12288">
            <v>1</v>
          </cell>
          <cell r="N12288">
            <v>197676</v>
          </cell>
        </row>
        <row r="12289">
          <cell r="M12289">
            <v>1</v>
          </cell>
          <cell r="N12289">
            <v>197676</v>
          </cell>
        </row>
        <row r="12290">
          <cell r="M12290">
            <v>1</v>
          </cell>
          <cell r="N12290">
            <v>197676</v>
          </cell>
        </row>
        <row r="12291">
          <cell r="M12291">
            <v>1</v>
          </cell>
          <cell r="N12291">
            <v>197676</v>
          </cell>
        </row>
        <row r="12292">
          <cell r="M12292">
            <v>1</v>
          </cell>
          <cell r="N12292">
            <v>197676</v>
          </cell>
        </row>
        <row r="12293">
          <cell r="M12293">
            <v>1</v>
          </cell>
          <cell r="N12293">
            <v>197676</v>
          </cell>
        </row>
        <row r="12294">
          <cell r="M12294">
            <v>1</v>
          </cell>
          <cell r="N12294">
            <v>197799</v>
          </cell>
        </row>
        <row r="12295">
          <cell r="M12295">
            <v>1</v>
          </cell>
          <cell r="N12295">
            <v>197799</v>
          </cell>
        </row>
        <row r="12296">
          <cell r="M12296">
            <v>1</v>
          </cell>
          <cell r="N12296">
            <v>197799</v>
          </cell>
        </row>
        <row r="12297">
          <cell r="M12297">
            <v>1</v>
          </cell>
          <cell r="N12297">
            <v>197799</v>
          </cell>
        </row>
        <row r="12298">
          <cell r="M12298">
            <v>1</v>
          </cell>
          <cell r="N12298">
            <v>197799</v>
          </cell>
        </row>
        <row r="12299">
          <cell r="M12299">
            <v>1</v>
          </cell>
          <cell r="N12299">
            <v>197799</v>
          </cell>
        </row>
        <row r="12300">
          <cell r="M12300">
            <v>1</v>
          </cell>
          <cell r="N12300">
            <v>197799</v>
          </cell>
        </row>
        <row r="12301">
          <cell r="M12301">
            <v>1</v>
          </cell>
          <cell r="N12301">
            <v>197825</v>
          </cell>
        </row>
        <row r="12302">
          <cell r="M12302">
            <v>1</v>
          </cell>
          <cell r="N12302">
            <v>197825</v>
          </cell>
        </row>
        <row r="12303">
          <cell r="M12303">
            <v>1</v>
          </cell>
          <cell r="N12303">
            <v>197825</v>
          </cell>
        </row>
        <row r="12304">
          <cell r="M12304">
            <v>1</v>
          </cell>
          <cell r="N12304">
            <v>197825</v>
          </cell>
        </row>
        <row r="12305">
          <cell r="M12305">
            <v>1</v>
          </cell>
          <cell r="N12305">
            <v>197825</v>
          </cell>
        </row>
        <row r="12306">
          <cell r="M12306">
            <v>1</v>
          </cell>
          <cell r="N12306">
            <v>197825</v>
          </cell>
        </row>
        <row r="12307">
          <cell r="M12307">
            <v>1</v>
          </cell>
          <cell r="N12307">
            <v>197825</v>
          </cell>
        </row>
        <row r="12308">
          <cell r="M12308">
            <v>1</v>
          </cell>
          <cell r="N12308">
            <v>197825</v>
          </cell>
        </row>
        <row r="12309">
          <cell r="M12309">
            <v>1</v>
          </cell>
          <cell r="N12309">
            <v>197825</v>
          </cell>
        </row>
        <row r="12310">
          <cell r="M12310">
            <v>1</v>
          </cell>
          <cell r="N12310">
            <v>197825</v>
          </cell>
        </row>
        <row r="12311">
          <cell r="M12311">
            <v>2</v>
          </cell>
          <cell r="N12311">
            <v>197950</v>
          </cell>
        </row>
        <row r="12312">
          <cell r="M12312">
            <v>2</v>
          </cell>
          <cell r="N12312">
            <v>197950</v>
          </cell>
        </row>
        <row r="12313">
          <cell r="M12313">
            <v>2</v>
          </cell>
          <cell r="N12313">
            <v>197950</v>
          </cell>
        </row>
        <row r="12314">
          <cell r="M12314">
            <v>2</v>
          </cell>
          <cell r="N12314">
            <v>197950</v>
          </cell>
        </row>
        <row r="12315">
          <cell r="M12315">
            <v>2</v>
          </cell>
          <cell r="N12315">
            <v>197950</v>
          </cell>
        </row>
        <row r="12316">
          <cell r="M12316">
            <v>2</v>
          </cell>
          <cell r="N12316">
            <v>197952</v>
          </cell>
        </row>
        <row r="12317">
          <cell r="M12317">
            <v>2</v>
          </cell>
          <cell r="N12317">
            <v>197952</v>
          </cell>
        </row>
        <row r="12318">
          <cell r="M12318">
            <v>2</v>
          </cell>
          <cell r="N12318">
            <v>197952</v>
          </cell>
        </row>
        <row r="12319">
          <cell r="M12319">
            <v>2</v>
          </cell>
          <cell r="N12319">
            <v>197952</v>
          </cell>
        </row>
        <row r="12320">
          <cell r="M12320">
            <v>1</v>
          </cell>
          <cell r="N12320">
            <v>197052</v>
          </cell>
        </row>
        <row r="12321">
          <cell r="M12321">
            <v>1</v>
          </cell>
          <cell r="N12321">
            <v>197052</v>
          </cell>
        </row>
        <row r="12322">
          <cell r="M12322">
            <v>1</v>
          </cell>
          <cell r="N12322">
            <v>197489</v>
          </cell>
        </row>
        <row r="12323">
          <cell r="M12323">
            <v>1</v>
          </cell>
          <cell r="N12323">
            <v>197489</v>
          </cell>
        </row>
        <row r="12324">
          <cell r="M12324">
            <v>1</v>
          </cell>
          <cell r="N12324">
            <v>197489</v>
          </cell>
        </row>
        <row r="12325">
          <cell r="M12325">
            <v>1</v>
          </cell>
          <cell r="N12325">
            <v>197677</v>
          </cell>
        </row>
        <row r="12326">
          <cell r="M12326">
            <v>1</v>
          </cell>
          <cell r="N12326">
            <v>197677</v>
          </cell>
        </row>
        <row r="12327">
          <cell r="M12327">
            <v>1</v>
          </cell>
          <cell r="N12327">
            <v>197677</v>
          </cell>
        </row>
        <row r="12328">
          <cell r="M12328">
            <v>1</v>
          </cell>
          <cell r="N12328">
            <v>197677</v>
          </cell>
        </row>
        <row r="12329">
          <cell r="M12329">
            <v>1</v>
          </cell>
          <cell r="N12329">
            <v>197677</v>
          </cell>
        </row>
        <row r="12330">
          <cell r="M12330">
            <v>1</v>
          </cell>
          <cell r="N12330">
            <v>197677</v>
          </cell>
        </row>
        <row r="12331">
          <cell r="M12331">
            <v>1</v>
          </cell>
          <cell r="N12331">
            <v>197677</v>
          </cell>
        </row>
        <row r="12332">
          <cell r="M12332">
            <v>1</v>
          </cell>
          <cell r="N12332">
            <v>197677</v>
          </cell>
        </row>
        <row r="12333">
          <cell r="M12333">
            <v>1</v>
          </cell>
          <cell r="N12333">
            <v>197677</v>
          </cell>
        </row>
        <row r="12334">
          <cell r="M12334">
            <v>1</v>
          </cell>
          <cell r="N12334">
            <v>197677</v>
          </cell>
        </row>
        <row r="12335">
          <cell r="M12335">
            <v>1</v>
          </cell>
          <cell r="N12335">
            <v>197677</v>
          </cell>
        </row>
        <row r="12336">
          <cell r="M12336">
            <v>1</v>
          </cell>
          <cell r="N12336">
            <v>197827</v>
          </cell>
        </row>
        <row r="12337">
          <cell r="M12337">
            <v>1</v>
          </cell>
          <cell r="N12337">
            <v>197827</v>
          </cell>
        </row>
        <row r="12338">
          <cell r="M12338">
            <v>1</v>
          </cell>
          <cell r="N12338">
            <v>197827</v>
          </cell>
        </row>
        <row r="12339">
          <cell r="M12339">
            <v>1</v>
          </cell>
          <cell r="N12339">
            <v>197827</v>
          </cell>
        </row>
        <row r="12340">
          <cell r="M12340">
            <v>1</v>
          </cell>
          <cell r="N12340">
            <v>197827</v>
          </cell>
        </row>
        <row r="12341">
          <cell r="M12341">
            <v>2</v>
          </cell>
          <cell r="N12341">
            <v>197948</v>
          </cell>
        </row>
        <row r="12342">
          <cell r="M12342">
            <v>2</v>
          </cell>
          <cell r="N12342">
            <v>197948</v>
          </cell>
        </row>
        <row r="12343">
          <cell r="M12343">
            <v>2</v>
          </cell>
          <cell r="N12343">
            <v>197954</v>
          </cell>
        </row>
        <row r="12344">
          <cell r="M12344">
            <v>2</v>
          </cell>
          <cell r="N12344">
            <v>197954</v>
          </cell>
        </row>
        <row r="12345">
          <cell r="M12345">
            <v>1</v>
          </cell>
          <cell r="N12345">
            <v>197067</v>
          </cell>
        </row>
        <row r="12346">
          <cell r="M12346">
            <v>1</v>
          </cell>
          <cell r="N12346">
            <v>197678</v>
          </cell>
        </row>
        <row r="12347">
          <cell r="M12347">
            <v>1</v>
          </cell>
          <cell r="N12347">
            <v>197678</v>
          </cell>
        </row>
        <row r="12348">
          <cell r="M12348">
            <v>1</v>
          </cell>
          <cell r="N12348">
            <v>197678</v>
          </cell>
        </row>
        <row r="12349">
          <cell r="M12349">
            <v>1</v>
          </cell>
          <cell r="N12349">
            <v>197678</v>
          </cell>
        </row>
        <row r="12350">
          <cell r="M12350">
            <v>2</v>
          </cell>
          <cell r="N12350">
            <v>197980</v>
          </cell>
        </row>
        <row r="12351">
          <cell r="M12351">
            <v>2</v>
          </cell>
          <cell r="N12351">
            <v>197980</v>
          </cell>
        </row>
        <row r="12352">
          <cell r="M12352">
            <v>2</v>
          </cell>
          <cell r="N12352">
            <v>197980</v>
          </cell>
        </row>
        <row r="12353">
          <cell r="M12353">
            <v>2</v>
          </cell>
          <cell r="N12353">
            <v>197980</v>
          </cell>
        </row>
        <row r="12354">
          <cell r="M12354">
            <v>2</v>
          </cell>
          <cell r="N12354">
            <v>197980</v>
          </cell>
        </row>
        <row r="12355">
          <cell r="M12355">
            <v>2</v>
          </cell>
          <cell r="N12355">
            <v>197984</v>
          </cell>
        </row>
        <row r="12356">
          <cell r="M12356">
            <v>2</v>
          </cell>
          <cell r="N12356">
            <v>197984</v>
          </cell>
        </row>
        <row r="12357">
          <cell r="M12357">
            <v>2</v>
          </cell>
          <cell r="N12357">
            <v>197984</v>
          </cell>
        </row>
        <row r="12358">
          <cell r="M12358">
            <v>2</v>
          </cell>
          <cell r="N12358">
            <v>197984</v>
          </cell>
        </row>
        <row r="12359">
          <cell r="M12359">
            <v>2</v>
          </cell>
          <cell r="N12359">
            <v>197984</v>
          </cell>
        </row>
        <row r="12360">
          <cell r="M12360">
            <v>2</v>
          </cell>
          <cell r="N12360">
            <v>197984</v>
          </cell>
        </row>
        <row r="12361">
          <cell r="M12361">
            <v>1</v>
          </cell>
          <cell r="N12361">
            <v>198106</v>
          </cell>
        </row>
        <row r="12362">
          <cell r="M12362">
            <v>1</v>
          </cell>
          <cell r="N12362">
            <v>198106</v>
          </cell>
        </row>
        <row r="12363">
          <cell r="M12363">
            <v>1</v>
          </cell>
          <cell r="N12363">
            <v>198106</v>
          </cell>
        </row>
        <row r="12364">
          <cell r="M12364">
            <v>1</v>
          </cell>
          <cell r="N12364">
            <v>198106</v>
          </cell>
        </row>
        <row r="12365">
          <cell r="M12365">
            <v>1</v>
          </cell>
          <cell r="N12365">
            <v>198106</v>
          </cell>
        </row>
        <row r="12366">
          <cell r="M12366">
            <v>1</v>
          </cell>
          <cell r="N12366">
            <v>198106</v>
          </cell>
        </row>
        <row r="12367">
          <cell r="M12367">
            <v>1</v>
          </cell>
          <cell r="N12367">
            <v>198106</v>
          </cell>
        </row>
        <row r="12368">
          <cell r="M12368">
            <v>1</v>
          </cell>
          <cell r="N12368">
            <v>198106</v>
          </cell>
        </row>
        <row r="12369">
          <cell r="M12369">
            <v>1</v>
          </cell>
          <cell r="N12369">
            <v>196770</v>
          </cell>
        </row>
        <row r="12370">
          <cell r="M12370">
            <v>1</v>
          </cell>
          <cell r="N12370">
            <v>196825</v>
          </cell>
        </row>
        <row r="12371">
          <cell r="M12371">
            <v>1</v>
          </cell>
          <cell r="N12371">
            <v>196883</v>
          </cell>
        </row>
        <row r="12372">
          <cell r="M12372">
            <v>1</v>
          </cell>
          <cell r="N12372">
            <v>196887</v>
          </cell>
        </row>
        <row r="12373">
          <cell r="M12373">
            <v>1</v>
          </cell>
          <cell r="N12373">
            <v>197016</v>
          </cell>
        </row>
        <row r="12374">
          <cell r="M12374">
            <v>1</v>
          </cell>
          <cell r="N12374">
            <v>197016</v>
          </cell>
        </row>
        <row r="12375">
          <cell r="M12375">
            <v>1</v>
          </cell>
          <cell r="N12375">
            <v>197068</v>
          </cell>
        </row>
        <row r="12376">
          <cell r="M12376">
            <v>1</v>
          </cell>
          <cell r="N12376">
            <v>197679</v>
          </cell>
        </row>
        <row r="12377">
          <cell r="M12377">
            <v>2</v>
          </cell>
          <cell r="N12377">
            <v>197988</v>
          </cell>
        </row>
        <row r="12378">
          <cell r="M12378">
            <v>2</v>
          </cell>
          <cell r="N12378">
            <v>197988</v>
          </cell>
        </row>
        <row r="12379">
          <cell r="M12379">
            <v>1</v>
          </cell>
          <cell r="N12379">
            <v>198105</v>
          </cell>
        </row>
        <row r="12380">
          <cell r="M12380">
            <v>1</v>
          </cell>
          <cell r="N12380">
            <v>198374</v>
          </cell>
        </row>
        <row r="12381">
          <cell r="M12381">
            <v>1</v>
          </cell>
          <cell r="N12381">
            <v>198374</v>
          </cell>
        </row>
        <row r="12382">
          <cell r="M12382">
            <v>1</v>
          </cell>
          <cell r="N12382">
            <v>198374</v>
          </cell>
        </row>
        <row r="12383">
          <cell r="M12383">
            <v>1</v>
          </cell>
          <cell r="N12383">
            <v>198374</v>
          </cell>
        </row>
        <row r="12384">
          <cell r="M12384">
            <v>1</v>
          </cell>
          <cell r="N12384">
            <v>198374</v>
          </cell>
        </row>
        <row r="12385">
          <cell r="M12385">
            <v>1</v>
          </cell>
          <cell r="N12385">
            <v>198374</v>
          </cell>
        </row>
        <row r="12386">
          <cell r="M12386">
            <v>1</v>
          </cell>
          <cell r="N12386">
            <v>198374</v>
          </cell>
        </row>
        <row r="12387">
          <cell r="M12387">
            <v>1</v>
          </cell>
          <cell r="N12387">
            <v>197069</v>
          </cell>
        </row>
        <row r="12388">
          <cell r="M12388">
            <v>1</v>
          </cell>
          <cell r="N12388">
            <v>197680</v>
          </cell>
        </row>
        <row r="12389">
          <cell r="M12389">
            <v>1</v>
          </cell>
          <cell r="N12389">
            <v>197680</v>
          </cell>
        </row>
        <row r="12390">
          <cell r="M12390">
            <v>1</v>
          </cell>
          <cell r="N12390">
            <v>197680</v>
          </cell>
        </row>
        <row r="12391">
          <cell r="M12391">
            <v>1</v>
          </cell>
          <cell r="N12391">
            <v>197680</v>
          </cell>
        </row>
        <row r="12392">
          <cell r="M12392">
            <v>1</v>
          </cell>
          <cell r="N12392">
            <v>197680</v>
          </cell>
        </row>
        <row r="12393">
          <cell r="M12393">
            <v>2</v>
          </cell>
          <cell r="N12393">
            <v>197977</v>
          </cell>
        </row>
        <row r="12394">
          <cell r="M12394">
            <v>2</v>
          </cell>
          <cell r="N12394">
            <v>197977</v>
          </cell>
        </row>
        <row r="12395">
          <cell r="M12395">
            <v>2</v>
          </cell>
          <cell r="N12395">
            <v>197977</v>
          </cell>
        </row>
        <row r="12396">
          <cell r="M12396">
            <v>2</v>
          </cell>
          <cell r="N12396">
            <v>197977</v>
          </cell>
        </row>
        <row r="12397">
          <cell r="M12397">
            <v>2</v>
          </cell>
          <cell r="N12397">
            <v>197990</v>
          </cell>
        </row>
        <row r="12398">
          <cell r="M12398">
            <v>2</v>
          </cell>
          <cell r="N12398">
            <v>197990</v>
          </cell>
        </row>
        <row r="12399">
          <cell r="M12399">
            <v>1</v>
          </cell>
          <cell r="N12399">
            <v>198104</v>
          </cell>
        </row>
        <row r="12400">
          <cell r="M12400">
            <v>1</v>
          </cell>
          <cell r="N12400">
            <v>198104</v>
          </cell>
        </row>
        <row r="12401">
          <cell r="M12401">
            <v>1</v>
          </cell>
          <cell r="N12401">
            <v>198104</v>
          </cell>
        </row>
        <row r="12402">
          <cell r="M12402">
            <v>1</v>
          </cell>
          <cell r="N12402">
            <v>198104</v>
          </cell>
        </row>
        <row r="12403">
          <cell r="M12403">
            <v>1</v>
          </cell>
          <cell r="N12403">
            <v>198104</v>
          </cell>
        </row>
        <row r="12404">
          <cell r="M12404">
            <v>1</v>
          </cell>
          <cell r="N12404">
            <v>197044</v>
          </cell>
        </row>
        <row r="12405">
          <cell r="M12405">
            <v>1</v>
          </cell>
          <cell r="N12405">
            <v>197044</v>
          </cell>
        </row>
        <row r="12406">
          <cell r="M12406">
            <v>1</v>
          </cell>
          <cell r="N12406">
            <v>197500</v>
          </cell>
        </row>
        <row r="12407">
          <cell r="M12407">
            <v>1</v>
          </cell>
          <cell r="N12407">
            <v>197500</v>
          </cell>
        </row>
        <row r="12408">
          <cell r="M12408">
            <v>1</v>
          </cell>
          <cell r="N12408">
            <v>197500</v>
          </cell>
        </row>
        <row r="12409">
          <cell r="M12409">
            <v>1</v>
          </cell>
          <cell r="N12409">
            <v>197500</v>
          </cell>
        </row>
        <row r="12410">
          <cell r="M12410">
            <v>1</v>
          </cell>
          <cell r="N12410">
            <v>197500</v>
          </cell>
        </row>
        <row r="12411">
          <cell r="M12411">
            <v>1</v>
          </cell>
          <cell r="N12411">
            <v>197500</v>
          </cell>
        </row>
        <row r="12412">
          <cell r="M12412">
            <v>1</v>
          </cell>
          <cell r="N12412">
            <v>197500</v>
          </cell>
        </row>
        <row r="12413">
          <cell r="M12413">
            <v>1</v>
          </cell>
          <cell r="N12413">
            <v>197890</v>
          </cell>
        </row>
        <row r="12414">
          <cell r="M12414">
            <v>1</v>
          </cell>
          <cell r="N12414">
            <v>198073</v>
          </cell>
        </row>
        <row r="12415">
          <cell r="M12415">
            <v>1</v>
          </cell>
          <cell r="N12415">
            <v>198073</v>
          </cell>
        </row>
        <row r="12416">
          <cell r="M12416">
            <v>1</v>
          </cell>
          <cell r="N12416">
            <v>198073</v>
          </cell>
        </row>
        <row r="12417">
          <cell r="M12417">
            <v>1</v>
          </cell>
          <cell r="N12417">
            <v>198073</v>
          </cell>
        </row>
        <row r="12418">
          <cell r="M12418">
            <v>1</v>
          </cell>
          <cell r="N12418">
            <v>198073</v>
          </cell>
        </row>
        <row r="12419">
          <cell r="M12419">
            <v>1</v>
          </cell>
          <cell r="N12419">
            <v>198073</v>
          </cell>
        </row>
        <row r="12420">
          <cell r="M12420">
            <v>1</v>
          </cell>
          <cell r="N12420">
            <v>198139</v>
          </cell>
        </row>
        <row r="12421">
          <cell r="M12421">
            <v>1</v>
          </cell>
          <cell r="N12421">
            <v>198139</v>
          </cell>
        </row>
        <row r="12422">
          <cell r="M12422">
            <v>1</v>
          </cell>
          <cell r="N12422">
            <v>198139</v>
          </cell>
        </row>
        <row r="12423">
          <cell r="M12423">
            <v>1</v>
          </cell>
          <cell r="N12423">
            <v>198139</v>
          </cell>
        </row>
        <row r="12424">
          <cell r="M12424">
            <v>1</v>
          </cell>
          <cell r="N12424">
            <v>198139</v>
          </cell>
        </row>
        <row r="12425">
          <cell r="M12425">
            <v>1</v>
          </cell>
          <cell r="N12425">
            <v>198141</v>
          </cell>
        </row>
        <row r="12426">
          <cell r="M12426">
            <v>1</v>
          </cell>
          <cell r="N12426">
            <v>198203</v>
          </cell>
        </row>
        <row r="12427">
          <cell r="M12427">
            <v>1</v>
          </cell>
          <cell r="N12427">
            <v>198203</v>
          </cell>
        </row>
        <row r="12428">
          <cell r="M12428">
            <v>1</v>
          </cell>
          <cell r="N12428">
            <v>198204</v>
          </cell>
        </row>
        <row r="12429">
          <cell r="M12429">
            <v>1</v>
          </cell>
          <cell r="N12429">
            <v>198204</v>
          </cell>
        </row>
        <row r="12430">
          <cell r="M12430">
            <v>1</v>
          </cell>
          <cell r="N12430">
            <v>198239</v>
          </cell>
        </row>
        <row r="12431">
          <cell r="M12431">
            <v>1</v>
          </cell>
          <cell r="N12431">
            <v>198239</v>
          </cell>
        </row>
        <row r="12432">
          <cell r="M12432">
            <v>1</v>
          </cell>
          <cell r="N12432">
            <v>198239</v>
          </cell>
        </row>
        <row r="12433">
          <cell r="M12433">
            <v>1</v>
          </cell>
          <cell r="N12433">
            <v>198239</v>
          </cell>
        </row>
        <row r="12434">
          <cell r="M12434">
            <v>1</v>
          </cell>
          <cell r="N12434">
            <v>198239</v>
          </cell>
        </row>
        <row r="12435">
          <cell r="M12435">
            <v>1</v>
          </cell>
          <cell r="N12435">
            <v>198239</v>
          </cell>
        </row>
        <row r="12436">
          <cell r="M12436">
            <v>1</v>
          </cell>
          <cell r="N12436">
            <v>198239</v>
          </cell>
        </row>
        <row r="12437">
          <cell r="M12437">
            <v>1</v>
          </cell>
          <cell r="N12437">
            <v>198239</v>
          </cell>
        </row>
        <row r="12438">
          <cell r="M12438">
            <v>1</v>
          </cell>
          <cell r="N12438">
            <v>198239</v>
          </cell>
        </row>
        <row r="12439">
          <cell r="M12439">
            <v>1</v>
          </cell>
          <cell r="N12439">
            <v>198318</v>
          </cell>
        </row>
        <row r="12440">
          <cell r="M12440">
            <v>1</v>
          </cell>
          <cell r="N12440">
            <v>198318</v>
          </cell>
        </row>
        <row r="12441">
          <cell r="M12441">
            <v>1</v>
          </cell>
          <cell r="N12441">
            <v>198318</v>
          </cell>
        </row>
        <row r="12442">
          <cell r="M12442">
            <v>1</v>
          </cell>
          <cell r="N12442">
            <v>198318</v>
          </cell>
        </row>
        <row r="12443">
          <cell r="M12443">
            <v>1</v>
          </cell>
          <cell r="N12443">
            <v>198318</v>
          </cell>
        </row>
        <row r="12444">
          <cell r="M12444">
            <v>1</v>
          </cell>
          <cell r="N12444">
            <v>198318</v>
          </cell>
        </row>
        <row r="12445">
          <cell r="M12445">
            <v>1</v>
          </cell>
          <cell r="N12445">
            <v>198318</v>
          </cell>
        </row>
        <row r="12446">
          <cell r="M12446">
            <v>1</v>
          </cell>
          <cell r="N12446">
            <v>198318</v>
          </cell>
        </row>
        <row r="12447">
          <cell r="M12447">
            <v>1</v>
          </cell>
          <cell r="N12447">
            <v>198318</v>
          </cell>
        </row>
        <row r="12448">
          <cell r="M12448">
            <v>1</v>
          </cell>
          <cell r="N12448">
            <v>198318</v>
          </cell>
        </row>
        <row r="12449">
          <cell r="M12449">
            <v>1</v>
          </cell>
          <cell r="N12449">
            <v>198318</v>
          </cell>
        </row>
        <row r="12450">
          <cell r="M12450">
            <v>1</v>
          </cell>
          <cell r="N12450">
            <v>198318</v>
          </cell>
        </row>
        <row r="12451">
          <cell r="M12451">
            <v>1</v>
          </cell>
          <cell r="N12451">
            <v>198318</v>
          </cell>
        </row>
        <row r="12452">
          <cell r="M12452">
            <v>1</v>
          </cell>
          <cell r="N12452">
            <v>198318</v>
          </cell>
        </row>
        <row r="12453">
          <cell r="M12453">
            <v>1</v>
          </cell>
          <cell r="N12453">
            <v>198319</v>
          </cell>
        </row>
        <row r="12454">
          <cell r="M12454">
            <v>1</v>
          </cell>
          <cell r="N12454">
            <v>197045</v>
          </cell>
        </row>
        <row r="12455">
          <cell r="M12455">
            <v>2</v>
          </cell>
          <cell r="N12455">
            <v>197501</v>
          </cell>
        </row>
        <row r="12456">
          <cell r="M12456">
            <v>2</v>
          </cell>
          <cell r="N12456">
            <v>197501</v>
          </cell>
        </row>
        <row r="12457">
          <cell r="M12457">
            <v>2</v>
          </cell>
          <cell r="N12457">
            <v>197501</v>
          </cell>
        </row>
        <row r="12458">
          <cell r="M12458">
            <v>1</v>
          </cell>
          <cell r="N12458">
            <v>197681</v>
          </cell>
        </row>
        <row r="12459">
          <cell r="M12459">
            <v>1</v>
          </cell>
          <cell r="N12459">
            <v>197681</v>
          </cell>
        </row>
        <row r="12460">
          <cell r="M12460">
            <v>1</v>
          </cell>
          <cell r="N12460">
            <v>197681</v>
          </cell>
        </row>
        <row r="12461">
          <cell r="M12461">
            <v>1</v>
          </cell>
          <cell r="N12461">
            <v>197681</v>
          </cell>
        </row>
        <row r="12462">
          <cell r="M12462">
            <v>1</v>
          </cell>
          <cell r="N12462">
            <v>197681</v>
          </cell>
        </row>
        <row r="12463">
          <cell r="M12463">
            <v>1</v>
          </cell>
          <cell r="N12463">
            <v>197681</v>
          </cell>
        </row>
        <row r="12464">
          <cell r="M12464">
            <v>1</v>
          </cell>
          <cell r="N12464">
            <v>197681</v>
          </cell>
        </row>
        <row r="12465">
          <cell r="M12465">
            <v>1</v>
          </cell>
          <cell r="N12465">
            <v>197681</v>
          </cell>
        </row>
        <row r="12466">
          <cell r="M12466">
            <v>1</v>
          </cell>
          <cell r="N12466">
            <v>197681</v>
          </cell>
        </row>
        <row r="12467">
          <cell r="M12467">
            <v>1</v>
          </cell>
          <cell r="N12467">
            <v>197681</v>
          </cell>
        </row>
        <row r="12468">
          <cell r="M12468">
            <v>1</v>
          </cell>
          <cell r="N12468">
            <v>197681</v>
          </cell>
        </row>
        <row r="12469">
          <cell r="M12469">
            <v>1</v>
          </cell>
          <cell r="N12469">
            <v>197681</v>
          </cell>
        </row>
        <row r="12470">
          <cell r="M12470">
            <v>1</v>
          </cell>
          <cell r="N12470">
            <v>197681</v>
          </cell>
        </row>
        <row r="12471">
          <cell r="M12471">
            <v>1</v>
          </cell>
          <cell r="N12471">
            <v>197681</v>
          </cell>
        </row>
        <row r="12472">
          <cell r="M12472">
            <v>1</v>
          </cell>
          <cell r="N12472">
            <v>198071</v>
          </cell>
        </row>
        <row r="12473">
          <cell r="M12473">
            <v>1</v>
          </cell>
          <cell r="N12473">
            <v>198071</v>
          </cell>
        </row>
        <row r="12474">
          <cell r="M12474">
            <v>1</v>
          </cell>
          <cell r="N12474">
            <v>198071</v>
          </cell>
        </row>
        <row r="12475">
          <cell r="M12475">
            <v>1</v>
          </cell>
          <cell r="N12475">
            <v>198071</v>
          </cell>
        </row>
        <row r="12476">
          <cell r="M12476">
            <v>1</v>
          </cell>
          <cell r="N12476">
            <v>198071</v>
          </cell>
        </row>
        <row r="12477">
          <cell r="M12477">
            <v>1</v>
          </cell>
          <cell r="N12477">
            <v>198071</v>
          </cell>
        </row>
        <row r="12478">
          <cell r="M12478">
            <v>1</v>
          </cell>
          <cell r="N12478">
            <v>198071</v>
          </cell>
        </row>
        <row r="12479">
          <cell r="M12479">
            <v>1</v>
          </cell>
          <cell r="N12479">
            <v>198071</v>
          </cell>
        </row>
        <row r="12480">
          <cell r="M12480">
            <v>1</v>
          </cell>
          <cell r="N12480">
            <v>198071</v>
          </cell>
        </row>
        <row r="12481">
          <cell r="M12481">
            <v>1</v>
          </cell>
          <cell r="N12481">
            <v>198071</v>
          </cell>
        </row>
        <row r="12482">
          <cell r="M12482">
            <v>1</v>
          </cell>
          <cell r="N12482">
            <v>198229</v>
          </cell>
        </row>
        <row r="12483">
          <cell r="M12483">
            <v>1</v>
          </cell>
          <cell r="N12483">
            <v>198229</v>
          </cell>
        </row>
        <row r="12484">
          <cell r="M12484">
            <v>1</v>
          </cell>
          <cell r="N12484">
            <v>198229</v>
          </cell>
        </row>
        <row r="12485">
          <cell r="M12485">
            <v>1</v>
          </cell>
          <cell r="N12485">
            <v>198229</v>
          </cell>
        </row>
        <row r="12486">
          <cell r="M12486">
            <v>1</v>
          </cell>
          <cell r="N12486">
            <v>198229</v>
          </cell>
        </row>
        <row r="12487">
          <cell r="M12487">
            <v>1</v>
          </cell>
          <cell r="N12487">
            <v>198240</v>
          </cell>
        </row>
        <row r="12488">
          <cell r="M12488">
            <v>1</v>
          </cell>
          <cell r="N12488">
            <v>198240</v>
          </cell>
        </row>
        <row r="12489">
          <cell r="M12489">
            <v>1</v>
          </cell>
          <cell r="N12489">
            <v>198240</v>
          </cell>
        </row>
        <row r="12490">
          <cell r="M12490">
            <v>1</v>
          </cell>
          <cell r="N12490">
            <v>198240</v>
          </cell>
        </row>
        <row r="12491">
          <cell r="M12491">
            <v>1</v>
          </cell>
          <cell r="N12491">
            <v>198240</v>
          </cell>
        </row>
        <row r="12492">
          <cell r="M12492">
            <v>1</v>
          </cell>
          <cell r="N12492">
            <v>198240</v>
          </cell>
        </row>
        <row r="12493">
          <cell r="M12493">
            <v>1</v>
          </cell>
          <cell r="N12493">
            <v>198240</v>
          </cell>
        </row>
        <row r="12494">
          <cell r="M12494">
            <v>1</v>
          </cell>
          <cell r="N12494">
            <v>198240</v>
          </cell>
        </row>
        <row r="12495">
          <cell r="M12495">
            <v>1</v>
          </cell>
          <cell r="N12495">
            <v>198240</v>
          </cell>
        </row>
        <row r="12496">
          <cell r="M12496">
            <v>1</v>
          </cell>
          <cell r="N12496">
            <v>198240</v>
          </cell>
        </row>
        <row r="12497">
          <cell r="M12497">
            <v>1</v>
          </cell>
          <cell r="N12497">
            <v>198240</v>
          </cell>
        </row>
        <row r="12498">
          <cell r="M12498">
            <v>2</v>
          </cell>
          <cell r="N12498" t="str">
            <v>-</v>
          </cell>
        </row>
        <row r="12499">
          <cell r="M12499">
            <v>1</v>
          </cell>
          <cell r="N12499" t="str">
            <v>-</v>
          </cell>
        </row>
        <row r="12500">
          <cell r="M12500">
            <v>1</v>
          </cell>
          <cell r="N12500" t="str">
            <v>-</v>
          </cell>
        </row>
        <row r="12501">
          <cell r="M12501">
            <v>1</v>
          </cell>
          <cell r="N12501" t="str">
            <v>-</v>
          </cell>
        </row>
        <row r="12502">
          <cell r="M12502">
            <v>1</v>
          </cell>
          <cell r="N12502">
            <v>197046</v>
          </cell>
        </row>
        <row r="12503">
          <cell r="M12503">
            <v>1</v>
          </cell>
          <cell r="N12503">
            <v>197502</v>
          </cell>
        </row>
        <row r="12504">
          <cell r="M12504">
            <v>1</v>
          </cell>
          <cell r="N12504">
            <v>197502</v>
          </cell>
        </row>
        <row r="12505">
          <cell r="M12505">
            <v>1</v>
          </cell>
          <cell r="N12505">
            <v>197502</v>
          </cell>
        </row>
        <row r="12506">
          <cell r="M12506">
            <v>1</v>
          </cell>
          <cell r="N12506">
            <v>197682</v>
          </cell>
        </row>
        <row r="12507">
          <cell r="M12507">
            <v>1</v>
          </cell>
          <cell r="N12507">
            <v>197682</v>
          </cell>
        </row>
        <row r="12508">
          <cell r="M12508">
            <v>1</v>
          </cell>
          <cell r="N12508">
            <v>197901</v>
          </cell>
        </row>
        <row r="12509">
          <cell r="M12509">
            <v>1</v>
          </cell>
          <cell r="N12509">
            <v>197941</v>
          </cell>
        </row>
        <row r="12510">
          <cell r="M12510">
            <v>1</v>
          </cell>
          <cell r="N12510">
            <v>198069</v>
          </cell>
        </row>
        <row r="12511">
          <cell r="M12511">
            <v>1</v>
          </cell>
          <cell r="N12511">
            <v>198069</v>
          </cell>
        </row>
        <row r="12512">
          <cell r="M12512">
            <v>1</v>
          </cell>
          <cell r="N12512">
            <v>198069</v>
          </cell>
        </row>
        <row r="12513">
          <cell r="M12513">
            <v>1</v>
          </cell>
          <cell r="N12513">
            <v>198069</v>
          </cell>
        </row>
        <row r="12514">
          <cell r="M12514">
            <v>1</v>
          </cell>
          <cell r="N12514">
            <v>198069</v>
          </cell>
        </row>
        <row r="12515">
          <cell r="M12515">
            <v>1</v>
          </cell>
          <cell r="N12515">
            <v>198069</v>
          </cell>
        </row>
        <row r="12516">
          <cell r="M12516">
            <v>1</v>
          </cell>
          <cell r="N12516">
            <v>198241</v>
          </cell>
        </row>
        <row r="12517">
          <cell r="M12517">
            <v>1</v>
          </cell>
          <cell r="N12517">
            <v>198241</v>
          </cell>
        </row>
        <row r="12518">
          <cell r="M12518">
            <v>1</v>
          </cell>
          <cell r="N12518">
            <v>198241</v>
          </cell>
        </row>
        <row r="12519">
          <cell r="M12519">
            <v>2</v>
          </cell>
          <cell r="N12519" t="str">
            <v>-</v>
          </cell>
        </row>
        <row r="12520">
          <cell r="M12520">
            <v>1</v>
          </cell>
          <cell r="N12520" t="str">
            <v>-</v>
          </cell>
        </row>
        <row r="12521">
          <cell r="M12521">
            <v>1</v>
          </cell>
          <cell r="N12521" t="str">
            <v>-</v>
          </cell>
        </row>
        <row r="12522">
          <cell r="M12522">
            <v>1</v>
          </cell>
          <cell r="N12522" t="str">
            <v>-</v>
          </cell>
        </row>
        <row r="12523">
          <cell r="M12523">
            <v>1</v>
          </cell>
          <cell r="N12523">
            <v>197074</v>
          </cell>
        </row>
        <row r="12524">
          <cell r="M12524">
            <v>1</v>
          </cell>
          <cell r="N12524">
            <v>197683</v>
          </cell>
        </row>
        <row r="12525">
          <cell r="M12525">
            <v>1</v>
          </cell>
          <cell r="N12525">
            <v>197683</v>
          </cell>
        </row>
        <row r="12526">
          <cell r="M12526">
            <v>1</v>
          </cell>
          <cell r="N12526">
            <v>197683</v>
          </cell>
        </row>
        <row r="12527">
          <cell r="M12527">
            <v>1</v>
          </cell>
          <cell r="N12527">
            <v>197683</v>
          </cell>
        </row>
        <row r="12528">
          <cell r="M12528">
            <v>1</v>
          </cell>
          <cell r="N12528">
            <v>197994</v>
          </cell>
        </row>
        <row r="12529">
          <cell r="M12529">
            <v>1</v>
          </cell>
          <cell r="N12529">
            <v>198113</v>
          </cell>
        </row>
        <row r="12530">
          <cell r="M12530">
            <v>1</v>
          </cell>
          <cell r="N12530">
            <v>198113</v>
          </cell>
        </row>
        <row r="12531">
          <cell r="M12531">
            <v>1</v>
          </cell>
          <cell r="N12531">
            <v>198113</v>
          </cell>
        </row>
        <row r="12532">
          <cell r="M12532">
            <v>1</v>
          </cell>
          <cell r="N12532">
            <v>198113</v>
          </cell>
        </row>
        <row r="12533">
          <cell r="M12533">
            <v>1</v>
          </cell>
          <cell r="N12533">
            <v>198113</v>
          </cell>
        </row>
        <row r="12534">
          <cell r="M12534">
            <v>1</v>
          </cell>
          <cell r="N12534">
            <v>198225</v>
          </cell>
        </row>
        <row r="12535">
          <cell r="M12535">
            <v>1</v>
          </cell>
          <cell r="N12535">
            <v>197075</v>
          </cell>
        </row>
        <row r="12536">
          <cell r="M12536">
            <v>1</v>
          </cell>
          <cell r="N12536">
            <v>198115</v>
          </cell>
        </row>
        <row r="12537">
          <cell r="M12537">
            <v>1</v>
          </cell>
          <cell r="N12537">
            <v>198115</v>
          </cell>
        </row>
        <row r="12538">
          <cell r="M12538">
            <v>1</v>
          </cell>
          <cell r="N12538">
            <v>198226</v>
          </cell>
        </row>
        <row r="12539">
          <cell r="M12539">
            <v>1</v>
          </cell>
          <cell r="N12539" t="str">
            <v>-</v>
          </cell>
        </row>
        <row r="12540">
          <cell r="M12540">
            <v>1</v>
          </cell>
          <cell r="N12540" t="str">
            <v>-</v>
          </cell>
        </row>
        <row r="12541">
          <cell r="M12541">
            <v>1</v>
          </cell>
          <cell r="N12541">
            <v>196877</v>
          </cell>
        </row>
        <row r="12542">
          <cell r="M12542">
            <v>1</v>
          </cell>
          <cell r="N12542">
            <v>196877</v>
          </cell>
        </row>
        <row r="12543">
          <cell r="M12543">
            <v>1</v>
          </cell>
          <cell r="N12543">
            <v>196877</v>
          </cell>
        </row>
        <row r="12544">
          <cell r="M12544">
            <v>1</v>
          </cell>
          <cell r="N12544">
            <v>196877</v>
          </cell>
        </row>
        <row r="12545">
          <cell r="M12545">
            <v>1</v>
          </cell>
          <cell r="N12545">
            <v>197563</v>
          </cell>
        </row>
        <row r="12546">
          <cell r="M12546">
            <v>1</v>
          </cell>
          <cell r="N12546" t="str">
            <v>-</v>
          </cell>
        </row>
        <row r="12547">
          <cell r="M12547">
            <v>1</v>
          </cell>
          <cell r="N12547" t="str">
            <v>-</v>
          </cell>
        </row>
        <row r="12548">
          <cell r="M12548">
            <v>1</v>
          </cell>
          <cell r="N12548" t="str">
            <v>-</v>
          </cell>
        </row>
        <row r="12549">
          <cell r="M12549">
            <v>1</v>
          </cell>
          <cell r="N12549" t="str">
            <v>-</v>
          </cell>
        </row>
        <row r="12550">
          <cell r="M12550">
            <v>1</v>
          </cell>
          <cell r="N12550" t="str">
            <v>-</v>
          </cell>
        </row>
        <row r="12551">
          <cell r="M12551">
            <v>1</v>
          </cell>
          <cell r="N12551" t="str">
            <v>-</v>
          </cell>
        </row>
        <row r="12552">
          <cell r="M12552">
            <v>2</v>
          </cell>
          <cell r="N12552" t="str">
            <v>-</v>
          </cell>
        </row>
        <row r="12553">
          <cell r="M12553">
            <v>1</v>
          </cell>
          <cell r="N12553" t="str">
            <v>-</v>
          </cell>
        </row>
        <row r="12554">
          <cell r="M12554">
            <v>1</v>
          </cell>
          <cell r="N12554">
            <v>196764</v>
          </cell>
        </row>
        <row r="12555">
          <cell r="M12555">
            <v>1</v>
          </cell>
          <cell r="N12555">
            <v>197011</v>
          </cell>
        </row>
        <row r="12556">
          <cell r="M12556">
            <v>1</v>
          </cell>
          <cell r="N12556">
            <v>197686</v>
          </cell>
        </row>
        <row r="12557">
          <cell r="M12557">
            <v>1</v>
          </cell>
          <cell r="N12557">
            <v>197686</v>
          </cell>
        </row>
        <row r="12558">
          <cell r="M12558">
            <v>1</v>
          </cell>
          <cell r="N12558">
            <v>197686</v>
          </cell>
        </row>
        <row r="12559">
          <cell r="M12559">
            <v>1</v>
          </cell>
          <cell r="N12559">
            <v>197686</v>
          </cell>
        </row>
        <row r="12560">
          <cell r="M12560">
            <v>2</v>
          </cell>
          <cell r="N12560">
            <v>197957</v>
          </cell>
        </row>
        <row r="12561">
          <cell r="M12561">
            <v>2</v>
          </cell>
          <cell r="N12561">
            <v>197957</v>
          </cell>
        </row>
        <row r="12562">
          <cell r="M12562">
            <v>1</v>
          </cell>
          <cell r="N12562">
            <v>198097</v>
          </cell>
        </row>
        <row r="12563">
          <cell r="M12563">
            <v>1</v>
          </cell>
          <cell r="N12563">
            <v>198097</v>
          </cell>
        </row>
        <row r="12564">
          <cell r="M12564">
            <v>1</v>
          </cell>
          <cell r="N12564">
            <v>198097</v>
          </cell>
        </row>
        <row r="12565">
          <cell r="M12565">
            <v>1</v>
          </cell>
          <cell r="N12565">
            <v>198368</v>
          </cell>
        </row>
        <row r="12566">
          <cell r="M12566">
            <v>1</v>
          </cell>
          <cell r="N12566">
            <v>198368</v>
          </cell>
        </row>
        <row r="12567">
          <cell r="M12567">
            <v>1</v>
          </cell>
          <cell r="N12567">
            <v>198368</v>
          </cell>
        </row>
        <row r="12568">
          <cell r="M12568">
            <v>1</v>
          </cell>
          <cell r="N12568">
            <v>198368</v>
          </cell>
        </row>
        <row r="12569">
          <cell r="M12569">
            <v>1</v>
          </cell>
          <cell r="N12569">
            <v>198368</v>
          </cell>
        </row>
        <row r="12570">
          <cell r="M12570">
            <v>1</v>
          </cell>
          <cell r="N12570" t="str">
            <v>-</v>
          </cell>
        </row>
        <row r="12571">
          <cell r="M12571">
            <v>1</v>
          </cell>
          <cell r="N12571" t="str">
            <v>-</v>
          </cell>
        </row>
        <row r="12572">
          <cell r="M12572">
            <v>1</v>
          </cell>
          <cell r="N12572">
            <v>197099</v>
          </cell>
        </row>
        <row r="12573">
          <cell r="M12573">
            <v>1</v>
          </cell>
          <cell r="N12573">
            <v>197490</v>
          </cell>
        </row>
        <row r="12574">
          <cell r="M12574">
            <v>1</v>
          </cell>
          <cell r="N12574">
            <v>197490</v>
          </cell>
        </row>
        <row r="12575">
          <cell r="M12575">
            <v>1</v>
          </cell>
          <cell r="N12575">
            <v>197490</v>
          </cell>
        </row>
        <row r="12576">
          <cell r="M12576">
            <v>1</v>
          </cell>
          <cell r="N12576">
            <v>197490</v>
          </cell>
        </row>
        <row r="12577">
          <cell r="M12577">
            <v>1</v>
          </cell>
          <cell r="N12577">
            <v>197490</v>
          </cell>
        </row>
        <row r="12578">
          <cell r="M12578">
            <v>2</v>
          </cell>
          <cell r="N12578">
            <v>197959</v>
          </cell>
        </row>
        <row r="12579">
          <cell r="M12579">
            <v>2</v>
          </cell>
          <cell r="N12579">
            <v>197959</v>
          </cell>
        </row>
        <row r="12580">
          <cell r="M12580">
            <v>2</v>
          </cell>
          <cell r="N12580">
            <v>197959</v>
          </cell>
        </row>
        <row r="12581">
          <cell r="M12581">
            <v>2</v>
          </cell>
          <cell r="N12581">
            <v>197959</v>
          </cell>
        </row>
        <row r="12582">
          <cell r="M12582">
            <v>2</v>
          </cell>
          <cell r="N12582">
            <v>197959</v>
          </cell>
        </row>
        <row r="12583">
          <cell r="M12583">
            <v>2</v>
          </cell>
          <cell r="N12583">
            <v>197959</v>
          </cell>
        </row>
        <row r="12584">
          <cell r="M12584">
            <v>2</v>
          </cell>
          <cell r="N12584">
            <v>197959</v>
          </cell>
        </row>
        <row r="12585">
          <cell r="M12585">
            <v>2</v>
          </cell>
          <cell r="N12585">
            <v>197959</v>
          </cell>
        </row>
        <row r="12586">
          <cell r="M12586">
            <v>2</v>
          </cell>
          <cell r="N12586">
            <v>197966</v>
          </cell>
        </row>
        <row r="12587">
          <cell r="M12587">
            <v>2</v>
          </cell>
          <cell r="N12587">
            <v>197966</v>
          </cell>
        </row>
        <row r="12588">
          <cell r="M12588">
            <v>2</v>
          </cell>
          <cell r="N12588">
            <v>197966</v>
          </cell>
        </row>
        <row r="12589">
          <cell r="M12589">
            <v>2</v>
          </cell>
          <cell r="N12589">
            <v>197966</v>
          </cell>
        </row>
        <row r="12590">
          <cell r="M12590">
            <v>2</v>
          </cell>
          <cell r="N12590">
            <v>197966</v>
          </cell>
        </row>
        <row r="12591">
          <cell r="M12591">
            <v>1</v>
          </cell>
          <cell r="N12591">
            <v>198253</v>
          </cell>
        </row>
        <row r="12592">
          <cell r="M12592">
            <v>1</v>
          </cell>
          <cell r="N12592">
            <v>198253</v>
          </cell>
        </row>
        <row r="12593">
          <cell r="M12593">
            <v>1</v>
          </cell>
          <cell r="N12593">
            <v>198253</v>
          </cell>
        </row>
        <row r="12594">
          <cell r="M12594">
            <v>1</v>
          </cell>
          <cell r="N12594">
            <v>198253</v>
          </cell>
        </row>
        <row r="12595">
          <cell r="M12595">
            <v>2</v>
          </cell>
          <cell r="N12595" t="str">
            <v>-</v>
          </cell>
        </row>
        <row r="12596">
          <cell r="M12596">
            <v>1</v>
          </cell>
          <cell r="N12596">
            <v>197065</v>
          </cell>
        </row>
        <row r="12597">
          <cell r="M12597">
            <v>1</v>
          </cell>
          <cell r="N12597">
            <v>197688</v>
          </cell>
        </row>
        <row r="12598">
          <cell r="M12598">
            <v>1</v>
          </cell>
          <cell r="N12598">
            <v>197688</v>
          </cell>
        </row>
        <row r="12599">
          <cell r="M12599">
            <v>1</v>
          </cell>
          <cell r="N12599">
            <v>197688</v>
          </cell>
        </row>
        <row r="12600">
          <cell r="M12600">
            <v>1</v>
          </cell>
          <cell r="N12600">
            <v>197688</v>
          </cell>
        </row>
        <row r="12601">
          <cell r="M12601">
            <v>1</v>
          </cell>
          <cell r="N12601">
            <v>197688</v>
          </cell>
        </row>
        <row r="12602">
          <cell r="M12602">
            <v>1</v>
          </cell>
          <cell r="N12602">
            <v>198103</v>
          </cell>
        </row>
        <row r="12603">
          <cell r="M12603">
            <v>2</v>
          </cell>
          <cell r="N12603">
            <v>198220</v>
          </cell>
        </row>
        <row r="12604">
          <cell r="M12604">
            <v>2</v>
          </cell>
          <cell r="N12604">
            <v>198220</v>
          </cell>
        </row>
        <row r="12605">
          <cell r="M12605">
            <v>1</v>
          </cell>
          <cell r="N12605">
            <v>198246</v>
          </cell>
        </row>
        <row r="12606">
          <cell r="M12606">
            <v>1</v>
          </cell>
          <cell r="N12606">
            <v>198246</v>
          </cell>
        </row>
        <row r="12607">
          <cell r="M12607">
            <v>1</v>
          </cell>
          <cell r="N12607">
            <v>198246</v>
          </cell>
        </row>
        <row r="12608">
          <cell r="M12608">
            <v>1</v>
          </cell>
          <cell r="N12608" t="str">
            <v>-</v>
          </cell>
        </row>
        <row r="12609">
          <cell r="M12609">
            <v>2</v>
          </cell>
          <cell r="N12609" t="str">
            <v>-</v>
          </cell>
        </row>
        <row r="12610">
          <cell r="M12610">
            <v>1</v>
          </cell>
          <cell r="N12610">
            <v>197066</v>
          </cell>
        </row>
        <row r="12611">
          <cell r="M12611">
            <v>1</v>
          </cell>
          <cell r="N12611">
            <v>197066</v>
          </cell>
        </row>
        <row r="12612">
          <cell r="M12612">
            <v>1</v>
          </cell>
          <cell r="N12612">
            <v>197689</v>
          </cell>
        </row>
        <row r="12613">
          <cell r="M12613">
            <v>1</v>
          </cell>
          <cell r="N12613">
            <v>197689</v>
          </cell>
        </row>
        <row r="12614">
          <cell r="M12614">
            <v>1</v>
          </cell>
          <cell r="N12614">
            <v>197689</v>
          </cell>
        </row>
        <row r="12615">
          <cell r="M12615">
            <v>1</v>
          </cell>
          <cell r="N12615">
            <v>197689</v>
          </cell>
        </row>
        <row r="12616">
          <cell r="M12616">
            <v>1</v>
          </cell>
          <cell r="N12616">
            <v>197689</v>
          </cell>
        </row>
        <row r="12617">
          <cell r="M12617">
            <v>2</v>
          </cell>
          <cell r="N12617">
            <v>197971</v>
          </cell>
        </row>
        <row r="12618">
          <cell r="M12618">
            <v>2</v>
          </cell>
          <cell r="N12618">
            <v>197971</v>
          </cell>
        </row>
        <row r="12619">
          <cell r="M12619">
            <v>2</v>
          </cell>
          <cell r="N12619">
            <v>197971</v>
          </cell>
        </row>
        <row r="12620">
          <cell r="M12620">
            <v>2</v>
          </cell>
          <cell r="N12620">
            <v>197971</v>
          </cell>
        </row>
        <row r="12621">
          <cell r="M12621">
            <v>2</v>
          </cell>
          <cell r="N12621">
            <v>197971</v>
          </cell>
        </row>
        <row r="12622">
          <cell r="M12622">
            <v>2</v>
          </cell>
          <cell r="N12622">
            <v>197971</v>
          </cell>
        </row>
        <row r="12623">
          <cell r="M12623">
            <v>2</v>
          </cell>
          <cell r="N12623">
            <v>197975</v>
          </cell>
        </row>
        <row r="12624">
          <cell r="M12624">
            <v>2</v>
          </cell>
          <cell r="N12624">
            <v>197975</v>
          </cell>
        </row>
        <row r="12625">
          <cell r="M12625">
            <v>2</v>
          </cell>
          <cell r="N12625">
            <v>197975</v>
          </cell>
        </row>
        <row r="12626">
          <cell r="M12626">
            <v>2</v>
          </cell>
          <cell r="N12626">
            <v>197975</v>
          </cell>
        </row>
        <row r="12627">
          <cell r="M12627">
            <v>2</v>
          </cell>
          <cell r="N12627">
            <v>197975</v>
          </cell>
        </row>
        <row r="12628">
          <cell r="M12628">
            <v>2</v>
          </cell>
          <cell r="N12628">
            <v>197975</v>
          </cell>
        </row>
        <row r="12629">
          <cell r="M12629">
            <v>2</v>
          </cell>
          <cell r="N12629">
            <v>197975</v>
          </cell>
        </row>
        <row r="12630">
          <cell r="M12630">
            <v>2</v>
          </cell>
          <cell r="N12630">
            <v>197975</v>
          </cell>
        </row>
        <row r="12631">
          <cell r="M12631">
            <v>1</v>
          </cell>
          <cell r="N12631">
            <v>198101</v>
          </cell>
        </row>
        <row r="12632">
          <cell r="M12632">
            <v>1</v>
          </cell>
          <cell r="N12632">
            <v>198101</v>
          </cell>
        </row>
        <row r="12633">
          <cell r="M12633">
            <v>1</v>
          </cell>
          <cell r="N12633">
            <v>198101</v>
          </cell>
        </row>
        <row r="12634">
          <cell r="M12634">
            <v>1</v>
          </cell>
          <cell r="N12634">
            <v>198101</v>
          </cell>
        </row>
        <row r="12635">
          <cell r="M12635">
            <v>1</v>
          </cell>
          <cell r="N12635">
            <v>198101</v>
          </cell>
        </row>
        <row r="12636">
          <cell r="M12636">
            <v>1</v>
          </cell>
          <cell r="N12636">
            <v>198101</v>
          </cell>
        </row>
        <row r="12637">
          <cell r="M12637">
            <v>1</v>
          </cell>
          <cell r="N12637">
            <v>198101</v>
          </cell>
        </row>
        <row r="12638">
          <cell r="M12638">
            <v>1</v>
          </cell>
          <cell r="N12638">
            <v>198101</v>
          </cell>
        </row>
        <row r="12639">
          <cell r="M12639">
            <v>3</v>
          </cell>
          <cell r="N12639">
            <v>198223</v>
          </cell>
        </row>
        <row r="12640">
          <cell r="M12640">
            <v>3</v>
          </cell>
          <cell r="N12640">
            <v>198224</v>
          </cell>
        </row>
        <row r="12641">
          <cell r="M12641">
            <v>1</v>
          </cell>
          <cell r="N12641">
            <v>198247</v>
          </cell>
        </row>
        <row r="12642">
          <cell r="M12642">
            <v>1</v>
          </cell>
          <cell r="N12642">
            <v>198247</v>
          </cell>
        </row>
        <row r="12643">
          <cell r="M12643">
            <v>1</v>
          </cell>
          <cell r="N12643">
            <v>198247</v>
          </cell>
        </row>
        <row r="12644">
          <cell r="M12644">
            <v>1</v>
          </cell>
          <cell r="N12644">
            <v>198247</v>
          </cell>
        </row>
        <row r="12645">
          <cell r="M12645">
            <v>1</v>
          </cell>
          <cell r="N12645">
            <v>198247</v>
          </cell>
        </row>
        <row r="12646">
          <cell r="M12646">
            <v>1</v>
          </cell>
          <cell r="N12646">
            <v>197092</v>
          </cell>
        </row>
        <row r="12647">
          <cell r="M12647">
            <v>1</v>
          </cell>
          <cell r="N12647">
            <v>197092</v>
          </cell>
        </row>
        <row r="12648">
          <cell r="M12648">
            <v>1</v>
          </cell>
          <cell r="N12648">
            <v>197488</v>
          </cell>
        </row>
        <row r="12649">
          <cell r="M12649">
            <v>1</v>
          </cell>
          <cell r="N12649">
            <v>197488</v>
          </cell>
        </row>
        <row r="12650">
          <cell r="M12650">
            <v>1</v>
          </cell>
          <cell r="N12650">
            <v>198054</v>
          </cell>
        </row>
        <row r="12651">
          <cell r="M12651">
            <v>1</v>
          </cell>
          <cell r="N12651">
            <v>198054</v>
          </cell>
        </row>
        <row r="12652">
          <cell r="M12652">
            <v>1</v>
          </cell>
          <cell r="N12652">
            <v>198054</v>
          </cell>
        </row>
        <row r="12653">
          <cell r="M12653">
            <v>1</v>
          </cell>
          <cell r="N12653">
            <v>198234</v>
          </cell>
        </row>
        <row r="12654">
          <cell r="M12654">
            <v>1</v>
          </cell>
          <cell r="N12654">
            <v>198234</v>
          </cell>
        </row>
        <row r="12655">
          <cell r="M12655">
            <v>1</v>
          </cell>
          <cell r="N12655">
            <v>198234</v>
          </cell>
        </row>
        <row r="12656">
          <cell r="M12656">
            <v>1</v>
          </cell>
          <cell r="N12656">
            <v>198234</v>
          </cell>
        </row>
        <row r="12657">
          <cell r="M12657">
            <v>1</v>
          </cell>
          <cell r="N12657">
            <v>198312</v>
          </cell>
        </row>
        <row r="12658">
          <cell r="M12658">
            <v>1</v>
          </cell>
          <cell r="N12658">
            <v>198312</v>
          </cell>
        </row>
        <row r="12659">
          <cell r="M12659">
            <v>1</v>
          </cell>
          <cell r="N12659">
            <v>198312</v>
          </cell>
        </row>
        <row r="12660">
          <cell r="M12660">
            <v>1</v>
          </cell>
          <cell r="N12660">
            <v>198312</v>
          </cell>
        </row>
        <row r="12661">
          <cell r="M12661">
            <v>1</v>
          </cell>
          <cell r="N12661">
            <v>198312</v>
          </cell>
        </row>
        <row r="12662">
          <cell r="M12662">
            <v>1</v>
          </cell>
          <cell r="N12662">
            <v>198312</v>
          </cell>
        </row>
        <row r="12663">
          <cell r="M12663">
            <v>1</v>
          </cell>
          <cell r="N12663">
            <v>198312</v>
          </cell>
        </row>
        <row r="12664">
          <cell r="M12664">
            <v>1</v>
          </cell>
          <cell r="N12664">
            <v>198312</v>
          </cell>
        </row>
        <row r="12665">
          <cell r="M12665">
            <v>1</v>
          </cell>
          <cell r="N12665">
            <v>198313</v>
          </cell>
        </row>
        <row r="12666">
          <cell r="M12666">
            <v>1</v>
          </cell>
          <cell r="N12666">
            <v>198313</v>
          </cell>
        </row>
        <row r="12667">
          <cell r="M12667">
            <v>1</v>
          </cell>
          <cell r="N12667">
            <v>198313</v>
          </cell>
        </row>
        <row r="12668">
          <cell r="M12668">
            <v>1</v>
          </cell>
          <cell r="N12668" t="str">
            <v>-</v>
          </cell>
        </row>
        <row r="12669">
          <cell r="M12669">
            <v>1</v>
          </cell>
          <cell r="N12669">
            <v>197093</v>
          </cell>
        </row>
        <row r="12670">
          <cell r="M12670">
            <v>1</v>
          </cell>
          <cell r="N12670">
            <v>197493</v>
          </cell>
        </row>
        <row r="12671">
          <cell r="M12671">
            <v>1</v>
          </cell>
          <cell r="N12671">
            <v>197493</v>
          </cell>
        </row>
        <row r="12672">
          <cell r="M12672">
            <v>1</v>
          </cell>
          <cell r="N12672">
            <v>197493</v>
          </cell>
        </row>
        <row r="12673">
          <cell r="M12673">
            <v>1</v>
          </cell>
          <cell r="N12673">
            <v>197493</v>
          </cell>
        </row>
        <row r="12674">
          <cell r="M12674">
            <v>1</v>
          </cell>
          <cell r="N12674">
            <v>197690</v>
          </cell>
        </row>
        <row r="12675">
          <cell r="M12675">
            <v>1</v>
          </cell>
          <cell r="N12675">
            <v>197690</v>
          </cell>
        </row>
        <row r="12676">
          <cell r="M12676">
            <v>1</v>
          </cell>
          <cell r="N12676">
            <v>197690</v>
          </cell>
        </row>
        <row r="12677">
          <cell r="M12677">
            <v>1</v>
          </cell>
          <cell r="N12677">
            <v>197690</v>
          </cell>
        </row>
        <row r="12678">
          <cell r="M12678">
            <v>1</v>
          </cell>
          <cell r="N12678">
            <v>197690</v>
          </cell>
        </row>
        <row r="12679">
          <cell r="M12679">
            <v>1</v>
          </cell>
          <cell r="N12679">
            <v>197690</v>
          </cell>
        </row>
        <row r="12680">
          <cell r="M12680">
            <v>1</v>
          </cell>
          <cell r="N12680">
            <v>197908</v>
          </cell>
        </row>
        <row r="12681">
          <cell r="M12681">
            <v>1</v>
          </cell>
          <cell r="N12681">
            <v>197908</v>
          </cell>
        </row>
        <row r="12682">
          <cell r="M12682">
            <v>1</v>
          </cell>
          <cell r="N12682">
            <v>197908</v>
          </cell>
        </row>
        <row r="12683">
          <cell r="M12683">
            <v>1</v>
          </cell>
          <cell r="N12683">
            <v>198056</v>
          </cell>
        </row>
        <row r="12684">
          <cell r="M12684">
            <v>1</v>
          </cell>
          <cell r="N12684">
            <v>198056</v>
          </cell>
        </row>
        <row r="12685">
          <cell r="M12685">
            <v>1</v>
          </cell>
          <cell r="N12685">
            <v>198056</v>
          </cell>
        </row>
        <row r="12686">
          <cell r="M12686">
            <v>1</v>
          </cell>
          <cell r="N12686">
            <v>198056</v>
          </cell>
        </row>
        <row r="12687">
          <cell r="M12687">
            <v>1</v>
          </cell>
          <cell r="N12687">
            <v>198056</v>
          </cell>
        </row>
        <row r="12688">
          <cell r="M12688">
            <v>1</v>
          </cell>
          <cell r="N12688">
            <v>198056</v>
          </cell>
        </row>
        <row r="12689">
          <cell r="M12689">
            <v>1</v>
          </cell>
          <cell r="N12689">
            <v>198056</v>
          </cell>
        </row>
        <row r="12690">
          <cell r="M12690">
            <v>1</v>
          </cell>
          <cell r="N12690">
            <v>198235</v>
          </cell>
        </row>
        <row r="12691">
          <cell r="M12691">
            <v>1</v>
          </cell>
          <cell r="N12691">
            <v>198235</v>
          </cell>
        </row>
        <row r="12692">
          <cell r="M12692">
            <v>1</v>
          </cell>
          <cell r="N12692">
            <v>198235</v>
          </cell>
        </row>
        <row r="12693">
          <cell r="M12693">
            <v>1</v>
          </cell>
          <cell r="N12693">
            <v>198235</v>
          </cell>
        </row>
        <row r="12694">
          <cell r="M12694">
            <v>1</v>
          </cell>
          <cell r="N12694">
            <v>198235</v>
          </cell>
        </row>
        <row r="12695">
          <cell r="M12695">
            <v>1</v>
          </cell>
          <cell r="N12695">
            <v>198235</v>
          </cell>
        </row>
        <row r="12696">
          <cell r="M12696">
            <v>1</v>
          </cell>
          <cell r="N12696">
            <v>197085</v>
          </cell>
        </row>
        <row r="12697">
          <cell r="M12697">
            <v>1</v>
          </cell>
          <cell r="N12697">
            <v>197085</v>
          </cell>
        </row>
        <row r="12698">
          <cell r="M12698">
            <v>1</v>
          </cell>
          <cell r="N12698">
            <v>197691</v>
          </cell>
        </row>
        <row r="12699">
          <cell r="M12699">
            <v>1</v>
          </cell>
          <cell r="N12699">
            <v>197691</v>
          </cell>
        </row>
        <row r="12700">
          <cell r="M12700">
            <v>1</v>
          </cell>
          <cell r="N12700">
            <v>197691</v>
          </cell>
        </row>
        <row r="12701">
          <cell r="M12701">
            <v>1</v>
          </cell>
          <cell r="N12701">
            <v>197691</v>
          </cell>
        </row>
        <row r="12702">
          <cell r="M12702">
            <v>1</v>
          </cell>
          <cell r="N12702">
            <v>197691</v>
          </cell>
        </row>
        <row r="12703">
          <cell r="M12703">
            <v>1</v>
          </cell>
          <cell r="N12703">
            <v>197691</v>
          </cell>
        </row>
        <row r="12704">
          <cell r="M12704">
            <v>1</v>
          </cell>
          <cell r="N12704">
            <v>197691</v>
          </cell>
        </row>
        <row r="12705">
          <cell r="M12705">
            <v>1</v>
          </cell>
          <cell r="N12705">
            <v>197691</v>
          </cell>
        </row>
        <row r="12706">
          <cell r="M12706">
            <v>1</v>
          </cell>
          <cell r="N12706">
            <v>197691</v>
          </cell>
        </row>
        <row r="12707">
          <cell r="M12707">
            <v>1</v>
          </cell>
          <cell r="N12707">
            <v>197691</v>
          </cell>
        </row>
        <row r="12708">
          <cell r="M12708">
            <v>2</v>
          </cell>
          <cell r="N12708">
            <v>198000</v>
          </cell>
        </row>
        <row r="12709">
          <cell r="M12709">
            <v>2</v>
          </cell>
          <cell r="N12709">
            <v>198002</v>
          </cell>
        </row>
        <row r="12710">
          <cell r="M12710">
            <v>2</v>
          </cell>
          <cell r="N12710">
            <v>198002</v>
          </cell>
        </row>
        <row r="12711">
          <cell r="M12711">
            <v>1</v>
          </cell>
          <cell r="N12711">
            <v>198250</v>
          </cell>
        </row>
        <row r="12712">
          <cell r="M12712">
            <v>1</v>
          </cell>
          <cell r="N12712">
            <v>198892</v>
          </cell>
        </row>
        <row r="12713">
          <cell r="M12713">
            <v>1</v>
          </cell>
          <cell r="N12713">
            <v>198892</v>
          </cell>
        </row>
        <row r="12714">
          <cell r="M12714">
            <v>1</v>
          </cell>
          <cell r="N12714">
            <v>198892</v>
          </cell>
        </row>
        <row r="12715">
          <cell r="M12715">
            <v>1</v>
          </cell>
          <cell r="N12715">
            <v>198892</v>
          </cell>
        </row>
        <row r="12716">
          <cell r="M12716">
            <v>1</v>
          </cell>
          <cell r="N12716" t="str">
            <v>-</v>
          </cell>
        </row>
        <row r="12717">
          <cell r="M12717">
            <v>1</v>
          </cell>
          <cell r="N12717" t="str">
            <v>-</v>
          </cell>
        </row>
        <row r="12718">
          <cell r="M12718">
            <v>2</v>
          </cell>
          <cell r="N12718">
            <v>197933</v>
          </cell>
        </row>
        <row r="12719">
          <cell r="M12719">
            <v>1</v>
          </cell>
          <cell r="N12719">
            <v>198061</v>
          </cell>
        </row>
        <row r="12720">
          <cell r="M12720">
            <v>1</v>
          </cell>
          <cell r="N12720">
            <v>198061</v>
          </cell>
        </row>
        <row r="12721">
          <cell r="M12721">
            <v>1</v>
          </cell>
          <cell r="N12721">
            <v>198236</v>
          </cell>
        </row>
        <row r="12722">
          <cell r="M12722">
            <v>1</v>
          </cell>
          <cell r="N12722">
            <v>198236</v>
          </cell>
        </row>
        <row r="12723">
          <cell r="M12723">
            <v>1</v>
          </cell>
          <cell r="N12723">
            <v>198236</v>
          </cell>
        </row>
        <row r="12724">
          <cell r="M12724">
            <v>1</v>
          </cell>
          <cell r="N12724">
            <v>198236</v>
          </cell>
        </row>
        <row r="12725">
          <cell r="M12725">
            <v>1</v>
          </cell>
          <cell r="N12725">
            <v>198236</v>
          </cell>
        </row>
        <row r="12726">
          <cell r="M12726">
            <v>1</v>
          </cell>
          <cell r="N12726">
            <v>198236</v>
          </cell>
        </row>
        <row r="12727">
          <cell r="M12727">
            <v>1</v>
          </cell>
          <cell r="N12727">
            <v>198314</v>
          </cell>
        </row>
        <row r="12728">
          <cell r="M12728">
            <v>1</v>
          </cell>
          <cell r="N12728">
            <v>198314</v>
          </cell>
        </row>
        <row r="12729">
          <cell r="M12729">
            <v>1</v>
          </cell>
          <cell r="N12729">
            <v>198314</v>
          </cell>
        </row>
        <row r="12730">
          <cell r="M12730">
            <v>1</v>
          </cell>
          <cell r="N12730">
            <v>198314</v>
          </cell>
        </row>
        <row r="12731">
          <cell r="M12731">
            <v>1</v>
          </cell>
          <cell r="N12731">
            <v>198314</v>
          </cell>
        </row>
        <row r="12732">
          <cell r="M12732">
            <v>1</v>
          </cell>
          <cell r="N12732">
            <v>198314</v>
          </cell>
        </row>
        <row r="12733">
          <cell r="M12733">
            <v>1</v>
          </cell>
          <cell r="N12733">
            <v>198314</v>
          </cell>
        </row>
        <row r="12734">
          <cell r="M12734">
            <v>1</v>
          </cell>
          <cell r="N12734">
            <v>198314</v>
          </cell>
        </row>
        <row r="12735">
          <cell r="M12735">
            <v>1</v>
          </cell>
          <cell r="N12735">
            <v>198314</v>
          </cell>
        </row>
        <row r="12736">
          <cell r="M12736">
            <v>1</v>
          </cell>
          <cell r="N12736">
            <v>198314</v>
          </cell>
        </row>
        <row r="12737">
          <cell r="M12737">
            <v>1</v>
          </cell>
          <cell r="N12737">
            <v>198314</v>
          </cell>
        </row>
        <row r="12738">
          <cell r="M12738">
            <v>1</v>
          </cell>
          <cell r="N12738">
            <v>198314</v>
          </cell>
        </row>
        <row r="12739">
          <cell r="M12739">
            <v>1</v>
          </cell>
          <cell r="N12739">
            <v>198314</v>
          </cell>
        </row>
        <row r="12740">
          <cell r="M12740">
            <v>1</v>
          </cell>
          <cell r="N12740">
            <v>198314</v>
          </cell>
        </row>
        <row r="12741">
          <cell r="M12741">
            <v>1</v>
          </cell>
          <cell r="N12741">
            <v>198314</v>
          </cell>
        </row>
        <row r="12742">
          <cell r="M12742">
            <v>1</v>
          </cell>
          <cell r="N12742">
            <v>198325</v>
          </cell>
        </row>
        <row r="12743">
          <cell r="M12743">
            <v>1</v>
          </cell>
          <cell r="N12743" t="str">
            <v>-</v>
          </cell>
        </row>
        <row r="12744">
          <cell r="M12744">
            <v>1</v>
          </cell>
          <cell r="N12744">
            <v>197040</v>
          </cell>
        </row>
        <row r="12745">
          <cell r="M12745">
            <v>1</v>
          </cell>
          <cell r="N12745">
            <v>197829</v>
          </cell>
        </row>
        <row r="12746">
          <cell r="M12746">
            <v>1</v>
          </cell>
          <cell r="N12746">
            <v>198237</v>
          </cell>
        </row>
        <row r="12747">
          <cell r="M12747">
            <v>2</v>
          </cell>
          <cell r="N12747" t="str">
            <v>-</v>
          </cell>
        </row>
        <row r="12748">
          <cell r="M12748">
            <v>1</v>
          </cell>
          <cell r="N12748" t="str">
            <v>-</v>
          </cell>
        </row>
        <row r="12749">
          <cell r="M12749">
            <v>1</v>
          </cell>
          <cell r="N12749">
            <v>197041</v>
          </cell>
        </row>
        <row r="12750">
          <cell r="M12750">
            <v>1</v>
          </cell>
          <cell r="N12750">
            <v>197833</v>
          </cell>
        </row>
        <row r="12751">
          <cell r="M12751">
            <v>1</v>
          </cell>
          <cell r="N12751">
            <v>197833</v>
          </cell>
        </row>
        <row r="12752">
          <cell r="M12752">
            <v>1</v>
          </cell>
          <cell r="N12752">
            <v>197833</v>
          </cell>
        </row>
        <row r="12753">
          <cell r="M12753">
            <v>1</v>
          </cell>
          <cell r="N12753">
            <v>197833</v>
          </cell>
        </row>
        <row r="12754">
          <cell r="M12754">
            <v>1</v>
          </cell>
          <cell r="N12754">
            <v>197833</v>
          </cell>
        </row>
        <row r="12755">
          <cell r="M12755">
            <v>1</v>
          </cell>
          <cell r="N12755">
            <v>197833</v>
          </cell>
        </row>
        <row r="12756">
          <cell r="M12756">
            <v>1</v>
          </cell>
          <cell r="N12756">
            <v>197833</v>
          </cell>
        </row>
        <row r="12757">
          <cell r="M12757">
            <v>1</v>
          </cell>
          <cell r="N12757">
            <v>198066</v>
          </cell>
        </row>
        <row r="12758">
          <cell r="M12758">
            <v>1</v>
          </cell>
          <cell r="N12758">
            <v>198066</v>
          </cell>
        </row>
        <row r="12759">
          <cell r="M12759">
            <v>1</v>
          </cell>
          <cell r="N12759">
            <v>198066</v>
          </cell>
        </row>
        <row r="12760">
          <cell r="M12760">
            <v>1</v>
          </cell>
          <cell r="N12760" t="str">
            <v>-</v>
          </cell>
        </row>
        <row r="12761">
          <cell r="M12761">
            <v>2</v>
          </cell>
          <cell r="N12761" t="str">
            <v>-</v>
          </cell>
        </row>
        <row r="12762">
          <cell r="M12762">
            <v>1</v>
          </cell>
          <cell r="N12762">
            <v>197835</v>
          </cell>
        </row>
        <row r="12763">
          <cell r="M12763">
            <v>1</v>
          </cell>
          <cell r="N12763">
            <v>198063</v>
          </cell>
        </row>
        <row r="12764">
          <cell r="M12764">
            <v>1</v>
          </cell>
          <cell r="N12764">
            <v>198063</v>
          </cell>
        </row>
        <row r="12765">
          <cell r="M12765">
            <v>1</v>
          </cell>
          <cell r="N12765">
            <v>198315</v>
          </cell>
        </row>
        <row r="12766">
          <cell r="M12766">
            <v>1</v>
          </cell>
          <cell r="N12766">
            <v>198315</v>
          </cell>
        </row>
        <row r="12767">
          <cell r="M12767">
            <v>1</v>
          </cell>
          <cell r="N12767">
            <v>198315</v>
          </cell>
        </row>
        <row r="12768">
          <cell r="M12768">
            <v>1</v>
          </cell>
          <cell r="N12768">
            <v>198315</v>
          </cell>
        </row>
        <row r="12769">
          <cell r="M12769">
            <v>1</v>
          </cell>
          <cell r="N12769">
            <v>198315</v>
          </cell>
        </row>
        <row r="12770">
          <cell r="M12770">
            <v>1</v>
          </cell>
          <cell r="N12770">
            <v>198315</v>
          </cell>
        </row>
        <row r="12771">
          <cell r="M12771">
            <v>1</v>
          </cell>
          <cell r="N12771">
            <v>198315</v>
          </cell>
        </row>
        <row r="12772">
          <cell r="M12772">
            <v>1</v>
          </cell>
          <cell r="N12772" t="str">
            <v>-</v>
          </cell>
        </row>
        <row r="12773">
          <cell r="M12773">
            <v>1</v>
          </cell>
          <cell r="N12773" t="str">
            <v>-</v>
          </cell>
        </row>
        <row r="12774">
          <cell r="M12774">
            <v>1</v>
          </cell>
          <cell r="N12774" t="str">
            <v>-</v>
          </cell>
        </row>
        <row r="12775">
          <cell r="M12775">
            <v>1</v>
          </cell>
          <cell r="N12775" t="str">
            <v>-</v>
          </cell>
        </row>
        <row r="12776">
          <cell r="M12776">
            <v>1</v>
          </cell>
          <cell r="N12776">
            <v>197043</v>
          </cell>
        </row>
        <row r="12777">
          <cell r="M12777">
            <v>1</v>
          </cell>
          <cell r="N12777">
            <v>197838</v>
          </cell>
        </row>
        <row r="12778">
          <cell r="M12778">
            <v>1</v>
          </cell>
          <cell r="N12778">
            <v>197838</v>
          </cell>
        </row>
        <row r="12779">
          <cell r="M12779">
            <v>1</v>
          </cell>
          <cell r="N12779">
            <v>197838</v>
          </cell>
        </row>
        <row r="12780">
          <cell r="M12780">
            <v>1</v>
          </cell>
          <cell r="N12780">
            <v>198064</v>
          </cell>
        </row>
        <row r="12781">
          <cell r="M12781">
            <v>1</v>
          </cell>
          <cell r="N12781">
            <v>198064</v>
          </cell>
        </row>
        <row r="12782">
          <cell r="M12782">
            <v>1</v>
          </cell>
          <cell r="N12782" t="str">
            <v>-</v>
          </cell>
        </row>
        <row r="12783">
          <cell r="M12783">
            <v>1</v>
          </cell>
          <cell r="N12783" t="str">
            <v>-</v>
          </cell>
        </row>
        <row r="12784">
          <cell r="M12784">
            <v>1</v>
          </cell>
          <cell r="N12784">
            <v>197840</v>
          </cell>
        </row>
        <row r="12785">
          <cell r="M12785">
            <v>1</v>
          </cell>
          <cell r="N12785" t="str">
            <v>-</v>
          </cell>
        </row>
        <row r="12786">
          <cell r="M12786">
            <v>1</v>
          </cell>
          <cell r="N12786" t="str">
            <v>-</v>
          </cell>
        </row>
        <row r="12787">
          <cell r="M12787">
            <v>1</v>
          </cell>
          <cell r="N12787" t="str">
            <v>-</v>
          </cell>
        </row>
        <row r="12788">
          <cell r="M12788">
            <v>1</v>
          </cell>
          <cell r="N12788" t="str">
            <v>-</v>
          </cell>
        </row>
        <row r="12789">
          <cell r="M12789">
            <v>1</v>
          </cell>
          <cell r="N12789">
            <v>197847</v>
          </cell>
        </row>
        <row r="12790">
          <cell r="M12790">
            <v>1</v>
          </cell>
          <cell r="N12790">
            <v>197847</v>
          </cell>
        </row>
        <row r="12791">
          <cell r="M12791">
            <v>1</v>
          </cell>
          <cell r="N12791" t="str">
            <v>-</v>
          </cell>
        </row>
        <row r="12792">
          <cell r="M12792">
            <v>1</v>
          </cell>
          <cell r="N12792">
            <v>198080</v>
          </cell>
        </row>
        <row r="12793">
          <cell r="M12793">
            <v>1</v>
          </cell>
          <cell r="N12793" t="str">
            <v>-</v>
          </cell>
        </row>
        <row r="12794">
          <cell r="M12794">
            <v>1</v>
          </cell>
          <cell r="N12794" t="str">
            <v>-</v>
          </cell>
        </row>
        <row r="12795">
          <cell r="M12795">
            <v>1</v>
          </cell>
          <cell r="N12795" t="str">
            <v>-</v>
          </cell>
        </row>
        <row r="12796">
          <cell r="M12796">
            <v>1</v>
          </cell>
          <cell r="N12796">
            <v>197056</v>
          </cell>
        </row>
        <row r="12797">
          <cell r="M12797">
            <v>1</v>
          </cell>
          <cell r="N12797">
            <v>198079</v>
          </cell>
        </row>
        <row r="12798">
          <cell r="M12798">
            <v>1</v>
          </cell>
          <cell r="N12798" t="str">
            <v>-</v>
          </cell>
        </row>
        <row r="12799">
          <cell r="M12799">
            <v>1</v>
          </cell>
          <cell r="N12799" t="str">
            <v>-</v>
          </cell>
        </row>
        <row r="12800">
          <cell r="M12800">
            <v>1</v>
          </cell>
          <cell r="N12800" t="str">
            <v>-</v>
          </cell>
        </row>
        <row r="12801">
          <cell r="M12801">
            <v>1</v>
          </cell>
          <cell r="N12801" t="str">
            <v>-</v>
          </cell>
        </row>
        <row r="12802">
          <cell r="M12802">
            <v>1</v>
          </cell>
          <cell r="N12802" t="str">
            <v>-</v>
          </cell>
        </row>
        <row r="12803">
          <cell r="M12803">
            <v>1</v>
          </cell>
          <cell r="N12803">
            <v>196756</v>
          </cell>
        </row>
        <row r="12804">
          <cell r="M12804">
            <v>1</v>
          </cell>
          <cell r="N12804">
            <v>196756</v>
          </cell>
        </row>
        <row r="12805">
          <cell r="M12805">
            <v>1</v>
          </cell>
          <cell r="N12805">
            <v>196756</v>
          </cell>
        </row>
        <row r="12806">
          <cell r="M12806">
            <v>1</v>
          </cell>
          <cell r="N12806">
            <v>196756</v>
          </cell>
        </row>
        <row r="12807">
          <cell r="M12807">
            <v>1</v>
          </cell>
          <cell r="N12807">
            <v>196756</v>
          </cell>
        </row>
        <row r="12808">
          <cell r="M12808">
            <v>1</v>
          </cell>
          <cell r="N12808">
            <v>196756</v>
          </cell>
        </row>
        <row r="12809">
          <cell r="M12809">
            <v>1</v>
          </cell>
          <cell r="N12809">
            <v>196756</v>
          </cell>
        </row>
        <row r="12810">
          <cell r="M12810">
            <v>1</v>
          </cell>
          <cell r="N12810">
            <v>197002</v>
          </cell>
        </row>
        <row r="12811">
          <cell r="M12811">
            <v>1</v>
          </cell>
          <cell r="N12811">
            <v>197002</v>
          </cell>
        </row>
        <row r="12812">
          <cell r="M12812">
            <v>1</v>
          </cell>
          <cell r="N12812">
            <v>197002</v>
          </cell>
        </row>
        <row r="12813">
          <cell r="M12813">
            <v>1</v>
          </cell>
          <cell r="N12813">
            <v>197097</v>
          </cell>
        </row>
        <row r="12814">
          <cell r="M12814">
            <v>1</v>
          </cell>
          <cell r="N12814">
            <v>197549</v>
          </cell>
        </row>
        <row r="12815">
          <cell r="M12815">
            <v>1</v>
          </cell>
          <cell r="N12815">
            <v>197852</v>
          </cell>
        </row>
        <row r="12816">
          <cell r="M12816">
            <v>1</v>
          </cell>
          <cell r="N12816">
            <v>197852</v>
          </cell>
        </row>
        <row r="12817">
          <cell r="M12817">
            <v>1</v>
          </cell>
          <cell r="N12817">
            <v>197852</v>
          </cell>
        </row>
        <row r="12818">
          <cell r="M12818">
            <v>1</v>
          </cell>
          <cell r="N12818">
            <v>197852</v>
          </cell>
        </row>
        <row r="12819">
          <cell r="M12819">
            <v>1</v>
          </cell>
          <cell r="N12819">
            <v>197852</v>
          </cell>
        </row>
        <row r="12820">
          <cell r="M12820">
            <v>1</v>
          </cell>
          <cell r="N12820">
            <v>198360</v>
          </cell>
        </row>
        <row r="12821">
          <cell r="M12821">
            <v>1</v>
          </cell>
          <cell r="N12821">
            <v>198360</v>
          </cell>
        </row>
        <row r="12822">
          <cell r="M12822">
            <v>1</v>
          </cell>
          <cell r="N12822">
            <v>198360</v>
          </cell>
        </row>
        <row r="12823">
          <cell r="M12823">
            <v>1</v>
          </cell>
          <cell r="N12823" t="str">
            <v>-</v>
          </cell>
        </row>
        <row r="12824">
          <cell r="M12824">
            <v>1</v>
          </cell>
          <cell r="N12824" t="str">
            <v>-</v>
          </cell>
        </row>
        <row r="12825">
          <cell r="M12825">
            <v>1</v>
          </cell>
          <cell r="N12825" t="str">
            <v>-</v>
          </cell>
        </row>
        <row r="12826">
          <cell r="M12826">
            <v>1</v>
          </cell>
          <cell r="N12826">
            <v>197057</v>
          </cell>
        </row>
        <row r="12827">
          <cell r="M12827">
            <v>1</v>
          </cell>
          <cell r="N12827">
            <v>197491</v>
          </cell>
        </row>
        <row r="12828">
          <cell r="M12828">
            <v>1</v>
          </cell>
          <cell r="N12828">
            <v>197491</v>
          </cell>
        </row>
        <row r="12829">
          <cell r="M12829">
            <v>1</v>
          </cell>
          <cell r="N12829">
            <v>197491</v>
          </cell>
        </row>
        <row r="12830">
          <cell r="M12830">
            <v>1</v>
          </cell>
          <cell r="N12830">
            <v>197491</v>
          </cell>
        </row>
        <row r="12831">
          <cell r="M12831">
            <v>1</v>
          </cell>
          <cell r="N12831">
            <v>197491</v>
          </cell>
        </row>
        <row r="12832">
          <cell r="M12832">
            <v>1</v>
          </cell>
          <cell r="N12832">
            <v>197491</v>
          </cell>
        </row>
        <row r="12833">
          <cell r="M12833">
            <v>1</v>
          </cell>
          <cell r="N12833">
            <v>197854</v>
          </cell>
        </row>
        <row r="12834">
          <cell r="M12834">
            <v>1</v>
          </cell>
          <cell r="N12834">
            <v>197854</v>
          </cell>
        </row>
        <row r="12835">
          <cell r="M12835">
            <v>1</v>
          </cell>
          <cell r="N12835">
            <v>197854</v>
          </cell>
        </row>
        <row r="12836">
          <cell r="M12836">
            <v>1</v>
          </cell>
          <cell r="N12836">
            <v>197854</v>
          </cell>
        </row>
        <row r="12837">
          <cell r="M12837">
            <v>1</v>
          </cell>
          <cell r="N12837">
            <v>197854</v>
          </cell>
        </row>
        <row r="12838">
          <cell r="M12838">
            <v>1</v>
          </cell>
          <cell r="N12838">
            <v>197854</v>
          </cell>
        </row>
        <row r="12839">
          <cell r="M12839">
            <v>1</v>
          </cell>
          <cell r="N12839">
            <v>197854</v>
          </cell>
        </row>
        <row r="12840">
          <cell r="M12840">
            <v>1</v>
          </cell>
          <cell r="N12840">
            <v>198027</v>
          </cell>
        </row>
        <row r="12841">
          <cell r="M12841">
            <v>1</v>
          </cell>
          <cell r="N12841">
            <v>198027</v>
          </cell>
        </row>
        <row r="12842">
          <cell r="M12842">
            <v>1</v>
          </cell>
          <cell r="N12842">
            <v>198027</v>
          </cell>
        </row>
        <row r="12843">
          <cell r="M12843">
            <v>1</v>
          </cell>
          <cell r="N12843">
            <v>197047</v>
          </cell>
        </row>
        <row r="12844">
          <cell r="M12844">
            <v>1</v>
          </cell>
          <cell r="N12844">
            <v>197047</v>
          </cell>
        </row>
        <row r="12845">
          <cell r="M12845">
            <v>2</v>
          </cell>
          <cell r="N12845">
            <v>197503</v>
          </cell>
        </row>
        <row r="12846">
          <cell r="M12846">
            <v>2</v>
          </cell>
          <cell r="N12846">
            <v>197503</v>
          </cell>
        </row>
        <row r="12847">
          <cell r="M12847">
            <v>2</v>
          </cell>
          <cell r="N12847">
            <v>197503</v>
          </cell>
        </row>
        <row r="12848">
          <cell r="M12848">
            <v>2</v>
          </cell>
          <cell r="N12848">
            <v>197503</v>
          </cell>
        </row>
        <row r="12849">
          <cell r="M12849">
            <v>2</v>
          </cell>
          <cell r="N12849">
            <v>197503</v>
          </cell>
        </row>
        <row r="12850">
          <cell r="M12850">
            <v>1</v>
          </cell>
          <cell r="N12850">
            <v>197855</v>
          </cell>
        </row>
        <row r="12851">
          <cell r="M12851">
            <v>1</v>
          </cell>
          <cell r="N12851">
            <v>197855</v>
          </cell>
        </row>
        <row r="12852">
          <cell r="M12852">
            <v>1</v>
          </cell>
          <cell r="N12852">
            <v>197855</v>
          </cell>
        </row>
        <row r="12853">
          <cell r="M12853">
            <v>1</v>
          </cell>
          <cell r="N12853">
            <v>197855</v>
          </cell>
        </row>
        <row r="12854">
          <cell r="M12854">
            <v>1</v>
          </cell>
          <cell r="N12854">
            <v>197855</v>
          </cell>
        </row>
        <row r="12855">
          <cell r="M12855">
            <v>1</v>
          </cell>
          <cell r="N12855">
            <v>197855</v>
          </cell>
        </row>
        <row r="12856">
          <cell r="M12856">
            <v>1</v>
          </cell>
          <cell r="N12856">
            <v>197855</v>
          </cell>
        </row>
        <row r="12857">
          <cell r="M12857">
            <v>1</v>
          </cell>
          <cell r="N12857">
            <v>198075</v>
          </cell>
        </row>
        <row r="12858">
          <cell r="M12858">
            <v>1</v>
          </cell>
          <cell r="N12858">
            <v>198075</v>
          </cell>
        </row>
        <row r="12859">
          <cell r="M12859">
            <v>1</v>
          </cell>
          <cell r="N12859">
            <v>198075</v>
          </cell>
        </row>
        <row r="12860">
          <cell r="M12860">
            <v>1</v>
          </cell>
          <cell r="N12860">
            <v>198075</v>
          </cell>
        </row>
        <row r="12861">
          <cell r="M12861">
            <v>1</v>
          </cell>
          <cell r="N12861">
            <v>197857</v>
          </cell>
        </row>
        <row r="12862">
          <cell r="M12862">
            <v>1</v>
          </cell>
          <cell r="N12862">
            <v>197857</v>
          </cell>
        </row>
        <row r="12863">
          <cell r="M12863">
            <v>1</v>
          </cell>
          <cell r="N12863">
            <v>197857</v>
          </cell>
        </row>
        <row r="12864">
          <cell r="M12864">
            <v>1</v>
          </cell>
          <cell r="N12864">
            <v>198111</v>
          </cell>
        </row>
        <row r="12865">
          <cell r="M12865">
            <v>1</v>
          </cell>
          <cell r="N12865">
            <v>198111</v>
          </cell>
        </row>
        <row r="12866">
          <cell r="M12866">
            <v>1</v>
          </cell>
          <cell r="N12866">
            <v>198111</v>
          </cell>
        </row>
        <row r="12867">
          <cell r="M12867">
            <v>1</v>
          </cell>
          <cell r="N12867" t="str">
            <v>-</v>
          </cell>
        </row>
        <row r="12868">
          <cell r="M12868">
            <v>1</v>
          </cell>
          <cell r="N12868" t="str">
            <v>-</v>
          </cell>
        </row>
        <row r="12869">
          <cell r="M12869">
            <v>1</v>
          </cell>
          <cell r="N12869" t="str">
            <v>-</v>
          </cell>
        </row>
        <row r="12870">
          <cell r="M12870">
            <v>1</v>
          </cell>
          <cell r="N12870">
            <v>196786</v>
          </cell>
        </row>
        <row r="12871">
          <cell r="M12871">
            <v>1</v>
          </cell>
          <cell r="N12871">
            <v>196786</v>
          </cell>
        </row>
        <row r="12872">
          <cell r="M12872">
            <v>1</v>
          </cell>
          <cell r="N12872">
            <v>196786</v>
          </cell>
        </row>
        <row r="12873">
          <cell r="M12873">
            <v>1</v>
          </cell>
          <cell r="N12873">
            <v>196786</v>
          </cell>
        </row>
        <row r="12874">
          <cell r="M12874">
            <v>1</v>
          </cell>
          <cell r="N12874">
            <v>196839</v>
          </cell>
        </row>
        <row r="12875">
          <cell r="M12875">
            <v>1</v>
          </cell>
          <cell r="N12875">
            <v>197033</v>
          </cell>
        </row>
        <row r="12876">
          <cell r="M12876">
            <v>1</v>
          </cell>
          <cell r="N12876">
            <v>197033</v>
          </cell>
        </row>
        <row r="12877">
          <cell r="M12877">
            <v>1</v>
          </cell>
          <cell r="N12877">
            <v>197033</v>
          </cell>
        </row>
        <row r="12878">
          <cell r="M12878">
            <v>1</v>
          </cell>
          <cell r="N12878">
            <v>197033</v>
          </cell>
        </row>
        <row r="12879">
          <cell r="M12879">
            <v>1</v>
          </cell>
          <cell r="N12879">
            <v>197086</v>
          </cell>
        </row>
        <row r="12880">
          <cell r="M12880">
            <v>3</v>
          </cell>
          <cell r="N12880">
            <v>197415</v>
          </cell>
        </row>
        <row r="12881">
          <cell r="M12881">
            <v>3</v>
          </cell>
          <cell r="N12881">
            <v>197579</v>
          </cell>
        </row>
        <row r="12882">
          <cell r="M12882">
            <v>3</v>
          </cell>
          <cell r="N12882">
            <v>197608</v>
          </cell>
        </row>
        <row r="12883">
          <cell r="M12883">
            <v>3</v>
          </cell>
          <cell r="N12883">
            <v>197608</v>
          </cell>
        </row>
        <row r="12884">
          <cell r="M12884">
            <v>1</v>
          </cell>
          <cell r="N12884">
            <v>197858</v>
          </cell>
        </row>
        <row r="12885">
          <cell r="M12885">
            <v>1</v>
          </cell>
          <cell r="N12885">
            <v>197858</v>
          </cell>
        </row>
        <row r="12886">
          <cell r="M12886">
            <v>1</v>
          </cell>
          <cell r="N12886">
            <v>197858</v>
          </cell>
        </row>
        <row r="12887">
          <cell r="M12887">
            <v>1</v>
          </cell>
          <cell r="N12887">
            <v>197858</v>
          </cell>
        </row>
        <row r="12888">
          <cell r="M12888">
            <v>1</v>
          </cell>
          <cell r="N12888">
            <v>198029</v>
          </cell>
        </row>
        <row r="12889">
          <cell r="M12889">
            <v>1</v>
          </cell>
          <cell r="N12889">
            <v>198029</v>
          </cell>
        </row>
        <row r="12890">
          <cell r="M12890">
            <v>1</v>
          </cell>
          <cell r="N12890">
            <v>198200</v>
          </cell>
        </row>
        <row r="12891">
          <cell r="M12891">
            <v>1</v>
          </cell>
          <cell r="N12891">
            <v>198200</v>
          </cell>
        </row>
        <row r="12892">
          <cell r="M12892">
            <v>1</v>
          </cell>
          <cell r="N12892" t="str">
            <v>-</v>
          </cell>
        </row>
        <row r="12893">
          <cell r="M12893">
            <v>1</v>
          </cell>
          <cell r="N12893">
            <v>197087</v>
          </cell>
        </row>
        <row r="12894">
          <cell r="M12894">
            <v>1</v>
          </cell>
          <cell r="N12894">
            <v>197371</v>
          </cell>
        </row>
        <row r="12895">
          <cell r="M12895">
            <v>1</v>
          </cell>
          <cell r="N12895">
            <v>197859</v>
          </cell>
        </row>
        <row r="12896">
          <cell r="M12896">
            <v>1</v>
          </cell>
          <cell r="N12896">
            <v>197859</v>
          </cell>
        </row>
        <row r="12897">
          <cell r="M12897">
            <v>1</v>
          </cell>
          <cell r="N12897">
            <v>198031</v>
          </cell>
        </row>
        <row r="12898">
          <cell r="M12898">
            <v>1</v>
          </cell>
          <cell r="N12898">
            <v>198031</v>
          </cell>
        </row>
        <row r="12899">
          <cell r="M12899">
            <v>1</v>
          </cell>
          <cell r="N12899">
            <v>198031</v>
          </cell>
        </row>
        <row r="12900">
          <cell r="M12900">
            <v>1</v>
          </cell>
          <cell r="N12900">
            <v>198231</v>
          </cell>
        </row>
        <row r="12901">
          <cell r="M12901">
            <v>1</v>
          </cell>
          <cell r="N12901">
            <v>197088</v>
          </cell>
        </row>
        <row r="12902">
          <cell r="M12902">
            <v>1</v>
          </cell>
          <cell r="N12902">
            <v>197088</v>
          </cell>
        </row>
        <row r="12903">
          <cell r="M12903">
            <v>1</v>
          </cell>
          <cell r="N12903">
            <v>197861</v>
          </cell>
        </row>
        <row r="12904">
          <cell r="M12904">
            <v>1</v>
          </cell>
          <cell r="N12904">
            <v>197861</v>
          </cell>
        </row>
        <row r="12905">
          <cell r="M12905">
            <v>1</v>
          </cell>
          <cell r="N12905">
            <v>197861</v>
          </cell>
        </row>
        <row r="12906">
          <cell r="M12906">
            <v>1</v>
          </cell>
          <cell r="N12906">
            <v>197861</v>
          </cell>
        </row>
        <row r="12907">
          <cell r="M12907">
            <v>1</v>
          </cell>
          <cell r="N12907">
            <v>197861</v>
          </cell>
        </row>
        <row r="12908">
          <cell r="M12908">
            <v>1</v>
          </cell>
          <cell r="N12908">
            <v>197861</v>
          </cell>
        </row>
        <row r="12909">
          <cell r="M12909">
            <v>1</v>
          </cell>
          <cell r="N12909">
            <v>197861</v>
          </cell>
        </row>
        <row r="12910">
          <cell r="M12910">
            <v>1</v>
          </cell>
          <cell r="N12910">
            <v>197861</v>
          </cell>
        </row>
        <row r="12911">
          <cell r="M12911">
            <v>1</v>
          </cell>
          <cell r="N12911">
            <v>197089</v>
          </cell>
        </row>
        <row r="12912">
          <cell r="M12912">
            <v>1</v>
          </cell>
          <cell r="N12912">
            <v>197492</v>
          </cell>
        </row>
        <row r="12913">
          <cell r="M12913">
            <v>1</v>
          </cell>
          <cell r="N12913">
            <v>197492</v>
          </cell>
        </row>
        <row r="12914">
          <cell r="M12914">
            <v>1</v>
          </cell>
          <cell r="N12914">
            <v>197862</v>
          </cell>
        </row>
        <row r="12915">
          <cell r="M12915">
            <v>1</v>
          </cell>
          <cell r="N12915" t="str">
            <v>-</v>
          </cell>
        </row>
        <row r="12916">
          <cell r="M12916" t="str">
            <v>-</v>
          </cell>
          <cell r="N12916" t="str">
            <v>-</v>
          </cell>
        </row>
        <row r="12917">
          <cell r="M12917">
            <v>1</v>
          </cell>
          <cell r="N12917">
            <v>197070</v>
          </cell>
        </row>
        <row r="12918">
          <cell r="M12918">
            <v>1</v>
          </cell>
          <cell r="N12918" t="str">
            <v>-</v>
          </cell>
        </row>
        <row r="12919">
          <cell r="M12919">
            <v>1</v>
          </cell>
          <cell r="N12919" t="str">
            <v>-</v>
          </cell>
        </row>
        <row r="12920">
          <cell r="M12920">
            <v>1</v>
          </cell>
          <cell r="N12920" t="str">
            <v>-</v>
          </cell>
        </row>
        <row r="12921">
          <cell r="M12921">
            <v>1</v>
          </cell>
          <cell r="N12921" t="str">
            <v>-</v>
          </cell>
        </row>
        <row r="12922">
          <cell r="M12922" t="str">
            <v>-</v>
          </cell>
          <cell r="N12922" t="str">
            <v>-</v>
          </cell>
        </row>
        <row r="12923">
          <cell r="M12923">
            <v>1</v>
          </cell>
          <cell r="N12923">
            <v>197072</v>
          </cell>
        </row>
        <row r="12924">
          <cell r="M12924">
            <v>1</v>
          </cell>
          <cell r="N12924">
            <v>197868</v>
          </cell>
        </row>
        <row r="12925">
          <cell r="M12925">
            <v>1</v>
          </cell>
          <cell r="N12925">
            <v>197083</v>
          </cell>
        </row>
        <row r="12926">
          <cell r="M12926">
            <v>1</v>
          </cell>
          <cell r="N12926">
            <v>197870</v>
          </cell>
        </row>
        <row r="12927">
          <cell r="M12927">
            <v>1</v>
          </cell>
          <cell r="N12927">
            <v>197870</v>
          </cell>
        </row>
        <row r="12928">
          <cell r="M12928">
            <v>1</v>
          </cell>
          <cell r="N12928">
            <v>198135</v>
          </cell>
        </row>
        <row r="12929">
          <cell r="M12929">
            <v>1</v>
          </cell>
          <cell r="N12929">
            <v>197871</v>
          </cell>
        </row>
        <row r="12930">
          <cell r="M12930">
            <v>1</v>
          </cell>
          <cell r="N12930">
            <v>197871</v>
          </cell>
        </row>
        <row r="12931">
          <cell r="M12931">
            <v>1</v>
          </cell>
          <cell r="N12931">
            <v>197871</v>
          </cell>
        </row>
        <row r="12932">
          <cell r="M12932">
            <v>1</v>
          </cell>
          <cell r="N12932">
            <v>197871</v>
          </cell>
        </row>
        <row r="12933">
          <cell r="M12933">
            <v>1</v>
          </cell>
          <cell r="N12933">
            <v>197871</v>
          </cell>
        </row>
        <row r="12934">
          <cell r="M12934">
            <v>1</v>
          </cell>
          <cell r="N12934">
            <v>197871</v>
          </cell>
        </row>
        <row r="12935">
          <cell r="M12935">
            <v>1</v>
          </cell>
          <cell r="N12935">
            <v>198133</v>
          </cell>
        </row>
        <row r="12936">
          <cell r="M12936">
            <v>1</v>
          </cell>
          <cell r="N12936">
            <v>198133</v>
          </cell>
        </row>
        <row r="12937">
          <cell r="M12937">
            <v>1</v>
          </cell>
          <cell r="N12937" t="str">
            <v>-</v>
          </cell>
        </row>
        <row r="12938">
          <cell r="M12938">
            <v>1</v>
          </cell>
          <cell r="N12938">
            <v>197873</v>
          </cell>
        </row>
        <row r="12939">
          <cell r="M12939">
            <v>1</v>
          </cell>
          <cell r="N12939">
            <v>197873</v>
          </cell>
        </row>
        <row r="12940">
          <cell r="M12940">
            <v>1</v>
          </cell>
          <cell r="N12940">
            <v>197873</v>
          </cell>
        </row>
        <row r="12941">
          <cell r="M12941">
            <v>1</v>
          </cell>
          <cell r="N12941">
            <v>197873</v>
          </cell>
        </row>
        <row r="12942">
          <cell r="M12942">
            <v>1</v>
          </cell>
          <cell r="N12942">
            <v>197873</v>
          </cell>
        </row>
        <row r="12943">
          <cell r="M12943">
            <v>1</v>
          </cell>
          <cell r="N12943">
            <v>198040</v>
          </cell>
        </row>
        <row r="12944">
          <cell r="M12944">
            <v>1</v>
          </cell>
          <cell r="N12944">
            <v>198040</v>
          </cell>
        </row>
        <row r="12945">
          <cell r="M12945">
            <v>1</v>
          </cell>
          <cell r="N12945">
            <v>198040</v>
          </cell>
        </row>
        <row r="12946">
          <cell r="M12946">
            <v>1</v>
          </cell>
          <cell r="N12946">
            <v>198040</v>
          </cell>
        </row>
        <row r="12947">
          <cell r="M12947">
            <v>1</v>
          </cell>
          <cell r="N12947">
            <v>198131</v>
          </cell>
        </row>
        <row r="12948">
          <cell r="M12948">
            <v>1</v>
          </cell>
          <cell r="N12948">
            <v>198131</v>
          </cell>
        </row>
        <row r="12949">
          <cell r="M12949">
            <v>1</v>
          </cell>
          <cell r="N12949">
            <v>198131</v>
          </cell>
        </row>
        <row r="12950">
          <cell r="M12950">
            <v>1</v>
          </cell>
          <cell r="N12950">
            <v>198131</v>
          </cell>
        </row>
        <row r="12951">
          <cell r="M12951">
            <v>1</v>
          </cell>
          <cell r="N12951">
            <v>198131</v>
          </cell>
        </row>
        <row r="12952">
          <cell r="M12952">
            <v>1</v>
          </cell>
          <cell r="N12952">
            <v>198131</v>
          </cell>
        </row>
        <row r="12953">
          <cell r="M12953">
            <v>1</v>
          </cell>
          <cell r="N12953" t="str">
            <v>-</v>
          </cell>
        </row>
        <row r="12954">
          <cell r="M12954" t="str">
            <v>-</v>
          </cell>
          <cell r="N12954" t="str">
            <v>-</v>
          </cell>
        </row>
        <row r="12955">
          <cell r="M12955">
            <v>1</v>
          </cell>
          <cell r="N12955">
            <v>197081</v>
          </cell>
        </row>
        <row r="12956">
          <cell r="M12956">
            <v>1</v>
          </cell>
          <cell r="N12956">
            <v>197081</v>
          </cell>
        </row>
        <row r="12957">
          <cell r="M12957">
            <v>1</v>
          </cell>
          <cell r="N12957">
            <v>197877</v>
          </cell>
        </row>
        <row r="12958">
          <cell r="M12958">
            <v>1</v>
          </cell>
          <cell r="N12958">
            <v>197877</v>
          </cell>
        </row>
        <row r="12959">
          <cell r="M12959">
            <v>1</v>
          </cell>
          <cell r="N12959">
            <v>197877</v>
          </cell>
        </row>
        <row r="12960">
          <cell r="M12960">
            <v>1</v>
          </cell>
          <cell r="N12960">
            <v>197877</v>
          </cell>
        </row>
        <row r="12961">
          <cell r="M12961">
            <v>1</v>
          </cell>
          <cell r="N12961">
            <v>197877</v>
          </cell>
        </row>
        <row r="12962">
          <cell r="M12962">
            <v>1</v>
          </cell>
          <cell r="N12962">
            <v>198045</v>
          </cell>
        </row>
        <row r="12963">
          <cell r="M12963">
            <v>1</v>
          </cell>
          <cell r="N12963">
            <v>198045</v>
          </cell>
        </row>
        <row r="12964">
          <cell r="M12964">
            <v>1</v>
          </cell>
          <cell r="N12964">
            <v>198045</v>
          </cell>
        </row>
        <row r="12965">
          <cell r="M12965">
            <v>1</v>
          </cell>
          <cell r="N12965">
            <v>198045</v>
          </cell>
        </row>
        <row r="12966">
          <cell r="M12966">
            <v>1</v>
          </cell>
          <cell r="N12966">
            <v>198126</v>
          </cell>
        </row>
        <row r="12967">
          <cell r="M12967">
            <v>1</v>
          </cell>
          <cell r="N12967">
            <v>198126</v>
          </cell>
        </row>
        <row r="12968">
          <cell r="M12968">
            <v>1</v>
          </cell>
          <cell r="N12968">
            <v>198126</v>
          </cell>
        </row>
        <row r="12969">
          <cell r="M12969">
            <v>1</v>
          </cell>
          <cell r="N12969">
            <v>197082</v>
          </cell>
        </row>
        <row r="12970">
          <cell r="M12970">
            <v>1</v>
          </cell>
          <cell r="N12970">
            <v>197082</v>
          </cell>
        </row>
        <row r="12971">
          <cell r="M12971">
            <v>1</v>
          </cell>
          <cell r="N12971">
            <v>197879</v>
          </cell>
        </row>
        <row r="12972">
          <cell r="M12972">
            <v>1</v>
          </cell>
          <cell r="N12972">
            <v>197879</v>
          </cell>
        </row>
        <row r="12973">
          <cell r="M12973">
            <v>1</v>
          </cell>
          <cell r="N12973">
            <v>197879</v>
          </cell>
        </row>
        <row r="12974">
          <cell r="M12974">
            <v>1</v>
          </cell>
          <cell r="N12974">
            <v>197879</v>
          </cell>
        </row>
        <row r="12975">
          <cell r="M12975">
            <v>1</v>
          </cell>
          <cell r="N12975">
            <v>197879</v>
          </cell>
        </row>
        <row r="12976">
          <cell r="M12976">
            <v>1</v>
          </cell>
          <cell r="N12976">
            <v>197879</v>
          </cell>
        </row>
        <row r="12977">
          <cell r="M12977">
            <v>1</v>
          </cell>
          <cell r="N12977">
            <v>197879</v>
          </cell>
        </row>
        <row r="12978">
          <cell r="M12978">
            <v>1</v>
          </cell>
          <cell r="N12978">
            <v>197879</v>
          </cell>
        </row>
        <row r="12979">
          <cell r="M12979">
            <v>1</v>
          </cell>
          <cell r="N12979">
            <v>197879</v>
          </cell>
        </row>
        <row r="12980">
          <cell r="M12980">
            <v>1</v>
          </cell>
          <cell r="N12980">
            <v>198047</v>
          </cell>
        </row>
        <row r="12981">
          <cell r="M12981">
            <v>1</v>
          </cell>
          <cell r="N12981">
            <v>198047</v>
          </cell>
        </row>
        <row r="12982">
          <cell r="M12982">
            <v>1</v>
          </cell>
          <cell r="N12982">
            <v>198047</v>
          </cell>
        </row>
        <row r="12983">
          <cell r="M12983">
            <v>1</v>
          </cell>
          <cell r="N12983">
            <v>198047</v>
          </cell>
        </row>
        <row r="12984">
          <cell r="M12984">
            <v>1</v>
          </cell>
          <cell r="N12984">
            <v>198047</v>
          </cell>
        </row>
        <row r="12985">
          <cell r="M12985">
            <v>1</v>
          </cell>
          <cell r="N12985">
            <v>198129</v>
          </cell>
        </row>
        <row r="12986">
          <cell r="M12986">
            <v>1</v>
          </cell>
          <cell r="N12986">
            <v>198129</v>
          </cell>
        </row>
        <row r="12987">
          <cell r="M12987">
            <v>1</v>
          </cell>
          <cell r="N12987">
            <v>198129</v>
          </cell>
        </row>
        <row r="12988">
          <cell r="M12988">
            <v>1</v>
          </cell>
          <cell r="N12988">
            <v>198129</v>
          </cell>
        </row>
        <row r="12989">
          <cell r="M12989">
            <v>1</v>
          </cell>
          <cell r="N12989">
            <v>198129</v>
          </cell>
        </row>
        <row r="12990">
          <cell r="M12990">
            <v>1</v>
          </cell>
          <cell r="N12990">
            <v>198129</v>
          </cell>
        </row>
        <row r="12991">
          <cell r="M12991">
            <v>1</v>
          </cell>
          <cell r="N12991">
            <v>196814</v>
          </cell>
        </row>
        <row r="12992">
          <cell r="M12992">
            <v>1</v>
          </cell>
          <cell r="N12992">
            <v>197004</v>
          </cell>
        </row>
        <row r="12993">
          <cell r="M12993">
            <v>1</v>
          </cell>
          <cell r="N12993">
            <v>197004</v>
          </cell>
        </row>
        <row r="12994">
          <cell r="M12994">
            <v>1</v>
          </cell>
          <cell r="N12994">
            <v>197058</v>
          </cell>
        </row>
        <row r="12995">
          <cell r="M12995">
            <v>1</v>
          </cell>
          <cell r="N12995">
            <v>197886</v>
          </cell>
        </row>
        <row r="12996">
          <cell r="M12996">
            <v>1</v>
          </cell>
          <cell r="N12996">
            <v>197886</v>
          </cell>
        </row>
        <row r="12997">
          <cell r="M12997">
            <v>1</v>
          </cell>
          <cell r="N12997">
            <v>197886</v>
          </cell>
        </row>
        <row r="12998">
          <cell r="M12998">
            <v>1</v>
          </cell>
          <cell r="N12998">
            <v>197886</v>
          </cell>
        </row>
        <row r="12999">
          <cell r="M12999">
            <v>1</v>
          </cell>
          <cell r="N12999">
            <v>198048</v>
          </cell>
        </row>
        <row r="13000">
          <cell r="M13000">
            <v>1</v>
          </cell>
          <cell r="N13000">
            <v>198086</v>
          </cell>
        </row>
        <row r="13001">
          <cell r="M13001">
            <v>1</v>
          </cell>
          <cell r="N13001">
            <v>198086</v>
          </cell>
        </row>
        <row r="13002">
          <cell r="M13002">
            <v>1</v>
          </cell>
          <cell r="N13002">
            <v>198086</v>
          </cell>
        </row>
        <row r="13003">
          <cell r="M13003">
            <v>1</v>
          </cell>
          <cell r="N13003">
            <v>198362</v>
          </cell>
        </row>
        <row r="13004">
          <cell r="M13004">
            <v>1</v>
          </cell>
          <cell r="N13004">
            <v>198362</v>
          </cell>
        </row>
        <row r="13005">
          <cell r="M13005">
            <v>1</v>
          </cell>
          <cell r="N13005">
            <v>198362</v>
          </cell>
        </row>
        <row r="13006">
          <cell r="M13006">
            <v>1</v>
          </cell>
          <cell r="N13006">
            <v>198362</v>
          </cell>
        </row>
        <row r="13007">
          <cell r="M13007">
            <v>1</v>
          </cell>
          <cell r="N13007">
            <v>198362</v>
          </cell>
        </row>
        <row r="13008">
          <cell r="M13008">
            <v>1</v>
          </cell>
          <cell r="N13008" t="str">
            <v>-</v>
          </cell>
        </row>
        <row r="13009">
          <cell r="M13009">
            <v>1</v>
          </cell>
          <cell r="N13009" t="str">
            <v>-</v>
          </cell>
        </row>
        <row r="13010">
          <cell r="M13010">
            <v>1</v>
          </cell>
          <cell r="N13010" t="str">
            <v>-</v>
          </cell>
        </row>
        <row r="13011">
          <cell r="M13011">
            <v>1</v>
          </cell>
          <cell r="N13011" t="str">
            <v>-</v>
          </cell>
        </row>
        <row r="13012">
          <cell r="M13012">
            <v>1</v>
          </cell>
          <cell r="N13012">
            <v>197098</v>
          </cell>
        </row>
        <row r="13013">
          <cell r="M13013">
            <v>1</v>
          </cell>
          <cell r="N13013">
            <v>197880</v>
          </cell>
        </row>
        <row r="13014">
          <cell r="M13014">
            <v>1</v>
          </cell>
          <cell r="N13014">
            <v>197880</v>
          </cell>
        </row>
        <row r="13015">
          <cell r="M13015">
            <v>1</v>
          </cell>
          <cell r="N13015">
            <v>197880</v>
          </cell>
        </row>
        <row r="13016">
          <cell r="M13016">
            <v>2</v>
          </cell>
          <cell r="N13016">
            <v>198050</v>
          </cell>
        </row>
        <row r="13017">
          <cell r="M13017">
            <v>2</v>
          </cell>
          <cell r="N13017">
            <v>198052</v>
          </cell>
        </row>
        <row r="13018">
          <cell r="M13018">
            <v>1</v>
          </cell>
          <cell r="N13018">
            <v>198088</v>
          </cell>
        </row>
        <row r="13019">
          <cell r="M13019">
            <v>1</v>
          </cell>
          <cell r="N13019">
            <v>198088</v>
          </cell>
        </row>
        <row r="13020">
          <cell r="M13020">
            <v>1</v>
          </cell>
          <cell r="N13020" t="str">
            <v>-</v>
          </cell>
        </row>
        <row r="13021">
          <cell r="M13021">
            <v>1</v>
          </cell>
          <cell r="N13021">
            <v>197048</v>
          </cell>
        </row>
        <row r="13022">
          <cell r="M13022">
            <v>1</v>
          </cell>
          <cell r="N13022">
            <v>197883</v>
          </cell>
        </row>
        <row r="13023">
          <cell r="M13023">
            <v>1</v>
          </cell>
          <cell r="N13023">
            <v>197883</v>
          </cell>
        </row>
        <row r="13024">
          <cell r="M13024">
            <v>1</v>
          </cell>
          <cell r="N13024">
            <v>197883</v>
          </cell>
        </row>
        <row r="13025">
          <cell r="M13025">
            <v>1</v>
          </cell>
          <cell r="N13025">
            <v>197504</v>
          </cell>
        </row>
        <row r="13026">
          <cell r="M13026">
            <v>1</v>
          </cell>
          <cell r="N13026">
            <v>197504</v>
          </cell>
        </row>
        <row r="13027">
          <cell r="M13027">
            <v>1</v>
          </cell>
          <cell r="N13027">
            <v>197884</v>
          </cell>
        </row>
        <row r="13028">
          <cell r="M13028">
            <v>1</v>
          </cell>
          <cell r="N13028">
            <v>197884</v>
          </cell>
        </row>
        <row r="13029">
          <cell r="M13029">
            <v>1</v>
          </cell>
          <cell r="N13029">
            <v>197884</v>
          </cell>
        </row>
        <row r="13030">
          <cell r="M13030">
            <v>1</v>
          </cell>
          <cell r="N13030">
            <v>197884</v>
          </cell>
        </row>
        <row r="13031">
          <cell r="M13031">
            <v>1</v>
          </cell>
          <cell r="N13031">
            <v>198077</v>
          </cell>
        </row>
        <row r="13032">
          <cell r="M13032">
            <v>1</v>
          </cell>
          <cell r="N13032">
            <v>198077</v>
          </cell>
        </row>
        <row r="13033">
          <cell r="M13033">
            <v>1</v>
          </cell>
          <cell r="N13033">
            <v>198077</v>
          </cell>
        </row>
        <row r="13034">
          <cell r="M13034">
            <v>1</v>
          </cell>
          <cell r="N13034">
            <v>198077</v>
          </cell>
        </row>
        <row r="13035">
          <cell r="M13035">
            <v>1</v>
          </cell>
          <cell r="N13035" t="str">
            <v>-</v>
          </cell>
        </row>
        <row r="13036">
          <cell r="M13036">
            <v>1</v>
          </cell>
          <cell r="N13036">
            <v>203194</v>
          </cell>
        </row>
        <row r="13037">
          <cell r="M13037">
            <v>1</v>
          </cell>
          <cell r="N13037">
            <v>203194</v>
          </cell>
        </row>
        <row r="13038">
          <cell r="M13038">
            <v>1</v>
          </cell>
          <cell r="N13038">
            <v>203194</v>
          </cell>
        </row>
        <row r="13039">
          <cell r="M13039">
            <v>1</v>
          </cell>
          <cell r="N13039">
            <v>203194</v>
          </cell>
        </row>
        <row r="13040">
          <cell r="M13040">
            <v>1</v>
          </cell>
          <cell r="N13040">
            <v>203251</v>
          </cell>
        </row>
        <row r="13041">
          <cell r="M13041">
            <v>1</v>
          </cell>
          <cell r="N13041">
            <v>203251</v>
          </cell>
        </row>
        <row r="13042">
          <cell r="M13042">
            <v>1</v>
          </cell>
          <cell r="N13042">
            <v>203251</v>
          </cell>
        </row>
        <row r="13043">
          <cell r="M13043">
            <v>1</v>
          </cell>
          <cell r="N13043">
            <v>203251</v>
          </cell>
        </row>
        <row r="13044">
          <cell r="M13044">
            <v>1</v>
          </cell>
          <cell r="N13044">
            <v>203251</v>
          </cell>
        </row>
        <row r="13045">
          <cell r="M13045">
            <v>1</v>
          </cell>
          <cell r="N13045">
            <v>203352</v>
          </cell>
        </row>
        <row r="13046">
          <cell r="M13046">
            <v>1</v>
          </cell>
          <cell r="N13046">
            <v>203435</v>
          </cell>
        </row>
        <row r="13047">
          <cell r="M13047">
            <v>1</v>
          </cell>
          <cell r="N13047">
            <v>203435</v>
          </cell>
        </row>
        <row r="13048">
          <cell r="M13048">
            <v>1</v>
          </cell>
          <cell r="N13048">
            <v>203435</v>
          </cell>
        </row>
        <row r="13049">
          <cell r="M13049">
            <v>1</v>
          </cell>
          <cell r="N13049">
            <v>203980</v>
          </cell>
        </row>
        <row r="13050">
          <cell r="M13050">
            <v>1</v>
          </cell>
          <cell r="N13050">
            <v>203980</v>
          </cell>
        </row>
        <row r="13051">
          <cell r="M13051">
            <v>1</v>
          </cell>
          <cell r="N13051">
            <v>204028</v>
          </cell>
        </row>
        <row r="13052">
          <cell r="M13052">
            <v>1</v>
          </cell>
          <cell r="N13052">
            <v>204028</v>
          </cell>
        </row>
        <row r="13053">
          <cell r="M13053">
            <v>1</v>
          </cell>
          <cell r="N13053">
            <v>204028</v>
          </cell>
        </row>
        <row r="13054">
          <cell r="M13054">
            <v>1</v>
          </cell>
          <cell r="N13054">
            <v>204327</v>
          </cell>
        </row>
        <row r="13055">
          <cell r="M13055">
            <v>1</v>
          </cell>
          <cell r="N13055">
            <v>204327</v>
          </cell>
        </row>
        <row r="13056">
          <cell r="M13056">
            <v>1</v>
          </cell>
          <cell r="N13056">
            <v>204508</v>
          </cell>
        </row>
        <row r="13057">
          <cell r="M13057">
            <v>1</v>
          </cell>
          <cell r="N13057">
            <v>204508</v>
          </cell>
        </row>
        <row r="13058">
          <cell r="M13058">
            <v>1</v>
          </cell>
          <cell r="N13058">
            <v>204508</v>
          </cell>
        </row>
        <row r="13059">
          <cell r="M13059">
            <v>1</v>
          </cell>
          <cell r="N13059">
            <v>204508</v>
          </cell>
        </row>
        <row r="13060">
          <cell r="M13060">
            <v>1</v>
          </cell>
          <cell r="N13060">
            <v>203263</v>
          </cell>
        </row>
        <row r="13061">
          <cell r="M13061">
            <v>1</v>
          </cell>
          <cell r="N13061">
            <v>203263</v>
          </cell>
        </row>
        <row r="13062">
          <cell r="M13062">
            <v>1</v>
          </cell>
          <cell r="N13062">
            <v>203263</v>
          </cell>
        </row>
        <row r="13063">
          <cell r="M13063">
            <v>1</v>
          </cell>
          <cell r="N13063">
            <v>203263</v>
          </cell>
        </row>
        <row r="13064">
          <cell r="M13064">
            <v>1</v>
          </cell>
          <cell r="N13064">
            <v>203263</v>
          </cell>
        </row>
        <row r="13065">
          <cell r="M13065">
            <v>1</v>
          </cell>
          <cell r="N13065">
            <v>203901</v>
          </cell>
        </row>
        <row r="13066">
          <cell r="M13066">
            <v>1</v>
          </cell>
          <cell r="N13066">
            <v>204070</v>
          </cell>
        </row>
        <row r="13067">
          <cell r="M13067">
            <v>1</v>
          </cell>
          <cell r="N13067">
            <v>204227</v>
          </cell>
        </row>
        <row r="13068">
          <cell r="M13068">
            <v>1</v>
          </cell>
          <cell r="N13068">
            <v>204227</v>
          </cell>
        </row>
        <row r="13069">
          <cell r="M13069">
            <v>1</v>
          </cell>
          <cell r="N13069">
            <v>204461</v>
          </cell>
        </row>
        <row r="13070">
          <cell r="M13070">
            <v>1</v>
          </cell>
          <cell r="N13070" t="str">
            <v>-</v>
          </cell>
        </row>
        <row r="13071">
          <cell r="M13071">
            <v>1</v>
          </cell>
          <cell r="N13071" t="str">
            <v>-</v>
          </cell>
        </row>
        <row r="13072">
          <cell r="M13072">
            <v>1</v>
          </cell>
          <cell r="N13072" t="str">
            <v>-</v>
          </cell>
        </row>
        <row r="13073">
          <cell r="M13073">
            <v>1</v>
          </cell>
          <cell r="N13073" t="str">
            <v>-</v>
          </cell>
        </row>
        <row r="13074">
          <cell r="M13074">
            <v>1</v>
          </cell>
          <cell r="N13074" t="str">
            <v>-</v>
          </cell>
        </row>
        <row r="13075">
          <cell r="M13075">
            <v>1</v>
          </cell>
          <cell r="N13075" t="str">
            <v>-</v>
          </cell>
        </row>
        <row r="13076">
          <cell r="M13076">
            <v>1</v>
          </cell>
          <cell r="N13076" t="str">
            <v>-</v>
          </cell>
        </row>
        <row r="13077">
          <cell r="M13077">
            <v>1</v>
          </cell>
          <cell r="N13077">
            <v>203199</v>
          </cell>
        </row>
        <row r="13078">
          <cell r="M13078">
            <v>1</v>
          </cell>
          <cell r="N13078">
            <v>203199</v>
          </cell>
        </row>
        <row r="13079">
          <cell r="M13079">
            <v>1</v>
          </cell>
          <cell r="N13079">
            <v>203199</v>
          </cell>
        </row>
        <row r="13080">
          <cell r="M13080">
            <v>1</v>
          </cell>
          <cell r="N13080">
            <v>203199</v>
          </cell>
        </row>
        <row r="13081">
          <cell r="M13081">
            <v>2</v>
          </cell>
          <cell r="N13081">
            <v>203924</v>
          </cell>
        </row>
        <row r="13082">
          <cell r="M13082">
            <v>1</v>
          </cell>
          <cell r="N13082">
            <v>204290</v>
          </cell>
        </row>
        <row r="13083">
          <cell r="M13083">
            <v>1</v>
          </cell>
          <cell r="N13083">
            <v>204290</v>
          </cell>
        </row>
        <row r="13084">
          <cell r="M13084">
            <v>1</v>
          </cell>
          <cell r="N13084" t="str">
            <v>-</v>
          </cell>
        </row>
        <row r="13085">
          <cell r="M13085">
            <v>1</v>
          </cell>
          <cell r="N13085" t="str">
            <v>-</v>
          </cell>
        </row>
        <row r="13086">
          <cell r="M13086">
            <v>1</v>
          </cell>
          <cell r="N13086" t="str">
            <v>-</v>
          </cell>
        </row>
        <row r="13087">
          <cell r="M13087">
            <v>1</v>
          </cell>
          <cell r="N13087" t="str">
            <v>-</v>
          </cell>
        </row>
        <row r="13088">
          <cell r="M13088">
            <v>1</v>
          </cell>
          <cell r="N13088" t="str">
            <v>-</v>
          </cell>
        </row>
        <row r="13089">
          <cell r="M13089">
            <v>1</v>
          </cell>
          <cell r="N13089" t="str">
            <v>-</v>
          </cell>
        </row>
        <row r="13090">
          <cell r="M13090">
            <v>1</v>
          </cell>
          <cell r="N13090">
            <v>203877</v>
          </cell>
        </row>
        <row r="13091">
          <cell r="M13091">
            <v>1</v>
          </cell>
          <cell r="N13091">
            <v>203877</v>
          </cell>
        </row>
        <row r="13092">
          <cell r="M13092">
            <v>1</v>
          </cell>
          <cell r="N13092">
            <v>203951</v>
          </cell>
        </row>
        <row r="13093">
          <cell r="M13093">
            <v>1</v>
          </cell>
          <cell r="N13093">
            <v>204011</v>
          </cell>
        </row>
        <row r="13094">
          <cell r="M13094">
            <v>1</v>
          </cell>
          <cell r="N13094">
            <v>204011</v>
          </cell>
        </row>
        <row r="13095">
          <cell r="M13095">
            <v>1</v>
          </cell>
          <cell r="N13095">
            <v>204011</v>
          </cell>
        </row>
        <row r="13096">
          <cell r="M13096">
            <v>1</v>
          </cell>
          <cell r="N13096">
            <v>204011</v>
          </cell>
        </row>
        <row r="13097">
          <cell r="M13097">
            <v>1</v>
          </cell>
          <cell r="N13097">
            <v>204011</v>
          </cell>
        </row>
        <row r="13098">
          <cell r="M13098">
            <v>1</v>
          </cell>
          <cell r="N13098">
            <v>204011</v>
          </cell>
        </row>
        <row r="13099">
          <cell r="M13099">
            <v>1</v>
          </cell>
          <cell r="N13099">
            <v>204063</v>
          </cell>
        </row>
        <row r="13100">
          <cell r="M13100">
            <v>1</v>
          </cell>
          <cell r="N13100">
            <v>204063</v>
          </cell>
        </row>
        <row r="13101">
          <cell r="M13101">
            <v>1</v>
          </cell>
          <cell r="N13101">
            <v>204063</v>
          </cell>
        </row>
        <row r="13102">
          <cell r="M13102">
            <v>1</v>
          </cell>
          <cell r="N13102">
            <v>204063</v>
          </cell>
        </row>
        <row r="13103">
          <cell r="M13103">
            <v>1</v>
          </cell>
          <cell r="N13103">
            <v>204063</v>
          </cell>
        </row>
        <row r="13104">
          <cell r="M13104">
            <v>1</v>
          </cell>
          <cell r="N13104">
            <v>204063</v>
          </cell>
        </row>
        <row r="13105">
          <cell r="M13105">
            <v>1</v>
          </cell>
          <cell r="N13105">
            <v>204063</v>
          </cell>
        </row>
        <row r="13106">
          <cell r="M13106">
            <v>1</v>
          </cell>
          <cell r="N13106">
            <v>204074</v>
          </cell>
        </row>
        <row r="13107">
          <cell r="M13107">
            <v>1</v>
          </cell>
          <cell r="N13107">
            <v>204074</v>
          </cell>
        </row>
        <row r="13108">
          <cell r="M13108">
            <v>1</v>
          </cell>
          <cell r="N13108">
            <v>204074</v>
          </cell>
        </row>
        <row r="13109">
          <cell r="M13109">
            <v>1</v>
          </cell>
          <cell r="N13109">
            <v>204074</v>
          </cell>
        </row>
        <row r="13110">
          <cell r="M13110">
            <v>1</v>
          </cell>
          <cell r="N13110">
            <v>204074</v>
          </cell>
        </row>
        <row r="13111">
          <cell r="M13111">
            <v>1</v>
          </cell>
          <cell r="N13111">
            <v>204238</v>
          </cell>
        </row>
        <row r="13112">
          <cell r="M13112">
            <v>1</v>
          </cell>
          <cell r="N13112">
            <v>204238</v>
          </cell>
        </row>
        <row r="13113">
          <cell r="M13113">
            <v>1</v>
          </cell>
          <cell r="N13113">
            <v>204238</v>
          </cell>
        </row>
        <row r="13114">
          <cell r="M13114">
            <v>1</v>
          </cell>
          <cell r="N13114">
            <v>204238</v>
          </cell>
        </row>
        <row r="13115">
          <cell r="M13115">
            <v>1</v>
          </cell>
          <cell r="N13115">
            <v>204238</v>
          </cell>
        </row>
        <row r="13116">
          <cell r="M13116">
            <v>1</v>
          </cell>
          <cell r="N13116">
            <v>204238</v>
          </cell>
        </row>
        <row r="13117">
          <cell r="M13117">
            <v>1</v>
          </cell>
          <cell r="N13117">
            <v>204238</v>
          </cell>
        </row>
        <row r="13118">
          <cell r="M13118">
            <v>1</v>
          </cell>
          <cell r="N13118">
            <v>204272</v>
          </cell>
        </row>
        <row r="13119">
          <cell r="M13119">
            <v>1</v>
          </cell>
          <cell r="N13119">
            <v>204272</v>
          </cell>
        </row>
        <row r="13120">
          <cell r="M13120">
            <v>1</v>
          </cell>
          <cell r="N13120">
            <v>204272</v>
          </cell>
        </row>
        <row r="13121">
          <cell r="M13121">
            <v>1</v>
          </cell>
          <cell r="N13121">
            <v>204272</v>
          </cell>
        </row>
        <row r="13122">
          <cell r="M13122">
            <v>1</v>
          </cell>
          <cell r="N13122">
            <v>204272</v>
          </cell>
        </row>
        <row r="13123">
          <cell r="M13123">
            <v>1</v>
          </cell>
          <cell r="N13123">
            <v>204307</v>
          </cell>
        </row>
        <row r="13124">
          <cell r="M13124" t="str">
            <v>-</v>
          </cell>
          <cell r="N13124" t="str">
            <v>-</v>
          </cell>
        </row>
        <row r="13125">
          <cell r="M13125">
            <v>1</v>
          </cell>
          <cell r="N13125">
            <v>203177</v>
          </cell>
        </row>
        <row r="13126">
          <cell r="M13126">
            <v>1</v>
          </cell>
          <cell r="N13126">
            <v>203177</v>
          </cell>
        </row>
        <row r="13127">
          <cell r="M13127">
            <v>1</v>
          </cell>
          <cell r="N13127">
            <v>203177</v>
          </cell>
        </row>
        <row r="13128">
          <cell r="M13128">
            <v>1</v>
          </cell>
          <cell r="N13128">
            <v>203177</v>
          </cell>
        </row>
        <row r="13129">
          <cell r="M13129">
            <v>1</v>
          </cell>
          <cell r="N13129">
            <v>203336</v>
          </cell>
        </row>
        <row r="13130">
          <cell r="M13130">
            <v>1</v>
          </cell>
          <cell r="N13130">
            <v>203336</v>
          </cell>
        </row>
        <row r="13131">
          <cell r="M13131">
            <v>1</v>
          </cell>
          <cell r="N13131">
            <v>203336</v>
          </cell>
        </row>
        <row r="13132">
          <cell r="M13132">
            <v>1</v>
          </cell>
          <cell r="N13132">
            <v>203336</v>
          </cell>
        </row>
        <row r="13133">
          <cell r="M13133">
            <v>1</v>
          </cell>
          <cell r="N13133">
            <v>203423</v>
          </cell>
        </row>
        <row r="13134">
          <cell r="M13134">
            <v>1</v>
          </cell>
          <cell r="N13134">
            <v>203423</v>
          </cell>
        </row>
        <row r="13135">
          <cell r="M13135">
            <v>1</v>
          </cell>
          <cell r="N13135">
            <v>203423</v>
          </cell>
        </row>
        <row r="13136">
          <cell r="M13136">
            <v>1</v>
          </cell>
          <cell r="N13136">
            <v>203423</v>
          </cell>
        </row>
        <row r="13137">
          <cell r="M13137">
            <v>1</v>
          </cell>
          <cell r="N13137">
            <v>203423</v>
          </cell>
        </row>
        <row r="13138">
          <cell r="M13138">
            <v>1</v>
          </cell>
          <cell r="N13138">
            <v>203423</v>
          </cell>
        </row>
        <row r="13139">
          <cell r="M13139">
            <v>1</v>
          </cell>
          <cell r="N13139">
            <v>203423</v>
          </cell>
        </row>
        <row r="13140">
          <cell r="M13140">
            <v>1</v>
          </cell>
          <cell r="N13140">
            <v>203423</v>
          </cell>
        </row>
        <row r="13141">
          <cell r="M13141">
            <v>1</v>
          </cell>
          <cell r="N13141">
            <v>204491</v>
          </cell>
        </row>
        <row r="13142">
          <cell r="M13142">
            <v>1</v>
          </cell>
          <cell r="N13142">
            <v>204491</v>
          </cell>
        </row>
        <row r="13143">
          <cell r="M13143">
            <v>1</v>
          </cell>
          <cell r="N13143">
            <v>204491</v>
          </cell>
        </row>
        <row r="13144">
          <cell r="M13144">
            <v>1</v>
          </cell>
          <cell r="N13144">
            <v>204491</v>
          </cell>
        </row>
        <row r="13145">
          <cell r="M13145">
            <v>1</v>
          </cell>
          <cell r="N13145">
            <v>203102</v>
          </cell>
        </row>
        <row r="13146">
          <cell r="M13146">
            <v>1</v>
          </cell>
          <cell r="N13146">
            <v>203102</v>
          </cell>
        </row>
        <row r="13147">
          <cell r="M13147">
            <v>1</v>
          </cell>
          <cell r="N13147">
            <v>203102</v>
          </cell>
        </row>
        <row r="13148">
          <cell r="M13148">
            <v>1</v>
          </cell>
          <cell r="N13148">
            <v>203102</v>
          </cell>
        </row>
        <row r="13149">
          <cell r="M13149">
            <v>1</v>
          </cell>
          <cell r="N13149">
            <v>203178</v>
          </cell>
        </row>
        <row r="13150">
          <cell r="M13150">
            <v>1</v>
          </cell>
          <cell r="N13150">
            <v>203178</v>
          </cell>
        </row>
        <row r="13151">
          <cell r="M13151">
            <v>1</v>
          </cell>
          <cell r="N13151">
            <v>203178</v>
          </cell>
        </row>
        <row r="13152">
          <cell r="M13152">
            <v>1</v>
          </cell>
          <cell r="N13152">
            <v>203178</v>
          </cell>
        </row>
        <row r="13153">
          <cell r="M13153">
            <v>1</v>
          </cell>
          <cell r="N13153">
            <v>203178</v>
          </cell>
        </row>
        <row r="13154">
          <cell r="M13154">
            <v>1</v>
          </cell>
          <cell r="N13154">
            <v>203178</v>
          </cell>
        </row>
        <row r="13155">
          <cell r="M13155">
            <v>1</v>
          </cell>
          <cell r="N13155">
            <v>203424</v>
          </cell>
        </row>
        <row r="13156">
          <cell r="M13156">
            <v>1</v>
          </cell>
          <cell r="N13156">
            <v>203424</v>
          </cell>
        </row>
        <row r="13157">
          <cell r="M13157">
            <v>1</v>
          </cell>
          <cell r="N13157">
            <v>203896</v>
          </cell>
        </row>
        <row r="13158">
          <cell r="M13158">
            <v>1</v>
          </cell>
          <cell r="N13158">
            <v>203896</v>
          </cell>
        </row>
        <row r="13159">
          <cell r="M13159">
            <v>1</v>
          </cell>
          <cell r="N13159">
            <v>204024</v>
          </cell>
        </row>
        <row r="13160">
          <cell r="M13160">
            <v>1</v>
          </cell>
          <cell r="N13160">
            <v>204024</v>
          </cell>
        </row>
        <row r="13161">
          <cell r="M13161">
            <v>1</v>
          </cell>
          <cell r="N13161">
            <v>204024</v>
          </cell>
        </row>
        <row r="13162">
          <cell r="M13162">
            <v>1</v>
          </cell>
          <cell r="N13162">
            <v>204048</v>
          </cell>
        </row>
        <row r="13163">
          <cell r="M13163">
            <v>1</v>
          </cell>
          <cell r="N13163">
            <v>204067</v>
          </cell>
        </row>
        <row r="13164">
          <cell r="M13164">
            <v>1</v>
          </cell>
          <cell r="N13164">
            <v>204080</v>
          </cell>
        </row>
        <row r="13165">
          <cell r="M13165">
            <v>1</v>
          </cell>
          <cell r="N13165">
            <v>204080</v>
          </cell>
        </row>
        <row r="13166">
          <cell r="M13166">
            <v>1</v>
          </cell>
          <cell r="N13166">
            <v>204080</v>
          </cell>
        </row>
        <row r="13167">
          <cell r="M13167">
            <v>1</v>
          </cell>
          <cell r="N13167">
            <v>204080</v>
          </cell>
        </row>
        <row r="13168">
          <cell r="M13168">
            <v>1</v>
          </cell>
          <cell r="N13168">
            <v>204080</v>
          </cell>
        </row>
        <row r="13169">
          <cell r="M13169">
            <v>1</v>
          </cell>
          <cell r="N13169">
            <v>204080</v>
          </cell>
        </row>
        <row r="13170">
          <cell r="M13170">
            <v>1</v>
          </cell>
          <cell r="N13170">
            <v>204080</v>
          </cell>
        </row>
        <row r="13171">
          <cell r="M13171">
            <v>1</v>
          </cell>
          <cell r="N13171">
            <v>204080</v>
          </cell>
        </row>
        <row r="13172">
          <cell r="M13172">
            <v>1</v>
          </cell>
          <cell r="N13172">
            <v>204080</v>
          </cell>
        </row>
        <row r="13173">
          <cell r="M13173">
            <v>1</v>
          </cell>
          <cell r="N13173">
            <v>204323</v>
          </cell>
        </row>
        <row r="13174">
          <cell r="M13174">
            <v>1</v>
          </cell>
          <cell r="N13174">
            <v>204323</v>
          </cell>
        </row>
        <row r="13175">
          <cell r="M13175">
            <v>1</v>
          </cell>
          <cell r="N13175">
            <v>204323</v>
          </cell>
        </row>
        <row r="13176">
          <cell r="M13176">
            <v>1</v>
          </cell>
          <cell r="N13176">
            <v>204323</v>
          </cell>
        </row>
        <row r="13177">
          <cell r="M13177">
            <v>1</v>
          </cell>
          <cell r="N13177">
            <v>204323</v>
          </cell>
        </row>
        <row r="13178">
          <cell r="M13178">
            <v>1</v>
          </cell>
          <cell r="N13178">
            <v>204323</v>
          </cell>
        </row>
        <row r="13179">
          <cell r="M13179">
            <v>1</v>
          </cell>
          <cell r="N13179">
            <v>204323</v>
          </cell>
        </row>
        <row r="13180">
          <cell r="M13180">
            <v>1</v>
          </cell>
          <cell r="N13180">
            <v>204323</v>
          </cell>
        </row>
        <row r="13181">
          <cell r="M13181">
            <v>1</v>
          </cell>
          <cell r="N13181">
            <v>204490</v>
          </cell>
        </row>
        <row r="13182">
          <cell r="M13182">
            <v>1</v>
          </cell>
          <cell r="N13182">
            <v>204490</v>
          </cell>
        </row>
        <row r="13183">
          <cell r="M13183">
            <v>1</v>
          </cell>
          <cell r="N13183">
            <v>204490</v>
          </cell>
        </row>
        <row r="13184">
          <cell r="M13184">
            <v>1</v>
          </cell>
          <cell r="N13184">
            <v>204490</v>
          </cell>
        </row>
        <row r="13185">
          <cell r="M13185">
            <v>1</v>
          </cell>
          <cell r="N13185">
            <v>204632</v>
          </cell>
        </row>
        <row r="13186">
          <cell r="M13186">
            <v>1</v>
          </cell>
          <cell r="N13186">
            <v>204632</v>
          </cell>
        </row>
        <row r="13187">
          <cell r="M13187">
            <v>1</v>
          </cell>
          <cell r="N13187">
            <v>204632</v>
          </cell>
        </row>
        <row r="13188">
          <cell r="M13188">
            <v>1</v>
          </cell>
          <cell r="N13188">
            <v>204632</v>
          </cell>
        </row>
        <row r="13189">
          <cell r="M13189">
            <v>1</v>
          </cell>
          <cell r="N13189">
            <v>204632</v>
          </cell>
        </row>
        <row r="13190">
          <cell r="M13190">
            <v>1</v>
          </cell>
          <cell r="N13190">
            <v>204632</v>
          </cell>
        </row>
        <row r="13191">
          <cell r="M13191">
            <v>1</v>
          </cell>
          <cell r="N13191">
            <v>204632</v>
          </cell>
        </row>
        <row r="13192">
          <cell r="M13192">
            <v>1</v>
          </cell>
          <cell r="N13192">
            <v>204632</v>
          </cell>
        </row>
        <row r="13193">
          <cell r="M13193">
            <v>1</v>
          </cell>
          <cell r="N13193">
            <v>204632</v>
          </cell>
        </row>
        <row r="13194">
          <cell r="M13194">
            <v>1</v>
          </cell>
          <cell r="N13194" t="str">
            <v>-</v>
          </cell>
        </row>
        <row r="13195">
          <cell r="M13195">
            <v>1</v>
          </cell>
          <cell r="N13195">
            <v>203226</v>
          </cell>
        </row>
        <row r="13196">
          <cell r="M13196">
            <v>1</v>
          </cell>
          <cell r="N13196">
            <v>203226</v>
          </cell>
        </row>
        <row r="13197">
          <cell r="M13197">
            <v>1</v>
          </cell>
          <cell r="N13197">
            <v>203226</v>
          </cell>
        </row>
        <row r="13198">
          <cell r="M13198">
            <v>1</v>
          </cell>
          <cell r="N13198">
            <v>203226</v>
          </cell>
        </row>
        <row r="13199">
          <cell r="M13199">
            <v>1</v>
          </cell>
          <cell r="N13199">
            <v>203310</v>
          </cell>
        </row>
        <row r="13200">
          <cell r="M13200">
            <v>1</v>
          </cell>
          <cell r="N13200">
            <v>203310</v>
          </cell>
        </row>
        <row r="13201">
          <cell r="M13201">
            <v>1</v>
          </cell>
          <cell r="N13201">
            <v>203310</v>
          </cell>
        </row>
        <row r="13202">
          <cell r="M13202">
            <v>1</v>
          </cell>
          <cell r="N13202">
            <v>203310</v>
          </cell>
        </row>
        <row r="13203">
          <cell r="M13203">
            <v>1</v>
          </cell>
          <cell r="N13203">
            <v>203310</v>
          </cell>
        </row>
        <row r="13204">
          <cell r="M13204">
            <v>1</v>
          </cell>
          <cell r="N13204">
            <v>203310</v>
          </cell>
        </row>
        <row r="13205">
          <cell r="M13205">
            <v>1</v>
          </cell>
          <cell r="N13205">
            <v>203310</v>
          </cell>
        </row>
        <row r="13206">
          <cell r="M13206">
            <v>1</v>
          </cell>
          <cell r="N13206">
            <v>203310</v>
          </cell>
        </row>
        <row r="13207">
          <cell r="M13207">
            <v>1</v>
          </cell>
          <cell r="N13207">
            <v>203365</v>
          </cell>
        </row>
        <row r="13208">
          <cell r="M13208">
            <v>1</v>
          </cell>
          <cell r="N13208">
            <v>203365</v>
          </cell>
        </row>
        <row r="13209">
          <cell r="M13209">
            <v>1</v>
          </cell>
          <cell r="N13209">
            <v>203365</v>
          </cell>
        </row>
        <row r="13210">
          <cell r="M13210">
            <v>1</v>
          </cell>
          <cell r="N13210">
            <v>203365</v>
          </cell>
        </row>
        <row r="13211">
          <cell r="M13211">
            <v>1</v>
          </cell>
          <cell r="N13211">
            <v>203365</v>
          </cell>
        </row>
        <row r="13212">
          <cell r="M13212">
            <v>1</v>
          </cell>
          <cell r="N13212">
            <v>203443</v>
          </cell>
        </row>
        <row r="13213">
          <cell r="M13213">
            <v>1</v>
          </cell>
          <cell r="N13213">
            <v>203884</v>
          </cell>
        </row>
        <row r="13214">
          <cell r="M13214">
            <v>1</v>
          </cell>
          <cell r="N13214">
            <v>203884</v>
          </cell>
        </row>
        <row r="13215">
          <cell r="M13215">
            <v>2</v>
          </cell>
          <cell r="N13215">
            <v>203959</v>
          </cell>
        </row>
        <row r="13216">
          <cell r="M13216">
            <v>2</v>
          </cell>
          <cell r="N13216">
            <v>203960</v>
          </cell>
        </row>
        <row r="13217">
          <cell r="M13217">
            <v>1</v>
          </cell>
          <cell r="N13217">
            <v>204313</v>
          </cell>
        </row>
        <row r="13218">
          <cell r="M13218">
            <v>1</v>
          </cell>
          <cell r="N13218">
            <v>204313</v>
          </cell>
        </row>
        <row r="13219">
          <cell r="M13219">
            <v>1</v>
          </cell>
          <cell r="N13219">
            <v>204313</v>
          </cell>
        </row>
        <row r="13220">
          <cell r="M13220">
            <v>1</v>
          </cell>
          <cell r="N13220">
            <v>204313</v>
          </cell>
        </row>
        <row r="13221">
          <cell r="M13221">
            <v>1</v>
          </cell>
          <cell r="N13221">
            <v>204313</v>
          </cell>
        </row>
        <row r="13222">
          <cell r="M13222">
            <v>1</v>
          </cell>
          <cell r="N13222">
            <v>204521</v>
          </cell>
        </row>
        <row r="13223">
          <cell r="M13223">
            <v>1</v>
          </cell>
          <cell r="N13223">
            <v>204521</v>
          </cell>
        </row>
        <row r="13224">
          <cell r="M13224">
            <v>1</v>
          </cell>
          <cell r="N13224">
            <v>204521</v>
          </cell>
        </row>
        <row r="13225">
          <cell r="M13225">
            <v>1</v>
          </cell>
          <cell r="N13225">
            <v>204521</v>
          </cell>
        </row>
        <row r="13226">
          <cell r="M13226">
            <v>1</v>
          </cell>
          <cell r="N13226">
            <v>204521</v>
          </cell>
        </row>
        <row r="13227">
          <cell r="M13227">
            <v>1</v>
          </cell>
          <cell r="N13227">
            <v>204521</v>
          </cell>
        </row>
        <row r="13228">
          <cell r="M13228">
            <v>1</v>
          </cell>
          <cell r="N13228">
            <v>204521</v>
          </cell>
        </row>
        <row r="13229">
          <cell r="M13229">
            <v>1</v>
          </cell>
          <cell r="N13229">
            <v>204521</v>
          </cell>
        </row>
        <row r="13230">
          <cell r="M13230">
            <v>1</v>
          </cell>
          <cell r="N13230">
            <v>203860</v>
          </cell>
        </row>
        <row r="13231">
          <cell r="M13231">
            <v>1</v>
          </cell>
          <cell r="N13231">
            <v>203860</v>
          </cell>
        </row>
        <row r="13232">
          <cell r="M13232">
            <v>1</v>
          </cell>
          <cell r="N13232">
            <v>203860</v>
          </cell>
        </row>
        <row r="13233">
          <cell r="M13233">
            <v>1</v>
          </cell>
          <cell r="N13233">
            <v>203860</v>
          </cell>
        </row>
        <row r="13234">
          <cell r="M13234">
            <v>1</v>
          </cell>
          <cell r="N13234">
            <v>203860</v>
          </cell>
        </row>
        <row r="13235">
          <cell r="M13235">
            <v>1</v>
          </cell>
          <cell r="N13235">
            <v>203860</v>
          </cell>
        </row>
        <row r="13236">
          <cell r="M13236">
            <v>2</v>
          </cell>
          <cell r="N13236">
            <v>203927</v>
          </cell>
        </row>
        <row r="13237">
          <cell r="M13237">
            <v>2</v>
          </cell>
          <cell r="N13237">
            <v>203927</v>
          </cell>
        </row>
        <row r="13238">
          <cell r="M13238">
            <v>2</v>
          </cell>
          <cell r="N13238">
            <v>203927</v>
          </cell>
        </row>
        <row r="13239">
          <cell r="M13239">
            <v>2</v>
          </cell>
          <cell r="N13239">
            <v>203927</v>
          </cell>
        </row>
        <row r="13240">
          <cell r="M13240">
            <v>2</v>
          </cell>
          <cell r="N13240">
            <v>203927</v>
          </cell>
        </row>
        <row r="13241">
          <cell r="M13241">
            <v>2</v>
          </cell>
          <cell r="N13241">
            <v>203927</v>
          </cell>
        </row>
        <row r="13242">
          <cell r="M13242">
            <v>2</v>
          </cell>
          <cell r="N13242">
            <v>203928</v>
          </cell>
        </row>
        <row r="13243">
          <cell r="M13243">
            <v>2</v>
          </cell>
          <cell r="N13243">
            <v>203928</v>
          </cell>
        </row>
        <row r="13244">
          <cell r="M13244">
            <v>2</v>
          </cell>
          <cell r="N13244">
            <v>203928</v>
          </cell>
        </row>
        <row r="13245">
          <cell r="M13245">
            <v>2</v>
          </cell>
          <cell r="N13245">
            <v>203928</v>
          </cell>
        </row>
        <row r="13246">
          <cell r="M13246">
            <v>2</v>
          </cell>
          <cell r="N13246">
            <v>203928</v>
          </cell>
        </row>
        <row r="13247">
          <cell r="M13247">
            <v>2</v>
          </cell>
          <cell r="N13247">
            <v>203928</v>
          </cell>
        </row>
        <row r="13248">
          <cell r="M13248">
            <v>2</v>
          </cell>
          <cell r="N13248">
            <v>203928</v>
          </cell>
        </row>
        <row r="13249">
          <cell r="M13249">
            <v>2</v>
          </cell>
          <cell r="N13249">
            <v>203928</v>
          </cell>
        </row>
        <row r="13250">
          <cell r="M13250">
            <v>2</v>
          </cell>
          <cell r="N13250">
            <v>203928</v>
          </cell>
        </row>
        <row r="13251">
          <cell r="M13251">
            <v>2</v>
          </cell>
          <cell r="N13251">
            <v>203928</v>
          </cell>
        </row>
        <row r="13252">
          <cell r="M13252">
            <v>2</v>
          </cell>
          <cell r="N13252">
            <v>203928</v>
          </cell>
        </row>
        <row r="13253">
          <cell r="M13253">
            <v>2</v>
          </cell>
          <cell r="N13253">
            <v>203928</v>
          </cell>
        </row>
        <row r="13254">
          <cell r="M13254">
            <v>1</v>
          </cell>
          <cell r="N13254">
            <v>203996</v>
          </cell>
        </row>
        <row r="13255">
          <cell r="M13255">
            <v>1</v>
          </cell>
          <cell r="N13255">
            <v>203996</v>
          </cell>
        </row>
        <row r="13256">
          <cell r="M13256">
            <v>1</v>
          </cell>
          <cell r="N13256">
            <v>203996</v>
          </cell>
        </row>
        <row r="13257">
          <cell r="M13257">
            <v>1</v>
          </cell>
          <cell r="N13257">
            <v>203996</v>
          </cell>
        </row>
        <row r="13258">
          <cell r="M13258">
            <v>1</v>
          </cell>
          <cell r="N13258">
            <v>203996</v>
          </cell>
        </row>
        <row r="13259">
          <cell r="M13259">
            <v>1</v>
          </cell>
          <cell r="N13259">
            <v>203996</v>
          </cell>
        </row>
        <row r="13260">
          <cell r="M13260">
            <v>1</v>
          </cell>
          <cell r="N13260">
            <v>204059</v>
          </cell>
        </row>
        <row r="13261">
          <cell r="M13261">
            <v>1</v>
          </cell>
          <cell r="N13261">
            <v>204059</v>
          </cell>
        </row>
        <row r="13262">
          <cell r="M13262">
            <v>1</v>
          </cell>
          <cell r="N13262">
            <v>204059</v>
          </cell>
        </row>
        <row r="13263">
          <cell r="M13263">
            <v>1</v>
          </cell>
          <cell r="N13263">
            <v>204059</v>
          </cell>
        </row>
        <row r="13264">
          <cell r="M13264">
            <v>1</v>
          </cell>
          <cell r="N13264">
            <v>204059</v>
          </cell>
        </row>
        <row r="13265">
          <cell r="M13265">
            <v>1</v>
          </cell>
          <cell r="N13265">
            <v>204059</v>
          </cell>
        </row>
        <row r="13266">
          <cell r="M13266">
            <v>1</v>
          </cell>
          <cell r="N13266">
            <v>204059</v>
          </cell>
        </row>
        <row r="13267">
          <cell r="M13267">
            <v>1</v>
          </cell>
          <cell r="N13267">
            <v>204059</v>
          </cell>
        </row>
        <row r="13268">
          <cell r="M13268">
            <v>1</v>
          </cell>
          <cell r="N13268">
            <v>204059</v>
          </cell>
        </row>
        <row r="13269">
          <cell r="M13269">
            <v>1</v>
          </cell>
          <cell r="N13269">
            <v>204059</v>
          </cell>
        </row>
        <row r="13270">
          <cell r="M13270">
            <v>1</v>
          </cell>
          <cell r="N13270">
            <v>204059</v>
          </cell>
        </row>
        <row r="13271">
          <cell r="M13271">
            <v>1</v>
          </cell>
          <cell r="N13271">
            <v>204059</v>
          </cell>
        </row>
        <row r="13272">
          <cell r="M13272">
            <v>1</v>
          </cell>
          <cell r="N13272">
            <v>204059</v>
          </cell>
        </row>
        <row r="13273">
          <cell r="M13273">
            <v>1</v>
          </cell>
          <cell r="N13273">
            <v>204059</v>
          </cell>
        </row>
        <row r="13274">
          <cell r="M13274">
            <v>1</v>
          </cell>
          <cell r="N13274">
            <v>204059</v>
          </cell>
        </row>
        <row r="13275">
          <cell r="M13275">
            <v>1</v>
          </cell>
          <cell r="N13275">
            <v>204059</v>
          </cell>
        </row>
        <row r="13276">
          <cell r="M13276">
            <v>1</v>
          </cell>
          <cell r="N13276">
            <v>204059</v>
          </cell>
        </row>
        <row r="13277">
          <cell r="M13277">
            <v>1</v>
          </cell>
          <cell r="N13277">
            <v>204059</v>
          </cell>
        </row>
        <row r="13278">
          <cell r="M13278">
            <v>1</v>
          </cell>
          <cell r="N13278">
            <v>204059</v>
          </cell>
        </row>
        <row r="13279">
          <cell r="M13279">
            <v>1</v>
          </cell>
          <cell r="N13279">
            <v>204059</v>
          </cell>
        </row>
        <row r="13280">
          <cell r="M13280">
            <v>1</v>
          </cell>
          <cell r="N13280">
            <v>204059</v>
          </cell>
        </row>
        <row r="13281">
          <cell r="M13281">
            <v>1</v>
          </cell>
          <cell r="N13281">
            <v>204071</v>
          </cell>
        </row>
        <row r="13282">
          <cell r="M13282">
            <v>1</v>
          </cell>
          <cell r="N13282">
            <v>204071</v>
          </cell>
        </row>
        <row r="13283">
          <cell r="M13283">
            <v>1</v>
          </cell>
          <cell r="N13283">
            <v>204071</v>
          </cell>
        </row>
        <row r="13284">
          <cell r="M13284">
            <v>1</v>
          </cell>
          <cell r="N13284">
            <v>204071</v>
          </cell>
        </row>
        <row r="13285">
          <cell r="M13285">
            <v>1</v>
          </cell>
          <cell r="N13285">
            <v>204071</v>
          </cell>
        </row>
        <row r="13286">
          <cell r="M13286">
            <v>1</v>
          </cell>
          <cell r="N13286">
            <v>204071</v>
          </cell>
        </row>
        <row r="13287">
          <cell r="M13287">
            <v>1</v>
          </cell>
          <cell r="N13287">
            <v>204071</v>
          </cell>
        </row>
        <row r="13288">
          <cell r="M13288">
            <v>1</v>
          </cell>
          <cell r="N13288">
            <v>204071</v>
          </cell>
        </row>
        <row r="13289">
          <cell r="M13289">
            <v>1</v>
          </cell>
          <cell r="N13289">
            <v>204071</v>
          </cell>
        </row>
        <row r="13290">
          <cell r="M13290">
            <v>1</v>
          </cell>
          <cell r="N13290">
            <v>204071</v>
          </cell>
        </row>
        <row r="13291">
          <cell r="M13291">
            <v>1</v>
          </cell>
          <cell r="N13291">
            <v>204071</v>
          </cell>
        </row>
        <row r="13292">
          <cell r="M13292">
            <v>1</v>
          </cell>
          <cell r="N13292">
            <v>204071</v>
          </cell>
        </row>
        <row r="13293">
          <cell r="M13293">
            <v>1</v>
          </cell>
          <cell r="N13293">
            <v>204071</v>
          </cell>
        </row>
        <row r="13294">
          <cell r="M13294">
            <v>1</v>
          </cell>
          <cell r="N13294">
            <v>204071</v>
          </cell>
        </row>
        <row r="13295">
          <cell r="M13295">
            <v>1</v>
          </cell>
          <cell r="N13295">
            <v>204071</v>
          </cell>
        </row>
        <row r="13296">
          <cell r="M13296">
            <v>1</v>
          </cell>
          <cell r="N13296">
            <v>204071</v>
          </cell>
        </row>
        <row r="13297">
          <cell r="M13297">
            <v>1</v>
          </cell>
          <cell r="N13297">
            <v>204071</v>
          </cell>
        </row>
        <row r="13298">
          <cell r="M13298">
            <v>1</v>
          </cell>
          <cell r="N13298">
            <v>204071</v>
          </cell>
        </row>
        <row r="13299">
          <cell r="M13299">
            <v>1</v>
          </cell>
          <cell r="N13299">
            <v>204071</v>
          </cell>
        </row>
        <row r="13300">
          <cell r="M13300">
            <v>1</v>
          </cell>
          <cell r="N13300">
            <v>204071</v>
          </cell>
        </row>
        <row r="13301">
          <cell r="M13301">
            <v>1</v>
          </cell>
          <cell r="N13301">
            <v>204071</v>
          </cell>
        </row>
        <row r="13302">
          <cell r="M13302">
            <v>1</v>
          </cell>
          <cell r="N13302">
            <v>204071</v>
          </cell>
        </row>
        <row r="13303">
          <cell r="M13303">
            <v>1</v>
          </cell>
          <cell r="N13303">
            <v>204071</v>
          </cell>
        </row>
        <row r="13304">
          <cell r="M13304">
            <v>1</v>
          </cell>
          <cell r="N13304">
            <v>204071</v>
          </cell>
        </row>
        <row r="13305">
          <cell r="M13305">
            <v>1</v>
          </cell>
          <cell r="N13305">
            <v>204071</v>
          </cell>
        </row>
        <row r="13306">
          <cell r="M13306">
            <v>1</v>
          </cell>
          <cell r="N13306">
            <v>204071</v>
          </cell>
        </row>
        <row r="13307">
          <cell r="M13307">
            <v>1</v>
          </cell>
          <cell r="N13307">
            <v>204071</v>
          </cell>
        </row>
        <row r="13308">
          <cell r="M13308">
            <v>1</v>
          </cell>
          <cell r="N13308">
            <v>204071</v>
          </cell>
        </row>
        <row r="13309">
          <cell r="M13309">
            <v>1</v>
          </cell>
          <cell r="N13309">
            <v>204071</v>
          </cell>
        </row>
        <row r="13310">
          <cell r="M13310">
            <v>1</v>
          </cell>
          <cell r="N13310">
            <v>204071</v>
          </cell>
        </row>
        <row r="13311">
          <cell r="M13311">
            <v>1</v>
          </cell>
          <cell r="N13311">
            <v>204071</v>
          </cell>
        </row>
        <row r="13312">
          <cell r="M13312">
            <v>1</v>
          </cell>
          <cell r="N13312">
            <v>204071</v>
          </cell>
        </row>
        <row r="13313">
          <cell r="M13313">
            <v>1</v>
          </cell>
          <cell r="N13313">
            <v>204071</v>
          </cell>
        </row>
        <row r="13314">
          <cell r="M13314">
            <v>1</v>
          </cell>
          <cell r="N13314">
            <v>204071</v>
          </cell>
        </row>
        <row r="13315">
          <cell r="M13315">
            <v>1</v>
          </cell>
          <cell r="N13315">
            <v>204071</v>
          </cell>
        </row>
        <row r="13316">
          <cell r="M13316">
            <v>1</v>
          </cell>
          <cell r="N13316">
            <v>204071</v>
          </cell>
        </row>
        <row r="13317">
          <cell r="M13317">
            <v>1</v>
          </cell>
          <cell r="N13317">
            <v>204291</v>
          </cell>
        </row>
        <row r="13318">
          <cell r="M13318">
            <v>1</v>
          </cell>
          <cell r="N13318">
            <v>204291</v>
          </cell>
        </row>
        <row r="13319">
          <cell r="M13319">
            <v>1</v>
          </cell>
          <cell r="N13319">
            <v>204291</v>
          </cell>
        </row>
        <row r="13320">
          <cell r="M13320">
            <v>1</v>
          </cell>
          <cell r="N13320">
            <v>204291</v>
          </cell>
        </row>
        <row r="13321">
          <cell r="M13321">
            <v>1</v>
          </cell>
          <cell r="N13321">
            <v>204291</v>
          </cell>
        </row>
        <row r="13322">
          <cell r="M13322">
            <v>1</v>
          </cell>
          <cell r="N13322">
            <v>204291</v>
          </cell>
        </row>
        <row r="13323">
          <cell r="M13323">
            <v>1</v>
          </cell>
          <cell r="N13323">
            <v>204291</v>
          </cell>
        </row>
        <row r="13324">
          <cell r="M13324">
            <v>1</v>
          </cell>
          <cell r="N13324">
            <v>204291</v>
          </cell>
        </row>
        <row r="13325">
          <cell r="M13325">
            <v>1</v>
          </cell>
          <cell r="N13325">
            <v>204291</v>
          </cell>
        </row>
        <row r="13326">
          <cell r="M13326">
            <v>1</v>
          </cell>
          <cell r="N13326">
            <v>204291</v>
          </cell>
        </row>
        <row r="13327">
          <cell r="M13327">
            <v>1</v>
          </cell>
          <cell r="N13327">
            <v>204291</v>
          </cell>
        </row>
        <row r="13328">
          <cell r="M13328">
            <v>1</v>
          </cell>
          <cell r="N13328">
            <v>204291</v>
          </cell>
        </row>
        <row r="13329">
          <cell r="M13329">
            <v>1</v>
          </cell>
          <cell r="N13329">
            <v>204291</v>
          </cell>
        </row>
        <row r="13330">
          <cell r="M13330">
            <v>1</v>
          </cell>
          <cell r="N13330">
            <v>204291</v>
          </cell>
        </row>
        <row r="13331">
          <cell r="M13331">
            <v>1</v>
          </cell>
          <cell r="N13331">
            <v>204291</v>
          </cell>
        </row>
        <row r="13332">
          <cell r="M13332">
            <v>1</v>
          </cell>
          <cell r="N13332">
            <v>204291</v>
          </cell>
        </row>
        <row r="13333">
          <cell r="M13333">
            <v>1</v>
          </cell>
          <cell r="N13333">
            <v>204291</v>
          </cell>
        </row>
        <row r="13334">
          <cell r="M13334">
            <v>1</v>
          </cell>
          <cell r="N13334">
            <v>204291</v>
          </cell>
        </row>
        <row r="13335">
          <cell r="M13335">
            <v>1</v>
          </cell>
          <cell r="N13335">
            <v>204291</v>
          </cell>
        </row>
        <row r="13336">
          <cell r="M13336">
            <v>1</v>
          </cell>
          <cell r="N13336">
            <v>204291</v>
          </cell>
        </row>
        <row r="13337">
          <cell r="M13337">
            <v>1</v>
          </cell>
          <cell r="N13337">
            <v>204291</v>
          </cell>
        </row>
        <row r="13338">
          <cell r="M13338">
            <v>1</v>
          </cell>
          <cell r="N13338">
            <v>204291</v>
          </cell>
        </row>
        <row r="13339">
          <cell r="M13339">
            <v>1</v>
          </cell>
          <cell r="N13339">
            <v>204291</v>
          </cell>
        </row>
        <row r="13340">
          <cell r="M13340">
            <v>1</v>
          </cell>
          <cell r="N13340">
            <v>204291</v>
          </cell>
        </row>
        <row r="13341">
          <cell r="M13341">
            <v>1</v>
          </cell>
          <cell r="N13341">
            <v>204291</v>
          </cell>
        </row>
        <row r="13342">
          <cell r="M13342">
            <v>1</v>
          </cell>
          <cell r="N13342">
            <v>204291</v>
          </cell>
        </row>
        <row r="13343">
          <cell r="M13343">
            <v>1</v>
          </cell>
          <cell r="N13343">
            <v>204291</v>
          </cell>
        </row>
        <row r="13344">
          <cell r="M13344">
            <v>1</v>
          </cell>
          <cell r="N13344">
            <v>204633</v>
          </cell>
        </row>
        <row r="13345">
          <cell r="M13345">
            <v>1</v>
          </cell>
          <cell r="N13345">
            <v>204633</v>
          </cell>
        </row>
        <row r="13346">
          <cell r="M13346">
            <v>1</v>
          </cell>
          <cell r="N13346">
            <v>204633</v>
          </cell>
        </row>
        <row r="13347">
          <cell r="M13347">
            <v>1</v>
          </cell>
          <cell r="N13347">
            <v>204633</v>
          </cell>
        </row>
        <row r="13348">
          <cell r="M13348">
            <v>1</v>
          </cell>
          <cell r="N13348">
            <v>204633</v>
          </cell>
        </row>
        <row r="13349">
          <cell r="M13349">
            <v>1</v>
          </cell>
          <cell r="N13349">
            <v>204633</v>
          </cell>
        </row>
        <row r="13350">
          <cell r="M13350">
            <v>1</v>
          </cell>
          <cell r="N13350">
            <v>204633</v>
          </cell>
        </row>
        <row r="13351">
          <cell r="M13351">
            <v>1</v>
          </cell>
          <cell r="N13351">
            <v>204633</v>
          </cell>
        </row>
        <row r="13352">
          <cell r="M13352">
            <v>1</v>
          </cell>
          <cell r="N13352">
            <v>204633</v>
          </cell>
        </row>
        <row r="13353">
          <cell r="M13353">
            <v>1</v>
          </cell>
          <cell r="N13353">
            <v>204633</v>
          </cell>
        </row>
        <row r="13354">
          <cell r="M13354">
            <v>1</v>
          </cell>
          <cell r="N13354">
            <v>204633</v>
          </cell>
        </row>
        <row r="13355">
          <cell r="M13355">
            <v>1</v>
          </cell>
          <cell r="N13355">
            <v>204633</v>
          </cell>
        </row>
        <row r="13356">
          <cell r="M13356">
            <v>1</v>
          </cell>
          <cell r="N13356">
            <v>204633</v>
          </cell>
        </row>
        <row r="13357">
          <cell r="M13357">
            <v>1</v>
          </cell>
          <cell r="N13357">
            <v>204633</v>
          </cell>
        </row>
        <row r="13358">
          <cell r="M13358">
            <v>1</v>
          </cell>
          <cell r="N13358">
            <v>204633</v>
          </cell>
        </row>
        <row r="13359">
          <cell r="M13359">
            <v>1</v>
          </cell>
          <cell r="N13359">
            <v>204633</v>
          </cell>
        </row>
        <row r="13360">
          <cell r="M13360">
            <v>1</v>
          </cell>
          <cell r="N13360">
            <v>204633</v>
          </cell>
        </row>
        <row r="13361">
          <cell r="M13361">
            <v>1</v>
          </cell>
          <cell r="N13361">
            <v>204633</v>
          </cell>
        </row>
        <row r="13362">
          <cell r="M13362">
            <v>1</v>
          </cell>
          <cell r="N13362">
            <v>204633</v>
          </cell>
        </row>
        <row r="13363">
          <cell r="M13363">
            <v>1</v>
          </cell>
          <cell r="N13363">
            <v>204633</v>
          </cell>
        </row>
        <row r="13364">
          <cell r="M13364">
            <v>1</v>
          </cell>
          <cell r="N13364">
            <v>204633</v>
          </cell>
        </row>
        <row r="13365">
          <cell r="M13365">
            <v>1</v>
          </cell>
          <cell r="N13365">
            <v>204633</v>
          </cell>
        </row>
        <row r="13366">
          <cell r="M13366">
            <v>1</v>
          </cell>
          <cell r="N13366">
            <v>204633</v>
          </cell>
        </row>
        <row r="13367">
          <cell r="M13367">
            <v>1</v>
          </cell>
          <cell r="N13367">
            <v>204633</v>
          </cell>
        </row>
        <row r="13368">
          <cell r="M13368">
            <v>1</v>
          </cell>
          <cell r="N13368">
            <v>204633</v>
          </cell>
        </row>
        <row r="13369">
          <cell r="M13369">
            <v>1</v>
          </cell>
          <cell r="N13369">
            <v>204633</v>
          </cell>
        </row>
        <row r="13370">
          <cell r="M13370">
            <v>1</v>
          </cell>
          <cell r="N13370">
            <v>204633</v>
          </cell>
        </row>
        <row r="13371">
          <cell r="M13371">
            <v>1</v>
          </cell>
          <cell r="N13371">
            <v>204633</v>
          </cell>
        </row>
        <row r="13372">
          <cell r="M13372">
            <v>1</v>
          </cell>
          <cell r="N13372">
            <v>204633</v>
          </cell>
        </row>
        <row r="13373">
          <cell r="M13373">
            <v>1</v>
          </cell>
          <cell r="N13373">
            <v>204633</v>
          </cell>
        </row>
        <row r="13374">
          <cell r="M13374">
            <v>1</v>
          </cell>
          <cell r="N13374">
            <v>203117</v>
          </cell>
        </row>
        <row r="13375">
          <cell r="M13375">
            <v>1</v>
          </cell>
          <cell r="N13375">
            <v>203117</v>
          </cell>
        </row>
        <row r="13376">
          <cell r="M13376">
            <v>1</v>
          </cell>
          <cell r="N13376">
            <v>203117</v>
          </cell>
        </row>
        <row r="13377">
          <cell r="M13377">
            <v>1</v>
          </cell>
          <cell r="N13377">
            <v>203117</v>
          </cell>
        </row>
        <row r="13378">
          <cell r="M13378">
            <v>1</v>
          </cell>
          <cell r="N13378">
            <v>203117</v>
          </cell>
        </row>
        <row r="13379">
          <cell r="M13379">
            <v>1</v>
          </cell>
          <cell r="N13379">
            <v>203663</v>
          </cell>
        </row>
        <row r="13380">
          <cell r="M13380">
            <v>1</v>
          </cell>
          <cell r="N13380">
            <v>203663</v>
          </cell>
        </row>
        <row r="13381">
          <cell r="M13381">
            <v>1</v>
          </cell>
          <cell r="N13381">
            <v>203663</v>
          </cell>
        </row>
        <row r="13382">
          <cell r="M13382">
            <v>1</v>
          </cell>
          <cell r="N13382">
            <v>203663</v>
          </cell>
        </row>
        <row r="13383">
          <cell r="M13383">
            <v>1</v>
          </cell>
          <cell r="N13383">
            <v>203664</v>
          </cell>
        </row>
        <row r="13384">
          <cell r="M13384">
            <v>1</v>
          </cell>
          <cell r="N13384">
            <v>203665</v>
          </cell>
        </row>
        <row r="13385">
          <cell r="M13385">
            <v>1</v>
          </cell>
          <cell r="N13385">
            <v>203665</v>
          </cell>
        </row>
        <row r="13386">
          <cell r="M13386">
            <v>1</v>
          </cell>
          <cell r="N13386">
            <v>203665</v>
          </cell>
        </row>
        <row r="13387">
          <cell r="M13387">
            <v>1</v>
          </cell>
          <cell r="N13387">
            <v>203665</v>
          </cell>
        </row>
        <row r="13388">
          <cell r="M13388">
            <v>1</v>
          </cell>
          <cell r="N13388">
            <v>203665</v>
          </cell>
        </row>
        <row r="13389">
          <cell r="M13389">
            <v>1</v>
          </cell>
          <cell r="N13389">
            <v>203870</v>
          </cell>
        </row>
        <row r="13390">
          <cell r="M13390">
            <v>1</v>
          </cell>
          <cell r="N13390">
            <v>203870</v>
          </cell>
        </row>
        <row r="13391">
          <cell r="M13391">
            <v>1</v>
          </cell>
          <cell r="N13391">
            <v>203941</v>
          </cell>
        </row>
        <row r="13392">
          <cell r="M13392">
            <v>1</v>
          </cell>
          <cell r="N13392">
            <v>203941</v>
          </cell>
        </row>
        <row r="13393">
          <cell r="M13393">
            <v>1</v>
          </cell>
          <cell r="N13393">
            <v>204005</v>
          </cell>
        </row>
        <row r="13394">
          <cell r="M13394">
            <v>1</v>
          </cell>
          <cell r="N13394">
            <v>204005</v>
          </cell>
        </row>
        <row r="13395">
          <cell r="M13395">
            <v>1</v>
          </cell>
          <cell r="N13395">
            <v>204005</v>
          </cell>
        </row>
        <row r="13396">
          <cell r="M13396">
            <v>2</v>
          </cell>
          <cell r="N13396">
            <v>204038</v>
          </cell>
        </row>
        <row r="13397">
          <cell r="M13397">
            <v>2</v>
          </cell>
          <cell r="N13397">
            <v>204039</v>
          </cell>
        </row>
        <row r="13398">
          <cell r="M13398">
            <v>1</v>
          </cell>
          <cell r="N13398">
            <v>204061</v>
          </cell>
        </row>
        <row r="13399">
          <cell r="M13399">
            <v>1</v>
          </cell>
          <cell r="N13399">
            <v>204061</v>
          </cell>
        </row>
        <row r="13400">
          <cell r="M13400">
            <v>1</v>
          </cell>
          <cell r="N13400">
            <v>204073</v>
          </cell>
        </row>
        <row r="13401">
          <cell r="M13401">
            <v>1</v>
          </cell>
          <cell r="N13401">
            <v>204073</v>
          </cell>
        </row>
        <row r="13402">
          <cell r="M13402">
            <v>1</v>
          </cell>
          <cell r="N13402">
            <v>204073</v>
          </cell>
        </row>
        <row r="13403">
          <cell r="M13403">
            <v>2</v>
          </cell>
          <cell r="N13403">
            <v>204228</v>
          </cell>
        </row>
        <row r="13404">
          <cell r="M13404">
            <v>2</v>
          </cell>
          <cell r="N13404">
            <v>204228</v>
          </cell>
        </row>
        <row r="13405">
          <cell r="M13405">
            <v>2</v>
          </cell>
          <cell r="N13405">
            <v>204228</v>
          </cell>
        </row>
        <row r="13406">
          <cell r="M13406">
            <v>2</v>
          </cell>
          <cell r="N13406">
            <v>204228</v>
          </cell>
        </row>
        <row r="13407">
          <cell r="M13407">
            <v>2</v>
          </cell>
          <cell r="N13407">
            <v>204228</v>
          </cell>
        </row>
        <row r="13408">
          <cell r="M13408">
            <v>2</v>
          </cell>
          <cell r="N13408">
            <v>204229</v>
          </cell>
        </row>
        <row r="13409">
          <cell r="M13409">
            <v>2</v>
          </cell>
          <cell r="N13409">
            <v>204229</v>
          </cell>
        </row>
        <row r="13410">
          <cell r="M13410">
            <v>2</v>
          </cell>
          <cell r="N13410">
            <v>204229</v>
          </cell>
        </row>
        <row r="13411">
          <cell r="M13411">
            <v>2</v>
          </cell>
          <cell r="N13411">
            <v>204229</v>
          </cell>
        </row>
        <row r="13412">
          <cell r="M13412">
            <v>2</v>
          </cell>
          <cell r="N13412">
            <v>204229</v>
          </cell>
        </row>
        <row r="13413">
          <cell r="M13413">
            <v>1</v>
          </cell>
          <cell r="N13413">
            <v>204271</v>
          </cell>
        </row>
        <row r="13414">
          <cell r="M13414">
            <v>1</v>
          </cell>
          <cell r="N13414">
            <v>204271</v>
          </cell>
        </row>
        <row r="13415">
          <cell r="M13415">
            <v>1</v>
          </cell>
          <cell r="N13415">
            <v>204271</v>
          </cell>
        </row>
        <row r="13416">
          <cell r="M13416">
            <v>1</v>
          </cell>
          <cell r="N13416">
            <v>204271</v>
          </cell>
        </row>
        <row r="13417">
          <cell r="M13417">
            <v>1</v>
          </cell>
          <cell r="N13417">
            <v>204271</v>
          </cell>
        </row>
        <row r="13418">
          <cell r="M13418">
            <v>1</v>
          </cell>
          <cell r="N13418">
            <v>204271</v>
          </cell>
        </row>
        <row r="13419">
          <cell r="M13419">
            <v>1</v>
          </cell>
          <cell r="N13419">
            <v>204271</v>
          </cell>
        </row>
        <row r="13420">
          <cell r="M13420">
            <v>1</v>
          </cell>
          <cell r="N13420">
            <v>204300</v>
          </cell>
        </row>
        <row r="13421">
          <cell r="M13421">
            <v>1</v>
          </cell>
          <cell r="N13421">
            <v>204300</v>
          </cell>
        </row>
        <row r="13422">
          <cell r="M13422">
            <v>1</v>
          </cell>
          <cell r="N13422">
            <v>204634</v>
          </cell>
        </row>
        <row r="13423">
          <cell r="M13423">
            <v>1</v>
          </cell>
          <cell r="N13423">
            <v>204634</v>
          </cell>
        </row>
        <row r="13424">
          <cell r="M13424">
            <v>3</v>
          </cell>
          <cell r="N13424">
            <v>204779</v>
          </cell>
        </row>
        <row r="13425">
          <cell r="M13425">
            <v>1</v>
          </cell>
          <cell r="N13425" t="str">
            <v>-</v>
          </cell>
        </row>
        <row r="13426">
          <cell r="M13426">
            <v>1</v>
          </cell>
          <cell r="N13426">
            <v>203168</v>
          </cell>
        </row>
        <row r="13427">
          <cell r="M13427">
            <v>1</v>
          </cell>
          <cell r="N13427">
            <v>203168</v>
          </cell>
        </row>
        <row r="13428">
          <cell r="M13428">
            <v>1</v>
          </cell>
          <cell r="N13428">
            <v>203168</v>
          </cell>
        </row>
        <row r="13429">
          <cell r="M13429">
            <v>1</v>
          </cell>
          <cell r="N13429">
            <v>203168</v>
          </cell>
        </row>
        <row r="13430">
          <cell r="M13430">
            <v>1</v>
          </cell>
          <cell r="N13430">
            <v>203239</v>
          </cell>
        </row>
        <row r="13431">
          <cell r="M13431">
            <v>1</v>
          </cell>
          <cell r="N13431">
            <v>203239</v>
          </cell>
        </row>
        <row r="13432">
          <cell r="M13432">
            <v>1</v>
          </cell>
          <cell r="N13432">
            <v>203327</v>
          </cell>
        </row>
        <row r="13433">
          <cell r="M13433">
            <v>1</v>
          </cell>
          <cell r="N13433">
            <v>203327</v>
          </cell>
        </row>
        <row r="13434">
          <cell r="M13434">
            <v>1</v>
          </cell>
          <cell r="N13434">
            <v>203327</v>
          </cell>
        </row>
        <row r="13435">
          <cell r="M13435">
            <v>1</v>
          </cell>
          <cell r="N13435">
            <v>203420</v>
          </cell>
        </row>
        <row r="13436">
          <cell r="M13436">
            <v>1</v>
          </cell>
          <cell r="N13436">
            <v>203420</v>
          </cell>
        </row>
        <row r="13437">
          <cell r="M13437">
            <v>1</v>
          </cell>
          <cell r="N13437">
            <v>203420</v>
          </cell>
        </row>
        <row r="13438">
          <cell r="M13438">
            <v>1</v>
          </cell>
          <cell r="N13438">
            <v>203658</v>
          </cell>
        </row>
        <row r="13439">
          <cell r="M13439">
            <v>1</v>
          </cell>
          <cell r="N13439">
            <v>203658</v>
          </cell>
        </row>
        <row r="13440">
          <cell r="M13440">
            <v>1</v>
          </cell>
          <cell r="N13440">
            <v>203658</v>
          </cell>
        </row>
        <row r="13441">
          <cell r="M13441">
            <v>1</v>
          </cell>
          <cell r="N13441">
            <v>203658</v>
          </cell>
        </row>
        <row r="13442">
          <cell r="M13442">
            <v>1</v>
          </cell>
          <cell r="N13442">
            <v>203658</v>
          </cell>
        </row>
        <row r="13443">
          <cell r="M13443">
            <v>1</v>
          </cell>
          <cell r="N13443">
            <v>203658</v>
          </cell>
        </row>
        <row r="13444">
          <cell r="M13444">
            <v>1</v>
          </cell>
          <cell r="N13444">
            <v>203658</v>
          </cell>
        </row>
        <row r="13445">
          <cell r="M13445">
            <v>1</v>
          </cell>
          <cell r="N13445">
            <v>203658</v>
          </cell>
        </row>
        <row r="13446">
          <cell r="M13446">
            <v>1</v>
          </cell>
          <cell r="N13446">
            <v>203658</v>
          </cell>
        </row>
        <row r="13447">
          <cell r="M13447">
            <v>1</v>
          </cell>
          <cell r="N13447">
            <v>203658</v>
          </cell>
        </row>
        <row r="13448">
          <cell r="M13448">
            <v>1</v>
          </cell>
          <cell r="N13448">
            <v>203658</v>
          </cell>
        </row>
        <row r="13449">
          <cell r="M13449">
            <v>1</v>
          </cell>
          <cell r="N13449">
            <v>203668</v>
          </cell>
        </row>
        <row r="13450">
          <cell r="M13450">
            <v>1</v>
          </cell>
          <cell r="N13450">
            <v>203669</v>
          </cell>
        </row>
        <row r="13451">
          <cell r="M13451">
            <v>1</v>
          </cell>
          <cell r="N13451">
            <v>203886</v>
          </cell>
        </row>
        <row r="13452">
          <cell r="M13452">
            <v>1</v>
          </cell>
          <cell r="N13452">
            <v>203886</v>
          </cell>
        </row>
        <row r="13453">
          <cell r="M13453">
            <v>2</v>
          </cell>
          <cell r="N13453">
            <v>203962</v>
          </cell>
        </row>
        <row r="13454">
          <cell r="M13454">
            <v>2</v>
          </cell>
          <cell r="N13454">
            <v>203962</v>
          </cell>
        </row>
        <row r="13455">
          <cell r="M13455">
            <v>2</v>
          </cell>
          <cell r="N13455">
            <v>203962</v>
          </cell>
        </row>
        <row r="13456">
          <cell r="M13456">
            <v>2</v>
          </cell>
          <cell r="N13456">
            <v>203962</v>
          </cell>
        </row>
        <row r="13457">
          <cell r="M13457">
            <v>2</v>
          </cell>
          <cell r="N13457">
            <v>203962</v>
          </cell>
        </row>
        <row r="13458">
          <cell r="M13458">
            <v>2</v>
          </cell>
          <cell r="N13458">
            <v>203962</v>
          </cell>
        </row>
        <row r="13459">
          <cell r="M13459">
            <v>2</v>
          </cell>
          <cell r="N13459">
            <v>203963</v>
          </cell>
        </row>
        <row r="13460">
          <cell r="M13460">
            <v>2</v>
          </cell>
          <cell r="N13460">
            <v>203963</v>
          </cell>
        </row>
        <row r="13461">
          <cell r="M13461">
            <v>2</v>
          </cell>
          <cell r="N13461">
            <v>203963</v>
          </cell>
        </row>
        <row r="13462">
          <cell r="M13462">
            <v>2</v>
          </cell>
          <cell r="N13462">
            <v>203963</v>
          </cell>
        </row>
        <row r="13463">
          <cell r="M13463">
            <v>2</v>
          </cell>
          <cell r="N13463">
            <v>203963</v>
          </cell>
        </row>
        <row r="13464">
          <cell r="M13464">
            <v>2</v>
          </cell>
          <cell r="N13464">
            <v>203963</v>
          </cell>
        </row>
        <row r="13465">
          <cell r="M13465">
            <v>2</v>
          </cell>
          <cell r="N13465">
            <v>203963</v>
          </cell>
        </row>
        <row r="13466">
          <cell r="M13466">
            <v>2</v>
          </cell>
          <cell r="N13466">
            <v>203963</v>
          </cell>
        </row>
        <row r="13467">
          <cell r="M13467">
            <v>1</v>
          </cell>
          <cell r="N13467">
            <v>204076</v>
          </cell>
        </row>
        <row r="13468">
          <cell r="M13468">
            <v>1</v>
          </cell>
          <cell r="N13468">
            <v>204076</v>
          </cell>
        </row>
        <row r="13469">
          <cell r="M13469">
            <v>1</v>
          </cell>
          <cell r="N13469">
            <v>204076</v>
          </cell>
        </row>
        <row r="13470">
          <cell r="M13470">
            <v>1</v>
          </cell>
          <cell r="N13470">
            <v>204076</v>
          </cell>
        </row>
        <row r="13471">
          <cell r="M13471">
            <v>1</v>
          </cell>
          <cell r="N13471">
            <v>204076</v>
          </cell>
        </row>
        <row r="13472">
          <cell r="M13472">
            <v>1</v>
          </cell>
          <cell r="N13472">
            <v>204076</v>
          </cell>
        </row>
        <row r="13473">
          <cell r="M13473">
            <v>1</v>
          </cell>
          <cell r="N13473">
            <v>204076</v>
          </cell>
        </row>
        <row r="13474">
          <cell r="M13474">
            <v>1</v>
          </cell>
          <cell r="N13474">
            <v>204076</v>
          </cell>
        </row>
        <row r="13475">
          <cell r="M13475">
            <v>1</v>
          </cell>
          <cell r="N13475">
            <v>204076</v>
          </cell>
        </row>
        <row r="13476">
          <cell r="M13476">
            <v>1</v>
          </cell>
          <cell r="N13476">
            <v>204076</v>
          </cell>
        </row>
        <row r="13477">
          <cell r="M13477">
            <v>1</v>
          </cell>
          <cell r="N13477">
            <v>204076</v>
          </cell>
        </row>
        <row r="13478">
          <cell r="M13478">
            <v>1</v>
          </cell>
          <cell r="N13478">
            <v>204076</v>
          </cell>
        </row>
        <row r="13479">
          <cell r="M13479">
            <v>1</v>
          </cell>
          <cell r="N13479">
            <v>204076</v>
          </cell>
        </row>
        <row r="13480">
          <cell r="M13480">
            <v>1</v>
          </cell>
          <cell r="N13480">
            <v>204076</v>
          </cell>
        </row>
        <row r="13481">
          <cell r="M13481">
            <v>1</v>
          </cell>
          <cell r="N13481">
            <v>204076</v>
          </cell>
        </row>
        <row r="13482">
          <cell r="M13482">
            <v>1</v>
          </cell>
          <cell r="N13482">
            <v>204076</v>
          </cell>
        </row>
        <row r="13483">
          <cell r="M13483">
            <v>1</v>
          </cell>
          <cell r="N13483">
            <v>204076</v>
          </cell>
        </row>
        <row r="13484">
          <cell r="M13484">
            <v>1</v>
          </cell>
          <cell r="N13484">
            <v>204076</v>
          </cell>
        </row>
        <row r="13485">
          <cell r="M13485">
            <v>1</v>
          </cell>
          <cell r="N13485">
            <v>204076</v>
          </cell>
        </row>
        <row r="13486">
          <cell r="M13486">
            <v>1</v>
          </cell>
          <cell r="N13486">
            <v>204480</v>
          </cell>
        </row>
        <row r="13487">
          <cell r="M13487">
            <v>1</v>
          </cell>
          <cell r="N13487">
            <v>204480</v>
          </cell>
        </row>
        <row r="13488">
          <cell r="M13488">
            <v>1</v>
          </cell>
          <cell r="N13488">
            <v>204480</v>
          </cell>
        </row>
        <row r="13489">
          <cell r="M13489">
            <v>1</v>
          </cell>
          <cell r="N13489">
            <v>204480</v>
          </cell>
        </row>
        <row r="13490">
          <cell r="M13490">
            <v>1</v>
          </cell>
          <cell r="N13490">
            <v>204480</v>
          </cell>
        </row>
        <row r="13491">
          <cell r="M13491">
            <v>1</v>
          </cell>
          <cell r="N13491">
            <v>204480</v>
          </cell>
        </row>
        <row r="13492">
          <cell r="M13492">
            <v>1</v>
          </cell>
          <cell r="N13492">
            <v>204635</v>
          </cell>
        </row>
        <row r="13493">
          <cell r="M13493">
            <v>1</v>
          </cell>
          <cell r="N13493">
            <v>204635</v>
          </cell>
        </row>
        <row r="13494">
          <cell r="M13494">
            <v>1</v>
          </cell>
          <cell r="N13494">
            <v>204789</v>
          </cell>
        </row>
        <row r="13495">
          <cell r="M13495">
            <v>1</v>
          </cell>
          <cell r="N13495">
            <v>203184</v>
          </cell>
        </row>
        <row r="13496">
          <cell r="M13496">
            <v>1</v>
          </cell>
          <cell r="N13496">
            <v>203184</v>
          </cell>
        </row>
        <row r="13497">
          <cell r="M13497">
            <v>1</v>
          </cell>
          <cell r="N13497">
            <v>203292</v>
          </cell>
        </row>
        <row r="13498">
          <cell r="M13498">
            <v>1</v>
          </cell>
          <cell r="N13498">
            <v>203292</v>
          </cell>
        </row>
        <row r="13499">
          <cell r="M13499">
            <v>1</v>
          </cell>
          <cell r="N13499">
            <v>203342</v>
          </cell>
        </row>
        <row r="13500">
          <cell r="M13500">
            <v>1</v>
          </cell>
          <cell r="N13500">
            <v>203428</v>
          </cell>
        </row>
        <row r="13501">
          <cell r="M13501">
            <v>1</v>
          </cell>
          <cell r="N13501">
            <v>203428</v>
          </cell>
        </row>
        <row r="13502">
          <cell r="M13502">
            <v>1</v>
          </cell>
          <cell r="N13502">
            <v>203428</v>
          </cell>
        </row>
        <row r="13503">
          <cell r="M13503">
            <v>1</v>
          </cell>
          <cell r="N13503">
            <v>203428</v>
          </cell>
        </row>
        <row r="13504">
          <cell r="M13504">
            <v>1</v>
          </cell>
          <cell r="N13504">
            <v>203428</v>
          </cell>
        </row>
        <row r="13505">
          <cell r="M13505">
            <v>1</v>
          </cell>
          <cell r="N13505">
            <v>204498</v>
          </cell>
        </row>
        <row r="13506">
          <cell r="M13506">
            <v>1</v>
          </cell>
          <cell r="N13506">
            <v>204498</v>
          </cell>
        </row>
        <row r="13507">
          <cell r="M13507">
            <v>1</v>
          </cell>
          <cell r="N13507">
            <v>204498</v>
          </cell>
        </row>
        <row r="13508">
          <cell r="M13508">
            <v>1</v>
          </cell>
          <cell r="N13508">
            <v>204498</v>
          </cell>
        </row>
        <row r="13509">
          <cell r="M13509">
            <v>1</v>
          </cell>
          <cell r="N13509">
            <v>204498</v>
          </cell>
        </row>
        <row r="13510">
          <cell r="M13510">
            <v>1</v>
          </cell>
          <cell r="N13510">
            <v>204636</v>
          </cell>
        </row>
        <row r="13511">
          <cell r="M13511">
            <v>1</v>
          </cell>
          <cell r="N13511">
            <v>204636</v>
          </cell>
        </row>
        <row r="13512">
          <cell r="M13512">
            <v>1</v>
          </cell>
          <cell r="N13512">
            <v>204636</v>
          </cell>
        </row>
        <row r="13513">
          <cell r="M13513">
            <v>1</v>
          </cell>
          <cell r="N13513">
            <v>204636</v>
          </cell>
        </row>
        <row r="13514">
          <cell r="M13514">
            <v>1</v>
          </cell>
          <cell r="N13514">
            <v>204636</v>
          </cell>
        </row>
        <row r="13515">
          <cell r="M13515">
            <v>1</v>
          </cell>
          <cell r="N13515">
            <v>204767</v>
          </cell>
        </row>
        <row r="13516">
          <cell r="M13516">
            <v>1</v>
          </cell>
          <cell r="N13516" t="str">
            <v>-</v>
          </cell>
        </row>
        <row r="13517">
          <cell r="M13517">
            <v>1</v>
          </cell>
          <cell r="N13517" t="str">
            <v>-</v>
          </cell>
        </row>
        <row r="13518">
          <cell r="M13518">
            <v>2</v>
          </cell>
          <cell r="N13518" t="str">
            <v>-</v>
          </cell>
        </row>
        <row r="13519">
          <cell r="M13519">
            <v>1</v>
          </cell>
          <cell r="N13519" t="str">
            <v>-</v>
          </cell>
        </row>
        <row r="13520">
          <cell r="M13520">
            <v>2</v>
          </cell>
          <cell r="N13520" t="str">
            <v>-</v>
          </cell>
        </row>
        <row r="13521">
          <cell r="M13521">
            <v>1</v>
          </cell>
          <cell r="N13521">
            <v>203099</v>
          </cell>
        </row>
        <row r="13522">
          <cell r="M13522">
            <v>1</v>
          </cell>
          <cell r="N13522">
            <v>203099</v>
          </cell>
        </row>
        <row r="13523">
          <cell r="M13523">
            <v>1</v>
          </cell>
          <cell r="N13523">
            <v>203185</v>
          </cell>
        </row>
        <row r="13524">
          <cell r="M13524">
            <v>1</v>
          </cell>
          <cell r="N13524">
            <v>203429</v>
          </cell>
        </row>
        <row r="13525">
          <cell r="M13525">
            <v>1</v>
          </cell>
          <cell r="N13525">
            <v>203855</v>
          </cell>
        </row>
        <row r="13526">
          <cell r="M13526">
            <v>1</v>
          </cell>
          <cell r="N13526">
            <v>203855</v>
          </cell>
        </row>
        <row r="13527">
          <cell r="M13527">
            <v>1</v>
          </cell>
          <cell r="N13527">
            <v>204499</v>
          </cell>
        </row>
        <row r="13528">
          <cell r="M13528">
            <v>1</v>
          </cell>
          <cell r="N13528">
            <v>204499</v>
          </cell>
        </row>
        <row r="13529">
          <cell r="M13529">
            <v>1</v>
          </cell>
          <cell r="N13529">
            <v>204637</v>
          </cell>
        </row>
        <row r="13530">
          <cell r="M13530">
            <v>1</v>
          </cell>
          <cell r="N13530">
            <v>204637</v>
          </cell>
        </row>
        <row r="13531">
          <cell r="M13531">
            <v>1</v>
          </cell>
          <cell r="N13531">
            <v>204637</v>
          </cell>
        </row>
        <row r="13532">
          <cell r="M13532">
            <v>1</v>
          </cell>
          <cell r="N13532">
            <v>204637</v>
          </cell>
        </row>
        <row r="13533">
          <cell r="M13533">
            <v>1</v>
          </cell>
          <cell r="N13533" t="str">
            <v>-</v>
          </cell>
        </row>
        <row r="13534">
          <cell r="M13534">
            <v>1</v>
          </cell>
          <cell r="N13534" t="str">
            <v>-</v>
          </cell>
        </row>
        <row r="13535">
          <cell r="M13535">
            <v>1</v>
          </cell>
          <cell r="N13535" t="str">
            <v>-</v>
          </cell>
        </row>
        <row r="13536">
          <cell r="M13536">
            <v>1</v>
          </cell>
          <cell r="N13536" t="str">
            <v>-</v>
          </cell>
        </row>
        <row r="13537">
          <cell r="M13537">
            <v>1</v>
          </cell>
          <cell r="N13537">
            <v>203092</v>
          </cell>
        </row>
        <row r="13538">
          <cell r="M13538">
            <v>1</v>
          </cell>
          <cell r="N13538">
            <v>203114</v>
          </cell>
        </row>
        <row r="13539">
          <cell r="M13539">
            <v>1</v>
          </cell>
          <cell r="N13539">
            <v>203430</v>
          </cell>
        </row>
        <row r="13540">
          <cell r="M13540">
            <v>1</v>
          </cell>
          <cell r="N13540">
            <v>203856</v>
          </cell>
        </row>
        <row r="13541">
          <cell r="M13541">
            <v>2</v>
          </cell>
          <cell r="N13541">
            <v>203919</v>
          </cell>
        </row>
        <row r="13542">
          <cell r="M13542">
            <v>2</v>
          </cell>
          <cell r="N13542">
            <v>203919</v>
          </cell>
        </row>
        <row r="13543">
          <cell r="M13543">
            <v>2</v>
          </cell>
          <cell r="N13543">
            <v>203919</v>
          </cell>
        </row>
        <row r="13544">
          <cell r="M13544">
            <v>2</v>
          </cell>
          <cell r="N13544">
            <v>203919</v>
          </cell>
        </row>
        <row r="13545">
          <cell r="M13545">
            <v>2</v>
          </cell>
          <cell r="N13545">
            <v>203919</v>
          </cell>
        </row>
        <row r="13546">
          <cell r="M13546">
            <v>2</v>
          </cell>
          <cell r="N13546">
            <v>203919</v>
          </cell>
        </row>
        <row r="13547">
          <cell r="M13547">
            <v>2</v>
          </cell>
          <cell r="N13547">
            <v>203919</v>
          </cell>
        </row>
        <row r="13548">
          <cell r="M13548">
            <v>2</v>
          </cell>
          <cell r="N13548">
            <v>203920</v>
          </cell>
        </row>
        <row r="13549">
          <cell r="M13549">
            <v>2</v>
          </cell>
          <cell r="N13549">
            <v>203920</v>
          </cell>
        </row>
        <row r="13550">
          <cell r="M13550">
            <v>2</v>
          </cell>
          <cell r="N13550">
            <v>203920</v>
          </cell>
        </row>
        <row r="13551">
          <cell r="M13551">
            <v>2</v>
          </cell>
          <cell r="N13551">
            <v>203920</v>
          </cell>
        </row>
        <row r="13552">
          <cell r="M13552">
            <v>2</v>
          </cell>
          <cell r="N13552">
            <v>203920</v>
          </cell>
        </row>
        <row r="13553">
          <cell r="M13553">
            <v>1</v>
          </cell>
          <cell r="N13553">
            <v>204287</v>
          </cell>
        </row>
        <row r="13554">
          <cell r="M13554">
            <v>1</v>
          </cell>
          <cell r="N13554">
            <v>204287</v>
          </cell>
        </row>
        <row r="13555">
          <cell r="M13555">
            <v>1</v>
          </cell>
          <cell r="N13555">
            <v>204287</v>
          </cell>
        </row>
        <row r="13556">
          <cell r="M13556">
            <v>1</v>
          </cell>
          <cell r="N13556">
            <v>204500</v>
          </cell>
        </row>
        <row r="13557">
          <cell r="M13557">
            <v>1</v>
          </cell>
          <cell r="N13557">
            <v>204638</v>
          </cell>
        </row>
        <row r="13558">
          <cell r="M13558">
            <v>1</v>
          </cell>
          <cell r="N13558">
            <v>204638</v>
          </cell>
        </row>
        <row r="13559">
          <cell r="M13559">
            <v>1</v>
          </cell>
          <cell r="N13559">
            <v>204638</v>
          </cell>
        </row>
        <row r="13560">
          <cell r="M13560">
            <v>1</v>
          </cell>
          <cell r="N13560">
            <v>204638</v>
          </cell>
        </row>
        <row r="13561">
          <cell r="M13561">
            <v>1</v>
          </cell>
          <cell r="N13561">
            <v>204638</v>
          </cell>
        </row>
        <row r="13562">
          <cell r="M13562">
            <v>1</v>
          </cell>
          <cell r="N13562">
            <v>204638</v>
          </cell>
        </row>
        <row r="13563">
          <cell r="M13563">
            <v>1</v>
          </cell>
          <cell r="N13563">
            <v>204638</v>
          </cell>
        </row>
        <row r="13564">
          <cell r="M13564">
            <v>1</v>
          </cell>
          <cell r="N13564">
            <v>204638</v>
          </cell>
        </row>
        <row r="13565">
          <cell r="M13565">
            <v>1</v>
          </cell>
          <cell r="N13565">
            <v>205306</v>
          </cell>
        </row>
        <row r="13566">
          <cell r="M13566">
            <v>1</v>
          </cell>
          <cell r="N13566">
            <v>205306</v>
          </cell>
        </row>
        <row r="13567">
          <cell r="M13567">
            <v>1</v>
          </cell>
          <cell r="N13567">
            <v>205306</v>
          </cell>
        </row>
        <row r="13568">
          <cell r="M13568">
            <v>1</v>
          </cell>
          <cell r="N13568">
            <v>205306</v>
          </cell>
        </row>
        <row r="13569">
          <cell r="M13569">
            <v>1</v>
          </cell>
          <cell r="N13569">
            <v>205307</v>
          </cell>
        </row>
        <row r="13570">
          <cell r="M13570">
            <v>1</v>
          </cell>
          <cell r="N13570">
            <v>205307</v>
          </cell>
        </row>
        <row r="13571">
          <cell r="M13571">
            <v>1</v>
          </cell>
          <cell r="N13571">
            <v>205307</v>
          </cell>
        </row>
        <row r="13572">
          <cell r="M13572">
            <v>1</v>
          </cell>
          <cell r="N13572">
            <v>205307</v>
          </cell>
        </row>
        <row r="13573">
          <cell r="M13573">
            <v>1</v>
          </cell>
          <cell r="N13573">
            <v>205307</v>
          </cell>
        </row>
        <row r="13574">
          <cell r="M13574">
            <v>1</v>
          </cell>
          <cell r="N13574">
            <v>205307</v>
          </cell>
        </row>
        <row r="13575">
          <cell r="M13575">
            <v>1</v>
          </cell>
          <cell r="N13575">
            <v>205307</v>
          </cell>
        </row>
        <row r="13576">
          <cell r="M13576">
            <v>1</v>
          </cell>
          <cell r="N13576" t="str">
            <v>-</v>
          </cell>
        </row>
        <row r="13577">
          <cell r="M13577">
            <v>1</v>
          </cell>
          <cell r="N13577" t="str">
            <v>-</v>
          </cell>
        </row>
        <row r="13578">
          <cell r="M13578">
            <v>1</v>
          </cell>
          <cell r="N13578">
            <v>203088</v>
          </cell>
        </row>
        <row r="13579">
          <cell r="M13579">
            <v>1</v>
          </cell>
          <cell r="N13579">
            <v>203088</v>
          </cell>
        </row>
        <row r="13580">
          <cell r="M13580">
            <v>1</v>
          </cell>
          <cell r="N13580">
            <v>203089</v>
          </cell>
        </row>
        <row r="13581">
          <cell r="M13581">
            <v>1</v>
          </cell>
          <cell r="N13581">
            <v>203089</v>
          </cell>
        </row>
        <row r="13582">
          <cell r="M13582">
            <v>1</v>
          </cell>
          <cell r="N13582">
            <v>203091</v>
          </cell>
        </row>
        <row r="13583">
          <cell r="M13583">
            <v>1</v>
          </cell>
          <cell r="N13583">
            <v>203091</v>
          </cell>
        </row>
        <row r="13584">
          <cell r="M13584">
            <v>1</v>
          </cell>
          <cell r="N13584">
            <v>203120</v>
          </cell>
        </row>
        <row r="13585">
          <cell r="M13585">
            <v>1</v>
          </cell>
          <cell r="N13585">
            <v>203120</v>
          </cell>
        </row>
        <row r="13586">
          <cell r="M13586">
            <v>1</v>
          </cell>
          <cell r="N13586">
            <v>203120</v>
          </cell>
        </row>
        <row r="13587">
          <cell r="M13587">
            <v>1</v>
          </cell>
          <cell r="N13587">
            <v>203121</v>
          </cell>
        </row>
        <row r="13588">
          <cell r="M13588">
            <v>1</v>
          </cell>
          <cell r="N13588">
            <v>203121</v>
          </cell>
        </row>
        <row r="13589">
          <cell r="M13589">
            <v>1</v>
          </cell>
          <cell r="N13589">
            <v>203124</v>
          </cell>
        </row>
        <row r="13590">
          <cell r="M13590">
            <v>1</v>
          </cell>
          <cell r="N13590">
            <v>203124</v>
          </cell>
        </row>
        <row r="13591">
          <cell r="M13591">
            <v>1</v>
          </cell>
          <cell r="N13591">
            <v>203124</v>
          </cell>
        </row>
        <row r="13592">
          <cell r="M13592">
            <v>1</v>
          </cell>
          <cell r="N13592">
            <v>203124</v>
          </cell>
        </row>
        <row r="13593">
          <cell r="M13593">
            <v>1</v>
          </cell>
          <cell r="N13593">
            <v>203125</v>
          </cell>
        </row>
        <row r="13594">
          <cell r="M13594">
            <v>1</v>
          </cell>
          <cell r="N13594">
            <v>203125</v>
          </cell>
        </row>
        <row r="13595">
          <cell r="M13595">
            <v>1</v>
          </cell>
          <cell r="N13595">
            <v>203125</v>
          </cell>
        </row>
        <row r="13596">
          <cell r="M13596">
            <v>1</v>
          </cell>
          <cell r="N13596">
            <v>203125</v>
          </cell>
        </row>
        <row r="13597">
          <cell r="M13597">
            <v>1</v>
          </cell>
          <cell r="N13597">
            <v>203201</v>
          </cell>
        </row>
        <row r="13598">
          <cell r="M13598">
            <v>1</v>
          </cell>
          <cell r="N13598">
            <v>203202</v>
          </cell>
        </row>
        <row r="13599">
          <cell r="M13599">
            <v>1</v>
          </cell>
          <cell r="N13599">
            <v>203203</v>
          </cell>
        </row>
        <row r="13600">
          <cell r="M13600">
            <v>1</v>
          </cell>
          <cell r="N13600">
            <v>203450</v>
          </cell>
        </row>
        <row r="13601">
          <cell r="M13601">
            <v>1</v>
          </cell>
          <cell r="N13601">
            <v>203450</v>
          </cell>
        </row>
        <row r="13602">
          <cell r="M13602">
            <v>1</v>
          </cell>
          <cell r="N13602">
            <v>203844</v>
          </cell>
        </row>
        <row r="13603">
          <cell r="M13603">
            <v>1</v>
          </cell>
          <cell r="N13603">
            <v>203903</v>
          </cell>
        </row>
        <row r="13604">
          <cell r="M13604">
            <v>1</v>
          </cell>
          <cell r="N13604">
            <v>203903</v>
          </cell>
        </row>
        <row r="13605">
          <cell r="M13605">
            <v>1</v>
          </cell>
          <cell r="N13605">
            <v>203983</v>
          </cell>
        </row>
        <row r="13606">
          <cell r="M13606">
            <v>1</v>
          </cell>
          <cell r="N13606">
            <v>203983</v>
          </cell>
        </row>
        <row r="13607">
          <cell r="M13607">
            <v>1</v>
          </cell>
          <cell r="N13607">
            <v>203983</v>
          </cell>
        </row>
        <row r="13608">
          <cell r="M13608">
            <v>1</v>
          </cell>
          <cell r="N13608">
            <v>203983</v>
          </cell>
        </row>
        <row r="13609">
          <cell r="M13609">
            <v>1</v>
          </cell>
          <cell r="N13609">
            <v>203983</v>
          </cell>
        </row>
        <row r="13610">
          <cell r="M13610">
            <v>1</v>
          </cell>
          <cell r="N13610">
            <v>203983</v>
          </cell>
        </row>
        <row r="13611">
          <cell r="M13611">
            <v>1</v>
          </cell>
          <cell r="N13611">
            <v>203983</v>
          </cell>
        </row>
        <row r="13612">
          <cell r="M13612">
            <v>1</v>
          </cell>
          <cell r="N13612">
            <v>203983</v>
          </cell>
        </row>
        <row r="13613">
          <cell r="M13613">
            <v>1</v>
          </cell>
          <cell r="N13613">
            <v>203983</v>
          </cell>
        </row>
        <row r="13614">
          <cell r="M13614">
            <v>1</v>
          </cell>
          <cell r="N13614">
            <v>204050</v>
          </cell>
        </row>
        <row r="13615">
          <cell r="M13615">
            <v>1</v>
          </cell>
          <cell r="N13615">
            <v>204050</v>
          </cell>
        </row>
        <row r="13616">
          <cell r="M13616">
            <v>1</v>
          </cell>
          <cell r="N13616">
            <v>204050</v>
          </cell>
        </row>
        <row r="13617">
          <cell r="M13617">
            <v>1</v>
          </cell>
          <cell r="N13617">
            <v>204050</v>
          </cell>
        </row>
        <row r="13618">
          <cell r="M13618">
            <v>1</v>
          </cell>
          <cell r="N13618">
            <v>204050</v>
          </cell>
        </row>
        <row r="13619">
          <cell r="M13619">
            <v>1</v>
          </cell>
          <cell r="N13619">
            <v>204050</v>
          </cell>
        </row>
        <row r="13620">
          <cell r="M13620">
            <v>1</v>
          </cell>
          <cell r="N13620">
            <v>204050</v>
          </cell>
        </row>
        <row r="13621">
          <cell r="M13621">
            <v>1</v>
          </cell>
          <cell r="N13621">
            <v>204050</v>
          </cell>
        </row>
        <row r="13622">
          <cell r="M13622">
            <v>1</v>
          </cell>
          <cell r="N13622">
            <v>204275</v>
          </cell>
        </row>
        <row r="13623">
          <cell r="M13623">
            <v>1</v>
          </cell>
          <cell r="N13623">
            <v>204275</v>
          </cell>
        </row>
        <row r="13624">
          <cell r="M13624">
            <v>1</v>
          </cell>
          <cell r="N13624">
            <v>204275</v>
          </cell>
        </row>
        <row r="13625">
          <cell r="M13625">
            <v>1</v>
          </cell>
          <cell r="N13625">
            <v>204275</v>
          </cell>
        </row>
        <row r="13626">
          <cell r="M13626">
            <v>1</v>
          </cell>
          <cell r="N13626">
            <v>204275</v>
          </cell>
        </row>
        <row r="13627">
          <cell r="M13627">
            <v>1</v>
          </cell>
          <cell r="N13627">
            <v>204275</v>
          </cell>
        </row>
        <row r="13628">
          <cell r="M13628">
            <v>1</v>
          </cell>
          <cell r="N13628">
            <v>204275</v>
          </cell>
        </row>
        <row r="13629">
          <cell r="M13629">
            <v>1</v>
          </cell>
          <cell r="N13629">
            <v>204275</v>
          </cell>
        </row>
        <row r="13630">
          <cell r="M13630">
            <v>1</v>
          </cell>
          <cell r="N13630">
            <v>204275</v>
          </cell>
        </row>
        <row r="13631">
          <cell r="M13631">
            <v>1</v>
          </cell>
          <cell r="N13631">
            <v>204275</v>
          </cell>
        </row>
        <row r="13632">
          <cell r="M13632">
            <v>1</v>
          </cell>
          <cell r="N13632">
            <v>204275</v>
          </cell>
        </row>
        <row r="13633">
          <cell r="M13633">
            <v>1</v>
          </cell>
          <cell r="N13633">
            <v>204275</v>
          </cell>
        </row>
        <row r="13634">
          <cell r="M13634">
            <v>1</v>
          </cell>
          <cell r="N13634">
            <v>204471</v>
          </cell>
        </row>
        <row r="13635">
          <cell r="M13635">
            <v>1</v>
          </cell>
          <cell r="N13635">
            <v>204471</v>
          </cell>
        </row>
        <row r="13636">
          <cell r="M13636">
            <v>1</v>
          </cell>
          <cell r="N13636">
            <v>204471</v>
          </cell>
        </row>
        <row r="13637">
          <cell r="M13637">
            <v>1</v>
          </cell>
          <cell r="N13637">
            <v>204471</v>
          </cell>
        </row>
        <row r="13638">
          <cell r="M13638">
            <v>1</v>
          </cell>
          <cell r="N13638">
            <v>204471</v>
          </cell>
        </row>
        <row r="13639">
          <cell r="M13639">
            <v>1</v>
          </cell>
          <cell r="N13639">
            <v>204471</v>
          </cell>
        </row>
        <row r="13640">
          <cell r="M13640">
            <v>1</v>
          </cell>
          <cell r="N13640">
            <v>204639</v>
          </cell>
        </row>
        <row r="13641">
          <cell r="M13641">
            <v>1</v>
          </cell>
          <cell r="N13641">
            <v>204639</v>
          </cell>
        </row>
        <row r="13642">
          <cell r="M13642">
            <v>1</v>
          </cell>
          <cell r="N13642">
            <v>204639</v>
          </cell>
        </row>
        <row r="13643">
          <cell r="M13643">
            <v>1</v>
          </cell>
          <cell r="N13643">
            <v>204639</v>
          </cell>
        </row>
        <row r="13644">
          <cell r="M13644">
            <v>1</v>
          </cell>
          <cell r="N13644">
            <v>204639</v>
          </cell>
        </row>
        <row r="13645">
          <cell r="M13645">
            <v>1</v>
          </cell>
          <cell r="N13645">
            <v>204639</v>
          </cell>
        </row>
        <row r="13646">
          <cell r="M13646">
            <v>1</v>
          </cell>
          <cell r="N13646">
            <v>204639</v>
          </cell>
        </row>
        <row r="13647">
          <cell r="M13647">
            <v>1</v>
          </cell>
          <cell r="N13647">
            <v>204639</v>
          </cell>
        </row>
        <row r="13648">
          <cell r="M13648">
            <v>1</v>
          </cell>
          <cell r="N13648">
            <v>204639</v>
          </cell>
        </row>
        <row r="13649">
          <cell r="M13649">
            <v>1</v>
          </cell>
          <cell r="N13649">
            <v>204639</v>
          </cell>
        </row>
        <row r="13650">
          <cell r="M13650">
            <v>1</v>
          </cell>
          <cell r="N13650">
            <v>204639</v>
          </cell>
        </row>
        <row r="13651">
          <cell r="M13651">
            <v>1</v>
          </cell>
          <cell r="N13651">
            <v>204639</v>
          </cell>
        </row>
        <row r="13652">
          <cell r="M13652">
            <v>1</v>
          </cell>
          <cell r="N13652">
            <v>204639</v>
          </cell>
        </row>
        <row r="13653">
          <cell r="M13653">
            <v>1</v>
          </cell>
          <cell r="N13653">
            <v>204639</v>
          </cell>
        </row>
        <row r="13654">
          <cell r="M13654">
            <v>1</v>
          </cell>
          <cell r="N13654">
            <v>204639</v>
          </cell>
        </row>
        <row r="13655">
          <cell r="M13655">
            <v>1</v>
          </cell>
          <cell r="N13655">
            <v>204639</v>
          </cell>
        </row>
        <row r="13656">
          <cell r="M13656">
            <v>1</v>
          </cell>
          <cell r="N13656">
            <v>204639</v>
          </cell>
        </row>
        <row r="13657">
          <cell r="M13657">
            <v>2</v>
          </cell>
          <cell r="N13657" t="str">
            <v>-</v>
          </cell>
        </row>
        <row r="13658">
          <cell r="M13658">
            <v>3</v>
          </cell>
          <cell r="N13658" t="str">
            <v>-</v>
          </cell>
        </row>
        <row r="13659">
          <cell r="M13659">
            <v>2</v>
          </cell>
          <cell r="N13659" t="str">
            <v>-</v>
          </cell>
        </row>
        <row r="13660">
          <cell r="M13660">
            <v>1</v>
          </cell>
          <cell r="N13660">
            <v>203162</v>
          </cell>
        </row>
        <row r="13661">
          <cell r="M13661">
            <v>1</v>
          </cell>
          <cell r="N13661">
            <v>203162</v>
          </cell>
        </row>
        <row r="13662">
          <cell r="M13662">
            <v>1</v>
          </cell>
          <cell r="N13662">
            <v>203162</v>
          </cell>
        </row>
        <row r="13663">
          <cell r="M13663">
            <v>1</v>
          </cell>
          <cell r="N13663">
            <v>203162</v>
          </cell>
        </row>
        <row r="13664">
          <cell r="M13664">
            <v>1</v>
          </cell>
          <cell r="N13664">
            <v>203162</v>
          </cell>
        </row>
        <row r="13665">
          <cell r="M13665">
            <v>1</v>
          </cell>
          <cell r="N13665">
            <v>203162</v>
          </cell>
        </row>
        <row r="13666">
          <cell r="M13666">
            <v>1</v>
          </cell>
          <cell r="N13666">
            <v>203321</v>
          </cell>
        </row>
        <row r="13667">
          <cell r="M13667">
            <v>1</v>
          </cell>
          <cell r="N13667">
            <v>203451</v>
          </cell>
        </row>
        <row r="13668">
          <cell r="M13668">
            <v>1</v>
          </cell>
          <cell r="N13668">
            <v>203451</v>
          </cell>
        </row>
        <row r="13669">
          <cell r="M13669">
            <v>1</v>
          </cell>
          <cell r="N13669">
            <v>203451</v>
          </cell>
        </row>
        <row r="13670">
          <cell r="M13670">
            <v>1</v>
          </cell>
          <cell r="N13670">
            <v>203851</v>
          </cell>
        </row>
        <row r="13671">
          <cell r="M13671">
            <v>1</v>
          </cell>
          <cell r="N13671">
            <v>203851</v>
          </cell>
        </row>
        <row r="13672">
          <cell r="M13672">
            <v>1</v>
          </cell>
          <cell r="N13672">
            <v>203914</v>
          </cell>
        </row>
        <row r="13673">
          <cell r="M13673">
            <v>1</v>
          </cell>
          <cell r="N13673">
            <v>203914</v>
          </cell>
        </row>
        <row r="13674">
          <cell r="M13674">
            <v>1</v>
          </cell>
          <cell r="N13674">
            <v>203988</v>
          </cell>
        </row>
        <row r="13675">
          <cell r="M13675">
            <v>1</v>
          </cell>
          <cell r="N13675">
            <v>203988</v>
          </cell>
        </row>
        <row r="13676">
          <cell r="M13676">
            <v>1</v>
          </cell>
          <cell r="N13676">
            <v>204053</v>
          </cell>
        </row>
        <row r="13677">
          <cell r="M13677">
            <v>1</v>
          </cell>
          <cell r="N13677">
            <v>204053</v>
          </cell>
        </row>
        <row r="13678">
          <cell r="M13678">
            <v>1</v>
          </cell>
          <cell r="N13678">
            <v>204053</v>
          </cell>
        </row>
        <row r="13679">
          <cell r="M13679">
            <v>1</v>
          </cell>
          <cell r="N13679">
            <v>204053</v>
          </cell>
        </row>
        <row r="13680">
          <cell r="M13680">
            <v>1</v>
          </cell>
          <cell r="N13680">
            <v>204053</v>
          </cell>
        </row>
        <row r="13681">
          <cell r="M13681">
            <v>1</v>
          </cell>
          <cell r="N13681">
            <v>204282</v>
          </cell>
        </row>
        <row r="13682">
          <cell r="M13682">
            <v>1</v>
          </cell>
          <cell r="N13682">
            <v>204282</v>
          </cell>
        </row>
        <row r="13683">
          <cell r="M13683">
            <v>1</v>
          </cell>
          <cell r="N13683">
            <v>204470</v>
          </cell>
        </row>
        <row r="13684">
          <cell r="M13684">
            <v>1</v>
          </cell>
          <cell r="N13684">
            <v>204470</v>
          </cell>
        </row>
        <row r="13685">
          <cell r="M13685">
            <v>1</v>
          </cell>
          <cell r="N13685">
            <v>204470</v>
          </cell>
        </row>
        <row r="13686">
          <cell r="M13686">
            <v>1</v>
          </cell>
          <cell r="N13686">
            <v>204470</v>
          </cell>
        </row>
        <row r="13687">
          <cell r="M13687">
            <v>1</v>
          </cell>
          <cell r="N13687">
            <v>204640</v>
          </cell>
        </row>
        <row r="13688">
          <cell r="M13688">
            <v>1</v>
          </cell>
          <cell r="N13688">
            <v>204640</v>
          </cell>
        </row>
        <row r="13689">
          <cell r="M13689">
            <v>1</v>
          </cell>
          <cell r="N13689">
            <v>204640</v>
          </cell>
        </row>
        <row r="13690">
          <cell r="M13690">
            <v>1</v>
          </cell>
          <cell r="N13690" t="str">
            <v>-</v>
          </cell>
        </row>
        <row r="13691">
          <cell r="M13691">
            <v>2</v>
          </cell>
          <cell r="N13691">
            <v>203083</v>
          </cell>
        </row>
        <row r="13692">
          <cell r="M13692">
            <v>2</v>
          </cell>
          <cell r="N13692">
            <v>203083</v>
          </cell>
        </row>
        <row r="13693">
          <cell r="M13693">
            <v>2</v>
          </cell>
          <cell r="N13693">
            <v>203083</v>
          </cell>
        </row>
        <row r="13694">
          <cell r="M13694">
            <v>2</v>
          </cell>
          <cell r="N13694">
            <v>203084</v>
          </cell>
        </row>
        <row r="13695">
          <cell r="M13695">
            <v>2</v>
          </cell>
          <cell r="N13695">
            <v>203084</v>
          </cell>
        </row>
        <row r="13696">
          <cell r="M13696">
            <v>2</v>
          </cell>
          <cell r="N13696">
            <v>203084</v>
          </cell>
        </row>
        <row r="13697">
          <cell r="M13697">
            <v>2</v>
          </cell>
          <cell r="N13697">
            <v>203084</v>
          </cell>
        </row>
        <row r="13698">
          <cell r="M13698">
            <v>2</v>
          </cell>
          <cell r="N13698">
            <v>203103</v>
          </cell>
        </row>
        <row r="13699">
          <cell r="M13699">
            <v>2</v>
          </cell>
          <cell r="N13699">
            <v>203103</v>
          </cell>
        </row>
        <row r="13700">
          <cell r="M13700">
            <v>2</v>
          </cell>
          <cell r="N13700">
            <v>203103</v>
          </cell>
        </row>
        <row r="13701">
          <cell r="M13701">
            <v>2</v>
          </cell>
          <cell r="N13701">
            <v>203104</v>
          </cell>
        </row>
        <row r="13702">
          <cell r="M13702">
            <v>2</v>
          </cell>
          <cell r="N13702">
            <v>203104</v>
          </cell>
        </row>
        <row r="13703">
          <cell r="M13703">
            <v>2</v>
          </cell>
          <cell r="N13703">
            <v>203104</v>
          </cell>
        </row>
        <row r="13704">
          <cell r="M13704">
            <v>2</v>
          </cell>
          <cell r="N13704">
            <v>203104</v>
          </cell>
        </row>
        <row r="13705">
          <cell r="M13705">
            <v>2</v>
          </cell>
          <cell r="N13705">
            <v>203104</v>
          </cell>
        </row>
        <row r="13706">
          <cell r="M13706">
            <v>2</v>
          </cell>
          <cell r="N13706">
            <v>203112</v>
          </cell>
        </row>
        <row r="13707">
          <cell r="M13707">
            <v>2</v>
          </cell>
          <cell r="N13707">
            <v>203112</v>
          </cell>
        </row>
        <row r="13708">
          <cell r="M13708">
            <v>2</v>
          </cell>
          <cell r="N13708">
            <v>203112</v>
          </cell>
        </row>
        <row r="13709">
          <cell r="M13709">
            <v>2</v>
          </cell>
          <cell r="N13709">
            <v>203113</v>
          </cell>
        </row>
        <row r="13710">
          <cell r="M13710">
            <v>2</v>
          </cell>
          <cell r="N13710">
            <v>203113</v>
          </cell>
        </row>
        <row r="13711">
          <cell r="M13711">
            <v>1</v>
          </cell>
          <cell r="N13711">
            <v>203163</v>
          </cell>
        </row>
        <row r="13712">
          <cell r="M13712">
            <v>1</v>
          </cell>
          <cell r="N13712">
            <v>203322</v>
          </cell>
        </row>
        <row r="13713">
          <cell r="M13713">
            <v>1</v>
          </cell>
          <cell r="N13713">
            <v>203322</v>
          </cell>
        </row>
        <row r="13714">
          <cell r="M13714">
            <v>1</v>
          </cell>
          <cell r="N13714">
            <v>203322</v>
          </cell>
        </row>
        <row r="13715">
          <cell r="M13715">
            <v>1</v>
          </cell>
          <cell r="N13715">
            <v>203418</v>
          </cell>
        </row>
        <row r="13716">
          <cell r="M13716">
            <v>1</v>
          </cell>
          <cell r="N13716">
            <v>203418</v>
          </cell>
        </row>
        <row r="13717">
          <cell r="M13717">
            <v>1</v>
          </cell>
          <cell r="N13717">
            <v>203418</v>
          </cell>
        </row>
        <row r="13718">
          <cell r="M13718">
            <v>1</v>
          </cell>
          <cell r="N13718">
            <v>203657</v>
          </cell>
        </row>
        <row r="13719">
          <cell r="M13719">
            <v>1</v>
          </cell>
          <cell r="N13719">
            <v>203657</v>
          </cell>
        </row>
        <row r="13720">
          <cell r="M13720">
            <v>1</v>
          </cell>
          <cell r="N13720">
            <v>203657</v>
          </cell>
        </row>
        <row r="13721">
          <cell r="M13721">
            <v>1</v>
          </cell>
          <cell r="N13721">
            <v>203657</v>
          </cell>
        </row>
        <row r="13722">
          <cell r="M13722">
            <v>1</v>
          </cell>
          <cell r="N13722">
            <v>203657</v>
          </cell>
        </row>
        <row r="13723">
          <cell r="M13723">
            <v>1</v>
          </cell>
          <cell r="N13723">
            <v>203657</v>
          </cell>
        </row>
        <row r="13724">
          <cell r="M13724">
            <v>1</v>
          </cell>
          <cell r="N13724">
            <v>203657</v>
          </cell>
        </row>
        <row r="13725">
          <cell r="M13725">
            <v>1</v>
          </cell>
          <cell r="N13725">
            <v>203657</v>
          </cell>
        </row>
        <row r="13726">
          <cell r="M13726">
            <v>1</v>
          </cell>
          <cell r="N13726">
            <v>203657</v>
          </cell>
        </row>
        <row r="13727">
          <cell r="M13727">
            <v>1</v>
          </cell>
          <cell r="N13727">
            <v>203657</v>
          </cell>
        </row>
        <row r="13728">
          <cell r="M13728">
            <v>1</v>
          </cell>
          <cell r="N13728">
            <v>203657</v>
          </cell>
        </row>
        <row r="13729">
          <cell r="M13729">
            <v>1</v>
          </cell>
          <cell r="N13729">
            <v>203657</v>
          </cell>
        </row>
        <row r="13730">
          <cell r="M13730">
            <v>1</v>
          </cell>
          <cell r="N13730">
            <v>203657</v>
          </cell>
        </row>
        <row r="13731">
          <cell r="M13731">
            <v>1</v>
          </cell>
          <cell r="N13731">
            <v>203657</v>
          </cell>
        </row>
        <row r="13732">
          <cell r="M13732">
            <v>1</v>
          </cell>
          <cell r="N13732">
            <v>203657</v>
          </cell>
        </row>
        <row r="13733">
          <cell r="M13733">
            <v>1</v>
          </cell>
          <cell r="N13733">
            <v>203657</v>
          </cell>
        </row>
        <row r="13734">
          <cell r="M13734">
            <v>1</v>
          </cell>
          <cell r="N13734">
            <v>203657</v>
          </cell>
        </row>
        <row r="13735">
          <cell r="M13735">
            <v>1</v>
          </cell>
          <cell r="N13735">
            <v>203657</v>
          </cell>
        </row>
        <row r="13736">
          <cell r="M13736">
            <v>1</v>
          </cell>
          <cell r="N13736">
            <v>203657</v>
          </cell>
        </row>
        <row r="13737">
          <cell r="M13737">
            <v>1</v>
          </cell>
          <cell r="N13737">
            <v>203880</v>
          </cell>
        </row>
        <row r="13738">
          <cell r="M13738">
            <v>1</v>
          </cell>
          <cell r="N13738">
            <v>203880</v>
          </cell>
        </row>
        <row r="13739">
          <cell r="M13739">
            <v>1</v>
          </cell>
          <cell r="N13739">
            <v>203880</v>
          </cell>
        </row>
        <row r="13740">
          <cell r="M13740">
            <v>2</v>
          </cell>
          <cell r="N13740">
            <v>203954</v>
          </cell>
        </row>
        <row r="13741">
          <cell r="M13741">
            <v>2</v>
          </cell>
          <cell r="N13741">
            <v>203954</v>
          </cell>
        </row>
        <row r="13742">
          <cell r="M13742">
            <v>2</v>
          </cell>
          <cell r="N13742">
            <v>203954</v>
          </cell>
        </row>
        <row r="13743">
          <cell r="M13743">
            <v>2</v>
          </cell>
          <cell r="N13743">
            <v>203954</v>
          </cell>
        </row>
        <row r="13744">
          <cell r="M13744">
            <v>2</v>
          </cell>
          <cell r="N13744">
            <v>203954</v>
          </cell>
        </row>
        <row r="13745">
          <cell r="M13745">
            <v>2</v>
          </cell>
          <cell r="N13745">
            <v>203954</v>
          </cell>
        </row>
        <row r="13746">
          <cell r="M13746">
            <v>2</v>
          </cell>
          <cell r="N13746">
            <v>203954</v>
          </cell>
        </row>
        <row r="13747">
          <cell r="M13747">
            <v>2</v>
          </cell>
          <cell r="N13747">
            <v>203954</v>
          </cell>
        </row>
        <row r="13748">
          <cell r="M13748">
            <v>2</v>
          </cell>
          <cell r="N13748">
            <v>203954</v>
          </cell>
        </row>
        <row r="13749">
          <cell r="M13749">
            <v>2</v>
          </cell>
          <cell r="N13749">
            <v>203954</v>
          </cell>
        </row>
        <row r="13750">
          <cell r="M13750">
            <v>2</v>
          </cell>
          <cell r="N13750">
            <v>203954</v>
          </cell>
        </row>
        <row r="13751">
          <cell r="M13751">
            <v>2</v>
          </cell>
          <cell r="N13751">
            <v>203955</v>
          </cell>
        </row>
        <row r="13752">
          <cell r="M13752">
            <v>2</v>
          </cell>
          <cell r="N13752">
            <v>203955</v>
          </cell>
        </row>
        <row r="13753">
          <cell r="M13753">
            <v>2</v>
          </cell>
          <cell r="N13753">
            <v>203955</v>
          </cell>
        </row>
        <row r="13754">
          <cell r="M13754">
            <v>2</v>
          </cell>
          <cell r="N13754">
            <v>203955</v>
          </cell>
        </row>
        <row r="13755">
          <cell r="M13755">
            <v>2</v>
          </cell>
          <cell r="N13755">
            <v>203955</v>
          </cell>
        </row>
        <row r="13756">
          <cell r="M13756">
            <v>2</v>
          </cell>
          <cell r="N13756">
            <v>203955</v>
          </cell>
        </row>
        <row r="13757">
          <cell r="M13757">
            <v>1</v>
          </cell>
          <cell r="N13757">
            <v>204013</v>
          </cell>
        </row>
        <row r="13758">
          <cell r="M13758">
            <v>1</v>
          </cell>
          <cell r="N13758">
            <v>204013</v>
          </cell>
        </row>
        <row r="13759">
          <cell r="M13759">
            <v>1</v>
          </cell>
          <cell r="N13759">
            <v>204013</v>
          </cell>
        </row>
        <row r="13760">
          <cell r="M13760">
            <v>1</v>
          </cell>
          <cell r="N13760">
            <v>204013</v>
          </cell>
        </row>
        <row r="13761">
          <cell r="M13761">
            <v>1</v>
          </cell>
          <cell r="N13761">
            <v>204013</v>
          </cell>
        </row>
        <row r="13762">
          <cell r="M13762">
            <v>1</v>
          </cell>
          <cell r="N13762">
            <v>204013</v>
          </cell>
        </row>
        <row r="13763">
          <cell r="M13763">
            <v>1</v>
          </cell>
          <cell r="N13763">
            <v>204013</v>
          </cell>
        </row>
        <row r="13764">
          <cell r="M13764">
            <v>1</v>
          </cell>
          <cell r="N13764">
            <v>204013</v>
          </cell>
        </row>
        <row r="13765">
          <cell r="M13765">
            <v>1</v>
          </cell>
          <cell r="N13765">
            <v>204044</v>
          </cell>
        </row>
        <row r="13766">
          <cell r="M13766">
            <v>1</v>
          </cell>
          <cell r="N13766">
            <v>204044</v>
          </cell>
        </row>
        <row r="13767">
          <cell r="M13767">
            <v>1</v>
          </cell>
          <cell r="N13767">
            <v>204044</v>
          </cell>
        </row>
        <row r="13768">
          <cell r="M13768">
            <v>1</v>
          </cell>
          <cell r="N13768">
            <v>204044</v>
          </cell>
        </row>
        <row r="13769">
          <cell r="M13769">
            <v>1</v>
          </cell>
          <cell r="N13769">
            <v>204476</v>
          </cell>
        </row>
        <row r="13770">
          <cell r="M13770">
            <v>1</v>
          </cell>
          <cell r="N13770">
            <v>204476</v>
          </cell>
        </row>
        <row r="13771">
          <cell r="M13771">
            <v>1</v>
          </cell>
          <cell r="N13771">
            <v>204476</v>
          </cell>
        </row>
        <row r="13772">
          <cell r="M13772">
            <v>1</v>
          </cell>
          <cell r="N13772">
            <v>204476</v>
          </cell>
        </row>
        <row r="13773">
          <cell r="M13773">
            <v>1</v>
          </cell>
          <cell r="N13773">
            <v>204476</v>
          </cell>
        </row>
        <row r="13774">
          <cell r="M13774">
            <v>1</v>
          </cell>
          <cell r="N13774">
            <v>204476</v>
          </cell>
        </row>
        <row r="13775">
          <cell r="M13775">
            <v>1</v>
          </cell>
          <cell r="N13775">
            <v>204641</v>
          </cell>
        </row>
        <row r="13776">
          <cell r="M13776">
            <v>1</v>
          </cell>
          <cell r="N13776">
            <v>204641</v>
          </cell>
        </row>
        <row r="13777">
          <cell r="M13777">
            <v>1</v>
          </cell>
          <cell r="N13777">
            <v>204641</v>
          </cell>
        </row>
        <row r="13778">
          <cell r="M13778">
            <v>1</v>
          </cell>
          <cell r="N13778">
            <v>204641</v>
          </cell>
        </row>
        <row r="13779">
          <cell r="M13779">
            <v>1</v>
          </cell>
          <cell r="N13779">
            <v>204641</v>
          </cell>
        </row>
        <row r="13780">
          <cell r="M13780">
            <v>1</v>
          </cell>
          <cell r="N13780">
            <v>204641</v>
          </cell>
        </row>
        <row r="13781">
          <cell r="M13781">
            <v>1</v>
          </cell>
          <cell r="N13781">
            <v>204641</v>
          </cell>
        </row>
        <row r="13782">
          <cell r="M13782">
            <v>1</v>
          </cell>
          <cell r="N13782">
            <v>204641</v>
          </cell>
        </row>
        <row r="13783">
          <cell r="M13783">
            <v>1</v>
          </cell>
          <cell r="N13783">
            <v>204641</v>
          </cell>
        </row>
        <row r="13784">
          <cell r="M13784">
            <v>1</v>
          </cell>
          <cell r="N13784">
            <v>204641</v>
          </cell>
        </row>
        <row r="13785">
          <cell r="M13785">
            <v>1</v>
          </cell>
          <cell r="N13785">
            <v>204641</v>
          </cell>
        </row>
        <row r="13786">
          <cell r="M13786">
            <v>1</v>
          </cell>
          <cell r="N13786">
            <v>204641</v>
          </cell>
        </row>
        <row r="13787">
          <cell r="M13787">
            <v>1</v>
          </cell>
          <cell r="N13787">
            <v>204641</v>
          </cell>
        </row>
        <row r="13788">
          <cell r="M13788">
            <v>1</v>
          </cell>
          <cell r="N13788">
            <v>204641</v>
          </cell>
        </row>
        <row r="13789">
          <cell r="M13789">
            <v>1</v>
          </cell>
          <cell r="N13789">
            <v>204641</v>
          </cell>
        </row>
        <row r="13790">
          <cell r="M13790">
            <v>1</v>
          </cell>
          <cell r="N13790">
            <v>204641</v>
          </cell>
        </row>
        <row r="13791">
          <cell r="M13791">
            <v>1</v>
          </cell>
          <cell r="N13791">
            <v>204641</v>
          </cell>
        </row>
        <row r="13792">
          <cell r="M13792">
            <v>1</v>
          </cell>
          <cell r="N13792" t="str">
            <v>-</v>
          </cell>
        </row>
        <row r="13793">
          <cell r="M13793">
            <v>1</v>
          </cell>
          <cell r="N13793">
            <v>203191</v>
          </cell>
        </row>
        <row r="13794">
          <cell r="M13794">
            <v>1</v>
          </cell>
          <cell r="N13794">
            <v>203191</v>
          </cell>
        </row>
        <row r="13795">
          <cell r="M13795">
            <v>1</v>
          </cell>
          <cell r="N13795">
            <v>203191</v>
          </cell>
        </row>
        <row r="13796">
          <cell r="M13796">
            <v>1</v>
          </cell>
          <cell r="N13796">
            <v>203349</v>
          </cell>
        </row>
        <row r="13797">
          <cell r="M13797">
            <v>1</v>
          </cell>
          <cell r="N13797">
            <v>203349</v>
          </cell>
        </row>
        <row r="13798">
          <cell r="M13798">
            <v>1</v>
          </cell>
          <cell r="N13798">
            <v>203432</v>
          </cell>
        </row>
        <row r="13799">
          <cell r="M13799">
            <v>1</v>
          </cell>
          <cell r="N13799">
            <v>203432</v>
          </cell>
        </row>
        <row r="13800">
          <cell r="M13800">
            <v>1</v>
          </cell>
          <cell r="N13800">
            <v>203432</v>
          </cell>
        </row>
        <row r="13801">
          <cell r="M13801">
            <v>1</v>
          </cell>
          <cell r="N13801">
            <v>203432</v>
          </cell>
        </row>
        <row r="13802">
          <cell r="M13802">
            <v>1</v>
          </cell>
          <cell r="N13802">
            <v>203432</v>
          </cell>
        </row>
        <row r="13803">
          <cell r="M13803">
            <v>1</v>
          </cell>
          <cell r="N13803">
            <v>203432</v>
          </cell>
        </row>
        <row r="13804">
          <cell r="M13804">
            <v>1</v>
          </cell>
          <cell r="N13804">
            <v>203432</v>
          </cell>
        </row>
        <row r="13805">
          <cell r="M13805">
            <v>1</v>
          </cell>
          <cell r="N13805">
            <v>203850</v>
          </cell>
        </row>
        <row r="13806">
          <cell r="M13806">
            <v>1</v>
          </cell>
          <cell r="N13806">
            <v>203913</v>
          </cell>
        </row>
        <row r="13807">
          <cell r="M13807">
            <v>1</v>
          </cell>
          <cell r="N13807">
            <v>203913</v>
          </cell>
        </row>
        <row r="13808">
          <cell r="M13808">
            <v>1</v>
          </cell>
          <cell r="N13808">
            <v>204052</v>
          </cell>
        </row>
        <row r="13809">
          <cell r="M13809">
            <v>1</v>
          </cell>
          <cell r="N13809">
            <v>204052</v>
          </cell>
        </row>
        <row r="13810">
          <cell r="M13810">
            <v>1</v>
          </cell>
          <cell r="N13810">
            <v>204281</v>
          </cell>
        </row>
        <row r="13811">
          <cell r="M13811">
            <v>1</v>
          </cell>
          <cell r="N13811">
            <v>204281</v>
          </cell>
        </row>
        <row r="13812">
          <cell r="M13812">
            <v>1</v>
          </cell>
          <cell r="N13812">
            <v>204506</v>
          </cell>
        </row>
        <row r="13813">
          <cell r="M13813">
            <v>1</v>
          </cell>
          <cell r="N13813">
            <v>204506</v>
          </cell>
        </row>
        <row r="13814">
          <cell r="M13814">
            <v>1</v>
          </cell>
          <cell r="N13814">
            <v>203101</v>
          </cell>
        </row>
        <row r="13815">
          <cell r="M13815">
            <v>1</v>
          </cell>
          <cell r="N13815">
            <v>203101</v>
          </cell>
        </row>
        <row r="13816">
          <cell r="M13816">
            <v>1</v>
          </cell>
          <cell r="N13816">
            <v>203101</v>
          </cell>
        </row>
        <row r="13817">
          <cell r="M13817">
            <v>1</v>
          </cell>
          <cell r="N13817">
            <v>203111</v>
          </cell>
        </row>
        <row r="13818">
          <cell r="M13818">
            <v>1</v>
          </cell>
          <cell r="N13818">
            <v>203111</v>
          </cell>
        </row>
        <row r="13819">
          <cell r="M13819">
            <v>1</v>
          </cell>
          <cell r="N13819">
            <v>203111</v>
          </cell>
        </row>
        <row r="13820">
          <cell r="M13820">
            <v>1</v>
          </cell>
          <cell r="N13820">
            <v>203192</v>
          </cell>
        </row>
        <row r="13821">
          <cell r="M13821">
            <v>1</v>
          </cell>
          <cell r="N13821">
            <v>203192</v>
          </cell>
        </row>
        <row r="13822">
          <cell r="M13822">
            <v>1</v>
          </cell>
          <cell r="N13822">
            <v>203192</v>
          </cell>
        </row>
        <row r="13823">
          <cell r="M13823">
            <v>1</v>
          </cell>
          <cell r="N13823">
            <v>203192</v>
          </cell>
        </row>
        <row r="13824">
          <cell r="M13824">
            <v>1</v>
          </cell>
          <cell r="N13824">
            <v>203192</v>
          </cell>
        </row>
        <row r="13825">
          <cell r="M13825">
            <v>1</v>
          </cell>
          <cell r="N13825">
            <v>203192</v>
          </cell>
        </row>
        <row r="13826">
          <cell r="M13826">
            <v>3</v>
          </cell>
          <cell r="N13826">
            <v>203215</v>
          </cell>
        </row>
        <row r="13827">
          <cell r="M13827">
            <v>3</v>
          </cell>
          <cell r="N13827">
            <v>203215</v>
          </cell>
        </row>
        <row r="13828">
          <cell r="M13828">
            <v>3</v>
          </cell>
          <cell r="N13828">
            <v>203215</v>
          </cell>
        </row>
        <row r="13829">
          <cell r="M13829">
            <v>3</v>
          </cell>
          <cell r="N13829">
            <v>203250</v>
          </cell>
        </row>
        <row r="13830">
          <cell r="M13830">
            <v>3</v>
          </cell>
          <cell r="N13830">
            <v>203299</v>
          </cell>
        </row>
        <row r="13831">
          <cell r="M13831">
            <v>3</v>
          </cell>
          <cell r="N13831">
            <v>203299</v>
          </cell>
        </row>
        <row r="13832">
          <cell r="M13832">
            <v>1</v>
          </cell>
          <cell r="N13832">
            <v>203350</v>
          </cell>
        </row>
        <row r="13833">
          <cell r="M13833">
            <v>1</v>
          </cell>
          <cell r="N13833">
            <v>203433</v>
          </cell>
        </row>
        <row r="13834">
          <cell r="M13834">
            <v>1</v>
          </cell>
          <cell r="N13834">
            <v>203898</v>
          </cell>
        </row>
        <row r="13835">
          <cell r="M13835">
            <v>1</v>
          </cell>
          <cell r="N13835">
            <v>203977</v>
          </cell>
        </row>
        <row r="13836">
          <cell r="M13836">
            <v>1</v>
          </cell>
          <cell r="N13836">
            <v>203977</v>
          </cell>
        </row>
        <row r="13837">
          <cell r="M13837">
            <v>1</v>
          </cell>
          <cell r="N13837">
            <v>203977</v>
          </cell>
        </row>
        <row r="13838">
          <cell r="M13838">
            <v>1</v>
          </cell>
          <cell r="N13838">
            <v>204026</v>
          </cell>
        </row>
        <row r="13839">
          <cell r="M13839">
            <v>1</v>
          </cell>
          <cell r="N13839">
            <v>204026</v>
          </cell>
        </row>
        <row r="13840">
          <cell r="M13840">
            <v>1</v>
          </cell>
          <cell r="N13840">
            <v>204026</v>
          </cell>
        </row>
        <row r="13841">
          <cell r="M13841">
            <v>1</v>
          </cell>
          <cell r="N13841">
            <v>204068</v>
          </cell>
        </row>
        <row r="13842">
          <cell r="M13842">
            <v>1</v>
          </cell>
          <cell r="N13842">
            <v>204068</v>
          </cell>
        </row>
        <row r="13843">
          <cell r="M13843">
            <v>1</v>
          </cell>
          <cell r="N13843">
            <v>204068</v>
          </cell>
        </row>
        <row r="13844">
          <cell r="M13844">
            <v>1</v>
          </cell>
          <cell r="N13844">
            <v>204325</v>
          </cell>
        </row>
        <row r="13845">
          <cell r="M13845">
            <v>1</v>
          </cell>
          <cell r="N13845">
            <v>204325</v>
          </cell>
        </row>
        <row r="13846">
          <cell r="M13846">
            <v>1</v>
          </cell>
          <cell r="N13846">
            <v>204325</v>
          </cell>
        </row>
        <row r="13847">
          <cell r="M13847">
            <v>1</v>
          </cell>
          <cell r="N13847">
            <v>204507</v>
          </cell>
        </row>
        <row r="13848">
          <cell r="M13848">
            <v>1</v>
          </cell>
          <cell r="N13848">
            <v>204507</v>
          </cell>
        </row>
        <row r="13849">
          <cell r="M13849">
            <v>1</v>
          </cell>
          <cell r="N13849">
            <v>204507</v>
          </cell>
        </row>
        <row r="13850">
          <cell r="M13850">
            <v>1</v>
          </cell>
          <cell r="N13850">
            <v>203100</v>
          </cell>
        </row>
        <row r="13851">
          <cell r="M13851">
            <v>1</v>
          </cell>
          <cell r="N13851">
            <v>203193</v>
          </cell>
        </row>
        <row r="13852">
          <cell r="M13852">
            <v>1</v>
          </cell>
          <cell r="N13852">
            <v>203193</v>
          </cell>
        </row>
        <row r="13853">
          <cell r="M13853">
            <v>1</v>
          </cell>
          <cell r="N13853">
            <v>203193</v>
          </cell>
        </row>
        <row r="13854">
          <cell r="M13854">
            <v>1</v>
          </cell>
          <cell r="N13854">
            <v>203193</v>
          </cell>
        </row>
        <row r="13855">
          <cell r="M13855">
            <v>1</v>
          </cell>
          <cell r="N13855">
            <v>203193</v>
          </cell>
        </row>
        <row r="13856">
          <cell r="M13856">
            <v>1</v>
          </cell>
          <cell r="N13856">
            <v>203298</v>
          </cell>
        </row>
        <row r="13857">
          <cell r="M13857">
            <v>1</v>
          </cell>
          <cell r="N13857">
            <v>203351</v>
          </cell>
        </row>
        <row r="13858">
          <cell r="M13858">
            <v>1</v>
          </cell>
          <cell r="N13858">
            <v>203434</v>
          </cell>
        </row>
        <row r="13859">
          <cell r="M13859">
            <v>1</v>
          </cell>
          <cell r="N13859">
            <v>203434</v>
          </cell>
        </row>
        <row r="13860">
          <cell r="M13860">
            <v>1</v>
          </cell>
          <cell r="N13860">
            <v>203434</v>
          </cell>
        </row>
        <row r="13861">
          <cell r="M13861">
            <v>1</v>
          </cell>
          <cell r="N13861">
            <v>203895</v>
          </cell>
        </row>
        <row r="13862">
          <cell r="M13862">
            <v>1</v>
          </cell>
          <cell r="N13862">
            <v>203972</v>
          </cell>
        </row>
        <row r="13863">
          <cell r="M13863">
            <v>1</v>
          </cell>
          <cell r="N13863">
            <v>203972</v>
          </cell>
        </row>
        <row r="13864">
          <cell r="M13864">
            <v>1</v>
          </cell>
          <cell r="N13864">
            <v>204023</v>
          </cell>
        </row>
        <row r="13865">
          <cell r="M13865">
            <v>1</v>
          </cell>
          <cell r="N13865">
            <v>204023</v>
          </cell>
        </row>
        <row r="13866">
          <cell r="M13866">
            <v>1</v>
          </cell>
          <cell r="N13866">
            <v>204023</v>
          </cell>
        </row>
        <row r="13867">
          <cell r="M13867">
            <v>1</v>
          </cell>
          <cell r="N13867">
            <v>204322</v>
          </cell>
        </row>
        <row r="13868">
          <cell r="M13868">
            <v>1</v>
          </cell>
          <cell r="N13868">
            <v>204322</v>
          </cell>
        </row>
        <row r="13869">
          <cell r="M13869">
            <v>1</v>
          </cell>
          <cell r="N13869">
            <v>204322</v>
          </cell>
        </row>
        <row r="13870">
          <cell r="M13870">
            <v>1</v>
          </cell>
          <cell r="N13870">
            <v>204505</v>
          </cell>
        </row>
        <row r="13871">
          <cell r="M13871">
            <v>1</v>
          </cell>
          <cell r="N13871">
            <v>204505</v>
          </cell>
        </row>
        <row r="13872">
          <cell r="M13872">
            <v>1</v>
          </cell>
          <cell r="N13872">
            <v>204505</v>
          </cell>
        </row>
        <row r="13873">
          <cell r="M13873">
            <v>1</v>
          </cell>
          <cell r="N13873">
            <v>204505</v>
          </cell>
        </row>
        <row r="13874">
          <cell r="M13874">
            <v>1</v>
          </cell>
          <cell r="N13874">
            <v>204505</v>
          </cell>
        </row>
        <row r="13875">
          <cell r="M13875">
            <v>1</v>
          </cell>
          <cell r="N13875">
            <v>204505</v>
          </cell>
        </row>
        <row r="13876">
          <cell r="M13876">
            <v>1</v>
          </cell>
          <cell r="N13876">
            <v>204505</v>
          </cell>
        </row>
        <row r="13877">
          <cell r="M13877">
            <v>1</v>
          </cell>
          <cell r="N13877">
            <v>204505</v>
          </cell>
        </row>
        <row r="13878">
          <cell r="M13878">
            <v>1</v>
          </cell>
          <cell r="N13878">
            <v>204713</v>
          </cell>
        </row>
        <row r="13879">
          <cell r="M13879">
            <v>1</v>
          </cell>
          <cell r="N13879" t="str">
            <v>-</v>
          </cell>
        </row>
        <row r="13880">
          <cell r="M13880">
            <v>2</v>
          </cell>
          <cell r="N13880" t="str">
            <v>-</v>
          </cell>
        </row>
        <row r="13881">
          <cell r="M13881">
            <v>1</v>
          </cell>
          <cell r="N13881">
            <v>203179</v>
          </cell>
        </row>
        <row r="13882">
          <cell r="M13882">
            <v>1</v>
          </cell>
          <cell r="N13882">
            <v>203179</v>
          </cell>
        </row>
        <row r="13883">
          <cell r="M13883">
            <v>1</v>
          </cell>
          <cell r="N13883">
            <v>203179</v>
          </cell>
        </row>
        <row r="13884">
          <cell r="M13884">
            <v>1</v>
          </cell>
          <cell r="N13884">
            <v>203211</v>
          </cell>
        </row>
        <row r="13885">
          <cell r="M13885">
            <v>1</v>
          </cell>
          <cell r="N13885">
            <v>203211</v>
          </cell>
        </row>
        <row r="13886">
          <cell r="M13886">
            <v>1</v>
          </cell>
          <cell r="N13886">
            <v>203211</v>
          </cell>
        </row>
        <row r="13887">
          <cell r="M13887">
            <v>1</v>
          </cell>
          <cell r="N13887">
            <v>203211</v>
          </cell>
        </row>
        <row r="13888">
          <cell r="M13888">
            <v>1</v>
          </cell>
          <cell r="N13888">
            <v>203211</v>
          </cell>
        </row>
        <row r="13889">
          <cell r="M13889">
            <v>1</v>
          </cell>
          <cell r="N13889">
            <v>203212</v>
          </cell>
        </row>
        <row r="13890">
          <cell r="M13890">
            <v>1</v>
          </cell>
          <cell r="N13890">
            <v>203212</v>
          </cell>
        </row>
        <row r="13891">
          <cell r="M13891">
            <v>1</v>
          </cell>
          <cell r="N13891">
            <v>203212</v>
          </cell>
        </row>
        <row r="13892">
          <cell r="M13892">
            <v>1</v>
          </cell>
          <cell r="N13892">
            <v>203289</v>
          </cell>
        </row>
        <row r="13893">
          <cell r="M13893">
            <v>1</v>
          </cell>
          <cell r="N13893">
            <v>203289</v>
          </cell>
        </row>
        <row r="13894">
          <cell r="M13894">
            <v>1</v>
          </cell>
          <cell r="N13894">
            <v>203289</v>
          </cell>
        </row>
        <row r="13895">
          <cell r="M13895">
            <v>1</v>
          </cell>
          <cell r="N13895">
            <v>203290</v>
          </cell>
        </row>
        <row r="13896">
          <cell r="M13896">
            <v>1</v>
          </cell>
          <cell r="N13896">
            <v>203290</v>
          </cell>
        </row>
        <row r="13897">
          <cell r="M13897">
            <v>1</v>
          </cell>
          <cell r="N13897">
            <v>203290</v>
          </cell>
        </row>
        <row r="13898">
          <cell r="M13898">
            <v>1</v>
          </cell>
          <cell r="N13898">
            <v>203290</v>
          </cell>
        </row>
        <row r="13899">
          <cell r="M13899">
            <v>1</v>
          </cell>
          <cell r="N13899">
            <v>203462</v>
          </cell>
        </row>
        <row r="13900">
          <cell r="M13900">
            <v>1</v>
          </cell>
          <cell r="N13900">
            <v>203462</v>
          </cell>
        </row>
        <row r="13901">
          <cell r="M13901">
            <v>1</v>
          </cell>
          <cell r="N13901">
            <v>203462</v>
          </cell>
        </row>
        <row r="13902">
          <cell r="M13902">
            <v>1</v>
          </cell>
          <cell r="N13902">
            <v>203667</v>
          </cell>
        </row>
        <row r="13903">
          <cell r="M13903">
            <v>1</v>
          </cell>
          <cell r="N13903">
            <v>203667</v>
          </cell>
        </row>
        <row r="13904">
          <cell r="M13904">
            <v>1</v>
          </cell>
          <cell r="N13904">
            <v>203667</v>
          </cell>
        </row>
        <row r="13905">
          <cell r="M13905">
            <v>1</v>
          </cell>
          <cell r="N13905">
            <v>203667</v>
          </cell>
        </row>
        <row r="13906">
          <cell r="M13906">
            <v>1</v>
          </cell>
          <cell r="N13906">
            <v>203848</v>
          </cell>
        </row>
        <row r="13907">
          <cell r="M13907">
            <v>1</v>
          </cell>
          <cell r="N13907">
            <v>203911</v>
          </cell>
        </row>
        <row r="13908">
          <cell r="M13908">
            <v>1</v>
          </cell>
          <cell r="N13908">
            <v>203911</v>
          </cell>
        </row>
        <row r="13909">
          <cell r="M13909">
            <v>1</v>
          </cell>
          <cell r="N13909">
            <v>203911</v>
          </cell>
        </row>
        <row r="13910">
          <cell r="M13910">
            <v>1</v>
          </cell>
          <cell r="N13910">
            <v>204051</v>
          </cell>
        </row>
        <row r="13911">
          <cell r="M13911">
            <v>1</v>
          </cell>
          <cell r="N13911">
            <v>204051</v>
          </cell>
        </row>
        <row r="13912">
          <cell r="M13912">
            <v>1</v>
          </cell>
          <cell r="N13912">
            <v>204051</v>
          </cell>
        </row>
        <row r="13913">
          <cell r="M13913">
            <v>1</v>
          </cell>
          <cell r="N13913">
            <v>204051</v>
          </cell>
        </row>
        <row r="13914">
          <cell r="M13914">
            <v>1</v>
          </cell>
          <cell r="N13914">
            <v>204279</v>
          </cell>
        </row>
        <row r="13915">
          <cell r="M13915">
            <v>1</v>
          </cell>
          <cell r="N13915">
            <v>204279</v>
          </cell>
        </row>
        <row r="13916">
          <cell r="M13916">
            <v>1</v>
          </cell>
          <cell r="N13916">
            <v>204279</v>
          </cell>
        </row>
        <row r="13917">
          <cell r="M13917">
            <v>1</v>
          </cell>
          <cell r="N13917">
            <v>204279</v>
          </cell>
        </row>
        <row r="13918">
          <cell r="M13918">
            <v>1</v>
          </cell>
          <cell r="N13918">
            <v>204493</v>
          </cell>
        </row>
        <row r="13919">
          <cell r="M13919">
            <v>1</v>
          </cell>
          <cell r="N13919">
            <v>204768</v>
          </cell>
        </row>
        <row r="13920">
          <cell r="M13920">
            <v>1</v>
          </cell>
          <cell r="N13920">
            <v>204769</v>
          </cell>
        </row>
        <row r="13921">
          <cell r="M13921">
            <v>1</v>
          </cell>
          <cell r="N13921" t="str">
            <v>-</v>
          </cell>
        </row>
        <row r="13922">
          <cell r="M13922">
            <v>1</v>
          </cell>
          <cell r="N13922" t="str">
            <v>-</v>
          </cell>
        </row>
        <row r="13923">
          <cell r="M13923">
            <v>1</v>
          </cell>
          <cell r="N13923">
            <v>203098</v>
          </cell>
        </row>
        <row r="13924">
          <cell r="M13924">
            <v>1</v>
          </cell>
          <cell r="N13924">
            <v>203098</v>
          </cell>
        </row>
        <row r="13925">
          <cell r="M13925">
            <v>1</v>
          </cell>
          <cell r="N13925">
            <v>203098</v>
          </cell>
        </row>
        <row r="13926">
          <cell r="M13926">
            <v>1</v>
          </cell>
          <cell r="N13926">
            <v>203098</v>
          </cell>
        </row>
        <row r="13927">
          <cell r="M13927">
            <v>4</v>
          </cell>
          <cell r="N13927">
            <v>203107</v>
          </cell>
        </row>
        <row r="13928">
          <cell r="M13928">
            <v>4</v>
          </cell>
          <cell r="N13928">
            <v>203107</v>
          </cell>
        </row>
        <row r="13929">
          <cell r="M13929">
            <v>4</v>
          </cell>
          <cell r="N13929">
            <v>203110</v>
          </cell>
        </row>
        <row r="13930">
          <cell r="M13930">
            <v>4</v>
          </cell>
          <cell r="N13930">
            <v>203110</v>
          </cell>
        </row>
        <row r="13931">
          <cell r="M13931">
            <v>1</v>
          </cell>
          <cell r="N13931">
            <v>203132</v>
          </cell>
        </row>
        <row r="13932">
          <cell r="M13932">
            <v>1</v>
          </cell>
          <cell r="N13932">
            <v>203132</v>
          </cell>
        </row>
        <row r="13933">
          <cell r="M13933">
            <v>1</v>
          </cell>
          <cell r="N13933">
            <v>203374</v>
          </cell>
        </row>
        <row r="13934">
          <cell r="M13934">
            <v>1</v>
          </cell>
          <cell r="N13934">
            <v>203374</v>
          </cell>
        </row>
        <row r="13935">
          <cell r="M13935">
            <v>1</v>
          </cell>
          <cell r="N13935">
            <v>203374</v>
          </cell>
        </row>
        <row r="13936">
          <cell r="M13936">
            <v>1</v>
          </cell>
          <cell r="N13936">
            <v>203374</v>
          </cell>
        </row>
        <row r="13937">
          <cell r="M13937">
            <v>1</v>
          </cell>
          <cell r="N13937">
            <v>203374</v>
          </cell>
        </row>
        <row r="13938">
          <cell r="M13938">
            <v>1</v>
          </cell>
          <cell r="N13938">
            <v>203374</v>
          </cell>
        </row>
        <row r="13939">
          <cell r="M13939">
            <v>1</v>
          </cell>
          <cell r="N13939">
            <v>203463</v>
          </cell>
        </row>
        <row r="13940">
          <cell r="M13940">
            <v>1</v>
          </cell>
          <cell r="N13940">
            <v>203853</v>
          </cell>
        </row>
        <row r="13941">
          <cell r="M13941">
            <v>2</v>
          </cell>
          <cell r="N13941">
            <v>203916</v>
          </cell>
        </row>
        <row r="13942">
          <cell r="M13942">
            <v>2</v>
          </cell>
          <cell r="N13942">
            <v>203916</v>
          </cell>
        </row>
        <row r="13943">
          <cell r="M13943">
            <v>1</v>
          </cell>
          <cell r="N13943">
            <v>203990</v>
          </cell>
        </row>
        <row r="13944">
          <cell r="M13944">
            <v>1</v>
          </cell>
          <cell r="N13944">
            <v>203990</v>
          </cell>
        </row>
        <row r="13945">
          <cell r="M13945">
            <v>1</v>
          </cell>
          <cell r="N13945">
            <v>203990</v>
          </cell>
        </row>
        <row r="13946">
          <cell r="M13946">
            <v>1</v>
          </cell>
          <cell r="N13946">
            <v>204054</v>
          </cell>
        </row>
        <row r="13947">
          <cell r="M13947">
            <v>1</v>
          </cell>
          <cell r="N13947">
            <v>204054</v>
          </cell>
        </row>
        <row r="13948">
          <cell r="M13948">
            <v>1</v>
          </cell>
          <cell r="N13948">
            <v>204054</v>
          </cell>
        </row>
        <row r="13949">
          <cell r="M13949">
            <v>1</v>
          </cell>
          <cell r="N13949">
            <v>204284</v>
          </cell>
        </row>
        <row r="13950">
          <cell r="M13950">
            <v>1</v>
          </cell>
          <cell r="N13950">
            <v>204284</v>
          </cell>
        </row>
        <row r="13951">
          <cell r="M13951">
            <v>1</v>
          </cell>
          <cell r="N13951">
            <v>204284</v>
          </cell>
        </row>
        <row r="13952">
          <cell r="M13952">
            <v>1</v>
          </cell>
          <cell r="N13952">
            <v>204284</v>
          </cell>
        </row>
        <row r="13953">
          <cell r="M13953">
            <v>1</v>
          </cell>
          <cell r="N13953">
            <v>204284</v>
          </cell>
        </row>
        <row r="13954">
          <cell r="M13954">
            <v>1</v>
          </cell>
          <cell r="N13954">
            <v>204284</v>
          </cell>
        </row>
        <row r="13955">
          <cell r="M13955">
            <v>1</v>
          </cell>
          <cell r="N13955">
            <v>204492</v>
          </cell>
        </row>
        <row r="13956">
          <cell r="M13956">
            <v>1</v>
          </cell>
          <cell r="N13956">
            <v>204492</v>
          </cell>
        </row>
        <row r="13957">
          <cell r="M13957">
            <v>1</v>
          </cell>
          <cell r="N13957">
            <v>204492</v>
          </cell>
        </row>
        <row r="13958">
          <cell r="M13958">
            <v>1</v>
          </cell>
          <cell r="N13958">
            <v>204492</v>
          </cell>
        </row>
        <row r="13959">
          <cell r="M13959">
            <v>1</v>
          </cell>
          <cell r="N13959">
            <v>204492</v>
          </cell>
        </row>
        <row r="13960">
          <cell r="M13960">
            <v>1</v>
          </cell>
          <cell r="N13960" t="str">
            <v>-</v>
          </cell>
        </row>
        <row r="13961">
          <cell r="M13961">
            <v>2</v>
          </cell>
          <cell r="N13961" t="str">
            <v>-</v>
          </cell>
        </row>
        <row r="13962">
          <cell r="M13962">
            <v>1</v>
          </cell>
          <cell r="N13962" t="str">
            <v>-</v>
          </cell>
        </row>
        <row r="13963">
          <cell r="M13963">
            <v>1</v>
          </cell>
          <cell r="N13963" t="str">
            <v>-</v>
          </cell>
        </row>
        <row r="13964">
          <cell r="M13964">
            <v>1</v>
          </cell>
          <cell r="N13964" t="str">
            <v>-</v>
          </cell>
        </row>
        <row r="13965">
          <cell r="M13965">
            <v>2</v>
          </cell>
          <cell r="N13965">
            <v>203095</v>
          </cell>
        </row>
        <row r="13966">
          <cell r="M13966">
            <v>2</v>
          </cell>
          <cell r="N13966">
            <v>203095</v>
          </cell>
        </row>
        <row r="13967">
          <cell r="M13967">
            <v>2</v>
          </cell>
          <cell r="N13967">
            <v>203097</v>
          </cell>
        </row>
        <row r="13968">
          <cell r="M13968">
            <v>2</v>
          </cell>
          <cell r="N13968">
            <v>203097</v>
          </cell>
        </row>
        <row r="13969">
          <cell r="M13969">
            <v>2</v>
          </cell>
          <cell r="N13969">
            <v>203097</v>
          </cell>
        </row>
        <row r="13970">
          <cell r="M13970">
            <v>1</v>
          </cell>
          <cell r="N13970">
            <v>203180</v>
          </cell>
        </row>
        <row r="13971">
          <cell r="M13971">
            <v>1</v>
          </cell>
          <cell r="N13971">
            <v>203180</v>
          </cell>
        </row>
        <row r="13972">
          <cell r="M13972">
            <v>1</v>
          </cell>
          <cell r="N13972">
            <v>203180</v>
          </cell>
        </row>
        <row r="13973">
          <cell r="M13973">
            <v>1</v>
          </cell>
          <cell r="N13973">
            <v>203180</v>
          </cell>
        </row>
        <row r="13974">
          <cell r="M13974">
            <v>1</v>
          </cell>
          <cell r="N13974">
            <v>203180</v>
          </cell>
        </row>
        <row r="13975">
          <cell r="M13975">
            <v>1</v>
          </cell>
          <cell r="N13975">
            <v>203213</v>
          </cell>
        </row>
        <row r="13976">
          <cell r="M13976">
            <v>1</v>
          </cell>
          <cell r="N13976">
            <v>203213</v>
          </cell>
        </row>
        <row r="13977">
          <cell r="M13977">
            <v>1</v>
          </cell>
          <cell r="N13977">
            <v>203213</v>
          </cell>
        </row>
        <row r="13978">
          <cell r="M13978">
            <v>1</v>
          </cell>
          <cell r="N13978">
            <v>203213</v>
          </cell>
        </row>
        <row r="13979">
          <cell r="M13979">
            <v>1</v>
          </cell>
          <cell r="N13979">
            <v>203213</v>
          </cell>
        </row>
        <row r="13980">
          <cell r="M13980">
            <v>1</v>
          </cell>
          <cell r="N13980">
            <v>203213</v>
          </cell>
        </row>
        <row r="13981">
          <cell r="M13981">
            <v>1</v>
          </cell>
          <cell r="N13981">
            <v>203340</v>
          </cell>
        </row>
        <row r="13982">
          <cell r="M13982">
            <v>1</v>
          </cell>
          <cell r="N13982">
            <v>204494</v>
          </cell>
        </row>
        <row r="13983">
          <cell r="M13983">
            <v>1</v>
          </cell>
          <cell r="N13983">
            <v>204494</v>
          </cell>
        </row>
        <row r="13984">
          <cell r="M13984">
            <v>1</v>
          </cell>
          <cell r="N13984">
            <v>204494</v>
          </cell>
        </row>
        <row r="13985">
          <cell r="M13985">
            <v>1</v>
          </cell>
          <cell r="N13985">
            <v>204494</v>
          </cell>
        </row>
        <row r="13986">
          <cell r="M13986">
            <v>1</v>
          </cell>
          <cell r="N13986">
            <v>204494</v>
          </cell>
        </row>
        <row r="13987">
          <cell r="M13987">
            <v>3</v>
          </cell>
          <cell r="N13987">
            <v>204782</v>
          </cell>
        </row>
        <row r="13988">
          <cell r="M13988">
            <v>2</v>
          </cell>
          <cell r="N13988" t="str">
            <v>-</v>
          </cell>
        </row>
        <row r="13989">
          <cell r="M13989">
            <v>1</v>
          </cell>
          <cell r="N13989" t="str">
            <v>-</v>
          </cell>
        </row>
        <row r="13990">
          <cell r="M13990">
            <v>1</v>
          </cell>
          <cell r="N13990" t="str">
            <v>-</v>
          </cell>
        </row>
        <row r="13991">
          <cell r="M13991">
            <v>1</v>
          </cell>
          <cell r="N13991" t="str">
            <v>-</v>
          </cell>
        </row>
        <row r="13992">
          <cell r="M13992">
            <v>1</v>
          </cell>
          <cell r="N13992" t="str">
            <v>-</v>
          </cell>
        </row>
        <row r="13993">
          <cell r="M13993">
            <v>1</v>
          </cell>
          <cell r="N13993" t="str">
            <v>-</v>
          </cell>
        </row>
        <row r="13994">
          <cell r="M13994">
            <v>1</v>
          </cell>
          <cell r="N13994" t="str">
            <v>-</v>
          </cell>
        </row>
        <row r="13995">
          <cell r="M13995">
            <v>1</v>
          </cell>
          <cell r="N13995" t="str">
            <v>-</v>
          </cell>
        </row>
        <row r="13996">
          <cell r="M13996">
            <v>1</v>
          </cell>
          <cell r="N13996">
            <v>203181</v>
          </cell>
        </row>
        <row r="13997">
          <cell r="M13997">
            <v>1</v>
          </cell>
          <cell r="N13997">
            <v>203181</v>
          </cell>
        </row>
        <row r="13998">
          <cell r="M13998">
            <v>1</v>
          </cell>
          <cell r="N13998">
            <v>203181</v>
          </cell>
        </row>
        <row r="13999">
          <cell r="M13999">
            <v>1</v>
          </cell>
          <cell r="N13999">
            <v>203181</v>
          </cell>
        </row>
        <row r="14000">
          <cell r="M14000">
            <v>1</v>
          </cell>
          <cell r="N14000">
            <v>203181</v>
          </cell>
        </row>
        <row r="14001">
          <cell r="M14001">
            <v>1</v>
          </cell>
          <cell r="N14001">
            <v>203425</v>
          </cell>
        </row>
        <row r="14002">
          <cell r="M14002">
            <v>1</v>
          </cell>
          <cell r="N14002">
            <v>203425</v>
          </cell>
        </row>
        <row r="14003">
          <cell r="M14003">
            <v>1</v>
          </cell>
          <cell r="N14003">
            <v>203425</v>
          </cell>
        </row>
        <row r="14004">
          <cell r="M14004">
            <v>1</v>
          </cell>
          <cell r="N14004">
            <v>203425</v>
          </cell>
        </row>
        <row r="14005">
          <cell r="M14005">
            <v>1</v>
          </cell>
          <cell r="N14005">
            <v>203425</v>
          </cell>
        </row>
        <row r="14006">
          <cell r="M14006">
            <v>1</v>
          </cell>
          <cell r="N14006">
            <v>203994</v>
          </cell>
        </row>
        <row r="14007">
          <cell r="M14007">
            <v>1</v>
          </cell>
          <cell r="N14007">
            <v>204058</v>
          </cell>
        </row>
        <row r="14008">
          <cell r="M14008">
            <v>1</v>
          </cell>
          <cell r="N14008">
            <v>204289</v>
          </cell>
        </row>
        <row r="14009">
          <cell r="M14009">
            <v>1</v>
          </cell>
          <cell r="N14009">
            <v>204289</v>
          </cell>
        </row>
        <row r="14010">
          <cell r="M14010">
            <v>1</v>
          </cell>
          <cell r="N14010">
            <v>204289</v>
          </cell>
        </row>
        <row r="14011">
          <cell r="M14011">
            <v>1</v>
          </cell>
          <cell r="N14011">
            <v>204289</v>
          </cell>
        </row>
        <row r="14012">
          <cell r="M14012">
            <v>1</v>
          </cell>
          <cell r="N14012">
            <v>204496</v>
          </cell>
        </row>
        <row r="14013">
          <cell r="M14013">
            <v>1</v>
          </cell>
          <cell r="N14013">
            <v>204496</v>
          </cell>
        </row>
        <row r="14014">
          <cell r="M14014">
            <v>1</v>
          </cell>
          <cell r="N14014">
            <v>204496</v>
          </cell>
        </row>
        <row r="14015">
          <cell r="M14015">
            <v>1</v>
          </cell>
          <cell r="N14015">
            <v>204496</v>
          </cell>
        </row>
        <row r="14016">
          <cell r="M14016">
            <v>1</v>
          </cell>
          <cell r="N14016">
            <v>204496</v>
          </cell>
        </row>
        <row r="14017">
          <cell r="M14017">
            <v>1</v>
          </cell>
          <cell r="N14017">
            <v>204496</v>
          </cell>
        </row>
        <row r="14018">
          <cell r="M14018">
            <v>1</v>
          </cell>
          <cell r="N14018">
            <v>204496</v>
          </cell>
        </row>
        <row r="14019">
          <cell r="M14019">
            <v>1</v>
          </cell>
          <cell r="N14019">
            <v>204496</v>
          </cell>
        </row>
        <row r="14020">
          <cell r="M14020">
            <v>1</v>
          </cell>
          <cell r="N14020">
            <v>204496</v>
          </cell>
        </row>
        <row r="14021">
          <cell r="M14021">
            <v>1</v>
          </cell>
          <cell r="N14021">
            <v>204496</v>
          </cell>
        </row>
        <row r="14022">
          <cell r="M14022">
            <v>1</v>
          </cell>
          <cell r="N14022">
            <v>204496</v>
          </cell>
        </row>
        <row r="14023">
          <cell r="M14023">
            <v>1</v>
          </cell>
          <cell r="N14023">
            <v>204496</v>
          </cell>
        </row>
        <row r="14024">
          <cell r="M14024">
            <v>1</v>
          </cell>
          <cell r="N14024">
            <v>204496</v>
          </cell>
        </row>
        <row r="14025">
          <cell r="M14025">
            <v>1</v>
          </cell>
          <cell r="N14025">
            <v>204496</v>
          </cell>
        </row>
        <row r="14026">
          <cell r="M14026">
            <v>1</v>
          </cell>
          <cell r="N14026">
            <v>204645</v>
          </cell>
        </row>
        <row r="14027">
          <cell r="M14027">
            <v>1</v>
          </cell>
          <cell r="N14027">
            <v>204645</v>
          </cell>
        </row>
        <row r="14028">
          <cell r="M14028">
            <v>1</v>
          </cell>
          <cell r="N14028" t="str">
            <v>-</v>
          </cell>
        </row>
        <row r="14029">
          <cell r="M14029">
            <v>1</v>
          </cell>
          <cell r="N14029" t="str">
            <v>-</v>
          </cell>
        </row>
        <row r="14030">
          <cell r="M14030">
            <v>2</v>
          </cell>
          <cell r="N14030" t="str">
            <v>-</v>
          </cell>
        </row>
        <row r="14031">
          <cell r="M14031">
            <v>1</v>
          </cell>
          <cell r="N14031">
            <v>203096</v>
          </cell>
        </row>
        <row r="14032">
          <cell r="M14032">
            <v>1</v>
          </cell>
          <cell r="N14032">
            <v>203096</v>
          </cell>
        </row>
        <row r="14033">
          <cell r="M14033">
            <v>1</v>
          </cell>
          <cell r="N14033">
            <v>203096</v>
          </cell>
        </row>
        <row r="14034">
          <cell r="M14034">
            <v>1</v>
          </cell>
          <cell r="N14034">
            <v>203096</v>
          </cell>
        </row>
        <row r="14035">
          <cell r="M14035">
            <v>1</v>
          </cell>
          <cell r="N14035">
            <v>203096</v>
          </cell>
        </row>
        <row r="14036">
          <cell r="M14036">
            <v>1</v>
          </cell>
          <cell r="N14036">
            <v>203115</v>
          </cell>
        </row>
        <row r="14037">
          <cell r="M14037">
            <v>1</v>
          </cell>
          <cell r="N14037">
            <v>203115</v>
          </cell>
        </row>
        <row r="14038">
          <cell r="M14038">
            <v>1</v>
          </cell>
          <cell r="N14038">
            <v>203115</v>
          </cell>
        </row>
        <row r="14039">
          <cell r="M14039">
            <v>1</v>
          </cell>
          <cell r="N14039">
            <v>203182</v>
          </cell>
        </row>
        <row r="14040">
          <cell r="M14040">
            <v>1</v>
          </cell>
          <cell r="N14040">
            <v>203182</v>
          </cell>
        </row>
        <row r="14041">
          <cell r="M14041">
            <v>1</v>
          </cell>
          <cell r="N14041">
            <v>203182</v>
          </cell>
        </row>
        <row r="14042">
          <cell r="M14042">
            <v>1</v>
          </cell>
          <cell r="N14042">
            <v>203182</v>
          </cell>
        </row>
        <row r="14043">
          <cell r="M14043">
            <v>1</v>
          </cell>
          <cell r="N14043">
            <v>203182</v>
          </cell>
        </row>
        <row r="14044">
          <cell r="M14044">
            <v>1</v>
          </cell>
          <cell r="N14044">
            <v>203182</v>
          </cell>
        </row>
        <row r="14045">
          <cell r="M14045">
            <v>1</v>
          </cell>
          <cell r="N14045">
            <v>203426</v>
          </cell>
        </row>
        <row r="14046">
          <cell r="M14046">
            <v>1</v>
          </cell>
          <cell r="N14046">
            <v>203426</v>
          </cell>
        </row>
        <row r="14047">
          <cell r="M14047">
            <v>1</v>
          </cell>
          <cell r="N14047">
            <v>203426</v>
          </cell>
        </row>
        <row r="14048">
          <cell r="M14048">
            <v>1</v>
          </cell>
          <cell r="N14048">
            <v>203426</v>
          </cell>
        </row>
        <row r="14049">
          <cell r="M14049">
            <v>1</v>
          </cell>
          <cell r="N14049">
            <v>203426</v>
          </cell>
        </row>
        <row r="14050">
          <cell r="M14050">
            <v>1</v>
          </cell>
          <cell r="N14050">
            <v>203426</v>
          </cell>
        </row>
        <row r="14051">
          <cell r="M14051">
            <v>1</v>
          </cell>
          <cell r="N14051">
            <v>203890</v>
          </cell>
        </row>
        <row r="14052">
          <cell r="M14052">
            <v>1</v>
          </cell>
          <cell r="N14052">
            <v>203890</v>
          </cell>
        </row>
        <row r="14053">
          <cell r="M14053">
            <v>1</v>
          </cell>
          <cell r="N14053">
            <v>203966</v>
          </cell>
        </row>
        <row r="14054">
          <cell r="M14054">
            <v>1</v>
          </cell>
          <cell r="N14054">
            <v>203966</v>
          </cell>
        </row>
        <row r="14055">
          <cell r="M14055">
            <v>1</v>
          </cell>
          <cell r="N14055">
            <v>203966</v>
          </cell>
        </row>
        <row r="14056">
          <cell r="M14056">
            <v>1</v>
          </cell>
          <cell r="N14056">
            <v>203966</v>
          </cell>
        </row>
        <row r="14057">
          <cell r="M14057">
            <v>1</v>
          </cell>
          <cell r="N14057">
            <v>203966</v>
          </cell>
        </row>
        <row r="14058">
          <cell r="M14058">
            <v>1</v>
          </cell>
          <cell r="N14058">
            <v>203966</v>
          </cell>
        </row>
        <row r="14059">
          <cell r="M14059">
            <v>1</v>
          </cell>
          <cell r="N14059">
            <v>203966</v>
          </cell>
        </row>
        <row r="14060">
          <cell r="M14060">
            <v>1</v>
          </cell>
          <cell r="N14060">
            <v>203966</v>
          </cell>
        </row>
        <row r="14061">
          <cell r="M14061">
            <v>1</v>
          </cell>
          <cell r="N14061">
            <v>204019</v>
          </cell>
        </row>
        <row r="14062">
          <cell r="M14062">
            <v>1</v>
          </cell>
          <cell r="N14062">
            <v>204019</v>
          </cell>
        </row>
        <row r="14063">
          <cell r="M14063">
            <v>1</v>
          </cell>
          <cell r="N14063">
            <v>204019</v>
          </cell>
        </row>
        <row r="14064">
          <cell r="M14064">
            <v>1</v>
          </cell>
          <cell r="N14064">
            <v>204317</v>
          </cell>
        </row>
        <row r="14065">
          <cell r="M14065">
            <v>1</v>
          </cell>
          <cell r="N14065">
            <v>204317</v>
          </cell>
        </row>
        <row r="14066">
          <cell r="M14066">
            <v>1</v>
          </cell>
          <cell r="N14066">
            <v>204317</v>
          </cell>
        </row>
        <row r="14067">
          <cell r="M14067">
            <v>1</v>
          </cell>
          <cell r="N14067">
            <v>204317</v>
          </cell>
        </row>
        <row r="14068">
          <cell r="M14068">
            <v>1</v>
          </cell>
          <cell r="N14068">
            <v>204317</v>
          </cell>
        </row>
        <row r="14069">
          <cell r="M14069">
            <v>1</v>
          </cell>
          <cell r="N14069">
            <v>204317</v>
          </cell>
        </row>
        <row r="14070">
          <cell r="M14070">
            <v>1</v>
          </cell>
          <cell r="N14070">
            <v>204317</v>
          </cell>
        </row>
        <row r="14071">
          <cell r="M14071">
            <v>1</v>
          </cell>
          <cell r="N14071">
            <v>204317</v>
          </cell>
        </row>
        <row r="14072">
          <cell r="M14072">
            <v>1</v>
          </cell>
          <cell r="N14072">
            <v>204317</v>
          </cell>
        </row>
        <row r="14073">
          <cell r="M14073">
            <v>1</v>
          </cell>
          <cell r="N14073">
            <v>204317</v>
          </cell>
        </row>
        <row r="14074">
          <cell r="M14074">
            <v>1</v>
          </cell>
          <cell r="N14074">
            <v>204317</v>
          </cell>
        </row>
        <row r="14075">
          <cell r="M14075">
            <v>1</v>
          </cell>
          <cell r="N14075">
            <v>204317</v>
          </cell>
        </row>
        <row r="14076">
          <cell r="M14076">
            <v>1</v>
          </cell>
          <cell r="N14076">
            <v>204317</v>
          </cell>
        </row>
        <row r="14077">
          <cell r="M14077">
            <v>1</v>
          </cell>
          <cell r="N14077">
            <v>204495</v>
          </cell>
        </row>
        <row r="14078">
          <cell r="M14078">
            <v>1</v>
          </cell>
          <cell r="N14078">
            <v>204495</v>
          </cell>
        </row>
        <row r="14079">
          <cell r="M14079">
            <v>1</v>
          </cell>
          <cell r="N14079">
            <v>204495</v>
          </cell>
        </row>
        <row r="14080">
          <cell r="M14080">
            <v>1</v>
          </cell>
          <cell r="N14080">
            <v>204495</v>
          </cell>
        </row>
        <row r="14081">
          <cell r="M14081">
            <v>1</v>
          </cell>
          <cell r="N14081">
            <v>204495</v>
          </cell>
        </row>
        <row r="14082">
          <cell r="M14082">
            <v>1</v>
          </cell>
          <cell r="N14082">
            <v>204495</v>
          </cell>
        </row>
        <row r="14083">
          <cell r="M14083">
            <v>1</v>
          </cell>
          <cell r="N14083">
            <v>204495</v>
          </cell>
        </row>
        <row r="14084">
          <cell r="M14084">
            <v>1</v>
          </cell>
          <cell r="N14084">
            <v>204646</v>
          </cell>
        </row>
        <row r="14085">
          <cell r="M14085">
            <v>1</v>
          </cell>
          <cell r="N14085">
            <v>204646</v>
          </cell>
        </row>
        <row r="14086">
          <cell r="M14086">
            <v>1</v>
          </cell>
          <cell r="N14086">
            <v>204646</v>
          </cell>
        </row>
        <row r="14087">
          <cell r="M14087">
            <v>1</v>
          </cell>
          <cell r="N14087">
            <v>203183</v>
          </cell>
        </row>
        <row r="14088">
          <cell r="M14088">
            <v>1</v>
          </cell>
          <cell r="N14088">
            <v>203183</v>
          </cell>
        </row>
        <row r="14089">
          <cell r="M14089">
            <v>1</v>
          </cell>
          <cell r="N14089">
            <v>203183</v>
          </cell>
        </row>
        <row r="14090">
          <cell r="M14090">
            <v>1</v>
          </cell>
          <cell r="N14090">
            <v>203427</v>
          </cell>
        </row>
        <row r="14091">
          <cell r="M14091">
            <v>1</v>
          </cell>
          <cell r="N14091">
            <v>203427</v>
          </cell>
        </row>
        <row r="14092">
          <cell r="M14092">
            <v>1</v>
          </cell>
          <cell r="N14092">
            <v>203427</v>
          </cell>
        </row>
        <row r="14093">
          <cell r="M14093">
            <v>1</v>
          </cell>
          <cell r="N14093">
            <v>203427</v>
          </cell>
        </row>
        <row r="14094">
          <cell r="M14094">
            <v>1</v>
          </cell>
          <cell r="N14094">
            <v>203968</v>
          </cell>
        </row>
        <row r="14095">
          <cell r="M14095">
            <v>1</v>
          </cell>
          <cell r="N14095">
            <v>203969</v>
          </cell>
        </row>
        <row r="14096">
          <cell r="M14096">
            <v>1</v>
          </cell>
          <cell r="N14096">
            <v>204021</v>
          </cell>
        </row>
        <row r="14097">
          <cell r="M14097">
            <v>1</v>
          </cell>
          <cell r="N14097">
            <v>204021</v>
          </cell>
        </row>
        <row r="14098">
          <cell r="M14098">
            <v>1</v>
          </cell>
          <cell r="N14098">
            <v>204021</v>
          </cell>
        </row>
        <row r="14099">
          <cell r="M14099">
            <v>1</v>
          </cell>
          <cell r="N14099">
            <v>204021</v>
          </cell>
        </row>
        <row r="14100">
          <cell r="M14100">
            <v>1</v>
          </cell>
          <cell r="N14100">
            <v>204021</v>
          </cell>
        </row>
        <row r="14101">
          <cell r="M14101">
            <v>1</v>
          </cell>
          <cell r="N14101">
            <v>204021</v>
          </cell>
        </row>
        <row r="14102">
          <cell r="M14102">
            <v>1</v>
          </cell>
          <cell r="N14102">
            <v>204021</v>
          </cell>
        </row>
        <row r="14103">
          <cell r="M14103">
            <v>1</v>
          </cell>
          <cell r="N14103">
            <v>204021</v>
          </cell>
        </row>
        <row r="14104">
          <cell r="M14104">
            <v>1</v>
          </cell>
          <cell r="N14104">
            <v>204045</v>
          </cell>
        </row>
        <row r="14105">
          <cell r="M14105">
            <v>1</v>
          </cell>
          <cell r="N14105">
            <v>204065</v>
          </cell>
        </row>
        <row r="14106">
          <cell r="M14106">
            <v>1</v>
          </cell>
          <cell r="N14106">
            <v>204065</v>
          </cell>
        </row>
        <row r="14107">
          <cell r="M14107">
            <v>1</v>
          </cell>
          <cell r="N14107">
            <v>204320</v>
          </cell>
        </row>
        <row r="14108">
          <cell r="M14108">
            <v>1</v>
          </cell>
          <cell r="N14108">
            <v>204320</v>
          </cell>
        </row>
        <row r="14109">
          <cell r="M14109">
            <v>1</v>
          </cell>
          <cell r="N14109">
            <v>204497</v>
          </cell>
        </row>
        <row r="14110">
          <cell r="M14110">
            <v>1</v>
          </cell>
          <cell r="N14110">
            <v>204497</v>
          </cell>
        </row>
        <row r="14111">
          <cell r="M14111">
            <v>1</v>
          </cell>
          <cell r="N14111">
            <v>204497</v>
          </cell>
        </row>
        <row r="14112">
          <cell r="M14112">
            <v>1</v>
          </cell>
          <cell r="N14112">
            <v>204497</v>
          </cell>
        </row>
        <row r="14113">
          <cell r="M14113">
            <v>1</v>
          </cell>
          <cell r="N14113">
            <v>204497</v>
          </cell>
        </row>
        <row r="14114">
          <cell r="M14114">
            <v>1</v>
          </cell>
          <cell r="N14114">
            <v>204497</v>
          </cell>
        </row>
        <row r="14115">
          <cell r="M14115">
            <v>1</v>
          </cell>
          <cell r="N14115">
            <v>204497</v>
          </cell>
        </row>
        <row r="14116">
          <cell r="M14116">
            <v>1</v>
          </cell>
          <cell r="N14116">
            <v>204497</v>
          </cell>
        </row>
        <row r="14117">
          <cell r="M14117">
            <v>1</v>
          </cell>
          <cell r="N14117">
            <v>204647</v>
          </cell>
        </row>
        <row r="14118">
          <cell r="M14118">
            <v>1</v>
          </cell>
          <cell r="N14118">
            <v>204647</v>
          </cell>
        </row>
        <row r="14119">
          <cell r="M14119">
            <v>1</v>
          </cell>
          <cell r="N14119" t="str">
            <v>-</v>
          </cell>
        </row>
        <row r="14120">
          <cell r="M14120">
            <v>1</v>
          </cell>
          <cell r="N14120" t="str">
            <v>-</v>
          </cell>
        </row>
        <row r="14121">
          <cell r="M14121">
            <v>1</v>
          </cell>
          <cell r="N14121">
            <v>203119</v>
          </cell>
        </row>
        <row r="14122">
          <cell r="M14122">
            <v>1</v>
          </cell>
          <cell r="N14122">
            <v>203119</v>
          </cell>
        </row>
        <row r="14123">
          <cell r="M14123">
            <v>1</v>
          </cell>
          <cell r="N14123">
            <v>203119</v>
          </cell>
        </row>
        <row r="14124">
          <cell r="M14124">
            <v>1</v>
          </cell>
          <cell r="N14124">
            <v>203313</v>
          </cell>
        </row>
        <row r="14125">
          <cell r="M14125">
            <v>1</v>
          </cell>
          <cell r="N14125">
            <v>203313</v>
          </cell>
        </row>
        <row r="14126">
          <cell r="M14126">
            <v>1</v>
          </cell>
          <cell r="N14126">
            <v>203313</v>
          </cell>
        </row>
        <row r="14127">
          <cell r="M14127">
            <v>1</v>
          </cell>
          <cell r="N14127">
            <v>203313</v>
          </cell>
        </row>
        <row r="14128">
          <cell r="M14128">
            <v>1</v>
          </cell>
          <cell r="N14128">
            <v>203313</v>
          </cell>
        </row>
        <row r="14129">
          <cell r="M14129">
            <v>1</v>
          </cell>
          <cell r="N14129">
            <v>203313</v>
          </cell>
        </row>
        <row r="14130">
          <cell r="M14130">
            <v>1</v>
          </cell>
          <cell r="N14130">
            <v>203444</v>
          </cell>
        </row>
        <row r="14131">
          <cell r="M14131">
            <v>1</v>
          </cell>
          <cell r="N14131">
            <v>203444</v>
          </cell>
        </row>
        <row r="14132">
          <cell r="M14132">
            <v>1</v>
          </cell>
          <cell r="N14132">
            <v>203444</v>
          </cell>
        </row>
        <row r="14133">
          <cell r="M14133">
            <v>1</v>
          </cell>
          <cell r="N14133">
            <v>203444</v>
          </cell>
        </row>
        <row r="14134">
          <cell r="M14134">
            <v>1</v>
          </cell>
          <cell r="N14134">
            <v>203444</v>
          </cell>
        </row>
        <row r="14135">
          <cell r="M14135">
            <v>1</v>
          </cell>
          <cell r="N14135">
            <v>203472</v>
          </cell>
        </row>
        <row r="14136">
          <cell r="M14136">
            <v>1</v>
          </cell>
          <cell r="N14136">
            <v>203472</v>
          </cell>
        </row>
        <row r="14137">
          <cell r="M14137">
            <v>1</v>
          </cell>
          <cell r="N14137">
            <v>203472</v>
          </cell>
        </row>
        <row r="14138">
          <cell r="M14138">
            <v>1</v>
          </cell>
          <cell r="N14138">
            <v>203472</v>
          </cell>
        </row>
        <row r="14139">
          <cell r="M14139">
            <v>1</v>
          </cell>
          <cell r="N14139">
            <v>203472</v>
          </cell>
        </row>
        <row r="14140">
          <cell r="M14140">
            <v>1</v>
          </cell>
          <cell r="N14140">
            <v>203472</v>
          </cell>
        </row>
        <row r="14141">
          <cell r="M14141">
            <v>1</v>
          </cell>
          <cell r="N14141">
            <v>203472</v>
          </cell>
        </row>
        <row r="14142">
          <cell r="M14142">
            <v>1</v>
          </cell>
          <cell r="N14142">
            <v>203472</v>
          </cell>
        </row>
        <row r="14143">
          <cell r="M14143">
            <v>1</v>
          </cell>
          <cell r="N14143">
            <v>203472</v>
          </cell>
        </row>
        <row r="14144">
          <cell r="M14144">
            <v>1</v>
          </cell>
          <cell r="N14144">
            <v>203934</v>
          </cell>
        </row>
        <row r="14145">
          <cell r="M14145">
            <v>1</v>
          </cell>
          <cell r="N14145">
            <v>203934</v>
          </cell>
        </row>
        <row r="14146">
          <cell r="M14146">
            <v>1</v>
          </cell>
          <cell r="N14146">
            <v>204000</v>
          </cell>
        </row>
        <row r="14147">
          <cell r="M14147">
            <v>1</v>
          </cell>
          <cell r="N14147">
            <v>204000</v>
          </cell>
        </row>
        <row r="14148">
          <cell r="M14148">
            <v>1</v>
          </cell>
          <cell r="N14148">
            <v>204037</v>
          </cell>
        </row>
        <row r="14149">
          <cell r="M14149">
            <v>1</v>
          </cell>
          <cell r="N14149">
            <v>204295</v>
          </cell>
        </row>
        <row r="14150">
          <cell r="M14150">
            <v>1</v>
          </cell>
          <cell r="N14150">
            <v>204295</v>
          </cell>
        </row>
        <row r="14151">
          <cell r="M14151">
            <v>1</v>
          </cell>
          <cell r="N14151">
            <v>204295</v>
          </cell>
        </row>
        <row r="14152">
          <cell r="M14152">
            <v>1</v>
          </cell>
          <cell r="N14152">
            <v>204295</v>
          </cell>
        </row>
        <row r="14153">
          <cell r="M14153">
            <v>1</v>
          </cell>
          <cell r="N14153">
            <v>204463</v>
          </cell>
        </row>
        <row r="14154">
          <cell r="M14154">
            <v>1</v>
          </cell>
          <cell r="N14154">
            <v>204463</v>
          </cell>
        </row>
        <row r="14155">
          <cell r="M14155">
            <v>1</v>
          </cell>
          <cell r="N14155">
            <v>204463</v>
          </cell>
        </row>
        <row r="14156">
          <cell r="M14156">
            <v>1</v>
          </cell>
          <cell r="N14156">
            <v>204463</v>
          </cell>
        </row>
        <row r="14157">
          <cell r="M14157">
            <v>1</v>
          </cell>
          <cell r="N14157">
            <v>204463</v>
          </cell>
        </row>
        <row r="14158">
          <cell r="M14158">
            <v>1</v>
          </cell>
          <cell r="N14158">
            <v>204463</v>
          </cell>
        </row>
        <row r="14159">
          <cell r="M14159">
            <v>1</v>
          </cell>
          <cell r="N14159">
            <v>204463</v>
          </cell>
        </row>
        <row r="14160">
          <cell r="M14160">
            <v>1</v>
          </cell>
          <cell r="N14160">
            <v>204463</v>
          </cell>
        </row>
        <row r="14161">
          <cell r="M14161">
            <v>1</v>
          </cell>
          <cell r="N14161">
            <v>204463</v>
          </cell>
        </row>
        <row r="14162">
          <cell r="M14162">
            <v>1</v>
          </cell>
          <cell r="N14162">
            <v>204463</v>
          </cell>
        </row>
        <row r="14163">
          <cell r="M14163">
            <v>1</v>
          </cell>
          <cell r="N14163">
            <v>204463</v>
          </cell>
        </row>
        <row r="14164">
          <cell r="M14164">
            <v>1</v>
          </cell>
          <cell r="N14164">
            <v>204648</v>
          </cell>
        </row>
        <row r="14165">
          <cell r="M14165">
            <v>1</v>
          </cell>
          <cell r="N14165">
            <v>204648</v>
          </cell>
        </row>
        <row r="14166">
          <cell r="M14166">
            <v>1</v>
          </cell>
          <cell r="N14166">
            <v>204648</v>
          </cell>
        </row>
        <row r="14167">
          <cell r="M14167">
            <v>1</v>
          </cell>
          <cell r="N14167">
            <v>204648</v>
          </cell>
        </row>
        <row r="14168">
          <cell r="M14168">
            <v>1</v>
          </cell>
          <cell r="N14168">
            <v>204648</v>
          </cell>
        </row>
        <row r="14169">
          <cell r="M14169">
            <v>1</v>
          </cell>
          <cell r="N14169">
            <v>204648</v>
          </cell>
        </row>
        <row r="14170">
          <cell r="M14170">
            <v>1</v>
          </cell>
          <cell r="N14170">
            <v>204648</v>
          </cell>
        </row>
        <row r="14171">
          <cell r="M14171">
            <v>1</v>
          </cell>
          <cell r="N14171">
            <v>204777</v>
          </cell>
        </row>
        <row r="14172">
          <cell r="M14172">
            <v>1</v>
          </cell>
          <cell r="N14172">
            <v>204777</v>
          </cell>
        </row>
        <row r="14173">
          <cell r="M14173">
            <v>1</v>
          </cell>
          <cell r="N14173">
            <v>204777</v>
          </cell>
        </row>
        <row r="14174">
          <cell r="M14174">
            <v>1</v>
          </cell>
          <cell r="N14174">
            <v>204777</v>
          </cell>
        </row>
        <row r="14175">
          <cell r="M14175">
            <v>1</v>
          </cell>
          <cell r="N14175">
            <v>203314</v>
          </cell>
        </row>
        <row r="14176">
          <cell r="M14176">
            <v>1</v>
          </cell>
          <cell r="N14176">
            <v>203314</v>
          </cell>
        </row>
        <row r="14177">
          <cell r="M14177">
            <v>1</v>
          </cell>
          <cell r="N14177">
            <v>203314</v>
          </cell>
        </row>
        <row r="14178">
          <cell r="M14178">
            <v>1</v>
          </cell>
          <cell r="N14178">
            <v>203314</v>
          </cell>
        </row>
        <row r="14179">
          <cell r="M14179">
            <v>1</v>
          </cell>
          <cell r="N14179">
            <v>203445</v>
          </cell>
        </row>
        <row r="14180">
          <cell r="M14180">
            <v>1</v>
          </cell>
          <cell r="N14180">
            <v>203445</v>
          </cell>
        </row>
        <row r="14181">
          <cell r="M14181">
            <v>1</v>
          </cell>
          <cell r="N14181">
            <v>203445</v>
          </cell>
        </row>
        <row r="14182">
          <cell r="M14182">
            <v>1</v>
          </cell>
          <cell r="N14182">
            <v>203445</v>
          </cell>
        </row>
        <row r="14183">
          <cell r="M14183">
            <v>1</v>
          </cell>
          <cell r="N14183">
            <v>203445</v>
          </cell>
        </row>
        <row r="14184">
          <cell r="M14184">
            <v>1</v>
          </cell>
          <cell r="N14184">
            <v>203445</v>
          </cell>
        </row>
        <row r="14185">
          <cell r="M14185">
            <v>1</v>
          </cell>
          <cell r="N14185">
            <v>203445</v>
          </cell>
        </row>
        <row r="14186">
          <cell r="M14186">
            <v>1</v>
          </cell>
          <cell r="N14186">
            <v>203474</v>
          </cell>
        </row>
        <row r="14187">
          <cell r="M14187">
            <v>1</v>
          </cell>
          <cell r="N14187">
            <v>203474</v>
          </cell>
        </row>
        <row r="14188">
          <cell r="M14188">
            <v>1</v>
          </cell>
          <cell r="N14188">
            <v>203474</v>
          </cell>
        </row>
        <row r="14189">
          <cell r="M14189">
            <v>1</v>
          </cell>
          <cell r="N14189">
            <v>203474</v>
          </cell>
        </row>
        <row r="14190">
          <cell r="M14190">
            <v>1</v>
          </cell>
          <cell r="N14190">
            <v>203474</v>
          </cell>
        </row>
        <row r="14191">
          <cell r="M14191">
            <v>1</v>
          </cell>
          <cell r="N14191">
            <v>203474</v>
          </cell>
        </row>
        <row r="14192">
          <cell r="M14192">
            <v>1</v>
          </cell>
          <cell r="N14192">
            <v>203474</v>
          </cell>
        </row>
        <row r="14193">
          <cell r="M14193">
            <v>1</v>
          </cell>
          <cell r="N14193">
            <v>203474</v>
          </cell>
        </row>
        <row r="14194">
          <cell r="M14194">
            <v>1</v>
          </cell>
          <cell r="N14194">
            <v>203474</v>
          </cell>
        </row>
        <row r="14195">
          <cell r="M14195">
            <v>1</v>
          </cell>
          <cell r="N14195">
            <v>203474</v>
          </cell>
        </row>
        <row r="14196">
          <cell r="M14196">
            <v>1</v>
          </cell>
          <cell r="N14196">
            <v>203882</v>
          </cell>
        </row>
        <row r="14197">
          <cell r="M14197">
            <v>2</v>
          </cell>
          <cell r="N14197">
            <v>203956</v>
          </cell>
        </row>
        <row r="14198">
          <cell r="M14198">
            <v>2</v>
          </cell>
          <cell r="N14198">
            <v>203956</v>
          </cell>
        </row>
        <row r="14199">
          <cell r="M14199">
            <v>2</v>
          </cell>
          <cell r="N14199">
            <v>203956</v>
          </cell>
        </row>
        <row r="14200">
          <cell r="M14200">
            <v>2</v>
          </cell>
          <cell r="N14200">
            <v>203956</v>
          </cell>
        </row>
        <row r="14201">
          <cell r="M14201">
            <v>2</v>
          </cell>
          <cell r="N14201">
            <v>203956</v>
          </cell>
        </row>
        <row r="14202">
          <cell r="M14202">
            <v>2</v>
          </cell>
          <cell r="N14202">
            <v>203957</v>
          </cell>
        </row>
        <row r="14203">
          <cell r="M14203">
            <v>2</v>
          </cell>
          <cell r="N14203">
            <v>203957</v>
          </cell>
        </row>
        <row r="14204">
          <cell r="M14204">
            <v>2</v>
          </cell>
          <cell r="N14204">
            <v>203957</v>
          </cell>
        </row>
        <row r="14205">
          <cell r="M14205">
            <v>2</v>
          </cell>
          <cell r="N14205">
            <v>203957</v>
          </cell>
        </row>
        <row r="14206">
          <cell r="M14206">
            <v>1</v>
          </cell>
          <cell r="N14206">
            <v>204014</v>
          </cell>
        </row>
        <row r="14207">
          <cell r="M14207">
            <v>1</v>
          </cell>
          <cell r="N14207">
            <v>204014</v>
          </cell>
        </row>
        <row r="14208">
          <cell r="M14208">
            <v>1</v>
          </cell>
          <cell r="N14208">
            <v>204311</v>
          </cell>
        </row>
        <row r="14209">
          <cell r="M14209">
            <v>1</v>
          </cell>
          <cell r="N14209">
            <v>204311</v>
          </cell>
        </row>
        <row r="14210">
          <cell r="M14210">
            <v>1</v>
          </cell>
          <cell r="N14210">
            <v>204311</v>
          </cell>
        </row>
        <row r="14211">
          <cell r="M14211">
            <v>1</v>
          </cell>
          <cell r="N14211">
            <v>204311</v>
          </cell>
        </row>
        <row r="14212">
          <cell r="M14212">
            <v>1</v>
          </cell>
          <cell r="N14212">
            <v>204311</v>
          </cell>
        </row>
        <row r="14213">
          <cell r="M14213">
            <v>1</v>
          </cell>
          <cell r="N14213">
            <v>204311</v>
          </cell>
        </row>
        <row r="14214">
          <cell r="M14214">
            <v>1</v>
          </cell>
          <cell r="N14214">
            <v>204462</v>
          </cell>
        </row>
        <row r="14215">
          <cell r="M14215">
            <v>1</v>
          </cell>
          <cell r="N14215">
            <v>204462</v>
          </cell>
        </row>
        <row r="14216">
          <cell r="M14216">
            <v>1</v>
          </cell>
          <cell r="N14216">
            <v>204462</v>
          </cell>
        </row>
        <row r="14217">
          <cell r="M14217">
            <v>1</v>
          </cell>
          <cell r="N14217">
            <v>204462</v>
          </cell>
        </row>
        <row r="14218">
          <cell r="M14218">
            <v>1</v>
          </cell>
          <cell r="N14218">
            <v>204462</v>
          </cell>
        </row>
        <row r="14219">
          <cell r="M14219">
            <v>1</v>
          </cell>
          <cell r="N14219">
            <v>204462</v>
          </cell>
        </row>
        <row r="14220">
          <cell r="M14220">
            <v>1</v>
          </cell>
          <cell r="N14220">
            <v>204462</v>
          </cell>
        </row>
        <row r="14221">
          <cell r="M14221">
            <v>1</v>
          </cell>
          <cell r="N14221">
            <v>204462</v>
          </cell>
        </row>
        <row r="14222">
          <cell r="M14222">
            <v>1</v>
          </cell>
          <cell r="N14222" t="str">
            <v>-</v>
          </cell>
        </row>
        <row r="14223">
          <cell r="M14223">
            <v>1</v>
          </cell>
          <cell r="N14223">
            <v>203249</v>
          </cell>
        </row>
        <row r="14224">
          <cell r="M14224">
            <v>1</v>
          </cell>
          <cell r="N14224">
            <v>203249</v>
          </cell>
        </row>
        <row r="14225">
          <cell r="M14225">
            <v>1</v>
          </cell>
          <cell r="N14225">
            <v>203249</v>
          </cell>
        </row>
        <row r="14226">
          <cell r="M14226">
            <v>1</v>
          </cell>
          <cell r="N14226">
            <v>203249</v>
          </cell>
        </row>
        <row r="14227">
          <cell r="M14227">
            <v>1</v>
          </cell>
          <cell r="N14227">
            <v>203249</v>
          </cell>
        </row>
        <row r="14228">
          <cell r="M14228">
            <v>1</v>
          </cell>
          <cell r="N14228">
            <v>203249</v>
          </cell>
        </row>
        <row r="14229">
          <cell r="M14229">
            <v>1</v>
          </cell>
          <cell r="N14229">
            <v>203359</v>
          </cell>
        </row>
        <row r="14230">
          <cell r="M14230">
            <v>1</v>
          </cell>
          <cell r="N14230">
            <v>203442</v>
          </cell>
        </row>
        <row r="14231">
          <cell r="M14231">
            <v>1</v>
          </cell>
          <cell r="N14231">
            <v>203442</v>
          </cell>
        </row>
        <row r="14232">
          <cell r="M14232">
            <v>1</v>
          </cell>
          <cell r="N14232">
            <v>203442</v>
          </cell>
        </row>
        <row r="14233">
          <cell r="M14233">
            <v>1</v>
          </cell>
          <cell r="N14233">
            <v>203442</v>
          </cell>
        </row>
        <row r="14234">
          <cell r="M14234">
            <v>1</v>
          </cell>
          <cell r="N14234">
            <v>203892</v>
          </cell>
        </row>
        <row r="14235">
          <cell r="M14235">
            <v>1</v>
          </cell>
          <cell r="N14235">
            <v>203892</v>
          </cell>
        </row>
        <row r="14236">
          <cell r="M14236">
            <v>1</v>
          </cell>
          <cell r="N14236">
            <v>203967</v>
          </cell>
        </row>
        <row r="14237">
          <cell r="M14237">
            <v>1</v>
          </cell>
          <cell r="N14237">
            <v>204020</v>
          </cell>
        </row>
        <row r="14238">
          <cell r="M14238">
            <v>1</v>
          </cell>
          <cell r="N14238">
            <v>204020</v>
          </cell>
        </row>
        <row r="14239">
          <cell r="M14239">
            <v>1</v>
          </cell>
          <cell r="N14239">
            <v>204020</v>
          </cell>
        </row>
        <row r="14240">
          <cell r="M14240">
            <v>1</v>
          </cell>
          <cell r="N14240">
            <v>204020</v>
          </cell>
        </row>
        <row r="14241">
          <cell r="M14241">
            <v>1</v>
          </cell>
          <cell r="N14241">
            <v>204319</v>
          </cell>
        </row>
        <row r="14242">
          <cell r="M14242">
            <v>1</v>
          </cell>
          <cell r="N14242">
            <v>204319</v>
          </cell>
        </row>
        <row r="14243">
          <cell r="M14243">
            <v>1</v>
          </cell>
          <cell r="N14243">
            <v>204319</v>
          </cell>
        </row>
        <row r="14244">
          <cell r="M14244">
            <v>1</v>
          </cell>
          <cell r="N14244">
            <v>204319</v>
          </cell>
        </row>
        <row r="14245">
          <cell r="M14245">
            <v>1</v>
          </cell>
          <cell r="N14245">
            <v>204319</v>
          </cell>
        </row>
        <row r="14246">
          <cell r="M14246">
            <v>1</v>
          </cell>
          <cell r="N14246">
            <v>204319</v>
          </cell>
        </row>
        <row r="14247">
          <cell r="M14247">
            <v>1</v>
          </cell>
          <cell r="N14247">
            <v>204319</v>
          </cell>
        </row>
        <row r="14248">
          <cell r="M14248">
            <v>1</v>
          </cell>
          <cell r="N14248">
            <v>204319</v>
          </cell>
        </row>
        <row r="14249">
          <cell r="M14249">
            <v>1</v>
          </cell>
          <cell r="N14249">
            <v>204319</v>
          </cell>
        </row>
        <row r="14250">
          <cell r="M14250">
            <v>1</v>
          </cell>
          <cell r="N14250">
            <v>204515</v>
          </cell>
        </row>
        <row r="14251">
          <cell r="M14251">
            <v>1</v>
          </cell>
          <cell r="N14251">
            <v>204515</v>
          </cell>
        </row>
        <row r="14252">
          <cell r="M14252">
            <v>1</v>
          </cell>
          <cell r="N14252">
            <v>204515</v>
          </cell>
        </row>
        <row r="14253">
          <cell r="M14253">
            <v>1</v>
          </cell>
          <cell r="N14253">
            <v>204515</v>
          </cell>
        </row>
        <row r="14254">
          <cell r="M14254">
            <v>1</v>
          </cell>
          <cell r="N14254">
            <v>204515</v>
          </cell>
        </row>
        <row r="14255">
          <cell r="M14255">
            <v>1</v>
          </cell>
          <cell r="N14255" t="str">
            <v>-</v>
          </cell>
        </row>
        <row r="14256">
          <cell r="M14256">
            <v>1</v>
          </cell>
          <cell r="N14256" t="str">
            <v>-</v>
          </cell>
        </row>
        <row r="14257">
          <cell r="M14257">
            <v>3</v>
          </cell>
          <cell r="N14257">
            <v>203200</v>
          </cell>
        </row>
        <row r="14258">
          <cell r="M14258">
            <v>3</v>
          </cell>
          <cell r="N14258">
            <v>203260</v>
          </cell>
        </row>
        <row r="14259">
          <cell r="M14259">
            <v>3</v>
          </cell>
          <cell r="N14259">
            <v>203260</v>
          </cell>
        </row>
        <row r="14260">
          <cell r="M14260">
            <v>1</v>
          </cell>
          <cell r="N14260">
            <v>203316</v>
          </cell>
        </row>
        <row r="14261">
          <cell r="M14261">
            <v>1</v>
          </cell>
          <cell r="N14261">
            <v>203316</v>
          </cell>
        </row>
        <row r="14262">
          <cell r="M14262">
            <v>1</v>
          </cell>
          <cell r="N14262">
            <v>203316</v>
          </cell>
        </row>
        <row r="14263">
          <cell r="M14263">
            <v>1</v>
          </cell>
          <cell r="N14263">
            <v>203417</v>
          </cell>
        </row>
        <row r="14264">
          <cell r="M14264">
            <v>1</v>
          </cell>
          <cell r="N14264">
            <v>203417</v>
          </cell>
        </row>
        <row r="14265">
          <cell r="M14265">
            <v>1</v>
          </cell>
          <cell r="N14265">
            <v>203477</v>
          </cell>
        </row>
        <row r="14266">
          <cell r="M14266">
            <v>1</v>
          </cell>
          <cell r="N14266">
            <v>203477</v>
          </cell>
        </row>
        <row r="14267">
          <cell r="M14267">
            <v>1</v>
          </cell>
          <cell r="N14267">
            <v>203477</v>
          </cell>
        </row>
        <row r="14268">
          <cell r="M14268">
            <v>1</v>
          </cell>
          <cell r="N14268">
            <v>203477</v>
          </cell>
        </row>
        <row r="14269">
          <cell r="M14269">
            <v>1</v>
          </cell>
          <cell r="N14269">
            <v>203868</v>
          </cell>
        </row>
        <row r="14270">
          <cell r="M14270">
            <v>1</v>
          </cell>
          <cell r="N14270">
            <v>203938</v>
          </cell>
        </row>
        <row r="14271">
          <cell r="M14271">
            <v>1</v>
          </cell>
          <cell r="N14271">
            <v>203939</v>
          </cell>
        </row>
        <row r="14272">
          <cell r="M14272">
            <v>1</v>
          </cell>
          <cell r="N14272">
            <v>203939</v>
          </cell>
        </row>
        <row r="14273">
          <cell r="M14273">
            <v>1</v>
          </cell>
          <cell r="N14273">
            <v>203939</v>
          </cell>
        </row>
        <row r="14274">
          <cell r="M14274">
            <v>1</v>
          </cell>
          <cell r="N14274">
            <v>204003</v>
          </cell>
        </row>
        <row r="14275">
          <cell r="M14275">
            <v>1</v>
          </cell>
          <cell r="N14275">
            <v>204003</v>
          </cell>
        </row>
        <row r="14276">
          <cell r="M14276">
            <v>1</v>
          </cell>
          <cell r="N14276">
            <v>204003</v>
          </cell>
        </row>
        <row r="14277">
          <cell r="M14277">
            <v>1</v>
          </cell>
          <cell r="N14277">
            <v>204060</v>
          </cell>
        </row>
        <row r="14278">
          <cell r="M14278">
            <v>1</v>
          </cell>
          <cell r="N14278">
            <v>204060</v>
          </cell>
        </row>
        <row r="14279">
          <cell r="M14279">
            <v>1</v>
          </cell>
          <cell r="N14279">
            <v>204298</v>
          </cell>
        </row>
        <row r="14280">
          <cell r="M14280">
            <v>1</v>
          </cell>
          <cell r="N14280">
            <v>204298</v>
          </cell>
        </row>
        <row r="14281">
          <cell r="M14281">
            <v>1</v>
          </cell>
          <cell r="N14281">
            <v>204298</v>
          </cell>
        </row>
        <row r="14282">
          <cell r="M14282">
            <v>1</v>
          </cell>
          <cell r="N14282">
            <v>204298</v>
          </cell>
        </row>
        <row r="14283">
          <cell r="M14283">
            <v>1</v>
          </cell>
          <cell r="N14283">
            <v>204298</v>
          </cell>
        </row>
        <row r="14284">
          <cell r="M14284">
            <v>1</v>
          </cell>
          <cell r="N14284">
            <v>204298</v>
          </cell>
        </row>
        <row r="14285">
          <cell r="M14285">
            <v>1</v>
          </cell>
          <cell r="N14285">
            <v>204465</v>
          </cell>
        </row>
        <row r="14286">
          <cell r="M14286">
            <v>1</v>
          </cell>
          <cell r="N14286">
            <v>204651</v>
          </cell>
        </row>
        <row r="14287">
          <cell r="M14287">
            <v>1</v>
          </cell>
          <cell r="N14287">
            <v>204651</v>
          </cell>
        </row>
        <row r="14288">
          <cell r="M14288">
            <v>3</v>
          </cell>
          <cell r="N14288">
            <v>205312</v>
          </cell>
        </row>
        <row r="14289">
          <cell r="M14289">
            <v>1</v>
          </cell>
          <cell r="N14289">
            <v>203227</v>
          </cell>
        </row>
        <row r="14290">
          <cell r="M14290">
            <v>1</v>
          </cell>
          <cell r="N14290">
            <v>203315</v>
          </cell>
        </row>
        <row r="14291">
          <cell r="M14291">
            <v>1</v>
          </cell>
          <cell r="N14291">
            <v>203315</v>
          </cell>
        </row>
        <row r="14292">
          <cell r="M14292">
            <v>1</v>
          </cell>
          <cell r="N14292">
            <v>203315</v>
          </cell>
        </row>
        <row r="14293">
          <cell r="M14293">
            <v>1</v>
          </cell>
          <cell r="N14293">
            <v>203315</v>
          </cell>
        </row>
        <row r="14294">
          <cell r="M14294">
            <v>1</v>
          </cell>
          <cell r="N14294">
            <v>203315</v>
          </cell>
        </row>
        <row r="14295">
          <cell r="M14295">
            <v>1</v>
          </cell>
          <cell r="N14295">
            <v>203315</v>
          </cell>
        </row>
        <row r="14296">
          <cell r="M14296">
            <v>1</v>
          </cell>
          <cell r="N14296">
            <v>203446</v>
          </cell>
        </row>
        <row r="14297">
          <cell r="M14297">
            <v>1</v>
          </cell>
          <cell r="N14297">
            <v>203446</v>
          </cell>
        </row>
        <row r="14298">
          <cell r="M14298">
            <v>1</v>
          </cell>
          <cell r="N14298">
            <v>203446</v>
          </cell>
        </row>
        <row r="14299">
          <cell r="M14299">
            <v>1</v>
          </cell>
          <cell r="N14299">
            <v>203446</v>
          </cell>
        </row>
        <row r="14300">
          <cell r="M14300">
            <v>1</v>
          </cell>
          <cell r="N14300">
            <v>203446</v>
          </cell>
        </row>
        <row r="14301">
          <cell r="M14301">
            <v>1</v>
          </cell>
          <cell r="N14301">
            <v>203446</v>
          </cell>
        </row>
        <row r="14302">
          <cell r="M14302">
            <v>1</v>
          </cell>
          <cell r="N14302">
            <v>203446</v>
          </cell>
        </row>
        <row r="14303">
          <cell r="M14303">
            <v>1</v>
          </cell>
          <cell r="N14303">
            <v>203446</v>
          </cell>
        </row>
        <row r="14304">
          <cell r="M14304">
            <v>1</v>
          </cell>
          <cell r="N14304">
            <v>203476</v>
          </cell>
        </row>
        <row r="14305">
          <cell r="M14305">
            <v>1</v>
          </cell>
          <cell r="N14305">
            <v>203476</v>
          </cell>
        </row>
        <row r="14306">
          <cell r="M14306">
            <v>1</v>
          </cell>
          <cell r="N14306">
            <v>203476</v>
          </cell>
        </row>
        <row r="14307">
          <cell r="M14307">
            <v>1</v>
          </cell>
          <cell r="N14307">
            <v>203476</v>
          </cell>
        </row>
        <row r="14308">
          <cell r="M14308">
            <v>1</v>
          </cell>
          <cell r="N14308">
            <v>203476</v>
          </cell>
        </row>
        <row r="14309">
          <cell r="M14309">
            <v>1</v>
          </cell>
          <cell r="N14309">
            <v>203476</v>
          </cell>
        </row>
        <row r="14310">
          <cell r="M14310">
            <v>1</v>
          </cell>
          <cell r="N14310">
            <v>203476</v>
          </cell>
        </row>
        <row r="14311">
          <cell r="M14311">
            <v>1</v>
          </cell>
          <cell r="N14311">
            <v>203476</v>
          </cell>
        </row>
        <row r="14312">
          <cell r="M14312">
            <v>1</v>
          </cell>
          <cell r="N14312">
            <v>203476</v>
          </cell>
        </row>
        <row r="14313">
          <cell r="M14313">
            <v>1</v>
          </cell>
          <cell r="N14313">
            <v>203854</v>
          </cell>
        </row>
        <row r="14314">
          <cell r="M14314">
            <v>1</v>
          </cell>
          <cell r="N14314">
            <v>203854</v>
          </cell>
        </row>
        <row r="14315">
          <cell r="M14315">
            <v>1</v>
          </cell>
          <cell r="N14315">
            <v>203917</v>
          </cell>
        </row>
        <row r="14316">
          <cell r="M14316">
            <v>1</v>
          </cell>
          <cell r="N14316">
            <v>203917</v>
          </cell>
        </row>
        <row r="14317">
          <cell r="M14317">
            <v>1</v>
          </cell>
          <cell r="N14317">
            <v>203991</v>
          </cell>
        </row>
        <row r="14318">
          <cell r="M14318">
            <v>1</v>
          </cell>
          <cell r="N14318">
            <v>203991</v>
          </cell>
        </row>
        <row r="14319">
          <cell r="M14319">
            <v>1</v>
          </cell>
          <cell r="N14319">
            <v>203991</v>
          </cell>
        </row>
        <row r="14320">
          <cell r="M14320">
            <v>1</v>
          </cell>
          <cell r="N14320">
            <v>203991</v>
          </cell>
        </row>
        <row r="14321">
          <cell r="M14321">
            <v>1</v>
          </cell>
          <cell r="N14321">
            <v>204036</v>
          </cell>
        </row>
        <row r="14322">
          <cell r="M14322">
            <v>1</v>
          </cell>
          <cell r="N14322">
            <v>204055</v>
          </cell>
        </row>
        <row r="14323">
          <cell r="M14323">
            <v>1</v>
          </cell>
          <cell r="N14323">
            <v>204055</v>
          </cell>
        </row>
        <row r="14324">
          <cell r="M14324">
            <v>1</v>
          </cell>
          <cell r="N14324">
            <v>204055</v>
          </cell>
        </row>
        <row r="14325">
          <cell r="M14325">
            <v>1</v>
          </cell>
          <cell r="N14325">
            <v>204285</v>
          </cell>
        </row>
        <row r="14326">
          <cell r="M14326">
            <v>1</v>
          </cell>
          <cell r="N14326">
            <v>204285</v>
          </cell>
        </row>
        <row r="14327">
          <cell r="M14327">
            <v>1</v>
          </cell>
          <cell r="N14327">
            <v>204285</v>
          </cell>
        </row>
        <row r="14328">
          <cell r="M14328">
            <v>1</v>
          </cell>
          <cell r="N14328">
            <v>204285</v>
          </cell>
        </row>
        <row r="14329">
          <cell r="M14329">
            <v>1</v>
          </cell>
          <cell r="N14329">
            <v>204285</v>
          </cell>
        </row>
        <row r="14330">
          <cell r="M14330">
            <v>1</v>
          </cell>
          <cell r="N14330">
            <v>204285</v>
          </cell>
        </row>
        <row r="14331">
          <cell r="M14331">
            <v>1</v>
          </cell>
          <cell r="N14331">
            <v>204285</v>
          </cell>
        </row>
        <row r="14332">
          <cell r="M14332">
            <v>1</v>
          </cell>
          <cell r="N14332">
            <v>204285</v>
          </cell>
        </row>
        <row r="14333">
          <cell r="M14333">
            <v>1</v>
          </cell>
          <cell r="N14333">
            <v>204285</v>
          </cell>
        </row>
        <row r="14334">
          <cell r="M14334">
            <v>1</v>
          </cell>
          <cell r="N14334">
            <v>204285</v>
          </cell>
        </row>
        <row r="14335">
          <cell r="M14335">
            <v>1</v>
          </cell>
          <cell r="N14335">
            <v>204468</v>
          </cell>
        </row>
        <row r="14336">
          <cell r="M14336">
            <v>1</v>
          </cell>
          <cell r="N14336">
            <v>204468</v>
          </cell>
        </row>
        <row r="14337">
          <cell r="M14337">
            <v>1</v>
          </cell>
          <cell r="N14337">
            <v>204468</v>
          </cell>
        </row>
        <row r="14338">
          <cell r="M14338">
            <v>1</v>
          </cell>
          <cell r="N14338">
            <v>204468</v>
          </cell>
        </row>
        <row r="14339">
          <cell r="M14339">
            <v>1</v>
          </cell>
          <cell r="N14339">
            <v>204468</v>
          </cell>
        </row>
        <row r="14340">
          <cell r="M14340">
            <v>1</v>
          </cell>
          <cell r="N14340">
            <v>204468</v>
          </cell>
        </row>
        <row r="14341">
          <cell r="M14341">
            <v>1</v>
          </cell>
          <cell r="N14341">
            <v>204468</v>
          </cell>
        </row>
        <row r="14342">
          <cell r="M14342">
            <v>1</v>
          </cell>
          <cell r="N14342">
            <v>204650</v>
          </cell>
        </row>
        <row r="14343">
          <cell r="M14343">
            <v>1</v>
          </cell>
          <cell r="N14343">
            <v>204650</v>
          </cell>
        </row>
        <row r="14344">
          <cell r="M14344">
            <v>1</v>
          </cell>
          <cell r="N14344">
            <v>204650</v>
          </cell>
        </row>
        <row r="14345">
          <cell r="M14345">
            <v>1</v>
          </cell>
          <cell r="N14345">
            <v>204650</v>
          </cell>
        </row>
        <row r="14346">
          <cell r="M14346">
            <v>1</v>
          </cell>
          <cell r="N14346">
            <v>204650</v>
          </cell>
        </row>
        <row r="14347">
          <cell r="M14347">
            <v>1</v>
          </cell>
          <cell r="N14347">
            <v>204650</v>
          </cell>
        </row>
        <row r="14348">
          <cell r="M14348">
            <v>1</v>
          </cell>
          <cell r="N14348">
            <v>204650</v>
          </cell>
        </row>
        <row r="14349">
          <cell r="M14349">
            <v>1</v>
          </cell>
          <cell r="N14349">
            <v>204650</v>
          </cell>
        </row>
        <row r="14350">
          <cell r="M14350">
            <v>1</v>
          </cell>
          <cell r="N14350">
            <v>204650</v>
          </cell>
        </row>
        <row r="14351">
          <cell r="M14351">
            <v>2</v>
          </cell>
          <cell r="N14351">
            <v>204772</v>
          </cell>
        </row>
        <row r="14352">
          <cell r="M14352">
            <v>2</v>
          </cell>
          <cell r="N14352">
            <v>204773</v>
          </cell>
        </row>
        <row r="14353">
          <cell r="M14353">
            <v>2</v>
          </cell>
          <cell r="N14353">
            <v>204773</v>
          </cell>
        </row>
        <row r="14354">
          <cell r="M14354">
            <v>2</v>
          </cell>
          <cell r="N14354" t="str">
            <v>-</v>
          </cell>
        </row>
        <row r="14355">
          <cell r="M14355">
            <v>1</v>
          </cell>
          <cell r="N14355" t="str">
            <v>-</v>
          </cell>
        </row>
        <row r="14356">
          <cell r="M14356">
            <v>1</v>
          </cell>
          <cell r="N14356">
            <v>203118</v>
          </cell>
        </row>
        <row r="14357">
          <cell r="M14357">
            <v>1</v>
          </cell>
          <cell r="N14357">
            <v>203118</v>
          </cell>
        </row>
        <row r="14358">
          <cell r="M14358">
            <v>1</v>
          </cell>
          <cell r="N14358">
            <v>203118</v>
          </cell>
        </row>
        <row r="14359">
          <cell r="M14359">
            <v>1</v>
          </cell>
          <cell r="N14359">
            <v>203118</v>
          </cell>
        </row>
        <row r="14360">
          <cell r="M14360">
            <v>1</v>
          </cell>
          <cell r="N14360">
            <v>203447</v>
          </cell>
        </row>
        <row r="14361">
          <cell r="M14361">
            <v>1</v>
          </cell>
          <cell r="N14361">
            <v>203447</v>
          </cell>
        </row>
        <row r="14362">
          <cell r="M14362">
            <v>1</v>
          </cell>
          <cell r="N14362">
            <v>203447</v>
          </cell>
        </row>
        <row r="14363">
          <cell r="M14363">
            <v>1</v>
          </cell>
          <cell r="N14363">
            <v>203478</v>
          </cell>
        </row>
        <row r="14364">
          <cell r="M14364">
            <v>1</v>
          </cell>
          <cell r="N14364">
            <v>203478</v>
          </cell>
        </row>
        <row r="14365">
          <cell r="M14365">
            <v>2</v>
          </cell>
          <cell r="N14365">
            <v>203943</v>
          </cell>
        </row>
        <row r="14366">
          <cell r="M14366">
            <v>1</v>
          </cell>
          <cell r="N14366">
            <v>204006</v>
          </cell>
        </row>
        <row r="14367">
          <cell r="M14367">
            <v>1</v>
          </cell>
          <cell r="N14367">
            <v>204006</v>
          </cell>
        </row>
        <row r="14368">
          <cell r="M14368">
            <v>1</v>
          </cell>
          <cell r="N14368">
            <v>204301</v>
          </cell>
        </row>
        <row r="14369">
          <cell r="M14369">
            <v>1</v>
          </cell>
          <cell r="N14369">
            <v>204301</v>
          </cell>
        </row>
        <row r="14370">
          <cell r="M14370">
            <v>1</v>
          </cell>
          <cell r="N14370">
            <v>204301</v>
          </cell>
        </row>
        <row r="14371">
          <cell r="M14371">
            <v>1</v>
          </cell>
          <cell r="N14371">
            <v>204301</v>
          </cell>
        </row>
        <row r="14372">
          <cell r="M14372">
            <v>1</v>
          </cell>
          <cell r="N14372">
            <v>204469</v>
          </cell>
        </row>
        <row r="14373">
          <cell r="M14373">
            <v>1</v>
          </cell>
          <cell r="N14373">
            <v>204469</v>
          </cell>
        </row>
        <row r="14374">
          <cell r="M14374">
            <v>1</v>
          </cell>
          <cell r="N14374">
            <v>204652</v>
          </cell>
        </row>
        <row r="14375">
          <cell r="M14375">
            <v>1</v>
          </cell>
          <cell r="N14375">
            <v>204652</v>
          </cell>
        </row>
        <row r="14376">
          <cell r="M14376">
            <v>1</v>
          </cell>
          <cell r="N14376">
            <v>204652</v>
          </cell>
        </row>
        <row r="14377">
          <cell r="M14377">
            <v>1</v>
          </cell>
          <cell r="N14377">
            <v>204652</v>
          </cell>
        </row>
        <row r="14378">
          <cell r="M14378">
            <v>1</v>
          </cell>
          <cell r="N14378">
            <v>204652</v>
          </cell>
        </row>
        <row r="14379">
          <cell r="M14379">
            <v>1</v>
          </cell>
          <cell r="N14379">
            <v>204652</v>
          </cell>
        </row>
        <row r="14380">
          <cell r="M14380">
            <v>1</v>
          </cell>
          <cell r="N14380">
            <v>204652</v>
          </cell>
        </row>
        <row r="14381">
          <cell r="M14381">
            <v>1</v>
          </cell>
          <cell r="N14381">
            <v>204652</v>
          </cell>
        </row>
        <row r="14382">
          <cell r="M14382">
            <v>1</v>
          </cell>
          <cell r="N14382">
            <v>204652</v>
          </cell>
        </row>
        <row r="14383">
          <cell r="M14383">
            <v>1</v>
          </cell>
          <cell r="N14383">
            <v>204652</v>
          </cell>
        </row>
        <row r="14384">
          <cell r="M14384">
            <v>1</v>
          </cell>
          <cell r="N14384">
            <v>204652</v>
          </cell>
        </row>
        <row r="14385">
          <cell r="M14385">
            <v>1</v>
          </cell>
          <cell r="N14385" t="str">
            <v>-</v>
          </cell>
        </row>
        <row r="14386">
          <cell r="M14386">
            <v>1</v>
          </cell>
          <cell r="N14386" t="str">
            <v>-</v>
          </cell>
        </row>
        <row r="14387">
          <cell r="M14387">
            <v>1</v>
          </cell>
          <cell r="N14387" t="str">
            <v>-</v>
          </cell>
        </row>
        <row r="14388">
          <cell r="M14388">
            <v>1</v>
          </cell>
          <cell r="N14388">
            <v>203318</v>
          </cell>
        </row>
        <row r="14389">
          <cell r="M14389">
            <v>1</v>
          </cell>
          <cell r="N14389">
            <v>203318</v>
          </cell>
        </row>
        <row r="14390">
          <cell r="M14390">
            <v>1</v>
          </cell>
          <cell r="N14390">
            <v>203318</v>
          </cell>
        </row>
        <row r="14391">
          <cell r="M14391">
            <v>1</v>
          </cell>
          <cell r="N14391">
            <v>203448</v>
          </cell>
        </row>
        <row r="14392">
          <cell r="M14392">
            <v>1</v>
          </cell>
          <cell r="N14392">
            <v>203448</v>
          </cell>
        </row>
        <row r="14393">
          <cell r="M14393">
            <v>1</v>
          </cell>
          <cell r="N14393">
            <v>203448</v>
          </cell>
        </row>
        <row r="14394">
          <cell r="M14394">
            <v>1</v>
          </cell>
          <cell r="N14394">
            <v>203448</v>
          </cell>
        </row>
        <row r="14395">
          <cell r="M14395">
            <v>1</v>
          </cell>
          <cell r="N14395">
            <v>203448</v>
          </cell>
        </row>
        <row r="14396">
          <cell r="M14396">
            <v>1</v>
          </cell>
          <cell r="N14396">
            <v>203479</v>
          </cell>
        </row>
        <row r="14397">
          <cell r="M14397">
            <v>1</v>
          </cell>
          <cell r="N14397">
            <v>203479</v>
          </cell>
        </row>
        <row r="14398">
          <cell r="M14398">
            <v>1</v>
          </cell>
          <cell r="N14398">
            <v>203479</v>
          </cell>
        </row>
        <row r="14399">
          <cell r="M14399">
            <v>1</v>
          </cell>
          <cell r="N14399">
            <v>203479</v>
          </cell>
        </row>
        <row r="14400">
          <cell r="M14400">
            <v>1</v>
          </cell>
          <cell r="N14400">
            <v>203479</v>
          </cell>
        </row>
        <row r="14401">
          <cell r="M14401">
            <v>1</v>
          </cell>
          <cell r="N14401">
            <v>203479</v>
          </cell>
        </row>
        <row r="14402">
          <cell r="M14402">
            <v>1</v>
          </cell>
          <cell r="N14402">
            <v>203479</v>
          </cell>
        </row>
        <row r="14403">
          <cell r="M14403">
            <v>1</v>
          </cell>
          <cell r="N14403">
            <v>203479</v>
          </cell>
        </row>
        <row r="14404">
          <cell r="M14404">
            <v>1</v>
          </cell>
          <cell r="N14404">
            <v>203479</v>
          </cell>
        </row>
        <row r="14405">
          <cell r="M14405">
            <v>1</v>
          </cell>
          <cell r="N14405">
            <v>203479</v>
          </cell>
        </row>
        <row r="14406">
          <cell r="M14406">
            <v>1</v>
          </cell>
          <cell r="N14406">
            <v>203874</v>
          </cell>
        </row>
        <row r="14407">
          <cell r="M14407">
            <v>2</v>
          </cell>
          <cell r="N14407">
            <v>203946</v>
          </cell>
        </row>
        <row r="14408">
          <cell r="M14408">
            <v>2</v>
          </cell>
          <cell r="N14408">
            <v>203947</v>
          </cell>
        </row>
        <row r="14409">
          <cell r="M14409">
            <v>2</v>
          </cell>
          <cell r="N14409">
            <v>203947</v>
          </cell>
        </row>
        <row r="14410">
          <cell r="M14410">
            <v>2</v>
          </cell>
          <cell r="N14410">
            <v>203947</v>
          </cell>
        </row>
        <row r="14411">
          <cell r="M14411">
            <v>2</v>
          </cell>
          <cell r="N14411">
            <v>203947</v>
          </cell>
        </row>
        <row r="14412">
          <cell r="M14412">
            <v>1</v>
          </cell>
          <cell r="N14412">
            <v>204008</v>
          </cell>
        </row>
        <row r="14413">
          <cell r="M14413">
            <v>1</v>
          </cell>
          <cell r="N14413">
            <v>204008</v>
          </cell>
        </row>
        <row r="14414">
          <cell r="M14414">
            <v>1</v>
          </cell>
          <cell r="N14414">
            <v>204008</v>
          </cell>
        </row>
        <row r="14415">
          <cell r="M14415">
            <v>1</v>
          </cell>
          <cell r="N14415">
            <v>204304</v>
          </cell>
        </row>
        <row r="14416">
          <cell r="M14416">
            <v>1</v>
          </cell>
          <cell r="N14416">
            <v>204466</v>
          </cell>
        </row>
        <row r="14417">
          <cell r="M14417">
            <v>1</v>
          </cell>
          <cell r="N14417">
            <v>204466</v>
          </cell>
        </row>
        <row r="14418">
          <cell r="M14418">
            <v>1</v>
          </cell>
          <cell r="N14418">
            <v>204653</v>
          </cell>
        </row>
        <row r="14419">
          <cell r="M14419">
            <v>1</v>
          </cell>
          <cell r="N14419">
            <v>204653</v>
          </cell>
        </row>
        <row r="14420">
          <cell r="M14420">
            <v>1</v>
          </cell>
          <cell r="N14420">
            <v>204653</v>
          </cell>
        </row>
        <row r="14421">
          <cell r="M14421">
            <v>1</v>
          </cell>
          <cell r="N14421" t="str">
            <v>-</v>
          </cell>
        </row>
        <row r="14422">
          <cell r="M14422">
            <v>1</v>
          </cell>
          <cell r="N14422">
            <v>203086</v>
          </cell>
        </row>
        <row r="14423">
          <cell r="M14423">
            <v>1</v>
          </cell>
          <cell r="N14423">
            <v>203086</v>
          </cell>
        </row>
        <row r="14424">
          <cell r="M14424">
            <v>1</v>
          </cell>
          <cell r="N14424">
            <v>203086</v>
          </cell>
        </row>
        <row r="14425">
          <cell r="M14425">
            <v>1</v>
          </cell>
          <cell r="N14425">
            <v>203319</v>
          </cell>
        </row>
        <row r="14426">
          <cell r="M14426">
            <v>1</v>
          </cell>
          <cell r="N14426">
            <v>203319</v>
          </cell>
        </row>
        <row r="14427">
          <cell r="M14427">
            <v>1</v>
          </cell>
          <cell r="N14427">
            <v>203319</v>
          </cell>
        </row>
        <row r="14428">
          <cell r="M14428">
            <v>1</v>
          </cell>
          <cell r="N14428">
            <v>203449</v>
          </cell>
        </row>
        <row r="14429">
          <cell r="M14429">
            <v>1</v>
          </cell>
          <cell r="N14429">
            <v>203449</v>
          </cell>
        </row>
        <row r="14430">
          <cell r="M14430">
            <v>1</v>
          </cell>
          <cell r="N14430">
            <v>203449</v>
          </cell>
        </row>
        <row r="14431">
          <cell r="M14431">
            <v>1</v>
          </cell>
          <cell r="N14431">
            <v>203449</v>
          </cell>
        </row>
        <row r="14432">
          <cell r="M14432">
            <v>1</v>
          </cell>
          <cell r="N14432">
            <v>203449</v>
          </cell>
        </row>
        <row r="14433">
          <cell r="M14433">
            <v>1</v>
          </cell>
          <cell r="N14433">
            <v>203449</v>
          </cell>
        </row>
        <row r="14434">
          <cell r="M14434">
            <v>1</v>
          </cell>
          <cell r="N14434">
            <v>203449</v>
          </cell>
        </row>
        <row r="14435">
          <cell r="M14435">
            <v>1</v>
          </cell>
          <cell r="N14435">
            <v>203449</v>
          </cell>
        </row>
        <row r="14436">
          <cell r="M14436">
            <v>1</v>
          </cell>
          <cell r="N14436">
            <v>203481</v>
          </cell>
        </row>
        <row r="14437">
          <cell r="M14437">
            <v>1</v>
          </cell>
          <cell r="N14437">
            <v>203481</v>
          </cell>
        </row>
        <row r="14438">
          <cell r="M14438">
            <v>1</v>
          </cell>
          <cell r="N14438">
            <v>203481</v>
          </cell>
        </row>
        <row r="14439">
          <cell r="M14439">
            <v>1</v>
          </cell>
          <cell r="N14439">
            <v>203481</v>
          </cell>
        </row>
        <row r="14440">
          <cell r="M14440">
            <v>1</v>
          </cell>
          <cell r="N14440">
            <v>203481</v>
          </cell>
        </row>
        <row r="14441">
          <cell r="M14441">
            <v>1</v>
          </cell>
          <cell r="N14441">
            <v>203899</v>
          </cell>
        </row>
        <row r="14442">
          <cell r="M14442">
            <v>1</v>
          </cell>
          <cell r="N14442">
            <v>203899</v>
          </cell>
        </row>
        <row r="14443">
          <cell r="M14443">
            <v>2</v>
          </cell>
          <cell r="N14443">
            <v>203979</v>
          </cell>
        </row>
        <row r="14444">
          <cell r="M14444">
            <v>1</v>
          </cell>
          <cell r="N14444">
            <v>204242</v>
          </cell>
        </row>
        <row r="14445">
          <cell r="M14445">
            <v>1</v>
          </cell>
          <cell r="N14445">
            <v>204326</v>
          </cell>
        </row>
        <row r="14446">
          <cell r="M14446">
            <v>1</v>
          </cell>
          <cell r="N14446">
            <v>204326</v>
          </cell>
        </row>
        <row r="14447">
          <cell r="M14447">
            <v>1</v>
          </cell>
          <cell r="N14447">
            <v>204326</v>
          </cell>
        </row>
        <row r="14448">
          <cell r="M14448">
            <v>1</v>
          </cell>
          <cell r="N14448">
            <v>204467</v>
          </cell>
        </row>
        <row r="14449">
          <cell r="M14449">
            <v>1</v>
          </cell>
          <cell r="N14449">
            <v>204467</v>
          </cell>
        </row>
        <row r="14450">
          <cell r="M14450">
            <v>1</v>
          </cell>
          <cell r="N14450">
            <v>204467</v>
          </cell>
        </row>
        <row r="14451">
          <cell r="M14451">
            <v>1</v>
          </cell>
          <cell r="N14451">
            <v>204467</v>
          </cell>
        </row>
        <row r="14452">
          <cell r="M14452">
            <v>1</v>
          </cell>
          <cell r="N14452">
            <v>204467</v>
          </cell>
        </row>
        <row r="14453">
          <cell r="M14453">
            <v>1</v>
          </cell>
          <cell r="N14453">
            <v>204467</v>
          </cell>
        </row>
        <row r="14454">
          <cell r="M14454">
            <v>1</v>
          </cell>
          <cell r="N14454">
            <v>204467</v>
          </cell>
        </row>
        <row r="14455">
          <cell r="M14455">
            <v>1</v>
          </cell>
          <cell r="N14455">
            <v>204654</v>
          </cell>
        </row>
        <row r="14456">
          <cell r="M14456">
            <v>1</v>
          </cell>
          <cell r="N14456" t="str">
            <v>-</v>
          </cell>
        </row>
        <row r="14457">
          <cell r="M14457">
            <v>1</v>
          </cell>
          <cell r="N14457" t="str">
            <v>-</v>
          </cell>
        </row>
        <row r="14458">
          <cell r="M14458">
            <v>1</v>
          </cell>
          <cell r="N14458" t="str">
            <v>-</v>
          </cell>
        </row>
        <row r="14459">
          <cell r="M14459">
            <v>1</v>
          </cell>
          <cell r="N14459">
            <v>203169</v>
          </cell>
        </row>
        <row r="14460">
          <cell r="M14460">
            <v>1</v>
          </cell>
          <cell r="N14460">
            <v>203169</v>
          </cell>
        </row>
        <row r="14461">
          <cell r="M14461">
            <v>1</v>
          </cell>
          <cell r="N14461">
            <v>203169</v>
          </cell>
        </row>
        <row r="14462">
          <cell r="M14462">
            <v>1</v>
          </cell>
          <cell r="N14462">
            <v>203169</v>
          </cell>
        </row>
        <row r="14463">
          <cell r="M14463">
            <v>1</v>
          </cell>
          <cell r="N14463">
            <v>203328</v>
          </cell>
        </row>
        <row r="14464">
          <cell r="M14464">
            <v>1</v>
          </cell>
          <cell r="N14464">
            <v>203455</v>
          </cell>
        </row>
        <row r="14465">
          <cell r="M14465">
            <v>1</v>
          </cell>
          <cell r="N14465">
            <v>203455</v>
          </cell>
        </row>
        <row r="14466">
          <cell r="M14466">
            <v>1</v>
          </cell>
          <cell r="N14466">
            <v>203455</v>
          </cell>
        </row>
        <row r="14467">
          <cell r="M14467">
            <v>1</v>
          </cell>
          <cell r="N14467">
            <v>203455</v>
          </cell>
        </row>
        <row r="14468">
          <cell r="M14468">
            <v>1</v>
          </cell>
          <cell r="N14468">
            <v>203455</v>
          </cell>
        </row>
        <row r="14469">
          <cell r="M14469">
            <v>1</v>
          </cell>
          <cell r="N14469">
            <v>203982</v>
          </cell>
        </row>
        <row r="14470">
          <cell r="M14470">
            <v>1</v>
          </cell>
          <cell r="N14470">
            <v>204274</v>
          </cell>
        </row>
        <row r="14471">
          <cell r="M14471">
            <v>1</v>
          </cell>
          <cell r="N14471">
            <v>204274</v>
          </cell>
        </row>
        <row r="14472">
          <cell r="M14472">
            <v>1</v>
          </cell>
          <cell r="N14472">
            <v>204484</v>
          </cell>
        </row>
        <row r="14473">
          <cell r="M14473">
            <v>1</v>
          </cell>
          <cell r="N14473">
            <v>204484</v>
          </cell>
        </row>
        <row r="14474">
          <cell r="M14474">
            <v>1</v>
          </cell>
          <cell r="N14474">
            <v>204484</v>
          </cell>
        </row>
        <row r="14475">
          <cell r="M14475">
            <v>1</v>
          </cell>
          <cell r="N14475">
            <v>204484</v>
          </cell>
        </row>
        <row r="14476">
          <cell r="M14476">
            <v>1</v>
          </cell>
          <cell r="N14476" t="str">
            <v>-</v>
          </cell>
        </row>
        <row r="14477">
          <cell r="M14477">
            <v>1</v>
          </cell>
          <cell r="N14477">
            <v>203170</v>
          </cell>
        </row>
        <row r="14478">
          <cell r="M14478">
            <v>1</v>
          </cell>
          <cell r="N14478">
            <v>203170</v>
          </cell>
        </row>
        <row r="14479">
          <cell r="M14479">
            <v>1</v>
          </cell>
          <cell r="N14479">
            <v>203170</v>
          </cell>
        </row>
        <row r="14480">
          <cell r="M14480">
            <v>1</v>
          </cell>
          <cell r="N14480">
            <v>203170</v>
          </cell>
        </row>
        <row r="14481">
          <cell r="M14481">
            <v>1</v>
          </cell>
          <cell r="N14481">
            <v>203170</v>
          </cell>
        </row>
        <row r="14482">
          <cell r="M14482">
            <v>1</v>
          </cell>
          <cell r="N14482">
            <v>203170</v>
          </cell>
        </row>
        <row r="14483">
          <cell r="M14483">
            <v>1</v>
          </cell>
          <cell r="N14483">
            <v>203170</v>
          </cell>
        </row>
        <row r="14484">
          <cell r="M14484">
            <v>1</v>
          </cell>
          <cell r="N14484">
            <v>203170</v>
          </cell>
        </row>
        <row r="14485">
          <cell r="M14485">
            <v>1</v>
          </cell>
          <cell r="N14485">
            <v>203170</v>
          </cell>
        </row>
        <row r="14486">
          <cell r="M14486">
            <v>1</v>
          </cell>
          <cell r="N14486">
            <v>203207</v>
          </cell>
        </row>
        <row r="14487">
          <cell r="M14487">
            <v>1</v>
          </cell>
          <cell r="N14487">
            <v>203207</v>
          </cell>
        </row>
        <row r="14488">
          <cell r="M14488">
            <v>1</v>
          </cell>
          <cell r="N14488">
            <v>203208</v>
          </cell>
        </row>
        <row r="14489">
          <cell r="M14489">
            <v>1</v>
          </cell>
          <cell r="N14489">
            <v>203208</v>
          </cell>
        </row>
        <row r="14490">
          <cell r="M14490">
            <v>1</v>
          </cell>
          <cell r="N14490">
            <v>203208</v>
          </cell>
        </row>
        <row r="14491">
          <cell r="M14491">
            <v>1</v>
          </cell>
          <cell r="N14491">
            <v>203208</v>
          </cell>
        </row>
        <row r="14492">
          <cell r="M14492">
            <v>1</v>
          </cell>
          <cell r="N14492">
            <v>203208</v>
          </cell>
        </row>
        <row r="14493">
          <cell r="M14493">
            <v>1</v>
          </cell>
          <cell r="N14493">
            <v>203209</v>
          </cell>
        </row>
        <row r="14494">
          <cell r="M14494">
            <v>1</v>
          </cell>
          <cell r="N14494">
            <v>203329</v>
          </cell>
        </row>
        <row r="14495">
          <cell r="M14495">
            <v>1</v>
          </cell>
          <cell r="N14495">
            <v>203329</v>
          </cell>
        </row>
        <row r="14496">
          <cell r="M14496">
            <v>1</v>
          </cell>
          <cell r="N14496">
            <v>203329</v>
          </cell>
        </row>
        <row r="14497">
          <cell r="M14497">
            <v>1</v>
          </cell>
          <cell r="N14497">
            <v>203457</v>
          </cell>
        </row>
        <row r="14498">
          <cell r="M14498">
            <v>1</v>
          </cell>
          <cell r="N14498">
            <v>203457</v>
          </cell>
        </row>
        <row r="14499">
          <cell r="M14499">
            <v>1</v>
          </cell>
          <cell r="N14499">
            <v>203862</v>
          </cell>
        </row>
        <row r="14500">
          <cell r="M14500">
            <v>2</v>
          </cell>
          <cell r="N14500">
            <v>203930</v>
          </cell>
        </row>
        <row r="14501">
          <cell r="M14501">
            <v>2</v>
          </cell>
          <cell r="N14501">
            <v>203930</v>
          </cell>
        </row>
        <row r="14502">
          <cell r="M14502">
            <v>2</v>
          </cell>
          <cell r="N14502">
            <v>203931</v>
          </cell>
        </row>
        <row r="14503">
          <cell r="M14503">
            <v>2</v>
          </cell>
          <cell r="N14503">
            <v>203931</v>
          </cell>
        </row>
        <row r="14504">
          <cell r="M14504">
            <v>1</v>
          </cell>
          <cell r="N14504">
            <v>203998</v>
          </cell>
        </row>
        <row r="14505">
          <cell r="M14505">
            <v>1</v>
          </cell>
          <cell r="N14505">
            <v>203998</v>
          </cell>
        </row>
        <row r="14506">
          <cell r="M14506">
            <v>1</v>
          </cell>
          <cell r="N14506">
            <v>204293</v>
          </cell>
        </row>
        <row r="14507">
          <cell r="M14507">
            <v>1</v>
          </cell>
          <cell r="N14507">
            <v>204293</v>
          </cell>
        </row>
        <row r="14508">
          <cell r="M14508">
            <v>1</v>
          </cell>
          <cell r="N14508">
            <v>204293</v>
          </cell>
        </row>
        <row r="14509">
          <cell r="M14509">
            <v>1</v>
          </cell>
          <cell r="N14509">
            <v>204483</v>
          </cell>
        </row>
        <row r="14510">
          <cell r="M14510">
            <v>1</v>
          </cell>
          <cell r="N14510">
            <v>204483</v>
          </cell>
        </row>
        <row r="14511">
          <cell r="M14511">
            <v>1</v>
          </cell>
          <cell r="N14511">
            <v>204483</v>
          </cell>
        </row>
        <row r="14512">
          <cell r="M14512">
            <v>1</v>
          </cell>
          <cell r="N14512" t="str">
            <v>-</v>
          </cell>
        </row>
        <row r="14513">
          <cell r="M14513">
            <v>1</v>
          </cell>
          <cell r="N14513">
            <v>203171</v>
          </cell>
        </row>
        <row r="14514">
          <cell r="M14514">
            <v>1</v>
          </cell>
          <cell r="N14514">
            <v>203171</v>
          </cell>
        </row>
        <row r="14515">
          <cell r="M14515">
            <v>1</v>
          </cell>
          <cell r="N14515">
            <v>203171</v>
          </cell>
        </row>
        <row r="14516">
          <cell r="M14516">
            <v>1</v>
          </cell>
          <cell r="N14516">
            <v>203171</v>
          </cell>
        </row>
        <row r="14517">
          <cell r="M14517">
            <v>1</v>
          </cell>
          <cell r="N14517">
            <v>203171</v>
          </cell>
        </row>
        <row r="14518">
          <cell r="M14518">
            <v>1</v>
          </cell>
          <cell r="N14518">
            <v>203171</v>
          </cell>
        </row>
        <row r="14519">
          <cell r="M14519">
            <v>1</v>
          </cell>
          <cell r="N14519">
            <v>203171</v>
          </cell>
        </row>
        <row r="14520">
          <cell r="M14520">
            <v>3</v>
          </cell>
          <cell r="N14520">
            <v>203210</v>
          </cell>
        </row>
        <row r="14521">
          <cell r="M14521">
            <v>1</v>
          </cell>
          <cell r="N14521">
            <v>203330</v>
          </cell>
        </row>
        <row r="14522">
          <cell r="M14522">
            <v>1</v>
          </cell>
          <cell r="N14522">
            <v>203330</v>
          </cell>
        </row>
        <row r="14523">
          <cell r="M14523">
            <v>1</v>
          </cell>
          <cell r="N14523">
            <v>203458</v>
          </cell>
        </row>
        <row r="14524">
          <cell r="M14524">
            <v>1</v>
          </cell>
          <cell r="N14524">
            <v>203458</v>
          </cell>
        </row>
        <row r="14525">
          <cell r="M14525">
            <v>1</v>
          </cell>
          <cell r="N14525">
            <v>203458</v>
          </cell>
        </row>
        <row r="14526">
          <cell r="M14526">
            <v>1</v>
          </cell>
          <cell r="N14526">
            <v>203458</v>
          </cell>
        </row>
        <row r="14527">
          <cell r="M14527">
            <v>1</v>
          </cell>
          <cell r="N14527">
            <v>203458</v>
          </cell>
        </row>
        <row r="14528">
          <cell r="M14528">
            <v>1</v>
          </cell>
          <cell r="N14528">
            <v>203869</v>
          </cell>
        </row>
        <row r="14529">
          <cell r="M14529">
            <v>1</v>
          </cell>
          <cell r="N14529">
            <v>204004</v>
          </cell>
        </row>
        <row r="14530">
          <cell r="M14530">
            <v>1</v>
          </cell>
          <cell r="N14530">
            <v>204299</v>
          </cell>
        </row>
        <row r="14531">
          <cell r="M14531">
            <v>1</v>
          </cell>
          <cell r="N14531">
            <v>204299</v>
          </cell>
        </row>
        <row r="14532">
          <cell r="M14532">
            <v>1</v>
          </cell>
          <cell r="N14532">
            <v>204299</v>
          </cell>
        </row>
        <row r="14533">
          <cell r="M14533">
            <v>1</v>
          </cell>
          <cell r="N14533">
            <v>204299</v>
          </cell>
        </row>
        <row r="14534">
          <cell r="M14534">
            <v>1</v>
          </cell>
          <cell r="N14534">
            <v>204299</v>
          </cell>
        </row>
        <row r="14535">
          <cell r="M14535">
            <v>1</v>
          </cell>
          <cell r="N14535">
            <v>204299</v>
          </cell>
        </row>
        <row r="14536">
          <cell r="M14536">
            <v>1</v>
          </cell>
          <cell r="N14536">
            <v>204485</v>
          </cell>
        </row>
        <row r="14537">
          <cell r="M14537">
            <v>1</v>
          </cell>
          <cell r="N14537">
            <v>204485</v>
          </cell>
        </row>
        <row r="14538">
          <cell r="M14538">
            <v>1</v>
          </cell>
          <cell r="N14538">
            <v>204485</v>
          </cell>
        </row>
        <row r="14539">
          <cell r="M14539">
            <v>1</v>
          </cell>
          <cell r="N14539">
            <v>204485</v>
          </cell>
        </row>
        <row r="14540">
          <cell r="M14540">
            <v>1</v>
          </cell>
          <cell r="N14540">
            <v>204485</v>
          </cell>
        </row>
        <row r="14541">
          <cell r="M14541">
            <v>1</v>
          </cell>
          <cell r="N14541">
            <v>204485</v>
          </cell>
        </row>
        <row r="14542">
          <cell r="M14542">
            <v>1</v>
          </cell>
          <cell r="N14542" t="str">
            <v>-</v>
          </cell>
        </row>
        <row r="14543">
          <cell r="M14543">
            <v>1</v>
          </cell>
          <cell r="N14543">
            <v>203172</v>
          </cell>
        </row>
        <row r="14544">
          <cell r="M14544">
            <v>1</v>
          </cell>
          <cell r="N14544">
            <v>203172</v>
          </cell>
        </row>
        <row r="14545">
          <cell r="M14545">
            <v>1</v>
          </cell>
          <cell r="N14545">
            <v>203172</v>
          </cell>
        </row>
        <row r="14546">
          <cell r="M14546">
            <v>1</v>
          </cell>
          <cell r="N14546">
            <v>203172</v>
          </cell>
        </row>
        <row r="14547">
          <cell r="M14547">
            <v>1</v>
          </cell>
          <cell r="N14547">
            <v>203172</v>
          </cell>
        </row>
        <row r="14548">
          <cell r="M14548">
            <v>7</v>
          </cell>
          <cell r="N14548">
            <v>203241</v>
          </cell>
        </row>
        <row r="14549">
          <cell r="M14549">
            <v>7</v>
          </cell>
          <cell r="N14549">
            <v>203241</v>
          </cell>
        </row>
        <row r="14550">
          <cell r="M14550">
            <v>7</v>
          </cell>
          <cell r="N14550">
            <v>203241</v>
          </cell>
        </row>
        <row r="14551">
          <cell r="M14551">
            <v>7</v>
          </cell>
          <cell r="N14551">
            <v>203242</v>
          </cell>
        </row>
        <row r="14552">
          <cell r="M14552">
            <v>7</v>
          </cell>
          <cell r="N14552">
            <v>203243</v>
          </cell>
        </row>
        <row r="14553">
          <cell r="M14553">
            <v>7</v>
          </cell>
          <cell r="N14553">
            <v>203243</v>
          </cell>
        </row>
        <row r="14554">
          <cell r="M14554">
            <v>7</v>
          </cell>
          <cell r="N14554">
            <v>203281</v>
          </cell>
        </row>
        <row r="14555">
          <cell r="M14555">
            <v>7</v>
          </cell>
          <cell r="N14555">
            <v>203282</v>
          </cell>
        </row>
        <row r="14556">
          <cell r="M14556">
            <v>1</v>
          </cell>
          <cell r="N14556">
            <v>203331</v>
          </cell>
        </row>
        <row r="14557">
          <cell r="M14557">
            <v>1</v>
          </cell>
          <cell r="N14557">
            <v>203331</v>
          </cell>
        </row>
        <row r="14558">
          <cell r="M14558">
            <v>1</v>
          </cell>
          <cell r="N14558">
            <v>203331</v>
          </cell>
        </row>
        <row r="14559">
          <cell r="M14559">
            <v>1</v>
          </cell>
          <cell r="N14559">
            <v>203459</v>
          </cell>
        </row>
        <row r="14560">
          <cell r="M14560">
            <v>1</v>
          </cell>
          <cell r="N14560">
            <v>203459</v>
          </cell>
        </row>
        <row r="14561">
          <cell r="M14561">
            <v>1</v>
          </cell>
          <cell r="N14561">
            <v>203459</v>
          </cell>
        </row>
        <row r="14562">
          <cell r="M14562">
            <v>1</v>
          </cell>
          <cell r="N14562">
            <v>203459</v>
          </cell>
        </row>
        <row r="14563">
          <cell r="M14563">
            <v>1</v>
          </cell>
          <cell r="N14563">
            <v>203459</v>
          </cell>
        </row>
        <row r="14564">
          <cell r="M14564">
            <v>1</v>
          </cell>
          <cell r="N14564">
            <v>203948</v>
          </cell>
        </row>
        <row r="14565">
          <cell r="M14565">
            <v>1</v>
          </cell>
          <cell r="N14565">
            <v>203948</v>
          </cell>
        </row>
        <row r="14566">
          <cell r="M14566">
            <v>1</v>
          </cell>
          <cell r="N14566">
            <v>204009</v>
          </cell>
        </row>
        <row r="14567">
          <cell r="M14567">
            <v>1</v>
          </cell>
          <cell r="N14567">
            <v>204009</v>
          </cell>
        </row>
        <row r="14568">
          <cell r="M14568">
            <v>1</v>
          </cell>
          <cell r="N14568">
            <v>204305</v>
          </cell>
        </row>
        <row r="14569">
          <cell r="M14569">
            <v>1</v>
          </cell>
          <cell r="N14569">
            <v>204305</v>
          </cell>
        </row>
        <row r="14570">
          <cell r="M14570">
            <v>1</v>
          </cell>
          <cell r="N14570">
            <v>204305</v>
          </cell>
        </row>
        <row r="14571">
          <cell r="M14571">
            <v>1</v>
          </cell>
          <cell r="N14571">
            <v>204305</v>
          </cell>
        </row>
        <row r="14572">
          <cell r="M14572">
            <v>1</v>
          </cell>
          <cell r="N14572">
            <v>204486</v>
          </cell>
        </row>
        <row r="14573">
          <cell r="M14573">
            <v>1</v>
          </cell>
          <cell r="N14573">
            <v>204486</v>
          </cell>
        </row>
        <row r="14574">
          <cell r="M14574">
            <v>1</v>
          </cell>
          <cell r="N14574">
            <v>204786</v>
          </cell>
        </row>
        <row r="14575">
          <cell r="M14575">
            <v>1</v>
          </cell>
          <cell r="N14575">
            <v>204786</v>
          </cell>
        </row>
        <row r="14576">
          <cell r="M14576">
            <v>1</v>
          </cell>
          <cell r="N14576">
            <v>204786</v>
          </cell>
        </row>
        <row r="14577">
          <cell r="M14577">
            <v>1</v>
          </cell>
          <cell r="N14577" t="str">
            <v>-</v>
          </cell>
        </row>
        <row r="14578">
          <cell r="M14578">
            <v>1</v>
          </cell>
          <cell r="N14578">
            <v>203173</v>
          </cell>
        </row>
        <row r="14579">
          <cell r="M14579">
            <v>1</v>
          </cell>
          <cell r="N14579">
            <v>203173</v>
          </cell>
        </row>
        <row r="14580">
          <cell r="M14580">
            <v>1</v>
          </cell>
          <cell r="N14580">
            <v>203173</v>
          </cell>
        </row>
        <row r="14581">
          <cell r="M14581">
            <v>1</v>
          </cell>
          <cell r="N14581">
            <v>203173</v>
          </cell>
        </row>
        <row r="14582">
          <cell r="M14582">
            <v>1</v>
          </cell>
          <cell r="N14582">
            <v>203173</v>
          </cell>
        </row>
        <row r="14583">
          <cell r="M14583">
            <v>1</v>
          </cell>
          <cell r="N14583">
            <v>203173</v>
          </cell>
        </row>
        <row r="14584">
          <cell r="M14584">
            <v>1</v>
          </cell>
          <cell r="N14584">
            <v>203173</v>
          </cell>
        </row>
        <row r="14585">
          <cell r="M14585">
            <v>1</v>
          </cell>
          <cell r="N14585">
            <v>203173</v>
          </cell>
        </row>
        <row r="14586">
          <cell r="M14586">
            <v>1</v>
          </cell>
          <cell r="N14586">
            <v>203173</v>
          </cell>
        </row>
        <row r="14587">
          <cell r="M14587">
            <v>1</v>
          </cell>
          <cell r="N14587">
            <v>203173</v>
          </cell>
        </row>
        <row r="14588">
          <cell r="M14588">
            <v>1</v>
          </cell>
          <cell r="N14588">
            <v>203173</v>
          </cell>
        </row>
        <row r="14589">
          <cell r="M14589">
            <v>1</v>
          </cell>
          <cell r="N14589">
            <v>203173</v>
          </cell>
        </row>
        <row r="14590">
          <cell r="M14590">
            <v>2</v>
          </cell>
          <cell r="N14590">
            <v>203245</v>
          </cell>
        </row>
        <row r="14591">
          <cell r="M14591">
            <v>2</v>
          </cell>
          <cell r="N14591">
            <v>203245</v>
          </cell>
        </row>
        <row r="14592">
          <cell r="M14592">
            <v>2</v>
          </cell>
          <cell r="N14592">
            <v>203245</v>
          </cell>
        </row>
        <row r="14593">
          <cell r="M14593">
            <v>2</v>
          </cell>
          <cell r="N14593">
            <v>203284</v>
          </cell>
        </row>
        <row r="14594">
          <cell r="M14594">
            <v>1</v>
          </cell>
          <cell r="N14594">
            <v>203332</v>
          </cell>
        </row>
        <row r="14595">
          <cell r="M14595">
            <v>1</v>
          </cell>
          <cell r="N14595">
            <v>203332</v>
          </cell>
        </row>
        <row r="14596">
          <cell r="M14596">
            <v>1</v>
          </cell>
          <cell r="N14596">
            <v>203332</v>
          </cell>
        </row>
        <row r="14597">
          <cell r="M14597">
            <v>1</v>
          </cell>
          <cell r="N14597">
            <v>203332</v>
          </cell>
        </row>
        <row r="14598">
          <cell r="M14598">
            <v>1</v>
          </cell>
          <cell r="N14598">
            <v>203460</v>
          </cell>
        </row>
        <row r="14599">
          <cell r="M14599">
            <v>1</v>
          </cell>
          <cell r="N14599">
            <v>203460</v>
          </cell>
        </row>
        <row r="14600">
          <cell r="M14600">
            <v>1</v>
          </cell>
          <cell r="N14600">
            <v>203460</v>
          </cell>
        </row>
        <row r="14601">
          <cell r="M14601">
            <v>1</v>
          </cell>
          <cell r="N14601">
            <v>203879</v>
          </cell>
        </row>
        <row r="14602">
          <cell r="M14602">
            <v>1</v>
          </cell>
          <cell r="N14602">
            <v>203953</v>
          </cell>
        </row>
        <row r="14603">
          <cell r="M14603">
            <v>1</v>
          </cell>
          <cell r="N14603">
            <v>203953</v>
          </cell>
        </row>
        <row r="14604">
          <cell r="M14604">
            <v>1</v>
          </cell>
          <cell r="N14604">
            <v>204309</v>
          </cell>
        </row>
        <row r="14605">
          <cell r="M14605">
            <v>1</v>
          </cell>
          <cell r="N14605">
            <v>204309</v>
          </cell>
        </row>
        <row r="14606">
          <cell r="M14606">
            <v>1</v>
          </cell>
          <cell r="N14606">
            <v>204487</v>
          </cell>
        </row>
        <row r="14607">
          <cell r="M14607">
            <v>1</v>
          </cell>
          <cell r="N14607">
            <v>204487</v>
          </cell>
        </row>
        <row r="14608">
          <cell r="M14608">
            <v>1</v>
          </cell>
          <cell r="N14608" t="str">
            <v>-</v>
          </cell>
        </row>
        <row r="14609">
          <cell r="M14609">
            <v>3</v>
          </cell>
          <cell r="N14609">
            <v>203285</v>
          </cell>
        </row>
        <row r="14610">
          <cell r="M14610">
            <v>3</v>
          </cell>
          <cell r="N14610">
            <v>203285</v>
          </cell>
        </row>
        <row r="14611">
          <cell r="M14611">
            <v>1</v>
          </cell>
          <cell r="N14611">
            <v>203885</v>
          </cell>
        </row>
        <row r="14612">
          <cell r="M14612">
            <v>1</v>
          </cell>
          <cell r="N14612">
            <v>203885</v>
          </cell>
        </row>
        <row r="14613">
          <cell r="M14613">
            <v>1</v>
          </cell>
          <cell r="N14613">
            <v>203961</v>
          </cell>
        </row>
        <row r="14614">
          <cell r="M14614">
            <v>1</v>
          </cell>
          <cell r="N14614">
            <v>203961</v>
          </cell>
        </row>
        <row r="14615">
          <cell r="M14615">
            <v>1</v>
          </cell>
          <cell r="N14615">
            <v>203961</v>
          </cell>
        </row>
        <row r="14616">
          <cell r="M14616">
            <v>1</v>
          </cell>
          <cell r="N14616">
            <v>203961</v>
          </cell>
        </row>
        <row r="14617">
          <cell r="M14617">
            <v>1</v>
          </cell>
          <cell r="N14617">
            <v>204016</v>
          </cell>
        </row>
        <row r="14618">
          <cell r="M14618">
            <v>1</v>
          </cell>
          <cell r="N14618">
            <v>204016</v>
          </cell>
        </row>
        <row r="14619">
          <cell r="M14619">
            <v>1</v>
          </cell>
          <cell r="N14619">
            <v>204016</v>
          </cell>
        </row>
        <row r="14620">
          <cell r="M14620">
            <v>1</v>
          </cell>
          <cell r="N14620">
            <v>204016</v>
          </cell>
        </row>
        <row r="14621">
          <cell r="M14621">
            <v>1</v>
          </cell>
          <cell r="N14621">
            <v>204314</v>
          </cell>
        </row>
        <row r="14622">
          <cell r="M14622">
            <v>1</v>
          </cell>
          <cell r="N14622">
            <v>204314</v>
          </cell>
        </row>
        <row r="14623">
          <cell r="M14623">
            <v>1</v>
          </cell>
          <cell r="N14623">
            <v>204314</v>
          </cell>
        </row>
        <row r="14624">
          <cell r="M14624">
            <v>1</v>
          </cell>
          <cell r="N14624">
            <v>204314</v>
          </cell>
        </row>
        <row r="14625">
          <cell r="M14625">
            <v>3</v>
          </cell>
          <cell r="N14625">
            <v>205386</v>
          </cell>
        </row>
        <row r="14626">
          <cell r="M14626">
            <v>3</v>
          </cell>
          <cell r="N14626">
            <v>205386</v>
          </cell>
        </row>
        <row r="14627">
          <cell r="M14627">
            <v>1</v>
          </cell>
          <cell r="N14627">
            <v>205388</v>
          </cell>
        </row>
        <row r="14628">
          <cell r="M14628">
            <v>1</v>
          </cell>
          <cell r="N14628">
            <v>205388</v>
          </cell>
        </row>
        <row r="14629">
          <cell r="M14629">
            <v>1</v>
          </cell>
          <cell r="N14629">
            <v>205388</v>
          </cell>
        </row>
        <row r="14630">
          <cell r="M14630">
            <v>1</v>
          </cell>
          <cell r="N14630">
            <v>205388</v>
          </cell>
        </row>
        <row r="14631">
          <cell r="M14631">
            <v>1</v>
          </cell>
          <cell r="N14631">
            <v>205389</v>
          </cell>
        </row>
        <row r="14632">
          <cell r="M14632">
            <v>1</v>
          </cell>
          <cell r="N14632">
            <v>203174</v>
          </cell>
        </row>
        <row r="14633">
          <cell r="M14633">
            <v>1</v>
          </cell>
          <cell r="N14633">
            <v>203174</v>
          </cell>
        </row>
        <row r="14634">
          <cell r="M14634">
            <v>1</v>
          </cell>
          <cell r="N14634">
            <v>203174</v>
          </cell>
        </row>
        <row r="14635">
          <cell r="M14635">
            <v>1</v>
          </cell>
          <cell r="N14635">
            <v>203174</v>
          </cell>
        </row>
        <row r="14636">
          <cell r="M14636">
            <v>1</v>
          </cell>
          <cell r="N14636">
            <v>203174</v>
          </cell>
        </row>
        <row r="14637">
          <cell r="M14637">
            <v>1</v>
          </cell>
          <cell r="N14637">
            <v>203174</v>
          </cell>
        </row>
        <row r="14638">
          <cell r="M14638">
            <v>1</v>
          </cell>
          <cell r="N14638">
            <v>203174</v>
          </cell>
        </row>
        <row r="14639">
          <cell r="M14639">
            <v>1</v>
          </cell>
          <cell r="N14639">
            <v>203174</v>
          </cell>
        </row>
        <row r="14640">
          <cell r="M14640">
            <v>1</v>
          </cell>
          <cell r="N14640">
            <v>203174</v>
          </cell>
        </row>
        <row r="14641">
          <cell r="M14641">
            <v>1</v>
          </cell>
          <cell r="N14641">
            <v>203174</v>
          </cell>
        </row>
        <row r="14642">
          <cell r="M14642">
            <v>2</v>
          </cell>
          <cell r="N14642">
            <v>203247</v>
          </cell>
        </row>
        <row r="14643">
          <cell r="M14643">
            <v>1</v>
          </cell>
          <cell r="N14643">
            <v>203333</v>
          </cell>
        </row>
        <row r="14644">
          <cell r="M14644">
            <v>1</v>
          </cell>
          <cell r="N14644">
            <v>203333</v>
          </cell>
        </row>
        <row r="14645">
          <cell r="M14645">
            <v>1</v>
          </cell>
          <cell r="N14645">
            <v>203461</v>
          </cell>
        </row>
        <row r="14646">
          <cell r="M14646">
            <v>1</v>
          </cell>
          <cell r="N14646">
            <v>203461</v>
          </cell>
        </row>
        <row r="14647">
          <cell r="M14647">
            <v>1</v>
          </cell>
          <cell r="N14647">
            <v>203461</v>
          </cell>
        </row>
        <row r="14648">
          <cell r="M14648">
            <v>1</v>
          </cell>
          <cell r="N14648">
            <v>203461</v>
          </cell>
        </row>
        <row r="14649">
          <cell r="M14649">
            <v>1</v>
          </cell>
          <cell r="N14649">
            <v>203461</v>
          </cell>
        </row>
        <row r="14650">
          <cell r="M14650">
            <v>1</v>
          </cell>
          <cell r="N14650">
            <v>203461</v>
          </cell>
        </row>
        <row r="14651">
          <cell r="M14651">
            <v>1</v>
          </cell>
          <cell r="N14651">
            <v>203461</v>
          </cell>
        </row>
        <row r="14652">
          <cell r="M14652">
            <v>1</v>
          </cell>
          <cell r="N14652">
            <v>203888</v>
          </cell>
        </row>
        <row r="14653">
          <cell r="M14653">
            <v>1</v>
          </cell>
          <cell r="N14653">
            <v>203965</v>
          </cell>
        </row>
        <row r="14654">
          <cell r="M14654">
            <v>1</v>
          </cell>
          <cell r="N14654">
            <v>203965</v>
          </cell>
        </row>
        <row r="14655">
          <cell r="M14655">
            <v>1</v>
          </cell>
          <cell r="N14655">
            <v>204316</v>
          </cell>
        </row>
        <row r="14656">
          <cell r="M14656">
            <v>1</v>
          </cell>
          <cell r="N14656">
            <v>204316</v>
          </cell>
        </row>
        <row r="14657">
          <cell r="M14657">
            <v>1</v>
          </cell>
          <cell r="N14657" t="str">
            <v>-</v>
          </cell>
        </row>
        <row r="14658">
          <cell r="M14658">
            <v>1</v>
          </cell>
          <cell r="N14658">
            <v>203164</v>
          </cell>
        </row>
        <row r="14659">
          <cell r="M14659">
            <v>1</v>
          </cell>
          <cell r="N14659">
            <v>203164</v>
          </cell>
        </row>
        <row r="14660">
          <cell r="M14660">
            <v>12</v>
          </cell>
          <cell r="N14660">
            <v>203204</v>
          </cell>
        </row>
        <row r="14661">
          <cell r="M14661">
            <v>12</v>
          </cell>
          <cell r="N14661">
            <v>203204</v>
          </cell>
        </row>
        <row r="14662">
          <cell r="M14662">
            <v>12</v>
          </cell>
          <cell r="N14662">
            <v>203228</v>
          </cell>
        </row>
        <row r="14663">
          <cell r="M14663">
            <v>12</v>
          </cell>
          <cell r="N14663">
            <v>203228</v>
          </cell>
        </row>
        <row r="14664">
          <cell r="M14664">
            <v>12</v>
          </cell>
          <cell r="N14664">
            <v>203228</v>
          </cell>
        </row>
        <row r="14665">
          <cell r="M14665">
            <v>12</v>
          </cell>
          <cell r="N14665">
            <v>203231</v>
          </cell>
        </row>
        <row r="14666">
          <cell r="M14666">
            <v>12</v>
          </cell>
          <cell r="N14666">
            <v>203232</v>
          </cell>
        </row>
        <row r="14667">
          <cell r="M14667">
            <v>12</v>
          </cell>
          <cell r="N14667">
            <v>203234</v>
          </cell>
        </row>
        <row r="14668">
          <cell r="M14668">
            <v>12</v>
          </cell>
          <cell r="N14668">
            <v>203235</v>
          </cell>
        </row>
        <row r="14669">
          <cell r="M14669">
            <v>12</v>
          </cell>
          <cell r="N14669">
            <v>203261</v>
          </cell>
        </row>
        <row r="14670">
          <cell r="M14670">
            <v>12</v>
          </cell>
          <cell r="N14670">
            <v>203265</v>
          </cell>
        </row>
        <row r="14671">
          <cell r="M14671">
            <v>12</v>
          </cell>
          <cell r="N14671">
            <v>203266</v>
          </cell>
        </row>
        <row r="14672">
          <cell r="M14672">
            <v>1</v>
          </cell>
          <cell r="N14672">
            <v>203323</v>
          </cell>
        </row>
        <row r="14673">
          <cell r="M14673">
            <v>1</v>
          </cell>
          <cell r="N14673">
            <v>203323</v>
          </cell>
        </row>
        <row r="14674">
          <cell r="M14674">
            <v>1</v>
          </cell>
          <cell r="N14674">
            <v>203323</v>
          </cell>
        </row>
        <row r="14675">
          <cell r="M14675">
            <v>1</v>
          </cell>
          <cell r="N14675">
            <v>203452</v>
          </cell>
        </row>
        <row r="14676">
          <cell r="M14676">
            <v>1</v>
          </cell>
          <cell r="N14676">
            <v>203452</v>
          </cell>
        </row>
        <row r="14677">
          <cell r="M14677">
            <v>1</v>
          </cell>
          <cell r="N14677">
            <v>203452</v>
          </cell>
        </row>
        <row r="14678">
          <cell r="M14678">
            <v>1</v>
          </cell>
          <cell r="N14678">
            <v>203933</v>
          </cell>
        </row>
        <row r="14679">
          <cell r="M14679">
            <v>1</v>
          </cell>
          <cell r="N14679">
            <v>203999</v>
          </cell>
        </row>
        <row r="14680">
          <cell r="M14680">
            <v>1</v>
          </cell>
          <cell r="N14680">
            <v>203999</v>
          </cell>
        </row>
        <row r="14681">
          <cell r="M14681">
            <v>1</v>
          </cell>
          <cell r="N14681">
            <v>204294</v>
          </cell>
        </row>
        <row r="14682">
          <cell r="M14682">
            <v>1</v>
          </cell>
          <cell r="N14682">
            <v>204294</v>
          </cell>
        </row>
        <row r="14683">
          <cell r="M14683">
            <v>1</v>
          </cell>
          <cell r="N14683">
            <v>204294</v>
          </cell>
        </row>
        <row r="14684">
          <cell r="M14684">
            <v>1</v>
          </cell>
          <cell r="N14684">
            <v>204294</v>
          </cell>
        </row>
        <row r="14685">
          <cell r="M14685">
            <v>1</v>
          </cell>
          <cell r="N14685">
            <v>204294</v>
          </cell>
        </row>
        <row r="14686">
          <cell r="M14686">
            <v>1</v>
          </cell>
          <cell r="N14686">
            <v>204294</v>
          </cell>
        </row>
        <row r="14687">
          <cell r="M14687">
            <v>1</v>
          </cell>
          <cell r="N14687">
            <v>204477</v>
          </cell>
        </row>
        <row r="14688">
          <cell r="M14688">
            <v>1</v>
          </cell>
          <cell r="N14688">
            <v>204477</v>
          </cell>
        </row>
        <row r="14689">
          <cell r="M14689">
            <v>1</v>
          </cell>
          <cell r="N14689">
            <v>204477</v>
          </cell>
        </row>
        <row r="14690">
          <cell r="M14690">
            <v>1</v>
          </cell>
          <cell r="N14690">
            <v>204477</v>
          </cell>
        </row>
        <row r="14691">
          <cell r="M14691">
            <v>1</v>
          </cell>
          <cell r="N14691">
            <v>204714</v>
          </cell>
        </row>
        <row r="14692">
          <cell r="M14692">
            <v>2</v>
          </cell>
          <cell r="N14692">
            <v>205303</v>
          </cell>
        </row>
        <row r="14693">
          <cell r="M14693">
            <v>2</v>
          </cell>
          <cell r="N14693">
            <v>205303</v>
          </cell>
        </row>
        <row r="14694">
          <cell r="M14694">
            <v>1</v>
          </cell>
          <cell r="N14694">
            <v>203190</v>
          </cell>
        </row>
        <row r="14695">
          <cell r="M14695">
            <v>1</v>
          </cell>
          <cell r="N14695">
            <v>203296</v>
          </cell>
        </row>
        <row r="14696">
          <cell r="M14696">
            <v>1</v>
          </cell>
          <cell r="N14696">
            <v>203296</v>
          </cell>
        </row>
        <row r="14697">
          <cell r="M14697">
            <v>1</v>
          </cell>
          <cell r="N14697">
            <v>203296</v>
          </cell>
        </row>
        <row r="14698">
          <cell r="M14698">
            <v>1</v>
          </cell>
          <cell r="N14698">
            <v>203348</v>
          </cell>
        </row>
        <row r="14699">
          <cell r="M14699">
            <v>1</v>
          </cell>
          <cell r="N14699">
            <v>203431</v>
          </cell>
        </row>
        <row r="14700">
          <cell r="M14700">
            <v>1</v>
          </cell>
          <cell r="N14700">
            <v>203431</v>
          </cell>
        </row>
        <row r="14701">
          <cell r="M14701">
            <v>1</v>
          </cell>
          <cell r="N14701">
            <v>203912</v>
          </cell>
        </row>
        <row r="14702">
          <cell r="M14702">
            <v>1</v>
          </cell>
          <cell r="N14702">
            <v>203987</v>
          </cell>
        </row>
        <row r="14703">
          <cell r="M14703">
            <v>1</v>
          </cell>
          <cell r="N14703">
            <v>203987</v>
          </cell>
        </row>
        <row r="14704">
          <cell r="M14704">
            <v>1</v>
          </cell>
          <cell r="N14704">
            <v>203987</v>
          </cell>
        </row>
        <row r="14705">
          <cell r="M14705">
            <v>1</v>
          </cell>
          <cell r="N14705">
            <v>203987</v>
          </cell>
        </row>
        <row r="14706">
          <cell r="M14706">
            <v>1</v>
          </cell>
          <cell r="N14706">
            <v>203987</v>
          </cell>
        </row>
        <row r="14707">
          <cell r="M14707">
            <v>1</v>
          </cell>
          <cell r="N14707">
            <v>203987</v>
          </cell>
        </row>
        <row r="14708">
          <cell r="M14708">
            <v>1</v>
          </cell>
          <cell r="N14708">
            <v>204280</v>
          </cell>
        </row>
        <row r="14709">
          <cell r="M14709">
            <v>1</v>
          </cell>
          <cell r="N14709">
            <v>204280</v>
          </cell>
        </row>
        <row r="14710">
          <cell r="M14710">
            <v>1</v>
          </cell>
          <cell r="N14710">
            <v>204280</v>
          </cell>
        </row>
        <row r="14711">
          <cell r="M14711">
            <v>1</v>
          </cell>
          <cell r="N14711">
            <v>204280</v>
          </cell>
        </row>
        <row r="14712">
          <cell r="M14712">
            <v>1</v>
          </cell>
          <cell r="N14712">
            <v>204280</v>
          </cell>
        </row>
        <row r="14713">
          <cell r="M14713">
            <v>1</v>
          </cell>
          <cell r="N14713">
            <v>204280</v>
          </cell>
        </row>
        <row r="14714">
          <cell r="M14714">
            <v>1</v>
          </cell>
          <cell r="N14714">
            <v>204280</v>
          </cell>
        </row>
        <row r="14715">
          <cell r="M14715">
            <v>1</v>
          </cell>
          <cell r="N14715" t="str">
            <v>-</v>
          </cell>
        </row>
        <row r="14716">
          <cell r="M14716">
            <v>1</v>
          </cell>
          <cell r="N14716" t="str">
            <v>-</v>
          </cell>
        </row>
        <row r="14717">
          <cell r="M14717">
            <v>1</v>
          </cell>
          <cell r="N14717" t="str">
            <v>-</v>
          </cell>
        </row>
        <row r="14718">
          <cell r="M14718">
            <v>1</v>
          </cell>
          <cell r="N14718">
            <v>203256</v>
          </cell>
        </row>
        <row r="14719">
          <cell r="M14719">
            <v>1</v>
          </cell>
          <cell r="N14719">
            <v>203264</v>
          </cell>
        </row>
        <row r="14720">
          <cell r="M14720">
            <v>1</v>
          </cell>
          <cell r="N14720">
            <v>203264</v>
          </cell>
        </row>
        <row r="14721">
          <cell r="M14721">
            <v>1</v>
          </cell>
          <cell r="N14721">
            <v>203264</v>
          </cell>
        </row>
        <row r="14722">
          <cell r="M14722">
            <v>1</v>
          </cell>
          <cell r="N14722">
            <v>203264</v>
          </cell>
        </row>
        <row r="14723">
          <cell r="M14723">
            <v>1</v>
          </cell>
          <cell r="N14723">
            <v>203360</v>
          </cell>
        </row>
        <row r="14724">
          <cell r="M14724">
            <v>1</v>
          </cell>
          <cell r="N14724">
            <v>203360</v>
          </cell>
        </row>
        <row r="14725">
          <cell r="M14725">
            <v>1</v>
          </cell>
          <cell r="N14725">
            <v>203360</v>
          </cell>
        </row>
        <row r="14726">
          <cell r="M14726">
            <v>1</v>
          </cell>
          <cell r="N14726">
            <v>203467</v>
          </cell>
        </row>
        <row r="14727">
          <cell r="M14727">
            <v>1</v>
          </cell>
          <cell r="N14727">
            <v>203847</v>
          </cell>
        </row>
        <row r="14728">
          <cell r="M14728">
            <v>1</v>
          </cell>
          <cell r="N14728">
            <v>203986</v>
          </cell>
        </row>
        <row r="14729">
          <cell r="M14729">
            <v>1</v>
          </cell>
          <cell r="N14729">
            <v>203986</v>
          </cell>
        </row>
        <row r="14730">
          <cell r="M14730">
            <v>1</v>
          </cell>
          <cell r="N14730">
            <v>203986</v>
          </cell>
        </row>
        <row r="14731">
          <cell r="M14731">
            <v>1</v>
          </cell>
          <cell r="N14731">
            <v>204278</v>
          </cell>
        </row>
        <row r="14732">
          <cell r="M14732">
            <v>1</v>
          </cell>
          <cell r="N14732">
            <v>204278</v>
          </cell>
        </row>
        <row r="14733">
          <cell r="M14733">
            <v>1</v>
          </cell>
          <cell r="N14733">
            <v>204278</v>
          </cell>
        </row>
        <row r="14734">
          <cell r="M14734">
            <v>1</v>
          </cell>
          <cell r="N14734">
            <v>204517</v>
          </cell>
        </row>
        <row r="14735">
          <cell r="M14735">
            <v>1</v>
          </cell>
          <cell r="N14735">
            <v>204517</v>
          </cell>
        </row>
        <row r="14736">
          <cell r="M14736">
            <v>1</v>
          </cell>
          <cell r="N14736">
            <v>204517</v>
          </cell>
        </row>
        <row r="14737">
          <cell r="M14737">
            <v>1</v>
          </cell>
          <cell r="N14737">
            <v>204517</v>
          </cell>
        </row>
        <row r="14738">
          <cell r="M14738">
            <v>1</v>
          </cell>
          <cell r="N14738">
            <v>204517</v>
          </cell>
        </row>
        <row r="14739">
          <cell r="M14739">
            <v>1</v>
          </cell>
          <cell r="N14739">
            <v>204517</v>
          </cell>
        </row>
        <row r="14740">
          <cell r="M14740">
            <v>1</v>
          </cell>
          <cell r="N14740">
            <v>204517</v>
          </cell>
        </row>
        <row r="14741">
          <cell r="M14741">
            <v>1</v>
          </cell>
          <cell r="N14741">
            <v>204721</v>
          </cell>
        </row>
        <row r="14742">
          <cell r="M14742">
            <v>1</v>
          </cell>
          <cell r="N14742">
            <v>203105</v>
          </cell>
        </row>
        <row r="14743">
          <cell r="M14743">
            <v>1</v>
          </cell>
          <cell r="N14743">
            <v>203105</v>
          </cell>
        </row>
        <row r="14744">
          <cell r="M14744">
            <v>1</v>
          </cell>
          <cell r="N14744">
            <v>203105</v>
          </cell>
        </row>
        <row r="14745">
          <cell r="M14745">
            <v>4</v>
          </cell>
          <cell r="N14745">
            <v>203220</v>
          </cell>
        </row>
        <row r="14746">
          <cell r="M14746">
            <v>4</v>
          </cell>
          <cell r="N14746">
            <v>203220</v>
          </cell>
        </row>
        <row r="14747">
          <cell r="M14747">
            <v>4</v>
          </cell>
          <cell r="N14747">
            <v>203220</v>
          </cell>
        </row>
        <row r="14748">
          <cell r="M14748">
            <v>4</v>
          </cell>
          <cell r="N14748">
            <v>203220</v>
          </cell>
        </row>
        <row r="14749">
          <cell r="M14749">
            <v>4</v>
          </cell>
          <cell r="N14749">
            <v>203221</v>
          </cell>
        </row>
        <row r="14750">
          <cell r="M14750">
            <v>4</v>
          </cell>
          <cell r="N14750">
            <v>203222</v>
          </cell>
        </row>
        <row r="14751">
          <cell r="M14751">
            <v>4</v>
          </cell>
          <cell r="N14751">
            <v>203222</v>
          </cell>
        </row>
        <row r="14752">
          <cell r="M14752">
            <v>4</v>
          </cell>
          <cell r="N14752">
            <v>203222</v>
          </cell>
        </row>
        <row r="14753">
          <cell r="M14753">
            <v>4</v>
          </cell>
          <cell r="N14753">
            <v>203222</v>
          </cell>
        </row>
        <row r="14754">
          <cell r="M14754">
            <v>4</v>
          </cell>
          <cell r="N14754">
            <v>203222</v>
          </cell>
        </row>
        <row r="14755">
          <cell r="M14755">
            <v>4</v>
          </cell>
          <cell r="N14755">
            <v>203222</v>
          </cell>
        </row>
        <row r="14756">
          <cell r="M14756">
            <v>1</v>
          </cell>
          <cell r="N14756">
            <v>203286</v>
          </cell>
        </row>
        <row r="14757">
          <cell r="M14757">
            <v>1</v>
          </cell>
          <cell r="N14757">
            <v>203286</v>
          </cell>
        </row>
        <row r="14758">
          <cell r="M14758">
            <v>1</v>
          </cell>
          <cell r="N14758">
            <v>203286</v>
          </cell>
        </row>
        <row r="14759">
          <cell r="M14759">
            <v>1</v>
          </cell>
          <cell r="N14759">
            <v>203286</v>
          </cell>
        </row>
        <row r="14760">
          <cell r="M14760">
            <v>1</v>
          </cell>
          <cell r="N14760">
            <v>203286</v>
          </cell>
        </row>
        <row r="14761">
          <cell r="M14761">
            <v>1</v>
          </cell>
          <cell r="N14761">
            <v>203286</v>
          </cell>
        </row>
        <row r="14762">
          <cell r="M14762">
            <v>1</v>
          </cell>
          <cell r="N14762">
            <v>203286</v>
          </cell>
        </row>
        <row r="14763">
          <cell r="M14763">
            <v>1</v>
          </cell>
          <cell r="N14763">
            <v>203286</v>
          </cell>
        </row>
        <row r="14764">
          <cell r="M14764">
            <v>1</v>
          </cell>
          <cell r="N14764">
            <v>203468</v>
          </cell>
        </row>
        <row r="14765">
          <cell r="M14765">
            <v>1</v>
          </cell>
          <cell r="N14765">
            <v>204001</v>
          </cell>
        </row>
        <row r="14766">
          <cell r="M14766">
            <v>1</v>
          </cell>
          <cell r="N14766">
            <v>204001</v>
          </cell>
        </row>
        <row r="14767">
          <cell r="M14767">
            <v>1</v>
          </cell>
          <cell r="N14767">
            <v>204001</v>
          </cell>
        </row>
        <row r="14768">
          <cell r="M14768">
            <v>1</v>
          </cell>
          <cell r="N14768">
            <v>204001</v>
          </cell>
        </row>
        <row r="14769">
          <cell r="M14769">
            <v>1</v>
          </cell>
          <cell r="N14769">
            <v>204296</v>
          </cell>
        </row>
        <row r="14770">
          <cell r="M14770">
            <v>1</v>
          </cell>
          <cell r="N14770">
            <v>204296</v>
          </cell>
        </row>
        <row r="14771">
          <cell r="M14771">
            <v>1</v>
          </cell>
          <cell r="N14771">
            <v>204296</v>
          </cell>
        </row>
        <row r="14772">
          <cell r="M14772">
            <v>1</v>
          </cell>
          <cell r="N14772">
            <v>204296</v>
          </cell>
        </row>
        <row r="14773">
          <cell r="M14773">
            <v>1</v>
          </cell>
          <cell r="N14773">
            <v>204296</v>
          </cell>
        </row>
        <row r="14774">
          <cell r="M14774">
            <v>1</v>
          </cell>
          <cell r="N14774">
            <v>204296</v>
          </cell>
        </row>
        <row r="14775">
          <cell r="M14775">
            <v>1</v>
          </cell>
          <cell r="N14775">
            <v>204296</v>
          </cell>
        </row>
        <row r="14776">
          <cell r="M14776">
            <v>1</v>
          </cell>
          <cell r="N14776">
            <v>204296</v>
          </cell>
        </row>
        <row r="14777">
          <cell r="M14777">
            <v>1</v>
          </cell>
          <cell r="N14777">
            <v>204296</v>
          </cell>
        </row>
        <row r="14778">
          <cell r="M14778">
            <v>1</v>
          </cell>
          <cell r="N14778">
            <v>204519</v>
          </cell>
        </row>
        <row r="14779">
          <cell r="M14779">
            <v>1</v>
          </cell>
          <cell r="N14779">
            <v>204519</v>
          </cell>
        </row>
        <row r="14780">
          <cell r="M14780">
            <v>1</v>
          </cell>
          <cell r="N14780">
            <v>204519</v>
          </cell>
        </row>
        <row r="14781">
          <cell r="M14781">
            <v>1</v>
          </cell>
          <cell r="N14781">
            <v>204519</v>
          </cell>
        </row>
        <row r="14782">
          <cell r="M14782">
            <v>1</v>
          </cell>
          <cell r="N14782">
            <v>205310</v>
          </cell>
        </row>
        <row r="14783">
          <cell r="M14783">
            <v>1</v>
          </cell>
          <cell r="N14783" t="str">
            <v>-</v>
          </cell>
        </row>
        <row r="14784">
          <cell r="M14784">
            <v>1</v>
          </cell>
          <cell r="N14784" t="str">
            <v>-</v>
          </cell>
        </row>
        <row r="14785">
          <cell r="M14785">
            <v>2</v>
          </cell>
          <cell r="N14785" t="str">
            <v>-</v>
          </cell>
        </row>
        <row r="14786">
          <cell r="M14786">
            <v>1</v>
          </cell>
          <cell r="N14786" t="str">
            <v>-</v>
          </cell>
        </row>
        <row r="14787">
          <cell r="M14787">
            <v>1</v>
          </cell>
          <cell r="N14787">
            <v>203303</v>
          </cell>
        </row>
        <row r="14788">
          <cell r="M14788">
            <v>1</v>
          </cell>
          <cell r="N14788">
            <v>203303</v>
          </cell>
        </row>
        <row r="14789">
          <cell r="M14789">
            <v>1</v>
          </cell>
          <cell r="N14789">
            <v>203362</v>
          </cell>
        </row>
        <row r="14790">
          <cell r="M14790">
            <v>1</v>
          </cell>
          <cell r="N14790">
            <v>203362</v>
          </cell>
        </row>
        <row r="14791">
          <cell r="M14791">
            <v>1</v>
          </cell>
          <cell r="N14791">
            <v>203362</v>
          </cell>
        </row>
        <row r="14792">
          <cell r="M14792">
            <v>1</v>
          </cell>
          <cell r="N14792">
            <v>203469</v>
          </cell>
        </row>
        <row r="14793">
          <cell r="M14793">
            <v>1</v>
          </cell>
          <cell r="N14793">
            <v>203873</v>
          </cell>
        </row>
        <row r="14794">
          <cell r="M14794">
            <v>1</v>
          </cell>
          <cell r="N14794">
            <v>204303</v>
          </cell>
        </row>
        <row r="14795">
          <cell r="M14795">
            <v>1</v>
          </cell>
          <cell r="N14795" t="str">
            <v>-</v>
          </cell>
        </row>
        <row r="14796">
          <cell r="M14796">
            <v>1</v>
          </cell>
          <cell r="N14796" t="str">
            <v>-</v>
          </cell>
        </row>
        <row r="14797">
          <cell r="M14797">
            <v>2</v>
          </cell>
          <cell r="N14797" t="str">
            <v>-</v>
          </cell>
        </row>
        <row r="14798">
          <cell r="M14798">
            <v>3</v>
          </cell>
          <cell r="N14798">
            <v>203225</v>
          </cell>
        </row>
        <row r="14799">
          <cell r="M14799">
            <v>3</v>
          </cell>
          <cell r="N14799">
            <v>203225</v>
          </cell>
        </row>
        <row r="14800">
          <cell r="M14800">
            <v>1</v>
          </cell>
          <cell r="N14800">
            <v>203308</v>
          </cell>
        </row>
        <row r="14801">
          <cell r="M14801">
            <v>1</v>
          </cell>
          <cell r="N14801">
            <v>203470</v>
          </cell>
        </row>
        <row r="14802">
          <cell r="M14802">
            <v>1</v>
          </cell>
          <cell r="N14802">
            <v>203470</v>
          </cell>
        </row>
        <row r="14803">
          <cell r="M14803">
            <v>1</v>
          </cell>
          <cell r="N14803">
            <v>203470</v>
          </cell>
        </row>
        <row r="14804">
          <cell r="M14804">
            <v>1</v>
          </cell>
          <cell r="N14804">
            <v>203881</v>
          </cell>
        </row>
        <row r="14805">
          <cell r="M14805">
            <v>1</v>
          </cell>
          <cell r="N14805">
            <v>203904</v>
          </cell>
        </row>
        <row r="14806">
          <cell r="M14806">
            <v>1</v>
          </cell>
          <cell r="N14806">
            <v>203904</v>
          </cell>
        </row>
        <row r="14807">
          <cell r="M14807">
            <v>1</v>
          </cell>
          <cell r="N14807">
            <v>204310</v>
          </cell>
        </row>
        <row r="14808">
          <cell r="M14808">
            <v>1</v>
          </cell>
          <cell r="N14808">
            <v>204310</v>
          </cell>
        </row>
        <row r="14809">
          <cell r="M14809">
            <v>1</v>
          </cell>
          <cell r="N14809">
            <v>204310</v>
          </cell>
        </row>
        <row r="14810">
          <cell r="M14810">
            <v>1</v>
          </cell>
          <cell r="N14810">
            <v>204310</v>
          </cell>
        </row>
        <row r="14811">
          <cell r="M14811">
            <v>1</v>
          </cell>
          <cell r="N14811">
            <v>204310</v>
          </cell>
        </row>
        <row r="14812">
          <cell r="M14812">
            <v>1</v>
          </cell>
          <cell r="N14812">
            <v>204310</v>
          </cell>
        </row>
        <row r="14813">
          <cell r="M14813">
            <v>1</v>
          </cell>
          <cell r="N14813">
            <v>204310</v>
          </cell>
        </row>
        <row r="14814">
          <cell r="M14814">
            <v>1</v>
          </cell>
          <cell r="N14814">
            <v>204518</v>
          </cell>
        </row>
        <row r="14815">
          <cell r="M14815">
            <v>1</v>
          </cell>
          <cell r="N14815">
            <v>204518</v>
          </cell>
        </row>
        <row r="14816">
          <cell r="M14816">
            <v>1</v>
          </cell>
          <cell r="N14816">
            <v>204518</v>
          </cell>
        </row>
        <row r="14817">
          <cell r="M14817">
            <v>1</v>
          </cell>
          <cell r="N14817" t="str">
            <v>-</v>
          </cell>
        </row>
        <row r="14818">
          <cell r="M14818">
            <v>1</v>
          </cell>
          <cell r="N14818">
            <v>203259</v>
          </cell>
        </row>
        <row r="14819">
          <cell r="M14819">
            <v>1</v>
          </cell>
          <cell r="N14819">
            <v>203259</v>
          </cell>
        </row>
        <row r="14820">
          <cell r="M14820">
            <v>1</v>
          </cell>
          <cell r="N14820">
            <v>203259</v>
          </cell>
        </row>
        <row r="14821">
          <cell r="M14821">
            <v>1</v>
          </cell>
          <cell r="N14821">
            <v>203259</v>
          </cell>
        </row>
        <row r="14822">
          <cell r="M14822">
            <v>1</v>
          </cell>
          <cell r="N14822">
            <v>203259</v>
          </cell>
        </row>
        <row r="14823">
          <cell r="M14823">
            <v>1</v>
          </cell>
          <cell r="N14823">
            <v>203309</v>
          </cell>
        </row>
        <row r="14824">
          <cell r="M14824">
            <v>1</v>
          </cell>
          <cell r="N14824">
            <v>203309</v>
          </cell>
        </row>
        <row r="14825">
          <cell r="M14825">
            <v>1</v>
          </cell>
          <cell r="N14825">
            <v>203309</v>
          </cell>
        </row>
        <row r="14826">
          <cell r="M14826">
            <v>1</v>
          </cell>
          <cell r="N14826">
            <v>203309</v>
          </cell>
        </row>
        <row r="14827">
          <cell r="M14827">
            <v>1</v>
          </cell>
          <cell r="N14827">
            <v>203364</v>
          </cell>
        </row>
        <row r="14828">
          <cell r="M14828">
            <v>1</v>
          </cell>
          <cell r="N14828">
            <v>203364</v>
          </cell>
        </row>
        <row r="14829">
          <cell r="M14829">
            <v>1</v>
          </cell>
          <cell r="N14829">
            <v>204018</v>
          </cell>
        </row>
        <row r="14830">
          <cell r="M14830">
            <v>1</v>
          </cell>
          <cell r="N14830">
            <v>204018</v>
          </cell>
        </row>
        <row r="14831">
          <cell r="M14831">
            <v>1</v>
          </cell>
          <cell r="N14831">
            <v>204516</v>
          </cell>
        </row>
        <row r="14832">
          <cell r="M14832">
            <v>1</v>
          </cell>
          <cell r="N14832">
            <v>204516</v>
          </cell>
        </row>
        <row r="14833">
          <cell r="M14833">
            <v>1</v>
          </cell>
          <cell r="N14833">
            <v>204516</v>
          </cell>
        </row>
        <row r="14834">
          <cell r="M14834">
            <v>1</v>
          </cell>
          <cell r="N14834" t="str">
            <v>-</v>
          </cell>
        </row>
        <row r="14835">
          <cell r="M14835">
            <v>1</v>
          </cell>
          <cell r="N14835">
            <v>203187</v>
          </cell>
        </row>
        <row r="14836">
          <cell r="M14836">
            <v>1</v>
          </cell>
          <cell r="N14836">
            <v>203187</v>
          </cell>
        </row>
        <row r="14837">
          <cell r="M14837">
            <v>1</v>
          </cell>
          <cell r="N14837">
            <v>203187</v>
          </cell>
        </row>
        <row r="14838">
          <cell r="M14838">
            <v>1</v>
          </cell>
          <cell r="N14838">
            <v>203187</v>
          </cell>
        </row>
        <row r="14839">
          <cell r="M14839">
            <v>1</v>
          </cell>
          <cell r="N14839">
            <v>203187</v>
          </cell>
        </row>
        <row r="14840">
          <cell r="M14840">
            <v>1</v>
          </cell>
          <cell r="N14840">
            <v>203187</v>
          </cell>
        </row>
        <row r="14841">
          <cell r="M14841">
            <v>1</v>
          </cell>
          <cell r="N14841">
            <v>203187</v>
          </cell>
        </row>
        <row r="14842">
          <cell r="M14842">
            <v>1</v>
          </cell>
          <cell r="N14842">
            <v>203187</v>
          </cell>
        </row>
        <row r="14843">
          <cell r="M14843">
            <v>1</v>
          </cell>
          <cell r="N14843">
            <v>203214</v>
          </cell>
        </row>
        <row r="14844">
          <cell r="M14844">
            <v>1</v>
          </cell>
          <cell r="N14844">
            <v>203214</v>
          </cell>
        </row>
        <row r="14845">
          <cell r="M14845">
            <v>1</v>
          </cell>
          <cell r="N14845">
            <v>203345</v>
          </cell>
        </row>
        <row r="14846">
          <cell r="M14846">
            <v>1</v>
          </cell>
          <cell r="N14846">
            <v>203345</v>
          </cell>
        </row>
        <row r="14847">
          <cell r="M14847">
            <v>1</v>
          </cell>
          <cell r="N14847">
            <v>203482</v>
          </cell>
        </row>
        <row r="14848">
          <cell r="M14848">
            <v>1</v>
          </cell>
          <cell r="N14848">
            <v>203852</v>
          </cell>
        </row>
        <row r="14849">
          <cell r="M14849">
            <v>1</v>
          </cell>
          <cell r="N14849">
            <v>203989</v>
          </cell>
        </row>
        <row r="14850">
          <cell r="M14850">
            <v>1</v>
          </cell>
          <cell r="N14850">
            <v>203989</v>
          </cell>
        </row>
        <row r="14851">
          <cell r="M14851">
            <v>1</v>
          </cell>
          <cell r="N14851">
            <v>203989</v>
          </cell>
        </row>
        <row r="14852">
          <cell r="M14852">
            <v>1</v>
          </cell>
          <cell r="N14852">
            <v>203989</v>
          </cell>
        </row>
        <row r="14853">
          <cell r="M14853">
            <v>1</v>
          </cell>
          <cell r="N14853">
            <v>203989</v>
          </cell>
        </row>
        <row r="14854">
          <cell r="M14854">
            <v>1</v>
          </cell>
          <cell r="N14854">
            <v>204283</v>
          </cell>
        </row>
        <row r="14855">
          <cell r="M14855">
            <v>1</v>
          </cell>
          <cell r="N14855">
            <v>204283</v>
          </cell>
        </row>
        <row r="14856">
          <cell r="M14856">
            <v>1</v>
          </cell>
          <cell r="N14856">
            <v>204283</v>
          </cell>
        </row>
        <row r="14857">
          <cell r="M14857">
            <v>1</v>
          </cell>
          <cell r="N14857">
            <v>204283</v>
          </cell>
        </row>
        <row r="14858">
          <cell r="M14858">
            <v>1</v>
          </cell>
          <cell r="N14858">
            <v>204502</v>
          </cell>
        </row>
        <row r="14859">
          <cell r="M14859">
            <v>1</v>
          </cell>
          <cell r="N14859">
            <v>204502</v>
          </cell>
        </row>
        <row r="14860">
          <cell r="M14860">
            <v>1</v>
          </cell>
          <cell r="N14860">
            <v>204502</v>
          </cell>
        </row>
        <row r="14861">
          <cell r="M14861">
            <v>1</v>
          </cell>
          <cell r="N14861">
            <v>204502</v>
          </cell>
        </row>
        <row r="14862">
          <cell r="M14862">
            <v>1</v>
          </cell>
          <cell r="N14862">
            <v>204502</v>
          </cell>
        </row>
        <row r="14863">
          <cell r="M14863">
            <v>1</v>
          </cell>
          <cell r="N14863">
            <v>204502</v>
          </cell>
        </row>
        <row r="14864">
          <cell r="M14864">
            <v>1</v>
          </cell>
          <cell r="N14864">
            <v>203188</v>
          </cell>
        </row>
        <row r="14865">
          <cell r="M14865">
            <v>1</v>
          </cell>
          <cell r="N14865">
            <v>203188</v>
          </cell>
        </row>
        <row r="14866">
          <cell r="M14866">
            <v>1</v>
          </cell>
          <cell r="N14866">
            <v>203188</v>
          </cell>
        </row>
        <row r="14867">
          <cell r="M14867">
            <v>1</v>
          </cell>
          <cell r="N14867">
            <v>203188</v>
          </cell>
        </row>
        <row r="14868">
          <cell r="M14868">
            <v>1</v>
          </cell>
          <cell r="N14868">
            <v>203346</v>
          </cell>
        </row>
        <row r="14869">
          <cell r="M14869">
            <v>1</v>
          </cell>
          <cell r="N14869">
            <v>203465</v>
          </cell>
        </row>
        <row r="14870">
          <cell r="M14870">
            <v>1</v>
          </cell>
          <cell r="N14870">
            <v>203465</v>
          </cell>
        </row>
        <row r="14871">
          <cell r="M14871">
            <v>1</v>
          </cell>
          <cell r="N14871">
            <v>203465</v>
          </cell>
        </row>
        <row r="14872">
          <cell r="M14872">
            <v>1</v>
          </cell>
          <cell r="N14872">
            <v>203465</v>
          </cell>
        </row>
        <row r="14873">
          <cell r="M14873">
            <v>1</v>
          </cell>
          <cell r="N14873">
            <v>203887</v>
          </cell>
        </row>
        <row r="14874">
          <cell r="M14874">
            <v>1</v>
          </cell>
          <cell r="N14874">
            <v>204017</v>
          </cell>
        </row>
        <row r="14875">
          <cell r="M14875">
            <v>1</v>
          </cell>
          <cell r="N14875">
            <v>204017</v>
          </cell>
        </row>
        <row r="14876">
          <cell r="M14876">
            <v>1</v>
          </cell>
          <cell r="N14876">
            <v>204017</v>
          </cell>
        </row>
        <row r="14877">
          <cell r="M14877">
            <v>1</v>
          </cell>
          <cell r="N14877">
            <v>204315</v>
          </cell>
        </row>
        <row r="14878">
          <cell r="M14878">
            <v>1</v>
          </cell>
          <cell r="N14878">
            <v>204315</v>
          </cell>
        </row>
        <row r="14879">
          <cell r="M14879">
            <v>1</v>
          </cell>
          <cell r="N14879">
            <v>204315</v>
          </cell>
        </row>
        <row r="14880">
          <cell r="M14880">
            <v>1</v>
          </cell>
          <cell r="N14880">
            <v>204315</v>
          </cell>
        </row>
        <row r="14881">
          <cell r="M14881">
            <v>1</v>
          </cell>
          <cell r="N14881">
            <v>204315</v>
          </cell>
        </row>
        <row r="14882">
          <cell r="M14882">
            <v>1</v>
          </cell>
          <cell r="N14882">
            <v>204315</v>
          </cell>
        </row>
        <row r="14883">
          <cell r="M14883">
            <v>1</v>
          </cell>
          <cell r="N14883">
            <v>204501</v>
          </cell>
        </row>
        <row r="14884">
          <cell r="M14884">
            <v>1</v>
          </cell>
          <cell r="N14884">
            <v>204501</v>
          </cell>
        </row>
        <row r="14885">
          <cell r="M14885">
            <v>1</v>
          </cell>
          <cell r="N14885">
            <v>204501</v>
          </cell>
        </row>
        <row r="14886">
          <cell r="M14886">
            <v>1</v>
          </cell>
          <cell r="N14886">
            <v>204501</v>
          </cell>
        </row>
        <row r="14887">
          <cell r="M14887">
            <v>1</v>
          </cell>
          <cell r="N14887">
            <v>204501</v>
          </cell>
        </row>
        <row r="14888">
          <cell r="M14888">
            <v>1</v>
          </cell>
          <cell r="N14888">
            <v>204711</v>
          </cell>
        </row>
        <row r="14889">
          <cell r="M14889">
            <v>1</v>
          </cell>
          <cell r="N14889" t="str">
            <v>-</v>
          </cell>
        </row>
        <row r="14890">
          <cell r="M14890">
            <v>1</v>
          </cell>
          <cell r="N14890" t="str">
            <v>-</v>
          </cell>
        </row>
        <row r="14891">
          <cell r="M14891">
            <v>1</v>
          </cell>
          <cell r="N14891">
            <v>203189</v>
          </cell>
        </row>
        <row r="14892">
          <cell r="M14892">
            <v>1</v>
          </cell>
          <cell r="N14892">
            <v>203189</v>
          </cell>
        </row>
        <row r="14893">
          <cell r="M14893">
            <v>1</v>
          </cell>
          <cell r="N14893">
            <v>203189</v>
          </cell>
        </row>
        <row r="14894">
          <cell r="M14894">
            <v>1</v>
          </cell>
          <cell r="N14894">
            <v>203295</v>
          </cell>
        </row>
        <row r="14895">
          <cell r="M14895">
            <v>1</v>
          </cell>
          <cell r="N14895">
            <v>203347</v>
          </cell>
        </row>
        <row r="14896">
          <cell r="M14896">
            <v>1</v>
          </cell>
          <cell r="N14896">
            <v>203466</v>
          </cell>
        </row>
        <row r="14897">
          <cell r="M14897">
            <v>1</v>
          </cell>
          <cell r="N14897">
            <v>203466</v>
          </cell>
        </row>
        <row r="14898">
          <cell r="M14898">
            <v>1</v>
          </cell>
          <cell r="N14898">
            <v>204503</v>
          </cell>
        </row>
        <row r="14899">
          <cell r="M14899">
            <v>1</v>
          </cell>
          <cell r="N14899">
            <v>204503</v>
          </cell>
        </row>
        <row r="14900">
          <cell r="M14900">
            <v>1</v>
          </cell>
          <cell r="N14900">
            <v>204503</v>
          </cell>
        </row>
        <row r="14901">
          <cell r="M14901">
            <v>1</v>
          </cell>
          <cell r="N14901">
            <v>204503</v>
          </cell>
        </row>
        <row r="14902">
          <cell r="M14902">
            <v>1</v>
          </cell>
          <cell r="N14902" t="str">
            <v>-</v>
          </cell>
        </row>
        <row r="14903">
          <cell r="M14903">
            <v>1</v>
          </cell>
          <cell r="N14903" t="str">
            <v>-</v>
          </cell>
        </row>
        <row r="14904">
          <cell r="M14904">
            <v>1</v>
          </cell>
          <cell r="N14904">
            <v>203130</v>
          </cell>
        </row>
        <row r="14905">
          <cell r="M14905">
            <v>1</v>
          </cell>
          <cell r="N14905">
            <v>203357</v>
          </cell>
        </row>
        <row r="14906">
          <cell r="M14906">
            <v>1</v>
          </cell>
          <cell r="N14906">
            <v>203440</v>
          </cell>
        </row>
        <row r="14907">
          <cell r="M14907">
            <v>1</v>
          </cell>
          <cell r="N14907">
            <v>203440</v>
          </cell>
        </row>
        <row r="14908">
          <cell r="M14908">
            <v>1</v>
          </cell>
          <cell r="N14908">
            <v>203440</v>
          </cell>
        </row>
        <row r="14909">
          <cell r="M14909" t="str">
            <v>-</v>
          </cell>
          <cell r="N14909" t="str">
            <v>-</v>
          </cell>
        </row>
        <row r="14910">
          <cell r="M14910">
            <v>1</v>
          </cell>
          <cell r="N14910">
            <v>203223</v>
          </cell>
        </row>
        <row r="14911">
          <cell r="M14911">
            <v>1</v>
          </cell>
          <cell r="N14911">
            <v>203223</v>
          </cell>
        </row>
        <row r="14912">
          <cell r="M14912">
            <v>1</v>
          </cell>
          <cell r="N14912">
            <v>203223</v>
          </cell>
        </row>
        <row r="14913">
          <cell r="M14913">
            <v>1</v>
          </cell>
          <cell r="N14913">
            <v>203223</v>
          </cell>
        </row>
        <row r="14914">
          <cell r="M14914">
            <v>1</v>
          </cell>
          <cell r="N14914">
            <v>203255</v>
          </cell>
        </row>
        <row r="14915">
          <cell r="M14915">
            <v>1</v>
          </cell>
          <cell r="N14915">
            <v>203255</v>
          </cell>
        </row>
        <row r="14916">
          <cell r="M14916">
            <v>1</v>
          </cell>
          <cell r="N14916">
            <v>203358</v>
          </cell>
        </row>
        <row r="14917">
          <cell r="M14917">
            <v>1</v>
          </cell>
          <cell r="N14917">
            <v>203441</v>
          </cell>
        </row>
        <row r="14918">
          <cell r="M14918">
            <v>1</v>
          </cell>
          <cell r="N14918">
            <v>203441</v>
          </cell>
        </row>
        <row r="14919">
          <cell r="M14919">
            <v>1</v>
          </cell>
          <cell r="N14919">
            <v>203441</v>
          </cell>
        </row>
        <row r="14920">
          <cell r="M14920">
            <v>1</v>
          </cell>
          <cell r="N14920">
            <v>203441</v>
          </cell>
        </row>
        <row r="14921">
          <cell r="M14921">
            <v>1</v>
          </cell>
          <cell r="N14921">
            <v>203441</v>
          </cell>
        </row>
        <row r="14922">
          <cell r="M14922">
            <v>1</v>
          </cell>
          <cell r="N14922">
            <v>203441</v>
          </cell>
        </row>
        <row r="14923">
          <cell r="M14923">
            <v>1</v>
          </cell>
          <cell r="N14923">
            <v>203441</v>
          </cell>
        </row>
        <row r="14924">
          <cell r="M14924">
            <v>1</v>
          </cell>
          <cell r="N14924">
            <v>203958</v>
          </cell>
        </row>
        <row r="14925">
          <cell r="M14925">
            <v>1</v>
          </cell>
          <cell r="N14925">
            <v>204015</v>
          </cell>
        </row>
        <row r="14926">
          <cell r="M14926">
            <v>1</v>
          </cell>
          <cell r="N14926">
            <v>204015</v>
          </cell>
        </row>
        <row r="14927">
          <cell r="M14927">
            <v>1</v>
          </cell>
          <cell r="N14927">
            <v>204312</v>
          </cell>
        </row>
        <row r="14928">
          <cell r="M14928">
            <v>1</v>
          </cell>
          <cell r="N14928">
            <v>204312</v>
          </cell>
        </row>
        <row r="14929">
          <cell r="M14929">
            <v>1</v>
          </cell>
          <cell r="N14929">
            <v>204514</v>
          </cell>
        </row>
        <row r="14930">
          <cell r="M14930">
            <v>1</v>
          </cell>
          <cell r="N14930">
            <v>204514</v>
          </cell>
        </row>
        <row r="14931">
          <cell r="M14931">
            <v>1</v>
          </cell>
          <cell r="N14931">
            <v>204514</v>
          </cell>
        </row>
        <row r="14932">
          <cell r="M14932">
            <v>1</v>
          </cell>
          <cell r="N14932">
            <v>204514</v>
          </cell>
        </row>
        <row r="14933">
          <cell r="M14933">
            <v>1</v>
          </cell>
          <cell r="N14933">
            <v>204514</v>
          </cell>
        </row>
        <row r="14934">
          <cell r="M14934">
            <v>1</v>
          </cell>
          <cell r="N14934">
            <v>204514</v>
          </cell>
        </row>
        <row r="14935">
          <cell r="M14935">
            <v>1</v>
          </cell>
          <cell r="N14935">
            <v>204514</v>
          </cell>
        </row>
        <row r="14936">
          <cell r="M14936">
            <v>1</v>
          </cell>
          <cell r="N14936">
            <v>204514</v>
          </cell>
        </row>
        <row r="14937">
          <cell r="M14937">
            <v>1</v>
          </cell>
          <cell r="N14937">
            <v>204514</v>
          </cell>
        </row>
        <row r="14938">
          <cell r="M14938">
            <v>1</v>
          </cell>
          <cell r="N14938">
            <v>204514</v>
          </cell>
        </row>
        <row r="14939">
          <cell r="M14939">
            <v>1</v>
          </cell>
          <cell r="N14939">
            <v>204719</v>
          </cell>
        </row>
        <row r="14940">
          <cell r="M14940">
            <v>1</v>
          </cell>
          <cell r="N14940" t="str">
            <v>-</v>
          </cell>
        </row>
        <row r="14941">
          <cell r="M14941">
            <v>1</v>
          </cell>
          <cell r="N14941">
            <v>203126</v>
          </cell>
        </row>
        <row r="14942">
          <cell r="M14942">
            <v>1</v>
          </cell>
          <cell r="N14942">
            <v>203126</v>
          </cell>
        </row>
        <row r="14943">
          <cell r="M14943">
            <v>1</v>
          </cell>
          <cell r="N14943">
            <v>203195</v>
          </cell>
        </row>
        <row r="14944">
          <cell r="M14944">
            <v>1</v>
          </cell>
          <cell r="N14944">
            <v>203195</v>
          </cell>
        </row>
        <row r="14945">
          <cell r="M14945">
            <v>1</v>
          </cell>
          <cell r="N14945">
            <v>203195</v>
          </cell>
        </row>
        <row r="14946">
          <cell r="M14946">
            <v>1</v>
          </cell>
          <cell r="N14946">
            <v>203195</v>
          </cell>
        </row>
        <row r="14947">
          <cell r="M14947">
            <v>1</v>
          </cell>
          <cell r="N14947">
            <v>203195</v>
          </cell>
        </row>
        <row r="14948">
          <cell r="M14948">
            <v>1</v>
          </cell>
          <cell r="N14948">
            <v>203195</v>
          </cell>
        </row>
        <row r="14949">
          <cell r="M14949">
            <v>3</v>
          </cell>
          <cell r="N14949">
            <v>203216</v>
          </cell>
        </row>
        <row r="14950">
          <cell r="M14950">
            <v>3</v>
          </cell>
          <cell r="N14950">
            <v>203217</v>
          </cell>
        </row>
        <row r="14951">
          <cell r="M14951">
            <v>3</v>
          </cell>
          <cell r="N14951">
            <v>203252</v>
          </cell>
        </row>
        <row r="14952">
          <cell r="M14952">
            <v>3</v>
          </cell>
          <cell r="N14952">
            <v>203252</v>
          </cell>
        </row>
        <row r="14953">
          <cell r="M14953">
            <v>3</v>
          </cell>
          <cell r="N14953">
            <v>203252</v>
          </cell>
        </row>
        <row r="14954">
          <cell r="M14954">
            <v>1</v>
          </cell>
          <cell r="N14954">
            <v>203353</v>
          </cell>
        </row>
        <row r="14955">
          <cell r="M14955">
            <v>1</v>
          </cell>
          <cell r="N14955">
            <v>203353</v>
          </cell>
        </row>
        <row r="14956">
          <cell r="M14956">
            <v>1</v>
          </cell>
          <cell r="N14956">
            <v>203436</v>
          </cell>
        </row>
        <row r="14957">
          <cell r="M14957">
            <v>1</v>
          </cell>
          <cell r="N14957">
            <v>203436</v>
          </cell>
        </row>
        <row r="14958">
          <cell r="M14958">
            <v>1</v>
          </cell>
          <cell r="N14958">
            <v>203436</v>
          </cell>
        </row>
        <row r="14959">
          <cell r="M14959">
            <v>1</v>
          </cell>
          <cell r="N14959">
            <v>203436</v>
          </cell>
        </row>
        <row r="14960">
          <cell r="M14960">
            <v>1</v>
          </cell>
          <cell r="N14960">
            <v>203436</v>
          </cell>
        </row>
        <row r="14961">
          <cell r="M14961">
            <v>1</v>
          </cell>
          <cell r="N14961">
            <v>203436</v>
          </cell>
        </row>
        <row r="14962">
          <cell r="M14962">
            <v>1</v>
          </cell>
          <cell r="N14962">
            <v>203436</v>
          </cell>
        </row>
        <row r="14963">
          <cell r="M14963">
            <v>1</v>
          </cell>
          <cell r="N14963">
            <v>203857</v>
          </cell>
        </row>
        <row r="14964">
          <cell r="M14964">
            <v>1</v>
          </cell>
          <cell r="N14964">
            <v>203857</v>
          </cell>
        </row>
        <row r="14965">
          <cell r="M14965">
            <v>1</v>
          </cell>
          <cell r="N14965">
            <v>203921</v>
          </cell>
        </row>
        <row r="14966">
          <cell r="M14966">
            <v>1</v>
          </cell>
          <cell r="N14966">
            <v>203921</v>
          </cell>
        </row>
        <row r="14967">
          <cell r="M14967">
            <v>1</v>
          </cell>
          <cell r="N14967">
            <v>203993</v>
          </cell>
        </row>
        <row r="14968">
          <cell r="M14968">
            <v>1</v>
          </cell>
          <cell r="N14968">
            <v>203993</v>
          </cell>
        </row>
        <row r="14969">
          <cell r="M14969">
            <v>1</v>
          </cell>
          <cell r="N14969">
            <v>203993</v>
          </cell>
        </row>
        <row r="14970">
          <cell r="M14970">
            <v>1</v>
          </cell>
          <cell r="N14970">
            <v>203993</v>
          </cell>
        </row>
        <row r="14971">
          <cell r="M14971">
            <v>1</v>
          </cell>
          <cell r="N14971">
            <v>204288</v>
          </cell>
        </row>
        <row r="14972">
          <cell r="M14972">
            <v>1</v>
          </cell>
          <cell r="N14972">
            <v>204288</v>
          </cell>
        </row>
        <row r="14973">
          <cell r="M14973">
            <v>1</v>
          </cell>
          <cell r="N14973">
            <v>204288</v>
          </cell>
        </row>
        <row r="14974">
          <cell r="M14974">
            <v>1</v>
          </cell>
          <cell r="N14974">
            <v>204288</v>
          </cell>
        </row>
        <row r="14975">
          <cell r="M14975">
            <v>1</v>
          </cell>
          <cell r="N14975">
            <v>204288</v>
          </cell>
        </row>
        <row r="14976">
          <cell r="M14976">
            <v>1</v>
          </cell>
          <cell r="N14976">
            <v>204288</v>
          </cell>
        </row>
        <row r="14977">
          <cell r="M14977">
            <v>1</v>
          </cell>
          <cell r="N14977">
            <v>204512</v>
          </cell>
        </row>
        <row r="14978">
          <cell r="M14978">
            <v>1</v>
          </cell>
          <cell r="N14978">
            <v>204512</v>
          </cell>
        </row>
        <row r="14979">
          <cell r="M14979">
            <v>1</v>
          </cell>
          <cell r="N14979">
            <v>204512</v>
          </cell>
        </row>
        <row r="14980">
          <cell r="M14980">
            <v>1</v>
          </cell>
          <cell r="N14980">
            <v>204512</v>
          </cell>
        </row>
        <row r="14981">
          <cell r="M14981">
            <v>1</v>
          </cell>
          <cell r="N14981">
            <v>204512</v>
          </cell>
        </row>
        <row r="14982">
          <cell r="M14982">
            <v>1</v>
          </cell>
          <cell r="N14982">
            <v>204704</v>
          </cell>
        </row>
        <row r="14983">
          <cell r="M14983">
            <v>1</v>
          </cell>
          <cell r="N14983">
            <v>204704</v>
          </cell>
        </row>
        <row r="14984">
          <cell r="M14984">
            <v>1</v>
          </cell>
          <cell r="N14984">
            <v>204704</v>
          </cell>
        </row>
        <row r="14985">
          <cell r="M14985">
            <v>1</v>
          </cell>
          <cell r="N14985">
            <v>204704</v>
          </cell>
        </row>
        <row r="14986">
          <cell r="M14986">
            <v>1</v>
          </cell>
          <cell r="N14986">
            <v>203127</v>
          </cell>
        </row>
        <row r="14987">
          <cell r="M14987">
            <v>1</v>
          </cell>
          <cell r="N14987">
            <v>203127</v>
          </cell>
        </row>
        <row r="14988">
          <cell r="M14988">
            <v>1</v>
          </cell>
          <cell r="N14988">
            <v>203127</v>
          </cell>
        </row>
        <row r="14989">
          <cell r="M14989">
            <v>1</v>
          </cell>
          <cell r="N14989">
            <v>203196</v>
          </cell>
        </row>
        <row r="14990">
          <cell r="M14990">
            <v>1</v>
          </cell>
          <cell r="N14990">
            <v>203196</v>
          </cell>
        </row>
        <row r="14991">
          <cell r="M14991">
            <v>1</v>
          </cell>
          <cell r="N14991">
            <v>203354</v>
          </cell>
        </row>
        <row r="14992">
          <cell r="M14992">
            <v>1</v>
          </cell>
          <cell r="N14992">
            <v>203354</v>
          </cell>
        </row>
        <row r="14993">
          <cell r="M14993">
            <v>1</v>
          </cell>
          <cell r="N14993">
            <v>203437</v>
          </cell>
        </row>
        <row r="14994">
          <cell r="M14994">
            <v>1</v>
          </cell>
          <cell r="N14994">
            <v>203437</v>
          </cell>
        </row>
        <row r="14995">
          <cell r="M14995">
            <v>1</v>
          </cell>
          <cell r="N14995">
            <v>203437</v>
          </cell>
        </row>
        <row r="14996">
          <cell r="M14996">
            <v>1</v>
          </cell>
          <cell r="N14996">
            <v>203437</v>
          </cell>
        </row>
        <row r="14997">
          <cell r="M14997">
            <v>1</v>
          </cell>
          <cell r="N14997">
            <v>203437</v>
          </cell>
        </row>
        <row r="14998">
          <cell r="M14998">
            <v>1</v>
          </cell>
          <cell r="N14998">
            <v>203437</v>
          </cell>
        </row>
        <row r="14999">
          <cell r="M14999">
            <v>1</v>
          </cell>
          <cell r="N14999">
            <v>203437</v>
          </cell>
        </row>
        <row r="15000">
          <cell r="M15000">
            <v>1</v>
          </cell>
          <cell r="N15000">
            <v>203437</v>
          </cell>
        </row>
        <row r="15001">
          <cell r="M15001">
            <v>1</v>
          </cell>
          <cell r="N15001">
            <v>203929</v>
          </cell>
        </row>
        <row r="15002">
          <cell r="M15002">
            <v>1</v>
          </cell>
          <cell r="N15002">
            <v>203929</v>
          </cell>
        </row>
        <row r="15003">
          <cell r="M15003">
            <v>1</v>
          </cell>
          <cell r="N15003">
            <v>203929</v>
          </cell>
        </row>
        <row r="15004">
          <cell r="M15004">
            <v>1</v>
          </cell>
          <cell r="N15004">
            <v>203929</v>
          </cell>
        </row>
        <row r="15005">
          <cell r="M15005">
            <v>1</v>
          </cell>
          <cell r="N15005">
            <v>203997</v>
          </cell>
        </row>
        <row r="15006">
          <cell r="M15006">
            <v>1</v>
          </cell>
          <cell r="N15006">
            <v>203997</v>
          </cell>
        </row>
        <row r="15007">
          <cell r="M15007">
            <v>1</v>
          </cell>
          <cell r="N15007">
            <v>203997</v>
          </cell>
        </row>
        <row r="15008">
          <cell r="M15008">
            <v>1</v>
          </cell>
          <cell r="N15008">
            <v>203997</v>
          </cell>
        </row>
        <row r="15009">
          <cell r="M15009">
            <v>1</v>
          </cell>
          <cell r="N15009">
            <v>203997</v>
          </cell>
        </row>
        <row r="15010">
          <cell r="M15010">
            <v>1</v>
          </cell>
          <cell r="N15010">
            <v>204292</v>
          </cell>
        </row>
        <row r="15011">
          <cell r="M15011">
            <v>1</v>
          </cell>
          <cell r="N15011">
            <v>204292</v>
          </cell>
        </row>
        <row r="15012">
          <cell r="M15012">
            <v>1</v>
          </cell>
          <cell r="N15012">
            <v>204292</v>
          </cell>
        </row>
        <row r="15013">
          <cell r="M15013">
            <v>1</v>
          </cell>
          <cell r="N15013">
            <v>204292</v>
          </cell>
        </row>
        <row r="15014">
          <cell r="M15014">
            <v>1</v>
          </cell>
          <cell r="N15014">
            <v>204292</v>
          </cell>
        </row>
        <row r="15015">
          <cell r="M15015">
            <v>1</v>
          </cell>
          <cell r="N15015">
            <v>204292</v>
          </cell>
        </row>
        <row r="15016">
          <cell r="M15016">
            <v>1</v>
          </cell>
          <cell r="N15016">
            <v>204509</v>
          </cell>
        </row>
        <row r="15017">
          <cell r="M15017">
            <v>1</v>
          </cell>
          <cell r="N15017">
            <v>204509</v>
          </cell>
        </row>
        <row r="15018">
          <cell r="M15018">
            <v>1</v>
          </cell>
          <cell r="N15018">
            <v>203197</v>
          </cell>
        </row>
        <row r="15019">
          <cell r="M15019">
            <v>1</v>
          </cell>
          <cell r="N15019">
            <v>203197</v>
          </cell>
        </row>
        <row r="15020">
          <cell r="M15020">
            <v>1</v>
          </cell>
          <cell r="N15020">
            <v>203197</v>
          </cell>
        </row>
        <row r="15021">
          <cell r="M15021">
            <v>2</v>
          </cell>
          <cell r="N15021">
            <v>203300</v>
          </cell>
        </row>
        <row r="15022">
          <cell r="M15022">
            <v>2</v>
          </cell>
          <cell r="N15022">
            <v>203300</v>
          </cell>
        </row>
        <row r="15023">
          <cell r="M15023">
            <v>2</v>
          </cell>
          <cell r="N15023">
            <v>203300</v>
          </cell>
        </row>
        <row r="15024">
          <cell r="M15024">
            <v>2</v>
          </cell>
          <cell r="N15024">
            <v>203301</v>
          </cell>
        </row>
        <row r="15025">
          <cell r="M15025">
            <v>1</v>
          </cell>
          <cell r="N15025">
            <v>203355</v>
          </cell>
        </row>
        <row r="15026">
          <cell r="M15026">
            <v>1</v>
          </cell>
          <cell r="N15026">
            <v>203355</v>
          </cell>
        </row>
        <row r="15027">
          <cell r="M15027">
            <v>1</v>
          </cell>
          <cell r="N15027">
            <v>203355</v>
          </cell>
        </row>
        <row r="15028">
          <cell r="M15028">
            <v>1</v>
          </cell>
          <cell r="N15028">
            <v>203438</v>
          </cell>
        </row>
        <row r="15029">
          <cell r="M15029">
            <v>1</v>
          </cell>
          <cell r="N15029">
            <v>203438</v>
          </cell>
        </row>
        <row r="15030">
          <cell r="M15030">
            <v>1</v>
          </cell>
          <cell r="N15030">
            <v>203438</v>
          </cell>
        </row>
        <row r="15031">
          <cell r="M15031">
            <v>1</v>
          </cell>
          <cell r="N15031">
            <v>203438</v>
          </cell>
        </row>
        <row r="15032">
          <cell r="M15032">
            <v>1</v>
          </cell>
          <cell r="N15032">
            <v>203438</v>
          </cell>
        </row>
        <row r="15033">
          <cell r="M15033">
            <v>1</v>
          </cell>
          <cell r="N15033">
            <v>203438</v>
          </cell>
        </row>
        <row r="15034">
          <cell r="M15034">
            <v>1</v>
          </cell>
          <cell r="N15034">
            <v>203438</v>
          </cell>
        </row>
        <row r="15035">
          <cell r="M15035">
            <v>1</v>
          </cell>
          <cell r="N15035">
            <v>203949</v>
          </cell>
        </row>
        <row r="15036">
          <cell r="M15036">
            <v>1</v>
          </cell>
          <cell r="N15036">
            <v>203949</v>
          </cell>
        </row>
        <row r="15037">
          <cell r="M15037">
            <v>1</v>
          </cell>
          <cell r="N15037">
            <v>204010</v>
          </cell>
        </row>
        <row r="15038">
          <cell r="M15038">
            <v>1</v>
          </cell>
          <cell r="N15038">
            <v>204010</v>
          </cell>
        </row>
        <row r="15039">
          <cell r="M15039">
            <v>1</v>
          </cell>
          <cell r="N15039">
            <v>204010</v>
          </cell>
        </row>
        <row r="15040">
          <cell r="M15040">
            <v>1</v>
          </cell>
          <cell r="N15040">
            <v>204010</v>
          </cell>
        </row>
        <row r="15041">
          <cell r="M15041">
            <v>1</v>
          </cell>
          <cell r="N15041">
            <v>204306</v>
          </cell>
        </row>
        <row r="15042">
          <cell r="M15042">
            <v>1</v>
          </cell>
          <cell r="N15042">
            <v>204306</v>
          </cell>
        </row>
        <row r="15043">
          <cell r="M15043">
            <v>1</v>
          </cell>
          <cell r="N15043">
            <v>204306</v>
          </cell>
        </row>
        <row r="15044">
          <cell r="M15044">
            <v>1</v>
          </cell>
          <cell r="N15044">
            <v>204306</v>
          </cell>
        </row>
        <row r="15045">
          <cell r="M15045">
            <v>1</v>
          </cell>
          <cell r="N15045">
            <v>204306</v>
          </cell>
        </row>
        <row r="15046">
          <cell r="M15046">
            <v>1</v>
          </cell>
          <cell r="N15046">
            <v>204306</v>
          </cell>
        </row>
        <row r="15047">
          <cell r="M15047">
            <v>1</v>
          </cell>
          <cell r="N15047">
            <v>204510</v>
          </cell>
        </row>
        <row r="15048">
          <cell r="M15048">
            <v>1</v>
          </cell>
          <cell r="N15048">
            <v>204510</v>
          </cell>
        </row>
        <row r="15049">
          <cell r="M15049">
            <v>1</v>
          </cell>
          <cell r="N15049">
            <v>204510</v>
          </cell>
        </row>
        <row r="15050">
          <cell r="M15050">
            <v>1</v>
          </cell>
          <cell r="N15050">
            <v>204510</v>
          </cell>
        </row>
        <row r="15051">
          <cell r="M15051">
            <v>1</v>
          </cell>
          <cell r="N15051">
            <v>204510</v>
          </cell>
        </row>
        <row r="15052">
          <cell r="M15052">
            <v>1</v>
          </cell>
          <cell r="N15052">
            <v>204510</v>
          </cell>
        </row>
        <row r="15053">
          <cell r="M15053">
            <v>1</v>
          </cell>
          <cell r="N15053" t="str">
            <v>-</v>
          </cell>
        </row>
        <row r="15054">
          <cell r="M15054">
            <v>1</v>
          </cell>
          <cell r="N15054">
            <v>203198</v>
          </cell>
        </row>
        <row r="15055">
          <cell r="M15055">
            <v>1</v>
          </cell>
          <cell r="N15055">
            <v>203198</v>
          </cell>
        </row>
        <row r="15056">
          <cell r="M15056">
            <v>1</v>
          </cell>
          <cell r="N15056">
            <v>203198</v>
          </cell>
        </row>
        <row r="15057">
          <cell r="M15057">
            <v>1</v>
          </cell>
          <cell r="N15057">
            <v>203198</v>
          </cell>
        </row>
        <row r="15058">
          <cell r="M15058">
            <v>4</v>
          </cell>
          <cell r="N15058">
            <v>203254</v>
          </cell>
        </row>
        <row r="15059">
          <cell r="M15059">
            <v>4</v>
          </cell>
          <cell r="N15059">
            <v>203302</v>
          </cell>
        </row>
        <row r="15060">
          <cell r="M15060">
            <v>4</v>
          </cell>
          <cell r="N15060">
            <v>203304</v>
          </cell>
        </row>
        <row r="15061">
          <cell r="M15061">
            <v>1</v>
          </cell>
          <cell r="N15061">
            <v>203356</v>
          </cell>
        </row>
        <row r="15062">
          <cell r="M15062">
            <v>1</v>
          </cell>
          <cell r="N15062">
            <v>203356</v>
          </cell>
        </row>
        <row r="15063">
          <cell r="M15063">
            <v>1</v>
          </cell>
          <cell r="N15063">
            <v>203439</v>
          </cell>
        </row>
        <row r="15064">
          <cell r="M15064">
            <v>1</v>
          </cell>
          <cell r="N15064">
            <v>203439</v>
          </cell>
        </row>
        <row r="15065">
          <cell r="M15065">
            <v>1</v>
          </cell>
          <cell r="N15065">
            <v>203439</v>
          </cell>
        </row>
        <row r="15066">
          <cell r="M15066">
            <v>1</v>
          </cell>
          <cell r="N15066">
            <v>203439</v>
          </cell>
        </row>
        <row r="15067">
          <cell r="M15067">
            <v>1</v>
          </cell>
          <cell r="N15067">
            <v>203897</v>
          </cell>
        </row>
        <row r="15068">
          <cell r="M15068">
            <v>2</v>
          </cell>
          <cell r="N15068">
            <v>203975</v>
          </cell>
        </row>
        <row r="15069">
          <cell r="M15069">
            <v>2</v>
          </cell>
          <cell r="N15069">
            <v>203976</v>
          </cell>
        </row>
        <row r="15070">
          <cell r="M15070">
            <v>2</v>
          </cell>
          <cell r="N15070">
            <v>203976</v>
          </cell>
        </row>
        <row r="15071">
          <cell r="M15071">
            <v>2</v>
          </cell>
          <cell r="N15071">
            <v>203976</v>
          </cell>
        </row>
        <row r="15072">
          <cell r="M15072">
            <v>1</v>
          </cell>
          <cell r="N15072">
            <v>204025</v>
          </cell>
        </row>
        <row r="15073">
          <cell r="M15073">
            <v>1</v>
          </cell>
          <cell r="N15073">
            <v>204025</v>
          </cell>
        </row>
        <row r="15074">
          <cell r="M15074">
            <v>1</v>
          </cell>
          <cell r="N15074">
            <v>204025</v>
          </cell>
        </row>
        <row r="15075">
          <cell r="M15075">
            <v>1</v>
          </cell>
          <cell r="N15075">
            <v>204239</v>
          </cell>
        </row>
        <row r="15076">
          <cell r="M15076">
            <v>1</v>
          </cell>
          <cell r="N15076">
            <v>204239</v>
          </cell>
        </row>
        <row r="15077">
          <cell r="M15077">
            <v>1</v>
          </cell>
          <cell r="N15077">
            <v>204324</v>
          </cell>
        </row>
        <row r="15078">
          <cell r="M15078">
            <v>1</v>
          </cell>
          <cell r="N15078">
            <v>204324</v>
          </cell>
        </row>
        <row r="15079">
          <cell r="M15079">
            <v>1</v>
          </cell>
          <cell r="N15079">
            <v>204324</v>
          </cell>
        </row>
        <row r="15080">
          <cell r="M15080">
            <v>1</v>
          </cell>
          <cell r="N15080">
            <v>204324</v>
          </cell>
        </row>
        <row r="15081">
          <cell r="M15081">
            <v>1</v>
          </cell>
          <cell r="N15081">
            <v>203175</v>
          </cell>
        </row>
        <row r="15082">
          <cell r="M15082">
            <v>1</v>
          </cell>
          <cell r="N15082">
            <v>203175</v>
          </cell>
        </row>
        <row r="15083">
          <cell r="M15083">
            <v>1</v>
          </cell>
          <cell r="N15083">
            <v>203175</v>
          </cell>
        </row>
        <row r="15084">
          <cell r="M15084">
            <v>1</v>
          </cell>
          <cell r="N15084">
            <v>203175</v>
          </cell>
        </row>
        <row r="15085">
          <cell r="M15085">
            <v>1</v>
          </cell>
          <cell r="N15085">
            <v>203175</v>
          </cell>
        </row>
        <row r="15086">
          <cell r="M15086">
            <v>1</v>
          </cell>
          <cell r="N15086">
            <v>203175</v>
          </cell>
        </row>
        <row r="15087">
          <cell r="M15087">
            <v>1</v>
          </cell>
          <cell r="N15087">
            <v>203288</v>
          </cell>
        </row>
        <row r="15088">
          <cell r="M15088">
            <v>1</v>
          </cell>
          <cell r="N15088">
            <v>203288</v>
          </cell>
        </row>
        <row r="15089">
          <cell r="M15089">
            <v>1</v>
          </cell>
          <cell r="N15089">
            <v>203334</v>
          </cell>
        </row>
        <row r="15090">
          <cell r="M15090">
            <v>1</v>
          </cell>
          <cell r="N15090">
            <v>203334</v>
          </cell>
        </row>
        <row r="15091">
          <cell r="M15091">
            <v>1</v>
          </cell>
          <cell r="N15091">
            <v>203421</v>
          </cell>
        </row>
        <row r="15092">
          <cell r="M15092">
            <v>1</v>
          </cell>
          <cell r="N15092">
            <v>203842</v>
          </cell>
        </row>
        <row r="15093">
          <cell r="M15093">
            <v>1</v>
          </cell>
          <cell r="N15093">
            <v>203842</v>
          </cell>
        </row>
        <row r="15094">
          <cell r="M15094">
            <v>1</v>
          </cell>
          <cell r="N15094">
            <v>203905</v>
          </cell>
        </row>
        <row r="15095">
          <cell r="M15095">
            <v>1</v>
          </cell>
          <cell r="N15095">
            <v>203905</v>
          </cell>
        </row>
        <row r="15096">
          <cell r="M15096">
            <v>1</v>
          </cell>
          <cell r="N15096">
            <v>204273</v>
          </cell>
        </row>
        <row r="15097">
          <cell r="M15097">
            <v>1</v>
          </cell>
          <cell r="N15097">
            <v>204273</v>
          </cell>
        </row>
        <row r="15098">
          <cell r="M15098">
            <v>1</v>
          </cell>
          <cell r="N15098">
            <v>204488</v>
          </cell>
        </row>
        <row r="15099">
          <cell r="M15099">
            <v>1</v>
          </cell>
          <cell r="N15099">
            <v>204488</v>
          </cell>
        </row>
        <row r="15100">
          <cell r="M15100">
            <v>1</v>
          </cell>
          <cell r="N15100">
            <v>204488</v>
          </cell>
        </row>
        <row r="15101">
          <cell r="M15101">
            <v>1</v>
          </cell>
          <cell r="N15101">
            <v>204488</v>
          </cell>
        </row>
        <row r="15102">
          <cell r="M15102">
            <v>1</v>
          </cell>
          <cell r="N15102">
            <v>204488</v>
          </cell>
        </row>
        <row r="15103">
          <cell r="M15103">
            <v>1</v>
          </cell>
          <cell r="N15103">
            <v>203878</v>
          </cell>
        </row>
        <row r="15104">
          <cell r="M15104">
            <v>1</v>
          </cell>
          <cell r="N15104">
            <v>203878</v>
          </cell>
        </row>
        <row r="15105">
          <cell r="M15105">
            <v>1</v>
          </cell>
          <cell r="N15105">
            <v>203878</v>
          </cell>
        </row>
        <row r="15106">
          <cell r="M15106">
            <v>1</v>
          </cell>
          <cell r="N15106">
            <v>204012</v>
          </cell>
        </row>
        <row r="15107">
          <cell r="M15107">
            <v>1</v>
          </cell>
          <cell r="N15107">
            <v>204012</v>
          </cell>
        </row>
        <row r="15108">
          <cell r="M15108">
            <v>1</v>
          </cell>
          <cell r="N15108">
            <v>204012</v>
          </cell>
        </row>
        <row r="15109">
          <cell r="M15109">
            <v>1</v>
          </cell>
          <cell r="N15109">
            <v>204308</v>
          </cell>
        </row>
        <row r="15110">
          <cell r="M15110">
            <v>1</v>
          </cell>
          <cell r="N15110">
            <v>204308</v>
          </cell>
        </row>
        <row r="15111">
          <cell r="M15111">
            <v>1</v>
          </cell>
          <cell r="N15111">
            <v>204308</v>
          </cell>
        </row>
        <row r="15112">
          <cell r="M15112">
            <v>1</v>
          </cell>
          <cell r="N15112">
            <v>204308</v>
          </cell>
        </row>
        <row r="15113">
          <cell r="M15113">
            <v>1</v>
          </cell>
          <cell r="N15113">
            <v>204308</v>
          </cell>
        </row>
        <row r="15114">
          <cell r="M15114">
            <v>1</v>
          </cell>
          <cell r="N15114">
            <v>204308</v>
          </cell>
        </row>
        <row r="15115">
          <cell r="M15115">
            <v>1</v>
          </cell>
          <cell r="N15115">
            <v>204308</v>
          </cell>
        </row>
        <row r="15116">
          <cell r="M15116">
            <v>1</v>
          </cell>
          <cell r="N15116">
            <v>204308</v>
          </cell>
        </row>
        <row r="15117">
          <cell r="M15117">
            <v>1</v>
          </cell>
          <cell r="N15117">
            <v>204308</v>
          </cell>
        </row>
        <row r="15118">
          <cell r="M15118">
            <v>1</v>
          </cell>
          <cell r="N15118">
            <v>204308</v>
          </cell>
        </row>
        <row r="15119">
          <cell r="M15119">
            <v>1</v>
          </cell>
          <cell r="N15119">
            <v>204308</v>
          </cell>
        </row>
        <row r="15120">
          <cell r="M15120">
            <v>1</v>
          </cell>
          <cell r="N15120">
            <v>204308</v>
          </cell>
        </row>
        <row r="15121">
          <cell r="M15121">
            <v>1</v>
          </cell>
          <cell r="N15121">
            <v>204308</v>
          </cell>
        </row>
        <row r="15122">
          <cell r="M15122">
            <v>1</v>
          </cell>
          <cell r="N15122">
            <v>204308</v>
          </cell>
        </row>
        <row r="15123">
          <cell r="M15123">
            <v>1</v>
          </cell>
          <cell r="N15123">
            <v>204308</v>
          </cell>
        </row>
        <row r="15124">
          <cell r="M15124">
            <v>1</v>
          </cell>
          <cell r="N15124" t="str">
            <v>-</v>
          </cell>
        </row>
        <row r="15125">
          <cell r="M15125">
            <v>1</v>
          </cell>
          <cell r="N15125" t="str">
            <v>-</v>
          </cell>
        </row>
        <row r="15126">
          <cell r="M15126">
            <v>1</v>
          </cell>
          <cell r="N15126" t="str">
            <v>-</v>
          </cell>
        </row>
        <row r="15127">
          <cell r="M15127">
            <v>1</v>
          </cell>
          <cell r="N15127">
            <v>203085</v>
          </cell>
        </row>
        <row r="15128">
          <cell r="M15128">
            <v>1</v>
          </cell>
          <cell r="N15128">
            <v>203085</v>
          </cell>
        </row>
        <row r="15129">
          <cell r="M15129">
            <v>1</v>
          </cell>
          <cell r="N15129">
            <v>203085</v>
          </cell>
        </row>
        <row r="15130">
          <cell r="M15130">
            <v>1</v>
          </cell>
          <cell r="N15130">
            <v>203085</v>
          </cell>
        </row>
        <row r="15131">
          <cell r="M15131">
            <v>1</v>
          </cell>
          <cell r="N15131">
            <v>203085</v>
          </cell>
        </row>
        <row r="15132">
          <cell r="M15132">
            <v>1</v>
          </cell>
          <cell r="N15132">
            <v>203165</v>
          </cell>
        </row>
        <row r="15133">
          <cell r="M15133">
            <v>1</v>
          </cell>
          <cell r="N15133">
            <v>203165</v>
          </cell>
        </row>
        <row r="15134">
          <cell r="M15134">
            <v>1</v>
          </cell>
          <cell r="N15134">
            <v>203165</v>
          </cell>
        </row>
        <row r="15135">
          <cell r="M15135">
            <v>1</v>
          </cell>
          <cell r="N15135">
            <v>203165</v>
          </cell>
        </row>
        <row r="15136">
          <cell r="M15136">
            <v>1</v>
          </cell>
          <cell r="N15136">
            <v>203165</v>
          </cell>
        </row>
        <row r="15137">
          <cell r="M15137">
            <v>1</v>
          </cell>
          <cell r="N15137">
            <v>203165</v>
          </cell>
        </row>
        <row r="15138">
          <cell r="M15138">
            <v>1</v>
          </cell>
          <cell r="N15138">
            <v>203206</v>
          </cell>
        </row>
        <row r="15139">
          <cell r="M15139">
            <v>1</v>
          </cell>
          <cell r="N15139">
            <v>203206</v>
          </cell>
        </row>
        <row r="15140">
          <cell r="M15140">
            <v>1</v>
          </cell>
          <cell r="N15140">
            <v>203324</v>
          </cell>
        </row>
        <row r="15141">
          <cell r="M15141">
            <v>1</v>
          </cell>
          <cell r="N15141">
            <v>203324</v>
          </cell>
        </row>
        <row r="15142">
          <cell r="M15142">
            <v>1</v>
          </cell>
          <cell r="N15142">
            <v>203324</v>
          </cell>
        </row>
        <row r="15143">
          <cell r="M15143">
            <v>1</v>
          </cell>
          <cell r="N15143">
            <v>203453</v>
          </cell>
        </row>
        <row r="15144">
          <cell r="M15144">
            <v>1</v>
          </cell>
          <cell r="N15144">
            <v>203453</v>
          </cell>
        </row>
        <row r="15145">
          <cell r="M15145">
            <v>1</v>
          </cell>
          <cell r="N15145">
            <v>203846</v>
          </cell>
        </row>
        <row r="15146">
          <cell r="M15146">
            <v>1</v>
          </cell>
          <cell r="N15146">
            <v>203910</v>
          </cell>
        </row>
        <row r="15147">
          <cell r="M15147">
            <v>1</v>
          </cell>
          <cell r="N15147">
            <v>203910</v>
          </cell>
        </row>
        <row r="15148">
          <cell r="M15148">
            <v>1</v>
          </cell>
          <cell r="N15148">
            <v>203985</v>
          </cell>
        </row>
        <row r="15149">
          <cell r="M15149">
            <v>1</v>
          </cell>
          <cell r="N15149">
            <v>203985</v>
          </cell>
        </row>
        <row r="15150">
          <cell r="M15150">
            <v>1</v>
          </cell>
          <cell r="N15150">
            <v>204277</v>
          </cell>
        </row>
        <row r="15151">
          <cell r="M15151">
            <v>1</v>
          </cell>
          <cell r="N15151">
            <v>204277</v>
          </cell>
        </row>
        <row r="15152">
          <cell r="M15152">
            <v>1</v>
          </cell>
          <cell r="N15152">
            <v>204277</v>
          </cell>
        </row>
        <row r="15153">
          <cell r="M15153">
            <v>1</v>
          </cell>
          <cell r="N15153">
            <v>204277</v>
          </cell>
        </row>
        <row r="15154">
          <cell r="M15154">
            <v>1</v>
          </cell>
          <cell r="N15154">
            <v>204277</v>
          </cell>
        </row>
        <row r="15155">
          <cell r="M15155">
            <v>1</v>
          </cell>
          <cell r="N15155">
            <v>204277</v>
          </cell>
        </row>
        <row r="15156">
          <cell r="M15156">
            <v>1</v>
          </cell>
          <cell r="N15156">
            <v>204277</v>
          </cell>
        </row>
        <row r="15157">
          <cell r="M15157">
            <v>1</v>
          </cell>
          <cell r="N15157">
            <v>204277</v>
          </cell>
        </row>
        <row r="15158">
          <cell r="M15158">
            <v>1</v>
          </cell>
          <cell r="N15158">
            <v>204277</v>
          </cell>
        </row>
        <row r="15159">
          <cell r="M15159">
            <v>1</v>
          </cell>
          <cell r="N15159">
            <v>204277</v>
          </cell>
        </row>
        <row r="15160">
          <cell r="M15160">
            <v>1</v>
          </cell>
          <cell r="N15160">
            <v>204479</v>
          </cell>
        </row>
        <row r="15161">
          <cell r="M15161">
            <v>1</v>
          </cell>
          <cell r="N15161">
            <v>204479</v>
          </cell>
        </row>
        <row r="15162">
          <cell r="M15162">
            <v>1</v>
          </cell>
          <cell r="N15162">
            <v>204479</v>
          </cell>
        </row>
        <row r="15163">
          <cell r="M15163">
            <v>1</v>
          </cell>
          <cell r="N15163">
            <v>204479</v>
          </cell>
        </row>
        <row r="15164">
          <cell r="M15164">
            <v>1</v>
          </cell>
          <cell r="N15164">
            <v>204479</v>
          </cell>
        </row>
        <row r="15165">
          <cell r="M15165">
            <v>1</v>
          </cell>
          <cell r="N15165">
            <v>204479</v>
          </cell>
        </row>
        <row r="15166">
          <cell r="M15166">
            <v>1</v>
          </cell>
          <cell r="N15166">
            <v>204479</v>
          </cell>
        </row>
        <row r="15167">
          <cell r="M15167">
            <v>1</v>
          </cell>
          <cell r="N15167">
            <v>204479</v>
          </cell>
        </row>
        <row r="15168">
          <cell r="M15168">
            <v>1</v>
          </cell>
          <cell r="N15168">
            <v>204479</v>
          </cell>
        </row>
        <row r="15169">
          <cell r="M15169">
            <v>1</v>
          </cell>
          <cell r="N15169">
            <v>203087</v>
          </cell>
        </row>
        <row r="15170">
          <cell r="M15170">
            <v>1</v>
          </cell>
          <cell r="N15170">
            <v>203087</v>
          </cell>
        </row>
        <row r="15171">
          <cell r="M15171">
            <v>1</v>
          </cell>
          <cell r="N15171">
            <v>203087</v>
          </cell>
        </row>
        <row r="15172">
          <cell r="M15172">
            <v>1</v>
          </cell>
          <cell r="N15172">
            <v>203087</v>
          </cell>
        </row>
        <row r="15173">
          <cell r="M15173">
            <v>1</v>
          </cell>
          <cell r="N15173">
            <v>203122</v>
          </cell>
        </row>
        <row r="15174">
          <cell r="M15174">
            <v>1</v>
          </cell>
          <cell r="N15174">
            <v>203122</v>
          </cell>
        </row>
        <row r="15175">
          <cell r="M15175">
            <v>1</v>
          </cell>
          <cell r="N15175">
            <v>203122</v>
          </cell>
        </row>
        <row r="15176">
          <cell r="M15176">
            <v>1</v>
          </cell>
          <cell r="N15176">
            <v>203122</v>
          </cell>
        </row>
        <row r="15177">
          <cell r="M15177">
            <v>1</v>
          </cell>
          <cell r="N15177">
            <v>203122</v>
          </cell>
        </row>
        <row r="15178">
          <cell r="M15178">
            <v>1</v>
          </cell>
          <cell r="N15178">
            <v>203122</v>
          </cell>
        </row>
        <row r="15179">
          <cell r="M15179">
            <v>1</v>
          </cell>
          <cell r="N15179">
            <v>203166</v>
          </cell>
        </row>
        <row r="15180">
          <cell r="M15180">
            <v>1</v>
          </cell>
          <cell r="N15180">
            <v>203166</v>
          </cell>
        </row>
        <row r="15181">
          <cell r="M15181">
            <v>1</v>
          </cell>
          <cell r="N15181">
            <v>203166</v>
          </cell>
        </row>
        <row r="15182">
          <cell r="M15182">
            <v>1</v>
          </cell>
          <cell r="N15182">
            <v>203166</v>
          </cell>
        </row>
        <row r="15183">
          <cell r="M15183">
            <v>1</v>
          </cell>
          <cell r="N15183">
            <v>203236</v>
          </cell>
        </row>
        <row r="15184">
          <cell r="M15184">
            <v>1</v>
          </cell>
          <cell r="N15184">
            <v>203236</v>
          </cell>
        </row>
        <row r="15185">
          <cell r="M15185">
            <v>1</v>
          </cell>
          <cell r="N15185">
            <v>203236</v>
          </cell>
        </row>
        <row r="15186">
          <cell r="M15186">
            <v>1</v>
          </cell>
          <cell r="N15186">
            <v>203236</v>
          </cell>
        </row>
        <row r="15187">
          <cell r="M15187">
            <v>1</v>
          </cell>
          <cell r="N15187">
            <v>203236</v>
          </cell>
        </row>
        <row r="15188">
          <cell r="M15188">
            <v>1</v>
          </cell>
          <cell r="N15188">
            <v>203325</v>
          </cell>
        </row>
        <row r="15189">
          <cell r="M15189">
            <v>1</v>
          </cell>
          <cell r="N15189">
            <v>203325</v>
          </cell>
        </row>
        <row r="15190">
          <cell r="M15190">
            <v>1</v>
          </cell>
          <cell r="N15190">
            <v>203454</v>
          </cell>
        </row>
        <row r="15191">
          <cell r="M15191">
            <v>1</v>
          </cell>
          <cell r="N15191">
            <v>203454</v>
          </cell>
        </row>
        <row r="15192">
          <cell r="M15192">
            <v>1</v>
          </cell>
          <cell r="N15192">
            <v>203454</v>
          </cell>
        </row>
        <row r="15193">
          <cell r="M15193">
            <v>1</v>
          </cell>
          <cell r="N15193">
            <v>203454</v>
          </cell>
        </row>
        <row r="15194">
          <cell r="M15194">
            <v>1</v>
          </cell>
          <cell r="N15194">
            <v>204478</v>
          </cell>
        </row>
        <row r="15195">
          <cell r="M15195">
            <v>1</v>
          </cell>
          <cell r="N15195">
            <v>204478</v>
          </cell>
        </row>
        <row r="15196">
          <cell r="M15196">
            <v>1</v>
          </cell>
          <cell r="N15196">
            <v>204478</v>
          </cell>
        </row>
        <row r="15197">
          <cell r="M15197">
            <v>1</v>
          </cell>
          <cell r="N15197">
            <v>204478</v>
          </cell>
        </row>
        <row r="15198">
          <cell r="M15198">
            <v>1</v>
          </cell>
          <cell r="N15198">
            <v>204478</v>
          </cell>
        </row>
        <row r="15199">
          <cell r="M15199">
            <v>1</v>
          </cell>
          <cell r="N15199">
            <v>204478</v>
          </cell>
        </row>
        <row r="15200">
          <cell r="M15200" t="str">
            <v>-</v>
          </cell>
          <cell r="N15200" t="str">
            <v>-</v>
          </cell>
        </row>
        <row r="15201">
          <cell r="M15201">
            <v>1</v>
          </cell>
          <cell r="N15201">
            <v>210260</v>
          </cell>
        </row>
        <row r="15202">
          <cell r="M15202">
            <v>1</v>
          </cell>
          <cell r="N15202">
            <v>210260</v>
          </cell>
        </row>
        <row r="15203">
          <cell r="M15203">
            <v>1</v>
          </cell>
          <cell r="N15203">
            <v>210294</v>
          </cell>
        </row>
        <row r="15204">
          <cell r="M15204">
            <v>1</v>
          </cell>
          <cell r="N15204">
            <v>210294</v>
          </cell>
        </row>
        <row r="15205">
          <cell r="M15205">
            <v>1</v>
          </cell>
          <cell r="N15205">
            <v>210325</v>
          </cell>
        </row>
        <row r="15206">
          <cell r="M15206">
            <v>1</v>
          </cell>
          <cell r="N15206">
            <v>210325</v>
          </cell>
        </row>
        <row r="15207">
          <cell r="M15207">
            <v>1</v>
          </cell>
          <cell r="N15207">
            <v>210325</v>
          </cell>
        </row>
        <row r="15208">
          <cell r="M15208">
            <v>1</v>
          </cell>
          <cell r="N15208">
            <v>210325</v>
          </cell>
        </row>
        <row r="15209">
          <cell r="M15209">
            <v>1</v>
          </cell>
          <cell r="N15209">
            <v>210328</v>
          </cell>
        </row>
        <row r="15210">
          <cell r="M15210">
            <v>1</v>
          </cell>
          <cell r="N15210">
            <v>210328</v>
          </cell>
        </row>
        <row r="15211">
          <cell r="M15211">
            <v>1</v>
          </cell>
          <cell r="N15211">
            <v>210330</v>
          </cell>
        </row>
        <row r="15212">
          <cell r="M15212">
            <v>1</v>
          </cell>
          <cell r="N15212">
            <v>210330</v>
          </cell>
        </row>
        <row r="15213">
          <cell r="M15213">
            <v>1</v>
          </cell>
          <cell r="N15213">
            <v>210335</v>
          </cell>
        </row>
        <row r="15214">
          <cell r="M15214">
            <v>1</v>
          </cell>
          <cell r="N15214">
            <v>210337</v>
          </cell>
        </row>
        <row r="15215">
          <cell r="M15215">
            <v>1</v>
          </cell>
          <cell r="N15215">
            <v>210337</v>
          </cell>
        </row>
        <row r="15216">
          <cell r="M15216">
            <v>1</v>
          </cell>
          <cell r="N15216">
            <v>210337</v>
          </cell>
        </row>
        <row r="15217">
          <cell r="M15217">
            <v>1</v>
          </cell>
          <cell r="N15217">
            <v>210337</v>
          </cell>
        </row>
        <row r="15218">
          <cell r="M15218">
            <v>1</v>
          </cell>
          <cell r="N15218">
            <v>210343</v>
          </cell>
        </row>
        <row r="15219">
          <cell r="M15219">
            <v>1</v>
          </cell>
          <cell r="N15219">
            <v>210343</v>
          </cell>
        </row>
        <row r="15220">
          <cell r="M15220">
            <v>1</v>
          </cell>
          <cell r="N15220">
            <v>210345</v>
          </cell>
        </row>
        <row r="15221">
          <cell r="M15221">
            <v>1</v>
          </cell>
          <cell r="N15221">
            <v>210345</v>
          </cell>
        </row>
        <row r="15222">
          <cell r="M15222">
            <v>1</v>
          </cell>
          <cell r="N15222">
            <v>210418</v>
          </cell>
        </row>
        <row r="15223">
          <cell r="M15223">
            <v>1</v>
          </cell>
          <cell r="N15223">
            <v>210473</v>
          </cell>
        </row>
        <row r="15224">
          <cell r="M15224">
            <v>1</v>
          </cell>
          <cell r="N15224">
            <v>210473</v>
          </cell>
        </row>
        <row r="15225">
          <cell r="M15225">
            <v>1</v>
          </cell>
          <cell r="N15225">
            <v>210473</v>
          </cell>
        </row>
        <row r="15226">
          <cell r="M15226">
            <v>1</v>
          </cell>
          <cell r="N15226">
            <v>210473</v>
          </cell>
        </row>
        <row r="15227">
          <cell r="M15227">
            <v>1</v>
          </cell>
          <cell r="N15227">
            <v>210473</v>
          </cell>
        </row>
        <row r="15228">
          <cell r="M15228">
            <v>1</v>
          </cell>
          <cell r="N15228">
            <v>210746</v>
          </cell>
        </row>
        <row r="15229">
          <cell r="M15229">
            <v>1</v>
          </cell>
          <cell r="N15229">
            <v>210793</v>
          </cell>
        </row>
        <row r="15230">
          <cell r="M15230">
            <v>2</v>
          </cell>
          <cell r="N15230">
            <v>210808</v>
          </cell>
        </row>
        <row r="15231">
          <cell r="M15231">
            <v>2</v>
          </cell>
          <cell r="N15231">
            <v>210839</v>
          </cell>
        </row>
        <row r="15232">
          <cell r="M15232">
            <v>2</v>
          </cell>
          <cell r="N15232">
            <v>210839</v>
          </cell>
        </row>
        <row r="15233">
          <cell r="M15233">
            <v>2</v>
          </cell>
          <cell r="N15233">
            <v>210869</v>
          </cell>
        </row>
        <row r="15234">
          <cell r="M15234">
            <v>1</v>
          </cell>
          <cell r="N15234">
            <v>210938</v>
          </cell>
        </row>
        <row r="15235">
          <cell r="M15235">
            <v>1</v>
          </cell>
          <cell r="N15235">
            <v>210938</v>
          </cell>
        </row>
        <row r="15236">
          <cell r="M15236">
            <v>1</v>
          </cell>
          <cell r="N15236">
            <v>210938</v>
          </cell>
        </row>
        <row r="15237">
          <cell r="M15237">
            <v>1</v>
          </cell>
          <cell r="N15237">
            <v>210938</v>
          </cell>
        </row>
        <row r="15238">
          <cell r="M15238">
            <v>2</v>
          </cell>
          <cell r="N15238">
            <v>210957</v>
          </cell>
        </row>
        <row r="15239">
          <cell r="M15239">
            <v>2</v>
          </cell>
          <cell r="N15239">
            <v>210958</v>
          </cell>
        </row>
        <row r="15240">
          <cell r="M15240">
            <v>2</v>
          </cell>
          <cell r="N15240">
            <v>210958</v>
          </cell>
        </row>
        <row r="15241">
          <cell r="M15241">
            <v>1</v>
          </cell>
          <cell r="N15241">
            <v>211002</v>
          </cell>
        </row>
        <row r="15242">
          <cell r="M15242">
            <v>1</v>
          </cell>
          <cell r="N15242">
            <v>211002</v>
          </cell>
        </row>
        <row r="15243">
          <cell r="M15243">
            <v>1</v>
          </cell>
          <cell r="N15243">
            <v>210135</v>
          </cell>
        </row>
        <row r="15244">
          <cell r="M15244">
            <v>1</v>
          </cell>
          <cell r="N15244">
            <v>210135</v>
          </cell>
        </row>
        <row r="15245">
          <cell r="M15245">
            <v>1</v>
          </cell>
          <cell r="N15245">
            <v>210135</v>
          </cell>
        </row>
        <row r="15246">
          <cell r="M15246">
            <v>1</v>
          </cell>
          <cell r="N15246">
            <v>210380</v>
          </cell>
        </row>
        <row r="15247">
          <cell r="M15247">
            <v>1</v>
          </cell>
          <cell r="N15247">
            <v>210380</v>
          </cell>
        </row>
        <row r="15248">
          <cell r="M15248">
            <v>1</v>
          </cell>
          <cell r="N15248">
            <v>210380</v>
          </cell>
        </row>
        <row r="15249">
          <cell r="M15249">
            <v>1</v>
          </cell>
          <cell r="N15249">
            <v>210380</v>
          </cell>
        </row>
        <row r="15250">
          <cell r="M15250">
            <v>1</v>
          </cell>
          <cell r="N15250">
            <v>210380</v>
          </cell>
        </row>
        <row r="15251">
          <cell r="M15251">
            <v>1</v>
          </cell>
          <cell r="N15251">
            <v>210380</v>
          </cell>
        </row>
        <row r="15252">
          <cell r="M15252">
            <v>1</v>
          </cell>
          <cell r="N15252">
            <v>210431</v>
          </cell>
        </row>
        <row r="15253">
          <cell r="M15253">
            <v>1</v>
          </cell>
          <cell r="N15253">
            <v>210431</v>
          </cell>
        </row>
        <row r="15254">
          <cell r="M15254">
            <v>1</v>
          </cell>
          <cell r="N15254">
            <v>210431</v>
          </cell>
        </row>
        <row r="15255">
          <cell r="M15255">
            <v>1</v>
          </cell>
          <cell r="N15255">
            <v>210431</v>
          </cell>
        </row>
        <row r="15256">
          <cell r="M15256">
            <v>1</v>
          </cell>
          <cell r="N15256">
            <v>210431</v>
          </cell>
        </row>
        <row r="15257">
          <cell r="M15257">
            <v>1</v>
          </cell>
          <cell r="N15257">
            <v>210431</v>
          </cell>
        </row>
        <row r="15258">
          <cell r="M15258">
            <v>1</v>
          </cell>
          <cell r="N15258">
            <v>210431</v>
          </cell>
        </row>
        <row r="15259">
          <cell r="M15259">
            <v>1</v>
          </cell>
          <cell r="N15259">
            <v>210431</v>
          </cell>
        </row>
        <row r="15260">
          <cell r="M15260">
            <v>1</v>
          </cell>
          <cell r="N15260">
            <v>210431</v>
          </cell>
        </row>
        <row r="15261">
          <cell r="M15261">
            <v>1</v>
          </cell>
          <cell r="N15261">
            <v>210431</v>
          </cell>
        </row>
        <row r="15262">
          <cell r="M15262">
            <v>1</v>
          </cell>
          <cell r="N15262">
            <v>210431</v>
          </cell>
        </row>
        <row r="15263">
          <cell r="M15263">
            <v>1</v>
          </cell>
          <cell r="N15263">
            <v>210431</v>
          </cell>
        </row>
        <row r="15264">
          <cell r="M15264">
            <v>1</v>
          </cell>
          <cell r="N15264">
            <v>210431</v>
          </cell>
        </row>
        <row r="15265">
          <cell r="M15265">
            <v>1</v>
          </cell>
          <cell r="N15265">
            <v>210431</v>
          </cell>
        </row>
        <row r="15266">
          <cell r="M15266">
            <v>1</v>
          </cell>
          <cell r="N15266">
            <v>210431</v>
          </cell>
        </row>
        <row r="15267">
          <cell r="M15267">
            <v>1</v>
          </cell>
          <cell r="N15267">
            <v>210431</v>
          </cell>
        </row>
        <row r="15268">
          <cell r="M15268">
            <v>1</v>
          </cell>
          <cell r="N15268">
            <v>210750</v>
          </cell>
        </row>
        <row r="15269">
          <cell r="M15269">
            <v>1</v>
          </cell>
          <cell r="N15269">
            <v>210750</v>
          </cell>
        </row>
        <row r="15270">
          <cell r="M15270">
            <v>2</v>
          </cell>
          <cell r="N15270">
            <v>210832</v>
          </cell>
        </row>
        <row r="15271">
          <cell r="M15271">
            <v>2</v>
          </cell>
          <cell r="N15271">
            <v>210863</v>
          </cell>
        </row>
        <row r="15272">
          <cell r="M15272">
            <v>2</v>
          </cell>
          <cell r="N15272">
            <v>210863</v>
          </cell>
        </row>
        <row r="15273">
          <cell r="M15273">
            <v>1</v>
          </cell>
          <cell r="N15273">
            <v>210900</v>
          </cell>
        </row>
        <row r="15274">
          <cell r="M15274">
            <v>1</v>
          </cell>
          <cell r="N15274">
            <v>210900</v>
          </cell>
        </row>
        <row r="15275">
          <cell r="M15275">
            <v>1</v>
          </cell>
          <cell r="N15275">
            <v>210900</v>
          </cell>
        </row>
        <row r="15276">
          <cell r="M15276">
            <v>1</v>
          </cell>
          <cell r="N15276">
            <v>210959</v>
          </cell>
        </row>
        <row r="15277">
          <cell r="M15277">
            <v>1</v>
          </cell>
          <cell r="N15277">
            <v>210959</v>
          </cell>
        </row>
        <row r="15278">
          <cell r="M15278">
            <v>1</v>
          </cell>
          <cell r="N15278">
            <v>210959</v>
          </cell>
        </row>
        <row r="15279">
          <cell r="M15279">
            <v>1</v>
          </cell>
          <cell r="N15279">
            <v>210959</v>
          </cell>
        </row>
        <row r="15280">
          <cell r="M15280">
            <v>1</v>
          </cell>
          <cell r="N15280">
            <v>210959</v>
          </cell>
        </row>
        <row r="15281">
          <cell r="M15281">
            <v>1</v>
          </cell>
          <cell r="N15281">
            <v>210959</v>
          </cell>
        </row>
        <row r="15282">
          <cell r="M15282">
            <v>1</v>
          </cell>
          <cell r="N15282">
            <v>210144</v>
          </cell>
        </row>
        <row r="15283">
          <cell r="M15283">
            <v>1</v>
          </cell>
          <cell r="N15283">
            <v>210144</v>
          </cell>
        </row>
        <row r="15284">
          <cell r="M15284">
            <v>1</v>
          </cell>
          <cell r="N15284">
            <v>210144</v>
          </cell>
        </row>
        <row r="15285">
          <cell r="M15285">
            <v>1</v>
          </cell>
          <cell r="N15285">
            <v>210144</v>
          </cell>
        </row>
        <row r="15286">
          <cell r="M15286">
            <v>2</v>
          </cell>
          <cell r="N15286">
            <v>210273</v>
          </cell>
        </row>
        <row r="15287">
          <cell r="M15287">
            <v>2</v>
          </cell>
          <cell r="N15287">
            <v>210273</v>
          </cell>
        </row>
        <row r="15288">
          <cell r="M15288">
            <v>2</v>
          </cell>
          <cell r="N15288">
            <v>210273</v>
          </cell>
        </row>
        <row r="15289">
          <cell r="M15289">
            <v>2</v>
          </cell>
          <cell r="N15289">
            <v>210273</v>
          </cell>
        </row>
        <row r="15290">
          <cell r="M15290">
            <v>2</v>
          </cell>
          <cell r="N15290">
            <v>210273</v>
          </cell>
        </row>
        <row r="15291">
          <cell r="M15291">
            <v>2</v>
          </cell>
          <cell r="N15291">
            <v>210273</v>
          </cell>
        </row>
        <row r="15292">
          <cell r="M15292">
            <v>2</v>
          </cell>
          <cell r="N15292">
            <v>210273</v>
          </cell>
        </row>
        <row r="15293">
          <cell r="M15293">
            <v>2</v>
          </cell>
          <cell r="N15293">
            <v>210273</v>
          </cell>
        </row>
        <row r="15294">
          <cell r="M15294">
            <v>2</v>
          </cell>
          <cell r="N15294">
            <v>210273</v>
          </cell>
        </row>
        <row r="15295">
          <cell r="M15295">
            <v>2</v>
          </cell>
          <cell r="N15295">
            <v>210273</v>
          </cell>
        </row>
        <row r="15296">
          <cell r="M15296">
            <v>2</v>
          </cell>
          <cell r="N15296">
            <v>210273</v>
          </cell>
        </row>
        <row r="15297">
          <cell r="M15297">
            <v>2</v>
          </cell>
          <cell r="N15297">
            <v>210273</v>
          </cell>
        </row>
        <row r="15298">
          <cell r="M15298">
            <v>2</v>
          </cell>
          <cell r="N15298">
            <v>210273</v>
          </cell>
        </row>
        <row r="15299">
          <cell r="M15299">
            <v>2</v>
          </cell>
          <cell r="N15299">
            <v>210273</v>
          </cell>
        </row>
        <row r="15300">
          <cell r="M15300">
            <v>2</v>
          </cell>
          <cell r="N15300">
            <v>210273</v>
          </cell>
        </row>
        <row r="15301">
          <cell r="M15301">
            <v>2</v>
          </cell>
          <cell r="N15301">
            <v>210277</v>
          </cell>
        </row>
        <row r="15302">
          <cell r="M15302">
            <v>2</v>
          </cell>
          <cell r="N15302">
            <v>210277</v>
          </cell>
        </row>
        <row r="15303">
          <cell r="M15303">
            <v>2</v>
          </cell>
          <cell r="N15303">
            <v>210277</v>
          </cell>
        </row>
        <row r="15304">
          <cell r="M15304">
            <v>2</v>
          </cell>
          <cell r="N15304">
            <v>210277</v>
          </cell>
        </row>
        <row r="15305">
          <cell r="M15305">
            <v>1</v>
          </cell>
          <cell r="N15305">
            <v>210374</v>
          </cell>
        </row>
        <row r="15306">
          <cell r="M15306">
            <v>1</v>
          </cell>
          <cell r="N15306">
            <v>210374</v>
          </cell>
        </row>
        <row r="15307">
          <cell r="M15307">
            <v>1</v>
          </cell>
          <cell r="N15307">
            <v>210374</v>
          </cell>
        </row>
        <row r="15308">
          <cell r="M15308">
            <v>1</v>
          </cell>
          <cell r="N15308">
            <v>210374</v>
          </cell>
        </row>
        <row r="15309">
          <cell r="M15309">
            <v>1</v>
          </cell>
          <cell r="N15309">
            <v>210374</v>
          </cell>
        </row>
        <row r="15310">
          <cell r="M15310">
            <v>1</v>
          </cell>
          <cell r="N15310">
            <v>210374</v>
          </cell>
        </row>
        <row r="15311">
          <cell r="M15311">
            <v>1</v>
          </cell>
          <cell r="N15311">
            <v>210433</v>
          </cell>
        </row>
        <row r="15312">
          <cell r="M15312">
            <v>1</v>
          </cell>
          <cell r="N15312">
            <v>210433</v>
          </cell>
        </row>
        <row r="15313">
          <cell r="M15313">
            <v>1</v>
          </cell>
          <cell r="N15313">
            <v>210433</v>
          </cell>
        </row>
        <row r="15314">
          <cell r="M15314">
            <v>1</v>
          </cell>
          <cell r="N15314">
            <v>210433</v>
          </cell>
        </row>
        <row r="15315">
          <cell r="M15315">
            <v>1</v>
          </cell>
          <cell r="N15315">
            <v>210433</v>
          </cell>
        </row>
        <row r="15316">
          <cell r="M15316">
            <v>1</v>
          </cell>
          <cell r="N15316">
            <v>210433</v>
          </cell>
        </row>
        <row r="15317">
          <cell r="M15317">
            <v>1</v>
          </cell>
          <cell r="N15317">
            <v>210433</v>
          </cell>
        </row>
        <row r="15318">
          <cell r="M15318">
            <v>1</v>
          </cell>
          <cell r="N15318">
            <v>210433</v>
          </cell>
        </row>
        <row r="15319">
          <cell r="M15319">
            <v>1</v>
          </cell>
          <cell r="N15319">
            <v>210433</v>
          </cell>
        </row>
        <row r="15320">
          <cell r="M15320">
            <v>1</v>
          </cell>
          <cell r="N15320">
            <v>211564</v>
          </cell>
        </row>
        <row r="15321">
          <cell r="M15321">
            <v>1</v>
          </cell>
          <cell r="N15321">
            <v>211564</v>
          </cell>
        </row>
        <row r="15322">
          <cell r="M15322">
            <v>1</v>
          </cell>
          <cell r="N15322">
            <v>211564</v>
          </cell>
        </row>
        <row r="15323">
          <cell r="M15323">
            <v>1</v>
          </cell>
          <cell r="N15323">
            <v>211564</v>
          </cell>
        </row>
        <row r="15324">
          <cell r="M15324">
            <v>1</v>
          </cell>
          <cell r="N15324">
            <v>211564</v>
          </cell>
        </row>
        <row r="15325">
          <cell r="M15325">
            <v>1</v>
          </cell>
          <cell r="N15325">
            <v>211668</v>
          </cell>
        </row>
        <row r="15326">
          <cell r="M15326">
            <v>1</v>
          </cell>
          <cell r="N15326">
            <v>211668</v>
          </cell>
        </row>
        <row r="15327">
          <cell r="M15327">
            <v>1</v>
          </cell>
          <cell r="N15327">
            <v>211668</v>
          </cell>
        </row>
        <row r="15328">
          <cell r="M15328">
            <v>1</v>
          </cell>
          <cell r="N15328">
            <v>211668</v>
          </cell>
        </row>
        <row r="15329">
          <cell r="M15329">
            <v>1</v>
          </cell>
          <cell r="N15329" t="str">
            <v>-</v>
          </cell>
        </row>
        <row r="15330">
          <cell r="M15330">
            <v>2</v>
          </cell>
          <cell r="N15330" t="str">
            <v>-</v>
          </cell>
        </row>
        <row r="15331">
          <cell r="M15331">
            <v>1</v>
          </cell>
          <cell r="N15331" t="str">
            <v>-</v>
          </cell>
        </row>
        <row r="15332">
          <cell r="M15332">
            <v>1</v>
          </cell>
          <cell r="N15332">
            <v>210229</v>
          </cell>
        </row>
        <row r="15333">
          <cell r="M15333">
            <v>1</v>
          </cell>
          <cell r="N15333">
            <v>210400</v>
          </cell>
        </row>
        <row r="15334">
          <cell r="M15334">
            <v>1</v>
          </cell>
          <cell r="N15334">
            <v>210400</v>
          </cell>
        </row>
        <row r="15335">
          <cell r="M15335">
            <v>1</v>
          </cell>
          <cell r="N15335">
            <v>210400</v>
          </cell>
        </row>
        <row r="15336">
          <cell r="M15336">
            <v>2</v>
          </cell>
          <cell r="N15336">
            <v>210837</v>
          </cell>
        </row>
        <row r="15337">
          <cell r="M15337">
            <v>2</v>
          </cell>
          <cell r="N15337">
            <v>210867</v>
          </cell>
        </row>
        <row r="15338">
          <cell r="M15338">
            <v>2</v>
          </cell>
          <cell r="N15338">
            <v>210867</v>
          </cell>
        </row>
        <row r="15339">
          <cell r="M15339">
            <v>2</v>
          </cell>
          <cell r="N15339">
            <v>210867</v>
          </cell>
        </row>
        <row r="15340">
          <cell r="M15340">
            <v>1</v>
          </cell>
          <cell r="N15340">
            <v>210922</v>
          </cell>
        </row>
        <row r="15341">
          <cell r="M15341">
            <v>1</v>
          </cell>
          <cell r="N15341">
            <v>210922</v>
          </cell>
        </row>
        <row r="15342">
          <cell r="M15342">
            <v>1</v>
          </cell>
          <cell r="N15342">
            <v>210922</v>
          </cell>
        </row>
        <row r="15343">
          <cell r="M15343">
            <v>1</v>
          </cell>
          <cell r="N15343">
            <v>210922</v>
          </cell>
        </row>
        <row r="15344">
          <cell r="M15344">
            <v>1</v>
          </cell>
          <cell r="N15344">
            <v>210922</v>
          </cell>
        </row>
        <row r="15345">
          <cell r="M15345">
            <v>1</v>
          </cell>
          <cell r="N15345">
            <v>210922</v>
          </cell>
        </row>
        <row r="15346">
          <cell r="M15346">
            <v>1</v>
          </cell>
          <cell r="N15346">
            <v>210986</v>
          </cell>
        </row>
        <row r="15347">
          <cell r="M15347">
            <v>1</v>
          </cell>
          <cell r="N15347">
            <v>210986</v>
          </cell>
        </row>
        <row r="15348">
          <cell r="M15348">
            <v>1</v>
          </cell>
          <cell r="N15348">
            <v>210986</v>
          </cell>
        </row>
        <row r="15349">
          <cell r="M15349">
            <v>1</v>
          </cell>
          <cell r="N15349">
            <v>210986</v>
          </cell>
        </row>
        <row r="15350">
          <cell r="M15350">
            <v>1</v>
          </cell>
          <cell r="N15350">
            <v>210986</v>
          </cell>
        </row>
        <row r="15351">
          <cell r="M15351">
            <v>1</v>
          </cell>
          <cell r="N15351">
            <v>210986</v>
          </cell>
        </row>
        <row r="15352">
          <cell r="M15352">
            <v>1</v>
          </cell>
          <cell r="N15352">
            <v>210986</v>
          </cell>
        </row>
        <row r="15353">
          <cell r="M15353">
            <v>1</v>
          </cell>
          <cell r="N15353">
            <v>210986</v>
          </cell>
        </row>
        <row r="15354">
          <cell r="M15354">
            <v>1</v>
          </cell>
          <cell r="N15354">
            <v>211581</v>
          </cell>
        </row>
        <row r="15355">
          <cell r="M15355">
            <v>1</v>
          </cell>
          <cell r="N15355">
            <v>211581</v>
          </cell>
        </row>
        <row r="15356">
          <cell r="M15356">
            <v>1</v>
          </cell>
          <cell r="N15356">
            <v>211581</v>
          </cell>
        </row>
        <row r="15357">
          <cell r="M15357">
            <v>1</v>
          </cell>
          <cell r="N15357">
            <v>211581</v>
          </cell>
        </row>
        <row r="15358">
          <cell r="M15358">
            <v>1</v>
          </cell>
          <cell r="N15358">
            <v>211581</v>
          </cell>
        </row>
        <row r="15359">
          <cell r="M15359">
            <v>1</v>
          </cell>
          <cell r="N15359">
            <v>211581</v>
          </cell>
        </row>
        <row r="15360">
          <cell r="M15360">
            <v>1</v>
          </cell>
          <cell r="N15360">
            <v>211581</v>
          </cell>
        </row>
        <row r="15361">
          <cell r="M15361">
            <v>1</v>
          </cell>
          <cell r="N15361">
            <v>211581</v>
          </cell>
        </row>
        <row r="15362">
          <cell r="M15362">
            <v>1</v>
          </cell>
          <cell r="N15362" t="str">
            <v>-</v>
          </cell>
        </row>
        <row r="15363">
          <cell r="M15363">
            <v>1</v>
          </cell>
          <cell r="N15363">
            <v>210155</v>
          </cell>
        </row>
        <row r="15364">
          <cell r="M15364">
            <v>1</v>
          </cell>
          <cell r="N15364">
            <v>210155</v>
          </cell>
        </row>
        <row r="15365">
          <cell r="M15365">
            <v>1</v>
          </cell>
          <cell r="N15365">
            <v>210155</v>
          </cell>
        </row>
        <row r="15366">
          <cell r="M15366">
            <v>1</v>
          </cell>
          <cell r="N15366">
            <v>210155</v>
          </cell>
        </row>
        <row r="15367">
          <cell r="M15367">
            <v>1</v>
          </cell>
          <cell r="N15367">
            <v>210155</v>
          </cell>
        </row>
        <row r="15368">
          <cell r="M15368">
            <v>1</v>
          </cell>
          <cell r="N15368">
            <v>210235</v>
          </cell>
        </row>
        <row r="15369">
          <cell r="M15369">
            <v>1</v>
          </cell>
          <cell r="N15369">
            <v>210235</v>
          </cell>
        </row>
        <row r="15370">
          <cell r="M15370">
            <v>1</v>
          </cell>
          <cell r="N15370">
            <v>210327</v>
          </cell>
        </row>
        <row r="15371">
          <cell r="M15371">
            <v>1</v>
          </cell>
          <cell r="N15371">
            <v>210327</v>
          </cell>
        </row>
        <row r="15372">
          <cell r="M15372">
            <v>1</v>
          </cell>
          <cell r="N15372">
            <v>210401</v>
          </cell>
        </row>
        <row r="15373">
          <cell r="M15373">
            <v>1</v>
          </cell>
          <cell r="N15373">
            <v>210401</v>
          </cell>
        </row>
        <row r="15374">
          <cell r="M15374">
            <v>1</v>
          </cell>
          <cell r="N15374">
            <v>210456</v>
          </cell>
        </row>
        <row r="15375">
          <cell r="M15375">
            <v>1</v>
          </cell>
          <cell r="N15375">
            <v>210456</v>
          </cell>
        </row>
        <row r="15376">
          <cell r="M15376">
            <v>1</v>
          </cell>
          <cell r="N15376">
            <v>210456</v>
          </cell>
        </row>
        <row r="15377">
          <cell r="M15377">
            <v>1</v>
          </cell>
          <cell r="N15377">
            <v>210456</v>
          </cell>
        </row>
        <row r="15378">
          <cell r="M15378">
            <v>1</v>
          </cell>
          <cell r="N15378">
            <v>210456</v>
          </cell>
        </row>
        <row r="15379">
          <cell r="M15379">
            <v>1</v>
          </cell>
          <cell r="N15379">
            <v>210456</v>
          </cell>
        </row>
        <row r="15380">
          <cell r="M15380">
            <v>1</v>
          </cell>
          <cell r="N15380">
            <v>210456</v>
          </cell>
        </row>
        <row r="15381">
          <cell r="M15381">
            <v>1</v>
          </cell>
          <cell r="N15381">
            <v>210456</v>
          </cell>
        </row>
        <row r="15382">
          <cell r="M15382">
            <v>1</v>
          </cell>
          <cell r="N15382">
            <v>210456</v>
          </cell>
        </row>
        <row r="15383">
          <cell r="M15383">
            <v>2</v>
          </cell>
          <cell r="N15383">
            <v>210838</v>
          </cell>
        </row>
        <row r="15384">
          <cell r="M15384">
            <v>2</v>
          </cell>
          <cell r="N15384">
            <v>210838</v>
          </cell>
        </row>
        <row r="15385">
          <cell r="M15385">
            <v>2</v>
          </cell>
          <cell r="N15385">
            <v>210838</v>
          </cell>
        </row>
        <row r="15386">
          <cell r="M15386">
            <v>2</v>
          </cell>
          <cell r="N15386">
            <v>210868</v>
          </cell>
        </row>
        <row r="15387">
          <cell r="M15387">
            <v>2</v>
          </cell>
          <cell r="N15387">
            <v>210868</v>
          </cell>
        </row>
        <row r="15388">
          <cell r="M15388">
            <v>2</v>
          </cell>
          <cell r="N15388">
            <v>210868</v>
          </cell>
        </row>
        <row r="15389">
          <cell r="M15389">
            <v>2</v>
          </cell>
          <cell r="N15389">
            <v>210868</v>
          </cell>
        </row>
        <row r="15390">
          <cell r="M15390">
            <v>2</v>
          </cell>
          <cell r="N15390">
            <v>210868</v>
          </cell>
        </row>
        <row r="15391">
          <cell r="M15391">
            <v>1</v>
          </cell>
          <cell r="N15391">
            <v>210923</v>
          </cell>
        </row>
        <row r="15392">
          <cell r="M15392">
            <v>1</v>
          </cell>
          <cell r="N15392">
            <v>210923</v>
          </cell>
        </row>
        <row r="15393">
          <cell r="M15393">
            <v>1</v>
          </cell>
          <cell r="N15393">
            <v>210923</v>
          </cell>
        </row>
        <row r="15394">
          <cell r="M15394">
            <v>1</v>
          </cell>
          <cell r="N15394">
            <v>210923</v>
          </cell>
        </row>
        <row r="15395">
          <cell r="M15395">
            <v>1</v>
          </cell>
          <cell r="N15395">
            <v>210923</v>
          </cell>
        </row>
        <row r="15396">
          <cell r="M15396">
            <v>1</v>
          </cell>
          <cell r="N15396">
            <v>210987</v>
          </cell>
        </row>
        <row r="15397">
          <cell r="M15397">
            <v>1</v>
          </cell>
          <cell r="N15397">
            <v>210987</v>
          </cell>
        </row>
        <row r="15398">
          <cell r="M15398">
            <v>1</v>
          </cell>
          <cell r="N15398">
            <v>211582</v>
          </cell>
        </row>
        <row r="15399">
          <cell r="M15399">
            <v>1</v>
          </cell>
          <cell r="N15399">
            <v>211582</v>
          </cell>
        </row>
        <row r="15400">
          <cell r="M15400">
            <v>1</v>
          </cell>
          <cell r="N15400">
            <v>211582</v>
          </cell>
        </row>
        <row r="15401">
          <cell r="M15401">
            <v>1</v>
          </cell>
          <cell r="N15401">
            <v>211582</v>
          </cell>
        </row>
        <row r="15402">
          <cell r="M15402">
            <v>1</v>
          </cell>
          <cell r="N15402">
            <v>211582</v>
          </cell>
        </row>
        <row r="15403">
          <cell r="M15403">
            <v>1</v>
          </cell>
          <cell r="N15403">
            <v>211582</v>
          </cell>
        </row>
        <row r="15404">
          <cell r="M15404">
            <v>1</v>
          </cell>
          <cell r="N15404" t="str">
            <v>-</v>
          </cell>
        </row>
        <row r="15405">
          <cell r="M15405">
            <v>1</v>
          </cell>
          <cell r="N15405">
            <v>210157</v>
          </cell>
        </row>
        <row r="15406">
          <cell r="M15406">
            <v>1</v>
          </cell>
          <cell r="N15406">
            <v>210157</v>
          </cell>
        </row>
        <row r="15407">
          <cell r="M15407">
            <v>1</v>
          </cell>
          <cell r="N15407">
            <v>210157</v>
          </cell>
        </row>
        <row r="15408">
          <cell r="M15408">
            <v>1</v>
          </cell>
          <cell r="N15408">
            <v>210157</v>
          </cell>
        </row>
        <row r="15409">
          <cell r="M15409">
            <v>1</v>
          </cell>
          <cell r="N15409">
            <v>210157</v>
          </cell>
        </row>
        <row r="15410">
          <cell r="M15410">
            <v>1</v>
          </cell>
          <cell r="N15410">
            <v>210157</v>
          </cell>
        </row>
        <row r="15411">
          <cell r="M15411">
            <v>1</v>
          </cell>
          <cell r="N15411">
            <v>210157</v>
          </cell>
        </row>
        <row r="15412">
          <cell r="M15412">
            <v>1</v>
          </cell>
          <cell r="N15412">
            <v>210157</v>
          </cell>
        </row>
        <row r="15413">
          <cell r="M15413">
            <v>1</v>
          </cell>
          <cell r="N15413">
            <v>210227</v>
          </cell>
        </row>
        <row r="15414">
          <cell r="M15414">
            <v>1</v>
          </cell>
          <cell r="N15414">
            <v>210399</v>
          </cell>
        </row>
        <row r="15415">
          <cell r="M15415">
            <v>1</v>
          </cell>
          <cell r="N15415">
            <v>210399</v>
          </cell>
        </row>
        <row r="15416">
          <cell r="M15416">
            <v>1</v>
          </cell>
          <cell r="N15416">
            <v>210399</v>
          </cell>
        </row>
        <row r="15417">
          <cell r="M15417">
            <v>1</v>
          </cell>
          <cell r="N15417">
            <v>210399</v>
          </cell>
        </row>
        <row r="15418">
          <cell r="M15418">
            <v>1</v>
          </cell>
          <cell r="N15418">
            <v>210399</v>
          </cell>
        </row>
        <row r="15419">
          <cell r="M15419">
            <v>1</v>
          </cell>
          <cell r="N15419">
            <v>210399</v>
          </cell>
        </row>
        <row r="15420">
          <cell r="M15420">
            <v>1</v>
          </cell>
          <cell r="N15420">
            <v>210399</v>
          </cell>
        </row>
        <row r="15421">
          <cell r="M15421">
            <v>1</v>
          </cell>
          <cell r="N15421">
            <v>210399</v>
          </cell>
        </row>
        <row r="15422">
          <cell r="M15422">
            <v>1</v>
          </cell>
          <cell r="N15422">
            <v>210399</v>
          </cell>
        </row>
        <row r="15423">
          <cell r="M15423">
            <v>1</v>
          </cell>
          <cell r="N15423">
            <v>210399</v>
          </cell>
        </row>
        <row r="15424">
          <cell r="M15424">
            <v>1</v>
          </cell>
          <cell r="N15424">
            <v>210399</v>
          </cell>
        </row>
        <row r="15425">
          <cell r="M15425">
            <v>1</v>
          </cell>
          <cell r="N15425">
            <v>210399</v>
          </cell>
        </row>
        <row r="15426">
          <cell r="M15426">
            <v>1</v>
          </cell>
          <cell r="N15426">
            <v>210399</v>
          </cell>
        </row>
        <row r="15427">
          <cell r="M15427">
            <v>1</v>
          </cell>
          <cell r="N15427">
            <v>210458</v>
          </cell>
        </row>
        <row r="15428">
          <cell r="M15428">
            <v>1</v>
          </cell>
          <cell r="N15428">
            <v>210458</v>
          </cell>
        </row>
        <row r="15429">
          <cell r="M15429">
            <v>1</v>
          </cell>
          <cell r="N15429">
            <v>210458</v>
          </cell>
        </row>
        <row r="15430">
          <cell r="M15430">
            <v>1</v>
          </cell>
          <cell r="N15430">
            <v>210458</v>
          </cell>
        </row>
        <row r="15431">
          <cell r="M15431">
            <v>1</v>
          </cell>
          <cell r="N15431">
            <v>210744</v>
          </cell>
        </row>
        <row r="15432">
          <cell r="M15432">
            <v>1</v>
          </cell>
          <cell r="N15432">
            <v>210744</v>
          </cell>
        </row>
        <row r="15433">
          <cell r="M15433">
            <v>1</v>
          </cell>
          <cell r="N15433">
            <v>210744</v>
          </cell>
        </row>
        <row r="15434">
          <cell r="M15434">
            <v>1</v>
          </cell>
          <cell r="N15434">
            <v>210744</v>
          </cell>
        </row>
        <row r="15435">
          <cell r="M15435">
            <v>1</v>
          </cell>
          <cell r="N15435">
            <v>210775</v>
          </cell>
        </row>
        <row r="15436">
          <cell r="M15436">
            <v>1</v>
          </cell>
          <cell r="N15436">
            <v>210775</v>
          </cell>
        </row>
        <row r="15437">
          <cell r="M15437">
            <v>2</v>
          </cell>
          <cell r="N15437">
            <v>210836</v>
          </cell>
        </row>
        <row r="15438">
          <cell r="M15438">
            <v>2</v>
          </cell>
          <cell r="N15438">
            <v>210836</v>
          </cell>
        </row>
        <row r="15439">
          <cell r="M15439">
            <v>2</v>
          </cell>
          <cell r="N15439">
            <v>210836</v>
          </cell>
        </row>
        <row r="15440">
          <cell r="M15440">
            <v>2</v>
          </cell>
          <cell r="N15440">
            <v>210866</v>
          </cell>
        </row>
        <row r="15441">
          <cell r="M15441">
            <v>2</v>
          </cell>
          <cell r="N15441">
            <v>210866</v>
          </cell>
        </row>
        <row r="15442">
          <cell r="M15442">
            <v>2</v>
          </cell>
          <cell r="N15442">
            <v>210892</v>
          </cell>
        </row>
        <row r="15443">
          <cell r="M15443">
            <v>2</v>
          </cell>
          <cell r="N15443">
            <v>210893</v>
          </cell>
        </row>
        <row r="15444">
          <cell r="M15444">
            <v>1</v>
          </cell>
          <cell r="N15444">
            <v>210921</v>
          </cell>
        </row>
        <row r="15445">
          <cell r="M15445">
            <v>1</v>
          </cell>
          <cell r="N15445">
            <v>210921</v>
          </cell>
        </row>
        <row r="15446">
          <cell r="M15446">
            <v>1</v>
          </cell>
          <cell r="N15446">
            <v>210921</v>
          </cell>
        </row>
        <row r="15447">
          <cell r="M15447">
            <v>1</v>
          </cell>
          <cell r="N15447">
            <v>210921</v>
          </cell>
        </row>
        <row r="15448">
          <cell r="M15448">
            <v>1</v>
          </cell>
          <cell r="N15448">
            <v>210985</v>
          </cell>
        </row>
        <row r="15449">
          <cell r="M15449">
            <v>1</v>
          </cell>
          <cell r="N15449">
            <v>210985</v>
          </cell>
        </row>
        <row r="15450">
          <cell r="M15450">
            <v>1</v>
          </cell>
          <cell r="N15450">
            <v>210985</v>
          </cell>
        </row>
        <row r="15451">
          <cell r="M15451">
            <v>1</v>
          </cell>
          <cell r="N15451">
            <v>210985</v>
          </cell>
        </row>
        <row r="15452">
          <cell r="M15452">
            <v>1</v>
          </cell>
          <cell r="N15452">
            <v>210985</v>
          </cell>
        </row>
        <row r="15453">
          <cell r="M15453">
            <v>1</v>
          </cell>
          <cell r="N15453">
            <v>210985</v>
          </cell>
        </row>
        <row r="15454">
          <cell r="M15454">
            <v>1</v>
          </cell>
          <cell r="N15454">
            <v>210985</v>
          </cell>
        </row>
        <row r="15455">
          <cell r="M15455">
            <v>1</v>
          </cell>
          <cell r="N15455">
            <v>210985</v>
          </cell>
        </row>
        <row r="15456">
          <cell r="M15456">
            <v>1</v>
          </cell>
          <cell r="N15456">
            <v>211580</v>
          </cell>
        </row>
        <row r="15457">
          <cell r="M15457">
            <v>1</v>
          </cell>
          <cell r="N15457">
            <v>211580</v>
          </cell>
        </row>
        <row r="15458">
          <cell r="M15458">
            <v>1</v>
          </cell>
          <cell r="N15458">
            <v>211580</v>
          </cell>
        </row>
        <row r="15459">
          <cell r="M15459">
            <v>1</v>
          </cell>
          <cell r="N15459">
            <v>210237</v>
          </cell>
        </row>
        <row r="15460">
          <cell r="M15460">
            <v>1</v>
          </cell>
          <cell r="N15460">
            <v>210237</v>
          </cell>
        </row>
        <row r="15461">
          <cell r="M15461">
            <v>1</v>
          </cell>
          <cell r="N15461">
            <v>210255</v>
          </cell>
        </row>
        <row r="15462">
          <cell r="M15462">
            <v>1</v>
          </cell>
          <cell r="N15462">
            <v>210255</v>
          </cell>
        </row>
        <row r="15463">
          <cell r="M15463">
            <v>1</v>
          </cell>
          <cell r="N15463">
            <v>210255</v>
          </cell>
        </row>
        <row r="15464">
          <cell r="M15464">
            <v>1</v>
          </cell>
          <cell r="N15464">
            <v>210255</v>
          </cell>
        </row>
        <row r="15465">
          <cell r="M15465">
            <v>1</v>
          </cell>
          <cell r="N15465">
            <v>210255</v>
          </cell>
        </row>
        <row r="15466">
          <cell r="M15466">
            <v>1</v>
          </cell>
          <cell r="N15466">
            <v>210268</v>
          </cell>
        </row>
        <row r="15467">
          <cell r="M15467">
            <v>1</v>
          </cell>
          <cell r="N15467">
            <v>210268</v>
          </cell>
        </row>
        <row r="15468">
          <cell r="M15468">
            <v>1</v>
          </cell>
          <cell r="N15468">
            <v>210268</v>
          </cell>
        </row>
        <row r="15469">
          <cell r="M15469">
            <v>1</v>
          </cell>
          <cell r="N15469">
            <v>210484</v>
          </cell>
        </row>
        <row r="15470">
          <cell r="M15470">
            <v>1</v>
          </cell>
          <cell r="N15470">
            <v>210805</v>
          </cell>
        </row>
        <row r="15471">
          <cell r="M15471">
            <v>1</v>
          </cell>
          <cell r="N15471">
            <v>210950</v>
          </cell>
        </row>
        <row r="15472">
          <cell r="M15472">
            <v>1</v>
          </cell>
          <cell r="N15472">
            <v>210950</v>
          </cell>
        </row>
        <row r="15473">
          <cell r="M15473">
            <v>1</v>
          </cell>
          <cell r="N15473">
            <v>210950</v>
          </cell>
        </row>
        <row r="15474">
          <cell r="M15474">
            <v>1</v>
          </cell>
          <cell r="N15474">
            <v>210950</v>
          </cell>
        </row>
        <row r="15475">
          <cell r="M15475">
            <v>1</v>
          </cell>
          <cell r="N15475">
            <v>211015</v>
          </cell>
        </row>
        <row r="15476">
          <cell r="M15476">
            <v>1</v>
          </cell>
          <cell r="N15476">
            <v>211015</v>
          </cell>
        </row>
        <row r="15477">
          <cell r="M15477">
            <v>1</v>
          </cell>
          <cell r="N15477">
            <v>211015</v>
          </cell>
        </row>
        <row r="15478">
          <cell r="M15478">
            <v>1</v>
          </cell>
          <cell r="N15478">
            <v>211015</v>
          </cell>
        </row>
        <row r="15479">
          <cell r="M15479">
            <v>1</v>
          </cell>
          <cell r="N15479">
            <v>211015</v>
          </cell>
        </row>
        <row r="15480">
          <cell r="M15480">
            <v>1</v>
          </cell>
          <cell r="N15480" t="str">
            <v>-</v>
          </cell>
        </row>
        <row r="15481">
          <cell r="M15481">
            <v>1</v>
          </cell>
          <cell r="N15481">
            <v>210101</v>
          </cell>
        </row>
        <row r="15482">
          <cell r="M15482">
            <v>1</v>
          </cell>
          <cell r="N15482">
            <v>210101</v>
          </cell>
        </row>
        <row r="15483">
          <cell r="M15483">
            <v>1</v>
          </cell>
          <cell r="N15483">
            <v>210122</v>
          </cell>
        </row>
        <row r="15484">
          <cell r="M15484">
            <v>1</v>
          </cell>
          <cell r="N15484">
            <v>210122</v>
          </cell>
        </row>
        <row r="15485">
          <cell r="M15485">
            <v>1</v>
          </cell>
          <cell r="N15485">
            <v>210210</v>
          </cell>
        </row>
        <row r="15486">
          <cell r="M15486">
            <v>1</v>
          </cell>
          <cell r="N15486">
            <v>210210</v>
          </cell>
        </row>
        <row r="15487">
          <cell r="M15487">
            <v>1</v>
          </cell>
          <cell r="N15487">
            <v>210387</v>
          </cell>
        </row>
        <row r="15488">
          <cell r="M15488">
            <v>1</v>
          </cell>
          <cell r="N15488">
            <v>210387</v>
          </cell>
        </row>
        <row r="15489">
          <cell r="M15489">
            <v>1</v>
          </cell>
          <cell r="N15489">
            <v>210444</v>
          </cell>
        </row>
        <row r="15490">
          <cell r="M15490">
            <v>1</v>
          </cell>
          <cell r="N15490">
            <v>210444</v>
          </cell>
        </row>
        <row r="15491">
          <cell r="M15491">
            <v>1</v>
          </cell>
          <cell r="N15491">
            <v>210444</v>
          </cell>
        </row>
        <row r="15492">
          <cell r="M15492">
            <v>1</v>
          </cell>
          <cell r="N15492">
            <v>210444</v>
          </cell>
        </row>
        <row r="15493">
          <cell r="M15493">
            <v>1</v>
          </cell>
          <cell r="N15493">
            <v>210444</v>
          </cell>
        </row>
        <row r="15494">
          <cell r="M15494">
            <v>1</v>
          </cell>
          <cell r="N15494">
            <v>210444</v>
          </cell>
        </row>
        <row r="15495">
          <cell r="M15495">
            <v>1</v>
          </cell>
          <cell r="N15495">
            <v>210765</v>
          </cell>
        </row>
        <row r="15496">
          <cell r="M15496">
            <v>1</v>
          </cell>
          <cell r="N15496">
            <v>210765</v>
          </cell>
        </row>
        <row r="15497">
          <cell r="M15497">
            <v>1</v>
          </cell>
          <cell r="N15497">
            <v>210834</v>
          </cell>
        </row>
        <row r="15498">
          <cell r="M15498">
            <v>1</v>
          </cell>
          <cell r="N15498">
            <v>210834</v>
          </cell>
        </row>
        <row r="15499">
          <cell r="M15499">
            <v>1</v>
          </cell>
          <cell r="N15499">
            <v>210834</v>
          </cell>
        </row>
        <row r="15500">
          <cell r="M15500">
            <v>1</v>
          </cell>
          <cell r="N15500">
            <v>210912</v>
          </cell>
        </row>
        <row r="15501">
          <cell r="M15501">
            <v>1</v>
          </cell>
          <cell r="N15501">
            <v>210912</v>
          </cell>
        </row>
        <row r="15502">
          <cell r="M15502">
            <v>1</v>
          </cell>
          <cell r="N15502">
            <v>210912</v>
          </cell>
        </row>
        <row r="15503">
          <cell r="M15503">
            <v>1</v>
          </cell>
          <cell r="N15503">
            <v>210912</v>
          </cell>
        </row>
        <row r="15504">
          <cell r="M15504">
            <v>1</v>
          </cell>
          <cell r="N15504">
            <v>210912</v>
          </cell>
        </row>
        <row r="15505">
          <cell r="M15505">
            <v>1</v>
          </cell>
          <cell r="N15505">
            <v>210973</v>
          </cell>
        </row>
        <row r="15506">
          <cell r="M15506">
            <v>1</v>
          </cell>
          <cell r="N15506">
            <v>210973</v>
          </cell>
        </row>
        <row r="15507">
          <cell r="M15507">
            <v>1</v>
          </cell>
          <cell r="N15507">
            <v>210973</v>
          </cell>
        </row>
        <row r="15508">
          <cell r="M15508">
            <v>1</v>
          </cell>
          <cell r="N15508">
            <v>210973</v>
          </cell>
        </row>
        <row r="15509">
          <cell r="M15509">
            <v>1</v>
          </cell>
          <cell r="N15509">
            <v>210973</v>
          </cell>
        </row>
        <row r="15510">
          <cell r="M15510">
            <v>1</v>
          </cell>
          <cell r="N15510">
            <v>211527</v>
          </cell>
        </row>
        <row r="15511">
          <cell r="M15511">
            <v>1</v>
          </cell>
          <cell r="N15511">
            <v>211528</v>
          </cell>
        </row>
        <row r="15512">
          <cell r="M15512">
            <v>1</v>
          </cell>
          <cell r="N15512">
            <v>211529</v>
          </cell>
        </row>
        <row r="15513">
          <cell r="M15513">
            <v>1</v>
          </cell>
          <cell r="N15513">
            <v>211529</v>
          </cell>
        </row>
        <row r="15514">
          <cell r="M15514">
            <v>1</v>
          </cell>
          <cell r="N15514">
            <v>211531</v>
          </cell>
        </row>
        <row r="15515">
          <cell r="M15515">
            <v>1</v>
          </cell>
          <cell r="N15515">
            <v>211531</v>
          </cell>
        </row>
        <row r="15516">
          <cell r="M15516">
            <v>1</v>
          </cell>
          <cell r="N15516">
            <v>211531</v>
          </cell>
        </row>
        <row r="15517">
          <cell r="M15517">
            <v>1</v>
          </cell>
          <cell r="N15517">
            <v>211531</v>
          </cell>
        </row>
        <row r="15518">
          <cell r="M15518">
            <v>1</v>
          </cell>
          <cell r="N15518">
            <v>211531</v>
          </cell>
        </row>
        <row r="15519">
          <cell r="M15519">
            <v>1</v>
          </cell>
          <cell r="N15519">
            <v>211578</v>
          </cell>
        </row>
        <row r="15520">
          <cell r="M15520">
            <v>1</v>
          </cell>
          <cell r="N15520">
            <v>211578</v>
          </cell>
        </row>
        <row r="15521">
          <cell r="M15521">
            <v>1</v>
          </cell>
          <cell r="N15521">
            <v>211578</v>
          </cell>
        </row>
        <row r="15522">
          <cell r="M15522">
            <v>1</v>
          </cell>
          <cell r="N15522">
            <v>211578</v>
          </cell>
        </row>
        <row r="15523">
          <cell r="M15523">
            <v>1</v>
          </cell>
          <cell r="N15523">
            <v>211578</v>
          </cell>
        </row>
        <row r="15524">
          <cell r="M15524">
            <v>1</v>
          </cell>
          <cell r="N15524">
            <v>211578</v>
          </cell>
        </row>
        <row r="15525">
          <cell r="M15525">
            <v>1</v>
          </cell>
          <cell r="N15525">
            <v>210124</v>
          </cell>
        </row>
        <row r="15526">
          <cell r="M15526">
            <v>1</v>
          </cell>
          <cell r="N15526">
            <v>210124</v>
          </cell>
        </row>
        <row r="15527">
          <cell r="M15527">
            <v>1</v>
          </cell>
          <cell r="N15527">
            <v>210124</v>
          </cell>
        </row>
        <row r="15528">
          <cell r="M15528">
            <v>1</v>
          </cell>
          <cell r="N15528">
            <v>210136</v>
          </cell>
        </row>
        <row r="15529">
          <cell r="M15529">
            <v>1</v>
          </cell>
          <cell r="N15529">
            <v>210136</v>
          </cell>
        </row>
        <row r="15530">
          <cell r="M15530">
            <v>1</v>
          </cell>
          <cell r="N15530">
            <v>210136</v>
          </cell>
        </row>
        <row r="15531">
          <cell r="M15531">
            <v>1</v>
          </cell>
          <cell r="N15531">
            <v>210136</v>
          </cell>
        </row>
        <row r="15532">
          <cell r="M15532">
            <v>1</v>
          </cell>
          <cell r="N15532">
            <v>210136</v>
          </cell>
        </row>
        <row r="15533">
          <cell r="M15533">
            <v>1</v>
          </cell>
          <cell r="N15533">
            <v>210136</v>
          </cell>
        </row>
        <row r="15534">
          <cell r="M15534">
            <v>2</v>
          </cell>
          <cell r="N15534">
            <v>210200</v>
          </cell>
        </row>
        <row r="15535">
          <cell r="M15535">
            <v>2</v>
          </cell>
          <cell r="N15535">
            <v>210200</v>
          </cell>
        </row>
        <row r="15536">
          <cell r="M15536">
            <v>2</v>
          </cell>
          <cell r="N15536">
            <v>210200</v>
          </cell>
        </row>
        <row r="15537">
          <cell r="M15537">
            <v>2</v>
          </cell>
          <cell r="N15537">
            <v>210200</v>
          </cell>
        </row>
        <row r="15538">
          <cell r="M15538">
            <v>2</v>
          </cell>
          <cell r="N15538">
            <v>210200</v>
          </cell>
        </row>
        <row r="15539">
          <cell r="M15539">
            <v>2</v>
          </cell>
          <cell r="N15539">
            <v>210200</v>
          </cell>
        </row>
        <row r="15540">
          <cell r="M15540">
            <v>2</v>
          </cell>
          <cell r="N15540">
            <v>210200</v>
          </cell>
        </row>
        <row r="15541">
          <cell r="M15541">
            <v>2</v>
          </cell>
          <cell r="N15541">
            <v>210200</v>
          </cell>
        </row>
        <row r="15542">
          <cell r="M15542">
            <v>2</v>
          </cell>
          <cell r="N15542">
            <v>210214</v>
          </cell>
        </row>
        <row r="15543">
          <cell r="M15543">
            <v>2</v>
          </cell>
          <cell r="N15543">
            <v>210214</v>
          </cell>
        </row>
        <row r="15544">
          <cell r="M15544">
            <v>2</v>
          </cell>
          <cell r="N15544">
            <v>210214</v>
          </cell>
        </row>
        <row r="15545">
          <cell r="M15545">
            <v>2</v>
          </cell>
          <cell r="N15545">
            <v>210214</v>
          </cell>
        </row>
        <row r="15546">
          <cell r="M15546">
            <v>2</v>
          </cell>
          <cell r="N15546">
            <v>210214</v>
          </cell>
        </row>
        <row r="15547">
          <cell r="M15547">
            <v>1</v>
          </cell>
          <cell r="N15547">
            <v>210215</v>
          </cell>
        </row>
        <row r="15548">
          <cell r="M15548">
            <v>1</v>
          </cell>
          <cell r="N15548">
            <v>210215</v>
          </cell>
        </row>
        <row r="15549">
          <cell r="M15549">
            <v>1</v>
          </cell>
          <cell r="N15549">
            <v>210215</v>
          </cell>
        </row>
        <row r="15550">
          <cell r="M15550">
            <v>1</v>
          </cell>
          <cell r="N15550">
            <v>210215</v>
          </cell>
        </row>
        <row r="15551">
          <cell r="M15551">
            <v>1</v>
          </cell>
          <cell r="N15551">
            <v>210215</v>
          </cell>
        </row>
        <row r="15552">
          <cell r="M15552">
            <v>1</v>
          </cell>
          <cell r="N15552">
            <v>210215</v>
          </cell>
        </row>
        <row r="15553">
          <cell r="M15553">
            <v>1</v>
          </cell>
          <cell r="N15553">
            <v>210215</v>
          </cell>
        </row>
        <row r="15554">
          <cell r="M15554">
            <v>1</v>
          </cell>
          <cell r="N15554">
            <v>210215</v>
          </cell>
        </row>
        <row r="15555">
          <cell r="M15555">
            <v>1</v>
          </cell>
          <cell r="N15555">
            <v>210310</v>
          </cell>
        </row>
        <row r="15556">
          <cell r="M15556">
            <v>1</v>
          </cell>
          <cell r="N15556">
            <v>210310</v>
          </cell>
        </row>
        <row r="15557">
          <cell r="M15557">
            <v>1</v>
          </cell>
          <cell r="N15557">
            <v>210310</v>
          </cell>
        </row>
        <row r="15558">
          <cell r="M15558">
            <v>1</v>
          </cell>
          <cell r="N15558">
            <v>210388</v>
          </cell>
        </row>
        <row r="15559">
          <cell r="M15559">
            <v>1</v>
          </cell>
          <cell r="N15559">
            <v>210388</v>
          </cell>
        </row>
        <row r="15560">
          <cell r="M15560">
            <v>1</v>
          </cell>
          <cell r="N15560">
            <v>210388</v>
          </cell>
        </row>
        <row r="15561">
          <cell r="M15561">
            <v>1</v>
          </cell>
          <cell r="N15561">
            <v>210388</v>
          </cell>
        </row>
        <row r="15562">
          <cell r="M15562">
            <v>1</v>
          </cell>
          <cell r="N15562">
            <v>210388</v>
          </cell>
        </row>
        <row r="15563">
          <cell r="M15563">
            <v>1</v>
          </cell>
          <cell r="N15563">
            <v>210388</v>
          </cell>
        </row>
        <row r="15564">
          <cell r="M15564">
            <v>1</v>
          </cell>
          <cell r="N15564">
            <v>210388</v>
          </cell>
        </row>
        <row r="15565">
          <cell r="M15565">
            <v>1</v>
          </cell>
          <cell r="N15565">
            <v>210388</v>
          </cell>
        </row>
        <row r="15566">
          <cell r="M15566">
            <v>1</v>
          </cell>
          <cell r="N15566">
            <v>210388</v>
          </cell>
        </row>
        <row r="15567">
          <cell r="M15567">
            <v>1</v>
          </cell>
          <cell r="N15567">
            <v>210388</v>
          </cell>
        </row>
        <row r="15568">
          <cell r="M15568">
            <v>1</v>
          </cell>
          <cell r="N15568">
            <v>210445</v>
          </cell>
        </row>
        <row r="15569">
          <cell r="M15569">
            <v>1</v>
          </cell>
          <cell r="N15569">
            <v>210445</v>
          </cell>
        </row>
        <row r="15570">
          <cell r="M15570">
            <v>1</v>
          </cell>
          <cell r="N15570">
            <v>210445</v>
          </cell>
        </row>
        <row r="15571">
          <cell r="M15571">
            <v>1</v>
          </cell>
          <cell r="N15571">
            <v>210445</v>
          </cell>
        </row>
        <row r="15572">
          <cell r="M15572">
            <v>1</v>
          </cell>
          <cell r="N15572">
            <v>210445</v>
          </cell>
        </row>
        <row r="15573">
          <cell r="M15573">
            <v>1</v>
          </cell>
          <cell r="N15573">
            <v>210445</v>
          </cell>
        </row>
        <row r="15574">
          <cell r="M15574">
            <v>1</v>
          </cell>
          <cell r="N15574">
            <v>210445</v>
          </cell>
        </row>
        <row r="15575">
          <cell r="M15575">
            <v>1</v>
          </cell>
          <cell r="N15575">
            <v>210445</v>
          </cell>
        </row>
        <row r="15576">
          <cell r="M15576">
            <v>1</v>
          </cell>
          <cell r="N15576">
            <v>210445</v>
          </cell>
        </row>
        <row r="15577">
          <cell r="M15577">
            <v>1</v>
          </cell>
          <cell r="N15577">
            <v>210445</v>
          </cell>
        </row>
        <row r="15578">
          <cell r="M15578">
            <v>1</v>
          </cell>
          <cell r="N15578">
            <v>210445</v>
          </cell>
        </row>
        <row r="15579">
          <cell r="M15579">
            <v>1</v>
          </cell>
          <cell r="N15579">
            <v>210766</v>
          </cell>
        </row>
        <row r="15580">
          <cell r="M15580">
            <v>1</v>
          </cell>
          <cell r="N15580">
            <v>210766</v>
          </cell>
        </row>
        <row r="15581">
          <cell r="M15581">
            <v>2</v>
          </cell>
          <cell r="N15581">
            <v>210835</v>
          </cell>
        </row>
        <row r="15582">
          <cell r="M15582">
            <v>2</v>
          </cell>
          <cell r="N15582">
            <v>210835</v>
          </cell>
        </row>
        <row r="15583">
          <cell r="M15583">
            <v>2</v>
          </cell>
          <cell r="N15583">
            <v>210835</v>
          </cell>
        </row>
        <row r="15584">
          <cell r="M15584">
            <v>2</v>
          </cell>
          <cell r="N15584">
            <v>210835</v>
          </cell>
        </row>
        <row r="15585">
          <cell r="M15585">
            <v>2</v>
          </cell>
          <cell r="N15585">
            <v>210835</v>
          </cell>
        </row>
        <row r="15586">
          <cell r="M15586">
            <v>2</v>
          </cell>
          <cell r="N15586">
            <v>210835</v>
          </cell>
        </row>
        <row r="15587">
          <cell r="M15587">
            <v>2</v>
          </cell>
          <cell r="N15587">
            <v>210835</v>
          </cell>
        </row>
        <row r="15588">
          <cell r="M15588">
            <v>2</v>
          </cell>
          <cell r="N15588">
            <v>210865</v>
          </cell>
        </row>
        <row r="15589">
          <cell r="M15589">
            <v>2</v>
          </cell>
          <cell r="N15589">
            <v>210865</v>
          </cell>
        </row>
        <row r="15590">
          <cell r="M15590">
            <v>2</v>
          </cell>
          <cell r="N15590">
            <v>210865</v>
          </cell>
        </row>
        <row r="15591">
          <cell r="M15591">
            <v>2</v>
          </cell>
          <cell r="N15591">
            <v>210865</v>
          </cell>
        </row>
        <row r="15592">
          <cell r="M15592">
            <v>2</v>
          </cell>
          <cell r="N15592">
            <v>210865</v>
          </cell>
        </row>
        <row r="15593">
          <cell r="M15593">
            <v>1</v>
          </cell>
          <cell r="N15593">
            <v>210913</v>
          </cell>
        </row>
        <row r="15594">
          <cell r="M15594">
            <v>1</v>
          </cell>
          <cell r="N15594">
            <v>210913</v>
          </cell>
        </row>
        <row r="15595">
          <cell r="M15595">
            <v>1</v>
          </cell>
          <cell r="N15595">
            <v>210913</v>
          </cell>
        </row>
        <row r="15596">
          <cell r="M15596">
            <v>1</v>
          </cell>
          <cell r="N15596">
            <v>210913</v>
          </cell>
        </row>
        <row r="15597">
          <cell r="M15597">
            <v>1</v>
          </cell>
          <cell r="N15597">
            <v>210913</v>
          </cell>
        </row>
        <row r="15598">
          <cell r="M15598">
            <v>1</v>
          </cell>
          <cell r="N15598">
            <v>210913</v>
          </cell>
        </row>
        <row r="15599">
          <cell r="M15599">
            <v>1</v>
          </cell>
          <cell r="N15599">
            <v>210974</v>
          </cell>
        </row>
        <row r="15600">
          <cell r="M15600">
            <v>1</v>
          </cell>
          <cell r="N15600">
            <v>210974</v>
          </cell>
        </row>
        <row r="15601">
          <cell r="M15601">
            <v>1</v>
          </cell>
          <cell r="N15601">
            <v>210974</v>
          </cell>
        </row>
        <row r="15602">
          <cell r="M15602">
            <v>1</v>
          </cell>
          <cell r="N15602">
            <v>210974</v>
          </cell>
        </row>
        <row r="15603">
          <cell r="M15603">
            <v>1</v>
          </cell>
          <cell r="N15603">
            <v>210974</v>
          </cell>
        </row>
        <row r="15604">
          <cell r="M15604">
            <v>1</v>
          </cell>
          <cell r="N15604">
            <v>210974</v>
          </cell>
        </row>
        <row r="15605">
          <cell r="M15605">
            <v>1</v>
          </cell>
          <cell r="N15605">
            <v>210974</v>
          </cell>
        </row>
        <row r="15606">
          <cell r="M15606">
            <v>1</v>
          </cell>
          <cell r="N15606">
            <v>210974</v>
          </cell>
        </row>
        <row r="15607">
          <cell r="M15607">
            <v>1</v>
          </cell>
          <cell r="N15607">
            <v>210974</v>
          </cell>
        </row>
        <row r="15608">
          <cell r="M15608">
            <v>1</v>
          </cell>
          <cell r="N15608">
            <v>210974</v>
          </cell>
        </row>
        <row r="15609">
          <cell r="M15609">
            <v>1</v>
          </cell>
          <cell r="N15609">
            <v>210974</v>
          </cell>
        </row>
        <row r="15610">
          <cell r="M15610">
            <v>1</v>
          </cell>
          <cell r="N15610">
            <v>211579</v>
          </cell>
        </row>
        <row r="15611">
          <cell r="M15611">
            <v>1</v>
          </cell>
          <cell r="N15611">
            <v>211579</v>
          </cell>
        </row>
        <row r="15612">
          <cell r="M15612">
            <v>1</v>
          </cell>
          <cell r="N15612">
            <v>211579</v>
          </cell>
        </row>
        <row r="15613">
          <cell r="M15613">
            <v>1</v>
          </cell>
          <cell r="N15613">
            <v>211579</v>
          </cell>
        </row>
        <row r="15614">
          <cell r="M15614">
            <v>1</v>
          </cell>
          <cell r="N15614">
            <v>211579</v>
          </cell>
        </row>
        <row r="15615">
          <cell r="M15615">
            <v>1</v>
          </cell>
          <cell r="N15615">
            <v>211579</v>
          </cell>
        </row>
        <row r="15616">
          <cell r="M15616">
            <v>1</v>
          </cell>
          <cell r="N15616">
            <v>211579</v>
          </cell>
        </row>
        <row r="15617">
          <cell r="M15617">
            <v>1</v>
          </cell>
          <cell r="N15617">
            <v>211579</v>
          </cell>
        </row>
        <row r="15618">
          <cell r="M15618">
            <v>1</v>
          </cell>
          <cell r="N15618">
            <v>211579</v>
          </cell>
        </row>
        <row r="15619">
          <cell r="M15619">
            <v>1</v>
          </cell>
          <cell r="N15619">
            <v>211579</v>
          </cell>
        </row>
        <row r="15620">
          <cell r="M15620">
            <v>1</v>
          </cell>
          <cell r="N15620">
            <v>211579</v>
          </cell>
        </row>
        <row r="15621">
          <cell r="M15621">
            <v>6</v>
          </cell>
          <cell r="N15621">
            <v>210117</v>
          </cell>
        </row>
        <row r="15622">
          <cell r="M15622">
            <v>6</v>
          </cell>
          <cell r="N15622">
            <v>210119</v>
          </cell>
        </row>
        <row r="15623">
          <cell r="M15623">
            <v>6</v>
          </cell>
          <cell r="N15623">
            <v>210120</v>
          </cell>
        </row>
        <row r="15624">
          <cell r="M15624">
            <v>6</v>
          </cell>
          <cell r="N15624">
            <v>210121</v>
          </cell>
        </row>
        <row r="15625">
          <cell r="M15625">
            <v>6</v>
          </cell>
          <cell r="N15625">
            <v>210121</v>
          </cell>
        </row>
        <row r="15626">
          <cell r="M15626">
            <v>6</v>
          </cell>
          <cell r="N15626">
            <v>210123</v>
          </cell>
        </row>
        <row r="15627">
          <cell r="M15627">
            <v>1</v>
          </cell>
          <cell r="N15627">
            <v>210126</v>
          </cell>
        </row>
        <row r="15628">
          <cell r="M15628">
            <v>1</v>
          </cell>
          <cell r="N15628">
            <v>210126</v>
          </cell>
        </row>
        <row r="15629">
          <cell r="M15629">
            <v>1</v>
          </cell>
          <cell r="N15629">
            <v>210126</v>
          </cell>
        </row>
        <row r="15630">
          <cell r="M15630">
            <v>1</v>
          </cell>
          <cell r="N15630">
            <v>210126</v>
          </cell>
        </row>
        <row r="15631">
          <cell r="M15631">
            <v>6</v>
          </cell>
          <cell r="N15631">
            <v>210134</v>
          </cell>
        </row>
        <row r="15632">
          <cell r="M15632">
            <v>1</v>
          </cell>
          <cell r="N15632">
            <v>210203</v>
          </cell>
        </row>
        <row r="15633">
          <cell r="M15633">
            <v>1</v>
          </cell>
          <cell r="N15633">
            <v>210203</v>
          </cell>
        </row>
        <row r="15634">
          <cell r="M15634">
            <v>1</v>
          </cell>
          <cell r="N15634">
            <v>210203</v>
          </cell>
        </row>
        <row r="15635">
          <cell r="M15635">
            <v>1</v>
          </cell>
          <cell r="N15635">
            <v>210203</v>
          </cell>
        </row>
        <row r="15636">
          <cell r="M15636">
            <v>1</v>
          </cell>
          <cell r="N15636">
            <v>210203</v>
          </cell>
        </row>
        <row r="15637">
          <cell r="M15637">
            <v>4</v>
          </cell>
          <cell r="N15637">
            <v>210274</v>
          </cell>
        </row>
        <row r="15638">
          <cell r="M15638">
            <v>4</v>
          </cell>
          <cell r="N15638">
            <v>210274</v>
          </cell>
        </row>
        <row r="15639">
          <cell r="M15639">
            <v>4</v>
          </cell>
          <cell r="N15639">
            <v>210274</v>
          </cell>
        </row>
        <row r="15640">
          <cell r="M15640">
            <v>4</v>
          </cell>
          <cell r="N15640">
            <v>210274</v>
          </cell>
        </row>
        <row r="15641">
          <cell r="M15641">
            <v>4</v>
          </cell>
          <cell r="N15641">
            <v>210314</v>
          </cell>
        </row>
        <row r="15642">
          <cell r="M15642">
            <v>4</v>
          </cell>
          <cell r="N15642">
            <v>210315</v>
          </cell>
        </row>
        <row r="15643">
          <cell r="M15643">
            <v>4</v>
          </cell>
          <cell r="N15643">
            <v>210315</v>
          </cell>
        </row>
        <row r="15644">
          <cell r="M15644">
            <v>4</v>
          </cell>
          <cell r="N15644">
            <v>210315</v>
          </cell>
        </row>
        <row r="15645">
          <cell r="M15645">
            <v>4</v>
          </cell>
          <cell r="N15645">
            <v>210315</v>
          </cell>
        </row>
        <row r="15646">
          <cell r="M15646">
            <v>4</v>
          </cell>
          <cell r="N15646">
            <v>210315</v>
          </cell>
        </row>
        <row r="15647">
          <cell r="M15647">
            <v>1</v>
          </cell>
          <cell r="N15647">
            <v>210389</v>
          </cell>
        </row>
        <row r="15648">
          <cell r="M15648">
            <v>1</v>
          </cell>
          <cell r="N15648">
            <v>210446</v>
          </cell>
        </row>
        <row r="15649">
          <cell r="M15649">
            <v>1</v>
          </cell>
          <cell r="N15649">
            <v>210446</v>
          </cell>
        </row>
        <row r="15650">
          <cell r="M15650">
            <v>1</v>
          </cell>
          <cell r="N15650">
            <v>210446</v>
          </cell>
        </row>
        <row r="15651">
          <cell r="M15651">
            <v>1</v>
          </cell>
          <cell r="N15651">
            <v>210446</v>
          </cell>
        </row>
        <row r="15652">
          <cell r="M15652" t="str">
            <v>-</v>
          </cell>
          <cell r="N15652" t="str">
            <v>-</v>
          </cell>
        </row>
        <row r="15653">
          <cell r="M15653">
            <v>1</v>
          </cell>
          <cell r="N15653" t="str">
            <v>-</v>
          </cell>
        </row>
        <row r="15654">
          <cell r="M15654">
            <v>1</v>
          </cell>
          <cell r="N15654">
            <v>210149</v>
          </cell>
        </row>
        <row r="15655">
          <cell r="M15655">
            <v>1</v>
          </cell>
          <cell r="N15655">
            <v>210170</v>
          </cell>
        </row>
        <row r="15656">
          <cell r="M15656">
            <v>1</v>
          </cell>
          <cell r="N15656">
            <v>210408</v>
          </cell>
        </row>
        <row r="15657">
          <cell r="M15657">
            <v>1</v>
          </cell>
          <cell r="N15657">
            <v>210464</v>
          </cell>
        </row>
        <row r="15658">
          <cell r="M15658">
            <v>1</v>
          </cell>
          <cell r="N15658">
            <v>210464</v>
          </cell>
        </row>
        <row r="15659">
          <cell r="M15659">
            <v>1</v>
          </cell>
          <cell r="N15659">
            <v>210464</v>
          </cell>
        </row>
        <row r="15660">
          <cell r="M15660">
            <v>1</v>
          </cell>
          <cell r="N15660">
            <v>210464</v>
          </cell>
        </row>
        <row r="15661">
          <cell r="M15661">
            <v>1</v>
          </cell>
          <cell r="N15661">
            <v>210464</v>
          </cell>
        </row>
        <row r="15662">
          <cell r="M15662">
            <v>1</v>
          </cell>
          <cell r="N15662">
            <v>210464</v>
          </cell>
        </row>
        <row r="15663">
          <cell r="M15663">
            <v>2</v>
          </cell>
          <cell r="N15663">
            <v>210826</v>
          </cell>
        </row>
        <row r="15664">
          <cell r="M15664">
            <v>2</v>
          </cell>
          <cell r="N15664">
            <v>210877</v>
          </cell>
        </row>
        <row r="15665">
          <cell r="M15665">
            <v>2</v>
          </cell>
          <cell r="N15665">
            <v>210877</v>
          </cell>
        </row>
        <row r="15666">
          <cell r="M15666">
            <v>1</v>
          </cell>
          <cell r="N15666">
            <v>210929</v>
          </cell>
        </row>
        <row r="15667">
          <cell r="M15667">
            <v>1</v>
          </cell>
          <cell r="N15667">
            <v>210992</v>
          </cell>
        </row>
        <row r="15668">
          <cell r="M15668">
            <v>1</v>
          </cell>
          <cell r="N15668">
            <v>210992</v>
          </cell>
        </row>
        <row r="15669">
          <cell r="M15669">
            <v>1</v>
          </cell>
          <cell r="N15669">
            <v>211575</v>
          </cell>
        </row>
        <row r="15670">
          <cell r="M15670">
            <v>1</v>
          </cell>
          <cell r="N15670">
            <v>211575</v>
          </cell>
        </row>
        <row r="15671">
          <cell r="M15671">
            <v>1</v>
          </cell>
          <cell r="N15671">
            <v>211575</v>
          </cell>
        </row>
        <row r="15672">
          <cell r="M15672">
            <v>1</v>
          </cell>
          <cell r="N15672">
            <v>211575</v>
          </cell>
        </row>
        <row r="15673">
          <cell r="M15673">
            <v>1</v>
          </cell>
          <cell r="N15673">
            <v>211575</v>
          </cell>
        </row>
        <row r="15674">
          <cell r="M15674">
            <v>1</v>
          </cell>
          <cell r="N15674">
            <v>211575</v>
          </cell>
        </row>
        <row r="15675">
          <cell r="M15675">
            <v>1</v>
          </cell>
          <cell r="N15675">
            <v>211575</v>
          </cell>
        </row>
        <row r="15676">
          <cell r="M15676">
            <v>1</v>
          </cell>
          <cell r="N15676" t="str">
            <v>-</v>
          </cell>
        </row>
        <row r="15677">
          <cell r="M15677">
            <v>1</v>
          </cell>
          <cell r="N15677" t="str">
            <v>-</v>
          </cell>
        </row>
        <row r="15678">
          <cell r="M15678">
            <v>1</v>
          </cell>
          <cell r="N15678" t="str">
            <v>-</v>
          </cell>
        </row>
        <row r="15679">
          <cell r="M15679">
            <v>1</v>
          </cell>
          <cell r="N15679">
            <v>210172</v>
          </cell>
        </row>
        <row r="15680">
          <cell r="M15680">
            <v>1</v>
          </cell>
          <cell r="N15680">
            <v>210172</v>
          </cell>
        </row>
        <row r="15681">
          <cell r="M15681">
            <v>1</v>
          </cell>
          <cell r="N15681">
            <v>210245</v>
          </cell>
        </row>
        <row r="15682">
          <cell r="M15682">
            <v>1</v>
          </cell>
          <cell r="N15682">
            <v>210245</v>
          </cell>
        </row>
        <row r="15683">
          <cell r="M15683">
            <v>1</v>
          </cell>
          <cell r="N15683">
            <v>210245</v>
          </cell>
        </row>
        <row r="15684">
          <cell r="M15684">
            <v>1</v>
          </cell>
          <cell r="N15684">
            <v>210245</v>
          </cell>
        </row>
        <row r="15685">
          <cell r="M15685">
            <v>1</v>
          </cell>
          <cell r="N15685">
            <v>210245</v>
          </cell>
        </row>
        <row r="15686">
          <cell r="M15686">
            <v>1</v>
          </cell>
          <cell r="N15686">
            <v>210245</v>
          </cell>
        </row>
        <row r="15687">
          <cell r="M15687">
            <v>1</v>
          </cell>
          <cell r="N15687">
            <v>210409</v>
          </cell>
        </row>
        <row r="15688">
          <cell r="M15688">
            <v>1</v>
          </cell>
          <cell r="N15688">
            <v>210409</v>
          </cell>
        </row>
        <row r="15689">
          <cell r="M15689">
            <v>1</v>
          </cell>
          <cell r="N15689">
            <v>210409</v>
          </cell>
        </row>
        <row r="15690">
          <cell r="M15690">
            <v>1</v>
          </cell>
          <cell r="N15690">
            <v>210409</v>
          </cell>
        </row>
        <row r="15691">
          <cell r="M15691">
            <v>1</v>
          </cell>
          <cell r="N15691">
            <v>210409</v>
          </cell>
        </row>
        <row r="15692">
          <cell r="M15692">
            <v>1</v>
          </cell>
          <cell r="N15692">
            <v>210409</v>
          </cell>
        </row>
        <row r="15693">
          <cell r="M15693">
            <v>1</v>
          </cell>
          <cell r="N15693">
            <v>210409</v>
          </cell>
        </row>
        <row r="15694">
          <cell r="M15694">
            <v>1</v>
          </cell>
          <cell r="N15694">
            <v>210409</v>
          </cell>
        </row>
        <row r="15695">
          <cell r="M15695">
            <v>1</v>
          </cell>
          <cell r="N15695">
            <v>210465</v>
          </cell>
        </row>
        <row r="15696">
          <cell r="M15696">
            <v>1</v>
          </cell>
          <cell r="N15696">
            <v>210465</v>
          </cell>
        </row>
        <row r="15697">
          <cell r="M15697">
            <v>1</v>
          </cell>
          <cell r="N15697">
            <v>210465</v>
          </cell>
        </row>
        <row r="15698">
          <cell r="M15698">
            <v>1</v>
          </cell>
          <cell r="N15698">
            <v>210465</v>
          </cell>
        </row>
        <row r="15699">
          <cell r="M15699">
            <v>1</v>
          </cell>
          <cell r="N15699">
            <v>210465</v>
          </cell>
        </row>
        <row r="15700">
          <cell r="M15700">
            <v>1</v>
          </cell>
          <cell r="N15700">
            <v>210465</v>
          </cell>
        </row>
        <row r="15701">
          <cell r="M15701">
            <v>1</v>
          </cell>
          <cell r="N15701">
            <v>211576</v>
          </cell>
        </row>
        <row r="15702">
          <cell r="M15702">
            <v>1</v>
          </cell>
          <cell r="N15702">
            <v>211576</v>
          </cell>
        </row>
        <row r="15703">
          <cell r="M15703">
            <v>1</v>
          </cell>
          <cell r="N15703">
            <v>211576</v>
          </cell>
        </row>
        <row r="15704">
          <cell r="M15704">
            <v>1</v>
          </cell>
          <cell r="N15704">
            <v>211576</v>
          </cell>
        </row>
        <row r="15705">
          <cell r="M15705">
            <v>1</v>
          </cell>
          <cell r="N15705">
            <v>211576</v>
          </cell>
        </row>
        <row r="15706">
          <cell r="M15706">
            <v>1</v>
          </cell>
          <cell r="N15706">
            <v>211576</v>
          </cell>
        </row>
        <row r="15707">
          <cell r="M15707">
            <v>1</v>
          </cell>
          <cell r="N15707">
            <v>211576</v>
          </cell>
        </row>
        <row r="15708">
          <cell r="M15708">
            <v>1</v>
          </cell>
          <cell r="N15708">
            <v>211576</v>
          </cell>
        </row>
        <row r="15709">
          <cell r="M15709">
            <v>1</v>
          </cell>
          <cell r="N15709">
            <v>211576</v>
          </cell>
        </row>
        <row r="15710">
          <cell r="M15710">
            <v>1</v>
          </cell>
          <cell r="N15710">
            <v>211576</v>
          </cell>
        </row>
        <row r="15711">
          <cell r="M15711">
            <v>1</v>
          </cell>
          <cell r="N15711">
            <v>211576</v>
          </cell>
        </row>
        <row r="15712">
          <cell r="M15712">
            <v>1</v>
          </cell>
          <cell r="N15712">
            <v>211576</v>
          </cell>
        </row>
        <row r="15713">
          <cell r="M15713">
            <v>1</v>
          </cell>
          <cell r="N15713">
            <v>211576</v>
          </cell>
        </row>
        <row r="15714">
          <cell r="M15714">
            <v>1</v>
          </cell>
          <cell r="N15714">
            <v>211576</v>
          </cell>
        </row>
        <row r="15715">
          <cell r="M15715">
            <v>1</v>
          </cell>
          <cell r="N15715">
            <v>211576</v>
          </cell>
        </row>
        <row r="15716">
          <cell r="M15716">
            <v>1</v>
          </cell>
          <cell r="N15716">
            <v>211576</v>
          </cell>
        </row>
        <row r="15717">
          <cell r="M15717">
            <v>1</v>
          </cell>
          <cell r="N15717">
            <v>211576</v>
          </cell>
        </row>
        <row r="15718">
          <cell r="M15718">
            <v>1</v>
          </cell>
          <cell r="N15718" t="str">
            <v>-</v>
          </cell>
        </row>
        <row r="15719">
          <cell r="M15719">
            <v>1</v>
          </cell>
          <cell r="N15719" t="str">
            <v>-</v>
          </cell>
        </row>
        <row r="15720">
          <cell r="M15720">
            <v>1</v>
          </cell>
          <cell r="N15720" t="str">
            <v>-</v>
          </cell>
        </row>
        <row r="15721">
          <cell r="M15721">
            <v>1</v>
          </cell>
          <cell r="N15721">
            <v>210174</v>
          </cell>
        </row>
        <row r="15722">
          <cell r="M15722">
            <v>1</v>
          </cell>
          <cell r="N15722">
            <v>210244</v>
          </cell>
        </row>
        <row r="15723">
          <cell r="M15723">
            <v>1</v>
          </cell>
          <cell r="N15723">
            <v>210244</v>
          </cell>
        </row>
        <row r="15724">
          <cell r="M15724">
            <v>1</v>
          </cell>
          <cell r="N15724">
            <v>210247</v>
          </cell>
        </row>
        <row r="15725">
          <cell r="M15725">
            <v>1</v>
          </cell>
          <cell r="N15725">
            <v>210247</v>
          </cell>
        </row>
        <row r="15726">
          <cell r="M15726">
            <v>1</v>
          </cell>
          <cell r="N15726">
            <v>210410</v>
          </cell>
        </row>
        <row r="15727">
          <cell r="M15727">
            <v>1</v>
          </cell>
          <cell r="N15727">
            <v>210410</v>
          </cell>
        </row>
        <row r="15728">
          <cell r="M15728">
            <v>1</v>
          </cell>
          <cell r="N15728">
            <v>210410</v>
          </cell>
        </row>
        <row r="15729">
          <cell r="M15729">
            <v>1</v>
          </cell>
          <cell r="N15729">
            <v>210466</v>
          </cell>
        </row>
        <row r="15730">
          <cell r="M15730">
            <v>1</v>
          </cell>
          <cell r="N15730">
            <v>210466</v>
          </cell>
        </row>
        <row r="15731">
          <cell r="M15731">
            <v>1</v>
          </cell>
          <cell r="N15731">
            <v>210466</v>
          </cell>
        </row>
        <row r="15732">
          <cell r="M15732">
            <v>1</v>
          </cell>
          <cell r="N15732">
            <v>210466</v>
          </cell>
        </row>
        <row r="15733">
          <cell r="M15733">
            <v>1</v>
          </cell>
          <cell r="N15733">
            <v>210466</v>
          </cell>
        </row>
        <row r="15734">
          <cell r="M15734">
            <v>1</v>
          </cell>
          <cell r="N15734">
            <v>210466</v>
          </cell>
        </row>
        <row r="15735">
          <cell r="M15735">
            <v>1</v>
          </cell>
          <cell r="N15735">
            <v>210466</v>
          </cell>
        </row>
        <row r="15736">
          <cell r="M15736">
            <v>1</v>
          </cell>
          <cell r="N15736">
            <v>210466</v>
          </cell>
        </row>
        <row r="15737">
          <cell r="M15737">
            <v>1</v>
          </cell>
          <cell r="N15737">
            <v>210466</v>
          </cell>
        </row>
        <row r="15738">
          <cell r="M15738">
            <v>1</v>
          </cell>
          <cell r="N15738">
            <v>210742</v>
          </cell>
        </row>
        <row r="15739">
          <cell r="M15739">
            <v>1</v>
          </cell>
          <cell r="N15739">
            <v>210742</v>
          </cell>
        </row>
        <row r="15740">
          <cell r="M15740">
            <v>1</v>
          </cell>
          <cell r="N15740">
            <v>210742</v>
          </cell>
        </row>
        <row r="15741">
          <cell r="M15741">
            <v>1</v>
          </cell>
          <cell r="N15741">
            <v>210742</v>
          </cell>
        </row>
        <row r="15742">
          <cell r="M15742">
            <v>1</v>
          </cell>
          <cell r="N15742">
            <v>210742</v>
          </cell>
        </row>
        <row r="15743">
          <cell r="M15743">
            <v>1</v>
          </cell>
          <cell r="N15743">
            <v>210742</v>
          </cell>
        </row>
        <row r="15744">
          <cell r="M15744">
            <v>1</v>
          </cell>
          <cell r="N15744">
            <v>210786</v>
          </cell>
        </row>
        <row r="15745">
          <cell r="M15745">
            <v>1</v>
          </cell>
          <cell r="N15745">
            <v>210786</v>
          </cell>
        </row>
        <row r="15746">
          <cell r="M15746">
            <v>2</v>
          </cell>
          <cell r="N15746">
            <v>210827</v>
          </cell>
        </row>
        <row r="15747">
          <cell r="M15747">
            <v>2</v>
          </cell>
          <cell r="N15747">
            <v>210827</v>
          </cell>
        </row>
        <row r="15748">
          <cell r="M15748">
            <v>2</v>
          </cell>
          <cell r="N15748">
            <v>210827</v>
          </cell>
        </row>
        <row r="15749">
          <cell r="M15749">
            <v>2</v>
          </cell>
          <cell r="N15749">
            <v>210827</v>
          </cell>
        </row>
        <row r="15750">
          <cell r="M15750">
            <v>2</v>
          </cell>
          <cell r="N15750">
            <v>210827</v>
          </cell>
        </row>
        <row r="15751">
          <cell r="M15751">
            <v>2</v>
          </cell>
          <cell r="N15751">
            <v>210827</v>
          </cell>
        </row>
        <row r="15752">
          <cell r="M15752">
            <v>2</v>
          </cell>
          <cell r="N15752">
            <v>210827</v>
          </cell>
        </row>
        <row r="15753">
          <cell r="M15753">
            <v>2</v>
          </cell>
          <cell r="N15753">
            <v>210878</v>
          </cell>
        </row>
        <row r="15754">
          <cell r="M15754">
            <v>2</v>
          </cell>
          <cell r="N15754">
            <v>210878</v>
          </cell>
        </row>
        <row r="15755">
          <cell r="M15755">
            <v>2</v>
          </cell>
          <cell r="N15755">
            <v>210878</v>
          </cell>
        </row>
        <row r="15756">
          <cell r="M15756">
            <v>2</v>
          </cell>
          <cell r="N15756">
            <v>210878</v>
          </cell>
        </row>
        <row r="15757">
          <cell r="M15757">
            <v>2</v>
          </cell>
          <cell r="N15757">
            <v>210878</v>
          </cell>
        </row>
        <row r="15758">
          <cell r="M15758">
            <v>1</v>
          </cell>
          <cell r="N15758">
            <v>210931</v>
          </cell>
        </row>
        <row r="15759">
          <cell r="M15759">
            <v>1</v>
          </cell>
          <cell r="N15759">
            <v>210931</v>
          </cell>
        </row>
        <row r="15760">
          <cell r="M15760">
            <v>1</v>
          </cell>
          <cell r="N15760">
            <v>210931</v>
          </cell>
        </row>
        <row r="15761">
          <cell r="M15761">
            <v>1</v>
          </cell>
          <cell r="N15761">
            <v>210931</v>
          </cell>
        </row>
        <row r="15762">
          <cell r="M15762">
            <v>1</v>
          </cell>
          <cell r="N15762">
            <v>210931</v>
          </cell>
        </row>
        <row r="15763">
          <cell r="M15763">
            <v>1</v>
          </cell>
          <cell r="N15763">
            <v>210931</v>
          </cell>
        </row>
        <row r="15764">
          <cell r="M15764">
            <v>1</v>
          </cell>
          <cell r="N15764">
            <v>210994</v>
          </cell>
        </row>
        <row r="15765">
          <cell r="M15765">
            <v>1</v>
          </cell>
          <cell r="N15765">
            <v>210994</v>
          </cell>
        </row>
        <row r="15766">
          <cell r="M15766">
            <v>1</v>
          </cell>
          <cell r="N15766">
            <v>210994</v>
          </cell>
        </row>
        <row r="15767">
          <cell r="M15767">
            <v>1</v>
          </cell>
          <cell r="N15767">
            <v>210994</v>
          </cell>
        </row>
        <row r="15768">
          <cell r="M15768">
            <v>1</v>
          </cell>
          <cell r="N15768">
            <v>210994</v>
          </cell>
        </row>
        <row r="15769">
          <cell r="M15769">
            <v>1</v>
          </cell>
          <cell r="N15769">
            <v>210994</v>
          </cell>
        </row>
        <row r="15770">
          <cell r="M15770">
            <v>1</v>
          </cell>
          <cell r="N15770">
            <v>210994</v>
          </cell>
        </row>
        <row r="15771">
          <cell r="M15771">
            <v>1</v>
          </cell>
          <cell r="N15771">
            <v>211577</v>
          </cell>
        </row>
        <row r="15772">
          <cell r="M15772">
            <v>1</v>
          </cell>
          <cell r="N15772">
            <v>211577</v>
          </cell>
        </row>
        <row r="15773">
          <cell r="M15773">
            <v>1</v>
          </cell>
          <cell r="N15773">
            <v>211577</v>
          </cell>
        </row>
        <row r="15774">
          <cell r="M15774">
            <v>1</v>
          </cell>
          <cell r="N15774">
            <v>211577</v>
          </cell>
        </row>
        <row r="15775">
          <cell r="M15775">
            <v>1</v>
          </cell>
          <cell r="N15775">
            <v>211577</v>
          </cell>
        </row>
        <row r="15776">
          <cell r="M15776">
            <v>1</v>
          </cell>
          <cell r="N15776">
            <v>211577</v>
          </cell>
        </row>
        <row r="15777">
          <cell r="M15777">
            <v>1</v>
          </cell>
          <cell r="N15777">
            <v>210110</v>
          </cell>
        </row>
        <row r="15778">
          <cell r="M15778">
            <v>1</v>
          </cell>
          <cell r="N15778">
            <v>210110</v>
          </cell>
        </row>
        <row r="15779">
          <cell r="M15779">
            <v>1</v>
          </cell>
          <cell r="N15779">
            <v>210281</v>
          </cell>
        </row>
        <row r="15780">
          <cell r="M15780">
            <v>1</v>
          </cell>
          <cell r="N15780">
            <v>210281</v>
          </cell>
        </row>
        <row r="15781">
          <cell r="M15781">
            <v>1</v>
          </cell>
          <cell r="N15781">
            <v>210281</v>
          </cell>
        </row>
        <row r="15782">
          <cell r="M15782">
            <v>1</v>
          </cell>
          <cell r="N15782">
            <v>210281</v>
          </cell>
        </row>
        <row r="15783">
          <cell r="M15783">
            <v>1</v>
          </cell>
          <cell r="N15783">
            <v>210381</v>
          </cell>
        </row>
        <row r="15784">
          <cell r="M15784">
            <v>1</v>
          </cell>
          <cell r="N15784">
            <v>210381</v>
          </cell>
        </row>
        <row r="15785">
          <cell r="M15785">
            <v>1</v>
          </cell>
          <cell r="N15785">
            <v>210381</v>
          </cell>
        </row>
        <row r="15786">
          <cell r="M15786">
            <v>1</v>
          </cell>
          <cell r="N15786">
            <v>210381</v>
          </cell>
        </row>
        <row r="15787">
          <cell r="M15787">
            <v>1</v>
          </cell>
          <cell r="N15787">
            <v>210381</v>
          </cell>
        </row>
        <row r="15788">
          <cell r="M15788">
            <v>1</v>
          </cell>
          <cell r="N15788">
            <v>210439</v>
          </cell>
        </row>
        <row r="15789">
          <cell r="M15789">
            <v>1</v>
          </cell>
          <cell r="N15789">
            <v>210439</v>
          </cell>
        </row>
        <row r="15790">
          <cell r="M15790">
            <v>1</v>
          </cell>
          <cell r="N15790">
            <v>210439</v>
          </cell>
        </row>
        <row r="15791">
          <cell r="M15791">
            <v>1</v>
          </cell>
          <cell r="N15791">
            <v>210439</v>
          </cell>
        </row>
        <row r="15792">
          <cell r="M15792">
            <v>1</v>
          </cell>
          <cell r="N15792">
            <v>210439</v>
          </cell>
        </row>
        <row r="15793">
          <cell r="M15793">
            <v>1</v>
          </cell>
          <cell r="N15793">
            <v>210439</v>
          </cell>
        </row>
        <row r="15794">
          <cell r="M15794">
            <v>1</v>
          </cell>
          <cell r="N15794">
            <v>210439</v>
          </cell>
        </row>
        <row r="15795">
          <cell r="M15795">
            <v>1</v>
          </cell>
          <cell r="N15795">
            <v>210439</v>
          </cell>
        </row>
        <row r="15796">
          <cell r="M15796">
            <v>1</v>
          </cell>
          <cell r="N15796">
            <v>210439</v>
          </cell>
        </row>
        <row r="15797">
          <cell r="M15797">
            <v>1</v>
          </cell>
          <cell r="N15797">
            <v>210439</v>
          </cell>
        </row>
        <row r="15798">
          <cell r="M15798">
            <v>2</v>
          </cell>
          <cell r="N15798">
            <v>210541</v>
          </cell>
        </row>
        <row r="15799">
          <cell r="M15799">
            <v>2</v>
          </cell>
          <cell r="N15799">
            <v>210541</v>
          </cell>
        </row>
        <row r="15800">
          <cell r="M15800">
            <v>2</v>
          </cell>
          <cell r="N15800">
            <v>210541</v>
          </cell>
        </row>
        <row r="15801">
          <cell r="M15801">
            <v>2</v>
          </cell>
          <cell r="N15801">
            <v>210541</v>
          </cell>
        </row>
        <row r="15802">
          <cell r="M15802">
            <v>2</v>
          </cell>
          <cell r="N15802">
            <v>210541</v>
          </cell>
        </row>
        <row r="15803">
          <cell r="M15803">
            <v>1</v>
          </cell>
          <cell r="N15803">
            <v>210759</v>
          </cell>
        </row>
        <row r="15804">
          <cell r="M15804">
            <v>1</v>
          </cell>
          <cell r="N15804">
            <v>210759</v>
          </cell>
        </row>
        <row r="15805">
          <cell r="M15805">
            <v>2</v>
          </cell>
          <cell r="N15805">
            <v>210817</v>
          </cell>
        </row>
        <row r="15806">
          <cell r="M15806">
            <v>1</v>
          </cell>
          <cell r="N15806">
            <v>210861</v>
          </cell>
        </row>
        <row r="15807">
          <cell r="M15807">
            <v>1</v>
          </cell>
          <cell r="N15807">
            <v>210861</v>
          </cell>
        </row>
        <row r="15808">
          <cell r="M15808">
            <v>1</v>
          </cell>
          <cell r="N15808">
            <v>210861</v>
          </cell>
        </row>
        <row r="15809">
          <cell r="M15809">
            <v>1</v>
          </cell>
          <cell r="N15809">
            <v>210861</v>
          </cell>
        </row>
        <row r="15810">
          <cell r="M15810">
            <v>1</v>
          </cell>
          <cell r="N15810">
            <v>210861</v>
          </cell>
        </row>
        <row r="15811">
          <cell r="M15811">
            <v>2</v>
          </cell>
          <cell r="N15811">
            <v>210872</v>
          </cell>
        </row>
        <row r="15812">
          <cell r="M15812">
            <v>3</v>
          </cell>
          <cell r="N15812">
            <v>210886</v>
          </cell>
        </row>
        <row r="15813">
          <cell r="M15813">
            <v>2</v>
          </cell>
          <cell r="N15813">
            <v>210908</v>
          </cell>
        </row>
        <row r="15814">
          <cell r="M15814">
            <v>2</v>
          </cell>
          <cell r="N15814">
            <v>210908</v>
          </cell>
        </row>
        <row r="15815">
          <cell r="M15815">
            <v>2</v>
          </cell>
          <cell r="N15815">
            <v>210908</v>
          </cell>
        </row>
        <row r="15816">
          <cell r="M15816">
            <v>2</v>
          </cell>
          <cell r="N15816">
            <v>210908</v>
          </cell>
        </row>
        <row r="15817">
          <cell r="M15817">
            <v>1</v>
          </cell>
          <cell r="N15817">
            <v>210967</v>
          </cell>
        </row>
        <row r="15818">
          <cell r="M15818">
            <v>1</v>
          </cell>
          <cell r="N15818">
            <v>210967</v>
          </cell>
        </row>
        <row r="15819">
          <cell r="M15819">
            <v>1</v>
          </cell>
          <cell r="N15819">
            <v>210967</v>
          </cell>
        </row>
        <row r="15820">
          <cell r="M15820">
            <v>1</v>
          </cell>
          <cell r="N15820">
            <v>210967</v>
          </cell>
        </row>
        <row r="15821">
          <cell r="M15821">
            <v>1</v>
          </cell>
          <cell r="N15821">
            <v>211571</v>
          </cell>
        </row>
        <row r="15822">
          <cell r="M15822">
            <v>1</v>
          </cell>
          <cell r="N15822">
            <v>211571</v>
          </cell>
        </row>
        <row r="15823">
          <cell r="M15823">
            <v>1</v>
          </cell>
          <cell r="N15823">
            <v>211571</v>
          </cell>
        </row>
        <row r="15824">
          <cell r="M15824">
            <v>1</v>
          </cell>
          <cell r="N15824">
            <v>211571</v>
          </cell>
        </row>
        <row r="15825">
          <cell r="M15825">
            <v>1</v>
          </cell>
          <cell r="N15825">
            <v>211571</v>
          </cell>
        </row>
        <row r="15826">
          <cell r="M15826">
            <v>1</v>
          </cell>
          <cell r="N15826">
            <v>211571</v>
          </cell>
        </row>
        <row r="15827">
          <cell r="M15827">
            <v>2</v>
          </cell>
          <cell r="N15827">
            <v>211667</v>
          </cell>
        </row>
        <row r="15828">
          <cell r="M15828">
            <v>1</v>
          </cell>
          <cell r="N15828" t="str">
            <v>-</v>
          </cell>
        </row>
        <row r="15829">
          <cell r="M15829">
            <v>2</v>
          </cell>
          <cell r="N15829" t="str">
            <v>-</v>
          </cell>
        </row>
        <row r="15830">
          <cell r="M15830">
            <v>2</v>
          </cell>
          <cell r="N15830">
            <v>210127</v>
          </cell>
        </row>
        <row r="15831">
          <cell r="M15831">
            <v>2</v>
          </cell>
          <cell r="N15831">
            <v>210127</v>
          </cell>
        </row>
        <row r="15832">
          <cell r="M15832">
            <v>2</v>
          </cell>
          <cell r="N15832">
            <v>210130</v>
          </cell>
        </row>
        <row r="15833">
          <cell r="M15833">
            <v>1</v>
          </cell>
          <cell r="N15833">
            <v>210152</v>
          </cell>
        </row>
        <row r="15834">
          <cell r="M15834">
            <v>1</v>
          </cell>
          <cell r="N15834">
            <v>210152</v>
          </cell>
        </row>
        <row r="15835">
          <cell r="M15835">
            <v>1</v>
          </cell>
          <cell r="N15835">
            <v>210152</v>
          </cell>
        </row>
        <row r="15836">
          <cell r="M15836">
            <v>1</v>
          </cell>
          <cell r="N15836">
            <v>210299</v>
          </cell>
        </row>
        <row r="15837">
          <cell r="M15837">
            <v>1</v>
          </cell>
          <cell r="N15837">
            <v>210299</v>
          </cell>
        </row>
        <row r="15838">
          <cell r="M15838">
            <v>1</v>
          </cell>
          <cell r="N15838">
            <v>210299</v>
          </cell>
        </row>
        <row r="15839">
          <cell r="M15839">
            <v>1</v>
          </cell>
          <cell r="N15839">
            <v>210299</v>
          </cell>
        </row>
        <row r="15840">
          <cell r="M15840">
            <v>1</v>
          </cell>
          <cell r="N15840">
            <v>210429</v>
          </cell>
        </row>
        <row r="15841">
          <cell r="M15841">
            <v>1</v>
          </cell>
          <cell r="N15841">
            <v>210429</v>
          </cell>
        </row>
        <row r="15842">
          <cell r="M15842">
            <v>1</v>
          </cell>
          <cell r="N15842">
            <v>210429</v>
          </cell>
        </row>
        <row r="15843">
          <cell r="M15843">
            <v>1</v>
          </cell>
          <cell r="N15843">
            <v>210429</v>
          </cell>
        </row>
        <row r="15844">
          <cell r="M15844">
            <v>1</v>
          </cell>
          <cell r="N15844">
            <v>210429</v>
          </cell>
        </row>
        <row r="15845">
          <cell r="M15845">
            <v>1</v>
          </cell>
          <cell r="N15845">
            <v>210429</v>
          </cell>
        </row>
        <row r="15846">
          <cell r="M15846">
            <v>2</v>
          </cell>
          <cell r="N15846">
            <v>210818</v>
          </cell>
        </row>
        <row r="15847">
          <cell r="M15847">
            <v>2</v>
          </cell>
          <cell r="N15847">
            <v>210818</v>
          </cell>
        </row>
        <row r="15848">
          <cell r="M15848">
            <v>2</v>
          </cell>
          <cell r="N15848">
            <v>210818</v>
          </cell>
        </row>
        <row r="15849">
          <cell r="M15849">
            <v>2</v>
          </cell>
          <cell r="N15849">
            <v>210818</v>
          </cell>
        </row>
        <row r="15850">
          <cell r="M15850">
            <v>2</v>
          </cell>
          <cell r="N15850">
            <v>210818</v>
          </cell>
        </row>
        <row r="15851">
          <cell r="M15851">
            <v>2</v>
          </cell>
          <cell r="N15851">
            <v>210873</v>
          </cell>
        </row>
        <row r="15852">
          <cell r="M15852">
            <v>2</v>
          </cell>
          <cell r="N15852">
            <v>210889</v>
          </cell>
        </row>
        <row r="15853">
          <cell r="M15853">
            <v>2</v>
          </cell>
          <cell r="N15853">
            <v>210889</v>
          </cell>
        </row>
        <row r="15854">
          <cell r="M15854">
            <v>2</v>
          </cell>
          <cell r="N15854">
            <v>210889</v>
          </cell>
        </row>
        <row r="15855">
          <cell r="M15855">
            <v>2</v>
          </cell>
          <cell r="N15855">
            <v>210889</v>
          </cell>
        </row>
        <row r="15856">
          <cell r="M15856">
            <v>2</v>
          </cell>
          <cell r="N15856">
            <v>210890</v>
          </cell>
        </row>
        <row r="15857">
          <cell r="M15857">
            <v>2</v>
          </cell>
          <cell r="N15857">
            <v>210890</v>
          </cell>
        </row>
        <row r="15858">
          <cell r="M15858">
            <v>1</v>
          </cell>
          <cell r="N15858">
            <v>210909</v>
          </cell>
        </row>
        <row r="15859">
          <cell r="M15859">
            <v>1</v>
          </cell>
          <cell r="N15859">
            <v>210909</v>
          </cell>
        </row>
        <row r="15860">
          <cell r="M15860">
            <v>1</v>
          </cell>
          <cell r="N15860">
            <v>210968</v>
          </cell>
        </row>
        <row r="15861">
          <cell r="M15861">
            <v>1</v>
          </cell>
          <cell r="N15861">
            <v>210968</v>
          </cell>
        </row>
        <row r="15862">
          <cell r="M15862">
            <v>1</v>
          </cell>
          <cell r="N15862">
            <v>210968</v>
          </cell>
        </row>
        <row r="15863">
          <cell r="M15863">
            <v>1</v>
          </cell>
          <cell r="N15863">
            <v>210968</v>
          </cell>
        </row>
        <row r="15864">
          <cell r="M15864">
            <v>1</v>
          </cell>
          <cell r="N15864">
            <v>210968</v>
          </cell>
        </row>
        <row r="15865">
          <cell r="M15865">
            <v>1</v>
          </cell>
          <cell r="N15865">
            <v>210968</v>
          </cell>
        </row>
        <row r="15866">
          <cell r="M15866">
            <v>1</v>
          </cell>
          <cell r="N15866">
            <v>210968</v>
          </cell>
        </row>
        <row r="15867">
          <cell r="M15867">
            <v>1</v>
          </cell>
          <cell r="N15867">
            <v>210968</v>
          </cell>
        </row>
        <row r="15868">
          <cell r="M15868">
            <v>1</v>
          </cell>
          <cell r="N15868">
            <v>210968</v>
          </cell>
        </row>
        <row r="15869">
          <cell r="M15869">
            <v>1</v>
          </cell>
          <cell r="N15869">
            <v>211573</v>
          </cell>
        </row>
        <row r="15870">
          <cell r="M15870">
            <v>1</v>
          </cell>
          <cell r="N15870">
            <v>211573</v>
          </cell>
        </row>
        <row r="15871">
          <cell r="M15871">
            <v>1</v>
          </cell>
          <cell r="N15871">
            <v>211573</v>
          </cell>
        </row>
        <row r="15872">
          <cell r="M15872">
            <v>1</v>
          </cell>
          <cell r="N15872">
            <v>211573</v>
          </cell>
        </row>
        <row r="15873">
          <cell r="M15873">
            <v>1</v>
          </cell>
          <cell r="N15873">
            <v>211573</v>
          </cell>
        </row>
        <row r="15874">
          <cell r="M15874">
            <v>1</v>
          </cell>
          <cell r="N15874">
            <v>210154</v>
          </cell>
        </row>
        <row r="15875">
          <cell r="M15875">
            <v>2</v>
          </cell>
          <cell r="N15875">
            <v>210176</v>
          </cell>
        </row>
        <row r="15876">
          <cell r="M15876">
            <v>2</v>
          </cell>
          <cell r="N15876">
            <v>210176</v>
          </cell>
        </row>
        <row r="15877">
          <cell r="M15877">
            <v>2</v>
          </cell>
          <cell r="N15877">
            <v>210212</v>
          </cell>
        </row>
        <row r="15878">
          <cell r="M15878">
            <v>1</v>
          </cell>
          <cell r="N15878">
            <v>210252</v>
          </cell>
        </row>
        <row r="15879">
          <cell r="M15879">
            <v>1</v>
          </cell>
          <cell r="N15879">
            <v>210252</v>
          </cell>
        </row>
        <row r="15880">
          <cell r="M15880">
            <v>5</v>
          </cell>
          <cell r="N15880">
            <v>210282</v>
          </cell>
        </row>
        <row r="15881">
          <cell r="M15881">
            <v>5</v>
          </cell>
          <cell r="N15881">
            <v>210284</v>
          </cell>
        </row>
        <row r="15882">
          <cell r="M15882">
            <v>1</v>
          </cell>
          <cell r="N15882">
            <v>210440</v>
          </cell>
        </row>
        <row r="15883">
          <cell r="M15883">
            <v>1</v>
          </cell>
          <cell r="N15883">
            <v>210440</v>
          </cell>
        </row>
        <row r="15884">
          <cell r="M15884">
            <v>1</v>
          </cell>
          <cell r="N15884">
            <v>210440</v>
          </cell>
        </row>
        <row r="15885">
          <cell r="M15885">
            <v>1</v>
          </cell>
          <cell r="N15885">
            <v>210761</v>
          </cell>
        </row>
        <row r="15886">
          <cell r="M15886">
            <v>1</v>
          </cell>
          <cell r="N15886">
            <v>210761</v>
          </cell>
        </row>
        <row r="15887">
          <cell r="M15887">
            <v>1</v>
          </cell>
          <cell r="N15887">
            <v>210819</v>
          </cell>
        </row>
        <row r="15888">
          <cell r="M15888">
            <v>1</v>
          </cell>
          <cell r="N15888">
            <v>210910</v>
          </cell>
        </row>
        <row r="15889">
          <cell r="M15889">
            <v>1</v>
          </cell>
          <cell r="N15889">
            <v>210910</v>
          </cell>
        </row>
        <row r="15890">
          <cell r="M15890">
            <v>1</v>
          </cell>
          <cell r="N15890">
            <v>210910</v>
          </cell>
        </row>
        <row r="15891">
          <cell r="M15891">
            <v>1</v>
          </cell>
          <cell r="N15891">
            <v>210910</v>
          </cell>
        </row>
        <row r="15892">
          <cell r="M15892">
            <v>1</v>
          </cell>
          <cell r="N15892">
            <v>210910</v>
          </cell>
        </row>
        <row r="15893">
          <cell r="M15893">
            <v>1</v>
          </cell>
          <cell r="N15893">
            <v>210969</v>
          </cell>
        </row>
        <row r="15894">
          <cell r="M15894">
            <v>1</v>
          </cell>
          <cell r="N15894">
            <v>210969</v>
          </cell>
        </row>
        <row r="15895">
          <cell r="M15895">
            <v>1</v>
          </cell>
          <cell r="N15895">
            <v>210969</v>
          </cell>
        </row>
        <row r="15896">
          <cell r="M15896">
            <v>1</v>
          </cell>
          <cell r="N15896">
            <v>210969</v>
          </cell>
        </row>
        <row r="15897">
          <cell r="M15897">
            <v>1</v>
          </cell>
          <cell r="N15897">
            <v>211574</v>
          </cell>
        </row>
        <row r="15898">
          <cell r="M15898">
            <v>1</v>
          </cell>
          <cell r="N15898">
            <v>211574</v>
          </cell>
        </row>
        <row r="15899">
          <cell r="M15899">
            <v>1</v>
          </cell>
          <cell r="N15899">
            <v>211574</v>
          </cell>
        </row>
        <row r="15900">
          <cell r="M15900">
            <v>1</v>
          </cell>
          <cell r="N15900">
            <v>211574</v>
          </cell>
        </row>
        <row r="15901">
          <cell r="M15901">
            <v>1</v>
          </cell>
          <cell r="N15901" t="str">
            <v>-</v>
          </cell>
        </row>
        <row r="15902">
          <cell r="M15902">
            <v>2</v>
          </cell>
          <cell r="N15902">
            <v>210223</v>
          </cell>
        </row>
        <row r="15903">
          <cell r="M15903">
            <v>2</v>
          </cell>
          <cell r="N15903">
            <v>210223</v>
          </cell>
        </row>
        <row r="15904">
          <cell r="M15904">
            <v>2</v>
          </cell>
          <cell r="N15904">
            <v>210223</v>
          </cell>
        </row>
        <row r="15905">
          <cell r="M15905">
            <v>2</v>
          </cell>
          <cell r="N15905">
            <v>210248</v>
          </cell>
        </row>
        <row r="15906">
          <cell r="M15906">
            <v>2</v>
          </cell>
          <cell r="N15906">
            <v>210248</v>
          </cell>
        </row>
        <row r="15907">
          <cell r="M15907">
            <v>2</v>
          </cell>
          <cell r="N15907">
            <v>210248</v>
          </cell>
        </row>
        <row r="15908">
          <cell r="M15908">
            <v>1</v>
          </cell>
          <cell r="N15908">
            <v>210415</v>
          </cell>
        </row>
        <row r="15909">
          <cell r="M15909">
            <v>1</v>
          </cell>
          <cell r="N15909">
            <v>210415</v>
          </cell>
        </row>
        <row r="15910">
          <cell r="M15910">
            <v>1</v>
          </cell>
          <cell r="N15910">
            <v>210470</v>
          </cell>
        </row>
        <row r="15911">
          <cell r="M15911">
            <v>1</v>
          </cell>
          <cell r="N15911">
            <v>210470</v>
          </cell>
        </row>
        <row r="15912">
          <cell r="M15912">
            <v>1</v>
          </cell>
          <cell r="N15912">
            <v>210470</v>
          </cell>
        </row>
        <row r="15913">
          <cell r="M15913">
            <v>1</v>
          </cell>
          <cell r="N15913">
            <v>210470</v>
          </cell>
        </row>
        <row r="15914">
          <cell r="M15914">
            <v>1</v>
          </cell>
          <cell r="N15914">
            <v>210470</v>
          </cell>
        </row>
        <row r="15915">
          <cell r="M15915">
            <v>1</v>
          </cell>
          <cell r="N15915">
            <v>210790</v>
          </cell>
        </row>
        <row r="15916">
          <cell r="M15916">
            <v>1</v>
          </cell>
          <cell r="N15916">
            <v>210790</v>
          </cell>
        </row>
        <row r="15917">
          <cell r="M15917">
            <v>2</v>
          </cell>
          <cell r="N15917">
            <v>210828</v>
          </cell>
        </row>
        <row r="15918">
          <cell r="M15918">
            <v>2</v>
          </cell>
          <cell r="N15918">
            <v>210828</v>
          </cell>
        </row>
        <row r="15919">
          <cell r="M15919">
            <v>2</v>
          </cell>
          <cell r="N15919">
            <v>210828</v>
          </cell>
        </row>
        <row r="15920">
          <cell r="M15920">
            <v>2</v>
          </cell>
          <cell r="N15920">
            <v>210879</v>
          </cell>
        </row>
        <row r="15921">
          <cell r="M15921">
            <v>2</v>
          </cell>
          <cell r="N15921">
            <v>210879</v>
          </cell>
        </row>
        <row r="15922">
          <cell r="M15922">
            <v>2</v>
          </cell>
          <cell r="N15922">
            <v>210879</v>
          </cell>
        </row>
        <row r="15923">
          <cell r="M15923">
            <v>2</v>
          </cell>
          <cell r="N15923">
            <v>210879</v>
          </cell>
        </row>
        <row r="15924">
          <cell r="M15924">
            <v>1</v>
          </cell>
          <cell r="N15924">
            <v>210935</v>
          </cell>
        </row>
        <row r="15925">
          <cell r="M15925">
            <v>1</v>
          </cell>
          <cell r="N15925">
            <v>210935</v>
          </cell>
        </row>
        <row r="15926">
          <cell r="M15926">
            <v>1</v>
          </cell>
          <cell r="N15926">
            <v>210935</v>
          </cell>
        </row>
        <row r="15927">
          <cell r="M15927">
            <v>1</v>
          </cell>
          <cell r="N15927">
            <v>210935</v>
          </cell>
        </row>
        <row r="15928">
          <cell r="M15928">
            <v>2</v>
          </cell>
          <cell r="N15928">
            <v>210953</v>
          </cell>
        </row>
        <row r="15929">
          <cell r="M15929">
            <v>2</v>
          </cell>
          <cell r="N15929">
            <v>210954</v>
          </cell>
        </row>
        <row r="15930">
          <cell r="M15930">
            <v>2</v>
          </cell>
          <cell r="N15930">
            <v>210954</v>
          </cell>
        </row>
        <row r="15931">
          <cell r="M15931">
            <v>1</v>
          </cell>
          <cell r="N15931">
            <v>210999</v>
          </cell>
        </row>
        <row r="15932">
          <cell r="M15932">
            <v>1</v>
          </cell>
          <cell r="N15932">
            <v>210999</v>
          </cell>
        </row>
        <row r="15933">
          <cell r="M15933">
            <v>1</v>
          </cell>
          <cell r="N15933">
            <v>210999</v>
          </cell>
        </row>
        <row r="15934">
          <cell r="M15934">
            <v>1</v>
          </cell>
          <cell r="N15934">
            <v>210999</v>
          </cell>
        </row>
        <row r="15935">
          <cell r="M15935">
            <v>1</v>
          </cell>
          <cell r="N15935">
            <v>210999</v>
          </cell>
        </row>
        <row r="15936">
          <cell r="M15936">
            <v>1</v>
          </cell>
          <cell r="N15936" t="str">
            <v>-</v>
          </cell>
        </row>
        <row r="15937">
          <cell r="M15937">
            <v>1</v>
          </cell>
          <cell r="N15937" t="str">
            <v>-</v>
          </cell>
        </row>
        <row r="15938">
          <cell r="M15938">
            <v>2</v>
          </cell>
          <cell r="N15938" t="str">
            <v>-</v>
          </cell>
        </row>
        <row r="15939">
          <cell r="M15939">
            <v>1</v>
          </cell>
          <cell r="N15939">
            <v>210198</v>
          </cell>
        </row>
        <row r="15940">
          <cell r="M15940">
            <v>1</v>
          </cell>
          <cell r="N15940">
            <v>210258</v>
          </cell>
        </row>
        <row r="15941">
          <cell r="M15941">
            <v>1</v>
          </cell>
          <cell r="N15941">
            <v>210258</v>
          </cell>
        </row>
        <row r="15942">
          <cell r="M15942">
            <v>1</v>
          </cell>
          <cell r="N15942">
            <v>210258</v>
          </cell>
        </row>
        <row r="15943">
          <cell r="M15943">
            <v>1</v>
          </cell>
          <cell r="N15943">
            <v>210416</v>
          </cell>
        </row>
        <row r="15944">
          <cell r="M15944">
            <v>1</v>
          </cell>
          <cell r="N15944">
            <v>210416</v>
          </cell>
        </row>
        <row r="15945">
          <cell r="M15945">
            <v>1</v>
          </cell>
          <cell r="N15945">
            <v>210416</v>
          </cell>
        </row>
        <row r="15946">
          <cell r="M15946">
            <v>1</v>
          </cell>
          <cell r="N15946">
            <v>210416</v>
          </cell>
        </row>
        <row r="15947">
          <cell r="M15947">
            <v>1</v>
          </cell>
          <cell r="N15947">
            <v>210416</v>
          </cell>
        </row>
        <row r="15948">
          <cell r="M15948">
            <v>1</v>
          </cell>
          <cell r="N15948">
            <v>210471</v>
          </cell>
        </row>
        <row r="15949">
          <cell r="M15949">
            <v>1</v>
          </cell>
          <cell r="N15949">
            <v>210471</v>
          </cell>
        </row>
        <row r="15950">
          <cell r="M15950">
            <v>1</v>
          </cell>
          <cell r="N15950">
            <v>210471</v>
          </cell>
        </row>
        <row r="15951">
          <cell r="M15951">
            <v>1</v>
          </cell>
          <cell r="N15951">
            <v>210471</v>
          </cell>
        </row>
        <row r="15952">
          <cell r="M15952">
            <v>1</v>
          </cell>
          <cell r="N15952">
            <v>210471</v>
          </cell>
        </row>
        <row r="15953">
          <cell r="M15953">
            <v>1</v>
          </cell>
          <cell r="N15953">
            <v>210471</v>
          </cell>
        </row>
        <row r="15954">
          <cell r="M15954">
            <v>1</v>
          </cell>
          <cell r="N15954">
            <v>210791</v>
          </cell>
        </row>
        <row r="15955">
          <cell r="M15955">
            <v>1</v>
          </cell>
          <cell r="N15955">
            <v>210936</v>
          </cell>
        </row>
        <row r="15956">
          <cell r="M15956">
            <v>1</v>
          </cell>
          <cell r="N15956">
            <v>210936</v>
          </cell>
        </row>
        <row r="15957">
          <cell r="M15957">
            <v>1</v>
          </cell>
          <cell r="N15957">
            <v>210936</v>
          </cell>
        </row>
        <row r="15958">
          <cell r="M15958">
            <v>1</v>
          </cell>
          <cell r="N15958">
            <v>210936</v>
          </cell>
        </row>
        <row r="15959">
          <cell r="M15959">
            <v>1</v>
          </cell>
          <cell r="N15959">
            <v>210936</v>
          </cell>
        </row>
        <row r="15960">
          <cell r="M15960">
            <v>1</v>
          </cell>
          <cell r="N15960">
            <v>210936</v>
          </cell>
        </row>
        <row r="15961">
          <cell r="M15961">
            <v>1</v>
          </cell>
          <cell r="N15961">
            <v>210936</v>
          </cell>
        </row>
        <row r="15962">
          <cell r="M15962">
            <v>1</v>
          </cell>
          <cell r="N15962">
            <v>210936</v>
          </cell>
        </row>
        <row r="15963">
          <cell r="M15963">
            <v>1</v>
          </cell>
          <cell r="N15963">
            <v>210955</v>
          </cell>
        </row>
        <row r="15964">
          <cell r="M15964">
            <v>1</v>
          </cell>
          <cell r="N15964">
            <v>210955</v>
          </cell>
        </row>
        <row r="15965">
          <cell r="M15965">
            <v>1</v>
          </cell>
          <cell r="N15965">
            <v>210955</v>
          </cell>
        </row>
        <row r="15966">
          <cell r="M15966">
            <v>1</v>
          </cell>
          <cell r="N15966">
            <v>210955</v>
          </cell>
        </row>
        <row r="15967">
          <cell r="M15967">
            <v>1</v>
          </cell>
          <cell r="N15967">
            <v>210955</v>
          </cell>
        </row>
        <row r="15968">
          <cell r="M15968">
            <v>1</v>
          </cell>
          <cell r="N15968">
            <v>211000</v>
          </cell>
        </row>
        <row r="15969">
          <cell r="M15969">
            <v>1</v>
          </cell>
          <cell r="N15969">
            <v>211000</v>
          </cell>
        </row>
        <row r="15970">
          <cell r="M15970">
            <v>1</v>
          </cell>
          <cell r="N15970">
            <v>211000</v>
          </cell>
        </row>
        <row r="15971">
          <cell r="M15971">
            <v>1</v>
          </cell>
          <cell r="N15971">
            <v>211000</v>
          </cell>
        </row>
        <row r="15972">
          <cell r="M15972">
            <v>1</v>
          </cell>
          <cell r="N15972">
            <v>211000</v>
          </cell>
        </row>
        <row r="15973">
          <cell r="M15973">
            <v>1</v>
          </cell>
          <cell r="N15973">
            <v>211000</v>
          </cell>
        </row>
        <row r="15974">
          <cell r="M15974">
            <v>1</v>
          </cell>
          <cell r="N15974" t="str">
            <v>-</v>
          </cell>
        </row>
        <row r="15975">
          <cell r="M15975">
            <v>1</v>
          </cell>
          <cell r="N15975">
            <v>210185</v>
          </cell>
        </row>
        <row r="15976">
          <cell r="M15976">
            <v>1</v>
          </cell>
          <cell r="N15976">
            <v>210185</v>
          </cell>
        </row>
        <row r="15977">
          <cell r="M15977">
            <v>1</v>
          </cell>
          <cell r="N15977">
            <v>210259</v>
          </cell>
        </row>
        <row r="15978">
          <cell r="M15978">
            <v>1</v>
          </cell>
          <cell r="N15978">
            <v>210259</v>
          </cell>
        </row>
        <row r="15979">
          <cell r="M15979">
            <v>1</v>
          </cell>
          <cell r="N15979">
            <v>210417</v>
          </cell>
        </row>
        <row r="15980">
          <cell r="M15980">
            <v>1</v>
          </cell>
          <cell r="N15980">
            <v>210417</v>
          </cell>
        </row>
        <row r="15981">
          <cell r="M15981">
            <v>1</v>
          </cell>
          <cell r="N15981">
            <v>210417</v>
          </cell>
        </row>
        <row r="15982">
          <cell r="M15982">
            <v>1</v>
          </cell>
          <cell r="N15982">
            <v>210472</v>
          </cell>
        </row>
        <row r="15983">
          <cell r="M15983">
            <v>1</v>
          </cell>
          <cell r="N15983">
            <v>210472</v>
          </cell>
        </row>
        <row r="15984">
          <cell r="M15984">
            <v>1</v>
          </cell>
          <cell r="N15984">
            <v>210472</v>
          </cell>
        </row>
        <row r="15985">
          <cell r="M15985">
            <v>1</v>
          </cell>
          <cell r="N15985">
            <v>210745</v>
          </cell>
        </row>
        <row r="15986">
          <cell r="M15986">
            <v>1</v>
          </cell>
          <cell r="N15986">
            <v>210792</v>
          </cell>
        </row>
        <row r="15987">
          <cell r="M15987">
            <v>1</v>
          </cell>
          <cell r="N15987">
            <v>210937</v>
          </cell>
        </row>
        <row r="15988">
          <cell r="M15988">
            <v>1</v>
          </cell>
          <cell r="N15988">
            <v>210937</v>
          </cell>
        </row>
        <row r="15989">
          <cell r="M15989">
            <v>1</v>
          </cell>
          <cell r="N15989">
            <v>210956</v>
          </cell>
        </row>
        <row r="15990">
          <cell r="M15990">
            <v>1</v>
          </cell>
          <cell r="N15990">
            <v>211001</v>
          </cell>
        </row>
        <row r="15991">
          <cell r="M15991">
            <v>1</v>
          </cell>
          <cell r="N15991" t="str">
            <v>-</v>
          </cell>
        </row>
        <row r="15992">
          <cell r="M15992">
            <v>1</v>
          </cell>
          <cell r="N15992" t="str">
            <v>-</v>
          </cell>
        </row>
        <row r="15993">
          <cell r="M15993">
            <v>1</v>
          </cell>
          <cell r="N15993">
            <v>202073</v>
          </cell>
        </row>
        <row r="15994">
          <cell r="M15994">
            <v>1</v>
          </cell>
          <cell r="N15994">
            <v>202073</v>
          </cell>
        </row>
        <row r="15995">
          <cell r="M15995">
            <v>1</v>
          </cell>
          <cell r="N15995">
            <v>202073</v>
          </cell>
        </row>
        <row r="15996">
          <cell r="M15996">
            <v>1</v>
          </cell>
          <cell r="N15996">
            <v>202073</v>
          </cell>
        </row>
        <row r="15997">
          <cell r="M15997">
            <v>1</v>
          </cell>
          <cell r="N15997">
            <v>202073</v>
          </cell>
        </row>
        <row r="15998">
          <cell r="M15998">
            <v>1</v>
          </cell>
          <cell r="N15998">
            <v>202073</v>
          </cell>
        </row>
        <row r="15999">
          <cell r="M15999">
            <v>1</v>
          </cell>
          <cell r="N15999">
            <v>202073</v>
          </cell>
        </row>
        <row r="16000">
          <cell r="M16000">
            <v>1</v>
          </cell>
          <cell r="N16000">
            <v>202073</v>
          </cell>
        </row>
        <row r="16001">
          <cell r="M16001">
            <v>1</v>
          </cell>
          <cell r="N16001">
            <v>202073</v>
          </cell>
        </row>
        <row r="16002">
          <cell r="M16002">
            <v>1</v>
          </cell>
          <cell r="N16002">
            <v>202073</v>
          </cell>
        </row>
        <row r="16003">
          <cell r="M16003">
            <v>1</v>
          </cell>
          <cell r="N16003">
            <v>210159</v>
          </cell>
        </row>
        <row r="16004">
          <cell r="M16004">
            <v>1</v>
          </cell>
          <cell r="N16004">
            <v>210159</v>
          </cell>
        </row>
        <row r="16005">
          <cell r="M16005">
            <v>1</v>
          </cell>
          <cell r="N16005">
            <v>210177</v>
          </cell>
        </row>
        <row r="16006">
          <cell r="M16006">
            <v>1</v>
          </cell>
          <cell r="N16006">
            <v>210220</v>
          </cell>
        </row>
        <row r="16007">
          <cell r="M16007">
            <v>1</v>
          </cell>
          <cell r="N16007">
            <v>210220</v>
          </cell>
        </row>
        <row r="16008">
          <cell r="M16008">
            <v>1</v>
          </cell>
          <cell r="N16008">
            <v>210220</v>
          </cell>
        </row>
        <row r="16009">
          <cell r="M16009">
            <v>1</v>
          </cell>
          <cell r="N16009">
            <v>210220</v>
          </cell>
        </row>
        <row r="16010">
          <cell r="M16010">
            <v>1</v>
          </cell>
          <cell r="N16010">
            <v>210220</v>
          </cell>
        </row>
        <row r="16011">
          <cell r="M16011">
            <v>1</v>
          </cell>
          <cell r="N16011">
            <v>210220</v>
          </cell>
        </row>
        <row r="16012">
          <cell r="M16012">
            <v>2</v>
          </cell>
          <cell r="N16012">
            <v>210334</v>
          </cell>
        </row>
        <row r="16013">
          <cell r="M16013">
            <v>2</v>
          </cell>
          <cell r="N16013">
            <v>210334</v>
          </cell>
        </row>
        <row r="16014">
          <cell r="M16014">
            <v>2</v>
          </cell>
          <cell r="N16014">
            <v>210334</v>
          </cell>
        </row>
        <row r="16015">
          <cell r="M16015">
            <v>2</v>
          </cell>
          <cell r="N16015">
            <v>210334</v>
          </cell>
        </row>
        <row r="16016">
          <cell r="M16016">
            <v>2</v>
          </cell>
          <cell r="N16016">
            <v>210334</v>
          </cell>
        </row>
        <row r="16017">
          <cell r="M16017">
            <v>2</v>
          </cell>
          <cell r="N16017">
            <v>210334</v>
          </cell>
        </row>
        <row r="16018">
          <cell r="M16018">
            <v>2</v>
          </cell>
          <cell r="N16018">
            <v>210336</v>
          </cell>
        </row>
        <row r="16019">
          <cell r="M16019">
            <v>2</v>
          </cell>
          <cell r="N16019">
            <v>210336</v>
          </cell>
        </row>
        <row r="16020">
          <cell r="M16020">
            <v>2</v>
          </cell>
          <cell r="N16020">
            <v>210336</v>
          </cell>
        </row>
        <row r="16021">
          <cell r="M16021">
            <v>2</v>
          </cell>
          <cell r="N16021">
            <v>210336</v>
          </cell>
        </row>
        <row r="16022">
          <cell r="M16022">
            <v>2</v>
          </cell>
          <cell r="N16022">
            <v>210336</v>
          </cell>
        </row>
        <row r="16023">
          <cell r="M16023">
            <v>1</v>
          </cell>
          <cell r="N16023">
            <v>210402</v>
          </cell>
        </row>
        <row r="16024">
          <cell r="M16024">
            <v>1</v>
          </cell>
          <cell r="N16024">
            <v>210402</v>
          </cell>
        </row>
        <row r="16025">
          <cell r="M16025">
            <v>1</v>
          </cell>
          <cell r="N16025">
            <v>210402</v>
          </cell>
        </row>
        <row r="16026">
          <cell r="M16026">
            <v>1</v>
          </cell>
          <cell r="N16026">
            <v>210402</v>
          </cell>
        </row>
        <row r="16027">
          <cell r="M16027">
            <v>1</v>
          </cell>
          <cell r="N16027">
            <v>210402</v>
          </cell>
        </row>
        <row r="16028">
          <cell r="M16028">
            <v>1</v>
          </cell>
          <cell r="N16028">
            <v>210402</v>
          </cell>
        </row>
        <row r="16029">
          <cell r="M16029">
            <v>1</v>
          </cell>
          <cell r="N16029">
            <v>210402</v>
          </cell>
        </row>
        <row r="16030">
          <cell r="M16030">
            <v>1</v>
          </cell>
          <cell r="N16030">
            <v>210402</v>
          </cell>
        </row>
        <row r="16031">
          <cell r="M16031">
            <v>1</v>
          </cell>
          <cell r="N16031">
            <v>210402</v>
          </cell>
        </row>
        <row r="16032">
          <cell r="M16032">
            <v>1</v>
          </cell>
          <cell r="N16032">
            <v>210457</v>
          </cell>
        </row>
        <row r="16033">
          <cell r="M16033">
            <v>1</v>
          </cell>
          <cell r="N16033">
            <v>210457</v>
          </cell>
        </row>
        <row r="16034">
          <cell r="M16034">
            <v>1</v>
          </cell>
          <cell r="N16034">
            <v>210457</v>
          </cell>
        </row>
        <row r="16035">
          <cell r="M16035">
            <v>1</v>
          </cell>
          <cell r="N16035">
            <v>210457</v>
          </cell>
        </row>
        <row r="16036">
          <cell r="M16036">
            <v>1</v>
          </cell>
          <cell r="N16036">
            <v>210457</v>
          </cell>
        </row>
        <row r="16037">
          <cell r="M16037">
            <v>1</v>
          </cell>
          <cell r="N16037">
            <v>210457</v>
          </cell>
        </row>
        <row r="16038">
          <cell r="M16038">
            <v>1</v>
          </cell>
          <cell r="N16038">
            <v>210741</v>
          </cell>
        </row>
        <row r="16039">
          <cell r="M16039">
            <v>1</v>
          </cell>
          <cell r="N16039">
            <v>210820</v>
          </cell>
        </row>
        <row r="16040">
          <cell r="M16040">
            <v>1</v>
          </cell>
          <cell r="N16040">
            <v>211583</v>
          </cell>
        </row>
        <row r="16041">
          <cell r="M16041">
            <v>1</v>
          </cell>
          <cell r="N16041">
            <v>211583</v>
          </cell>
        </row>
        <row r="16042">
          <cell r="M16042">
            <v>1</v>
          </cell>
          <cell r="N16042">
            <v>211583</v>
          </cell>
        </row>
        <row r="16043">
          <cell r="M16043">
            <v>1</v>
          </cell>
          <cell r="N16043">
            <v>211583</v>
          </cell>
        </row>
        <row r="16044">
          <cell r="M16044">
            <v>2</v>
          </cell>
          <cell r="N16044" t="str">
            <v>-</v>
          </cell>
        </row>
        <row r="16045">
          <cell r="M16045">
            <v>1</v>
          </cell>
          <cell r="N16045" t="str">
            <v>-</v>
          </cell>
        </row>
        <row r="16046">
          <cell r="M16046">
            <v>1</v>
          </cell>
          <cell r="N16046" t="str">
            <v>-</v>
          </cell>
        </row>
        <row r="16047">
          <cell r="M16047">
            <v>1</v>
          </cell>
          <cell r="N16047" t="str">
            <v>-</v>
          </cell>
        </row>
        <row r="16048">
          <cell r="M16048">
            <v>1</v>
          </cell>
          <cell r="N16048">
            <v>202566</v>
          </cell>
        </row>
        <row r="16049">
          <cell r="M16049">
            <v>1</v>
          </cell>
          <cell r="N16049">
            <v>202566</v>
          </cell>
        </row>
        <row r="16050">
          <cell r="M16050">
            <v>1</v>
          </cell>
          <cell r="N16050">
            <v>202566</v>
          </cell>
        </row>
        <row r="16051">
          <cell r="M16051">
            <v>1</v>
          </cell>
          <cell r="N16051">
            <v>202566</v>
          </cell>
        </row>
        <row r="16052">
          <cell r="M16052">
            <v>1</v>
          </cell>
          <cell r="N16052">
            <v>202566</v>
          </cell>
        </row>
        <row r="16053">
          <cell r="M16053">
            <v>2</v>
          </cell>
          <cell r="N16053">
            <v>210138</v>
          </cell>
        </row>
        <row r="16054">
          <cell r="M16054">
            <v>2</v>
          </cell>
          <cell r="N16054">
            <v>210138</v>
          </cell>
        </row>
        <row r="16055">
          <cell r="M16055">
            <v>2</v>
          </cell>
          <cell r="N16055">
            <v>210138</v>
          </cell>
        </row>
        <row r="16056">
          <cell r="M16056">
            <v>2</v>
          </cell>
          <cell r="N16056">
            <v>210138</v>
          </cell>
        </row>
        <row r="16057">
          <cell r="M16057">
            <v>2</v>
          </cell>
          <cell r="N16057">
            <v>210141</v>
          </cell>
        </row>
        <row r="16058">
          <cell r="M16058">
            <v>2</v>
          </cell>
          <cell r="N16058">
            <v>210141</v>
          </cell>
        </row>
        <row r="16059">
          <cell r="M16059">
            <v>1</v>
          </cell>
          <cell r="N16059">
            <v>210180</v>
          </cell>
        </row>
        <row r="16060">
          <cell r="M16060">
            <v>1</v>
          </cell>
          <cell r="N16060">
            <v>210180</v>
          </cell>
        </row>
        <row r="16061">
          <cell r="M16061">
            <v>2</v>
          </cell>
          <cell r="N16061">
            <v>210182</v>
          </cell>
        </row>
        <row r="16062">
          <cell r="M16062">
            <v>2</v>
          </cell>
          <cell r="N16062">
            <v>210226</v>
          </cell>
        </row>
        <row r="16063">
          <cell r="M16063">
            <v>2</v>
          </cell>
          <cell r="N16063">
            <v>210226</v>
          </cell>
        </row>
        <row r="16064">
          <cell r="M16064">
            <v>1</v>
          </cell>
          <cell r="N16064">
            <v>210290</v>
          </cell>
        </row>
        <row r="16065">
          <cell r="M16065">
            <v>1</v>
          </cell>
          <cell r="N16065">
            <v>210290</v>
          </cell>
        </row>
        <row r="16066">
          <cell r="M16066">
            <v>1</v>
          </cell>
          <cell r="N16066">
            <v>210403</v>
          </cell>
        </row>
        <row r="16067">
          <cell r="M16067">
            <v>1</v>
          </cell>
          <cell r="N16067">
            <v>210403</v>
          </cell>
        </row>
        <row r="16068">
          <cell r="M16068">
            <v>1</v>
          </cell>
          <cell r="N16068">
            <v>210403</v>
          </cell>
        </row>
        <row r="16069">
          <cell r="M16069">
            <v>1</v>
          </cell>
          <cell r="N16069">
            <v>210403</v>
          </cell>
        </row>
        <row r="16070">
          <cell r="M16070">
            <v>1</v>
          </cell>
          <cell r="N16070">
            <v>210403</v>
          </cell>
        </row>
        <row r="16071">
          <cell r="M16071">
            <v>1</v>
          </cell>
          <cell r="N16071">
            <v>210403</v>
          </cell>
        </row>
        <row r="16072">
          <cell r="M16072">
            <v>1</v>
          </cell>
          <cell r="N16072">
            <v>210403</v>
          </cell>
        </row>
        <row r="16073">
          <cell r="M16073">
            <v>1</v>
          </cell>
          <cell r="N16073">
            <v>210403</v>
          </cell>
        </row>
        <row r="16074">
          <cell r="M16074">
            <v>1</v>
          </cell>
          <cell r="N16074">
            <v>210403</v>
          </cell>
        </row>
        <row r="16075">
          <cell r="M16075">
            <v>1</v>
          </cell>
          <cell r="N16075">
            <v>210459</v>
          </cell>
        </row>
        <row r="16076">
          <cell r="M16076">
            <v>1</v>
          </cell>
          <cell r="N16076">
            <v>210459</v>
          </cell>
        </row>
        <row r="16077">
          <cell r="M16077">
            <v>1</v>
          </cell>
          <cell r="N16077">
            <v>210459</v>
          </cell>
        </row>
        <row r="16078">
          <cell r="M16078">
            <v>1</v>
          </cell>
          <cell r="N16078">
            <v>210925</v>
          </cell>
        </row>
        <row r="16079">
          <cell r="M16079">
            <v>1</v>
          </cell>
          <cell r="N16079">
            <v>210925</v>
          </cell>
        </row>
        <row r="16080">
          <cell r="M16080">
            <v>1</v>
          </cell>
          <cell r="N16080">
            <v>210925</v>
          </cell>
        </row>
        <row r="16081">
          <cell r="M16081">
            <v>1</v>
          </cell>
          <cell r="N16081">
            <v>210925</v>
          </cell>
        </row>
        <row r="16082">
          <cell r="M16082">
            <v>1</v>
          </cell>
          <cell r="N16082">
            <v>210925</v>
          </cell>
        </row>
        <row r="16083">
          <cell r="M16083">
            <v>1</v>
          </cell>
          <cell r="N16083">
            <v>210988</v>
          </cell>
        </row>
        <row r="16084">
          <cell r="M16084">
            <v>1</v>
          </cell>
          <cell r="N16084">
            <v>210988</v>
          </cell>
        </row>
        <row r="16085">
          <cell r="M16085">
            <v>1</v>
          </cell>
          <cell r="N16085">
            <v>210988</v>
          </cell>
        </row>
        <row r="16086">
          <cell r="M16086">
            <v>1</v>
          </cell>
          <cell r="N16086">
            <v>211584</v>
          </cell>
        </row>
        <row r="16087">
          <cell r="M16087">
            <v>1</v>
          </cell>
          <cell r="N16087">
            <v>211584</v>
          </cell>
        </row>
        <row r="16088">
          <cell r="M16088">
            <v>1</v>
          </cell>
          <cell r="N16088">
            <v>211584</v>
          </cell>
        </row>
        <row r="16089">
          <cell r="M16089">
            <v>1</v>
          </cell>
          <cell r="N16089">
            <v>211584</v>
          </cell>
        </row>
        <row r="16090">
          <cell r="M16090">
            <v>1</v>
          </cell>
          <cell r="N16090">
            <v>211584</v>
          </cell>
        </row>
        <row r="16091">
          <cell r="M16091">
            <v>1</v>
          </cell>
          <cell r="N16091">
            <v>211584</v>
          </cell>
        </row>
        <row r="16092">
          <cell r="M16092">
            <v>1</v>
          </cell>
          <cell r="N16092">
            <v>211584</v>
          </cell>
        </row>
        <row r="16093">
          <cell r="M16093">
            <v>1</v>
          </cell>
          <cell r="N16093">
            <v>211584</v>
          </cell>
        </row>
        <row r="16094">
          <cell r="M16094">
            <v>1</v>
          </cell>
          <cell r="N16094">
            <v>211584</v>
          </cell>
        </row>
        <row r="16095">
          <cell r="M16095">
            <v>1</v>
          </cell>
          <cell r="N16095" t="str">
            <v>-</v>
          </cell>
        </row>
        <row r="16096">
          <cell r="M16096">
            <v>1</v>
          </cell>
          <cell r="N16096" t="str">
            <v>-</v>
          </cell>
        </row>
        <row r="16097">
          <cell r="M16097">
            <v>1</v>
          </cell>
          <cell r="N16097" t="str">
            <v>-</v>
          </cell>
        </row>
        <row r="16098">
          <cell r="M16098">
            <v>2</v>
          </cell>
          <cell r="N16098">
            <v>202568</v>
          </cell>
        </row>
        <row r="16099">
          <cell r="M16099">
            <v>2</v>
          </cell>
          <cell r="N16099">
            <v>202568</v>
          </cell>
        </row>
        <row r="16100">
          <cell r="M16100">
            <v>2</v>
          </cell>
          <cell r="N16100">
            <v>202568</v>
          </cell>
        </row>
        <row r="16101">
          <cell r="M16101">
            <v>2</v>
          </cell>
          <cell r="N16101">
            <v>202568</v>
          </cell>
        </row>
        <row r="16102">
          <cell r="M16102">
            <v>1</v>
          </cell>
          <cell r="N16102">
            <v>210404</v>
          </cell>
        </row>
        <row r="16103">
          <cell r="M16103">
            <v>1</v>
          </cell>
          <cell r="N16103">
            <v>210404</v>
          </cell>
        </row>
        <row r="16104">
          <cell r="M16104">
            <v>1</v>
          </cell>
          <cell r="N16104">
            <v>210460</v>
          </cell>
        </row>
        <row r="16105">
          <cell r="M16105">
            <v>1</v>
          </cell>
          <cell r="N16105">
            <v>210822</v>
          </cell>
        </row>
        <row r="16106">
          <cell r="M16106">
            <v>1</v>
          </cell>
          <cell r="N16106">
            <v>210926</v>
          </cell>
        </row>
        <row r="16107">
          <cell r="M16107">
            <v>1</v>
          </cell>
          <cell r="N16107">
            <v>210926</v>
          </cell>
        </row>
        <row r="16108">
          <cell r="M16108">
            <v>1</v>
          </cell>
          <cell r="N16108">
            <v>210926</v>
          </cell>
        </row>
        <row r="16109">
          <cell r="M16109">
            <v>1</v>
          </cell>
          <cell r="N16109">
            <v>210926</v>
          </cell>
        </row>
        <row r="16110">
          <cell r="M16110">
            <v>1</v>
          </cell>
          <cell r="N16110">
            <v>210926</v>
          </cell>
        </row>
        <row r="16111">
          <cell r="M16111">
            <v>1</v>
          </cell>
          <cell r="N16111">
            <v>210926</v>
          </cell>
        </row>
        <row r="16112">
          <cell r="M16112">
            <v>1</v>
          </cell>
          <cell r="N16112">
            <v>210989</v>
          </cell>
        </row>
        <row r="16113">
          <cell r="M16113">
            <v>1</v>
          </cell>
          <cell r="N16113">
            <v>210989</v>
          </cell>
        </row>
        <row r="16114">
          <cell r="M16114">
            <v>1</v>
          </cell>
          <cell r="N16114">
            <v>210989</v>
          </cell>
        </row>
        <row r="16115">
          <cell r="M16115">
            <v>1</v>
          </cell>
          <cell r="N16115">
            <v>210989</v>
          </cell>
        </row>
        <row r="16116">
          <cell r="M16116">
            <v>1</v>
          </cell>
          <cell r="N16116">
            <v>210989</v>
          </cell>
        </row>
        <row r="16117">
          <cell r="M16117">
            <v>1</v>
          </cell>
          <cell r="N16117">
            <v>211585</v>
          </cell>
        </row>
        <row r="16118">
          <cell r="M16118">
            <v>1</v>
          </cell>
          <cell r="N16118">
            <v>211585</v>
          </cell>
        </row>
        <row r="16119">
          <cell r="M16119">
            <v>1</v>
          </cell>
          <cell r="N16119" t="str">
            <v>-</v>
          </cell>
        </row>
        <row r="16120">
          <cell r="M16120">
            <v>1</v>
          </cell>
          <cell r="N16120" t="str">
            <v>-</v>
          </cell>
        </row>
        <row r="16121">
          <cell r="M16121">
            <v>1</v>
          </cell>
          <cell r="N16121" t="str">
            <v>-</v>
          </cell>
        </row>
        <row r="16122">
          <cell r="M16122">
            <v>1</v>
          </cell>
          <cell r="N16122" t="str">
            <v>-</v>
          </cell>
        </row>
        <row r="16123">
          <cell r="M16123">
            <v>1</v>
          </cell>
          <cell r="N16123" t="str">
            <v>-</v>
          </cell>
        </row>
        <row r="16124">
          <cell r="M16124">
            <v>1</v>
          </cell>
          <cell r="N16124">
            <v>210166</v>
          </cell>
        </row>
        <row r="16125">
          <cell r="M16125">
            <v>1</v>
          </cell>
          <cell r="N16125">
            <v>210166</v>
          </cell>
        </row>
        <row r="16126">
          <cell r="M16126">
            <v>1</v>
          </cell>
          <cell r="N16126">
            <v>210230</v>
          </cell>
        </row>
        <row r="16127">
          <cell r="M16127">
            <v>1</v>
          </cell>
          <cell r="N16127">
            <v>210230</v>
          </cell>
        </row>
        <row r="16128">
          <cell r="M16128">
            <v>1</v>
          </cell>
          <cell r="N16128">
            <v>210230</v>
          </cell>
        </row>
        <row r="16129">
          <cell r="M16129">
            <v>1</v>
          </cell>
          <cell r="N16129">
            <v>210238</v>
          </cell>
        </row>
        <row r="16130">
          <cell r="M16130">
            <v>1</v>
          </cell>
          <cell r="N16130">
            <v>210238</v>
          </cell>
        </row>
        <row r="16131">
          <cell r="M16131">
            <v>1</v>
          </cell>
          <cell r="N16131">
            <v>210238</v>
          </cell>
        </row>
        <row r="16132">
          <cell r="M16132">
            <v>1</v>
          </cell>
          <cell r="N16132">
            <v>210316</v>
          </cell>
        </row>
        <row r="16133">
          <cell r="M16133">
            <v>1</v>
          </cell>
          <cell r="N16133">
            <v>210405</v>
          </cell>
        </row>
        <row r="16134">
          <cell r="M16134">
            <v>1</v>
          </cell>
          <cell r="N16134">
            <v>210405</v>
          </cell>
        </row>
        <row r="16135">
          <cell r="M16135">
            <v>1</v>
          </cell>
          <cell r="N16135">
            <v>210461</v>
          </cell>
        </row>
        <row r="16136">
          <cell r="M16136">
            <v>1</v>
          </cell>
          <cell r="N16136">
            <v>210461</v>
          </cell>
        </row>
        <row r="16137">
          <cell r="M16137">
            <v>1</v>
          </cell>
          <cell r="N16137">
            <v>210461</v>
          </cell>
        </row>
        <row r="16138">
          <cell r="M16138">
            <v>1</v>
          </cell>
          <cell r="N16138">
            <v>210461</v>
          </cell>
        </row>
        <row r="16139">
          <cell r="M16139">
            <v>1</v>
          </cell>
          <cell r="N16139">
            <v>210461</v>
          </cell>
        </row>
        <row r="16140">
          <cell r="M16140">
            <v>1</v>
          </cell>
          <cell r="N16140">
            <v>210749</v>
          </cell>
        </row>
        <row r="16141">
          <cell r="M16141">
            <v>1</v>
          </cell>
          <cell r="N16141">
            <v>210749</v>
          </cell>
        </row>
        <row r="16142">
          <cell r="M16142">
            <v>1</v>
          </cell>
          <cell r="N16142">
            <v>210749</v>
          </cell>
        </row>
        <row r="16143">
          <cell r="M16143">
            <v>1</v>
          </cell>
          <cell r="N16143">
            <v>210781</v>
          </cell>
        </row>
        <row r="16144">
          <cell r="M16144">
            <v>2</v>
          </cell>
          <cell r="N16144">
            <v>210823</v>
          </cell>
        </row>
        <row r="16145">
          <cell r="M16145">
            <v>2</v>
          </cell>
          <cell r="N16145">
            <v>210874</v>
          </cell>
        </row>
        <row r="16146">
          <cell r="M16146">
            <v>2</v>
          </cell>
          <cell r="N16146">
            <v>210874</v>
          </cell>
        </row>
        <row r="16147">
          <cell r="M16147">
            <v>1</v>
          </cell>
          <cell r="N16147">
            <v>211535</v>
          </cell>
        </row>
        <row r="16148">
          <cell r="M16148">
            <v>1</v>
          </cell>
          <cell r="N16148">
            <v>211535</v>
          </cell>
        </row>
        <row r="16149">
          <cell r="M16149">
            <v>1</v>
          </cell>
          <cell r="N16149">
            <v>211535</v>
          </cell>
        </row>
        <row r="16150">
          <cell r="M16150">
            <v>1</v>
          </cell>
          <cell r="N16150">
            <v>211535</v>
          </cell>
        </row>
        <row r="16151">
          <cell r="M16151">
            <v>1</v>
          </cell>
          <cell r="N16151">
            <v>211536</v>
          </cell>
        </row>
        <row r="16152">
          <cell r="M16152">
            <v>1</v>
          </cell>
          <cell r="N16152">
            <v>211536</v>
          </cell>
        </row>
        <row r="16153">
          <cell r="M16153">
            <v>1</v>
          </cell>
          <cell r="N16153">
            <v>211536</v>
          </cell>
        </row>
        <row r="16154">
          <cell r="M16154">
            <v>1</v>
          </cell>
          <cell r="N16154">
            <v>211536</v>
          </cell>
        </row>
        <row r="16155">
          <cell r="M16155">
            <v>1</v>
          </cell>
          <cell r="N16155">
            <v>211536</v>
          </cell>
        </row>
        <row r="16156">
          <cell r="M16156">
            <v>1</v>
          </cell>
          <cell r="N16156">
            <v>211536</v>
          </cell>
        </row>
        <row r="16157">
          <cell r="M16157">
            <v>1</v>
          </cell>
          <cell r="N16157">
            <v>211586</v>
          </cell>
        </row>
        <row r="16158">
          <cell r="M16158">
            <v>1</v>
          </cell>
          <cell r="N16158">
            <v>211586</v>
          </cell>
        </row>
        <row r="16159">
          <cell r="M16159">
            <v>1</v>
          </cell>
          <cell r="N16159">
            <v>211586</v>
          </cell>
        </row>
        <row r="16160">
          <cell r="M16160">
            <v>1</v>
          </cell>
          <cell r="N16160">
            <v>211586</v>
          </cell>
        </row>
        <row r="16161">
          <cell r="M16161">
            <v>1</v>
          </cell>
          <cell r="N16161">
            <v>211586</v>
          </cell>
        </row>
        <row r="16162">
          <cell r="M16162">
            <v>1</v>
          </cell>
          <cell r="N16162">
            <v>211586</v>
          </cell>
        </row>
        <row r="16163">
          <cell r="M16163">
            <v>1</v>
          </cell>
          <cell r="N16163">
            <v>211586</v>
          </cell>
        </row>
        <row r="16164">
          <cell r="M16164">
            <v>1</v>
          </cell>
          <cell r="N16164">
            <v>211586</v>
          </cell>
        </row>
        <row r="16165">
          <cell r="M16165">
            <v>1</v>
          </cell>
          <cell r="N16165">
            <v>211586</v>
          </cell>
        </row>
        <row r="16166">
          <cell r="M16166">
            <v>2</v>
          </cell>
          <cell r="N16166" t="str">
            <v>-</v>
          </cell>
        </row>
        <row r="16167">
          <cell r="M16167">
            <v>1</v>
          </cell>
          <cell r="N16167">
            <v>210167</v>
          </cell>
        </row>
        <row r="16168">
          <cell r="M16168">
            <v>1</v>
          </cell>
          <cell r="N16168">
            <v>210233</v>
          </cell>
        </row>
        <row r="16169">
          <cell r="M16169">
            <v>1</v>
          </cell>
          <cell r="N16169">
            <v>210240</v>
          </cell>
        </row>
        <row r="16170">
          <cell r="M16170">
            <v>1</v>
          </cell>
          <cell r="N16170">
            <v>210253</v>
          </cell>
        </row>
        <row r="16171">
          <cell r="M16171">
            <v>1</v>
          </cell>
          <cell r="N16171">
            <v>210253</v>
          </cell>
        </row>
        <row r="16172">
          <cell r="M16172">
            <v>1</v>
          </cell>
          <cell r="N16172">
            <v>210253</v>
          </cell>
        </row>
        <row r="16173">
          <cell r="M16173">
            <v>1</v>
          </cell>
          <cell r="N16173">
            <v>210253</v>
          </cell>
        </row>
        <row r="16174">
          <cell r="M16174">
            <v>1</v>
          </cell>
          <cell r="N16174">
            <v>210253</v>
          </cell>
        </row>
        <row r="16175">
          <cell r="M16175">
            <v>1</v>
          </cell>
          <cell r="N16175">
            <v>210406</v>
          </cell>
        </row>
        <row r="16176">
          <cell r="M16176">
            <v>1</v>
          </cell>
          <cell r="N16176">
            <v>210406</v>
          </cell>
        </row>
        <row r="16177">
          <cell r="M16177">
            <v>1</v>
          </cell>
          <cell r="N16177">
            <v>210406</v>
          </cell>
        </row>
        <row r="16178">
          <cell r="M16178">
            <v>1</v>
          </cell>
          <cell r="N16178">
            <v>210462</v>
          </cell>
        </row>
        <row r="16179">
          <cell r="M16179">
            <v>1</v>
          </cell>
          <cell r="N16179">
            <v>210462</v>
          </cell>
        </row>
        <row r="16180">
          <cell r="M16180">
            <v>1</v>
          </cell>
          <cell r="N16180">
            <v>210462</v>
          </cell>
        </row>
        <row r="16181">
          <cell r="M16181">
            <v>1</v>
          </cell>
          <cell r="N16181">
            <v>210462</v>
          </cell>
        </row>
        <row r="16182">
          <cell r="M16182">
            <v>1</v>
          </cell>
          <cell r="N16182">
            <v>210462</v>
          </cell>
        </row>
        <row r="16183">
          <cell r="M16183">
            <v>1</v>
          </cell>
          <cell r="N16183">
            <v>210748</v>
          </cell>
        </row>
        <row r="16184">
          <cell r="M16184">
            <v>1</v>
          </cell>
          <cell r="N16184">
            <v>210748</v>
          </cell>
        </row>
        <row r="16185">
          <cell r="M16185">
            <v>1</v>
          </cell>
          <cell r="N16185">
            <v>210748</v>
          </cell>
        </row>
        <row r="16186">
          <cell r="M16186">
            <v>1</v>
          </cell>
          <cell r="N16186">
            <v>210748</v>
          </cell>
        </row>
        <row r="16187">
          <cell r="M16187">
            <v>1</v>
          </cell>
          <cell r="N16187">
            <v>210748</v>
          </cell>
        </row>
        <row r="16188">
          <cell r="M16188">
            <v>1</v>
          </cell>
          <cell r="N16188">
            <v>210782</v>
          </cell>
        </row>
        <row r="16189">
          <cell r="M16189">
            <v>1</v>
          </cell>
          <cell r="N16189">
            <v>210782</v>
          </cell>
        </row>
        <row r="16190">
          <cell r="M16190">
            <v>1</v>
          </cell>
          <cell r="N16190">
            <v>210782</v>
          </cell>
        </row>
        <row r="16191">
          <cell r="M16191">
            <v>1</v>
          </cell>
          <cell r="N16191">
            <v>210782</v>
          </cell>
        </row>
        <row r="16192">
          <cell r="M16192">
            <v>1</v>
          </cell>
          <cell r="N16192">
            <v>210927</v>
          </cell>
        </row>
        <row r="16193">
          <cell r="M16193">
            <v>1</v>
          </cell>
          <cell r="N16193">
            <v>210927</v>
          </cell>
        </row>
        <row r="16194">
          <cell r="M16194">
            <v>1</v>
          </cell>
          <cell r="N16194">
            <v>210927</v>
          </cell>
        </row>
        <row r="16195">
          <cell r="M16195">
            <v>1</v>
          </cell>
          <cell r="N16195">
            <v>210927</v>
          </cell>
        </row>
        <row r="16196">
          <cell r="M16196">
            <v>1</v>
          </cell>
          <cell r="N16196">
            <v>210927</v>
          </cell>
        </row>
        <row r="16197">
          <cell r="M16197">
            <v>1</v>
          </cell>
          <cell r="N16197">
            <v>210927</v>
          </cell>
        </row>
        <row r="16198">
          <cell r="M16198">
            <v>1</v>
          </cell>
          <cell r="N16198">
            <v>210927</v>
          </cell>
        </row>
        <row r="16199">
          <cell r="M16199">
            <v>2</v>
          </cell>
          <cell r="N16199">
            <v>210951</v>
          </cell>
        </row>
        <row r="16200">
          <cell r="M16200">
            <v>2</v>
          </cell>
          <cell r="N16200">
            <v>210952</v>
          </cell>
        </row>
        <row r="16201">
          <cell r="M16201">
            <v>1</v>
          </cell>
          <cell r="N16201">
            <v>210990</v>
          </cell>
        </row>
        <row r="16202">
          <cell r="M16202">
            <v>1</v>
          </cell>
          <cell r="N16202">
            <v>210990</v>
          </cell>
        </row>
        <row r="16203">
          <cell r="M16203">
            <v>1</v>
          </cell>
          <cell r="N16203">
            <v>210990</v>
          </cell>
        </row>
        <row r="16204">
          <cell r="M16204">
            <v>1</v>
          </cell>
          <cell r="N16204">
            <v>210990</v>
          </cell>
        </row>
        <row r="16205">
          <cell r="M16205">
            <v>1</v>
          </cell>
          <cell r="N16205">
            <v>210990</v>
          </cell>
        </row>
        <row r="16206">
          <cell r="M16206">
            <v>1</v>
          </cell>
          <cell r="N16206">
            <v>211587</v>
          </cell>
        </row>
        <row r="16207">
          <cell r="M16207">
            <v>1</v>
          </cell>
          <cell r="N16207">
            <v>211587</v>
          </cell>
        </row>
        <row r="16208">
          <cell r="M16208">
            <v>1</v>
          </cell>
          <cell r="N16208">
            <v>211587</v>
          </cell>
        </row>
        <row r="16209">
          <cell r="M16209">
            <v>1</v>
          </cell>
          <cell r="N16209">
            <v>211587</v>
          </cell>
        </row>
        <row r="16210">
          <cell r="M16210">
            <v>1</v>
          </cell>
          <cell r="N16210">
            <v>211587</v>
          </cell>
        </row>
        <row r="16211">
          <cell r="M16211">
            <v>1</v>
          </cell>
          <cell r="N16211">
            <v>211587</v>
          </cell>
        </row>
        <row r="16212">
          <cell r="M16212">
            <v>1</v>
          </cell>
          <cell r="N16212" t="str">
            <v>-</v>
          </cell>
        </row>
        <row r="16213">
          <cell r="M16213">
            <v>2</v>
          </cell>
          <cell r="N16213" t="str">
            <v>-</v>
          </cell>
        </row>
        <row r="16214">
          <cell r="M16214">
            <v>1</v>
          </cell>
          <cell r="N16214">
            <v>210168</v>
          </cell>
        </row>
        <row r="16215">
          <cell r="M16215">
            <v>1</v>
          </cell>
          <cell r="N16215">
            <v>210242</v>
          </cell>
        </row>
        <row r="16216">
          <cell r="M16216">
            <v>1</v>
          </cell>
          <cell r="N16216">
            <v>210242</v>
          </cell>
        </row>
        <row r="16217">
          <cell r="M16217">
            <v>1</v>
          </cell>
          <cell r="N16217">
            <v>210242</v>
          </cell>
        </row>
        <row r="16218">
          <cell r="M16218">
            <v>1</v>
          </cell>
          <cell r="N16218">
            <v>210242</v>
          </cell>
        </row>
        <row r="16219">
          <cell r="M16219">
            <v>1</v>
          </cell>
          <cell r="N16219">
            <v>210242</v>
          </cell>
        </row>
        <row r="16220">
          <cell r="M16220">
            <v>1</v>
          </cell>
          <cell r="N16220">
            <v>210242</v>
          </cell>
        </row>
        <row r="16221">
          <cell r="M16221">
            <v>1</v>
          </cell>
          <cell r="N16221">
            <v>210326</v>
          </cell>
        </row>
        <row r="16222">
          <cell r="M16222">
            <v>1</v>
          </cell>
          <cell r="N16222">
            <v>210326</v>
          </cell>
        </row>
        <row r="16223">
          <cell r="M16223">
            <v>1</v>
          </cell>
          <cell r="N16223">
            <v>210407</v>
          </cell>
        </row>
        <row r="16224">
          <cell r="M16224">
            <v>1</v>
          </cell>
          <cell r="N16224">
            <v>210407</v>
          </cell>
        </row>
        <row r="16225">
          <cell r="M16225">
            <v>1</v>
          </cell>
          <cell r="N16225">
            <v>210407</v>
          </cell>
        </row>
        <row r="16226">
          <cell r="M16226">
            <v>1</v>
          </cell>
          <cell r="N16226">
            <v>210407</v>
          </cell>
        </row>
        <row r="16227">
          <cell r="M16227">
            <v>1</v>
          </cell>
          <cell r="N16227">
            <v>210407</v>
          </cell>
        </row>
        <row r="16228">
          <cell r="M16228">
            <v>1</v>
          </cell>
          <cell r="N16228">
            <v>210407</v>
          </cell>
        </row>
        <row r="16229">
          <cell r="M16229">
            <v>1</v>
          </cell>
          <cell r="N16229">
            <v>210407</v>
          </cell>
        </row>
        <row r="16230">
          <cell r="M16230">
            <v>1</v>
          </cell>
          <cell r="N16230">
            <v>210407</v>
          </cell>
        </row>
        <row r="16231">
          <cell r="M16231">
            <v>1</v>
          </cell>
          <cell r="N16231">
            <v>210407</v>
          </cell>
        </row>
        <row r="16232">
          <cell r="M16232">
            <v>1</v>
          </cell>
          <cell r="N16232">
            <v>210407</v>
          </cell>
        </row>
        <row r="16233">
          <cell r="M16233">
            <v>1</v>
          </cell>
          <cell r="N16233">
            <v>210407</v>
          </cell>
        </row>
        <row r="16234">
          <cell r="M16234">
            <v>1</v>
          </cell>
          <cell r="N16234">
            <v>210407</v>
          </cell>
        </row>
        <row r="16235">
          <cell r="M16235">
            <v>1</v>
          </cell>
          <cell r="N16235">
            <v>210407</v>
          </cell>
        </row>
        <row r="16236">
          <cell r="M16236">
            <v>1</v>
          </cell>
          <cell r="N16236">
            <v>210407</v>
          </cell>
        </row>
        <row r="16237">
          <cell r="M16237">
            <v>1</v>
          </cell>
          <cell r="N16237">
            <v>210407</v>
          </cell>
        </row>
        <row r="16238">
          <cell r="M16238">
            <v>1</v>
          </cell>
          <cell r="N16238">
            <v>210407</v>
          </cell>
        </row>
        <row r="16239">
          <cell r="M16239">
            <v>1</v>
          </cell>
          <cell r="N16239">
            <v>210407</v>
          </cell>
        </row>
        <row r="16240">
          <cell r="M16240">
            <v>1</v>
          </cell>
          <cell r="N16240">
            <v>210407</v>
          </cell>
        </row>
        <row r="16241">
          <cell r="M16241">
            <v>1</v>
          </cell>
          <cell r="N16241">
            <v>210407</v>
          </cell>
        </row>
        <row r="16242">
          <cell r="M16242">
            <v>1</v>
          </cell>
          <cell r="N16242">
            <v>210463</v>
          </cell>
        </row>
        <row r="16243">
          <cell r="M16243">
            <v>1</v>
          </cell>
          <cell r="N16243">
            <v>210463</v>
          </cell>
        </row>
        <row r="16244">
          <cell r="M16244">
            <v>1</v>
          </cell>
          <cell r="N16244">
            <v>210463</v>
          </cell>
        </row>
        <row r="16245">
          <cell r="M16245">
            <v>1</v>
          </cell>
          <cell r="N16245">
            <v>210463</v>
          </cell>
        </row>
        <row r="16246">
          <cell r="M16246">
            <v>1</v>
          </cell>
          <cell r="N16246">
            <v>210463</v>
          </cell>
        </row>
        <row r="16247">
          <cell r="M16247">
            <v>1</v>
          </cell>
          <cell r="N16247">
            <v>210463</v>
          </cell>
        </row>
        <row r="16248">
          <cell r="M16248">
            <v>1</v>
          </cell>
          <cell r="N16248">
            <v>210463</v>
          </cell>
        </row>
        <row r="16249">
          <cell r="M16249">
            <v>1</v>
          </cell>
          <cell r="N16249">
            <v>210463</v>
          </cell>
        </row>
        <row r="16250">
          <cell r="M16250">
            <v>1</v>
          </cell>
          <cell r="N16250">
            <v>210463</v>
          </cell>
        </row>
        <row r="16251">
          <cell r="M16251">
            <v>1</v>
          </cell>
          <cell r="N16251">
            <v>210463</v>
          </cell>
        </row>
        <row r="16252">
          <cell r="M16252">
            <v>1</v>
          </cell>
          <cell r="N16252">
            <v>210463</v>
          </cell>
        </row>
        <row r="16253">
          <cell r="M16253">
            <v>1</v>
          </cell>
          <cell r="N16253">
            <v>210463</v>
          </cell>
        </row>
        <row r="16254">
          <cell r="M16254">
            <v>1</v>
          </cell>
          <cell r="N16254">
            <v>210463</v>
          </cell>
        </row>
        <row r="16255">
          <cell r="M16255">
            <v>1</v>
          </cell>
          <cell r="N16255">
            <v>210463</v>
          </cell>
        </row>
        <row r="16256">
          <cell r="M16256">
            <v>1</v>
          </cell>
          <cell r="N16256">
            <v>210463</v>
          </cell>
        </row>
        <row r="16257">
          <cell r="M16257">
            <v>1</v>
          </cell>
          <cell r="N16257">
            <v>210463</v>
          </cell>
        </row>
        <row r="16258">
          <cell r="M16258">
            <v>2</v>
          </cell>
          <cell r="N16258">
            <v>210542</v>
          </cell>
        </row>
        <row r="16259">
          <cell r="M16259">
            <v>2</v>
          </cell>
          <cell r="N16259">
            <v>210542</v>
          </cell>
        </row>
        <row r="16260">
          <cell r="M16260">
            <v>2</v>
          </cell>
          <cell r="N16260">
            <v>210542</v>
          </cell>
        </row>
        <row r="16261">
          <cell r="M16261">
            <v>2</v>
          </cell>
          <cell r="N16261">
            <v>210542</v>
          </cell>
        </row>
        <row r="16262">
          <cell r="M16262">
            <v>2</v>
          </cell>
          <cell r="N16262">
            <v>210542</v>
          </cell>
        </row>
        <row r="16263">
          <cell r="M16263">
            <v>2</v>
          </cell>
          <cell r="N16263">
            <v>210542</v>
          </cell>
        </row>
        <row r="16264">
          <cell r="M16264">
            <v>1</v>
          </cell>
          <cell r="N16264">
            <v>210783</v>
          </cell>
        </row>
        <row r="16265">
          <cell r="M16265">
            <v>2</v>
          </cell>
          <cell r="N16265">
            <v>210825</v>
          </cell>
        </row>
        <row r="16266">
          <cell r="M16266">
            <v>2</v>
          </cell>
          <cell r="N16266">
            <v>210825</v>
          </cell>
        </row>
        <row r="16267">
          <cell r="M16267">
            <v>2</v>
          </cell>
          <cell r="N16267">
            <v>210825</v>
          </cell>
        </row>
        <row r="16268">
          <cell r="M16268">
            <v>2</v>
          </cell>
          <cell r="N16268">
            <v>210825</v>
          </cell>
        </row>
        <row r="16269">
          <cell r="M16269">
            <v>2</v>
          </cell>
          <cell r="N16269">
            <v>210876</v>
          </cell>
        </row>
        <row r="16270">
          <cell r="M16270">
            <v>2</v>
          </cell>
          <cell r="N16270">
            <v>210928</v>
          </cell>
        </row>
        <row r="16271">
          <cell r="M16271">
            <v>2</v>
          </cell>
          <cell r="N16271">
            <v>210928</v>
          </cell>
        </row>
        <row r="16272">
          <cell r="M16272">
            <v>2</v>
          </cell>
          <cell r="N16272">
            <v>210928</v>
          </cell>
        </row>
        <row r="16273">
          <cell r="M16273">
            <v>2</v>
          </cell>
          <cell r="N16273">
            <v>210928</v>
          </cell>
        </row>
        <row r="16274">
          <cell r="M16274">
            <v>2</v>
          </cell>
          <cell r="N16274">
            <v>210928</v>
          </cell>
        </row>
        <row r="16275">
          <cell r="M16275">
            <v>2</v>
          </cell>
          <cell r="N16275">
            <v>210928</v>
          </cell>
        </row>
        <row r="16276">
          <cell r="M16276">
            <v>2</v>
          </cell>
          <cell r="N16276">
            <v>210928</v>
          </cell>
        </row>
        <row r="16277">
          <cell r="M16277">
            <v>2</v>
          </cell>
          <cell r="N16277">
            <v>210928</v>
          </cell>
        </row>
        <row r="16278">
          <cell r="M16278">
            <v>1</v>
          </cell>
          <cell r="N16278">
            <v>210991</v>
          </cell>
        </row>
        <row r="16279">
          <cell r="M16279">
            <v>1</v>
          </cell>
          <cell r="N16279">
            <v>210991</v>
          </cell>
        </row>
        <row r="16280">
          <cell r="M16280">
            <v>1</v>
          </cell>
          <cell r="N16280">
            <v>210991</v>
          </cell>
        </row>
        <row r="16281">
          <cell r="M16281">
            <v>1</v>
          </cell>
          <cell r="N16281">
            <v>210991</v>
          </cell>
        </row>
        <row r="16282">
          <cell r="M16282">
            <v>1</v>
          </cell>
          <cell r="N16282">
            <v>210991</v>
          </cell>
        </row>
        <row r="16283">
          <cell r="M16283">
            <v>1</v>
          </cell>
          <cell r="N16283">
            <v>210991</v>
          </cell>
        </row>
        <row r="16284">
          <cell r="M16284">
            <v>1</v>
          </cell>
          <cell r="N16284">
            <v>210991</v>
          </cell>
        </row>
        <row r="16285">
          <cell r="M16285">
            <v>1</v>
          </cell>
          <cell r="N16285">
            <v>210991</v>
          </cell>
        </row>
        <row r="16286">
          <cell r="M16286">
            <v>1</v>
          </cell>
          <cell r="N16286">
            <v>210991</v>
          </cell>
        </row>
        <row r="16287">
          <cell r="M16287">
            <v>1</v>
          </cell>
          <cell r="N16287">
            <v>211588</v>
          </cell>
        </row>
        <row r="16288">
          <cell r="M16288">
            <v>1</v>
          </cell>
          <cell r="N16288">
            <v>211588</v>
          </cell>
        </row>
        <row r="16289">
          <cell r="M16289">
            <v>1</v>
          </cell>
          <cell r="N16289">
            <v>211588</v>
          </cell>
        </row>
        <row r="16290">
          <cell r="M16290">
            <v>1</v>
          </cell>
          <cell r="N16290">
            <v>211588</v>
          </cell>
        </row>
        <row r="16291">
          <cell r="M16291">
            <v>1</v>
          </cell>
          <cell r="N16291">
            <v>211588</v>
          </cell>
        </row>
        <row r="16292">
          <cell r="M16292">
            <v>1</v>
          </cell>
          <cell r="N16292">
            <v>211588</v>
          </cell>
        </row>
        <row r="16293">
          <cell r="M16293">
            <v>1</v>
          </cell>
          <cell r="N16293">
            <v>211588</v>
          </cell>
        </row>
        <row r="16294">
          <cell r="M16294">
            <v>1</v>
          </cell>
          <cell r="N16294">
            <v>211588</v>
          </cell>
        </row>
        <row r="16295">
          <cell r="M16295">
            <v>1</v>
          </cell>
          <cell r="N16295">
            <v>211588</v>
          </cell>
        </row>
        <row r="16296">
          <cell r="M16296">
            <v>1</v>
          </cell>
          <cell r="N16296">
            <v>210747</v>
          </cell>
        </row>
        <row r="16297">
          <cell r="M16297">
            <v>1</v>
          </cell>
          <cell r="N16297">
            <v>210747</v>
          </cell>
        </row>
        <row r="16298">
          <cell r="M16298">
            <v>1</v>
          </cell>
          <cell r="N16298">
            <v>210747</v>
          </cell>
        </row>
        <row r="16299">
          <cell r="M16299">
            <v>1</v>
          </cell>
          <cell r="N16299">
            <v>210747</v>
          </cell>
        </row>
        <row r="16300">
          <cell r="M16300">
            <v>1</v>
          </cell>
          <cell r="N16300">
            <v>210747</v>
          </cell>
        </row>
        <row r="16301">
          <cell r="M16301">
            <v>1</v>
          </cell>
          <cell r="N16301">
            <v>210747</v>
          </cell>
        </row>
        <row r="16302">
          <cell r="M16302">
            <v>1</v>
          </cell>
          <cell r="N16302">
            <v>210751</v>
          </cell>
        </row>
        <row r="16303">
          <cell r="M16303">
            <v>1</v>
          </cell>
          <cell r="N16303">
            <v>210751</v>
          </cell>
        </row>
        <row r="16304">
          <cell r="M16304">
            <v>1</v>
          </cell>
          <cell r="N16304">
            <v>210751</v>
          </cell>
        </row>
        <row r="16305">
          <cell r="M16305">
            <v>1</v>
          </cell>
          <cell r="N16305">
            <v>210751</v>
          </cell>
        </row>
        <row r="16306">
          <cell r="M16306">
            <v>1</v>
          </cell>
          <cell r="N16306">
            <v>210751</v>
          </cell>
        </row>
        <row r="16307">
          <cell r="M16307">
            <v>1</v>
          </cell>
          <cell r="N16307">
            <v>210751</v>
          </cell>
        </row>
        <row r="16308">
          <cell r="M16308">
            <v>2</v>
          </cell>
          <cell r="N16308">
            <v>210812</v>
          </cell>
        </row>
        <row r="16309">
          <cell r="M16309">
            <v>2</v>
          </cell>
          <cell r="N16309">
            <v>210812</v>
          </cell>
        </row>
        <row r="16310">
          <cell r="M16310">
            <v>2</v>
          </cell>
          <cell r="N16310">
            <v>210812</v>
          </cell>
        </row>
        <row r="16311">
          <cell r="M16311">
            <v>2</v>
          </cell>
          <cell r="N16311">
            <v>210812</v>
          </cell>
        </row>
        <row r="16312">
          <cell r="M16312">
            <v>2</v>
          </cell>
          <cell r="N16312">
            <v>210812</v>
          </cell>
        </row>
        <row r="16313">
          <cell r="M16313">
            <v>2</v>
          </cell>
          <cell r="N16313">
            <v>210812</v>
          </cell>
        </row>
        <row r="16314">
          <cell r="M16314">
            <v>2</v>
          </cell>
          <cell r="N16314">
            <v>210812</v>
          </cell>
        </row>
        <row r="16315">
          <cell r="M16315">
            <v>2</v>
          </cell>
          <cell r="N16315">
            <v>210812</v>
          </cell>
        </row>
        <row r="16316">
          <cell r="M16316">
            <v>2</v>
          </cell>
          <cell r="N16316">
            <v>210812</v>
          </cell>
        </row>
        <row r="16317">
          <cell r="M16317">
            <v>1</v>
          </cell>
          <cell r="N16317">
            <v>210862</v>
          </cell>
        </row>
        <row r="16318">
          <cell r="M16318">
            <v>1</v>
          </cell>
          <cell r="N16318">
            <v>210862</v>
          </cell>
        </row>
        <row r="16319">
          <cell r="M16319">
            <v>1</v>
          </cell>
          <cell r="N16319">
            <v>210862</v>
          </cell>
        </row>
        <row r="16320">
          <cell r="M16320">
            <v>1</v>
          </cell>
          <cell r="N16320">
            <v>210862</v>
          </cell>
        </row>
        <row r="16321">
          <cell r="M16321">
            <v>1</v>
          </cell>
          <cell r="N16321">
            <v>210862</v>
          </cell>
        </row>
        <row r="16322">
          <cell r="M16322">
            <v>1</v>
          </cell>
          <cell r="N16322">
            <v>210862</v>
          </cell>
        </row>
        <row r="16323">
          <cell r="M16323">
            <v>1</v>
          </cell>
          <cell r="N16323">
            <v>210862</v>
          </cell>
        </row>
        <row r="16324">
          <cell r="M16324">
            <v>1</v>
          </cell>
          <cell r="N16324">
            <v>210862</v>
          </cell>
        </row>
        <row r="16325">
          <cell r="M16325">
            <v>1</v>
          </cell>
          <cell r="N16325">
            <v>210862</v>
          </cell>
        </row>
        <row r="16326">
          <cell r="M16326">
            <v>2</v>
          </cell>
          <cell r="N16326">
            <v>210870</v>
          </cell>
        </row>
        <row r="16327">
          <cell r="M16327">
            <v>2</v>
          </cell>
          <cell r="N16327">
            <v>210870</v>
          </cell>
        </row>
        <row r="16328">
          <cell r="M16328">
            <v>2</v>
          </cell>
          <cell r="N16328">
            <v>210870</v>
          </cell>
        </row>
        <row r="16329">
          <cell r="M16329">
            <v>2</v>
          </cell>
          <cell r="N16329">
            <v>210870</v>
          </cell>
        </row>
        <row r="16330">
          <cell r="M16330">
            <v>2</v>
          </cell>
          <cell r="N16330">
            <v>210870</v>
          </cell>
        </row>
        <row r="16331">
          <cell r="M16331">
            <v>2</v>
          </cell>
          <cell r="N16331">
            <v>210870</v>
          </cell>
        </row>
        <row r="16332">
          <cell r="M16332">
            <v>1</v>
          </cell>
          <cell r="N16332">
            <v>210901</v>
          </cell>
        </row>
        <row r="16333">
          <cell r="M16333">
            <v>1</v>
          </cell>
          <cell r="N16333">
            <v>210901</v>
          </cell>
        </row>
        <row r="16334">
          <cell r="M16334">
            <v>1</v>
          </cell>
          <cell r="N16334">
            <v>210901</v>
          </cell>
        </row>
        <row r="16335">
          <cell r="M16335">
            <v>1</v>
          </cell>
          <cell r="N16335">
            <v>210901</v>
          </cell>
        </row>
        <row r="16336">
          <cell r="M16336">
            <v>1</v>
          </cell>
          <cell r="N16336">
            <v>210901</v>
          </cell>
        </row>
        <row r="16337">
          <cell r="M16337">
            <v>1</v>
          </cell>
          <cell r="N16337">
            <v>210901</v>
          </cell>
        </row>
        <row r="16338">
          <cell r="M16338">
            <v>1</v>
          </cell>
          <cell r="N16338">
            <v>210960</v>
          </cell>
        </row>
        <row r="16339">
          <cell r="M16339">
            <v>1</v>
          </cell>
          <cell r="N16339">
            <v>210960</v>
          </cell>
        </row>
        <row r="16340">
          <cell r="M16340">
            <v>1</v>
          </cell>
          <cell r="N16340">
            <v>210960</v>
          </cell>
        </row>
        <row r="16341">
          <cell r="M16341">
            <v>1</v>
          </cell>
          <cell r="N16341">
            <v>210960</v>
          </cell>
        </row>
        <row r="16342">
          <cell r="M16342">
            <v>1</v>
          </cell>
          <cell r="N16342">
            <v>210960</v>
          </cell>
        </row>
        <row r="16343">
          <cell r="M16343">
            <v>1</v>
          </cell>
          <cell r="N16343">
            <v>210960</v>
          </cell>
        </row>
        <row r="16344">
          <cell r="M16344">
            <v>1</v>
          </cell>
          <cell r="N16344">
            <v>210960</v>
          </cell>
        </row>
        <row r="16345">
          <cell r="M16345">
            <v>1</v>
          </cell>
          <cell r="N16345">
            <v>210960</v>
          </cell>
        </row>
        <row r="16346">
          <cell r="M16346">
            <v>1</v>
          </cell>
          <cell r="N16346">
            <v>210960</v>
          </cell>
        </row>
        <row r="16347">
          <cell r="M16347">
            <v>1</v>
          </cell>
          <cell r="N16347">
            <v>210960</v>
          </cell>
        </row>
        <row r="16348">
          <cell r="M16348">
            <v>1</v>
          </cell>
          <cell r="N16348">
            <v>210960</v>
          </cell>
        </row>
        <row r="16349">
          <cell r="M16349">
            <v>1</v>
          </cell>
          <cell r="N16349">
            <v>210960</v>
          </cell>
        </row>
        <row r="16350">
          <cell r="M16350">
            <v>1</v>
          </cell>
          <cell r="N16350">
            <v>210960</v>
          </cell>
        </row>
        <row r="16351">
          <cell r="M16351">
            <v>1</v>
          </cell>
          <cell r="N16351">
            <v>210960</v>
          </cell>
        </row>
        <row r="16352">
          <cell r="M16352">
            <v>1</v>
          </cell>
          <cell r="N16352">
            <v>210960</v>
          </cell>
        </row>
        <row r="16353">
          <cell r="M16353">
            <v>1</v>
          </cell>
          <cell r="N16353">
            <v>210960</v>
          </cell>
        </row>
        <row r="16354">
          <cell r="M16354">
            <v>1</v>
          </cell>
          <cell r="N16354">
            <v>210960</v>
          </cell>
        </row>
        <row r="16355">
          <cell r="M16355">
            <v>1</v>
          </cell>
          <cell r="N16355">
            <v>210960</v>
          </cell>
        </row>
        <row r="16356">
          <cell r="M16356">
            <v>1</v>
          </cell>
          <cell r="N16356">
            <v>211522</v>
          </cell>
        </row>
        <row r="16357">
          <cell r="M16357">
            <v>1</v>
          </cell>
          <cell r="N16357">
            <v>211522</v>
          </cell>
        </row>
        <row r="16358">
          <cell r="M16358">
            <v>1</v>
          </cell>
          <cell r="N16358">
            <v>211522</v>
          </cell>
        </row>
        <row r="16359">
          <cell r="M16359">
            <v>1</v>
          </cell>
          <cell r="N16359">
            <v>211522</v>
          </cell>
        </row>
        <row r="16360">
          <cell r="M16360">
            <v>1</v>
          </cell>
          <cell r="N16360">
            <v>211522</v>
          </cell>
        </row>
        <row r="16361">
          <cell r="M16361">
            <v>1</v>
          </cell>
          <cell r="N16361">
            <v>211522</v>
          </cell>
        </row>
        <row r="16362">
          <cell r="M16362">
            <v>1</v>
          </cell>
          <cell r="N16362">
            <v>211522</v>
          </cell>
        </row>
        <row r="16363">
          <cell r="M16363">
            <v>1</v>
          </cell>
          <cell r="N16363">
            <v>211522</v>
          </cell>
        </row>
        <row r="16364">
          <cell r="M16364">
            <v>1</v>
          </cell>
          <cell r="N16364">
            <v>211522</v>
          </cell>
        </row>
        <row r="16365">
          <cell r="M16365">
            <v>1</v>
          </cell>
          <cell r="N16365">
            <v>211522</v>
          </cell>
        </row>
        <row r="16366">
          <cell r="M16366">
            <v>1</v>
          </cell>
          <cell r="N16366">
            <v>211522</v>
          </cell>
        </row>
        <row r="16367">
          <cell r="M16367">
            <v>1</v>
          </cell>
          <cell r="N16367">
            <v>211522</v>
          </cell>
        </row>
        <row r="16368">
          <cell r="M16368">
            <v>1</v>
          </cell>
          <cell r="N16368">
            <v>211522</v>
          </cell>
        </row>
        <row r="16369">
          <cell r="M16369">
            <v>1</v>
          </cell>
          <cell r="N16369">
            <v>211522</v>
          </cell>
        </row>
        <row r="16370">
          <cell r="M16370">
            <v>1</v>
          </cell>
          <cell r="N16370">
            <v>211522</v>
          </cell>
        </row>
        <row r="16371">
          <cell r="M16371">
            <v>1</v>
          </cell>
          <cell r="N16371">
            <v>211522</v>
          </cell>
        </row>
        <row r="16372">
          <cell r="M16372">
            <v>1</v>
          </cell>
          <cell r="N16372">
            <v>211522</v>
          </cell>
        </row>
        <row r="16373">
          <cell r="M16373">
            <v>1</v>
          </cell>
          <cell r="N16373">
            <v>211522</v>
          </cell>
        </row>
        <row r="16374">
          <cell r="M16374">
            <v>1</v>
          </cell>
          <cell r="N16374">
            <v>211522</v>
          </cell>
        </row>
        <row r="16375">
          <cell r="M16375">
            <v>1</v>
          </cell>
          <cell r="N16375">
            <v>211522</v>
          </cell>
        </row>
        <row r="16376">
          <cell r="M16376">
            <v>1</v>
          </cell>
          <cell r="N16376">
            <v>211522</v>
          </cell>
        </row>
        <row r="16377">
          <cell r="M16377">
            <v>1</v>
          </cell>
          <cell r="N16377">
            <v>211563</v>
          </cell>
        </row>
        <row r="16378">
          <cell r="M16378">
            <v>1</v>
          </cell>
          <cell r="N16378">
            <v>211563</v>
          </cell>
        </row>
        <row r="16379">
          <cell r="M16379">
            <v>1</v>
          </cell>
          <cell r="N16379">
            <v>211563</v>
          </cell>
        </row>
        <row r="16380">
          <cell r="M16380">
            <v>1</v>
          </cell>
          <cell r="N16380">
            <v>211563</v>
          </cell>
        </row>
        <row r="16381">
          <cell r="M16381">
            <v>1</v>
          </cell>
          <cell r="N16381">
            <v>211563</v>
          </cell>
        </row>
        <row r="16382">
          <cell r="M16382">
            <v>1</v>
          </cell>
          <cell r="N16382">
            <v>211563</v>
          </cell>
        </row>
        <row r="16383">
          <cell r="M16383">
            <v>1</v>
          </cell>
          <cell r="N16383">
            <v>211563</v>
          </cell>
        </row>
        <row r="16384">
          <cell r="M16384">
            <v>1</v>
          </cell>
          <cell r="N16384">
            <v>211563</v>
          </cell>
        </row>
        <row r="16385">
          <cell r="M16385">
            <v>1</v>
          </cell>
          <cell r="N16385">
            <v>211563</v>
          </cell>
        </row>
        <row r="16386">
          <cell r="M16386">
            <v>1</v>
          </cell>
          <cell r="N16386">
            <v>211563</v>
          </cell>
        </row>
        <row r="16387">
          <cell r="M16387">
            <v>1</v>
          </cell>
          <cell r="N16387">
            <v>211563</v>
          </cell>
        </row>
        <row r="16388">
          <cell r="M16388">
            <v>1</v>
          </cell>
          <cell r="N16388">
            <v>211563</v>
          </cell>
        </row>
        <row r="16389">
          <cell r="M16389">
            <v>1</v>
          </cell>
          <cell r="N16389">
            <v>211563</v>
          </cell>
        </row>
        <row r="16390">
          <cell r="M16390">
            <v>1</v>
          </cell>
          <cell r="N16390">
            <v>211563</v>
          </cell>
        </row>
        <row r="16391">
          <cell r="M16391">
            <v>1</v>
          </cell>
          <cell r="N16391">
            <v>211563</v>
          </cell>
        </row>
        <row r="16392">
          <cell r="M16392">
            <v>1</v>
          </cell>
          <cell r="N16392">
            <v>211563</v>
          </cell>
        </row>
        <row r="16393">
          <cell r="M16393">
            <v>1</v>
          </cell>
          <cell r="N16393">
            <v>211563</v>
          </cell>
        </row>
        <row r="16394">
          <cell r="M16394">
            <v>1</v>
          </cell>
          <cell r="N16394">
            <v>211563</v>
          </cell>
        </row>
        <row r="16395">
          <cell r="M16395">
            <v>1</v>
          </cell>
          <cell r="N16395">
            <v>210100</v>
          </cell>
        </row>
        <row r="16396">
          <cell r="M16396">
            <v>1</v>
          </cell>
          <cell r="N16396">
            <v>210100</v>
          </cell>
        </row>
        <row r="16397">
          <cell r="M16397">
            <v>1</v>
          </cell>
          <cell r="N16397">
            <v>210100</v>
          </cell>
        </row>
        <row r="16398">
          <cell r="M16398">
            <v>1</v>
          </cell>
          <cell r="N16398">
            <v>210100</v>
          </cell>
        </row>
        <row r="16399">
          <cell r="M16399">
            <v>1</v>
          </cell>
          <cell r="N16399">
            <v>210100</v>
          </cell>
        </row>
        <row r="16400">
          <cell r="M16400">
            <v>1</v>
          </cell>
          <cell r="N16400">
            <v>210100</v>
          </cell>
        </row>
        <row r="16401">
          <cell r="M16401">
            <v>1</v>
          </cell>
          <cell r="N16401">
            <v>210100</v>
          </cell>
        </row>
        <row r="16402">
          <cell r="M16402">
            <v>1</v>
          </cell>
          <cell r="N16402">
            <v>210142</v>
          </cell>
        </row>
        <row r="16403">
          <cell r="M16403">
            <v>1</v>
          </cell>
          <cell r="N16403">
            <v>210142</v>
          </cell>
        </row>
        <row r="16404">
          <cell r="M16404">
            <v>1</v>
          </cell>
          <cell r="N16404">
            <v>210142</v>
          </cell>
        </row>
        <row r="16405">
          <cell r="M16405">
            <v>1</v>
          </cell>
          <cell r="N16405">
            <v>210142</v>
          </cell>
        </row>
        <row r="16406">
          <cell r="M16406">
            <v>1</v>
          </cell>
          <cell r="N16406">
            <v>210142</v>
          </cell>
        </row>
        <row r="16407">
          <cell r="M16407">
            <v>1</v>
          </cell>
          <cell r="N16407">
            <v>210142</v>
          </cell>
        </row>
        <row r="16408">
          <cell r="M16408">
            <v>1</v>
          </cell>
          <cell r="N16408">
            <v>210142</v>
          </cell>
        </row>
        <row r="16409">
          <cell r="M16409">
            <v>1</v>
          </cell>
          <cell r="N16409">
            <v>210142</v>
          </cell>
        </row>
        <row r="16410">
          <cell r="M16410">
            <v>1</v>
          </cell>
          <cell r="N16410">
            <v>210142</v>
          </cell>
        </row>
        <row r="16411">
          <cell r="M16411">
            <v>1</v>
          </cell>
          <cell r="N16411">
            <v>210142</v>
          </cell>
        </row>
        <row r="16412">
          <cell r="M16412">
            <v>1</v>
          </cell>
          <cell r="N16412">
            <v>210373</v>
          </cell>
        </row>
        <row r="16413">
          <cell r="M16413">
            <v>1</v>
          </cell>
          <cell r="N16413">
            <v>210373</v>
          </cell>
        </row>
        <row r="16414">
          <cell r="M16414">
            <v>1</v>
          </cell>
          <cell r="N16414">
            <v>210373</v>
          </cell>
        </row>
        <row r="16415">
          <cell r="M16415">
            <v>1</v>
          </cell>
          <cell r="N16415">
            <v>210373</v>
          </cell>
        </row>
        <row r="16416">
          <cell r="M16416">
            <v>1</v>
          </cell>
          <cell r="N16416">
            <v>210373</v>
          </cell>
        </row>
        <row r="16417">
          <cell r="M16417">
            <v>1</v>
          </cell>
          <cell r="N16417">
            <v>210373</v>
          </cell>
        </row>
        <row r="16418">
          <cell r="M16418">
            <v>1</v>
          </cell>
          <cell r="N16418">
            <v>210373</v>
          </cell>
        </row>
        <row r="16419">
          <cell r="M16419">
            <v>1</v>
          </cell>
          <cell r="N16419">
            <v>210373</v>
          </cell>
        </row>
        <row r="16420">
          <cell r="M16420">
            <v>1</v>
          </cell>
          <cell r="N16420">
            <v>210373</v>
          </cell>
        </row>
        <row r="16421">
          <cell r="M16421">
            <v>1</v>
          </cell>
          <cell r="N16421">
            <v>210373</v>
          </cell>
        </row>
        <row r="16422">
          <cell r="M16422">
            <v>1</v>
          </cell>
          <cell r="N16422">
            <v>210373</v>
          </cell>
        </row>
        <row r="16423">
          <cell r="M16423">
            <v>1</v>
          </cell>
          <cell r="N16423">
            <v>210432</v>
          </cell>
        </row>
        <row r="16424">
          <cell r="M16424">
            <v>1</v>
          </cell>
          <cell r="N16424">
            <v>210432</v>
          </cell>
        </row>
        <row r="16425">
          <cell r="M16425">
            <v>1</v>
          </cell>
          <cell r="N16425">
            <v>210432</v>
          </cell>
        </row>
        <row r="16426">
          <cell r="M16426">
            <v>1</v>
          </cell>
          <cell r="N16426">
            <v>210432</v>
          </cell>
        </row>
        <row r="16427">
          <cell r="M16427">
            <v>1</v>
          </cell>
          <cell r="N16427">
            <v>210432</v>
          </cell>
        </row>
        <row r="16428">
          <cell r="M16428">
            <v>1</v>
          </cell>
          <cell r="N16428">
            <v>210432</v>
          </cell>
        </row>
        <row r="16429">
          <cell r="M16429">
            <v>1</v>
          </cell>
          <cell r="N16429">
            <v>210432</v>
          </cell>
        </row>
        <row r="16430">
          <cell r="M16430">
            <v>1</v>
          </cell>
          <cell r="N16430">
            <v>210432</v>
          </cell>
        </row>
        <row r="16431">
          <cell r="M16431">
            <v>1</v>
          </cell>
          <cell r="N16431">
            <v>210432</v>
          </cell>
        </row>
        <row r="16432">
          <cell r="M16432">
            <v>1</v>
          </cell>
          <cell r="N16432">
            <v>210432</v>
          </cell>
        </row>
        <row r="16433">
          <cell r="M16433">
            <v>1</v>
          </cell>
          <cell r="N16433">
            <v>210432</v>
          </cell>
        </row>
        <row r="16434">
          <cell r="M16434">
            <v>1</v>
          </cell>
          <cell r="N16434">
            <v>210752</v>
          </cell>
        </row>
        <row r="16435">
          <cell r="M16435">
            <v>1</v>
          </cell>
          <cell r="N16435">
            <v>210752</v>
          </cell>
        </row>
        <row r="16436">
          <cell r="M16436">
            <v>1</v>
          </cell>
          <cell r="N16436">
            <v>210902</v>
          </cell>
        </row>
        <row r="16437">
          <cell r="M16437">
            <v>1</v>
          </cell>
          <cell r="N16437">
            <v>210902</v>
          </cell>
        </row>
        <row r="16438">
          <cell r="M16438">
            <v>1</v>
          </cell>
          <cell r="N16438">
            <v>210902</v>
          </cell>
        </row>
        <row r="16439">
          <cell r="M16439">
            <v>1</v>
          </cell>
          <cell r="N16439">
            <v>210961</v>
          </cell>
        </row>
        <row r="16440">
          <cell r="M16440">
            <v>1</v>
          </cell>
          <cell r="N16440">
            <v>210961</v>
          </cell>
        </row>
        <row r="16441">
          <cell r="M16441">
            <v>1</v>
          </cell>
          <cell r="N16441">
            <v>210961</v>
          </cell>
        </row>
        <row r="16442">
          <cell r="M16442">
            <v>1</v>
          </cell>
          <cell r="N16442">
            <v>210961</v>
          </cell>
        </row>
        <row r="16443">
          <cell r="M16443">
            <v>1</v>
          </cell>
          <cell r="N16443">
            <v>210961</v>
          </cell>
        </row>
        <row r="16444">
          <cell r="M16444">
            <v>1</v>
          </cell>
          <cell r="N16444">
            <v>210961</v>
          </cell>
        </row>
        <row r="16445">
          <cell r="M16445">
            <v>1</v>
          </cell>
          <cell r="N16445">
            <v>211565</v>
          </cell>
        </row>
        <row r="16446">
          <cell r="M16446">
            <v>1</v>
          </cell>
          <cell r="N16446">
            <v>211565</v>
          </cell>
        </row>
        <row r="16447">
          <cell r="M16447">
            <v>1</v>
          </cell>
          <cell r="N16447">
            <v>211565</v>
          </cell>
        </row>
        <row r="16448">
          <cell r="M16448">
            <v>1</v>
          </cell>
          <cell r="N16448">
            <v>211565</v>
          </cell>
        </row>
        <row r="16449">
          <cell r="M16449">
            <v>1</v>
          </cell>
          <cell r="N16449">
            <v>211565</v>
          </cell>
        </row>
        <row r="16450">
          <cell r="M16450">
            <v>1</v>
          </cell>
          <cell r="N16450">
            <v>211565</v>
          </cell>
        </row>
        <row r="16451">
          <cell r="M16451">
            <v>1</v>
          </cell>
          <cell r="N16451">
            <v>211565</v>
          </cell>
        </row>
        <row r="16452">
          <cell r="M16452">
            <v>1</v>
          </cell>
          <cell r="N16452">
            <v>211565</v>
          </cell>
        </row>
        <row r="16453">
          <cell r="M16453">
            <v>1</v>
          </cell>
          <cell r="N16453">
            <v>211565</v>
          </cell>
        </row>
        <row r="16454">
          <cell r="M16454">
            <v>1</v>
          </cell>
          <cell r="N16454">
            <v>211565</v>
          </cell>
        </row>
        <row r="16455">
          <cell r="M16455">
            <v>1</v>
          </cell>
          <cell r="N16455">
            <v>211565</v>
          </cell>
        </row>
        <row r="16456">
          <cell r="M16456">
            <v>1</v>
          </cell>
          <cell r="N16456">
            <v>211565</v>
          </cell>
        </row>
        <row r="16457">
          <cell r="M16457">
            <v>1</v>
          </cell>
          <cell r="N16457">
            <v>211565</v>
          </cell>
        </row>
        <row r="16458">
          <cell r="M16458">
            <v>1</v>
          </cell>
          <cell r="N16458">
            <v>211565</v>
          </cell>
        </row>
        <row r="16459">
          <cell r="M16459">
            <v>1</v>
          </cell>
          <cell r="N16459">
            <v>211565</v>
          </cell>
        </row>
        <row r="16460">
          <cell r="M16460">
            <v>1</v>
          </cell>
          <cell r="N16460">
            <v>211565</v>
          </cell>
        </row>
        <row r="16461">
          <cell r="M16461">
            <v>1</v>
          </cell>
          <cell r="N16461">
            <v>211565</v>
          </cell>
        </row>
        <row r="16462">
          <cell r="M16462">
            <v>1</v>
          </cell>
          <cell r="N16462">
            <v>211565</v>
          </cell>
        </row>
        <row r="16463">
          <cell r="M16463">
            <v>1</v>
          </cell>
          <cell r="N16463">
            <v>211565</v>
          </cell>
        </row>
        <row r="16464">
          <cell r="M16464">
            <v>1</v>
          </cell>
          <cell r="N16464">
            <v>211565</v>
          </cell>
        </row>
        <row r="16465">
          <cell r="M16465">
            <v>1</v>
          </cell>
          <cell r="N16465">
            <v>211565</v>
          </cell>
        </row>
        <row r="16466">
          <cell r="M16466">
            <v>1</v>
          </cell>
          <cell r="N16466">
            <v>211565</v>
          </cell>
        </row>
        <row r="16467">
          <cell r="M16467">
            <v>1</v>
          </cell>
          <cell r="N16467">
            <v>210267</v>
          </cell>
        </row>
        <row r="16468">
          <cell r="M16468">
            <v>1</v>
          </cell>
          <cell r="N16468">
            <v>210425</v>
          </cell>
        </row>
        <row r="16469">
          <cell r="M16469">
            <v>1</v>
          </cell>
          <cell r="N16469">
            <v>210425</v>
          </cell>
        </row>
        <row r="16470">
          <cell r="M16470">
            <v>1</v>
          </cell>
          <cell r="N16470">
            <v>210425</v>
          </cell>
        </row>
        <row r="16471">
          <cell r="M16471">
            <v>1</v>
          </cell>
          <cell r="N16471">
            <v>210425</v>
          </cell>
        </row>
        <row r="16472">
          <cell r="M16472">
            <v>1</v>
          </cell>
          <cell r="N16472">
            <v>210479</v>
          </cell>
        </row>
        <row r="16473">
          <cell r="M16473">
            <v>1</v>
          </cell>
          <cell r="N16473">
            <v>210479</v>
          </cell>
        </row>
        <row r="16474">
          <cell r="M16474">
            <v>1</v>
          </cell>
          <cell r="N16474">
            <v>210479</v>
          </cell>
        </row>
        <row r="16475">
          <cell r="M16475">
            <v>1</v>
          </cell>
          <cell r="N16475">
            <v>210479</v>
          </cell>
        </row>
        <row r="16476">
          <cell r="M16476">
            <v>1</v>
          </cell>
          <cell r="N16476">
            <v>210479</v>
          </cell>
        </row>
        <row r="16477">
          <cell r="M16477">
            <v>1</v>
          </cell>
          <cell r="N16477">
            <v>210479</v>
          </cell>
        </row>
        <row r="16478">
          <cell r="M16478">
            <v>1</v>
          </cell>
          <cell r="N16478">
            <v>210800</v>
          </cell>
        </row>
        <row r="16479">
          <cell r="M16479">
            <v>1</v>
          </cell>
          <cell r="N16479">
            <v>210945</v>
          </cell>
        </row>
        <row r="16480">
          <cell r="M16480">
            <v>1</v>
          </cell>
          <cell r="N16480">
            <v>210945</v>
          </cell>
        </row>
        <row r="16481">
          <cell r="M16481">
            <v>1</v>
          </cell>
          <cell r="N16481">
            <v>210945</v>
          </cell>
        </row>
        <row r="16482">
          <cell r="M16482">
            <v>1</v>
          </cell>
          <cell r="N16482">
            <v>210945</v>
          </cell>
        </row>
        <row r="16483">
          <cell r="M16483">
            <v>1</v>
          </cell>
          <cell r="N16483">
            <v>210945</v>
          </cell>
        </row>
        <row r="16484">
          <cell r="M16484">
            <v>1</v>
          </cell>
          <cell r="N16484">
            <v>210945</v>
          </cell>
        </row>
        <row r="16485">
          <cell r="M16485">
            <v>1</v>
          </cell>
          <cell r="N16485">
            <v>211009</v>
          </cell>
        </row>
        <row r="16486">
          <cell r="M16486">
            <v>1</v>
          </cell>
          <cell r="N16486">
            <v>211009</v>
          </cell>
        </row>
        <row r="16487">
          <cell r="M16487">
            <v>1</v>
          </cell>
          <cell r="N16487">
            <v>211009</v>
          </cell>
        </row>
        <row r="16488">
          <cell r="M16488">
            <v>1</v>
          </cell>
          <cell r="N16488">
            <v>211009</v>
          </cell>
        </row>
        <row r="16489">
          <cell r="M16489">
            <v>1</v>
          </cell>
          <cell r="N16489">
            <v>211009</v>
          </cell>
        </row>
        <row r="16490">
          <cell r="M16490">
            <v>1</v>
          </cell>
          <cell r="N16490" t="str">
            <v>-</v>
          </cell>
        </row>
        <row r="16491">
          <cell r="M16491">
            <v>1</v>
          </cell>
          <cell r="N16491" t="str">
            <v>-</v>
          </cell>
        </row>
        <row r="16492">
          <cell r="M16492">
            <v>2</v>
          </cell>
          <cell r="N16492">
            <v>210193</v>
          </cell>
        </row>
        <row r="16493">
          <cell r="M16493">
            <v>2</v>
          </cell>
          <cell r="N16493">
            <v>210193</v>
          </cell>
        </row>
        <row r="16494">
          <cell r="M16494">
            <v>2</v>
          </cell>
          <cell r="N16494">
            <v>210193</v>
          </cell>
        </row>
        <row r="16495">
          <cell r="M16495">
            <v>2</v>
          </cell>
          <cell r="N16495">
            <v>210193</v>
          </cell>
        </row>
        <row r="16496">
          <cell r="M16496">
            <v>2</v>
          </cell>
          <cell r="N16496">
            <v>210199</v>
          </cell>
        </row>
        <row r="16497">
          <cell r="M16497">
            <v>2</v>
          </cell>
          <cell r="N16497">
            <v>210199</v>
          </cell>
        </row>
        <row r="16498">
          <cell r="M16498">
            <v>2</v>
          </cell>
          <cell r="N16498">
            <v>210199</v>
          </cell>
        </row>
        <row r="16499">
          <cell r="M16499">
            <v>2</v>
          </cell>
          <cell r="N16499">
            <v>210199</v>
          </cell>
        </row>
        <row r="16500">
          <cell r="M16500">
            <v>2</v>
          </cell>
          <cell r="N16500">
            <v>210199</v>
          </cell>
        </row>
        <row r="16501">
          <cell r="M16501">
            <v>2</v>
          </cell>
          <cell r="N16501">
            <v>210199</v>
          </cell>
        </row>
        <row r="16502">
          <cell r="M16502">
            <v>2</v>
          </cell>
          <cell r="N16502">
            <v>210199</v>
          </cell>
        </row>
        <row r="16503">
          <cell r="M16503">
            <v>2</v>
          </cell>
          <cell r="N16503">
            <v>210199</v>
          </cell>
        </row>
        <row r="16504">
          <cell r="M16504">
            <v>2</v>
          </cell>
          <cell r="N16504">
            <v>210199</v>
          </cell>
        </row>
        <row r="16505">
          <cell r="M16505">
            <v>1</v>
          </cell>
          <cell r="N16505">
            <v>210250</v>
          </cell>
        </row>
        <row r="16506">
          <cell r="M16506">
            <v>1</v>
          </cell>
          <cell r="N16506">
            <v>210250</v>
          </cell>
        </row>
        <row r="16507">
          <cell r="M16507">
            <v>1</v>
          </cell>
          <cell r="N16507">
            <v>210250</v>
          </cell>
        </row>
        <row r="16508">
          <cell r="M16508">
            <v>1</v>
          </cell>
          <cell r="N16508">
            <v>210250</v>
          </cell>
        </row>
        <row r="16509">
          <cell r="M16509">
            <v>1</v>
          </cell>
          <cell r="N16509">
            <v>210250</v>
          </cell>
        </row>
        <row r="16510">
          <cell r="M16510">
            <v>1</v>
          </cell>
          <cell r="N16510">
            <v>210250</v>
          </cell>
        </row>
        <row r="16511">
          <cell r="M16511">
            <v>1</v>
          </cell>
          <cell r="N16511">
            <v>210375</v>
          </cell>
        </row>
        <row r="16512">
          <cell r="M16512">
            <v>1</v>
          </cell>
          <cell r="N16512">
            <v>210754</v>
          </cell>
        </row>
        <row r="16513">
          <cell r="M16513">
            <v>1</v>
          </cell>
          <cell r="N16513">
            <v>210903</v>
          </cell>
        </row>
        <row r="16514">
          <cell r="M16514">
            <v>1</v>
          </cell>
          <cell r="N16514">
            <v>210903</v>
          </cell>
        </row>
        <row r="16515">
          <cell r="M16515">
            <v>1</v>
          </cell>
          <cell r="N16515">
            <v>210962</v>
          </cell>
        </row>
        <row r="16516">
          <cell r="M16516">
            <v>1</v>
          </cell>
          <cell r="N16516">
            <v>210962</v>
          </cell>
        </row>
        <row r="16517">
          <cell r="M16517">
            <v>1</v>
          </cell>
          <cell r="N16517">
            <v>211566</v>
          </cell>
        </row>
        <row r="16518">
          <cell r="M16518">
            <v>1</v>
          </cell>
          <cell r="N16518">
            <v>211566</v>
          </cell>
        </row>
        <row r="16519">
          <cell r="M16519">
            <v>1</v>
          </cell>
          <cell r="N16519">
            <v>211566</v>
          </cell>
        </row>
        <row r="16520">
          <cell r="M16520">
            <v>1</v>
          </cell>
          <cell r="N16520">
            <v>211566</v>
          </cell>
        </row>
        <row r="16521">
          <cell r="M16521">
            <v>1</v>
          </cell>
          <cell r="N16521">
            <v>211566</v>
          </cell>
        </row>
        <row r="16522">
          <cell r="M16522">
            <v>1</v>
          </cell>
          <cell r="N16522">
            <v>211566</v>
          </cell>
        </row>
        <row r="16523">
          <cell r="M16523">
            <v>1</v>
          </cell>
          <cell r="N16523">
            <v>211566</v>
          </cell>
        </row>
        <row r="16524">
          <cell r="M16524">
            <v>1</v>
          </cell>
          <cell r="N16524" t="str">
            <v>-</v>
          </cell>
        </row>
        <row r="16525">
          <cell r="M16525">
            <v>1</v>
          </cell>
          <cell r="N16525" t="str">
            <v>-</v>
          </cell>
        </row>
        <row r="16526">
          <cell r="M16526">
            <v>1</v>
          </cell>
          <cell r="N16526" t="str">
            <v>-</v>
          </cell>
        </row>
        <row r="16527">
          <cell r="M16527">
            <v>1</v>
          </cell>
          <cell r="N16527">
            <v>210105</v>
          </cell>
        </row>
        <row r="16528">
          <cell r="M16528">
            <v>1</v>
          </cell>
          <cell r="N16528">
            <v>210105</v>
          </cell>
        </row>
        <row r="16529">
          <cell r="M16529">
            <v>1</v>
          </cell>
          <cell r="N16529">
            <v>210105</v>
          </cell>
        </row>
        <row r="16530">
          <cell r="M16530">
            <v>1</v>
          </cell>
          <cell r="N16530">
            <v>210201</v>
          </cell>
        </row>
        <row r="16531">
          <cell r="M16531">
            <v>1</v>
          </cell>
          <cell r="N16531">
            <v>210201</v>
          </cell>
        </row>
        <row r="16532">
          <cell r="M16532">
            <v>1</v>
          </cell>
          <cell r="N16532">
            <v>210201</v>
          </cell>
        </row>
        <row r="16533">
          <cell r="M16533">
            <v>1</v>
          </cell>
          <cell r="N16533">
            <v>210376</v>
          </cell>
        </row>
        <row r="16534">
          <cell r="M16534">
            <v>1</v>
          </cell>
          <cell r="N16534">
            <v>210376</v>
          </cell>
        </row>
        <row r="16535">
          <cell r="M16535">
            <v>1</v>
          </cell>
          <cell r="N16535">
            <v>210376</v>
          </cell>
        </row>
        <row r="16536">
          <cell r="M16536">
            <v>1</v>
          </cell>
          <cell r="N16536">
            <v>210376</v>
          </cell>
        </row>
        <row r="16537">
          <cell r="M16537">
            <v>1</v>
          </cell>
          <cell r="N16537">
            <v>210376</v>
          </cell>
        </row>
        <row r="16538">
          <cell r="M16538">
            <v>1</v>
          </cell>
          <cell r="N16538">
            <v>210755</v>
          </cell>
        </row>
        <row r="16539">
          <cell r="M16539">
            <v>2</v>
          </cell>
          <cell r="N16539">
            <v>210871</v>
          </cell>
        </row>
        <row r="16540">
          <cell r="M16540">
            <v>2</v>
          </cell>
          <cell r="N16540">
            <v>210871</v>
          </cell>
        </row>
        <row r="16541">
          <cell r="M16541">
            <v>1</v>
          </cell>
          <cell r="N16541">
            <v>210904</v>
          </cell>
        </row>
        <row r="16542">
          <cell r="M16542">
            <v>1</v>
          </cell>
          <cell r="N16542">
            <v>210963</v>
          </cell>
        </row>
        <row r="16543">
          <cell r="M16543">
            <v>1</v>
          </cell>
          <cell r="N16543">
            <v>210963</v>
          </cell>
        </row>
        <row r="16544">
          <cell r="M16544">
            <v>1</v>
          </cell>
          <cell r="N16544">
            <v>211567</v>
          </cell>
        </row>
        <row r="16545">
          <cell r="M16545">
            <v>1</v>
          </cell>
          <cell r="N16545">
            <v>211567</v>
          </cell>
        </row>
        <row r="16546">
          <cell r="M16546">
            <v>1</v>
          </cell>
          <cell r="N16546">
            <v>211567</v>
          </cell>
        </row>
        <row r="16547">
          <cell r="M16547">
            <v>1</v>
          </cell>
          <cell r="N16547">
            <v>211567</v>
          </cell>
        </row>
        <row r="16548">
          <cell r="M16548">
            <v>1</v>
          </cell>
          <cell r="N16548">
            <v>211567</v>
          </cell>
        </row>
        <row r="16549">
          <cell r="M16549">
            <v>1</v>
          </cell>
          <cell r="N16549" t="str">
            <v>-</v>
          </cell>
        </row>
        <row r="16550">
          <cell r="M16550">
            <v>1</v>
          </cell>
          <cell r="N16550" t="str">
            <v>-</v>
          </cell>
        </row>
        <row r="16551">
          <cell r="M16551">
            <v>1</v>
          </cell>
          <cell r="N16551" t="str">
            <v>-</v>
          </cell>
        </row>
        <row r="16552">
          <cell r="M16552">
            <v>1</v>
          </cell>
          <cell r="N16552">
            <v>210204</v>
          </cell>
        </row>
        <row r="16553">
          <cell r="M16553">
            <v>1</v>
          </cell>
          <cell r="N16553">
            <v>210204</v>
          </cell>
        </row>
        <row r="16554">
          <cell r="M16554">
            <v>1</v>
          </cell>
          <cell r="N16554">
            <v>210204</v>
          </cell>
        </row>
        <row r="16555">
          <cell r="M16555">
            <v>1</v>
          </cell>
          <cell r="N16555">
            <v>210204</v>
          </cell>
        </row>
        <row r="16556">
          <cell r="M16556">
            <v>1</v>
          </cell>
          <cell r="N16556">
            <v>210377</v>
          </cell>
        </row>
        <row r="16557">
          <cell r="M16557">
            <v>1</v>
          </cell>
          <cell r="N16557">
            <v>210377</v>
          </cell>
        </row>
        <row r="16558">
          <cell r="M16558">
            <v>1</v>
          </cell>
          <cell r="N16558">
            <v>210377</v>
          </cell>
        </row>
        <row r="16559">
          <cell r="M16559">
            <v>1</v>
          </cell>
          <cell r="N16559">
            <v>210436</v>
          </cell>
        </row>
        <row r="16560">
          <cell r="M16560">
            <v>1</v>
          </cell>
          <cell r="N16560">
            <v>210436</v>
          </cell>
        </row>
        <row r="16561">
          <cell r="M16561">
            <v>1</v>
          </cell>
          <cell r="N16561">
            <v>210756</v>
          </cell>
        </row>
        <row r="16562">
          <cell r="M16562">
            <v>1</v>
          </cell>
          <cell r="N16562">
            <v>210756</v>
          </cell>
        </row>
        <row r="16563">
          <cell r="M16563">
            <v>1</v>
          </cell>
          <cell r="N16563">
            <v>210815</v>
          </cell>
        </row>
        <row r="16564">
          <cell r="M16564">
            <v>1</v>
          </cell>
          <cell r="N16564">
            <v>210815</v>
          </cell>
        </row>
        <row r="16565">
          <cell r="M16565">
            <v>2</v>
          </cell>
          <cell r="N16565">
            <v>210884</v>
          </cell>
        </row>
        <row r="16566">
          <cell r="M16566">
            <v>2</v>
          </cell>
          <cell r="N16566">
            <v>210885</v>
          </cell>
        </row>
        <row r="16567">
          <cell r="M16567">
            <v>1</v>
          </cell>
          <cell r="N16567">
            <v>210898</v>
          </cell>
        </row>
        <row r="16568">
          <cell r="M16568">
            <v>1</v>
          </cell>
          <cell r="N16568">
            <v>210898</v>
          </cell>
        </row>
        <row r="16569">
          <cell r="M16569">
            <v>1</v>
          </cell>
          <cell r="N16569">
            <v>210898</v>
          </cell>
        </row>
        <row r="16570">
          <cell r="M16570">
            <v>1</v>
          </cell>
          <cell r="N16570">
            <v>210898</v>
          </cell>
        </row>
        <row r="16571">
          <cell r="M16571">
            <v>1</v>
          </cell>
          <cell r="N16571">
            <v>210898</v>
          </cell>
        </row>
        <row r="16572">
          <cell r="M16572">
            <v>1</v>
          </cell>
          <cell r="N16572">
            <v>210898</v>
          </cell>
        </row>
        <row r="16573">
          <cell r="M16573">
            <v>1</v>
          </cell>
          <cell r="N16573">
            <v>210898</v>
          </cell>
        </row>
        <row r="16574">
          <cell r="M16574">
            <v>1</v>
          </cell>
          <cell r="N16574">
            <v>210898</v>
          </cell>
        </row>
        <row r="16575">
          <cell r="M16575">
            <v>1</v>
          </cell>
          <cell r="N16575">
            <v>210898</v>
          </cell>
        </row>
        <row r="16576">
          <cell r="M16576">
            <v>1</v>
          </cell>
          <cell r="N16576">
            <v>210898</v>
          </cell>
        </row>
        <row r="16577">
          <cell r="M16577">
            <v>1</v>
          </cell>
          <cell r="N16577">
            <v>210898</v>
          </cell>
        </row>
        <row r="16578">
          <cell r="M16578">
            <v>1</v>
          </cell>
          <cell r="N16578">
            <v>210905</v>
          </cell>
        </row>
        <row r="16579">
          <cell r="M16579">
            <v>1</v>
          </cell>
          <cell r="N16579">
            <v>210905</v>
          </cell>
        </row>
        <row r="16580">
          <cell r="M16580">
            <v>1</v>
          </cell>
          <cell r="N16580">
            <v>210905</v>
          </cell>
        </row>
        <row r="16581">
          <cell r="M16581">
            <v>1</v>
          </cell>
          <cell r="N16581">
            <v>210905</v>
          </cell>
        </row>
        <row r="16582">
          <cell r="M16582">
            <v>1</v>
          </cell>
          <cell r="N16582">
            <v>210905</v>
          </cell>
        </row>
        <row r="16583">
          <cell r="M16583">
            <v>1</v>
          </cell>
          <cell r="N16583">
            <v>210905</v>
          </cell>
        </row>
        <row r="16584">
          <cell r="M16584">
            <v>1</v>
          </cell>
          <cell r="N16584">
            <v>210905</v>
          </cell>
        </row>
        <row r="16585">
          <cell r="M16585">
            <v>1</v>
          </cell>
          <cell r="N16585">
            <v>210905</v>
          </cell>
        </row>
        <row r="16586">
          <cell r="M16586">
            <v>1</v>
          </cell>
          <cell r="N16586">
            <v>210905</v>
          </cell>
        </row>
        <row r="16587">
          <cell r="M16587">
            <v>1</v>
          </cell>
          <cell r="N16587">
            <v>210905</v>
          </cell>
        </row>
        <row r="16588">
          <cell r="M16588">
            <v>1</v>
          </cell>
          <cell r="N16588">
            <v>210905</v>
          </cell>
        </row>
        <row r="16589">
          <cell r="M16589">
            <v>1</v>
          </cell>
          <cell r="N16589">
            <v>210964</v>
          </cell>
        </row>
        <row r="16590">
          <cell r="M16590">
            <v>1</v>
          </cell>
          <cell r="N16590">
            <v>210964</v>
          </cell>
        </row>
        <row r="16591">
          <cell r="M16591">
            <v>1</v>
          </cell>
          <cell r="N16591">
            <v>210964</v>
          </cell>
        </row>
        <row r="16592">
          <cell r="M16592">
            <v>1</v>
          </cell>
          <cell r="N16592">
            <v>210964</v>
          </cell>
        </row>
        <row r="16593">
          <cell r="M16593">
            <v>1</v>
          </cell>
          <cell r="N16593">
            <v>210964</v>
          </cell>
        </row>
        <row r="16594">
          <cell r="M16594">
            <v>1</v>
          </cell>
          <cell r="N16594">
            <v>210964</v>
          </cell>
        </row>
        <row r="16595">
          <cell r="M16595">
            <v>1</v>
          </cell>
          <cell r="N16595">
            <v>210964</v>
          </cell>
        </row>
        <row r="16596">
          <cell r="M16596">
            <v>1</v>
          </cell>
          <cell r="N16596">
            <v>210964</v>
          </cell>
        </row>
        <row r="16597">
          <cell r="M16597">
            <v>1</v>
          </cell>
          <cell r="N16597">
            <v>210964</v>
          </cell>
        </row>
        <row r="16598">
          <cell r="M16598">
            <v>1</v>
          </cell>
          <cell r="N16598">
            <v>210964</v>
          </cell>
        </row>
        <row r="16599">
          <cell r="M16599">
            <v>1</v>
          </cell>
          <cell r="N16599">
            <v>210964</v>
          </cell>
        </row>
        <row r="16600">
          <cell r="M16600">
            <v>1</v>
          </cell>
          <cell r="N16600">
            <v>210964</v>
          </cell>
        </row>
        <row r="16601">
          <cell r="M16601">
            <v>1</v>
          </cell>
          <cell r="N16601">
            <v>210964</v>
          </cell>
        </row>
        <row r="16602">
          <cell r="M16602">
            <v>1</v>
          </cell>
          <cell r="N16602">
            <v>210964</v>
          </cell>
        </row>
        <row r="16603">
          <cell r="M16603">
            <v>1</v>
          </cell>
          <cell r="N16603">
            <v>210964</v>
          </cell>
        </row>
        <row r="16604">
          <cell r="M16604">
            <v>1</v>
          </cell>
          <cell r="N16604">
            <v>210964</v>
          </cell>
        </row>
        <row r="16605">
          <cell r="M16605">
            <v>1</v>
          </cell>
          <cell r="N16605">
            <v>210964</v>
          </cell>
        </row>
        <row r="16606">
          <cell r="M16606">
            <v>1</v>
          </cell>
          <cell r="N16606">
            <v>210964</v>
          </cell>
        </row>
        <row r="16607">
          <cell r="M16607">
            <v>1</v>
          </cell>
          <cell r="N16607">
            <v>210964</v>
          </cell>
        </row>
        <row r="16608">
          <cell r="M16608">
            <v>1</v>
          </cell>
          <cell r="N16608">
            <v>210964</v>
          </cell>
        </row>
        <row r="16609">
          <cell r="M16609">
            <v>1</v>
          </cell>
          <cell r="N16609">
            <v>211568</v>
          </cell>
        </row>
        <row r="16610">
          <cell r="M16610">
            <v>1</v>
          </cell>
          <cell r="N16610">
            <v>211568</v>
          </cell>
        </row>
        <row r="16611">
          <cell r="M16611">
            <v>1</v>
          </cell>
          <cell r="N16611">
            <v>211568</v>
          </cell>
        </row>
        <row r="16612">
          <cell r="M16612">
            <v>1</v>
          </cell>
          <cell r="N16612">
            <v>211568</v>
          </cell>
        </row>
        <row r="16613">
          <cell r="M16613">
            <v>1</v>
          </cell>
          <cell r="N16613">
            <v>211568</v>
          </cell>
        </row>
        <row r="16614">
          <cell r="M16614">
            <v>1</v>
          </cell>
          <cell r="N16614" t="str">
            <v>-</v>
          </cell>
        </row>
        <row r="16615">
          <cell r="M16615">
            <v>1</v>
          </cell>
          <cell r="N16615">
            <v>210108</v>
          </cell>
        </row>
        <row r="16616">
          <cell r="M16616">
            <v>1</v>
          </cell>
          <cell r="N16616">
            <v>210108</v>
          </cell>
        </row>
        <row r="16617">
          <cell r="M16617">
            <v>1</v>
          </cell>
          <cell r="N16617">
            <v>210207</v>
          </cell>
        </row>
        <row r="16618">
          <cell r="M16618">
            <v>1</v>
          </cell>
          <cell r="N16618">
            <v>210207</v>
          </cell>
        </row>
        <row r="16619">
          <cell r="M16619">
            <v>1</v>
          </cell>
          <cell r="N16619">
            <v>210207</v>
          </cell>
        </row>
        <row r="16620">
          <cell r="M16620">
            <v>1</v>
          </cell>
          <cell r="N16620">
            <v>210207</v>
          </cell>
        </row>
        <row r="16621">
          <cell r="M16621">
            <v>1</v>
          </cell>
          <cell r="N16621">
            <v>210378</v>
          </cell>
        </row>
        <row r="16622">
          <cell r="M16622">
            <v>1</v>
          </cell>
          <cell r="N16622">
            <v>210378</v>
          </cell>
        </row>
        <row r="16623">
          <cell r="M16623">
            <v>1</v>
          </cell>
          <cell r="N16623">
            <v>210378</v>
          </cell>
        </row>
        <row r="16624">
          <cell r="M16624">
            <v>1</v>
          </cell>
          <cell r="N16624">
            <v>210378</v>
          </cell>
        </row>
        <row r="16625">
          <cell r="M16625">
            <v>1</v>
          </cell>
          <cell r="N16625">
            <v>210378</v>
          </cell>
        </row>
        <row r="16626">
          <cell r="M16626">
            <v>1</v>
          </cell>
          <cell r="N16626">
            <v>210378</v>
          </cell>
        </row>
        <row r="16627">
          <cell r="M16627">
            <v>1</v>
          </cell>
          <cell r="N16627">
            <v>210437</v>
          </cell>
        </row>
        <row r="16628">
          <cell r="M16628">
            <v>1</v>
          </cell>
          <cell r="N16628">
            <v>210437</v>
          </cell>
        </row>
        <row r="16629">
          <cell r="M16629">
            <v>1</v>
          </cell>
          <cell r="N16629">
            <v>210437</v>
          </cell>
        </row>
        <row r="16630">
          <cell r="M16630">
            <v>1</v>
          </cell>
          <cell r="N16630">
            <v>210437</v>
          </cell>
        </row>
        <row r="16631">
          <cell r="M16631">
            <v>1</v>
          </cell>
          <cell r="N16631">
            <v>210437</v>
          </cell>
        </row>
        <row r="16632">
          <cell r="M16632">
            <v>1</v>
          </cell>
          <cell r="N16632">
            <v>210437</v>
          </cell>
        </row>
        <row r="16633">
          <cell r="M16633">
            <v>1</v>
          </cell>
          <cell r="N16633">
            <v>210437</v>
          </cell>
        </row>
        <row r="16634">
          <cell r="M16634">
            <v>1</v>
          </cell>
          <cell r="N16634">
            <v>210437</v>
          </cell>
        </row>
        <row r="16635">
          <cell r="M16635">
            <v>1</v>
          </cell>
          <cell r="N16635">
            <v>210757</v>
          </cell>
        </row>
        <row r="16636">
          <cell r="M16636">
            <v>2</v>
          </cell>
          <cell r="N16636">
            <v>210816</v>
          </cell>
        </row>
        <row r="16637">
          <cell r="M16637">
            <v>1</v>
          </cell>
          <cell r="N16637">
            <v>210906</v>
          </cell>
        </row>
        <row r="16638">
          <cell r="M16638">
            <v>1</v>
          </cell>
          <cell r="N16638">
            <v>210906</v>
          </cell>
        </row>
        <row r="16639">
          <cell r="M16639">
            <v>1</v>
          </cell>
          <cell r="N16639">
            <v>210906</v>
          </cell>
        </row>
        <row r="16640">
          <cell r="M16640">
            <v>1</v>
          </cell>
          <cell r="N16640">
            <v>210906</v>
          </cell>
        </row>
        <row r="16641">
          <cell r="M16641">
            <v>1</v>
          </cell>
          <cell r="N16641">
            <v>210906</v>
          </cell>
        </row>
        <row r="16642">
          <cell r="M16642">
            <v>1</v>
          </cell>
          <cell r="N16642">
            <v>210965</v>
          </cell>
        </row>
        <row r="16643">
          <cell r="M16643">
            <v>1</v>
          </cell>
          <cell r="N16643">
            <v>210965</v>
          </cell>
        </row>
        <row r="16644">
          <cell r="M16644">
            <v>1</v>
          </cell>
          <cell r="N16644">
            <v>210965</v>
          </cell>
        </row>
        <row r="16645">
          <cell r="M16645">
            <v>1</v>
          </cell>
          <cell r="N16645">
            <v>210965</v>
          </cell>
        </row>
        <row r="16646">
          <cell r="M16646">
            <v>1</v>
          </cell>
          <cell r="N16646">
            <v>210965</v>
          </cell>
        </row>
        <row r="16647">
          <cell r="M16647">
            <v>1</v>
          </cell>
          <cell r="N16647">
            <v>210965</v>
          </cell>
        </row>
        <row r="16648">
          <cell r="M16648">
            <v>1</v>
          </cell>
          <cell r="N16648">
            <v>210965</v>
          </cell>
        </row>
        <row r="16649">
          <cell r="M16649">
            <v>1</v>
          </cell>
          <cell r="N16649">
            <v>210965</v>
          </cell>
        </row>
        <row r="16650">
          <cell r="M16650">
            <v>1</v>
          </cell>
          <cell r="N16650">
            <v>210965</v>
          </cell>
        </row>
        <row r="16651">
          <cell r="M16651">
            <v>1</v>
          </cell>
          <cell r="N16651">
            <v>211569</v>
          </cell>
        </row>
        <row r="16652">
          <cell r="M16652">
            <v>1</v>
          </cell>
          <cell r="N16652">
            <v>211569</v>
          </cell>
        </row>
        <row r="16653">
          <cell r="M16653">
            <v>1</v>
          </cell>
          <cell r="N16653">
            <v>211569</v>
          </cell>
        </row>
        <row r="16654">
          <cell r="M16654">
            <v>1</v>
          </cell>
          <cell r="N16654">
            <v>211569</v>
          </cell>
        </row>
        <row r="16655">
          <cell r="M16655">
            <v>1</v>
          </cell>
          <cell r="N16655">
            <v>211569</v>
          </cell>
        </row>
        <row r="16656">
          <cell r="M16656">
            <v>1</v>
          </cell>
          <cell r="N16656">
            <v>211569</v>
          </cell>
        </row>
        <row r="16657">
          <cell r="M16657">
            <v>1</v>
          </cell>
          <cell r="N16657">
            <v>211569</v>
          </cell>
        </row>
        <row r="16658">
          <cell r="M16658">
            <v>1</v>
          </cell>
          <cell r="N16658">
            <v>211569</v>
          </cell>
        </row>
        <row r="16659">
          <cell r="M16659">
            <v>1</v>
          </cell>
          <cell r="N16659">
            <v>211569</v>
          </cell>
        </row>
        <row r="16660">
          <cell r="M16660">
            <v>1</v>
          </cell>
          <cell r="N16660">
            <v>211569</v>
          </cell>
        </row>
        <row r="16661">
          <cell r="M16661">
            <v>1</v>
          </cell>
          <cell r="N16661">
            <v>211569</v>
          </cell>
        </row>
        <row r="16662">
          <cell r="M16662">
            <v>1</v>
          </cell>
          <cell r="N16662">
            <v>205024</v>
          </cell>
        </row>
        <row r="16663">
          <cell r="M16663">
            <v>1</v>
          </cell>
          <cell r="N16663">
            <v>205024</v>
          </cell>
        </row>
        <row r="16664">
          <cell r="M16664">
            <v>1</v>
          </cell>
          <cell r="N16664">
            <v>205024</v>
          </cell>
        </row>
        <row r="16665">
          <cell r="M16665">
            <v>1</v>
          </cell>
          <cell r="N16665">
            <v>205024</v>
          </cell>
        </row>
        <row r="16666">
          <cell r="M16666">
            <v>1</v>
          </cell>
          <cell r="N16666">
            <v>205024</v>
          </cell>
        </row>
        <row r="16667">
          <cell r="M16667">
            <v>1</v>
          </cell>
          <cell r="N16667">
            <v>210148</v>
          </cell>
        </row>
        <row r="16668">
          <cell r="M16668">
            <v>1</v>
          </cell>
          <cell r="N16668">
            <v>210148</v>
          </cell>
        </row>
        <row r="16669">
          <cell r="M16669">
            <v>1</v>
          </cell>
          <cell r="N16669">
            <v>210148</v>
          </cell>
        </row>
        <row r="16670">
          <cell r="M16670">
            <v>1</v>
          </cell>
          <cell r="N16670">
            <v>210148</v>
          </cell>
        </row>
        <row r="16671">
          <cell r="M16671">
            <v>1</v>
          </cell>
          <cell r="N16671">
            <v>210148</v>
          </cell>
        </row>
        <row r="16672">
          <cell r="M16672">
            <v>1</v>
          </cell>
          <cell r="N16672">
            <v>210379</v>
          </cell>
        </row>
        <row r="16673">
          <cell r="M16673">
            <v>1</v>
          </cell>
          <cell r="N16673">
            <v>210379</v>
          </cell>
        </row>
        <row r="16674">
          <cell r="M16674">
            <v>1</v>
          </cell>
          <cell r="N16674">
            <v>210379</v>
          </cell>
        </row>
        <row r="16675">
          <cell r="M16675">
            <v>1</v>
          </cell>
          <cell r="N16675">
            <v>210379</v>
          </cell>
        </row>
        <row r="16676">
          <cell r="M16676">
            <v>1</v>
          </cell>
          <cell r="N16676">
            <v>210379</v>
          </cell>
        </row>
        <row r="16677">
          <cell r="M16677">
            <v>1</v>
          </cell>
          <cell r="N16677">
            <v>210379</v>
          </cell>
        </row>
        <row r="16678">
          <cell r="M16678">
            <v>1</v>
          </cell>
          <cell r="N16678">
            <v>210379</v>
          </cell>
        </row>
        <row r="16679">
          <cell r="M16679">
            <v>1</v>
          </cell>
          <cell r="N16679">
            <v>210379</v>
          </cell>
        </row>
        <row r="16680">
          <cell r="M16680">
            <v>1</v>
          </cell>
          <cell r="N16680">
            <v>210438</v>
          </cell>
        </row>
        <row r="16681">
          <cell r="M16681">
            <v>1</v>
          </cell>
          <cell r="N16681">
            <v>210758</v>
          </cell>
        </row>
        <row r="16682">
          <cell r="M16682">
            <v>1</v>
          </cell>
          <cell r="N16682">
            <v>210907</v>
          </cell>
        </row>
        <row r="16683">
          <cell r="M16683">
            <v>1</v>
          </cell>
          <cell r="N16683" t="str">
            <v>-</v>
          </cell>
        </row>
        <row r="16684">
          <cell r="M16684">
            <v>1</v>
          </cell>
          <cell r="N16684" t="str">
            <v>-</v>
          </cell>
        </row>
        <row r="16685">
          <cell r="M16685">
            <v>1</v>
          </cell>
          <cell r="N16685" t="str">
            <v>-</v>
          </cell>
        </row>
        <row r="16686">
          <cell r="M16686">
            <v>1</v>
          </cell>
          <cell r="N16686">
            <v>210128</v>
          </cell>
        </row>
        <row r="16687">
          <cell r="M16687">
            <v>1</v>
          </cell>
          <cell r="N16687">
            <v>210161</v>
          </cell>
        </row>
        <row r="16688">
          <cell r="M16688">
            <v>1</v>
          </cell>
          <cell r="N16688">
            <v>210161</v>
          </cell>
        </row>
        <row r="16689">
          <cell r="M16689">
            <v>1</v>
          </cell>
          <cell r="N16689">
            <v>210161</v>
          </cell>
        </row>
        <row r="16690">
          <cell r="M16690">
            <v>1</v>
          </cell>
          <cell r="N16690">
            <v>210390</v>
          </cell>
        </row>
        <row r="16691">
          <cell r="M16691">
            <v>1</v>
          </cell>
          <cell r="N16691">
            <v>210390</v>
          </cell>
        </row>
        <row r="16692">
          <cell r="M16692">
            <v>1</v>
          </cell>
          <cell r="N16692">
            <v>210767</v>
          </cell>
        </row>
        <row r="16693">
          <cell r="M16693">
            <v>1</v>
          </cell>
          <cell r="N16693">
            <v>210841</v>
          </cell>
        </row>
        <row r="16694">
          <cell r="M16694">
            <v>1</v>
          </cell>
          <cell r="N16694">
            <v>210841</v>
          </cell>
        </row>
        <row r="16695">
          <cell r="M16695">
            <v>1</v>
          </cell>
          <cell r="N16695">
            <v>210841</v>
          </cell>
        </row>
        <row r="16696">
          <cell r="M16696">
            <v>1</v>
          </cell>
          <cell r="N16696">
            <v>210914</v>
          </cell>
        </row>
        <row r="16697">
          <cell r="M16697">
            <v>1</v>
          </cell>
          <cell r="N16697">
            <v>210914</v>
          </cell>
        </row>
        <row r="16698">
          <cell r="M16698">
            <v>1</v>
          </cell>
          <cell r="N16698">
            <v>210914</v>
          </cell>
        </row>
        <row r="16699">
          <cell r="M16699">
            <v>1</v>
          </cell>
          <cell r="N16699">
            <v>210976</v>
          </cell>
        </row>
        <row r="16700">
          <cell r="M16700">
            <v>1</v>
          </cell>
          <cell r="N16700">
            <v>210976</v>
          </cell>
        </row>
        <row r="16701">
          <cell r="M16701">
            <v>1</v>
          </cell>
          <cell r="N16701">
            <v>210976</v>
          </cell>
        </row>
        <row r="16702">
          <cell r="M16702">
            <v>1</v>
          </cell>
          <cell r="N16702">
            <v>210976</v>
          </cell>
        </row>
        <row r="16703">
          <cell r="M16703">
            <v>1</v>
          </cell>
          <cell r="N16703">
            <v>210976</v>
          </cell>
        </row>
        <row r="16704">
          <cell r="M16704">
            <v>1</v>
          </cell>
          <cell r="N16704">
            <v>210976</v>
          </cell>
        </row>
        <row r="16705">
          <cell r="M16705">
            <v>1</v>
          </cell>
          <cell r="N16705">
            <v>210976</v>
          </cell>
        </row>
        <row r="16706">
          <cell r="M16706">
            <v>2</v>
          </cell>
          <cell r="N16706" t="str">
            <v>-</v>
          </cell>
        </row>
        <row r="16707">
          <cell r="M16707">
            <v>1</v>
          </cell>
          <cell r="N16707">
            <v>210131</v>
          </cell>
        </row>
        <row r="16708">
          <cell r="M16708">
            <v>1</v>
          </cell>
          <cell r="N16708">
            <v>210162</v>
          </cell>
        </row>
        <row r="16709">
          <cell r="M16709">
            <v>1</v>
          </cell>
          <cell r="N16709">
            <v>210162</v>
          </cell>
        </row>
        <row r="16710">
          <cell r="M16710">
            <v>1</v>
          </cell>
          <cell r="N16710">
            <v>210162</v>
          </cell>
        </row>
        <row r="16711">
          <cell r="M16711">
            <v>1</v>
          </cell>
          <cell r="N16711">
            <v>210162</v>
          </cell>
        </row>
        <row r="16712">
          <cell r="M16712">
            <v>2</v>
          </cell>
          <cell r="N16712">
            <v>210288</v>
          </cell>
        </row>
        <row r="16713">
          <cell r="M16713">
            <v>2</v>
          </cell>
          <cell r="N16713">
            <v>210288</v>
          </cell>
        </row>
        <row r="16714">
          <cell r="M16714">
            <v>2</v>
          </cell>
          <cell r="N16714">
            <v>210288</v>
          </cell>
        </row>
        <row r="16715">
          <cell r="M16715">
            <v>2</v>
          </cell>
          <cell r="N16715">
            <v>210288</v>
          </cell>
        </row>
        <row r="16716">
          <cell r="M16716">
            <v>1</v>
          </cell>
          <cell r="N16716">
            <v>210391</v>
          </cell>
        </row>
        <row r="16717">
          <cell r="M16717">
            <v>1</v>
          </cell>
          <cell r="N16717">
            <v>210391</v>
          </cell>
        </row>
        <row r="16718">
          <cell r="M16718">
            <v>1</v>
          </cell>
          <cell r="N16718">
            <v>210391</v>
          </cell>
        </row>
        <row r="16719">
          <cell r="M16719">
            <v>1</v>
          </cell>
          <cell r="N16719">
            <v>210447</v>
          </cell>
        </row>
        <row r="16720">
          <cell r="M16720">
            <v>1</v>
          </cell>
          <cell r="N16720">
            <v>210447</v>
          </cell>
        </row>
        <row r="16721">
          <cell r="M16721">
            <v>1</v>
          </cell>
          <cell r="N16721">
            <v>210768</v>
          </cell>
        </row>
        <row r="16722">
          <cell r="M16722">
            <v>1</v>
          </cell>
          <cell r="N16722">
            <v>210842</v>
          </cell>
        </row>
        <row r="16723">
          <cell r="M16723">
            <v>1</v>
          </cell>
          <cell r="N16723">
            <v>210915</v>
          </cell>
        </row>
        <row r="16724">
          <cell r="M16724">
            <v>1</v>
          </cell>
          <cell r="N16724">
            <v>210915</v>
          </cell>
        </row>
        <row r="16725">
          <cell r="M16725">
            <v>1</v>
          </cell>
          <cell r="N16725">
            <v>210977</v>
          </cell>
        </row>
        <row r="16726">
          <cell r="M16726">
            <v>1</v>
          </cell>
          <cell r="N16726">
            <v>210977</v>
          </cell>
        </row>
        <row r="16727">
          <cell r="M16727">
            <v>1</v>
          </cell>
          <cell r="N16727" t="str">
            <v>-</v>
          </cell>
        </row>
        <row r="16728">
          <cell r="M16728">
            <v>1</v>
          </cell>
          <cell r="N16728">
            <v>210112</v>
          </cell>
        </row>
        <row r="16729">
          <cell r="M16729">
            <v>1</v>
          </cell>
          <cell r="N16729">
            <v>210112</v>
          </cell>
        </row>
        <row r="16730">
          <cell r="M16730">
            <v>1</v>
          </cell>
          <cell r="N16730">
            <v>210112</v>
          </cell>
        </row>
        <row r="16731">
          <cell r="M16731">
            <v>1</v>
          </cell>
          <cell r="N16731">
            <v>210112</v>
          </cell>
        </row>
        <row r="16732">
          <cell r="M16732">
            <v>1</v>
          </cell>
          <cell r="N16732">
            <v>210125</v>
          </cell>
        </row>
        <row r="16733">
          <cell r="M16733">
            <v>1</v>
          </cell>
          <cell r="N16733">
            <v>210125</v>
          </cell>
        </row>
        <row r="16734">
          <cell r="M16734">
            <v>1</v>
          </cell>
          <cell r="N16734">
            <v>210132</v>
          </cell>
        </row>
        <row r="16735">
          <cell r="M16735">
            <v>1</v>
          </cell>
          <cell r="N16735">
            <v>210132</v>
          </cell>
        </row>
        <row r="16736">
          <cell r="M16736">
            <v>1</v>
          </cell>
          <cell r="N16736">
            <v>210163</v>
          </cell>
        </row>
        <row r="16737">
          <cell r="M16737">
            <v>1</v>
          </cell>
          <cell r="N16737">
            <v>210163</v>
          </cell>
        </row>
        <row r="16738">
          <cell r="M16738">
            <v>1</v>
          </cell>
          <cell r="N16738">
            <v>210163</v>
          </cell>
        </row>
        <row r="16739">
          <cell r="M16739">
            <v>1</v>
          </cell>
          <cell r="N16739">
            <v>210163</v>
          </cell>
        </row>
        <row r="16740">
          <cell r="M16740">
            <v>1</v>
          </cell>
          <cell r="N16740">
            <v>210163</v>
          </cell>
        </row>
        <row r="16741">
          <cell r="M16741">
            <v>1</v>
          </cell>
          <cell r="N16741">
            <v>210392</v>
          </cell>
        </row>
        <row r="16742">
          <cell r="M16742">
            <v>1</v>
          </cell>
          <cell r="N16742">
            <v>210392</v>
          </cell>
        </row>
        <row r="16743">
          <cell r="M16743">
            <v>1</v>
          </cell>
          <cell r="N16743">
            <v>210448</v>
          </cell>
        </row>
        <row r="16744">
          <cell r="M16744">
            <v>1</v>
          </cell>
          <cell r="N16744">
            <v>210448</v>
          </cell>
        </row>
        <row r="16745">
          <cell r="M16745">
            <v>1</v>
          </cell>
          <cell r="N16745">
            <v>210448</v>
          </cell>
        </row>
        <row r="16746">
          <cell r="M16746">
            <v>1</v>
          </cell>
          <cell r="N16746">
            <v>210769</v>
          </cell>
        </row>
        <row r="16747">
          <cell r="M16747">
            <v>1</v>
          </cell>
          <cell r="N16747">
            <v>210843</v>
          </cell>
        </row>
        <row r="16748">
          <cell r="M16748">
            <v>1</v>
          </cell>
          <cell r="N16748">
            <v>210916</v>
          </cell>
        </row>
        <row r="16749">
          <cell r="M16749">
            <v>1</v>
          </cell>
          <cell r="N16749">
            <v>210916</v>
          </cell>
        </row>
        <row r="16750">
          <cell r="M16750">
            <v>1</v>
          </cell>
          <cell r="N16750">
            <v>210916</v>
          </cell>
        </row>
        <row r="16751">
          <cell r="M16751">
            <v>1</v>
          </cell>
          <cell r="N16751">
            <v>210978</v>
          </cell>
        </row>
        <row r="16752">
          <cell r="M16752">
            <v>1</v>
          </cell>
          <cell r="N16752">
            <v>210978</v>
          </cell>
        </row>
        <row r="16753">
          <cell r="M16753">
            <v>1</v>
          </cell>
          <cell r="N16753">
            <v>210978</v>
          </cell>
        </row>
        <row r="16754">
          <cell r="M16754">
            <v>1</v>
          </cell>
          <cell r="N16754">
            <v>210978</v>
          </cell>
        </row>
        <row r="16755">
          <cell r="M16755">
            <v>1</v>
          </cell>
          <cell r="N16755">
            <v>210978</v>
          </cell>
        </row>
        <row r="16756">
          <cell r="M16756">
            <v>1</v>
          </cell>
          <cell r="N16756">
            <v>210978</v>
          </cell>
        </row>
        <row r="16757">
          <cell r="M16757">
            <v>1</v>
          </cell>
          <cell r="N16757" t="str">
            <v>-</v>
          </cell>
        </row>
        <row r="16758">
          <cell r="M16758">
            <v>1</v>
          </cell>
          <cell r="N16758">
            <v>210133</v>
          </cell>
        </row>
        <row r="16759">
          <cell r="M16759">
            <v>1</v>
          </cell>
          <cell r="N16759">
            <v>210169</v>
          </cell>
        </row>
        <row r="16760">
          <cell r="M16760">
            <v>1</v>
          </cell>
          <cell r="N16760">
            <v>210169</v>
          </cell>
        </row>
        <row r="16761">
          <cell r="M16761">
            <v>1</v>
          </cell>
          <cell r="N16761">
            <v>210169</v>
          </cell>
        </row>
        <row r="16762">
          <cell r="M16762">
            <v>1</v>
          </cell>
          <cell r="N16762">
            <v>210393</v>
          </cell>
        </row>
        <row r="16763">
          <cell r="M16763">
            <v>1</v>
          </cell>
          <cell r="N16763">
            <v>210393</v>
          </cell>
        </row>
        <row r="16764">
          <cell r="M16764">
            <v>1</v>
          </cell>
          <cell r="N16764">
            <v>210449</v>
          </cell>
        </row>
        <row r="16765">
          <cell r="M16765">
            <v>1</v>
          </cell>
          <cell r="N16765">
            <v>210979</v>
          </cell>
        </row>
        <row r="16766">
          <cell r="M16766">
            <v>1</v>
          </cell>
          <cell r="N16766" t="str">
            <v>-</v>
          </cell>
        </row>
        <row r="16767">
          <cell r="M16767">
            <v>1</v>
          </cell>
          <cell r="N16767" t="str">
            <v>-</v>
          </cell>
        </row>
        <row r="16768">
          <cell r="M16768">
            <v>1</v>
          </cell>
          <cell r="N16768" t="str">
            <v>-</v>
          </cell>
        </row>
        <row r="16769">
          <cell r="M16769">
            <v>1</v>
          </cell>
          <cell r="N16769">
            <v>210137</v>
          </cell>
        </row>
        <row r="16770">
          <cell r="M16770">
            <v>1</v>
          </cell>
          <cell r="N16770">
            <v>210137</v>
          </cell>
        </row>
        <row r="16771">
          <cell r="M16771">
            <v>1</v>
          </cell>
          <cell r="N16771">
            <v>210171</v>
          </cell>
        </row>
        <row r="16772">
          <cell r="M16772">
            <v>1</v>
          </cell>
          <cell r="N16772">
            <v>210171</v>
          </cell>
        </row>
        <row r="16773">
          <cell r="M16773">
            <v>1</v>
          </cell>
          <cell r="N16773">
            <v>210171</v>
          </cell>
        </row>
        <row r="16774">
          <cell r="M16774">
            <v>1</v>
          </cell>
          <cell r="N16774">
            <v>210171</v>
          </cell>
        </row>
        <row r="16775">
          <cell r="M16775">
            <v>1</v>
          </cell>
          <cell r="N16775">
            <v>210171</v>
          </cell>
        </row>
        <row r="16776">
          <cell r="M16776">
            <v>1</v>
          </cell>
          <cell r="N16776">
            <v>210322</v>
          </cell>
        </row>
        <row r="16777">
          <cell r="M16777">
            <v>1</v>
          </cell>
          <cell r="N16777">
            <v>210394</v>
          </cell>
        </row>
        <row r="16778">
          <cell r="M16778">
            <v>1</v>
          </cell>
          <cell r="N16778">
            <v>210394</v>
          </cell>
        </row>
        <row r="16779">
          <cell r="M16779">
            <v>1</v>
          </cell>
          <cell r="N16779">
            <v>210394</v>
          </cell>
        </row>
        <row r="16780">
          <cell r="M16780">
            <v>1</v>
          </cell>
          <cell r="N16780">
            <v>210394</v>
          </cell>
        </row>
        <row r="16781">
          <cell r="M16781">
            <v>1</v>
          </cell>
          <cell r="N16781">
            <v>210394</v>
          </cell>
        </row>
        <row r="16782">
          <cell r="M16782">
            <v>1</v>
          </cell>
          <cell r="N16782">
            <v>210394</v>
          </cell>
        </row>
        <row r="16783">
          <cell r="M16783">
            <v>1</v>
          </cell>
          <cell r="N16783">
            <v>210450</v>
          </cell>
        </row>
        <row r="16784">
          <cell r="M16784">
            <v>1</v>
          </cell>
          <cell r="N16784">
            <v>210450</v>
          </cell>
        </row>
        <row r="16785">
          <cell r="M16785">
            <v>1</v>
          </cell>
          <cell r="N16785">
            <v>210771</v>
          </cell>
        </row>
        <row r="16786">
          <cell r="M16786">
            <v>1</v>
          </cell>
          <cell r="N16786">
            <v>210845</v>
          </cell>
        </row>
        <row r="16787">
          <cell r="M16787">
            <v>1</v>
          </cell>
          <cell r="N16787">
            <v>210845</v>
          </cell>
        </row>
        <row r="16788">
          <cell r="M16788">
            <v>1</v>
          </cell>
          <cell r="N16788">
            <v>210845</v>
          </cell>
        </row>
        <row r="16789">
          <cell r="M16789">
            <v>1</v>
          </cell>
          <cell r="N16789">
            <v>210845</v>
          </cell>
        </row>
        <row r="16790">
          <cell r="M16790">
            <v>1</v>
          </cell>
          <cell r="N16790">
            <v>210980</v>
          </cell>
        </row>
        <row r="16791">
          <cell r="M16791">
            <v>1</v>
          </cell>
          <cell r="N16791">
            <v>210980</v>
          </cell>
        </row>
        <row r="16792">
          <cell r="M16792">
            <v>1</v>
          </cell>
          <cell r="N16792">
            <v>210980</v>
          </cell>
        </row>
        <row r="16793">
          <cell r="M16793">
            <v>1</v>
          </cell>
          <cell r="N16793">
            <v>210980</v>
          </cell>
        </row>
        <row r="16794">
          <cell r="M16794">
            <v>1</v>
          </cell>
          <cell r="N16794">
            <v>210980</v>
          </cell>
        </row>
        <row r="16795">
          <cell r="M16795">
            <v>1</v>
          </cell>
          <cell r="N16795">
            <v>210980</v>
          </cell>
        </row>
        <row r="16796">
          <cell r="M16796">
            <v>1</v>
          </cell>
          <cell r="N16796">
            <v>210980</v>
          </cell>
        </row>
        <row r="16797">
          <cell r="M16797">
            <v>1</v>
          </cell>
          <cell r="N16797">
            <v>210139</v>
          </cell>
        </row>
        <row r="16798">
          <cell r="M16798">
            <v>1</v>
          </cell>
          <cell r="N16798">
            <v>210139</v>
          </cell>
        </row>
        <row r="16799">
          <cell r="M16799">
            <v>1</v>
          </cell>
          <cell r="N16799">
            <v>210139</v>
          </cell>
        </row>
        <row r="16800">
          <cell r="M16800">
            <v>1</v>
          </cell>
          <cell r="N16800">
            <v>210173</v>
          </cell>
        </row>
        <row r="16801">
          <cell r="M16801">
            <v>1</v>
          </cell>
          <cell r="N16801">
            <v>210173</v>
          </cell>
        </row>
        <row r="16802">
          <cell r="M16802">
            <v>1</v>
          </cell>
          <cell r="N16802">
            <v>210173</v>
          </cell>
        </row>
        <row r="16803">
          <cell r="M16803">
            <v>1</v>
          </cell>
          <cell r="N16803">
            <v>210395</v>
          </cell>
        </row>
        <row r="16804">
          <cell r="M16804">
            <v>1</v>
          </cell>
          <cell r="N16804">
            <v>210395</v>
          </cell>
        </row>
        <row r="16805">
          <cell r="M16805">
            <v>1</v>
          </cell>
          <cell r="N16805">
            <v>210395</v>
          </cell>
        </row>
        <row r="16806">
          <cell r="M16806">
            <v>1</v>
          </cell>
          <cell r="N16806">
            <v>210395</v>
          </cell>
        </row>
        <row r="16807">
          <cell r="M16807">
            <v>1</v>
          </cell>
          <cell r="N16807">
            <v>210395</v>
          </cell>
        </row>
        <row r="16808">
          <cell r="M16808">
            <v>1</v>
          </cell>
          <cell r="N16808">
            <v>210395</v>
          </cell>
        </row>
        <row r="16809">
          <cell r="M16809">
            <v>1</v>
          </cell>
          <cell r="N16809">
            <v>210395</v>
          </cell>
        </row>
        <row r="16810">
          <cell r="M16810">
            <v>1</v>
          </cell>
          <cell r="N16810">
            <v>210395</v>
          </cell>
        </row>
        <row r="16811">
          <cell r="M16811">
            <v>1</v>
          </cell>
          <cell r="N16811">
            <v>210395</v>
          </cell>
        </row>
        <row r="16812">
          <cell r="M16812">
            <v>1</v>
          </cell>
          <cell r="N16812">
            <v>210451</v>
          </cell>
        </row>
        <row r="16813">
          <cell r="M16813">
            <v>1</v>
          </cell>
          <cell r="N16813">
            <v>210981</v>
          </cell>
        </row>
        <row r="16814">
          <cell r="M16814">
            <v>1</v>
          </cell>
          <cell r="N16814">
            <v>210981</v>
          </cell>
        </row>
        <row r="16815">
          <cell r="M16815">
            <v>1</v>
          </cell>
          <cell r="N16815">
            <v>210147</v>
          </cell>
        </row>
        <row r="16816">
          <cell r="M16816">
            <v>1</v>
          </cell>
          <cell r="N16816">
            <v>210147</v>
          </cell>
        </row>
        <row r="16817">
          <cell r="M16817">
            <v>1</v>
          </cell>
          <cell r="N16817">
            <v>210175</v>
          </cell>
        </row>
        <row r="16818">
          <cell r="M16818">
            <v>1</v>
          </cell>
          <cell r="N16818">
            <v>210175</v>
          </cell>
        </row>
        <row r="16819">
          <cell r="M16819">
            <v>1</v>
          </cell>
          <cell r="N16819">
            <v>210175</v>
          </cell>
        </row>
        <row r="16820">
          <cell r="M16820">
            <v>1</v>
          </cell>
          <cell r="N16820">
            <v>210396</v>
          </cell>
        </row>
        <row r="16821">
          <cell r="M16821">
            <v>1</v>
          </cell>
          <cell r="N16821">
            <v>210396</v>
          </cell>
        </row>
        <row r="16822">
          <cell r="M16822">
            <v>1</v>
          </cell>
          <cell r="N16822">
            <v>210396</v>
          </cell>
        </row>
        <row r="16823">
          <cell r="M16823">
            <v>1</v>
          </cell>
          <cell r="N16823">
            <v>210396</v>
          </cell>
        </row>
        <row r="16824">
          <cell r="M16824">
            <v>1</v>
          </cell>
          <cell r="N16824">
            <v>210396</v>
          </cell>
        </row>
        <row r="16825">
          <cell r="M16825">
            <v>1</v>
          </cell>
          <cell r="N16825">
            <v>210396</v>
          </cell>
        </row>
        <row r="16826">
          <cell r="M16826">
            <v>1</v>
          </cell>
          <cell r="N16826">
            <v>210396</v>
          </cell>
        </row>
        <row r="16827">
          <cell r="M16827">
            <v>1</v>
          </cell>
          <cell r="N16827">
            <v>210396</v>
          </cell>
        </row>
        <row r="16828">
          <cell r="M16828">
            <v>1</v>
          </cell>
          <cell r="N16828">
            <v>210396</v>
          </cell>
        </row>
        <row r="16829">
          <cell r="M16829">
            <v>1</v>
          </cell>
          <cell r="N16829">
            <v>210396</v>
          </cell>
        </row>
        <row r="16830">
          <cell r="M16830">
            <v>1</v>
          </cell>
          <cell r="N16830">
            <v>210396</v>
          </cell>
        </row>
        <row r="16831">
          <cell r="M16831">
            <v>1</v>
          </cell>
          <cell r="N16831">
            <v>210452</v>
          </cell>
        </row>
        <row r="16832">
          <cell r="M16832">
            <v>1</v>
          </cell>
          <cell r="N16832">
            <v>210452</v>
          </cell>
        </row>
        <row r="16833">
          <cell r="M16833">
            <v>1</v>
          </cell>
          <cell r="N16833">
            <v>210919</v>
          </cell>
        </row>
        <row r="16834">
          <cell r="M16834">
            <v>1</v>
          </cell>
          <cell r="N16834">
            <v>210919</v>
          </cell>
        </row>
        <row r="16835">
          <cell r="M16835">
            <v>1</v>
          </cell>
          <cell r="N16835">
            <v>210919</v>
          </cell>
        </row>
        <row r="16836">
          <cell r="M16836">
            <v>1</v>
          </cell>
          <cell r="N16836">
            <v>210919</v>
          </cell>
        </row>
        <row r="16837">
          <cell r="M16837">
            <v>1</v>
          </cell>
          <cell r="N16837">
            <v>210919</v>
          </cell>
        </row>
        <row r="16838">
          <cell r="M16838">
            <v>1</v>
          </cell>
          <cell r="N16838">
            <v>210919</v>
          </cell>
        </row>
        <row r="16839">
          <cell r="M16839">
            <v>1</v>
          </cell>
          <cell r="N16839">
            <v>210982</v>
          </cell>
        </row>
        <row r="16840">
          <cell r="M16840">
            <v>1</v>
          </cell>
          <cell r="N16840">
            <v>210982</v>
          </cell>
        </row>
        <row r="16841">
          <cell r="M16841">
            <v>1</v>
          </cell>
          <cell r="N16841">
            <v>210982</v>
          </cell>
        </row>
        <row r="16842">
          <cell r="M16842">
            <v>1</v>
          </cell>
          <cell r="N16842">
            <v>210982</v>
          </cell>
        </row>
        <row r="16843">
          <cell r="M16843">
            <v>1</v>
          </cell>
          <cell r="N16843">
            <v>210982</v>
          </cell>
        </row>
        <row r="16844">
          <cell r="M16844">
            <v>1</v>
          </cell>
          <cell r="N16844">
            <v>210982</v>
          </cell>
        </row>
        <row r="16845">
          <cell r="M16845">
            <v>1</v>
          </cell>
          <cell r="N16845">
            <v>210982</v>
          </cell>
        </row>
        <row r="16846">
          <cell r="M16846">
            <v>1</v>
          </cell>
          <cell r="N16846" t="str">
            <v>-</v>
          </cell>
        </row>
        <row r="16847">
          <cell r="M16847">
            <v>1</v>
          </cell>
          <cell r="N16847">
            <v>210114</v>
          </cell>
        </row>
        <row r="16848">
          <cell r="M16848">
            <v>1</v>
          </cell>
          <cell r="N16848">
            <v>210156</v>
          </cell>
        </row>
        <row r="16849">
          <cell r="M16849">
            <v>1</v>
          </cell>
          <cell r="N16849">
            <v>210156</v>
          </cell>
        </row>
        <row r="16850">
          <cell r="M16850">
            <v>1</v>
          </cell>
          <cell r="N16850">
            <v>210156</v>
          </cell>
        </row>
        <row r="16851">
          <cell r="M16851">
            <v>1</v>
          </cell>
          <cell r="N16851">
            <v>210179</v>
          </cell>
        </row>
        <row r="16852">
          <cell r="M16852">
            <v>1</v>
          </cell>
          <cell r="N16852">
            <v>210179</v>
          </cell>
        </row>
        <row r="16853">
          <cell r="M16853">
            <v>1</v>
          </cell>
          <cell r="N16853">
            <v>210179</v>
          </cell>
        </row>
        <row r="16854">
          <cell r="M16854">
            <v>2</v>
          </cell>
          <cell r="N16854">
            <v>210880</v>
          </cell>
        </row>
        <row r="16855">
          <cell r="M16855">
            <v>2</v>
          </cell>
          <cell r="N16855">
            <v>210880</v>
          </cell>
        </row>
        <row r="16856">
          <cell r="M16856">
            <v>1</v>
          </cell>
          <cell r="N16856">
            <v>210911</v>
          </cell>
        </row>
        <row r="16857">
          <cell r="M16857">
            <v>1</v>
          </cell>
          <cell r="N16857">
            <v>210970</v>
          </cell>
        </row>
        <row r="16858">
          <cell r="M16858">
            <v>1</v>
          </cell>
          <cell r="N16858">
            <v>210970</v>
          </cell>
        </row>
        <row r="16859">
          <cell r="M16859">
            <v>1</v>
          </cell>
          <cell r="N16859" t="str">
            <v>-</v>
          </cell>
        </row>
        <row r="16860">
          <cell r="M16860">
            <v>1</v>
          </cell>
          <cell r="N16860" t="str">
            <v>-</v>
          </cell>
        </row>
        <row r="16861">
          <cell r="M16861">
            <v>1</v>
          </cell>
          <cell r="N16861" t="str">
            <v>-</v>
          </cell>
        </row>
        <row r="16862">
          <cell r="M16862">
            <v>1</v>
          </cell>
          <cell r="N16862" t="str">
            <v>-</v>
          </cell>
        </row>
        <row r="16863">
          <cell r="M16863">
            <v>7</v>
          </cell>
          <cell r="N16863" t="str">
            <v>-</v>
          </cell>
        </row>
        <row r="16864">
          <cell r="M16864">
            <v>1</v>
          </cell>
          <cell r="N16864">
            <v>210106</v>
          </cell>
        </row>
        <row r="16865">
          <cell r="M16865">
            <v>1</v>
          </cell>
          <cell r="N16865">
            <v>210106</v>
          </cell>
        </row>
        <row r="16866">
          <cell r="M16866">
            <v>1</v>
          </cell>
          <cell r="N16866">
            <v>210188</v>
          </cell>
        </row>
        <row r="16867">
          <cell r="M16867">
            <v>1</v>
          </cell>
          <cell r="N16867">
            <v>210188</v>
          </cell>
        </row>
        <row r="16868">
          <cell r="M16868">
            <v>1</v>
          </cell>
          <cell r="N16868">
            <v>210188</v>
          </cell>
        </row>
        <row r="16869">
          <cell r="M16869">
            <v>1</v>
          </cell>
          <cell r="N16869">
            <v>210251</v>
          </cell>
        </row>
        <row r="16870">
          <cell r="M16870">
            <v>1</v>
          </cell>
          <cell r="N16870">
            <v>210251</v>
          </cell>
        </row>
        <row r="16871">
          <cell r="M16871">
            <v>1</v>
          </cell>
          <cell r="N16871">
            <v>210256</v>
          </cell>
        </row>
        <row r="16872">
          <cell r="M16872">
            <v>1</v>
          </cell>
          <cell r="N16872">
            <v>210256</v>
          </cell>
        </row>
        <row r="16873">
          <cell r="M16873">
            <v>1</v>
          </cell>
          <cell r="N16873">
            <v>210256</v>
          </cell>
        </row>
        <row r="16874">
          <cell r="M16874">
            <v>1</v>
          </cell>
          <cell r="N16874">
            <v>210256</v>
          </cell>
        </row>
        <row r="16875">
          <cell r="M16875">
            <v>1</v>
          </cell>
          <cell r="N16875">
            <v>210292</v>
          </cell>
        </row>
        <row r="16876">
          <cell r="M16876">
            <v>1</v>
          </cell>
          <cell r="N16876">
            <v>210292</v>
          </cell>
        </row>
        <row r="16877">
          <cell r="M16877">
            <v>1</v>
          </cell>
          <cell r="N16877">
            <v>210292</v>
          </cell>
        </row>
        <row r="16878">
          <cell r="M16878">
            <v>1</v>
          </cell>
          <cell r="N16878">
            <v>210292</v>
          </cell>
        </row>
        <row r="16879">
          <cell r="M16879">
            <v>1</v>
          </cell>
          <cell r="N16879">
            <v>210333</v>
          </cell>
        </row>
        <row r="16880">
          <cell r="M16880">
            <v>1</v>
          </cell>
          <cell r="N16880">
            <v>210333</v>
          </cell>
        </row>
        <row r="16881">
          <cell r="M16881">
            <v>1</v>
          </cell>
          <cell r="N16881">
            <v>210333</v>
          </cell>
        </row>
        <row r="16882">
          <cell r="M16882">
            <v>1</v>
          </cell>
          <cell r="N16882">
            <v>210333</v>
          </cell>
        </row>
        <row r="16883">
          <cell r="M16883">
            <v>1</v>
          </cell>
          <cell r="N16883">
            <v>210333</v>
          </cell>
        </row>
        <row r="16884">
          <cell r="M16884">
            <v>1</v>
          </cell>
          <cell r="N16884">
            <v>210414</v>
          </cell>
        </row>
        <row r="16885">
          <cell r="M16885">
            <v>1</v>
          </cell>
          <cell r="N16885">
            <v>210414</v>
          </cell>
        </row>
        <row r="16886">
          <cell r="M16886">
            <v>1</v>
          </cell>
          <cell r="N16886">
            <v>210469</v>
          </cell>
        </row>
        <row r="16887">
          <cell r="M16887">
            <v>1</v>
          </cell>
          <cell r="N16887">
            <v>210469</v>
          </cell>
        </row>
        <row r="16888">
          <cell r="M16888">
            <v>1</v>
          </cell>
          <cell r="N16888">
            <v>210469</v>
          </cell>
        </row>
        <row r="16889">
          <cell r="M16889">
            <v>1</v>
          </cell>
          <cell r="N16889">
            <v>210469</v>
          </cell>
        </row>
        <row r="16890">
          <cell r="M16890">
            <v>1</v>
          </cell>
          <cell r="N16890">
            <v>210469</v>
          </cell>
        </row>
        <row r="16891">
          <cell r="M16891">
            <v>1</v>
          </cell>
          <cell r="N16891">
            <v>210469</v>
          </cell>
        </row>
        <row r="16892">
          <cell r="M16892" t="str">
            <v>-</v>
          </cell>
          <cell r="N16892" t="str">
            <v>-</v>
          </cell>
        </row>
        <row r="16893">
          <cell r="M16893">
            <v>1</v>
          </cell>
          <cell r="N16893">
            <v>210190</v>
          </cell>
        </row>
        <row r="16894">
          <cell r="M16894">
            <v>1</v>
          </cell>
          <cell r="N16894">
            <v>210190</v>
          </cell>
        </row>
        <row r="16895">
          <cell r="M16895">
            <v>1</v>
          </cell>
          <cell r="N16895">
            <v>210480</v>
          </cell>
        </row>
        <row r="16896">
          <cell r="M16896">
            <v>1</v>
          </cell>
          <cell r="N16896">
            <v>210847</v>
          </cell>
        </row>
        <row r="16897">
          <cell r="M16897">
            <v>1</v>
          </cell>
          <cell r="N16897">
            <v>211010</v>
          </cell>
        </row>
        <row r="16898">
          <cell r="M16898">
            <v>1</v>
          </cell>
          <cell r="N16898">
            <v>211010</v>
          </cell>
        </row>
        <row r="16899">
          <cell r="M16899">
            <v>1</v>
          </cell>
          <cell r="N16899" t="str">
            <v>-</v>
          </cell>
        </row>
        <row r="16900">
          <cell r="M16900">
            <v>1</v>
          </cell>
          <cell r="N16900" t="str">
            <v>-</v>
          </cell>
        </row>
        <row r="16901">
          <cell r="M16901">
            <v>1</v>
          </cell>
          <cell r="N16901" t="str">
            <v>-</v>
          </cell>
        </row>
        <row r="16902">
          <cell r="M16902">
            <v>1</v>
          </cell>
          <cell r="N16902" t="str">
            <v>-</v>
          </cell>
        </row>
        <row r="16903">
          <cell r="M16903">
            <v>1</v>
          </cell>
          <cell r="N16903" t="str">
            <v>-</v>
          </cell>
        </row>
        <row r="16904">
          <cell r="M16904">
            <v>1</v>
          </cell>
          <cell r="N16904">
            <v>210192</v>
          </cell>
        </row>
        <row r="16905">
          <cell r="M16905">
            <v>1</v>
          </cell>
          <cell r="N16905">
            <v>210192</v>
          </cell>
        </row>
        <row r="16906">
          <cell r="M16906">
            <v>1</v>
          </cell>
          <cell r="N16906">
            <v>210228</v>
          </cell>
        </row>
        <row r="16907">
          <cell r="M16907">
            <v>3</v>
          </cell>
          <cell r="N16907">
            <v>210319</v>
          </cell>
        </row>
        <row r="16908">
          <cell r="M16908">
            <v>3</v>
          </cell>
          <cell r="N16908">
            <v>210354</v>
          </cell>
        </row>
        <row r="16909">
          <cell r="M16909">
            <v>3</v>
          </cell>
          <cell r="N16909">
            <v>210354</v>
          </cell>
        </row>
        <row r="16910">
          <cell r="M16910">
            <v>3</v>
          </cell>
          <cell r="N16910">
            <v>210354</v>
          </cell>
        </row>
        <row r="16911">
          <cell r="M16911">
            <v>3</v>
          </cell>
          <cell r="N16911">
            <v>210354</v>
          </cell>
        </row>
        <row r="16912">
          <cell r="M16912">
            <v>1</v>
          </cell>
          <cell r="N16912">
            <v>210427</v>
          </cell>
        </row>
        <row r="16913">
          <cell r="M16913">
            <v>1</v>
          </cell>
          <cell r="N16913">
            <v>210427</v>
          </cell>
        </row>
        <row r="16914">
          <cell r="M16914">
            <v>1</v>
          </cell>
          <cell r="N16914">
            <v>210427</v>
          </cell>
        </row>
        <row r="16915">
          <cell r="M16915">
            <v>1</v>
          </cell>
          <cell r="N16915">
            <v>210427</v>
          </cell>
        </row>
        <row r="16916">
          <cell r="M16916">
            <v>1</v>
          </cell>
          <cell r="N16916">
            <v>210427</v>
          </cell>
        </row>
        <row r="16917">
          <cell r="M16917">
            <v>1</v>
          </cell>
          <cell r="N16917">
            <v>210481</v>
          </cell>
        </row>
        <row r="16918">
          <cell r="M16918">
            <v>1</v>
          </cell>
          <cell r="N16918">
            <v>210481</v>
          </cell>
        </row>
        <row r="16919">
          <cell r="M16919">
            <v>1</v>
          </cell>
          <cell r="N16919">
            <v>210481</v>
          </cell>
        </row>
        <row r="16920">
          <cell r="M16920">
            <v>1</v>
          </cell>
          <cell r="N16920">
            <v>210481</v>
          </cell>
        </row>
        <row r="16921">
          <cell r="M16921">
            <v>1</v>
          </cell>
          <cell r="N16921">
            <v>210481</v>
          </cell>
        </row>
        <row r="16922">
          <cell r="M16922">
            <v>1</v>
          </cell>
          <cell r="N16922">
            <v>210481</v>
          </cell>
        </row>
        <row r="16923">
          <cell r="M16923" t="str">
            <v>-</v>
          </cell>
          <cell r="N16923" t="str">
            <v>-</v>
          </cell>
        </row>
        <row r="16924">
          <cell r="M16924">
            <v>1</v>
          </cell>
          <cell r="N16924">
            <v>210194</v>
          </cell>
        </row>
        <row r="16925">
          <cell r="M16925">
            <v>1</v>
          </cell>
          <cell r="N16925">
            <v>210194</v>
          </cell>
        </row>
        <row r="16926">
          <cell r="M16926">
            <v>1</v>
          </cell>
          <cell r="N16926">
            <v>210194</v>
          </cell>
        </row>
        <row r="16927">
          <cell r="M16927">
            <v>1</v>
          </cell>
          <cell r="N16927">
            <v>210231</v>
          </cell>
        </row>
        <row r="16928">
          <cell r="M16928">
            <v>1</v>
          </cell>
          <cell r="N16928">
            <v>210231</v>
          </cell>
        </row>
        <row r="16929">
          <cell r="M16929">
            <v>1</v>
          </cell>
          <cell r="N16929">
            <v>210359</v>
          </cell>
        </row>
        <row r="16930">
          <cell r="M16930">
            <v>1</v>
          </cell>
          <cell r="N16930">
            <v>210359</v>
          </cell>
        </row>
        <row r="16931">
          <cell r="M16931">
            <v>1</v>
          </cell>
          <cell r="N16931">
            <v>210359</v>
          </cell>
        </row>
        <row r="16932">
          <cell r="M16932">
            <v>1</v>
          </cell>
          <cell r="N16932">
            <v>210359</v>
          </cell>
        </row>
        <row r="16933">
          <cell r="M16933">
            <v>1</v>
          </cell>
          <cell r="N16933">
            <v>210802</v>
          </cell>
        </row>
        <row r="16934">
          <cell r="M16934">
            <v>1</v>
          </cell>
          <cell r="N16934">
            <v>210848</v>
          </cell>
        </row>
        <row r="16935">
          <cell r="M16935">
            <v>1</v>
          </cell>
          <cell r="N16935">
            <v>210848</v>
          </cell>
        </row>
        <row r="16936">
          <cell r="M16936">
            <v>1</v>
          </cell>
          <cell r="N16936">
            <v>210848</v>
          </cell>
        </row>
        <row r="16937">
          <cell r="M16937">
            <v>1</v>
          </cell>
          <cell r="N16937">
            <v>210948</v>
          </cell>
        </row>
        <row r="16938">
          <cell r="M16938">
            <v>1</v>
          </cell>
          <cell r="N16938">
            <v>210948</v>
          </cell>
        </row>
        <row r="16939">
          <cell r="M16939">
            <v>1</v>
          </cell>
          <cell r="N16939">
            <v>211012</v>
          </cell>
        </row>
        <row r="16940">
          <cell r="M16940">
            <v>1</v>
          </cell>
          <cell r="N16940">
            <v>211012</v>
          </cell>
        </row>
        <row r="16941">
          <cell r="M16941">
            <v>1</v>
          </cell>
          <cell r="N16941">
            <v>211012</v>
          </cell>
        </row>
        <row r="16942">
          <cell r="M16942">
            <v>1</v>
          </cell>
          <cell r="N16942">
            <v>211012</v>
          </cell>
        </row>
        <row r="16943">
          <cell r="M16943">
            <v>1</v>
          </cell>
          <cell r="N16943">
            <v>211720</v>
          </cell>
        </row>
        <row r="16944">
          <cell r="M16944">
            <v>1</v>
          </cell>
          <cell r="N16944">
            <v>211720</v>
          </cell>
        </row>
        <row r="16945">
          <cell r="M16945">
            <v>1</v>
          </cell>
          <cell r="N16945">
            <v>211720</v>
          </cell>
        </row>
        <row r="16946">
          <cell r="M16946">
            <v>1</v>
          </cell>
          <cell r="N16946">
            <v>211720</v>
          </cell>
        </row>
        <row r="16947">
          <cell r="M16947">
            <v>1</v>
          </cell>
          <cell r="N16947" t="str">
            <v>-</v>
          </cell>
        </row>
        <row r="16948">
          <cell r="M16948">
            <v>1</v>
          </cell>
          <cell r="N16948">
            <v>210196</v>
          </cell>
        </row>
        <row r="16949">
          <cell r="M16949">
            <v>1</v>
          </cell>
          <cell r="N16949">
            <v>210196</v>
          </cell>
        </row>
        <row r="16950">
          <cell r="M16950">
            <v>1</v>
          </cell>
          <cell r="N16950">
            <v>210196</v>
          </cell>
        </row>
        <row r="16951">
          <cell r="M16951">
            <v>1</v>
          </cell>
          <cell r="N16951">
            <v>210232</v>
          </cell>
        </row>
        <row r="16952">
          <cell r="M16952">
            <v>1</v>
          </cell>
          <cell r="N16952">
            <v>210232</v>
          </cell>
        </row>
        <row r="16953">
          <cell r="M16953">
            <v>1</v>
          </cell>
          <cell r="N16953">
            <v>210232</v>
          </cell>
        </row>
        <row r="16954">
          <cell r="M16954">
            <v>1</v>
          </cell>
          <cell r="N16954">
            <v>210246</v>
          </cell>
        </row>
        <row r="16955">
          <cell r="M16955">
            <v>1</v>
          </cell>
          <cell r="N16955">
            <v>210246</v>
          </cell>
        </row>
        <row r="16956">
          <cell r="M16956">
            <v>1</v>
          </cell>
          <cell r="N16956">
            <v>210246</v>
          </cell>
        </row>
        <row r="16957">
          <cell r="M16957">
            <v>1</v>
          </cell>
          <cell r="N16957">
            <v>210246</v>
          </cell>
        </row>
        <row r="16958">
          <cell r="M16958">
            <v>1</v>
          </cell>
          <cell r="N16958">
            <v>210356</v>
          </cell>
        </row>
        <row r="16959">
          <cell r="M16959">
            <v>1</v>
          </cell>
          <cell r="N16959">
            <v>210356</v>
          </cell>
        </row>
        <row r="16960">
          <cell r="M16960">
            <v>1</v>
          </cell>
          <cell r="N16960">
            <v>210356</v>
          </cell>
        </row>
        <row r="16961">
          <cell r="M16961">
            <v>1</v>
          </cell>
          <cell r="N16961">
            <v>210428</v>
          </cell>
        </row>
        <row r="16962">
          <cell r="M16962">
            <v>1</v>
          </cell>
          <cell r="N16962">
            <v>210428</v>
          </cell>
        </row>
        <row r="16963">
          <cell r="M16963">
            <v>1</v>
          </cell>
          <cell r="N16963">
            <v>210428</v>
          </cell>
        </row>
        <row r="16964">
          <cell r="M16964">
            <v>1</v>
          </cell>
          <cell r="N16964">
            <v>210428</v>
          </cell>
        </row>
        <row r="16965">
          <cell r="M16965">
            <v>1</v>
          </cell>
          <cell r="N16965">
            <v>210428</v>
          </cell>
        </row>
        <row r="16966">
          <cell r="M16966">
            <v>1</v>
          </cell>
          <cell r="N16966">
            <v>210428</v>
          </cell>
        </row>
        <row r="16967">
          <cell r="M16967">
            <v>1</v>
          </cell>
          <cell r="N16967">
            <v>210428</v>
          </cell>
        </row>
        <row r="16968">
          <cell r="M16968">
            <v>1</v>
          </cell>
          <cell r="N16968">
            <v>210428</v>
          </cell>
        </row>
        <row r="16969">
          <cell r="M16969">
            <v>1</v>
          </cell>
          <cell r="N16969">
            <v>210428</v>
          </cell>
        </row>
        <row r="16970">
          <cell r="M16970">
            <v>1</v>
          </cell>
          <cell r="N16970">
            <v>210428</v>
          </cell>
        </row>
        <row r="16971">
          <cell r="M16971">
            <v>1</v>
          </cell>
          <cell r="N16971">
            <v>210428</v>
          </cell>
        </row>
        <row r="16972">
          <cell r="M16972">
            <v>1</v>
          </cell>
          <cell r="N16972">
            <v>210803</v>
          </cell>
        </row>
        <row r="16973">
          <cell r="M16973">
            <v>1</v>
          </cell>
          <cell r="N16973">
            <v>211013</v>
          </cell>
        </row>
        <row r="16974">
          <cell r="M16974">
            <v>1</v>
          </cell>
          <cell r="N16974">
            <v>211013</v>
          </cell>
        </row>
        <row r="16975">
          <cell r="M16975">
            <v>1</v>
          </cell>
          <cell r="N16975">
            <v>211013</v>
          </cell>
        </row>
        <row r="16976">
          <cell r="M16976">
            <v>1</v>
          </cell>
          <cell r="N16976">
            <v>211013</v>
          </cell>
        </row>
        <row r="16977">
          <cell r="M16977">
            <v>1</v>
          </cell>
          <cell r="N16977">
            <v>211013</v>
          </cell>
        </row>
        <row r="16978">
          <cell r="M16978">
            <v>1</v>
          </cell>
          <cell r="N16978">
            <v>211013</v>
          </cell>
        </row>
        <row r="16979">
          <cell r="M16979">
            <v>1</v>
          </cell>
          <cell r="N16979">
            <v>211013</v>
          </cell>
        </row>
        <row r="16980">
          <cell r="M16980">
            <v>1</v>
          </cell>
          <cell r="N16980">
            <v>211013</v>
          </cell>
        </row>
        <row r="16981">
          <cell r="M16981">
            <v>1</v>
          </cell>
          <cell r="N16981">
            <v>211013</v>
          </cell>
        </row>
        <row r="16982">
          <cell r="M16982">
            <v>1</v>
          </cell>
          <cell r="N16982">
            <v>211013</v>
          </cell>
        </row>
        <row r="16983">
          <cell r="M16983">
            <v>1</v>
          </cell>
          <cell r="N16983">
            <v>211013</v>
          </cell>
        </row>
        <row r="16984">
          <cell r="M16984">
            <v>1</v>
          </cell>
          <cell r="N16984">
            <v>210197</v>
          </cell>
        </row>
        <row r="16985">
          <cell r="M16985">
            <v>1</v>
          </cell>
          <cell r="N16985">
            <v>210197</v>
          </cell>
        </row>
        <row r="16986">
          <cell r="M16986">
            <v>1</v>
          </cell>
          <cell r="N16986">
            <v>210234</v>
          </cell>
        </row>
        <row r="16987">
          <cell r="M16987">
            <v>1</v>
          </cell>
          <cell r="N16987">
            <v>210234</v>
          </cell>
        </row>
        <row r="16988">
          <cell r="M16988">
            <v>1</v>
          </cell>
          <cell r="N16988">
            <v>210234</v>
          </cell>
        </row>
        <row r="16989">
          <cell r="M16989">
            <v>1</v>
          </cell>
          <cell r="N16989">
            <v>210254</v>
          </cell>
        </row>
        <row r="16990">
          <cell r="M16990">
            <v>1</v>
          </cell>
          <cell r="N16990">
            <v>210254</v>
          </cell>
        </row>
        <row r="16991">
          <cell r="M16991">
            <v>1</v>
          </cell>
          <cell r="N16991">
            <v>210254</v>
          </cell>
        </row>
        <row r="16992">
          <cell r="M16992">
            <v>1</v>
          </cell>
          <cell r="N16992">
            <v>210483</v>
          </cell>
        </row>
        <row r="16993">
          <cell r="M16993">
            <v>1</v>
          </cell>
          <cell r="N16993">
            <v>210483</v>
          </cell>
        </row>
        <row r="16994">
          <cell r="M16994">
            <v>1</v>
          </cell>
          <cell r="N16994">
            <v>210483</v>
          </cell>
        </row>
        <row r="16995">
          <cell r="M16995">
            <v>1</v>
          </cell>
          <cell r="N16995">
            <v>210483</v>
          </cell>
        </row>
        <row r="16996">
          <cell r="M16996">
            <v>1</v>
          </cell>
          <cell r="N16996">
            <v>210483</v>
          </cell>
        </row>
        <row r="16997">
          <cell r="M16997">
            <v>1</v>
          </cell>
          <cell r="N16997">
            <v>210804</v>
          </cell>
        </row>
        <row r="16998">
          <cell r="M16998">
            <v>1</v>
          </cell>
          <cell r="N16998">
            <v>210849</v>
          </cell>
        </row>
        <row r="16999">
          <cell r="M16999">
            <v>1</v>
          </cell>
          <cell r="N16999">
            <v>210949</v>
          </cell>
        </row>
        <row r="17000">
          <cell r="M17000">
            <v>1</v>
          </cell>
          <cell r="N17000">
            <v>210949</v>
          </cell>
        </row>
        <row r="17001">
          <cell r="M17001">
            <v>1</v>
          </cell>
          <cell r="N17001">
            <v>210949</v>
          </cell>
        </row>
        <row r="17002">
          <cell r="M17002">
            <v>1</v>
          </cell>
          <cell r="N17002">
            <v>210949</v>
          </cell>
        </row>
        <row r="17003">
          <cell r="M17003">
            <v>1</v>
          </cell>
          <cell r="N17003">
            <v>210949</v>
          </cell>
        </row>
        <row r="17004">
          <cell r="M17004">
            <v>1</v>
          </cell>
          <cell r="N17004">
            <v>211014</v>
          </cell>
        </row>
        <row r="17005">
          <cell r="M17005">
            <v>1</v>
          </cell>
          <cell r="N17005">
            <v>211014</v>
          </cell>
        </row>
        <row r="17006">
          <cell r="M17006">
            <v>1</v>
          </cell>
          <cell r="N17006">
            <v>211014</v>
          </cell>
        </row>
        <row r="17007">
          <cell r="M17007">
            <v>1</v>
          </cell>
          <cell r="N17007">
            <v>211014</v>
          </cell>
        </row>
        <row r="17008">
          <cell r="M17008">
            <v>1</v>
          </cell>
          <cell r="N17008">
            <v>211014</v>
          </cell>
        </row>
        <row r="17009">
          <cell r="M17009">
            <v>1</v>
          </cell>
          <cell r="N17009" t="str">
            <v>-</v>
          </cell>
        </row>
        <row r="17010">
          <cell r="M17010">
            <v>1</v>
          </cell>
          <cell r="N17010">
            <v>210178</v>
          </cell>
        </row>
        <row r="17011">
          <cell r="M17011">
            <v>1</v>
          </cell>
          <cell r="N17011">
            <v>210249</v>
          </cell>
        </row>
        <row r="17012">
          <cell r="M17012">
            <v>1</v>
          </cell>
          <cell r="N17012">
            <v>210249</v>
          </cell>
        </row>
        <row r="17013">
          <cell r="M17013">
            <v>1</v>
          </cell>
          <cell r="N17013">
            <v>210249</v>
          </cell>
        </row>
        <row r="17014">
          <cell r="M17014">
            <v>1</v>
          </cell>
          <cell r="N17014">
            <v>210249</v>
          </cell>
        </row>
        <row r="17015">
          <cell r="M17015">
            <v>1</v>
          </cell>
          <cell r="N17015">
            <v>210249</v>
          </cell>
        </row>
        <row r="17016">
          <cell r="M17016">
            <v>1</v>
          </cell>
          <cell r="N17016">
            <v>210249</v>
          </cell>
        </row>
        <row r="17017">
          <cell r="M17017">
            <v>1</v>
          </cell>
          <cell r="N17017">
            <v>210249</v>
          </cell>
        </row>
        <row r="17018">
          <cell r="M17018">
            <v>1</v>
          </cell>
          <cell r="N17018">
            <v>210411</v>
          </cell>
        </row>
        <row r="17019">
          <cell r="M17019">
            <v>1</v>
          </cell>
          <cell r="N17019">
            <v>210411</v>
          </cell>
        </row>
        <row r="17020">
          <cell r="M17020">
            <v>1</v>
          </cell>
          <cell r="N17020">
            <v>210411</v>
          </cell>
        </row>
        <row r="17021">
          <cell r="M17021">
            <v>1</v>
          </cell>
          <cell r="N17021">
            <v>210411</v>
          </cell>
        </row>
        <row r="17022">
          <cell r="M17022">
            <v>1</v>
          </cell>
          <cell r="N17022">
            <v>210853</v>
          </cell>
        </row>
        <row r="17023">
          <cell r="M17023">
            <v>1</v>
          </cell>
          <cell r="N17023">
            <v>210853</v>
          </cell>
        </row>
        <row r="17024">
          <cell r="M17024">
            <v>1</v>
          </cell>
          <cell r="N17024">
            <v>210932</v>
          </cell>
        </row>
        <row r="17025">
          <cell r="M17025">
            <v>1</v>
          </cell>
          <cell r="N17025">
            <v>210995</v>
          </cell>
        </row>
        <row r="17026">
          <cell r="M17026">
            <v>1</v>
          </cell>
          <cell r="N17026">
            <v>210995</v>
          </cell>
        </row>
        <row r="17027">
          <cell r="M17027">
            <v>1</v>
          </cell>
          <cell r="N17027">
            <v>210995</v>
          </cell>
        </row>
        <row r="17028">
          <cell r="M17028">
            <v>1</v>
          </cell>
          <cell r="N17028" t="str">
            <v>-</v>
          </cell>
        </row>
        <row r="17029">
          <cell r="M17029">
            <v>2</v>
          </cell>
          <cell r="N17029" t="str">
            <v>-</v>
          </cell>
        </row>
        <row r="17030">
          <cell r="M17030">
            <v>1</v>
          </cell>
          <cell r="N17030">
            <v>210143</v>
          </cell>
        </row>
        <row r="17031">
          <cell r="M17031">
            <v>1</v>
          </cell>
          <cell r="N17031">
            <v>210143</v>
          </cell>
        </row>
        <row r="17032">
          <cell r="M17032">
            <v>1</v>
          </cell>
          <cell r="N17032">
            <v>210143</v>
          </cell>
        </row>
        <row r="17033">
          <cell r="M17033">
            <v>1</v>
          </cell>
          <cell r="N17033">
            <v>210143</v>
          </cell>
        </row>
        <row r="17034">
          <cell r="M17034">
            <v>1</v>
          </cell>
          <cell r="N17034">
            <v>210143</v>
          </cell>
        </row>
        <row r="17035">
          <cell r="M17035">
            <v>1</v>
          </cell>
          <cell r="N17035">
            <v>210183</v>
          </cell>
        </row>
        <row r="17036">
          <cell r="M17036">
            <v>1</v>
          </cell>
          <cell r="N17036">
            <v>210184</v>
          </cell>
        </row>
        <row r="17037">
          <cell r="M17037">
            <v>3</v>
          </cell>
          <cell r="N17037">
            <v>210331</v>
          </cell>
        </row>
        <row r="17038">
          <cell r="M17038">
            <v>3</v>
          </cell>
          <cell r="N17038">
            <v>210331</v>
          </cell>
        </row>
        <row r="17039">
          <cell r="M17039">
            <v>3</v>
          </cell>
          <cell r="N17039">
            <v>210331</v>
          </cell>
        </row>
        <row r="17040">
          <cell r="M17040">
            <v>3</v>
          </cell>
          <cell r="N17040">
            <v>210332</v>
          </cell>
        </row>
        <row r="17041">
          <cell r="M17041">
            <v>3</v>
          </cell>
          <cell r="N17041">
            <v>210332</v>
          </cell>
        </row>
        <row r="17042">
          <cell r="M17042">
            <v>3</v>
          </cell>
          <cell r="N17042">
            <v>210332</v>
          </cell>
        </row>
        <row r="17043">
          <cell r="M17043">
            <v>3</v>
          </cell>
          <cell r="N17043">
            <v>210332</v>
          </cell>
        </row>
        <row r="17044">
          <cell r="M17044">
            <v>3</v>
          </cell>
          <cell r="N17044">
            <v>210341</v>
          </cell>
        </row>
        <row r="17045">
          <cell r="M17045">
            <v>1</v>
          </cell>
          <cell r="N17045">
            <v>210412</v>
          </cell>
        </row>
        <row r="17046">
          <cell r="M17046">
            <v>1</v>
          </cell>
          <cell r="N17046">
            <v>210412</v>
          </cell>
        </row>
        <row r="17047">
          <cell r="M17047">
            <v>1</v>
          </cell>
          <cell r="N17047">
            <v>210412</v>
          </cell>
        </row>
        <row r="17048">
          <cell r="M17048">
            <v>1</v>
          </cell>
          <cell r="N17048">
            <v>210467</v>
          </cell>
        </row>
        <row r="17049">
          <cell r="M17049">
            <v>1</v>
          </cell>
          <cell r="N17049">
            <v>210467</v>
          </cell>
        </row>
        <row r="17050">
          <cell r="M17050">
            <v>1</v>
          </cell>
          <cell r="N17050">
            <v>210467</v>
          </cell>
        </row>
        <row r="17051">
          <cell r="M17051">
            <v>1</v>
          </cell>
          <cell r="N17051">
            <v>210854</v>
          </cell>
        </row>
        <row r="17052">
          <cell r="M17052">
            <v>1</v>
          </cell>
          <cell r="N17052">
            <v>210933</v>
          </cell>
        </row>
        <row r="17053">
          <cell r="M17053">
            <v>1</v>
          </cell>
          <cell r="N17053" t="str">
            <v>-</v>
          </cell>
        </row>
        <row r="17054">
          <cell r="M17054">
            <v>1</v>
          </cell>
          <cell r="N17054" t="str">
            <v>-</v>
          </cell>
        </row>
        <row r="17055">
          <cell r="M17055">
            <v>1</v>
          </cell>
          <cell r="N17055">
            <v>210186</v>
          </cell>
        </row>
        <row r="17056">
          <cell r="M17056">
            <v>1</v>
          </cell>
          <cell r="N17056">
            <v>210187</v>
          </cell>
        </row>
        <row r="17057">
          <cell r="M17057">
            <v>1</v>
          </cell>
          <cell r="N17057">
            <v>210187</v>
          </cell>
        </row>
        <row r="17058">
          <cell r="M17058">
            <v>1</v>
          </cell>
          <cell r="N17058">
            <v>210291</v>
          </cell>
        </row>
        <row r="17059">
          <cell r="M17059">
            <v>1</v>
          </cell>
          <cell r="N17059">
            <v>210291</v>
          </cell>
        </row>
        <row r="17060">
          <cell r="M17060">
            <v>1</v>
          </cell>
          <cell r="N17060">
            <v>210413</v>
          </cell>
        </row>
        <row r="17061">
          <cell r="M17061">
            <v>1</v>
          </cell>
          <cell r="N17061" t="str">
            <v>-</v>
          </cell>
        </row>
        <row r="17062">
          <cell r="M17062">
            <v>1</v>
          </cell>
          <cell r="N17062" t="str">
            <v>-</v>
          </cell>
        </row>
        <row r="17063">
          <cell r="M17063">
            <v>1</v>
          </cell>
          <cell r="N17063" t="str">
            <v>-</v>
          </cell>
        </row>
        <row r="17064">
          <cell r="M17064">
            <v>1</v>
          </cell>
          <cell r="N17064" t="str">
            <v>-</v>
          </cell>
        </row>
        <row r="17065">
          <cell r="M17065">
            <v>1</v>
          </cell>
          <cell r="N17065" t="str">
            <v>-</v>
          </cell>
        </row>
        <row r="17066">
          <cell r="M17066">
            <v>1</v>
          </cell>
          <cell r="N17066">
            <v>210217</v>
          </cell>
        </row>
        <row r="17067">
          <cell r="M17067">
            <v>1</v>
          </cell>
          <cell r="N17067">
            <v>210265</v>
          </cell>
        </row>
        <row r="17068">
          <cell r="M17068">
            <v>1</v>
          </cell>
          <cell r="N17068">
            <v>210265</v>
          </cell>
        </row>
        <row r="17069">
          <cell r="M17069">
            <v>1</v>
          </cell>
          <cell r="N17069">
            <v>210265</v>
          </cell>
        </row>
        <row r="17070">
          <cell r="M17070">
            <v>1</v>
          </cell>
          <cell r="N17070">
            <v>210477</v>
          </cell>
        </row>
        <row r="17071">
          <cell r="M17071">
            <v>1</v>
          </cell>
          <cell r="N17071">
            <v>210477</v>
          </cell>
        </row>
        <row r="17072">
          <cell r="M17072">
            <v>1</v>
          </cell>
          <cell r="N17072">
            <v>210477</v>
          </cell>
        </row>
        <row r="17073">
          <cell r="M17073">
            <v>1</v>
          </cell>
          <cell r="N17073">
            <v>210477</v>
          </cell>
        </row>
        <row r="17074">
          <cell r="M17074">
            <v>1</v>
          </cell>
          <cell r="N17074">
            <v>210477</v>
          </cell>
        </row>
        <row r="17075">
          <cell r="M17075">
            <v>1</v>
          </cell>
          <cell r="N17075">
            <v>210477</v>
          </cell>
        </row>
        <row r="17076">
          <cell r="M17076">
            <v>1</v>
          </cell>
          <cell r="N17076">
            <v>210477</v>
          </cell>
        </row>
        <row r="17077">
          <cell r="M17077">
            <v>1</v>
          </cell>
          <cell r="N17077">
            <v>210477</v>
          </cell>
        </row>
        <row r="17078">
          <cell r="M17078">
            <v>1</v>
          </cell>
          <cell r="N17078">
            <v>210477</v>
          </cell>
        </row>
        <row r="17079">
          <cell r="M17079">
            <v>1</v>
          </cell>
          <cell r="N17079">
            <v>210477</v>
          </cell>
        </row>
        <row r="17080">
          <cell r="M17080">
            <v>1</v>
          </cell>
          <cell r="N17080">
            <v>211007</v>
          </cell>
        </row>
        <row r="17081">
          <cell r="M17081">
            <v>1</v>
          </cell>
          <cell r="N17081" t="str">
            <v>-</v>
          </cell>
        </row>
        <row r="17082">
          <cell r="M17082">
            <v>1</v>
          </cell>
          <cell r="N17082" t="str">
            <v>-</v>
          </cell>
        </row>
        <row r="17083">
          <cell r="M17083">
            <v>2</v>
          </cell>
          <cell r="N17083" t="str">
            <v>-</v>
          </cell>
        </row>
        <row r="17084">
          <cell r="M17084">
            <v>1</v>
          </cell>
          <cell r="N17084" t="str">
            <v>-</v>
          </cell>
        </row>
        <row r="17085">
          <cell r="M17085">
            <v>1</v>
          </cell>
          <cell r="N17085">
            <v>210219</v>
          </cell>
        </row>
        <row r="17086">
          <cell r="M17086">
            <v>1</v>
          </cell>
          <cell r="N17086">
            <v>210219</v>
          </cell>
        </row>
        <row r="17087">
          <cell r="M17087">
            <v>1</v>
          </cell>
          <cell r="N17087">
            <v>210266</v>
          </cell>
        </row>
        <row r="17088">
          <cell r="M17088">
            <v>1</v>
          </cell>
          <cell r="N17088">
            <v>210266</v>
          </cell>
        </row>
        <row r="17089">
          <cell r="M17089">
            <v>1</v>
          </cell>
          <cell r="N17089">
            <v>210266</v>
          </cell>
        </row>
        <row r="17090">
          <cell r="M17090">
            <v>1</v>
          </cell>
          <cell r="N17090">
            <v>210266</v>
          </cell>
        </row>
        <row r="17091">
          <cell r="M17091">
            <v>2</v>
          </cell>
          <cell r="N17091">
            <v>210313</v>
          </cell>
        </row>
        <row r="17092">
          <cell r="M17092">
            <v>2</v>
          </cell>
          <cell r="N17092">
            <v>210313</v>
          </cell>
        </row>
        <row r="17093">
          <cell r="M17093">
            <v>2</v>
          </cell>
          <cell r="N17093">
            <v>210357</v>
          </cell>
        </row>
        <row r="17094">
          <cell r="M17094">
            <v>1</v>
          </cell>
          <cell r="N17094">
            <v>210424</v>
          </cell>
        </row>
        <row r="17095">
          <cell r="M17095">
            <v>1</v>
          </cell>
          <cell r="N17095">
            <v>210424</v>
          </cell>
        </row>
        <row r="17096">
          <cell r="M17096">
            <v>1</v>
          </cell>
          <cell r="N17096">
            <v>210424</v>
          </cell>
        </row>
        <row r="17097">
          <cell r="M17097">
            <v>1</v>
          </cell>
          <cell r="N17097">
            <v>210478</v>
          </cell>
        </row>
        <row r="17098">
          <cell r="M17098">
            <v>1</v>
          </cell>
          <cell r="N17098">
            <v>210478</v>
          </cell>
        </row>
        <row r="17099">
          <cell r="M17099">
            <v>1</v>
          </cell>
          <cell r="N17099">
            <v>210478</v>
          </cell>
        </row>
        <row r="17100">
          <cell r="M17100">
            <v>1</v>
          </cell>
          <cell r="N17100">
            <v>210799</v>
          </cell>
        </row>
        <row r="17101">
          <cell r="M17101">
            <v>1</v>
          </cell>
          <cell r="N17101">
            <v>210860</v>
          </cell>
        </row>
        <row r="17102">
          <cell r="M17102">
            <v>1</v>
          </cell>
          <cell r="N17102">
            <v>210860</v>
          </cell>
        </row>
        <row r="17103">
          <cell r="M17103">
            <v>1</v>
          </cell>
          <cell r="N17103">
            <v>210860</v>
          </cell>
        </row>
        <row r="17104">
          <cell r="M17104">
            <v>1</v>
          </cell>
          <cell r="N17104">
            <v>210944</v>
          </cell>
        </row>
        <row r="17105">
          <cell r="M17105">
            <v>1</v>
          </cell>
          <cell r="N17105">
            <v>210944</v>
          </cell>
        </row>
        <row r="17106">
          <cell r="M17106">
            <v>1</v>
          </cell>
          <cell r="N17106">
            <v>211008</v>
          </cell>
        </row>
        <row r="17107">
          <cell r="M17107">
            <v>1</v>
          </cell>
          <cell r="N17107">
            <v>211008</v>
          </cell>
        </row>
        <row r="17108">
          <cell r="M17108">
            <v>1</v>
          </cell>
          <cell r="N17108">
            <v>211008</v>
          </cell>
        </row>
        <row r="17109">
          <cell r="M17109">
            <v>1</v>
          </cell>
          <cell r="N17109">
            <v>210205</v>
          </cell>
        </row>
        <row r="17110">
          <cell r="M17110">
            <v>1</v>
          </cell>
          <cell r="N17110">
            <v>210261</v>
          </cell>
        </row>
        <row r="17111">
          <cell r="M17111">
            <v>1</v>
          </cell>
          <cell r="N17111">
            <v>210261</v>
          </cell>
        </row>
        <row r="17112">
          <cell r="M17112">
            <v>1</v>
          </cell>
          <cell r="N17112">
            <v>210261</v>
          </cell>
        </row>
        <row r="17113">
          <cell r="M17113">
            <v>1</v>
          </cell>
          <cell r="N17113">
            <v>210261</v>
          </cell>
        </row>
        <row r="17114">
          <cell r="M17114">
            <v>1</v>
          </cell>
          <cell r="N17114">
            <v>210419</v>
          </cell>
        </row>
        <row r="17115">
          <cell r="M17115">
            <v>1</v>
          </cell>
          <cell r="N17115">
            <v>210419</v>
          </cell>
        </row>
        <row r="17116">
          <cell r="M17116">
            <v>1</v>
          </cell>
          <cell r="N17116">
            <v>210794</v>
          </cell>
        </row>
        <row r="17117">
          <cell r="M17117">
            <v>1</v>
          </cell>
          <cell r="N17117">
            <v>210939</v>
          </cell>
        </row>
        <row r="17118">
          <cell r="M17118">
            <v>1</v>
          </cell>
          <cell r="N17118">
            <v>210939</v>
          </cell>
        </row>
        <row r="17119">
          <cell r="M17119">
            <v>1</v>
          </cell>
          <cell r="N17119">
            <v>211003</v>
          </cell>
        </row>
        <row r="17120">
          <cell r="M17120">
            <v>1</v>
          </cell>
          <cell r="N17120">
            <v>211003</v>
          </cell>
        </row>
        <row r="17121">
          <cell r="M17121">
            <v>1</v>
          </cell>
          <cell r="N17121">
            <v>211003</v>
          </cell>
        </row>
        <row r="17122">
          <cell r="M17122">
            <v>1</v>
          </cell>
          <cell r="N17122">
            <v>211003</v>
          </cell>
        </row>
        <row r="17123">
          <cell r="M17123">
            <v>1</v>
          </cell>
          <cell r="N17123" t="str">
            <v>-</v>
          </cell>
        </row>
        <row r="17124">
          <cell r="M17124">
            <v>1</v>
          </cell>
          <cell r="N17124">
            <v>210208</v>
          </cell>
        </row>
        <row r="17125">
          <cell r="M17125">
            <v>1</v>
          </cell>
          <cell r="N17125">
            <v>210208</v>
          </cell>
        </row>
        <row r="17126">
          <cell r="M17126">
            <v>1</v>
          </cell>
          <cell r="N17126">
            <v>210262</v>
          </cell>
        </row>
        <row r="17127">
          <cell r="M17127">
            <v>1</v>
          </cell>
          <cell r="N17127">
            <v>210262</v>
          </cell>
        </row>
        <row r="17128">
          <cell r="M17128">
            <v>1</v>
          </cell>
          <cell r="N17128">
            <v>210262</v>
          </cell>
        </row>
        <row r="17129">
          <cell r="M17129">
            <v>1</v>
          </cell>
          <cell r="N17129">
            <v>210262</v>
          </cell>
        </row>
        <row r="17130">
          <cell r="M17130">
            <v>1</v>
          </cell>
          <cell r="N17130">
            <v>210262</v>
          </cell>
        </row>
        <row r="17131">
          <cell r="M17131">
            <v>1</v>
          </cell>
          <cell r="N17131">
            <v>210262</v>
          </cell>
        </row>
        <row r="17132">
          <cell r="M17132">
            <v>1</v>
          </cell>
          <cell r="N17132">
            <v>210262</v>
          </cell>
        </row>
        <row r="17133">
          <cell r="M17133">
            <v>3</v>
          </cell>
          <cell r="N17133">
            <v>210348</v>
          </cell>
        </row>
        <row r="17134">
          <cell r="M17134">
            <v>3</v>
          </cell>
          <cell r="N17134">
            <v>210348</v>
          </cell>
        </row>
        <row r="17135">
          <cell r="M17135">
            <v>3</v>
          </cell>
          <cell r="N17135">
            <v>210350</v>
          </cell>
        </row>
        <row r="17136">
          <cell r="M17136">
            <v>3</v>
          </cell>
          <cell r="N17136">
            <v>210350</v>
          </cell>
        </row>
        <row r="17137">
          <cell r="M17137">
            <v>3</v>
          </cell>
          <cell r="N17137">
            <v>210350</v>
          </cell>
        </row>
        <row r="17138">
          <cell r="M17138">
            <v>3</v>
          </cell>
          <cell r="N17138">
            <v>210350</v>
          </cell>
        </row>
        <row r="17139">
          <cell r="M17139">
            <v>3</v>
          </cell>
          <cell r="N17139">
            <v>210350</v>
          </cell>
        </row>
        <row r="17140">
          <cell r="M17140">
            <v>3</v>
          </cell>
          <cell r="N17140">
            <v>210352</v>
          </cell>
        </row>
        <row r="17141">
          <cell r="M17141">
            <v>3</v>
          </cell>
          <cell r="N17141">
            <v>210352</v>
          </cell>
        </row>
        <row r="17142">
          <cell r="M17142">
            <v>3</v>
          </cell>
          <cell r="N17142">
            <v>210352</v>
          </cell>
        </row>
        <row r="17143">
          <cell r="M17143">
            <v>3</v>
          </cell>
          <cell r="N17143">
            <v>210352</v>
          </cell>
        </row>
        <row r="17144">
          <cell r="M17144">
            <v>1</v>
          </cell>
          <cell r="N17144">
            <v>210420</v>
          </cell>
        </row>
        <row r="17145">
          <cell r="M17145">
            <v>1</v>
          </cell>
          <cell r="N17145">
            <v>210420</v>
          </cell>
        </row>
        <row r="17146">
          <cell r="M17146">
            <v>1</v>
          </cell>
          <cell r="N17146">
            <v>210420</v>
          </cell>
        </row>
        <row r="17147">
          <cell r="M17147">
            <v>1</v>
          </cell>
          <cell r="N17147">
            <v>210420</v>
          </cell>
        </row>
        <row r="17148">
          <cell r="M17148">
            <v>1</v>
          </cell>
          <cell r="N17148">
            <v>210474</v>
          </cell>
        </row>
        <row r="17149">
          <cell r="M17149">
            <v>1</v>
          </cell>
          <cell r="N17149">
            <v>210474</v>
          </cell>
        </row>
        <row r="17150">
          <cell r="M17150">
            <v>1</v>
          </cell>
          <cell r="N17150">
            <v>210474</v>
          </cell>
        </row>
        <row r="17151">
          <cell r="M17151">
            <v>1</v>
          </cell>
          <cell r="N17151">
            <v>210795</v>
          </cell>
        </row>
        <row r="17152">
          <cell r="M17152">
            <v>1</v>
          </cell>
          <cell r="N17152">
            <v>210811</v>
          </cell>
        </row>
        <row r="17153">
          <cell r="M17153">
            <v>1</v>
          </cell>
          <cell r="N17153">
            <v>210811</v>
          </cell>
        </row>
        <row r="17154">
          <cell r="M17154">
            <v>2</v>
          </cell>
          <cell r="N17154">
            <v>210881</v>
          </cell>
        </row>
        <row r="17155">
          <cell r="M17155">
            <v>1</v>
          </cell>
          <cell r="N17155">
            <v>210940</v>
          </cell>
        </row>
        <row r="17156">
          <cell r="M17156">
            <v>1</v>
          </cell>
          <cell r="N17156">
            <v>210940</v>
          </cell>
        </row>
        <row r="17157">
          <cell r="M17157">
            <v>1</v>
          </cell>
          <cell r="N17157">
            <v>210940</v>
          </cell>
        </row>
        <row r="17158">
          <cell r="M17158">
            <v>1</v>
          </cell>
          <cell r="N17158">
            <v>210940</v>
          </cell>
        </row>
        <row r="17159">
          <cell r="M17159">
            <v>1</v>
          </cell>
          <cell r="N17159" t="str">
            <v>-</v>
          </cell>
        </row>
        <row r="17160">
          <cell r="M17160">
            <v>1</v>
          </cell>
          <cell r="N17160">
            <v>210211</v>
          </cell>
        </row>
        <row r="17161">
          <cell r="M17161">
            <v>1</v>
          </cell>
          <cell r="N17161">
            <v>210211</v>
          </cell>
        </row>
        <row r="17162">
          <cell r="M17162">
            <v>1</v>
          </cell>
          <cell r="N17162">
            <v>210211</v>
          </cell>
        </row>
        <row r="17163">
          <cell r="M17163">
            <v>1</v>
          </cell>
          <cell r="N17163">
            <v>210211</v>
          </cell>
        </row>
        <row r="17164">
          <cell r="M17164">
            <v>1</v>
          </cell>
          <cell r="N17164">
            <v>210263</v>
          </cell>
        </row>
        <row r="17165">
          <cell r="M17165">
            <v>1</v>
          </cell>
          <cell r="N17165">
            <v>210263</v>
          </cell>
        </row>
        <row r="17166">
          <cell r="M17166">
            <v>1</v>
          </cell>
          <cell r="N17166">
            <v>210263</v>
          </cell>
        </row>
        <row r="17167">
          <cell r="M17167">
            <v>1</v>
          </cell>
          <cell r="N17167">
            <v>210263</v>
          </cell>
        </row>
        <row r="17168">
          <cell r="M17168">
            <v>1</v>
          </cell>
          <cell r="N17168">
            <v>210263</v>
          </cell>
        </row>
        <row r="17169">
          <cell r="M17169">
            <v>1</v>
          </cell>
          <cell r="N17169">
            <v>210263</v>
          </cell>
        </row>
        <row r="17170">
          <cell r="M17170">
            <v>2</v>
          </cell>
          <cell r="N17170">
            <v>210355</v>
          </cell>
        </row>
        <row r="17171">
          <cell r="M17171">
            <v>1</v>
          </cell>
          <cell r="N17171">
            <v>210421</v>
          </cell>
        </row>
        <row r="17172">
          <cell r="M17172">
            <v>1</v>
          </cell>
          <cell r="N17172">
            <v>210475</v>
          </cell>
        </row>
        <row r="17173">
          <cell r="M17173">
            <v>1</v>
          </cell>
          <cell r="N17173">
            <v>210475</v>
          </cell>
        </row>
        <row r="17174">
          <cell r="M17174">
            <v>1</v>
          </cell>
          <cell r="N17174">
            <v>210475</v>
          </cell>
        </row>
        <row r="17175">
          <cell r="M17175">
            <v>1</v>
          </cell>
          <cell r="N17175">
            <v>210475</v>
          </cell>
        </row>
        <row r="17176">
          <cell r="M17176">
            <v>1</v>
          </cell>
          <cell r="N17176">
            <v>210941</v>
          </cell>
        </row>
        <row r="17177">
          <cell r="M17177">
            <v>1</v>
          </cell>
          <cell r="N17177">
            <v>210941</v>
          </cell>
        </row>
        <row r="17178">
          <cell r="M17178">
            <v>1</v>
          </cell>
          <cell r="N17178">
            <v>210941</v>
          </cell>
        </row>
        <row r="17179">
          <cell r="M17179">
            <v>1</v>
          </cell>
          <cell r="N17179">
            <v>210941</v>
          </cell>
        </row>
        <row r="17180">
          <cell r="M17180">
            <v>1</v>
          </cell>
          <cell r="N17180">
            <v>210941</v>
          </cell>
        </row>
        <row r="17181">
          <cell r="M17181">
            <v>1</v>
          </cell>
          <cell r="N17181">
            <v>211005</v>
          </cell>
        </row>
        <row r="17182">
          <cell r="M17182">
            <v>1</v>
          </cell>
          <cell r="N17182">
            <v>211005</v>
          </cell>
        </row>
        <row r="17183">
          <cell r="M17183">
            <v>1</v>
          </cell>
          <cell r="N17183">
            <v>211005</v>
          </cell>
        </row>
        <row r="17184">
          <cell r="M17184">
            <v>1</v>
          </cell>
          <cell r="N17184">
            <v>211005</v>
          </cell>
        </row>
        <row r="17185">
          <cell r="M17185">
            <v>1</v>
          </cell>
          <cell r="N17185">
            <v>211005</v>
          </cell>
        </row>
        <row r="17186">
          <cell r="M17186">
            <v>1</v>
          </cell>
          <cell r="N17186">
            <v>211005</v>
          </cell>
        </row>
        <row r="17187">
          <cell r="M17187">
            <v>1</v>
          </cell>
          <cell r="N17187" t="str">
            <v>-</v>
          </cell>
        </row>
        <row r="17188">
          <cell r="M17188">
            <v>1</v>
          </cell>
          <cell r="N17188">
            <v>210213</v>
          </cell>
        </row>
        <row r="17189">
          <cell r="M17189">
            <v>1</v>
          </cell>
          <cell r="N17189">
            <v>210213</v>
          </cell>
        </row>
        <row r="17190">
          <cell r="M17190">
            <v>1</v>
          </cell>
          <cell r="N17190">
            <v>210213</v>
          </cell>
        </row>
        <row r="17191">
          <cell r="M17191">
            <v>1</v>
          </cell>
          <cell r="N17191">
            <v>210241</v>
          </cell>
        </row>
        <row r="17192">
          <cell r="M17192">
            <v>1</v>
          </cell>
          <cell r="N17192">
            <v>210241</v>
          </cell>
        </row>
        <row r="17193">
          <cell r="M17193">
            <v>1</v>
          </cell>
          <cell r="N17193">
            <v>210241</v>
          </cell>
        </row>
        <row r="17194">
          <cell r="M17194">
            <v>1</v>
          </cell>
          <cell r="N17194">
            <v>210241</v>
          </cell>
        </row>
        <row r="17195">
          <cell r="M17195">
            <v>1</v>
          </cell>
          <cell r="N17195">
            <v>210264</v>
          </cell>
        </row>
        <row r="17196">
          <cell r="M17196">
            <v>1</v>
          </cell>
          <cell r="N17196">
            <v>210264</v>
          </cell>
        </row>
        <row r="17197">
          <cell r="M17197">
            <v>1</v>
          </cell>
          <cell r="N17197">
            <v>210264</v>
          </cell>
        </row>
        <row r="17198">
          <cell r="M17198">
            <v>1</v>
          </cell>
          <cell r="N17198">
            <v>210264</v>
          </cell>
        </row>
        <row r="17199">
          <cell r="M17199">
            <v>7</v>
          </cell>
          <cell r="N17199">
            <v>210296</v>
          </cell>
        </row>
        <row r="17200">
          <cell r="M17200">
            <v>7</v>
          </cell>
          <cell r="N17200">
            <v>210296</v>
          </cell>
        </row>
        <row r="17201">
          <cell r="M17201">
            <v>7</v>
          </cell>
          <cell r="N17201">
            <v>210296</v>
          </cell>
        </row>
        <row r="17202">
          <cell r="M17202">
            <v>7</v>
          </cell>
          <cell r="N17202">
            <v>210296</v>
          </cell>
        </row>
        <row r="17203">
          <cell r="M17203">
            <v>7</v>
          </cell>
          <cell r="N17203">
            <v>210296</v>
          </cell>
        </row>
        <row r="17204">
          <cell r="M17204">
            <v>7</v>
          </cell>
          <cell r="N17204">
            <v>210298</v>
          </cell>
        </row>
        <row r="17205">
          <cell r="M17205">
            <v>7</v>
          </cell>
          <cell r="N17205">
            <v>210298</v>
          </cell>
        </row>
        <row r="17206">
          <cell r="M17206">
            <v>7</v>
          </cell>
          <cell r="N17206">
            <v>210300</v>
          </cell>
        </row>
        <row r="17207">
          <cell r="M17207">
            <v>7</v>
          </cell>
          <cell r="N17207">
            <v>210300</v>
          </cell>
        </row>
        <row r="17208">
          <cell r="M17208">
            <v>7</v>
          </cell>
          <cell r="N17208">
            <v>210346</v>
          </cell>
        </row>
        <row r="17209">
          <cell r="M17209">
            <v>7</v>
          </cell>
          <cell r="N17209">
            <v>210346</v>
          </cell>
        </row>
        <row r="17210">
          <cell r="M17210">
            <v>7</v>
          </cell>
          <cell r="N17210">
            <v>210349</v>
          </cell>
        </row>
        <row r="17211">
          <cell r="M17211">
            <v>7</v>
          </cell>
          <cell r="N17211">
            <v>210349</v>
          </cell>
        </row>
        <row r="17212">
          <cell r="M17212">
            <v>7</v>
          </cell>
          <cell r="N17212">
            <v>210349</v>
          </cell>
        </row>
        <row r="17213">
          <cell r="M17213">
            <v>1</v>
          </cell>
          <cell r="N17213">
            <v>210422</v>
          </cell>
        </row>
        <row r="17214">
          <cell r="M17214">
            <v>1</v>
          </cell>
          <cell r="N17214">
            <v>210422</v>
          </cell>
        </row>
        <row r="17215">
          <cell r="M17215">
            <v>1</v>
          </cell>
          <cell r="N17215">
            <v>210422</v>
          </cell>
        </row>
        <row r="17216">
          <cell r="M17216">
            <v>1</v>
          </cell>
          <cell r="N17216">
            <v>210476</v>
          </cell>
        </row>
        <row r="17217">
          <cell r="M17217">
            <v>1</v>
          </cell>
          <cell r="N17217">
            <v>210476</v>
          </cell>
        </row>
        <row r="17218">
          <cell r="M17218">
            <v>1</v>
          </cell>
          <cell r="N17218">
            <v>210476</v>
          </cell>
        </row>
        <row r="17219">
          <cell r="M17219">
            <v>1</v>
          </cell>
          <cell r="N17219">
            <v>210476</v>
          </cell>
        </row>
        <row r="17220">
          <cell r="M17220">
            <v>1</v>
          </cell>
          <cell r="N17220">
            <v>210743</v>
          </cell>
        </row>
        <row r="17221">
          <cell r="M17221">
            <v>1</v>
          </cell>
          <cell r="N17221">
            <v>210743</v>
          </cell>
        </row>
        <row r="17222">
          <cell r="M17222">
            <v>1</v>
          </cell>
          <cell r="N17222">
            <v>210743</v>
          </cell>
        </row>
        <row r="17223">
          <cell r="M17223">
            <v>1</v>
          </cell>
          <cell r="N17223">
            <v>210743</v>
          </cell>
        </row>
        <row r="17224">
          <cell r="M17224">
            <v>1</v>
          </cell>
          <cell r="N17224">
            <v>210743</v>
          </cell>
        </row>
        <row r="17225">
          <cell r="M17225">
            <v>1</v>
          </cell>
          <cell r="N17225">
            <v>210743</v>
          </cell>
        </row>
        <row r="17226">
          <cell r="M17226">
            <v>1</v>
          </cell>
          <cell r="N17226">
            <v>210743</v>
          </cell>
        </row>
        <row r="17227">
          <cell r="M17227">
            <v>1</v>
          </cell>
          <cell r="N17227">
            <v>210858</v>
          </cell>
        </row>
        <row r="17228">
          <cell r="M17228">
            <v>1</v>
          </cell>
          <cell r="N17228">
            <v>210942</v>
          </cell>
        </row>
        <row r="17229">
          <cell r="M17229">
            <v>1</v>
          </cell>
          <cell r="N17229">
            <v>210942</v>
          </cell>
        </row>
        <row r="17230">
          <cell r="M17230">
            <v>1</v>
          </cell>
          <cell r="N17230">
            <v>210942</v>
          </cell>
        </row>
        <row r="17231">
          <cell r="M17231">
            <v>1</v>
          </cell>
          <cell r="N17231">
            <v>211006</v>
          </cell>
        </row>
        <row r="17232">
          <cell r="M17232">
            <v>1</v>
          </cell>
          <cell r="N17232">
            <v>211006</v>
          </cell>
        </row>
        <row r="17233">
          <cell r="M17233">
            <v>1</v>
          </cell>
          <cell r="N17233">
            <v>211006</v>
          </cell>
        </row>
        <row r="17234">
          <cell r="M17234">
            <v>1</v>
          </cell>
          <cell r="N17234">
            <v>211006</v>
          </cell>
        </row>
        <row r="17235">
          <cell r="M17235">
            <v>1</v>
          </cell>
          <cell r="N17235">
            <v>211006</v>
          </cell>
        </row>
        <row r="17236">
          <cell r="M17236">
            <v>1</v>
          </cell>
          <cell r="N17236" t="str">
            <v>-</v>
          </cell>
        </row>
        <row r="17237">
          <cell r="M17237">
            <v>1</v>
          </cell>
          <cell r="N17237">
            <v>210150</v>
          </cell>
        </row>
        <row r="17238">
          <cell r="M17238">
            <v>1</v>
          </cell>
          <cell r="N17238">
            <v>210150</v>
          </cell>
        </row>
        <row r="17239">
          <cell r="M17239">
            <v>1</v>
          </cell>
          <cell r="N17239">
            <v>210150</v>
          </cell>
        </row>
        <row r="17240">
          <cell r="M17240">
            <v>1</v>
          </cell>
          <cell r="N17240">
            <v>210221</v>
          </cell>
        </row>
        <row r="17241">
          <cell r="M17241">
            <v>1</v>
          </cell>
          <cell r="N17241">
            <v>210221</v>
          </cell>
        </row>
        <row r="17242">
          <cell r="M17242">
            <v>1</v>
          </cell>
          <cell r="N17242">
            <v>210397</v>
          </cell>
        </row>
        <row r="17243">
          <cell r="M17243">
            <v>1</v>
          </cell>
          <cell r="N17243">
            <v>210397</v>
          </cell>
        </row>
        <row r="17244">
          <cell r="M17244">
            <v>1</v>
          </cell>
          <cell r="N17244">
            <v>210397</v>
          </cell>
        </row>
        <row r="17245">
          <cell r="M17245">
            <v>1</v>
          </cell>
          <cell r="N17245">
            <v>210397</v>
          </cell>
        </row>
        <row r="17246">
          <cell r="M17246">
            <v>1</v>
          </cell>
          <cell r="N17246">
            <v>210453</v>
          </cell>
        </row>
        <row r="17247">
          <cell r="M17247">
            <v>1</v>
          </cell>
          <cell r="N17247">
            <v>210453</v>
          </cell>
        </row>
        <row r="17248">
          <cell r="M17248">
            <v>1</v>
          </cell>
          <cell r="N17248">
            <v>210453</v>
          </cell>
        </row>
        <row r="17249">
          <cell r="M17249">
            <v>1</v>
          </cell>
          <cell r="N17249">
            <v>210453</v>
          </cell>
        </row>
        <row r="17250">
          <cell r="M17250">
            <v>1</v>
          </cell>
          <cell r="N17250">
            <v>210852</v>
          </cell>
        </row>
        <row r="17251">
          <cell r="M17251">
            <v>1</v>
          </cell>
          <cell r="N17251">
            <v>210852</v>
          </cell>
        </row>
        <row r="17252">
          <cell r="M17252">
            <v>1</v>
          </cell>
          <cell r="N17252">
            <v>210920</v>
          </cell>
        </row>
        <row r="17253">
          <cell r="M17253">
            <v>1</v>
          </cell>
          <cell r="N17253">
            <v>210920</v>
          </cell>
        </row>
        <row r="17254">
          <cell r="M17254">
            <v>1</v>
          </cell>
          <cell r="N17254">
            <v>210920</v>
          </cell>
        </row>
        <row r="17255">
          <cell r="M17255">
            <v>1</v>
          </cell>
          <cell r="N17255">
            <v>210983</v>
          </cell>
        </row>
        <row r="17256">
          <cell r="M17256">
            <v>1</v>
          </cell>
          <cell r="N17256">
            <v>210983</v>
          </cell>
        </row>
        <row r="17257">
          <cell r="M17257">
            <v>1</v>
          </cell>
          <cell r="N17257">
            <v>210983</v>
          </cell>
        </row>
        <row r="17258">
          <cell r="M17258">
            <v>1</v>
          </cell>
          <cell r="N17258">
            <v>210983</v>
          </cell>
        </row>
        <row r="17259">
          <cell r="M17259">
            <v>1</v>
          </cell>
          <cell r="N17259" t="str">
            <v>-</v>
          </cell>
        </row>
        <row r="17260">
          <cell r="M17260">
            <v>1</v>
          </cell>
          <cell r="N17260">
            <v>210153</v>
          </cell>
        </row>
        <row r="17261">
          <cell r="M17261">
            <v>1</v>
          </cell>
          <cell r="N17261">
            <v>210153</v>
          </cell>
        </row>
        <row r="17262">
          <cell r="M17262">
            <v>1</v>
          </cell>
          <cell r="N17262">
            <v>210153</v>
          </cell>
        </row>
        <row r="17263">
          <cell r="M17263">
            <v>1</v>
          </cell>
          <cell r="N17263">
            <v>210153</v>
          </cell>
        </row>
        <row r="17264">
          <cell r="M17264">
            <v>1</v>
          </cell>
          <cell r="N17264">
            <v>210224</v>
          </cell>
        </row>
        <row r="17265">
          <cell r="M17265">
            <v>1</v>
          </cell>
          <cell r="N17265">
            <v>210398</v>
          </cell>
        </row>
        <row r="17266">
          <cell r="M17266">
            <v>1</v>
          </cell>
          <cell r="N17266">
            <v>210398</v>
          </cell>
        </row>
        <row r="17267">
          <cell r="M17267">
            <v>1</v>
          </cell>
          <cell r="N17267">
            <v>210398</v>
          </cell>
        </row>
        <row r="17268">
          <cell r="M17268">
            <v>1</v>
          </cell>
          <cell r="N17268">
            <v>210398</v>
          </cell>
        </row>
        <row r="17269">
          <cell r="M17269">
            <v>1</v>
          </cell>
          <cell r="N17269">
            <v>210398</v>
          </cell>
        </row>
        <row r="17270">
          <cell r="M17270">
            <v>1</v>
          </cell>
          <cell r="N17270">
            <v>210398</v>
          </cell>
        </row>
        <row r="17271">
          <cell r="M17271">
            <v>1</v>
          </cell>
          <cell r="N17271">
            <v>210398</v>
          </cell>
        </row>
        <row r="17272">
          <cell r="M17272">
            <v>1</v>
          </cell>
          <cell r="N17272">
            <v>210398</v>
          </cell>
        </row>
        <row r="17273">
          <cell r="M17273">
            <v>1</v>
          </cell>
          <cell r="N17273">
            <v>210398</v>
          </cell>
        </row>
        <row r="17274">
          <cell r="M17274">
            <v>1</v>
          </cell>
          <cell r="N17274">
            <v>210454</v>
          </cell>
        </row>
        <row r="17275">
          <cell r="M17275">
            <v>1</v>
          </cell>
          <cell r="N17275">
            <v>210454</v>
          </cell>
        </row>
        <row r="17276">
          <cell r="M17276">
            <v>1</v>
          </cell>
          <cell r="N17276">
            <v>210454</v>
          </cell>
        </row>
        <row r="17277">
          <cell r="M17277">
            <v>1</v>
          </cell>
          <cell r="N17277">
            <v>210454</v>
          </cell>
        </row>
        <row r="17278">
          <cell r="M17278">
            <v>1</v>
          </cell>
          <cell r="N17278">
            <v>210454</v>
          </cell>
        </row>
        <row r="17279">
          <cell r="M17279">
            <v>1</v>
          </cell>
          <cell r="N17279">
            <v>210454</v>
          </cell>
        </row>
        <row r="17280">
          <cell r="M17280">
            <v>1</v>
          </cell>
          <cell r="N17280">
            <v>210774</v>
          </cell>
        </row>
        <row r="17281">
          <cell r="M17281">
            <v>1</v>
          </cell>
          <cell r="N17281">
            <v>210984</v>
          </cell>
        </row>
        <row r="17282">
          <cell r="M17282">
            <v>1</v>
          </cell>
          <cell r="N17282">
            <v>210984</v>
          </cell>
        </row>
        <row r="17283">
          <cell r="M17283">
            <v>1</v>
          </cell>
          <cell r="N17283">
            <v>210984</v>
          </cell>
        </row>
        <row r="17284">
          <cell r="M17284">
            <v>1</v>
          </cell>
          <cell r="N17284">
            <v>210984</v>
          </cell>
        </row>
        <row r="17285">
          <cell r="M17285">
            <v>1</v>
          </cell>
          <cell r="N17285">
            <v>211705</v>
          </cell>
        </row>
        <row r="17286">
          <cell r="M17286">
            <v>1</v>
          </cell>
          <cell r="N17286">
            <v>211705</v>
          </cell>
        </row>
        <row r="17287">
          <cell r="M17287">
            <v>1</v>
          </cell>
          <cell r="N17287">
            <v>211705</v>
          </cell>
        </row>
        <row r="17288">
          <cell r="M17288">
            <v>1</v>
          </cell>
          <cell r="N17288">
            <v>211705</v>
          </cell>
        </row>
        <row r="17289">
          <cell r="M17289">
            <v>1</v>
          </cell>
          <cell r="N17289">
            <v>211705</v>
          </cell>
        </row>
        <row r="17290">
          <cell r="M17290">
            <v>1</v>
          </cell>
          <cell r="N17290">
            <v>211705</v>
          </cell>
        </row>
        <row r="17291">
          <cell r="M17291">
            <v>1</v>
          </cell>
          <cell r="N17291">
            <v>211706</v>
          </cell>
        </row>
        <row r="17292">
          <cell r="M17292">
            <v>1</v>
          </cell>
          <cell r="N17292">
            <v>211706</v>
          </cell>
        </row>
        <row r="17293">
          <cell r="M17293">
            <v>1</v>
          </cell>
          <cell r="N17293">
            <v>211706</v>
          </cell>
        </row>
        <row r="17294">
          <cell r="M17294">
            <v>1</v>
          </cell>
          <cell r="N17294">
            <v>211706</v>
          </cell>
        </row>
        <row r="17295">
          <cell r="M17295">
            <v>1</v>
          </cell>
          <cell r="N17295">
            <v>211706</v>
          </cell>
        </row>
        <row r="17296">
          <cell r="M17296">
            <v>1</v>
          </cell>
          <cell r="N17296">
            <v>210116</v>
          </cell>
        </row>
        <row r="17297">
          <cell r="M17297">
            <v>1</v>
          </cell>
          <cell r="N17297">
            <v>210158</v>
          </cell>
        </row>
        <row r="17298">
          <cell r="M17298">
            <v>1</v>
          </cell>
          <cell r="N17298">
            <v>210158</v>
          </cell>
        </row>
        <row r="17299">
          <cell r="M17299">
            <v>1</v>
          </cell>
          <cell r="N17299">
            <v>210158</v>
          </cell>
        </row>
        <row r="17300">
          <cell r="M17300">
            <v>1</v>
          </cell>
          <cell r="N17300">
            <v>210158</v>
          </cell>
        </row>
        <row r="17301">
          <cell r="M17301">
            <v>1</v>
          </cell>
          <cell r="N17301">
            <v>210209</v>
          </cell>
        </row>
        <row r="17302">
          <cell r="M17302">
            <v>1</v>
          </cell>
          <cell r="N17302">
            <v>210286</v>
          </cell>
        </row>
        <row r="17303">
          <cell r="M17303">
            <v>1</v>
          </cell>
          <cell r="N17303">
            <v>210286</v>
          </cell>
        </row>
        <row r="17304">
          <cell r="M17304">
            <v>1</v>
          </cell>
          <cell r="N17304">
            <v>210286</v>
          </cell>
        </row>
        <row r="17305">
          <cell r="M17305">
            <v>1</v>
          </cell>
          <cell r="N17305">
            <v>210286</v>
          </cell>
        </row>
        <row r="17306">
          <cell r="M17306">
            <v>1</v>
          </cell>
          <cell r="N17306">
            <v>210286</v>
          </cell>
        </row>
        <row r="17307">
          <cell r="M17307">
            <v>1</v>
          </cell>
          <cell r="N17307">
            <v>210286</v>
          </cell>
        </row>
        <row r="17308">
          <cell r="M17308">
            <v>1</v>
          </cell>
          <cell r="N17308">
            <v>210442</v>
          </cell>
        </row>
        <row r="17309">
          <cell r="M17309">
            <v>1</v>
          </cell>
          <cell r="N17309">
            <v>210442</v>
          </cell>
        </row>
        <row r="17310">
          <cell r="M17310">
            <v>1</v>
          </cell>
          <cell r="N17310">
            <v>210442</v>
          </cell>
        </row>
        <row r="17311">
          <cell r="M17311">
            <v>1</v>
          </cell>
          <cell r="N17311">
            <v>210442</v>
          </cell>
        </row>
        <row r="17312">
          <cell r="M17312">
            <v>1</v>
          </cell>
          <cell r="N17312">
            <v>210850</v>
          </cell>
        </row>
        <row r="17313">
          <cell r="M17313">
            <v>1</v>
          </cell>
          <cell r="N17313">
            <v>210850</v>
          </cell>
        </row>
        <row r="17314">
          <cell r="M17314">
            <v>1</v>
          </cell>
          <cell r="N17314">
            <v>210850</v>
          </cell>
        </row>
        <row r="17315">
          <cell r="M17315">
            <v>1</v>
          </cell>
          <cell r="N17315">
            <v>210971</v>
          </cell>
        </row>
        <row r="17316">
          <cell r="M17316">
            <v>1</v>
          </cell>
          <cell r="N17316">
            <v>210971</v>
          </cell>
        </row>
        <row r="17317">
          <cell r="M17317">
            <v>1</v>
          </cell>
          <cell r="N17317">
            <v>210971</v>
          </cell>
        </row>
        <row r="17318">
          <cell r="M17318">
            <v>1</v>
          </cell>
          <cell r="N17318">
            <v>210971</v>
          </cell>
        </row>
        <row r="17319">
          <cell r="M17319">
            <v>1</v>
          </cell>
          <cell r="N17319">
            <v>210971</v>
          </cell>
        </row>
        <row r="17320">
          <cell r="M17320">
            <v>1</v>
          </cell>
          <cell r="N17320">
            <v>210971</v>
          </cell>
        </row>
        <row r="17321">
          <cell r="M17321">
            <v>1</v>
          </cell>
          <cell r="N17321">
            <v>210971</v>
          </cell>
        </row>
        <row r="17322">
          <cell r="M17322">
            <v>1</v>
          </cell>
          <cell r="N17322">
            <v>211534</v>
          </cell>
        </row>
        <row r="17323">
          <cell r="M17323">
            <v>1</v>
          </cell>
          <cell r="N17323">
            <v>211534</v>
          </cell>
        </row>
        <row r="17324">
          <cell r="M17324">
            <v>1</v>
          </cell>
          <cell r="N17324">
            <v>211534</v>
          </cell>
        </row>
        <row r="17325">
          <cell r="M17325">
            <v>1</v>
          </cell>
          <cell r="N17325" t="str">
            <v>-</v>
          </cell>
        </row>
        <row r="17326">
          <cell r="M17326">
            <v>1</v>
          </cell>
          <cell r="N17326" t="str">
            <v>-</v>
          </cell>
        </row>
        <row r="17327">
          <cell r="M17327">
            <v>1</v>
          </cell>
          <cell r="N17327">
            <v>210118</v>
          </cell>
        </row>
        <row r="17328">
          <cell r="M17328">
            <v>1</v>
          </cell>
          <cell r="N17328">
            <v>210285</v>
          </cell>
        </row>
        <row r="17329">
          <cell r="M17329">
            <v>1</v>
          </cell>
          <cell r="N17329">
            <v>210285</v>
          </cell>
        </row>
        <row r="17330">
          <cell r="M17330">
            <v>1</v>
          </cell>
          <cell r="N17330">
            <v>210285</v>
          </cell>
        </row>
        <row r="17331">
          <cell r="M17331">
            <v>1</v>
          </cell>
          <cell r="N17331">
            <v>210285</v>
          </cell>
        </row>
        <row r="17332">
          <cell r="M17332">
            <v>1</v>
          </cell>
          <cell r="N17332">
            <v>210285</v>
          </cell>
        </row>
        <row r="17333">
          <cell r="M17333">
            <v>1</v>
          </cell>
          <cell r="N17333">
            <v>210285</v>
          </cell>
        </row>
        <row r="17334">
          <cell r="M17334">
            <v>1</v>
          </cell>
          <cell r="N17334">
            <v>210285</v>
          </cell>
        </row>
        <row r="17335">
          <cell r="M17335">
            <v>1</v>
          </cell>
          <cell r="N17335">
            <v>210285</v>
          </cell>
        </row>
        <row r="17336">
          <cell r="M17336">
            <v>1</v>
          </cell>
          <cell r="N17336">
            <v>210285</v>
          </cell>
        </row>
        <row r="17337">
          <cell r="M17337">
            <v>1</v>
          </cell>
          <cell r="N17337">
            <v>210386</v>
          </cell>
        </row>
        <row r="17338">
          <cell r="M17338">
            <v>1</v>
          </cell>
          <cell r="N17338">
            <v>210386</v>
          </cell>
        </row>
        <row r="17339">
          <cell r="M17339">
            <v>1</v>
          </cell>
          <cell r="N17339">
            <v>210443</v>
          </cell>
        </row>
        <row r="17340">
          <cell r="M17340">
            <v>1</v>
          </cell>
          <cell r="N17340">
            <v>210443</v>
          </cell>
        </row>
        <row r="17341">
          <cell r="M17341">
            <v>1</v>
          </cell>
          <cell r="N17341">
            <v>210443</v>
          </cell>
        </row>
        <row r="17342">
          <cell r="M17342">
            <v>1</v>
          </cell>
          <cell r="N17342">
            <v>210443</v>
          </cell>
        </row>
        <row r="17343">
          <cell r="M17343">
            <v>1</v>
          </cell>
          <cell r="N17343">
            <v>210443</v>
          </cell>
        </row>
        <row r="17344">
          <cell r="M17344">
            <v>1</v>
          </cell>
          <cell r="N17344">
            <v>210443</v>
          </cell>
        </row>
        <row r="17345">
          <cell r="M17345">
            <v>1</v>
          </cell>
          <cell r="N17345">
            <v>210764</v>
          </cell>
        </row>
        <row r="17346">
          <cell r="M17346">
            <v>1</v>
          </cell>
          <cell r="N17346">
            <v>210851</v>
          </cell>
        </row>
        <row r="17347">
          <cell r="M17347">
            <v>1</v>
          </cell>
          <cell r="N17347">
            <v>210972</v>
          </cell>
        </row>
        <row r="17348">
          <cell r="M17348">
            <v>1</v>
          </cell>
          <cell r="N17348">
            <v>210972</v>
          </cell>
        </row>
        <row r="17349">
          <cell r="M17349">
            <v>1</v>
          </cell>
          <cell r="N17349">
            <v>210972</v>
          </cell>
        </row>
        <row r="17350">
          <cell r="M17350">
            <v>1</v>
          </cell>
          <cell r="N17350">
            <v>210972</v>
          </cell>
        </row>
        <row r="17351">
          <cell r="M17351">
            <v>1</v>
          </cell>
          <cell r="N17351" t="str">
            <v>-</v>
          </cell>
        </row>
        <row r="17352">
          <cell r="M17352">
            <v>1</v>
          </cell>
          <cell r="N17352">
            <v>218664</v>
          </cell>
        </row>
        <row r="17353">
          <cell r="M17353">
            <v>1</v>
          </cell>
          <cell r="N17353">
            <v>218664</v>
          </cell>
        </row>
        <row r="17354">
          <cell r="M17354">
            <v>1</v>
          </cell>
          <cell r="N17354">
            <v>218664</v>
          </cell>
        </row>
        <row r="17355">
          <cell r="M17355">
            <v>1</v>
          </cell>
          <cell r="N17355">
            <v>218664</v>
          </cell>
        </row>
        <row r="17356">
          <cell r="M17356">
            <v>1</v>
          </cell>
          <cell r="N17356">
            <v>218664</v>
          </cell>
        </row>
        <row r="17357">
          <cell r="M17357">
            <v>1</v>
          </cell>
          <cell r="N17357">
            <v>218750</v>
          </cell>
        </row>
        <row r="17358">
          <cell r="M17358">
            <v>1</v>
          </cell>
          <cell r="N17358">
            <v>218750</v>
          </cell>
        </row>
        <row r="17359">
          <cell r="M17359">
            <v>1</v>
          </cell>
          <cell r="N17359">
            <v>218750</v>
          </cell>
        </row>
        <row r="17360">
          <cell r="M17360">
            <v>1</v>
          </cell>
          <cell r="N17360">
            <v>218750</v>
          </cell>
        </row>
        <row r="17361">
          <cell r="M17361">
            <v>1</v>
          </cell>
          <cell r="N17361">
            <v>218750</v>
          </cell>
        </row>
        <row r="17362">
          <cell r="M17362">
            <v>1</v>
          </cell>
          <cell r="N17362">
            <v>218750</v>
          </cell>
        </row>
        <row r="17363">
          <cell r="M17363">
            <v>3</v>
          </cell>
          <cell r="N17363">
            <v>218768</v>
          </cell>
        </row>
        <row r="17364">
          <cell r="M17364">
            <v>3</v>
          </cell>
          <cell r="N17364">
            <v>218768</v>
          </cell>
        </row>
        <row r="17365">
          <cell r="M17365">
            <v>3</v>
          </cell>
          <cell r="N17365">
            <v>218768</v>
          </cell>
        </row>
        <row r="17366">
          <cell r="M17366">
            <v>3</v>
          </cell>
          <cell r="N17366">
            <v>218797</v>
          </cell>
        </row>
        <row r="17367">
          <cell r="M17367">
            <v>3</v>
          </cell>
          <cell r="N17367">
            <v>218797</v>
          </cell>
        </row>
        <row r="17368">
          <cell r="M17368">
            <v>3</v>
          </cell>
          <cell r="N17368">
            <v>218798</v>
          </cell>
        </row>
        <row r="17369">
          <cell r="M17369">
            <v>1</v>
          </cell>
          <cell r="N17369">
            <v>218880</v>
          </cell>
        </row>
        <row r="17370">
          <cell r="M17370">
            <v>1</v>
          </cell>
          <cell r="N17370">
            <v>218880</v>
          </cell>
        </row>
        <row r="17371">
          <cell r="M17371">
            <v>1</v>
          </cell>
          <cell r="N17371">
            <v>218880</v>
          </cell>
        </row>
        <row r="17372">
          <cell r="M17372">
            <v>1</v>
          </cell>
          <cell r="N17372">
            <v>218880</v>
          </cell>
        </row>
        <row r="17373">
          <cell r="M17373">
            <v>1</v>
          </cell>
          <cell r="N17373">
            <v>218880</v>
          </cell>
        </row>
        <row r="17374">
          <cell r="M17374">
            <v>1</v>
          </cell>
          <cell r="N17374">
            <v>218880</v>
          </cell>
        </row>
        <row r="17375">
          <cell r="M17375">
            <v>1</v>
          </cell>
          <cell r="N17375">
            <v>218880</v>
          </cell>
        </row>
        <row r="17376">
          <cell r="M17376">
            <v>1</v>
          </cell>
          <cell r="N17376">
            <v>218928</v>
          </cell>
        </row>
        <row r="17377">
          <cell r="M17377">
            <v>1</v>
          </cell>
          <cell r="N17377">
            <v>218928</v>
          </cell>
        </row>
        <row r="17378">
          <cell r="M17378">
            <v>1</v>
          </cell>
          <cell r="N17378">
            <v>218928</v>
          </cell>
        </row>
        <row r="17379">
          <cell r="M17379">
            <v>1</v>
          </cell>
          <cell r="N17379">
            <v>218928</v>
          </cell>
        </row>
        <row r="17380">
          <cell r="M17380">
            <v>1</v>
          </cell>
          <cell r="N17380">
            <v>218928</v>
          </cell>
        </row>
        <row r="17381">
          <cell r="M17381">
            <v>1</v>
          </cell>
          <cell r="N17381">
            <v>218928</v>
          </cell>
        </row>
        <row r="17382">
          <cell r="M17382">
            <v>1</v>
          </cell>
          <cell r="N17382">
            <v>218928</v>
          </cell>
        </row>
        <row r="17383">
          <cell r="M17383">
            <v>1</v>
          </cell>
          <cell r="N17383">
            <v>218928</v>
          </cell>
        </row>
        <row r="17384">
          <cell r="M17384">
            <v>2</v>
          </cell>
          <cell r="N17384">
            <v>218712</v>
          </cell>
        </row>
        <row r="17385">
          <cell r="M17385">
            <v>2</v>
          </cell>
          <cell r="N17385">
            <v>218712</v>
          </cell>
        </row>
        <row r="17386">
          <cell r="M17386">
            <v>2</v>
          </cell>
          <cell r="N17386">
            <v>218712</v>
          </cell>
        </row>
        <row r="17387">
          <cell r="M17387">
            <v>1</v>
          </cell>
          <cell r="N17387">
            <v>218777</v>
          </cell>
        </row>
        <row r="17388">
          <cell r="M17388">
            <v>1</v>
          </cell>
          <cell r="N17388">
            <v>218799</v>
          </cell>
        </row>
        <row r="17389">
          <cell r="M17389">
            <v>1</v>
          </cell>
          <cell r="N17389">
            <v>218799</v>
          </cell>
        </row>
        <row r="17390">
          <cell r="M17390">
            <v>1</v>
          </cell>
          <cell r="N17390">
            <v>218799</v>
          </cell>
        </row>
        <row r="17391">
          <cell r="M17391">
            <v>1</v>
          </cell>
          <cell r="N17391">
            <v>218799</v>
          </cell>
        </row>
        <row r="17392">
          <cell r="M17392">
            <v>1</v>
          </cell>
          <cell r="N17392">
            <v>218799</v>
          </cell>
        </row>
        <row r="17393">
          <cell r="M17393">
            <v>1</v>
          </cell>
          <cell r="N17393">
            <v>218799</v>
          </cell>
        </row>
        <row r="17394">
          <cell r="M17394">
            <v>1</v>
          </cell>
          <cell r="N17394">
            <v>218799</v>
          </cell>
        </row>
        <row r="17395">
          <cell r="M17395">
            <v>1</v>
          </cell>
          <cell r="N17395">
            <v>218799</v>
          </cell>
        </row>
        <row r="17396">
          <cell r="M17396">
            <v>1</v>
          </cell>
          <cell r="N17396">
            <v>218911</v>
          </cell>
        </row>
        <row r="17397">
          <cell r="M17397">
            <v>1</v>
          </cell>
          <cell r="N17397">
            <v>218990</v>
          </cell>
        </row>
        <row r="17398">
          <cell r="M17398">
            <v>1</v>
          </cell>
          <cell r="N17398">
            <v>218990</v>
          </cell>
        </row>
        <row r="17399">
          <cell r="M17399">
            <v>1</v>
          </cell>
          <cell r="N17399">
            <v>218990</v>
          </cell>
        </row>
        <row r="17400">
          <cell r="M17400">
            <v>2</v>
          </cell>
          <cell r="N17400">
            <v>219088</v>
          </cell>
        </row>
        <row r="17401">
          <cell r="M17401">
            <v>2</v>
          </cell>
          <cell r="N17401">
            <v>219138</v>
          </cell>
        </row>
        <row r="17402">
          <cell r="M17402">
            <v>2</v>
          </cell>
          <cell r="N17402">
            <v>219138</v>
          </cell>
        </row>
        <row r="17403">
          <cell r="M17403">
            <v>1</v>
          </cell>
          <cell r="N17403">
            <v>219161</v>
          </cell>
        </row>
        <row r="17404">
          <cell r="M17404">
            <v>1</v>
          </cell>
          <cell r="N17404">
            <v>219234</v>
          </cell>
        </row>
        <row r="17405">
          <cell r="M17405">
            <v>1</v>
          </cell>
          <cell r="N17405">
            <v>219234</v>
          </cell>
        </row>
        <row r="17406">
          <cell r="M17406">
            <v>1</v>
          </cell>
          <cell r="N17406">
            <v>219234</v>
          </cell>
        </row>
        <row r="17407">
          <cell r="M17407">
            <v>1</v>
          </cell>
          <cell r="N17407">
            <v>219234</v>
          </cell>
        </row>
        <row r="17408">
          <cell r="M17408">
            <v>1</v>
          </cell>
          <cell r="N17408">
            <v>219234</v>
          </cell>
        </row>
        <row r="17409">
          <cell r="M17409">
            <v>1</v>
          </cell>
          <cell r="N17409">
            <v>219234</v>
          </cell>
        </row>
        <row r="17410">
          <cell r="M17410">
            <v>1</v>
          </cell>
          <cell r="N17410">
            <v>219296</v>
          </cell>
        </row>
        <row r="17411">
          <cell r="M17411">
            <v>1</v>
          </cell>
          <cell r="N17411">
            <v>219296</v>
          </cell>
        </row>
        <row r="17412">
          <cell r="M17412">
            <v>1</v>
          </cell>
          <cell r="N17412" t="str">
            <v>-</v>
          </cell>
        </row>
        <row r="17413">
          <cell r="M17413">
            <v>1</v>
          </cell>
          <cell r="N17413" t="str">
            <v>-</v>
          </cell>
        </row>
        <row r="17414">
          <cell r="M17414">
            <v>1</v>
          </cell>
          <cell r="N17414">
            <v>218602</v>
          </cell>
        </row>
        <row r="17415">
          <cell r="M17415">
            <v>4</v>
          </cell>
          <cell r="N17415">
            <v>218772</v>
          </cell>
        </row>
        <row r="17416">
          <cell r="M17416">
            <v>4</v>
          </cell>
          <cell r="N17416">
            <v>218772</v>
          </cell>
        </row>
        <row r="17417">
          <cell r="M17417">
            <v>4</v>
          </cell>
          <cell r="N17417">
            <v>218772</v>
          </cell>
        </row>
        <row r="17418">
          <cell r="M17418">
            <v>4</v>
          </cell>
          <cell r="N17418">
            <v>218773</v>
          </cell>
        </row>
        <row r="17419">
          <cell r="M17419">
            <v>4</v>
          </cell>
          <cell r="N17419">
            <v>218773</v>
          </cell>
        </row>
        <row r="17420">
          <cell r="M17420">
            <v>4</v>
          </cell>
          <cell r="N17420">
            <v>218773</v>
          </cell>
        </row>
        <row r="17421">
          <cell r="M17421">
            <v>4</v>
          </cell>
          <cell r="N17421">
            <v>218773</v>
          </cell>
        </row>
        <row r="17422">
          <cell r="M17422">
            <v>4</v>
          </cell>
          <cell r="N17422">
            <v>218773</v>
          </cell>
        </row>
        <row r="17423">
          <cell r="M17423">
            <v>4</v>
          </cell>
          <cell r="N17423">
            <v>218779</v>
          </cell>
        </row>
        <row r="17424">
          <cell r="M17424">
            <v>1</v>
          </cell>
          <cell r="N17424">
            <v>218802</v>
          </cell>
        </row>
        <row r="17425">
          <cell r="M17425">
            <v>1</v>
          </cell>
          <cell r="N17425">
            <v>218912</v>
          </cell>
        </row>
        <row r="17426">
          <cell r="M17426">
            <v>1</v>
          </cell>
          <cell r="N17426">
            <v>218977</v>
          </cell>
        </row>
        <row r="17427">
          <cell r="M17427">
            <v>1</v>
          </cell>
          <cell r="N17427">
            <v>218977</v>
          </cell>
        </row>
        <row r="17428">
          <cell r="M17428">
            <v>1</v>
          </cell>
          <cell r="N17428">
            <v>218993</v>
          </cell>
        </row>
        <row r="17429">
          <cell r="M17429">
            <v>1</v>
          </cell>
          <cell r="N17429">
            <v>218993</v>
          </cell>
        </row>
        <row r="17430">
          <cell r="M17430">
            <v>1</v>
          </cell>
          <cell r="N17430">
            <v>218993</v>
          </cell>
        </row>
        <row r="17431">
          <cell r="M17431">
            <v>2</v>
          </cell>
          <cell r="N17431">
            <v>219089</v>
          </cell>
        </row>
        <row r="17432">
          <cell r="M17432">
            <v>2</v>
          </cell>
          <cell r="N17432">
            <v>219089</v>
          </cell>
        </row>
        <row r="17433">
          <cell r="M17433">
            <v>2</v>
          </cell>
          <cell r="N17433">
            <v>219139</v>
          </cell>
        </row>
        <row r="17434">
          <cell r="M17434">
            <v>2</v>
          </cell>
          <cell r="N17434">
            <v>219139</v>
          </cell>
        </row>
        <row r="17435">
          <cell r="M17435">
            <v>1</v>
          </cell>
          <cell r="N17435">
            <v>219165</v>
          </cell>
        </row>
        <row r="17436">
          <cell r="M17436">
            <v>1</v>
          </cell>
          <cell r="N17436">
            <v>219221</v>
          </cell>
        </row>
        <row r="17437">
          <cell r="M17437">
            <v>1</v>
          </cell>
          <cell r="N17437">
            <v>219221</v>
          </cell>
        </row>
        <row r="17438">
          <cell r="M17438">
            <v>1</v>
          </cell>
          <cell r="N17438">
            <v>219221</v>
          </cell>
        </row>
        <row r="17439">
          <cell r="M17439">
            <v>1</v>
          </cell>
          <cell r="N17439">
            <v>219221</v>
          </cell>
        </row>
        <row r="17440">
          <cell r="M17440">
            <v>1</v>
          </cell>
          <cell r="N17440">
            <v>219221</v>
          </cell>
        </row>
        <row r="17441">
          <cell r="M17441">
            <v>1</v>
          </cell>
          <cell r="N17441">
            <v>219237</v>
          </cell>
        </row>
        <row r="17442">
          <cell r="M17442">
            <v>1</v>
          </cell>
          <cell r="N17442">
            <v>219237</v>
          </cell>
        </row>
        <row r="17443">
          <cell r="M17443">
            <v>1</v>
          </cell>
          <cell r="N17443">
            <v>219237</v>
          </cell>
        </row>
        <row r="17444">
          <cell r="M17444">
            <v>1</v>
          </cell>
          <cell r="N17444">
            <v>219237</v>
          </cell>
        </row>
        <row r="17445">
          <cell r="M17445">
            <v>1</v>
          </cell>
          <cell r="N17445">
            <v>219345</v>
          </cell>
        </row>
        <row r="17446">
          <cell r="M17446">
            <v>1</v>
          </cell>
          <cell r="N17446">
            <v>219345</v>
          </cell>
        </row>
        <row r="17447">
          <cell r="M17447">
            <v>1</v>
          </cell>
          <cell r="N17447">
            <v>219345</v>
          </cell>
        </row>
        <row r="17448">
          <cell r="M17448">
            <v>1</v>
          </cell>
          <cell r="N17448">
            <v>219345</v>
          </cell>
        </row>
        <row r="17449">
          <cell r="M17449">
            <v>1</v>
          </cell>
          <cell r="N17449">
            <v>219345</v>
          </cell>
        </row>
        <row r="17450">
          <cell r="M17450">
            <v>1</v>
          </cell>
          <cell r="N17450" t="str">
            <v>-</v>
          </cell>
        </row>
        <row r="17451">
          <cell r="M17451">
            <v>1</v>
          </cell>
          <cell r="N17451" t="str">
            <v>-</v>
          </cell>
        </row>
        <row r="17452">
          <cell r="M17452">
            <v>1</v>
          </cell>
          <cell r="N17452">
            <v>218620</v>
          </cell>
        </row>
        <row r="17453">
          <cell r="M17453">
            <v>1</v>
          </cell>
          <cell r="N17453">
            <v>218620</v>
          </cell>
        </row>
        <row r="17454">
          <cell r="M17454">
            <v>1</v>
          </cell>
          <cell r="N17454">
            <v>218620</v>
          </cell>
        </row>
        <row r="17455">
          <cell r="M17455">
            <v>1</v>
          </cell>
          <cell r="N17455">
            <v>218620</v>
          </cell>
        </row>
        <row r="17456">
          <cell r="M17456">
            <v>1</v>
          </cell>
          <cell r="N17456">
            <v>218620</v>
          </cell>
        </row>
        <row r="17457">
          <cell r="M17457">
            <v>1</v>
          </cell>
          <cell r="N17457">
            <v>218620</v>
          </cell>
        </row>
        <row r="17458">
          <cell r="M17458">
            <v>1</v>
          </cell>
          <cell r="N17458">
            <v>218620</v>
          </cell>
        </row>
        <row r="17459">
          <cell r="M17459">
            <v>1</v>
          </cell>
          <cell r="N17459">
            <v>218620</v>
          </cell>
        </row>
        <row r="17460">
          <cell r="M17460">
            <v>1</v>
          </cell>
          <cell r="N17460">
            <v>218620</v>
          </cell>
        </row>
        <row r="17461">
          <cell r="M17461">
            <v>1</v>
          </cell>
          <cell r="N17461">
            <v>218647</v>
          </cell>
        </row>
        <row r="17462">
          <cell r="M17462">
            <v>1</v>
          </cell>
          <cell r="N17462">
            <v>218647</v>
          </cell>
        </row>
        <row r="17463">
          <cell r="M17463">
            <v>1</v>
          </cell>
          <cell r="N17463">
            <v>218647</v>
          </cell>
        </row>
        <row r="17464">
          <cell r="M17464">
            <v>1</v>
          </cell>
          <cell r="N17464">
            <v>218647</v>
          </cell>
        </row>
        <row r="17465">
          <cell r="M17465">
            <v>1</v>
          </cell>
          <cell r="N17465">
            <v>218863</v>
          </cell>
        </row>
        <row r="17466">
          <cell r="M17466">
            <v>1</v>
          </cell>
          <cell r="N17466">
            <v>218863</v>
          </cell>
        </row>
        <row r="17467">
          <cell r="M17467">
            <v>1</v>
          </cell>
          <cell r="N17467">
            <v>218863</v>
          </cell>
        </row>
        <row r="17468">
          <cell r="M17468">
            <v>1</v>
          </cell>
          <cell r="N17468">
            <v>218863</v>
          </cell>
        </row>
        <row r="17469">
          <cell r="M17469">
            <v>1</v>
          </cell>
          <cell r="N17469">
            <v>218934</v>
          </cell>
        </row>
        <row r="17470">
          <cell r="M17470">
            <v>1</v>
          </cell>
          <cell r="N17470">
            <v>218934</v>
          </cell>
        </row>
        <row r="17471">
          <cell r="M17471">
            <v>1</v>
          </cell>
          <cell r="N17471">
            <v>218934</v>
          </cell>
        </row>
        <row r="17472">
          <cell r="M17472">
            <v>1</v>
          </cell>
          <cell r="N17472">
            <v>218934</v>
          </cell>
        </row>
        <row r="17473">
          <cell r="M17473">
            <v>1</v>
          </cell>
          <cell r="N17473">
            <v>218980</v>
          </cell>
        </row>
        <row r="17474">
          <cell r="M17474">
            <v>1</v>
          </cell>
          <cell r="N17474">
            <v>218980</v>
          </cell>
        </row>
        <row r="17475">
          <cell r="M17475">
            <v>1</v>
          </cell>
          <cell r="N17475">
            <v>219071</v>
          </cell>
        </row>
        <row r="17476">
          <cell r="M17476">
            <v>1</v>
          </cell>
          <cell r="N17476">
            <v>219071</v>
          </cell>
        </row>
        <row r="17477">
          <cell r="M17477">
            <v>1</v>
          </cell>
          <cell r="N17477">
            <v>219071</v>
          </cell>
        </row>
        <row r="17478">
          <cell r="M17478">
            <v>1</v>
          </cell>
          <cell r="N17478">
            <v>219071</v>
          </cell>
        </row>
        <row r="17479">
          <cell r="M17479">
            <v>1</v>
          </cell>
          <cell r="N17479">
            <v>219071</v>
          </cell>
        </row>
        <row r="17480">
          <cell r="M17480">
            <v>1</v>
          </cell>
          <cell r="N17480">
            <v>219071</v>
          </cell>
        </row>
        <row r="17481">
          <cell r="M17481">
            <v>1</v>
          </cell>
          <cell r="N17481">
            <v>219071</v>
          </cell>
        </row>
        <row r="17482">
          <cell r="M17482">
            <v>1</v>
          </cell>
          <cell r="N17482">
            <v>219071</v>
          </cell>
        </row>
        <row r="17483">
          <cell r="M17483">
            <v>1</v>
          </cell>
          <cell r="N17483">
            <v>219071</v>
          </cell>
        </row>
        <row r="17484">
          <cell r="M17484">
            <v>1</v>
          </cell>
          <cell r="N17484">
            <v>219071</v>
          </cell>
        </row>
        <row r="17485">
          <cell r="M17485">
            <v>1</v>
          </cell>
          <cell r="N17485">
            <v>219071</v>
          </cell>
        </row>
        <row r="17486">
          <cell r="M17486">
            <v>1</v>
          </cell>
          <cell r="N17486">
            <v>219071</v>
          </cell>
        </row>
        <row r="17487">
          <cell r="M17487">
            <v>1</v>
          </cell>
          <cell r="N17487">
            <v>219071</v>
          </cell>
        </row>
        <row r="17488">
          <cell r="M17488">
            <v>1</v>
          </cell>
          <cell r="N17488">
            <v>219482</v>
          </cell>
        </row>
        <row r="17489">
          <cell r="M17489">
            <v>1</v>
          </cell>
          <cell r="N17489">
            <v>219483</v>
          </cell>
        </row>
        <row r="17490">
          <cell r="M17490">
            <v>1</v>
          </cell>
          <cell r="N17490">
            <v>219483</v>
          </cell>
        </row>
        <row r="17491">
          <cell r="M17491">
            <v>1</v>
          </cell>
          <cell r="N17491">
            <v>219483</v>
          </cell>
        </row>
        <row r="17492">
          <cell r="M17492">
            <v>1</v>
          </cell>
          <cell r="N17492">
            <v>219483</v>
          </cell>
        </row>
        <row r="17493">
          <cell r="M17493">
            <v>1</v>
          </cell>
          <cell r="N17493">
            <v>219483</v>
          </cell>
        </row>
        <row r="17494">
          <cell r="M17494">
            <v>1</v>
          </cell>
          <cell r="N17494">
            <v>219484</v>
          </cell>
        </row>
        <row r="17495">
          <cell r="M17495">
            <v>1</v>
          </cell>
          <cell r="N17495">
            <v>219484</v>
          </cell>
        </row>
        <row r="17496">
          <cell r="M17496">
            <v>1</v>
          </cell>
          <cell r="N17496">
            <v>219484</v>
          </cell>
        </row>
        <row r="17497">
          <cell r="M17497">
            <v>1</v>
          </cell>
          <cell r="N17497">
            <v>219484</v>
          </cell>
        </row>
        <row r="17498">
          <cell r="M17498">
            <v>1</v>
          </cell>
          <cell r="N17498">
            <v>219484</v>
          </cell>
        </row>
        <row r="17499">
          <cell r="M17499">
            <v>1</v>
          </cell>
          <cell r="N17499">
            <v>219484</v>
          </cell>
        </row>
        <row r="17500">
          <cell r="M17500">
            <v>1</v>
          </cell>
          <cell r="N17500">
            <v>219484</v>
          </cell>
        </row>
        <row r="17501">
          <cell r="M17501">
            <v>1</v>
          </cell>
          <cell r="N17501" t="str">
            <v>-</v>
          </cell>
        </row>
        <row r="17502">
          <cell r="M17502">
            <v>1</v>
          </cell>
          <cell r="N17502">
            <v>218621</v>
          </cell>
        </row>
        <row r="17503">
          <cell r="M17503">
            <v>1</v>
          </cell>
          <cell r="N17503">
            <v>218621</v>
          </cell>
        </row>
        <row r="17504">
          <cell r="M17504">
            <v>1</v>
          </cell>
          <cell r="N17504">
            <v>218648</v>
          </cell>
        </row>
        <row r="17505">
          <cell r="M17505">
            <v>1</v>
          </cell>
          <cell r="N17505">
            <v>218648</v>
          </cell>
        </row>
        <row r="17506">
          <cell r="M17506">
            <v>1</v>
          </cell>
          <cell r="N17506">
            <v>218648</v>
          </cell>
        </row>
        <row r="17507">
          <cell r="M17507">
            <v>1</v>
          </cell>
          <cell r="N17507">
            <v>218864</v>
          </cell>
        </row>
        <row r="17508">
          <cell r="M17508">
            <v>1</v>
          </cell>
          <cell r="N17508">
            <v>218864</v>
          </cell>
        </row>
        <row r="17509">
          <cell r="M17509">
            <v>1</v>
          </cell>
          <cell r="N17509">
            <v>218864</v>
          </cell>
        </row>
        <row r="17510">
          <cell r="M17510">
            <v>1</v>
          </cell>
          <cell r="N17510">
            <v>218864</v>
          </cell>
        </row>
        <row r="17511">
          <cell r="M17511">
            <v>1</v>
          </cell>
          <cell r="N17511">
            <v>218864</v>
          </cell>
        </row>
        <row r="17512">
          <cell r="M17512">
            <v>1</v>
          </cell>
          <cell r="N17512">
            <v>218864</v>
          </cell>
        </row>
        <row r="17513">
          <cell r="M17513">
            <v>1</v>
          </cell>
          <cell r="N17513">
            <v>218864</v>
          </cell>
        </row>
        <row r="17514">
          <cell r="M17514">
            <v>1</v>
          </cell>
          <cell r="N17514">
            <v>218864</v>
          </cell>
        </row>
        <row r="17515">
          <cell r="M17515">
            <v>1</v>
          </cell>
          <cell r="N17515">
            <v>218864</v>
          </cell>
        </row>
        <row r="17516">
          <cell r="M17516">
            <v>1</v>
          </cell>
          <cell r="N17516">
            <v>218864</v>
          </cell>
        </row>
        <row r="17517">
          <cell r="M17517">
            <v>1</v>
          </cell>
          <cell r="N17517">
            <v>218864</v>
          </cell>
        </row>
        <row r="17518">
          <cell r="M17518">
            <v>1</v>
          </cell>
          <cell r="N17518">
            <v>218864</v>
          </cell>
        </row>
        <row r="17519">
          <cell r="M17519">
            <v>1</v>
          </cell>
          <cell r="N17519">
            <v>218935</v>
          </cell>
        </row>
        <row r="17520">
          <cell r="M17520">
            <v>1</v>
          </cell>
          <cell r="N17520">
            <v>218935</v>
          </cell>
        </row>
        <row r="17521">
          <cell r="M17521">
            <v>1</v>
          </cell>
          <cell r="N17521">
            <v>218935</v>
          </cell>
        </row>
        <row r="17522">
          <cell r="M17522">
            <v>1</v>
          </cell>
          <cell r="N17522">
            <v>218935</v>
          </cell>
        </row>
        <row r="17523">
          <cell r="M17523">
            <v>1</v>
          </cell>
          <cell r="N17523">
            <v>218935</v>
          </cell>
        </row>
        <row r="17524">
          <cell r="M17524">
            <v>1</v>
          </cell>
          <cell r="N17524">
            <v>219011</v>
          </cell>
        </row>
        <row r="17525">
          <cell r="M17525">
            <v>1</v>
          </cell>
          <cell r="N17525">
            <v>219011</v>
          </cell>
        </row>
        <row r="17526">
          <cell r="M17526">
            <v>1</v>
          </cell>
          <cell r="N17526">
            <v>219011</v>
          </cell>
        </row>
        <row r="17527">
          <cell r="M17527">
            <v>1</v>
          </cell>
          <cell r="N17527">
            <v>219011</v>
          </cell>
        </row>
        <row r="17528">
          <cell r="M17528">
            <v>1</v>
          </cell>
          <cell r="N17528">
            <v>219011</v>
          </cell>
        </row>
        <row r="17529">
          <cell r="M17529">
            <v>1</v>
          </cell>
          <cell r="N17529">
            <v>219011</v>
          </cell>
        </row>
        <row r="17530">
          <cell r="M17530">
            <v>1</v>
          </cell>
          <cell r="N17530">
            <v>219011</v>
          </cell>
        </row>
        <row r="17531">
          <cell r="M17531">
            <v>1</v>
          </cell>
          <cell r="N17531">
            <v>219011</v>
          </cell>
        </row>
        <row r="17532">
          <cell r="M17532">
            <v>1</v>
          </cell>
          <cell r="N17532">
            <v>219042</v>
          </cell>
        </row>
        <row r="17533">
          <cell r="M17533">
            <v>1</v>
          </cell>
          <cell r="N17533">
            <v>219042</v>
          </cell>
        </row>
        <row r="17534">
          <cell r="M17534">
            <v>1</v>
          </cell>
          <cell r="N17534">
            <v>219072</v>
          </cell>
        </row>
        <row r="17535">
          <cell r="M17535">
            <v>1</v>
          </cell>
          <cell r="N17535">
            <v>219072</v>
          </cell>
        </row>
        <row r="17536">
          <cell r="M17536">
            <v>1</v>
          </cell>
          <cell r="N17536">
            <v>219072</v>
          </cell>
        </row>
        <row r="17537">
          <cell r="M17537">
            <v>1</v>
          </cell>
          <cell r="N17537">
            <v>219072</v>
          </cell>
        </row>
        <row r="17538">
          <cell r="M17538">
            <v>1</v>
          </cell>
          <cell r="N17538">
            <v>219072</v>
          </cell>
        </row>
        <row r="17539">
          <cell r="M17539">
            <v>1</v>
          </cell>
          <cell r="N17539">
            <v>219072</v>
          </cell>
        </row>
        <row r="17540">
          <cell r="M17540">
            <v>1</v>
          </cell>
          <cell r="N17540">
            <v>219072</v>
          </cell>
        </row>
        <row r="17541">
          <cell r="M17541">
            <v>1</v>
          </cell>
          <cell r="N17541">
            <v>219072</v>
          </cell>
        </row>
        <row r="17542">
          <cell r="M17542">
            <v>1</v>
          </cell>
          <cell r="N17542">
            <v>219072</v>
          </cell>
        </row>
        <row r="17543">
          <cell r="M17543">
            <v>1</v>
          </cell>
          <cell r="N17543">
            <v>219072</v>
          </cell>
        </row>
        <row r="17544">
          <cell r="M17544">
            <v>1</v>
          </cell>
          <cell r="N17544">
            <v>219072</v>
          </cell>
        </row>
        <row r="17545">
          <cell r="M17545">
            <v>1</v>
          </cell>
          <cell r="N17545">
            <v>219072</v>
          </cell>
        </row>
        <row r="17546">
          <cell r="M17546">
            <v>1</v>
          </cell>
          <cell r="N17546">
            <v>219093</v>
          </cell>
        </row>
        <row r="17547">
          <cell r="M17547">
            <v>1</v>
          </cell>
          <cell r="N17547">
            <v>219093</v>
          </cell>
        </row>
        <row r="17548">
          <cell r="M17548">
            <v>1</v>
          </cell>
          <cell r="N17548">
            <v>219093</v>
          </cell>
        </row>
        <row r="17549">
          <cell r="M17549">
            <v>1</v>
          </cell>
          <cell r="N17549">
            <v>219093</v>
          </cell>
        </row>
        <row r="17550">
          <cell r="M17550">
            <v>1</v>
          </cell>
          <cell r="N17550">
            <v>219093</v>
          </cell>
        </row>
        <row r="17551">
          <cell r="M17551">
            <v>1</v>
          </cell>
          <cell r="N17551">
            <v>219093</v>
          </cell>
        </row>
        <row r="17552">
          <cell r="M17552">
            <v>1</v>
          </cell>
          <cell r="N17552">
            <v>219093</v>
          </cell>
        </row>
        <row r="17553">
          <cell r="M17553">
            <v>1</v>
          </cell>
          <cell r="N17553">
            <v>219261</v>
          </cell>
        </row>
        <row r="17554">
          <cell r="M17554">
            <v>1</v>
          </cell>
          <cell r="N17554">
            <v>219261</v>
          </cell>
        </row>
        <row r="17555">
          <cell r="M17555">
            <v>1</v>
          </cell>
          <cell r="N17555">
            <v>219261</v>
          </cell>
        </row>
        <row r="17556">
          <cell r="M17556">
            <v>1</v>
          </cell>
          <cell r="N17556">
            <v>219261</v>
          </cell>
        </row>
        <row r="17557">
          <cell r="M17557">
            <v>1</v>
          </cell>
          <cell r="N17557">
            <v>219319</v>
          </cell>
        </row>
        <row r="17558">
          <cell r="M17558">
            <v>1</v>
          </cell>
          <cell r="N17558">
            <v>219319</v>
          </cell>
        </row>
        <row r="17559">
          <cell r="M17559">
            <v>1</v>
          </cell>
          <cell r="N17559">
            <v>219319</v>
          </cell>
        </row>
        <row r="17560">
          <cell r="M17560">
            <v>1</v>
          </cell>
          <cell r="N17560">
            <v>219319</v>
          </cell>
        </row>
        <row r="17561">
          <cell r="M17561">
            <v>1</v>
          </cell>
          <cell r="N17561">
            <v>219319</v>
          </cell>
        </row>
        <row r="17562">
          <cell r="M17562">
            <v>1</v>
          </cell>
          <cell r="N17562">
            <v>219319</v>
          </cell>
        </row>
        <row r="17563">
          <cell r="M17563">
            <v>1</v>
          </cell>
          <cell r="N17563">
            <v>219319</v>
          </cell>
        </row>
        <row r="17564">
          <cell r="M17564">
            <v>1</v>
          </cell>
          <cell r="N17564" t="str">
            <v>-</v>
          </cell>
        </row>
        <row r="17565">
          <cell r="M17565">
            <v>1</v>
          </cell>
          <cell r="N17565">
            <v>218622</v>
          </cell>
        </row>
        <row r="17566">
          <cell r="M17566">
            <v>1</v>
          </cell>
          <cell r="N17566">
            <v>218622</v>
          </cell>
        </row>
        <row r="17567">
          <cell r="M17567">
            <v>1</v>
          </cell>
          <cell r="N17567">
            <v>218622</v>
          </cell>
        </row>
        <row r="17568">
          <cell r="M17568">
            <v>1</v>
          </cell>
          <cell r="N17568">
            <v>218622</v>
          </cell>
        </row>
        <row r="17569">
          <cell r="M17569">
            <v>1</v>
          </cell>
          <cell r="N17569">
            <v>218622</v>
          </cell>
        </row>
        <row r="17570">
          <cell r="M17570">
            <v>1</v>
          </cell>
          <cell r="N17570">
            <v>218622</v>
          </cell>
        </row>
        <row r="17571">
          <cell r="M17571">
            <v>1</v>
          </cell>
          <cell r="N17571">
            <v>218622</v>
          </cell>
        </row>
        <row r="17572">
          <cell r="M17572">
            <v>1</v>
          </cell>
          <cell r="N17572">
            <v>218622</v>
          </cell>
        </row>
        <row r="17573">
          <cell r="M17573">
            <v>1</v>
          </cell>
          <cell r="N17573">
            <v>218622</v>
          </cell>
        </row>
        <row r="17574">
          <cell r="M17574">
            <v>1</v>
          </cell>
          <cell r="N17574">
            <v>218622</v>
          </cell>
        </row>
        <row r="17575">
          <cell r="M17575">
            <v>1</v>
          </cell>
          <cell r="N17575">
            <v>218622</v>
          </cell>
        </row>
        <row r="17576">
          <cell r="M17576">
            <v>1</v>
          </cell>
          <cell r="N17576">
            <v>218622</v>
          </cell>
        </row>
        <row r="17577">
          <cell r="M17577">
            <v>1</v>
          </cell>
          <cell r="N17577">
            <v>218646</v>
          </cell>
        </row>
        <row r="17578">
          <cell r="M17578">
            <v>1</v>
          </cell>
          <cell r="N17578">
            <v>218646</v>
          </cell>
        </row>
        <row r="17579">
          <cell r="M17579">
            <v>1</v>
          </cell>
          <cell r="N17579">
            <v>218646</v>
          </cell>
        </row>
        <row r="17580">
          <cell r="M17580">
            <v>1</v>
          </cell>
          <cell r="N17580">
            <v>218646</v>
          </cell>
        </row>
        <row r="17581">
          <cell r="M17581">
            <v>1</v>
          </cell>
          <cell r="N17581">
            <v>218789</v>
          </cell>
        </row>
        <row r="17582">
          <cell r="M17582">
            <v>1</v>
          </cell>
          <cell r="N17582">
            <v>218789</v>
          </cell>
        </row>
        <row r="17583">
          <cell r="M17583">
            <v>1</v>
          </cell>
          <cell r="N17583">
            <v>218789</v>
          </cell>
        </row>
        <row r="17584">
          <cell r="M17584">
            <v>1</v>
          </cell>
          <cell r="N17584">
            <v>218789</v>
          </cell>
        </row>
        <row r="17585">
          <cell r="M17585">
            <v>1</v>
          </cell>
          <cell r="N17585">
            <v>218789</v>
          </cell>
        </row>
        <row r="17586">
          <cell r="M17586">
            <v>1</v>
          </cell>
          <cell r="N17586">
            <v>218789</v>
          </cell>
        </row>
        <row r="17587">
          <cell r="M17587">
            <v>1</v>
          </cell>
          <cell r="N17587">
            <v>218789</v>
          </cell>
        </row>
        <row r="17588">
          <cell r="M17588">
            <v>1</v>
          </cell>
          <cell r="N17588">
            <v>218865</v>
          </cell>
        </row>
        <row r="17589">
          <cell r="M17589">
            <v>1</v>
          </cell>
          <cell r="N17589">
            <v>218865</v>
          </cell>
        </row>
        <row r="17590">
          <cell r="M17590">
            <v>1</v>
          </cell>
          <cell r="N17590">
            <v>218865</v>
          </cell>
        </row>
        <row r="17591">
          <cell r="M17591">
            <v>1</v>
          </cell>
          <cell r="N17591">
            <v>218865</v>
          </cell>
        </row>
        <row r="17592">
          <cell r="M17592">
            <v>1</v>
          </cell>
          <cell r="N17592">
            <v>218865</v>
          </cell>
        </row>
        <row r="17593">
          <cell r="M17593">
            <v>1</v>
          </cell>
          <cell r="N17593">
            <v>218865</v>
          </cell>
        </row>
        <row r="17594">
          <cell r="M17594">
            <v>1</v>
          </cell>
          <cell r="N17594">
            <v>218865</v>
          </cell>
        </row>
        <row r="17595">
          <cell r="M17595">
            <v>1</v>
          </cell>
          <cell r="N17595">
            <v>218865</v>
          </cell>
        </row>
        <row r="17596">
          <cell r="M17596">
            <v>1</v>
          </cell>
          <cell r="N17596">
            <v>218865</v>
          </cell>
        </row>
        <row r="17597">
          <cell r="M17597">
            <v>1</v>
          </cell>
          <cell r="N17597">
            <v>218865</v>
          </cell>
        </row>
        <row r="17598">
          <cell r="M17598">
            <v>1</v>
          </cell>
          <cell r="N17598">
            <v>218865</v>
          </cell>
        </row>
        <row r="17599">
          <cell r="M17599">
            <v>1</v>
          </cell>
          <cell r="N17599">
            <v>218865</v>
          </cell>
        </row>
        <row r="17600">
          <cell r="M17600">
            <v>1</v>
          </cell>
          <cell r="N17600">
            <v>218865</v>
          </cell>
        </row>
        <row r="17601">
          <cell r="M17601">
            <v>1</v>
          </cell>
          <cell r="N17601">
            <v>218933</v>
          </cell>
        </row>
        <row r="17602">
          <cell r="M17602">
            <v>1</v>
          </cell>
          <cell r="N17602">
            <v>218933</v>
          </cell>
        </row>
        <row r="17603">
          <cell r="M17603">
            <v>1</v>
          </cell>
          <cell r="N17603">
            <v>218933</v>
          </cell>
        </row>
        <row r="17604">
          <cell r="M17604">
            <v>1</v>
          </cell>
          <cell r="N17604">
            <v>218933</v>
          </cell>
        </row>
        <row r="17605">
          <cell r="M17605">
            <v>1</v>
          </cell>
          <cell r="N17605">
            <v>218933</v>
          </cell>
        </row>
        <row r="17606">
          <cell r="M17606">
            <v>1</v>
          </cell>
          <cell r="N17606">
            <v>218933</v>
          </cell>
        </row>
        <row r="17607">
          <cell r="M17607">
            <v>1</v>
          </cell>
          <cell r="N17607">
            <v>218933</v>
          </cell>
        </row>
        <row r="17608">
          <cell r="M17608">
            <v>1</v>
          </cell>
          <cell r="N17608">
            <v>218933</v>
          </cell>
        </row>
        <row r="17609">
          <cell r="M17609">
            <v>1</v>
          </cell>
          <cell r="N17609">
            <v>218933</v>
          </cell>
        </row>
        <row r="17610">
          <cell r="M17610">
            <v>1</v>
          </cell>
          <cell r="N17610">
            <v>218933</v>
          </cell>
        </row>
        <row r="17611">
          <cell r="M17611">
            <v>1</v>
          </cell>
          <cell r="N17611">
            <v>218933</v>
          </cell>
        </row>
        <row r="17612">
          <cell r="M17612">
            <v>1</v>
          </cell>
          <cell r="N17612">
            <v>219012</v>
          </cell>
        </row>
        <row r="17613">
          <cell r="M17613">
            <v>1</v>
          </cell>
          <cell r="N17613">
            <v>219012</v>
          </cell>
        </row>
        <row r="17614">
          <cell r="M17614">
            <v>1</v>
          </cell>
          <cell r="N17614">
            <v>219012</v>
          </cell>
        </row>
        <row r="17615">
          <cell r="M17615">
            <v>1</v>
          </cell>
          <cell r="N17615">
            <v>219073</v>
          </cell>
        </row>
        <row r="17616">
          <cell r="M17616">
            <v>1</v>
          </cell>
          <cell r="N17616">
            <v>219073</v>
          </cell>
        </row>
        <row r="17617">
          <cell r="M17617">
            <v>1</v>
          </cell>
          <cell r="N17617">
            <v>219073</v>
          </cell>
        </row>
        <row r="17618">
          <cell r="M17618">
            <v>1</v>
          </cell>
          <cell r="N17618">
            <v>219073</v>
          </cell>
        </row>
        <row r="17619">
          <cell r="M17619">
            <v>1</v>
          </cell>
          <cell r="N17619">
            <v>219073</v>
          </cell>
        </row>
        <row r="17620">
          <cell r="M17620">
            <v>1</v>
          </cell>
          <cell r="N17620">
            <v>219073</v>
          </cell>
        </row>
        <row r="17621">
          <cell r="M17621">
            <v>1</v>
          </cell>
          <cell r="N17621">
            <v>219073</v>
          </cell>
        </row>
        <row r="17622">
          <cell r="M17622">
            <v>1</v>
          </cell>
          <cell r="N17622">
            <v>219073</v>
          </cell>
        </row>
        <row r="17623">
          <cell r="M17623">
            <v>1</v>
          </cell>
          <cell r="N17623">
            <v>219073</v>
          </cell>
        </row>
        <row r="17624">
          <cell r="M17624">
            <v>2</v>
          </cell>
          <cell r="N17624">
            <v>219094</v>
          </cell>
        </row>
        <row r="17625">
          <cell r="M17625">
            <v>2</v>
          </cell>
          <cell r="N17625">
            <v>219143</v>
          </cell>
        </row>
        <row r="17626">
          <cell r="M17626">
            <v>2</v>
          </cell>
          <cell r="N17626">
            <v>219143</v>
          </cell>
        </row>
        <row r="17627">
          <cell r="M17627">
            <v>2</v>
          </cell>
          <cell r="N17627">
            <v>219143</v>
          </cell>
        </row>
        <row r="17628">
          <cell r="M17628">
            <v>1</v>
          </cell>
          <cell r="N17628">
            <v>219190</v>
          </cell>
        </row>
        <row r="17629">
          <cell r="M17629">
            <v>1</v>
          </cell>
          <cell r="N17629">
            <v>219190</v>
          </cell>
        </row>
        <row r="17630">
          <cell r="M17630">
            <v>1</v>
          </cell>
          <cell r="N17630">
            <v>219262</v>
          </cell>
        </row>
        <row r="17631">
          <cell r="M17631">
            <v>1</v>
          </cell>
          <cell r="N17631">
            <v>219262</v>
          </cell>
        </row>
        <row r="17632">
          <cell r="M17632">
            <v>1</v>
          </cell>
          <cell r="N17632">
            <v>219262</v>
          </cell>
        </row>
        <row r="17633">
          <cell r="M17633">
            <v>1</v>
          </cell>
          <cell r="N17633">
            <v>219262</v>
          </cell>
        </row>
        <row r="17634">
          <cell r="M17634">
            <v>1</v>
          </cell>
          <cell r="N17634">
            <v>219320</v>
          </cell>
        </row>
        <row r="17635">
          <cell r="M17635">
            <v>1</v>
          </cell>
          <cell r="N17635">
            <v>219320</v>
          </cell>
        </row>
        <row r="17636">
          <cell r="M17636">
            <v>1</v>
          </cell>
          <cell r="N17636">
            <v>219320</v>
          </cell>
        </row>
        <row r="17637">
          <cell r="M17637">
            <v>1</v>
          </cell>
          <cell r="N17637">
            <v>219320</v>
          </cell>
        </row>
        <row r="17638">
          <cell r="M17638">
            <v>1</v>
          </cell>
          <cell r="N17638">
            <v>219320</v>
          </cell>
        </row>
        <row r="17639">
          <cell r="M17639">
            <v>1</v>
          </cell>
          <cell r="N17639">
            <v>219320</v>
          </cell>
        </row>
        <row r="17640">
          <cell r="M17640">
            <v>1</v>
          </cell>
          <cell r="N17640">
            <v>218677</v>
          </cell>
        </row>
        <row r="17641">
          <cell r="M17641">
            <v>1</v>
          </cell>
          <cell r="N17641">
            <v>218677</v>
          </cell>
        </row>
        <row r="17642">
          <cell r="M17642">
            <v>1</v>
          </cell>
          <cell r="N17642">
            <v>218677</v>
          </cell>
        </row>
        <row r="17643">
          <cell r="M17643">
            <v>1</v>
          </cell>
          <cell r="N17643">
            <v>218677</v>
          </cell>
        </row>
        <row r="17644">
          <cell r="M17644">
            <v>1</v>
          </cell>
          <cell r="N17644">
            <v>218764</v>
          </cell>
        </row>
        <row r="17645">
          <cell r="M17645">
            <v>1</v>
          </cell>
          <cell r="N17645">
            <v>218764</v>
          </cell>
        </row>
        <row r="17646">
          <cell r="M17646">
            <v>1</v>
          </cell>
          <cell r="N17646">
            <v>218764</v>
          </cell>
        </row>
        <row r="17647">
          <cell r="M17647">
            <v>1</v>
          </cell>
          <cell r="N17647">
            <v>218764</v>
          </cell>
        </row>
        <row r="17648">
          <cell r="M17648">
            <v>1</v>
          </cell>
          <cell r="N17648">
            <v>218764</v>
          </cell>
        </row>
        <row r="17649">
          <cell r="M17649">
            <v>1</v>
          </cell>
          <cell r="N17649">
            <v>218764</v>
          </cell>
        </row>
        <row r="17650">
          <cell r="M17650">
            <v>1</v>
          </cell>
          <cell r="N17650">
            <v>218764</v>
          </cell>
        </row>
        <row r="17651">
          <cell r="M17651">
            <v>1</v>
          </cell>
          <cell r="N17651">
            <v>218764</v>
          </cell>
        </row>
        <row r="17652">
          <cell r="M17652">
            <v>1</v>
          </cell>
          <cell r="N17652">
            <v>218894</v>
          </cell>
        </row>
        <row r="17653">
          <cell r="M17653">
            <v>1</v>
          </cell>
          <cell r="N17653">
            <v>218894</v>
          </cell>
        </row>
        <row r="17654">
          <cell r="M17654">
            <v>1</v>
          </cell>
          <cell r="N17654">
            <v>218894</v>
          </cell>
        </row>
        <row r="17655">
          <cell r="M17655">
            <v>1</v>
          </cell>
          <cell r="N17655">
            <v>218894</v>
          </cell>
        </row>
        <row r="17656">
          <cell r="M17656">
            <v>1</v>
          </cell>
          <cell r="N17656">
            <v>218894</v>
          </cell>
        </row>
        <row r="17657">
          <cell r="M17657">
            <v>1</v>
          </cell>
          <cell r="N17657">
            <v>218894</v>
          </cell>
        </row>
        <row r="17658">
          <cell r="M17658">
            <v>1</v>
          </cell>
          <cell r="N17658">
            <v>218894</v>
          </cell>
        </row>
        <row r="17659">
          <cell r="M17659">
            <v>1</v>
          </cell>
          <cell r="N17659">
            <v>218894</v>
          </cell>
        </row>
        <row r="17660">
          <cell r="M17660">
            <v>1</v>
          </cell>
          <cell r="N17660">
            <v>218894</v>
          </cell>
        </row>
        <row r="17661">
          <cell r="M17661">
            <v>1</v>
          </cell>
          <cell r="N17661">
            <v>218894</v>
          </cell>
        </row>
        <row r="17662">
          <cell r="M17662">
            <v>1</v>
          </cell>
          <cell r="N17662">
            <v>218894</v>
          </cell>
        </row>
        <row r="17663">
          <cell r="M17663">
            <v>1</v>
          </cell>
          <cell r="N17663">
            <v>218894</v>
          </cell>
        </row>
        <row r="17664">
          <cell r="M17664">
            <v>1</v>
          </cell>
          <cell r="N17664">
            <v>218936</v>
          </cell>
        </row>
        <row r="17665">
          <cell r="M17665">
            <v>1</v>
          </cell>
          <cell r="N17665">
            <v>218936</v>
          </cell>
        </row>
        <row r="17666">
          <cell r="M17666">
            <v>1</v>
          </cell>
          <cell r="N17666">
            <v>218936</v>
          </cell>
        </row>
        <row r="17667">
          <cell r="M17667">
            <v>1</v>
          </cell>
          <cell r="N17667">
            <v>218936</v>
          </cell>
        </row>
        <row r="17668">
          <cell r="M17668">
            <v>1</v>
          </cell>
          <cell r="N17668">
            <v>218936</v>
          </cell>
        </row>
        <row r="17669">
          <cell r="M17669">
            <v>1</v>
          </cell>
          <cell r="N17669">
            <v>218936</v>
          </cell>
        </row>
        <row r="17670">
          <cell r="M17670">
            <v>1</v>
          </cell>
          <cell r="N17670">
            <v>219035</v>
          </cell>
        </row>
        <row r="17671">
          <cell r="M17671">
            <v>1</v>
          </cell>
          <cell r="N17671">
            <v>219035</v>
          </cell>
        </row>
        <row r="17672">
          <cell r="M17672">
            <v>1</v>
          </cell>
          <cell r="N17672">
            <v>219035</v>
          </cell>
        </row>
        <row r="17673">
          <cell r="M17673">
            <v>1</v>
          </cell>
          <cell r="N17673" t="str">
            <v>-</v>
          </cell>
        </row>
        <row r="17674">
          <cell r="M17674">
            <v>2</v>
          </cell>
          <cell r="N17674" t="str">
            <v>-</v>
          </cell>
        </row>
        <row r="17675">
          <cell r="M17675">
            <v>1</v>
          </cell>
          <cell r="N17675" t="str">
            <v>-</v>
          </cell>
        </row>
        <row r="17676">
          <cell r="M17676">
            <v>1</v>
          </cell>
          <cell r="N17676" t="str">
            <v>-</v>
          </cell>
        </row>
        <row r="17677">
          <cell r="M17677">
            <v>4</v>
          </cell>
          <cell r="N17677">
            <v>218404</v>
          </cell>
        </row>
        <row r="17678">
          <cell r="M17678">
            <v>4</v>
          </cell>
          <cell r="N17678">
            <v>218404</v>
          </cell>
        </row>
        <row r="17679">
          <cell r="M17679">
            <v>4</v>
          </cell>
          <cell r="N17679">
            <v>218404</v>
          </cell>
        </row>
        <row r="17680">
          <cell r="M17680">
            <v>4</v>
          </cell>
          <cell r="N17680">
            <v>218404</v>
          </cell>
        </row>
        <row r="17681">
          <cell r="M17681">
            <v>4</v>
          </cell>
          <cell r="N17681">
            <v>218404</v>
          </cell>
        </row>
        <row r="17682">
          <cell r="M17682">
            <v>4</v>
          </cell>
          <cell r="N17682">
            <v>218404</v>
          </cell>
        </row>
        <row r="17683">
          <cell r="M17683">
            <v>4</v>
          </cell>
          <cell r="N17683">
            <v>218405</v>
          </cell>
        </row>
        <row r="17684">
          <cell r="M17684">
            <v>4</v>
          </cell>
          <cell r="N17684">
            <v>218405</v>
          </cell>
        </row>
        <row r="17685">
          <cell r="M17685">
            <v>4</v>
          </cell>
          <cell r="N17685">
            <v>218405</v>
          </cell>
        </row>
        <row r="17686">
          <cell r="M17686">
            <v>4</v>
          </cell>
          <cell r="N17686">
            <v>218405</v>
          </cell>
        </row>
        <row r="17687">
          <cell r="M17687">
            <v>4</v>
          </cell>
          <cell r="N17687">
            <v>218406</v>
          </cell>
        </row>
        <row r="17688">
          <cell r="M17688">
            <v>4</v>
          </cell>
          <cell r="N17688">
            <v>218406</v>
          </cell>
        </row>
        <row r="17689">
          <cell r="M17689">
            <v>4</v>
          </cell>
          <cell r="N17689">
            <v>218408</v>
          </cell>
        </row>
        <row r="17690">
          <cell r="M17690">
            <v>4</v>
          </cell>
          <cell r="N17690">
            <v>218408</v>
          </cell>
        </row>
        <row r="17691">
          <cell r="M17691">
            <v>4</v>
          </cell>
          <cell r="N17691">
            <v>218408</v>
          </cell>
        </row>
        <row r="17692">
          <cell r="M17692">
            <v>4</v>
          </cell>
          <cell r="N17692">
            <v>218408</v>
          </cell>
        </row>
        <row r="17693">
          <cell r="M17693">
            <v>4</v>
          </cell>
          <cell r="N17693">
            <v>218408</v>
          </cell>
        </row>
        <row r="17694">
          <cell r="M17694">
            <v>4</v>
          </cell>
          <cell r="N17694">
            <v>218408</v>
          </cell>
        </row>
        <row r="17695">
          <cell r="M17695">
            <v>1</v>
          </cell>
          <cell r="N17695">
            <v>218607</v>
          </cell>
        </row>
        <row r="17696">
          <cell r="M17696">
            <v>1</v>
          </cell>
          <cell r="N17696">
            <v>218607</v>
          </cell>
        </row>
        <row r="17697">
          <cell r="M17697">
            <v>1</v>
          </cell>
          <cell r="N17697">
            <v>218607</v>
          </cell>
        </row>
        <row r="17698">
          <cell r="M17698">
            <v>1</v>
          </cell>
          <cell r="N17698">
            <v>218607</v>
          </cell>
        </row>
        <row r="17699">
          <cell r="M17699">
            <v>1</v>
          </cell>
          <cell r="N17699">
            <v>218607</v>
          </cell>
        </row>
        <row r="17700">
          <cell r="M17700">
            <v>1</v>
          </cell>
          <cell r="N17700">
            <v>218607</v>
          </cell>
        </row>
        <row r="17701">
          <cell r="M17701">
            <v>1</v>
          </cell>
          <cell r="N17701">
            <v>218607</v>
          </cell>
        </row>
        <row r="17702">
          <cell r="M17702">
            <v>1</v>
          </cell>
          <cell r="N17702">
            <v>218607</v>
          </cell>
        </row>
        <row r="17703">
          <cell r="M17703">
            <v>1</v>
          </cell>
          <cell r="N17703">
            <v>218607</v>
          </cell>
        </row>
        <row r="17704">
          <cell r="M17704">
            <v>1</v>
          </cell>
          <cell r="N17704">
            <v>218607</v>
          </cell>
        </row>
        <row r="17705">
          <cell r="M17705">
            <v>1</v>
          </cell>
          <cell r="N17705">
            <v>218636</v>
          </cell>
        </row>
        <row r="17706">
          <cell r="M17706">
            <v>1</v>
          </cell>
          <cell r="N17706">
            <v>218636</v>
          </cell>
        </row>
        <row r="17707">
          <cell r="M17707">
            <v>1</v>
          </cell>
          <cell r="N17707">
            <v>218636</v>
          </cell>
        </row>
        <row r="17708">
          <cell r="M17708">
            <v>1</v>
          </cell>
          <cell r="N17708">
            <v>218636</v>
          </cell>
        </row>
        <row r="17709">
          <cell r="M17709">
            <v>1</v>
          </cell>
          <cell r="N17709">
            <v>218813</v>
          </cell>
        </row>
        <row r="17710">
          <cell r="M17710">
            <v>1</v>
          </cell>
          <cell r="N17710">
            <v>218813</v>
          </cell>
        </row>
        <row r="17711">
          <cell r="M17711">
            <v>1</v>
          </cell>
          <cell r="N17711">
            <v>218813</v>
          </cell>
        </row>
        <row r="17712">
          <cell r="M17712">
            <v>1</v>
          </cell>
          <cell r="N17712">
            <v>218813</v>
          </cell>
        </row>
        <row r="17713">
          <cell r="M17713">
            <v>1</v>
          </cell>
          <cell r="N17713">
            <v>218813</v>
          </cell>
        </row>
        <row r="17714">
          <cell r="M17714">
            <v>1</v>
          </cell>
          <cell r="N17714">
            <v>218813</v>
          </cell>
        </row>
        <row r="17715">
          <cell r="M17715">
            <v>1</v>
          </cell>
          <cell r="N17715">
            <v>218813</v>
          </cell>
        </row>
        <row r="17716">
          <cell r="M17716">
            <v>1</v>
          </cell>
          <cell r="N17716">
            <v>218813</v>
          </cell>
        </row>
        <row r="17717">
          <cell r="M17717">
            <v>1</v>
          </cell>
          <cell r="N17717">
            <v>218948</v>
          </cell>
        </row>
        <row r="17718">
          <cell r="M17718">
            <v>1</v>
          </cell>
          <cell r="N17718">
            <v>218948</v>
          </cell>
        </row>
        <row r="17719">
          <cell r="M17719">
            <v>1</v>
          </cell>
          <cell r="N17719">
            <v>218948</v>
          </cell>
        </row>
        <row r="17720">
          <cell r="M17720">
            <v>1</v>
          </cell>
          <cell r="N17720">
            <v>218948</v>
          </cell>
        </row>
        <row r="17721">
          <cell r="M17721">
            <v>1</v>
          </cell>
          <cell r="N17721">
            <v>218948</v>
          </cell>
        </row>
        <row r="17722">
          <cell r="M17722">
            <v>1</v>
          </cell>
          <cell r="N17722">
            <v>218948</v>
          </cell>
        </row>
        <row r="17723">
          <cell r="M17723">
            <v>1</v>
          </cell>
          <cell r="N17723">
            <v>218948</v>
          </cell>
        </row>
        <row r="17724">
          <cell r="M17724">
            <v>1</v>
          </cell>
          <cell r="N17724">
            <v>218948</v>
          </cell>
        </row>
        <row r="17725">
          <cell r="M17725">
            <v>1</v>
          </cell>
          <cell r="N17725">
            <v>219069</v>
          </cell>
        </row>
        <row r="17726">
          <cell r="M17726">
            <v>1</v>
          </cell>
          <cell r="N17726">
            <v>219069</v>
          </cell>
        </row>
        <row r="17727">
          <cell r="M17727">
            <v>1</v>
          </cell>
          <cell r="N17727">
            <v>219069</v>
          </cell>
        </row>
        <row r="17728">
          <cell r="M17728">
            <v>1</v>
          </cell>
          <cell r="N17728">
            <v>219069</v>
          </cell>
        </row>
        <row r="17729">
          <cell r="M17729">
            <v>1</v>
          </cell>
          <cell r="N17729">
            <v>219069</v>
          </cell>
        </row>
        <row r="17730">
          <cell r="M17730">
            <v>1</v>
          </cell>
          <cell r="N17730">
            <v>219069</v>
          </cell>
        </row>
        <row r="17731">
          <cell r="M17731">
            <v>1</v>
          </cell>
          <cell r="N17731">
            <v>219069</v>
          </cell>
        </row>
        <row r="17732">
          <cell r="M17732">
            <v>1</v>
          </cell>
          <cell r="N17732">
            <v>219069</v>
          </cell>
        </row>
        <row r="17733">
          <cell r="M17733">
            <v>1</v>
          </cell>
          <cell r="N17733">
            <v>219069</v>
          </cell>
        </row>
        <row r="17734">
          <cell r="M17734">
            <v>2</v>
          </cell>
          <cell r="N17734">
            <v>219090</v>
          </cell>
        </row>
        <row r="17735">
          <cell r="M17735">
            <v>2</v>
          </cell>
          <cell r="N17735">
            <v>219090</v>
          </cell>
        </row>
        <row r="17736">
          <cell r="M17736">
            <v>2</v>
          </cell>
          <cell r="N17736">
            <v>219090</v>
          </cell>
        </row>
        <row r="17737">
          <cell r="M17737">
            <v>2</v>
          </cell>
          <cell r="N17737">
            <v>219090</v>
          </cell>
        </row>
        <row r="17738">
          <cell r="M17738">
            <v>2</v>
          </cell>
          <cell r="N17738">
            <v>219090</v>
          </cell>
        </row>
        <row r="17739">
          <cell r="M17739">
            <v>2</v>
          </cell>
          <cell r="N17739">
            <v>219140</v>
          </cell>
        </row>
        <row r="17740">
          <cell r="M17740">
            <v>2</v>
          </cell>
          <cell r="N17740">
            <v>219140</v>
          </cell>
        </row>
        <row r="17741">
          <cell r="M17741">
            <v>2</v>
          </cell>
          <cell r="N17741">
            <v>219140</v>
          </cell>
        </row>
        <row r="17742">
          <cell r="M17742">
            <v>2</v>
          </cell>
          <cell r="N17742">
            <v>219140</v>
          </cell>
        </row>
        <row r="17743">
          <cell r="M17743">
            <v>2</v>
          </cell>
          <cell r="N17743">
            <v>219140</v>
          </cell>
        </row>
        <row r="17744">
          <cell r="M17744">
            <v>2</v>
          </cell>
          <cell r="N17744">
            <v>219140</v>
          </cell>
        </row>
        <row r="17745">
          <cell r="M17745">
            <v>2</v>
          </cell>
          <cell r="N17745">
            <v>219140</v>
          </cell>
        </row>
        <row r="17746">
          <cell r="M17746">
            <v>2</v>
          </cell>
          <cell r="N17746">
            <v>219140</v>
          </cell>
        </row>
        <row r="17747">
          <cell r="M17747">
            <v>1</v>
          </cell>
          <cell r="N17747">
            <v>219177</v>
          </cell>
        </row>
        <row r="17748">
          <cell r="M17748">
            <v>1</v>
          </cell>
          <cell r="N17748">
            <v>219177</v>
          </cell>
        </row>
        <row r="17749">
          <cell r="M17749">
            <v>1</v>
          </cell>
          <cell r="N17749">
            <v>219250</v>
          </cell>
        </row>
        <row r="17750">
          <cell r="M17750">
            <v>1</v>
          </cell>
          <cell r="N17750">
            <v>219250</v>
          </cell>
        </row>
        <row r="17751">
          <cell r="M17751">
            <v>1</v>
          </cell>
          <cell r="N17751">
            <v>219250</v>
          </cell>
        </row>
        <row r="17752">
          <cell r="M17752">
            <v>1</v>
          </cell>
          <cell r="N17752">
            <v>219250</v>
          </cell>
        </row>
        <row r="17753">
          <cell r="M17753">
            <v>1</v>
          </cell>
          <cell r="N17753">
            <v>219250</v>
          </cell>
        </row>
        <row r="17754">
          <cell r="M17754">
            <v>1</v>
          </cell>
          <cell r="N17754">
            <v>219308</v>
          </cell>
        </row>
        <row r="17755">
          <cell r="M17755">
            <v>1</v>
          </cell>
          <cell r="N17755">
            <v>219308</v>
          </cell>
        </row>
        <row r="17756">
          <cell r="M17756">
            <v>1</v>
          </cell>
          <cell r="N17756">
            <v>219308</v>
          </cell>
        </row>
        <row r="17757">
          <cell r="M17757">
            <v>1</v>
          </cell>
          <cell r="N17757">
            <v>219308</v>
          </cell>
        </row>
        <row r="17758">
          <cell r="M17758">
            <v>1</v>
          </cell>
          <cell r="N17758">
            <v>219308</v>
          </cell>
        </row>
        <row r="17759">
          <cell r="M17759">
            <v>1</v>
          </cell>
          <cell r="N17759">
            <v>219308</v>
          </cell>
        </row>
        <row r="17760">
          <cell r="M17760">
            <v>1</v>
          </cell>
          <cell r="N17760">
            <v>219308</v>
          </cell>
        </row>
        <row r="17761">
          <cell r="M17761">
            <v>1</v>
          </cell>
          <cell r="N17761">
            <v>219308</v>
          </cell>
        </row>
        <row r="17762">
          <cell r="M17762">
            <v>1</v>
          </cell>
          <cell r="N17762">
            <v>219308</v>
          </cell>
        </row>
        <row r="17763">
          <cell r="M17763">
            <v>1</v>
          </cell>
          <cell r="N17763">
            <v>219480</v>
          </cell>
        </row>
        <row r="17764">
          <cell r="M17764">
            <v>1</v>
          </cell>
          <cell r="N17764">
            <v>219480</v>
          </cell>
        </row>
        <row r="17765">
          <cell r="M17765">
            <v>1</v>
          </cell>
          <cell r="N17765">
            <v>219480</v>
          </cell>
        </row>
        <row r="17766">
          <cell r="M17766">
            <v>1</v>
          </cell>
          <cell r="N17766">
            <v>219480</v>
          </cell>
        </row>
        <row r="17767">
          <cell r="M17767">
            <v>1</v>
          </cell>
          <cell r="N17767">
            <v>219480</v>
          </cell>
        </row>
        <row r="17768">
          <cell r="M17768">
            <v>1</v>
          </cell>
          <cell r="N17768">
            <v>219480</v>
          </cell>
        </row>
        <row r="17769">
          <cell r="M17769">
            <v>2</v>
          </cell>
          <cell r="N17769" t="str">
            <v>-</v>
          </cell>
        </row>
        <row r="17770">
          <cell r="M17770">
            <v>1</v>
          </cell>
          <cell r="N17770">
            <v>218472</v>
          </cell>
        </row>
        <row r="17771">
          <cell r="M17771">
            <v>1</v>
          </cell>
          <cell r="N17771">
            <v>218472</v>
          </cell>
        </row>
        <row r="17772">
          <cell r="M17772">
            <v>1</v>
          </cell>
          <cell r="N17772">
            <v>218473</v>
          </cell>
        </row>
        <row r="17773">
          <cell r="M17773">
            <v>1</v>
          </cell>
          <cell r="N17773">
            <v>218608</v>
          </cell>
        </row>
        <row r="17774">
          <cell r="M17774">
            <v>1</v>
          </cell>
          <cell r="N17774">
            <v>218608</v>
          </cell>
        </row>
        <row r="17775">
          <cell r="M17775">
            <v>1</v>
          </cell>
          <cell r="N17775">
            <v>218608</v>
          </cell>
        </row>
        <row r="17776">
          <cell r="M17776">
            <v>1</v>
          </cell>
          <cell r="N17776">
            <v>218608</v>
          </cell>
        </row>
        <row r="17777">
          <cell r="M17777">
            <v>1</v>
          </cell>
          <cell r="N17777">
            <v>218635</v>
          </cell>
        </row>
        <row r="17778">
          <cell r="M17778">
            <v>1</v>
          </cell>
          <cell r="N17778">
            <v>218635</v>
          </cell>
        </row>
        <row r="17779">
          <cell r="M17779">
            <v>1</v>
          </cell>
          <cell r="N17779">
            <v>218823</v>
          </cell>
        </row>
        <row r="17780">
          <cell r="M17780">
            <v>1</v>
          </cell>
          <cell r="N17780">
            <v>218823</v>
          </cell>
        </row>
        <row r="17781">
          <cell r="M17781">
            <v>1</v>
          </cell>
          <cell r="N17781">
            <v>218823</v>
          </cell>
        </row>
        <row r="17782">
          <cell r="M17782">
            <v>1</v>
          </cell>
          <cell r="N17782">
            <v>218823</v>
          </cell>
        </row>
        <row r="17783">
          <cell r="M17783">
            <v>1</v>
          </cell>
          <cell r="N17783">
            <v>218823</v>
          </cell>
        </row>
        <row r="17784">
          <cell r="M17784">
            <v>1</v>
          </cell>
          <cell r="N17784">
            <v>218947</v>
          </cell>
        </row>
        <row r="17785">
          <cell r="M17785">
            <v>1</v>
          </cell>
          <cell r="N17785">
            <v>218947</v>
          </cell>
        </row>
        <row r="17786">
          <cell r="M17786">
            <v>1</v>
          </cell>
          <cell r="N17786">
            <v>218947</v>
          </cell>
        </row>
        <row r="17787">
          <cell r="M17787">
            <v>1</v>
          </cell>
          <cell r="N17787">
            <v>219070</v>
          </cell>
        </row>
        <row r="17788">
          <cell r="M17788">
            <v>1</v>
          </cell>
          <cell r="N17788">
            <v>219070</v>
          </cell>
        </row>
        <row r="17789">
          <cell r="M17789">
            <v>1</v>
          </cell>
          <cell r="N17789">
            <v>219070</v>
          </cell>
        </row>
        <row r="17790">
          <cell r="M17790">
            <v>1</v>
          </cell>
          <cell r="N17790">
            <v>219070</v>
          </cell>
        </row>
        <row r="17791">
          <cell r="M17791">
            <v>1</v>
          </cell>
          <cell r="N17791">
            <v>219070</v>
          </cell>
        </row>
        <row r="17792">
          <cell r="M17792">
            <v>1</v>
          </cell>
          <cell r="N17792">
            <v>219070</v>
          </cell>
        </row>
        <row r="17793">
          <cell r="M17793">
            <v>1</v>
          </cell>
          <cell r="N17793">
            <v>219070</v>
          </cell>
        </row>
        <row r="17794">
          <cell r="M17794">
            <v>1</v>
          </cell>
          <cell r="N17794">
            <v>219070</v>
          </cell>
        </row>
        <row r="17795">
          <cell r="M17795">
            <v>1</v>
          </cell>
          <cell r="N17795">
            <v>219070</v>
          </cell>
        </row>
        <row r="17796">
          <cell r="M17796">
            <v>1</v>
          </cell>
          <cell r="N17796">
            <v>219070</v>
          </cell>
        </row>
        <row r="17797">
          <cell r="M17797">
            <v>1</v>
          </cell>
          <cell r="N17797">
            <v>219070</v>
          </cell>
        </row>
        <row r="17798">
          <cell r="M17798">
            <v>1</v>
          </cell>
          <cell r="N17798">
            <v>219070</v>
          </cell>
        </row>
        <row r="17799">
          <cell r="M17799">
            <v>1</v>
          </cell>
          <cell r="N17799">
            <v>219070</v>
          </cell>
        </row>
        <row r="17800">
          <cell r="M17800">
            <v>2</v>
          </cell>
          <cell r="N17800">
            <v>219091</v>
          </cell>
        </row>
        <row r="17801">
          <cell r="M17801">
            <v>2</v>
          </cell>
          <cell r="N17801">
            <v>219091</v>
          </cell>
        </row>
        <row r="17802">
          <cell r="M17802">
            <v>2</v>
          </cell>
          <cell r="N17802">
            <v>219091</v>
          </cell>
        </row>
        <row r="17803">
          <cell r="M17803">
            <v>2</v>
          </cell>
          <cell r="N17803">
            <v>219141</v>
          </cell>
        </row>
        <row r="17804">
          <cell r="M17804">
            <v>1</v>
          </cell>
          <cell r="N17804">
            <v>219178</v>
          </cell>
        </row>
        <row r="17805">
          <cell r="M17805">
            <v>1</v>
          </cell>
          <cell r="N17805">
            <v>219178</v>
          </cell>
        </row>
        <row r="17806">
          <cell r="M17806">
            <v>1</v>
          </cell>
          <cell r="N17806">
            <v>219251</v>
          </cell>
        </row>
        <row r="17807">
          <cell r="M17807">
            <v>1</v>
          </cell>
          <cell r="N17807">
            <v>219251</v>
          </cell>
        </row>
        <row r="17808">
          <cell r="M17808">
            <v>1</v>
          </cell>
          <cell r="N17808">
            <v>219251</v>
          </cell>
        </row>
        <row r="17809">
          <cell r="M17809">
            <v>1</v>
          </cell>
          <cell r="N17809">
            <v>219251</v>
          </cell>
        </row>
        <row r="17810">
          <cell r="M17810">
            <v>1</v>
          </cell>
          <cell r="N17810">
            <v>219251</v>
          </cell>
        </row>
        <row r="17811">
          <cell r="M17811">
            <v>1</v>
          </cell>
          <cell r="N17811">
            <v>219309</v>
          </cell>
        </row>
        <row r="17812">
          <cell r="M17812">
            <v>1</v>
          </cell>
          <cell r="N17812">
            <v>219309</v>
          </cell>
        </row>
        <row r="17813">
          <cell r="M17813">
            <v>1</v>
          </cell>
          <cell r="N17813">
            <v>219309</v>
          </cell>
        </row>
        <row r="17814">
          <cell r="M17814">
            <v>1</v>
          </cell>
          <cell r="N17814">
            <v>219309</v>
          </cell>
        </row>
        <row r="17815">
          <cell r="M17815">
            <v>1</v>
          </cell>
          <cell r="N17815">
            <v>219309</v>
          </cell>
        </row>
        <row r="17816">
          <cell r="M17816">
            <v>1</v>
          </cell>
          <cell r="N17816">
            <v>219309</v>
          </cell>
        </row>
        <row r="17817">
          <cell r="M17817">
            <v>1</v>
          </cell>
          <cell r="N17817">
            <v>219309</v>
          </cell>
        </row>
        <row r="17818">
          <cell r="M17818">
            <v>1</v>
          </cell>
          <cell r="N17818">
            <v>219479</v>
          </cell>
        </row>
        <row r="17819">
          <cell r="M17819">
            <v>1</v>
          </cell>
          <cell r="N17819">
            <v>219479</v>
          </cell>
        </row>
        <row r="17820">
          <cell r="M17820">
            <v>1</v>
          </cell>
          <cell r="N17820">
            <v>218402</v>
          </cell>
        </row>
        <row r="17821">
          <cell r="M17821">
            <v>1</v>
          </cell>
          <cell r="N17821">
            <v>218402</v>
          </cell>
        </row>
        <row r="17822">
          <cell r="M17822">
            <v>1</v>
          </cell>
          <cell r="N17822">
            <v>218402</v>
          </cell>
        </row>
        <row r="17823">
          <cell r="M17823">
            <v>1</v>
          </cell>
          <cell r="N17823">
            <v>218402</v>
          </cell>
        </row>
        <row r="17824">
          <cell r="M17824">
            <v>1</v>
          </cell>
          <cell r="N17824">
            <v>218402</v>
          </cell>
        </row>
        <row r="17825">
          <cell r="M17825">
            <v>1</v>
          </cell>
          <cell r="N17825">
            <v>218402</v>
          </cell>
        </row>
        <row r="17826">
          <cell r="M17826">
            <v>1</v>
          </cell>
          <cell r="N17826">
            <v>218402</v>
          </cell>
        </row>
        <row r="17827">
          <cell r="M17827">
            <v>1</v>
          </cell>
          <cell r="N17827">
            <v>218402</v>
          </cell>
        </row>
        <row r="17828">
          <cell r="M17828">
            <v>1</v>
          </cell>
          <cell r="N17828">
            <v>218402</v>
          </cell>
        </row>
        <row r="17829">
          <cell r="M17829">
            <v>1</v>
          </cell>
          <cell r="N17829">
            <v>218609</v>
          </cell>
        </row>
        <row r="17830">
          <cell r="M17830">
            <v>1</v>
          </cell>
          <cell r="N17830">
            <v>218609</v>
          </cell>
        </row>
        <row r="17831">
          <cell r="M17831">
            <v>1</v>
          </cell>
          <cell r="N17831">
            <v>218609</v>
          </cell>
        </row>
        <row r="17832">
          <cell r="M17832">
            <v>1</v>
          </cell>
          <cell r="N17832">
            <v>218609</v>
          </cell>
        </row>
        <row r="17833">
          <cell r="M17833">
            <v>1</v>
          </cell>
          <cell r="N17833">
            <v>218609</v>
          </cell>
        </row>
        <row r="17834">
          <cell r="M17834">
            <v>1</v>
          </cell>
          <cell r="N17834">
            <v>218609</v>
          </cell>
        </row>
        <row r="17835">
          <cell r="M17835">
            <v>1</v>
          </cell>
          <cell r="N17835">
            <v>218609</v>
          </cell>
        </row>
        <row r="17836">
          <cell r="M17836">
            <v>1</v>
          </cell>
          <cell r="N17836">
            <v>218609</v>
          </cell>
        </row>
        <row r="17837">
          <cell r="M17837">
            <v>1</v>
          </cell>
          <cell r="N17837">
            <v>218609</v>
          </cell>
        </row>
        <row r="17838">
          <cell r="M17838">
            <v>1</v>
          </cell>
          <cell r="N17838">
            <v>218609</v>
          </cell>
        </row>
        <row r="17839">
          <cell r="M17839">
            <v>1</v>
          </cell>
          <cell r="N17839">
            <v>218637</v>
          </cell>
        </row>
        <row r="17840">
          <cell r="M17840">
            <v>1</v>
          </cell>
          <cell r="N17840">
            <v>218637</v>
          </cell>
        </row>
        <row r="17841">
          <cell r="M17841">
            <v>1</v>
          </cell>
          <cell r="N17841">
            <v>218637</v>
          </cell>
        </row>
        <row r="17842">
          <cell r="M17842">
            <v>1</v>
          </cell>
          <cell r="N17842">
            <v>218637</v>
          </cell>
        </row>
        <row r="17843">
          <cell r="M17843">
            <v>1</v>
          </cell>
          <cell r="N17843">
            <v>218637</v>
          </cell>
        </row>
        <row r="17844">
          <cell r="M17844">
            <v>1</v>
          </cell>
          <cell r="N17844">
            <v>218637</v>
          </cell>
        </row>
        <row r="17845">
          <cell r="M17845">
            <v>1</v>
          </cell>
          <cell r="N17845">
            <v>218637</v>
          </cell>
        </row>
        <row r="17846">
          <cell r="M17846">
            <v>1</v>
          </cell>
          <cell r="N17846">
            <v>218637</v>
          </cell>
        </row>
        <row r="17847">
          <cell r="M17847">
            <v>1</v>
          </cell>
          <cell r="N17847">
            <v>218949</v>
          </cell>
        </row>
        <row r="17848">
          <cell r="M17848">
            <v>1</v>
          </cell>
          <cell r="N17848">
            <v>218949</v>
          </cell>
        </row>
        <row r="17849">
          <cell r="M17849">
            <v>1</v>
          </cell>
          <cell r="N17849">
            <v>218949</v>
          </cell>
        </row>
        <row r="17850">
          <cell r="M17850">
            <v>1</v>
          </cell>
          <cell r="N17850">
            <v>218949</v>
          </cell>
        </row>
        <row r="17851">
          <cell r="M17851">
            <v>1</v>
          </cell>
          <cell r="N17851">
            <v>218949</v>
          </cell>
        </row>
        <row r="17852">
          <cell r="M17852">
            <v>1</v>
          </cell>
          <cell r="N17852">
            <v>218949</v>
          </cell>
        </row>
        <row r="17853">
          <cell r="M17853">
            <v>1</v>
          </cell>
          <cell r="N17853">
            <v>219004</v>
          </cell>
        </row>
        <row r="17854">
          <cell r="M17854">
            <v>1</v>
          </cell>
          <cell r="N17854">
            <v>219004</v>
          </cell>
        </row>
        <row r="17855">
          <cell r="M17855">
            <v>1</v>
          </cell>
          <cell r="N17855">
            <v>219004</v>
          </cell>
        </row>
        <row r="17856">
          <cell r="M17856">
            <v>1</v>
          </cell>
          <cell r="N17856">
            <v>219004</v>
          </cell>
        </row>
        <row r="17857">
          <cell r="M17857">
            <v>1</v>
          </cell>
          <cell r="N17857">
            <v>219004</v>
          </cell>
        </row>
        <row r="17858">
          <cell r="M17858">
            <v>1</v>
          </cell>
          <cell r="N17858">
            <v>219004</v>
          </cell>
        </row>
        <row r="17859">
          <cell r="M17859">
            <v>1</v>
          </cell>
          <cell r="N17859">
            <v>219004</v>
          </cell>
        </row>
        <row r="17860">
          <cell r="M17860">
            <v>1</v>
          </cell>
          <cell r="N17860">
            <v>219004</v>
          </cell>
        </row>
        <row r="17861">
          <cell r="M17861">
            <v>1</v>
          </cell>
          <cell r="N17861">
            <v>219041</v>
          </cell>
        </row>
        <row r="17862">
          <cell r="M17862">
            <v>1</v>
          </cell>
          <cell r="N17862">
            <v>219041</v>
          </cell>
        </row>
        <row r="17863">
          <cell r="M17863">
            <v>1</v>
          </cell>
          <cell r="N17863">
            <v>219041</v>
          </cell>
        </row>
        <row r="17864">
          <cell r="M17864">
            <v>2</v>
          </cell>
          <cell r="N17864">
            <v>219092</v>
          </cell>
        </row>
        <row r="17865">
          <cell r="M17865">
            <v>2</v>
          </cell>
          <cell r="N17865">
            <v>219092</v>
          </cell>
        </row>
        <row r="17866">
          <cell r="M17866">
            <v>2</v>
          </cell>
          <cell r="N17866">
            <v>219092</v>
          </cell>
        </row>
        <row r="17867">
          <cell r="M17867">
            <v>2</v>
          </cell>
          <cell r="N17867">
            <v>219092</v>
          </cell>
        </row>
        <row r="17868">
          <cell r="M17868">
            <v>2</v>
          </cell>
          <cell r="N17868">
            <v>219092</v>
          </cell>
        </row>
        <row r="17869">
          <cell r="M17869">
            <v>2</v>
          </cell>
          <cell r="N17869">
            <v>219092</v>
          </cell>
        </row>
        <row r="17870">
          <cell r="M17870">
            <v>2</v>
          </cell>
          <cell r="N17870">
            <v>219092</v>
          </cell>
        </row>
        <row r="17871">
          <cell r="M17871">
            <v>2</v>
          </cell>
          <cell r="N17871">
            <v>219142</v>
          </cell>
        </row>
        <row r="17872">
          <cell r="M17872">
            <v>2</v>
          </cell>
          <cell r="N17872">
            <v>219142</v>
          </cell>
        </row>
        <row r="17873">
          <cell r="M17873">
            <v>2</v>
          </cell>
          <cell r="N17873">
            <v>219142</v>
          </cell>
        </row>
        <row r="17874">
          <cell r="M17874">
            <v>1</v>
          </cell>
          <cell r="N17874">
            <v>219179</v>
          </cell>
        </row>
        <row r="17875">
          <cell r="M17875">
            <v>1</v>
          </cell>
          <cell r="N17875">
            <v>219179</v>
          </cell>
        </row>
        <row r="17876">
          <cell r="M17876">
            <v>1</v>
          </cell>
          <cell r="N17876">
            <v>219252</v>
          </cell>
        </row>
        <row r="17877">
          <cell r="M17877">
            <v>1</v>
          </cell>
          <cell r="N17877">
            <v>219252</v>
          </cell>
        </row>
        <row r="17878">
          <cell r="M17878">
            <v>1</v>
          </cell>
          <cell r="N17878">
            <v>219252</v>
          </cell>
        </row>
        <row r="17879">
          <cell r="M17879">
            <v>1</v>
          </cell>
          <cell r="N17879">
            <v>219252</v>
          </cell>
        </row>
        <row r="17880">
          <cell r="M17880">
            <v>1</v>
          </cell>
          <cell r="N17880">
            <v>219252</v>
          </cell>
        </row>
        <row r="17881">
          <cell r="M17881">
            <v>1</v>
          </cell>
          <cell r="N17881">
            <v>219310</v>
          </cell>
        </row>
        <row r="17882">
          <cell r="M17882">
            <v>1</v>
          </cell>
          <cell r="N17882">
            <v>219310</v>
          </cell>
        </row>
        <row r="17883">
          <cell r="M17883">
            <v>1</v>
          </cell>
          <cell r="N17883">
            <v>219310</v>
          </cell>
        </row>
        <row r="17884">
          <cell r="M17884">
            <v>1</v>
          </cell>
          <cell r="N17884">
            <v>219310</v>
          </cell>
        </row>
        <row r="17885">
          <cell r="M17885">
            <v>1</v>
          </cell>
          <cell r="N17885">
            <v>219310</v>
          </cell>
        </row>
        <row r="17886">
          <cell r="M17886">
            <v>1</v>
          </cell>
          <cell r="N17886">
            <v>219310</v>
          </cell>
        </row>
        <row r="17887">
          <cell r="M17887">
            <v>1</v>
          </cell>
          <cell r="N17887">
            <v>219310</v>
          </cell>
        </row>
        <row r="17888">
          <cell r="M17888">
            <v>1</v>
          </cell>
          <cell r="N17888">
            <v>219310</v>
          </cell>
        </row>
        <row r="17889">
          <cell r="M17889">
            <v>1</v>
          </cell>
          <cell r="N17889">
            <v>219310</v>
          </cell>
        </row>
        <row r="17890">
          <cell r="M17890">
            <v>1</v>
          </cell>
          <cell r="N17890">
            <v>219310</v>
          </cell>
        </row>
        <row r="17891">
          <cell r="M17891">
            <v>1</v>
          </cell>
          <cell r="N17891">
            <v>219310</v>
          </cell>
        </row>
        <row r="17892">
          <cell r="M17892">
            <v>1</v>
          </cell>
          <cell r="N17892">
            <v>219481</v>
          </cell>
        </row>
        <row r="17893">
          <cell r="M17893">
            <v>1</v>
          </cell>
          <cell r="N17893">
            <v>219481</v>
          </cell>
        </row>
        <row r="17894">
          <cell r="M17894">
            <v>1</v>
          </cell>
          <cell r="N17894">
            <v>219481</v>
          </cell>
        </row>
        <row r="17895">
          <cell r="M17895">
            <v>1</v>
          </cell>
          <cell r="N17895">
            <v>219481</v>
          </cell>
        </row>
        <row r="17896">
          <cell r="M17896">
            <v>1</v>
          </cell>
          <cell r="N17896">
            <v>219481</v>
          </cell>
        </row>
        <row r="17897">
          <cell r="M17897">
            <v>1</v>
          </cell>
          <cell r="N17897">
            <v>219481</v>
          </cell>
        </row>
        <row r="17898">
          <cell r="M17898">
            <v>1</v>
          </cell>
          <cell r="N17898">
            <v>219481</v>
          </cell>
        </row>
        <row r="17899">
          <cell r="M17899">
            <v>1</v>
          </cell>
          <cell r="N17899">
            <v>219481</v>
          </cell>
        </row>
        <row r="17900">
          <cell r="M17900">
            <v>1</v>
          </cell>
          <cell r="N17900">
            <v>219481</v>
          </cell>
        </row>
        <row r="17901">
          <cell r="M17901">
            <v>1</v>
          </cell>
          <cell r="N17901">
            <v>219481</v>
          </cell>
        </row>
        <row r="17902">
          <cell r="M17902">
            <v>1</v>
          </cell>
          <cell r="N17902">
            <v>219481</v>
          </cell>
        </row>
        <row r="17903">
          <cell r="M17903">
            <v>1</v>
          </cell>
          <cell r="N17903">
            <v>219481</v>
          </cell>
        </row>
        <row r="17904">
          <cell r="M17904">
            <v>1</v>
          </cell>
          <cell r="N17904">
            <v>220533</v>
          </cell>
        </row>
        <row r="17905">
          <cell r="M17905">
            <v>1</v>
          </cell>
          <cell r="N17905">
            <v>220533</v>
          </cell>
        </row>
        <row r="17906">
          <cell r="M17906">
            <v>1</v>
          </cell>
          <cell r="N17906">
            <v>220533</v>
          </cell>
        </row>
        <row r="17907">
          <cell r="M17907">
            <v>1</v>
          </cell>
          <cell r="N17907">
            <v>220533</v>
          </cell>
        </row>
        <row r="17908">
          <cell r="M17908">
            <v>1</v>
          </cell>
          <cell r="N17908">
            <v>220533</v>
          </cell>
        </row>
        <row r="17909">
          <cell r="M17909">
            <v>1</v>
          </cell>
          <cell r="N17909">
            <v>220533</v>
          </cell>
        </row>
        <row r="17910">
          <cell r="M17910">
            <v>1</v>
          </cell>
          <cell r="N17910">
            <v>220533</v>
          </cell>
        </row>
        <row r="17911">
          <cell r="M17911">
            <v>1</v>
          </cell>
          <cell r="N17911">
            <v>220533</v>
          </cell>
        </row>
        <row r="17912">
          <cell r="M17912">
            <v>1</v>
          </cell>
          <cell r="N17912">
            <v>218680</v>
          </cell>
        </row>
        <row r="17913">
          <cell r="M17913">
            <v>1</v>
          </cell>
          <cell r="N17913">
            <v>218680</v>
          </cell>
        </row>
        <row r="17914">
          <cell r="M17914">
            <v>1</v>
          </cell>
          <cell r="N17914">
            <v>218680</v>
          </cell>
        </row>
        <row r="17915">
          <cell r="M17915">
            <v>1</v>
          </cell>
          <cell r="N17915">
            <v>218680</v>
          </cell>
        </row>
        <row r="17916">
          <cell r="M17916">
            <v>1</v>
          </cell>
          <cell r="N17916">
            <v>218680</v>
          </cell>
        </row>
        <row r="17917">
          <cell r="M17917">
            <v>1</v>
          </cell>
          <cell r="N17917">
            <v>218843</v>
          </cell>
        </row>
        <row r="17918">
          <cell r="M17918">
            <v>1</v>
          </cell>
          <cell r="N17918">
            <v>218843</v>
          </cell>
        </row>
        <row r="17919">
          <cell r="M17919">
            <v>1</v>
          </cell>
          <cell r="N17919">
            <v>218872</v>
          </cell>
        </row>
        <row r="17920">
          <cell r="M17920">
            <v>1</v>
          </cell>
          <cell r="N17920">
            <v>218872</v>
          </cell>
        </row>
        <row r="17921">
          <cell r="M17921">
            <v>1</v>
          </cell>
          <cell r="N17921">
            <v>219018</v>
          </cell>
        </row>
        <row r="17922">
          <cell r="M17922">
            <v>1</v>
          </cell>
          <cell r="N17922">
            <v>219018</v>
          </cell>
        </row>
        <row r="17923">
          <cell r="M17923">
            <v>1</v>
          </cell>
          <cell r="N17923">
            <v>219080</v>
          </cell>
        </row>
        <row r="17924">
          <cell r="M17924">
            <v>1</v>
          </cell>
          <cell r="N17924">
            <v>219080</v>
          </cell>
        </row>
        <row r="17925">
          <cell r="M17925">
            <v>1</v>
          </cell>
          <cell r="N17925">
            <v>219080</v>
          </cell>
        </row>
        <row r="17926">
          <cell r="M17926">
            <v>1</v>
          </cell>
          <cell r="N17926">
            <v>219080</v>
          </cell>
        </row>
        <row r="17927">
          <cell r="M17927">
            <v>1</v>
          </cell>
          <cell r="N17927">
            <v>219111</v>
          </cell>
        </row>
        <row r="17928">
          <cell r="M17928">
            <v>1</v>
          </cell>
          <cell r="N17928">
            <v>219269</v>
          </cell>
        </row>
        <row r="17929">
          <cell r="M17929">
            <v>1</v>
          </cell>
          <cell r="N17929">
            <v>219269</v>
          </cell>
        </row>
        <row r="17930">
          <cell r="M17930">
            <v>1</v>
          </cell>
          <cell r="N17930">
            <v>219325</v>
          </cell>
        </row>
        <row r="17931">
          <cell r="M17931">
            <v>1</v>
          </cell>
          <cell r="N17931">
            <v>219325</v>
          </cell>
        </row>
        <row r="17932">
          <cell r="M17932">
            <v>1</v>
          </cell>
          <cell r="N17932">
            <v>219325</v>
          </cell>
        </row>
        <row r="17933">
          <cell r="M17933">
            <v>1</v>
          </cell>
          <cell r="N17933" t="str">
            <v>-</v>
          </cell>
        </row>
        <row r="17934">
          <cell r="M17934">
            <v>1</v>
          </cell>
          <cell r="N17934" t="str">
            <v>-</v>
          </cell>
        </row>
        <row r="17935">
          <cell r="M17935">
            <v>2</v>
          </cell>
          <cell r="N17935" t="str">
            <v>-</v>
          </cell>
        </row>
        <row r="17936">
          <cell r="M17936">
            <v>1</v>
          </cell>
          <cell r="N17936">
            <v>218742</v>
          </cell>
        </row>
        <row r="17937">
          <cell r="M17937">
            <v>1</v>
          </cell>
          <cell r="N17937">
            <v>218951</v>
          </cell>
        </row>
        <row r="17938">
          <cell r="M17938">
            <v>1</v>
          </cell>
          <cell r="N17938">
            <v>219019</v>
          </cell>
        </row>
        <row r="17939">
          <cell r="M17939">
            <v>1</v>
          </cell>
          <cell r="N17939">
            <v>219019</v>
          </cell>
        </row>
        <row r="17940">
          <cell r="M17940">
            <v>1</v>
          </cell>
          <cell r="N17940">
            <v>219081</v>
          </cell>
        </row>
        <row r="17941">
          <cell r="M17941">
            <v>1</v>
          </cell>
          <cell r="N17941">
            <v>219081</v>
          </cell>
        </row>
        <row r="17942">
          <cell r="M17942">
            <v>1</v>
          </cell>
          <cell r="N17942">
            <v>219081</v>
          </cell>
        </row>
        <row r="17943">
          <cell r="M17943">
            <v>2</v>
          </cell>
          <cell r="N17943">
            <v>219112</v>
          </cell>
        </row>
        <row r="17944">
          <cell r="M17944">
            <v>2</v>
          </cell>
          <cell r="N17944">
            <v>219157</v>
          </cell>
        </row>
        <row r="17945">
          <cell r="M17945">
            <v>2</v>
          </cell>
          <cell r="N17945">
            <v>219157</v>
          </cell>
        </row>
        <row r="17946">
          <cell r="M17946">
            <v>2</v>
          </cell>
          <cell r="N17946">
            <v>219157</v>
          </cell>
        </row>
        <row r="17947">
          <cell r="M17947">
            <v>2</v>
          </cell>
          <cell r="N17947">
            <v>219157</v>
          </cell>
        </row>
        <row r="17948">
          <cell r="M17948">
            <v>1</v>
          </cell>
          <cell r="N17948">
            <v>219198</v>
          </cell>
        </row>
        <row r="17949">
          <cell r="M17949">
            <v>1</v>
          </cell>
          <cell r="N17949">
            <v>219198</v>
          </cell>
        </row>
        <row r="17950">
          <cell r="M17950">
            <v>1</v>
          </cell>
          <cell r="N17950">
            <v>219230</v>
          </cell>
        </row>
        <row r="17951">
          <cell r="M17951">
            <v>1</v>
          </cell>
          <cell r="N17951">
            <v>219230</v>
          </cell>
        </row>
        <row r="17952">
          <cell r="M17952">
            <v>1</v>
          </cell>
          <cell r="N17952">
            <v>219230</v>
          </cell>
        </row>
        <row r="17953">
          <cell r="M17953">
            <v>1</v>
          </cell>
          <cell r="N17953">
            <v>219270</v>
          </cell>
        </row>
        <row r="17954">
          <cell r="M17954">
            <v>1</v>
          </cell>
          <cell r="N17954">
            <v>219270</v>
          </cell>
        </row>
        <row r="17955">
          <cell r="M17955">
            <v>1</v>
          </cell>
          <cell r="N17955">
            <v>219270</v>
          </cell>
        </row>
        <row r="17956">
          <cell r="M17956">
            <v>1</v>
          </cell>
          <cell r="N17956">
            <v>219270</v>
          </cell>
        </row>
        <row r="17957">
          <cell r="M17957">
            <v>1</v>
          </cell>
          <cell r="N17957">
            <v>219270</v>
          </cell>
        </row>
        <row r="17958">
          <cell r="M17958">
            <v>1</v>
          </cell>
          <cell r="N17958">
            <v>219326</v>
          </cell>
        </row>
        <row r="17959">
          <cell r="M17959">
            <v>1</v>
          </cell>
          <cell r="N17959">
            <v>219326</v>
          </cell>
        </row>
        <row r="17960">
          <cell r="M17960">
            <v>1</v>
          </cell>
          <cell r="N17960">
            <v>219326</v>
          </cell>
        </row>
        <row r="17961">
          <cell r="M17961">
            <v>1</v>
          </cell>
          <cell r="N17961">
            <v>218655</v>
          </cell>
        </row>
        <row r="17962">
          <cell r="M17962">
            <v>1</v>
          </cell>
          <cell r="N17962">
            <v>218736</v>
          </cell>
        </row>
        <row r="17963">
          <cell r="M17963">
            <v>1</v>
          </cell>
          <cell r="N17963">
            <v>218743</v>
          </cell>
        </row>
        <row r="17964">
          <cell r="M17964">
            <v>1</v>
          </cell>
          <cell r="N17964">
            <v>218743</v>
          </cell>
        </row>
        <row r="17965">
          <cell r="M17965">
            <v>1</v>
          </cell>
          <cell r="N17965">
            <v>218844</v>
          </cell>
        </row>
        <row r="17966">
          <cell r="M17966">
            <v>1</v>
          </cell>
          <cell r="N17966">
            <v>218844</v>
          </cell>
        </row>
        <row r="17967">
          <cell r="M17967">
            <v>1</v>
          </cell>
          <cell r="N17967">
            <v>218844</v>
          </cell>
        </row>
        <row r="17968">
          <cell r="M17968">
            <v>1</v>
          </cell>
          <cell r="N17968">
            <v>218873</v>
          </cell>
        </row>
        <row r="17969">
          <cell r="M17969">
            <v>1</v>
          </cell>
          <cell r="N17969">
            <v>218873</v>
          </cell>
        </row>
        <row r="17970">
          <cell r="M17970">
            <v>1</v>
          </cell>
          <cell r="N17970">
            <v>218873</v>
          </cell>
        </row>
        <row r="17971">
          <cell r="M17971">
            <v>1</v>
          </cell>
          <cell r="N17971">
            <v>218950</v>
          </cell>
        </row>
        <row r="17972">
          <cell r="M17972">
            <v>1</v>
          </cell>
          <cell r="N17972">
            <v>218950</v>
          </cell>
        </row>
        <row r="17973">
          <cell r="M17973">
            <v>1</v>
          </cell>
          <cell r="N17973">
            <v>218950</v>
          </cell>
        </row>
        <row r="17974">
          <cell r="M17974">
            <v>1</v>
          </cell>
          <cell r="N17974">
            <v>218600</v>
          </cell>
        </row>
        <row r="17975">
          <cell r="M17975">
            <v>1</v>
          </cell>
          <cell r="N17975">
            <v>218600</v>
          </cell>
        </row>
        <row r="17976">
          <cell r="M17976">
            <v>2</v>
          </cell>
          <cell r="N17976">
            <v>218683</v>
          </cell>
        </row>
        <row r="17977">
          <cell r="M17977">
            <v>2</v>
          </cell>
          <cell r="N17977">
            <v>218683</v>
          </cell>
        </row>
        <row r="17978">
          <cell r="M17978">
            <v>2</v>
          </cell>
          <cell r="N17978">
            <v>218683</v>
          </cell>
        </row>
        <row r="17979">
          <cell r="M17979">
            <v>2</v>
          </cell>
          <cell r="N17979">
            <v>218683</v>
          </cell>
        </row>
        <row r="17980">
          <cell r="M17980">
            <v>2</v>
          </cell>
          <cell r="N17980">
            <v>218683</v>
          </cell>
        </row>
        <row r="17981">
          <cell r="M17981">
            <v>2</v>
          </cell>
          <cell r="N17981">
            <v>218685</v>
          </cell>
        </row>
        <row r="17982">
          <cell r="M17982">
            <v>3</v>
          </cell>
          <cell r="N17982">
            <v>218698</v>
          </cell>
        </row>
        <row r="17983">
          <cell r="M17983">
            <v>5</v>
          </cell>
          <cell r="N17983">
            <v>218701</v>
          </cell>
        </row>
        <row r="17984">
          <cell r="M17984">
            <v>3</v>
          </cell>
          <cell r="N17984">
            <v>218718</v>
          </cell>
        </row>
        <row r="17985">
          <cell r="M17985">
            <v>3</v>
          </cell>
          <cell r="N17985">
            <v>218718</v>
          </cell>
        </row>
        <row r="17986">
          <cell r="M17986">
            <v>3</v>
          </cell>
          <cell r="N17986">
            <v>218723</v>
          </cell>
        </row>
        <row r="17987">
          <cell r="M17987">
            <v>5</v>
          </cell>
          <cell r="N17987">
            <v>218780</v>
          </cell>
        </row>
        <row r="17988">
          <cell r="M17988">
            <v>1</v>
          </cell>
          <cell r="N17988">
            <v>218808</v>
          </cell>
        </row>
        <row r="17989">
          <cell r="M17989">
            <v>1</v>
          </cell>
          <cell r="N17989">
            <v>218808</v>
          </cell>
        </row>
        <row r="17990">
          <cell r="M17990">
            <v>1</v>
          </cell>
          <cell r="N17990">
            <v>218808</v>
          </cell>
        </row>
        <row r="17991">
          <cell r="M17991">
            <v>1</v>
          </cell>
          <cell r="N17991">
            <v>218808</v>
          </cell>
        </row>
        <row r="17992">
          <cell r="M17992">
            <v>1</v>
          </cell>
          <cell r="N17992">
            <v>218808</v>
          </cell>
        </row>
        <row r="17993">
          <cell r="M17993">
            <v>1</v>
          </cell>
          <cell r="N17993">
            <v>218808</v>
          </cell>
        </row>
        <row r="17994">
          <cell r="M17994">
            <v>1</v>
          </cell>
          <cell r="N17994">
            <v>218916</v>
          </cell>
        </row>
        <row r="17995">
          <cell r="M17995">
            <v>1</v>
          </cell>
          <cell r="N17995">
            <v>218916</v>
          </cell>
        </row>
        <row r="17996">
          <cell r="M17996">
            <v>1</v>
          </cell>
          <cell r="N17996">
            <v>218975</v>
          </cell>
        </row>
        <row r="17997">
          <cell r="M17997">
            <v>1</v>
          </cell>
          <cell r="N17997">
            <v>218975</v>
          </cell>
        </row>
        <row r="17998">
          <cell r="M17998">
            <v>1</v>
          </cell>
          <cell r="N17998">
            <v>218975</v>
          </cell>
        </row>
        <row r="17999">
          <cell r="M17999">
            <v>1</v>
          </cell>
          <cell r="N17999">
            <v>218998</v>
          </cell>
        </row>
        <row r="18000">
          <cell r="M18000">
            <v>1</v>
          </cell>
          <cell r="N18000">
            <v>218998</v>
          </cell>
        </row>
        <row r="18001">
          <cell r="M18001">
            <v>1</v>
          </cell>
          <cell r="N18001">
            <v>218998</v>
          </cell>
        </row>
        <row r="18002">
          <cell r="M18002">
            <v>1</v>
          </cell>
          <cell r="N18002">
            <v>218998</v>
          </cell>
        </row>
        <row r="18003">
          <cell r="M18003">
            <v>1</v>
          </cell>
          <cell r="N18003">
            <v>218998</v>
          </cell>
        </row>
        <row r="18004">
          <cell r="M18004">
            <v>1</v>
          </cell>
          <cell r="N18004">
            <v>219066</v>
          </cell>
        </row>
        <row r="18005">
          <cell r="M18005">
            <v>1</v>
          </cell>
          <cell r="N18005">
            <v>219066</v>
          </cell>
        </row>
        <row r="18006">
          <cell r="M18006">
            <v>1</v>
          </cell>
          <cell r="N18006">
            <v>219066</v>
          </cell>
        </row>
        <row r="18007">
          <cell r="M18007">
            <v>1</v>
          </cell>
          <cell r="N18007">
            <v>219066</v>
          </cell>
        </row>
        <row r="18008">
          <cell r="M18008">
            <v>1</v>
          </cell>
          <cell r="N18008">
            <v>219066</v>
          </cell>
        </row>
        <row r="18009">
          <cell r="M18009">
            <v>1</v>
          </cell>
          <cell r="N18009">
            <v>219066</v>
          </cell>
        </row>
        <row r="18010">
          <cell r="M18010">
            <v>1</v>
          </cell>
          <cell r="N18010">
            <v>219066</v>
          </cell>
        </row>
        <row r="18011">
          <cell r="M18011">
            <v>1</v>
          </cell>
          <cell r="N18011">
            <v>219066</v>
          </cell>
        </row>
        <row r="18012">
          <cell r="M18012">
            <v>1</v>
          </cell>
          <cell r="N18012">
            <v>219066</v>
          </cell>
        </row>
        <row r="18013">
          <cell r="M18013">
            <v>1</v>
          </cell>
          <cell r="N18013">
            <v>219066</v>
          </cell>
        </row>
        <row r="18014">
          <cell r="M18014">
            <v>1</v>
          </cell>
          <cell r="N18014">
            <v>219066</v>
          </cell>
        </row>
        <row r="18015">
          <cell r="M18015">
            <v>1</v>
          </cell>
          <cell r="N18015">
            <v>219066</v>
          </cell>
        </row>
        <row r="18016">
          <cell r="M18016">
            <v>1</v>
          </cell>
          <cell r="N18016">
            <v>219066</v>
          </cell>
        </row>
        <row r="18017">
          <cell r="M18017">
            <v>1</v>
          </cell>
          <cell r="N18017">
            <v>219066</v>
          </cell>
        </row>
        <row r="18018">
          <cell r="M18018">
            <v>1</v>
          </cell>
          <cell r="N18018">
            <v>219066</v>
          </cell>
        </row>
        <row r="18019">
          <cell r="M18019">
            <v>1</v>
          </cell>
          <cell r="N18019">
            <v>219066</v>
          </cell>
        </row>
        <row r="18020">
          <cell r="M18020">
            <v>2</v>
          </cell>
          <cell r="N18020">
            <v>219103</v>
          </cell>
        </row>
        <row r="18021">
          <cell r="M18021">
            <v>2</v>
          </cell>
          <cell r="N18021">
            <v>219103</v>
          </cell>
        </row>
        <row r="18022">
          <cell r="M18022">
            <v>2</v>
          </cell>
          <cell r="N18022">
            <v>219103</v>
          </cell>
        </row>
        <row r="18023">
          <cell r="M18023">
            <v>2</v>
          </cell>
          <cell r="N18023">
            <v>219103</v>
          </cell>
        </row>
        <row r="18024">
          <cell r="M18024">
            <v>2</v>
          </cell>
          <cell r="N18024">
            <v>219150</v>
          </cell>
        </row>
        <row r="18025">
          <cell r="M18025">
            <v>2</v>
          </cell>
          <cell r="N18025">
            <v>219150</v>
          </cell>
        </row>
        <row r="18026">
          <cell r="M18026">
            <v>2</v>
          </cell>
          <cell r="N18026">
            <v>219150</v>
          </cell>
        </row>
        <row r="18027">
          <cell r="M18027">
            <v>2</v>
          </cell>
          <cell r="N18027">
            <v>219150</v>
          </cell>
        </row>
        <row r="18028">
          <cell r="M18028">
            <v>1</v>
          </cell>
          <cell r="N18028">
            <v>219171</v>
          </cell>
        </row>
        <row r="18029">
          <cell r="M18029">
            <v>1</v>
          </cell>
          <cell r="N18029">
            <v>219171</v>
          </cell>
        </row>
        <row r="18030">
          <cell r="M18030">
            <v>1</v>
          </cell>
          <cell r="N18030">
            <v>219244</v>
          </cell>
        </row>
        <row r="18031">
          <cell r="M18031">
            <v>1</v>
          </cell>
          <cell r="N18031">
            <v>219244</v>
          </cell>
        </row>
        <row r="18032">
          <cell r="M18032">
            <v>1</v>
          </cell>
          <cell r="N18032">
            <v>219244</v>
          </cell>
        </row>
        <row r="18033">
          <cell r="M18033">
            <v>1</v>
          </cell>
          <cell r="N18033">
            <v>219244</v>
          </cell>
        </row>
        <row r="18034">
          <cell r="M18034">
            <v>1</v>
          </cell>
          <cell r="N18034">
            <v>219244</v>
          </cell>
        </row>
        <row r="18035">
          <cell r="M18035">
            <v>1</v>
          </cell>
          <cell r="N18035">
            <v>219302</v>
          </cell>
        </row>
        <row r="18036">
          <cell r="M18036">
            <v>1</v>
          </cell>
          <cell r="N18036">
            <v>219302</v>
          </cell>
        </row>
        <row r="18037">
          <cell r="M18037">
            <v>1</v>
          </cell>
          <cell r="N18037">
            <v>219302</v>
          </cell>
        </row>
        <row r="18038">
          <cell r="M18038">
            <v>1</v>
          </cell>
          <cell r="N18038">
            <v>219302</v>
          </cell>
        </row>
        <row r="18039">
          <cell r="M18039">
            <v>1</v>
          </cell>
          <cell r="N18039">
            <v>219302</v>
          </cell>
        </row>
        <row r="18040">
          <cell r="M18040">
            <v>1</v>
          </cell>
          <cell r="N18040">
            <v>219302</v>
          </cell>
        </row>
        <row r="18041">
          <cell r="M18041">
            <v>1</v>
          </cell>
          <cell r="N18041">
            <v>219302</v>
          </cell>
        </row>
        <row r="18042">
          <cell r="M18042">
            <v>1</v>
          </cell>
          <cell r="N18042">
            <v>219302</v>
          </cell>
        </row>
        <row r="18043">
          <cell r="M18043">
            <v>1</v>
          </cell>
          <cell r="N18043">
            <v>219302</v>
          </cell>
        </row>
        <row r="18044">
          <cell r="M18044">
            <v>1</v>
          </cell>
          <cell r="N18044">
            <v>219302</v>
          </cell>
        </row>
        <row r="18045">
          <cell r="M18045">
            <v>1</v>
          </cell>
          <cell r="N18045">
            <v>219302</v>
          </cell>
        </row>
        <row r="18046">
          <cell r="M18046">
            <v>1</v>
          </cell>
          <cell r="N18046">
            <v>219302</v>
          </cell>
        </row>
        <row r="18047">
          <cell r="M18047">
            <v>1</v>
          </cell>
          <cell r="N18047" t="str">
            <v>-</v>
          </cell>
        </row>
        <row r="18048">
          <cell r="M18048">
            <v>1</v>
          </cell>
          <cell r="N18048">
            <v>218601</v>
          </cell>
        </row>
        <row r="18049">
          <cell r="M18049">
            <v>1</v>
          </cell>
          <cell r="N18049">
            <v>218601</v>
          </cell>
        </row>
        <row r="18050">
          <cell r="M18050">
            <v>3</v>
          </cell>
          <cell r="N18050">
            <v>218679</v>
          </cell>
        </row>
        <row r="18051">
          <cell r="M18051">
            <v>3</v>
          </cell>
          <cell r="N18051">
            <v>218679</v>
          </cell>
        </row>
        <row r="18052">
          <cell r="M18052">
            <v>3</v>
          </cell>
          <cell r="N18052">
            <v>218682</v>
          </cell>
        </row>
        <row r="18053">
          <cell r="M18053">
            <v>3</v>
          </cell>
          <cell r="N18053">
            <v>218682</v>
          </cell>
        </row>
        <row r="18054">
          <cell r="M18054">
            <v>3</v>
          </cell>
          <cell r="N18054">
            <v>218684</v>
          </cell>
        </row>
        <row r="18055">
          <cell r="M18055">
            <v>3</v>
          </cell>
          <cell r="N18055">
            <v>218684</v>
          </cell>
        </row>
        <row r="18056">
          <cell r="M18056">
            <v>3</v>
          </cell>
          <cell r="N18056">
            <v>218684</v>
          </cell>
        </row>
        <row r="18057">
          <cell r="M18057">
            <v>3</v>
          </cell>
          <cell r="N18057">
            <v>218684</v>
          </cell>
        </row>
        <row r="18058">
          <cell r="M18058">
            <v>4</v>
          </cell>
          <cell r="N18058">
            <v>218696</v>
          </cell>
        </row>
        <row r="18059">
          <cell r="M18059">
            <v>4</v>
          </cell>
          <cell r="N18059">
            <v>218697</v>
          </cell>
        </row>
        <row r="18060">
          <cell r="M18060">
            <v>4</v>
          </cell>
          <cell r="N18060">
            <v>218697</v>
          </cell>
        </row>
        <row r="18061">
          <cell r="M18061">
            <v>4</v>
          </cell>
          <cell r="N18061">
            <v>218700</v>
          </cell>
        </row>
        <row r="18062">
          <cell r="M18062">
            <v>1</v>
          </cell>
          <cell r="N18062">
            <v>218705</v>
          </cell>
        </row>
        <row r="18063">
          <cell r="M18063">
            <v>1</v>
          </cell>
          <cell r="N18063">
            <v>218783</v>
          </cell>
        </row>
        <row r="18064">
          <cell r="M18064">
            <v>1</v>
          </cell>
          <cell r="N18064">
            <v>218784</v>
          </cell>
        </row>
        <row r="18065">
          <cell r="M18065">
            <v>1</v>
          </cell>
          <cell r="N18065">
            <v>218785</v>
          </cell>
        </row>
        <row r="18066">
          <cell r="M18066">
            <v>1</v>
          </cell>
          <cell r="N18066">
            <v>218809</v>
          </cell>
        </row>
        <row r="18067">
          <cell r="M18067">
            <v>1</v>
          </cell>
          <cell r="N18067">
            <v>218809</v>
          </cell>
        </row>
        <row r="18068">
          <cell r="M18068">
            <v>1</v>
          </cell>
          <cell r="N18068">
            <v>218809</v>
          </cell>
        </row>
        <row r="18069">
          <cell r="M18069">
            <v>1</v>
          </cell>
          <cell r="N18069">
            <v>218809</v>
          </cell>
        </row>
        <row r="18070">
          <cell r="M18070">
            <v>1</v>
          </cell>
          <cell r="N18070">
            <v>218809</v>
          </cell>
        </row>
        <row r="18071">
          <cell r="M18071">
            <v>1</v>
          </cell>
          <cell r="N18071">
            <v>218809</v>
          </cell>
        </row>
        <row r="18072">
          <cell r="M18072">
            <v>1</v>
          </cell>
          <cell r="N18072">
            <v>218809</v>
          </cell>
        </row>
        <row r="18073">
          <cell r="M18073">
            <v>1</v>
          </cell>
          <cell r="N18073">
            <v>218945</v>
          </cell>
        </row>
        <row r="18074">
          <cell r="M18074">
            <v>1</v>
          </cell>
          <cell r="N18074">
            <v>218945</v>
          </cell>
        </row>
        <row r="18075">
          <cell r="M18075">
            <v>1</v>
          </cell>
          <cell r="N18075">
            <v>218999</v>
          </cell>
        </row>
        <row r="18076">
          <cell r="M18076">
            <v>1</v>
          </cell>
          <cell r="N18076">
            <v>218999</v>
          </cell>
        </row>
        <row r="18077">
          <cell r="M18077">
            <v>1</v>
          </cell>
          <cell r="N18077">
            <v>218999</v>
          </cell>
        </row>
        <row r="18078">
          <cell r="M18078">
            <v>1</v>
          </cell>
          <cell r="N18078">
            <v>218999</v>
          </cell>
        </row>
        <row r="18079">
          <cell r="M18079">
            <v>1</v>
          </cell>
          <cell r="N18079">
            <v>218999</v>
          </cell>
        </row>
        <row r="18080">
          <cell r="M18080">
            <v>1</v>
          </cell>
          <cell r="N18080">
            <v>218999</v>
          </cell>
        </row>
        <row r="18081">
          <cell r="M18081">
            <v>1</v>
          </cell>
          <cell r="N18081">
            <v>219067</v>
          </cell>
        </row>
        <row r="18082">
          <cell r="M18082">
            <v>1</v>
          </cell>
          <cell r="N18082">
            <v>219067</v>
          </cell>
        </row>
        <row r="18083">
          <cell r="M18083">
            <v>1</v>
          </cell>
          <cell r="N18083">
            <v>219067</v>
          </cell>
        </row>
        <row r="18084">
          <cell r="M18084">
            <v>1</v>
          </cell>
          <cell r="N18084">
            <v>219067</v>
          </cell>
        </row>
        <row r="18085">
          <cell r="M18085">
            <v>1</v>
          </cell>
          <cell r="N18085">
            <v>219067</v>
          </cell>
        </row>
        <row r="18086">
          <cell r="M18086">
            <v>1</v>
          </cell>
          <cell r="N18086">
            <v>219067</v>
          </cell>
        </row>
        <row r="18087">
          <cell r="M18087">
            <v>1</v>
          </cell>
          <cell r="N18087">
            <v>219067</v>
          </cell>
        </row>
        <row r="18088">
          <cell r="M18088">
            <v>1</v>
          </cell>
          <cell r="N18088">
            <v>219067</v>
          </cell>
        </row>
        <row r="18089">
          <cell r="M18089">
            <v>1</v>
          </cell>
          <cell r="N18089">
            <v>219067</v>
          </cell>
        </row>
        <row r="18090">
          <cell r="M18090">
            <v>1</v>
          </cell>
          <cell r="N18090">
            <v>219067</v>
          </cell>
        </row>
        <row r="18091">
          <cell r="M18091">
            <v>1</v>
          </cell>
          <cell r="N18091">
            <v>219067</v>
          </cell>
        </row>
        <row r="18092">
          <cell r="M18092">
            <v>1</v>
          </cell>
          <cell r="N18092">
            <v>219067</v>
          </cell>
        </row>
        <row r="18093">
          <cell r="M18093">
            <v>1</v>
          </cell>
          <cell r="N18093">
            <v>219067</v>
          </cell>
        </row>
        <row r="18094">
          <cell r="M18094">
            <v>1</v>
          </cell>
          <cell r="N18094">
            <v>219067</v>
          </cell>
        </row>
        <row r="18095">
          <cell r="M18095">
            <v>1</v>
          </cell>
          <cell r="N18095">
            <v>219067</v>
          </cell>
        </row>
        <row r="18096">
          <cell r="M18096">
            <v>1</v>
          </cell>
          <cell r="N18096">
            <v>219067</v>
          </cell>
        </row>
        <row r="18097">
          <cell r="M18097">
            <v>1</v>
          </cell>
          <cell r="N18097">
            <v>219067</v>
          </cell>
        </row>
        <row r="18098">
          <cell r="M18098">
            <v>1</v>
          </cell>
          <cell r="N18098">
            <v>219067</v>
          </cell>
        </row>
        <row r="18099">
          <cell r="M18099">
            <v>1</v>
          </cell>
          <cell r="N18099">
            <v>219067</v>
          </cell>
        </row>
        <row r="18100">
          <cell r="M18100">
            <v>1</v>
          </cell>
          <cell r="N18100">
            <v>219067</v>
          </cell>
        </row>
        <row r="18101">
          <cell r="M18101">
            <v>1</v>
          </cell>
          <cell r="N18101">
            <v>219067</v>
          </cell>
        </row>
        <row r="18102">
          <cell r="M18102">
            <v>1</v>
          </cell>
          <cell r="N18102">
            <v>219067</v>
          </cell>
        </row>
        <row r="18103">
          <cell r="M18103">
            <v>1</v>
          </cell>
          <cell r="N18103">
            <v>219067</v>
          </cell>
        </row>
        <row r="18104">
          <cell r="M18104">
            <v>2</v>
          </cell>
          <cell r="N18104">
            <v>219151</v>
          </cell>
        </row>
        <row r="18105">
          <cell r="M18105">
            <v>2</v>
          </cell>
          <cell r="N18105">
            <v>219151</v>
          </cell>
        </row>
        <row r="18106">
          <cell r="M18106">
            <v>1</v>
          </cell>
          <cell r="N18106">
            <v>219172</v>
          </cell>
        </row>
        <row r="18107">
          <cell r="M18107">
            <v>1</v>
          </cell>
          <cell r="N18107">
            <v>219245</v>
          </cell>
        </row>
        <row r="18108">
          <cell r="M18108">
            <v>1</v>
          </cell>
          <cell r="N18108">
            <v>219245</v>
          </cell>
        </row>
        <row r="18109">
          <cell r="M18109">
            <v>1</v>
          </cell>
          <cell r="N18109">
            <v>219303</v>
          </cell>
        </row>
        <row r="18110">
          <cell r="M18110">
            <v>1</v>
          </cell>
          <cell r="N18110">
            <v>219303</v>
          </cell>
        </row>
        <row r="18111">
          <cell r="M18111">
            <v>1</v>
          </cell>
          <cell r="N18111">
            <v>219303</v>
          </cell>
        </row>
        <row r="18112">
          <cell r="M18112">
            <v>1</v>
          </cell>
          <cell r="N18112">
            <v>219303</v>
          </cell>
        </row>
        <row r="18113">
          <cell r="M18113">
            <v>1</v>
          </cell>
          <cell r="N18113">
            <v>219303</v>
          </cell>
        </row>
        <row r="18114">
          <cell r="M18114">
            <v>1</v>
          </cell>
          <cell r="N18114">
            <v>219303</v>
          </cell>
        </row>
        <row r="18115">
          <cell r="M18115">
            <v>1</v>
          </cell>
          <cell r="N18115">
            <v>219303</v>
          </cell>
        </row>
        <row r="18116">
          <cell r="M18116">
            <v>1</v>
          </cell>
          <cell r="N18116">
            <v>219303</v>
          </cell>
        </row>
        <row r="18117">
          <cell r="M18117">
            <v>1</v>
          </cell>
          <cell r="N18117" t="str">
            <v>-</v>
          </cell>
        </row>
        <row r="18118">
          <cell r="M18118">
            <v>1</v>
          </cell>
          <cell r="N18118" t="str">
            <v>-</v>
          </cell>
        </row>
        <row r="18119">
          <cell r="M18119">
            <v>1</v>
          </cell>
          <cell r="N18119" t="str">
            <v>-</v>
          </cell>
        </row>
        <row r="18120">
          <cell r="M18120">
            <v>1</v>
          </cell>
          <cell r="N18120">
            <v>218603</v>
          </cell>
        </row>
        <row r="18121">
          <cell r="M18121">
            <v>1</v>
          </cell>
          <cell r="N18121">
            <v>218603</v>
          </cell>
        </row>
        <row r="18122">
          <cell r="M18122">
            <v>1</v>
          </cell>
          <cell r="N18122">
            <v>218603</v>
          </cell>
        </row>
        <row r="18123">
          <cell r="M18123">
            <v>1</v>
          </cell>
          <cell r="N18123">
            <v>218603</v>
          </cell>
        </row>
        <row r="18124">
          <cell r="M18124">
            <v>1</v>
          </cell>
          <cell r="N18124">
            <v>218603</v>
          </cell>
        </row>
        <row r="18125">
          <cell r="M18125">
            <v>1</v>
          </cell>
          <cell r="N18125">
            <v>218603</v>
          </cell>
        </row>
        <row r="18126">
          <cell r="M18126">
            <v>1</v>
          </cell>
          <cell r="N18126">
            <v>218603</v>
          </cell>
        </row>
        <row r="18127">
          <cell r="M18127">
            <v>1</v>
          </cell>
          <cell r="N18127">
            <v>218603</v>
          </cell>
        </row>
        <row r="18128">
          <cell r="M18128">
            <v>1</v>
          </cell>
          <cell r="N18128">
            <v>218603</v>
          </cell>
        </row>
        <row r="18129">
          <cell r="M18129">
            <v>1</v>
          </cell>
          <cell r="N18129">
            <v>218631</v>
          </cell>
        </row>
        <row r="18130">
          <cell r="M18130">
            <v>1</v>
          </cell>
          <cell r="N18130">
            <v>218681</v>
          </cell>
        </row>
        <row r="18131">
          <cell r="M18131">
            <v>1</v>
          </cell>
          <cell r="N18131">
            <v>218681</v>
          </cell>
        </row>
        <row r="18132">
          <cell r="M18132">
            <v>3</v>
          </cell>
          <cell r="N18132">
            <v>218719</v>
          </cell>
        </row>
        <row r="18133">
          <cell r="M18133">
            <v>3</v>
          </cell>
          <cell r="N18133">
            <v>218719</v>
          </cell>
        </row>
        <row r="18134">
          <cell r="M18134">
            <v>3</v>
          </cell>
          <cell r="N18134">
            <v>218720</v>
          </cell>
        </row>
        <row r="18135">
          <cell r="M18135">
            <v>1</v>
          </cell>
          <cell r="N18135">
            <v>218810</v>
          </cell>
        </row>
        <row r="18136">
          <cell r="M18136">
            <v>1</v>
          </cell>
          <cell r="N18136">
            <v>218810</v>
          </cell>
        </row>
        <row r="18137">
          <cell r="M18137">
            <v>1</v>
          </cell>
          <cell r="N18137">
            <v>218810</v>
          </cell>
        </row>
        <row r="18138">
          <cell r="M18138">
            <v>1</v>
          </cell>
          <cell r="N18138">
            <v>218810</v>
          </cell>
        </row>
        <row r="18139">
          <cell r="M18139">
            <v>1</v>
          </cell>
          <cell r="N18139">
            <v>218810</v>
          </cell>
        </row>
        <row r="18140">
          <cell r="M18140">
            <v>1</v>
          </cell>
          <cell r="N18140">
            <v>218810</v>
          </cell>
        </row>
        <row r="18141">
          <cell r="M18141">
            <v>1</v>
          </cell>
          <cell r="N18141">
            <v>218810</v>
          </cell>
        </row>
        <row r="18142">
          <cell r="M18142">
            <v>1</v>
          </cell>
          <cell r="N18142">
            <v>218810</v>
          </cell>
        </row>
        <row r="18143">
          <cell r="M18143">
            <v>1</v>
          </cell>
          <cell r="N18143">
            <v>218810</v>
          </cell>
        </row>
        <row r="18144">
          <cell r="M18144">
            <v>1</v>
          </cell>
          <cell r="N18144">
            <v>218810</v>
          </cell>
        </row>
        <row r="18145">
          <cell r="M18145">
            <v>1</v>
          </cell>
          <cell r="N18145">
            <v>218810</v>
          </cell>
        </row>
        <row r="18146">
          <cell r="M18146">
            <v>1</v>
          </cell>
          <cell r="N18146">
            <v>218839</v>
          </cell>
        </row>
        <row r="18147">
          <cell r="M18147">
            <v>1</v>
          </cell>
          <cell r="N18147">
            <v>218839</v>
          </cell>
        </row>
        <row r="18148">
          <cell r="M18148">
            <v>1</v>
          </cell>
          <cell r="N18148">
            <v>218946</v>
          </cell>
        </row>
        <row r="18149">
          <cell r="M18149">
            <v>1</v>
          </cell>
          <cell r="N18149">
            <v>218946</v>
          </cell>
        </row>
        <row r="18150">
          <cell r="M18150">
            <v>1</v>
          </cell>
          <cell r="N18150">
            <v>218946</v>
          </cell>
        </row>
        <row r="18151">
          <cell r="M18151">
            <v>1</v>
          </cell>
          <cell r="N18151">
            <v>218946</v>
          </cell>
        </row>
        <row r="18152">
          <cell r="M18152">
            <v>1</v>
          </cell>
          <cell r="N18152">
            <v>219000</v>
          </cell>
        </row>
        <row r="18153">
          <cell r="M18153">
            <v>1</v>
          </cell>
          <cell r="N18153">
            <v>219000</v>
          </cell>
        </row>
        <row r="18154">
          <cell r="M18154">
            <v>1</v>
          </cell>
          <cell r="N18154">
            <v>219000</v>
          </cell>
        </row>
        <row r="18155">
          <cell r="M18155">
            <v>1</v>
          </cell>
          <cell r="N18155">
            <v>219000</v>
          </cell>
        </row>
        <row r="18156">
          <cell r="M18156">
            <v>1</v>
          </cell>
          <cell r="N18156">
            <v>219068</v>
          </cell>
        </row>
        <row r="18157">
          <cell r="M18157">
            <v>1</v>
          </cell>
          <cell r="N18157">
            <v>219068</v>
          </cell>
        </row>
        <row r="18158">
          <cell r="M18158">
            <v>1</v>
          </cell>
          <cell r="N18158">
            <v>219068</v>
          </cell>
        </row>
        <row r="18159">
          <cell r="M18159">
            <v>1</v>
          </cell>
          <cell r="N18159">
            <v>219068</v>
          </cell>
        </row>
        <row r="18160">
          <cell r="M18160">
            <v>1</v>
          </cell>
          <cell r="N18160">
            <v>219068</v>
          </cell>
        </row>
        <row r="18161">
          <cell r="M18161">
            <v>1</v>
          </cell>
          <cell r="N18161">
            <v>219068</v>
          </cell>
        </row>
        <row r="18162">
          <cell r="M18162">
            <v>1</v>
          </cell>
          <cell r="N18162">
            <v>219068</v>
          </cell>
        </row>
        <row r="18163">
          <cell r="M18163">
            <v>1</v>
          </cell>
          <cell r="N18163">
            <v>219068</v>
          </cell>
        </row>
        <row r="18164">
          <cell r="M18164">
            <v>1</v>
          </cell>
          <cell r="N18164">
            <v>219068</v>
          </cell>
        </row>
        <row r="18165">
          <cell r="M18165">
            <v>1</v>
          </cell>
          <cell r="N18165">
            <v>219087</v>
          </cell>
        </row>
        <row r="18166">
          <cell r="M18166">
            <v>1</v>
          </cell>
          <cell r="N18166">
            <v>219087</v>
          </cell>
        </row>
        <row r="18167">
          <cell r="M18167">
            <v>2</v>
          </cell>
          <cell r="N18167">
            <v>219105</v>
          </cell>
        </row>
        <row r="18168">
          <cell r="M18168">
            <v>2</v>
          </cell>
          <cell r="N18168">
            <v>219105</v>
          </cell>
        </row>
        <row r="18169">
          <cell r="M18169">
            <v>2</v>
          </cell>
          <cell r="N18169">
            <v>219105</v>
          </cell>
        </row>
        <row r="18170">
          <cell r="M18170">
            <v>2</v>
          </cell>
          <cell r="N18170">
            <v>219105</v>
          </cell>
        </row>
        <row r="18171">
          <cell r="M18171">
            <v>2</v>
          </cell>
          <cell r="N18171">
            <v>219105</v>
          </cell>
        </row>
        <row r="18172">
          <cell r="M18172">
            <v>2</v>
          </cell>
          <cell r="N18172">
            <v>219105</v>
          </cell>
        </row>
        <row r="18173">
          <cell r="M18173">
            <v>2</v>
          </cell>
          <cell r="N18173">
            <v>219152</v>
          </cell>
        </row>
        <row r="18174">
          <cell r="M18174">
            <v>2</v>
          </cell>
          <cell r="N18174">
            <v>219152</v>
          </cell>
        </row>
        <row r="18175">
          <cell r="M18175">
            <v>2</v>
          </cell>
          <cell r="N18175">
            <v>219152</v>
          </cell>
        </row>
        <row r="18176">
          <cell r="M18176">
            <v>1</v>
          </cell>
          <cell r="N18176">
            <v>219173</v>
          </cell>
        </row>
        <row r="18177">
          <cell r="M18177">
            <v>1</v>
          </cell>
          <cell r="N18177">
            <v>219246</v>
          </cell>
        </row>
        <row r="18178">
          <cell r="M18178">
            <v>1</v>
          </cell>
          <cell r="N18178">
            <v>219246</v>
          </cell>
        </row>
        <row r="18179">
          <cell r="M18179">
            <v>1</v>
          </cell>
          <cell r="N18179">
            <v>219246</v>
          </cell>
        </row>
        <row r="18180">
          <cell r="M18180">
            <v>1</v>
          </cell>
          <cell r="N18180">
            <v>219304</v>
          </cell>
        </row>
        <row r="18181">
          <cell r="M18181">
            <v>1</v>
          </cell>
          <cell r="N18181">
            <v>219304</v>
          </cell>
        </row>
        <row r="18182">
          <cell r="M18182">
            <v>1</v>
          </cell>
          <cell r="N18182">
            <v>219304</v>
          </cell>
        </row>
        <row r="18183">
          <cell r="M18183">
            <v>1</v>
          </cell>
          <cell r="N18183">
            <v>218662</v>
          </cell>
        </row>
        <row r="18184">
          <cell r="M18184">
            <v>1</v>
          </cell>
          <cell r="N18184">
            <v>218662</v>
          </cell>
        </row>
        <row r="18185">
          <cell r="M18185">
            <v>1</v>
          </cell>
          <cell r="N18185">
            <v>218662</v>
          </cell>
        </row>
        <row r="18186">
          <cell r="M18186">
            <v>1</v>
          </cell>
          <cell r="N18186">
            <v>218662</v>
          </cell>
        </row>
        <row r="18187">
          <cell r="M18187">
            <v>1</v>
          </cell>
          <cell r="N18187">
            <v>218662</v>
          </cell>
        </row>
        <row r="18188">
          <cell r="M18188">
            <v>1</v>
          </cell>
          <cell r="N18188">
            <v>218689</v>
          </cell>
        </row>
        <row r="18189">
          <cell r="M18189">
            <v>1</v>
          </cell>
          <cell r="N18189">
            <v>218689</v>
          </cell>
        </row>
        <row r="18190">
          <cell r="M18190">
            <v>1</v>
          </cell>
          <cell r="N18190">
            <v>218689</v>
          </cell>
        </row>
        <row r="18191">
          <cell r="M18191">
            <v>1</v>
          </cell>
          <cell r="N18191">
            <v>218689</v>
          </cell>
        </row>
        <row r="18192">
          <cell r="M18192">
            <v>1</v>
          </cell>
          <cell r="N18192">
            <v>218740</v>
          </cell>
        </row>
        <row r="18193">
          <cell r="M18193">
            <v>1</v>
          </cell>
          <cell r="N18193">
            <v>218747</v>
          </cell>
        </row>
        <row r="18194">
          <cell r="M18194">
            <v>1</v>
          </cell>
          <cell r="N18194">
            <v>218747</v>
          </cell>
        </row>
        <row r="18195">
          <cell r="M18195">
            <v>1</v>
          </cell>
          <cell r="N18195">
            <v>218747</v>
          </cell>
        </row>
        <row r="18196">
          <cell r="M18196">
            <v>1</v>
          </cell>
          <cell r="N18196">
            <v>218747</v>
          </cell>
        </row>
        <row r="18197">
          <cell r="M18197">
            <v>1</v>
          </cell>
          <cell r="N18197">
            <v>218747</v>
          </cell>
        </row>
        <row r="18198">
          <cell r="M18198">
            <v>1</v>
          </cell>
          <cell r="N18198">
            <v>218747</v>
          </cell>
        </row>
        <row r="18199">
          <cell r="M18199">
            <v>1</v>
          </cell>
          <cell r="N18199">
            <v>218747</v>
          </cell>
        </row>
        <row r="18200">
          <cell r="M18200">
            <v>2</v>
          </cell>
          <cell r="N18200">
            <v>218776</v>
          </cell>
        </row>
        <row r="18201">
          <cell r="M18201">
            <v>2</v>
          </cell>
          <cell r="N18201">
            <v>218776</v>
          </cell>
        </row>
        <row r="18202">
          <cell r="M18202">
            <v>2</v>
          </cell>
          <cell r="N18202">
            <v>218776</v>
          </cell>
        </row>
        <row r="18203">
          <cell r="M18203">
            <v>2</v>
          </cell>
          <cell r="N18203">
            <v>218776</v>
          </cell>
        </row>
        <row r="18204">
          <cell r="M18204">
            <v>2</v>
          </cell>
          <cell r="N18204">
            <v>218776</v>
          </cell>
        </row>
        <row r="18205">
          <cell r="M18205">
            <v>2</v>
          </cell>
          <cell r="N18205">
            <v>218776</v>
          </cell>
        </row>
        <row r="18206">
          <cell r="M18206">
            <v>2</v>
          </cell>
          <cell r="N18206">
            <v>218776</v>
          </cell>
        </row>
        <row r="18207">
          <cell r="M18207">
            <v>2</v>
          </cell>
          <cell r="N18207">
            <v>218776</v>
          </cell>
        </row>
        <row r="18208">
          <cell r="M18208">
            <v>2</v>
          </cell>
          <cell r="N18208">
            <v>218796</v>
          </cell>
        </row>
        <row r="18209">
          <cell r="M18209">
            <v>1</v>
          </cell>
          <cell r="N18209">
            <v>218877</v>
          </cell>
        </row>
        <row r="18210">
          <cell r="M18210">
            <v>1</v>
          </cell>
          <cell r="N18210">
            <v>218877</v>
          </cell>
        </row>
        <row r="18211">
          <cell r="M18211">
            <v>1</v>
          </cell>
          <cell r="N18211">
            <v>218877</v>
          </cell>
        </row>
        <row r="18212">
          <cell r="M18212">
            <v>1</v>
          </cell>
          <cell r="N18212">
            <v>218877</v>
          </cell>
        </row>
        <row r="18213">
          <cell r="M18213">
            <v>1</v>
          </cell>
          <cell r="N18213">
            <v>218877</v>
          </cell>
        </row>
        <row r="18214">
          <cell r="M18214">
            <v>1</v>
          </cell>
          <cell r="N18214">
            <v>218877</v>
          </cell>
        </row>
        <row r="18215">
          <cell r="M18215">
            <v>1</v>
          </cell>
          <cell r="N18215">
            <v>218877</v>
          </cell>
        </row>
        <row r="18216">
          <cell r="M18216">
            <v>1</v>
          </cell>
          <cell r="N18216">
            <v>218877</v>
          </cell>
        </row>
        <row r="18217">
          <cell r="M18217">
            <v>1</v>
          </cell>
          <cell r="N18217">
            <v>218877</v>
          </cell>
        </row>
        <row r="18218">
          <cell r="M18218">
            <v>1</v>
          </cell>
          <cell r="N18218">
            <v>218877</v>
          </cell>
        </row>
        <row r="18219">
          <cell r="M18219">
            <v>1</v>
          </cell>
          <cell r="N18219">
            <v>218877</v>
          </cell>
        </row>
        <row r="18220">
          <cell r="M18220">
            <v>1</v>
          </cell>
          <cell r="N18220">
            <v>218940</v>
          </cell>
        </row>
        <row r="18221">
          <cell r="M18221">
            <v>1</v>
          </cell>
          <cell r="N18221">
            <v>218940</v>
          </cell>
        </row>
        <row r="18222">
          <cell r="M18222">
            <v>1</v>
          </cell>
          <cell r="N18222">
            <v>218940</v>
          </cell>
        </row>
        <row r="18223">
          <cell r="M18223">
            <v>1</v>
          </cell>
          <cell r="N18223">
            <v>218988</v>
          </cell>
        </row>
        <row r="18224">
          <cell r="M18224">
            <v>1</v>
          </cell>
          <cell r="N18224">
            <v>218988</v>
          </cell>
        </row>
        <row r="18225">
          <cell r="M18225">
            <v>1</v>
          </cell>
          <cell r="N18225">
            <v>218988</v>
          </cell>
        </row>
        <row r="18226">
          <cell r="M18226">
            <v>1</v>
          </cell>
          <cell r="N18226">
            <v>218988</v>
          </cell>
        </row>
        <row r="18227">
          <cell r="M18227">
            <v>1</v>
          </cell>
          <cell r="N18227">
            <v>219023</v>
          </cell>
        </row>
        <row r="18228">
          <cell r="M18228">
            <v>1</v>
          </cell>
          <cell r="N18228">
            <v>219023</v>
          </cell>
        </row>
        <row r="18229">
          <cell r="M18229">
            <v>1</v>
          </cell>
          <cell r="N18229">
            <v>219049</v>
          </cell>
        </row>
        <row r="18230">
          <cell r="M18230">
            <v>1</v>
          </cell>
          <cell r="N18230">
            <v>219049</v>
          </cell>
        </row>
        <row r="18231">
          <cell r="M18231">
            <v>1</v>
          </cell>
          <cell r="N18231">
            <v>219049</v>
          </cell>
        </row>
        <row r="18232">
          <cell r="M18232">
            <v>2</v>
          </cell>
          <cell r="N18232">
            <v>219053</v>
          </cell>
        </row>
        <row r="18233">
          <cell r="M18233">
            <v>2</v>
          </cell>
          <cell r="N18233">
            <v>219053</v>
          </cell>
        </row>
        <row r="18234">
          <cell r="M18234">
            <v>2</v>
          </cell>
          <cell r="N18234">
            <v>219053</v>
          </cell>
        </row>
        <row r="18235">
          <cell r="M18235">
            <v>2</v>
          </cell>
          <cell r="N18235">
            <v>219054</v>
          </cell>
        </row>
        <row r="18236">
          <cell r="M18236">
            <v>2</v>
          </cell>
          <cell r="N18236">
            <v>219114</v>
          </cell>
        </row>
        <row r="18237">
          <cell r="M18237">
            <v>1</v>
          </cell>
          <cell r="N18237">
            <v>219203</v>
          </cell>
        </row>
        <row r="18238">
          <cell r="M18238">
            <v>1</v>
          </cell>
          <cell r="N18238">
            <v>219275</v>
          </cell>
        </row>
        <row r="18239">
          <cell r="M18239">
            <v>1</v>
          </cell>
          <cell r="N18239">
            <v>219275</v>
          </cell>
        </row>
        <row r="18240">
          <cell r="M18240">
            <v>1</v>
          </cell>
          <cell r="N18240">
            <v>219275</v>
          </cell>
        </row>
        <row r="18241">
          <cell r="M18241">
            <v>1</v>
          </cell>
          <cell r="N18241">
            <v>219275</v>
          </cell>
        </row>
        <row r="18242">
          <cell r="M18242">
            <v>2</v>
          </cell>
          <cell r="N18242">
            <v>219294</v>
          </cell>
        </row>
        <row r="18243">
          <cell r="M18243">
            <v>1</v>
          </cell>
          <cell r="N18243">
            <v>219331</v>
          </cell>
        </row>
        <row r="18244">
          <cell r="M18244">
            <v>1</v>
          </cell>
          <cell r="N18244">
            <v>219331</v>
          </cell>
        </row>
        <row r="18245">
          <cell r="M18245">
            <v>1</v>
          </cell>
          <cell r="N18245">
            <v>219331</v>
          </cell>
        </row>
        <row r="18246">
          <cell r="M18246">
            <v>1</v>
          </cell>
          <cell r="N18246" t="str">
            <v>-</v>
          </cell>
        </row>
        <row r="18247">
          <cell r="M18247">
            <v>2</v>
          </cell>
          <cell r="N18247">
            <v>218709</v>
          </cell>
        </row>
        <row r="18248">
          <cell r="M18248">
            <v>1</v>
          </cell>
          <cell r="N18248">
            <v>218748</v>
          </cell>
        </row>
        <row r="18249">
          <cell r="M18249">
            <v>1</v>
          </cell>
          <cell r="N18249">
            <v>218748</v>
          </cell>
        </row>
        <row r="18250">
          <cell r="M18250">
            <v>1</v>
          </cell>
          <cell r="N18250">
            <v>218748</v>
          </cell>
        </row>
        <row r="18251">
          <cell r="M18251">
            <v>1</v>
          </cell>
          <cell r="N18251">
            <v>218748</v>
          </cell>
        </row>
        <row r="18252">
          <cell r="M18252">
            <v>1</v>
          </cell>
          <cell r="N18252">
            <v>218878</v>
          </cell>
        </row>
        <row r="18253">
          <cell r="M18253">
            <v>1</v>
          </cell>
          <cell r="N18253">
            <v>218941</v>
          </cell>
        </row>
        <row r="18254">
          <cell r="M18254">
            <v>1</v>
          </cell>
          <cell r="N18254">
            <v>218941</v>
          </cell>
        </row>
        <row r="18255">
          <cell r="M18255">
            <v>1</v>
          </cell>
          <cell r="N18255">
            <v>219055</v>
          </cell>
        </row>
        <row r="18256">
          <cell r="M18256">
            <v>1</v>
          </cell>
          <cell r="N18256">
            <v>219115</v>
          </cell>
        </row>
        <row r="18257">
          <cell r="M18257">
            <v>1</v>
          </cell>
          <cell r="N18257">
            <v>219115</v>
          </cell>
        </row>
        <row r="18258">
          <cell r="M18258">
            <v>1</v>
          </cell>
          <cell r="N18258">
            <v>219115</v>
          </cell>
        </row>
        <row r="18259">
          <cell r="M18259">
            <v>1</v>
          </cell>
          <cell r="N18259">
            <v>219115</v>
          </cell>
        </row>
        <row r="18260">
          <cell r="M18260">
            <v>1</v>
          </cell>
          <cell r="N18260">
            <v>219115</v>
          </cell>
        </row>
        <row r="18261">
          <cell r="M18261">
            <v>1</v>
          </cell>
          <cell r="N18261">
            <v>219204</v>
          </cell>
        </row>
        <row r="18262">
          <cell r="M18262">
            <v>1</v>
          </cell>
          <cell r="N18262">
            <v>219204</v>
          </cell>
        </row>
        <row r="18263">
          <cell r="M18263">
            <v>1</v>
          </cell>
          <cell r="N18263">
            <v>219276</v>
          </cell>
        </row>
        <row r="18264">
          <cell r="M18264">
            <v>1</v>
          </cell>
          <cell r="N18264">
            <v>219276</v>
          </cell>
        </row>
        <row r="18265">
          <cell r="M18265">
            <v>1</v>
          </cell>
          <cell r="N18265">
            <v>219276</v>
          </cell>
        </row>
        <row r="18266">
          <cell r="M18266">
            <v>1</v>
          </cell>
          <cell r="N18266">
            <v>219332</v>
          </cell>
        </row>
        <row r="18267">
          <cell r="M18267">
            <v>1</v>
          </cell>
          <cell r="N18267">
            <v>219332</v>
          </cell>
        </row>
        <row r="18268">
          <cell r="M18268">
            <v>1</v>
          </cell>
          <cell r="N18268">
            <v>219332</v>
          </cell>
        </row>
        <row r="18269">
          <cell r="M18269">
            <v>1</v>
          </cell>
          <cell r="N18269">
            <v>219332</v>
          </cell>
        </row>
        <row r="18270">
          <cell r="M18270">
            <v>1</v>
          </cell>
          <cell r="N18270">
            <v>219332</v>
          </cell>
        </row>
        <row r="18271">
          <cell r="M18271">
            <v>1</v>
          </cell>
          <cell r="N18271">
            <v>219332</v>
          </cell>
        </row>
        <row r="18272">
          <cell r="M18272">
            <v>1</v>
          </cell>
          <cell r="N18272">
            <v>219332</v>
          </cell>
        </row>
        <row r="18273">
          <cell r="M18273">
            <v>1</v>
          </cell>
          <cell r="N18273">
            <v>219332</v>
          </cell>
        </row>
        <row r="18274">
          <cell r="M18274">
            <v>1</v>
          </cell>
          <cell r="N18274">
            <v>219332</v>
          </cell>
        </row>
        <row r="18275">
          <cell r="M18275">
            <v>1</v>
          </cell>
          <cell r="N18275" t="str">
            <v>-</v>
          </cell>
        </row>
        <row r="18276">
          <cell r="M18276">
            <v>2</v>
          </cell>
          <cell r="N18276" t="str">
            <v>-</v>
          </cell>
        </row>
        <row r="18277">
          <cell r="M18277">
            <v>1</v>
          </cell>
          <cell r="N18277">
            <v>218661</v>
          </cell>
        </row>
        <row r="18278">
          <cell r="M18278">
            <v>1</v>
          </cell>
          <cell r="N18278">
            <v>218661</v>
          </cell>
        </row>
        <row r="18279">
          <cell r="M18279">
            <v>1</v>
          </cell>
          <cell r="N18279">
            <v>218661</v>
          </cell>
        </row>
        <row r="18280">
          <cell r="M18280">
            <v>1</v>
          </cell>
          <cell r="N18280">
            <v>218749</v>
          </cell>
        </row>
        <row r="18281">
          <cell r="M18281">
            <v>1</v>
          </cell>
          <cell r="N18281">
            <v>218749</v>
          </cell>
        </row>
        <row r="18282">
          <cell r="M18282">
            <v>1</v>
          </cell>
          <cell r="N18282">
            <v>218749</v>
          </cell>
        </row>
        <row r="18283">
          <cell r="M18283">
            <v>1</v>
          </cell>
          <cell r="N18283">
            <v>218749</v>
          </cell>
        </row>
        <row r="18284">
          <cell r="M18284">
            <v>1</v>
          </cell>
          <cell r="N18284">
            <v>218749</v>
          </cell>
        </row>
        <row r="18285">
          <cell r="M18285">
            <v>1</v>
          </cell>
          <cell r="N18285">
            <v>218749</v>
          </cell>
        </row>
        <row r="18286">
          <cell r="M18286">
            <v>1</v>
          </cell>
          <cell r="N18286">
            <v>218749</v>
          </cell>
        </row>
        <row r="18287">
          <cell r="M18287">
            <v>1</v>
          </cell>
          <cell r="N18287">
            <v>218879</v>
          </cell>
        </row>
        <row r="18288">
          <cell r="M18288">
            <v>1</v>
          </cell>
          <cell r="N18288">
            <v>218879</v>
          </cell>
        </row>
        <row r="18289">
          <cell r="M18289">
            <v>1</v>
          </cell>
          <cell r="N18289">
            <v>218879</v>
          </cell>
        </row>
        <row r="18290">
          <cell r="M18290">
            <v>1</v>
          </cell>
          <cell r="N18290">
            <v>218879</v>
          </cell>
        </row>
        <row r="18291">
          <cell r="M18291">
            <v>1</v>
          </cell>
          <cell r="N18291">
            <v>218879</v>
          </cell>
        </row>
        <row r="18292">
          <cell r="M18292">
            <v>1</v>
          </cell>
          <cell r="N18292">
            <v>218879</v>
          </cell>
        </row>
        <row r="18293">
          <cell r="M18293">
            <v>1</v>
          </cell>
          <cell r="N18293">
            <v>218939</v>
          </cell>
        </row>
        <row r="18294">
          <cell r="M18294">
            <v>1</v>
          </cell>
          <cell r="N18294">
            <v>218939</v>
          </cell>
        </row>
        <row r="18295">
          <cell r="M18295">
            <v>1</v>
          </cell>
          <cell r="N18295">
            <v>218939</v>
          </cell>
        </row>
        <row r="18296">
          <cell r="M18296">
            <v>1</v>
          </cell>
          <cell r="N18296">
            <v>219024</v>
          </cell>
        </row>
        <row r="18297">
          <cell r="M18297">
            <v>1</v>
          </cell>
          <cell r="N18297">
            <v>219024</v>
          </cell>
        </row>
        <row r="18298">
          <cell r="M18298">
            <v>1</v>
          </cell>
          <cell r="N18298">
            <v>219024</v>
          </cell>
        </row>
        <row r="18299">
          <cell r="M18299">
            <v>1</v>
          </cell>
          <cell r="N18299">
            <v>219024</v>
          </cell>
        </row>
        <row r="18300">
          <cell r="M18300">
            <v>1</v>
          </cell>
          <cell r="N18300">
            <v>219024</v>
          </cell>
        </row>
        <row r="18301">
          <cell r="M18301">
            <v>1</v>
          </cell>
          <cell r="N18301">
            <v>219024</v>
          </cell>
        </row>
        <row r="18302">
          <cell r="M18302">
            <v>1</v>
          </cell>
          <cell r="N18302">
            <v>219024</v>
          </cell>
        </row>
        <row r="18303">
          <cell r="M18303">
            <v>1</v>
          </cell>
          <cell r="N18303">
            <v>219024</v>
          </cell>
        </row>
        <row r="18304">
          <cell r="M18304">
            <v>1</v>
          </cell>
          <cell r="N18304">
            <v>219052</v>
          </cell>
        </row>
        <row r="18305">
          <cell r="M18305">
            <v>1</v>
          </cell>
          <cell r="N18305">
            <v>219116</v>
          </cell>
        </row>
        <row r="18306">
          <cell r="M18306">
            <v>1</v>
          </cell>
          <cell r="N18306">
            <v>219116</v>
          </cell>
        </row>
        <row r="18307">
          <cell r="M18307">
            <v>1</v>
          </cell>
          <cell r="N18307">
            <v>219116</v>
          </cell>
        </row>
        <row r="18308">
          <cell r="M18308">
            <v>1</v>
          </cell>
          <cell r="N18308">
            <v>219116</v>
          </cell>
        </row>
        <row r="18309">
          <cell r="M18309">
            <v>1</v>
          </cell>
          <cell r="N18309">
            <v>219116</v>
          </cell>
        </row>
        <row r="18310">
          <cell r="M18310">
            <v>1</v>
          </cell>
          <cell r="N18310">
            <v>219205</v>
          </cell>
        </row>
        <row r="18311">
          <cell r="M18311">
            <v>1</v>
          </cell>
          <cell r="N18311">
            <v>219205</v>
          </cell>
        </row>
        <row r="18312">
          <cell r="M18312">
            <v>1</v>
          </cell>
          <cell r="N18312">
            <v>219277</v>
          </cell>
        </row>
        <row r="18313">
          <cell r="M18313">
            <v>1</v>
          </cell>
          <cell r="N18313">
            <v>219277</v>
          </cell>
        </row>
        <row r="18314">
          <cell r="M18314">
            <v>1</v>
          </cell>
          <cell r="N18314">
            <v>219277</v>
          </cell>
        </row>
        <row r="18315">
          <cell r="M18315">
            <v>1</v>
          </cell>
          <cell r="N18315">
            <v>219277</v>
          </cell>
        </row>
        <row r="18316">
          <cell r="M18316">
            <v>1</v>
          </cell>
          <cell r="N18316">
            <v>219277</v>
          </cell>
        </row>
        <row r="18317">
          <cell r="M18317">
            <v>1</v>
          </cell>
          <cell r="N18317">
            <v>219277</v>
          </cell>
        </row>
        <row r="18318">
          <cell r="M18318">
            <v>1</v>
          </cell>
          <cell r="N18318">
            <v>219333</v>
          </cell>
        </row>
        <row r="18319">
          <cell r="M18319">
            <v>1</v>
          </cell>
          <cell r="N18319">
            <v>219333</v>
          </cell>
        </row>
        <row r="18320">
          <cell r="M18320">
            <v>1</v>
          </cell>
          <cell r="N18320">
            <v>219333</v>
          </cell>
        </row>
        <row r="18321">
          <cell r="M18321">
            <v>1</v>
          </cell>
          <cell r="N18321">
            <v>219333</v>
          </cell>
        </row>
        <row r="18322">
          <cell r="M18322">
            <v>1</v>
          </cell>
          <cell r="N18322">
            <v>219333</v>
          </cell>
        </row>
        <row r="18323">
          <cell r="M18323">
            <v>1</v>
          </cell>
          <cell r="N18323">
            <v>219333</v>
          </cell>
        </row>
        <row r="18324">
          <cell r="M18324">
            <v>1</v>
          </cell>
          <cell r="N18324">
            <v>219333</v>
          </cell>
        </row>
        <row r="18325">
          <cell r="M18325">
            <v>1</v>
          </cell>
          <cell r="N18325">
            <v>219333</v>
          </cell>
        </row>
        <row r="18326">
          <cell r="M18326">
            <v>1</v>
          </cell>
          <cell r="N18326">
            <v>218623</v>
          </cell>
        </row>
        <row r="18327">
          <cell r="M18327">
            <v>1</v>
          </cell>
          <cell r="N18327">
            <v>218623</v>
          </cell>
        </row>
        <row r="18328">
          <cell r="M18328">
            <v>1</v>
          </cell>
          <cell r="N18328">
            <v>218866</v>
          </cell>
        </row>
        <row r="18329">
          <cell r="M18329">
            <v>1</v>
          </cell>
          <cell r="N18329">
            <v>218866</v>
          </cell>
        </row>
        <row r="18330">
          <cell r="M18330">
            <v>1</v>
          </cell>
          <cell r="N18330">
            <v>218866</v>
          </cell>
        </row>
        <row r="18331">
          <cell r="M18331">
            <v>1</v>
          </cell>
          <cell r="N18331">
            <v>219013</v>
          </cell>
        </row>
        <row r="18332">
          <cell r="M18332">
            <v>1</v>
          </cell>
          <cell r="N18332">
            <v>219013</v>
          </cell>
        </row>
        <row r="18333">
          <cell r="M18333">
            <v>1</v>
          </cell>
          <cell r="N18333">
            <v>219013</v>
          </cell>
        </row>
        <row r="18334">
          <cell r="M18334">
            <v>1</v>
          </cell>
          <cell r="N18334">
            <v>219074</v>
          </cell>
        </row>
        <row r="18335">
          <cell r="M18335">
            <v>1</v>
          </cell>
          <cell r="N18335">
            <v>219074</v>
          </cell>
        </row>
        <row r="18336">
          <cell r="M18336">
            <v>1</v>
          </cell>
          <cell r="N18336">
            <v>219074</v>
          </cell>
        </row>
        <row r="18337">
          <cell r="M18337">
            <v>1</v>
          </cell>
          <cell r="N18337">
            <v>219191</v>
          </cell>
        </row>
        <row r="18338">
          <cell r="M18338">
            <v>1</v>
          </cell>
          <cell r="N18338">
            <v>219263</v>
          </cell>
        </row>
        <row r="18339">
          <cell r="M18339">
            <v>1</v>
          </cell>
          <cell r="N18339">
            <v>219321</v>
          </cell>
        </row>
        <row r="18340">
          <cell r="M18340">
            <v>1</v>
          </cell>
          <cell r="N18340">
            <v>219321</v>
          </cell>
        </row>
        <row r="18341">
          <cell r="M18341">
            <v>1</v>
          </cell>
          <cell r="N18341">
            <v>219321</v>
          </cell>
        </row>
        <row r="18342">
          <cell r="M18342">
            <v>1</v>
          </cell>
          <cell r="N18342" t="str">
            <v>-</v>
          </cell>
        </row>
        <row r="18343">
          <cell r="M18343">
            <v>1</v>
          </cell>
          <cell r="N18343" t="str">
            <v>-</v>
          </cell>
        </row>
        <row r="18344">
          <cell r="M18344">
            <v>1</v>
          </cell>
          <cell r="N18344">
            <v>204932</v>
          </cell>
        </row>
        <row r="18345">
          <cell r="M18345">
            <v>1</v>
          </cell>
          <cell r="N18345">
            <v>204932</v>
          </cell>
        </row>
        <row r="18346">
          <cell r="M18346">
            <v>1</v>
          </cell>
          <cell r="N18346">
            <v>204932</v>
          </cell>
        </row>
        <row r="18347">
          <cell r="M18347">
            <v>1</v>
          </cell>
          <cell r="N18347">
            <v>204932</v>
          </cell>
        </row>
        <row r="18348">
          <cell r="M18348">
            <v>1</v>
          </cell>
          <cell r="N18348">
            <v>204932</v>
          </cell>
        </row>
        <row r="18349">
          <cell r="M18349">
            <v>1</v>
          </cell>
          <cell r="N18349">
            <v>204932</v>
          </cell>
        </row>
        <row r="18350">
          <cell r="M18350">
            <v>1</v>
          </cell>
          <cell r="N18350">
            <v>204932</v>
          </cell>
        </row>
        <row r="18351">
          <cell r="M18351">
            <v>1</v>
          </cell>
          <cell r="N18351">
            <v>204932</v>
          </cell>
        </row>
        <row r="18352">
          <cell r="M18352">
            <v>1</v>
          </cell>
          <cell r="N18352">
            <v>218624</v>
          </cell>
        </row>
        <row r="18353">
          <cell r="M18353">
            <v>1</v>
          </cell>
          <cell r="N18353">
            <v>218624</v>
          </cell>
        </row>
        <row r="18354">
          <cell r="M18354">
            <v>1</v>
          </cell>
          <cell r="N18354">
            <v>218624</v>
          </cell>
        </row>
        <row r="18355">
          <cell r="M18355">
            <v>1</v>
          </cell>
          <cell r="N18355">
            <v>218624</v>
          </cell>
        </row>
        <row r="18356">
          <cell r="M18356">
            <v>1</v>
          </cell>
          <cell r="N18356">
            <v>218624</v>
          </cell>
        </row>
        <row r="18357">
          <cell r="M18357">
            <v>1</v>
          </cell>
          <cell r="N18357">
            <v>218624</v>
          </cell>
        </row>
        <row r="18358">
          <cell r="M18358">
            <v>1</v>
          </cell>
          <cell r="N18358">
            <v>218624</v>
          </cell>
        </row>
        <row r="18359">
          <cell r="M18359">
            <v>1</v>
          </cell>
          <cell r="N18359">
            <v>218624</v>
          </cell>
        </row>
        <row r="18360">
          <cell r="M18360">
            <v>1</v>
          </cell>
          <cell r="N18360">
            <v>218624</v>
          </cell>
        </row>
        <row r="18361">
          <cell r="M18361">
            <v>2</v>
          </cell>
          <cell r="N18361">
            <v>218702</v>
          </cell>
        </row>
        <row r="18362">
          <cell r="M18362">
            <v>2</v>
          </cell>
          <cell r="N18362">
            <v>218702</v>
          </cell>
        </row>
        <row r="18363">
          <cell r="M18363">
            <v>2</v>
          </cell>
          <cell r="N18363">
            <v>218728</v>
          </cell>
        </row>
        <row r="18364">
          <cell r="M18364">
            <v>2</v>
          </cell>
          <cell r="N18364">
            <v>218728</v>
          </cell>
        </row>
        <row r="18365">
          <cell r="M18365">
            <v>2</v>
          </cell>
          <cell r="N18365">
            <v>218728</v>
          </cell>
        </row>
        <row r="18366">
          <cell r="M18366">
            <v>2</v>
          </cell>
          <cell r="N18366">
            <v>218728</v>
          </cell>
        </row>
        <row r="18367">
          <cell r="M18367">
            <v>2</v>
          </cell>
          <cell r="N18367">
            <v>218728</v>
          </cell>
        </row>
        <row r="18368">
          <cell r="M18368">
            <v>2</v>
          </cell>
          <cell r="N18368">
            <v>218728</v>
          </cell>
        </row>
        <row r="18369">
          <cell r="M18369">
            <v>1</v>
          </cell>
          <cell r="N18369">
            <v>218867</v>
          </cell>
        </row>
        <row r="18370">
          <cell r="M18370">
            <v>1</v>
          </cell>
          <cell r="N18370">
            <v>218867</v>
          </cell>
        </row>
        <row r="18371">
          <cell r="M18371">
            <v>1</v>
          </cell>
          <cell r="N18371">
            <v>218867</v>
          </cell>
        </row>
        <row r="18372">
          <cell r="M18372">
            <v>1</v>
          </cell>
          <cell r="N18372">
            <v>218917</v>
          </cell>
        </row>
        <row r="18373">
          <cell r="M18373">
            <v>1</v>
          </cell>
          <cell r="N18373">
            <v>219014</v>
          </cell>
        </row>
        <row r="18374">
          <cell r="M18374">
            <v>1</v>
          </cell>
          <cell r="N18374">
            <v>219014</v>
          </cell>
        </row>
        <row r="18375">
          <cell r="M18375">
            <v>1</v>
          </cell>
          <cell r="N18375">
            <v>219014</v>
          </cell>
        </row>
        <row r="18376">
          <cell r="M18376">
            <v>1</v>
          </cell>
          <cell r="N18376">
            <v>219014</v>
          </cell>
        </row>
        <row r="18377">
          <cell r="M18377">
            <v>1</v>
          </cell>
          <cell r="N18377">
            <v>219264</v>
          </cell>
        </row>
        <row r="18378">
          <cell r="M18378">
            <v>1</v>
          </cell>
          <cell r="N18378">
            <v>219264</v>
          </cell>
        </row>
        <row r="18379">
          <cell r="M18379">
            <v>1</v>
          </cell>
          <cell r="N18379">
            <v>219264</v>
          </cell>
        </row>
        <row r="18380">
          <cell r="M18380">
            <v>1</v>
          </cell>
          <cell r="N18380">
            <v>219322</v>
          </cell>
        </row>
        <row r="18381">
          <cell r="M18381">
            <v>1</v>
          </cell>
          <cell r="N18381">
            <v>219322</v>
          </cell>
        </row>
        <row r="18382">
          <cell r="M18382">
            <v>1</v>
          </cell>
          <cell r="N18382">
            <v>219322</v>
          </cell>
        </row>
        <row r="18383">
          <cell r="M18383">
            <v>1</v>
          </cell>
          <cell r="N18383">
            <v>219322</v>
          </cell>
        </row>
        <row r="18384">
          <cell r="M18384">
            <v>1</v>
          </cell>
          <cell r="N18384">
            <v>219322</v>
          </cell>
        </row>
        <row r="18385">
          <cell r="M18385">
            <v>1</v>
          </cell>
          <cell r="N18385">
            <v>219322</v>
          </cell>
        </row>
        <row r="18386">
          <cell r="M18386">
            <v>1</v>
          </cell>
          <cell r="N18386">
            <v>219322</v>
          </cell>
        </row>
        <row r="18387">
          <cell r="M18387">
            <v>1</v>
          </cell>
          <cell r="N18387" t="str">
            <v>-</v>
          </cell>
        </row>
        <row r="18388">
          <cell r="M18388">
            <v>1</v>
          </cell>
          <cell r="N18388" t="str">
            <v>-</v>
          </cell>
        </row>
        <row r="18389">
          <cell r="M18389">
            <v>2</v>
          </cell>
          <cell r="N18389" t="str">
            <v>-</v>
          </cell>
        </row>
        <row r="18390">
          <cell r="M18390">
            <v>1</v>
          </cell>
          <cell r="N18390" t="str">
            <v>-</v>
          </cell>
        </row>
        <row r="18391">
          <cell r="M18391">
            <v>1</v>
          </cell>
          <cell r="N18391">
            <v>218625</v>
          </cell>
        </row>
        <row r="18392">
          <cell r="M18392">
            <v>1</v>
          </cell>
          <cell r="N18392">
            <v>218625</v>
          </cell>
        </row>
        <row r="18393">
          <cell r="M18393">
            <v>1</v>
          </cell>
          <cell r="N18393">
            <v>218625</v>
          </cell>
        </row>
        <row r="18394">
          <cell r="M18394">
            <v>1</v>
          </cell>
          <cell r="N18394">
            <v>218625</v>
          </cell>
        </row>
        <row r="18395">
          <cell r="M18395">
            <v>1</v>
          </cell>
          <cell r="N18395">
            <v>218625</v>
          </cell>
        </row>
        <row r="18396">
          <cell r="M18396">
            <v>1</v>
          </cell>
          <cell r="N18396">
            <v>218625</v>
          </cell>
        </row>
        <row r="18397">
          <cell r="M18397">
            <v>1</v>
          </cell>
          <cell r="N18397">
            <v>218625</v>
          </cell>
        </row>
        <row r="18398">
          <cell r="M18398">
            <v>1</v>
          </cell>
          <cell r="N18398">
            <v>218625</v>
          </cell>
        </row>
        <row r="18399">
          <cell r="M18399">
            <v>1</v>
          </cell>
          <cell r="N18399">
            <v>218868</v>
          </cell>
        </row>
        <row r="18400">
          <cell r="M18400">
            <v>1</v>
          </cell>
          <cell r="N18400">
            <v>218868</v>
          </cell>
        </row>
        <row r="18401">
          <cell r="M18401">
            <v>1</v>
          </cell>
          <cell r="N18401">
            <v>218868</v>
          </cell>
        </row>
        <row r="18402">
          <cell r="M18402">
            <v>1</v>
          </cell>
          <cell r="N18402">
            <v>218868</v>
          </cell>
        </row>
        <row r="18403">
          <cell r="M18403">
            <v>1</v>
          </cell>
          <cell r="N18403">
            <v>218868</v>
          </cell>
        </row>
        <row r="18404">
          <cell r="M18404">
            <v>1</v>
          </cell>
          <cell r="N18404">
            <v>218868</v>
          </cell>
        </row>
        <row r="18405">
          <cell r="M18405">
            <v>1</v>
          </cell>
          <cell r="N18405">
            <v>218918</v>
          </cell>
        </row>
        <row r="18406">
          <cell r="M18406">
            <v>1</v>
          </cell>
          <cell r="N18406">
            <v>218918</v>
          </cell>
        </row>
        <row r="18407">
          <cell r="M18407">
            <v>1</v>
          </cell>
          <cell r="N18407">
            <v>218918</v>
          </cell>
        </row>
        <row r="18408">
          <cell r="M18408">
            <v>1</v>
          </cell>
          <cell r="N18408">
            <v>218918</v>
          </cell>
        </row>
        <row r="18409">
          <cell r="M18409">
            <v>1</v>
          </cell>
          <cell r="N18409">
            <v>218918</v>
          </cell>
        </row>
        <row r="18410">
          <cell r="M18410">
            <v>1</v>
          </cell>
          <cell r="N18410">
            <v>218918</v>
          </cell>
        </row>
        <row r="18411">
          <cell r="M18411">
            <v>1</v>
          </cell>
          <cell r="N18411" t="str">
            <v>-</v>
          </cell>
        </row>
        <row r="18412">
          <cell r="M18412">
            <v>1</v>
          </cell>
          <cell r="N18412" t="str">
            <v>-</v>
          </cell>
        </row>
        <row r="18413">
          <cell r="M18413">
            <v>1</v>
          </cell>
          <cell r="N18413" t="str">
            <v>-</v>
          </cell>
        </row>
        <row r="18414">
          <cell r="M18414">
            <v>2</v>
          </cell>
          <cell r="N18414" t="str">
            <v>-</v>
          </cell>
        </row>
        <row r="18415">
          <cell r="M18415">
            <v>1</v>
          </cell>
          <cell r="N18415" t="str">
            <v>-</v>
          </cell>
        </row>
        <row r="18416">
          <cell r="M18416">
            <v>1</v>
          </cell>
          <cell r="N18416" t="str">
            <v>-</v>
          </cell>
        </row>
        <row r="18417">
          <cell r="M18417">
            <v>1</v>
          </cell>
          <cell r="N18417" t="str">
            <v>-</v>
          </cell>
        </row>
        <row r="18418">
          <cell r="M18418">
            <v>3</v>
          </cell>
          <cell r="N18418" t="str">
            <v>-</v>
          </cell>
        </row>
        <row r="18419">
          <cell r="M18419">
            <v>3</v>
          </cell>
          <cell r="N18419" t="str">
            <v>-</v>
          </cell>
        </row>
        <row r="18420">
          <cell r="M18420">
            <v>1</v>
          </cell>
          <cell r="N18420">
            <v>218652</v>
          </cell>
        </row>
        <row r="18421">
          <cell r="M18421">
            <v>1</v>
          </cell>
          <cell r="N18421">
            <v>218652</v>
          </cell>
        </row>
        <row r="18422">
          <cell r="M18422">
            <v>1</v>
          </cell>
          <cell r="N18422">
            <v>218652</v>
          </cell>
        </row>
        <row r="18423">
          <cell r="M18423">
            <v>1</v>
          </cell>
          <cell r="N18423">
            <v>218652</v>
          </cell>
        </row>
        <row r="18424">
          <cell r="M18424">
            <v>1</v>
          </cell>
          <cell r="N18424">
            <v>218652</v>
          </cell>
        </row>
        <row r="18425">
          <cell r="M18425">
            <v>1</v>
          </cell>
          <cell r="N18425">
            <v>218652</v>
          </cell>
        </row>
        <row r="18426">
          <cell r="M18426">
            <v>1</v>
          </cell>
          <cell r="N18426">
            <v>218730</v>
          </cell>
        </row>
        <row r="18427">
          <cell r="M18427">
            <v>1</v>
          </cell>
          <cell r="N18427">
            <v>218730</v>
          </cell>
        </row>
        <row r="18428">
          <cell r="M18428">
            <v>1</v>
          </cell>
          <cell r="N18428">
            <v>218730</v>
          </cell>
        </row>
        <row r="18429">
          <cell r="M18429">
            <v>1</v>
          </cell>
          <cell r="N18429">
            <v>218730</v>
          </cell>
        </row>
        <row r="18430">
          <cell r="M18430">
            <v>1</v>
          </cell>
          <cell r="N18430">
            <v>218730</v>
          </cell>
        </row>
        <row r="18431">
          <cell r="M18431">
            <v>1</v>
          </cell>
          <cell r="N18431">
            <v>218730</v>
          </cell>
        </row>
        <row r="18432">
          <cell r="M18432">
            <v>1</v>
          </cell>
          <cell r="N18432">
            <v>218730</v>
          </cell>
        </row>
        <row r="18433">
          <cell r="M18433">
            <v>1</v>
          </cell>
          <cell r="N18433">
            <v>218730</v>
          </cell>
        </row>
        <row r="18434">
          <cell r="M18434">
            <v>1</v>
          </cell>
          <cell r="N18434">
            <v>218733</v>
          </cell>
        </row>
        <row r="18435">
          <cell r="M18435">
            <v>1</v>
          </cell>
          <cell r="N18435">
            <v>218733</v>
          </cell>
        </row>
        <row r="18436">
          <cell r="M18436">
            <v>1</v>
          </cell>
          <cell r="N18436">
            <v>218733</v>
          </cell>
        </row>
        <row r="18437">
          <cell r="M18437">
            <v>1</v>
          </cell>
          <cell r="N18437">
            <v>218733</v>
          </cell>
        </row>
        <row r="18438">
          <cell r="M18438">
            <v>1</v>
          </cell>
          <cell r="N18438">
            <v>218733</v>
          </cell>
        </row>
        <row r="18439">
          <cell r="M18439">
            <v>1</v>
          </cell>
          <cell r="N18439">
            <v>218733</v>
          </cell>
        </row>
        <row r="18440">
          <cell r="M18440">
            <v>1</v>
          </cell>
          <cell r="N18440">
            <v>218733</v>
          </cell>
        </row>
        <row r="18441">
          <cell r="M18441">
            <v>1</v>
          </cell>
          <cell r="N18441">
            <v>218869</v>
          </cell>
        </row>
        <row r="18442">
          <cell r="M18442">
            <v>1</v>
          </cell>
          <cell r="N18442">
            <v>218869</v>
          </cell>
        </row>
        <row r="18443">
          <cell r="M18443">
            <v>1</v>
          </cell>
          <cell r="N18443">
            <v>218869</v>
          </cell>
        </row>
        <row r="18444">
          <cell r="M18444">
            <v>1</v>
          </cell>
          <cell r="N18444">
            <v>218869</v>
          </cell>
        </row>
        <row r="18445">
          <cell r="M18445">
            <v>1</v>
          </cell>
          <cell r="N18445">
            <v>218869</v>
          </cell>
        </row>
        <row r="18446">
          <cell r="M18446">
            <v>1</v>
          </cell>
          <cell r="N18446">
            <v>218869</v>
          </cell>
        </row>
        <row r="18447">
          <cell r="M18447">
            <v>1</v>
          </cell>
          <cell r="N18447">
            <v>218869</v>
          </cell>
        </row>
        <row r="18448">
          <cell r="M18448">
            <v>1</v>
          </cell>
          <cell r="N18448">
            <v>218869</v>
          </cell>
        </row>
        <row r="18449">
          <cell r="M18449">
            <v>1</v>
          </cell>
          <cell r="N18449">
            <v>218869</v>
          </cell>
        </row>
        <row r="18450">
          <cell r="M18450">
            <v>1</v>
          </cell>
          <cell r="N18450">
            <v>218869</v>
          </cell>
        </row>
        <row r="18451">
          <cell r="M18451">
            <v>1</v>
          </cell>
          <cell r="N18451">
            <v>218869</v>
          </cell>
        </row>
        <row r="18452">
          <cell r="M18452">
            <v>1</v>
          </cell>
          <cell r="N18452">
            <v>218869</v>
          </cell>
        </row>
        <row r="18453">
          <cell r="M18453">
            <v>1</v>
          </cell>
          <cell r="N18453">
            <v>218942</v>
          </cell>
        </row>
        <row r="18454">
          <cell r="M18454">
            <v>1</v>
          </cell>
          <cell r="N18454">
            <v>218942</v>
          </cell>
        </row>
        <row r="18455">
          <cell r="M18455">
            <v>1</v>
          </cell>
          <cell r="N18455">
            <v>218942</v>
          </cell>
        </row>
        <row r="18456">
          <cell r="M18456">
            <v>1</v>
          </cell>
          <cell r="N18456">
            <v>218942</v>
          </cell>
        </row>
        <row r="18457">
          <cell r="M18457">
            <v>1</v>
          </cell>
          <cell r="N18457">
            <v>218942</v>
          </cell>
        </row>
        <row r="18458">
          <cell r="M18458">
            <v>1</v>
          </cell>
          <cell r="N18458">
            <v>218942</v>
          </cell>
        </row>
        <row r="18459">
          <cell r="M18459">
            <v>1</v>
          </cell>
          <cell r="N18459">
            <v>218942</v>
          </cell>
        </row>
        <row r="18460">
          <cell r="M18460">
            <v>1</v>
          </cell>
          <cell r="N18460">
            <v>218942</v>
          </cell>
        </row>
        <row r="18461">
          <cell r="M18461">
            <v>1</v>
          </cell>
          <cell r="N18461">
            <v>218942</v>
          </cell>
        </row>
        <row r="18462">
          <cell r="M18462">
            <v>1</v>
          </cell>
          <cell r="N18462">
            <v>218942</v>
          </cell>
        </row>
        <row r="18463">
          <cell r="M18463">
            <v>1</v>
          </cell>
          <cell r="N18463">
            <v>218942</v>
          </cell>
        </row>
        <row r="18464">
          <cell r="M18464">
            <v>1</v>
          </cell>
          <cell r="N18464">
            <v>218942</v>
          </cell>
        </row>
        <row r="18465">
          <cell r="M18465">
            <v>1</v>
          </cell>
          <cell r="N18465">
            <v>219016</v>
          </cell>
        </row>
        <row r="18466">
          <cell r="M18466">
            <v>1</v>
          </cell>
          <cell r="N18466">
            <v>219016</v>
          </cell>
        </row>
        <row r="18467">
          <cell r="M18467">
            <v>1</v>
          </cell>
          <cell r="N18467">
            <v>219016</v>
          </cell>
        </row>
        <row r="18468">
          <cell r="M18468">
            <v>1</v>
          </cell>
          <cell r="N18468">
            <v>219016</v>
          </cell>
        </row>
        <row r="18469">
          <cell r="M18469">
            <v>1</v>
          </cell>
          <cell r="N18469">
            <v>219016</v>
          </cell>
        </row>
        <row r="18470">
          <cell r="M18470">
            <v>1</v>
          </cell>
          <cell r="N18470">
            <v>219016</v>
          </cell>
        </row>
        <row r="18471">
          <cell r="M18471">
            <v>1</v>
          </cell>
          <cell r="N18471">
            <v>219016</v>
          </cell>
        </row>
        <row r="18472">
          <cell r="M18472">
            <v>1</v>
          </cell>
          <cell r="N18472">
            <v>219016</v>
          </cell>
        </row>
        <row r="18473">
          <cell r="M18473">
            <v>1</v>
          </cell>
          <cell r="N18473">
            <v>219016</v>
          </cell>
        </row>
        <row r="18474">
          <cell r="M18474">
            <v>1</v>
          </cell>
          <cell r="N18474">
            <v>219016</v>
          </cell>
        </row>
        <row r="18475">
          <cell r="M18475">
            <v>1</v>
          </cell>
          <cell r="N18475">
            <v>219016</v>
          </cell>
        </row>
        <row r="18476">
          <cell r="M18476">
            <v>1</v>
          </cell>
          <cell r="N18476">
            <v>219016</v>
          </cell>
        </row>
        <row r="18477">
          <cell r="M18477">
            <v>2</v>
          </cell>
          <cell r="N18477">
            <v>219044</v>
          </cell>
        </row>
        <row r="18478">
          <cell r="M18478">
            <v>2</v>
          </cell>
          <cell r="N18478">
            <v>219045</v>
          </cell>
        </row>
        <row r="18479">
          <cell r="M18479">
            <v>2</v>
          </cell>
          <cell r="N18479">
            <v>219045</v>
          </cell>
        </row>
        <row r="18480">
          <cell r="M18480">
            <v>2</v>
          </cell>
          <cell r="N18480">
            <v>219045</v>
          </cell>
        </row>
        <row r="18481">
          <cell r="M18481">
            <v>2</v>
          </cell>
          <cell r="N18481">
            <v>219045</v>
          </cell>
        </row>
        <row r="18482">
          <cell r="M18482">
            <v>2</v>
          </cell>
          <cell r="N18482">
            <v>219045</v>
          </cell>
        </row>
        <row r="18483">
          <cell r="M18483">
            <v>1</v>
          </cell>
          <cell r="N18483">
            <v>219078</v>
          </cell>
        </row>
        <row r="18484">
          <cell r="M18484">
            <v>1</v>
          </cell>
          <cell r="N18484">
            <v>219078</v>
          </cell>
        </row>
        <row r="18485">
          <cell r="M18485">
            <v>1</v>
          </cell>
          <cell r="N18485">
            <v>219078</v>
          </cell>
        </row>
        <row r="18486">
          <cell r="M18486">
            <v>1</v>
          </cell>
          <cell r="N18486">
            <v>219078</v>
          </cell>
        </row>
        <row r="18487">
          <cell r="M18487">
            <v>1</v>
          </cell>
          <cell r="N18487">
            <v>219078</v>
          </cell>
        </row>
        <row r="18488">
          <cell r="M18488">
            <v>1</v>
          </cell>
          <cell r="N18488">
            <v>219078</v>
          </cell>
        </row>
        <row r="18489">
          <cell r="M18489">
            <v>1</v>
          </cell>
          <cell r="N18489">
            <v>219078</v>
          </cell>
        </row>
        <row r="18490">
          <cell r="M18490">
            <v>1</v>
          </cell>
          <cell r="N18490">
            <v>219078</v>
          </cell>
        </row>
        <row r="18491">
          <cell r="M18491">
            <v>1</v>
          </cell>
          <cell r="N18491">
            <v>219078</v>
          </cell>
        </row>
        <row r="18492">
          <cell r="M18492">
            <v>1</v>
          </cell>
          <cell r="N18492">
            <v>219078</v>
          </cell>
        </row>
        <row r="18493">
          <cell r="M18493">
            <v>1</v>
          </cell>
          <cell r="N18493">
            <v>219078</v>
          </cell>
        </row>
        <row r="18494">
          <cell r="M18494">
            <v>1</v>
          </cell>
          <cell r="N18494">
            <v>219078</v>
          </cell>
        </row>
        <row r="18495">
          <cell r="M18495">
            <v>1</v>
          </cell>
          <cell r="N18495">
            <v>219078</v>
          </cell>
        </row>
        <row r="18496">
          <cell r="M18496">
            <v>1</v>
          </cell>
          <cell r="N18496">
            <v>219078</v>
          </cell>
        </row>
        <row r="18497">
          <cell r="M18497">
            <v>1</v>
          </cell>
          <cell r="N18497">
            <v>219078</v>
          </cell>
        </row>
        <row r="18498">
          <cell r="M18498">
            <v>1</v>
          </cell>
          <cell r="N18498">
            <v>219078</v>
          </cell>
        </row>
        <row r="18499">
          <cell r="M18499">
            <v>1</v>
          </cell>
          <cell r="N18499">
            <v>219078</v>
          </cell>
        </row>
        <row r="18500">
          <cell r="M18500">
            <v>1</v>
          </cell>
          <cell r="N18500">
            <v>219078</v>
          </cell>
        </row>
        <row r="18501">
          <cell r="M18501">
            <v>1</v>
          </cell>
          <cell r="N18501">
            <v>219078</v>
          </cell>
        </row>
        <row r="18502">
          <cell r="M18502">
            <v>1</v>
          </cell>
          <cell r="N18502">
            <v>219078</v>
          </cell>
        </row>
        <row r="18503">
          <cell r="M18503">
            <v>2</v>
          </cell>
          <cell r="N18503">
            <v>219108</v>
          </cell>
        </row>
        <row r="18504">
          <cell r="M18504">
            <v>2</v>
          </cell>
          <cell r="N18504">
            <v>219108</v>
          </cell>
        </row>
        <row r="18505">
          <cell r="M18505">
            <v>2</v>
          </cell>
          <cell r="N18505">
            <v>219108</v>
          </cell>
        </row>
        <row r="18506">
          <cell r="M18506">
            <v>2</v>
          </cell>
          <cell r="N18506">
            <v>219108</v>
          </cell>
        </row>
        <row r="18507">
          <cell r="M18507">
            <v>2</v>
          </cell>
          <cell r="N18507">
            <v>219108</v>
          </cell>
        </row>
        <row r="18508">
          <cell r="M18508">
            <v>2</v>
          </cell>
          <cell r="N18508">
            <v>219108</v>
          </cell>
        </row>
        <row r="18509">
          <cell r="M18509">
            <v>1</v>
          </cell>
          <cell r="N18509">
            <v>219194</v>
          </cell>
        </row>
        <row r="18510">
          <cell r="M18510">
            <v>1</v>
          </cell>
          <cell r="N18510">
            <v>219194</v>
          </cell>
        </row>
        <row r="18511">
          <cell r="M18511">
            <v>1</v>
          </cell>
          <cell r="N18511">
            <v>219194</v>
          </cell>
        </row>
        <row r="18512">
          <cell r="M18512">
            <v>1</v>
          </cell>
          <cell r="N18512">
            <v>219266</v>
          </cell>
        </row>
        <row r="18513">
          <cell r="M18513">
            <v>1</v>
          </cell>
          <cell r="N18513">
            <v>219266</v>
          </cell>
        </row>
        <row r="18514">
          <cell r="M18514">
            <v>1</v>
          </cell>
          <cell r="N18514">
            <v>219266</v>
          </cell>
        </row>
        <row r="18515">
          <cell r="M18515">
            <v>1</v>
          </cell>
          <cell r="N18515">
            <v>219266</v>
          </cell>
        </row>
        <row r="18516">
          <cell r="M18516">
            <v>2</v>
          </cell>
          <cell r="N18516">
            <v>219289</v>
          </cell>
        </row>
        <row r="18517">
          <cell r="M18517">
            <v>2</v>
          </cell>
          <cell r="N18517">
            <v>219289</v>
          </cell>
        </row>
        <row r="18518">
          <cell r="M18518">
            <v>2</v>
          </cell>
          <cell r="N18518">
            <v>219289</v>
          </cell>
        </row>
        <row r="18519">
          <cell r="M18519">
            <v>2</v>
          </cell>
          <cell r="N18519">
            <v>219289</v>
          </cell>
        </row>
        <row r="18520">
          <cell r="M18520">
            <v>2</v>
          </cell>
          <cell r="N18520">
            <v>219289</v>
          </cell>
        </row>
        <row r="18521">
          <cell r="M18521">
            <v>2</v>
          </cell>
          <cell r="N18521">
            <v>219289</v>
          </cell>
        </row>
        <row r="18522">
          <cell r="M18522">
            <v>2</v>
          </cell>
          <cell r="N18522">
            <v>219289</v>
          </cell>
        </row>
        <row r="18523">
          <cell r="M18523">
            <v>2</v>
          </cell>
          <cell r="N18523">
            <v>219289</v>
          </cell>
        </row>
        <row r="18524">
          <cell r="M18524">
            <v>2</v>
          </cell>
          <cell r="N18524">
            <v>219289</v>
          </cell>
        </row>
        <row r="18525">
          <cell r="M18525">
            <v>2</v>
          </cell>
          <cell r="N18525">
            <v>219289</v>
          </cell>
        </row>
        <row r="18526">
          <cell r="M18526">
            <v>2</v>
          </cell>
          <cell r="N18526">
            <v>219289</v>
          </cell>
        </row>
        <row r="18527">
          <cell r="M18527">
            <v>1</v>
          </cell>
          <cell r="N18527">
            <v>219565</v>
          </cell>
        </row>
        <row r="18528">
          <cell r="M18528">
            <v>1</v>
          </cell>
          <cell r="N18528">
            <v>219565</v>
          </cell>
        </row>
        <row r="18529">
          <cell r="M18529">
            <v>1</v>
          </cell>
          <cell r="N18529">
            <v>219565</v>
          </cell>
        </row>
        <row r="18530">
          <cell r="M18530">
            <v>1</v>
          </cell>
          <cell r="N18530">
            <v>219565</v>
          </cell>
        </row>
        <row r="18531">
          <cell r="M18531">
            <v>1</v>
          </cell>
          <cell r="N18531">
            <v>219565</v>
          </cell>
        </row>
        <row r="18532">
          <cell r="M18532">
            <v>1</v>
          </cell>
          <cell r="N18532">
            <v>219565</v>
          </cell>
        </row>
        <row r="18533">
          <cell r="M18533">
            <v>1</v>
          </cell>
          <cell r="N18533">
            <v>219565</v>
          </cell>
        </row>
        <row r="18534">
          <cell r="M18534">
            <v>1</v>
          </cell>
          <cell r="N18534">
            <v>219565</v>
          </cell>
        </row>
        <row r="18535">
          <cell r="M18535">
            <v>1</v>
          </cell>
          <cell r="N18535">
            <v>219565</v>
          </cell>
        </row>
        <row r="18536">
          <cell r="M18536">
            <v>1</v>
          </cell>
          <cell r="N18536">
            <v>219565</v>
          </cell>
        </row>
        <row r="18537">
          <cell r="M18537">
            <v>1</v>
          </cell>
          <cell r="N18537">
            <v>219565</v>
          </cell>
        </row>
        <row r="18538">
          <cell r="M18538">
            <v>1</v>
          </cell>
          <cell r="N18538">
            <v>219565</v>
          </cell>
        </row>
        <row r="18539">
          <cell r="M18539">
            <v>1</v>
          </cell>
          <cell r="N18539">
            <v>219565</v>
          </cell>
        </row>
        <row r="18540">
          <cell r="M18540">
            <v>1</v>
          </cell>
          <cell r="N18540">
            <v>219565</v>
          </cell>
        </row>
        <row r="18541">
          <cell r="M18541">
            <v>1</v>
          </cell>
          <cell r="N18541">
            <v>219565</v>
          </cell>
        </row>
        <row r="18542">
          <cell r="M18542">
            <v>1</v>
          </cell>
          <cell r="N18542">
            <v>219565</v>
          </cell>
        </row>
        <row r="18543">
          <cell r="M18543">
            <v>1</v>
          </cell>
          <cell r="N18543">
            <v>219565</v>
          </cell>
        </row>
        <row r="18544">
          <cell r="M18544">
            <v>1</v>
          </cell>
          <cell r="N18544">
            <v>219565</v>
          </cell>
        </row>
        <row r="18545">
          <cell r="M18545">
            <v>1</v>
          </cell>
          <cell r="N18545">
            <v>219565</v>
          </cell>
        </row>
        <row r="18546">
          <cell r="M18546">
            <v>1</v>
          </cell>
          <cell r="N18546">
            <v>218654</v>
          </cell>
        </row>
        <row r="18547">
          <cell r="M18547">
            <v>1</v>
          </cell>
          <cell r="N18547">
            <v>218654</v>
          </cell>
        </row>
        <row r="18548">
          <cell r="M18548">
            <v>1</v>
          </cell>
          <cell r="N18548">
            <v>218654</v>
          </cell>
        </row>
        <row r="18549">
          <cell r="M18549">
            <v>2</v>
          </cell>
          <cell r="N18549">
            <v>218704</v>
          </cell>
        </row>
        <row r="18550">
          <cell r="M18550">
            <v>2</v>
          </cell>
          <cell r="N18550">
            <v>218735</v>
          </cell>
        </row>
        <row r="18551">
          <cell r="M18551">
            <v>2</v>
          </cell>
          <cell r="N18551">
            <v>218735</v>
          </cell>
        </row>
        <row r="18552">
          <cell r="M18552">
            <v>2</v>
          </cell>
          <cell r="N18552">
            <v>218735</v>
          </cell>
        </row>
        <row r="18553">
          <cell r="M18553">
            <v>1</v>
          </cell>
          <cell r="N18553">
            <v>218737</v>
          </cell>
        </row>
        <row r="18554">
          <cell r="M18554">
            <v>1</v>
          </cell>
          <cell r="N18554">
            <v>218737</v>
          </cell>
        </row>
        <row r="18555">
          <cell r="M18555">
            <v>1</v>
          </cell>
          <cell r="N18555">
            <v>218737</v>
          </cell>
        </row>
        <row r="18556">
          <cell r="M18556">
            <v>1</v>
          </cell>
          <cell r="N18556">
            <v>218737</v>
          </cell>
        </row>
        <row r="18557">
          <cell r="M18557">
            <v>2</v>
          </cell>
          <cell r="N18557">
            <v>218765</v>
          </cell>
        </row>
        <row r="18558">
          <cell r="M18558">
            <v>2</v>
          </cell>
          <cell r="N18558">
            <v>218765</v>
          </cell>
        </row>
        <row r="18559">
          <cell r="M18559">
            <v>2</v>
          </cell>
          <cell r="N18559">
            <v>218765</v>
          </cell>
        </row>
        <row r="18560">
          <cell r="M18560">
            <v>2</v>
          </cell>
          <cell r="N18560">
            <v>218765</v>
          </cell>
        </row>
        <row r="18561">
          <cell r="M18561">
            <v>2</v>
          </cell>
          <cell r="N18561">
            <v>218765</v>
          </cell>
        </row>
        <row r="18562">
          <cell r="M18562">
            <v>2</v>
          </cell>
          <cell r="N18562">
            <v>218775</v>
          </cell>
        </row>
        <row r="18563">
          <cell r="M18563">
            <v>2</v>
          </cell>
          <cell r="N18563">
            <v>218775</v>
          </cell>
        </row>
        <row r="18564">
          <cell r="M18564">
            <v>2</v>
          </cell>
          <cell r="N18564">
            <v>218775</v>
          </cell>
        </row>
        <row r="18565">
          <cell r="M18565">
            <v>2</v>
          </cell>
          <cell r="N18565">
            <v>218775</v>
          </cell>
        </row>
        <row r="18566">
          <cell r="M18566">
            <v>2</v>
          </cell>
          <cell r="N18566">
            <v>218775</v>
          </cell>
        </row>
        <row r="18567">
          <cell r="M18567">
            <v>1</v>
          </cell>
          <cell r="N18567">
            <v>218870</v>
          </cell>
        </row>
        <row r="18568">
          <cell r="M18568">
            <v>1</v>
          </cell>
          <cell r="N18568">
            <v>218870</v>
          </cell>
        </row>
        <row r="18569">
          <cell r="M18569">
            <v>1</v>
          </cell>
          <cell r="N18569">
            <v>218870</v>
          </cell>
        </row>
        <row r="18570">
          <cell r="M18570">
            <v>1</v>
          </cell>
          <cell r="N18570">
            <v>218870</v>
          </cell>
        </row>
        <row r="18571">
          <cell r="M18571">
            <v>1</v>
          </cell>
          <cell r="N18571">
            <v>218870</v>
          </cell>
        </row>
        <row r="18572">
          <cell r="M18572">
            <v>1</v>
          </cell>
          <cell r="N18572">
            <v>218870</v>
          </cell>
        </row>
        <row r="18573">
          <cell r="M18573">
            <v>1</v>
          </cell>
          <cell r="N18573">
            <v>218870</v>
          </cell>
        </row>
        <row r="18574">
          <cell r="M18574">
            <v>1</v>
          </cell>
          <cell r="N18574">
            <v>218870</v>
          </cell>
        </row>
        <row r="18575">
          <cell r="M18575">
            <v>1</v>
          </cell>
          <cell r="N18575">
            <v>218944</v>
          </cell>
        </row>
        <row r="18576">
          <cell r="M18576">
            <v>1</v>
          </cell>
          <cell r="N18576">
            <v>218944</v>
          </cell>
        </row>
        <row r="18577">
          <cell r="M18577">
            <v>1</v>
          </cell>
          <cell r="N18577">
            <v>218944</v>
          </cell>
        </row>
        <row r="18578">
          <cell r="M18578">
            <v>1</v>
          </cell>
          <cell r="N18578">
            <v>218944</v>
          </cell>
        </row>
        <row r="18579">
          <cell r="M18579">
            <v>1</v>
          </cell>
          <cell r="N18579">
            <v>218985</v>
          </cell>
        </row>
        <row r="18580">
          <cell r="M18580">
            <v>1</v>
          </cell>
          <cell r="N18580">
            <v>219050</v>
          </cell>
        </row>
        <row r="18581">
          <cell r="M18581">
            <v>1</v>
          </cell>
          <cell r="N18581">
            <v>219050</v>
          </cell>
        </row>
        <row r="18582">
          <cell r="M18582">
            <v>1</v>
          </cell>
          <cell r="N18582">
            <v>219050</v>
          </cell>
        </row>
        <row r="18583">
          <cell r="M18583">
            <v>1</v>
          </cell>
          <cell r="N18583">
            <v>219077</v>
          </cell>
        </row>
        <row r="18584">
          <cell r="M18584">
            <v>1</v>
          </cell>
          <cell r="N18584">
            <v>219077</v>
          </cell>
        </row>
        <row r="18585">
          <cell r="M18585">
            <v>1</v>
          </cell>
          <cell r="N18585">
            <v>219077</v>
          </cell>
        </row>
        <row r="18586">
          <cell r="M18586">
            <v>1</v>
          </cell>
          <cell r="N18586">
            <v>219077</v>
          </cell>
        </row>
        <row r="18587">
          <cell r="M18587">
            <v>1</v>
          </cell>
          <cell r="N18587">
            <v>219077</v>
          </cell>
        </row>
        <row r="18588">
          <cell r="M18588">
            <v>1</v>
          </cell>
          <cell r="N18588">
            <v>219077</v>
          </cell>
        </row>
        <row r="18589">
          <cell r="M18589">
            <v>1</v>
          </cell>
          <cell r="N18589">
            <v>219077</v>
          </cell>
        </row>
        <row r="18590">
          <cell r="M18590">
            <v>1</v>
          </cell>
          <cell r="N18590">
            <v>219077</v>
          </cell>
        </row>
        <row r="18591">
          <cell r="M18591">
            <v>1</v>
          </cell>
          <cell r="N18591">
            <v>219077</v>
          </cell>
        </row>
        <row r="18592">
          <cell r="M18592">
            <v>2</v>
          </cell>
          <cell r="N18592">
            <v>219109</v>
          </cell>
        </row>
        <row r="18593">
          <cell r="M18593">
            <v>1</v>
          </cell>
          <cell r="N18593">
            <v>219267</v>
          </cell>
        </row>
        <row r="18594">
          <cell r="M18594">
            <v>1</v>
          </cell>
          <cell r="N18594">
            <v>219267</v>
          </cell>
        </row>
        <row r="18595">
          <cell r="M18595">
            <v>1</v>
          </cell>
          <cell r="N18595">
            <v>219267</v>
          </cell>
        </row>
        <row r="18596">
          <cell r="M18596">
            <v>1</v>
          </cell>
          <cell r="N18596">
            <v>219486</v>
          </cell>
        </row>
        <row r="18597">
          <cell r="M18597">
            <v>1</v>
          </cell>
          <cell r="N18597">
            <v>219486</v>
          </cell>
        </row>
        <row r="18598">
          <cell r="M18598">
            <v>1</v>
          </cell>
          <cell r="N18598">
            <v>219486</v>
          </cell>
        </row>
        <row r="18599">
          <cell r="M18599">
            <v>1</v>
          </cell>
          <cell r="N18599">
            <v>219486</v>
          </cell>
        </row>
        <row r="18600">
          <cell r="M18600">
            <v>1</v>
          </cell>
          <cell r="N18600">
            <v>219487</v>
          </cell>
        </row>
        <row r="18601">
          <cell r="M18601">
            <v>1</v>
          </cell>
          <cell r="N18601">
            <v>219487</v>
          </cell>
        </row>
        <row r="18602">
          <cell r="M18602">
            <v>1</v>
          </cell>
          <cell r="N18602">
            <v>219487</v>
          </cell>
        </row>
        <row r="18603">
          <cell r="M18603">
            <v>1</v>
          </cell>
          <cell r="N18603" t="str">
            <v>-</v>
          </cell>
        </row>
        <row r="18604">
          <cell r="M18604">
            <v>1</v>
          </cell>
          <cell r="N18604">
            <v>218653</v>
          </cell>
        </row>
        <row r="18605">
          <cell r="M18605">
            <v>1</v>
          </cell>
          <cell r="N18605">
            <v>218653</v>
          </cell>
        </row>
        <row r="18606">
          <cell r="M18606">
            <v>1</v>
          </cell>
          <cell r="N18606">
            <v>218653</v>
          </cell>
        </row>
        <row r="18607">
          <cell r="M18607">
            <v>1</v>
          </cell>
          <cell r="N18607">
            <v>218653</v>
          </cell>
        </row>
        <row r="18608">
          <cell r="M18608">
            <v>1</v>
          </cell>
          <cell r="N18608">
            <v>218694</v>
          </cell>
        </row>
        <row r="18609">
          <cell r="M18609">
            <v>1</v>
          </cell>
          <cell r="N18609">
            <v>218694</v>
          </cell>
        </row>
        <row r="18610">
          <cell r="M18610">
            <v>1</v>
          </cell>
          <cell r="N18610">
            <v>218694</v>
          </cell>
        </row>
        <row r="18611">
          <cell r="M18611">
            <v>1</v>
          </cell>
          <cell r="N18611">
            <v>218694</v>
          </cell>
        </row>
        <row r="18612">
          <cell r="M18612">
            <v>1</v>
          </cell>
          <cell r="N18612">
            <v>218694</v>
          </cell>
        </row>
        <row r="18613">
          <cell r="M18613">
            <v>1</v>
          </cell>
          <cell r="N18613">
            <v>218694</v>
          </cell>
        </row>
        <row r="18614">
          <cell r="M18614">
            <v>1</v>
          </cell>
          <cell r="N18614">
            <v>218694</v>
          </cell>
        </row>
        <row r="18615">
          <cell r="M18615">
            <v>2</v>
          </cell>
          <cell r="N18615">
            <v>218732</v>
          </cell>
        </row>
        <row r="18616">
          <cell r="M18616">
            <v>2</v>
          </cell>
          <cell r="N18616">
            <v>218734</v>
          </cell>
        </row>
        <row r="18617">
          <cell r="M18617">
            <v>2</v>
          </cell>
          <cell r="N18617">
            <v>218734</v>
          </cell>
        </row>
        <row r="18618">
          <cell r="M18618">
            <v>1</v>
          </cell>
          <cell r="N18618">
            <v>218738</v>
          </cell>
        </row>
        <row r="18619">
          <cell r="M18619">
            <v>1</v>
          </cell>
          <cell r="N18619">
            <v>218738</v>
          </cell>
        </row>
        <row r="18620">
          <cell r="M18620">
            <v>1</v>
          </cell>
          <cell r="N18620">
            <v>218738</v>
          </cell>
        </row>
        <row r="18621">
          <cell r="M18621">
            <v>1</v>
          </cell>
          <cell r="N18621">
            <v>218738</v>
          </cell>
        </row>
        <row r="18622">
          <cell r="M18622">
            <v>5</v>
          </cell>
          <cell r="N18622">
            <v>218790</v>
          </cell>
        </row>
        <row r="18623">
          <cell r="M18623">
            <v>5</v>
          </cell>
          <cell r="N18623">
            <v>218791</v>
          </cell>
        </row>
        <row r="18624">
          <cell r="M18624">
            <v>5</v>
          </cell>
          <cell r="N18624">
            <v>218791</v>
          </cell>
        </row>
        <row r="18625">
          <cell r="M18625">
            <v>5</v>
          </cell>
          <cell r="N18625">
            <v>218791</v>
          </cell>
        </row>
        <row r="18626">
          <cell r="M18626">
            <v>5</v>
          </cell>
          <cell r="N18626">
            <v>218792</v>
          </cell>
        </row>
        <row r="18627">
          <cell r="M18627">
            <v>5</v>
          </cell>
          <cell r="N18627">
            <v>218792</v>
          </cell>
        </row>
        <row r="18628">
          <cell r="M18628">
            <v>5</v>
          </cell>
          <cell r="N18628">
            <v>218792</v>
          </cell>
        </row>
        <row r="18629">
          <cell r="M18629">
            <v>5</v>
          </cell>
          <cell r="N18629">
            <v>218792</v>
          </cell>
        </row>
        <row r="18630">
          <cell r="M18630">
            <v>5</v>
          </cell>
          <cell r="N18630">
            <v>218792</v>
          </cell>
        </row>
        <row r="18631">
          <cell r="M18631">
            <v>5</v>
          </cell>
          <cell r="N18631">
            <v>218792</v>
          </cell>
        </row>
        <row r="18632">
          <cell r="M18632">
            <v>5</v>
          </cell>
          <cell r="N18632">
            <v>218792</v>
          </cell>
        </row>
        <row r="18633">
          <cell r="M18633">
            <v>5</v>
          </cell>
          <cell r="N18633">
            <v>218792</v>
          </cell>
        </row>
        <row r="18634">
          <cell r="M18634">
            <v>5</v>
          </cell>
          <cell r="N18634">
            <v>218793</v>
          </cell>
        </row>
        <row r="18635">
          <cell r="M18635">
            <v>5</v>
          </cell>
          <cell r="N18635">
            <v>218793</v>
          </cell>
        </row>
        <row r="18636">
          <cell r="M18636">
            <v>5</v>
          </cell>
          <cell r="N18636">
            <v>218793</v>
          </cell>
        </row>
        <row r="18637">
          <cell r="M18637">
            <v>5</v>
          </cell>
          <cell r="N18637">
            <v>218842</v>
          </cell>
        </row>
        <row r="18638">
          <cell r="M18638">
            <v>5</v>
          </cell>
          <cell r="N18638">
            <v>218842</v>
          </cell>
        </row>
        <row r="18639">
          <cell r="M18639">
            <v>5</v>
          </cell>
          <cell r="N18639">
            <v>218842</v>
          </cell>
        </row>
        <row r="18640">
          <cell r="M18640">
            <v>1</v>
          </cell>
          <cell r="N18640">
            <v>218871</v>
          </cell>
        </row>
        <row r="18641">
          <cell r="M18641">
            <v>1</v>
          </cell>
          <cell r="N18641">
            <v>218871</v>
          </cell>
        </row>
        <row r="18642">
          <cell r="M18642">
            <v>1</v>
          </cell>
          <cell r="N18642">
            <v>218871</v>
          </cell>
        </row>
        <row r="18643">
          <cell r="M18643">
            <v>1</v>
          </cell>
          <cell r="N18643">
            <v>218871</v>
          </cell>
        </row>
        <row r="18644">
          <cell r="M18644">
            <v>1</v>
          </cell>
          <cell r="N18644">
            <v>218871</v>
          </cell>
        </row>
        <row r="18645">
          <cell r="M18645">
            <v>1</v>
          </cell>
          <cell r="N18645">
            <v>218871</v>
          </cell>
        </row>
        <row r="18646">
          <cell r="M18646">
            <v>1</v>
          </cell>
          <cell r="N18646">
            <v>218871</v>
          </cell>
        </row>
        <row r="18647">
          <cell r="M18647">
            <v>1</v>
          </cell>
          <cell r="N18647">
            <v>218871</v>
          </cell>
        </row>
        <row r="18648">
          <cell r="M18648">
            <v>1</v>
          </cell>
          <cell r="N18648">
            <v>218943</v>
          </cell>
        </row>
        <row r="18649">
          <cell r="M18649">
            <v>1</v>
          </cell>
          <cell r="N18649">
            <v>218943</v>
          </cell>
        </row>
        <row r="18650">
          <cell r="M18650">
            <v>1</v>
          </cell>
          <cell r="N18650">
            <v>218943</v>
          </cell>
        </row>
        <row r="18651">
          <cell r="M18651">
            <v>1</v>
          </cell>
          <cell r="N18651">
            <v>218943</v>
          </cell>
        </row>
        <row r="18652">
          <cell r="M18652">
            <v>1</v>
          </cell>
          <cell r="N18652">
            <v>218943</v>
          </cell>
        </row>
        <row r="18653">
          <cell r="M18653">
            <v>1</v>
          </cell>
          <cell r="N18653">
            <v>218943</v>
          </cell>
        </row>
        <row r="18654">
          <cell r="M18654">
            <v>1</v>
          </cell>
          <cell r="N18654">
            <v>218943</v>
          </cell>
        </row>
        <row r="18655">
          <cell r="M18655">
            <v>1</v>
          </cell>
          <cell r="N18655">
            <v>218943</v>
          </cell>
        </row>
        <row r="18656">
          <cell r="M18656">
            <v>1</v>
          </cell>
          <cell r="N18656">
            <v>218943</v>
          </cell>
        </row>
        <row r="18657">
          <cell r="M18657">
            <v>1</v>
          </cell>
          <cell r="N18657">
            <v>218943</v>
          </cell>
        </row>
        <row r="18658">
          <cell r="M18658">
            <v>1</v>
          </cell>
          <cell r="N18658">
            <v>219017</v>
          </cell>
        </row>
        <row r="18659">
          <cell r="M18659">
            <v>1</v>
          </cell>
          <cell r="N18659">
            <v>219017</v>
          </cell>
        </row>
        <row r="18660">
          <cell r="M18660">
            <v>1</v>
          </cell>
          <cell r="N18660">
            <v>219017</v>
          </cell>
        </row>
        <row r="18661">
          <cell r="M18661">
            <v>1</v>
          </cell>
          <cell r="N18661">
            <v>219017</v>
          </cell>
        </row>
        <row r="18662">
          <cell r="M18662">
            <v>1</v>
          </cell>
          <cell r="N18662">
            <v>219017</v>
          </cell>
        </row>
        <row r="18663">
          <cell r="M18663">
            <v>1</v>
          </cell>
          <cell r="N18663">
            <v>219017</v>
          </cell>
        </row>
        <row r="18664">
          <cell r="M18664">
            <v>2</v>
          </cell>
          <cell r="N18664">
            <v>219046</v>
          </cell>
        </row>
        <row r="18665">
          <cell r="M18665">
            <v>2</v>
          </cell>
          <cell r="N18665">
            <v>219046</v>
          </cell>
        </row>
        <row r="18666">
          <cell r="M18666">
            <v>2</v>
          </cell>
          <cell r="N18666">
            <v>219046</v>
          </cell>
        </row>
        <row r="18667">
          <cell r="M18667">
            <v>2</v>
          </cell>
          <cell r="N18667">
            <v>219046</v>
          </cell>
        </row>
        <row r="18668">
          <cell r="M18668">
            <v>1</v>
          </cell>
          <cell r="N18668">
            <v>219047</v>
          </cell>
        </row>
        <row r="18669">
          <cell r="M18669">
            <v>1</v>
          </cell>
          <cell r="N18669">
            <v>219047</v>
          </cell>
        </row>
        <row r="18670">
          <cell r="M18670">
            <v>1</v>
          </cell>
          <cell r="N18670">
            <v>219047</v>
          </cell>
        </row>
        <row r="18671">
          <cell r="M18671">
            <v>2</v>
          </cell>
          <cell r="N18671">
            <v>219048</v>
          </cell>
        </row>
        <row r="18672">
          <cell r="M18672">
            <v>2</v>
          </cell>
          <cell r="N18672">
            <v>219048</v>
          </cell>
        </row>
        <row r="18673">
          <cell r="M18673">
            <v>2</v>
          </cell>
          <cell r="N18673">
            <v>219048</v>
          </cell>
        </row>
        <row r="18674">
          <cell r="M18674">
            <v>1</v>
          </cell>
          <cell r="N18674">
            <v>219079</v>
          </cell>
        </row>
        <row r="18675">
          <cell r="M18675">
            <v>1</v>
          </cell>
          <cell r="N18675">
            <v>219079</v>
          </cell>
        </row>
        <row r="18676">
          <cell r="M18676">
            <v>1</v>
          </cell>
          <cell r="N18676">
            <v>219079</v>
          </cell>
        </row>
        <row r="18677">
          <cell r="M18677">
            <v>1</v>
          </cell>
          <cell r="N18677">
            <v>219079</v>
          </cell>
        </row>
        <row r="18678">
          <cell r="M18678">
            <v>1</v>
          </cell>
          <cell r="N18678">
            <v>219079</v>
          </cell>
        </row>
        <row r="18679">
          <cell r="M18679">
            <v>1</v>
          </cell>
          <cell r="N18679">
            <v>219079</v>
          </cell>
        </row>
        <row r="18680">
          <cell r="M18680">
            <v>1</v>
          </cell>
          <cell r="N18680">
            <v>219079</v>
          </cell>
        </row>
        <row r="18681">
          <cell r="M18681">
            <v>1</v>
          </cell>
          <cell r="N18681">
            <v>219079</v>
          </cell>
        </row>
        <row r="18682">
          <cell r="M18682">
            <v>2</v>
          </cell>
          <cell r="N18682">
            <v>219110</v>
          </cell>
        </row>
        <row r="18683">
          <cell r="M18683">
            <v>2</v>
          </cell>
          <cell r="N18683">
            <v>219156</v>
          </cell>
        </row>
        <row r="18684">
          <cell r="M18684">
            <v>2</v>
          </cell>
          <cell r="N18684">
            <v>219156</v>
          </cell>
        </row>
        <row r="18685">
          <cell r="M18685">
            <v>2</v>
          </cell>
          <cell r="N18685">
            <v>219156</v>
          </cell>
        </row>
        <row r="18686">
          <cell r="M18686">
            <v>1</v>
          </cell>
          <cell r="N18686">
            <v>219196</v>
          </cell>
        </row>
        <row r="18687">
          <cell r="M18687">
            <v>1</v>
          </cell>
          <cell r="N18687">
            <v>219196</v>
          </cell>
        </row>
        <row r="18688">
          <cell r="M18688">
            <v>1</v>
          </cell>
          <cell r="N18688">
            <v>219268</v>
          </cell>
        </row>
        <row r="18689">
          <cell r="M18689">
            <v>1</v>
          </cell>
          <cell r="N18689">
            <v>219324</v>
          </cell>
        </row>
        <row r="18690">
          <cell r="M18690">
            <v>1</v>
          </cell>
          <cell r="N18690">
            <v>219324</v>
          </cell>
        </row>
        <row r="18691">
          <cell r="M18691">
            <v>1</v>
          </cell>
          <cell r="N18691">
            <v>219324</v>
          </cell>
        </row>
        <row r="18692">
          <cell r="M18692">
            <v>1</v>
          </cell>
          <cell r="N18692">
            <v>219324</v>
          </cell>
        </row>
        <row r="18693">
          <cell r="M18693">
            <v>1</v>
          </cell>
          <cell r="N18693">
            <v>219324</v>
          </cell>
        </row>
        <row r="18694">
          <cell r="M18694">
            <v>1</v>
          </cell>
          <cell r="N18694">
            <v>219324</v>
          </cell>
        </row>
        <row r="18695">
          <cell r="M18695">
            <v>1</v>
          </cell>
          <cell r="N18695">
            <v>218415</v>
          </cell>
        </row>
        <row r="18696">
          <cell r="M18696">
            <v>1</v>
          </cell>
          <cell r="N18696">
            <v>218415</v>
          </cell>
        </row>
        <row r="18697">
          <cell r="M18697">
            <v>1</v>
          </cell>
          <cell r="N18697">
            <v>218415</v>
          </cell>
        </row>
        <row r="18698">
          <cell r="M18698">
            <v>1</v>
          </cell>
          <cell r="N18698">
            <v>218415</v>
          </cell>
        </row>
        <row r="18699">
          <cell r="M18699">
            <v>1</v>
          </cell>
          <cell r="N18699">
            <v>218591</v>
          </cell>
        </row>
        <row r="18700">
          <cell r="M18700">
            <v>1</v>
          </cell>
          <cell r="N18700">
            <v>218591</v>
          </cell>
        </row>
        <row r="18701">
          <cell r="M18701">
            <v>1</v>
          </cell>
          <cell r="N18701">
            <v>218591</v>
          </cell>
        </row>
        <row r="18702">
          <cell r="M18702">
            <v>1</v>
          </cell>
          <cell r="N18702">
            <v>218591</v>
          </cell>
        </row>
        <row r="18703">
          <cell r="M18703">
            <v>1</v>
          </cell>
          <cell r="N18703">
            <v>218591</v>
          </cell>
        </row>
        <row r="18704">
          <cell r="M18704">
            <v>1</v>
          </cell>
          <cell r="N18704">
            <v>218591</v>
          </cell>
        </row>
        <row r="18705">
          <cell r="M18705">
            <v>1</v>
          </cell>
          <cell r="N18705">
            <v>218678</v>
          </cell>
        </row>
        <row r="18706">
          <cell r="M18706">
            <v>1</v>
          </cell>
          <cell r="N18706">
            <v>218678</v>
          </cell>
        </row>
        <row r="18707">
          <cell r="M18707">
            <v>1</v>
          </cell>
          <cell r="N18707">
            <v>218678</v>
          </cell>
        </row>
        <row r="18708">
          <cell r="M18708">
            <v>1</v>
          </cell>
          <cell r="N18708">
            <v>218678</v>
          </cell>
        </row>
        <row r="18709">
          <cell r="M18709">
            <v>1</v>
          </cell>
          <cell r="N18709">
            <v>218678</v>
          </cell>
        </row>
        <row r="18710">
          <cell r="M18710">
            <v>1</v>
          </cell>
          <cell r="N18710">
            <v>218678</v>
          </cell>
        </row>
        <row r="18711">
          <cell r="M18711">
            <v>1</v>
          </cell>
          <cell r="N18711">
            <v>218678</v>
          </cell>
        </row>
        <row r="18712">
          <cell r="M18712">
            <v>1</v>
          </cell>
          <cell r="N18712">
            <v>218678</v>
          </cell>
        </row>
        <row r="18713">
          <cell r="M18713">
            <v>1</v>
          </cell>
          <cell r="N18713">
            <v>218699</v>
          </cell>
        </row>
        <row r="18714">
          <cell r="M18714">
            <v>1</v>
          </cell>
          <cell r="N18714">
            <v>218699</v>
          </cell>
        </row>
        <row r="18715">
          <cell r="M18715">
            <v>1</v>
          </cell>
          <cell r="N18715">
            <v>218699</v>
          </cell>
        </row>
        <row r="18716">
          <cell r="M18716">
            <v>1</v>
          </cell>
          <cell r="N18716">
            <v>218699</v>
          </cell>
        </row>
        <row r="18717">
          <cell r="M18717">
            <v>1</v>
          </cell>
          <cell r="N18717">
            <v>218699</v>
          </cell>
        </row>
        <row r="18718">
          <cell r="M18718">
            <v>1</v>
          </cell>
          <cell r="N18718">
            <v>218800</v>
          </cell>
        </row>
        <row r="18719">
          <cell r="M18719">
            <v>1</v>
          </cell>
          <cell r="N18719">
            <v>218800</v>
          </cell>
        </row>
        <row r="18720">
          <cell r="M18720">
            <v>1</v>
          </cell>
          <cell r="N18720">
            <v>218800</v>
          </cell>
        </row>
        <row r="18721">
          <cell r="M18721">
            <v>1</v>
          </cell>
          <cell r="N18721">
            <v>218800</v>
          </cell>
        </row>
        <row r="18722">
          <cell r="M18722">
            <v>1</v>
          </cell>
          <cell r="N18722">
            <v>218800</v>
          </cell>
        </row>
        <row r="18723">
          <cell r="M18723">
            <v>1</v>
          </cell>
          <cell r="N18723">
            <v>218800</v>
          </cell>
        </row>
        <row r="18724">
          <cell r="M18724">
            <v>1</v>
          </cell>
          <cell r="N18724">
            <v>218800</v>
          </cell>
        </row>
        <row r="18725">
          <cell r="M18725">
            <v>1</v>
          </cell>
          <cell r="N18725">
            <v>218800</v>
          </cell>
        </row>
        <row r="18726">
          <cell r="M18726">
            <v>1</v>
          </cell>
          <cell r="N18726">
            <v>218800</v>
          </cell>
        </row>
        <row r="18727">
          <cell r="M18727">
            <v>1</v>
          </cell>
          <cell r="N18727">
            <v>218914</v>
          </cell>
        </row>
        <row r="18728">
          <cell r="M18728">
            <v>1</v>
          </cell>
          <cell r="N18728">
            <v>218914</v>
          </cell>
        </row>
        <row r="18729">
          <cell r="M18729">
            <v>1</v>
          </cell>
          <cell r="N18729">
            <v>218914</v>
          </cell>
        </row>
        <row r="18730">
          <cell r="M18730">
            <v>1</v>
          </cell>
          <cell r="N18730">
            <v>218914</v>
          </cell>
        </row>
        <row r="18731">
          <cell r="M18731">
            <v>1</v>
          </cell>
          <cell r="N18731">
            <v>218914</v>
          </cell>
        </row>
        <row r="18732">
          <cell r="M18732">
            <v>1</v>
          </cell>
          <cell r="N18732">
            <v>218914</v>
          </cell>
        </row>
        <row r="18733">
          <cell r="M18733">
            <v>1</v>
          </cell>
          <cell r="N18733">
            <v>218914</v>
          </cell>
        </row>
        <row r="18734">
          <cell r="M18734">
            <v>1</v>
          </cell>
          <cell r="N18734">
            <v>218976</v>
          </cell>
        </row>
        <row r="18735">
          <cell r="M18735">
            <v>1</v>
          </cell>
          <cell r="N18735">
            <v>218976</v>
          </cell>
        </row>
        <row r="18736">
          <cell r="M18736">
            <v>1</v>
          </cell>
          <cell r="N18736">
            <v>218991</v>
          </cell>
        </row>
        <row r="18737">
          <cell r="M18737">
            <v>1</v>
          </cell>
          <cell r="N18737">
            <v>218991</v>
          </cell>
        </row>
        <row r="18738">
          <cell r="M18738">
            <v>1</v>
          </cell>
          <cell r="N18738">
            <v>218991</v>
          </cell>
        </row>
        <row r="18739">
          <cell r="M18739">
            <v>1</v>
          </cell>
          <cell r="N18739">
            <v>218991</v>
          </cell>
        </row>
        <row r="18740">
          <cell r="M18740">
            <v>1</v>
          </cell>
          <cell r="N18740">
            <v>218991</v>
          </cell>
        </row>
        <row r="18741">
          <cell r="M18741">
            <v>1</v>
          </cell>
          <cell r="N18741">
            <v>218991</v>
          </cell>
        </row>
        <row r="18742">
          <cell r="M18742">
            <v>1</v>
          </cell>
          <cell r="N18742">
            <v>218991</v>
          </cell>
        </row>
        <row r="18743">
          <cell r="M18743">
            <v>1</v>
          </cell>
          <cell r="N18743">
            <v>218991</v>
          </cell>
        </row>
        <row r="18744">
          <cell r="M18744">
            <v>1</v>
          </cell>
          <cell r="N18744">
            <v>218991</v>
          </cell>
        </row>
        <row r="18745">
          <cell r="M18745">
            <v>1</v>
          </cell>
          <cell r="N18745">
            <v>219060</v>
          </cell>
        </row>
        <row r="18746">
          <cell r="M18746">
            <v>1</v>
          </cell>
          <cell r="N18746">
            <v>219060</v>
          </cell>
        </row>
        <row r="18747">
          <cell r="M18747">
            <v>1</v>
          </cell>
          <cell r="N18747">
            <v>219060</v>
          </cell>
        </row>
        <row r="18748">
          <cell r="M18748">
            <v>1</v>
          </cell>
          <cell r="N18748">
            <v>219060</v>
          </cell>
        </row>
        <row r="18749">
          <cell r="M18749">
            <v>1</v>
          </cell>
          <cell r="N18749">
            <v>219060</v>
          </cell>
        </row>
        <row r="18750">
          <cell r="M18750">
            <v>1</v>
          </cell>
          <cell r="N18750">
            <v>219060</v>
          </cell>
        </row>
        <row r="18751">
          <cell r="M18751">
            <v>1</v>
          </cell>
          <cell r="N18751">
            <v>219060</v>
          </cell>
        </row>
        <row r="18752">
          <cell r="M18752">
            <v>1</v>
          </cell>
          <cell r="N18752">
            <v>219060</v>
          </cell>
        </row>
        <row r="18753">
          <cell r="M18753">
            <v>1</v>
          </cell>
          <cell r="N18753">
            <v>219060</v>
          </cell>
        </row>
        <row r="18754">
          <cell r="M18754">
            <v>1</v>
          </cell>
          <cell r="N18754">
            <v>219060</v>
          </cell>
        </row>
        <row r="18755">
          <cell r="M18755">
            <v>1</v>
          </cell>
          <cell r="N18755">
            <v>219060</v>
          </cell>
        </row>
        <row r="18756">
          <cell r="M18756">
            <v>1</v>
          </cell>
          <cell r="N18756">
            <v>219060</v>
          </cell>
        </row>
        <row r="18757">
          <cell r="M18757">
            <v>1</v>
          </cell>
          <cell r="N18757">
            <v>219060</v>
          </cell>
        </row>
        <row r="18758">
          <cell r="M18758">
            <v>1</v>
          </cell>
          <cell r="N18758">
            <v>219060</v>
          </cell>
        </row>
        <row r="18759">
          <cell r="M18759">
            <v>1</v>
          </cell>
          <cell r="N18759">
            <v>219060</v>
          </cell>
        </row>
        <row r="18760">
          <cell r="M18760">
            <v>1</v>
          </cell>
          <cell r="N18760">
            <v>219060</v>
          </cell>
        </row>
        <row r="18761">
          <cell r="M18761">
            <v>1</v>
          </cell>
          <cell r="N18761">
            <v>219060</v>
          </cell>
        </row>
        <row r="18762">
          <cell r="M18762">
            <v>1</v>
          </cell>
          <cell r="N18762">
            <v>219060</v>
          </cell>
        </row>
        <row r="18763">
          <cell r="M18763">
            <v>1</v>
          </cell>
          <cell r="N18763">
            <v>219060</v>
          </cell>
        </row>
        <row r="18764">
          <cell r="M18764">
            <v>1</v>
          </cell>
          <cell r="N18764">
            <v>219060</v>
          </cell>
        </row>
        <row r="18765">
          <cell r="M18765">
            <v>1</v>
          </cell>
          <cell r="N18765">
            <v>219060</v>
          </cell>
        </row>
        <row r="18766">
          <cell r="M18766">
            <v>1</v>
          </cell>
          <cell r="N18766">
            <v>219060</v>
          </cell>
        </row>
        <row r="18767">
          <cell r="M18767">
            <v>1</v>
          </cell>
          <cell r="N18767">
            <v>219060</v>
          </cell>
        </row>
        <row r="18768">
          <cell r="M18768">
            <v>1</v>
          </cell>
          <cell r="N18768">
            <v>219060</v>
          </cell>
        </row>
        <row r="18769">
          <cell r="M18769">
            <v>1</v>
          </cell>
          <cell r="N18769">
            <v>219097</v>
          </cell>
        </row>
        <row r="18770">
          <cell r="M18770">
            <v>1</v>
          </cell>
          <cell r="N18770">
            <v>219097</v>
          </cell>
        </row>
        <row r="18771">
          <cell r="M18771">
            <v>1</v>
          </cell>
          <cell r="N18771">
            <v>219097</v>
          </cell>
        </row>
        <row r="18772">
          <cell r="M18772">
            <v>1</v>
          </cell>
          <cell r="N18772">
            <v>219097</v>
          </cell>
        </row>
        <row r="18773">
          <cell r="M18773">
            <v>1</v>
          </cell>
          <cell r="N18773">
            <v>219097</v>
          </cell>
        </row>
        <row r="18774">
          <cell r="M18774">
            <v>1</v>
          </cell>
          <cell r="N18774">
            <v>219162</v>
          </cell>
        </row>
        <row r="18775">
          <cell r="M18775">
            <v>1</v>
          </cell>
          <cell r="N18775">
            <v>219235</v>
          </cell>
        </row>
        <row r="18776">
          <cell r="M18776">
            <v>1</v>
          </cell>
          <cell r="N18776">
            <v>219235</v>
          </cell>
        </row>
        <row r="18777">
          <cell r="M18777">
            <v>1</v>
          </cell>
          <cell r="N18777">
            <v>219235</v>
          </cell>
        </row>
        <row r="18778">
          <cell r="M18778">
            <v>1</v>
          </cell>
          <cell r="N18778">
            <v>219235</v>
          </cell>
        </row>
        <row r="18779">
          <cell r="M18779">
            <v>1</v>
          </cell>
          <cell r="N18779">
            <v>219235</v>
          </cell>
        </row>
        <row r="18780">
          <cell r="M18780">
            <v>1</v>
          </cell>
          <cell r="N18780">
            <v>219297</v>
          </cell>
        </row>
        <row r="18781">
          <cell r="M18781">
            <v>1</v>
          </cell>
          <cell r="N18781">
            <v>219297</v>
          </cell>
        </row>
        <row r="18782">
          <cell r="M18782">
            <v>1</v>
          </cell>
          <cell r="N18782">
            <v>219297</v>
          </cell>
        </row>
        <row r="18783">
          <cell r="M18783">
            <v>1</v>
          </cell>
          <cell r="N18783">
            <v>219297</v>
          </cell>
        </row>
        <row r="18784">
          <cell r="M18784">
            <v>1</v>
          </cell>
          <cell r="N18784">
            <v>219297</v>
          </cell>
        </row>
        <row r="18785">
          <cell r="M18785">
            <v>1</v>
          </cell>
          <cell r="N18785">
            <v>219297</v>
          </cell>
        </row>
        <row r="18786">
          <cell r="M18786">
            <v>1</v>
          </cell>
          <cell r="N18786">
            <v>219297</v>
          </cell>
        </row>
        <row r="18787">
          <cell r="M18787">
            <v>1</v>
          </cell>
          <cell r="N18787">
            <v>219297</v>
          </cell>
        </row>
        <row r="18788">
          <cell r="M18788">
            <v>1</v>
          </cell>
          <cell r="N18788">
            <v>219297</v>
          </cell>
        </row>
        <row r="18789">
          <cell r="M18789">
            <v>1</v>
          </cell>
          <cell r="N18789">
            <v>202347</v>
          </cell>
        </row>
        <row r="18790">
          <cell r="M18790">
            <v>1</v>
          </cell>
          <cell r="N18790">
            <v>202347</v>
          </cell>
        </row>
        <row r="18791">
          <cell r="M18791">
            <v>1</v>
          </cell>
          <cell r="N18791">
            <v>202347</v>
          </cell>
        </row>
        <row r="18792">
          <cell r="M18792">
            <v>1</v>
          </cell>
          <cell r="N18792">
            <v>202347</v>
          </cell>
        </row>
        <row r="18793">
          <cell r="M18793">
            <v>1</v>
          </cell>
          <cell r="N18793">
            <v>202347</v>
          </cell>
        </row>
        <row r="18794">
          <cell r="M18794">
            <v>1</v>
          </cell>
          <cell r="N18794">
            <v>218592</v>
          </cell>
        </row>
        <row r="18795">
          <cell r="M18795">
            <v>1</v>
          </cell>
          <cell r="N18795">
            <v>218592</v>
          </cell>
        </row>
        <row r="18796">
          <cell r="M18796">
            <v>1</v>
          </cell>
          <cell r="N18796">
            <v>218592</v>
          </cell>
        </row>
        <row r="18797">
          <cell r="M18797">
            <v>1</v>
          </cell>
          <cell r="N18797">
            <v>218592</v>
          </cell>
        </row>
        <row r="18798">
          <cell r="M18798">
            <v>1</v>
          </cell>
          <cell r="N18798">
            <v>218594</v>
          </cell>
        </row>
        <row r="18799">
          <cell r="M18799">
            <v>1</v>
          </cell>
          <cell r="N18799">
            <v>218594</v>
          </cell>
        </row>
        <row r="18800">
          <cell r="M18800">
            <v>1</v>
          </cell>
          <cell r="N18800">
            <v>218594</v>
          </cell>
        </row>
        <row r="18801">
          <cell r="M18801">
            <v>1</v>
          </cell>
          <cell r="N18801">
            <v>218594</v>
          </cell>
        </row>
        <row r="18802">
          <cell r="M18802">
            <v>1</v>
          </cell>
          <cell r="N18802">
            <v>218594</v>
          </cell>
        </row>
        <row r="18803">
          <cell r="M18803">
            <v>1</v>
          </cell>
          <cell r="N18803">
            <v>218594</v>
          </cell>
        </row>
        <row r="18804">
          <cell r="M18804">
            <v>1</v>
          </cell>
          <cell r="N18804">
            <v>218594</v>
          </cell>
        </row>
        <row r="18805">
          <cell r="M18805">
            <v>1</v>
          </cell>
          <cell r="N18805">
            <v>218801</v>
          </cell>
        </row>
        <row r="18806">
          <cell r="M18806">
            <v>1</v>
          </cell>
          <cell r="N18806">
            <v>218801</v>
          </cell>
        </row>
        <row r="18807">
          <cell r="M18807">
            <v>1</v>
          </cell>
          <cell r="N18807">
            <v>218801</v>
          </cell>
        </row>
        <row r="18808">
          <cell r="M18808">
            <v>1</v>
          </cell>
          <cell r="N18808">
            <v>218801</v>
          </cell>
        </row>
        <row r="18809">
          <cell r="M18809">
            <v>1</v>
          </cell>
          <cell r="N18809">
            <v>218801</v>
          </cell>
        </row>
        <row r="18810">
          <cell r="M18810">
            <v>1</v>
          </cell>
          <cell r="N18810">
            <v>218801</v>
          </cell>
        </row>
        <row r="18811">
          <cell r="M18811">
            <v>1</v>
          </cell>
          <cell r="N18811">
            <v>218801</v>
          </cell>
        </row>
        <row r="18812">
          <cell r="M18812">
            <v>1</v>
          </cell>
          <cell r="N18812">
            <v>218801</v>
          </cell>
        </row>
        <row r="18813">
          <cell r="M18813">
            <v>1</v>
          </cell>
          <cell r="N18813">
            <v>218801</v>
          </cell>
        </row>
        <row r="18814">
          <cell r="M18814">
            <v>1</v>
          </cell>
          <cell r="N18814">
            <v>218915</v>
          </cell>
        </row>
        <row r="18815">
          <cell r="M18815">
            <v>1</v>
          </cell>
          <cell r="N18815">
            <v>218915</v>
          </cell>
        </row>
        <row r="18816">
          <cell r="M18816">
            <v>1</v>
          </cell>
          <cell r="N18816">
            <v>218915</v>
          </cell>
        </row>
        <row r="18817">
          <cell r="M18817">
            <v>1</v>
          </cell>
          <cell r="N18817">
            <v>218915</v>
          </cell>
        </row>
        <row r="18818">
          <cell r="M18818">
            <v>1</v>
          </cell>
          <cell r="N18818">
            <v>218915</v>
          </cell>
        </row>
        <row r="18819">
          <cell r="M18819">
            <v>1</v>
          </cell>
          <cell r="N18819">
            <v>218915</v>
          </cell>
        </row>
        <row r="18820">
          <cell r="M18820">
            <v>1</v>
          </cell>
          <cell r="N18820">
            <v>218915</v>
          </cell>
        </row>
        <row r="18821">
          <cell r="M18821">
            <v>1</v>
          </cell>
          <cell r="N18821">
            <v>218992</v>
          </cell>
        </row>
        <row r="18822">
          <cell r="M18822">
            <v>1</v>
          </cell>
          <cell r="N18822">
            <v>218992</v>
          </cell>
        </row>
        <row r="18823">
          <cell r="M18823">
            <v>1</v>
          </cell>
          <cell r="N18823">
            <v>218992</v>
          </cell>
        </row>
        <row r="18824">
          <cell r="M18824">
            <v>1</v>
          </cell>
          <cell r="N18824">
            <v>218992</v>
          </cell>
        </row>
        <row r="18825">
          <cell r="M18825">
            <v>1</v>
          </cell>
          <cell r="N18825">
            <v>219059</v>
          </cell>
        </row>
        <row r="18826">
          <cell r="M18826">
            <v>1</v>
          </cell>
          <cell r="N18826">
            <v>219059</v>
          </cell>
        </row>
        <row r="18827">
          <cell r="M18827">
            <v>1</v>
          </cell>
          <cell r="N18827">
            <v>219059</v>
          </cell>
        </row>
        <row r="18828">
          <cell r="M18828">
            <v>1</v>
          </cell>
          <cell r="N18828">
            <v>219059</v>
          </cell>
        </row>
        <row r="18829">
          <cell r="M18829">
            <v>1</v>
          </cell>
          <cell r="N18829">
            <v>219059</v>
          </cell>
        </row>
        <row r="18830">
          <cell r="M18830">
            <v>1</v>
          </cell>
          <cell r="N18830">
            <v>219059</v>
          </cell>
        </row>
        <row r="18831">
          <cell r="M18831">
            <v>1</v>
          </cell>
          <cell r="N18831">
            <v>219059</v>
          </cell>
        </row>
        <row r="18832">
          <cell r="M18832">
            <v>1</v>
          </cell>
          <cell r="N18832">
            <v>219059</v>
          </cell>
        </row>
        <row r="18833">
          <cell r="M18833">
            <v>1</v>
          </cell>
          <cell r="N18833">
            <v>219059</v>
          </cell>
        </row>
        <row r="18834">
          <cell r="M18834">
            <v>1</v>
          </cell>
          <cell r="N18834">
            <v>219059</v>
          </cell>
        </row>
        <row r="18835">
          <cell r="M18835">
            <v>1</v>
          </cell>
          <cell r="N18835">
            <v>219059</v>
          </cell>
        </row>
        <row r="18836">
          <cell r="M18836">
            <v>1</v>
          </cell>
          <cell r="N18836">
            <v>219059</v>
          </cell>
        </row>
        <row r="18837">
          <cell r="M18837">
            <v>1</v>
          </cell>
          <cell r="N18837">
            <v>219164</v>
          </cell>
        </row>
        <row r="18838">
          <cell r="M18838">
            <v>1</v>
          </cell>
          <cell r="N18838">
            <v>219164</v>
          </cell>
        </row>
        <row r="18839">
          <cell r="M18839">
            <v>1</v>
          </cell>
          <cell r="N18839">
            <v>219236</v>
          </cell>
        </row>
        <row r="18840">
          <cell r="M18840">
            <v>1</v>
          </cell>
          <cell r="N18840">
            <v>219236</v>
          </cell>
        </row>
        <row r="18841">
          <cell r="M18841">
            <v>1</v>
          </cell>
          <cell r="N18841">
            <v>219298</v>
          </cell>
        </row>
        <row r="18842">
          <cell r="M18842">
            <v>1</v>
          </cell>
          <cell r="N18842">
            <v>219298</v>
          </cell>
        </row>
        <row r="18843">
          <cell r="M18843">
            <v>1</v>
          </cell>
          <cell r="N18843">
            <v>219298</v>
          </cell>
        </row>
        <row r="18844">
          <cell r="M18844">
            <v>1</v>
          </cell>
          <cell r="N18844">
            <v>219298</v>
          </cell>
        </row>
        <row r="18845">
          <cell r="M18845">
            <v>1</v>
          </cell>
          <cell r="N18845">
            <v>219298</v>
          </cell>
        </row>
        <row r="18846">
          <cell r="M18846">
            <v>1</v>
          </cell>
          <cell r="N18846">
            <v>219298</v>
          </cell>
        </row>
        <row r="18847">
          <cell r="M18847">
            <v>1</v>
          </cell>
          <cell r="N18847">
            <v>219298</v>
          </cell>
        </row>
        <row r="18848">
          <cell r="M18848">
            <v>1</v>
          </cell>
          <cell r="N18848">
            <v>218670</v>
          </cell>
        </row>
        <row r="18849">
          <cell r="M18849">
            <v>1</v>
          </cell>
          <cell r="N18849">
            <v>218670</v>
          </cell>
        </row>
        <row r="18850">
          <cell r="M18850">
            <v>1</v>
          </cell>
          <cell r="N18850">
            <v>218711</v>
          </cell>
        </row>
        <row r="18851">
          <cell r="M18851">
            <v>1</v>
          </cell>
          <cell r="N18851">
            <v>218711</v>
          </cell>
        </row>
        <row r="18852">
          <cell r="M18852">
            <v>1</v>
          </cell>
          <cell r="N18852">
            <v>218711</v>
          </cell>
        </row>
        <row r="18853">
          <cell r="M18853">
            <v>1</v>
          </cell>
          <cell r="N18853">
            <v>218711</v>
          </cell>
        </row>
        <row r="18854">
          <cell r="M18854">
            <v>1</v>
          </cell>
          <cell r="N18854">
            <v>218711</v>
          </cell>
        </row>
        <row r="18855">
          <cell r="M18855">
            <v>1</v>
          </cell>
          <cell r="N18855">
            <v>218757</v>
          </cell>
        </row>
        <row r="18856">
          <cell r="M18856">
            <v>1</v>
          </cell>
          <cell r="N18856">
            <v>218757</v>
          </cell>
        </row>
        <row r="18857">
          <cell r="M18857">
            <v>1</v>
          </cell>
          <cell r="N18857">
            <v>218757</v>
          </cell>
        </row>
        <row r="18858">
          <cell r="M18858">
            <v>1</v>
          </cell>
          <cell r="N18858">
            <v>218757</v>
          </cell>
        </row>
        <row r="18859">
          <cell r="M18859">
            <v>1</v>
          </cell>
          <cell r="N18859">
            <v>218887</v>
          </cell>
        </row>
        <row r="18860">
          <cell r="M18860">
            <v>1</v>
          </cell>
          <cell r="N18860">
            <v>218887</v>
          </cell>
        </row>
        <row r="18861">
          <cell r="M18861">
            <v>1</v>
          </cell>
          <cell r="N18861">
            <v>218887</v>
          </cell>
        </row>
        <row r="18862">
          <cell r="M18862">
            <v>1</v>
          </cell>
          <cell r="N18862">
            <v>218887</v>
          </cell>
        </row>
        <row r="18863">
          <cell r="M18863">
            <v>1</v>
          </cell>
          <cell r="N18863">
            <v>218887</v>
          </cell>
        </row>
        <row r="18864">
          <cell r="M18864">
            <v>1</v>
          </cell>
          <cell r="N18864">
            <v>218887</v>
          </cell>
        </row>
        <row r="18865">
          <cell r="M18865">
            <v>1</v>
          </cell>
          <cell r="N18865">
            <v>218887</v>
          </cell>
        </row>
        <row r="18866">
          <cell r="M18866">
            <v>1</v>
          </cell>
          <cell r="N18866">
            <v>218929</v>
          </cell>
        </row>
        <row r="18867">
          <cell r="M18867">
            <v>1</v>
          </cell>
          <cell r="N18867">
            <v>218929</v>
          </cell>
        </row>
        <row r="18868">
          <cell r="M18868">
            <v>1</v>
          </cell>
          <cell r="N18868">
            <v>218929</v>
          </cell>
        </row>
        <row r="18869">
          <cell r="M18869">
            <v>1</v>
          </cell>
          <cell r="N18869">
            <v>218929</v>
          </cell>
        </row>
        <row r="18870">
          <cell r="M18870">
            <v>1</v>
          </cell>
          <cell r="N18870">
            <v>218929</v>
          </cell>
        </row>
        <row r="18871">
          <cell r="M18871">
            <v>1</v>
          </cell>
          <cell r="N18871">
            <v>219117</v>
          </cell>
        </row>
        <row r="18872">
          <cell r="M18872">
            <v>1</v>
          </cell>
          <cell r="N18872">
            <v>219117</v>
          </cell>
        </row>
        <row r="18873">
          <cell r="M18873">
            <v>1</v>
          </cell>
          <cell r="N18873">
            <v>219117</v>
          </cell>
        </row>
        <row r="18874">
          <cell r="M18874">
            <v>1</v>
          </cell>
          <cell r="N18874">
            <v>219117</v>
          </cell>
        </row>
        <row r="18875">
          <cell r="M18875">
            <v>1</v>
          </cell>
          <cell r="N18875">
            <v>219117</v>
          </cell>
        </row>
        <row r="18876">
          <cell r="M18876">
            <v>1</v>
          </cell>
          <cell r="N18876">
            <v>219213</v>
          </cell>
        </row>
        <row r="18877">
          <cell r="M18877">
            <v>1</v>
          </cell>
          <cell r="N18877">
            <v>219213</v>
          </cell>
        </row>
        <row r="18878">
          <cell r="M18878">
            <v>1</v>
          </cell>
          <cell r="N18878">
            <v>219285</v>
          </cell>
        </row>
        <row r="18879">
          <cell r="M18879">
            <v>1</v>
          </cell>
          <cell r="N18879">
            <v>219285</v>
          </cell>
        </row>
        <row r="18880">
          <cell r="M18880">
            <v>1</v>
          </cell>
          <cell r="N18880">
            <v>219285</v>
          </cell>
        </row>
        <row r="18881">
          <cell r="M18881">
            <v>1</v>
          </cell>
          <cell r="N18881">
            <v>219285</v>
          </cell>
        </row>
        <row r="18882">
          <cell r="M18882">
            <v>1</v>
          </cell>
          <cell r="N18882">
            <v>219285</v>
          </cell>
        </row>
        <row r="18883">
          <cell r="M18883">
            <v>1</v>
          </cell>
          <cell r="N18883">
            <v>219285</v>
          </cell>
        </row>
        <row r="18884">
          <cell r="M18884">
            <v>1</v>
          </cell>
          <cell r="N18884">
            <v>219285</v>
          </cell>
        </row>
        <row r="18885">
          <cell r="M18885">
            <v>1</v>
          </cell>
          <cell r="N18885">
            <v>219489</v>
          </cell>
        </row>
        <row r="18886">
          <cell r="M18886">
            <v>1</v>
          </cell>
          <cell r="N18886">
            <v>219489</v>
          </cell>
        </row>
        <row r="18887">
          <cell r="M18887">
            <v>1</v>
          </cell>
          <cell r="N18887">
            <v>219489</v>
          </cell>
        </row>
        <row r="18888">
          <cell r="M18888">
            <v>1</v>
          </cell>
          <cell r="N18888">
            <v>219489</v>
          </cell>
        </row>
        <row r="18889">
          <cell r="M18889">
            <v>1</v>
          </cell>
          <cell r="N18889">
            <v>219489</v>
          </cell>
        </row>
        <row r="18890">
          <cell r="M18890">
            <v>1</v>
          </cell>
          <cell r="N18890">
            <v>219489</v>
          </cell>
        </row>
        <row r="18891">
          <cell r="M18891">
            <v>1</v>
          </cell>
          <cell r="N18891">
            <v>219489</v>
          </cell>
        </row>
        <row r="18892">
          <cell r="M18892">
            <v>1</v>
          </cell>
          <cell r="N18892">
            <v>219489</v>
          </cell>
        </row>
        <row r="18893">
          <cell r="M18893">
            <v>1</v>
          </cell>
          <cell r="N18893">
            <v>219490</v>
          </cell>
        </row>
        <row r="18894">
          <cell r="M18894">
            <v>1</v>
          </cell>
          <cell r="N18894">
            <v>219490</v>
          </cell>
        </row>
        <row r="18895">
          <cell r="M18895">
            <v>1</v>
          </cell>
          <cell r="N18895">
            <v>219490</v>
          </cell>
        </row>
        <row r="18896">
          <cell r="M18896">
            <v>1</v>
          </cell>
          <cell r="N18896">
            <v>219490</v>
          </cell>
        </row>
        <row r="18897">
          <cell r="M18897">
            <v>1</v>
          </cell>
          <cell r="N18897">
            <v>219490</v>
          </cell>
        </row>
        <row r="18898">
          <cell r="M18898">
            <v>1</v>
          </cell>
          <cell r="N18898">
            <v>219490</v>
          </cell>
        </row>
        <row r="18899">
          <cell r="M18899">
            <v>1</v>
          </cell>
          <cell r="N18899">
            <v>219490</v>
          </cell>
        </row>
        <row r="18900">
          <cell r="M18900">
            <v>1</v>
          </cell>
          <cell r="N18900">
            <v>219490</v>
          </cell>
        </row>
        <row r="18901">
          <cell r="M18901">
            <v>1</v>
          </cell>
          <cell r="N18901">
            <v>219490</v>
          </cell>
        </row>
        <row r="18902">
          <cell r="M18902">
            <v>1</v>
          </cell>
          <cell r="N18902">
            <v>219490</v>
          </cell>
        </row>
        <row r="18903">
          <cell r="M18903">
            <v>1</v>
          </cell>
          <cell r="N18903">
            <v>219490</v>
          </cell>
        </row>
        <row r="18904">
          <cell r="M18904">
            <v>1</v>
          </cell>
          <cell r="N18904">
            <v>219490</v>
          </cell>
        </row>
        <row r="18905">
          <cell r="M18905">
            <v>1</v>
          </cell>
          <cell r="N18905">
            <v>219490</v>
          </cell>
        </row>
        <row r="18906">
          <cell r="M18906">
            <v>1</v>
          </cell>
          <cell r="N18906">
            <v>219490</v>
          </cell>
        </row>
        <row r="18907">
          <cell r="M18907">
            <v>1</v>
          </cell>
          <cell r="N18907">
            <v>219490</v>
          </cell>
        </row>
        <row r="18908">
          <cell r="M18908">
            <v>1</v>
          </cell>
          <cell r="N18908">
            <v>218671</v>
          </cell>
        </row>
        <row r="18909">
          <cell r="M18909">
            <v>1</v>
          </cell>
          <cell r="N18909">
            <v>218671</v>
          </cell>
        </row>
        <row r="18910">
          <cell r="M18910">
            <v>1</v>
          </cell>
          <cell r="N18910">
            <v>218758</v>
          </cell>
        </row>
        <row r="18911">
          <cell r="M18911">
            <v>1</v>
          </cell>
          <cell r="N18911">
            <v>218758</v>
          </cell>
        </row>
        <row r="18912">
          <cell r="M18912">
            <v>1</v>
          </cell>
          <cell r="N18912">
            <v>218758</v>
          </cell>
        </row>
        <row r="18913">
          <cell r="M18913">
            <v>1</v>
          </cell>
          <cell r="N18913">
            <v>218758</v>
          </cell>
        </row>
        <row r="18914">
          <cell r="M18914">
            <v>1</v>
          </cell>
          <cell r="N18914">
            <v>218888</v>
          </cell>
        </row>
        <row r="18915">
          <cell r="M18915">
            <v>1</v>
          </cell>
          <cell r="N18915">
            <v>218888</v>
          </cell>
        </row>
        <row r="18916">
          <cell r="M18916">
            <v>1</v>
          </cell>
          <cell r="N18916">
            <v>218888</v>
          </cell>
        </row>
        <row r="18917">
          <cell r="M18917">
            <v>1</v>
          </cell>
          <cell r="N18917">
            <v>218888</v>
          </cell>
        </row>
        <row r="18918">
          <cell r="M18918">
            <v>1</v>
          </cell>
          <cell r="N18918">
            <v>218888</v>
          </cell>
        </row>
        <row r="18919">
          <cell r="M18919">
            <v>1</v>
          </cell>
          <cell r="N18919">
            <v>218930</v>
          </cell>
        </row>
        <row r="18920">
          <cell r="M18920">
            <v>1</v>
          </cell>
          <cell r="N18920">
            <v>218930</v>
          </cell>
        </row>
        <row r="18921">
          <cell r="M18921">
            <v>1</v>
          </cell>
          <cell r="N18921">
            <v>218930</v>
          </cell>
        </row>
        <row r="18922">
          <cell r="M18922">
            <v>1</v>
          </cell>
          <cell r="N18922">
            <v>219118</v>
          </cell>
        </row>
        <row r="18923">
          <cell r="M18923">
            <v>1</v>
          </cell>
          <cell r="N18923">
            <v>219118</v>
          </cell>
        </row>
        <row r="18924">
          <cell r="M18924">
            <v>1</v>
          </cell>
          <cell r="N18924">
            <v>219118</v>
          </cell>
        </row>
        <row r="18925">
          <cell r="M18925">
            <v>1</v>
          </cell>
          <cell r="N18925">
            <v>219118</v>
          </cell>
        </row>
        <row r="18926">
          <cell r="M18926">
            <v>1</v>
          </cell>
          <cell r="N18926">
            <v>219118</v>
          </cell>
        </row>
        <row r="18927">
          <cell r="M18927">
            <v>1</v>
          </cell>
          <cell r="N18927">
            <v>219118</v>
          </cell>
        </row>
        <row r="18928">
          <cell r="M18928">
            <v>1</v>
          </cell>
          <cell r="N18928">
            <v>219214</v>
          </cell>
        </row>
        <row r="18929">
          <cell r="M18929">
            <v>1</v>
          </cell>
          <cell r="N18929">
            <v>219214</v>
          </cell>
        </row>
        <row r="18930">
          <cell r="M18930">
            <v>1</v>
          </cell>
          <cell r="N18930">
            <v>219214</v>
          </cell>
        </row>
        <row r="18931">
          <cell r="M18931">
            <v>1</v>
          </cell>
          <cell r="N18931">
            <v>219286</v>
          </cell>
        </row>
        <row r="18932">
          <cell r="M18932">
            <v>1</v>
          </cell>
          <cell r="N18932">
            <v>219286</v>
          </cell>
        </row>
        <row r="18933">
          <cell r="M18933">
            <v>1</v>
          </cell>
          <cell r="N18933">
            <v>219491</v>
          </cell>
        </row>
        <row r="18934">
          <cell r="M18934">
            <v>1</v>
          </cell>
          <cell r="N18934">
            <v>219491</v>
          </cell>
        </row>
        <row r="18935">
          <cell r="M18935">
            <v>1</v>
          </cell>
          <cell r="N18935">
            <v>219491</v>
          </cell>
        </row>
        <row r="18936">
          <cell r="M18936">
            <v>1</v>
          </cell>
          <cell r="N18936">
            <v>219492</v>
          </cell>
        </row>
        <row r="18937">
          <cell r="M18937">
            <v>1</v>
          </cell>
          <cell r="N18937">
            <v>219492</v>
          </cell>
        </row>
        <row r="18938">
          <cell r="M18938">
            <v>1</v>
          </cell>
          <cell r="N18938">
            <v>219492</v>
          </cell>
        </row>
        <row r="18939">
          <cell r="M18939">
            <v>1</v>
          </cell>
          <cell r="N18939">
            <v>219492</v>
          </cell>
        </row>
        <row r="18940">
          <cell r="M18940">
            <v>1</v>
          </cell>
          <cell r="N18940">
            <v>219492</v>
          </cell>
        </row>
        <row r="18941">
          <cell r="M18941">
            <v>1</v>
          </cell>
          <cell r="N18941">
            <v>219492</v>
          </cell>
        </row>
        <row r="18942">
          <cell r="M18942">
            <v>1</v>
          </cell>
          <cell r="N18942">
            <v>219492</v>
          </cell>
        </row>
        <row r="18943">
          <cell r="M18943">
            <v>1</v>
          </cell>
          <cell r="N18943">
            <v>219492</v>
          </cell>
        </row>
        <row r="18944">
          <cell r="M18944">
            <v>1</v>
          </cell>
          <cell r="N18944">
            <v>219492</v>
          </cell>
        </row>
        <row r="18945">
          <cell r="M18945">
            <v>1</v>
          </cell>
          <cell r="N18945">
            <v>218397</v>
          </cell>
        </row>
        <row r="18946">
          <cell r="M18946">
            <v>1</v>
          </cell>
          <cell r="N18946">
            <v>218397</v>
          </cell>
        </row>
        <row r="18947">
          <cell r="M18947">
            <v>1</v>
          </cell>
          <cell r="N18947">
            <v>218397</v>
          </cell>
        </row>
        <row r="18948">
          <cell r="M18948">
            <v>1</v>
          </cell>
          <cell r="N18948">
            <v>218397</v>
          </cell>
        </row>
        <row r="18949">
          <cell r="M18949">
            <v>1</v>
          </cell>
          <cell r="N18949">
            <v>218398</v>
          </cell>
        </row>
        <row r="18950">
          <cell r="M18950">
            <v>1</v>
          </cell>
          <cell r="N18950">
            <v>218398</v>
          </cell>
        </row>
        <row r="18951">
          <cell r="M18951">
            <v>1</v>
          </cell>
          <cell r="N18951">
            <v>218398</v>
          </cell>
        </row>
        <row r="18952">
          <cell r="M18952">
            <v>1</v>
          </cell>
          <cell r="N18952">
            <v>218398</v>
          </cell>
        </row>
        <row r="18953">
          <cell r="M18953">
            <v>1</v>
          </cell>
          <cell r="N18953">
            <v>218399</v>
          </cell>
        </row>
        <row r="18954">
          <cell r="M18954">
            <v>1</v>
          </cell>
          <cell r="N18954">
            <v>218399</v>
          </cell>
        </row>
        <row r="18955">
          <cell r="M18955">
            <v>1</v>
          </cell>
          <cell r="N18955">
            <v>218399</v>
          </cell>
        </row>
        <row r="18956">
          <cell r="M18956">
            <v>1</v>
          </cell>
          <cell r="N18956">
            <v>218399</v>
          </cell>
        </row>
        <row r="18957">
          <cell r="M18957">
            <v>1</v>
          </cell>
          <cell r="N18957">
            <v>218595</v>
          </cell>
        </row>
        <row r="18958">
          <cell r="M18958">
            <v>1</v>
          </cell>
          <cell r="N18958">
            <v>218595</v>
          </cell>
        </row>
        <row r="18959">
          <cell r="M18959">
            <v>1</v>
          </cell>
          <cell r="N18959">
            <v>218595</v>
          </cell>
        </row>
        <row r="18960">
          <cell r="M18960">
            <v>1</v>
          </cell>
          <cell r="N18960">
            <v>218595</v>
          </cell>
        </row>
        <row r="18961">
          <cell r="M18961">
            <v>1</v>
          </cell>
          <cell r="N18961">
            <v>218595</v>
          </cell>
        </row>
        <row r="18962">
          <cell r="M18962">
            <v>1</v>
          </cell>
          <cell r="N18962">
            <v>218611</v>
          </cell>
        </row>
        <row r="18963">
          <cell r="M18963">
            <v>1</v>
          </cell>
          <cell r="N18963">
            <v>218611</v>
          </cell>
        </row>
        <row r="18964">
          <cell r="M18964">
            <v>1</v>
          </cell>
          <cell r="N18964">
            <v>218803</v>
          </cell>
        </row>
        <row r="18965">
          <cell r="M18965">
            <v>1</v>
          </cell>
          <cell r="N18965">
            <v>218994</v>
          </cell>
        </row>
        <row r="18966">
          <cell r="M18966">
            <v>1</v>
          </cell>
          <cell r="N18966">
            <v>218994</v>
          </cell>
        </row>
        <row r="18967">
          <cell r="M18967">
            <v>1</v>
          </cell>
          <cell r="N18967">
            <v>218994</v>
          </cell>
        </row>
        <row r="18968">
          <cell r="M18968">
            <v>1</v>
          </cell>
          <cell r="N18968">
            <v>218994</v>
          </cell>
        </row>
        <row r="18969">
          <cell r="M18969">
            <v>1</v>
          </cell>
          <cell r="N18969">
            <v>219063</v>
          </cell>
        </row>
        <row r="18970">
          <cell r="M18970">
            <v>1</v>
          </cell>
          <cell r="N18970">
            <v>219063</v>
          </cell>
        </row>
        <row r="18971">
          <cell r="M18971">
            <v>1</v>
          </cell>
          <cell r="N18971">
            <v>219063</v>
          </cell>
        </row>
        <row r="18972">
          <cell r="M18972">
            <v>2</v>
          </cell>
          <cell r="N18972">
            <v>219145</v>
          </cell>
        </row>
        <row r="18973">
          <cell r="M18973">
            <v>2</v>
          </cell>
          <cell r="N18973">
            <v>219145</v>
          </cell>
        </row>
        <row r="18974">
          <cell r="M18974">
            <v>2</v>
          </cell>
          <cell r="N18974">
            <v>219145</v>
          </cell>
        </row>
        <row r="18975">
          <cell r="M18975">
            <v>2</v>
          </cell>
          <cell r="N18975">
            <v>219166</v>
          </cell>
        </row>
        <row r="18976">
          <cell r="M18976">
            <v>1</v>
          </cell>
          <cell r="N18976">
            <v>219299</v>
          </cell>
        </row>
        <row r="18977">
          <cell r="M18977">
            <v>2</v>
          </cell>
          <cell r="N18977">
            <v>219474</v>
          </cell>
        </row>
        <row r="18978">
          <cell r="M18978">
            <v>1</v>
          </cell>
          <cell r="N18978" t="str">
            <v>-</v>
          </cell>
        </row>
        <row r="18979">
          <cell r="M18979">
            <v>1</v>
          </cell>
          <cell r="N18979" t="str">
            <v>-</v>
          </cell>
        </row>
        <row r="18980">
          <cell r="M18980">
            <v>1</v>
          </cell>
          <cell r="N18980">
            <v>218596</v>
          </cell>
        </row>
        <row r="18981">
          <cell r="M18981">
            <v>1</v>
          </cell>
          <cell r="N18981">
            <v>218596</v>
          </cell>
        </row>
        <row r="18982">
          <cell r="M18982">
            <v>1</v>
          </cell>
          <cell r="N18982">
            <v>218596</v>
          </cell>
        </row>
        <row r="18983">
          <cell r="M18983">
            <v>1</v>
          </cell>
          <cell r="N18983">
            <v>218596</v>
          </cell>
        </row>
        <row r="18984">
          <cell r="M18984">
            <v>1</v>
          </cell>
          <cell r="N18984">
            <v>218596</v>
          </cell>
        </row>
        <row r="18985">
          <cell r="M18985">
            <v>1</v>
          </cell>
          <cell r="N18985">
            <v>218596</v>
          </cell>
        </row>
        <row r="18986">
          <cell r="M18986">
            <v>1</v>
          </cell>
          <cell r="N18986">
            <v>218596</v>
          </cell>
        </row>
        <row r="18987">
          <cell r="M18987">
            <v>1</v>
          </cell>
          <cell r="N18987">
            <v>218596</v>
          </cell>
        </row>
        <row r="18988">
          <cell r="M18988">
            <v>1</v>
          </cell>
          <cell r="N18988">
            <v>218804</v>
          </cell>
        </row>
        <row r="18989">
          <cell r="M18989">
            <v>1</v>
          </cell>
          <cell r="N18989">
            <v>218804</v>
          </cell>
        </row>
        <row r="18990">
          <cell r="M18990">
            <v>1</v>
          </cell>
          <cell r="N18990">
            <v>218804</v>
          </cell>
        </row>
        <row r="18991">
          <cell r="M18991">
            <v>1</v>
          </cell>
          <cell r="N18991">
            <v>218804</v>
          </cell>
        </row>
        <row r="18992">
          <cell r="M18992">
            <v>1</v>
          </cell>
          <cell r="N18992">
            <v>218804</v>
          </cell>
        </row>
        <row r="18993">
          <cell r="M18993">
            <v>1</v>
          </cell>
          <cell r="N18993">
            <v>218804</v>
          </cell>
        </row>
        <row r="18994">
          <cell r="M18994">
            <v>1</v>
          </cell>
          <cell r="N18994">
            <v>218804</v>
          </cell>
        </row>
        <row r="18995">
          <cell r="M18995">
            <v>1</v>
          </cell>
          <cell r="N18995">
            <v>218804</v>
          </cell>
        </row>
        <row r="18996">
          <cell r="M18996">
            <v>1</v>
          </cell>
          <cell r="N18996">
            <v>218804</v>
          </cell>
        </row>
        <row r="18997">
          <cell r="M18997">
            <v>1</v>
          </cell>
          <cell r="N18997">
            <v>218804</v>
          </cell>
        </row>
        <row r="18998">
          <cell r="M18998">
            <v>1</v>
          </cell>
          <cell r="N18998">
            <v>218836</v>
          </cell>
        </row>
        <row r="18999">
          <cell r="M18999">
            <v>1</v>
          </cell>
          <cell r="N18999">
            <v>218836</v>
          </cell>
        </row>
        <row r="19000">
          <cell r="M19000">
            <v>1</v>
          </cell>
          <cell r="N19000">
            <v>218836</v>
          </cell>
        </row>
        <row r="19001">
          <cell r="M19001">
            <v>1</v>
          </cell>
          <cell r="N19001">
            <v>218836</v>
          </cell>
        </row>
        <row r="19002">
          <cell r="M19002">
            <v>1</v>
          </cell>
          <cell r="N19002">
            <v>218836</v>
          </cell>
        </row>
        <row r="19003">
          <cell r="M19003">
            <v>1</v>
          </cell>
          <cell r="N19003">
            <v>218922</v>
          </cell>
        </row>
        <row r="19004">
          <cell r="M19004">
            <v>1</v>
          </cell>
          <cell r="N19004">
            <v>218922</v>
          </cell>
        </row>
        <row r="19005">
          <cell r="M19005">
            <v>1</v>
          </cell>
          <cell r="N19005">
            <v>218922</v>
          </cell>
        </row>
        <row r="19006">
          <cell r="M19006">
            <v>1</v>
          </cell>
          <cell r="N19006">
            <v>218922</v>
          </cell>
        </row>
        <row r="19007">
          <cell r="M19007">
            <v>1</v>
          </cell>
          <cell r="N19007">
            <v>218922</v>
          </cell>
        </row>
        <row r="19008">
          <cell r="M19008">
            <v>1</v>
          </cell>
          <cell r="N19008">
            <v>218922</v>
          </cell>
        </row>
        <row r="19009">
          <cell r="M19009">
            <v>1</v>
          </cell>
          <cell r="N19009">
            <v>218922</v>
          </cell>
        </row>
        <row r="19010">
          <cell r="M19010">
            <v>1</v>
          </cell>
          <cell r="N19010">
            <v>218995</v>
          </cell>
        </row>
        <row r="19011">
          <cell r="M19011">
            <v>1</v>
          </cell>
          <cell r="N19011">
            <v>218995</v>
          </cell>
        </row>
        <row r="19012">
          <cell r="M19012">
            <v>1</v>
          </cell>
          <cell r="N19012">
            <v>218995</v>
          </cell>
        </row>
        <row r="19013">
          <cell r="M19013">
            <v>1</v>
          </cell>
          <cell r="N19013">
            <v>218995</v>
          </cell>
        </row>
        <row r="19014">
          <cell r="M19014">
            <v>1</v>
          </cell>
          <cell r="N19014">
            <v>218995</v>
          </cell>
        </row>
        <row r="19015">
          <cell r="M19015">
            <v>1</v>
          </cell>
          <cell r="N19015">
            <v>218995</v>
          </cell>
        </row>
        <row r="19016">
          <cell r="M19016">
            <v>1</v>
          </cell>
          <cell r="N19016">
            <v>218995</v>
          </cell>
        </row>
        <row r="19017">
          <cell r="M19017">
            <v>1</v>
          </cell>
          <cell r="N19017">
            <v>218995</v>
          </cell>
        </row>
        <row r="19018">
          <cell r="M19018">
            <v>1</v>
          </cell>
          <cell r="N19018">
            <v>219039</v>
          </cell>
        </row>
        <row r="19019">
          <cell r="M19019">
            <v>1</v>
          </cell>
          <cell r="N19019">
            <v>219039</v>
          </cell>
        </row>
        <row r="19020">
          <cell r="M19020">
            <v>1</v>
          </cell>
          <cell r="N19020">
            <v>219039</v>
          </cell>
        </row>
        <row r="19021">
          <cell r="M19021">
            <v>1</v>
          </cell>
          <cell r="N19021">
            <v>219064</v>
          </cell>
        </row>
        <row r="19022">
          <cell r="M19022">
            <v>1</v>
          </cell>
          <cell r="N19022">
            <v>219064</v>
          </cell>
        </row>
        <row r="19023">
          <cell r="M19023">
            <v>1</v>
          </cell>
          <cell r="N19023">
            <v>219064</v>
          </cell>
        </row>
        <row r="19024">
          <cell r="M19024">
            <v>1</v>
          </cell>
          <cell r="N19024">
            <v>219064</v>
          </cell>
        </row>
        <row r="19025">
          <cell r="M19025">
            <v>1</v>
          </cell>
          <cell r="N19025">
            <v>219064</v>
          </cell>
        </row>
        <row r="19026">
          <cell r="M19026">
            <v>1</v>
          </cell>
          <cell r="N19026">
            <v>219064</v>
          </cell>
        </row>
        <row r="19027">
          <cell r="M19027">
            <v>1</v>
          </cell>
          <cell r="N19027">
            <v>219064</v>
          </cell>
        </row>
        <row r="19028">
          <cell r="M19028">
            <v>1</v>
          </cell>
          <cell r="N19028">
            <v>219064</v>
          </cell>
        </row>
        <row r="19029">
          <cell r="M19029">
            <v>1</v>
          </cell>
          <cell r="N19029">
            <v>219064</v>
          </cell>
        </row>
        <row r="19030">
          <cell r="M19030">
            <v>1</v>
          </cell>
          <cell r="N19030">
            <v>219064</v>
          </cell>
        </row>
        <row r="19031">
          <cell r="M19031">
            <v>1</v>
          </cell>
          <cell r="N19031">
            <v>219064</v>
          </cell>
        </row>
        <row r="19032">
          <cell r="M19032">
            <v>1</v>
          </cell>
          <cell r="N19032">
            <v>219064</v>
          </cell>
        </row>
        <row r="19033">
          <cell r="M19033">
            <v>2</v>
          </cell>
          <cell r="N19033">
            <v>219099</v>
          </cell>
        </row>
        <row r="19034">
          <cell r="M19034">
            <v>2</v>
          </cell>
          <cell r="N19034">
            <v>219099</v>
          </cell>
        </row>
        <row r="19035">
          <cell r="M19035">
            <v>2</v>
          </cell>
          <cell r="N19035">
            <v>219099</v>
          </cell>
        </row>
        <row r="19036">
          <cell r="M19036">
            <v>2</v>
          </cell>
          <cell r="N19036">
            <v>219099</v>
          </cell>
        </row>
        <row r="19037">
          <cell r="M19037">
            <v>1</v>
          </cell>
          <cell r="N19037">
            <v>219167</v>
          </cell>
        </row>
        <row r="19038">
          <cell r="M19038">
            <v>1</v>
          </cell>
          <cell r="N19038">
            <v>219167</v>
          </cell>
        </row>
        <row r="19039">
          <cell r="M19039">
            <v>1</v>
          </cell>
          <cell r="N19039">
            <v>219240</v>
          </cell>
        </row>
        <row r="19040">
          <cell r="M19040">
            <v>1</v>
          </cell>
          <cell r="N19040">
            <v>219240</v>
          </cell>
        </row>
        <row r="19041">
          <cell r="M19041">
            <v>1</v>
          </cell>
          <cell r="N19041">
            <v>219240</v>
          </cell>
        </row>
        <row r="19042">
          <cell r="M19042">
            <v>1</v>
          </cell>
          <cell r="N19042">
            <v>219240</v>
          </cell>
        </row>
        <row r="19043">
          <cell r="M19043">
            <v>1</v>
          </cell>
          <cell r="N19043">
            <v>219240</v>
          </cell>
        </row>
        <row r="19044">
          <cell r="M19044">
            <v>1</v>
          </cell>
          <cell r="N19044">
            <v>219475</v>
          </cell>
        </row>
        <row r="19045">
          <cell r="M19045">
            <v>1</v>
          </cell>
          <cell r="N19045">
            <v>219475</v>
          </cell>
        </row>
        <row r="19046">
          <cell r="M19046">
            <v>1</v>
          </cell>
          <cell r="N19046">
            <v>219475</v>
          </cell>
        </row>
        <row r="19047">
          <cell r="M19047">
            <v>1</v>
          </cell>
          <cell r="N19047">
            <v>219475</v>
          </cell>
        </row>
        <row r="19048">
          <cell r="M19048">
            <v>1</v>
          </cell>
          <cell r="N19048">
            <v>219475</v>
          </cell>
        </row>
        <row r="19049">
          <cell r="M19049">
            <v>1</v>
          </cell>
          <cell r="N19049">
            <v>219475</v>
          </cell>
        </row>
        <row r="19050">
          <cell r="M19050">
            <v>1</v>
          </cell>
          <cell r="N19050">
            <v>219475</v>
          </cell>
        </row>
        <row r="19051">
          <cell r="M19051">
            <v>1</v>
          </cell>
          <cell r="N19051">
            <v>219475</v>
          </cell>
        </row>
        <row r="19052">
          <cell r="M19052">
            <v>1</v>
          </cell>
          <cell r="N19052">
            <v>219475</v>
          </cell>
        </row>
        <row r="19053">
          <cell r="M19053">
            <v>1</v>
          </cell>
          <cell r="N19053">
            <v>219475</v>
          </cell>
        </row>
        <row r="19054">
          <cell r="M19054">
            <v>1</v>
          </cell>
          <cell r="N19054">
            <v>219475</v>
          </cell>
        </row>
        <row r="19055">
          <cell r="M19055">
            <v>1</v>
          </cell>
          <cell r="N19055">
            <v>219475</v>
          </cell>
        </row>
        <row r="19056">
          <cell r="M19056">
            <v>1</v>
          </cell>
          <cell r="N19056">
            <v>219475</v>
          </cell>
        </row>
        <row r="19057">
          <cell r="M19057">
            <v>1</v>
          </cell>
          <cell r="N19057">
            <v>219475</v>
          </cell>
        </row>
        <row r="19058">
          <cell r="M19058">
            <v>1</v>
          </cell>
          <cell r="N19058">
            <v>219475</v>
          </cell>
        </row>
        <row r="19059">
          <cell r="M19059">
            <v>1</v>
          </cell>
          <cell r="N19059">
            <v>219475</v>
          </cell>
        </row>
        <row r="19060">
          <cell r="M19060">
            <v>1</v>
          </cell>
          <cell r="N19060">
            <v>219475</v>
          </cell>
        </row>
        <row r="19061">
          <cell r="M19061">
            <v>1</v>
          </cell>
          <cell r="N19061">
            <v>219475</v>
          </cell>
        </row>
        <row r="19062">
          <cell r="M19062">
            <v>1</v>
          </cell>
          <cell r="N19062">
            <v>219475</v>
          </cell>
        </row>
        <row r="19063">
          <cell r="M19063">
            <v>1</v>
          </cell>
          <cell r="N19063">
            <v>218597</v>
          </cell>
        </row>
        <row r="19064">
          <cell r="M19064">
            <v>1</v>
          </cell>
          <cell r="N19064">
            <v>218597</v>
          </cell>
        </row>
        <row r="19065">
          <cell r="M19065">
            <v>1</v>
          </cell>
          <cell r="N19065">
            <v>218628</v>
          </cell>
        </row>
        <row r="19066">
          <cell r="M19066">
            <v>1</v>
          </cell>
          <cell r="N19066">
            <v>218628</v>
          </cell>
        </row>
        <row r="19067">
          <cell r="M19067">
            <v>1</v>
          </cell>
          <cell r="N19067">
            <v>218628</v>
          </cell>
        </row>
        <row r="19068">
          <cell r="M19068">
            <v>1</v>
          </cell>
          <cell r="N19068">
            <v>218805</v>
          </cell>
        </row>
        <row r="19069">
          <cell r="M19069">
            <v>1</v>
          </cell>
          <cell r="N19069">
            <v>218805</v>
          </cell>
        </row>
        <row r="19070">
          <cell r="M19070">
            <v>1</v>
          </cell>
          <cell r="N19070">
            <v>218805</v>
          </cell>
        </row>
        <row r="19071">
          <cell r="M19071">
            <v>1</v>
          </cell>
          <cell r="N19071">
            <v>218805</v>
          </cell>
        </row>
        <row r="19072">
          <cell r="M19072">
            <v>1</v>
          </cell>
          <cell r="N19072">
            <v>218923</v>
          </cell>
        </row>
        <row r="19073">
          <cell r="M19073">
            <v>1</v>
          </cell>
          <cell r="N19073">
            <v>218923</v>
          </cell>
        </row>
        <row r="19074">
          <cell r="M19074">
            <v>1</v>
          </cell>
          <cell r="N19074">
            <v>218923</v>
          </cell>
        </row>
        <row r="19075">
          <cell r="M19075">
            <v>1</v>
          </cell>
          <cell r="N19075">
            <v>218983</v>
          </cell>
        </row>
        <row r="19076">
          <cell r="M19076">
            <v>1</v>
          </cell>
          <cell r="N19076">
            <v>218983</v>
          </cell>
        </row>
        <row r="19077">
          <cell r="M19077">
            <v>1</v>
          </cell>
          <cell r="N19077">
            <v>218983</v>
          </cell>
        </row>
        <row r="19078">
          <cell r="M19078">
            <v>1</v>
          </cell>
          <cell r="N19078">
            <v>218983</v>
          </cell>
        </row>
        <row r="19079">
          <cell r="M19079">
            <v>1</v>
          </cell>
          <cell r="N19079">
            <v>218996</v>
          </cell>
        </row>
        <row r="19080">
          <cell r="M19080">
            <v>1</v>
          </cell>
          <cell r="N19080">
            <v>218996</v>
          </cell>
        </row>
        <row r="19081">
          <cell r="M19081">
            <v>1</v>
          </cell>
          <cell r="N19081">
            <v>218996</v>
          </cell>
        </row>
        <row r="19082">
          <cell r="M19082">
            <v>1</v>
          </cell>
          <cell r="N19082">
            <v>218996</v>
          </cell>
        </row>
        <row r="19083">
          <cell r="M19083">
            <v>1</v>
          </cell>
          <cell r="N19083">
            <v>218996</v>
          </cell>
        </row>
        <row r="19084">
          <cell r="M19084">
            <v>1</v>
          </cell>
          <cell r="N19084">
            <v>219061</v>
          </cell>
        </row>
        <row r="19085">
          <cell r="M19085">
            <v>1</v>
          </cell>
          <cell r="N19085">
            <v>219061</v>
          </cell>
        </row>
        <row r="19086">
          <cell r="M19086">
            <v>1</v>
          </cell>
          <cell r="N19086">
            <v>219061</v>
          </cell>
        </row>
        <row r="19087">
          <cell r="M19087">
            <v>1</v>
          </cell>
          <cell r="N19087">
            <v>219061</v>
          </cell>
        </row>
        <row r="19088">
          <cell r="M19088">
            <v>1</v>
          </cell>
          <cell r="N19088">
            <v>219061</v>
          </cell>
        </row>
        <row r="19089">
          <cell r="M19089">
            <v>1</v>
          </cell>
          <cell r="N19089">
            <v>219061</v>
          </cell>
        </row>
        <row r="19090">
          <cell r="M19090">
            <v>1</v>
          </cell>
          <cell r="N19090">
            <v>219061</v>
          </cell>
        </row>
        <row r="19091">
          <cell r="M19091">
            <v>2</v>
          </cell>
          <cell r="N19091">
            <v>219100</v>
          </cell>
        </row>
        <row r="19092">
          <cell r="M19092">
            <v>2</v>
          </cell>
          <cell r="N19092">
            <v>219147</v>
          </cell>
        </row>
        <row r="19093">
          <cell r="M19093">
            <v>2</v>
          </cell>
          <cell r="N19093">
            <v>219147</v>
          </cell>
        </row>
        <row r="19094">
          <cell r="M19094">
            <v>1</v>
          </cell>
          <cell r="N19094">
            <v>219300</v>
          </cell>
        </row>
        <row r="19095">
          <cell r="M19095">
            <v>1</v>
          </cell>
          <cell r="N19095">
            <v>219300</v>
          </cell>
        </row>
        <row r="19096">
          <cell r="M19096">
            <v>1</v>
          </cell>
          <cell r="N19096">
            <v>219300</v>
          </cell>
        </row>
        <row r="19097">
          <cell r="M19097">
            <v>1</v>
          </cell>
          <cell r="N19097">
            <v>219300</v>
          </cell>
        </row>
        <row r="19098">
          <cell r="M19098">
            <v>1</v>
          </cell>
          <cell r="N19098" t="str">
            <v>-</v>
          </cell>
        </row>
        <row r="19099">
          <cell r="M19099">
            <v>1</v>
          </cell>
          <cell r="N19099" t="str">
            <v>-</v>
          </cell>
        </row>
        <row r="19100">
          <cell r="M19100">
            <v>1</v>
          </cell>
          <cell r="N19100" t="str">
            <v>-</v>
          </cell>
        </row>
        <row r="19101">
          <cell r="M19101">
            <v>1</v>
          </cell>
          <cell r="N19101">
            <v>218598</v>
          </cell>
        </row>
        <row r="19102">
          <cell r="M19102">
            <v>1</v>
          </cell>
          <cell r="N19102">
            <v>218598</v>
          </cell>
        </row>
        <row r="19103">
          <cell r="M19103">
            <v>1</v>
          </cell>
          <cell r="N19103">
            <v>218598</v>
          </cell>
        </row>
        <row r="19104">
          <cell r="M19104">
            <v>1</v>
          </cell>
          <cell r="N19104">
            <v>218598</v>
          </cell>
        </row>
        <row r="19105">
          <cell r="M19105">
            <v>1</v>
          </cell>
          <cell r="N19105">
            <v>218617</v>
          </cell>
        </row>
        <row r="19106">
          <cell r="M19106">
            <v>1</v>
          </cell>
          <cell r="N19106">
            <v>218617</v>
          </cell>
        </row>
        <row r="19107">
          <cell r="M19107">
            <v>1</v>
          </cell>
          <cell r="N19107">
            <v>218617</v>
          </cell>
        </row>
        <row r="19108">
          <cell r="M19108">
            <v>1</v>
          </cell>
          <cell r="N19108">
            <v>218806</v>
          </cell>
        </row>
        <row r="19109">
          <cell r="M19109">
            <v>1</v>
          </cell>
          <cell r="N19109">
            <v>218806</v>
          </cell>
        </row>
        <row r="19110">
          <cell r="M19110">
            <v>1</v>
          </cell>
          <cell r="N19110">
            <v>218806</v>
          </cell>
        </row>
        <row r="19111">
          <cell r="M19111">
            <v>1</v>
          </cell>
          <cell r="N19111">
            <v>218806</v>
          </cell>
        </row>
        <row r="19112">
          <cell r="M19112">
            <v>1</v>
          </cell>
          <cell r="N19112">
            <v>218806</v>
          </cell>
        </row>
        <row r="19113">
          <cell r="M19113">
            <v>1</v>
          </cell>
          <cell r="N19113">
            <v>218901</v>
          </cell>
        </row>
        <row r="19114">
          <cell r="M19114">
            <v>1</v>
          </cell>
          <cell r="N19114">
            <v>218901</v>
          </cell>
        </row>
        <row r="19115">
          <cell r="M19115">
            <v>1</v>
          </cell>
          <cell r="N19115">
            <v>218901</v>
          </cell>
        </row>
        <row r="19116">
          <cell r="M19116">
            <v>1</v>
          </cell>
          <cell r="N19116">
            <v>219065</v>
          </cell>
        </row>
        <row r="19117">
          <cell r="M19117">
            <v>1</v>
          </cell>
          <cell r="N19117">
            <v>219065</v>
          </cell>
        </row>
        <row r="19118">
          <cell r="M19118">
            <v>1</v>
          </cell>
          <cell r="N19118">
            <v>219065</v>
          </cell>
        </row>
        <row r="19119">
          <cell r="M19119">
            <v>1</v>
          </cell>
          <cell r="N19119">
            <v>219065</v>
          </cell>
        </row>
        <row r="19120">
          <cell r="M19120">
            <v>1</v>
          </cell>
          <cell r="N19120">
            <v>219065</v>
          </cell>
        </row>
        <row r="19121">
          <cell r="M19121">
            <v>1</v>
          </cell>
          <cell r="N19121">
            <v>219065</v>
          </cell>
        </row>
        <row r="19122">
          <cell r="M19122">
            <v>1</v>
          </cell>
          <cell r="N19122">
            <v>219065</v>
          </cell>
        </row>
        <row r="19123">
          <cell r="M19123">
            <v>1</v>
          </cell>
          <cell r="N19123">
            <v>219065</v>
          </cell>
        </row>
        <row r="19124">
          <cell r="M19124">
            <v>1</v>
          </cell>
          <cell r="N19124">
            <v>219065</v>
          </cell>
        </row>
        <row r="19125">
          <cell r="M19125">
            <v>1</v>
          </cell>
          <cell r="N19125">
            <v>219065</v>
          </cell>
        </row>
        <row r="19126">
          <cell r="M19126">
            <v>1</v>
          </cell>
          <cell r="N19126">
            <v>219065</v>
          </cell>
        </row>
        <row r="19127">
          <cell r="M19127">
            <v>1</v>
          </cell>
          <cell r="N19127">
            <v>219065</v>
          </cell>
        </row>
        <row r="19128">
          <cell r="M19128">
            <v>1</v>
          </cell>
          <cell r="N19128">
            <v>219065</v>
          </cell>
        </row>
        <row r="19129">
          <cell r="M19129">
            <v>1</v>
          </cell>
          <cell r="N19129">
            <v>219065</v>
          </cell>
        </row>
        <row r="19130">
          <cell r="M19130">
            <v>1</v>
          </cell>
          <cell r="N19130">
            <v>219065</v>
          </cell>
        </row>
        <row r="19131">
          <cell r="M19131">
            <v>1</v>
          </cell>
          <cell r="N19131">
            <v>219065</v>
          </cell>
        </row>
        <row r="19132">
          <cell r="M19132">
            <v>1</v>
          </cell>
          <cell r="N19132">
            <v>219065</v>
          </cell>
        </row>
        <row r="19133">
          <cell r="M19133">
            <v>1</v>
          </cell>
          <cell r="N19133">
            <v>219065</v>
          </cell>
        </row>
        <row r="19134">
          <cell r="M19134">
            <v>1</v>
          </cell>
          <cell r="N19134">
            <v>219065</v>
          </cell>
        </row>
        <row r="19135">
          <cell r="M19135">
            <v>1</v>
          </cell>
          <cell r="N19135">
            <v>219065</v>
          </cell>
        </row>
        <row r="19136">
          <cell r="M19136">
            <v>1</v>
          </cell>
          <cell r="N19136">
            <v>219065</v>
          </cell>
        </row>
        <row r="19137">
          <cell r="M19137">
            <v>1</v>
          </cell>
          <cell r="N19137">
            <v>219065</v>
          </cell>
        </row>
        <row r="19138">
          <cell r="M19138">
            <v>1</v>
          </cell>
          <cell r="N19138">
            <v>219065</v>
          </cell>
        </row>
        <row r="19139">
          <cell r="M19139">
            <v>1</v>
          </cell>
          <cell r="N19139">
            <v>219065</v>
          </cell>
        </row>
        <row r="19140">
          <cell r="M19140">
            <v>1</v>
          </cell>
          <cell r="N19140">
            <v>219169</v>
          </cell>
        </row>
        <row r="19141">
          <cell r="M19141">
            <v>1</v>
          </cell>
          <cell r="N19141">
            <v>219476</v>
          </cell>
        </row>
        <row r="19142">
          <cell r="M19142">
            <v>1</v>
          </cell>
          <cell r="N19142">
            <v>219476</v>
          </cell>
        </row>
        <row r="19143">
          <cell r="M19143">
            <v>1</v>
          </cell>
          <cell r="N19143">
            <v>219476</v>
          </cell>
        </row>
        <row r="19144">
          <cell r="M19144">
            <v>1</v>
          </cell>
          <cell r="N19144">
            <v>219476</v>
          </cell>
        </row>
        <row r="19145">
          <cell r="M19145">
            <v>1</v>
          </cell>
          <cell r="N19145">
            <v>219476</v>
          </cell>
        </row>
        <row r="19146">
          <cell r="M19146">
            <v>1</v>
          </cell>
          <cell r="N19146">
            <v>219476</v>
          </cell>
        </row>
        <row r="19147">
          <cell r="M19147">
            <v>1</v>
          </cell>
          <cell r="N19147">
            <v>219476</v>
          </cell>
        </row>
        <row r="19148">
          <cell r="M19148">
            <v>1</v>
          </cell>
          <cell r="N19148">
            <v>219476</v>
          </cell>
        </row>
        <row r="19149">
          <cell r="M19149">
            <v>1</v>
          </cell>
          <cell r="N19149">
            <v>219476</v>
          </cell>
        </row>
        <row r="19150">
          <cell r="M19150">
            <v>1</v>
          </cell>
          <cell r="N19150">
            <v>219476</v>
          </cell>
        </row>
        <row r="19151">
          <cell r="M19151">
            <v>1</v>
          </cell>
          <cell r="N19151">
            <v>219477</v>
          </cell>
        </row>
        <row r="19152">
          <cell r="M19152">
            <v>1</v>
          </cell>
          <cell r="N19152">
            <v>219477</v>
          </cell>
        </row>
        <row r="19153">
          <cell r="M19153">
            <v>1</v>
          </cell>
          <cell r="N19153">
            <v>219477</v>
          </cell>
        </row>
        <row r="19154">
          <cell r="M19154">
            <v>1</v>
          </cell>
          <cell r="N19154">
            <v>219477</v>
          </cell>
        </row>
        <row r="19155">
          <cell r="M19155">
            <v>2</v>
          </cell>
          <cell r="N19155" t="str">
            <v>-</v>
          </cell>
        </row>
        <row r="19156">
          <cell r="M19156">
            <v>1</v>
          </cell>
          <cell r="N19156" t="str">
            <v>-</v>
          </cell>
        </row>
        <row r="19157">
          <cell r="M19157">
            <v>1</v>
          </cell>
          <cell r="N19157">
            <v>218409</v>
          </cell>
        </row>
        <row r="19158">
          <cell r="M19158">
            <v>1</v>
          </cell>
          <cell r="N19158">
            <v>218409</v>
          </cell>
        </row>
        <row r="19159">
          <cell r="M19159">
            <v>1</v>
          </cell>
          <cell r="N19159">
            <v>218599</v>
          </cell>
        </row>
        <row r="19160">
          <cell r="M19160">
            <v>1</v>
          </cell>
          <cell r="N19160">
            <v>218599</v>
          </cell>
        </row>
        <row r="19161">
          <cell r="M19161">
            <v>1</v>
          </cell>
          <cell r="N19161">
            <v>218599</v>
          </cell>
        </row>
        <row r="19162">
          <cell r="M19162">
            <v>1</v>
          </cell>
          <cell r="N19162">
            <v>218599</v>
          </cell>
        </row>
        <row r="19163">
          <cell r="M19163">
            <v>1</v>
          </cell>
          <cell r="N19163">
            <v>218807</v>
          </cell>
        </row>
        <row r="19164">
          <cell r="M19164">
            <v>1</v>
          </cell>
          <cell r="N19164">
            <v>218807</v>
          </cell>
        </row>
        <row r="19165">
          <cell r="M19165">
            <v>1</v>
          </cell>
          <cell r="N19165">
            <v>218807</v>
          </cell>
        </row>
        <row r="19166">
          <cell r="M19166">
            <v>1</v>
          </cell>
          <cell r="N19166">
            <v>219062</v>
          </cell>
        </row>
        <row r="19167">
          <cell r="M19167">
            <v>1</v>
          </cell>
          <cell r="N19167">
            <v>219062</v>
          </cell>
        </row>
        <row r="19168">
          <cell r="M19168">
            <v>1</v>
          </cell>
          <cell r="N19168">
            <v>219170</v>
          </cell>
        </row>
        <row r="19169">
          <cell r="M19169">
            <v>1</v>
          </cell>
          <cell r="N19169">
            <v>219170</v>
          </cell>
        </row>
        <row r="19170">
          <cell r="M19170">
            <v>1</v>
          </cell>
          <cell r="N19170">
            <v>219243</v>
          </cell>
        </row>
        <row r="19171">
          <cell r="M19171">
            <v>1</v>
          </cell>
          <cell r="N19171">
            <v>219243</v>
          </cell>
        </row>
        <row r="19172">
          <cell r="M19172">
            <v>1</v>
          </cell>
          <cell r="N19172">
            <v>219243</v>
          </cell>
        </row>
        <row r="19173">
          <cell r="M19173">
            <v>1</v>
          </cell>
          <cell r="N19173">
            <v>219243</v>
          </cell>
        </row>
        <row r="19174">
          <cell r="M19174">
            <v>1</v>
          </cell>
          <cell r="N19174" t="str">
            <v>-</v>
          </cell>
        </row>
        <row r="19175">
          <cell r="M19175">
            <v>2</v>
          </cell>
          <cell r="N19175" t="str">
            <v>-</v>
          </cell>
        </row>
        <row r="19176">
          <cell r="M19176">
            <v>1</v>
          </cell>
          <cell r="N19176" t="str">
            <v>-</v>
          </cell>
        </row>
        <row r="19177">
          <cell r="M19177">
            <v>1</v>
          </cell>
          <cell r="N19177" t="str">
            <v>-</v>
          </cell>
        </row>
        <row r="19178">
          <cell r="M19178">
            <v>1</v>
          </cell>
          <cell r="N19178">
            <v>218610</v>
          </cell>
        </row>
        <row r="19179">
          <cell r="M19179">
            <v>1</v>
          </cell>
          <cell r="N19179">
            <v>218610</v>
          </cell>
        </row>
        <row r="19180">
          <cell r="M19180">
            <v>1</v>
          </cell>
          <cell r="N19180">
            <v>218610</v>
          </cell>
        </row>
        <row r="19181">
          <cell r="M19181">
            <v>1</v>
          </cell>
          <cell r="N19181">
            <v>218638</v>
          </cell>
        </row>
        <row r="19182">
          <cell r="M19182">
            <v>1</v>
          </cell>
          <cell r="N19182">
            <v>218638</v>
          </cell>
        </row>
        <row r="19183">
          <cell r="M19183">
            <v>1</v>
          </cell>
          <cell r="N19183">
            <v>218825</v>
          </cell>
        </row>
        <row r="19184">
          <cell r="M19184">
            <v>1</v>
          </cell>
          <cell r="N19184">
            <v>218825</v>
          </cell>
        </row>
        <row r="19185">
          <cell r="M19185">
            <v>1</v>
          </cell>
          <cell r="N19185">
            <v>218825</v>
          </cell>
        </row>
        <row r="19186">
          <cell r="M19186">
            <v>1</v>
          </cell>
          <cell r="N19186">
            <v>218907</v>
          </cell>
        </row>
        <row r="19187">
          <cell r="M19187">
            <v>1</v>
          </cell>
          <cell r="N19187">
            <v>218907</v>
          </cell>
        </row>
        <row r="19188">
          <cell r="M19188">
            <v>1</v>
          </cell>
          <cell r="N19188">
            <v>218907</v>
          </cell>
        </row>
        <row r="19189">
          <cell r="M19189">
            <v>1</v>
          </cell>
          <cell r="N19189">
            <v>218907</v>
          </cell>
        </row>
        <row r="19190">
          <cell r="M19190">
            <v>1</v>
          </cell>
          <cell r="N19190">
            <v>218907</v>
          </cell>
        </row>
        <row r="19191">
          <cell r="M19191">
            <v>1</v>
          </cell>
          <cell r="N19191">
            <v>219005</v>
          </cell>
        </row>
        <row r="19192">
          <cell r="M19192">
            <v>1</v>
          </cell>
          <cell r="N19192">
            <v>219005</v>
          </cell>
        </row>
        <row r="19193">
          <cell r="M19193">
            <v>1</v>
          </cell>
          <cell r="N19193">
            <v>219005</v>
          </cell>
        </row>
        <row r="19194">
          <cell r="M19194">
            <v>1</v>
          </cell>
          <cell r="N19194">
            <v>219125</v>
          </cell>
        </row>
        <row r="19195">
          <cell r="M19195">
            <v>1</v>
          </cell>
          <cell r="N19195">
            <v>219160</v>
          </cell>
        </row>
        <row r="19196">
          <cell r="M19196">
            <v>1</v>
          </cell>
          <cell r="N19196">
            <v>219180</v>
          </cell>
        </row>
        <row r="19197">
          <cell r="M19197">
            <v>1</v>
          </cell>
          <cell r="N19197">
            <v>219253</v>
          </cell>
        </row>
        <row r="19198">
          <cell r="M19198">
            <v>1</v>
          </cell>
          <cell r="N19198">
            <v>219311</v>
          </cell>
        </row>
        <row r="19199">
          <cell r="M19199">
            <v>1</v>
          </cell>
          <cell r="N19199">
            <v>219311</v>
          </cell>
        </row>
        <row r="19200">
          <cell r="M19200">
            <v>1</v>
          </cell>
          <cell r="N19200">
            <v>219311</v>
          </cell>
        </row>
        <row r="19201">
          <cell r="M19201">
            <v>1</v>
          </cell>
          <cell r="N19201">
            <v>219311</v>
          </cell>
        </row>
        <row r="19202">
          <cell r="M19202">
            <v>2</v>
          </cell>
          <cell r="N19202" t="str">
            <v>-</v>
          </cell>
        </row>
        <row r="19203">
          <cell r="M19203">
            <v>1</v>
          </cell>
          <cell r="N19203">
            <v>218612</v>
          </cell>
        </row>
        <row r="19204">
          <cell r="M19204">
            <v>1</v>
          </cell>
          <cell r="N19204">
            <v>218612</v>
          </cell>
        </row>
        <row r="19205">
          <cell r="M19205">
            <v>1</v>
          </cell>
          <cell r="N19205">
            <v>218612</v>
          </cell>
        </row>
        <row r="19206">
          <cell r="M19206">
            <v>1</v>
          </cell>
          <cell r="N19206">
            <v>218612</v>
          </cell>
        </row>
        <row r="19207">
          <cell r="M19207">
            <v>1</v>
          </cell>
          <cell r="N19207">
            <v>218612</v>
          </cell>
        </row>
        <row r="19208">
          <cell r="M19208">
            <v>1</v>
          </cell>
          <cell r="N19208">
            <v>218612</v>
          </cell>
        </row>
        <row r="19209">
          <cell r="M19209">
            <v>1</v>
          </cell>
          <cell r="N19209">
            <v>218612</v>
          </cell>
        </row>
        <row r="19210">
          <cell r="M19210">
            <v>1</v>
          </cell>
          <cell r="N19210">
            <v>218640</v>
          </cell>
        </row>
        <row r="19211">
          <cell r="M19211">
            <v>1</v>
          </cell>
          <cell r="N19211">
            <v>218640</v>
          </cell>
        </row>
        <row r="19212">
          <cell r="M19212">
            <v>1</v>
          </cell>
          <cell r="N19212">
            <v>218640</v>
          </cell>
        </row>
        <row r="19213">
          <cell r="M19213">
            <v>1</v>
          </cell>
          <cell r="N19213">
            <v>218640</v>
          </cell>
        </row>
        <row r="19214">
          <cell r="M19214">
            <v>1</v>
          </cell>
          <cell r="N19214">
            <v>218828</v>
          </cell>
        </row>
        <row r="19215">
          <cell r="M19215">
            <v>1</v>
          </cell>
          <cell r="N19215">
            <v>218828</v>
          </cell>
        </row>
        <row r="19216">
          <cell r="M19216">
            <v>1</v>
          </cell>
          <cell r="N19216">
            <v>218909</v>
          </cell>
        </row>
        <row r="19217">
          <cell r="M19217">
            <v>1</v>
          </cell>
          <cell r="N19217">
            <v>218909</v>
          </cell>
        </row>
        <row r="19218">
          <cell r="M19218">
            <v>1</v>
          </cell>
          <cell r="N19218">
            <v>218909</v>
          </cell>
        </row>
        <row r="19219">
          <cell r="M19219">
            <v>1</v>
          </cell>
          <cell r="N19219">
            <v>218909</v>
          </cell>
        </row>
        <row r="19220">
          <cell r="M19220">
            <v>1</v>
          </cell>
          <cell r="N19220">
            <v>218909</v>
          </cell>
        </row>
        <row r="19221">
          <cell r="M19221">
            <v>1</v>
          </cell>
          <cell r="N19221">
            <v>219126</v>
          </cell>
        </row>
        <row r="19222">
          <cell r="M19222">
            <v>1</v>
          </cell>
          <cell r="N19222">
            <v>219181</v>
          </cell>
        </row>
        <row r="19223">
          <cell r="M19223">
            <v>1</v>
          </cell>
          <cell r="N19223">
            <v>219312</v>
          </cell>
        </row>
        <row r="19224">
          <cell r="M19224">
            <v>1</v>
          </cell>
          <cell r="N19224">
            <v>219312</v>
          </cell>
        </row>
        <row r="19225">
          <cell r="M19225">
            <v>1</v>
          </cell>
          <cell r="N19225">
            <v>219312</v>
          </cell>
        </row>
        <row r="19226">
          <cell r="M19226">
            <v>1</v>
          </cell>
          <cell r="N19226">
            <v>219312</v>
          </cell>
        </row>
        <row r="19227">
          <cell r="M19227">
            <v>1</v>
          </cell>
          <cell r="N19227">
            <v>219312</v>
          </cell>
        </row>
        <row r="19228">
          <cell r="M19228">
            <v>1</v>
          </cell>
          <cell r="N19228">
            <v>219312</v>
          </cell>
        </row>
        <row r="19229">
          <cell r="M19229">
            <v>1</v>
          </cell>
          <cell r="N19229">
            <v>219312</v>
          </cell>
        </row>
        <row r="19230">
          <cell r="M19230">
            <v>1</v>
          </cell>
          <cell r="N19230">
            <v>219312</v>
          </cell>
        </row>
        <row r="19231">
          <cell r="M19231">
            <v>1</v>
          </cell>
          <cell r="N19231">
            <v>219312</v>
          </cell>
        </row>
        <row r="19232">
          <cell r="M19232">
            <v>1</v>
          </cell>
          <cell r="N19232">
            <v>219312</v>
          </cell>
        </row>
        <row r="19233">
          <cell r="M19233">
            <v>1</v>
          </cell>
          <cell r="N19233">
            <v>218613</v>
          </cell>
        </row>
        <row r="19234">
          <cell r="M19234">
            <v>1</v>
          </cell>
          <cell r="N19234">
            <v>218613</v>
          </cell>
        </row>
        <row r="19235">
          <cell r="M19235">
            <v>1</v>
          </cell>
          <cell r="N19235">
            <v>218613</v>
          </cell>
        </row>
        <row r="19236">
          <cell r="M19236">
            <v>1</v>
          </cell>
          <cell r="N19236">
            <v>218613</v>
          </cell>
        </row>
        <row r="19237">
          <cell r="M19237">
            <v>1</v>
          </cell>
          <cell r="N19237">
            <v>218613</v>
          </cell>
        </row>
        <row r="19238">
          <cell r="M19238">
            <v>1</v>
          </cell>
          <cell r="N19238">
            <v>218613</v>
          </cell>
        </row>
        <row r="19239">
          <cell r="M19239">
            <v>1</v>
          </cell>
          <cell r="N19239">
            <v>218641</v>
          </cell>
        </row>
        <row r="19240">
          <cell r="M19240">
            <v>1</v>
          </cell>
          <cell r="N19240">
            <v>218859</v>
          </cell>
        </row>
        <row r="19241">
          <cell r="M19241">
            <v>1</v>
          </cell>
          <cell r="N19241">
            <v>218859</v>
          </cell>
        </row>
        <row r="19242">
          <cell r="M19242">
            <v>1</v>
          </cell>
          <cell r="N19242">
            <v>218910</v>
          </cell>
        </row>
        <row r="19243">
          <cell r="M19243">
            <v>1</v>
          </cell>
          <cell r="N19243">
            <v>218910</v>
          </cell>
        </row>
        <row r="19244">
          <cell r="M19244">
            <v>1</v>
          </cell>
          <cell r="N19244">
            <v>218910</v>
          </cell>
        </row>
        <row r="19245">
          <cell r="M19245">
            <v>1</v>
          </cell>
          <cell r="N19245">
            <v>218910</v>
          </cell>
        </row>
        <row r="19246">
          <cell r="M19246">
            <v>1</v>
          </cell>
          <cell r="N19246">
            <v>218910</v>
          </cell>
        </row>
        <row r="19247">
          <cell r="M19247">
            <v>1</v>
          </cell>
          <cell r="N19247">
            <v>219006</v>
          </cell>
        </row>
        <row r="19248">
          <cell r="M19248">
            <v>1</v>
          </cell>
          <cell r="N19248">
            <v>219182</v>
          </cell>
        </row>
        <row r="19249">
          <cell r="M19249">
            <v>1</v>
          </cell>
          <cell r="N19249">
            <v>219255</v>
          </cell>
        </row>
        <row r="19250">
          <cell r="M19250">
            <v>1</v>
          </cell>
          <cell r="N19250">
            <v>219313</v>
          </cell>
        </row>
        <row r="19251">
          <cell r="M19251">
            <v>1</v>
          </cell>
          <cell r="N19251">
            <v>219313</v>
          </cell>
        </row>
        <row r="19252">
          <cell r="M19252">
            <v>1</v>
          </cell>
          <cell r="N19252" t="str">
            <v>-</v>
          </cell>
        </row>
        <row r="19253">
          <cell r="M19253">
            <v>2</v>
          </cell>
          <cell r="N19253" t="str">
            <v>-</v>
          </cell>
        </row>
        <row r="19254">
          <cell r="M19254">
            <v>1</v>
          </cell>
          <cell r="N19254">
            <v>218614</v>
          </cell>
        </row>
        <row r="19255">
          <cell r="M19255">
            <v>1</v>
          </cell>
          <cell r="N19255">
            <v>218614</v>
          </cell>
        </row>
        <row r="19256">
          <cell r="M19256">
            <v>1</v>
          </cell>
          <cell r="N19256">
            <v>218614</v>
          </cell>
        </row>
        <row r="19257">
          <cell r="M19257">
            <v>1</v>
          </cell>
          <cell r="N19257">
            <v>218614</v>
          </cell>
        </row>
        <row r="19258">
          <cell r="M19258">
            <v>1</v>
          </cell>
          <cell r="N19258">
            <v>218614</v>
          </cell>
        </row>
        <row r="19259">
          <cell r="M19259">
            <v>1</v>
          </cell>
          <cell r="N19259">
            <v>218614</v>
          </cell>
        </row>
        <row r="19260">
          <cell r="M19260">
            <v>1</v>
          </cell>
          <cell r="N19260">
            <v>218614</v>
          </cell>
        </row>
        <row r="19261">
          <cell r="M19261">
            <v>1</v>
          </cell>
          <cell r="N19261">
            <v>218614</v>
          </cell>
        </row>
        <row r="19262">
          <cell r="M19262">
            <v>1</v>
          </cell>
          <cell r="N19262">
            <v>218614</v>
          </cell>
        </row>
        <row r="19263">
          <cell r="M19263">
            <v>1</v>
          </cell>
          <cell r="N19263">
            <v>218639</v>
          </cell>
        </row>
        <row r="19264">
          <cell r="M19264">
            <v>1</v>
          </cell>
          <cell r="N19264">
            <v>218639</v>
          </cell>
        </row>
        <row r="19265">
          <cell r="M19265">
            <v>2</v>
          </cell>
          <cell r="N19265">
            <v>218840</v>
          </cell>
        </row>
        <row r="19266">
          <cell r="M19266">
            <v>2</v>
          </cell>
          <cell r="N19266">
            <v>218841</v>
          </cell>
        </row>
        <row r="19267">
          <cell r="M19267">
            <v>1</v>
          </cell>
          <cell r="N19267">
            <v>218860</v>
          </cell>
        </row>
        <row r="19268">
          <cell r="M19268">
            <v>1</v>
          </cell>
          <cell r="N19268">
            <v>218860</v>
          </cell>
        </row>
        <row r="19269">
          <cell r="M19269">
            <v>1</v>
          </cell>
          <cell r="N19269">
            <v>218860</v>
          </cell>
        </row>
        <row r="19270">
          <cell r="M19270">
            <v>1</v>
          </cell>
          <cell r="N19270">
            <v>218908</v>
          </cell>
        </row>
        <row r="19271">
          <cell r="M19271">
            <v>1</v>
          </cell>
          <cell r="N19271">
            <v>218908</v>
          </cell>
        </row>
        <row r="19272">
          <cell r="M19272">
            <v>1</v>
          </cell>
          <cell r="N19272">
            <v>218908</v>
          </cell>
        </row>
        <row r="19273">
          <cell r="M19273">
            <v>1</v>
          </cell>
          <cell r="N19273">
            <v>218908</v>
          </cell>
        </row>
        <row r="19274">
          <cell r="M19274">
            <v>1</v>
          </cell>
          <cell r="N19274">
            <v>218908</v>
          </cell>
        </row>
        <row r="19275">
          <cell r="M19275">
            <v>1</v>
          </cell>
          <cell r="N19275">
            <v>219314</v>
          </cell>
        </row>
        <row r="19276">
          <cell r="M19276">
            <v>1</v>
          </cell>
          <cell r="N19276">
            <v>219314</v>
          </cell>
        </row>
        <row r="19277">
          <cell r="M19277">
            <v>1</v>
          </cell>
          <cell r="N19277">
            <v>219314</v>
          </cell>
        </row>
        <row r="19278">
          <cell r="M19278">
            <v>1</v>
          </cell>
          <cell r="N19278">
            <v>220983</v>
          </cell>
        </row>
        <row r="19279">
          <cell r="M19279">
            <v>1</v>
          </cell>
          <cell r="N19279">
            <v>220983</v>
          </cell>
        </row>
        <row r="19280">
          <cell r="M19280">
            <v>1</v>
          </cell>
          <cell r="N19280" t="str">
            <v>-</v>
          </cell>
        </row>
        <row r="19281">
          <cell r="M19281">
            <v>1</v>
          </cell>
          <cell r="N19281" t="str">
            <v>-</v>
          </cell>
        </row>
        <row r="19282">
          <cell r="M19282">
            <v>1</v>
          </cell>
          <cell r="N19282">
            <v>218632</v>
          </cell>
        </row>
        <row r="19283">
          <cell r="M19283">
            <v>1</v>
          </cell>
          <cell r="N19283">
            <v>218632</v>
          </cell>
        </row>
        <row r="19284">
          <cell r="M19284">
            <v>1</v>
          </cell>
          <cell r="N19284">
            <v>218632</v>
          </cell>
        </row>
        <row r="19285">
          <cell r="M19285">
            <v>1</v>
          </cell>
          <cell r="N19285">
            <v>218913</v>
          </cell>
        </row>
        <row r="19286">
          <cell r="M19286">
            <v>1</v>
          </cell>
          <cell r="N19286">
            <v>218913</v>
          </cell>
        </row>
        <row r="19287">
          <cell r="M19287">
            <v>1</v>
          </cell>
          <cell r="N19287">
            <v>218913</v>
          </cell>
        </row>
        <row r="19288">
          <cell r="M19288">
            <v>1</v>
          </cell>
          <cell r="N19288">
            <v>219001</v>
          </cell>
        </row>
        <row r="19289">
          <cell r="M19289">
            <v>1</v>
          </cell>
          <cell r="N19289">
            <v>219001</v>
          </cell>
        </row>
        <row r="19290">
          <cell r="M19290">
            <v>1</v>
          </cell>
          <cell r="N19290">
            <v>219001</v>
          </cell>
        </row>
        <row r="19291">
          <cell r="M19291">
            <v>1</v>
          </cell>
          <cell r="N19291">
            <v>219001</v>
          </cell>
        </row>
        <row r="19292">
          <cell r="M19292">
            <v>1</v>
          </cell>
          <cell r="N19292">
            <v>219247</v>
          </cell>
        </row>
        <row r="19293">
          <cell r="M19293">
            <v>1</v>
          </cell>
          <cell r="N19293" t="str">
            <v>-</v>
          </cell>
        </row>
        <row r="19294">
          <cell r="M19294">
            <v>1</v>
          </cell>
          <cell r="N19294" t="str">
            <v>-</v>
          </cell>
        </row>
        <row r="19295">
          <cell r="M19295">
            <v>1</v>
          </cell>
          <cell r="N19295" t="str">
            <v>-</v>
          </cell>
        </row>
        <row r="19296">
          <cell r="M19296">
            <v>1</v>
          </cell>
          <cell r="N19296" t="str">
            <v>-</v>
          </cell>
        </row>
        <row r="19297">
          <cell r="M19297" t="str">
            <v>-</v>
          </cell>
          <cell r="N19297" t="str">
            <v>-</v>
          </cell>
        </row>
        <row r="19298">
          <cell r="M19298" t="str">
            <v>-</v>
          </cell>
          <cell r="N19298" t="str">
            <v>-</v>
          </cell>
        </row>
        <row r="19299">
          <cell r="M19299">
            <v>1</v>
          </cell>
          <cell r="N19299">
            <v>218674</v>
          </cell>
        </row>
        <row r="19300">
          <cell r="M19300">
            <v>1</v>
          </cell>
          <cell r="N19300">
            <v>218674</v>
          </cell>
        </row>
        <row r="19301">
          <cell r="M19301">
            <v>1</v>
          </cell>
          <cell r="N19301">
            <v>218759</v>
          </cell>
        </row>
        <row r="19302">
          <cell r="M19302">
            <v>1</v>
          </cell>
          <cell r="N19302">
            <v>218759</v>
          </cell>
        </row>
        <row r="19303">
          <cell r="M19303">
            <v>1</v>
          </cell>
          <cell r="N19303">
            <v>218759</v>
          </cell>
        </row>
        <row r="19304">
          <cell r="M19304">
            <v>1</v>
          </cell>
          <cell r="N19304">
            <v>218759</v>
          </cell>
        </row>
        <row r="19305">
          <cell r="M19305">
            <v>1</v>
          </cell>
          <cell r="N19305">
            <v>218759</v>
          </cell>
        </row>
        <row r="19306">
          <cell r="M19306">
            <v>1</v>
          </cell>
          <cell r="N19306">
            <v>218759</v>
          </cell>
        </row>
        <row r="19307">
          <cell r="M19307">
            <v>1</v>
          </cell>
          <cell r="N19307">
            <v>218759</v>
          </cell>
        </row>
        <row r="19308">
          <cell r="M19308">
            <v>1</v>
          </cell>
          <cell r="N19308">
            <v>218759</v>
          </cell>
        </row>
        <row r="19309">
          <cell r="M19309">
            <v>1</v>
          </cell>
          <cell r="N19309">
            <v>218759</v>
          </cell>
        </row>
        <row r="19310">
          <cell r="M19310">
            <v>1</v>
          </cell>
          <cell r="N19310">
            <v>218759</v>
          </cell>
        </row>
        <row r="19311">
          <cell r="M19311">
            <v>1</v>
          </cell>
          <cell r="N19311">
            <v>218759</v>
          </cell>
        </row>
        <row r="19312">
          <cell r="M19312">
            <v>1</v>
          </cell>
          <cell r="N19312">
            <v>218759</v>
          </cell>
        </row>
        <row r="19313">
          <cell r="M19313">
            <v>1</v>
          </cell>
          <cell r="N19313">
            <v>218826</v>
          </cell>
        </row>
        <row r="19314">
          <cell r="M19314">
            <v>1</v>
          </cell>
          <cell r="N19314">
            <v>218826</v>
          </cell>
        </row>
        <row r="19315">
          <cell r="M19315">
            <v>1</v>
          </cell>
          <cell r="N19315">
            <v>218826</v>
          </cell>
        </row>
        <row r="19316">
          <cell r="M19316">
            <v>1</v>
          </cell>
          <cell r="N19316">
            <v>218852</v>
          </cell>
        </row>
        <row r="19317">
          <cell r="M19317">
            <v>1</v>
          </cell>
          <cell r="N19317">
            <v>218852</v>
          </cell>
        </row>
        <row r="19318">
          <cell r="M19318">
            <v>1</v>
          </cell>
          <cell r="N19318">
            <v>218852</v>
          </cell>
        </row>
        <row r="19319">
          <cell r="M19319">
            <v>1</v>
          </cell>
          <cell r="N19319">
            <v>218852</v>
          </cell>
        </row>
        <row r="19320">
          <cell r="M19320">
            <v>1</v>
          </cell>
          <cell r="N19320">
            <v>218889</v>
          </cell>
        </row>
        <row r="19321">
          <cell r="M19321">
            <v>1</v>
          </cell>
          <cell r="N19321">
            <v>218889</v>
          </cell>
        </row>
        <row r="19322">
          <cell r="M19322">
            <v>1</v>
          </cell>
          <cell r="N19322">
            <v>218889</v>
          </cell>
        </row>
        <row r="19323">
          <cell r="M19323">
            <v>1</v>
          </cell>
          <cell r="N19323">
            <v>218889</v>
          </cell>
        </row>
        <row r="19324">
          <cell r="M19324">
            <v>1</v>
          </cell>
          <cell r="N19324">
            <v>218889</v>
          </cell>
        </row>
        <row r="19325">
          <cell r="M19325">
            <v>1</v>
          </cell>
          <cell r="N19325">
            <v>218889</v>
          </cell>
        </row>
        <row r="19326">
          <cell r="M19326">
            <v>1</v>
          </cell>
          <cell r="N19326">
            <v>218889</v>
          </cell>
        </row>
        <row r="19327">
          <cell r="M19327">
            <v>1</v>
          </cell>
          <cell r="N19327">
            <v>218889</v>
          </cell>
        </row>
        <row r="19328">
          <cell r="M19328">
            <v>1</v>
          </cell>
          <cell r="N19328">
            <v>218904</v>
          </cell>
        </row>
        <row r="19329">
          <cell r="M19329">
            <v>1</v>
          </cell>
          <cell r="N19329">
            <v>218904</v>
          </cell>
        </row>
        <row r="19330">
          <cell r="M19330">
            <v>1</v>
          </cell>
          <cell r="N19330">
            <v>218904</v>
          </cell>
        </row>
        <row r="19331">
          <cell r="M19331">
            <v>1</v>
          </cell>
          <cell r="N19331">
            <v>219032</v>
          </cell>
        </row>
        <row r="19332">
          <cell r="M19332">
            <v>1</v>
          </cell>
          <cell r="N19332">
            <v>219032</v>
          </cell>
        </row>
        <row r="19333">
          <cell r="M19333">
            <v>1</v>
          </cell>
          <cell r="N19333">
            <v>219032</v>
          </cell>
        </row>
        <row r="19334">
          <cell r="M19334">
            <v>1</v>
          </cell>
          <cell r="N19334">
            <v>219032</v>
          </cell>
        </row>
        <row r="19335">
          <cell r="M19335">
            <v>1</v>
          </cell>
          <cell r="N19335">
            <v>219032</v>
          </cell>
        </row>
        <row r="19336">
          <cell r="M19336">
            <v>1</v>
          </cell>
          <cell r="N19336">
            <v>219130</v>
          </cell>
        </row>
        <row r="19337">
          <cell r="M19337">
            <v>1</v>
          </cell>
          <cell r="N19337">
            <v>219339</v>
          </cell>
        </row>
        <row r="19338">
          <cell r="M19338">
            <v>1</v>
          </cell>
          <cell r="N19338">
            <v>219339</v>
          </cell>
        </row>
        <row r="19339">
          <cell r="M19339">
            <v>1</v>
          </cell>
          <cell r="N19339">
            <v>219339</v>
          </cell>
        </row>
        <row r="19340">
          <cell r="M19340">
            <v>1</v>
          </cell>
          <cell r="N19340">
            <v>219339</v>
          </cell>
        </row>
        <row r="19341">
          <cell r="M19341">
            <v>1</v>
          </cell>
          <cell r="N19341">
            <v>219339</v>
          </cell>
        </row>
        <row r="19342">
          <cell r="M19342">
            <v>1</v>
          </cell>
          <cell r="N19342">
            <v>219339</v>
          </cell>
        </row>
        <row r="19343">
          <cell r="M19343">
            <v>1</v>
          </cell>
          <cell r="N19343">
            <v>219339</v>
          </cell>
        </row>
        <row r="19344">
          <cell r="M19344">
            <v>1</v>
          </cell>
          <cell r="N19344">
            <v>219339</v>
          </cell>
        </row>
        <row r="19345">
          <cell r="M19345">
            <v>1</v>
          </cell>
          <cell r="N19345">
            <v>219339</v>
          </cell>
        </row>
        <row r="19346">
          <cell r="M19346">
            <v>1</v>
          </cell>
          <cell r="N19346">
            <v>219339</v>
          </cell>
        </row>
        <row r="19347">
          <cell r="M19347">
            <v>1</v>
          </cell>
          <cell r="N19347">
            <v>219339</v>
          </cell>
        </row>
        <row r="19348">
          <cell r="M19348">
            <v>1</v>
          </cell>
          <cell r="N19348">
            <v>219339</v>
          </cell>
        </row>
        <row r="19349">
          <cell r="M19349">
            <v>1</v>
          </cell>
          <cell r="N19349">
            <v>219339</v>
          </cell>
        </row>
        <row r="19350">
          <cell r="M19350">
            <v>1</v>
          </cell>
          <cell r="N19350">
            <v>218760</v>
          </cell>
        </row>
        <row r="19351">
          <cell r="M19351">
            <v>1</v>
          </cell>
          <cell r="N19351">
            <v>218760</v>
          </cell>
        </row>
        <row r="19352">
          <cell r="M19352">
            <v>1</v>
          </cell>
          <cell r="N19352">
            <v>218760</v>
          </cell>
        </row>
        <row r="19353">
          <cell r="M19353">
            <v>4</v>
          </cell>
          <cell r="N19353">
            <v>218853</v>
          </cell>
        </row>
        <row r="19354">
          <cell r="M19354">
            <v>4</v>
          </cell>
          <cell r="N19354">
            <v>218854</v>
          </cell>
        </row>
        <row r="19355">
          <cell r="M19355">
            <v>4</v>
          </cell>
          <cell r="N19355">
            <v>218854</v>
          </cell>
        </row>
        <row r="19356">
          <cell r="M19356">
            <v>1</v>
          </cell>
          <cell r="N19356">
            <v>218890</v>
          </cell>
        </row>
        <row r="19357">
          <cell r="M19357">
            <v>1</v>
          </cell>
          <cell r="N19357">
            <v>218890</v>
          </cell>
        </row>
        <row r="19358">
          <cell r="M19358">
            <v>1</v>
          </cell>
          <cell r="N19358">
            <v>218890</v>
          </cell>
        </row>
        <row r="19359">
          <cell r="M19359">
            <v>1</v>
          </cell>
          <cell r="N19359">
            <v>218906</v>
          </cell>
        </row>
        <row r="19360">
          <cell r="M19360">
            <v>1</v>
          </cell>
          <cell r="N19360">
            <v>219033</v>
          </cell>
        </row>
        <row r="19361">
          <cell r="M19361">
            <v>1</v>
          </cell>
          <cell r="N19361">
            <v>219033</v>
          </cell>
        </row>
        <row r="19362">
          <cell r="M19362">
            <v>1</v>
          </cell>
          <cell r="N19362">
            <v>219033</v>
          </cell>
        </row>
        <row r="19363">
          <cell r="M19363">
            <v>1</v>
          </cell>
          <cell r="N19363">
            <v>219033</v>
          </cell>
        </row>
        <row r="19364">
          <cell r="M19364">
            <v>1</v>
          </cell>
          <cell r="N19364">
            <v>219131</v>
          </cell>
        </row>
        <row r="19365">
          <cell r="M19365">
            <v>1</v>
          </cell>
          <cell r="N19365">
            <v>219131</v>
          </cell>
        </row>
        <row r="19366">
          <cell r="M19366">
            <v>1</v>
          </cell>
          <cell r="N19366">
            <v>219216</v>
          </cell>
        </row>
        <row r="19367">
          <cell r="M19367">
            <v>1</v>
          </cell>
          <cell r="N19367">
            <v>219340</v>
          </cell>
        </row>
        <row r="19368">
          <cell r="M19368">
            <v>1</v>
          </cell>
          <cell r="N19368">
            <v>219340</v>
          </cell>
        </row>
        <row r="19369">
          <cell r="M19369">
            <v>1</v>
          </cell>
          <cell r="N19369">
            <v>219340</v>
          </cell>
        </row>
        <row r="19370">
          <cell r="M19370">
            <v>1</v>
          </cell>
          <cell r="N19370">
            <v>219340</v>
          </cell>
        </row>
        <row r="19371">
          <cell r="M19371">
            <v>1</v>
          </cell>
          <cell r="N19371">
            <v>219340</v>
          </cell>
        </row>
        <row r="19372">
          <cell r="M19372">
            <v>1</v>
          </cell>
          <cell r="N19372">
            <v>219340</v>
          </cell>
        </row>
        <row r="19373">
          <cell r="M19373">
            <v>1</v>
          </cell>
          <cell r="N19373">
            <v>219340</v>
          </cell>
        </row>
        <row r="19374">
          <cell r="M19374">
            <v>1</v>
          </cell>
          <cell r="N19374" t="str">
            <v>-</v>
          </cell>
        </row>
        <row r="19375">
          <cell r="M19375">
            <v>1</v>
          </cell>
          <cell r="N19375" t="str">
            <v>-</v>
          </cell>
        </row>
        <row r="19376">
          <cell r="M19376">
            <v>1</v>
          </cell>
          <cell r="N19376">
            <v>218761</v>
          </cell>
        </row>
        <row r="19377">
          <cell r="M19377">
            <v>1</v>
          </cell>
          <cell r="N19377">
            <v>218761</v>
          </cell>
        </row>
        <row r="19378">
          <cell r="M19378">
            <v>1</v>
          </cell>
          <cell r="N19378">
            <v>218761</v>
          </cell>
        </row>
        <row r="19379">
          <cell r="M19379">
            <v>1</v>
          </cell>
          <cell r="N19379">
            <v>218761</v>
          </cell>
        </row>
        <row r="19380">
          <cell r="M19380">
            <v>1</v>
          </cell>
          <cell r="N19380">
            <v>218761</v>
          </cell>
        </row>
        <row r="19381">
          <cell r="M19381">
            <v>1</v>
          </cell>
          <cell r="N19381">
            <v>218761</v>
          </cell>
        </row>
        <row r="19382">
          <cell r="M19382">
            <v>1</v>
          </cell>
          <cell r="N19382">
            <v>218761</v>
          </cell>
        </row>
        <row r="19383">
          <cell r="M19383">
            <v>1</v>
          </cell>
          <cell r="N19383">
            <v>218761</v>
          </cell>
        </row>
        <row r="19384">
          <cell r="M19384">
            <v>1</v>
          </cell>
          <cell r="N19384">
            <v>218761</v>
          </cell>
        </row>
        <row r="19385">
          <cell r="M19385">
            <v>1</v>
          </cell>
          <cell r="N19385">
            <v>218761</v>
          </cell>
        </row>
        <row r="19386">
          <cell r="M19386">
            <v>1</v>
          </cell>
          <cell r="N19386">
            <v>218891</v>
          </cell>
        </row>
        <row r="19387">
          <cell r="M19387">
            <v>1</v>
          </cell>
          <cell r="N19387">
            <v>218891</v>
          </cell>
        </row>
        <row r="19388">
          <cell r="M19388">
            <v>1</v>
          </cell>
          <cell r="N19388">
            <v>218891</v>
          </cell>
        </row>
        <row r="19389">
          <cell r="M19389">
            <v>1</v>
          </cell>
          <cell r="N19389">
            <v>218903</v>
          </cell>
        </row>
        <row r="19390">
          <cell r="M19390">
            <v>1</v>
          </cell>
          <cell r="N19390">
            <v>218903</v>
          </cell>
        </row>
        <row r="19391">
          <cell r="M19391">
            <v>1</v>
          </cell>
          <cell r="N19391">
            <v>219341</v>
          </cell>
        </row>
        <row r="19392">
          <cell r="M19392">
            <v>1</v>
          </cell>
          <cell r="N19392">
            <v>219341</v>
          </cell>
        </row>
        <row r="19393">
          <cell r="M19393">
            <v>1</v>
          </cell>
          <cell r="N19393">
            <v>219341</v>
          </cell>
        </row>
        <row r="19394">
          <cell r="M19394">
            <v>1</v>
          </cell>
          <cell r="N19394">
            <v>219341</v>
          </cell>
        </row>
        <row r="19395">
          <cell r="M19395">
            <v>1</v>
          </cell>
          <cell r="N19395" t="str">
            <v>-</v>
          </cell>
        </row>
        <row r="19396">
          <cell r="M19396">
            <v>1</v>
          </cell>
          <cell r="N19396" t="str">
            <v>-</v>
          </cell>
        </row>
        <row r="19397">
          <cell r="M19397">
            <v>3</v>
          </cell>
          <cell r="N19397" t="str">
            <v>-</v>
          </cell>
        </row>
        <row r="19398">
          <cell r="M19398">
            <v>1</v>
          </cell>
          <cell r="N19398">
            <v>218675</v>
          </cell>
        </row>
        <row r="19399">
          <cell r="M19399">
            <v>1</v>
          </cell>
          <cell r="N19399">
            <v>218675</v>
          </cell>
        </row>
        <row r="19400">
          <cell r="M19400">
            <v>1</v>
          </cell>
          <cell r="N19400">
            <v>218762</v>
          </cell>
        </row>
        <row r="19401">
          <cell r="M19401">
            <v>1</v>
          </cell>
          <cell r="N19401">
            <v>218762</v>
          </cell>
        </row>
        <row r="19402">
          <cell r="M19402">
            <v>1</v>
          </cell>
          <cell r="N19402">
            <v>218762</v>
          </cell>
        </row>
        <row r="19403">
          <cell r="M19403">
            <v>1</v>
          </cell>
          <cell r="N19403">
            <v>218762</v>
          </cell>
        </row>
        <row r="19404">
          <cell r="M19404">
            <v>6</v>
          </cell>
          <cell r="N19404">
            <v>218831</v>
          </cell>
        </row>
        <row r="19405">
          <cell r="M19405">
            <v>6</v>
          </cell>
          <cell r="N19405">
            <v>218831</v>
          </cell>
        </row>
        <row r="19406">
          <cell r="M19406">
            <v>6</v>
          </cell>
          <cell r="N19406">
            <v>218831</v>
          </cell>
        </row>
        <row r="19407">
          <cell r="M19407">
            <v>6</v>
          </cell>
          <cell r="N19407">
            <v>218831</v>
          </cell>
        </row>
        <row r="19408">
          <cell r="M19408">
            <v>6</v>
          </cell>
          <cell r="N19408">
            <v>218831</v>
          </cell>
        </row>
        <row r="19409">
          <cell r="M19409">
            <v>6</v>
          </cell>
          <cell r="N19409">
            <v>218831</v>
          </cell>
        </row>
        <row r="19410">
          <cell r="M19410">
            <v>6</v>
          </cell>
          <cell r="N19410">
            <v>218833</v>
          </cell>
        </row>
        <row r="19411">
          <cell r="M19411">
            <v>6</v>
          </cell>
          <cell r="N19411">
            <v>218858</v>
          </cell>
        </row>
        <row r="19412">
          <cell r="M19412">
            <v>6</v>
          </cell>
          <cell r="N19412">
            <v>218858</v>
          </cell>
        </row>
        <row r="19413">
          <cell r="M19413">
            <v>6</v>
          </cell>
          <cell r="N19413">
            <v>218858</v>
          </cell>
        </row>
        <row r="19414">
          <cell r="M19414">
            <v>1</v>
          </cell>
          <cell r="N19414">
            <v>218892</v>
          </cell>
        </row>
        <row r="19415">
          <cell r="M19415">
            <v>1</v>
          </cell>
          <cell r="N19415">
            <v>218892</v>
          </cell>
        </row>
        <row r="19416">
          <cell r="M19416">
            <v>1</v>
          </cell>
          <cell r="N19416">
            <v>218892</v>
          </cell>
        </row>
        <row r="19417">
          <cell r="M19417">
            <v>1</v>
          </cell>
          <cell r="N19417">
            <v>218892</v>
          </cell>
        </row>
        <row r="19418">
          <cell r="M19418">
            <v>1</v>
          </cell>
          <cell r="N19418">
            <v>218892</v>
          </cell>
        </row>
        <row r="19419">
          <cell r="M19419">
            <v>1</v>
          </cell>
          <cell r="N19419">
            <v>218892</v>
          </cell>
        </row>
        <row r="19420">
          <cell r="M19420">
            <v>1</v>
          </cell>
          <cell r="N19420">
            <v>218892</v>
          </cell>
        </row>
        <row r="19421">
          <cell r="M19421">
            <v>1</v>
          </cell>
          <cell r="N19421">
            <v>218892</v>
          </cell>
        </row>
        <row r="19422">
          <cell r="M19422">
            <v>1</v>
          </cell>
          <cell r="N19422">
            <v>218892</v>
          </cell>
        </row>
        <row r="19423">
          <cell r="M19423">
            <v>1</v>
          </cell>
          <cell r="N19423">
            <v>219085</v>
          </cell>
        </row>
        <row r="19424">
          <cell r="M19424">
            <v>1</v>
          </cell>
          <cell r="N19424">
            <v>219342</v>
          </cell>
        </row>
        <row r="19425">
          <cell r="M19425">
            <v>1</v>
          </cell>
          <cell r="N19425">
            <v>219342</v>
          </cell>
        </row>
        <row r="19426">
          <cell r="M19426">
            <v>1</v>
          </cell>
          <cell r="N19426">
            <v>219342</v>
          </cell>
        </row>
        <row r="19427">
          <cell r="M19427">
            <v>1</v>
          </cell>
          <cell r="N19427">
            <v>219342</v>
          </cell>
        </row>
        <row r="19428">
          <cell r="M19428">
            <v>1</v>
          </cell>
          <cell r="N19428" t="str">
            <v>-</v>
          </cell>
        </row>
        <row r="19429">
          <cell r="M19429">
            <v>1</v>
          </cell>
          <cell r="N19429">
            <v>218835</v>
          </cell>
        </row>
        <row r="19430">
          <cell r="M19430">
            <v>1</v>
          </cell>
          <cell r="N19430">
            <v>218893</v>
          </cell>
        </row>
        <row r="19431">
          <cell r="M19431">
            <v>1</v>
          </cell>
          <cell r="N19431">
            <v>218893</v>
          </cell>
        </row>
        <row r="19432">
          <cell r="M19432">
            <v>1</v>
          </cell>
          <cell r="N19432">
            <v>218902</v>
          </cell>
        </row>
        <row r="19433">
          <cell r="M19433">
            <v>1</v>
          </cell>
          <cell r="N19433">
            <v>218902</v>
          </cell>
        </row>
        <row r="19434">
          <cell r="M19434">
            <v>1</v>
          </cell>
          <cell r="N19434">
            <v>218902</v>
          </cell>
        </row>
        <row r="19435">
          <cell r="M19435">
            <v>1</v>
          </cell>
          <cell r="N19435">
            <v>218902</v>
          </cell>
        </row>
        <row r="19436">
          <cell r="M19436">
            <v>1</v>
          </cell>
          <cell r="N19436">
            <v>218902</v>
          </cell>
        </row>
        <row r="19437">
          <cell r="M19437">
            <v>1</v>
          </cell>
          <cell r="N19437">
            <v>218902</v>
          </cell>
        </row>
        <row r="19438">
          <cell r="M19438">
            <v>1</v>
          </cell>
          <cell r="N19438">
            <v>218902</v>
          </cell>
        </row>
        <row r="19439">
          <cell r="M19439">
            <v>1</v>
          </cell>
          <cell r="N19439">
            <v>218902</v>
          </cell>
        </row>
        <row r="19440">
          <cell r="M19440">
            <v>1</v>
          </cell>
          <cell r="N19440">
            <v>219051</v>
          </cell>
        </row>
        <row r="19441">
          <cell r="M19441">
            <v>1</v>
          </cell>
          <cell r="N19441">
            <v>219051</v>
          </cell>
        </row>
        <row r="19442">
          <cell r="M19442">
            <v>1</v>
          </cell>
          <cell r="N19442">
            <v>219051</v>
          </cell>
        </row>
        <row r="19443">
          <cell r="M19443">
            <v>1</v>
          </cell>
          <cell r="N19443">
            <v>219292</v>
          </cell>
        </row>
        <row r="19444">
          <cell r="M19444">
            <v>1</v>
          </cell>
          <cell r="N19444">
            <v>219292</v>
          </cell>
        </row>
        <row r="19445">
          <cell r="M19445">
            <v>1</v>
          </cell>
          <cell r="N19445">
            <v>219292</v>
          </cell>
        </row>
        <row r="19446">
          <cell r="M19446">
            <v>1</v>
          </cell>
          <cell r="N19446">
            <v>219292</v>
          </cell>
        </row>
        <row r="19447">
          <cell r="M19447">
            <v>1</v>
          </cell>
          <cell r="N19447">
            <v>219343</v>
          </cell>
        </row>
        <row r="19448">
          <cell r="M19448">
            <v>1</v>
          </cell>
          <cell r="N19448" t="str">
            <v>-</v>
          </cell>
        </row>
        <row r="19449">
          <cell r="M19449">
            <v>1</v>
          </cell>
          <cell r="N19449" t="str">
            <v>-</v>
          </cell>
        </row>
        <row r="19450">
          <cell r="M19450">
            <v>1</v>
          </cell>
          <cell r="N19450" t="str">
            <v>-</v>
          </cell>
        </row>
        <row r="19451">
          <cell r="M19451">
            <v>1</v>
          </cell>
          <cell r="N19451">
            <v>219328</v>
          </cell>
        </row>
        <row r="19452">
          <cell r="M19452">
            <v>1</v>
          </cell>
          <cell r="N19452">
            <v>219328</v>
          </cell>
        </row>
        <row r="19453">
          <cell r="M19453">
            <v>1</v>
          </cell>
          <cell r="N19453">
            <v>219328</v>
          </cell>
        </row>
        <row r="19454">
          <cell r="M19454">
            <v>1</v>
          </cell>
          <cell r="N19454" t="str">
            <v>-</v>
          </cell>
        </row>
        <row r="19455">
          <cell r="M19455">
            <v>1</v>
          </cell>
          <cell r="N19455" t="str">
            <v>-</v>
          </cell>
        </row>
        <row r="19456">
          <cell r="M19456">
            <v>1</v>
          </cell>
          <cell r="N19456" t="str">
            <v>-</v>
          </cell>
        </row>
        <row r="19457">
          <cell r="M19457">
            <v>1</v>
          </cell>
          <cell r="N19457" t="str">
            <v>-</v>
          </cell>
        </row>
        <row r="19458">
          <cell r="M19458">
            <v>1</v>
          </cell>
          <cell r="N19458" t="str">
            <v>-</v>
          </cell>
        </row>
        <row r="19459">
          <cell r="M19459">
            <v>1</v>
          </cell>
          <cell r="N19459" t="str">
            <v>-</v>
          </cell>
        </row>
        <row r="19460">
          <cell r="M19460">
            <v>1</v>
          </cell>
          <cell r="N19460">
            <v>218660</v>
          </cell>
        </row>
        <row r="19461">
          <cell r="M19461">
            <v>1</v>
          </cell>
          <cell r="N19461">
            <v>218745</v>
          </cell>
        </row>
        <row r="19462">
          <cell r="M19462">
            <v>1</v>
          </cell>
          <cell r="N19462">
            <v>218745</v>
          </cell>
        </row>
        <row r="19463">
          <cell r="M19463">
            <v>1</v>
          </cell>
          <cell r="N19463">
            <v>218745</v>
          </cell>
        </row>
        <row r="19464">
          <cell r="M19464">
            <v>1</v>
          </cell>
          <cell r="N19464">
            <v>218794</v>
          </cell>
        </row>
        <row r="19465">
          <cell r="M19465">
            <v>1</v>
          </cell>
          <cell r="N19465">
            <v>218875</v>
          </cell>
        </row>
        <row r="19466">
          <cell r="M19466">
            <v>1</v>
          </cell>
          <cell r="N19466">
            <v>218899</v>
          </cell>
        </row>
        <row r="19467">
          <cell r="M19467">
            <v>1</v>
          </cell>
          <cell r="N19467">
            <v>219022</v>
          </cell>
        </row>
        <row r="19468">
          <cell r="M19468">
            <v>1</v>
          </cell>
          <cell r="N19468">
            <v>219022</v>
          </cell>
        </row>
        <row r="19469">
          <cell r="M19469">
            <v>1</v>
          </cell>
          <cell r="N19469">
            <v>219201</v>
          </cell>
        </row>
        <row r="19470">
          <cell r="M19470">
            <v>1</v>
          </cell>
          <cell r="N19470">
            <v>219329</v>
          </cell>
        </row>
        <row r="19471">
          <cell r="M19471">
            <v>1</v>
          </cell>
          <cell r="N19471">
            <v>219329</v>
          </cell>
        </row>
        <row r="19472">
          <cell r="M19472">
            <v>1</v>
          </cell>
          <cell r="N19472">
            <v>219329</v>
          </cell>
        </row>
        <row r="19473">
          <cell r="M19473">
            <v>1</v>
          </cell>
          <cell r="N19473">
            <v>218658</v>
          </cell>
        </row>
        <row r="19474">
          <cell r="M19474">
            <v>1</v>
          </cell>
          <cell r="N19474">
            <v>218658</v>
          </cell>
        </row>
        <row r="19475">
          <cell r="M19475">
            <v>1</v>
          </cell>
          <cell r="N19475">
            <v>218658</v>
          </cell>
        </row>
        <row r="19476">
          <cell r="M19476">
            <v>1</v>
          </cell>
          <cell r="N19476">
            <v>218746</v>
          </cell>
        </row>
        <row r="19477">
          <cell r="M19477">
            <v>1</v>
          </cell>
          <cell r="N19477">
            <v>218746</v>
          </cell>
        </row>
        <row r="19478">
          <cell r="M19478">
            <v>1</v>
          </cell>
          <cell r="N19478">
            <v>218876</v>
          </cell>
        </row>
        <row r="19479">
          <cell r="M19479">
            <v>1</v>
          </cell>
          <cell r="N19479">
            <v>218897</v>
          </cell>
        </row>
        <row r="19480">
          <cell r="M19480">
            <v>1</v>
          </cell>
          <cell r="N19480">
            <v>218897</v>
          </cell>
        </row>
        <row r="19481">
          <cell r="M19481">
            <v>1</v>
          </cell>
          <cell r="N19481" t="str">
            <v>-</v>
          </cell>
        </row>
        <row r="19482">
          <cell r="M19482">
            <v>1</v>
          </cell>
          <cell r="N19482" t="str">
            <v>-</v>
          </cell>
        </row>
        <row r="19483">
          <cell r="M19483">
            <v>1</v>
          </cell>
          <cell r="N19483" t="str">
            <v>-</v>
          </cell>
        </row>
        <row r="19484">
          <cell r="M19484">
            <v>1</v>
          </cell>
          <cell r="N19484" t="str">
            <v>-</v>
          </cell>
        </row>
        <row r="19485">
          <cell r="M19485">
            <v>1</v>
          </cell>
          <cell r="N19485" t="str">
            <v>-</v>
          </cell>
        </row>
        <row r="19486">
          <cell r="M19486">
            <v>3</v>
          </cell>
          <cell r="N19486" t="str">
            <v>-</v>
          </cell>
        </row>
        <row r="19487">
          <cell r="M19487">
            <v>1</v>
          </cell>
          <cell r="N19487">
            <v>218668</v>
          </cell>
        </row>
        <row r="19488">
          <cell r="M19488">
            <v>1</v>
          </cell>
          <cell r="N19488">
            <v>218755</v>
          </cell>
        </row>
        <row r="19489">
          <cell r="M19489">
            <v>1</v>
          </cell>
          <cell r="N19489">
            <v>218755</v>
          </cell>
        </row>
        <row r="19490">
          <cell r="M19490">
            <v>2</v>
          </cell>
          <cell r="N19490">
            <v>218771</v>
          </cell>
        </row>
        <row r="19491">
          <cell r="M19491">
            <v>2</v>
          </cell>
          <cell r="N19491">
            <v>218771</v>
          </cell>
        </row>
        <row r="19492">
          <cell r="M19492">
            <v>2</v>
          </cell>
          <cell r="N19492">
            <v>218771</v>
          </cell>
        </row>
        <row r="19493">
          <cell r="M19493">
            <v>2</v>
          </cell>
          <cell r="N19493">
            <v>218821</v>
          </cell>
        </row>
        <row r="19494">
          <cell r="M19494">
            <v>1</v>
          </cell>
          <cell r="N19494">
            <v>218885</v>
          </cell>
        </row>
        <row r="19495">
          <cell r="M19495">
            <v>1</v>
          </cell>
          <cell r="N19495">
            <v>218885</v>
          </cell>
        </row>
        <row r="19496">
          <cell r="M19496">
            <v>1</v>
          </cell>
          <cell r="N19496">
            <v>218920</v>
          </cell>
        </row>
        <row r="19497">
          <cell r="M19497">
            <v>1</v>
          </cell>
          <cell r="N19497" t="str">
            <v>-</v>
          </cell>
        </row>
        <row r="19498">
          <cell r="M19498">
            <v>1</v>
          </cell>
          <cell r="N19498" t="str">
            <v>-</v>
          </cell>
        </row>
        <row r="19499">
          <cell r="M19499">
            <v>1</v>
          </cell>
          <cell r="N19499" t="str">
            <v>-</v>
          </cell>
        </row>
        <row r="19500">
          <cell r="M19500">
            <v>1</v>
          </cell>
          <cell r="N19500" t="str">
            <v>-</v>
          </cell>
        </row>
        <row r="19501">
          <cell r="M19501">
            <v>1</v>
          </cell>
          <cell r="N19501">
            <v>218669</v>
          </cell>
        </row>
        <row r="19502">
          <cell r="M19502">
            <v>1</v>
          </cell>
          <cell r="N19502">
            <v>218669</v>
          </cell>
        </row>
        <row r="19503">
          <cell r="M19503">
            <v>1</v>
          </cell>
          <cell r="N19503">
            <v>218669</v>
          </cell>
        </row>
        <row r="19504">
          <cell r="M19504">
            <v>3</v>
          </cell>
          <cell r="N19504">
            <v>218695</v>
          </cell>
        </row>
        <row r="19505">
          <cell r="M19505">
            <v>1</v>
          </cell>
          <cell r="N19505">
            <v>218756</v>
          </cell>
        </row>
        <row r="19506">
          <cell r="M19506">
            <v>1</v>
          </cell>
          <cell r="N19506">
            <v>218756</v>
          </cell>
        </row>
        <row r="19507">
          <cell r="M19507">
            <v>1</v>
          </cell>
          <cell r="N19507">
            <v>218756</v>
          </cell>
        </row>
        <row r="19508">
          <cell r="M19508">
            <v>1</v>
          </cell>
          <cell r="N19508">
            <v>218756</v>
          </cell>
        </row>
        <row r="19509">
          <cell r="M19509">
            <v>1</v>
          </cell>
          <cell r="N19509">
            <v>218756</v>
          </cell>
        </row>
        <row r="19510">
          <cell r="M19510">
            <v>1</v>
          </cell>
          <cell r="N19510">
            <v>218756</v>
          </cell>
        </row>
        <row r="19511">
          <cell r="M19511">
            <v>1</v>
          </cell>
          <cell r="N19511">
            <v>218886</v>
          </cell>
        </row>
        <row r="19512">
          <cell r="M19512">
            <v>1</v>
          </cell>
          <cell r="N19512">
            <v>218886</v>
          </cell>
        </row>
        <row r="19513">
          <cell r="M19513">
            <v>1</v>
          </cell>
          <cell r="N19513">
            <v>218886</v>
          </cell>
        </row>
        <row r="19514">
          <cell r="M19514">
            <v>1</v>
          </cell>
          <cell r="N19514">
            <v>218921</v>
          </cell>
        </row>
        <row r="19515">
          <cell r="M19515">
            <v>1</v>
          </cell>
          <cell r="N19515">
            <v>218921</v>
          </cell>
        </row>
        <row r="19516">
          <cell r="M19516">
            <v>1</v>
          </cell>
          <cell r="N19516">
            <v>218921</v>
          </cell>
        </row>
        <row r="19517">
          <cell r="M19517">
            <v>1</v>
          </cell>
          <cell r="N19517">
            <v>218921</v>
          </cell>
        </row>
        <row r="19518">
          <cell r="M19518">
            <v>1</v>
          </cell>
          <cell r="N19518">
            <v>218921</v>
          </cell>
        </row>
        <row r="19519">
          <cell r="M19519">
            <v>1</v>
          </cell>
          <cell r="N19519">
            <v>218921</v>
          </cell>
        </row>
        <row r="19520">
          <cell r="M19520">
            <v>1</v>
          </cell>
          <cell r="N19520">
            <v>219031</v>
          </cell>
        </row>
        <row r="19521">
          <cell r="M19521">
            <v>1</v>
          </cell>
          <cell r="N19521">
            <v>219031</v>
          </cell>
        </row>
        <row r="19522">
          <cell r="M19522">
            <v>1</v>
          </cell>
          <cell r="N19522">
            <v>219031</v>
          </cell>
        </row>
        <row r="19523">
          <cell r="M19523">
            <v>1</v>
          </cell>
          <cell r="N19523">
            <v>219031</v>
          </cell>
        </row>
        <row r="19524">
          <cell r="M19524">
            <v>1</v>
          </cell>
          <cell r="N19524">
            <v>219031</v>
          </cell>
        </row>
        <row r="19525">
          <cell r="M19525">
            <v>1</v>
          </cell>
          <cell r="N19525">
            <v>219031</v>
          </cell>
        </row>
        <row r="19526">
          <cell r="M19526">
            <v>2</v>
          </cell>
          <cell r="N19526">
            <v>219083</v>
          </cell>
        </row>
        <row r="19527">
          <cell r="M19527">
            <v>2</v>
          </cell>
          <cell r="N19527">
            <v>219083</v>
          </cell>
        </row>
        <row r="19528">
          <cell r="M19528">
            <v>2</v>
          </cell>
          <cell r="N19528">
            <v>219084</v>
          </cell>
        </row>
        <row r="19529">
          <cell r="M19529">
            <v>2</v>
          </cell>
          <cell r="N19529">
            <v>219084</v>
          </cell>
        </row>
        <row r="19530">
          <cell r="M19530">
            <v>2</v>
          </cell>
          <cell r="N19530">
            <v>219137</v>
          </cell>
        </row>
        <row r="19531">
          <cell r="M19531">
            <v>2</v>
          </cell>
          <cell r="N19531">
            <v>219137</v>
          </cell>
        </row>
        <row r="19532">
          <cell r="M19532">
            <v>2</v>
          </cell>
          <cell r="N19532">
            <v>219137</v>
          </cell>
        </row>
        <row r="19533">
          <cell r="M19533">
            <v>1</v>
          </cell>
          <cell r="N19533">
            <v>219212</v>
          </cell>
        </row>
        <row r="19534">
          <cell r="M19534">
            <v>2</v>
          </cell>
          <cell r="N19534">
            <v>219233</v>
          </cell>
        </row>
        <row r="19535">
          <cell r="M19535">
            <v>2</v>
          </cell>
          <cell r="N19535">
            <v>219233</v>
          </cell>
        </row>
        <row r="19536">
          <cell r="M19536">
            <v>2</v>
          </cell>
          <cell r="N19536">
            <v>219233</v>
          </cell>
        </row>
        <row r="19537">
          <cell r="M19537">
            <v>2</v>
          </cell>
          <cell r="N19537">
            <v>219233</v>
          </cell>
        </row>
        <row r="19538">
          <cell r="M19538">
            <v>1</v>
          </cell>
          <cell r="N19538">
            <v>219284</v>
          </cell>
        </row>
        <row r="19539">
          <cell r="M19539">
            <v>1</v>
          </cell>
          <cell r="N19539">
            <v>219284</v>
          </cell>
        </row>
        <row r="19540">
          <cell r="M19540">
            <v>1</v>
          </cell>
          <cell r="N19540">
            <v>219284</v>
          </cell>
        </row>
        <row r="19541">
          <cell r="M19541">
            <v>1</v>
          </cell>
          <cell r="N19541">
            <v>219284</v>
          </cell>
        </row>
        <row r="19542">
          <cell r="M19542">
            <v>1</v>
          </cell>
          <cell r="N19542">
            <v>219338</v>
          </cell>
        </row>
        <row r="19543">
          <cell r="M19543">
            <v>1</v>
          </cell>
          <cell r="N19543">
            <v>219338</v>
          </cell>
        </row>
        <row r="19544">
          <cell r="M19544">
            <v>1</v>
          </cell>
          <cell r="N19544">
            <v>219338</v>
          </cell>
        </row>
        <row r="19545">
          <cell r="M19545">
            <v>1</v>
          </cell>
          <cell r="N19545">
            <v>219338</v>
          </cell>
        </row>
        <row r="19546">
          <cell r="M19546">
            <v>1</v>
          </cell>
          <cell r="N19546">
            <v>219338</v>
          </cell>
        </row>
        <row r="19547">
          <cell r="M19547">
            <v>1</v>
          </cell>
          <cell r="N19547">
            <v>218751</v>
          </cell>
        </row>
        <row r="19548">
          <cell r="M19548">
            <v>9</v>
          </cell>
          <cell r="N19548">
            <v>218769</v>
          </cell>
        </row>
        <row r="19549">
          <cell r="M19549">
            <v>9</v>
          </cell>
          <cell r="N19549">
            <v>218769</v>
          </cell>
        </row>
        <row r="19550">
          <cell r="M19550">
            <v>9</v>
          </cell>
          <cell r="N19550">
            <v>218769</v>
          </cell>
        </row>
        <row r="19551">
          <cell r="M19551">
            <v>9</v>
          </cell>
          <cell r="N19551">
            <v>218814</v>
          </cell>
        </row>
        <row r="19552">
          <cell r="M19552">
            <v>9</v>
          </cell>
          <cell r="N19552">
            <v>218815</v>
          </cell>
        </row>
        <row r="19553">
          <cell r="M19553">
            <v>9</v>
          </cell>
          <cell r="N19553">
            <v>218815</v>
          </cell>
        </row>
        <row r="19554">
          <cell r="M19554">
            <v>9</v>
          </cell>
          <cell r="N19554">
            <v>218816</v>
          </cell>
        </row>
        <row r="19555">
          <cell r="M19555">
            <v>9</v>
          </cell>
          <cell r="N19555">
            <v>218818</v>
          </cell>
        </row>
        <row r="19556">
          <cell r="M19556">
            <v>9</v>
          </cell>
          <cell r="N19556">
            <v>218818</v>
          </cell>
        </row>
        <row r="19557">
          <cell r="M19557">
            <v>9</v>
          </cell>
          <cell r="N19557">
            <v>218818</v>
          </cell>
        </row>
        <row r="19558">
          <cell r="M19558">
            <v>9</v>
          </cell>
          <cell r="N19558">
            <v>218819</v>
          </cell>
        </row>
        <row r="19559">
          <cell r="M19559">
            <v>9</v>
          </cell>
          <cell r="N19559">
            <v>218819</v>
          </cell>
        </row>
        <row r="19560">
          <cell r="M19560">
            <v>9</v>
          </cell>
          <cell r="N19560">
            <v>218819</v>
          </cell>
        </row>
        <row r="19561">
          <cell r="M19561">
            <v>9</v>
          </cell>
          <cell r="N19561">
            <v>218819</v>
          </cell>
        </row>
        <row r="19562">
          <cell r="M19562">
            <v>9</v>
          </cell>
          <cell r="N19562">
            <v>218848</v>
          </cell>
        </row>
        <row r="19563">
          <cell r="M19563">
            <v>9</v>
          </cell>
          <cell r="N19563">
            <v>218848</v>
          </cell>
        </row>
        <row r="19564">
          <cell r="M19564">
            <v>9</v>
          </cell>
          <cell r="N19564">
            <v>218848</v>
          </cell>
        </row>
        <row r="19565">
          <cell r="M19565">
            <v>9</v>
          </cell>
          <cell r="N19565">
            <v>218848</v>
          </cell>
        </row>
        <row r="19566">
          <cell r="M19566">
            <v>1</v>
          </cell>
          <cell r="N19566">
            <v>218881</v>
          </cell>
        </row>
        <row r="19567">
          <cell r="M19567">
            <v>1</v>
          </cell>
          <cell r="N19567">
            <v>218881</v>
          </cell>
        </row>
        <row r="19568">
          <cell r="M19568">
            <v>1</v>
          </cell>
          <cell r="N19568">
            <v>218881</v>
          </cell>
        </row>
        <row r="19569">
          <cell r="M19569">
            <v>1</v>
          </cell>
          <cell r="N19569">
            <v>218881</v>
          </cell>
        </row>
        <row r="19570">
          <cell r="M19570">
            <v>1</v>
          </cell>
          <cell r="N19570">
            <v>218881</v>
          </cell>
        </row>
        <row r="19571">
          <cell r="M19571">
            <v>1</v>
          </cell>
          <cell r="N19571">
            <v>218881</v>
          </cell>
        </row>
        <row r="19572">
          <cell r="M19572">
            <v>1</v>
          </cell>
          <cell r="N19572">
            <v>218881</v>
          </cell>
        </row>
        <row r="19573">
          <cell r="M19573">
            <v>1</v>
          </cell>
          <cell r="N19573">
            <v>218881</v>
          </cell>
        </row>
        <row r="19574">
          <cell r="M19574">
            <v>1</v>
          </cell>
          <cell r="N19574">
            <v>218924</v>
          </cell>
        </row>
        <row r="19575">
          <cell r="M19575">
            <v>1</v>
          </cell>
          <cell r="N19575">
            <v>218924</v>
          </cell>
        </row>
        <row r="19576">
          <cell r="M19576">
            <v>1</v>
          </cell>
          <cell r="N19576">
            <v>218924</v>
          </cell>
        </row>
        <row r="19577">
          <cell r="M19577">
            <v>1</v>
          </cell>
          <cell r="N19577">
            <v>218924</v>
          </cell>
        </row>
        <row r="19578">
          <cell r="M19578">
            <v>1</v>
          </cell>
          <cell r="N19578">
            <v>218924</v>
          </cell>
        </row>
        <row r="19579">
          <cell r="M19579">
            <v>1</v>
          </cell>
          <cell r="N19579">
            <v>218924</v>
          </cell>
        </row>
        <row r="19580">
          <cell r="M19580">
            <v>1</v>
          </cell>
          <cell r="N19580">
            <v>219026</v>
          </cell>
        </row>
        <row r="19581">
          <cell r="M19581">
            <v>1</v>
          </cell>
          <cell r="N19581">
            <v>219026</v>
          </cell>
        </row>
        <row r="19582">
          <cell r="M19582">
            <v>1</v>
          </cell>
          <cell r="N19582">
            <v>219026</v>
          </cell>
        </row>
        <row r="19583">
          <cell r="M19583">
            <v>1</v>
          </cell>
          <cell r="N19583">
            <v>219036</v>
          </cell>
        </row>
        <row r="19584">
          <cell r="M19584">
            <v>1</v>
          </cell>
          <cell r="N19584">
            <v>219036</v>
          </cell>
        </row>
        <row r="19585">
          <cell r="M19585">
            <v>1</v>
          </cell>
          <cell r="N19585">
            <v>219036</v>
          </cell>
        </row>
        <row r="19586">
          <cell r="M19586">
            <v>1</v>
          </cell>
          <cell r="N19586">
            <v>219036</v>
          </cell>
        </row>
        <row r="19587">
          <cell r="M19587">
            <v>1</v>
          </cell>
          <cell r="N19587">
            <v>219038</v>
          </cell>
        </row>
        <row r="19588">
          <cell r="M19588">
            <v>1</v>
          </cell>
          <cell r="N19588">
            <v>219038</v>
          </cell>
        </row>
        <row r="19589">
          <cell r="M19589">
            <v>1</v>
          </cell>
          <cell r="N19589">
            <v>219038</v>
          </cell>
        </row>
        <row r="19590">
          <cell r="M19590">
            <v>1</v>
          </cell>
          <cell r="N19590">
            <v>219038</v>
          </cell>
        </row>
        <row r="19591">
          <cell r="M19591">
            <v>1</v>
          </cell>
          <cell r="N19591">
            <v>219038</v>
          </cell>
        </row>
        <row r="19592">
          <cell r="M19592">
            <v>1</v>
          </cell>
          <cell r="N19592">
            <v>219038</v>
          </cell>
        </row>
        <row r="19593">
          <cell r="M19593">
            <v>1</v>
          </cell>
          <cell r="N19593">
            <v>219134</v>
          </cell>
        </row>
        <row r="19594">
          <cell r="M19594">
            <v>1</v>
          </cell>
          <cell r="N19594">
            <v>219134</v>
          </cell>
        </row>
        <row r="19595">
          <cell r="M19595">
            <v>1</v>
          </cell>
          <cell r="N19595">
            <v>219207</v>
          </cell>
        </row>
        <row r="19596">
          <cell r="M19596">
            <v>1</v>
          </cell>
          <cell r="N19596">
            <v>219207</v>
          </cell>
        </row>
        <row r="19597">
          <cell r="M19597">
            <v>1</v>
          </cell>
          <cell r="N19597">
            <v>219279</v>
          </cell>
        </row>
        <row r="19598">
          <cell r="M19598">
            <v>1</v>
          </cell>
          <cell r="N19598">
            <v>219279</v>
          </cell>
        </row>
        <row r="19599">
          <cell r="M19599">
            <v>1</v>
          </cell>
          <cell r="N19599">
            <v>219335</v>
          </cell>
        </row>
        <row r="19600">
          <cell r="M19600">
            <v>1</v>
          </cell>
          <cell r="N19600">
            <v>219335</v>
          </cell>
        </row>
        <row r="19601">
          <cell r="M19601">
            <v>1</v>
          </cell>
          <cell r="N19601">
            <v>219335</v>
          </cell>
        </row>
        <row r="19602">
          <cell r="M19602">
            <v>1</v>
          </cell>
          <cell r="N19602">
            <v>219335</v>
          </cell>
        </row>
        <row r="19603">
          <cell r="M19603">
            <v>1</v>
          </cell>
          <cell r="N19603">
            <v>219335</v>
          </cell>
        </row>
        <row r="19604">
          <cell r="M19604">
            <v>1</v>
          </cell>
          <cell r="N19604">
            <v>219335</v>
          </cell>
        </row>
        <row r="19605">
          <cell r="M19605">
            <v>1</v>
          </cell>
          <cell r="N19605">
            <v>219335</v>
          </cell>
        </row>
        <row r="19606">
          <cell r="M19606">
            <v>1</v>
          </cell>
          <cell r="N19606">
            <v>219335</v>
          </cell>
        </row>
        <row r="19607">
          <cell r="M19607">
            <v>1</v>
          </cell>
          <cell r="N19607">
            <v>219335</v>
          </cell>
        </row>
        <row r="19608">
          <cell r="M19608">
            <v>1</v>
          </cell>
          <cell r="N19608">
            <v>219335</v>
          </cell>
        </row>
        <row r="19609">
          <cell r="M19609">
            <v>1</v>
          </cell>
          <cell r="N19609">
            <v>219335</v>
          </cell>
        </row>
        <row r="19610">
          <cell r="M19610">
            <v>1</v>
          </cell>
          <cell r="N19610">
            <v>219335</v>
          </cell>
        </row>
        <row r="19611">
          <cell r="M19611">
            <v>1</v>
          </cell>
          <cell r="N19611">
            <v>219335</v>
          </cell>
        </row>
        <row r="19612">
          <cell r="M19612">
            <v>1</v>
          </cell>
          <cell r="N19612">
            <v>219335</v>
          </cell>
        </row>
        <row r="19613">
          <cell r="M19613">
            <v>1</v>
          </cell>
          <cell r="N19613">
            <v>219335</v>
          </cell>
        </row>
        <row r="19614">
          <cell r="M19614">
            <v>1</v>
          </cell>
          <cell r="N19614">
            <v>220954</v>
          </cell>
        </row>
        <row r="19615">
          <cell r="M19615">
            <v>1</v>
          </cell>
          <cell r="N19615">
            <v>220955</v>
          </cell>
        </row>
        <row r="19616">
          <cell r="M19616">
            <v>1</v>
          </cell>
          <cell r="N19616">
            <v>220955</v>
          </cell>
        </row>
        <row r="19617">
          <cell r="M19617">
            <v>1</v>
          </cell>
          <cell r="N19617">
            <v>220955</v>
          </cell>
        </row>
        <row r="19618">
          <cell r="M19618">
            <v>1</v>
          </cell>
          <cell r="N19618">
            <v>220955</v>
          </cell>
        </row>
        <row r="19619">
          <cell r="M19619">
            <v>1</v>
          </cell>
          <cell r="N19619">
            <v>220956</v>
          </cell>
        </row>
        <row r="19620">
          <cell r="M19620">
            <v>1</v>
          </cell>
          <cell r="N19620">
            <v>220956</v>
          </cell>
        </row>
        <row r="19621">
          <cell r="M19621">
            <v>1</v>
          </cell>
          <cell r="N19621">
            <v>220956</v>
          </cell>
        </row>
        <row r="19622">
          <cell r="M19622">
            <v>1</v>
          </cell>
          <cell r="N19622">
            <v>220957</v>
          </cell>
        </row>
        <row r="19623">
          <cell r="M19623">
            <v>1</v>
          </cell>
          <cell r="N19623">
            <v>220957</v>
          </cell>
        </row>
        <row r="19624">
          <cell r="M19624">
            <v>1</v>
          </cell>
          <cell r="N19624">
            <v>220957</v>
          </cell>
        </row>
        <row r="19625">
          <cell r="M19625">
            <v>2</v>
          </cell>
          <cell r="N19625">
            <v>202182</v>
          </cell>
        </row>
        <row r="19626">
          <cell r="M19626">
            <v>2</v>
          </cell>
          <cell r="N19626">
            <v>202182</v>
          </cell>
        </row>
        <row r="19627">
          <cell r="M19627">
            <v>2</v>
          </cell>
          <cell r="N19627">
            <v>202182</v>
          </cell>
        </row>
        <row r="19628">
          <cell r="M19628">
            <v>1</v>
          </cell>
          <cell r="N19628">
            <v>218665</v>
          </cell>
        </row>
        <row r="19629">
          <cell r="M19629">
            <v>2</v>
          </cell>
          <cell r="N19629">
            <v>218691</v>
          </cell>
        </row>
        <row r="19630">
          <cell r="M19630">
            <v>2</v>
          </cell>
          <cell r="N19630">
            <v>218691</v>
          </cell>
        </row>
        <row r="19631">
          <cell r="M19631">
            <v>2</v>
          </cell>
          <cell r="N19631">
            <v>218691</v>
          </cell>
        </row>
        <row r="19632">
          <cell r="M19632">
            <v>1</v>
          </cell>
          <cell r="N19632">
            <v>218752</v>
          </cell>
        </row>
        <row r="19633">
          <cell r="M19633">
            <v>1</v>
          </cell>
          <cell r="N19633">
            <v>218752</v>
          </cell>
        </row>
        <row r="19634">
          <cell r="M19634">
            <v>3</v>
          </cell>
          <cell r="N19634">
            <v>218770</v>
          </cell>
        </row>
        <row r="19635">
          <cell r="M19635">
            <v>3</v>
          </cell>
          <cell r="N19635">
            <v>218770</v>
          </cell>
        </row>
        <row r="19636">
          <cell r="M19636">
            <v>3</v>
          </cell>
          <cell r="N19636">
            <v>218770</v>
          </cell>
        </row>
        <row r="19637">
          <cell r="M19637">
            <v>3</v>
          </cell>
          <cell r="N19637">
            <v>218820</v>
          </cell>
        </row>
        <row r="19638">
          <cell r="M19638">
            <v>3</v>
          </cell>
          <cell r="N19638">
            <v>218820</v>
          </cell>
        </row>
        <row r="19639">
          <cell r="M19639">
            <v>3</v>
          </cell>
          <cell r="N19639">
            <v>218820</v>
          </cell>
        </row>
        <row r="19640">
          <cell r="M19640">
            <v>3</v>
          </cell>
          <cell r="N19640">
            <v>218849</v>
          </cell>
        </row>
        <row r="19641">
          <cell r="M19641">
            <v>3</v>
          </cell>
          <cell r="N19641">
            <v>218849</v>
          </cell>
        </row>
        <row r="19642">
          <cell r="M19642">
            <v>1</v>
          </cell>
          <cell r="N19642">
            <v>218882</v>
          </cell>
        </row>
        <row r="19643">
          <cell r="M19643">
            <v>1</v>
          </cell>
          <cell r="N19643">
            <v>218882</v>
          </cell>
        </row>
        <row r="19644">
          <cell r="M19644">
            <v>1</v>
          </cell>
          <cell r="N19644">
            <v>218882</v>
          </cell>
        </row>
        <row r="19645">
          <cell r="M19645">
            <v>1</v>
          </cell>
          <cell r="N19645">
            <v>218882</v>
          </cell>
        </row>
        <row r="19646">
          <cell r="M19646">
            <v>1</v>
          </cell>
          <cell r="N19646">
            <v>218882</v>
          </cell>
        </row>
        <row r="19647">
          <cell r="M19647">
            <v>1</v>
          </cell>
          <cell r="N19647">
            <v>218882</v>
          </cell>
        </row>
        <row r="19648">
          <cell r="M19648">
            <v>1</v>
          </cell>
          <cell r="N19648">
            <v>218882</v>
          </cell>
        </row>
        <row r="19649">
          <cell r="M19649">
            <v>1</v>
          </cell>
          <cell r="N19649">
            <v>218925</v>
          </cell>
        </row>
        <row r="19650">
          <cell r="M19650">
            <v>1</v>
          </cell>
          <cell r="N19650">
            <v>218925</v>
          </cell>
        </row>
        <row r="19651">
          <cell r="M19651">
            <v>1</v>
          </cell>
          <cell r="N19651">
            <v>218925</v>
          </cell>
        </row>
        <row r="19652">
          <cell r="M19652">
            <v>1</v>
          </cell>
          <cell r="N19652">
            <v>218925</v>
          </cell>
        </row>
        <row r="19653">
          <cell r="M19653">
            <v>1</v>
          </cell>
          <cell r="N19653">
            <v>218925</v>
          </cell>
        </row>
        <row r="19654">
          <cell r="M19654">
            <v>1</v>
          </cell>
          <cell r="N19654">
            <v>219027</v>
          </cell>
        </row>
        <row r="19655">
          <cell r="M19655">
            <v>1</v>
          </cell>
          <cell r="N19655">
            <v>219027</v>
          </cell>
        </row>
        <row r="19656">
          <cell r="M19656">
            <v>1</v>
          </cell>
          <cell r="N19656">
            <v>219027</v>
          </cell>
        </row>
        <row r="19657">
          <cell r="M19657">
            <v>1</v>
          </cell>
          <cell r="N19657">
            <v>219027</v>
          </cell>
        </row>
        <row r="19658">
          <cell r="M19658">
            <v>2</v>
          </cell>
          <cell r="N19658">
            <v>219135</v>
          </cell>
        </row>
        <row r="19659">
          <cell r="M19659">
            <v>2</v>
          </cell>
          <cell r="N19659">
            <v>219135</v>
          </cell>
        </row>
        <row r="19660">
          <cell r="M19660">
            <v>2</v>
          </cell>
          <cell r="N19660">
            <v>219231</v>
          </cell>
        </row>
        <row r="19661">
          <cell r="M19661">
            <v>2</v>
          </cell>
          <cell r="N19661">
            <v>219231</v>
          </cell>
        </row>
        <row r="19662">
          <cell r="M19662">
            <v>2</v>
          </cell>
          <cell r="N19662">
            <v>219231</v>
          </cell>
        </row>
        <row r="19663">
          <cell r="M19663">
            <v>2</v>
          </cell>
          <cell r="N19663">
            <v>219231</v>
          </cell>
        </row>
        <row r="19664">
          <cell r="M19664">
            <v>2</v>
          </cell>
          <cell r="N19664">
            <v>219231</v>
          </cell>
        </row>
        <row r="19665">
          <cell r="M19665">
            <v>1</v>
          </cell>
          <cell r="N19665">
            <v>219280</v>
          </cell>
        </row>
        <row r="19666">
          <cell r="M19666">
            <v>1</v>
          </cell>
          <cell r="N19666">
            <v>219336</v>
          </cell>
        </row>
        <row r="19667">
          <cell r="M19667">
            <v>1</v>
          </cell>
          <cell r="N19667">
            <v>219336</v>
          </cell>
        </row>
        <row r="19668">
          <cell r="M19668">
            <v>1</v>
          </cell>
          <cell r="N19668">
            <v>219336</v>
          </cell>
        </row>
        <row r="19669">
          <cell r="M19669">
            <v>1</v>
          </cell>
          <cell r="N19669">
            <v>219336</v>
          </cell>
        </row>
        <row r="19670">
          <cell r="M19670">
            <v>1</v>
          </cell>
          <cell r="N19670">
            <v>219336</v>
          </cell>
        </row>
        <row r="19671">
          <cell r="M19671">
            <v>1</v>
          </cell>
          <cell r="N19671" t="str">
            <v>-</v>
          </cell>
        </row>
        <row r="19672">
          <cell r="M19672">
            <v>1</v>
          </cell>
          <cell r="N19672">
            <v>218667</v>
          </cell>
        </row>
        <row r="19673">
          <cell r="M19673">
            <v>1</v>
          </cell>
          <cell r="N19673">
            <v>218667</v>
          </cell>
        </row>
        <row r="19674">
          <cell r="M19674">
            <v>1</v>
          </cell>
          <cell r="N19674">
            <v>218667</v>
          </cell>
        </row>
        <row r="19675">
          <cell r="M19675">
            <v>1</v>
          </cell>
          <cell r="N19675">
            <v>218753</v>
          </cell>
        </row>
        <row r="19676">
          <cell r="M19676">
            <v>1</v>
          </cell>
          <cell r="N19676">
            <v>218883</v>
          </cell>
        </row>
        <row r="19677">
          <cell r="M19677">
            <v>1</v>
          </cell>
          <cell r="N19677">
            <v>218883</v>
          </cell>
        </row>
        <row r="19678">
          <cell r="M19678">
            <v>1</v>
          </cell>
          <cell r="N19678">
            <v>218883</v>
          </cell>
        </row>
        <row r="19679">
          <cell r="M19679">
            <v>1</v>
          </cell>
          <cell r="N19679">
            <v>218883</v>
          </cell>
        </row>
        <row r="19680">
          <cell r="M19680">
            <v>1</v>
          </cell>
          <cell r="N19680">
            <v>218883</v>
          </cell>
        </row>
        <row r="19681">
          <cell r="M19681">
            <v>1</v>
          </cell>
          <cell r="N19681">
            <v>218883</v>
          </cell>
        </row>
        <row r="19682">
          <cell r="M19682">
            <v>1</v>
          </cell>
          <cell r="N19682">
            <v>218883</v>
          </cell>
        </row>
        <row r="19683">
          <cell r="M19683">
            <v>1</v>
          </cell>
          <cell r="N19683">
            <v>218883</v>
          </cell>
        </row>
        <row r="19684">
          <cell r="M19684">
            <v>1</v>
          </cell>
          <cell r="N19684">
            <v>218927</v>
          </cell>
        </row>
        <row r="19685">
          <cell r="M19685">
            <v>1</v>
          </cell>
          <cell r="N19685">
            <v>218927</v>
          </cell>
        </row>
        <row r="19686">
          <cell r="M19686">
            <v>1</v>
          </cell>
          <cell r="N19686">
            <v>218927</v>
          </cell>
        </row>
        <row r="19687">
          <cell r="M19687">
            <v>1</v>
          </cell>
          <cell r="N19687">
            <v>218927</v>
          </cell>
        </row>
        <row r="19688">
          <cell r="M19688">
            <v>1</v>
          </cell>
          <cell r="N19688">
            <v>218927</v>
          </cell>
        </row>
        <row r="19689">
          <cell r="M19689">
            <v>1</v>
          </cell>
          <cell r="N19689">
            <v>218927</v>
          </cell>
        </row>
        <row r="19690">
          <cell r="M19690">
            <v>1</v>
          </cell>
          <cell r="N19690">
            <v>219028</v>
          </cell>
        </row>
        <row r="19691">
          <cell r="M19691">
            <v>1</v>
          </cell>
          <cell r="N19691">
            <v>219028</v>
          </cell>
        </row>
        <row r="19692">
          <cell r="M19692">
            <v>1</v>
          </cell>
          <cell r="N19692">
            <v>219028</v>
          </cell>
        </row>
        <row r="19693">
          <cell r="M19693">
            <v>1</v>
          </cell>
          <cell r="N19693">
            <v>219028</v>
          </cell>
        </row>
        <row r="19694">
          <cell r="M19694">
            <v>1</v>
          </cell>
          <cell r="N19694">
            <v>219028</v>
          </cell>
        </row>
        <row r="19695">
          <cell r="M19695">
            <v>1</v>
          </cell>
          <cell r="N19695">
            <v>219136</v>
          </cell>
        </row>
        <row r="19696">
          <cell r="M19696">
            <v>1</v>
          </cell>
          <cell r="N19696">
            <v>219136</v>
          </cell>
        </row>
        <row r="19697">
          <cell r="M19697">
            <v>1</v>
          </cell>
          <cell r="N19697">
            <v>219136</v>
          </cell>
        </row>
        <row r="19698">
          <cell r="M19698">
            <v>1</v>
          </cell>
          <cell r="N19698">
            <v>219281</v>
          </cell>
        </row>
        <row r="19699">
          <cell r="M19699">
            <v>1</v>
          </cell>
          <cell r="N19699">
            <v>219281</v>
          </cell>
        </row>
        <row r="19700">
          <cell r="M19700">
            <v>1</v>
          </cell>
          <cell r="N19700">
            <v>219281</v>
          </cell>
        </row>
        <row r="19701">
          <cell r="M19701">
            <v>1</v>
          </cell>
          <cell r="N19701">
            <v>219281</v>
          </cell>
        </row>
        <row r="19702">
          <cell r="M19702">
            <v>1</v>
          </cell>
          <cell r="N19702">
            <v>218666</v>
          </cell>
        </row>
        <row r="19703">
          <cell r="M19703">
            <v>1</v>
          </cell>
          <cell r="N19703">
            <v>218666</v>
          </cell>
        </row>
        <row r="19704">
          <cell r="M19704">
            <v>1</v>
          </cell>
          <cell r="N19704">
            <v>218666</v>
          </cell>
        </row>
        <row r="19705">
          <cell r="M19705">
            <v>1</v>
          </cell>
          <cell r="N19705">
            <v>218690</v>
          </cell>
        </row>
        <row r="19706">
          <cell r="M19706">
            <v>1</v>
          </cell>
          <cell r="N19706">
            <v>218754</v>
          </cell>
        </row>
        <row r="19707">
          <cell r="M19707">
            <v>1</v>
          </cell>
          <cell r="N19707">
            <v>218754</v>
          </cell>
        </row>
        <row r="19708">
          <cell r="M19708">
            <v>1</v>
          </cell>
          <cell r="N19708">
            <v>218754</v>
          </cell>
        </row>
        <row r="19709">
          <cell r="M19709">
            <v>1</v>
          </cell>
          <cell r="N19709">
            <v>218754</v>
          </cell>
        </row>
        <row r="19710">
          <cell r="M19710">
            <v>1</v>
          </cell>
          <cell r="N19710">
            <v>218754</v>
          </cell>
        </row>
        <row r="19711">
          <cell r="M19711">
            <v>2</v>
          </cell>
          <cell r="N19711">
            <v>218850</v>
          </cell>
        </row>
        <row r="19712">
          <cell r="M19712">
            <v>2</v>
          </cell>
          <cell r="N19712">
            <v>218851</v>
          </cell>
        </row>
        <row r="19713">
          <cell r="M19713">
            <v>1</v>
          </cell>
          <cell r="N19713">
            <v>218884</v>
          </cell>
        </row>
        <row r="19714">
          <cell r="M19714">
            <v>1</v>
          </cell>
          <cell r="N19714">
            <v>218884</v>
          </cell>
        </row>
        <row r="19715">
          <cell r="M19715">
            <v>1</v>
          </cell>
          <cell r="N19715">
            <v>218884</v>
          </cell>
        </row>
        <row r="19716">
          <cell r="M19716">
            <v>1</v>
          </cell>
          <cell r="N19716">
            <v>218884</v>
          </cell>
        </row>
        <row r="19717">
          <cell r="M19717">
            <v>1</v>
          </cell>
          <cell r="N19717">
            <v>218884</v>
          </cell>
        </row>
        <row r="19718">
          <cell r="M19718">
            <v>1</v>
          </cell>
          <cell r="N19718">
            <v>218884</v>
          </cell>
        </row>
        <row r="19719">
          <cell r="M19719">
            <v>1</v>
          </cell>
          <cell r="N19719">
            <v>218926</v>
          </cell>
        </row>
        <row r="19720">
          <cell r="M19720">
            <v>1</v>
          </cell>
          <cell r="N19720">
            <v>218926</v>
          </cell>
        </row>
        <row r="19721">
          <cell r="M19721">
            <v>1</v>
          </cell>
          <cell r="N19721">
            <v>218926</v>
          </cell>
        </row>
        <row r="19722">
          <cell r="M19722">
            <v>1</v>
          </cell>
          <cell r="N19722">
            <v>218926</v>
          </cell>
        </row>
        <row r="19723">
          <cell r="M19723">
            <v>1</v>
          </cell>
          <cell r="N19723">
            <v>219029</v>
          </cell>
        </row>
        <row r="19724">
          <cell r="M19724">
            <v>1</v>
          </cell>
          <cell r="N19724">
            <v>219029</v>
          </cell>
        </row>
        <row r="19725">
          <cell r="M19725">
            <v>1</v>
          </cell>
          <cell r="N19725">
            <v>219029</v>
          </cell>
        </row>
        <row r="19726">
          <cell r="M19726">
            <v>1</v>
          </cell>
          <cell r="N19726">
            <v>218615</v>
          </cell>
        </row>
        <row r="19727">
          <cell r="M19727">
            <v>1</v>
          </cell>
          <cell r="N19727">
            <v>218615</v>
          </cell>
        </row>
        <row r="19728">
          <cell r="M19728">
            <v>1</v>
          </cell>
          <cell r="N19728">
            <v>218615</v>
          </cell>
        </row>
        <row r="19729">
          <cell r="M19729">
            <v>1</v>
          </cell>
          <cell r="N19729">
            <v>218721</v>
          </cell>
        </row>
        <row r="19730">
          <cell r="M19730">
            <v>1</v>
          </cell>
          <cell r="N19730">
            <v>218861</v>
          </cell>
        </row>
        <row r="19731">
          <cell r="M19731">
            <v>1</v>
          </cell>
          <cell r="N19731">
            <v>218861</v>
          </cell>
        </row>
        <row r="19732">
          <cell r="M19732">
            <v>1</v>
          </cell>
          <cell r="N19732">
            <v>218861</v>
          </cell>
        </row>
        <row r="19733">
          <cell r="M19733">
            <v>1</v>
          </cell>
          <cell r="N19733">
            <v>218861</v>
          </cell>
        </row>
        <row r="19734">
          <cell r="M19734">
            <v>1</v>
          </cell>
          <cell r="N19734">
            <v>218861</v>
          </cell>
        </row>
        <row r="19735">
          <cell r="M19735">
            <v>1</v>
          </cell>
          <cell r="N19735">
            <v>218861</v>
          </cell>
        </row>
        <row r="19736">
          <cell r="M19736">
            <v>1</v>
          </cell>
          <cell r="N19736">
            <v>218861</v>
          </cell>
        </row>
        <row r="19737">
          <cell r="M19737">
            <v>1</v>
          </cell>
          <cell r="N19737">
            <v>218861</v>
          </cell>
        </row>
        <row r="19738">
          <cell r="M19738">
            <v>1</v>
          </cell>
          <cell r="N19738">
            <v>218861</v>
          </cell>
        </row>
        <row r="19739">
          <cell r="M19739">
            <v>1</v>
          </cell>
          <cell r="N19739">
            <v>218931</v>
          </cell>
        </row>
        <row r="19740">
          <cell r="M19740">
            <v>1</v>
          </cell>
          <cell r="N19740">
            <v>218931</v>
          </cell>
        </row>
        <row r="19741">
          <cell r="M19741">
            <v>1</v>
          </cell>
          <cell r="N19741">
            <v>218931</v>
          </cell>
        </row>
        <row r="19742">
          <cell r="M19742">
            <v>1</v>
          </cell>
          <cell r="N19742">
            <v>218931</v>
          </cell>
        </row>
        <row r="19743">
          <cell r="M19743">
            <v>1</v>
          </cell>
          <cell r="N19743">
            <v>219007</v>
          </cell>
        </row>
        <row r="19744">
          <cell r="M19744">
            <v>1</v>
          </cell>
          <cell r="N19744">
            <v>219121</v>
          </cell>
        </row>
        <row r="19745">
          <cell r="M19745">
            <v>1</v>
          </cell>
          <cell r="N19745">
            <v>219121</v>
          </cell>
        </row>
        <row r="19746">
          <cell r="M19746">
            <v>1</v>
          </cell>
          <cell r="N19746">
            <v>219184</v>
          </cell>
        </row>
        <row r="19747">
          <cell r="M19747">
            <v>1</v>
          </cell>
          <cell r="N19747">
            <v>219315</v>
          </cell>
        </row>
        <row r="19748">
          <cell r="M19748">
            <v>1</v>
          </cell>
          <cell r="N19748">
            <v>219315</v>
          </cell>
        </row>
        <row r="19749">
          <cell r="M19749">
            <v>1</v>
          </cell>
          <cell r="N19749">
            <v>219315</v>
          </cell>
        </row>
        <row r="19750">
          <cell r="M19750">
            <v>1</v>
          </cell>
          <cell r="N19750">
            <v>219315</v>
          </cell>
        </row>
        <row r="19751">
          <cell r="M19751">
            <v>1</v>
          </cell>
          <cell r="N19751">
            <v>219315</v>
          </cell>
        </row>
        <row r="19752">
          <cell r="M19752">
            <v>1</v>
          </cell>
          <cell r="N19752" t="str">
            <v>-</v>
          </cell>
        </row>
        <row r="19753">
          <cell r="M19753">
            <v>1</v>
          </cell>
          <cell r="N19753" t="str">
            <v>-</v>
          </cell>
        </row>
        <row r="19754">
          <cell r="M19754">
            <v>1</v>
          </cell>
          <cell r="N19754">
            <v>218616</v>
          </cell>
        </row>
        <row r="19755">
          <cell r="M19755">
            <v>1</v>
          </cell>
          <cell r="N19755">
            <v>218643</v>
          </cell>
        </row>
        <row r="19756">
          <cell r="M19756">
            <v>1</v>
          </cell>
          <cell r="N19756">
            <v>218692</v>
          </cell>
        </row>
        <row r="19757">
          <cell r="M19757">
            <v>5</v>
          </cell>
          <cell r="N19757">
            <v>218722</v>
          </cell>
        </row>
        <row r="19758">
          <cell r="M19758">
            <v>5</v>
          </cell>
          <cell r="N19758">
            <v>218722</v>
          </cell>
        </row>
        <row r="19759">
          <cell r="M19759">
            <v>5</v>
          </cell>
          <cell r="N19759">
            <v>218725</v>
          </cell>
        </row>
        <row r="19760">
          <cell r="M19760">
            <v>5</v>
          </cell>
          <cell r="N19760">
            <v>218725</v>
          </cell>
        </row>
        <row r="19761">
          <cell r="M19761">
            <v>5</v>
          </cell>
          <cell r="N19761">
            <v>218725</v>
          </cell>
        </row>
        <row r="19762">
          <cell r="M19762">
            <v>1</v>
          </cell>
          <cell r="N19762">
            <v>218726</v>
          </cell>
        </row>
        <row r="19763">
          <cell r="M19763">
            <v>1</v>
          </cell>
          <cell r="N19763">
            <v>218726</v>
          </cell>
        </row>
        <row r="19764">
          <cell r="M19764">
            <v>1</v>
          </cell>
          <cell r="N19764">
            <v>218726</v>
          </cell>
        </row>
        <row r="19765">
          <cell r="M19765">
            <v>5</v>
          </cell>
          <cell r="N19765">
            <v>218727</v>
          </cell>
        </row>
        <row r="19766">
          <cell r="M19766">
            <v>5</v>
          </cell>
          <cell r="N19766">
            <v>218787</v>
          </cell>
        </row>
        <row r="19767">
          <cell r="M19767">
            <v>5</v>
          </cell>
          <cell r="N19767">
            <v>218788</v>
          </cell>
        </row>
        <row r="19768">
          <cell r="M19768">
            <v>5</v>
          </cell>
          <cell r="N19768">
            <v>218788</v>
          </cell>
        </row>
        <row r="19769">
          <cell r="M19769">
            <v>1</v>
          </cell>
          <cell r="N19769">
            <v>218932</v>
          </cell>
        </row>
        <row r="19770">
          <cell r="M19770">
            <v>1</v>
          </cell>
          <cell r="N19770">
            <v>218932</v>
          </cell>
        </row>
        <row r="19771">
          <cell r="M19771">
            <v>1</v>
          </cell>
          <cell r="N19771">
            <v>218932</v>
          </cell>
        </row>
        <row r="19772">
          <cell r="M19772">
            <v>1</v>
          </cell>
          <cell r="N19772">
            <v>218932</v>
          </cell>
        </row>
        <row r="19773">
          <cell r="M19773">
            <v>1</v>
          </cell>
          <cell r="N19773">
            <v>219008</v>
          </cell>
        </row>
        <row r="19774">
          <cell r="M19774">
            <v>1</v>
          </cell>
          <cell r="N19774">
            <v>219008</v>
          </cell>
        </row>
        <row r="19775">
          <cell r="M19775">
            <v>1</v>
          </cell>
          <cell r="N19775">
            <v>219122</v>
          </cell>
        </row>
        <row r="19776">
          <cell r="M19776">
            <v>1</v>
          </cell>
          <cell r="N19776">
            <v>219122</v>
          </cell>
        </row>
        <row r="19777">
          <cell r="M19777">
            <v>1</v>
          </cell>
          <cell r="N19777">
            <v>219122</v>
          </cell>
        </row>
        <row r="19778">
          <cell r="M19778">
            <v>1</v>
          </cell>
          <cell r="N19778">
            <v>219185</v>
          </cell>
        </row>
        <row r="19779">
          <cell r="M19779">
            <v>1</v>
          </cell>
          <cell r="N19779">
            <v>219258</v>
          </cell>
        </row>
        <row r="19780">
          <cell r="M19780">
            <v>1</v>
          </cell>
          <cell r="N19780">
            <v>219258</v>
          </cell>
        </row>
        <row r="19781">
          <cell r="M19781">
            <v>1</v>
          </cell>
          <cell r="N19781">
            <v>219316</v>
          </cell>
        </row>
        <row r="19782">
          <cell r="M19782">
            <v>1</v>
          </cell>
          <cell r="N19782" t="str">
            <v>-</v>
          </cell>
        </row>
        <row r="19783">
          <cell r="M19783">
            <v>1</v>
          </cell>
          <cell r="N19783">
            <v>206531</v>
          </cell>
        </row>
        <row r="19784">
          <cell r="M19784">
            <v>1</v>
          </cell>
          <cell r="N19784">
            <v>206531</v>
          </cell>
        </row>
        <row r="19785">
          <cell r="M19785">
            <v>1</v>
          </cell>
          <cell r="N19785">
            <v>206531</v>
          </cell>
        </row>
        <row r="19786">
          <cell r="M19786">
            <v>1</v>
          </cell>
          <cell r="N19786">
            <v>206531</v>
          </cell>
        </row>
        <row r="19787">
          <cell r="M19787">
            <v>1</v>
          </cell>
          <cell r="N19787">
            <v>206531</v>
          </cell>
        </row>
        <row r="19788">
          <cell r="M19788">
            <v>1</v>
          </cell>
          <cell r="N19788">
            <v>206531</v>
          </cell>
        </row>
        <row r="19789">
          <cell r="M19789">
            <v>1</v>
          </cell>
          <cell r="N19789">
            <v>206531</v>
          </cell>
        </row>
        <row r="19790">
          <cell r="M19790">
            <v>1</v>
          </cell>
          <cell r="N19790">
            <v>218618</v>
          </cell>
        </row>
        <row r="19791">
          <cell r="M19791">
            <v>1</v>
          </cell>
          <cell r="N19791">
            <v>218618</v>
          </cell>
        </row>
        <row r="19792">
          <cell r="M19792">
            <v>1</v>
          </cell>
          <cell r="N19792">
            <v>218618</v>
          </cell>
        </row>
        <row r="19793">
          <cell r="M19793">
            <v>1</v>
          </cell>
          <cell r="N19793">
            <v>218618</v>
          </cell>
        </row>
        <row r="19794">
          <cell r="M19794">
            <v>1</v>
          </cell>
          <cell r="N19794">
            <v>218618</v>
          </cell>
        </row>
        <row r="19795">
          <cell r="M19795">
            <v>1</v>
          </cell>
          <cell r="N19795">
            <v>218618</v>
          </cell>
        </row>
        <row r="19796">
          <cell r="M19796">
            <v>1</v>
          </cell>
          <cell r="N19796">
            <v>218618</v>
          </cell>
        </row>
        <row r="19797">
          <cell r="M19797">
            <v>1</v>
          </cell>
          <cell r="N19797">
            <v>218618</v>
          </cell>
        </row>
        <row r="19798">
          <cell r="M19798">
            <v>1</v>
          </cell>
          <cell r="N19798">
            <v>218618</v>
          </cell>
        </row>
        <row r="19799">
          <cell r="M19799">
            <v>1</v>
          </cell>
          <cell r="N19799">
            <v>218645</v>
          </cell>
        </row>
        <row r="19800">
          <cell r="M19800">
            <v>1</v>
          </cell>
          <cell r="N19800">
            <v>218645</v>
          </cell>
        </row>
        <row r="19801">
          <cell r="M19801">
            <v>1</v>
          </cell>
          <cell r="N19801">
            <v>218645</v>
          </cell>
        </row>
        <row r="19802">
          <cell r="M19802">
            <v>1</v>
          </cell>
          <cell r="N19802">
            <v>218938</v>
          </cell>
        </row>
        <row r="19803">
          <cell r="M19803">
            <v>1</v>
          </cell>
          <cell r="N19803">
            <v>218938</v>
          </cell>
        </row>
        <row r="19804">
          <cell r="M19804">
            <v>1</v>
          </cell>
          <cell r="N19804">
            <v>218938</v>
          </cell>
        </row>
        <row r="19805">
          <cell r="M19805">
            <v>1</v>
          </cell>
          <cell r="N19805">
            <v>218938</v>
          </cell>
        </row>
        <row r="19806">
          <cell r="M19806">
            <v>1</v>
          </cell>
          <cell r="N19806">
            <v>218938</v>
          </cell>
        </row>
        <row r="19807">
          <cell r="M19807">
            <v>1</v>
          </cell>
          <cell r="N19807">
            <v>219009</v>
          </cell>
        </row>
        <row r="19808">
          <cell r="M19808">
            <v>1</v>
          </cell>
          <cell r="N19808">
            <v>219009</v>
          </cell>
        </row>
        <row r="19809">
          <cell r="M19809">
            <v>1</v>
          </cell>
          <cell r="N19809">
            <v>219009</v>
          </cell>
        </row>
        <row r="19810">
          <cell r="M19810">
            <v>1</v>
          </cell>
          <cell r="N19810">
            <v>219009</v>
          </cell>
        </row>
        <row r="19811">
          <cell r="M19811">
            <v>1</v>
          </cell>
          <cell r="N19811">
            <v>219009</v>
          </cell>
        </row>
        <row r="19812">
          <cell r="M19812">
            <v>1</v>
          </cell>
          <cell r="N19812">
            <v>219317</v>
          </cell>
        </row>
        <row r="19813">
          <cell r="M19813">
            <v>1</v>
          </cell>
          <cell r="N19813">
            <v>219317</v>
          </cell>
        </row>
        <row r="19814">
          <cell r="M19814">
            <v>1</v>
          </cell>
          <cell r="N19814">
            <v>219317</v>
          </cell>
        </row>
        <row r="19815">
          <cell r="M19815">
            <v>1</v>
          </cell>
          <cell r="N19815">
            <v>219317</v>
          </cell>
        </row>
        <row r="19816">
          <cell r="M19816">
            <v>1</v>
          </cell>
          <cell r="N19816">
            <v>219317</v>
          </cell>
        </row>
        <row r="19817">
          <cell r="M19817">
            <v>1</v>
          </cell>
          <cell r="N19817">
            <v>219317</v>
          </cell>
        </row>
        <row r="19818">
          <cell r="M19818">
            <v>1</v>
          </cell>
          <cell r="N19818">
            <v>219317</v>
          </cell>
        </row>
        <row r="19819">
          <cell r="M19819">
            <v>1</v>
          </cell>
          <cell r="N19819" t="str">
            <v>-</v>
          </cell>
        </row>
        <row r="19820">
          <cell r="M19820">
            <v>2</v>
          </cell>
          <cell r="N19820" t="str">
            <v>-</v>
          </cell>
        </row>
        <row r="19821">
          <cell r="M19821">
            <v>1</v>
          </cell>
          <cell r="N19821" t="str">
            <v>-</v>
          </cell>
        </row>
        <row r="19822">
          <cell r="M19822">
            <v>1</v>
          </cell>
          <cell r="N19822">
            <v>218619</v>
          </cell>
        </row>
        <row r="19823">
          <cell r="M19823">
            <v>1</v>
          </cell>
          <cell r="N19823">
            <v>218619</v>
          </cell>
        </row>
        <row r="19824">
          <cell r="M19824">
            <v>1</v>
          </cell>
          <cell r="N19824">
            <v>218619</v>
          </cell>
        </row>
        <row r="19825">
          <cell r="M19825">
            <v>1</v>
          </cell>
          <cell r="N19825">
            <v>218644</v>
          </cell>
        </row>
        <row r="19826">
          <cell r="M19826">
            <v>1</v>
          </cell>
          <cell r="N19826">
            <v>218644</v>
          </cell>
        </row>
        <row r="19827">
          <cell r="M19827">
            <v>1</v>
          </cell>
          <cell r="N19827">
            <v>218644</v>
          </cell>
        </row>
        <row r="19828">
          <cell r="M19828">
            <v>1</v>
          </cell>
          <cell r="N19828">
            <v>218862</v>
          </cell>
        </row>
        <row r="19829">
          <cell r="M19829">
            <v>1</v>
          </cell>
          <cell r="N19829">
            <v>218862</v>
          </cell>
        </row>
        <row r="19830">
          <cell r="M19830">
            <v>1</v>
          </cell>
          <cell r="N19830">
            <v>218862</v>
          </cell>
        </row>
        <row r="19831">
          <cell r="M19831">
            <v>1</v>
          </cell>
          <cell r="N19831">
            <v>218937</v>
          </cell>
        </row>
        <row r="19832">
          <cell r="M19832">
            <v>1</v>
          </cell>
          <cell r="N19832">
            <v>218937</v>
          </cell>
        </row>
        <row r="19833">
          <cell r="M19833">
            <v>1</v>
          </cell>
          <cell r="N19833">
            <v>218937</v>
          </cell>
        </row>
        <row r="19834">
          <cell r="M19834">
            <v>1</v>
          </cell>
          <cell r="N19834">
            <v>218937</v>
          </cell>
        </row>
        <row r="19835">
          <cell r="M19835">
            <v>1</v>
          </cell>
          <cell r="N19835">
            <v>218937</v>
          </cell>
        </row>
        <row r="19836">
          <cell r="M19836">
            <v>1</v>
          </cell>
          <cell r="N19836">
            <v>218979</v>
          </cell>
        </row>
        <row r="19837">
          <cell r="M19837">
            <v>1</v>
          </cell>
          <cell r="N19837">
            <v>218979</v>
          </cell>
        </row>
        <row r="19838">
          <cell r="M19838">
            <v>1</v>
          </cell>
          <cell r="N19838">
            <v>219010</v>
          </cell>
        </row>
        <row r="19839">
          <cell r="M19839">
            <v>1</v>
          </cell>
          <cell r="N19839">
            <v>219010</v>
          </cell>
        </row>
        <row r="19840">
          <cell r="M19840">
            <v>1</v>
          </cell>
          <cell r="N19840">
            <v>219124</v>
          </cell>
        </row>
        <row r="19841">
          <cell r="M19841">
            <v>1</v>
          </cell>
          <cell r="N19841">
            <v>219260</v>
          </cell>
        </row>
        <row r="19842">
          <cell r="M19842">
            <v>1</v>
          </cell>
          <cell r="N19842">
            <v>219260</v>
          </cell>
        </row>
        <row r="19843">
          <cell r="M19843">
            <v>1</v>
          </cell>
          <cell r="N19843">
            <v>219260</v>
          </cell>
        </row>
        <row r="19844">
          <cell r="M19844">
            <v>1</v>
          </cell>
          <cell r="N19844">
            <v>219318</v>
          </cell>
        </row>
        <row r="19845">
          <cell r="M19845">
            <v>1</v>
          </cell>
          <cell r="N19845">
            <v>219318</v>
          </cell>
        </row>
        <row r="19846">
          <cell r="M19846">
            <v>1</v>
          </cell>
          <cell r="N19846">
            <v>219318</v>
          </cell>
        </row>
        <row r="19847">
          <cell r="M19847">
            <v>1</v>
          </cell>
          <cell r="N19847">
            <v>219318</v>
          </cell>
        </row>
        <row r="19848">
          <cell r="M19848">
            <v>1</v>
          </cell>
          <cell r="N19848">
            <v>219318</v>
          </cell>
        </row>
        <row r="19849">
          <cell r="M19849">
            <v>1</v>
          </cell>
          <cell r="N19849" t="str">
            <v>-</v>
          </cell>
        </row>
        <row r="19850">
          <cell r="M19850">
            <v>1</v>
          </cell>
          <cell r="N19850">
            <v>218605</v>
          </cell>
        </row>
        <row r="19851">
          <cell r="M19851">
            <v>1</v>
          </cell>
          <cell r="N19851">
            <v>218633</v>
          </cell>
        </row>
        <row r="19852">
          <cell r="M19852">
            <v>1</v>
          </cell>
          <cell r="N19852">
            <v>218633</v>
          </cell>
        </row>
        <row r="19853">
          <cell r="M19853">
            <v>1</v>
          </cell>
          <cell r="N19853">
            <v>218633</v>
          </cell>
        </row>
        <row r="19854">
          <cell r="M19854">
            <v>1</v>
          </cell>
          <cell r="N19854">
            <v>218708</v>
          </cell>
        </row>
        <row r="19855">
          <cell r="M19855">
            <v>1</v>
          </cell>
          <cell r="N19855">
            <v>218708</v>
          </cell>
        </row>
        <row r="19856">
          <cell r="M19856">
            <v>1</v>
          </cell>
          <cell r="N19856">
            <v>218811</v>
          </cell>
        </row>
        <row r="19857">
          <cell r="M19857">
            <v>1</v>
          </cell>
          <cell r="N19857">
            <v>218811</v>
          </cell>
        </row>
        <row r="19858">
          <cell r="M19858">
            <v>1</v>
          </cell>
          <cell r="N19858">
            <v>218811</v>
          </cell>
        </row>
        <row r="19859">
          <cell r="M19859">
            <v>1</v>
          </cell>
          <cell r="N19859">
            <v>218811</v>
          </cell>
        </row>
        <row r="19860">
          <cell r="M19860">
            <v>1</v>
          </cell>
          <cell r="N19860">
            <v>218811</v>
          </cell>
        </row>
        <row r="19861">
          <cell r="M19861">
            <v>1</v>
          </cell>
          <cell r="N19861">
            <v>218811</v>
          </cell>
        </row>
        <row r="19862">
          <cell r="M19862">
            <v>1</v>
          </cell>
          <cell r="N19862">
            <v>218895</v>
          </cell>
        </row>
        <row r="19863">
          <cell r="M19863">
            <v>1</v>
          </cell>
          <cell r="N19863">
            <v>218895</v>
          </cell>
        </row>
        <row r="19864">
          <cell r="M19864">
            <v>1</v>
          </cell>
          <cell r="N19864">
            <v>218895</v>
          </cell>
        </row>
        <row r="19865">
          <cell r="M19865">
            <v>1</v>
          </cell>
          <cell r="N19865">
            <v>218895</v>
          </cell>
        </row>
        <row r="19866">
          <cell r="M19866">
            <v>1</v>
          </cell>
          <cell r="N19866">
            <v>218895</v>
          </cell>
        </row>
        <row r="19867">
          <cell r="M19867">
            <v>1</v>
          </cell>
          <cell r="N19867">
            <v>219002</v>
          </cell>
        </row>
        <row r="19868">
          <cell r="M19868">
            <v>1</v>
          </cell>
          <cell r="N19868">
            <v>219002</v>
          </cell>
        </row>
        <row r="19869">
          <cell r="M19869">
            <v>1</v>
          </cell>
          <cell r="N19869">
            <v>219002</v>
          </cell>
        </row>
        <row r="19870">
          <cell r="M19870">
            <v>1</v>
          </cell>
          <cell r="N19870">
            <v>219002</v>
          </cell>
        </row>
        <row r="19871">
          <cell r="M19871">
            <v>1</v>
          </cell>
          <cell r="N19871">
            <v>219119</v>
          </cell>
        </row>
        <row r="19872">
          <cell r="M19872">
            <v>1</v>
          </cell>
          <cell r="N19872">
            <v>219119</v>
          </cell>
        </row>
        <row r="19873">
          <cell r="M19873">
            <v>1</v>
          </cell>
          <cell r="N19873">
            <v>219119</v>
          </cell>
        </row>
        <row r="19874">
          <cell r="M19874">
            <v>1</v>
          </cell>
          <cell r="N19874">
            <v>219175</v>
          </cell>
        </row>
        <row r="19875">
          <cell r="M19875">
            <v>1</v>
          </cell>
          <cell r="N19875">
            <v>219175</v>
          </cell>
        </row>
        <row r="19876">
          <cell r="M19876">
            <v>1</v>
          </cell>
          <cell r="N19876">
            <v>219306</v>
          </cell>
        </row>
        <row r="19877">
          <cell r="M19877">
            <v>1</v>
          </cell>
          <cell r="N19877">
            <v>219306</v>
          </cell>
        </row>
        <row r="19878">
          <cell r="M19878">
            <v>1</v>
          </cell>
          <cell r="N19878">
            <v>219306</v>
          </cell>
        </row>
        <row r="19879">
          <cell r="M19879">
            <v>1</v>
          </cell>
          <cell r="N19879">
            <v>219306</v>
          </cell>
        </row>
        <row r="19880">
          <cell r="M19880">
            <v>1</v>
          </cell>
          <cell r="N19880">
            <v>219306</v>
          </cell>
        </row>
        <row r="19881">
          <cell r="M19881">
            <v>1</v>
          </cell>
          <cell r="N19881">
            <v>218606</v>
          </cell>
        </row>
        <row r="19882">
          <cell r="M19882">
            <v>1</v>
          </cell>
          <cell r="N19882">
            <v>218606</v>
          </cell>
        </row>
        <row r="19883">
          <cell r="M19883">
            <v>1</v>
          </cell>
          <cell r="N19883">
            <v>218606</v>
          </cell>
        </row>
        <row r="19884">
          <cell r="M19884">
            <v>1</v>
          </cell>
          <cell r="N19884">
            <v>218634</v>
          </cell>
        </row>
        <row r="19885">
          <cell r="M19885">
            <v>1</v>
          </cell>
          <cell r="N19885">
            <v>218634</v>
          </cell>
        </row>
        <row r="19886">
          <cell r="M19886">
            <v>1</v>
          </cell>
          <cell r="N19886">
            <v>218634</v>
          </cell>
        </row>
        <row r="19887">
          <cell r="M19887">
            <v>1</v>
          </cell>
          <cell r="N19887">
            <v>218812</v>
          </cell>
        </row>
        <row r="19888">
          <cell r="M19888">
            <v>1</v>
          </cell>
          <cell r="N19888">
            <v>218812</v>
          </cell>
        </row>
        <row r="19889">
          <cell r="M19889">
            <v>1</v>
          </cell>
          <cell r="N19889">
            <v>218812</v>
          </cell>
        </row>
        <row r="19890">
          <cell r="M19890">
            <v>1</v>
          </cell>
          <cell r="N19890">
            <v>218812</v>
          </cell>
        </row>
        <row r="19891">
          <cell r="M19891">
            <v>1</v>
          </cell>
          <cell r="N19891">
            <v>218812</v>
          </cell>
        </row>
        <row r="19892">
          <cell r="M19892">
            <v>1</v>
          </cell>
          <cell r="N19892">
            <v>218896</v>
          </cell>
        </row>
        <row r="19893">
          <cell r="M19893">
            <v>1</v>
          </cell>
          <cell r="N19893">
            <v>218896</v>
          </cell>
        </row>
        <row r="19894">
          <cell r="M19894">
            <v>1</v>
          </cell>
          <cell r="N19894">
            <v>218896</v>
          </cell>
        </row>
        <row r="19895">
          <cell r="M19895">
            <v>1</v>
          </cell>
          <cell r="N19895">
            <v>219003</v>
          </cell>
        </row>
        <row r="19896">
          <cell r="M19896">
            <v>1</v>
          </cell>
          <cell r="N19896">
            <v>219003</v>
          </cell>
        </row>
        <row r="19897">
          <cell r="M19897">
            <v>1</v>
          </cell>
          <cell r="N19897">
            <v>219176</v>
          </cell>
        </row>
        <row r="19898">
          <cell r="M19898">
            <v>1</v>
          </cell>
          <cell r="N19898">
            <v>219249</v>
          </cell>
        </row>
        <row r="19899">
          <cell r="M19899">
            <v>1</v>
          </cell>
          <cell r="N19899">
            <v>219307</v>
          </cell>
        </row>
        <row r="19900">
          <cell r="M19900">
            <v>1</v>
          </cell>
          <cell r="N19900">
            <v>219307</v>
          </cell>
        </row>
        <row r="19901">
          <cell r="M19901">
            <v>1</v>
          </cell>
          <cell r="N19901" t="str">
            <v>-</v>
          </cell>
        </row>
        <row r="19902">
          <cell r="M19902">
            <v>1</v>
          </cell>
          <cell r="N19902">
            <v>225606</v>
          </cell>
        </row>
        <row r="19903">
          <cell r="M19903">
            <v>1</v>
          </cell>
          <cell r="N19903">
            <v>225606</v>
          </cell>
        </row>
        <row r="19904">
          <cell r="M19904">
            <v>1</v>
          </cell>
          <cell r="N19904">
            <v>225606</v>
          </cell>
        </row>
        <row r="19905">
          <cell r="M19905">
            <v>1</v>
          </cell>
          <cell r="N19905">
            <v>225606</v>
          </cell>
        </row>
        <row r="19906">
          <cell r="M19906">
            <v>1</v>
          </cell>
          <cell r="N19906">
            <v>225606</v>
          </cell>
        </row>
        <row r="19907">
          <cell r="M19907">
            <v>1</v>
          </cell>
          <cell r="N19907">
            <v>225606</v>
          </cell>
        </row>
        <row r="19908">
          <cell r="M19908">
            <v>1</v>
          </cell>
          <cell r="N19908">
            <v>225670</v>
          </cell>
        </row>
        <row r="19909">
          <cell r="M19909">
            <v>1</v>
          </cell>
          <cell r="N19909">
            <v>225670</v>
          </cell>
        </row>
        <row r="19910">
          <cell r="M19910">
            <v>1</v>
          </cell>
          <cell r="N19910">
            <v>225670</v>
          </cell>
        </row>
        <row r="19911">
          <cell r="M19911">
            <v>1</v>
          </cell>
          <cell r="N19911">
            <v>225670</v>
          </cell>
        </row>
        <row r="19912">
          <cell r="M19912">
            <v>1</v>
          </cell>
          <cell r="N19912">
            <v>225670</v>
          </cell>
        </row>
        <row r="19913">
          <cell r="M19913">
            <v>1</v>
          </cell>
          <cell r="N19913">
            <v>225670</v>
          </cell>
        </row>
        <row r="19914">
          <cell r="M19914">
            <v>1</v>
          </cell>
          <cell r="N19914">
            <v>225727</v>
          </cell>
        </row>
        <row r="19915">
          <cell r="M19915">
            <v>1</v>
          </cell>
          <cell r="N19915">
            <v>225727</v>
          </cell>
        </row>
        <row r="19916">
          <cell r="M19916">
            <v>1</v>
          </cell>
          <cell r="N19916">
            <v>225727</v>
          </cell>
        </row>
        <row r="19917">
          <cell r="M19917">
            <v>1</v>
          </cell>
          <cell r="N19917">
            <v>225727</v>
          </cell>
        </row>
        <row r="19918">
          <cell r="M19918">
            <v>1</v>
          </cell>
          <cell r="N19918">
            <v>225727</v>
          </cell>
        </row>
        <row r="19919">
          <cell r="M19919">
            <v>1</v>
          </cell>
          <cell r="N19919">
            <v>225727</v>
          </cell>
        </row>
        <row r="19920">
          <cell r="M19920">
            <v>1</v>
          </cell>
          <cell r="N19920">
            <v>225727</v>
          </cell>
        </row>
        <row r="19921">
          <cell r="M19921">
            <v>5</v>
          </cell>
          <cell r="N19921">
            <v>225826</v>
          </cell>
        </row>
        <row r="19922">
          <cell r="M19922">
            <v>5</v>
          </cell>
          <cell r="N19922">
            <v>225826</v>
          </cell>
        </row>
        <row r="19923">
          <cell r="M19923">
            <v>5</v>
          </cell>
          <cell r="N19923">
            <v>225826</v>
          </cell>
        </row>
        <row r="19924">
          <cell r="M19924">
            <v>1</v>
          </cell>
          <cell r="N19924">
            <v>225841</v>
          </cell>
        </row>
        <row r="19925">
          <cell r="M19925">
            <v>1</v>
          </cell>
          <cell r="N19925">
            <v>225841</v>
          </cell>
        </row>
        <row r="19926">
          <cell r="M19926">
            <v>1</v>
          </cell>
          <cell r="N19926">
            <v>225841</v>
          </cell>
        </row>
        <row r="19927">
          <cell r="M19927">
            <v>5</v>
          </cell>
          <cell r="N19927">
            <v>225860</v>
          </cell>
        </row>
        <row r="19928">
          <cell r="M19928">
            <v>5</v>
          </cell>
          <cell r="N19928">
            <v>225860</v>
          </cell>
        </row>
        <row r="19929">
          <cell r="M19929">
            <v>5</v>
          </cell>
          <cell r="N19929">
            <v>225887</v>
          </cell>
        </row>
        <row r="19930">
          <cell r="M19930">
            <v>5</v>
          </cell>
          <cell r="N19930">
            <v>225887</v>
          </cell>
        </row>
        <row r="19931">
          <cell r="M19931">
            <v>5</v>
          </cell>
          <cell r="N19931">
            <v>225887</v>
          </cell>
        </row>
        <row r="19932">
          <cell r="M19932">
            <v>5</v>
          </cell>
          <cell r="N19932">
            <v>225887</v>
          </cell>
        </row>
        <row r="19933">
          <cell r="M19933">
            <v>5</v>
          </cell>
          <cell r="N19933">
            <v>225888</v>
          </cell>
        </row>
        <row r="19934">
          <cell r="M19934">
            <v>5</v>
          </cell>
          <cell r="N19934">
            <v>225888</v>
          </cell>
        </row>
        <row r="19935">
          <cell r="M19935">
            <v>5</v>
          </cell>
          <cell r="N19935">
            <v>225918</v>
          </cell>
        </row>
        <row r="19936">
          <cell r="M19936">
            <v>5</v>
          </cell>
          <cell r="N19936">
            <v>225918</v>
          </cell>
        </row>
        <row r="19937">
          <cell r="M19937">
            <v>5</v>
          </cell>
          <cell r="N19937">
            <v>225918</v>
          </cell>
        </row>
        <row r="19938">
          <cell r="M19938">
            <v>5</v>
          </cell>
          <cell r="N19938">
            <v>225918</v>
          </cell>
        </row>
        <row r="19939">
          <cell r="M19939">
            <v>5</v>
          </cell>
          <cell r="N19939">
            <v>225918</v>
          </cell>
        </row>
        <row r="19940">
          <cell r="M19940">
            <v>5</v>
          </cell>
          <cell r="N19940">
            <v>225918</v>
          </cell>
        </row>
        <row r="19941">
          <cell r="M19941">
            <v>5</v>
          </cell>
          <cell r="N19941">
            <v>225918</v>
          </cell>
        </row>
        <row r="19942">
          <cell r="M19942">
            <v>1</v>
          </cell>
          <cell r="N19942">
            <v>226865</v>
          </cell>
        </row>
        <row r="19943">
          <cell r="M19943">
            <v>1</v>
          </cell>
          <cell r="N19943">
            <v>226865</v>
          </cell>
        </row>
        <row r="19944">
          <cell r="M19944">
            <v>1</v>
          </cell>
          <cell r="N19944">
            <v>226865</v>
          </cell>
        </row>
        <row r="19945">
          <cell r="M19945">
            <v>1</v>
          </cell>
          <cell r="N19945">
            <v>226865</v>
          </cell>
        </row>
        <row r="19946">
          <cell r="M19946">
            <v>1</v>
          </cell>
          <cell r="N19946">
            <v>226865</v>
          </cell>
        </row>
        <row r="19947">
          <cell r="M19947">
            <v>1</v>
          </cell>
          <cell r="N19947">
            <v>226865</v>
          </cell>
        </row>
        <row r="19948">
          <cell r="M19948">
            <v>1</v>
          </cell>
          <cell r="N19948">
            <v>226865</v>
          </cell>
        </row>
        <row r="19949">
          <cell r="M19949">
            <v>1</v>
          </cell>
          <cell r="N19949">
            <v>226865</v>
          </cell>
        </row>
        <row r="19950">
          <cell r="M19950">
            <v>1</v>
          </cell>
          <cell r="N19950">
            <v>226909</v>
          </cell>
        </row>
        <row r="19951">
          <cell r="M19951">
            <v>1</v>
          </cell>
          <cell r="N19951">
            <v>226909</v>
          </cell>
        </row>
        <row r="19952">
          <cell r="M19952">
            <v>1</v>
          </cell>
          <cell r="N19952">
            <v>226977</v>
          </cell>
        </row>
        <row r="19953">
          <cell r="M19953">
            <v>1</v>
          </cell>
          <cell r="N19953">
            <v>226977</v>
          </cell>
        </row>
        <row r="19954">
          <cell r="M19954">
            <v>1</v>
          </cell>
          <cell r="N19954">
            <v>226977</v>
          </cell>
        </row>
        <row r="19955">
          <cell r="M19955">
            <v>1</v>
          </cell>
          <cell r="N19955">
            <v>226977</v>
          </cell>
        </row>
        <row r="19956">
          <cell r="M19956">
            <v>1</v>
          </cell>
          <cell r="N19956">
            <v>227081</v>
          </cell>
        </row>
        <row r="19957">
          <cell r="M19957">
            <v>1</v>
          </cell>
          <cell r="N19957">
            <v>227125</v>
          </cell>
        </row>
        <row r="19958">
          <cell r="M19958">
            <v>1</v>
          </cell>
          <cell r="N19958">
            <v>227125</v>
          </cell>
        </row>
        <row r="19959">
          <cell r="M19959">
            <v>1</v>
          </cell>
          <cell r="N19959">
            <v>227125</v>
          </cell>
        </row>
        <row r="19960">
          <cell r="M19960">
            <v>1</v>
          </cell>
          <cell r="N19960">
            <v>227125</v>
          </cell>
        </row>
        <row r="19961">
          <cell r="M19961">
            <v>1</v>
          </cell>
          <cell r="N19961">
            <v>227125</v>
          </cell>
        </row>
        <row r="19962">
          <cell r="M19962">
            <v>1</v>
          </cell>
          <cell r="N19962">
            <v>227125</v>
          </cell>
        </row>
        <row r="19963">
          <cell r="M19963">
            <v>1</v>
          </cell>
          <cell r="N19963">
            <v>227125</v>
          </cell>
        </row>
        <row r="19964">
          <cell r="M19964">
            <v>1</v>
          </cell>
          <cell r="N19964">
            <v>227125</v>
          </cell>
        </row>
        <row r="19965">
          <cell r="M19965">
            <v>1</v>
          </cell>
          <cell r="N19965">
            <v>227125</v>
          </cell>
        </row>
        <row r="19966">
          <cell r="M19966">
            <v>1</v>
          </cell>
          <cell r="N19966">
            <v>226991</v>
          </cell>
        </row>
        <row r="19967">
          <cell r="M19967">
            <v>1</v>
          </cell>
          <cell r="N19967">
            <v>226991</v>
          </cell>
        </row>
        <row r="19968">
          <cell r="M19968">
            <v>1</v>
          </cell>
          <cell r="N19968">
            <v>226991</v>
          </cell>
        </row>
        <row r="19969">
          <cell r="M19969">
            <v>1</v>
          </cell>
          <cell r="N19969">
            <v>226991</v>
          </cell>
        </row>
        <row r="19970">
          <cell r="M19970">
            <v>1</v>
          </cell>
          <cell r="N19970">
            <v>226991</v>
          </cell>
        </row>
        <row r="19971">
          <cell r="M19971">
            <v>1</v>
          </cell>
          <cell r="N19971">
            <v>226991</v>
          </cell>
        </row>
        <row r="19972">
          <cell r="M19972">
            <v>1</v>
          </cell>
          <cell r="N19972">
            <v>226991</v>
          </cell>
        </row>
        <row r="19973">
          <cell r="M19973">
            <v>1</v>
          </cell>
          <cell r="N19973">
            <v>226991</v>
          </cell>
        </row>
        <row r="19974">
          <cell r="M19974">
            <v>1</v>
          </cell>
          <cell r="N19974">
            <v>226991</v>
          </cell>
        </row>
        <row r="19975">
          <cell r="M19975">
            <v>1</v>
          </cell>
          <cell r="N19975">
            <v>227037</v>
          </cell>
        </row>
        <row r="19976">
          <cell r="M19976">
            <v>1</v>
          </cell>
          <cell r="N19976">
            <v>227037</v>
          </cell>
        </row>
        <row r="19977">
          <cell r="M19977">
            <v>1</v>
          </cell>
          <cell r="N19977">
            <v>227037</v>
          </cell>
        </row>
        <row r="19978">
          <cell r="M19978">
            <v>1</v>
          </cell>
          <cell r="N19978">
            <v>227037</v>
          </cell>
        </row>
        <row r="19979">
          <cell r="M19979">
            <v>1</v>
          </cell>
          <cell r="N19979">
            <v>227037</v>
          </cell>
        </row>
        <row r="19980">
          <cell r="M19980">
            <v>1</v>
          </cell>
          <cell r="N19980">
            <v>227037</v>
          </cell>
        </row>
        <row r="19981">
          <cell r="M19981">
            <v>1</v>
          </cell>
          <cell r="N19981" t="str">
            <v>-</v>
          </cell>
        </row>
        <row r="19982">
          <cell r="M19982">
            <v>1</v>
          </cell>
          <cell r="N19982" t="str">
            <v>-</v>
          </cell>
        </row>
        <row r="19983">
          <cell r="M19983">
            <v>1</v>
          </cell>
          <cell r="N19983" t="str">
            <v>-</v>
          </cell>
        </row>
        <row r="19984">
          <cell r="M19984">
            <v>1</v>
          </cell>
          <cell r="N19984" t="str">
            <v>-</v>
          </cell>
        </row>
        <row r="19985">
          <cell r="M19985">
            <v>1</v>
          </cell>
          <cell r="N19985" t="str">
            <v>-</v>
          </cell>
        </row>
        <row r="19986">
          <cell r="M19986">
            <v>1</v>
          </cell>
          <cell r="N19986" t="str">
            <v>-</v>
          </cell>
        </row>
        <row r="19987">
          <cell r="M19987">
            <v>1</v>
          </cell>
          <cell r="N19987" t="str">
            <v>-</v>
          </cell>
        </row>
        <row r="19988">
          <cell r="M19988">
            <v>1</v>
          </cell>
          <cell r="N19988" t="str">
            <v>-</v>
          </cell>
        </row>
        <row r="19989">
          <cell r="M19989">
            <v>1</v>
          </cell>
          <cell r="N19989" t="str">
            <v>-</v>
          </cell>
        </row>
        <row r="19990">
          <cell r="M19990">
            <v>1</v>
          </cell>
          <cell r="N19990">
            <v>225683</v>
          </cell>
        </row>
        <row r="19991">
          <cell r="M19991">
            <v>1</v>
          </cell>
          <cell r="N19991">
            <v>225683</v>
          </cell>
        </row>
        <row r="19992">
          <cell r="M19992">
            <v>2</v>
          </cell>
          <cell r="N19992">
            <v>225884</v>
          </cell>
        </row>
        <row r="19993">
          <cell r="M19993">
            <v>2</v>
          </cell>
          <cell r="N19993">
            <v>225884</v>
          </cell>
        </row>
        <row r="19994">
          <cell r="M19994">
            <v>1</v>
          </cell>
          <cell r="N19994">
            <v>225937</v>
          </cell>
        </row>
        <row r="19995">
          <cell r="M19995">
            <v>1</v>
          </cell>
          <cell r="N19995">
            <v>225937</v>
          </cell>
        </row>
        <row r="19996">
          <cell r="M19996">
            <v>1</v>
          </cell>
          <cell r="N19996">
            <v>225937</v>
          </cell>
        </row>
        <row r="19997">
          <cell r="M19997">
            <v>1</v>
          </cell>
          <cell r="N19997">
            <v>225937</v>
          </cell>
        </row>
        <row r="19998">
          <cell r="M19998">
            <v>1</v>
          </cell>
          <cell r="N19998">
            <v>226847</v>
          </cell>
        </row>
        <row r="19999">
          <cell r="M19999">
            <v>1</v>
          </cell>
          <cell r="N19999">
            <v>226893</v>
          </cell>
        </row>
        <row r="20000">
          <cell r="M20000">
            <v>1</v>
          </cell>
          <cell r="N20000">
            <v>226893</v>
          </cell>
        </row>
        <row r="20001">
          <cell r="M20001">
            <v>1</v>
          </cell>
          <cell r="N20001">
            <v>226893</v>
          </cell>
        </row>
        <row r="20002">
          <cell r="M20002">
            <v>1</v>
          </cell>
          <cell r="N20002">
            <v>226893</v>
          </cell>
        </row>
        <row r="20003">
          <cell r="M20003">
            <v>1</v>
          </cell>
          <cell r="N20003">
            <v>226893</v>
          </cell>
        </row>
        <row r="20004">
          <cell r="M20004">
            <v>1</v>
          </cell>
          <cell r="N20004">
            <v>226893</v>
          </cell>
        </row>
        <row r="20005">
          <cell r="M20005">
            <v>1</v>
          </cell>
          <cell r="N20005">
            <v>226893</v>
          </cell>
        </row>
        <row r="20006">
          <cell r="M20006">
            <v>1</v>
          </cell>
          <cell r="N20006">
            <v>226994</v>
          </cell>
        </row>
        <row r="20007">
          <cell r="M20007">
            <v>1</v>
          </cell>
          <cell r="N20007">
            <v>226994</v>
          </cell>
        </row>
        <row r="20008">
          <cell r="M20008">
            <v>1</v>
          </cell>
          <cell r="N20008">
            <v>226994</v>
          </cell>
        </row>
        <row r="20009">
          <cell r="M20009">
            <v>1</v>
          </cell>
          <cell r="N20009">
            <v>226994</v>
          </cell>
        </row>
        <row r="20010">
          <cell r="M20010">
            <v>1</v>
          </cell>
          <cell r="N20010">
            <v>226994</v>
          </cell>
        </row>
        <row r="20011">
          <cell r="M20011">
            <v>1</v>
          </cell>
          <cell r="N20011">
            <v>227062</v>
          </cell>
        </row>
        <row r="20012">
          <cell r="M20012">
            <v>1</v>
          </cell>
          <cell r="N20012">
            <v>227062</v>
          </cell>
        </row>
        <row r="20013">
          <cell r="M20013">
            <v>1</v>
          </cell>
          <cell r="N20013">
            <v>227062</v>
          </cell>
        </row>
        <row r="20014">
          <cell r="M20014">
            <v>1</v>
          </cell>
          <cell r="N20014">
            <v>227062</v>
          </cell>
        </row>
        <row r="20015">
          <cell r="M20015">
            <v>1</v>
          </cell>
          <cell r="N20015">
            <v>227096</v>
          </cell>
        </row>
        <row r="20016">
          <cell r="M20016">
            <v>1</v>
          </cell>
          <cell r="N20016">
            <v>227096</v>
          </cell>
        </row>
        <row r="20017">
          <cell r="M20017">
            <v>1</v>
          </cell>
          <cell r="N20017">
            <v>227097</v>
          </cell>
        </row>
        <row r="20018">
          <cell r="M20018">
            <v>1</v>
          </cell>
          <cell r="N20018">
            <v>227097</v>
          </cell>
        </row>
        <row r="20019">
          <cell r="M20019">
            <v>1</v>
          </cell>
          <cell r="N20019">
            <v>227097</v>
          </cell>
        </row>
        <row r="20020">
          <cell r="M20020">
            <v>1</v>
          </cell>
          <cell r="N20020">
            <v>227097</v>
          </cell>
        </row>
        <row r="20021">
          <cell r="M20021">
            <v>1</v>
          </cell>
          <cell r="N20021">
            <v>227097</v>
          </cell>
        </row>
        <row r="20022">
          <cell r="M20022">
            <v>1</v>
          </cell>
          <cell r="N20022">
            <v>227097</v>
          </cell>
        </row>
        <row r="20023">
          <cell r="M20023">
            <v>1</v>
          </cell>
          <cell r="N20023">
            <v>227101</v>
          </cell>
        </row>
        <row r="20024">
          <cell r="M20024">
            <v>1</v>
          </cell>
          <cell r="N20024">
            <v>227101</v>
          </cell>
        </row>
        <row r="20025">
          <cell r="M20025">
            <v>1</v>
          </cell>
          <cell r="N20025">
            <v>227101</v>
          </cell>
        </row>
        <row r="20026">
          <cell r="M20026">
            <v>1</v>
          </cell>
          <cell r="N20026" t="str">
            <v>-</v>
          </cell>
        </row>
        <row r="20027">
          <cell r="M20027">
            <v>1</v>
          </cell>
          <cell r="N20027" t="str">
            <v>-</v>
          </cell>
        </row>
        <row r="20028">
          <cell r="M20028">
            <v>1</v>
          </cell>
          <cell r="N20028">
            <v>225685</v>
          </cell>
        </row>
        <row r="20029">
          <cell r="M20029">
            <v>1</v>
          </cell>
          <cell r="N20029">
            <v>225685</v>
          </cell>
        </row>
        <row r="20030">
          <cell r="M20030">
            <v>1</v>
          </cell>
          <cell r="N20030">
            <v>225685</v>
          </cell>
        </row>
        <row r="20031">
          <cell r="M20031">
            <v>1</v>
          </cell>
          <cell r="N20031">
            <v>225685</v>
          </cell>
        </row>
        <row r="20032">
          <cell r="M20032">
            <v>1</v>
          </cell>
          <cell r="N20032">
            <v>225685</v>
          </cell>
        </row>
        <row r="20033">
          <cell r="M20033">
            <v>1</v>
          </cell>
          <cell r="N20033">
            <v>225685</v>
          </cell>
        </row>
        <row r="20034">
          <cell r="M20034">
            <v>1</v>
          </cell>
          <cell r="N20034">
            <v>225769</v>
          </cell>
        </row>
        <row r="20035">
          <cell r="M20035">
            <v>1</v>
          </cell>
          <cell r="N20035">
            <v>225769</v>
          </cell>
        </row>
        <row r="20036">
          <cell r="M20036">
            <v>1</v>
          </cell>
          <cell r="N20036">
            <v>225769</v>
          </cell>
        </row>
        <row r="20037">
          <cell r="M20037">
            <v>1</v>
          </cell>
          <cell r="N20037">
            <v>225769</v>
          </cell>
        </row>
        <row r="20038">
          <cell r="M20038">
            <v>1</v>
          </cell>
          <cell r="N20038">
            <v>225850</v>
          </cell>
        </row>
        <row r="20039">
          <cell r="M20039">
            <v>1</v>
          </cell>
          <cell r="N20039">
            <v>225850</v>
          </cell>
        </row>
        <row r="20040">
          <cell r="M20040">
            <v>1</v>
          </cell>
          <cell r="N20040">
            <v>225850</v>
          </cell>
        </row>
        <row r="20041">
          <cell r="M20041">
            <v>1</v>
          </cell>
          <cell r="N20041">
            <v>225850</v>
          </cell>
        </row>
        <row r="20042">
          <cell r="M20042">
            <v>1</v>
          </cell>
          <cell r="N20042">
            <v>225850</v>
          </cell>
        </row>
        <row r="20043">
          <cell r="M20043">
            <v>1</v>
          </cell>
          <cell r="N20043">
            <v>225850</v>
          </cell>
        </row>
        <row r="20044">
          <cell r="M20044">
            <v>1</v>
          </cell>
          <cell r="N20044">
            <v>225850</v>
          </cell>
        </row>
        <row r="20045">
          <cell r="M20045">
            <v>1</v>
          </cell>
          <cell r="N20045">
            <v>225850</v>
          </cell>
        </row>
        <row r="20046">
          <cell r="M20046">
            <v>1</v>
          </cell>
          <cell r="N20046">
            <v>225904</v>
          </cell>
        </row>
        <row r="20047">
          <cell r="M20047">
            <v>1</v>
          </cell>
          <cell r="N20047">
            <v>225904</v>
          </cell>
        </row>
        <row r="20048">
          <cell r="M20048">
            <v>1</v>
          </cell>
          <cell r="N20048">
            <v>225904</v>
          </cell>
        </row>
        <row r="20049">
          <cell r="M20049">
            <v>1</v>
          </cell>
          <cell r="N20049">
            <v>225904</v>
          </cell>
        </row>
        <row r="20050">
          <cell r="M20050">
            <v>1</v>
          </cell>
          <cell r="N20050">
            <v>225940</v>
          </cell>
        </row>
        <row r="20051">
          <cell r="M20051">
            <v>1</v>
          </cell>
          <cell r="N20051">
            <v>225940</v>
          </cell>
        </row>
        <row r="20052">
          <cell r="M20052">
            <v>1</v>
          </cell>
          <cell r="N20052">
            <v>225940</v>
          </cell>
        </row>
        <row r="20053">
          <cell r="M20053">
            <v>1</v>
          </cell>
          <cell r="N20053">
            <v>225940</v>
          </cell>
        </row>
        <row r="20054">
          <cell r="M20054">
            <v>1</v>
          </cell>
          <cell r="N20054">
            <v>225940</v>
          </cell>
        </row>
        <row r="20055">
          <cell r="M20055">
            <v>1</v>
          </cell>
          <cell r="N20055">
            <v>225940</v>
          </cell>
        </row>
        <row r="20056">
          <cell r="M20056">
            <v>1</v>
          </cell>
          <cell r="N20056">
            <v>225940</v>
          </cell>
        </row>
        <row r="20057">
          <cell r="M20057">
            <v>1</v>
          </cell>
          <cell r="N20057">
            <v>225940</v>
          </cell>
        </row>
        <row r="20058">
          <cell r="M20058">
            <v>1</v>
          </cell>
          <cell r="N20058">
            <v>226848</v>
          </cell>
        </row>
        <row r="20059">
          <cell r="M20059">
            <v>1</v>
          </cell>
          <cell r="N20059">
            <v>226848</v>
          </cell>
        </row>
        <row r="20060">
          <cell r="M20060">
            <v>1</v>
          </cell>
          <cell r="N20060">
            <v>226848</v>
          </cell>
        </row>
        <row r="20061">
          <cell r="M20061">
            <v>1</v>
          </cell>
          <cell r="N20061">
            <v>226892</v>
          </cell>
        </row>
        <row r="20062">
          <cell r="M20062">
            <v>1</v>
          </cell>
          <cell r="N20062">
            <v>226892</v>
          </cell>
        </row>
        <row r="20063">
          <cell r="M20063">
            <v>1</v>
          </cell>
          <cell r="N20063">
            <v>226892</v>
          </cell>
        </row>
        <row r="20064">
          <cell r="M20064">
            <v>1</v>
          </cell>
          <cell r="N20064">
            <v>226892</v>
          </cell>
        </row>
        <row r="20065">
          <cell r="M20065">
            <v>1</v>
          </cell>
          <cell r="N20065">
            <v>226892</v>
          </cell>
        </row>
        <row r="20066">
          <cell r="M20066">
            <v>1</v>
          </cell>
          <cell r="N20066">
            <v>226892</v>
          </cell>
        </row>
        <row r="20067">
          <cell r="M20067">
            <v>1</v>
          </cell>
          <cell r="N20067">
            <v>226892</v>
          </cell>
        </row>
        <row r="20068">
          <cell r="M20068">
            <v>1</v>
          </cell>
          <cell r="N20068">
            <v>226892</v>
          </cell>
        </row>
        <row r="20069">
          <cell r="M20069">
            <v>1</v>
          </cell>
          <cell r="N20069">
            <v>226892</v>
          </cell>
        </row>
        <row r="20070">
          <cell r="M20070">
            <v>1</v>
          </cell>
          <cell r="N20070">
            <v>226892</v>
          </cell>
        </row>
        <row r="20071">
          <cell r="M20071">
            <v>1</v>
          </cell>
          <cell r="N20071">
            <v>226892</v>
          </cell>
        </row>
        <row r="20072">
          <cell r="M20072">
            <v>1</v>
          </cell>
          <cell r="N20072">
            <v>226907</v>
          </cell>
        </row>
        <row r="20073">
          <cell r="M20073">
            <v>1</v>
          </cell>
          <cell r="N20073">
            <v>226961</v>
          </cell>
        </row>
        <row r="20074">
          <cell r="M20074">
            <v>1</v>
          </cell>
          <cell r="N20074">
            <v>226961</v>
          </cell>
        </row>
        <row r="20075">
          <cell r="M20075">
            <v>1</v>
          </cell>
          <cell r="N20075">
            <v>226961</v>
          </cell>
        </row>
        <row r="20076">
          <cell r="M20076">
            <v>1</v>
          </cell>
          <cell r="N20076">
            <v>226961</v>
          </cell>
        </row>
        <row r="20077">
          <cell r="M20077">
            <v>1</v>
          </cell>
          <cell r="N20077">
            <v>226961</v>
          </cell>
        </row>
        <row r="20078">
          <cell r="M20078">
            <v>1</v>
          </cell>
          <cell r="N20078">
            <v>226961</v>
          </cell>
        </row>
        <row r="20079">
          <cell r="M20079">
            <v>1</v>
          </cell>
          <cell r="N20079">
            <v>226961</v>
          </cell>
        </row>
        <row r="20080">
          <cell r="M20080">
            <v>1</v>
          </cell>
          <cell r="N20080">
            <v>227063</v>
          </cell>
        </row>
        <row r="20081">
          <cell r="M20081">
            <v>1</v>
          </cell>
          <cell r="N20081">
            <v>227063</v>
          </cell>
        </row>
        <row r="20082">
          <cell r="M20082">
            <v>1</v>
          </cell>
          <cell r="N20082">
            <v>227063</v>
          </cell>
        </row>
        <row r="20083">
          <cell r="M20083">
            <v>1</v>
          </cell>
          <cell r="N20083">
            <v>227063</v>
          </cell>
        </row>
        <row r="20084">
          <cell r="M20084">
            <v>1</v>
          </cell>
          <cell r="N20084">
            <v>227063</v>
          </cell>
        </row>
        <row r="20085">
          <cell r="M20085">
            <v>1</v>
          </cell>
          <cell r="N20085">
            <v>225596</v>
          </cell>
        </row>
        <row r="20086">
          <cell r="M20086">
            <v>1</v>
          </cell>
          <cell r="N20086">
            <v>225686</v>
          </cell>
        </row>
        <row r="20087">
          <cell r="M20087">
            <v>1</v>
          </cell>
          <cell r="N20087">
            <v>225686</v>
          </cell>
        </row>
        <row r="20088">
          <cell r="M20088">
            <v>1</v>
          </cell>
          <cell r="N20088">
            <v>225686</v>
          </cell>
        </row>
        <row r="20089">
          <cell r="M20089">
            <v>1</v>
          </cell>
          <cell r="N20089">
            <v>225686</v>
          </cell>
        </row>
        <row r="20090">
          <cell r="M20090">
            <v>1</v>
          </cell>
          <cell r="N20090">
            <v>225686</v>
          </cell>
        </row>
        <row r="20091">
          <cell r="M20091">
            <v>1</v>
          </cell>
          <cell r="N20091">
            <v>225686</v>
          </cell>
        </row>
        <row r="20092">
          <cell r="M20092">
            <v>1</v>
          </cell>
          <cell r="N20092">
            <v>225770</v>
          </cell>
        </row>
        <row r="20093">
          <cell r="M20093">
            <v>1</v>
          </cell>
          <cell r="N20093">
            <v>225770</v>
          </cell>
        </row>
        <row r="20094">
          <cell r="M20094">
            <v>1</v>
          </cell>
          <cell r="N20094">
            <v>225770</v>
          </cell>
        </row>
        <row r="20095">
          <cell r="M20095">
            <v>1</v>
          </cell>
          <cell r="N20095">
            <v>225770</v>
          </cell>
        </row>
        <row r="20096">
          <cell r="M20096">
            <v>1</v>
          </cell>
          <cell r="N20096">
            <v>225770</v>
          </cell>
        </row>
        <row r="20097">
          <cell r="M20097">
            <v>1</v>
          </cell>
          <cell r="N20097">
            <v>225770</v>
          </cell>
        </row>
        <row r="20098">
          <cell r="M20098">
            <v>1</v>
          </cell>
          <cell r="N20098">
            <v>225770</v>
          </cell>
        </row>
        <row r="20099">
          <cell r="M20099">
            <v>1</v>
          </cell>
          <cell r="N20099">
            <v>225770</v>
          </cell>
        </row>
        <row r="20100">
          <cell r="M20100">
            <v>1</v>
          </cell>
          <cell r="N20100">
            <v>225851</v>
          </cell>
        </row>
        <row r="20101">
          <cell r="M20101">
            <v>1</v>
          </cell>
          <cell r="N20101">
            <v>225851</v>
          </cell>
        </row>
        <row r="20102">
          <cell r="M20102">
            <v>1</v>
          </cell>
          <cell r="N20102">
            <v>225851</v>
          </cell>
        </row>
        <row r="20103">
          <cell r="M20103">
            <v>1</v>
          </cell>
          <cell r="N20103">
            <v>225942</v>
          </cell>
        </row>
        <row r="20104">
          <cell r="M20104">
            <v>1</v>
          </cell>
          <cell r="N20104">
            <v>225942</v>
          </cell>
        </row>
        <row r="20105">
          <cell r="M20105">
            <v>1</v>
          </cell>
          <cell r="N20105">
            <v>225942</v>
          </cell>
        </row>
        <row r="20106">
          <cell r="M20106">
            <v>1</v>
          </cell>
          <cell r="N20106">
            <v>225942</v>
          </cell>
        </row>
        <row r="20107">
          <cell r="M20107">
            <v>1</v>
          </cell>
          <cell r="N20107">
            <v>225942</v>
          </cell>
        </row>
        <row r="20108">
          <cell r="M20108">
            <v>1</v>
          </cell>
          <cell r="N20108">
            <v>226849</v>
          </cell>
        </row>
        <row r="20109">
          <cell r="M20109">
            <v>1</v>
          </cell>
          <cell r="N20109">
            <v>226908</v>
          </cell>
        </row>
        <row r="20110">
          <cell r="M20110">
            <v>1</v>
          </cell>
          <cell r="N20110">
            <v>226908</v>
          </cell>
        </row>
        <row r="20111">
          <cell r="M20111">
            <v>1</v>
          </cell>
          <cell r="N20111">
            <v>226908</v>
          </cell>
        </row>
        <row r="20112">
          <cell r="M20112">
            <v>1</v>
          </cell>
          <cell r="N20112">
            <v>226908</v>
          </cell>
        </row>
        <row r="20113">
          <cell r="M20113">
            <v>1</v>
          </cell>
          <cell r="N20113">
            <v>226962</v>
          </cell>
        </row>
        <row r="20114">
          <cell r="M20114">
            <v>1</v>
          </cell>
          <cell r="N20114">
            <v>226962</v>
          </cell>
        </row>
        <row r="20115">
          <cell r="M20115">
            <v>1</v>
          </cell>
          <cell r="N20115">
            <v>226962</v>
          </cell>
        </row>
        <row r="20116">
          <cell r="M20116">
            <v>1</v>
          </cell>
          <cell r="N20116">
            <v>226962</v>
          </cell>
        </row>
        <row r="20117">
          <cell r="M20117">
            <v>1</v>
          </cell>
          <cell r="N20117">
            <v>226962</v>
          </cell>
        </row>
        <row r="20118">
          <cell r="M20118">
            <v>1</v>
          </cell>
          <cell r="N20118">
            <v>226962</v>
          </cell>
        </row>
        <row r="20119">
          <cell r="M20119">
            <v>1</v>
          </cell>
          <cell r="N20119">
            <v>226962</v>
          </cell>
        </row>
        <row r="20120">
          <cell r="M20120">
            <v>1</v>
          </cell>
          <cell r="N20120">
            <v>226962</v>
          </cell>
        </row>
        <row r="20121">
          <cell r="M20121">
            <v>1</v>
          </cell>
          <cell r="N20121">
            <v>227064</v>
          </cell>
        </row>
        <row r="20122">
          <cell r="M20122">
            <v>1</v>
          </cell>
          <cell r="N20122">
            <v>227100</v>
          </cell>
        </row>
        <row r="20123">
          <cell r="M20123">
            <v>1</v>
          </cell>
          <cell r="N20123">
            <v>227100</v>
          </cell>
        </row>
        <row r="20124">
          <cell r="M20124">
            <v>1</v>
          </cell>
          <cell r="N20124">
            <v>227100</v>
          </cell>
        </row>
        <row r="20125">
          <cell r="M20125">
            <v>1</v>
          </cell>
          <cell r="N20125">
            <v>227100</v>
          </cell>
        </row>
        <row r="20126">
          <cell r="M20126">
            <v>1</v>
          </cell>
          <cell r="N20126">
            <v>227100</v>
          </cell>
        </row>
        <row r="20127">
          <cell r="M20127">
            <v>1</v>
          </cell>
          <cell r="N20127">
            <v>227100</v>
          </cell>
        </row>
        <row r="20128">
          <cell r="M20128">
            <v>1</v>
          </cell>
          <cell r="N20128">
            <v>227100</v>
          </cell>
        </row>
        <row r="20129">
          <cell r="M20129">
            <v>1</v>
          </cell>
          <cell r="N20129">
            <v>227100</v>
          </cell>
        </row>
        <row r="20130">
          <cell r="M20130">
            <v>1</v>
          </cell>
          <cell r="N20130">
            <v>227100</v>
          </cell>
        </row>
        <row r="20131">
          <cell r="M20131">
            <v>1</v>
          </cell>
          <cell r="N20131">
            <v>225613</v>
          </cell>
        </row>
        <row r="20132">
          <cell r="M20132">
            <v>1</v>
          </cell>
          <cell r="N20132">
            <v>225613</v>
          </cell>
        </row>
        <row r="20133">
          <cell r="M20133">
            <v>1</v>
          </cell>
          <cell r="N20133">
            <v>225613</v>
          </cell>
        </row>
        <row r="20134">
          <cell r="M20134">
            <v>1</v>
          </cell>
          <cell r="N20134">
            <v>225613</v>
          </cell>
        </row>
        <row r="20135">
          <cell r="M20135">
            <v>1</v>
          </cell>
          <cell r="N20135">
            <v>225613</v>
          </cell>
        </row>
        <row r="20136">
          <cell r="M20136">
            <v>1</v>
          </cell>
          <cell r="N20136">
            <v>225656</v>
          </cell>
        </row>
        <row r="20137">
          <cell r="M20137">
            <v>1</v>
          </cell>
          <cell r="N20137">
            <v>225656</v>
          </cell>
        </row>
        <row r="20138">
          <cell r="M20138">
            <v>1</v>
          </cell>
          <cell r="N20138">
            <v>225656</v>
          </cell>
        </row>
        <row r="20139">
          <cell r="M20139">
            <v>1</v>
          </cell>
          <cell r="N20139">
            <v>225656</v>
          </cell>
        </row>
        <row r="20140">
          <cell r="M20140">
            <v>1</v>
          </cell>
          <cell r="N20140">
            <v>225656</v>
          </cell>
        </row>
        <row r="20141">
          <cell r="M20141">
            <v>1</v>
          </cell>
          <cell r="N20141">
            <v>225656</v>
          </cell>
        </row>
        <row r="20142">
          <cell r="M20142">
            <v>1</v>
          </cell>
          <cell r="N20142">
            <v>225839</v>
          </cell>
        </row>
        <row r="20143">
          <cell r="M20143">
            <v>1</v>
          </cell>
          <cell r="N20143">
            <v>225839</v>
          </cell>
        </row>
        <row r="20144">
          <cell r="M20144">
            <v>1</v>
          </cell>
          <cell r="N20144">
            <v>227038</v>
          </cell>
        </row>
        <row r="20145">
          <cell r="M20145">
            <v>1</v>
          </cell>
          <cell r="N20145">
            <v>227038</v>
          </cell>
        </row>
        <row r="20146">
          <cell r="M20146">
            <v>1</v>
          </cell>
          <cell r="N20146">
            <v>227038</v>
          </cell>
        </row>
        <row r="20147">
          <cell r="M20147">
            <v>1</v>
          </cell>
          <cell r="N20147">
            <v>227038</v>
          </cell>
        </row>
        <row r="20148">
          <cell r="M20148">
            <v>1</v>
          </cell>
          <cell r="N20148">
            <v>227122</v>
          </cell>
        </row>
        <row r="20149">
          <cell r="M20149">
            <v>1</v>
          </cell>
          <cell r="N20149">
            <v>227122</v>
          </cell>
        </row>
        <row r="20150">
          <cell r="M20150">
            <v>1</v>
          </cell>
          <cell r="N20150">
            <v>227122</v>
          </cell>
        </row>
        <row r="20151">
          <cell r="M20151">
            <v>1</v>
          </cell>
          <cell r="N20151">
            <v>227122</v>
          </cell>
        </row>
        <row r="20152">
          <cell r="M20152">
            <v>1</v>
          </cell>
          <cell r="N20152">
            <v>227122</v>
          </cell>
        </row>
        <row r="20153">
          <cell r="M20153">
            <v>1</v>
          </cell>
          <cell r="N20153" t="str">
            <v>-</v>
          </cell>
        </row>
        <row r="20154">
          <cell r="M20154">
            <v>1</v>
          </cell>
          <cell r="N20154">
            <v>225688</v>
          </cell>
        </row>
        <row r="20155">
          <cell r="M20155">
            <v>1</v>
          </cell>
          <cell r="N20155">
            <v>225688</v>
          </cell>
        </row>
        <row r="20156">
          <cell r="M20156">
            <v>1</v>
          </cell>
          <cell r="N20156">
            <v>225688</v>
          </cell>
        </row>
        <row r="20157">
          <cell r="M20157">
            <v>1</v>
          </cell>
          <cell r="N20157">
            <v>225688</v>
          </cell>
        </row>
        <row r="20158">
          <cell r="M20158">
            <v>1</v>
          </cell>
          <cell r="N20158">
            <v>225688</v>
          </cell>
        </row>
        <row r="20159">
          <cell r="M20159">
            <v>1</v>
          </cell>
          <cell r="N20159">
            <v>225688</v>
          </cell>
        </row>
        <row r="20160">
          <cell r="M20160">
            <v>1</v>
          </cell>
          <cell r="N20160">
            <v>225738</v>
          </cell>
        </row>
        <row r="20161">
          <cell r="M20161">
            <v>1</v>
          </cell>
          <cell r="N20161">
            <v>226878</v>
          </cell>
        </row>
        <row r="20162">
          <cell r="M20162">
            <v>1</v>
          </cell>
          <cell r="N20162">
            <v>226878</v>
          </cell>
        </row>
        <row r="20163">
          <cell r="M20163">
            <v>1</v>
          </cell>
          <cell r="N20163">
            <v>226878</v>
          </cell>
        </row>
        <row r="20164">
          <cell r="M20164">
            <v>1</v>
          </cell>
          <cell r="N20164">
            <v>226990</v>
          </cell>
        </row>
        <row r="20165">
          <cell r="M20165">
            <v>1</v>
          </cell>
          <cell r="N20165">
            <v>227094</v>
          </cell>
        </row>
        <row r="20166">
          <cell r="M20166">
            <v>1</v>
          </cell>
          <cell r="N20166">
            <v>227132</v>
          </cell>
        </row>
        <row r="20167">
          <cell r="M20167">
            <v>1</v>
          </cell>
          <cell r="N20167">
            <v>227132</v>
          </cell>
        </row>
        <row r="20168">
          <cell r="M20168">
            <v>1</v>
          </cell>
          <cell r="N20168">
            <v>227132</v>
          </cell>
        </row>
        <row r="20169">
          <cell r="M20169">
            <v>1</v>
          </cell>
          <cell r="N20169">
            <v>227132</v>
          </cell>
        </row>
        <row r="20170">
          <cell r="M20170">
            <v>1</v>
          </cell>
          <cell r="N20170" t="str">
            <v>-</v>
          </cell>
        </row>
        <row r="20171">
          <cell r="M20171">
            <v>1</v>
          </cell>
          <cell r="N20171" t="str">
            <v>-</v>
          </cell>
        </row>
        <row r="20172">
          <cell r="M20172">
            <v>1</v>
          </cell>
          <cell r="N20172">
            <v>202349</v>
          </cell>
        </row>
        <row r="20173">
          <cell r="M20173">
            <v>1</v>
          </cell>
          <cell r="N20173">
            <v>202349</v>
          </cell>
        </row>
        <row r="20174">
          <cell r="M20174">
            <v>1</v>
          </cell>
          <cell r="N20174">
            <v>225627</v>
          </cell>
        </row>
        <row r="20175">
          <cell r="M20175">
            <v>1</v>
          </cell>
          <cell r="N20175">
            <v>225627</v>
          </cell>
        </row>
        <row r="20176">
          <cell r="M20176">
            <v>1</v>
          </cell>
          <cell r="N20176">
            <v>225627</v>
          </cell>
        </row>
        <row r="20177">
          <cell r="M20177">
            <v>1</v>
          </cell>
          <cell r="N20177">
            <v>225627</v>
          </cell>
        </row>
        <row r="20178">
          <cell r="M20178">
            <v>1</v>
          </cell>
          <cell r="N20178">
            <v>225627</v>
          </cell>
        </row>
        <row r="20179">
          <cell r="M20179">
            <v>1</v>
          </cell>
          <cell r="N20179">
            <v>225627</v>
          </cell>
        </row>
        <row r="20180">
          <cell r="M20180">
            <v>1</v>
          </cell>
          <cell r="N20180">
            <v>225667</v>
          </cell>
        </row>
        <row r="20181">
          <cell r="M20181">
            <v>1</v>
          </cell>
          <cell r="N20181">
            <v>225667</v>
          </cell>
        </row>
        <row r="20182">
          <cell r="M20182">
            <v>1</v>
          </cell>
          <cell r="N20182">
            <v>225758</v>
          </cell>
        </row>
        <row r="20183">
          <cell r="M20183">
            <v>1</v>
          </cell>
          <cell r="N20183">
            <v>225758</v>
          </cell>
        </row>
        <row r="20184">
          <cell r="M20184">
            <v>1</v>
          </cell>
          <cell r="N20184">
            <v>225758</v>
          </cell>
        </row>
        <row r="20185">
          <cell r="M20185">
            <v>1</v>
          </cell>
          <cell r="N20185">
            <v>225758</v>
          </cell>
        </row>
        <row r="20186">
          <cell r="M20186">
            <v>1</v>
          </cell>
          <cell r="N20186">
            <v>225758</v>
          </cell>
        </row>
        <row r="20187">
          <cell r="M20187">
            <v>1</v>
          </cell>
          <cell r="N20187">
            <v>225866</v>
          </cell>
        </row>
        <row r="20188">
          <cell r="M20188">
            <v>1</v>
          </cell>
          <cell r="N20188">
            <v>225866</v>
          </cell>
        </row>
        <row r="20189">
          <cell r="M20189">
            <v>1</v>
          </cell>
          <cell r="N20189">
            <v>225866</v>
          </cell>
        </row>
        <row r="20190">
          <cell r="M20190">
            <v>1</v>
          </cell>
          <cell r="N20190">
            <v>225866</v>
          </cell>
        </row>
        <row r="20191">
          <cell r="M20191">
            <v>1</v>
          </cell>
          <cell r="N20191">
            <v>225866</v>
          </cell>
        </row>
        <row r="20192">
          <cell r="M20192">
            <v>1</v>
          </cell>
          <cell r="N20192">
            <v>225866</v>
          </cell>
        </row>
        <row r="20193">
          <cell r="M20193">
            <v>1</v>
          </cell>
          <cell r="N20193">
            <v>225880</v>
          </cell>
        </row>
        <row r="20194">
          <cell r="M20194">
            <v>1</v>
          </cell>
          <cell r="N20194">
            <v>225880</v>
          </cell>
        </row>
        <row r="20195">
          <cell r="M20195">
            <v>1</v>
          </cell>
          <cell r="N20195">
            <v>225880</v>
          </cell>
        </row>
        <row r="20196">
          <cell r="M20196">
            <v>1</v>
          </cell>
          <cell r="N20196">
            <v>225880</v>
          </cell>
        </row>
        <row r="20197">
          <cell r="M20197">
            <v>1</v>
          </cell>
          <cell r="N20197">
            <v>225881</v>
          </cell>
        </row>
        <row r="20198">
          <cell r="M20198">
            <v>1</v>
          </cell>
          <cell r="N20198">
            <v>225881</v>
          </cell>
        </row>
        <row r="20199">
          <cell r="M20199">
            <v>1</v>
          </cell>
          <cell r="N20199">
            <v>225881</v>
          </cell>
        </row>
        <row r="20200">
          <cell r="M20200">
            <v>1</v>
          </cell>
          <cell r="N20200">
            <v>225881</v>
          </cell>
        </row>
        <row r="20201">
          <cell r="M20201">
            <v>1</v>
          </cell>
          <cell r="N20201">
            <v>225898</v>
          </cell>
        </row>
        <row r="20202">
          <cell r="M20202">
            <v>1</v>
          </cell>
          <cell r="N20202">
            <v>225898</v>
          </cell>
        </row>
        <row r="20203">
          <cell r="M20203">
            <v>1</v>
          </cell>
          <cell r="N20203">
            <v>226835</v>
          </cell>
        </row>
        <row r="20204">
          <cell r="M20204">
            <v>1</v>
          </cell>
          <cell r="N20204">
            <v>226835</v>
          </cell>
        </row>
        <row r="20205">
          <cell r="M20205">
            <v>1</v>
          </cell>
          <cell r="N20205">
            <v>226835</v>
          </cell>
        </row>
        <row r="20206">
          <cell r="M20206">
            <v>1</v>
          </cell>
          <cell r="N20206">
            <v>226835</v>
          </cell>
        </row>
        <row r="20207">
          <cell r="M20207">
            <v>1</v>
          </cell>
          <cell r="N20207">
            <v>226835</v>
          </cell>
        </row>
        <row r="20208">
          <cell r="M20208">
            <v>1</v>
          </cell>
          <cell r="N20208">
            <v>226835</v>
          </cell>
        </row>
        <row r="20209">
          <cell r="M20209">
            <v>1</v>
          </cell>
          <cell r="N20209">
            <v>226835</v>
          </cell>
        </row>
        <row r="20210">
          <cell r="M20210">
            <v>1</v>
          </cell>
          <cell r="N20210">
            <v>226880</v>
          </cell>
        </row>
        <row r="20211">
          <cell r="M20211">
            <v>1</v>
          </cell>
          <cell r="N20211">
            <v>226880</v>
          </cell>
        </row>
        <row r="20212">
          <cell r="M20212">
            <v>1</v>
          </cell>
          <cell r="N20212">
            <v>226880</v>
          </cell>
        </row>
        <row r="20213">
          <cell r="M20213">
            <v>1</v>
          </cell>
          <cell r="N20213">
            <v>226880</v>
          </cell>
        </row>
        <row r="20214">
          <cell r="M20214">
            <v>1</v>
          </cell>
          <cell r="N20214">
            <v>226880</v>
          </cell>
        </row>
        <row r="20215">
          <cell r="M20215">
            <v>1</v>
          </cell>
          <cell r="N20215">
            <v>226880</v>
          </cell>
        </row>
        <row r="20216">
          <cell r="M20216">
            <v>1</v>
          </cell>
          <cell r="N20216">
            <v>226880</v>
          </cell>
        </row>
        <row r="20217">
          <cell r="M20217">
            <v>1</v>
          </cell>
          <cell r="N20217">
            <v>226880</v>
          </cell>
        </row>
        <row r="20218">
          <cell r="M20218">
            <v>1</v>
          </cell>
          <cell r="N20218">
            <v>226880</v>
          </cell>
        </row>
        <row r="20219">
          <cell r="M20219">
            <v>1</v>
          </cell>
          <cell r="N20219">
            <v>226880</v>
          </cell>
        </row>
        <row r="20220">
          <cell r="M20220">
            <v>1</v>
          </cell>
          <cell r="N20220">
            <v>226880</v>
          </cell>
        </row>
        <row r="20221">
          <cell r="M20221">
            <v>1</v>
          </cell>
          <cell r="N20221">
            <v>226880</v>
          </cell>
        </row>
        <row r="20222">
          <cell r="M20222">
            <v>1</v>
          </cell>
          <cell r="N20222">
            <v>226880</v>
          </cell>
        </row>
        <row r="20223">
          <cell r="M20223">
            <v>1</v>
          </cell>
          <cell r="N20223">
            <v>226880</v>
          </cell>
        </row>
        <row r="20224">
          <cell r="M20224">
            <v>1</v>
          </cell>
          <cell r="N20224">
            <v>226880</v>
          </cell>
        </row>
        <row r="20225">
          <cell r="M20225">
            <v>1</v>
          </cell>
          <cell r="N20225">
            <v>226880</v>
          </cell>
        </row>
        <row r="20226">
          <cell r="M20226">
            <v>1</v>
          </cell>
          <cell r="N20226">
            <v>226880</v>
          </cell>
        </row>
        <row r="20227">
          <cell r="M20227">
            <v>1</v>
          </cell>
          <cell r="N20227">
            <v>226880</v>
          </cell>
        </row>
        <row r="20228">
          <cell r="M20228">
            <v>1</v>
          </cell>
          <cell r="N20228">
            <v>226880</v>
          </cell>
        </row>
        <row r="20229">
          <cell r="M20229">
            <v>1</v>
          </cell>
          <cell r="N20229">
            <v>226880</v>
          </cell>
        </row>
        <row r="20230">
          <cell r="M20230">
            <v>1</v>
          </cell>
          <cell r="N20230">
            <v>226880</v>
          </cell>
        </row>
        <row r="20231">
          <cell r="M20231">
            <v>1</v>
          </cell>
          <cell r="N20231">
            <v>226880</v>
          </cell>
        </row>
        <row r="20232">
          <cell r="M20232">
            <v>1</v>
          </cell>
          <cell r="N20232">
            <v>226903</v>
          </cell>
        </row>
        <row r="20233">
          <cell r="M20233">
            <v>1</v>
          </cell>
          <cell r="N20233">
            <v>226903</v>
          </cell>
        </row>
        <row r="20234">
          <cell r="M20234">
            <v>1</v>
          </cell>
          <cell r="N20234">
            <v>226903</v>
          </cell>
        </row>
        <row r="20235">
          <cell r="M20235">
            <v>1</v>
          </cell>
          <cell r="N20235">
            <v>226903</v>
          </cell>
        </row>
        <row r="20236">
          <cell r="M20236">
            <v>1</v>
          </cell>
          <cell r="N20236">
            <v>226903</v>
          </cell>
        </row>
        <row r="20237">
          <cell r="M20237">
            <v>1</v>
          </cell>
          <cell r="N20237">
            <v>226903</v>
          </cell>
        </row>
        <row r="20238">
          <cell r="M20238">
            <v>1</v>
          </cell>
          <cell r="N20238">
            <v>226903</v>
          </cell>
        </row>
        <row r="20239">
          <cell r="M20239">
            <v>1</v>
          </cell>
          <cell r="N20239">
            <v>226949</v>
          </cell>
        </row>
        <row r="20240">
          <cell r="M20240">
            <v>1</v>
          </cell>
          <cell r="N20240">
            <v>226949</v>
          </cell>
        </row>
        <row r="20241">
          <cell r="M20241">
            <v>1</v>
          </cell>
          <cell r="N20241">
            <v>226949</v>
          </cell>
        </row>
        <row r="20242">
          <cell r="M20242">
            <v>1</v>
          </cell>
          <cell r="N20242">
            <v>226949</v>
          </cell>
        </row>
        <row r="20243">
          <cell r="M20243">
            <v>1</v>
          </cell>
          <cell r="N20243">
            <v>226949</v>
          </cell>
        </row>
        <row r="20244">
          <cell r="M20244">
            <v>1</v>
          </cell>
          <cell r="N20244">
            <v>226949</v>
          </cell>
        </row>
        <row r="20245">
          <cell r="M20245">
            <v>1</v>
          </cell>
          <cell r="N20245">
            <v>226949</v>
          </cell>
        </row>
        <row r="20246">
          <cell r="M20246">
            <v>1</v>
          </cell>
          <cell r="N20246">
            <v>226949</v>
          </cell>
        </row>
        <row r="20247">
          <cell r="M20247">
            <v>1</v>
          </cell>
          <cell r="N20247">
            <v>226949</v>
          </cell>
        </row>
        <row r="20248">
          <cell r="M20248">
            <v>1</v>
          </cell>
          <cell r="N20248">
            <v>227050</v>
          </cell>
        </row>
        <row r="20249">
          <cell r="M20249">
            <v>1</v>
          </cell>
          <cell r="N20249">
            <v>227050</v>
          </cell>
        </row>
        <row r="20250">
          <cell r="M20250">
            <v>1</v>
          </cell>
          <cell r="N20250">
            <v>227050</v>
          </cell>
        </row>
        <row r="20251">
          <cell r="M20251">
            <v>1</v>
          </cell>
          <cell r="N20251">
            <v>227050</v>
          </cell>
        </row>
        <row r="20252">
          <cell r="M20252">
            <v>1</v>
          </cell>
          <cell r="N20252">
            <v>227050</v>
          </cell>
        </row>
        <row r="20253">
          <cell r="M20253">
            <v>1</v>
          </cell>
          <cell r="N20253">
            <v>227050</v>
          </cell>
        </row>
        <row r="20254">
          <cell r="M20254">
            <v>1</v>
          </cell>
          <cell r="N20254">
            <v>227050</v>
          </cell>
        </row>
        <row r="20255">
          <cell r="M20255">
            <v>1</v>
          </cell>
          <cell r="N20255">
            <v>201476</v>
          </cell>
        </row>
        <row r="20256">
          <cell r="M20256">
            <v>1</v>
          </cell>
          <cell r="N20256">
            <v>201476</v>
          </cell>
        </row>
        <row r="20257">
          <cell r="M20257">
            <v>1</v>
          </cell>
          <cell r="N20257">
            <v>201476</v>
          </cell>
        </row>
        <row r="20258">
          <cell r="M20258">
            <v>1</v>
          </cell>
          <cell r="N20258">
            <v>201476</v>
          </cell>
        </row>
        <row r="20259">
          <cell r="M20259">
            <v>1</v>
          </cell>
          <cell r="N20259">
            <v>201479</v>
          </cell>
        </row>
        <row r="20260">
          <cell r="M20260">
            <v>1</v>
          </cell>
          <cell r="N20260">
            <v>201480</v>
          </cell>
        </row>
        <row r="20261">
          <cell r="M20261">
            <v>1</v>
          </cell>
          <cell r="N20261">
            <v>201481</v>
          </cell>
        </row>
        <row r="20262">
          <cell r="M20262">
            <v>1</v>
          </cell>
          <cell r="N20262">
            <v>201481</v>
          </cell>
        </row>
        <row r="20263">
          <cell r="M20263">
            <v>1</v>
          </cell>
          <cell r="N20263">
            <v>201482</v>
          </cell>
        </row>
        <row r="20264">
          <cell r="M20264">
            <v>1</v>
          </cell>
          <cell r="N20264">
            <v>201482</v>
          </cell>
        </row>
        <row r="20265">
          <cell r="M20265">
            <v>1</v>
          </cell>
          <cell r="N20265">
            <v>201483</v>
          </cell>
        </row>
        <row r="20266">
          <cell r="M20266">
            <v>1</v>
          </cell>
          <cell r="N20266">
            <v>201483</v>
          </cell>
        </row>
        <row r="20267">
          <cell r="M20267">
            <v>1</v>
          </cell>
          <cell r="N20267">
            <v>201484</v>
          </cell>
        </row>
        <row r="20268">
          <cell r="M20268">
            <v>1</v>
          </cell>
          <cell r="N20268">
            <v>225530</v>
          </cell>
        </row>
        <row r="20269">
          <cell r="M20269">
            <v>1</v>
          </cell>
          <cell r="N20269">
            <v>225530</v>
          </cell>
        </row>
        <row r="20270">
          <cell r="M20270">
            <v>1</v>
          </cell>
          <cell r="N20270">
            <v>225530</v>
          </cell>
        </row>
        <row r="20271">
          <cell r="M20271">
            <v>1</v>
          </cell>
          <cell r="N20271">
            <v>225530</v>
          </cell>
        </row>
        <row r="20272">
          <cell r="M20272">
            <v>1</v>
          </cell>
          <cell r="N20272">
            <v>225530</v>
          </cell>
        </row>
        <row r="20273">
          <cell r="M20273">
            <v>1</v>
          </cell>
          <cell r="N20273">
            <v>225530</v>
          </cell>
        </row>
        <row r="20274">
          <cell r="M20274">
            <v>1</v>
          </cell>
          <cell r="N20274">
            <v>225629</v>
          </cell>
        </row>
        <row r="20275">
          <cell r="M20275">
            <v>1</v>
          </cell>
          <cell r="N20275">
            <v>225629</v>
          </cell>
        </row>
        <row r="20276">
          <cell r="M20276">
            <v>1</v>
          </cell>
          <cell r="N20276">
            <v>225629</v>
          </cell>
        </row>
        <row r="20277">
          <cell r="M20277">
            <v>1</v>
          </cell>
          <cell r="N20277">
            <v>225629</v>
          </cell>
        </row>
        <row r="20278">
          <cell r="M20278">
            <v>1</v>
          </cell>
          <cell r="N20278">
            <v>225629</v>
          </cell>
        </row>
        <row r="20279">
          <cell r="M20279">
            <v>1</v>
          </cell>
          <cell r="N20279">
            <v>225629</v>
          </cell>
        </row>
        <row r="20280">
          <cell r="M20280">
            <v>1</v>
          </cell>
          <cell r="N20280">
            <v>225629</v>
          </cell>
        </row>
        <row r="20281">
          <cell r="M20281">
            <v>1</v>
          </cell>
          <cell r="N20281">
            <v>225629</v>
          </cell>
        </row>
        <row r="20282">
          <cell r="M20282">
            <v>1</v>
          </cell>
          <cell r="N20282">
            <v>225669</v>
          </cell>
        </row>
        <row r="20283">
          <cell r="M20283">
            <v>1</v>
          </cell>
          <cell r="N20283">
            <v>225669</v>
          </cell>
        </row>
        <row r="20284">
          <cell r="M20284">
            <v>1</v>
          </cell>
          <cell r="N20284">
            <v>225669</v>
          </cell>
        </row>
        <row r="20285">
          <cell r="M20285">
            <v>1</v>
          </cell>
          <cell r="N20285">
            <v>225669</v>
          </cell>
        </row>
        <row r="20286">
          <cell r="M20286">
            <v>1</v>
          </cell>
          <cell r="N20286">
            <v>225669</v>
          </cell>
        </row>
        <row r="20287">
          <cell r="M20287">
            <v>1</v>
          </cell>
          <cell r="N20287">
            <v>225669</v>
          </cell>
        </row>
        <row r="20288">
          <cell r="M20288">
            <v>1</v>
          </cell>
          <cell r="N20288">
            <v>225867</v>
          </cell>
        </row>
        <row r="20289">
          <cell r="M20289">
            <v>1</v>
          </cell>
          <cell r="N20289">
            <v>225867</v>
          </cell>
        </row>
        <row r="20290">
          <cell r="M20290">
            <v>1</v>
          </cell>
          <cell r="N20290">
            <v>225867</v>
          </cell>
        </row>
        <row r="20291">
          <cell r="M20291">
            <v>1</v>
          </cell>
          <cell r="N20291">
            <v>225867</v>
          </cell>
        </row>
        <row r="20292">
          <cell r="M20292">
            <v>1</v>
          </cell>
          <cell r="N20292">
            <v>225867</v>
          </cell>
        </row>
        <row r="20293">
          <cell r="M20293">
            <v>1</v>
          </cell>
          <cell r="N20293">
            <v>225882</v>
          </cell>
        </row>
        <row r="20294">
          <cell r="M20294">
            <v>1</v>
          </cell>
          <cell r="N20294">
            <v>225882</v>
          </cell>
        </row>
        <row r="20295">
          <cell r="M20295">
            <v>1</v>
          </cell>
          <cell r="N20295">
            <v>225882</v>
          </cell>
        </row>
        <row r="20296">
          <cell r="M20296">
            <v>1</v>
          </cell>
          <cell r="N20296">
            <v>225882</v>
          </cell>
        </row>
        <row r="20297">
          <cell r="M20297">
            <v>1</v>
          </cell>
          <cell r="N20297">
            <v>225882</v>
          </cell>
        </row>
        <row r="20298">
          <cell r="M20298">
            <v>1</v>
          </cell>
          <cell r="N20298">
            <v>226836</v>
          </cell>
        </row>
        <row r="20299">
          <cell r="M20299">
            <v>1</v>
          </cell>
          <cell r="N20299">
            <v>226836</v>
          </cell>
        </row>
        <row r="20300">
          <cell r="M20300">
            <v>1</v>
          </cell>
          <cell r="N20300">
            <v>226890</v>
          </cell>
        </row>
        <row r="20301">
          <cell r="M20301">
            <v>1</v>
          </cell>
          <cell r="N20301">
            <v>226890</v>
          </cell>
        </row>
        <row r="20302">
          <cell r="M20302">
            <v>1</v>
          </cell>
          <cell r="N20302">
            <v>226890</v>
          </cell>
        </row>
        <row r="20303">
          <cell r="M20303">
            <v>1</v>
          </cell>
          <cell r="N20303">
            <v>226890</v>
          </cell>
        </row>
        <row r="20304">
          <cell r="M20304">
            <v>1</v>
          </cell>
          <cell r="N20304">
            <v>226890</v>
          </cell>
        </row>
        <row r="20305">
          <cell r="M20305">
            <v>1</v>
          </cell>
          <cell r="N20305">
            <v>226890</v>
          </cell>
        </row>
        <row r="20306">
          <cell r="M20306">
            <v>1</v>
          </cell>
          <cell r="N20306">
            <v>226890</v>
          </cell>
        </row>
        <row r="20307">
          <cell r="M20307">
            <v>1</v>
          </cell>
          <cell r="N20307">
            <v>226890</v>
          </cell>
        </row>
        <row r="20308">
          <cell r="M20308">
            <v>1</v>
          </cell>
          <cell r="N20308">
            <v>226890</v>
          </cell>
        </row>
        <row r="20309">
          <cell r="M20309">
            <v>1</v>
          </cell>
          <cell r="N20309">
            <v>226890</v>
          </cell>
        </row>
        <row r="20310">
          <cell r="M20310">
            <v>1</v>
          </cell>
          <cell r="N20310">
            <v>226904</v>
          </cell>
        </row>
        <row r="20311">
          <cell r="M20311">
            <v>1</v>
          </cell>
          <cell r="N20311">
            <v>226904</v>
          </cell>
        </row>
        <row r="20312">
          <cell r="M20312">
            <v>1</v>
          </cell>
          <cell r="N20312">
            <v>226950</v>
          </cell>
        </row>
        <row r="20313">
          <cell r="M20313">
            <v>1</v>
          </cell>
          <cell r="N20313">
            <v>226950</v>
          </cell>
        </row>
        <row r="20314">
          <cell r="M20314">
            <v>1</v>
          </cell>
          <cell r="N20314">
            <v>226950</v>
          </cell>
        </row>
        <row r="20315">
          <cell r="M20315">
            <v>1</v>
          </cell>
          <cell r="N20315">
            <v>226950</v>
          </cell>
        </row>
        <row r="20316">
          <cell r="M20316">
            <v>1</v>
          </cell>
          <cell r="N20316">
            <v>226950</v>
          </cell>
        </row>
        <row r="20317">
          <cell r="M20317">
            <v>1</v>
          </cell>
          <cell r="N20317">
            <v>226950</v>
          </cell>
        </row>
        <row r="20318">
          <cell r="M20318">
            <v>1</v>
          </cell>
          <cell r="N20318">
            <v>226950</v>
          </cell>
        </row>
        <row r="20319">
          <cell r="M20319">
            <v>1</v>
          </cell>
          <cell r="N20319">
            <v>226950</v>
          </cell>
        </row>
        <row r="20320">
          <cell r="M20320">
            <v>1</v>
          </cell>
          <cell r="N20320">
            <v>227051</v>
          </cell>
        </row>
        <row r="20321">
          <cell r="M20321">
            <v>1</v>
          </cell>
          <cell r="N20321">
            <v>227051</v>
          </cell>
        </row>
        <row r="20322">
          <cell r="M20322">
            <v>1</v>
          </cell>
          <cell r="N20322">
            <v>227051</v>
          </cell>
        </row>
        <row r="20323">
          <cell r="M20323">
            <v>1</v>
          </cell>
          <cell r="N20323">
            <v>225003</v>
          </cell>
        </row>
        <row r="20324">
          <cell r="M20324">
            <v>1</v>
          </cell>
          <cell r="N20324">
            <v>225003</v>
          </cell>
        </row>
        <row r="20325">
          <cell r="M20325">
            <v>1</v>
          </cell>
          <cell r="N20325">
            <v>225004</v>
          </cell>
        </row>
        <row r="20326">
          <cell r="M20326">
            <v>1</v>
          </cell>
          <cell r="N20326">
            <v>225004</v>
          </cell>
        </row>
        <row r="20327">
          <cell r="M20327">
            <v>1</v>
          </cell>
          <cell r="N20327">
            <v>225004</v>
          </cell>
        </row>
        <row r="20328">
          <cell r="M20328">
            <v>1</v>
          </cell>
          <cell r="N20328">
            <v>225004</v>
          </cell>
        </row>
        <row r="20329">
          <cell r="M20329">
            <v>1</v>
          </cell>
          <cell r="N20329">
            <v>225005</v>
          </cell>
        </row>
        <row r="20330">
          <cell r="M20330">
            <v>1</v>
          </cell>
          <cell r="N20330">
            <v>225591</v>
          </cell>
        </row>
        <row r="20331">
          <cell r="M20331">
            <v>1</v>
          </cell>
          <cell r="N20331">
            <v>225591</v>
          </cell>
        </row>
        <row r="20332">
          <cell r="M20332">
            <v>1</v>
          </cell>
          <cell r="N20332">
            <v>225591</v>
          </cell>
        </row>
        <row r="20333">
          <cell r="M20333">
            <v>1</v>
          </cell>
          <cell r="N20333">
            <v>225592</v>
          </cell>
        </row>
        <row r="20334">
          <cell r="M20334">
            <v>1</v>
          </cell>
          <cell r="N20334">
            <v>225592</v>
          </cell>
        </row>
        <row r="20335">
          <cell r="M20335">
            <v>1</v>
          </cell>
          <cell r="N20335">
            <v>225592</v>
          </cell>
        </row>
        <row r="20336">
          <cell r="M20336">
            <v>1</v>
          </cell>
          <cell r="N20336">
            <v>225592</v>
          </cell>
        </row>
        <row r="20337">
          <cell r="M20337">
            <v>1</v>
          </cell>
          <cell r="N20337">
            <v>225631</v>
          </cell>
        </row>
        <row r="20338">
          <cell r="M20338">
            <v>1</v>
          </cell>
          <cell r="N20338">
            <v>225631</v>
          </cell>
        </row>
        <row r="20339">
          <cell r="M20339">
            <v>1</v>
          </cell>
          <cell r="N20339">
            <v>225631</v>
          </cell>
        </row>
        <row r="20340">
          <cell r="M20340">
            <v>1</v>
          </cell>
          <cell r="N20340">
            <v>225631</v>
          </cell>
        </row>
        <row r="20341">
          <cell r="M20341">
            <v>1</v>
          </cell>
          <cell r="N20341">
            <v>225631</v>
          </cell>
        </row>
        <row r="20342">
          <cell r="M20342">
            <v>1</v>
          </cell>
          <cell r="N20342">
            <v>225631</v>
          </cell>
        </row>
        <row r="20343">
          <cell r="M20343">
            <v>1</v>
          </cell>
          <cell r="N20343">
            <v>225631</v>
          </cell>
        </row>
        <row r="20344">
          <cell r="M20344">
            <v>1</v>
          </cell>
          <cell r="N20344">
            <v>225631</v>
          </cell>
        </row>
        <row r="20345">
          <cell r="M20345">
            <v>1</v>
          </cell>
          <cell r="N20345">
            <v>225631</v>
          </cell>
        </row>
        <row r="20346">
          <cell r="M20346">
            <v>1</v>
          </cell>
          <cell r="N20346">
            <v>225671</v>
          </cell>
        </row>
        <row r="20347">
          <cell r="M20347">
            <v>1</v>
          </cell>
          <cell r="N20347">
            <v>225671</v>
          </cell>
        </row>
        <row r="20348">
          <cell r="M20348">
            <v>1</v>
          </cell>
          <cell r="N20348">
            <v>225671</v>
          </cell>
        </row>
        <row r="20349">
          <cell r="M20349">
            <v>1</v>
          </cell>
          <cell r="N20349">
            <v>225671</v>
          </cell>
        </row>
        <row r="20350">
          <cell r="M20350">
            <v>1</v>
          </cell>
          <cell r="N20350">
            <v>225671</v>
          </cell>
        </row>
        <row r="20351">
          <cell r="M20351">
            <v>1</v>
          </cell>
          <cell r="N20351">
            <v>225671</v>
          </cell>
        </row>
        <row r="20352">
          <cell r="M20352">
            <v>1</v>
          </cell>
          <cell r="N20352">
            <v>225671</v>
          </cell>
        </row>
        <row r="20353">
          <cell r="M20353">
            <v>1</v>
          </cell>
          <cell r="N20353">
            <v>225759</v>
          </cell>
        </row>
        <row r="20354">
          <cell r="M20354">
            <v>1</v>
          </cell>
          <cell r="N20354">
            <v>225759</v>
          </cell>
        </row>
        <row r="20355">
          <cell r="M20355">
            <v>1</v>
          </cell>
          <cell r="N20355">
            <v>225759</v>
          </cell>
        </row>
        <row r="20356">
          <cell r="M20356">
            <v>1</v>
          </cell>
          <cell r="N20356">
            <v>225759</v>
          </cell>
        </row>
        <row r="20357">
          <cell r="M20357">
            <v>1</v>
          </cell>
          <cell r="N20357">
            <v>225759</v>
          </cell>
        </row>
        <row r="20358">
          <cell r="M20358">
            <v>1</v>
          </cell>
          <cell r="N20358">
            <v>225759</v>
          </cell>
        </row>
        <row r="20359">
          <cell r="M20359">
            <v>1</v>
          </cell>
          <cell r="N20359">
            <v>225759</v>
          </cell>
        </row>
        <row r="20360">
          <cell r="M20360">
            <v>1</v>
          </cell>
          <cell r="N20360">
            <v>225759</v>
          </cell>
        </row>
        <row r="20361">
          <cell r="M20361">
            <v>1</v>
          </cell>
          <cell r="N20361">
            <v>225759</v>
          </cell>
        </row>
        <row r="20362">
          <cell r="M20362">
            <v>2</v>
          </cell>
          <cell r="N20362">
            <v>225804</v>
          </cell>
        </row>
        <row r="20363">
          <cell r="M20363">
            <v>2</v>
          </cell>
          <cell r="N20363">
            <v>225804</v>
          </cell>
        </row>
        <row r="20364">
          <cell r="M20364">
            <v>2</v>
          </cell>
          <cell r="N20364">
            <v>225804</v>
          </cell>
        </row>
        <row r="20365">
          <cell r="M20365">
            <v>2</v>
          </cell>
          <cell r="N20365">
            <v>225805</v>
          </cell>
        </row>
        <row r="20366">
          <cell r="M20366">
            <v>2</v>
          </cell>
          <cell r="N20366">
            <v>225805</v>
          </cell>
        </row>
        <row r="20367">
          <cell r="M20367">
            <v>2</v>
          </cell>
          <cell r="N20367">
            <v>225805</v>
          </cell>
        </row>
        <row r="20368">
          <cell r="M20368">
            <v>2</v>
          </cell>
          <cell r="N20368">
            <v>225805</v>
          </cell>
        </row>
        <row r="20369">
          <cell r="M20369">
            <v>1</v>
          </cell>
          <cell r="N20369">
            <v>225870</v>
          </cell>
        </row>
        <row r="20370">
          <cell r="M20370">
            <v>1</v>
          </cell>
          <cell r="N20370">
            <v>225870</v>
          </cell>
        </row>
        <row r="20371">
          <cell r="M20371">
            <v>1</v>
          </cell>
          <cell r="N20371">
            <v>225870</v>
          </cell>
        </row>
        <row r="20372">
          <cell r="M20372">
            <v>1</v>
          </cell>
          <cell r="N20372">
            <v>226837</v>
          </cell>
        </row>
        <row r="20373">
          <cell r="M20373">
            <v>1</v>
          </cell>
          <cell r="N20373">
            <v>226837</v>
          </cell>
        </row>
        <row r="20374">
          <cell r="M20374">
            <v>1</v>
          </cell>
          <cell r="N20374">
            <v>226837</v>
          </cell>
        </row>
        <row r="20375">
          <cell r="M20375">
            <v>1</v>
          </cell>
          <cell r="N20375">
            <v>226837</v>
          </cell>
        </row>
        <row r="20376">
          <cell r="M20376">
            <v>1</v>
          </cell>
          <cell r="N20376">
            <v>226891</v>
          </cell>
        </row>
        <row r="20377">
          <cell r="M20377">
            <v>1</v>
          </cell>
          <cell r="N20377">
            <v>226891</v>
          </cell>
        </row>
        <row r="20378">
          <cell r="M20378">
            <v>1</v>
          </cell>
          <cell r="N20378">
            <v>226891</v>
          </cell>
        </row>
        <row r="20379">
          <cell r="M20379">
            <v>1</v>
          </cell>
          <cell r="N20379">
            <v>226891</v>
          </cell>
        </row>
        <row r="20380">
          <cell r="M20380">
            <v>1</v>
          </cell>
          <cell r="N20380">
            <v>226891</v>
          </cell>
        </row>
        <row r="20381">
          <cell r="M20381">
            <v>1</v>
          </cell>
          <cell r="N20381">
            <v>226891</v>
          </cell>
        </row>
        <row r="20382">
          <cell r="M20382">
            <v>1</v>
          </cell>
          <cell r="N20382">
            <v>226891</v>
          </cell>
        </row>
        <row r="20383">
          <cell r="M20383">
            <v>1</v>
          </cell>
          <cell r="N20383">
            <v>226891</v>
          </cell>
        </row>
        <row r="20384">
          <cell r="M20384">
            <v>1</v>
          </cell>
          <cell r="N20384">
            <v>226891</v>
          </cell>
        </row>
        <row r="20385">
          <cell r="M20385">
            <v>1</v>
          </cell>
          <cell r="N20385">
            <v>226891</v>
          </cell>
        </row>
        <row r="20386">
          <cell r="M20386">
            <v>1</v>
          </cell>
          <cell r="N20386">
            <v>226905</v>
          </cell>
        </row>
        <row r="20387">
          <cell r="M20387">
            <v>1</v>
          </cell>
          <cell r="N20387">
            <v>226905</v>
          </cell>
        </row>
        <row r="20388">
          <cell r="M20388">
            <v>1</v>
          </cell>
          <cell r="N20388">
            <v>226905</v>
          </cell>
        </row>
        <row r="20389">
          <cell r="M20389">
            <v>1</v>
          </cell>
          <cell r="N20389">
            <v>226951</v>
          </cell>
        </row>
        <row r="20390">
          <cell r="M20390">
            <v>1</v>
          </cell>
          <cell r="N20390">
            <v>226951</v>
          </cell>
        </row>
        <row r="20391">
          <cell r="M20391">
            <v>1</v>
          </cell>
          <cell r="N20391">
            <v>226951</v>
          </cell>
        </row>
        <row r="20392">
          <cell r="M20392">
            <v>1</v>
          </cell>
          <cell r="N20392">
            <v>226951</v>
          </cell>
        </row>
        <row r="20393">
          <cell r="M20393">
            <v>1</v>
          </cell>
          <cell r="N20393">
            <v>226951</v>
          </cell>
        </row>
        <row r="20394">
          <cell r="M20394">
            <v>1</v>
          </cell>
          <cell r="N20394">
            <v>226951</v>
          </cell>
        </row>
        <row r="20395">
          <cell r="M20395">
            <v>1</v>
          </cell>
          <cell r="N20395">
            <v>226951</v>
          </cell>
        </row>
        <row r="20396">
          <cell r="M20396">
            <v>1</v>
          </cell>
          <cell r="N20396">
            <v>227052</v>
          </cell>
        </row>
        <row r="20397">
          <cell r="M20397">
            <v>1</v>
          </cell>
          <cell r="N20397">
            <v>227052</v>
          </cell>
        </row>
        <row r="20398">
          <cell r="M20398">
            <v>1</v>
          </cell>
          <cell r="N20398">
            <v>227052</v>
          </cell>
        </row>
        <row r="20399">
          <cell r="M20399">
            <v>1</v>
          </cell>
          <cell r="N20399">
            <v>227052</v>
          </cell>
        </row>
        <row r="20400">
          <cell r="M20400">
            <v>1</v>
          </cell>
          <cell r="N20400">
            <v>225655</v>
          </cell>
        </row>
        <row r="20401">
          <cell r="M20401">
            <v>1</v>
          </cell>
          <cell r="N20401">
            <v>225655</v>
          </cell>
        </row>
        <row r="20402">
          <cell r="M20402">
            <v>1</v>
          </cell>
          <cell r="N20402">
            <v>225655</v>
          </cell>
        </row>
        <row r="20403">
          <cell r="M20403">
            <v>1</v>
          </cell>
          <cell r="N20403">
            <v>225655</v>
          </cell>
        </row>
        <row r="20404">
          <cell r="M20404">
            <v>1</v>
          </cell>
          <cell r="N20404">
            <v>225716</v>
          </cell>
        </row>
        <row r="20405">
          <cell r="M20405">
            <v>1</v>
          </cell>
          <cell r="N20405">
            <v>225740</v>
          </cell>
        </row>
        <row r="20406">
          <cell r="M20406">
            <v>1</v>
          </cell>
          <cell r="N20406">
            <v>225740</v>
          </cell>
        </row>
        <row r="20407">
          <cell r="M20407">
            <v>1</v>
          </cell>
          <cell r="N20407">
            <v>225740</v>
          </cell>
        </row>
        <row r="20408">
          <cell r="M20408">
            <v>1</v>
          </cell>
          <cell r="N20408">
            <v>225777</v>
          </cell>
        </row>
        <row r="20409">
          <cell r="M20409">
            <v>1</v>
          </cell>
          <cell r="N20409">
            <v>225777</v>
          </cell>
        </row>
        <row r="20410">
          <cell r="M20410">
            <v>1</v>
          </cell>
          <cell r="N20410">
            <v>225777</v>
          </cell>
        </row>
        <row r="20411">
          <cell r="M20411">
            <v>1</v>
          </cell>
          <cell r="N20411">
            <v>225777</v>
          </cell>
        </row>
        <row r="20412">
          <cell r="M20412">
            <v>1</v>
          </cell>
          <cell r="N20412">
            <v>225777</v>
          </cell>
        </row>
        <row r="20413">
          <cell r="M20413">
            <v>1</v>
          </cell>
          <cell r="N20413">
            <v>226856</v>
          </cell>
        </row>
        <row r="20414">
          <cell r="M20414">
            <v>1</v>
          </cell>
          <cell r="N20414">
            <v>226856</v>
          </cell>
        </row>
        <row r="20415">
          <cell r="M20415">
            <v>1</v>
          </cell>
          <cell r="N20415">
            <v>226856</v>
          </cell>
        </row>
        <row r="20416">
          <cell r="M20416">
            <v>1</v>
          </cell>
          <cell r="N20416">
            <v>226856</v>
          </cell>
        </row>
        <row r="20417">
          <cell r="M20417">
            <v>1</v>
          </cell>
          <cell r="N20417">
            <v>226856</v>
          </cell>
        </row>
        <row r="20418">
          <cell r="M20418">
            <v>1</v>
          </cell>
          <cell r="N20418">
            <v>226899</v>
          </cell>
        </row>
        <row r="20419">
          <cell r="M20419">
            <v>1</v>
          </cell>
          <cell r="N20419">
            <v>226899</v>
          </cell>
        </row>
        <row r="20420">
          <cell r="M20420">
            <v>1</v>
          </cell>
          <cell r="N20420">
            <v>226899</v>
          </cell>
        </row>
        <row r="20421">
          <cell r="M20421">
            <v>1</v>
          </cell>
          <cell r="N20421">
            <v>226899</v>
          </cell>
        </row>
        <row r="20422">
          <cell r="M20422">
            <v>1</v>
          </cell>
          <cell r="N20422">
            <v>226899</v>
          </cell>
        </row>
        <row r="20423">
          <cell r="M20423">
            <v>1</v>
          </cell>
          <cell r="N20423">
            <v>226899</v>
          </cell>
        </row>
        <row r="20424">
          <cell r="M20424">
            <v>1</v>
          </cell>
          <cell r="N20424">
            <v>226899</v>
          </cell>
        </row>
        <row r="20425">
          <cell r="M20425">
            <v>1</v>
          </cell>
          <cell r="N20425">
            <v>226899</v>
          </cell>
        </row>
        <row r="20426">
          <cell r="M20426">
            <v>1</v>
          </cell>
          <cell r="N20426">
            <v>226899</v>
          </cell>
        </row>
        <row r="20427">
          <cell r="M20427">
            <v>1</v>
          </cell>
          <cell r="N20427">
            <v>226922</v>
          </cell>
        </row>
        <row r="20428">
          <cell r="M20428">
            <v>1</v>
          </cell>
          <cell r="N20428">
            <v>226922</v>
          </cell>
        </row>
        <row r="20429">
          <cell r="M20429">
            <v>1</v>
          </cell>
          <cell r="N20429">
            <v>226922</v>
          </cell>
        </row>
        <row r="20430">
          <cell r="M20430">
            <v>1</v>
          </cell>
          <cell r="N20430">
            <v>226922</v>
          </cell>
        </row>
        <row r="20431">
          <cell r="M20431">
            <v>1</v>
          </cell>
          <cell r="N20431">
            <v>226922</v>
          </cell>
        </row>
        <row r="20432">
          <cell r="M20432">
            <v>1</v>
          </cell>
          <cell r="N20432">
            <v>226968</v>
          </cell>
        </row>
        <row r="20433">
          <cell r="M20433">
            <v>1</v>
          </cell>
          <cell r="N20433">
            <v>226968</v>
          </cell>
        </row>
        <row r="20434">
          <cell r="M20434">
            <v>1</v>
          </cell>
          <cell r="N20434">
            <v>226968</v>
          </cell>
        </row>
        <row r="20435">
          <cell r="M20435">
            <v>1</v>
          </cell>
          <cell r="N20435">
            <v>226968</v>
          </cell>
        </row>
        <row r="20436">
          <cell r="M20436">
            <v>1</v>
          </cell>
          <cell r="N20436">
            <v>226968</v>
          </cell>
        </row>
        <row r="20437">
          <cell r="M20437">
            <v>1</v>
          </cell>
          <cell r="N20437">
            <v>226968</v>
          </cell>
        </row>
        <row r="20438">
          <cell r="M20438">
            <v>1</v>
          </cell>
          <cell r="N20438">
            <v>227071</v>
          </cell>
        </row>
        <row r="20439">
          <cell r="M20439">
            <v>1</v>
          </cell>
          <cell r="N20439">
            <v>227071</v>
          </cell>
        </row>
        <row r="20440">
          <cell r="M20440">
            <v>1</v>
          </cell>
          <cell r="N20440">
            <v>227071</v>
          </cell>
        </row>
        <row r="20441">
          <cell r="M20441">
            <v>1</v>
          </cell>
          <cell r="N20441">
            <v>227071</v>
          </cell>
        </row>
        <row r="20442">
          <cell r="M20442">
            <v>1</v>
          </cell>
          <cell r="N20442">
            <v>227071</v>
          </cell>
        </row>
        <row r="20443">
          <cell r="M20443">
            <v>1</v>
          </cell>
          <cell r="N20443" t="str">
            <v>-</v>
          </cell>
        </row>
        <row r="20444">
          <cell r="M20444">
            <v>1</v>
          </cell>
          <cell r="N20444" t="str">
            <v>-</v>
          </cell>
        </row>
        <row r="20445">
          <cell r="M20445">
            <v>1</v>
          </cell>
          <cell r="N20445">
            <v>225699</v>
          </cell>
        </row>
        <row r="20446">
          <cell r="M20446">
            <v>1</v>
          </cell>
          <cell r="N20446">
            <v>225718</v>
          </cell>
        </row>
        <row r="20447">
          <cell r="M20447">
            <v>1</v>
          </cell>
          <cell r="N20447">
            <v>225744</v>
          </cell>
        </row>
        <row r="20448">
          <cell r="M20448">
            <v>1</v>
          </cell>
          <cell r="N20448">
            <v>225778</v>
          </cell>
        </row>
        <row r="20449">
          <cell r="M20449">
            <v>1</v>
          </cell>
          <cell r="N20449">
            <v>225778</v>
          </cell>
        </row>
        <row r="20450">
          <cell r="M20450">
            <v>1</v>
          </cell>
          <cell r="N20450">
            <v>226857</v>
          </cell>
        </row>
        <row r="20451">
          <cell r="M20451">
            <v>1</v>
          </cell>
          <cell r="N20451">
            <v>226857</v>
          </cell>
        </row>
        <row r="20452">
          <cell r="M20452">
            <v>1</v>
          </cell>
          <cell r="N20452">
            <v>226857</v>
          </cell>
        </row>
        <row r="20453">
          <cell r="M20453">
            <v>1</v>
          </cell>
          <cell r="N20453">
            <v>226857</v>
          </cell>
        </row>
        <row r="20454">
          <cell r="M20454">
            <v>1</v>
          </cell>
          <cell r="N20454">
            <v>226857</v>
          </cell>
        </row>
        <row r="20455">
          <cell r="M20455">
            <v>1</v>
          </cell>
          <cell r="N20455">
            <v>226857</v>
          </cell>
        </row>
        <row r="20456">
          <cell r="M20456">
            <v>1</v>
          </cell>
          <cell r="N20456">
            <v>226857</v>
          </cell>
        </row>
        <row r="20457">
          <cell r="M20457">
            <v>1</v>
          </cell>
          <cell r="N20457">
            <v>226900</v>
          </cell>
        </row>
        <row r="20458">
          <cell r="M20458">
            <v>1</v>
          </cell>
          <cell r="N20458">
            <v>226900</v>
          </cell>
        </row>
        <row r="20459">
          <cell r="M20459">
            <v>1</v>
          </cell>
          <cell r="N20459">
            <v>226900</v>
          </cell>
        </row>
        <row r="20460">
          <cell r="M20460">
            <v>1</v>
          </cell>
          <cell r="N20460">
            <v>226969</v>
          </cell>
        </row>
        <row r="20461">
          <cell r="M20461">
            <v>1</v>
          </cell>
          <cell r="N20461">
            <v>226969</v>
          </cell>
        </row>
        <row r="20462">
          <cell r="M20462">
            <v>1</v>
          </cell>
          <cell r="N20462">
            <v>226969</v>
          </cell>
        </row>
        <row r="20463">
          <cell r="M20463">
            <v>1</v>
          </cell>
          <cell r="N20463">
            <v>226969</v>
          </cell>
        </row>
        <row r="20464">
          <cell r="M20464">
            <v>1</v>
          </cell>
          <cell r="N20464">
            <v>226969</v>
          </cell>
        </row>
        <row r="20465">
          <cell r="M20465">
            <v>1</v>
          </cell>
          <cell r="N20465">
            <v>226969</v>
          </cell>
        </row>
        <row r="20466">
          <cell r="M20466">
            <v>1</v>
          </cell>
          <cell r="N20466">
            <v>226969</v>
          </cell>
        </row>
        <row r="20467">
          <cell r="M20467">
            <v>1</v>
          </cell>
          <cell r="N20467">
            <v>226969</v>
          </cell>
        </row>
        <row r="20468">
          <cell r="M20468">
            <v>1</v>
          </cell>
          <cell r="N20468">
            <v>226969</v>
          </cell>
        </row>
        <row r="20469">
          <cell r="M20469">
            <v>1</v>
          </cell>
          <cell r="N20469">
            <v>226969</v>
          </cell>
        </row>
        <row r="20470">
          <cell r="M20470">
            <v>1</v>
          </cell>
          <cell r="N20470">
            <v>226969</v>
          </cell>
        </row>
        <row r="20471">
          <cell r="M20471">
            <v>1</v>
          </cell>
          <cell r="N20471">
            <v>226969</v>
          </cell>
        </row>
        <row r="20472">
          <cell r="M20472">
            <v>1</v>
          </cell>
          <cell r="N20472">
            <v>227072</v>
          </cell>
        </row>
        <row r="20473">
          <cell r="M20473">
            <v>1</v>
          </cell>
          <cell r="N20473">
            <v>227072</v>
          </cell>
        </row>
        <row r="20474">
          <cell r="M20474">
            <v>1</v>
          </cell>
          <cell r="N20474">
            <v>227072</v>
          </cell>
        </row>
        <row r="20475">
          <cell r="M20475">
            <v>1</v>
          </cell>
          <cell r="N20475">
            <v>227072</v>
          </cell>
        </row>
        <row r="20476">
          <cell r="M20476">
            <v>1</v>
          </cell>
          <cell r="N20476" t="str">
            <v>-</v>
          </cell>
        </row>
        <row r="20477">
          <cell r="M20477">
            <v>1</v>
          </cell>
          <cell r="N20477" t="str">
            <v>-</v>
          </cell>
        </row>
        <row r="20478">
          <cell r="M20478">
            <v>1</v>
          </cell>
          <cell r="N20478">
            <v>202124</v>
          </cell>
        </row>
        <row r="20479">
          <cell r="M20479">
            <v>1</v>
          </cell>
          <cell r="N20479">
            <v>202124</v>
          </cell>
        </row>
        <row r="20480">
          <cell r="M20480">
            <v>1</v>
          </cell>
          <cell r="N20480">
            <v>202124</v>
          </cell>
        </row>
        <row r="20481">
          <cell r="M20481">
            <v>1</v>
          </cell>
          <cell r="N20481">
            <v>225658</v>
          </cell>
        </row>
        <row r="20482">
          <cell r="M20482">
            <v>1</v>
          </cell>
          <cell r="N20482">
            <v>225658</v>
          </cell>
        </row>
        <row r="20483">
          <cell r="M20483">
            <v>1</v>
          </cell>
          <cell r="N20483">
            <v>225719</v>
          </cell>
        </row>
        <row r="20484">
          <cell r="M20484">
            <v>1</v>
          </cell>
          <cell r="N20484">
            <v>225719</v>
          </cell>
        </row>
        <row r="20485">
          <cell r="M20485">
            <v>1</v>
          </cell>
          <cell r="N20485">
            <v>225779</v>
          </cell>
        </row>
        <row r="20486">
          <cell r="M20486">
            <v>1</v>
          </cell>
          <cell r="N20486">
            <v>225779</v>
          </cell>
        </row>
        <row r="20487">
          <cell r="M20487">
            <v>1</v>
          </cell>
          <cell r="N20487">
            <v>225813</v>
          </cell>
        </row>
        <row r="20488">
          <cell r="M20488">
            <v>1</v>
          </cell>
          <cell r="N20488">
            <v>225813</v>
          </cell>
        </row>
        <row r="20489">
          <cell r="M20489">
            <v>1</v>
          </cell>
          <cell r="N20489">
            <v>225814</v>
          </cell>
        </row>
        <row r="20490">
          <cell r="M20490">
            <v>1</v>
          </cell>
          <cell r="N20490">
            <v>225814</v>
          </cell>
        </row>
        <row r="20491">
          <cell r="M20491">
            <v>1</v>
          </cell>
          <cell r="N20491">
            <v>225873</v>
          </cell>
        </row>
        <row r="20492">
          <cell r="M20492">
            <v>1</v>
          </cell>
          <cell r="N20492">
            <v>225910</v>
          </cell>
        </row>
        <row r="20493">
          <cell r="M20493">
            <v>1</v>
          </cell>
          <cell r="N20493">
            <v>226858</v>
          </cell>
        </row>
        <row r="20494">
          <cell r="M20494">
            <v>1</v>
          </cell>
          <cell r="N20494">
            <v>226858</v>
          </cell>
        </row>
        <row r="20495">
          <cell r="M20495">
            <v>1</v>
          </cell>
          <cell r="N20495">
            <v>226901</v>
          </cell>
        </row>
        <row r="20496">
          <cell r="M20496">
            <v>1</v>
          </cell>
          <cell r="N20496">
            <v>226901</v>
          </cell>
        </row>
        <row r="20497">
          <cell r="M20497">
            <v>1</v>
          </cell>
          <cell r="N20497">
            <v>226901</v>
          </cell>
        </row>
        <row r="20498">
          <cell r="M20498">
            <v>1</v>
          </cell>
          <cell r="N20498">
            <v>226901</v>
          </cell>
        </row>
        <row r="20499">
          <cell r="M20499">
            <v>1</v>
          </cell>
          <cell r="N20499">
            <v>226901</v>
          </cell>
        </row>
        <row r="20500">
          <cell r="M20500">
            <v>1</v>
          </cell>
          <cell r="N20500">
            <v>226923</v>
          </cell>
        </row>
        <row r="20501">
          <cell r="M20501">
            <v>1</v>
          </cell>
          <cell r="N20501">
            <v>226923</v>
          </cell>
        </row>
        <row r="20502">
          <cell r="M20502">
            <v>1</v>
          </cell>
          <cell r="N20502">
            <v>226923</v>
          </cell>
        </row>
        <row r="20503">
          <cell r="M20503">
            <v>1</v>
          </cell>
          <cell r="N20503">
            <v>226923</v>
          </cell>
        </row>
        <row r="20504">
          <cell r="M20504">
            <v>1</v>
          </cell>
          <cell r="N20504">
            <v>226970</v>
          </cell>
        </row>
        <row r="20505">
          <cell r="M20505">
            <v>1</v>
          </cell>
          <cell r="N20505">
            <v>226970</v>
          </cell>
        </row>
        <row r="20506">
          <cell r="M20506">
            <v>1</v>
          </cell>
          <cell r="N20506">
            <v>226970</v>
          </cell>
        </row>
        <row r="20507">
          <cell r="M20507">
            <v>1</v>
          </cell>
          <cell r="N20507">
            <v>227073</v>
          </cell>
        </row>
        <row r="20508">
          <cell r="M20508">
            <v>1</v>
          </cell>
          <cell r="N20508">
            <v>227073</v>
          </cell>
        </row>
        <row r="20509">
          <cell r="M20509">
            <v>1</v>
          </cell>
          <cell r="N20509">
            <v>227073</v>
          </cell>
        </row>
        <row r="20510">
          <cell r="M20510">
            <v>1</v>
          </cell>
          <cell r="N20510">
            <v>227073</v>
          </cell>
        </row>
        <row r="20511">
          <cell r="M20511">
            <v>1</v>
          </cell>
          <cell r="N20511">
            <v>227073</v>
          </cell>
        </row>
        <row r="20512">
          <cell r="M20512">
            <v>1</v>
          </cell>
          <cell r="N20512">
            <v>227073</v>
          </cell>
        </row>
        <row r="20513">
          <cell r="M20513">
            <v>1</v>
          </cell>
          <cell r="N20513">
            <v>225585</v>
          </cell>
        </row>
        <row r="20514">
          <cell r="M20514">
            <v>1</v>
          </cell>
          <cell r="N20514">
            <v>225585</v>
          </cell>
        </row>
        <row r="20515">
          <cell r="M20515">
            <v>1</v>
          </cell>
          <cell r="N20515">
            <v>225621</v>
          </cell>
        </row>
        <row r="20516">
          <cell r="M20516">
            <v>1</v>
          </cell>
          <cell r="N20516">
            <v>225632</v>
          </cell>
        </row>
        <row r="20517">
          <cell r="M20517">
            <v>1</v>
          </cell>
          <cell r="N20517">
            <v>225632</v>
          </cell>
        </row>
        <row r="20518">
          <cell r="M20518">
            <v>1</v>
          </cell>
          <cell r="N20518">
            <v>225632</v>
          </cell>
        </row>
        <row r="20519">
          <cell r="M20519">
            <v>1</v>
          </cell>
          <cell r="N20519">
            <v>225753</v>
          </cell>
        </row>
        <row r="20520">
          <cell r="M20520">
            <v>1</v>
          </cell>
          <cell r="N20520">
            <v>225753</v>
          </cell>
        </row>
        <row r="20521">
          <cell r="M20521">
            <v>1</v>
          </cell>
          <cell r="N20521">
            <v>225753</v>
          </cell>
        </row>
        <row r="20522">
          <cell r="M20522">
            <v>1</v>
          </cell>
          <cell r="N20522">
            <v>225865</v>
          </cell>
        </row>
        <row r="20523">
          <cell r="M20523">
            <v>5</v>
          </cell>
          <cell r="N20523">
            <v>225878</v>
          </cell>
        </row>
        <row r="20524">
          <cell r="M20524">
            <v>1</v>
          </cell>
          <cell r="N20524">
            <v>226829</v>
          </cell>
        </row>
        <row r="20525">
          <cell r="M20525">
            <v>1</v>
          </cell>
          <cell r="N20525">
            <v>226829</v>
          </cell>
        </row>
        <row r="20526">
          <cell r="M20526">
            <v>1</v>
          </cell>
          <cell r="N20526">
            <v>226829</v>
          </cell>
        </row>
        <row r="20527">
          <cell r="M20527">
            <v>1</v>
          </cell>
          <cell r="N20527">
            <v>226829</v>
          </cell>
        </row>
        <row r="20528">
          <cell r="M20528">
            <v>1</v>
          </cell>
          <cell r="N20528">
            <v>226829</v>
          </cell>
        </row>
        <row r="20529">
          <cell r="M20529">
            <v>1</v>
          </cell>
          <cell r="N20529">
            <v>226889</v>
          </cell>
        </row>
        <row r="20530">
          <cell r="M20530">
            <v>1</v>
          </cell>
          <cell r="N20530">
            <v>226889</v>
          </cell>
        </row>
        <row r="20531">
          <cell r="M20531">
            <v>1</v>
          </cell>
          <cell r="N20531">
            <v>226889</v>
          </cell>
        </row>
        <row r="20532">
          <cell r="M20532">
            <v>1</v>
          </cell>
          <cell r="N20532">
            <v>226889</v>
          </cell>
        </row>
        <row r="20533">
          <cell r="M20533">
            <v>1</v>
          </cell>
          <cell r="N20533">
            <v>226916</v>
          </cell>
        </row>
        <row r="20534">
          <cell r="M20534">
            <v>1</v>
          </cell>
          <cell r="N20534">
            <v>226916</v>
          </cell>
        </row>
        <row r="20535">
          <cell r="M20535">
            <v>1</v>
          </cell>
          <cell r="N20535">
            <v>226916</v>
          </cell>
        </row>
        <row r="20536">
          <cell r="M20536">
            <v>1</v>
          </cell>
          <cell r="N20536">
            <v>226944</v>
          </cell>
        </row>
        <row r="20537">
          <cell r="M20537">
            <v>1</v>
          </cell>
          <cell r="N20537">
            <v>226944</v>
          </cell>
        </row>
        <row r="20538">
          <cell r="M20538">
            <v>1</v>
          </cell>
          <cell r="N20538">
            <v>226944</v>
          </cell>
        </row>
        <row r="20539">
          <cell r="M20539">
            <v>1</v>
          </cell>
          <cell r="N20539">
            <v>227044</v>
          </cell>
        </row>
        <row r="20540">
          <cell r="M20540">
            <v>1</v>
          </cell>
          <cell r="N20540">
            <v>227044</v>
          </cell>
        </row>
        <row r="20541">
          <cell r="M20541">
            <v>1</v>
          </cell>
          <cell r="N20541" t="str">
            <v>-</v>
          </cell>
        </row>
        <row r="20542">
          <cell r="M20542">
            <v>1</v>
          </cell>
          <cell r="N20542" t="str">
            <v>-</v>
          </cell>
        </row>
        <row r="20543">
          <cell r="M20543">
            <v>1</v>
          </cell>
          <cell r="N20543" t="str">
            <v>-</v>
          </cell>
        </row>
        <row r="20544">
          <cell r="M20544">
            <v>1</v>
          </cell>
          <cell r="N20544">
            <v>225586</v>
          </cell>
        </row>
        <row r="20545">
          <cell r="M20545">
            <v>1</v>
          </cell>
          <cell r="N20545">
            <v>225586</v>
          </cell>
        </row>
        <row r="20546">
          <cell r="M20546">
            <v>1</v>
          </cell>
          <cell r="N20546">
            <v>225586</v>
          </cell>
        </row>
        <row r="20547">
          <cell r="M20547">
            <v>1</v>
          </cell>
          <cell r="N20547">
            <v>226830</v>
          </cell>
        </row>
        <row r="20548">
          <cell r="M20548">
            <v>1</v>
          </cell>
          <cell r="N20548">
            <v>226830</v>
          </cell>
        </row>
        <row r="20549">
          <cell r="M20549">
            <v>1</v>
          </cell>
          <cell r="N20549">
            <v>226830</v>
          </cell>
        </row>
        <row r="20550">
          <cell r="M20550">
            <v>1</v>
          </cell>
          <cell r="N20550">
            <v>226830</v>
          </cell>
        </row>
        <row r="20551">
          <cell r="M20551">
            <v>1</v>
          </cell>
          <cell r="N20551">
            <v>226830</v>
          </cell>
        </row>
        <row r="20552">
          <cell r="M20552">
            <v>1</v>
          </cell>
          <cell r="N20552">
            <v>226830</v>
          </cell>
        </row>
        <row r="20553">
          <cell r="M20553">
            <v>1</v>
          </cell>
          <cell r="N20553">
            <v>226830</v>
          </cell>
        </row>
        <row r="20554">
          <cell r="M20554">
            <v>1</v>
          </cell>
          <cell r="N20554">
            <v>226830</v>
          </cell>
        </row>
        <row r="20555">
          <cell r="M20555">
            <v>1</v>
          </cell>
          <cell r="N20555">
            <v>226830</v>
          </cell>
        </row>
        <row r="20556">
          <cell r="M20556">
            <v>1</v>
          </cell>
          <cell r="N20556">
            <v>226830</v>
          </cell>
        </row>
        <row r="20557">
          <cell r="M20557">
            <v>1</v>
          </cell>
          <cell r="N20557">
            <v>226830</v>
          </cell>
        </row>
        <row r="20558">
          <cell r="M20558">
            <v>1</v>
          </cell>
          <cell r="N20558">
            <v>226830</v>
          </cell>
        </row>
        <row r="20559">
          <cell r="M20559">
            <v>1</v>
          </cell>
          <cell r="N20559">
            <v>226830</v>
          </cell>
        </row>
        <row r="20560">
          <cell r="M20560">
            <v>1</v>
          </cell>
          <cell r="N20560">
            <v>226830</v>
          </cell>
        </row>
        <row r="20561">
          <cell r="M20561">
            <v>1</v>
          </cell>
          <cell r="N20561">
            <v>226830</v>
          </cell>
        </row>
        <row r="20562">
          <cell r="M20562">
            <v>1</v>
          </cell>
          <cell r="N20562">
            <v>226830</v>
          </cell>
        </row>
        <row r="20563">
          <cell r="M20563">
            <v>1</v>
          </cell>
          <cell r="N20563">
            <v>226830</v>
          </cell>
        </row>
        <row r="20564">
          <cell r="M20564">
            <v>1</v>
          </cell>
          <cell r="N20564">
            <v>226830</v>
          </cell>
        </row>
        <row r="20565">
          <cell r="M20565">
            <v>1</v>
          </cell>
          <cell r="N20565">
            <v>226830</v>
          </cell>
        </row>
        <row r="20566">
          <cell r="M20566">
            <v>1</v>
          </cell>
          <cell r="N20566">
            <v>226830</v>
          </cell>
        </row>
        <row r="20567">
          <cell r="M20567">
            <v>1</v>
          </cell>
          <cell r="N20567">
            <v>226830</v>
          </cell>
        </row>
        <row r="20568">
          <cell r="M20568">
            <v>1</v>
          </cell>
          <cell r="N20568">
            <v>226830</v>
          </cell>
        </row>
        <row r="20569">
          <cell r="M20569">
            <v>1</v>
          </cell>
          <cell r="N20569">
            <v>226830</v>
          </cell>
        </row>
        <row r="20570">
          <cell r="M20570">
            <v>1</v>
          </cell>
          <cell r="N20570">
            <v>226888</v>
          </cell>
        </row>
        <row r="20571">
          <cell r="M20571">
            <v>1</v>
          </cell>
          <cell r="N20571">
            <v>226888</v>
          </cell>
        </row>
        <row r="20572">
          <cell r="M20572">
            <v>1</v>
          </cell>
          <cell r="N20572">
            <v>226888</v>
          </cell>
        </row>
        <row r="20573">
          <cell r="M20573">
            <v>1</v>
          </cell>
          <cell r="N20573">
            <v>226888</v>
          </cell>
        </row>
        <row r="20574">
          <cell r="M20574">
            <v>1</v>
          </cell>
          <cell r="N20574">
            <v>226888</v>
          </cell>
        </row>
        <row r="20575">
          <cell r="M20575">
            <v>1</v>
          </cell>
          <cell r="N20575">
            <v>226888</v>
          </cell>
        </row>
        <row r="20576">
          <cell r="M20576">
            <v>1</v>
          </cell>
          <cell r="N20576">
            <v>226888</v>
          </cell>
        </row>
        <row r="20577">
          <cell r="M20577">
            <v>1</v>
          </cell>
          <cell r="N20577">
            <v>226888</v>
          </cell>
        </row>
        <row r="20578">
          <cell r="M20578">
            <v>1</v>
          </cell>
          <cell r="N20578">
            <v>226888</v>
          </cell>
        </row>
        <row r="20579">
          <cell r="M20579">
            <v>1</v>
          </cell>
          <cell r="N20579">
            <v>226888</v>
          </cell>
        </row>
        <row r="20580">
          <cell r="M20580">
            <v>1</v>
          </cell>
          <cell r="N20580">
            <v>226888</v>
          </cell>
        </row>
        <row r="20581">
          <cell r="M20581">
            <v>1</v>
          </cell>
          <cell r="N20581">
            <v>226888</v>
          </cell>
        </row>
        <row r="20582">
          <cell r="M20582">
            <v>1</v>
          </cell>
          <cell r="N20582">
            <v>226888</v>
          </cell>
        </row>
        <row r="20583">
          <cell r="M20583">
            <v>1</v>
          </cell>
          <cell r="N20583">
            <v>226888</v>
          </cell>
        </row>
        <row r="20584">
          <cell r="M20584">
            <v>1</v>
          </cell>
          <cell r="N20584">
            <v>226888</v>
          </cell>
        </row>
        <row r="20585">
          <cell r="M20585">
            <v>1</v>
          </cell>
          <cell r="N20585">
            <v>226888</v>
          </cell>
        </row>
        <row r="20586">
          <cell r="M20586">
            <v>1</v>
          </cell>
          <cell r="N20586">
            <v>226888</v>
          </cell>
        </row>
        <row r="20587">
          <cell r="M20587">
            <v>1</v>
          </cell>
          <cell r="N20587">
            <v>226888</v>
          </cell>
        </row>
        <row r="20588">
          <cell r="M20588">
            <v>1</v>
          </cell>
          <cell r="N20588">
            <v>226888</v>
          </cell>
        </row>
        <row r="20589">
          <cell r="M20589">
            <v>1</v>
          </cell>
          <cell r="N20589">
            <v>226888</v>
          </cell>
        </row>
        <row r="20590">
          <cell r="M20590">
            <v>1</v>
          </cell>
          <cell r="N20590">
            <v>226888</v>
          </cell>
        </row>
        <row r="20591">
          <cell r="M20591">
            <v>1</v>
          </cell>
          <cell r="N20591">
            <v>226888</v>
          </cell>
        </row>
        <row r="20592">
          <cell r="M20592">
            <v>1</v>
          </cell>
          <cell r="N20592">
            <v>226888</v>
          </cell>
        </row>
        <row r="20593">
          <cell r="M20593">
            <v>1</v>
          </cell>
          <cell r="N20593">
            <v>226888</v>
          </cell>
        </row>
        <row r="20594">
          <cell r="M20594">
            <v>1</v>
          </cell>
          <cell r="N20594">
            <v>226917</v>
          </cell>
        </row>
        <row r="20595">
          <cell r="M20595">
            <v>1</v>
          </cell>
          <cell r="N20595">
            <v>226917</v>
          </cell>
        </row>
        <row r="20596">
          <cell r="M20596">
            <v>1</v>
          </cell>
          <cell r="N20596">
            <v>226917</v>
          </cell>
        </row>
        <row r="20597">
          <cell r="M20597">
            <v>1</v>
          </cell>
          <cell r="N20597">
            <v>226917</v>
          </cell>
        </row>
        <row r="20598">
          <cell r="M20598">
            <v>1</v>
          </cell>
          <cell r="N20598">
            <v>226917</v>
          </cell>
        </row>
        <row r="20599">
          <cell r="M20599">
            <v>1</v>
          </cell>
          <cell r="N20599">
            <v>226917</v>
          </cell>
        </row>
        <row r="20600">
          <cell r="M20600">
            <v>1</v>
          </cell>
          <cell r="N20600">
            <v>226917</v>
          </cell>
        </row>
        <row r="20601">
          <cell r="M20601">
            <v>1</v>
          </cell>
          <cell r="N20601">
            <v>226917</v>
          </cell>
        </row>
        <row r="20602">
          <cell r="M20602">
            <v>1</v>
          </cell>
          <cell r="N20602">
            <v>226917</v>
          </cell>
        </row>
        <row r="20603">
          <cell r="M20603">
            <v>1</v>
          </cell>
          <cell r="N20603">
            <v>226945</v>
          </cell>
        </row>
        <row r="20604">
          <cell r="M20604">
            <v>1</v>
          </cell>
          <cell r="N20604">
            <v>226945</v>
          </cell>
        </row>
        <row r="20605">
          <cell r="M20605">
            <v>1</v>
          </cell>
          <cell r="N20605">
            <v>226945</v>
          </cell>
        </row>
        <row r="20606">
          <cell r="M20606">
            <v>1</v>
          </cell>
          <cell r="N20606">
            <v>226945</v>
          </cell>
        </row>
        <row r="20607">
          <cell r="M20607">
            <v>1</v>
          </cell>
          <cell r="N20607">
            <v>226945</v>
          </cell>
        </row>
        <row r="20608">
          <cell r="M20608">
            <v>1</v>
          </cell>
          <cell r="N20608">
            <v>226945</v>
          </cell>
        </row>
        <row r="20609">
          <cell r="M20609">
            <v>1</v>
          </cell>
          <cell r="N20609">
            <v>226945</v>
          </cell>
        </row>
        <row r="20610">
          <cell r="M20610">
            <v>1</v>
          </cell>
          <cell r="N20610">
            <v>226945</v>
          </cell>
        </row>
        <row r="20611">
          <cell r="M20611">
            <v>1</v>
          </cell>
          <cell r="N20611">
            <v>226945</v>
          </cell>
        </row>
        <row r="20612">
          <cell r="M20612">
            <v>1</v>
          </cell>
          <cell r="N20612">
            <v>226945</v>
          </cell>
        </row>
        <row r="20613">
          <cell r="M20613">
            <v>1</v>
          </cell>
          <cell r="N20613">
            <v>226945</v>
          </cell>
        </row>
        <row r="20614">
          <cell r="M20614">
            <v>1</v>
          </cell>
          <cell r="N20614">
            <v>226945</v>
          </cell>
        </row>
        <row r="20615">
          <cell r="M20615">
            <v>1</v>
          </cell>
          <cell r="N20615">
            <v>226945</v>
          </cell>
        </row>
        <row r="20616">
          <cell r="M20616">
            <v>1</v>
          </cell>
          <cell r="N20616">
            <v>226945</v>
          </cell>
        </row>
        <row r="20617">
          <cell r="M20617">
            <v>1</v>
          </cell>
          <cell r="N20617">
            <v>226945</v>
          </cell>
        </row>
        <row r="20618">
          <cell r="M20618">
            <v>1</v>
          </cell>
          <cell r="N20618">
            <v>226945</v>
          </cell>
        </row>
        <row r="20619">
          <cell r="M20619">
            <v>1</v>
          </cell>
          <cell r="N20619">
            <v>226945</v>
          </cell>
        </row>
        <row r="20620">
          <cell r="M20620">
            <v>1</v>
          </cell>
          <cell r="N20620">
            <v>226945</v>
          </cell>
        </row>
        <row r="20621">
          <cell r="M20621">
            <v>1</v>
          </cell>
          <cell r="N20621">
            <v>226945</v>
          </cell>
        </row>
        <row r="20622">
          <cell r="M20622">
            <v>1</v>
          </cell>
          <cell r="N20622">
            <v>226945</v>
          </cell>
        </row>
        <row r="20623">
          <cell r="M20623">
            <v>1</v>
          </cell>
          <cell r="N20623">
            <v>226945</v>
          </cell>
        </row>
        <row r="20624">
          <cell r="M20624">
            <v>1</v>
          </cell>
          <cell r="N20624">
            <v>226945</v>
          </cell>
        </row>
        <row r="20625">
          <cell r="M20625">
            <v>1</v>
          </cell>
          <cell r="N20625">
            <v>226945</v>
          </cell>
        </row>
        <row r="20626">
          <cell r="M20626">
            <v>1</v>
          </cell>
          <cell r="N20626">
            <v>226945</v>
          </cell>
        </row>
        <row r="20627">
          <cell r="M20627">
            <v>1</v>
          </cell>
          <cell r="N20627">
            <v>226945</v>
          </cell>
        </row>
        <row r="20628">
          <cell r="M20628">
            <v>1</v>
          </cell>
          <cell r="N20628">
            <v>226945</v>
          </cell>
        </row>
        <row r="20629">
          <cell r="M20629">
            <v>1</v>
          </cell>
          <cell r="N20629">
            <v>226945</v>
          </cell>
        </row>
        <row r="20630">
          <cell r="M20630">
            <v>1</v>
          </cell>
          <cell r="N20630">
            <v>226945</v>
          </cell>
        </row>
        <row r="20631">
          <cell r="M20631">
            <v>1</v>
          </cell>
          <cell r="N20631">
            <v>226945</v>
          </cell>
        </row>
        <row r="20632">
          <cell r="M20632">
            <v>1</v>
          </cell>
          <cell r="N20632">
            <v>226945</v>
          </cell>
        </row>
        <row r="20633">
          <cell r="M20633">
            <v>1</v>
          </cell>
          <cell r="N20633">
            <v>226945</v>
          </cell>
        </row>
        <row r="20634">
          <cell r="M20634">
            <v>1</v>
          </cell>
          <cell r="N20634">
            <v>226945</v>
          </cell>
        </row>
        <row r="20635">
          <cell r="M20635">
            <v>1</v>
          </cell>
          <cell r="N20635">
            <v>226945</v>
          </cell>
        </row>
        <row r="20636">
          <cell r="M20636">
            <v>1</v>
          </cell>
          <cell r="N20636">
            <v>227045</v>
          </cell>
        </row>
        <row r="20637">
          <cell r="M20637">
            <v>1</v>
          </cell>
          <cell r="N20637">
            <v>227045</v>
          </cell>
        </row>
        <row r="20638">
          <cell r="M20638">
            <v>1</v>
          </cell>
          <cell r="N20638">
            <v>227045</v>
          </cell>
        </row>
        <row r="20639">
          <cell r="M20639">
            <v>1</v>
          </cell>
          <cell r="N20639">
            <v>227045</v>
          </cell>
        </row>
        <row r="20640">
          <cell r="M20640">
            <v>1</v>
          </cell>
          <cell r="N20640">
            <v>227045</v>
          </cell>
        </row>
        <row r="20641">
          <cell r="M20641">
            <v>1</v>
          </cell>
          <cell r="N20641">
            <v>227045</v>
          </cell>
        </row>
        <row r="20642">
          <cell r="M20642">
            <v>1</v>
          </cell>
          <cell r="N20642">
            <v>227045</v>
          </cell>
        </row>
        <row r="20643">
          <cell r="M20643">
            <v>1</v>
          </cell>
          <cell r="N20643">
            <v>227045</v>
          </cell>
        </row>
        <row r="20644">
          <cell r="M20644">
            <v>1</v>
          </cell>
          <cell r="N20644">
            <v>227045</v>
          </cell>
        </row>
        <row r="20645">
          <cell r="M20645">
            <v>1</v>
          </cell>
          <cell r="N20645">
            <v>227045</v>
          </cell>
        </row>
        <row r="20646">
          <cell r="M20646">
            <v>1</v>
          </cell>
          <cell r="N20646">
            <v>227045</v>
          </cell>
        </row>
        <row r="20647">
          <cell r="M20647">
            <v>1</v>
          </cell>
          <cell r="N20647">
            <v>227045</v>
          </cell>
        </row>
        <row r="20648">
          <cell r="M20648">
            <v>2</v>
          </cell>
          <cell r="N20648">
            <v>201697</v>
          </cell>
        </row>
        <row r="20649">
          <cell r="M20649">
            <v>2</v>
          </cell>
          <cell r="N20649">
            <v>201697</v>
          </cell>
        </row>
        <row r="20650">
          <cell r="M20650">
            <v>2</v>
          </cell>
          <cell r="N20650">
            <v>201697</v>
          </cell>
        </row>
        <row r="20651">
          <cell r="M20651">
            <v>2</v>
          </cell>
          <cell r="N20651">
            <v>201697</v>
          </cell>
        </row>
        <row r="20652">
          <cell r="M20652">
            <v>2</v>
          </cell>
          <cell r="N20652">
            <v>201697</v>
          </cell>
        </row>
        <row r="20653">
          <cell r="M20653">
            <v>2</v>
          </cell>
          <cell r="N20653">
            <v>201924</v>
          </cell>
        </row>
        <row r="20654">
          <cell r="M20654">
            <v>2</v>
          </cell>
          <cell r="N20654">
            <v>201924</v>
          </cell>
        </row>
        <row r="20655">
          <cell r="M20655">
            <v>2</v>
          </cell>
          <cell r="N20655">
            <v>201924</v>
          </cell>
        </row>
        <row r="20656">
          <cell r="M20656">
            <v>1</v>
          </cell>
          <cell r="N20656">
            <v>225619</v>
          </cell>
        </row>
        <row r="20657">
          <cell r="M20657">
            <v>1</v>
          </cell>
          <cell r="N20657">
            <v>225619</v>
          </cell>
        </row>
        <row r="20658">
          <cell r="M20658">
            <v>1</v>
          </cell>
          <cell r="N20658">
            <v>225635</v>
          </cell>
        </row>
        <row r="20659">
          <cell r="M20659">
            <v>2</v>
          </cell>
          <cell r="N20659">
            <v>225723</v>
          </cell>
        </row>
        <row r="20660">
          <cell r="M20660">
            <v>1</v>
          </cell>
          <cell r="N20660">
            <v>225755</v>
          </cell>
        </row>
        <row r="20661">
          <cell r="M20661">
            <v>1</v>
          </cell>
          <cell r="N20661">
            <v>225755</v>
          </cell>
        </row>
        <row r="20662">
          <cell r="M20662">
            <v>1</v>
          </cell>
          <cell r="N20662">
            <v>225755</v>
          </cell>
        </row>
        <row r="20663">
          <cell r="M20663">
            <v>1</v>
          </cell>
          <cell r="N20663">
            <v>225755</v>
          </cell>
        </row>
        <row r="20664">
          <cell r="M20664">
            <v>1</v>
          </cell>
          <cell r="N20664">
            <v>225755</v>
          </cell>
        </row>
        <row r="20665">
          <cell r="M20665">
            <v>1</v>
          </cell>
          <cell r="N20665">
            <v>225755</v>
          </cell>
        </row>
        <row r="20666">
          <cell r="M20666">
            <v>1</v>
          </cell>
          <cell r="N20666">
            <v>225863</v>
          </cell>
        </row>
        <row r="20667">
          <cell r="M20667">
            <v>1</v>
          </cell>
          <cell r="N20667">
            <v>225863</v>
          </cell>
        </row>
        <row r="20668">
          <cell r="M20668">
            <v>1</v>
          </cell>
          <cell r="N20668">
            <v>226831</v>
          </cell>
        </row>
        <row r="20669">
          <cell r="M20669">
            <v>1</v>
          </cell>
          <cell r="N20669">
            <v>226831</v>
          </cell>
        </row>
        <row r="20670">
          <cell r="M20670">
            <v>1</v>
          </cell>
          <cell r="N20670">
            <v>226831</v>
          </cell>
        </row>
        <row r="20671">
          <cell r="M20671">
            <v>1</v>
          </cell>
          <cell r="N20671">
            <v>226831</v>
          </cell>
        </row>
        <row r="20672">
          <cell r="M20672">
            <v>1</v>
          </cell>
          <cell r="N20672">
            <v>226831</v>
          </cell>
        </row>
        <row r="20673">
          <cell r="M20673">
            <v>1</v>
          </cell>
          <cell r="N20673">
            <v>226831</v>
          </cell>
        </row>
        <row r="20674">
          <cell r="M20674">
            <v>1</v>
          </cell>
          <cell r="N20674">
            <v>226831</v>
          </cell>
        </row>
        <row r="20675">
          <cell r="M20675">
            <v>1</v>
          </cell>
          <cell r="N20675">
            <v>226831</v>
          </cell>
        </row>
        <row r="20676">
          <cell r="M20676">
            <v>1</v>
          </cell>
          <cell r="N20676">
            <v>226887</v>
          </cell>
        </row>
        <row r="20677">
          <cell r="M20677">
            <v>1</v>
          </cell>
          <cell r="N20677">
            <v>226887</v>
          </cell>
        </row>
        <row r="20678">
          <cell r="M20678">
            <v>1</v>
          </cell>
          <cell r="N20678">
            <v>226887</v>
          </cell>
        </row>
        <row r="20679">
          <cell r="M20679">
            <v>1</v>
          </cell>
          <cell r="N20679">
            <v>226887</v>
          </cell>
        </row>
        <row r="20680">
          <cell r="M20680">
            <v>1</v>
          </cell>
          <cell r="N20680">
            <v>226887</v>
          </cell>
        </row>
        <row r="20681">
          <cell r="M20681">
            <v>1</v>
          </cell>
          <cell r="N20681">
            <v>226887</v>
          </cell>
        </row>
        <row r="20682">
          <cell r="M20682">
            <v>1</v>
          </cell>
          <cell r="N20682">
            <v>226887</v>
          </cell>
        </row>
        <row r="20683">
          <cell r="M20683">
            <v>1</v>
          </cell>
          <cell r="N20683">
            <v>226887</v>
          </cell>
        </row>
        <row r="20684">
          <cell r="M20684">
            <v>1</v>
          </cell>
          <cell r="N20684">
            <v>226887</v>
          </cell>
        </row>
        <row r="20685">
          <cell r="M20685">
            <v>1</v>
          </cell>
          <cell r="N20685">
            <v>226887</v>
          </cell>
        </row>
        <row r="20686">
          <cell r="M20686">
            <v>1</v>
          </cell>
          <cell r="N20686">
            <v>226993</v>
          </cell>
        </row>
        <row r="20687">
          <cell r="M20687">
            <v>1</v>
          </cell>
          <cell r="N20687">
            <v>226993</v>
          </cell>
        </row>
        <row r="20688">
          <cell r="M20688">
            <v>1</v>
          </cell>
          <cell r="N20688">
            <v>226993</v>
          </cell>
        </row>
        <row r="20689">
          <cell r="M20689">
            <v>1</v>
          </cell>
          <cell r="N20689">
            <v>226993</v>
          </cell>
        </row>
        <row r="20690">
          <cell r="M20690">
            <v>1</v>
          </cell>
          <cell r="N20690">
            <v>226993</v>
          </cell>
        </row>
        <row r="20691">
          <cell r="M20691">
            <v>1</v>
          </cell>
          <cell r="N20691">
            <v>226993</v>
          </cell>
        </row>
        <row r="20692">
          <cell r="M20692">
            <v>1</v>
          </cell>
          <cell r="N20692">
            <v>226993</v>
          </cell>
        </row>
        <row r="20693">
          <cell r="M20693">
            <v>1</v>
          </cell>
          <cell r="N20693">
            <v>226993</v>
          </cell>
        </row>
        <row r="20694">
          <cell r="M20694">
            <v>1</v>
          </cell>
          <cell r="N20694">
            <v>227046</v>
          </cell>
        </row>
        <row r="20695">
          <cell r="M20695">
            <v>1</v>
          </cell>
          <cell r="N20695">
            <v>227046</v>
          </cell>
        </row>
        <row r="20696">
          <cell r="M20696">
            <v>1</v>
          </cell>
          <cell r="N20696">
            <v>227099</v>
          </cell>
        </row>
        <row r="20697">
          <cell r="M20697">
            <v>1</v>
          </cell>
          <cell r="N20697">
            <v>227099</v>
          </cell>
        </row>
        <row r="20698">
          <cell r="M20698">
            <v>1</v>
          </cell>
          <cell r="N20698">
            <v>227099</v>
          </cell>
        </row>
        <row r="20699">
          <cell r="M20699">
            <v>1</v>
          </cell>
          <cell r="N20699">
            <v>225664</v>
          </cell>
        </row>
        <row r="20700">
          <cell r="M20700">
            <v>1</v>
          </cell>
          <cell r="N20700">
            <v>225664</v>
          </cell>
        </row>
        <row r="20701">
          <cell r="M20701">
            <v>1</v>
          </cell>
          <cell r="N20701">
            <v>225664</v>
          </cell>
        </row>
        <row r="20702">
          <cell r="M20702">
            <v>1</v>
          </cell>
          <cell r="N20702">
            <v>225664</v>
          </cell>
        </row>
        <row r="20703">
          <cell r="M20703">
            <v>1</v>
          </cell>
          <cell r="N20703">
            <v>225664</v>
          </cell>
        </row>
        <row r="20704">
          <cell r="M20704">
            <v>1</v>
          </cell>
          <cell r="N20704">
            <v>225664</v>
          </cell>
        </row>
        <row r="20705">
          <cell r="M20705">
            <v>1</v>
          </cell>
          <cell r="N20705">
            <v>225664</v>
          </cell>
        </row>
        <row r="20706">
          <cell r="M20706">
            <v>1</v>
          </cell>
          <cell r="N20706">
            <v>225722</v>
          </cell>
        </row>
        <row r="20707">
          <cell r="M20707">
            <v>1</v>
          </cell>
          <cell r="N20707">
            <v>225722</v>
          </cell>
        </row>
        <row r="20708">
          <cell r="M20708">
            <v>1</v>
          </cell>
          <cell r="N20708">
            <v>225722</v>
          </cell>
        </row>
        <row r="20709">
          <cell r="M20709">
            <v>1</v>
          </cell>
          <cell r="N20709">
            <v>225782</v>
          </cell>
        </row>
        <row r="20710">
          <cell r="M20710">
            <v>1</v>
          </cell>
          <cell r="N20710">
            <v>225782</v>
          </cell>
        </row>
        <row r="20711">
          <cell r="M20711">
            <v>1</v>
          </cell>
          <cell r="N20711">
            <v>225782</v>
          </cell>
        </row>
        <row r="20712">
          <cell r="M20712">
            <v>1</v>
          </cell>
          <cell r="N20712">
            <v>225782</v>
          </cell>
        </row>
        <row r="20713">
          <cell r="M20713">
            <v>1</v>
          </cell>
          <cell r="N20713">
            <v>225854</v>
          </cell>
        </row>
        <row r="20714">
          <cell r="M20714">
            <v>1</v>
          </cell>
          <cell r="N20714">
            <v>225913</v>
          </cell>
        </row>
        <row r="20715">
          <cell r="M20715">
            <v>1</v>
          </cell>
          <cell r="N20715">
            <v>225913</v>
          </cell>
        </row>
        <row r="20716">
          <cell r="M20716">
            <v>1</v>
          </cell>
          <cell r="N20716">
            <v>226862</v>
          </cell>
        </row>
        <row r="20717">
          <cell r="M20717">
            <v>1</v>
          </cell>
          <cell r="N20717">
            <v>226862</v>
          </cell>
        </row>
        <row r="20718">
          <cell r="M20718">
            <v>1</v>
          </cell>
          <cell r="N20718">
            <v>226862</v>
          </cell>
        </row>
        <row r="20719">
          <cell r="M20719">
            <v>1</v>
          </cell>
          <cell r="N20719">
            <v>226862</v>
          </cell>
        </row>
        <row r="20720">
          <cell r="M20720">
            <v>1</v>
          </cell>
          <cell r="N20720">
            <v>226862</v>
          </cell>
        </row>
        <row r="20721">
          <cell r="M20721">
            <v>1</v>
          </cell>
          <cell r="N20721">
            <v>226974</v>
          </cell>
        </row>
        <row r="20722">
          <cell r="M20722">
            <v>1</v>
          </cell>
          <cell r="N20722">
            <v>226974</v>
          </cell>
        </row>
        <row r="20723">
          <cell r="M20723">
            <v>1</v>
          </cell>
          <cell r="N20723">
            <v>226974</v>
          </cell>
        </row>
        <row r="20724">
          <cell r="M20724">
            <v>1</v>
          </cell>
          <cell r="N20724">
            <v>226974</v>
          </cell>
        </row>
        <row r="20725">
          <cell r="M20725">
            <v>1</v>
          </cell>
          <cell r="N20725">
            <v>226974</v>
          </cell>
        </row>
        <row r="20726">
          <cell r="M20726">
            <v>1</v>
          </cell>
          <cell r="N20726">
            <v>226974</v>
          </cell>
        </row>
        <row r="20727">
          <cell r="M20727">
            <v>1</v>
          </cell>
          <cell r="N20727">
            <v>226974</v>
          </cell>
        </row>
        <row r="20728">
          <cell r="M20728">
            <v>1</v>
          </cell>
          <cell r="N20728">
            <v>227078</v>
          </cell>
        </row>
        <row r="20729">
          <cell r="M20729">
            <v>1</v>
          </cell>
          <cell r="N20729">
            <v>227078</v>
          </cell>
        </row>
        <row r="20730">
          <cell r="M20730">
            <v>1</v>
          </cell>
          <cell r="N20730">
            <v>227078</v>
          </cell>
        </row>
        <row r="20731">
          <cell r="M20731">
            <v>1</v>
          </cell>
          <cell r="N20731">
            <v>227078</v>
          </cell>
        </row>
        <row r="20732">
          <cell r="M20732">
            <v>1</v>
          </cell>
          <cell r="N20732">
            <v>227078</v>
          </cell>
        </row>
        <row r="20733">
          <cell r="M20733">
            <v>1</v>
          </cell>
          <cell r="N20733">
            <v>225668</v>
          </cell>
        </row>
        <row r="20734">
          <cell r="M20734">
            <v>1</v>
          </cell>
          <cell r="N20734">
            <v>225668</v>
          </cell>
        </row>
        <row r="20735">
          <cell r="M20735">
            <v>1</v>
          </cell>
          <cell r="N20735">
            <v>225668</v>
          </cell>
        </row>
        <row r="20736">
          <cell r="M20736">
            <v>1</v>
          </cell>
          <cell r="N20736">
            <v>225668</v>
          </cell>
        </row>
        <row r="20737">
          <cell r="M20737">
            <v>1</v>
          </cell>
          <cell r="N20737">
            <v>225724</v>
          </cell>
        </row>
        <row r="20738">
          <cell r="M20738">
            <v>1</v>
          </cell>
          <cell r="N20738">
            <v>225724</v>
          </cell>
        </row>
        <row r="20739">
          <cell r="M20739">
            <v>1</v>
          </cell>
          <cell r="N20739">
            <v>225783</v>
          </cell>
        </row>
        <row r="20740">
          <cell r="M20740">
            <v>1</v>
          </cell>
          <cell r="N20740">
            <v>225783</v>
          </cell>
        </row>
        <row r="20741">
          <cell r="M20741">
            <v>1</v>
          </cell>
          <cell r="N20741">
            <v>225783</v>
          </cell>
        </row>
        <row r="20742">
          <cell r="M20742">
            <v>1</v>
          </cell>
          <cell r="N20742">
            <v>225783</v>
          </cell>
        </row>
        <row r="20743">
          <cell r="M20743">
            <v>1</v>
          </cell>
          <cell r="N20743">
            <v>225857</v>
          </cell>
        </row>
        <row r="20744">
          <cell r="M20744">
            <v>1</v>
          </cell>
          <cell r="N20744">
            <v>226863</v>
          </cell>
        </row>
        <row r="20745">
          <cell r="M20745">
            <v>1</v>
          </cell>
          <cell r="N20745">
            <v>226863</v>
          </cell>
        </row>
        <row r="20746">
          <cell r="M20746">
            <v>1</v>
          </cell>
          <cell r="N20746">
            <v>226863</v>
          </cell>
        </row>
        <row r="20747">
          <cell r="M20747">
            <v>1</v>
          </cell>
          <cell r="N20747">
            <v>226924</v>
          </cell>
        </row>
        <row r="20748">
          <cell r="M20748">
            <v>1</v>
          </cell>
          <cell r="N20748">
            <v>226924</v>
          </cell>
        </row>
        <row r="20749">
          <cell r="M20749">
            <v>1</v>
          </cell>
          <cell r="N20749">
            <v>226975</v>
          </cell>
        </row>
        <row r="20750">
          <cell r="M20750">
            <v>1</v>
          </cell>
          <cell r="N20750">
            <v>226975</v>
          </cell>
        </row>
        <row r="20751">
          <cell r="M20751">
            <v>1</v>
          </cell>
          <cell r="N20751">
            <v>226975</v>
          </cell>
        </row>
        <row r="20752">
          <cell r="M20752">
            <v>1</v>
          </cell>
          <cell r="N20752">
            <v>227079</v>
          </cell>
        </row>
        <row r="20753">
          <cell r="M20753">
            <v>1</v>
          </cell>
          <cell r="N20753">
            <v>227079</v>
          </cell>
        </row>
        <row r="20754">
          <cell r="M20754">
            <v>1</v>
          </cell>
          <cell r="N20754">
            <v>227079</v>
          </cell>
        </row>
        <row r="20755">
          <cell r="M20755">
            <v>1</v>
          </cell>
          <cell r="N20755">
            <v>227079</v>
          </cell>
        </row>
        <row r="20756">
          <cell r="M20756">
            <v>1</v>
          </cell>
          <cell r="N20756">
            <v>225580</v>
          </cell>
        </row>
        <row r="20757">
          <cell r="M20757">
            <v>1</v>
          </cell>
          <cell r="N20757">
            <v>225580</v>
          </cell>
        </row>
        <row r="20758">
          <cell r="M20758">
            <v>1</v>
          </cell>
          <cell r="N20758">
            <v>225604</v>
          </cell>
        </row>
        <row r="20759">
          <cell r="M20759">
            <v>1</v>
          </cell>
          <cell r="N20759">
            <v>225604</v>
          </cell>
        </row>
        <row r="20760">
          <cell r="M20760">
            <v>1</v>
          </cell>
          <cell r="N20760">
            <v>225605</v>
          </cell>
        </row>
        <row r="20761">
          <cell r="M20761">
            <v>1</v>
          </cell>
          <cell r="N20761">
            <v>225605</v>
          </cell>
        </row>
        <row r="20762">
          <cell r="M20762">
            <v>1</v>
          </cell>
          <cell r="N20762">
            <v>225605</v>
          </cell>
        </row>
        <row r="20763">
          <cell r="M20763">
            <v>1</v>
          </cell>
          <cell r="N20763">
            <v>225666</v>
          </cell>
        </row>
        <row r="20764">
          <cell r="M20764">
            <v>1</v>
          </cell>
          <cell r="N20764">
            <v>225666</v>
          </cell>
        </row>
        <row r="20765">
          <cell r="M20765">
            <v>1</v>
          </cell>
          <cell r="N20765">
            <v>225666</v>
          </cell>
        </row>
        <row r="20766">
          <cell r="M20766">
            <v>1</v>
          </cell>
          <cell r="N20766">
            <v>225666</v>
          </cell>
        </row>
        <row r="20767">
          <cell r="M20767">
            <v>1</v>
          </cell>
          <cell r="N20767">
            <v>225666</v>
          </cell>
        </row>
        <row r="20768">
          <cell r="M20768">
            <v>1</v>
          </cell>
          <cell r="N20768">
            <v>225666</v>
          </cell>
        </row>
        <row r="20769">
          <cell r="M20769">
            <v>1</v>
          </cell>
          <cell r="N20769">
            <v>225725</v>
          </cell>
        </row>
        <row r="20770">
          <cell r="M20770">
            <v>1</v>
          </cell>
          <cell r="N20770">
            <v>225725</v>
          </cell>
        </row>
        <row r="20771">
          <cell r="M20771">
            <v>1</v>
          </cell>
          <cell r="N20771">
            <v>225725</v>
          </cell>
        </row>
        <row r="20772">
          <cell r="M20772">
            <v>1</v>
          </cell>
          <cell r="N20772">
            <v>225725</v>
          </cell>
        </row>
        <row r="20773">
          <cell r="M20773">
            <v>1</v>
          </cell>
          <cell r="N20773">
            <v>225784</v>
          </cell>
        </row>
        <row r="20774">
          <cell r="M20774">
            <v>1</v>
          </cell>
          <cell r="N20774">
            <v>225784</v>
          </cell>
        </row>
        <row r="20775">
          <cell r="M20775">
            <v>1</v>
          </cell>
          <cell r="N20775">
            <v>225784</v>
          </cell>
        </row>
        <row r="20776">
          <cell r="M20776">
            <v>1</v>
          </cell>
          <cell r="N20776">
            <v>225784</v>
          </cell>
        </row>
        <row r="20777">
          <cell r="M20777">
            <v>1</v>
          </cell>
          <cell r="N20777">
            <v>225784</v>
          </cell>
        </row>
        <row r="20778">
          <cell r="M20778">
            <v>1</v>
          </cell>
          <cell r="N20778">
            <v>225784</v>
          </cell>
        </row>
        <row r="20779">
          <cell r="M20779">
            <v>1</v>
          </cell>
          <cell r="N20779">
            <v>225855</v>
          </cell>
        </row>
        <row r="20780">
          <cell r="M20780">
            <v>1</v>
          </cell>
          <cell r="N20780">
            <v>225915</v>
          </cell>
        </row>
        <row r="20781">
          <cell r="M20781">
            <v>1</v>
          </cell>
          <cell r="N20781">
            <v>225915</v>
          </cell>
        </row>
        <row r="20782">
          <cell r="M20782">
            <v>1</v>
          </cell>
          <cell r="N20782">
            <v>226864</v>
          </cell>
        </row>
        <row r="20783">
          <cell r="M20783">
            <v>1</v>
          </cell>
          <cell r="N20783">
            <v>226976</v>
          </cell>
        </row>
        <row r="20784">
          <cell r="M20784">
            <v>1</v>
          </cell>
          <cell r="N20784">
            <v>226976</v>
          </cell>
        </row>
        <row r="20785">
          <cell r="M20785">
            <v>1</v>
          </cell>
          <cell r="N20785">
            <v>226976</v>
          </cell>
        </row>
        <row r="20786">
          <cell r="M20786">
            <v>1</v>
          </cell>
          <cell r="N20786">
            <v>227080</v>
          </cell>
        </row>
        <row r="20787">
          <cell r="M20787">
            <v>1</v>
          </cell>
          <cell r="N20787">
            <v>227080</v>
          </cell>
        </row>
        <row r="20788">
          <cell r="M20788">
            <v>1</v>
          </cell>
          <cell r="N20788">
            <v>227080</v>
          </cell>
        </row>
        <row r="20789">
          <cell r="M20789">
            <v>1</v>
          </cell>
          <cell r="N20789">
            <v>225646</v>
          </cell>
        </row>
        <row r="20790">
          <cell r="M20790">
            <v>1</v>
          </cell>
          <cell r="N20790">
            <v>225646</v>
          </cell>
        </row>
        <row r="20791">
          <cell r="M20791">
            <v>1</v>
          </cell>
          <cell r="N20791">
            <v>225646</v>
          </cell>
        </row>
        <row r="20792">
          <cell r="M20792">
            <v>1</v>
          </cell>
          <cell r="N20792">
            <v>225646</v>
          </cell>
        </row>
        <row r="20793">
          <cell r="M20793">
            <v>1</v>
          </cell>
          <cell r="N20793">
            <v>225939</v>
          </cell>
        </row>
        <row r="20794">
          <cell r="M20794">
            <v>1</v>
          </cell>
          <cell r="N20794" t="str">
            <v>-</v>
          </cell>
        </row>
        <row r="20795">
          <cell r="M20795">
            <v>1</v>
          </cell>
          <cell r="N20795" t="str">
            <v>-</v>
          </cell>
        </row>
        <row r="20796">
          <cell r="M20796">
            <v>1</v>
          </cell>
          <cell r="N20796" t="str">
            <v>-</v>
          </cell>
        </row>
        <row r="20797">
          <cell r="M20797">
            <v>1</v>
          </cell>
          <cell r="N20797" t="str">
            <v>-</v>
          </cell>
        </row>
        <row r="20798">
          <cell r="M20798">
            <v>1</v>
          </cell>
          <cell r="N20798" t="str">
            <v>-</v>
          </cell>
        </row>
        <row r="20799">
          <cell r="M20799">
            <v>1</v>
          </cell>
          <cell r="N20799" t="str">
            <v>-</v>
          </cell>
        </row>
        <row r="20800">
          <cell r="M20800">
            <v>1</v>
          </cell>
          <cell r="N20800" t="str">
            <v>-</v>
          </cell>
        </row>
        <row r="20801">
          <cell r="M20801">
            <v>1</v>
          </cell>
          <cell r="N20801">
            <v>225597</v>
          </cell>
        </row>
        <row r="20802">
          <cell r="M20802">
            <v>1</v>
          </cell>
          <cell r="N20802">
            <v>225597</v>
          </cell>
        </row>
        <row r="20803">
          <cell r="M20803">
            <v>1</v>
          </cell>
          <cell r="N20803">
            <v>225597</v>
          </cell>
        </row>
        <row r="20804">
          <cell r="M20804">
            <v>1</v>
          </cell>
          <cell r="N20804">
            <v>225597</v>
          </cell>
        </row>
        <row r="20805">
          <cell r="M20805">
            <v>1</v>
          </cell>
          <cell r="N20805">
            <v>225644</v>
          </cell>
        </row>
        <row r="20806">
          <cell r="M20806">
            <v>1</v>
          </cell>
          <cell r="N20806">
            <v>225644</v>
          </cell>
        </row>
        <row r="20807">
          <cell r="M20807">
            <v>1</v>
          </cell>
          <cell r="N20807">
            <v>225644</v>
          </cell>
        </row>
        <row r="20808">
          <cell r="M20808">
            <v>1</v>
          </cell>
          <cell r="N20808">
            <v>225644</v>
          </cell>
        </row>
        <row r="20809">
          <cell r="M20809">
            <v>1</v>
          </cell>
          <cell r="N20809">
            <v>225735</v>
          </cell>
        </row>
        <row r="20810">
          <cell r="M20810">
            <v>1</v>
          </cell>
          <cell r="N20810">
            <v>225907</v>
          </cell>
        </row>
        <row r="20811">
          <cell r="M20811">
            <v>1</v>
          </cell>
          <cell r="N20811">
            <v>225907</v>
          </cell>
        </row>
        <row r="20812">
          <cell r="M20812">
            <v>1</v>
          </cell>
          <cell r="N20812">
            <v>226851</v>
          </cell>
        </row>
        <row r="20813">
          <cell r="M20813">
            <v>1</v>
          </cell>
          <cell r="N20813">
            <v>226851</v>
          </cell>
        </row>
        <row r="20814">
          <cell r="M20814">
            <v>1</v>
          </cell>
          <cell r="N20814">
            <v>226851</v>
          </cell>
        </row>
        <row r="20815">
          <cell r="M20815">
            <v>1</v>
          </cell>
          <cell r="N20815">
            <v>226851</v>
          </cell>
        </row>
        <row r="20816">
          <cell r="M20816">
            <v>1</v>
          </cell>
          <cell r="N20816">
            <v>226851</v>
          </cell>
        </row>
        <row r="20817">
          <cell r="M20817">
            <v>1</v>
          </cell>
          <cell r="N20817">
            <v>226894</v>
          </cell>
        </row>
        <row r="20818">
          <cell r="M20818">
            <v>1</v>
          </cell>
          <cell r="N20818">
            <v>226894</v>
          </cell>
        </row>
        <row r="20819">
          <cell r="M20819">
            <v>1</v>
          </cell>
          <cell r="N20819">
            <v>226894</v>
          </cell>
        </row>
        <row r="20820">
          <cell r="M20820">
            <v>1</v>
          </cell>
          <cell r="N20820">
            <v>226894</v>
          </cell>
        </row>
        <row r="20821">
          <cell r="M20821">
            <v>1</v>
          </cell>
          <cell r="N20821">
            <v>226894</v>
          </cell>
        </row>
        <row r="20822">
          <cell r="M20822">
            <v>1</v>
          </cell>
          <cell r="N20822">
            <v>226894</v>
          </cell>
        </row>
        <row r="20823">
          <cell r="M20823">
            <v>1</v>
          </cell>
          <cell r="N20823">
            <v>226894</v>
          </cell>
        </row>
        <row r="20824">
          <cell r="M20824">
            <v>1</v>
          </cell>
          <cell r="N20824">
            <v>226894</v>
          </cell>
        </row>
        <row r="20825">
          <cell r="M20825">
            <v>1</v>
          </cell>
          <cell r="N20825">
            <v>226894</v>
          </cell>
        </row>
        <row r="20826">
          <cell r="M20826">
            <v>1</v>
          </cell>
          <cell r="N20826">
            <v>226919</v>
          </cell>
        </row>
        <row r="20827">
          <cell r="M20827">
            <v>1</v>
          </cell>
          <cell r="N20827">
            <v>226919</v>
          </cell>
        </row>
        <row r="20828">
          <cell r="M20828">
            <v>1</v>
          </cell>
          <cell r="N20828">
            <v>226964</v>
          </cell>
        </row>
        <row r="20829">
          <cell r="M20829">
            <v>1</v>
          </cell>
          <cell r="N20829">
            <v>226964</v>
          </cell>
        </row>
        <row r="20830">
          <cell r="M20830">
            <v>1</v>
          </cell>
          <cell r="N20830">
            <v>226964</v>
          </cell>
        </row>
        <row r="20831">
          <cell r="M20831">
            <v>1</v>
          </cell>
          <cell r="N20831">
            <v>226964</v>
          </cell>
        </row>
        <row r="20832">
          <cell r="M20832">
            <v>1</v>
          </cell>
          <cell r="N20832">
            <v>227066</v>
          </cell>
        </row>
        <row r="20833">
          <cell r="M20833">
            <v>1</v>
          </cell>
          <cell r="N20833" t="str">
            <v>-</v>
          </cell>
        </row>
        <row r="20834">
          <cell r="M20834">
            <v>1</v>
          </cell>
          <cell r="N20834" t="str">
            <v>-</v>
          </cell>
        </row>
        <row r="20835">
          <cell r="M20835">
            <v>1</v>
          </cell>
          <cell r="N20835" t="str">
            <v>-</v>
          </cell>
        </row>
        <row r="20836">
          <cell r="M20836">
            <v>2</v>
          </cell>
          <cell r="N20836" t="str">
            <v>-</v>
          </cell>
        </row>
        <row r="20837">
          <cell r="M20837">
            <v>1</v>
          </cell>
          <cell r="N20837">
            <v>225649</v>
          </cell>
        </row>
        <row r="20838">
          <cell r="M20838">
            <v>1</v>
          </cell>
          <cell r="N20838">
            <v>225649</v>
          </cell>
        </row>
        <row r="20839">
          <cell r="M20839">
            <v>1</v>
          </cell>
          <cell r="N20839">
            <v>225649</v>
          </cell>
        </row>
        <row r="20840">
          <cell r="M20840">
            <v>1</v>
          </cell>
          <cell r="N20840">
            <v>225649</v>
          </cell>
        </row>
        <row r="20841">
          <cell r="M20841">
            <v>1</v>
          </cell>
          <cell r="N20841">
            <v>225696</v>
          </cell>
        </row>
        <row r="20842">
          <cell r="M20842">
            <v>1</v>
          </cell>
          <cell r="N20842">
            <v>225696</v>
          </cell>
        </row>
        <row r="20843">
          <cell r="M20843">
            <v>1</v>
          </cell>
          <cell r="N20843">
            <v>225696</v>
          </cell>
        </row>
        <row r="20844">
          <cell r="M20844">
            <v>2</v>
          </cell>
          <cell r="N20844">
            <v>225704</v>
          </cell>
        </row>
        <row r="20845">
          <cell r="M20845">
            <v>2</v>
          </cell>
          <cell r="N20845">
            <v>225704</v>
          </cell>
        </row>
        <row r="20846">
          <cell r="M20846">
            <v>2</v>
          </cell>
          <cell r="N20846">
            <v>225704</v>
          </cell>
        </row>
        <row r="20847">
          <cell r="M20847">
            <v>2</v>
          </cell>
          <cell r="N20847">
            <v>225704</v>
          </cell>
        </row>
        <row r="20848">
          <cell r="M20848">
            <v>2</v>
          </cell>
          <cell r="N20848">
            <v>225704</v>
          </cell>
        </row>
        <row r="20849">
          <cell r="M20849">
            <v>2</v>
          </cell>
          <cell r="N20849">
            <v>225705</v>
          </cell>
        </row>
        <row r="20850">
          <cell r="M20850">
            <v>2</v>
          </cell>
          <cell r="N20850">
            <v>225705</v>
          </cell>
        </row>
        <row r="20851">
          <cell r="M20851">
            <v>2</v>
          </cell>
          <cell r="N20851">
            <v>225705</v>
          </cell>
        </row>
        <row r="20852">
          <cell r="M20852">
            <v>2</v>
          </cell>
          <cell r="N20852">
            <v>225705</v>
          </cell>
        </row>
        <row r="20853">
          <cell r="M20853">
            <v>2</v>
          </cell>
          <cell r="N20853">
            <v>225905</v>
          </cell>
        </row>
        <row r="20854">
          <cell r="M20854">
            <v>1</v>
          </cell>
          <cell r="N20854">
            <v>226852</v>
          </cell>
        </row>
        <row r="20855">
          <cell r="M20855">
            <v>1</v>
          </cell>
          <cell r="N20855">
            <v>226920</v>
          </cell>
        </row>
        <row r="20856">
          <cell r="M20856">
            <v>1</v>
          </cell>
          <cell r="N20856">
            <v>226920</v>
          </cell>
        </row>
        <row r="20857">
          <cell r="M20857">
            <v>1</v>
          </cell>
          <cell r="N20857">
            <v>226920</v>
          </cell>
        </row>
        <row r="20858">
          <cell r="M20858">
            <v>1</v>
          </cell>
          <cell r="N20858">
            <v>226995</v>
          </cell>
        </row>
        <row r="20859">
          <cell r="M20859">
            <v>1</v>
          </cell>
          <cell r="N20859">
            <v>226995</v>
          </cell>
        </row>
        <row r="20860">
          <cell r="M20860">
            <v>1</v>
          </cell>
          <cell r="N20860">
            <v>226995</v>
          </cell>
        </row>
        <row r="20861">
          <cell r="M20861">
            <v>1</v>
          </cell>
          <cell r="N20861">
            <v>226995</v>
          </cell>
        </row>
        <row r="20862">
          <cell r="M20862">
            <v>1</v>
          </cell>
          <cell r="N20862">
            <v>226995</v>
          </cell>
        </row>
        <row r="20863">
          <cell r="M20863">
            <v>1</v>
          </cell>
          <cell r="N20863">
            <v>226995</v>
          </cell>
        </row>
        <row r="20864">
          <cell r="M20864">
            <v>1</v>
          </cell>
          <cell r="N20864">
            <v>227067</v>
          </cell>
        </row>
        <row r="20865">
          <cell r="M20865">
            <v>1</v>
          </cell>
          <cell r="N20865">
            <v>227067</v>
          </cell>
        </row>
        <row r="20866">
          <cell r="M20866">
            <v>1</v>
          </cell>
          <cell r="N20866">
            <v>227067</v>
          </cell>
        </row>
        <row r="20867">
          <cell r="M20867">
            <v>1</v>
          </cell>
          <cell r="N20867">
            <v>227098</v>
          </cell>
        </row>
        <row r="20868">
          <cell r="M20868">
            <v>1</v>
          </cell>
          <cell r="N20868">
            <v>227098</v>
          </cell>
        </row>
        <row r="20869">
          <cell r="M20869">
            <v>1</v>
          </cell>
          <cell r="N20869">
            <v>227098</v>
          </cell>
        </row>
        <row r="20870">
          <cell r="M20870">
            <v>1</v>
          </cell>
          <cell r="N20870">
            <v>227098</v>
          </cell>
        </row>
        <row r="20871">
          <cell r="M20871">
            <v>1</v>
          </cell>
          <cell r="N20871">
            <v>227098</v>
          </cell>
        </row>
        <row r="20872">
          <cell r="M20872">
            <v>1</v>
          </cell>
          <cell r="N20872" t="str">
            <v>-</v>
          </cell>
        </row>
        <row r="20873">
          <cell r="M20873">
            <v>1</v>
          </cell>
          <cell r="N20873" t="str">
            <v>-</v>
          </cell>
        </row>
        <row r="20874">
          <cell r="M20874">
            <v>1</v>
          </cell>
          <cell r="N20874" t="str">
            <v>-</v>
          </cell>
        </row>
        <row r="20875">
          <cell r="M20875">
            <v>1</v>
          </cell>
          <cell r="N20875">
            <v>225654</v>
          </cell>
        </row>
        <row r="20876">
          <cell r="M20876">
            <v>1</v>
          </cell>
          <cell r="N20876">
            <v>225654</v>
          </cell>
        </row>
        <row r="20877">
          <cell r="M20877">
            <v>1</v>
          </cell>
          <cell r="N20877">
            <v>225654</v>
          </cell>
        </row>
        <row r="20878">
          <cell r="M20878">
            <v>1</v>
          </cell>
          <cell r="N20878">
            <v>225711</v>
          </cell>
        </row>
        <row r="20879">
          <cell r="M20879">
            <v>1</v>
          </cell>
          <cell r="N20879">
            <v>225711</v>
          </cell>
        </row>
        <row r="20880">
          <cell r="M20880">
            <v>1</v>
          </cell>
          <cell r="N20880">
            <v>225739</v>
          </cell>
        </row>
        <row r="20881">
          <cell r="M20881">
            <v>1</v>
          </cell>
          <cell r="N20881">
            <v>225739</v>
          </cell>
        </row>
        <row r="20882">
          <cell r="M20882">
            <v>1</v>
          </cell>
          <cell r="N20882">
            <v>225739</v>
          </cell>
        </row>
        <row r="20883">
          <cell r="M20883">
            <v>1</v>
          </cell>
          <cell r="N20883">
            <v>225739</v>
          </cell>
        </row>
        <row r="20884">
          <cell r="M20884">
            <v>1</v>
          </cell>
          <cell r="N20884">
            <v>225739</v>
          </cell>
        </row>
        <row r="20885">
          <cell r="M20885">
            <v>1</v>
          </cell>
          <cell r="N20885">
            <v>225739</v>
          </cell>
        </row>
        <row r="20886">
          <cell r="M20886">
            <v>1</v>
          </cell>
          <cell r="N20886">
            <v>225774</v>
          </cell>
        </row>
        <row r="20887">
          <cell r="M20887">
            <v>1</v>
          </cell>
          <cell r="N20887">
            <v>225774</v>
          </cell>
        </row>
        <row r="20888">
          <cell r="M20888">
            <v>1</v>
          </cell>
          <cell r="N20888">
            <v>225774</v>
          </cell>
        </row>
        <row r="20889">
          <cell r="M20889">
            <v>1</v>
          </cell>
          <cell r="N20889">
            <v>225774</v>
          </cell>
        </row>
        <row r="20890">
          <cell r="M20890">
            <v>1</v>
          </cell>
          <cell r="N20890">
            <v>225774</v>
          </cell>
        </row>
        <row r="20891">
          <cell r="M20891">
            <v>1</v>
          </cell>
          <cell r="N20891">
            <v>225774</v>
          </cell>
        </row>
        <row r="20892">
          <cell r="M20892">
            <v>1</v>
          </cell>
          <cell r="N20892">
            <v>225774</v>
          </cell>
        </row>
        <row r="20893">
          <cell r="M20893">
            <v>1</v>
          </cell>
          <cell r="N20893">
            <v>225862</v>
          </cell>
        </row>
        <row r="20894">
          <cell r="M20894">
            <v>1</v>
          </cell>
          <cell r="N20894">
            <v>225862</v>
          </cell>
        </row>
        <row r="20895">
          <cell r="M20895">
            <v>1</v>
          </cell>
          <cell r="N20895">
            <v>225862</v>
          </cell>
        </row>
        <row r="20896">
          <cell r="M20896">
            <v>1</v>
          </cell>
          <cell r="N20896">
            <v>226853</v>
          </cell>
        </row>
        <row r="20897">
          <cell r="M20897">
            <v>1</v>
          </cell>
          <cell r="N20897">
            <v>226853</v>
          </cell>
        </row>
        <row r="20898">
          <cell r="M20898">
            <v>1</v>
          </cell>
          <cell r="N20898">
            <v>226853</v>
          </cell>
        </row>
        <row r="20899">
          <cell r="M20899">
            <v>1</v>
          </cell>
          <cell r="N20899">
            <v>226853</v>
          </cell>
        </row>
        <row r="20900">
          <cell r="M20900">
            <v>1</v>
          </cell>
          <cell r="N20900">
            <v>226853</v>
          </cell>
        </row>
        <row r="20901">
          <cell r="M20901">
            <v>1</v>
          </cell>
          <cell r="N20901">
            <v>226853</v>
          </cell>
        </row>
        <row r="20902">
          <cell r="M20902">
            <v>1</v>
          </cell>
          <cell r="N20902">
            <v>226853</v>
          </cell>
        </row>
        <row r="20903">
          <cell r="M20903">
            <v>1</v>
          </cell>
          <cell r="N20903">
            <v>226853</v>
          </cell>
        </row>
        <row r="20904">
          <cell r="M20904">
            <v>1</v>
          </cell>
          <cell r="N20904">
            <v>226898</v>
          </cell>
        </row>
        <row r="20905">
          <cell r="M20905">
            <v>1</v>
          </cell>
          <cell r="N20905">
            <v>226898</v>
          </cell>
        </row>
        <row r="20906">
          <cell r="M20906">
            <v>1</v>
          </cell>
          <cell r="N20906">
            <v>226898</v>
          </cell>
        </row>
        <row r="20907">
          <cell r="M20907">
            <v>1</v>
          </cell>
          <cell r="N20907">
            <v>226898</v>
          </cell>
        </row>
        <row r="20908">
          <cell r="M20908">
            <v>1</v>
          </cell>
          <cell r="N20908">
            <v>226898</v>
          </cell>
        </row>
        <row r="20909">
          <cell r="M20909">
            <v>1</v>
          </cell>
          <cell r="N20909">
            <v>226921</v>
          </cell>
        </row>
        <row r="20910">
          <cell r="M20910">
            <v>1</v>
          </cell>
          <cell r="N20910">
            <v>226921</v>
          </cell>
        </row>
        <row r="20911">
          <cell r="M20911">
            <v>1</v>
          </cell>
          <cell r="N20911">
            <v>226921</v>
          </cell>
        </row>
        <row r="20912">
          <cell r="M20912">
            <v>1</v>
          </cell>
          <cell r="N20912">
            <v>226921</v>
          </cell>
        </row>
        <row r="20913">
          <cell r="M20913">
            <v>1</v>
          </cell>
          <cell r="N20913">
            <v>226921</v>
          </cell>
        </row>
        <row r="20914">
          <cell r="M20914">
            <v>1</v>
          </cell>
          <cell r="N20914">
            <v>226921</v>
          </cell>
        </row>
        <row r="20915">
          <cell r="M20915">
            <v>1</v>
          </cell>
          <cell r="N20915">
            <v>226921</v>
          </cell>
        </row>
        <row r="20916">
          <cell r="M20916">
            <v>1</v>
          </cell>
          <cell r="N20916">
            <v>226965</v>
          </cell>
        </row>
        <row r="20917">
          <cell r="M20917">
            <v>1</v>
          </cell>
          <cell r="N20917">
            <v>226965</v>
          </cell>
        </row>
        <row r="20918">
          <cell r="M20918">
            <v>1</v>
          </cell>
          <cell r="N20918">
            <v>226965</v>
          </cell>
        </row>
        <row r="20919">
          <cell r="M20919">
            <v>1</v>
          </cell>
          <cell r="N20919">
            <v>226965</v>
          </cell>
        </row>
        <row r="20920">
          <cell r="M20920">
            <v>1</v>
          </cell>
          <cell r="N20920">
            <v>226965</v>
          </cell>
        </row>
        <row r="20921">
          <cell r="M20921">
            <v>1</v>
          </cell>
          <cell r="N20921">
            <v>227068</v>
          </cell>
        </row>
        <row r="20922">
          <cell r="M20922">
            <v>1</v>
          </cell>
          <cell r="N20922">
            <v>227068</v>
          </cell>
        </row>
        <row r="20923">
          <cell r="M20923">
            <v>2</v>
          </cell>
          <cell r="N20923" t="str">
            <v>-</v>
          </cell>
        </row>
        <row r="20924">
          <cell r="M20924">
            <v>1</v>
          </cell>
          <cell r="N20924">
            <v>225651</v>
          </cell>
        </row>
        <row r="20925">
          <cell r="M20925">
            <v>1</v>
          </cell>
          <cell r="N20925">
            <v>225651</v>
          </cell>
        </row>
        <row r="20926">
          <cell r="M20926">
            <v>1</v>
          </cell>
          <cell r="N20926">
            <v>225651</v>
          </cell>
        </row>
        <row r="20927">
          <cell r="M20927">
            <v>1</v>
          </cell>
          <cell r="N20927">
            <v>225651</v>
          </cell>
        </row>
        <row r="20928">
          <cell r="M20928">
            <v>1</v>
          </cell>
          <cell r="N20928">
            <v>225651</v>
          </cell>
        </row>
        <row r="20929">
          <cell r="M20929">
            <v>1</v>
          </cell>
          <cell r="N20929">
            <v>225713</v>
          </cell>
        </row>
        <row r="20930">
          <cell r="M20930">
            <v>1</v>
          </cell>
          <cell r="N20930">
            <v>225713</v>
          </cell>
        </row>
        <row r="20931">
          <cell r="M20931">
            <v>1</v>
          </cell>
          <cell r="N20931">
            <v>225713</v>
          </cell>
        </row>
        <row r="20932">
          <cell r="M20932">
            <v>1</v>
          </cell>
          <cell r="N20932">
            <v>225713</v>
          </cell>
        </row>
        <row r="20933">
          <cell r="M20933">
            <v>1</v>
          </cell>
          <cell r="N20933">
            <v>225713</v>
          </cell>
        </row>
        <row r="20934">
          <cell r="M20934">
            <v>1</v>
          </cell>
          <cell r="N20934">
            <v>225713</v>
          </cell>
        </row>
        <row r="20935">
          <cell r="M20935">
            <v>1</v>
          </cell>
          <cell r="N20935">
            <v>225775</v>
          </cell>
        </row>
        <row r="20936">
          <cell r="M20936">
            <v>1</v>
          </cell>
          <cell r="N20936">
            <v>225775</v>
          </cell>
        </row>
        <row r="20937">
          <cell r="M20937">
            <v>1</v>
          </cell>
          <cell r="N20937">
            <v>225775</v>
          </cell>
        </row>
        <row r="20938">
          <cell r="M20938">
            <v>1</v>
          </cell>
          <cell r="N20938">
            <v>225775</v>
          </cell>
        </row>
        <row r="20939">
          <cell r="M20939">
            <v>1</v>
          </cell>
          <cell r="N20939">
            <v>225775</v>
          </cell>
        </row>
        <row r="20940">
          <cell r="M20940">
            <v>1</v>
          </cell>
          <cell r="N20940">
            <v>225775</v>
          </cell>
        </row>
        <row r="20941">
          <cell r="M20941">
            <v>1</v>
          </cell>
          <cell r="N20941">
            <v>225775</v>
          </cell>
        </row>
        <row r="20942">
          <cell r="M20942">
            <v>1</v>
          </cell>
          <cell r="N20942">
            <v>225775</v>
          </cell>
        </row>
        <row r="20943">
          <cell r="M20943">
            <v>1</v>
          </cell>
          <cell r="N20943">
            <v>225775</v>
          </cell>
        </row>
        <row r="20944">
          <cell r="M20944">
            <v>1</v>
          </cell>
          <cell r="N20944">
            <v>225775</v>
          </cell>
        </row>
        <row r="20945">
          <cell r="M20945">
            <v>1</v>
          </cell>
          <cell r="N20945">
            <v>225775</v>
          </cell>
        </row>
        <row r="20946">
          <cell r="M20946">
            <v>1</v>
          </cell>
          <cell r="N20946">
            <v>225775</v>
          </cell>
        </row>
        <row r="20947">
          <cell r="M20947">
            <v>1</v>
          </cell>
          <cell r="N20947">
            <v>225859</v>
          </cell>
        </row>
        <row r="20948">
          <cell r="M20948">
            <v>1</v>
          </cell>
          <cell r="N20948">
            <v>225859</v>
          </cell>
        </row>
        <row r="20949">
          <cell r="M20949">
            <v>1</v>
          </cell>
          <cell r="N20949">
            <v>225859</v>
          </cell>
        </row>
        <row r="20950">
          <cell r="M20950">
            <v>1</v>
          </cell>
          <cell r="N20950">
            <v>225859</v>
          </cell>
        </row>
        <row r="20951">
          <cell r="M20951">
            <v>1</v>
          </cell>
          <cell r="N20951">
            <v>225859</v>
          </cell>
        </row>
        <row r="20952">
          <cell r="M20952">
            <v>1</v>
          </cell>
          <cell r="N20952">
            <v>225859</v>
          </cell>
        </row>
        <row r="20953">
          <cell r="M20953">
            <v>1</v>
          </cell>
          <cell r="N20953">
            <v>225859</v>
          </cell>
        </row>
        <row r="20954">
          <cell r="M20954">
            <v>1</v>
          </cell>
          <cell r="N20954">
            <v>226854</v>
          </cell>
        </row>
        <row r="20955">
          <cell r="M20955">
            <v>1</v>
          </cell>
          <cell r="N20955">
            <v>226854</v>
          </cell>
        </row>
        <row r="20956">
          <cell r="M20956">
            <v>1</v>
          </cell>
          <cell r="N20956">
            <v>226854</v>
          </cell>
        </row>
        <row r="20957">
          <cell r="M20957">
            <v>1</v>
          </cell>
          <cell r="N20957">
            <v>226854</v>
          </cell>
        </row>
        <row r="20958">
          <cell r="M20958">
            <v>1</v>
          </cell>
          <cell r="N20958">
            <v>226854</v>
          </cell>
        </row>
        <row r="20959">
          <cell r="M20959">
            <v>1</v>
          </cell>
          <cell r="N20959">
            <v>226896</v>
          </cell>
        </row>
        <row r="20960">
          <cell r="M20960">
            <v>1</v>
          </cell>
          <cell r="N20960">
            <v>226896</v>
          </cell>
        </row>
        <row r="20961">
          <cell r="M20961">
            <v>1</v>
          </cell>
          <cell r="N20961">
            <v>226896</v>
          </cell>
        </row>
        <row r="20962">
          <cell r="M20962">
            <v>1</v>
          </cell>
          <cell r="N20962">
            <v>226896</v>
          </cell>
        </row>
        <row r="20963">
          <cell r="M20963">
            <v>1</v>
          </cell>
          <cell r="N20963">
            <v>226896</v>
          </cell>
        </row>
        <row r="20964">
          <cell r="M20964">
            <v>1</v>
          </cell>
          <cell r="N20964">
            <v>226896</v>
          </cell>
        </row>
        <row r="20965">
          <cell r="M20965">
            <v>1</v>
          </cell>
          <cell r="N20965">
            <v>226896</v>
          </cell>
        </row>
        <row r="20966">
          <cell r="M20966">
            <v>1</v>
          </cell>
          <cell r="N20966">
            <v>226896</v>
          </cell>
        </row>
        <row r="20967">
          <cell r="M20967">
            <v>1</v>
          </cell>
          <cell r="N20967">
            <v>226896</v>
          </cell>
        </row>
        <row r="20968">
          <cell r="M20968">
            <v>1</v>
          </cell>
          <cell r="N20968">
            <v>226966</v>
          </cell>
        </row>
        <row r="20969">
          <cell r="M20969">
            <v>1</v>
          </cell>
          <cell r="N20969">
            <v>226966</v>
          </cell>
        </row>
        <row r="20970">
          <cell r="M20970">
            <v>1</v>
          </cell>
          <cell r="N20970">
            <v>226966</v>
          </cell>
        </row>
        <row r="20971">
          <cell r="M20971">
            <v>1</v>
          </cell>
          <cell r="N20971">
            <v>227069</v>
          </cell>
        </row>
        <row r="20972">
          <cell r="M20972">
            <v>1</v>
          </cell>
          <cell r="N20972">
            <v>227069</v>
          </cell>
        </row>
        <row r="20973">
          <cell r="M20973">
            <v>1</v>
          </cell>
          <cell r="N20973">
            <v>227157</v>
          </cell>
        </row>
        <row r="20974">
          <cell r="M20974">
            <v>1</v>
          </cell>
          <cell r="N20974">
            <v>227157</v>
          </cell>
        </row>
        <row r="20975">
          <cell r="M20975">
            <v>1</v>
          </cell>
          <cell r="N20975" t="str">
            <v>-</v>
          </cell>
        </row>
        <row r="20976">
          <cell r="M20976">
            <v>1</v>
          </cell>
          <cell r="N20976">
            <v>225653</v>
          </cell>
        </row>
        <row r="20977">
          <cell r="M20977">
            <v>1</v>
          </cell>
          <cell r="N20977">
            <v>225653</v>
          </cell>
        </row>
        <row r="20978">
          <cell r="M20978">
            <v>1</v>
          </cell>
          <cell r="N20978">
            <v>225653</v>
          </cell>
        </row>
        <row r="20979">
          <cell r="M20979">
            <v>1</v>
          </cell>
          <cell r="N20979">
            <v>225653</v>
          </cell>
        </row>
        <row r="20980">
          <cell r="M20980">
            <v>1</v>
          </cell>
          <cell r="N20980">
            <v>225653</v>
          </cell>
        </row>
        <row r="20981">
          <cell r="M20981">
            <v>1</v>
          </cell>
          <cell r="N20981">
            <v>225715</v>
          </cell>
        </row>
        <row r="20982">
          <cell r="M20982">
            <v>1</v>
          </cell>
          <cell r="N20982">
            <v>225715</v>
          </cell>
        </row>
        <row r="20983">
          <cell r="M20983">
            <v>1</v>
          </cell>
          <cell r="N20983">
            <v>225715</v>
          </cell>
        </row>
        <row r="20984">
          <cell r="M20984">
            <v>1</v>
          </cell>
          <cell r="N20984">
            <v>225737</v>
          </cell>
        </row>
        <row r="20985">
          <cell r="M20985">
            <v>1</v>
          </cell>
          <cell r="N20985">
            <v>225737</v>
          </cell>
        </row>
        <row r="20986">
          <cell r="M20986">
            <v>1</v>
          </cell>
          <cell r="N20986">
            <v>225737</v>
          </cell>
        </row>
        <row r="20987">
          <cell r="M20987">
            <v>1</v>
          </cell>
          <cell r="N20987">
            <v>225737</v>
          </cell>
        </row>
        <row r="20988">
          <cell r="M20988">
            <v>1</v>
          </cell>
          <cell r="N20988">
            <v>225737</v>
          </cell>
        </row>
        <row r="20989">
          <cell r="M20989">
            <v>1</v>
          </cell>
          <cell r="N20989">
            <v>225776</v>
          </cell>
        </row>
        <row r="20990">
          <cell r="M20990">
            <v>1</v>
          </cell>
          <cell r="N20990">
            <v>225776</v>
          </cell>
        </row>
        <row r="20991">
          <cell r="M20991">
            <v>1</v>
          </cell>
          <cell r="N20991">
            <v>225776</v>
          </cell>
        </row>
        <row r="20992">
          <cell r="M20992">
            <v>1</v>
          </cell>
          <cell r="N20992">
            <v>225776</v>
          </cell>
        </row>
        <row r="20993">
          <cell r="M20993">
            <v>1</v>
          </cell>
          <cell r="N20993">
            <v>225792</v>
          </cell>
        </row>
        <row r="20994">
          <cell r="M20994">
            <v>1</v>
          </cell>
          <cell r="N20994">
            <v>225792</v>
          </cell>
        </row>
        <row r="20995">
          <cell r="M20995">
            <v>1</v>
          </cell>
          <cell r="N20995">
            <v>225792</v>
          </cell>
        </row>
        <row r="20996">
          <cell r="M20996">
            <v>1</v>
          </cell>
          <cell r="N20996">
            <v>225792</v>
          </cell>
        </row>
        <row r="20997">
          <cell r="M20997">
            <v>1</v>
          </cell>
          <cell r="N20997">
            <v>225792</v>
          </cell>
        </row>
        <row r="20998">
          <cell r="M20998">
            <v>1</v>
          </cell>
          <cell r="N20998">
            <v>225861</v>
          </cell>
        </row>
        <row r="20999">
          <cell r="M20999">
            <v>1</v>
          </cell>
          <cell r="N20999">
            <v>225861</v>
          </cell>
        </row>
        <row r="21000">
          <cell r="M21000">
            <v>1</v>
          </cell>
          <cell r="N21000">
            <v>225861</v>
          </cell>
        </row>
        <row r="21001">
          <cell r="M21001">
            <v>1</v>
          </cell>
          <cell r="N21001">
            <v>225861</v>
          </cell>
        </row>
        <row r="21002">
          <cell r="M21002">
            <v>1</v>
          </cell>
          <cell r="N21002">
            <v>225861</v>
          </cell>
        </row>
        <row r="21003">
          <cell r="M21003">
            <v>1</v>
          </cell>
          <cell r="N21003">
            <v>225861</v>
          </cell>
        </row>
        <row r="21004">
          <cell r="M21004">
            <v>1</v>
          </cell>
          <cell r="N21004">
            <v>225861</v>
          </cell>
        </row>
        <row r="21005">
          <cell r="M21005">
            <v>1</v>
          </cell>
          <cell r="N21005">
            <v>226855</v>
          </cell>
        </row>
        <row r="21006">
          <cell r="M21006">
            <v>1</v>
          </cell>
          <cell r="N21006">
            <v>226855</v>
          </cell>
        </row>
        <row r="21007">
          <cell r="M21007">
            <v>1</v>
          </cell>
          <cell r="N21007">
            <v>226855</v>
          </cell>
        </row>
        <row r="21008">
          <cell r="M21008">
            <v>1</v>
          </cell>
          <cell r="N21008">
            <v>226855</v>
          </cell>
        </row>
        <row r="21009">
          <cell r="M21009">
            <v>1</v>
          </cell>
          <cell r="N21009">
            <v>226897</v>
          </cell>
        </row>
        <row r="21010">
          <cell r="M21010">
            <v>1</v>
          </cell>
          <cell r="N21010">
            <v>226897</v>
          </cell>
        </row>
        <row r="21011">
          <cell r="M21011">
            <v>1</v>
          </cell>
          <cell r="N21011">
            <v>226897</v>
          </cell>
        </row>
        <row r="21012">
          <cell r="M21012">
            <v>1</v>
          </cell>
          <cell r="N21012">
            <v>226897</v>
          </cell>
        </row>
        <row r="21013">
          <cell r="M21013">
            <v>1</v>
          </cell>
          <cell r="N21013">
            <v>226897</v>
          </cell>
        </row>
        <row r="21014">
          <cell r="M21014">
            <v>1</v>
          </cell>
          <cell r="N21014">
            <v>226897</v>
          </cell>
        </row>
        <row r="21015">
          <cell r="M21015">
            <v>1</v>
          </cell>
          <cell r="N21015">
            <v>226897</v>
          </cell>
        </row>
        <row r="21016">
          <cell r="M21016">
            <v>1</v>
          </cell>
          <cell r="N21016">
            <v>226967</v>
          </cell>
        </row>
        <row r="21017">
          <cell r="M21017">
            <v>1</v>
          </cell>
          <cell r="N21017">
            <v>226967</v>
          </cell>
        </row>
        <row r="21018">
          <cell r="M21018">
            <v>1</v>
          </cell>
          <cell r="N21018">
            <v>226967</v>
          </cell>
        </row>
        <row r="21019">
          <cell r="M21019">
            <v>1</v>
          </cell>
          <cell r="N21019">
            <v>226967</v>
          </cell>
        </row>
        <row r="21020">
          <cell r="M21020">
            <v>1</v>
          </cell>
          <cell r="N21020">
            <v>226967</v>
          </cell>
        </row>
        <row r="21021">
          <cell r="M21021">
            <v>1</v>
          </cell>
          <cell r="N21021">
            <v>226967</v>
          </cell>
        </row>
        <row r="21022">
          <cell r="M21022">
            <v>1</v>
          </cell>
          <cell r="N21022">
            <v>227070</v>
          </cell>
        </row>
        <row r="21023">
          <cell r="M21023">
            <v>1</v>
          </cell>
          <cell r="N21023">
            <v>227070</v>
          </cell>
        </row>
        <row r="21024">
          <cell r="M21024">
            <v>1</v>
          </cell>
          <cell r="N21024">
            <v>225581</v>
          </cell>
        </row>
        <row r="21025">
          <cell r="M21025">
            <v>1</v>
          </cell>
          <cell r="N21025">
            <v>225581</v>
          </cell>
        </row>
        <row r="21026">
          <cell r="M21026">
            <v>1</v>
          </cell>
          <cell r="N21026">
            <v>225581</v>
          </cell>
        </row>
        <row r="21027">
          <cell r="M21027">
            <v>1</v>
          </cell>
          <cell r="N21027">
            <v>225610</v>
          </cell>
        </row>
        <row r="21028">
          <cell r="M21028">
            <v>1</v>
          </cell>
          <cell r="N21028">
            <v>225610</v>
          </cell>
        </row>
        <row r="21029">
          <cell r="M21029">
            <v>1</v>
          </cell>
          <cell r="N21029">
            <v>225610</v>
          </cell>
        </row>
        <row r="21030">
          <cell r="M21030">
            <v>1</v>
          </cell>
          <cell r="N21030">
            <v>225610</v>
          </cell>
        </row>
        <row r="21031">
          <cell r="M21031">
            <v>1</v>
          </cell>
          <cell r="N21031">
            <v>225610</v>
          </cell>
        </row>
        <row r="21032">
          <cell r="M21032">
            <v>1</v>
          </cell>
          <cell r="N21032">
            <v>225623</v>
          </cell>
        </row>
        <row r="21033">
          <cell r="M21033">
            <v>1</v>
          </cell>
          <cell r="N21033">
            <v>225623</v>
          </cell>
        </row>
        <row r="21034">
          <cell r="M21034">
            <v>1</v>
          </cell>
          <cell r="N21034">
            <v>225623</v>
          </cell>
        </row>
        <row r="21035">
          <cell r="M21035">
            <v>1</v>
          </cell>
          <cell r="N21035">
            <v>225623</v>
          </cell>
        </row>
        <row r="21036">
          <cell r="M21036">
            <v>1</v>
          </cell>
          <cell r="N21036">
            <v>225623</v>
          </cell>
        </row>
        <row r="21037">
          <cell r="M21037">
            <v>1</v>
          </cell>
          <cell r="N21037">
            <v>225623</v>
          </cell>
        </row>
        <row r="21038">
          <cell r="M21038">
            <v>1</v>
          </cell>
          <cell r="N21038">
            <v>225707</v>
          </cell>
        </row>
        <row r="21039">
          <cell r="M21039">
            <v>1</v>
          </cell>
          <cell r="N21039">
            <v>225707</v>
          </cell>
        </row>
        <row r="21040">
          <cell r="M21040">
            <v>1</v>
          </cell>
          <cell r="N21040">
            <v>225707</v>
          </cell>
        </row>
        <row r="21041">
          <cell r="M21041">
            <v>1</v>
          </cell>
          <cell r="N21041">
            <v>225707</v>
          </cell>
        </row>
        <row r="21042">
          <cell r="M21042">
            <v>1</v>
          </cell>
          <cell r="N21042">
            <v>225707</v>
          </cell>
        </row>
        <row r="21043">
          <cell r="M21043">
            <v>1</v>
          </cell>
          <cell r="N21043">
            <v>225707</v>
          </cell>
        </row>
        <row r="21044">
          <cell r="M21044">
            <v>1</v>
          </cell>
          <cell r="N21044">
            <v>225847</v>
          </cell>
        </row>
        <row r="21045">
          <cell r="M21045">
            <v>1</v>
          </cell>
          <cell r="N21045">
            <v>225847</v>
          </cell>
        </row>
        <row r="21046">
          <cell r="M21046">
            <v>1</v>
          </cell>
          <cell r="N21046">
            <v>225847</v>
          </cell>
        </row>
        <row r="21047">
          <cell r="M21047">
            <v>1</v>
          </cell>
          <cell r="N21047">
            <v>225847</v>
          </cell>
        </row>
        <row r="21048">
          <cell r="M21048">
            <v>1</v>
          </cell>
          <cell r="N21048">
            <v>226817</v>
          </cell>
        </row>
        <row r="21049">
          <cell r="M21049">
            <v>1</v>
          </cell>
          <cell r="N21049">
            <v>226817</v>
          </cell>
        </row>
        <row r="21050">
          <cell r="M21050">
            <v>1</v>
          </cell>
          <cell r="N21050">
            <v>226817</v>
          </cell>
        </row>
        <row r="21051">
          <cell r="M21051">
            <v>1</v>
          </cell>
          <cell r="N21051">
            <v>226817</v>
          </cell>
        </row>
        <row r="21052">
          <cell r="M21052">
            <v>1</v>
          </cell>
          <cell r="N21052">
            <v>226817</v>
          </cell>
        </row>
        <row r="21053">
          <cell r="M21053">
            <v>1</v>
          </cell>
          <cell r="N21053">
            <v>226817</v>
          </cell>
        </row>
        <row r="21054">
          <cell r="M21054">
            <v>1</v>
          </cell>
          <cell r="N21054">
            <v>226817</v>
          </cell>
        </row>
        <row r="21055">
          <cell r="M21055">
            <v>1</v>
          </cell>
          <cell r="N21055">
            <v>226817</v>
          </cell>
        </row>
        <row r="21056">
          <cell r="M21056">
            <v>1</v>
          </cell>
          <cell r="N21056">
            <v>226817</v>
          </cell>
        </row>
        <row r="21057">
          <cell r="M21057">
            <v>1</v>
          </cell>
          <cell r="N21057">
            <v>226818</v>
          </cell>
        </row>
        <row r="21058">
          <cell r="M21058">
            <v>1</v>
          </cell>
          <cell r="N21058">
            <v>226818</v>
          </cell>
        </row>
        <row r="21059">
          <cell r="M21059">
            <v>1</v>
          </cell>
          <cell r="N21059">
            <v>226818</v>
          </cell>
        </row>
        <row r="21060">
          <cell r="M21060">
            <v>1</v>
          </cell>
          <cell r="N21060">
            <v>226818</v>
          </cell>
        </row>
        <row r="21061">
          <cell r="M21061">
            <v>1</v>
          </cell>
          <cell r="N21061">
            <v>226820</v>
          </cell>
        </row>
        <row r="21062">
          <cell r="M21062">
            <v>1</v>
          </cell>
          <cell r="N21062">
            <v>226820</v>
          </cell>
        </row>
        <row r="21063">
          <cell r="M21063">
            <v>1</v>
          </cell>
          <cell r="N21063">
            <v>226820</v>
          </cell>
        </row>
        <row r="21064">
          <cell r="M21064">
            <v>1</v>
          </cell>
          <cell r="N21064">
            <v>226820</v>
          </cell>
        </row>
        <row r="21065">
          <cell r="M21065">
            <v>1</v>
          </cell>
          <cell r="N21065">
            <v>226820</v>
          </cell>
        </row>
        <row r="21066">
          <cell r="M21066">
            <v>1</v>
          </cell>
          <cell r="N21066">
            <v>226820</v>
          </cell>
        </row>
        <row r="21067">
          <cell r="M21067">
            <v>1</v>
          </cell>
          <cell r="N21067">
            <v>226882</v>
          </cell>
        </row>
        <row r="21068">
          <cell r="M21068">
            <v>1</v>
          </cell>
          <cell r="N21068">
            <v>226882</v>
          </cell>
        </row>
        <row r="21069">
          <cell r="M21069">
            <v>1</v>
          </cell>
          <cell r="N21069">
            <v>226882</v>
          </cell>
        </row>
        <row r="21070">
          <cell r="M21070">
            <v>1</v>
          </cell>
          <cell r="N21070">
            <v>226882</v>
          </cell>
        </row>
        <row r="21071">
          <cell r="M21071">
            <v>1</v>
          </cell>
          <cell r="N21071">
            <v>226882</v>
          </cell>
        </row>
        <row r="21072">
          <cell r="M21072">
            <v>1</v>
          </cell>
          <cell r="N21072">
            <v>226882</v>
          </cell>
        </row>
        <row r="21073">
          <cell r="M21073">
            <v>1</v>
          </cell>
          <cell r="N21073">
            <v>226882</v>
          </cell>
        </row>
        <row r="21074">
          <cell r="M21074">
            <v>1</v>
          </cell>
          <cell r="N21074">
            <v>226882</v>
          </cell>
        </row>
        <row r="21075">
          <cell r="M21075">
            <v>1</v>
          </cell>
          <cell r="N21075">
            <v>226882</v>
          </cell>
        </row>
        <row r="21076">
          <cell r="M21076">
            <v>1</v>
          </cell>
          <cell r="N21076">
            <v>226882</v>
          </cell>
        </row>
        <row r="21077">
          <cell r="M21077">
            <v>1</v>
          </cell>
          <cell r="N21077">
            <v>226882</v>
          </cell>
        </row>
        <row r="21078">
          <cell r="M21078">
            <v>1</v>
          </cell>
          <cell r="N21078">
            <v>226882</v>
          </cell>
        </row>
        <row r="21079">
          <cell r="M21079">
            <v>1</v>
          </cell>
          <cell r="N21079">
            <v>226882</v>
          </cell>
        </row>
        <row r="21080">
          <cell r="M21080">
            <v>1</v>
          </cell>
          <cell r="N21080">
            <v>226882</v>
          </cell>
        </row>
        <row r="21081">
          <cell r="M21081">
            <v>1</v>
          </cell>
          <cell r="N21081">
            <v>226882</v>
          </cell>
        </row>
        <row r="21082">
          <cell r="M21082">
            <v>1</v>
          </cell>
          <cell r="N21082">
            <v>226882</v>
          </cell>
        </row>
        <row r="21083">
          <cell r="M21083">
            <v>1</v>
          </cell>
          <cell r="N21083">
            <v>226882</v>
          </cell>
        </row>
        <row r="21084">
          <cell r="M21084">
            <v>1</v>
          </cell>
          <cell r="N21084">
            <v>226882</v>
          </cell>
        </row>
        <row r="21085">
          <cell r="M21085">
            <v>1</v>
          </cell>
          <cell r="N21085">
            <v>226882</v>
          </cell>
        </row>
        <row r="21086">
          <cell r="M21086">
            <v>1</v>
          </cell>
          <cell r="N21086">
            <v>226882</v>
          </cell>
        </row>
        <row r="21087">
          <cell r="M21087">
            <v>1</v>
          </cell>
          <cell r="N21087">
            <v>227035</v>
          </cell>
        </row>
        <row r="21088">
          <cell r="M21088">
            <v>1</v>
          </cell>
          <cell r="N21088">
            <v>227035</v>
          </cell>
        </row>
        <row r="21089">
          <cell r="M21089">
            <v>1</v>
          </cell>
          <cell r="N21089">
            <v>227035</v>
          </cell>
        </row>
        <row r="21090">
          <cell r="M21090">
            <v>1</v>
          </cell>
          <cell r="N21090">
            <v>227035</v>
          </cell>
        </row>
        <row r="21091">
          <cell r="M21091">
            <v>1</v>
          </cell>
          <cell r="N21091">
            <v>227035</v>
          </cell>
        </row>
        <row r="21092">
          <cell r="M21092">
            <v>1</v>
          </cell>
          <cell r="N21092">
            <v>227035</v>
          </cell>
        </row>
        <row r="21093">
          <cell r="M21093">
            <v>1</v>
          </cell>
          <cell r="N21093">
            <v>227119</v>
          </cell>
        </row>
        <row r="21094">
          <cell r="M21094">
            <v>1</v>
          </cell>
          <cell r="N21094">
            <v>227119</v>
          </cell>
        </row>
        <row r="21095">
          <cell r="M21095">
            <v>1</v>
          </cell>
          <cell r="N21095">
            <v>227119</v>
          </cell>
        </row>
        <row r="21096">
          <cell r="M21096">
            <v>1</v>
          </cell>
          <cell r="N21096">
            <v>227119</v>
          </cell>
        </row>
        <row r="21097">
          <cell r="M21097">
            <v>1</v>
          </cell>
          <cell r="N21097">
            <v>227119</v>
          </cell>
        </row>
        <row r="21098">
          <cell r="M21098">
            <v>1</v>
          </cell>
          <cell r="N21098">
            <v>227119</v>
          </cell>
        </row>
        <row r="21099">
          <cell r="M21099">
            <v>1</v>
          </cell>
          <cell r="N21099">
            <v>227119</v>
          </cell>
        </row>
        <row r="21100">
          <cell r="M21100">
            <v>1</v>
          </cell>
          <cell r="N21100">
            <v>227119</v>
          </cell>
        </row>
        <row r="21101">
          <cell r="M21101">
            <v>1</v>
          </cell>
          <cell r="N21101">
            <v>225582</v>
          </cell>
        </row>
        <row r="21102">
          <cell r="M21102">
            <v>1</v>
          </cell>
          <cell r="N21102">
            <v>225582</v>
          </cell>
        </row>
        <row r="21103">
          <cell r="M21103">
            <v>1</v>
          </cell>
          <cell r="N21103">
            <v>225611</v>
          </cell>
        </row>
        <row r="21104">
          <cell r="M21104">
            <v>1</v>
          </cell>
          <cell r="N21104">
            <v>225611</v>
          </cell>
        </row>
        <row r="21105">
          <cell r="M21105">
            <v>1</v>
          </cell>
          <cell r="N21105">
            <v>225611</v>
          </cell>
        </row>
        <row r="21106">
          <cell r="M21106">
            <v>1</v>
          </cell>
          <cell r="N21106">
            <v>225611</v>
          </cell>
        </row>
        <row r="21107">
          <cell r="M21107">
            <v>1</v>
          </cell>
          <cell r="N21107">
            <v>225611</v>
          </cell>
        </row>
        <row r="21108">
          <cell r="M21108">
            <v>1</v>
          </cell>
          <cell r="N21108">
            <v>225611</v>
          </cell>
        </row>
        <row r="21109">
          <cell r="M21109">
            <v>1</v>
          </cell>
          <cell r="N21109">
            <v>225611</v>
          </cell>
        </row>
        <row r="21110">
          <cell r="M21110">
            <v>1</v>
          </cell>
          <cell r="N21110">
            <v>225625</v>
          </cell>
        </row>
        <row r="21111">
          <cell r="M21111">
            <v>1</v>
          </cell>
          <cell r="N21111">
            <v>225625</v>
          </cell>
        </row>
        <row r="21112">
          <cell r="M21112">
            <v>1</v>
          </cell>
          <cell r="N21112">
            <v>225625</v>
          </cell>
        </row>
        <row r="21113">
          <cell r="M21113">
            <v>1</v>
          </cell>
          <cell r="N21113">
            <v>225625</v>
          </cell>
        </row>
        <row r="21114">
          <cell r="M21114">
            <v>1</v>
          </cell>
          <cell r="N21114">
            <v>225708</v>
          </cell>
        </row>
        <row r="21115">
          <cell r="M21115">
            <v>1</v>
          </cell>
          <cell r="N21115">
            <v>225708</v>
          </cell>
        </row>
        <row r="21116">
          <cell r="M21116">
            <v>1</v>
          </cell>
          <cell r="N21116">
            <v>225708</v>
          </cell>
        </row>
        <row r="21117">
          <cell r="M21117">
            <v>1</v>
          </cell>
          <cell r="N21117">
            <v>225708</v>
          </cell>
        </row>
        <row r="21118">
          <cell r="M21118">
            <v>1</v>
          </cell>
          <cell r="N21118">
            <v>225708</v>
          </cell>
        </row>
        <row r="21119">
          <cell r="M21119">
            <v>1</v>
          </cell>
          <cell r="N21119">
            <v>225708</v>
          </cell>
        </row>
        <row r="21120">
          <cell r="M21120">
            <v>1</v>
          </cell>
          <cell r="N21120">
            <v>225708</v>
          </cell>
        </row>
        <row r="21121">
          <cell r="M21121">
            <v>1</v>
          </cell>
          <cell r="N21121">
            <v>225708</v>
          </cell>
        </row>
        <row r="21122">
          <cell r="M21122">
            <v>1</v>
          </cell>
          <cell r="N21122">
            <v>225708</v>
          </cell>
        </row>
        <row r="21123">
          <cell r="M21123">
            <v>2</v>
          </cell>
          <cell r="N21123">
            <v>225791</v>
          </cell>
        </row>
        <row r="21124">
          <cell r="M21124">
            <v>2</v>
          </cell>
          <cell r="N21124">
            <v>225791</v>
          </cell>
        </row>
        <row r="21125">
          <cell r="M21125">
            <v>2</v>
          </cell>
          <cell r="N21125">
            <v>225791</v>
          </cell>
        </row>
        <row r="21126">
          <cell r="M21126">
            <v>2</v>
          </cell>
          <cell r="N21126">
            <v>225791</v>
          </cell>
        </row>
        <row r="21127">
          <cell r="M21127">
            <v>2</v>
          </cell>
          <cell r="N21127">
            <v>225791</v>
          </cell>
        </row>
        <row r="21128">
          <cell r="M21128">
            <v>2</v>
          </cell>
          <cell r="N21128">
            <v>225791</v>
          </cell>
        </row>
        <row r="21129">
          <cell r="M21129">
            <v>2</v>
          </cell>
          <cell r="N21129">
            <v>225794</v>
          </cell>
        </row>
        <row r="21130">
          <cell r="M21130">
            <v>2</v>
          </cell>
          <cell r="N21130">
            <v>225794</v>
          </cell>
        </row>
        <row r="21131">
          <cell r="M21131">
            <v>2</v>
          </cell>
          <cell r="N21131">
            <v>225794</v>
          </cell>
        </row>
        <row r="21132">
          <cell r="M21132">
            <v>1</v>
          </cell>
          <cell r="N21132">
            <v>225848</v>
          </cell>
        </row>
        <row r="21133">
          <cell r="M21133">
            <v>1</v>
          </cell>
          <cell r="N21133">
            <v>225848</v>
          </cell>
        </row>
        <row r="21134">
          <cell r="M21134">
            <v>1</v>
          </cell>
          <cell r="N21134">
            <v>225848</v>
          </cell>
        </row>
        <row r="21135">
          <cell r="M21135">
            <v>1</v>
          </cell>
          <cell r="N21135">
            <v>225848</v>
          </cell>
        </row>
        <row r="21136">
          <cell r="M21136">
            <v>1</v>
          </cell>
          <cell r="N21136">
            <v>225848</v>
          </cell>
        </row>
        <row r="21137">
          <cell r="M21137">
            <v>1</v>
          </cell>
          <cell r="N21137">
            <v>225848</v>
          </cell>
        </row>
        <row r="21138">
          <cell r="M21138">
            <v>1</v>
          </cell>
          <cell r="N21138">
            <v>225848</v>
          </cell>
        </row>
        <row r="21139">
          <cell r="M21139">
            <v>1</v>
          </cell>
          <cell r="N21139">
            <v>226821</v>
          </cell>
        </row>
        <row r="21140">
          <cell r="M21140">
            <v>1</v>
          </cell>
          <cell r="N21140">
            <v>226821</v>
          </cell>
        </row>
        <row r="21141">
          <cell r="M21141">
            <v>1</v>
          </cell>
          <cell r="N21141">
            <v>226821</v>
          </cell>
        </row>
        <row r="21142">
          <cell r="M21142">
            <v>1</v>
          </cell>
          <cell r="N21142">
            <v>226821</v>
          </cell>
        </row>
        <row r="21143">
          <cell r="M21143">
            <v>1</v>
          </cell>
          <cell r="N21143">
            <v>226821</v>
          </cell>
        </row>
        <row r="21144">
          <cell r="M21144">
            <v>1</v>
          </cell>
          <cell r="N21144">
            <v>226821</v>
          </cell>
        </row>
        <row r="21145">
          <cell r="M21145">
            <v>1</v>
          </cell>
          <cell r="N21145">
            <v>226821</v>
          </cell>
        </row>
        <row r="21146">
          <cell r="M21146">
            <v>1</v>
          </cell>
          <cell r="N21146">
            <v>226821</v>
          </cell>
        </row>
        <row r="21147">
          <cell r="M21147">
            <v>1</v>
          </cell>
          <cell r="N21147">
            <v>226881</v>
          </cell>
        </row>
        <row r="21148">
          <cell r="M21148">
            <v>1</v>
          </cell>
          <cell r="N21148">
            <v>226881</v>
          </cell>
        </row>
        <row r="21149">
          <cell r="M21149">
            <v>1</v>
          </cell>
          <cell r="N21149">
            <v>226881</v>
          </cell>
        </row>
        <row r="21150">
          <cell r="M21150">
            <v>1</v>
          </cell>
          <cell r="N21150">
            <v>226881</v>
          </cell>
        </row>
        <row r="21151">
          <cell r="M21151">
            <v>1</v>
          </cell>
          <cell r="N21151">
            <v>226881</v>
          </cell>
        </row>
        <row r="21152">
          <cell r="M21152">
            <v>1</v>
          </cell>
          <cell r="N21152">
            <v>226881</v>
          </cell>
        </row>
        <row r="21153">
          <cell r="M21153">
            <v>1</v>
          </cell>
          <cell r="N21153">
            <v>226881</v>
          </cell>
        </row>
        <row r="21154">
          <cell r="M21154">
            <v>1</v>
          </cell>
          <cell r="N21154">
            <v>226881</v>
          </cell>
        </row>
        <row r="21155">
          <cell r="M21155">
            <v>1</v>
          </cell>
          <cell r="N21155">
            <v>226881</v>
          </cell>
        </row>
        <row r="21156">
          <cell r="M21156">
            <v>1</v>
          </cell>
          <cell r="N21156">
            <v>226881</v>
          </cell>
        </row>
        <row r="21157">
          <cell r="M21157">
            <v>1</v>
          </cell>
          <cell r="N21157">
            <v>226881</v>
          </cell>
        </row>
        <row r="21158">
          <cell r="M21158">
            <v>1</v>
          </cell>
          <cell r="N21158">
            <v>226881</v>
          </cell>
        </row>
        <row r="21159">
          <cell r="M21159">
            <v>1</v>
          </cell>
          <cell r="N21159">
            <v>226881</v>
          </cell>
        </row>
        <row r="21160">
          <cell r="M21160">
            <v>1</v>
          </cell>
          <cell r="N21160">
            <v>226911</v>
          </cell>
        </row>
        <row r="21161">
          <cell r="M21161">
            <v>1</v>
          </cell>
          <cell r="N21161">
            <v>226939</v>
          </cell>
        </row>
        <row r="21162">
          <cell r="M21162">
            <v>1</v>
          </cell>
          <cell r="N21162">
            <v>226939</v>
          </cell>
        </row>
        <row r="21163">
          <cell r="M21163">
            <v>1</v>
          </cell>
          <cell r="N21163">
            <v>227120</v>
          </cell>
        </row>
        <row r="21164">
          <cell r="M21164">
            <v>1</v>
          </cell>
          <cell r="N21164">
            <v>227120</v>
          </cell>
        </row>
        <row r="21165">
          <cell r="M21165">
            <v>1</v>
          </cell>
          <cell r="N21165">
            <v>227120</v>
          </cell>
        </row>
        <row r="21166">
          <cell r="M21166">
            <v>1</v>
          </cell>
          <cell r="N21166">
            <v>227120</v>
          </cell>
        </row>
        <row r="21167">
          <cell r="M21167">
            <v>1</v>
          </cell>
          <cell r="N21167">
            <v>227120</v>
          </cell>
        </row>
        <row r="21168">
          <cell r="M21168">
            <v>1</v>
          </cell>
          <cell r="N21168">
            <v>227120</v>
          </cell>
        </row>
        <row r="21169">
          <cell r="M21169">
            <v>1</v>
          </cell>
          <cell r="N21169">
            <v>227120</v>
          </cell>
        </row>
        <row r="21170">
          <cell r="M21170">
            <v>1</v>
          </cell>
          <cell r="N21170">
            <v>227120</v>
          </cell>
        </row>
        <row r="21171">
          <cell r="M21171">
            <v>1</v>
          </cell>
          <cell r="N21171">
            <v>227120</v>
          </cell>
        </row>
        <row r="21172">
          <cell r="M21172">
            <v>1</v>
          </cell>
          <cell r="N21172">
            <v>227120</v>
          </cell>
        </row>
        <row r="21173">
          <cell r="M21173">
            <v>1</v>
          </cell>
          <cell r="N21173" t="str">
            <v>-</v>
          </cell>
        </row>
        <row r="21174">
          <cell r="M21174">
            <v>1</v>
          </cell>
          <cell r="N21174">
            <v>225679</v>
          </cell>
        </row>
        <row r="21175">
          <cell r="M21175">
            <v>1</v>
          </cell>
          <cell r="N21175">
            <v>225679</v>
          </cell>
        </row>
        <row r="21176">
          <cell r="M21176">
            <v>1</v>
          </cell>
          <cell r="N21176">
            <v>225679</v>
          </cell>
        </row>
        <row r="21177">
          <cell r="M21177">
            <v>1</v>
          </cell>
          <cell r="N21177">
            <v>225679</v>
          </cell>
        </row>
        <row r="21178">
          <cell r="M21178">
            <v>1</v>
          </cell>
          <cell r="N21178">
            <v>225679</v>
          </cell>
        </row>
        <row r="21179">
          <cell r="M21179">
            <v>1</v>
          </cell>
          <cell r="N21179">
            <v>225679</v>
          </cell>
        </row>
        <row r="21180">
          <cell r="M21180">
            <v>1</v>
          </cell>
          <cell r="N21180">
            <v>225679</v>
          </cell>
        </row>
        <row r="21181">
          <cell r="M21181">
            <v>1</v>
          </cell>
          <cell r="N21181">
            <v>225736</v>
          </cell>
        </row>
        <row r="21182">
          <cell r="M21182">
            <v>1</v>
          </cell>
          <cell r="N21182">
            <v>225736</v>
          </cell>
        </row>
        <row r="21183">
          <cell r="M21183">
            <v>1</v>
          </cell>
          <cell r="N21183">
            <v>225736</v>
          </cell>
        </row>
        <row r="21184">
          <cell r="M21184">
            <v>1</v>
          </cell>
          <cell r="N21184">
            <v>225736</v>
          </cell>
        </row>
        <row r="21185">
          <cell r="M21185">
            <v>1</v>
          </cell>
          <cell r="N21185">
            <v>225790</v>
          </cell>
        </row>
        <row r="21186">
          <cell r="M21186">
            <v>1</v>
          </cell>
          <cell r="N21186">
            <v>225790</v>
          </cell>
        </row>
        <row r="21187">
          <cell r="M21187">
            <v>1</v>
          </cell>
          <cell r="N21187">
            <v>225790</v>
          </cell>
        </row>
        <row r="21188">
          <cell r="M21188">
            <v>1</v>
          </cell>
          <cell r="N21188">
            <v>225790</v>
          </cell>
        </row>
        <row r="21189">
          <cell r="M21189">
            <v>1</v>
          </cell>
          <cell r="N21189">
            <v>225790</v>
          </cell>
        </row>
        <row r="21190">
          <cell r="M21190">
            <v>1</v>
          </cell>
          <cell r="N21190">
            <v>225790</v>
          </cell>
        </row>
        <row r="21191">
          <cell r="M21191">
            <v>1</v>
          </cell>
          <cell r="N21191">
            <v>225790</v>
          </cell>
        </row>
        <row r="21192">
          <cell r="M21192">
            <v>1</v>
          </cell>
          <cell r="N21192">
            <v>225790</v>
          </cell>
        </row>
        <row r="21193">
          <cell r="M21193">
            <v>1</v>
          </cell>
          <cell r="N21193">
            <v>225790</v>
          </cell>
        </row>
        <row r="21194">
          <cell r="M21194">
            <v>1</v>
          </cell>
          <cell r="N21194">
            <v>225843</v>
          </cell>
        </row>
        <row r="21195">
          <cell r="M21195">
            <v>1</v>
          </cell>
          <cell r="N21195">
            <v>225843</v>
          </cell>
        </row>
        <row r="21196">
          <cell r="M21196">
            <v>1</v>
          </cell>
          <cell r="N21196">
            <v>225843</v>
          </cell>
        </row>
        <row r="21197">
          <cell r="M21197">
            <v>1</v>
          </cell>
          <cell r="N21197">
            <v>225843</v>
          </cell>
        </row>
        <row r="21198">
          <cell r="M21198">
            <v>3</v>
          </cell>
          <cell r="N21198">
            <v>225926</v>
          </cell>
        </row>
        <row r="21199">
          <cell r="M21199">
            <v>3</v>
          </cell>
          <cell r="N21199">
            <v>225926</v>
          </cell>
        </row>
        <row r="21200">
          <cell r="M21200">
            <v>3</v>
          </cell>
          <cell r="N21200">
            <v>225927</v>
          </cell>
        </row>
        <row r="21201">
          <cell r="M21201">
            <v>3</v>
          </cell>
          <cell r="N21201">
            <v>225927</v>
          </cell>
        </row>
        <row r="21202">
          <cell r="M21202">
            <v>1</v>
          </cell>
          <cell r="N21202">
            <v>226872</v>
          </cell>
        </row>
        <row r="21203">
          <cell r="M21203">
            <v>1</v>
          </cell>
          <cell r="N21203">
            <v>226872</v>
          </cell>
        </row>
        <row r="21204">
          <cell r="M21204">
            <v>1</v>
          </cell>
          <cell r="N21204">
            <v>226872</v>
          </cell>
        </row>
        <row r="21205">
          <cell r="M21205">
            <v>1</v>
          </cell>
          <cell r="N21205">
            <v>226872</v>
          </cell>
        </row>
        <row r="21206">
          <cell r="M21206">
            <v>1</v>
          </cell>
          <cell r="N21206">
            <v>226872</v>
          </cell>
        </row>
        <row r="21207">
          <cell r="M21207">
            <v>1</v>
          </cell>
          <cell r="N21207">
            <v>226872</v>
          </cell>
        </row>
        <row r="21208">
          <cell r="M21208">
            <v>1</v>
          </cell>
          <cell r="N21208">
            <v>226872</v>
          </cell>
        </row>
        <row r="21209">
          <cell r="M21209">
            <v>1</v>
          </cell>
          <cell r="N21209">
            <v>226925</v>
          </cell>
        </row>
        <row r="21210">
          <cell r="M21210">
            <v>1</v>
          </cell>
          <cell r="N21210">
            <v>226925</v>
          </cell>
        </row>
        <row r="21211">
          <cell r="M21211">
            <v>1</v>
          </cell>
          <cell r="N21211">
            <v>226925</v>
          </cell>
        </row>
        <row r="21212">
          <cell r="M21212">
            <v>1</v>
          </cell>
          <cell r="N21212">
            <v>226984</v>
          </cell>
        </row>
        <row r="21213">
          <cell r="M21213">
            <v>1</v>
          </cell>
          <cell r="N21213">
            <v>226984</v>
          </cell>
        </row>
        <row r="21214">
          <cell r="M21214">
            <v>1</v>
          </cell>
          <cell r="N21214">
            <v>226984</v>
          </cell>
        </row>
        <row r="21215">
          <cell r="M21215">
            <v>1</v>
          </cell>
          <cell r="N21215">
            <v>226984</v>
          </cell>
        </row>
        <row r="21216">
          <cell r="M21216">
            <v>1</v>
          </cell>
          <cell r="N21216">
            <v>226984</v>
          </cell>
        </row>
        <row r="21217">
          <cell r="M21217">
            <v>1</v>
          </cell>
          <cell r="N21217">
            <v>226984</v>
          </cell>
        </row>
        <row r="21218">
          <cell r="M21218">
            <v>1</v>
          </cell>
          <cell r="N21218">
            <v>226984</v>
          </cell>
        </row>
        <row r="21219">
          <cell r="M21219">
            <v>1</v>
          </cell>
          <cell r="N21219">
            <v>226984</v>
          </cell>
        </row>
        <row r="21220">
          <cell r="M21220">
            <v>1</v>
          </cell>
          <cell r="N21220">
            <v>226984</v>
          </cell>
        </row>
        <row r="21221">
          <cell r="M21221">
            <v>1</v>
          </cell>
          <cell r="N21221">
            <v>226984</v>
          </cell>
        </row>
        <row r="21222">
          <cell r="M21222">
            <v>1</v>
          </cell>
          <cell r="N21222">
            <v>226984</v>
          </cell>
        </row>
        <row r="21223">
          <cell r="M21223">
            <v>1</v>
          </cell>
          <cell r="N21223">
            <v>226984</v>
          </cell>
        </row>
        <row r="21224">
          <cell r="M21224">
            <v>1</v>
          </cell>
          <cell r="N21224">
            <v>226984</v>
          </cell>
        </row>
        <row r="21225">
          <cell r="M21225">
            <v>1</v>
          </cell>
          <cell r="N21225">
            <v>226984</v>
          </cell>
        </row>
        <row r="21226">
          <cell r="M21226">
            <v>1</v>
          </cell>
          <cell r="N21226">
            <v>226984</v>
          </cell>
        </row>
        <row r="21227">
          <cell r="M21227">
            <v>1</v>
          </cell>
          <cell r="N21227">
            <v>226984</v>
          </cell>
        </row>
        <row r="21228">
          <cell r="M21228">
            <v>1</v>
          </cell>
          <cell r="N21228">
            <v>227088</v>
          </cell>
        </row>
        <row r="21229">
          <cell r="M21229">
            <v>1</v>
          </cell>
          <cell r="N21229">
            <v>227088</v>
          </cell>
        </row>
        <row r="21230">
          <cell r="M21230">
            <v>1</v>
          </cell>
          <cell r="N21230">
            <v>227088</v>
          </cell>
        </row>
        <row r="21231">
          <cell r="M21231">
            <v>1</v>
          </cell>
          <cell r="N21231">
            <v>225618</v>
          </cell>
        </row>
        <row r="21232">
          <cell r="M21232">
            <v>1</v>
          </cell>
          <cell r="N21232">
            <v>225618</v>
          </cell>
        </row>
        <row r="21233">
          <cell r="M21233">
            <v>1</v>
          </cell>
          <cell r="N21233">
            <v>225618</v>
          </cell>
        </row>
        <row r="21234">
          <cell r="M21234">
            <v>1</v>
          </cell>
          <cell r="N21234">
            <v>225618</v>
          </cell>
        </row>
        <row r="21235">
          <cell r="M21235">
            <v>1</v>
          </cell>
          <cell r="N21235">
            <v>225618</v>
          </cell>
        </row>
        <row r="21236">
          <cell r="M21236">
            <v>1</v>
          </cell>
          <cell r="N21236">
            <v>225815</v>
          </cell>
        </row>
        <row r="21237">
          <cell r="M21237">
            <v>1</v>
          </cell>
          <cell r="N21237">
            <v>225815</v>
          </cell>
        </row>
        <row r="21238">
          <cell r="M21238">
            <v>1</v>
          </cell>
          <cell r="N21238">
            <v>227123</v>
          </cell>
        </row>
        <row r="21239">
          <cell r="M21239">
            <v>1</v>
          </cell>
          <cell r="N21239">
            <v>227123</v>
          </cell>
        </row>
        <row r="21240">
          <cell r="M21240">
            <v>1</v>
          </cell>
          <cell r="N21240">
            <v>227123</v>
          </cell>
        </row>
        <row r="21241">
          <cell r="M21241">
            <v>1</v>
          </cell>
          <cell r="N21241">
            <v>227123</v>
          </cell>
        </row>
        <row r="21242">
          <cell r="M21242">
            <v>1</v>
          </cell>
          <cell r="N21242" t="str">
            <v>-</v>
          </cell>
        </row>
        <row r="21243">
          <cell r="M21243">
            <v>1</v>
          </cell>
          <cell r="N21243">
            <v>225615</v>
          </cell>
        </row>
        <row r="21244">
          <cell r="M21244">
            <v>1</v>
          </cell>
          <cell r="N21244">
            <v>225615</v>
          </cell>
        </row>
        <row r="21245">
          <cell r="M21245">
            <v>1</v>
          </cell>
          <cell r="N21245">
            <v>225615</v>
          </cell>
        </row>
        <row r="21246">
          <cell r="M21246">
            <v>1</v>
          </cell>
          <cell r="N21246">
            <v>225615</v>
          </cell>
        </row>
        <row r="21247">
          <cell r="M21247">
            <v>1</v>
          </cell>
          <cell r="N21247">
            <v>225630</v>
          </cell>
        </row>
        <row r="21248">
          <cell r="M21248">
            <v>1</v>
          </cell>
          <cell r="N21248">
            <v>225630</v>
          </cell>
        </row>
        <row r="21249">
          <cell r="M21249">
            <v>1</v>
          </cell>
          <cell r="N21249">
            <v>225630</v>
          </cell>
        </row>
        <row r="21250">
          <cell r="M21250">
            <v>1</v>
          </cell>
          <cell r="N21250">
            <v>225630</v>
          </cell>
        </row>
        <row r="21251">
          <cell r="M21251">
            <v>1</v>
          </cell>
          <cell r="N21251">
            <v>225630</v>
          </cell>
        </row>
        <row r="21252">
          <cell r="M21252">
            <v>1</v>
          </cell>
          <cell r="N21252">
            <v>225630</v>
          </cell>
        </row>
        <row r="21253">
          <cell r="M21253">
            <v>1</v>
          </cell>
          <cell r="N21253">
            <v>225800</v>
          </cell>
        </row>
        <row r="21254">
          <cell r="M21254">
            <v>1</v>
          </cell>
          <cell r="N21254">
            <v>225800</v>
          </cell>
        </row>
        <row r="21255">
          <cell r="M21255">
            <v>1</v>
          </cell>
          <cell r="N21255">
            <v>225800</v>
          </cell>
        </row>
        <row r="21256">
          <cell r="M21256">
            <v>1</v>
          </cell>
          <cell r="N21256">
            <v>226825</v>
          </cell>
        </row>
        <row r="21257">
          <cell r="M21257">
            <v>1</v>
          </cell>
          <cell r="N21257">
            <v>226884</v>
          </cell>
        </row>
        <row r="21258">
          <cell r="M21258">
            <v>1</v>
          </cell>
          <cell r="N21258">
            <v>226884</v>
          </cell>
        </row>
        <row r="21259">
          <cell r="M21259">
            <v>1</v>
          </cell>
          <cell r="N21259">
            <v>226913</v>
          </cell>
        </row>
        <row r="21260">
          <cell r="M21260">
            <v>1</v>
          </cell>
          <cell r="N21260">
            <v>226913</v>
          </cell>
        </row>
        <row r="21261">
          <cell r="M21261">
            <v>1</v>
          </cell>
          <cell r="N21261">
            <v>226913</v>
          </cell>
        </row>
        <row r="21262">
          <cell r="M21262">
            <v>1</v>
          </cell>
          <cell r="N21262">
            <v>226941</v>
          </cell>
        </row>
        <row r="21263">
          <cell r="M21263">
            <v>1</v>
          </cell>
          <cell r="N21263">
            <v>226941</v>
          </cell>
        </row>
        <row r="21264">
          <cell r="M21264">
            <v>1</v>
          </cell>
          <cell r="N21264">
            <v>226941</v>
          </cell>
        </row>
        <row r="21265">
          <cell r="M21265">
            <v>1</v>
          </cell>
          <cell r="N21265">
            <v>226941</v>
          </cell>
        </row>
        <row r="21266">
          <cell r="M21266">
            <v>1</v>
          </cell>
          <cell r="N21266">
            <v>226941</v>
          </cell>
        </row>
        <row r="21267">
          <cell r="M21267">
            <v>1</v>
          </cell>
          <cell r="N21267">
            <v>226941</v>
          </cell>
        </row>
        <row r="21268">
          <cell r="M21268">
            <v>1</v>
          </cell>
          <cell r="N21268">
            <v>226941</v>
          </cell>
        </row>
        <row r="21269">
          <cell r="M21269">
            <v>1</v>
          </cell>
          <cell r="N21269">
            <v>226941</v>
          </cell>
        </row>
        <row r="21270">
          <cell r="M21270">
            <v>1</v>
          </cell>
          <cell r="N21270">
            <v>226941</v>
          </cell>
        </row>
        <row r="21271">
          <cell r="M21271">
            <v>1</v>
          </cell>
          <cell r="N21271">
            <v>226941</v>
          </cell>
        </row>
        <row r="21272">
          <cell r="M21272">
            <v>1</v>
          </cell>
          <cell r="N21272">
            <v>226941</v>
          </cell>
        </row>
        <row r="21273">
          <cell r="M21273">
            <v>1</v>
          </cell>
          <cell r="N21273">
            <v>226941</v>
          </cell>
        </row>
        <row r="21274">
          <cell r="M21274">
            <v>1</v>
          </cell>
          <cell r="N21274">
            <v>226941</v>
          </cell>
        </row>
        <row r="21275">
          <cell r="M21275">
            <v>1</v>
          </cell>
          <cell r="N21275">
            <v>227040</v>
          </cell>
        </row>
        <row r="21276">
          <cell r="M21276">
            <v>1</v>
          </cell>
          <cell r="N21276">
            <v>227040</v>
          </cell>
        </row>
        <row r="21277">
          <cell r="M21277">
            <v>1</v>
          </cell>
          <cell r="N21277">
            <v>227040</v>
          </cell>
        </row>
        <row r="21278">
          <cell r="M21278">
            <v>1</v>
          </cell>
          <cell r="N21278">
            <v>227040</v>
          </cell>
        </row>
        <row r="21279">
          <cell r="M21279">
            <v>1</v>
          </cell>
          <cell r="N21279">
            <v>227040</v>
          </cell>
        </row>
        <row r="21280">
          <cell r="M21280">
            <v>1</v>
          </cell>
          <cell r="N21280">
            <v>227040</v>
          </cell>
        </row>
        <row r="21281">
          <cell r="M21281">
            <v>1</v>
          </cell>
          <cell r="N21281">
            <v>227040</v>
          </cell>
        </row>
        <row r="21282">
          <cell r="M21282">
            <v>1</v>
          </cell>
          <cell r="N21282">
            <v>227040</v>
          </cell>
        </row>
        <row r="21283">
          <cell r="M21283">
            <v>1</v>
          </cell>
          <cell r="N21283">
            <v>227124</v>
          </cell>
        </row>
        <row r="21284">
          <cell r="M21284">
            <v>1</v>
          </cell>
          <cell r="N21284">
            <v>227124</v>
          </cell>
        </row>
        <row r="21285">
          <cell r="M21285">
            <v>1</v>
          </cell>
          <cell r="N21285">
            <v>227124</v>
          </cell>
        </row>
        <row r="21286">
          <cell r="M21286">
            <v>1</v>
          </cell>
          <cell r="N21286">
            <v>227124</v>
          </cell>
        </row>
        <row r="21287">
          <cell r="M21287">
            <v>1</v>
          </cell>
          <cell r="N21287">
            <v>227124</v>
          </cell>
        </row>
        <row r="21288">
          <cell r="M21288">
            <v>1</v>
          </cell>
          <cell r="N21288">
            <v>225617</v>
          </cell>
        </row>
        <row r="21289">
          <cell r="M21289">
            <v>1</v>
          </cell>
          <cell r="N21289">
            <v>225617</v>
          </cell>
        </row>
        <row r="21290">
          <cell r="M21290">
            <v>1</v>
          </cell>
          <cell r="N21290">
            <v>225617</v>
          </cell>
        </row>
        <row r="21291">
          <cell r="M21291">
            <v>1</v>
          </cell>
          <cell r="N21291">
            <v>225661</v>
          </cell>
        </row>
        <row r="21292">
          <cell r="M21292">
            <v>1</v>
          </cell>
          <cell r="N21292">
            <v>225661</v>
          </cell>
        </row>
        <row r="21293">
          <cell r="M21293">
            <v>1</v>
          </cell>
          <cell r="N21293">
            <v>225661</v>
          </cell>
        </row>
        <row r="21294">
          <cell r="M21294">
            <v>1</v>
          </cell>
          <cell r="N21294">
            <v>225750</v>
          </cell>
        </row>
        <row r="21295">
          <cell r="M21295">
            <v>1</v>
          </cell>
          <cell r="N21295">
            <v>225750</v>
          </cell>
        </row>
        <row r="21296">
          <cell r="M21296">
            <v>1</v>
          </cell>
          <cell r="N21296">
            <v>225750</v>
          </cell>
        </row>
        <row r="21297">
          <cell r="M21297">
            <v>1</v>
          </cell>
          <cell r="N21297">
            <v>225750</v>
          </cell>
        </row>
        <row r="21298">
          <cell r="M21298">
            <v>1</v>
          </cell>
          <cell r="N21298">
            <v>225750</v>
          </cell>
        </row>
        <row r="21299">
          <cell r="M21299">
            <v>1</v>
          </cell>
          <cell r="N21299">
            <v>225812</v>
          </cell>
        </row>
        <row r="21300">
          <cell r="M21300">
            <v>1</v>
          </cell>
          <cell r="N21300">
            <v>226826</v>
          </cell>
        </row>
        <row r="21301">
          <cell r="M21301">
            <v>1</v>
          </cell>
          <cell r="N21301">
            <v>226885</v>
          </cell>
        </row>
        <row r="21302">
          <cell r="M21302">
            <v>1</v>
          </cell>
          <cell r="N21302">
            <v>226885</v>
          </cell>
        </row>
        <row r="21303">
          <cell r="M21303">
            <v>1</v>
          </cell>
          <cell r="N21303">
            <v>226885</v>
          </cell>
        </row>
        <row r="21304">
          <cell r="M21304">
            <v>1</v>
          </cell>
          <cell r="N21304">
            <v>226885</v>
          </cell>
        </row>
        <row r="21305">
          <cell r="M21305">
            <v>1</v>
          </cell>
          <cell r="N21305">
            <v>226885</v>
          </cell>
        </row>
        <row r="21306">
          <cell r="M21306">
            <v>1</v>
          </cell>
          <cell r="N21306">
            <v>226885</v>
          </cell>
        </row>
        <row r="21307">
          <cell r="M21307">
            <v>1</v>
          </cell>
          <cell r="N21307">
            <v>226885</v>
          </cell>
        </row>
        <row r="21308">
          <cell r="M21308">
            <v>1</v>
          </cell>
          <cell r="N21308">
            <v>226885</v>
          </cell>
        </row>
        <row r="21309">
          <cell r="M21309">
            <v>1</v>
          </cell>
          <cell r="N21309">
            <v>226885</v>
          </cell>
        </row>
        <row r="21310">
          <cell r="M21310">
            <v>1</v>
          </cell>
          <cell r="N21310">
            <v>226885</v>
          </cell>
        </row>
        <row r="21311">
          <cell r="M21311">
            <v>1</v>
          </cell>
          <cell r="N21311">
            <v>226942</v>
          </cell>
        </row>
        <row r="21312">
          <cell r="M21312">
            <v>1</v>
          </cell>
          <cell r="N21312">
            <v>226942</v>
          </cell>
        </row>
        <row r="21313">
          <cell r="M21313">
            <v>1</v>
          </cell>
          <cell r="N21313">
            <v>226942</v>
          </cell>
        </row>
        <row r="21314">
          <cell r="M21314">
            <v>1</v>
          </cell>
          <cell r="N21314">
            <v>227041</v>
          </cell>
        </row>
        <row r="21315">
          <cell r="M21315">
            <v>1</v>
          </cell>
          <cell r="N21315">
            <v>225614</v>
          </cell>
        </row>
        <row r="21316">
          <cell r="M21316">
            <v>1</v>
          </cell>
          <cell r="N21316">
            <v>225614</v>
          </cell>
        </row>
        <row r="21317">
          <cell r="M21317">
            <v>1</v>
          </cell>
          <cell r="N21317">
            <v>225614</v>
          </cell>
        </row>
        <row r="21318">
          <cell r="M21318">
            <v>1</v>
          </cell>
          <cell r="N21318">
            <v>225614</v>
          </cell>
        </row>
        <row r="21319">
          <cell r="M21319">
            <v>1</v>
          </cell>
          <cell r="N21319">
            <v>225614</v>
          </cell>
        </row>
        <row r="21320">
          <cell r="M21320">
            <v>1</v>
          </cell>
          <cell r="N21320">
            <v>225614</v>
          </cell>
        </row>
        <row r="21321">
          <cell r="M21321">
            <v>1</v>
          </cell>
          <cell r="N21321">
            <v>225663</v>
          </cell>
        </row>
        <row r="21322">
          <cell r="M21322">
            <v>1</v>
          </cell>
          <cell r="N21322">
            <v>225717</v>
          </cell>
        </row>
        <row r="21323">
          <cell r="M21323">
            <v>1</v>
          </cell>
          <cell r="N21323">
            <v>225751</v>
          </cell>
        </row>
        <row r="21324">
          <cell r="M21324">
            <v>1</v>
          </cell>
          <cell r="N21324">
            <v>225751</v>
          </cell>
        </row>
        <row r="21325">
          <cell r="M21325">
            <v>1</v>
          </cell>
          <cell r="N21325">
            <v>225751</v>
          </cell>
        </row>
        <row r="21326">
          <cell r="M21326">
            <v>1</v>
          </cell>
          <cell r="N21326">
            <v>226827</v>
          </cell>
        </row>
        <row r="21327">
          <cell r="M21327">
            <v>1</v>
          </cell>
          <cell r="N21327">
            <v>226883</v>
          </cell>
        </row>
        <row r="21328">
          <cell r="M21328">
            <v>1</v>
          </cell>
          <cell r="N21328">
            <v>226883</v>
          </cell>
        </row>
        <row r="21329">
          <cell r="M21329">
            <v>1</v>
          </cell>
          <cell r="N21329">
            <v>226883</v>
          </cell>
        </row>
        <row r="21330">
          <cell r="M21330">
            <v>1</v>
          </cell>
          <cell r="N21330">
            <v>226883</v>
          </cell>
        </row>
        <row r="21331">
          <cell r="M21331">
            <v>1</v>
          </cell>
          <cell r="N21331">
            <v>226883</v>
          </cell>
        </row>
        <row r="21332">
          <cell r="M21332">
            <v>1</v>
          </cell>
          <cell r="N21332">
            <v>226883</v>
          </cell>
        </row>
        <row r="21333">
          <cell r="M21333">
            <v>1</v>
          </cell>
          <cell r="N21333">
            <v>226883</v>
          </cell>
        </row>
        <row r="21334">
          <cell r="M21334">
            <v>1</v>
          </cell>
          <cell r="N21334">
            <v>226914</v>
          </cell>
        </row>
        <row r="21335">
          <cell r="M21335">
            <v>1</v>
          </cell>
          <cell r="N21335">
            <v>226914</v>
          </cell>
        </row>
        <row r="21336">
          <cell r="M21336">
            <v>1</v>
          </cell>
          <cell r="N21336">
            <v>226943</v>
          </cell>
        </row>
        <row r="21337">
          <cell r="M21337">
            <v>1</v>
          </cell>
          <cell r="N21337">
            <v>226943</v>
          </cell>
        </row>
        <row r="21338">
          <cell r="M21338">
            <v>1</v>
          </cell>
          <cell r="N21338">
            <v>227042</v>
          </cell>
        </row>
        <row r="21339">
          <cell r="M21339">
            <v>1</v>
          </cell>
          <cell r="N21339" t="str">
            <v>-</v>
          </cell>
        </row>
        <row r="21340">
          <cell r="M21340">
            <v>1</v>
          </cell>
          <cell r="N21340">
            <v>225583</v>
          </cell>
        </row>
        <row r="21341">
          <cell r="M21341">
            <v>1</v>
          </cell>
          <cell r="N21341">
            <v>225584</v>
          </cell>
        </row>
        <row r="21342">
          <cell r="M21342">
            <v>1</v>
          </cell>
          <cell r="N21342">
            <v>225584</v>
          </cell>
        </row>
        <row r="21343">
          <cell r="M21343">
            <v>1</v>
          </cell>
          <cell r="N21343">
            <v>225584</v>
          </cell>
        </row>
        <row r="21344">
          <cell r="M21344">
            <v>1</v>
          </cell>
          <cell r="N21344">
            <v>225616</v>
          </cell>
        </row>
        <row r="21345">
          <cell r="M21345">
            <v>1</v>
          </cell>
          <cell r="N21345">
            <v>225665</v>
          </cell>
        </row>
        <row r="21346">
          <cell r="M21346">
            <v>1</v>
          </cell>
          <cell r="N21346">
            <v>225665</v>
          </cell>
        </row>
        <row r="21347">
          <cell r="M21347">
            <v>1</v>
          </cell>
          <cell r="N21347">
            <v>225665</v>
          </cell>
        </row>
        <row r="21348">
          <cell r="M21348">
            <v>1</v>
          </cell>
          <cell r="N21348">
            <v>225665</v>
          </cell>
        </row>
        <row r="21349">
          <cell r="M21349">
            <v>1</v>
          </cell>
          <cell r="N21349">
            <v>225665</v>
          </cell>
        </row>
        <row r="21350">
          <cell r="M21350">
            <v>1</v>
          </cell>
          <cell r="N21350">
            <v>225665</v>
          </cell>
        </row>
        <row r="21351">
          <cell r="M21351">
            <v>1</v>
          </cell>
          <cell r="N21351">
            <v>225665</v>
          </cell>
        </row>
        <row r="21352">
          <cell r="M21352">
            <v>1</v>
          </cell>
          <cell r="N21352">
            <v>225752</v>
          </cell>
        </row>
        <row r="21353">
          <cell r="M21353">
            <v>1</v>
          </cell>
          <cell r="N21353">
            <v>225752</v>
          </cell>
        </row>
        <row r="21354">
          <cell r="M21354">
            <v>1</v>
          </cell>
          <cell r="N21354">
            <v>225752</v>
          </cell>
        </row>
        <row r="21355">
          <cell r="M21355">
            <v>3</v>
          </cell>
          <cell r="N21355">
            <v>225802</v>
          </cell>
        </row>
        <row r="21356">
          <cell r="M21356">
            <v>1</v>
          </cell>
          <cell r="N21356">
            <v>225810</v>
          </cell>
        </row>
        <row r="21357">
          <cell r="M21357">
            <v>1</v>
          </cell>
          <cell r="N21357">
            <v>225810</v>
          </cell>
        </row>
        <row r="21358">
          <cell r="M21358">
            <v>3</v>
          </cell>
          <cell r="N21358">
            <v>225890</v>
          </cell>
        </row>
        <row r="21359">
          <cell r="M21359">
            <v>3</v>
          </cell>
          <cell r="N21359">
            <v>225893</v>
          </cell>
        </row>
        <row r="21360">
          <cell r="M21360">
            <v>1</v>
          </cell>
          <cell r="N21360">
            <v>226828</v>
          </cell>
        </row>
        <row r="21361">
          <cell r="M21361">
            <v>1</v>
          </cell>
          <cell r="N21361">
            <v>226828</v>
          </cell>
        </row>
        <row r="21362">
          <cell r="M21362">
            <v>1</v>
          </cell>
          <cell r="N21362">
            <v>226828</v>
          </cell>
        </row>
        <row r="21363">
          <cell r="M21363">
            <v>1</v>
          </cell>
          <cell r="N21363">
            <v>226828</v>
          </cell>
        </row>
        <row r="21364">
          <cell r="M21364">
            <v>1</v>
          </cell>
          <cell r="N21364">
            <v>226828</v>
          </cell>
        </row>
        <row r="21365">
          <cell r="M21365">
            <v>1</v>
          </cell>
          <cell r="N21365">
            <v>226828</v>
          </cell>
        </row>
        <row r="21366">
          <cell r="M21366">
            <v>1</v>
          </cell>
          <cell r="N21366">
            <v>226992</v>
          </cell>
        </row>
        <row r="21367">
          <cell r="M21367">
            <v>1</v>
          </cell>
          <cell r="N21367">
            <v>226992</v>
          </cell>
        </row>
        <row r="21368">
          <cell r="M21368">
            <v>1</v>
          </cell>
          <cell r="N21368">
            <v>226992</v>
          </cell>
        </row>
        <row r="21369">
          <cell r="M21369">
            <v>1</v>
          </cell>
          <cell r="N21369">
            <v>226992</v>
          </cell>
        </row>
        <row r="21370">
          <cell r="M21370">
            <v>1</v>
          </cell>
          <cell r="N21370">
            <v>226992</v>
          </cell>
        </row>
        <row r="21371">
          <cell r="M21371">
            <v>1</v>
          </cell>
          <cell r="N21371">
            <v>226992</v>
          </cell>
        </row>
        <row r="21372">
          <cell r="M21372">
            <v>1</v>
          </cell>
          <cell r="N21372">
            <v>226992</v>
          </cell>
        </row>
        <row r="21373">
          <cell r="M21373">
            <v>1</v>
          </cell>
          <cell r="N21373">
            <v>226992</v>
          </cell>
        </row>
        <row r="21374">
          <cell r="M21374">
            <v>1</v>
          </cell>
          <cell r="N21374">
            <v>226992</v>
          </cell>
        </row>
        <row r="21375">
          <cell r="M21375">
            <v>1</v>
          </cell>
          <cell r="N21375">
            <v>227043</v>
          </cell>
        </row>
        <row r="21376">
          <cell r="M21376">
            <v>1</v>
          </cell>
          <cell r="N21376">
            <v>227043</v>
          </cell>
        </row>
        <row r="21377">
          <cell r="M21377">
            <v>1</v>
          </cell>
          <cell r="N21377">
            <v>227043</v>
          </cell>
        </row>
        <row r="21378">
          <cell r="M21378">
            <v>1</v>
          </cell>
          <cell r="N21378">
            <v>227043</v>
          </cell>
        </row>
        <row r="21379">
          <cell r="M21379">
            <v>1</v>
          </cell>
          <cell r="N21379">
            <v>227043</v>
          </cell>
        </row>
        <row r="21380">
          <cell r="M21380">
            <v>1</v>
          </cell>
          <cell r="N21380">
            <v>227043</v>
          </cell>
        </row>
        <row r="21381">
          <cell r="M21381">
            <v>1</v>
          </cell>
          <cell r="N21381">
            <v>227043</v>
          </cell>
        </row>
        <row r="21382">
          <cell r="M21382">
            <v>1</v>
          </cell>
          <cell r="N21382">
            <v>227043</v>
          </cell>
        </row>
        <row r="21383">
          <cell r="M21383">
            <v>1</v>
          </cell>
          <cell r="N21383">
            <v>227043</v>
          </cell>
        </row>
        <row r="21384">
          <cell r="M21384">
            <v>1</v>
          </cell>
          <cell r="N21384">
            <v>227095</v>
          </cell>
        </row>
        <row r="21385">
          <cell r="M21385">
            <v>1</v>
          </cell>
          <cell r="N21385">
            <v>227095</v>
          </cell>
        </row>
        <row r="21386">
          <cell r="M21386">
            <v>1</v>
          </cell>
          <cell r="N21386">
            <v>227095</v>
          </cell>
        </row>
        <row r="21387">
          <cell r="M21387">
            <v>1</v>
          </cell>
          <cell r="N21387">
            <v>227095</v>
          </cell>
        </row>
        <row r="21388">
          <cell r="M21388">
            <v>1</v>
          </cell>
          <cell r="N21388">
            <v>227095</v>
          </cell>
        </row>
        <row r="21389">
          <cell r="M21389">
            <v>1</v>
          </cell>
          <cell r="N21389">
            <v>227095</v>
          </cell>
        </row>
        <row r="21390">
          <cell r="M21390">
            <v>1</v>
          </cell>
          <cell r="N21390">
            <v>227095</v>
          </cell>
        </row>
        <row r="21391">
          <cell r="M21391">
            <v>1</v>
          </cell>
          <cell r="N21391">
            <v>227095</v>
          </cell>
        </row>
        <row r="21392">
          <cell r="M21392">
            <v>1</v>
          </cell>
          <cell r="N21392">
            <v>227095</v>
          </cell>
        </row>
        <row r="21393">
          <cell r="M21393">
            <v>1</v>
          </cell>
          <cell r="N21393">
            <v>227095</v>
          </cell>
        </row>
        <row r="21394">
          <cell r="M21394">
            <v>1</v>
          </cell>
          <cell r="N21394">
            <v>227095</v>
          </cell>
        </row>
        <row r="21395">
          <cell r="M21395">
            <v>1</v>
          </cell>
          <cell r="N21395">
            <v>227095</v>
          </cell>
        </row>
        <row r="21396">
          <cell r="M21396">
            <v>1</v>
          </cell>
          <cell r="N21396" t="str">
            <v>-</v>
          </cell>
        </row>
        <row r="21397">
          <cell r="M21397">
            <v>1</v>
          </cell>
          <cell r="N21397">
            <v>225634</v>
          </cell>
        </row>
        <row r="21398">
          <cell r="M21398">
            <v>1</v>
          </cell>
          <cell r="N21398">
            <v>225634</v>
          </cell>
        </row>
        <row r="21399">
          <cell r="M21399">
            <v>1</v>
          </cell>
          <cell r="N21399">
            <v>225634</v>
          </cell>
        </row>
        <row r="21400">
          <cell r="M21400">
            <v>1</v>
          </cell>
          <cell r="N21400">
            <v>225634</v>
          </cell>
        </row>
        <row r="21401">
          <cell r="M21401">
            <v>1</v>
          </cell>
          <cell r="N21401">
            <v>225634</v>
          </cell>
        </row>
        <row r="21402">
          <cell r="M21402">
            <v>1</v>
          </cell>
          <cell r="N21402">
            <v>225641</v>
          </cell>
        </row>
        <row r="21403">
          <cell r="M21403">
            <v>1</v>
          </cell>
          <cell r="N21403">
            <v>225641</v>
          </cell>
        </row>
        <row r="21404">
          <cell r="M21404">
            <v>1</v>
          </cell>
          <cell r="N21404">
            <v>225641</v>
          </cell>
        </row>
        <row r="21405">
          <cell r="M21405">
            <v>1</v>
          </cell>
          <cell r="N21405">
            <v>225641</v>
          </cell>
        </row>
        <row r="21406">
          <cell r="M21406">
            <v>1</v>
          </cell>
          <cell r="N21406">
            <v>225641</v>
          </cell>
        </row>
        <row r="21407">
          <cell r="M21407">
            <v>1</v>
          </cell>
          <cell r="N21407">
            <v>225760</v>
          </cell>
        </row>
        <row r="21408">
          <cell r="M21408">
            <v>1</v>
          </cell>
          <cell r="N21408">
            <v>225760</v>
          </cell>
        </row>
        <row r="21409">
          <cell r="M21409">
            <v>1</v>
          </cell>
          <cell r="N21409">
            <v>225760</v>
          </cell>
        </row>
        <row r="21410">
          <cell r="M21410">
            <v>1</v>
          </cell>
          <cell r="N21410">
            <v>225824</v>
          </cell>
        </row>
        <row r="21411">
          <cell r="M21411">
            <v>1</v>
          </cell>
          <cell r="N21411">
            <v>226838</v>
          </cell>
        </row>
        <row r="21412">
          <cell r="M21412">
            <v>1</v>
          </cell>
          <cell r="N21412">
            <v>226838</v>
          </cell>
        </row>
        <row r="21413">
          <cell r="M21413">
            <v>1</v>
          </cell>
          <cell r="N21413">
            <v>226952</v>
          </cell>
        </row>
        <row r="21414">
          <cell r="M21414">
            <v>1</v>
          </cell>
          <cell r="N21414">
            <v>226952</v>
          </cell>
        </row>
        <row r="21415">
          <cell r="M21415">
            <v>1</v>
          </cell>
          <cell r="N21415">
            <v>226952</v>
          </cell>
        </row>
        <row r="21416">
          <cell r="M21416">
            <v>1</v>
          </cell>
          <cell r="N21416">
            <v>226952</v>
          </cell>
        </row>
        <row r="21417">
          <cell r="M21417">
            <v>1</v>
          </cell>
          <cell r="N21417" t="str">
            <v>-</v>
          </cell>
        </row>
        <row r="21418">
          <cell r="M21418">
            <v>1</v>
          </cell>
          <cell r="N21418">
            <v>225640</v>
          </cell>
        </row>
        <row r="21419">
          <cell r="M21419">
            <v>1</v>
          </cell>
          <cell r="N21419">
            <v>225640</v>
          </cell>
        </row>
        <row r="21420">
          <cell r="M21420">
            <v>1</v>
          </cell>
          <cell r="N21420">
            <v>225640</v>
          </cell>
        </row>
        <row r="21421">
          <cell r="M21421">
            <v>1</v>
          </cell>
          <cell r="N21421">
            <v>225640</v>
          </cell>
        </row>
        <row r="21422">
          <cell r="M21422">
            <v>1</v>
          </cell>
          <cell r="N21422">
            <v>225640</v>
          </cell>
        </row>
        <row r="21423">
          <cell r="M21423">
            <v>1</v>
          </cell>
          <cell r="N21423">
            <v>225640</v>
          </cell>
        </row>
        <row r="21424">
          <cell r="M21424">
            <v>1</v>
          </cell>
          <cell r="N21424">
            <v>225761</v>
          </cell>
        </row>
        <row r="21425">
          <cell r="M21425">
            <v>1</v>
          </cell>
          <cell r="N21425">
            <v>225761</v>
          </cell>
        </row>
        <row r="21426">
          <cell r="M21426">
            <v>1</v>
          </cell>
          <cell r="N21426">
            <v>225830</v>
          </cell>
        </row>
        <row r="21427">
          <cell r="M21427">
            <v>1</v>
          </cell>
          <cell r="N21427">
            <v>225929</v>
          </cell>
        </row>
        <row r="21428">
          <cell r="M21428">
            <v>1</v>
          </cell>
          <cell r="N21428">
            <v>225929</v>
          </cell>
        </row>
        <row r="21429">
          <cell r="M21429">
            <v>1</v>
          </cell>
          <cell r="N21429">
            <v>225929</v>
          </cell>
        </row>
        <row r="21430">
          <cell r="M21430">
            <v>1</v>
          </cell>
          <cell r="N21430">
            <v>225929</v>
          </cell>
        </row>
        <row r="21431">
          <cell r="M21431">
            <v>1</v>
          </cell>
          <cell r="N21431">
            <v>225929</v>
          </cell>
        </row>
        <row r="21432">
          <cell r="M21432">
            <v>1</v>
          </cell>
          <cell r="N21432">
            <v>226839</v>
          </cell>
        </row>
        <row r="21433">
          <cell r="M21433">
            <v>1</v>
          </cell>
          <cell r="N21433">
            <v>226839</v>
          </cell>
        </row>
        <row r="21434">
          <cell r="M21434">
            <v>1</v>
          </cell>
          <cell r="N21434">
            <v>226839</v>
          </cell>
        </row>
        <row r="21435">
          <cell r="M21435">
            <v>1</v>
          </cell>
          <cell r="N21435">
            <v>226928</v>
          </cell>
        </row>
        <row r="21436">
          <cell r="M21436">
            <v>1</v>
          </cell>
          <cell r="N21436">
            <v>226928</v>
          </cell>
        </row>
        <row r="21437">
          <cell r="M21437">
            <v>1</v>
          </cell>
          <cell r="N21437">
            <v>226928</v>
          </cell>
        </row>
        <row r="21438">
          <cell r="M21438">
            <v>1</v>
          </cell>
          <cell r="N21438">
            <v>226928</v>
          </cell>
        </row>
        <row r="21439">
          <cell r="M21439">
            <v>1</v>
          </cell>
          <cell r="N21439">
            <v>226953</v>
          </cell>
        </row>
        <row r="21440">
          <cell r="M21440">
            <v>1</v>
          </cell>
          <cell r="N21440">
            <v>226953</v>
          </cell>
        </row>
        <row r="21441">
          <cell r="M21441">
            <v>1</v>
          </cell>
          <cell r="N21441">
            <v>226953</v>
          </cell>
        </row>
        <row r="21442">
          <cell r="M21442">
            <v>1</v>
          </cell>
          <cell r="N21442">
            <v>226953</v>
          </cell>
        </row>
        <row r="21443">
          <cell r="M21443">
            <v>1</v>
          </cell>
          <cell r="N21443">
            <v>226953</v>
          </cell>
        </row>
        <row r="21444">
          <cell r="M21444">
            <v>1</v>
          </cell>
          <cell r="N21444">
            <v>226953</v>
          </cell>
        </row>
        <row r="21445">
          <cell r="M21445">
            <v>1</v>
          </cell>
          <cell r="N21445">
            <v>227054</v>
          </cell>
        </row>
        <row r="21446">
          <cell r="M21446">
            <v>1</v>
          </cell>
          <cell r="N21446">
            <v>225643</v>
          </cell>
        </row>
        <row r="21447">
          <cell r="M21447">
            <v>1</v>
          </cell>
          <cell r="N21447">
            <v>225643</v>
          </cell>
        </row>
        <row r="21448">
          <cell r="M21448">
            <v>1</v>
          </cell>
          <cell r="N21448">
            <v>225643</v>
          </cell>
        </row>
        <row r="21449">
          <cell r="M21449">
            <v>1</v>
          </cell>
          <cell r="N21449">
            <v>225643</v>
          </cell>
        </row>
        <row r="21450">
          <cell r="M21450">
            <v>1</v>
          </cell>
          <cell r="N21450">
            <v>225702</v>
          </cell>
        </row>
        <row r="21451">
          <cell r="M21451">
            <v>1</v>
          </cell>
          <cell r="N21451">
            <v>225702</v>
          </cell>
        </row>
        <row r="21452">
          <cell r="M21452">
            <v>1</v>
          </cell>
          <cell r="N21452">
            <v>225702</v>
          </cell>
        </row>
        <row r="21453">
          <cell r="M21453">
            <v>1</v>
          </cell>
          <cell r="N21453">
            <v>225702</v>
          </cell>
        </row>
        <row r="21454">
          <cell r="M21454">
            <v>1</v>
          </cell>
          <cell r="N21454">
            <v>225702</v>
          </cell>
        </row>
        <row r="21455">
          <cell r="M21455">
            <v>1</v>
          </cell>
          <cell r="N21455">
            <v>225702</v>
          </cell>
        </row>
        <row r="21456">
          <cell r="M21456">
            <v>1</v>
          </cell>
          <cell r="N21456">
            <v>225702</v>
          </cell>
        </row>
        <row r="21457">
          <cell r="M21457">
            <v>1</v>
          </cell>
          <cell r="N21457">
            <v>225702</v>
          </cell>
        </row>
        <row r="21458">
          <cell r="M21458">
            <v>1</v>
          </cell>
          <cell r="N21458">
            <v>225762</v>
          </cell>
        </row>
        <row r="21459">
          <cell r="M21459">
            <v>1</v>
          </cell>
          <cell r="N21459">
            <v>225762</v>
          </cell>
        </row>
        <row r="21460">
          <cell r="M21460">
            <v>1</v>
          </cell>
          <cell r="N21460">
            <v>225762</v>
          </cell>
        </row>
        <row r="21461">
          <cell r="M21461">
            <v>1</v>
          </cell>
          <cell r="N21461">
            <v>225762</v>
          </cell>
        </row>
        <row r="21462">
          <cell r="M21462">
            <v>1</v>
          </cell>
          <cell r="N21462">
            <v>225833</v>
          </cell>
        </row>
        <row r="21463">
          <cell r="M21463">
            <v>1</v>
          </cell>
          <cell r="N21463">
            <v>225833</v>
          </cell>
        </row>
        <row r="21464">
          <cell r="M21464">
            <v>1</v>
          </cell>
          <cell r="N21464">
            <v>225833</v>
          </cell>
        </row>
        <row r="21465">
          <cell r="M21465">
            <v>1</v>
          </cell>
          <cell r="N21465">
            <v>225931</v>
          </cell>
        </row>
        <row r="21466">
          <cell r="M21466">
            <v>1</v>
          </cell>
          <cell r="N21466">
            <v>225931</v>
          </cell>
        </row>
        <row r="21467">
          <cell r="M21467">
            <v>1</v>
          </cell>
          <cell r="N21467">
            <v>225931</v>
          </cell>
        </row>
        <row r="21468">
          <cell r="M21468">
            <v>1</v>
          </cell>
          <cell r="N21468">
            <v>225931</v>
          </cell>
        </row>
        <row r="21469">
          <cell r="M21469">
            <v>1</v>
          </cell>
          <cell r="N21469">
            <v>225931</v>
          </cell>
        </row>
        <row r="21470">
          <cell r="M21470">
            <v>1</v>
          </cell>
          <cell r="N21470">
            <v>225931</v>
          </cell>
        </row>
        <row r="21471">
          <cell r="M21471">
            <v>1</v>
          </cell>
          <cell r="N21471">
            <v>226840</v>
          </cell>
        </row>
        <row r="21472">
          <cell r="M21472">
            <v>1</v>
          </cell>
          <cell r="N21472">
            <v>226840</v>
          </cell>
        </row>
        <row r="21473">
          <cell r="M21473">
            <v>1</v>
          </cell>
          <cell r="N21473">
            <v>226840</v>
          </cell>
        </row>
        <row r="21474">
          <cell r="M21474">
            <v>1</v>
          </cell>
          <cell r="N21474">
            <v>226840</v>
          </cell>
        </row>
        <row r="21475">
          <cell r="M21475">
            <v>1</v>
          </cell>
          <cell r="N21475">
            <v>226840</v>
          </cell>
        </row>
        <row r="21476">
          <cell r="M21476">
            <v>1</v>
          </cell>
          <cell r="N21476">
            <v>226954</v>
          </cell>
        </row>
        <row r="21477">
          <cell r="M21477">
            <v>1</v>
          </cell>
          <cell r="N21477">
            <v>226954</v>
          </cell>
        </row>
        <row r="21478">
          <cell r="M21478">
            <v>1</v>
          </cell>
          <cell r="N21478">
            <v>227055</v>
          </cell>
        </row>
        <row r="21479">
          <cell r="M21479">
            <v>1</v>
          </cell>
          <cell r="N21479">
            <v>225636</v>
          </cell>
        </row>
        <row r="21480">
          <cell r="M21480">
            <v>1</v>
          </cell>
          <cell r="N21480">
            <v>225636</v>
          </cell>
        </row>
        <row r="21481">
          <cell r="M21481">
            <v>1</v>
          </cell>
          <cell r="N21481">
            <v>225636</v>
          </cell>
        </row>
        <row r="21482">
          <cell r="M21482">
            <v>1</v>
          </cell>
          <cell r="N21482">
            <v>225763</v>
          </cell>
        </row>
        <row r="21483">
          <cell r="M21483">
            <v>1</v>
          </cell>
          <cell r="N21483">
            <v>225827</v>
          </cell>
        </row>
        <row r="21484">
          <cell r="M21484">
            <v>1</v>
          </cell>
          <cell r="N21484">
            <v>225932</v>
          </cell>
        </row>
        <row r="21485">
          <cell r="M21485">
            <v>1</v>
          </cell>
          <cell r="N21485">
            <v>225932</v>
          </cell>
        </row>
        <row r="21486">
          <cell r="M21486">
            <v>1</v>
          </cell>
          <cell r="N21486">
            <v>225932</v>
          </cell>
        </row>
        <row r="21487">
          <cell r="M21487">
            <v>1</v>
          </cell>
          <cell r="N21487">
            <v>225932</v>
          </cell>
        </row>
        <row r="21488">
          <cell r="M21488">
            <v>1</v>
          </cell>
          <cell r="N21488">
            <v>225932</v>
          </cell>
        </row>
        <row r="21489">
          <cell r="M21489">
            <v>1</v>
          </cell>
          <cell r="N21489">
            <v>226841</v>
          </cell>
        </row>
        <row r="21490">
          <cell r="M21490">
            <v>1</v>
          </cell>
          <cell r="N21490">
            <v>226841</v>
          </cell>
        </row>
        <row r="21491">
          <cell r="M21491">
            <v>1</v>
          </cell>
          <cell r="N21491">
            <v>226955</v>
          </cell>
        </row>
        <row r="21492">
          <cell r="M21492">
            <v>1</v>
          </cell>
          <cell r="N21492" t="str">
            <v>-</v>
          </cell>
        </row>
        <row r="21493">
          <cell r="M21493">
            <v>1</v>
          </cell>
          <cell r="N21493">
            <v>225764</v>
          </cell>
        </row>
        <row r="21494">
          <cell r="M21494">
            <v>1</v>
          </cell>
          <cell r="N21494">
            <v>225764</v>
          </cell>
        </row>
        <row r="21495">
          <cell r="M21495">
            <v>1</v>
          </cell>
          <cell r="N21495">
            <v>225764</v>
          </cell>
        </row>
        <row r="21496">
          <cell r="M21496">
            <v>1</v>
          </cell>
          <cell r="N21496">
            <v>225764</v>
          </cell>
        </row>
        <row r="21497">
          <cell r="M21497">
            <v>1</v>
          </cell>
          <cell r="N21497">
            <v>225764</v>
          </cell>
        </row>
        <row r="21498">
          <cell r="M21498">
            <v>1</v>
          </cell>
          <cell r="N21498">
            <v>225836</v>
          </cell>
        </row>
        <row r="21499">
          <cell r="M21499">
            <v>1</v>
          </cell>
          <cell r="N21499">
            <v>225836</v>
          </cell>
        </row>
        <row r="21500">
          <cell r="M21500">
            <v>1</v>
          </cell>
          <cell r="N21500">
            <v>225836</v>
          </cell>
        </row>
        <row r="21501">
          <cell r="M21501">
            <v>1</v>
          </cell>
          <cell r="N21501">
            <v>225836</v>
          </cell>
        </row>
        <row r="21502">
          <cell r="M21502">
            <v>1</v>
          </cell>
          <cell r="N21502">
            <v>225836</v>
          </cell>
        </row>
        <row r="21503">
          <cell r="M21503">
            <v>1</v>
          </cell>
          <cell r="N21503">
            <v>225836</v>
          </cell>
        </row>
        <row r="21504">
          <cell r="M21504">
            <v>1</v>
          </cell>
          <cell r="N21504">
            <v>225836</v>
          </cell>
        </row>
        <row r="21505">
          <cell r="M21505">
            <v>1</v>
          </cell>
          <cell r="N21505">
            <v>225836</v>
          </cell>
        </row>
        <row r="21506">
          <cell r="M21506">
            <v>1</v>
          </cell>
          <cell r="N21506">
            <v>225836</v>
          </cell>
        </row>
        <row r="21507">
          <cell r="M21507">
            <v>1</v>
          </cell>
          <cell r="N21507">
            <v>225899</v>
          </cell>
        </row>
        <row r="21508">
          <cell r="M21508">
            <v>1</v>
          </cell>
          <cell r="N21508">
            <v>225899</v>
          </cell>
        </row>
        <row r="21509">
          <cell r="M21509">
            <v>1</v>
          </cell>
          <cell r="N21509">
            <v>225899</v>
          </cell>
        </row>
        <row r="21510">
          <cell r="M21510">
            <v>1</v>
          </cell>
          <cell r="N21510">
            <v>225899</v>
          </cell>
        </row>
        <row r="21511">
          <cell r="M21511">
            <v>1</v>
          </cell>
          <cell r="N21511">
            <v>225930</v>
          </cell>
        </row>
        <row r="21512">
          <cell r="M21512">
            <v>1</v>
          </cell>
          <cell r="N21512">
            <v>225930</v>
          </cell>
        </row>
        <row r="21513">
          <cell r="M21513">
            <v>1</v>
          </cell>
          <cell r="N21513">
            <v>225930</v>
          </cell>
        </row>
        <row r="21514">
          <cell r="M21514">
            <v>1</v>
          </cell>
          <cell r="N21514">
            <v>225930</v>
          </cell>
        </row>
        <row r="21515">
          <cell r="M21515">
            <v>1</v>
          </cell>
          <cell r="N21515">
            <v>225930</v>
          </cell>
        </row>
        <row r="21516">
          <cell r="M21516">
            <v>1</v>
          </cell>
          <cell r="N21516">
            <v>225930</v>
          </cell>
        </row>
        <row r="21517">
          <cell r="M21517">
            <v>1</v>
          </cell>
          <cell r="N21517">
            <v>225930</v>
          </cell>
        </row>
        <row r="21518">
          <cell r="M21518">
            <v>1</v>
          </cell>
          <cell r="N21518">
            <v>225930</v>
          </cell>
        </row>
        <row r="21519">
          <cell r="M21519">
            <v>1</v>
          </cell>
          <cell r="N21519">
            <v>225930</v>
          </cell>
        </row>
        <row r="21520">
          <cell r="M21520">
            <v>1</v>
          </cell>
          <cell r="N21520">
            <v>225934</v>
          </cell>
        </row>
        <row r="21521">
          <cell r="M21521">
            <v>1</v>
          </cell>
          <cell r="N21521">
            <v>225934</v>
          </cell>
        </row>
        <row r="21522">
          <cell r="M21522">
            <v>1</v>
          </cell>
          <cell r="N21522">
            <v>225934</v>
          </cell>
        </row>
        <row r="21523">
          <cell r="M21523">
            <v>1</v>
          </cell>
          <cell r="N21523">
            <v>225934</v>
          </cell>
        </row>
        <row r="21524">
          <cell r="M21524">
            <v>1</v>
          </cell>
          <cell r="N21524">
            <v>225934</v>
          </cell>
        </row>
        <row r="21525">
          <cell r="M21525">
            <v>1</v>
          </cell>
          <cell r="N21525">
            <v>225934</v>
          </cell>
        </row>
        <row r="21526">
          <cell r="M21526">
            <v>1</v>
          </cell>
          <cell r="N21526">
            <v>225934</v>
          </cell>
        </row>
        <row r="21527">
          <cell r="M21527">
            <v>1</v>
          </cell>
          <cell r="N21527">
            <v>226842</v>
          </cell>
        </row>
        <row r="21528">
          <cell r="M21528">
            <v>1</v>
          </cell>
          <cell r="N21528">
            <v>226842</v>
          </cell>
        </row>
        <row r="21529">
          <cell r="M21529">
            <v>1</v>
          </cell>
          <cell r="N21529">
            <v>226842</v>
          </cell>
        </row>
        <row r="21530">
          <cell r="M21530">
            <v>1</v>
          </cell>
          <cell r="N21530">
            <v>226842</v>
          </cell>
        </row>
        <row r="21531">
          <cell r="M21531">
            <v>1</v>
          </cell>
          <cell r="N21531">
            <v>226930</v>
          </cell>
        </row>
        <row r="21532">
          <cell r="M21532">
            <v>1</v>
          </cell>
          <cell r="N21532">
            <v>226930</v>
          </cell>
        </row>
        <row r="21533">
          <cell r="M21533">
            <v>1</v>
          </cell>
          <cell r="N21533">
            <v>226930</v>
          </cell>
        </row>
        <row r="21534">
          <cell r="M21534">
            <v>1</v>
          </cell>
          <cell r="N21534">
            <v>226930</v>
          </cell>
        </row>
        <row r="21535">
          <cell r="M21535">
            <v>1</v>
          </cell>
          <cell r="N21535">
            <v>226956</v>
          </cell>
        </row>
        <row r="21536">
          <cell r="M21536">
            <v>1</v>
          </cell>
          <cell r="N21536">
            <v>226956</v>
          </cell>
        </row>
        <row r="21537">
          <cell r="M21537">
            <v>1</v>
          </cell>
          <cell r="N21537">
            <v>226956</v>
          </cell>
        </row>
        <row r="21538">
          <cell r="M21538">
            <v>1</v>
          </cell>
          <cell r="N21538">
            <v>227057</v>
          </cell>
        </row>
        <row r="21539">
          <cell r="M21539">
            <v>1</v>
          </cell>
          <cell r="N21539">
            <v>225642</v>
          </cell>
        </row>
        <row r="21540">
          <cell r="M21540">
            <v>1</v>
          </cell>
          <cell r="N21540">
            <v>225642</v>
          </cell>
        </row>
        <row r="21541">
          <cell r="M21541">
            <v>1</v>
          </cell>
          <cell r="N21541">
            <v>225642</v>
          </cell>
        </row>
        <row r="21542">
          <cell r="M21542">
            <v>1</v>
          </cell>
          <cell r="N21542">
            <v>225642</v>
          </cell>
        </row>
        <row r="21543">
          <cell r="M21543">
            <v>1</v>
          </cell>
          <cell r="N21543">
            <v>225642</v>
          </cell>
        </row>
        <row r="21544">
          <cell r="M21544">
            <v>1</v>
          </cell>
          <cell r="N21544">
            <v>225765</v>
          </cell>
        </row>
        <row r="21545">
          <cell r="M21545">
            <v>1</v>
          </cell>
          <cell r="N21545">
            <v>225765</v>
          </cell>
        </row>
        <row r="21546">
          <cell r="M21546">
            <v>1</v>
          </cell>
          <cell r="N21546">
            <v>225832</v>
          </cell>
        </row>
        <row r="21547">
          <cell r="M21547">
            <v>1</v>
          </cell>
          <cell r="N21547">
            <v>225832</v>
          </cell>
        </row>
        <row r="21548">
          <cell r="M21548">
            <v>1</v>
          </cell>
          <cell r="N21548">
            <v>225832</v>
          </cell>
        </row>
        <row r="21549">
          <cell r="M21549">
            <v>2</v>
          </cell>
          <cell r="N21549">
            <v>225883</v>
          </cell>
        </row>
        <row r="21550">
          <cell r="M21550">
            <v>2</v>
          </cell>
          <cell r="N21550">
            <v>225883</v>
          </cell>
        </row>
        <row r="21551">
          <cell r="M21551">
            <v>2</v>
          </cell>
          <cell r="N21551">
            <v>225883</v>
          </cell>
        </row>
        <row r="21552">
          <cell r="M21552">
            <v>1</v>
          </cell>
          <cell r="N21552">
            <v>225935</v>
          </cell>
        </row>
        <row r="21553">
          <cell r="M21553">
            <v>1</v>
          </cell>
          <cell r="N21553">
            <v>225935</v>
          </cell>
        </row>
        <row r="21554">
          <cell r="M21554">
            <v>1</v>
          </cell>
          <cell r="N21554">
            <v>225935</v>
          </cell>
        </row>
        <row r="21555">
          <cell r="M21555">
            <v>1</v>
          </cell>
          <cell r="N21555">
            <v>225935</v>
          </cell>
        </row>
        <row r="21556">
          <cell r="M21556">
            <v>1</v>
          </cell>
          <cell r="N21556">
            <v>226843</v>
          </cell>
        </row>
        <row r="21557">
          <cell r="M21557">
            <v>1</v>
          </cell>
          <cell r="N21557">
            <v>226843</v>
          </cell>
        </row>
        <row r="21558">
          <cell r="M21558">
            <v>1</v>
          </cell>
          <cell r="N21558">
            <v>226843</v>
          </cell>
        </row>
        <row r="21559">
          <cell r="M21559">
            <v>1</v>
          </cell>
          <cell r="N21559">
            <v>226931</v>
          </cell>
        </row>
        <row r="21560">
          <cell r="M21560">
            <v>1</v>
          </cell>
          <cell r="N21560">
            <v>226957</v>
          </cell>
        </row>
        <row r="21561">
          <cell r="M21561">
            <v>1</v>
          </cell>
          <cell r="N21561">
            <v>227058</v>
          </cell>
        </row>
        <row r="21562">
          <cell r="M21562">
            <v>1</v>
          </cell>
          <cell r="N21562">
            <v>225638</v>
          </cell>
        </row>
        <row r="21563">
          <cell r="M21563">
            <v>1</v>
          </cell>
          <cell r="N21563">
            <v>225638</v>
          </cell>
        </row>
        <row r="21564">
          <cell r="M21564">
            <v>1</v>
          </cell>
          <cell r="N21564">
            <v>225638</v>
          </cell>
        </row>
        <row r="21565">
          <cell r="M21565">
            <v>1</v>
          </cell>
          <cell r="N21565">
            <v>225638</v>
          </cell>
        </row>
        <row r="21566">
          <cell r="M21566">
            <v>1</v>
          </cell>
          <cell r="N21566">
            <v>225766</v>
          </cell>
        </row>
        <row r="21567">
          <cell r="M21567">
            <v>1</v>
          </cell>
          <cell r="N21567">
            <v>225766</v>
          </cell>
        </row>
        <row r="21568">
          <cell r="M21568">
            <v>1</v>
          </cell>
          <cell r="N21568">
            <v>225828</v>
          </cell>
        </row>
        <row r="21569">
          <cell r="M21569">
            <v>1</v>
          </cell>
          <cell r="N21569">
            <v>225938</v>
          </cell>
        </row>
        <row r="21570">
          <cell r="M21570">
            <v>1</v>
          </cell>
          <cell r="N21570">
            <v>225938</v>
          </cell>
        </row>
        <row r="21571">
          <cell r="M21571">
            <v>1</v>
          </cell>
          <cell r="N21571">
            <v>226844</v>
          </cell>
        </row>
        <row r="21572">
          <cell r="M21572">
            <v>1</v>
          </cell>
          <cell r="N21572">
            <v>226844</v>
          </cell>
        </row>
        <row r="21573">
          <cell r="M21573">
            <v>1</v>
          </cell>
          <cell r="N21573">
            <v>226844</v>
          </cell>
        </row>
        <row r="21574">
          <cell r="M21574">
            <v>1</v>
          </cell>
          <cell r="N21574">
            <v>226844</v>
          </cell>
        </row>
        <row r="21575">
          <cell r="M21575">
            <v>1</v>
          </cell>
          <cell r="N21575">
            <v>226958</v>
          </cell>
        </row>
        <row r="21576">
          <cell r="M21576">
            <v>1</v>
          </cell>
          <cell r="N21576">
            <v>226958</v>
          </cell>
        </row>
        <row r="21577">
          <cell r="M21577">
            <v>1</v>
          </cell>
          <cell r="N21577">
            <v>226958</v>
          </cell>
        </row>
        <row r="21578">
          <cell r="M21578">
            <v>1</v>
          </cell>
          <cell r="N21578">
            <v>227059</v>
          </cell>
        </row>
        <row r="21579">
          <cell r="M21579">
            <v>1</v>
          </cell>
          <cell r="N21579">
            <v>225622</v>
          </cell>
        </row>
        <row r="21580">
          <cell r="M21580">
            <v>1</v>
          </cell>
          <cell r="N21580">
            <v>225622</v>
          </cell>
        </row>
        <row r="21581">
          <cell r="M21581">
            <v>1</v>
          </cell>
          <cell r="N21581">
            <v>225622</v>
          </cell>
        </row>
        <row r="21582">
          <cell r="M21582">
            <v>1</v>
          </cell>
          <cell r="N21582">
            <v>225622</v>
          </cell>
        </row>
        <row r="21583">
          <cell r="M21583">
            <v>1</v>
          </cell>
          <cell r="N21583">
            <v>225622</v>
          </cell>
        </row>
        <row r="21584">
          <cell r="M21584">
            <v>1</v>
          </cell>
          <cell r="N21584">
            <v>225622</v>
          </cell>
        </row>
        <row r="21585">
          <cell r="M21585">
            <v>1</v>
          </cell>
          <cell r="N21585">
            <v>225622</v>
          </cell>
        </row>
        <row r="21586">
          <cell r="M21586">
            <v>1</v>
          </cell>
          <cell r="N21586">
            <v>225622</v>
          </cell>
        </row>
        <row r="21587">
          <cell r="M21587">
            <v>1</v>
          </cell>
          <cell r="N21587">
            <v>225622</v>
          </cell>
        </row>
        <row r="21588">
          <cell r="M21588">
            <v>1</v>
          </cell>
          <cell r="N21588">
            <v>225637</v>
          </cell>
        </row>
        <row r="21589">
          <cell r="M21589">
            <v>1</v>
          </cell>
          <cell r="N21589">
            <v>225637</v>
          </cell>
        </row>
        <row r="21590">
          <cell r="M21590">
            <v>1</v>
          </cell>
          <cell r="N21590">
            <v>225637</v>
          </cell>
        </row>
        <row r="21591">
          <cell r="M21591">
            <v>1</v>
          </cell>
          <cell r="N21591">
            <v>225637</v>
          </cell>
        </row>
        <row r="21592">
          <cell r="M21592">
            <v>1</v>
          </cell>
          <cell r="N21592">
            <v>225637</v>
          </cell>
        </row>
        <row r="21593">
          <cell r="M21593">
            <v>1</v>
          </cell>
          <cell r="N21593">
            <v>225637</v>
          </cell>
        </row>
        <row r="21594">
          <cell r="M21594">
            <v>1</v>
          </cell>
          <cell r="N21594">
            <v>225637</v>
          </cell>
        </row>
        <row r="21595">
          <cell r="M21595">
            <v>1</v>
          </cell>
          <cell r="N21595">
            <v>225637</v>
          </cell>
        </row>
        <row r="21596">
          <cell r="M21596">
            <v>1</v>
          </cell>
          <cell r="N21596">
            <v>225756</v>
          </cell>
        </row>
        <row r="21597">
          <cell r="M21597">
            <v>1</v>
          </cell>
          <cell r="N21597">
            <v>225756</v>
          </cell>
        </row>
        <row r="21598">
          <cell r="M21598">
            <v>1</v>
          </cell>
          <cell r="N21598">
            <v>225756</v>
          </cell>
        </row>
        <row r="21599">
          <cell r="M21599">
            <v>1</v>
          </cell>
          <cell r="N21599">
            <v>225756</v>
          </cell>
        </row>
        <row r="21600">
          <cell r="M21600">
            <v>1</v>
          </cell>
          <cell r="N21600">
            <v>225756</v>
          </cell>
        </row>
        <row r="21601">
          <cell r="M21601">
            <v>1</v>
          </cell>
          <cell r="N21601">
            <v>225756</v>
          </cell>
        </row>
        <row r="21602">
          <cell r="M21602">
            <v>1</v>
          </cell>
          <cell r="N21602">
            <v>225756</v>
          </cell>
        </row>
        <row r="21603">
          <cell r="M21603">
            <v>1</v>
          </cell>
          <cell r="N21603">
            <v>225756</v>
          </cell>
        </row>
        <row r="21604">
          <cell r="M21604">
            <v>1</v>
          </cell>
          <cell r="N21604">
            <v>225756</v>
          </cell>
        </row>
        <row r="21605">
          <cell r="M21605">
            <v>1</v>
          </cell>
          <cell r="N21605">
            <v>225756</v>
          </cell>
        </row>
        <row r="21606">
          <cell r="M21606">
            <v>1</v>
          </cell>
          <cell r="N21606">
            <v>225756</v>
          </cell>
        </row>
        <row r="21607">
          <cell r="M21607">
            <v>1</v>
          </cell>
          <cell r="N21607">
            <v>225756</v>
          </cell>
        </row>
        <row r="21608">
          <cell r="M21608">
            <v>1</v>
          </cell>
          <cell r="N21608">
            <v>225844</v>
          </cell>
        </row>
        <row r="21609">
          <cell r="M21609">
            <v>1</v>
          </cell>
          <cell r="N21609">
            <v>225844</v>
          </cell>
        </row>
        <row r="21610">
          <cell r="M21610">
            <v>1</v>
          </cell>
          <cell r="N21610">
            <v>225844</v>
          </cell>
        </row>
        <row r="21611">
          <cell r="M21611">
            <v>1</v>
          </cell>
          <cell r="N21611">
            <v>225844</v>
          </cell>
        </row>
        <row r="21612">
          <cell r="M21612">
            <v>1</v>
          </cell>
          <cell r="N21612">
            <v>225844</v>
          </cell>
        </row>
        <row r="21613">
          <cell r="M21613">
            <v>1</v>
          </cell>
          <cell r="N21613">
            <v>225844</v>
          </cell>
        </row>
        <row r="21614">
          <cell r="M21614">
            <v>1</v>
          </cell>
          <cell r="N21614">
            <v>225897</v>
          </cell>
        </row>
        <row r="21615">
          <cell r="M21615">
            <v>1</v>
          </cell>
          <cell r="N21615">
            <v>225897</v>
          </cell>
        </row>
        <row r="21616">
          <cell r="M21616">
            <v>1</v>
          </cell>
          <cell r="N21616">
            <v>225897</v>
          </cell>
        </row>
        <row r="21617">
          <cell r="M21617">
            <v>1</v>
          </cell>
          <cell r="N21617">
            <v>226832</v>
          </cell>
        </row>
        <row r="21618">
          <cell r="M21618">
            <v>1</v>
          </cell>
          <cell r="N21618">
            <v>226832</v>
          </cell>
        </row>
        <row r="21619">
          <cell r="M21619">
            <v>1</v>
          </cell>
          <cell r="N21619">
            <v>226832</v>
          </cell>
        </row>
        <row r="21620">
          <cell r="M21620">
            <v>1</v>
          </cell>
          <cell r="N21620">
            <v>226927</v>
          </cell>
        </row>
        <row r="21621">
          <cell r="M21621">
            <v>1</v>
          </cell>
          <cell r="N21621">
            <v>226927</v>
          </cell>
        </row>
        <row r="21622">
          <cell r="M21622">
            <v>1</v>
          </cell>
          <cell r="N21622">
            <v>226927</v>
          </cell>
        </row>
        <row r="21623">
          <cell r="M21623">
            <v>1</v>
          </cell>
          <cell r="N21623">
            <v>226927</v>
          </cell>
        </row>
        <row r="21624">
          <cell r="M21624">
            <v>1</v>
          </cell>
          <cell r="N21624">
            <v>226946</v>
          </cell>
        </row>
        <row r="21625">
          <cell r="M21625">
            <v>1</v>
          </cell>
          <cell r="N21625">
            <v>226946</v>
          </cell>
        </row>
        <row r="21626">
          <cell r="M21626">
            <v>1</v>
          </cell>
          <cell r="N21626">
            <v>226946</v>
          </cell>
        </row>
        <row r="21627">
          <cell r="M21627">
            <v>1</v>
          </cell>
          <cell r="N21627">
            <v>226946</v>
          </cell>
        </row>
        <row r="21628">
          <cell r="M21628">
            <v>1</v>
          </cell>
          <cell r="N21628">
            <v>226946</v>
          </cell>
        </row>
        <row r="21629">
          <cell r="M21629">
            <v>1</v>
          </cell>
          <cell r="N21629">
            <v>227047</v>
          </cell>
        </row>
        <row r="21630">
          <cell r="M21630">
            <v>1</v>
          </cell>
          <cell r="N21630">
            <v>227047</v>
          </cell>
        </row>
        <row r="21631">
          <cell r="M21631">
            <v>1</v>
          </cell>
          <cell r="N21631">
            <v>227047</v>
          </cell>
        </row>
        <row r="21632">
          <cell r="M21632">
            <v>1</v>
          </cell>
          <cell r="N21632">
            <v>227047</v>
          </cell>
        </row>
        <row r="21633">
          <cell r="M21633">
            <v>1</v>
          </cell>
          <cell r="N21633">
            <v>225662</v>
          </cell>
        </row>
        <row r="21634">
          <cell r="M21634">
            <v>1</v>
          </cell>
          <cell r="N21634">
            <v>225662</v>
          </cell>
        </row>
        <row r="21635">
          <cell r="M21635">
            <v>1</v>
          </cell>
          <cell r="N21635">
            <v>225662</v>
          </cell>
        </row>
        <row r="21636">
          <cell r="M21636">
            <v>1</v>
          </cell>
          <cell r="N21636">
            <v>225662</v>
          </cell>
        </row>
        <row r="21637">
          <cell r="M21637">
            <v>1</v>
          </cell>
          <cell r="N21637">
            <v>225700</v>
          </cell>
        </row>
        <row r="21638">
          <cell r="M21638">
            <v>1</v>
          </cell>
          <cell r="N21638">
            <v>225706</v>
          </cell>
        </row>
        <row r="21639">
          <cell r="M21639">
            <v>1</v>
          </cell>
          <cell r="N21639">
            <v>225721</v>
          </cell>
        </row>
        <row r="21640">
          <cell r="M21640">
            <v>1</v>
          </cell>
          <cell r="N21640">
            <v>225721</v>
          </cell>
        </row>
        <row r="21641">
          <cell r="M21641">
            <v>1</v>
          </cell>
          <cell r="N21641">
            <v>225721</v>
          </cell>
        </row>
        <row r="21642">
          <cell r="M21642">
            <v>1</v>
          </cell>
          <cell r="N21642">
            <v>225721</v>
          </cell>
        </row>
        <row r="21643">
          <cell r="M21643">
            <v>1</v>
          </cell>
          <cell r="N21643">
            <v>225721</v>
          </cell>
        </row>
        <row r="21644">
          <cell r="M21644">
            <v>1</v>
          </cell>
          <cell r="N21644">
            <v>225721</v>
          </cell>
        </row>
        <row r="21645">
          <cell r="M21645">
            <v>1</v>
          </cell>
          <cell r="N21645">
            <v>225781</v>
          </cell>
        </row>
        <row r="21646">
          <cell r="M21646">
            <v>1</v>
          </cell>
          <cell r="N21646">
            <v>225781</v>
          </cell>
        </row>
        <row r="21647">
          <cell r="M21647">
            <v>1</v>
          </cell>
          <cell r="N21647">
            <v>225781</v>
          </cell>
        </row>
        <row r="21648">
          <cell r="M21648">
            <v>1</v>
          </cell>
          <cell r="N21648">
            <v>225781</v>
          </cell>
        </row>
        <row r="21649">
          <cell r="M21649">
            <v>1</v>
          </cell>
          <cell r="N21649">
            <v>225846</v>
          </cell>
        </row>
        <row r="21650">
          <cell r="M21650">
            <v>1</v>
          </cell>
          <cell r="N21650">
            <v>225846</v>
          </cell>
        </row>
        <row r="21651">
          <cell r="M21651">
            <v>1</v>
          </cell>
          <cell r="N21651">
            <v>226861</v>
          </cell>
        </row>
        <row r="21652">
          <cell r="M21652">
            <v>1</v>
          </cell>
          <cell r="N21652">
            <v>226996</v>
          </cell>
        </row>
        <row r="21653">
          <cell r="M21653">
            <v>1</v>
          </cell>
          <cell r="N21653">
            <v>226996</v>
          </cell>
        </row>
        <row r="21654">
          <cell r="M21654">
            <v>1</v>
          </cell>
          <cell r="N21654">
            <v>227077</v>
          </cell>
        </row>
        <row r="21655">
          <cell r="M21655">
            <v>1</v>
          </cell>
          <cell r="N21655" t="str">
            <v>-</v>
          </cell>
        </row>
        <row r="21656">
          <cell r="M21656">
            <v>1</v>
          </cell>
          <cell r="N21656">
            <v>225609</v>
          </cell>
        </row>
        <row r="21657">
          <cell r="M21657">
            <v>1</v>
          </cell>
          <cell r="N21657">
            <v>225609</v>
          </cell>
        </row>
        <row r="21658">
          <cell r="M21658">
            <v>1</v>
          </cell>
          <cell r="N21658">
            <v>226873</v>
          </cell>
        </row>
        <row r="21659">
          <cell r="M21659">
            <v>1</v>
          </cell>
          <cell r="N21659">
            <v>226873</v>
          </cell>
        </row>
        <row r="21660">
          <cell r="M21660">
            <v>1</v>
          </cell>
          <cell r="N21660">
            <v>226985</v>
          </cell>
        </row>
        <row r="21661">
          <cell r="M21661">
            <v>1</v>
          </cell>
          <cell r="N21661">
            <v>226985</v>
          </cell>
        </row>
        <row r="21662">
          <cell r="M21662">
            <v>1</v>
          </cell>
          <cell r="N21662">
            <v>226985</v>
          </cell>
        </row>
        <row r="21663">
          <cell r="M21663">
            <v>1</v>
          </cell>
          <cell r="N21663">
            <v>226997</v>
          </cell>
        </row>
        <row r="21664">
          <cell r="M21664">
            <v>1</v>
          </cell>
          <cell r="N21664">
            <v>226997</v>
          </cell>
        </row>
        <row r="21665">
          <cell r="M21665" t="str">
            <v>-</v>
          </cell>
          <cell r="N21665" t="str">
            <v>-</v>
          </cell>
        </row>
        <row r="21666">
          <cell r="M21666">
            <v>1</v>
          </cell>
          <cell r="N21666" t="str">
            <v>-</v>
          </cell>
        </row>
        <row r="21667">
          <cell r="M21667">
            <v>1</v>
          </cell>
          <cell r="N21667">
            <v>225647</v>
          </cell>
        </row>
        <row r="21668">
          <cell r="M21668">
            <v>1</v>
          </cell>
          <cell r="N21668">
            <v>225682</v>
          </cell>
        </row>
        <row r="21669">
          <cell r="M21669">
            <v>1</v>
          </cell>
          <cell r="N21669">
            <v>225682</v>
          </cell>
        </row>
        <row r="21670">
          <cell r="M21670">
            <v>1</v>
          </cell>
          <cell r="N21670">
            <v>225682</v>
          </cell>
        </row>
        <row r="21671">
          <cell r="M21671">
            <v>1</v>
          </cell>
          <cell r="N21671">
            <v>225742</v>
          </cell>
        </row>
        <row r="21672">
          <cell r="M21672">
            <v>1</v>
          </cell>
          <cell r="N21672">
            <v>225742</v>
          </cell>
        </row>
        <row r="21673">
          <cell r="M21673">
            <v>1</v>
          </cell>
          <cell r="N21673">
            <v>225742</v>
          </cell>
        </row>
        <row r="21674">
          <cell r="M21674">
            <v>1</v>
          </cell>
          <cell r="N21674">
            <v>225742</v>
          </cell>
        </row>
        <row r="21675">
          <cell r="M21675">
            <v>1</v>
          </cell>
          <cell r="N21675">
            <v>225742</v>
          </cell>
        </row>
        <row r="21676">
          <cell r="M21676">
            <v>1</v>
          </cell>
          <cell r="N21676">
            <v>225742</v>
          </cell>
        </row>
        <row r="21677">
          <cell r="M21677">
            <v>1</v>
          </cell>
          <cell r="N21677">
            <v>225742</v>
          </cell>
        </row>
        <row r="21678">
          <cell r="M21678">
            <v>1</v>
          </cell>
          <cell r="N21678">
            <v>225742</v>
          </cell>
        </row>
        <row r="21679">
          <cell r="M21679">
            <v>1</v>
          </cell>
          <cell r="N21679">
            <v>225742</v>
          </cell>
        </row>
        <row r="21680">
          <cell r="M21680">
            <v>1</v>
          </cell>
          <cell r="N21680">
            <v>225742</v>
          </cell>
        </row>
        <row r="21681">
          <cell r="M21681">
            <v>1</v>
          </cell>
          <cell r="N21681">
            <v>225820</v>
          </cell>
        </row>
        <row r="21682">
          <cell r="M21682">
            <v>2</v>
          </cell>
          <cell r="N21682">
            <v>225923</v>
          </cell>
        </row>
        <row r="21683">
          <cell r="M21683">
            <v>2</v>
          </cell>
          <cell r="N21683">
            <v>225923</v>
          </cell>
        </row>
        <row r="21684">
          <cell r="M21684">
            <v>2</v>
          </cell>
          <cell r="N21684">
            <v>225923</v>
          </cell>
        </row>
        <row r="21685">
          <cell r="M21685">
            <v>2</v>
          </cell>
          <cell r="N21685">
            <v>225923</v>
          </cell>
        </row>
        <row r="21686">
          <cell r="M21686">
            <v>2</v>
          </cell>
          <cell r="N21686">
            <v>225924</v>
          </cell>
        </row>
        <row r="21687">
          <cell r="M21687">
            <v>2</v>
          </cell>
          <cell r="N21687">
            <v>225924</v>
          </cell>
        </row>
        <row r="21688">
          <cell r="M21688">
            <v>2</v>
          </cell>
          <cell r="N21688">
            <v>225924</v>
          </cell>
        </row>
        <row r="21689">
          <cell r="M21689">
            <v>2</v>
          </cell>
          <cell r="N21689">
            <v>225924</v>
          </cell>
        </row>
        <row r="21690">
          <cell r="M21690">
            <v>1</v>
          </cell>
          <cell r="N21690">
            <v>226874</v>
          </cell>
        </row>
        <row r="21691">
          <cell r="M21691">
            <v>1</v>
          </cell>
          <cell r="N21691">
            <v>226874</v>
          </cell>
        </row>
        <row r="21692">
          <cell r="M21692">
            <v>1</v>
          </cell>
          <cell r="N21692">
            <v>226874</v>
          </cell>
        </row>
        <row r="21693">
          <cell r="M21693">
            <v>1</v>
          </cell>
          <cell r="N21693">
            <v>226874</v>
          </cell>
        </row>
        <row r="21694">
          <cell r="M21694">
            <v>1</v>
          </cell>
          <cell r="N21694">
            <v>226986</v>
          </cell>
        </row>
        <row r="21695">
          <cell r="M21695">
            <v>1</v>
          </cell>
          <cell r="N21695">
            <v>226986</v>
          </cell>
        </row>
        <row r="21696">
          <cell r="M21696">
            <v>1</v>
          </cell>
          <cell r="N21696">
            <v>226986</v>
          </cell>
        </row>
        <row r="21697">
          <cell r="M21697">
            <v>1</v>
          </cell>
          <cell r="N21697">
            <v>226986</v>
          </cell>
        </row>
        <row r="21698">
          <cell r="M21698">
            <v>1</v>
          </cell>
          <cell r="N21698">
            <v>226986</v>
          </cell>
        </row>
        <row r="21699">
          <cell r="M21699">
            <v>1</v>
          </cell>
          <cell r="N21699">
            <v>226986</v>
          </cell>
        </row>
        <row r="21700">
          <cell r="M21700">
            <v>1</v>
          </cell>
          <cell r="N21700">
            <v>226986</v>
          </cell>
        </row>
        <row r="21701">
          <cell r="M21701">
            <v>1</v>
          </cell>
          <cell r="N21701">
            <v>226986</v>
          </cell>
        </row>
        <row r="21702">
          <cell r="M21702">
            <v>1</v>
          </cell>
          <cell r="N21702">
            <v>226986</v>
          </cell>
        </row>
        <row r="21703">
          <cell r="M21703">
            <v>1</v>
          </cell>
          <cell r="N21703">
            <v>226986</v>
          </cell>
        </row>
        <row r="21704">
          <cell r="M21704">
            <v>1</v>
          </cell>
          <cell r="N21704">
            <v>226986</v>
          </cell>
        </row>
        <row r="21705">
          <cell r="M21705">
            <v>1</v>
          </cell>
          <cell r="N21705">
            <v>227090</v>
          </cell>
        </row>
        <row r="21706">
          <cell r="M21706">
            <v>1</v>
          </cell>
          <cell r="N21706">
            <v>227090</v>
          </cell>
        </row>
        <row r="21707">
          <cell r="M21707">
            <v>1</v>
          </cell>
          <cell r="N21707">
            <v>227090</v>
          </cell>
        </row>
        <row r="21708">
          <cell r="M21708">
            <v>1</v>
          </cell>
          <cell r="N21708">
            <v>227090</v>
          </cell>
        </row>
        <row r="21709">
          <cell r="M21709">
            <v>1</v>
          </cell>
          <cell r="N21709">
            <v>227126</v>
          </cell>
        </row>
        <row r="21710">
          <cell r="M21710">
            <v>1</v>
          </cell>
          <cell r="N21710">
            <v>227126</v>
          </cell>
        </row>
        <row r="21711">
          <cell r="M21711">
            <v>1</v>
          </cell>
          <cell r="N21711">
            <v>227126</v>
          </cell>
        </row>
        <row r="21712">
          <cell r="M21712">
            <v>1</v>
          </cell>
          <cell r="N21712">
            <v>225648</v>
          </cell>
        </row>
        <row r="21713">
          <cell r="M21713">
            <v>1</v>
          </cell>
          <cell r="N21713">
            <v>225648</v>
          </cell>
        </row>
        <row r="21714">
          <cell r="M21714">
            <v>1</v>
          </cell>
          <cell r="N21714">
            <v>225687</v>
          </cell>
        </row>
        <row r="21715">
          <cell r="M21715">
            <v>1</v>
          </cell>
          <cell r="N21715">
            <v>225687</v>
          </cell>
        </row>
        <row r="21716">
          <cell r="M21716">
            <v>1</v>
          </cell>
          <cell r="N21716">
            <v>225687</v>
          </cell>
        </row>
        <row r="21717">
          <cell r="M21717">
            <v>1</v>
          </cell>
          <cell r="N21717">
            <v>225687</v>
          </cell>
        </row>
        <row r="21718">
          <cell r="M21718">
            <v>1</v>
          </cell>
          <cell r="N21718">
            <v>225687</v>
          </cell>
        </row>
        <row r="21719">
          <cell r="M21719">
            <v>1</v>
          </cell>
          <cell r="N21719">
            <v>225687</v>
          </cell>
        </row>
        <row r="21720">
          <cell r="M21720">
            <v>4</v>
          </cell>
          <cell r="N21720">
            <v>225745</v>
          </cell>
        </row>
        <row r="21721">
          <cell r="M21721">
            <v>4</v>
          </cell>
          <cell r="N21721">
            <v>225745</v>
          </cell>
        </row>
        <row r="21722">
          <cell r="M21722">
            <v>4</v>
          </cell>
          <cell r="N21722">
            <v>225747</v>
          </cell>
        </row>
        <row r="21723">
          <cell r="M21723">
            <v>4</v>
          </cell>
          <cell r="N21723">
            <v>225747</v>
          </cell>
        </row>
        <row r="21724">
          <cell r="M21724">
            <v>4</v>
          </cell>
          <cell r="N21724">
            <v>225747</v>
          </cell>
        </row>
        <row r="21725">
          <cell r="M21725">
            <v>4</v>
          </cell>
          <cell r="N21725">
            <v>225748</v>
          </cell>
        </row>
        <row r="21726">
          <cell r="M21726">
            <v>6</v>
          </cell>
          <cell r="N21726">
            <v>225912</v>
          </cell>
        </row>
        <row r="21727">
          <cell r="M21727">
            <v>6</v>
          </cell>
          <cell r="N21727">
            <v>225914</v>
          </cell>
        </row>
        <row r="21728">
          <cell r="M21728">
            <v>6</v>
          </cell>
          <cell r="N21728">
            <v>225914</v>
          </cell>
        </row>
        <row r="21729">
          <cell r="M21729">
            <v>6</v>
          </cell>
          <cell r="N21729">
            <v>225914</v>
          </cell>
        </row>
        <row r="21730">
          <cell r="M21730">
            <v>6</v>
          </cell>
          <cell r="N21730">
            <v>225916</v>
          </cell>
        </row>
        <row r="21731">
          <cell r="M21731">
            <v>6</v>
          </cell>
          <cell r="N21731">
            <v>225916</v>
          </cell>
        </row>
        <row r="21732">
          <cell r="M21732">
            <v>6</v>
          </cell>
          <cell r="N21732">
            <v>225928</v>
          </cell>
        </row>
        <row r="21733">
          <cell r="M21733">
            <v>6</v>
          </cell>
          <cell r="N21733">
            <v>225928</v>
          </cell>
        </row>
        <row r="21734">
          <cell r="M21734">
            <v>1</v>
          </cell>
          <cell r="N21734">
            <v>226875</v>
          </cell>
        </row>
        <row r="21735">
          <cell r="M21735">
            <v>1</v>
          </cell>
          <cell r="N21735">
            <v>227127</v>
          </cell>
        </row>
        <row r="21736">
          <cell r="M21736">
            <v>1</v>
          </cell>
          <cell r="N21736">
            <v>227127</v>
          </cell>
        </row>
        <row r="21737">
          <cell r="M21737">
            <v>1</v>
          </cell>
          <cell r="N21737">
            <v>227127</v>
          </cell>
        </row>
        <row r="21738">
          <cell r="M21738">
            <v>1</v>
          </cell>
          <cell r="N21738">
            <v>227127</v>
          </cell>
        </row>
        <row r="21739">
          <cell r="M21739">
            <v>1</v>
          </cell>
          <cell r="N21739">
            <v>227127</v>
          </cell>
        </row>
        <row r="21740">
          <cell r="M21740">
            <v>1</v>
          </cell>
          <cell r="N21740">
            <v>227127</v>
          </cell>
        </row>
        <row r="21741">
          <cell r="M21741">
            <v>1</v>
          </cell>
          <cell r="N21741" t="str">
            <v>-</v>
          </cell>
        </row>
        <row r="21742">
          <cell r="M21742">
            <v>1</v>
          </cell>
          <cell r="N21742" t="str">
            <v>-</v>
          </cell>
        </row>
        <row r="21743">
          <cell r="M21743">
            <v>1</v>
          </cell>
          <cell r="N21743" t="str">
            <v>-</v>
          </cell>
        </row>
        <row r="21744">
          <cell r="M21744">
            <v>1</v>
          </cell>
          <cell r="N21744">
            <v>225650</v>
          </cell>
        </row>
        <row r="21745">
          <cell r="M21745">
            <v>1</v>
          </cell>
          <cell r="N21745">
            <v>225650</v>
          </cell>
        </row>
        <row r="21746">
          <cell r="M21746">
            <v>1</v>
          </cell>
          <cell r="N21746">
            <v>225684</v>
          </cell>
        </row>
        <row r="21747">
          <cell r="M21747">
            <v>1</v>
          </cell>
          <cell r="N21747">
            <v>225684</v>
          </cell>
        </row>
        <row r="21748">
          <cell r="M21748">
            <v>1</v>
          </cell>
          <cell r="N21748">
            <v>225684</v>
          </cell>
        </row>
        <row r="21749">
          <cell r="M21749">
            <v>1</v>
          </cell>
          <cell r="N21749">
            <v>225821</v>
          </cell>
        </row>
        <row r="21750">
          <cell r="M21750">
            <v>1</v>
          </cell>
          <cell r="N21750">
            <v>225821</v>
          </cell>
        </row>
        <row r="21751">
          <cell r="M21751">
            <v>1</v>
          </cell>
          <cell r="N21751">
            <v>225821</v>
          </cell>
        </row>
        <row r="21752">
          <cell r="M21752">
            <v>1</v>
          </cell>
          <cell r="N21752">
            <v>226876</v>
          </cell>
        </row>
        <row r="21753">
          <cell r="M21753">
            <v>1</v>
          </cell>
          <cell r="N21753">
            <v>226876</v>
          </cell>
        </row>
        <row r="21754">
          <cell r="M21754">
            <v>1</v>
          </cell>
          <cell r="N21754">
            <v>226876</v>
          </cell>
        </row>
        <row r="21755">
          <cell r="M21755">
            <v>1</v>
          </cell>
          <cell r="N21755">
            <v>226876</v>
          </cell>
        </row>
        <row r="21756">
          <cell r="M21756">
            <v>1</v>
          </cell>
          <cell r="N21756">
            <v>226876</v>
          </cell>
        </row>
        <row r="21757">
          <cell r="M21757">
            <v>1</v>
          </cell>
          <cell r="N21757">
            <v>226876</v>
          </cell>
        </row>
        <row r="21758">
          <cell r="M21758">
            <v>1</v>
          </cell>
          <cell r="N21758">
            <v>226876</v>
          </cell>
        </row>
        <row r="21759">
          <cell r="M21759">
            <v>1</v>
          </cell>
          <cell r="N21759">
            <v>226988</v>
          </cell>
        </row>
        <row r="21760">
          <cell r="M21760">
            <v>1</v>
          </cell>
          <cell r="N21760">
            <v>226988</v>
          </cell>
        </row>
        <row r="21761">
          <cell r="M21761">
            <v>1</v>
          </cell>
          <cell r="N21761">
            <v>226988</v>
          </cell>
        </row>
        <row r="21762">
          <cell r="M21762">
            <v>1</v>
          </cell>
          <cell r="N21762">
            <v>226988</v>
          </cell>
        </row>
        <row r="21763">
          <cell r="M21763">
            <v>1</v>
          </cell>
          <cell r="N21763">
            <v>226988</v>
          </cell>
        </row>
        <row r="21764">
          <cell r="M21764">
            <v>1</v>
          </cell>
          <cell r="N21764">
            <v>226988</v>
          </cell>
        </row>
        <row r="21765">
          <cell r="M21765">
            <v>1</v>
          </cell>
          <cell r="N21765">
            <v>226988</v>
          </cell>
        </row>
        <row r="21766">
          <cell r="M21766">
            <v>1</v>
          </cell>
          <cell r="N21766">
            <v>227092</v>
          </cell>
        </row>
        <row r="21767">
          <cell r="M21767">
            <v>1</v>
          </cell>
          <cell r="N21767">
            <v>227092</v>
          </cell>
        </row>
        <row r="21768">
          <cell r="M21768">
            <v>1</v>
          </cell>
          <cell r="N21768">
            <v>227092</v>
          </cell>
        </row>
        <row r="21769">
          <cell r="M21769">
            <v>1</v>
          </cell>
          <cell r="N21769">
            <v>227128</v>
          </cell>
        </row>
        <row r="21770">
          <cell r="M21770">
            <v>1</v>
          </cell>
          <cell r="N21770">
            <v>227128</v>
          </cell>
        </row>
        <row r="21771">
          <cell r="M21771">
            <v>1</v>
          </cell>
          <cell r="N21771">
            <v>225652</v>
          </cell>
        </row>
        <row r="21772">
          <cell r="M21772">
            <v>1</v>
          </cell>
          <cell r="N21772">
            <v>225652</v>
          </cell>
        </row>
        <row r="21773">
          <cell r="M21773">
            <v>1</v>
          </cell>
          <cell r="N21773">
            <v>225652</v>
          </cell>
        </row>
        <row r="21774">
          <cell r="M21774">
            <v>1</v>
          </cell>
          <cell r="N21774">
            <v>225652</v>
          </cell>
        </row>
        <row r="21775">
          <cell r="M21775">
            <v>1</v>
          </cell>
          <cell r="N21775">
            <v>225652</v>
          </cell>
        </row>
        <row r="21776">
          <cell r="M21776">
            <v>1</v>
          </cell>
          <cell r="N21776">
            <v>225681</v>
          </cell>
        </row>
        <row r="21777">
          <cell r="M21777">
            <v>3</v>
          </cell>
          <cell r="N21777">
            <v>225919</v>
          </cell>
        </row>
        <row r="21778">
          <cell r="M21778">
            <v>3</v>
          </cell>
          <cell r="N21778">
            <v>225920</v>
          </cell>
        </row>
        <row r="21779">
          <cell r="M21779">
            <v>3</v>
          </cell>
          <cell r="N21779">
            <v>225920</v>
          </cell>
        </row>
        <row r="21780">
          <cell r="M21780">
            <v>1</v>
          </cell>
          <cell r="N21780">
            <v>226877</v>
          </cell>
        </row>
        <row r="21781">
          <cell r="M21781">
            <v>1</v>
          </cell>
          <cell r="N21781">
            <v>226934</v>
          </cell>
        </row>
        <row r="21782">
          <cell r="M21782">
            <v>1</v>
          </cell>
          <cell r="N21782">
            <v>226989</v>
          </cell>
        </row>
        <row r="21783">
          <cell r="M21783">
            <v>1</v>
          </cell>
          <cell r="N21783">
            <v>226989</v>
          </cell>
        </row>
        <row r="21784">
          <cell r="M21784">
            <v>1</v>
          </cell>
          <cell r="N21784">
            <v>227129</v>
          </cell>
        </row>
        <row r="21785">
          <cell r="M21785">
            <v>1</v>
          </cell>
          <cell r="N21785">
            <v>227129</v>
          </cell>
        </row>
        <row r="21786">
          <cell r="M21786">
            <v>1</v>
          </cell>
          <cell r="N21786" t="str">
            <v>-</v>
          </cell>
        </row>
        <row r="21787">
          <cell r="M21787">
            <v>2</v>
          </cell>
          <cell r="N21787">
            <v>225601</v>
          </cell>
        </row>
        <row r="21788">
          <cell r="M21788">
            <v>1</v>
          </cell>
          <cell r="N21788">
            <v>225602</v>
          </cell>
        </row>
        <row r="21789">
          <cell r="M21789">
            <v>2</v>
          </cell>
          <cell r="N21789">
            <v>225603</v>
          </cell>
        </row>
        <row r="21790">
          <cell r="M21790">
            <v>2</v>
          </cell>
          <cell r="N21790">
            <v>225603</v>
          </cell>
        </row>
        <row r="21791">
          <cell r="M21791" t="str">
            <v>-</v>
          </cell>
          <cell r="N21791" t="str">
            <v>-</v>
          </cell>
        </row>
        <row r="21792">
          <cell r="M21792">
            <v>1</v>
          </cell>
          <cell r="N21792">
            <v>225660</v>
          </cell>
        </row>
        <row r="21793">
          <cell r="M21793">
            <v>1</v>
          </cell>
          <cell r="N21793">
            <v>225780</v>
          </cell>
        </row>
        <row r="21794">
          <cell r="M21794">
            <v>1</v>
          </cell>
          <cell r="N21794">
            <v>225780</v>
          </cell>
        </row>
        <row r="21795">
          <cell r="M21795">
            <v>1</v>
          </cell>
          <cell r="N21795">
            <v>225780</v>
          </cell>
        </row>
        <row r="21796">
          <cell r="M21796">
            <v>1</v>
          </cell>
          <cell r="N21796">
            <v>225798</v>
          </cell>
        </row>
        <row r="21797">
          <cell r="M21797">
            <v>1</v>
          </cell>
          <cell r="N21797">
            <v>225944</v>
          </cell>
        </row>
        <row r="21798">
          <cell r="M21798">
            <v>1</v>
          </cell>
          <cell r="N21798">
            <v>225944</v>
          </cell>
        </row>
        <row r="21799">
          <cell r="M21799">
            <v>1</v>
          </cell>
          <cell r="N21799" t="str">
            <v>-</v>
          </cell>
        </row>
        <row r="21800">
          <cell r="M21800">
            <v>1</v>
          </cell>
          <cell r="N21800" t="str">
            <v>-</v>
          </cell>
        </row>
        <row r="21801">
          <cell r="M21801">
            <v>1</v>
          </cell>
          <cell r="N21801" t="str">
            <v>-</v>
          </cell>
        </row>
        <row r="21802">
          <cell r="M21802">
            <v>3</v>
          </cell>
          <cell r="N21802" t="str">
            <v>-</v>
          </cell>
        </row>
        <row r="21803">
          <cell r="M21803">
            <v>1</v>
          </cell>
          <cell r="N21803">
            <v>225659</v>
          </cell>
        </row>
        <row r="21804">
          <cell r="M21804">
            <v>1</v>
          </cell>
          <cell r="N21804">
            <v>225659</v>
          </cell>
        </row>
        <row r="21805">
          <cell r="M21805">
            <v>1</v>
          </cell>
          <cell r="N21805">
            <v>225659</v>
          </cell>
        </row>
        <row r="21806">
          <cell r="M21806">
            <v>1</v>
          </cell>
          <cell r="N21806">
            <v>225797</v>
          </cell>
        </row>
        <row r="21807">
          <cell r="M21807">
            <v>1</v>
          </cell>
          <cell r="N21807">
            <v>225945</v>
          </cell>
        </row>
        <row r="21808">
          <cell r="M21808">
            <v>1</v>
          </cell>
          <cell r="N21808">
            <v>225945</v>
          </cell>
        </row>
        <row r="21809">
          <cell r="M21809">
            <v>1</v>
          </cell>
          <cell r="N21809">
            <v>226973</v>
          </cell>
        </row>
        <row r="21810">
          <cell r="M21810">
            <v>1</v>
          </cell>
          <cell r="N21810">
            <v>227076</v>
          </cell>
        </row>
        <row r="21811">
          <cell r="M21811">
            <v>1</v>
          </cell>
          <cell r="N21811">
            <v>227076</v>
          </cell>
        </row>
        <row r="21812">
          <cell r="M21812">
            <v>1</v>
          </cell>
          <cell r="N21812">
            <v>227076</v>
          </cell>
        </row>
        <row r="21813">
          <cell r="M21813">
            <v>1</v>
          </cell>
          <cell r="N21813">
            <v>225677</v>
          </cell>
        </row>
        <row r="21814">
          <cell r="M21814">
            <v>1</v>
          </cell>
          <cell r="N21814">
            <v>225677</v>
          </cell>
        </row>
        <row r="21815">
          <cell r="M21815">
            <v>1</v>
          </cell>
          <cell r="N21815">
            <v>225677</v>
          </cell>
        </row>
        <row r="21816">
          <cell r="M21816">
            <v>1</v>
          </cell>
          <cell r="N21816">
            <v>225677</v>
          </cell>
        </row>
        <row r="21817">
          <cell r="M21817">
            <v>1</v>
          </cell>
          <cell r="N21817">
            <v>225733</v>
          </cell>
        </row>
        <row r="21818">
          <cell r="M21818">
            <v>1</v>
          </cell>
          <cell r="N21818">
            <v>225733</v>
          </cell>
        </row>
        <row r="21819">
          <cell r="M21819">
            <v>1</v>
          </cell>
          <cell r="N21819">
            <v>225733</v>
          </cell>
        </row>
        <row r="21820">
          <cell r="M21820">
            <v>1</v>
          </cell>
          <cell r="N21820">
            <v>225733</v>
          </cell>
        </row>
        <row r="21821">
          <cell r="M21821">
            <v>1</v>
          </cell>
          <cell r="N21821">
            <v>225733</v>
          </cell>
        </row>
        <row r="21822">
          <cell r="M21822">
            <v>1</v>
          </cell>
          <cell r="N21822">
            <v>225733</v>
          </cell>
        </row>
        <row r="21823">
          <cell r="M21823">
            <v>1</v>
          </cell>
          <cell r="N21823">
            <v>225733</v>
          </cell>
        </row>
        <row r="21824">
          <cell r="M21824">
            <v>1</v>
          </cell>
          <cell r="N21824">
            <v>225733</v>
          </cell>
        </row>
        <row r="21825">
          <cell r="M21825">
            <v>1</v>
          </cell>
          <cell r="N21825">
            <v>225733</v>
          </cell>
        </row>
        <row r="21826">
          <cell r="M21826">
            <v>1</v>
          </cell>
          <cell r="N21826">
            <v>225788</v>
          </cell>
        </row>
        <row r="21827">
          <cell r="M21827">
            <v>1</v>
          </cell>
          <cell r="N21827">
            <v>225788</v>
          </cell>
        </row>
        <row r="21828">
          <cell r="M21828">
            <v>1</v>
          </cell>
          <cell r="N21828">
            <v>225788</v>
          </cell>
        </row>
        <row r="21829">
          <cell r="M21829">
            <v>1</v>
          </cell>
          <cell r="N21829">
            <v>225788</v>
          </cell>
        </row>
        <row r="21830">
          <cell r="M21830">
            <v>1</v>
          </cell>
          <cell r="N21830">
            <v>225788</v>
          </cell>
        </row>
        <row r="21831">
          <cell r="M21831">
            <v>1</v>
          </cell>
          <cell r="N21831">
            <v>225788</v>
          </cell>
        </row>
        <row r="21832">
          <cell r="M21832">
            <v>1</v>
          </cell>
          <cell r="N21832">
            <v>225788</v>
          </cell>
        </row>
        <row r="21833">
          <cell r="M21833">
            <v>1</v>
          </cell>
          <cell r="N21833">
            <v>225788</v>
          </cell>
        </row>
        <row r="21834">
          <cell r="M21834">
            <v>1</v>
          </cell>
          <cell r="N21834">
            <v>225788</v>
          </cell>
        </row>
        <row r="21835">
          <cell r="M21835">
            <v>1</v>
          </cell>
          <cell r="N21835">
            <v>225788</v>
          </cell>
        </row>
        <row r="21836">
          <cell r="M21836">
            <v>1</v>
          </cell>
          <cell r="N21836">
            <v>225788</v>
          </cell>
        </row>
        <row r="21837">
          <cell r="M21837">
            <v>1</v>
          </cell>
          <cell r="N21837">
            <v>225788</v>
          </cell>
        </row>
        <row r="21838">
          <cell r="M21838">
            <v>1</v>
          </cell>
          <cell r="N21838">
            <v>225788</v>
          </cell>
        </row>
        <row r="21839">
          <cell r="M21839">
            <v>1</v>
          </cell>
          <cell r="N21839">
            <v>225788</v>
          </cell>
        </row>
        <row r="21840">
          <cell r="M21840">
            <v>1</v>
          </cell>
          <cell r="N21840">
            <v>225788</v>
          </cell>
        </row>
        <row r="21841">
          <cell r="M21841">
            <v>1</v>
          </cell>
          <cell r="N21841">
            <v>225788</v>
          </cell>
        </row>
        <row r="21842">
          <cell r="M21842">
            <v>1</v>
          </cell>
          <cell r="N21842">
            <v>225788</v>
          </cell>
        </row>
        <row r="21843">
          <cell r="M21843">
            <v>1</v>
          </cell>
          <cell r="N21843">
            <v>225788</v>
          </cell>
        </row>
        <row r="21844">
          <cell r="M21844">
            <v>1</v>
          </cell>
          <cell r="N21844">
            <v>225788</v>
          </cell>
        </row>
        <row r="21845">
          <cell r="M21845">
            <v>1</v>
          </cell>
          <cell r="N21845">
            <v>225788</v>
          </cell>
        </row>
        <row r="21846">
          <cell r="M21846">
            <v>1</v>
          </cell>
          <cell r="N21846">
            <v>225788</v>
          </cell>
        </row>
        <row r="21847">
          <cell r="M21847">
            <v>1</v>
          </cell>
          <cell r="N21847">
            <v>225788</v>
          </cell>
        </row>
        <row r="21848">
          <cell r="M21848">
            <v>1</v>
          </cell>
          <cell r="N21848">
            <v>225788</v>
          </cell>
        </row>
        <row r="21849">
          <cell r="M21849">
            <v>1</v>
          </cell>
          <cell r="N21849">
            <v>225788</v>
          </cell>
        </row>
        <row r="21850">
          <cell r="M21850">
            <v>1</v>
          </cell>
          <cell r="N21850">
            <v>225796</v>
          </cell>
        </row>
        <row r="21851">
          <cell r="M21851">
            <v>1</v>
          </cell>
          <cell r="N21851">
            <v>225796</v>
          </cell>
        </row>
        <row r="21852">
          <cell r="M21852">
            <v>1</v>
          </cell>
          <cell r="N21852">
            <v>225796</v>
          </cell>
        </row>
        <row r="21853">
          <cell r="M21853">
            <v>1</v>
          </cell>
          <cell r="N21853">
            <v>225796</v>
          </cell>
        </row>
        <row r="21854">
          <cell r="M21854">
            <v>1</v>
          </cell>
          <cell r="N21854">
            <v>225796</v>
          </cell>
        </row>
        <row r="21855">
          <cell r="M21855">
            <v>1</v>
          </cell>
          <cell r="N21855">
            <v>225796</v>
          </cell>
        </row>
        <row r="21856">
          <cell r="M21856">
            <v>1</v>
          </cell>
          <cell r="N21856">
            <v>225796</v>
          </cell>
        </row>
        <row r="21857">
          <cell r="M21857">
            <v>3</v>
          </cell>
          <cell r="N21857">
            <v>225834</v>
          </cell>
        </row>
        <row r="21858">
          <cell r="M21858">
            <v>3</v>
          </cell>
          <cell r="N21858">
            <v>225834</v>
          </cell>
        </row>
        <row r="21859">
          <cell r="M21859">
            <v>3</v>
          </cell>
          <cell r="N21859">
            <v>225834</v>
          </cell>
        </row>
        <row r="21860">
          <cell r="M21860">
            <v>3</v>
          </cell>
          <cell r="N21860">
            <v>225834</v>
          </cell>
        </row>
        <row r="21861">
          <cell r="M21861">
            <v>3</v>
          </cell>
          <cell r="N21861">
            <v>225892</v>
          </cell>
        </row>
        <row r="21862">
          <cell r="M21862">
            <v>3</v>
          </cell>
          <cell r="N21862">
            <v>225892</v>
          </cell>
        </row>
        <row r="21863">
          <cell r="M21863">
            <v>3</v>
          </cell>
          <cell r="N21863">
            <v>225894</v>
          </cell>
        </row>
        <row r="21864">
          <cell r="M21864">
            <v>3</v>
          </cell>
          <cell r="N21864">
            <v>225894</v>
          </cell>
        </row>
        <row r="21865">
          <cell r="M21865">
            <v>3</v>
          </cell>
          <cell r="N21865">
            <v>225894</v>
          </cell>
        </row>
        <row r="21866">
          <cell r="M21866">
            <v>1</v>
          </cell>
          <cell r="N21866">
            <v>226870</v>
          </cell>
        </row>
        <row r="21867">
          <cell r="M21867">
            <v>1</v>
          </cell>
          <cell r="N21867">
            <v>226870</v>
          </cell>
        </row>
        <row r="21868">
          <cell r="M21868">
            <v>1</v>
          </cell>
          <cell r="N21868">
            <v>226870</v>
          </cell>
        </row>
        <row r="21869">
          <cell r="M21869">
            <v>1</v>
          </cell>
          <cell r="N21869">
            <v>226870</v>
          </cell>
        </row>
        <row r="21870">
          <cell r="M21870">
            <v>1</v>
          </cell>
          <cell r="N21870">
            <v>226870</v>
          </cell>
        </row>
        <row r="21871">
          <cell r="M21871">
            <v>1</v>
          </cell>
          <cell r="N21871">
            <v>226870</v>
          </cell>
        </row>
        <row r="21872">
          <cell r="M21872">
            <v>1</v>
          </cell>
          <cell r="N21872">
            <v>226870</v>
          </cell>
        </row>
        <row r="21873">
          <cell r="M21873">
            <v>1</v>
          </cell>
          <cell r="N21873">
            <v>226870</v>
          </cell>
        </row>
        <row r="21874">
          <cell r="M21874">
            <v>1</v>
          </cell>
          <cell r="N21874">
            <v>226982</v>
          </cell>
        </row>
        <row r="21875">
          <cell r="M21875">
            <v>1</v>
          </cell>
          <cell r="N21875">
            <v>226982</v>
          </cell>
        </row>
        <row r="21876">
          <cell r="M21876">
            <v>1</v>
          </cell>
          <cell r="N21876">
            <v>226982</v>
          </cell>
        </row>
        <row r="21877">
          <cell r="M21877">
            <v>1</v>
          </cell>
          <cell r="N21877">
            <v>226982</v>
          </cell>
        </row>
        <row r="21878">
          <cell r="M21878">
            <v>1</v>
          </cell>
          <cell r="N21878">
            <v>226982</v>
          </cell>
        </row>
        <row r="21879">
          <cell r="M21879">
            <v>1</v>
          </cell>
          <cell r="N21879">
            <v>226982</v>
          </cell>
        </row>
        <row r="21880">
          <cell r="M21880">
            <v>1</v>
          </cell>
          <cell r="N21880">
            <v>226982</v>
          </cell>
        </row>
        <row r="21881">
          <cell r="M21881">
            <v>1</v>
          </cell>
          <cell r="N21881">
            <v>226982</v>
          </cell>
        </row>
        <row r="21882">
          <cell r="M21882">
            <v>1</v>
          </cell>
          <cell r="N21882">
            <v>226982</v>
          </cell>
        </row>
        <row r="21883">
          <cell r="M21883">
            <v>1</v>
          </cell>
          <cell r="N21883">
            <v>227086</v>
          </cell>
        </row>
        <row r="21884">
          <cell r="M21884">
            <v>1</v>
          </cell>
          <cell r="N21884">
            <v>225675</v>
          </cell>
        </row>
        <row r="21885">
          <cell r="M21885">
            <v>1</v>
          </cell>
          <cell r="N21885">
            <v>225734</v>
          </cell>
        </row>
        <row r="21886">
          <cell r="M21886">
            <v>1</v>
          </cell>
          <cell r="N21886">
            <v>225734</v>
          </cell>
        </row>
        <row r="21887">
          <cell r="M21887">
            <v>1</v>
          </cell>
          <cell r="N21887">
            <v>225789</v>
          </cell>
        </row>
        <row r="21888">
          <cell r="M21888">
            <v>1</v>
          </cell>
          <cell r="N21888">
            <v>225789</v>
          </cell>
        </row>
        <row r="21889">
          <cell r="M21889">
            <v>1</v>
          </cell>
          <cell r="N21889">
            <v>225789</v>
          </cell>
        </row>
        <row r="21890">
          <cell r="M21890">
            <v>1</v>
          </cell>
          <cell r="N21890">
            <v>225789</v>
          </cell>
        </row>
        <row r="21891">
          <cell r="M21891">
            <v>1</v>
          </cell>
          <cell r="N21891">
            <v>225789</v>
          </cell>
        </row>
        <row r="21892">
          <cell r="M21892">
            <v>1</v>
          </cell>
          <cell r="N21892">
            <v>225789</v>
          </cell>
        </row>
        <row r="21893">
          <cell r="M21893">
            <v>1</v>
          </cell>
          <cell r="N21893">
            <v>225789</v>
          </cell>
        </row>
        <row r="21894">
          <cell r="M21894">
            <v>1</v>
          </cell>
          <cell r="N21894">
            <v>225789</v>
          </cell>
        </row>
        <row r="21895">
          <cell r="M21895">
            <v>1</v>
          </cell>
          <cell r="N21895">
            <v>225789</v>
          </cell>
        </row>
        <row r="21896">
          <cell r="M21896">
            <v>1</v>
          </cell>
          <cell r="N21896">
            <v>225789</v>
          </cell>
        </row>
        <row r="21897">
          <cell r="M21897">
            <v>1</v>
          </cell>
          <cell r="N21897">
            <v>225789</v>
          </cell>
        </row>
        <row r="21898">
          <cell r="M21898">
            <v>1</v>
          </cell>
          <cell r="N21898">
            <v>225789</v>
          </cell>
        </row>
        <row r="21899">
          <cell r="M21899">
            <v>1</v>
          </cell>
          <cell r="N21899">
            <v>225789</v>
          </cell>
        </row>
        <row r="21900">
          <cell r="M21900">
            <v>1</v>
          </cell>
          <cell r="N21900">
            <v>225789</v>
          </cell>
        </row>
        <row r="21901">
          <cell r="M21901">
            <v>1</v>
          </cell>
          <cell r="N21901">
            <v>225795</v>
          </cell>
        </row>
        <row r="21902">
          <cell r="M21902">
            <v>4</v>
          </cell>
          <cell r="N21902">
            <v>225837</v>
          </cell>
        </row>
        <row r="21903">
          <cell r="M21903">
            <v>4</v>
          </cell>
          <cell r="N21903">
            <v>225837</v>
          </cell>
        </row>
        <row r="21904">
          <cell r="M21904">
            <v>4</v>
          </cell>
          <cell r="N21904">
            <v>225837</v>
          </cell>
        </row>
        <row r="21905">
          <cell r="M21905">
            <v>4</v>
          </cell>
          <cell r="N21905">
            <v>225837</v>
          </cell>
        </row>
        <row r="21906">
          <cell r="M21906">
            <v>4</v>
          </cell>
          <cell r="N21906">
            <v>225895</v>
          </cell>
        </row>
        <row r="21907">
          <cell r="M21907">
            <v>4</v>
          </cell>
          <cell r="N21907">
            <v>225895</v>
          </cell>
        </row>
        <row r="21908">
          <cell r="M21908">
            <v>4</v>
          </cell>
          <cell r="N21908">
            <v>225895</v>
          </cell>
        </row>
        <row r="21909">
          <cell r="M21909">
            <v>4</v>
          </cell>
          <cell r="N21909">
            <v>225895</v>
          </cell>
        </row>
        <row r="21910">
          <cell r="M21910">
            <v>4</v>
          </cell>
          <cell r="N21910">
            <v>225895</v>
          </cell>
        </row>
        <row r="21911">
          <cell r="M21911">
            <v>4</v>
          </cell>
          <cell r="N21911">
            <v>225895</v>
          </cell>
        </row>
        <row r="21912">
          <cell r="M21912">
            <v>4</v>
          </cell>
          <cell r="N21912">
            <v>225895</v>
          </cell>
        </row>
        <row r="21913">
          <cell r="M21913">
            <v>4</v>
          </cell>
          <cell r="N21913">
            <v>225896</v>
          </cell>
        </row>
        <row r="21914">
          <cell r="M21914">
            <v>4</v>
          </cell>
          <cell r="N21914">
            <v>225896</v>
          </cell>
        </row>
        <row r="21915">
          <cell r="M21915">
            <v>4</v>
          </cell>
          <cell r="N21915">
            <v>225925</v>
          </cell>
        </row>
        <row r="21916">
          <cell r="M21916">
            <v>4</v>
          </cell>
          <cell r="N21916">
            <v>225925</v>
          </cell>
        </row>
        <row r="21917">
          <cell r="M21917">
            <v>4</v>
          </cell>
          <cell r="N21917">
            <v>225925</v>
          </cell>
        </row>
        <row r="21918">
          <cell r="M21918">
            <v>4</v>
          </cell>
          <cell r="N21918">
            <v>225925</v>
          </cell>
        </row>
        <row r="21919">
          <cell r="M21919">
            <v>1</v>
          </cell>
          <cell r="N21919">
            <v>226871</v>
          </cell>
        </row>
        <row r="21920">
          <cell r="M21920">
            <v>1</v>
          </cell>
          <cell r="N21920">
            <v>226871</v>
          </cell>
        </row>
        <row r="21921">
          <cell r="M21921">
            <v>1</v>
          </cell>
          <cell r="N21921">
            <v>226871</v>
          </cell>
        </row>
        <row r="21922">
          <cell r="M21922">
            <v>1</v>
          </cell>
          <cell r="N21922">
            <v>226871</v>
          </cell>
        </row>
        <row r="21923">
          <cell r="M21923">
            <v>1</v>
          </cell>
          <cell r="N21923">
            <v>226871</v>
          </cell>
        </row>
        <row r="21924">
          <cell r="M21924">
            <v>1</v>
          </cell>
          <cell r="N21924">
            <v>226871</v>
          </cell>
        </row>
        <row r="21925">
          <cell r="M21925">
            <v>1</v>
          </cell>
          <cell r="N21925">
            <v>226983</v>
          </cell>
        </row>
        <row r="21926">
          <cell r="M21926">
            <v>1</v>
          </cell>
          <cell r="N21926">
            <v>226983</v>
          </cell>
        </row>
        <row r="21927">
          <cell r="M21927">
            <v>1</v>
          </cell>
          <cell r="N21927">
            <v>226983</v>
          </cell>
        </row>
        <row r="21928">
          <cell r="M21928">
            <v>1</v>
          </cell>
          <cell r="N21928">
            <v>227087</v>
          </cell>
        </row>
        <row r="21929">
          <cell r="M21929">
            <v>1</v>
          </cell>
          <cell r="N21929">
            <v>227087</v>
          </cell>
        </row>
        <row r="21930">
          <cell r="M21930">
            <v>1</v>
          </cell>
          <cell r="N21930">
            <v>227087</v>
          </cell>
        </row>
        <row r="21931">
          <cell r="M21931">
            <v>1</v>
          </cell>
          <cell r="N21931">
            <v>225673</v>
          </cell>
        </row>
        <row r="21932">
          <cell r="M21932">
            <v>1</v>
          </cell>
          <cell r="N21932">
            <v>225673</v>
          </cell>
        </row>
        <row r="21933">
          <cell r="M21933">
            <v>1</v>
          </cell>
          <cell r="N21933">
            <v>225673</v>
          </cell>
        </row>
        <row r="21934">
          <cell r="M21934">
            <v>1</v>
          </cell>
          <cell r="N21934">
            <v>225673</v>
          </cell>
        </row>
        <row r="21935">
          <cell r="M21935">
            <v>1</v>
          </cell>
          <cell r="N21935">
            <v>225673</v>
          </cell>
        </row>
        <row r="21936">
          <cell r="M21936">
            <v>1</v>
          </cell>
          <cell r="N21936">
            <v>225728</v>
          </cell>
        </row>
        <row r="21937">
          <cell r="M21937">
            <v>1</v>
          </cell>
          <cell r="N21937">
            <v>225728</v>
          </cell>
        </row>
        <row r="21938">
          <cell r="M21938">
            <v>1</v>
          </cell>
          <cell r="N21938">
            <v>225728</v>
          </cell>
        </row>
        <row r="21939">
          <cell r="M21939">
            <v>1</v>
          </cell>
          <cell r="N21939">
            <v>225785</v>
          </cell>
        </row>
        <row r="21940">
          <cell r="M21940">
            <v>1</v>
          </cell>
          <cell r="N21940">
            <v>225785</v>
          </cell>
        </row>
        <row r="21941">
          <cell r="M21941">
            <v>1</v>
          </cell>
          <cell r="N21941">
            <v>225816</v>
          </cell>
        </row>
        <row r="21942">
          <cell r="M21942">
            <v>1</v>
          </cell>
          <cell r="N21942">
            <v>225891</v>
          </cell>
        </row>
        <row r="21943">
          <cell r="M21943">
            <v>1</v>
          </cell>
          <cell r="N21943">
            <v>225891</v>
          </cell>
        </row>
        <row r="21944">
          <cell r="M21944">
            <v>1</v>
          </cell>
          <cell r="N21944">
            <v>226866</v>
          </cell>
        </row>
        <row r="21945">
          <cell r="M21945">
            <v>1</v>
          </cell>
          <cell r="N21945">
            <v>226866</v>
          </cell>
        </row>
        <row r="21946">
          <cell r="M21946">
            <v>1</v>
          </cell>
          <cell r="N21946">
            <v>226866</v>
          </cell>
        </row>
        <row r="21947">
          <cell r="M21947">
            <v>1</v>
          </cell>
          <cell r="N21947">
            <v>226866</v>
          </cell>
        </row>
        <row r="21948">
          <cell r="M21948">
            <v>1</v>
          </cell>
          <cell r="N21948">
            <v>226866</v>
          </cell>
        </row>
        <row r="21949">
          <cell r="M21949">
            <v>1</v>
          </cell>
          <cell r="N21949">
            <v>226866</v>
          </cell>
        </row>
        <row r="21950">
          <cell r="M21950">
            <v>1</v>
          </cell>
          <cell r="N21950">
            <v>226866</v>
          </cell>
        </row>
        <row r="21951">
          <cell r="M21951">
            <v>1</v>
          </cell>
          <cell r="N21951">
            <v>226866</v>
          </cell>
        </row>
        <row r="21952">
          <cell r="M21952">
            <v>1</v>
          </cell>
          <cell r="N21952">
            <v>226866</v>
          </cell>
        </row>
        <row r="21953">
          <cell r="M21953">
            <v>1</v>
          </cell>
          <cell r="N21953">
            <v>226866</v>
          </cell>
        </row>
        <row r="21954">
          <cell r="M21954">
            <v>1</v>
          </cell>
          <cell r="N21954">
            <v>226866</v>
          </cell>
        </row>
        <row r="21955">
          <cell r="M21955">
            <v>1</v>
          </cell>
          <cell r="N21955">
            <v>226866</v>
          </cell>
        </row>
        <row r="21956">
          <cell r="M21956">
            <v>1</v>
          </cell>
          <cell r="N21956">
            <v>226866</v>
          </cell>
        </row>
        <row r="21957">
          <cell r="M21957">
            <v>1</v>
          </cell>
          <cell r="N21957">
            <v>226866</v>
          </cell>
        </row>
        <row r="21958">
          <cell r="M21958">
            <v>1</v>
          </cell>
          <cell r="N21958">
            <v>226866</v>
          </cell>
        </row>
        <row r="21959">
          <cell r="M21959">
            <v>1</v>
          </cell>
          <cell r="N21959">
            <v>226866</v>
          </cell>
        </row>
        <row r="21960">
          <cell r="M21960">
            <v>1</v>
          </cell>
          <cell r="N21960">
            <v>226936</v>
          </cell>
        </row>
        <row r="21961">
          <cell r="M21961">
            <v>1</v>
          </cell>
          <cell r="N21961">
            <v>226936</v>
          </cell>
        </row>
        <row r="21962">
          <cell r="M21962">
            <v>1</v>
          </cell>
          <cell r="N21962">
            <v>226978</v>
          </cell>
        </row>
        <row r="21963">
          <cell r="M21963">
            <v>1</v>
          </cell>
          <cell r="N21963">
            <v>226978</v>
          </cell>
        </row>
        <row r="21964">
          <cell r="M21964">
            <v>1</v>
          </cell>
          <cell r="N21964">
            <v>226978</v>
          </cell>
        </row>
        <row r="21965">
          <cell r="M21965">
            <v>1</v>
          </cell>
          <cell r="N21965">
            <v>226978</v>
          </cell>
        </row>
        <row r="21966">
          <cell r="M21966">
            <v>1</v>
          </cell>
          <cell r="N21966">
            <v>226978</v>
          </cell>
        </row>
        <row r="21967">
          <cell r="M21967">
            <v>1</v>
          </cell>
          <cell r="N21967">
            <v>226978</v>
          </cell>
        </row>
        <row r="21968">
          <cell r="M21968">
            <v>1</v>
          </cell>
          <cell r="N21968">
            <v>226978</v>
          </cell>
        </row>
        <row r="21969">
          <cell r="M21969">
            <v>1</v>
          </cell>
          <cell r="N21969">
            <v>226978</v>
          </cell>
        </row>
        <row r="21970">
          <cell r="M21970">
            <v>1</v>
          </cell>
          <cell r="N21970">
            <v>226978</v>
          </cell>
        </row>
        <row r="21971">
          <cell r="M21971">
            <v>1</v>
          </cell>
          <cell r="N21971">
            <v>226978</v>
          </cell>
        </row>
        <row r="21972">
          <cell r="M21972">
            <v>1</v>
          </cell>
          <cell r="N21972">
            <v>226978</v>
          </cell>
        </row>
        <row r="21973">
          <cell r="M21973">
            <v>1</v>
          </cell>
          <cell r="N21973">
            <v>226978</v>
          </cell>
        </row>
        <row r="21974">
          <cell r="M21974">
            <v>1</v>
          </cell>
          <cell r="N21974">
            <v>226978</v>
          </cell>
        </row>
        <row r="21975">
          <cell r="M21975">
            <v>1</v>
          </cell>
          <cell r="N21975">
            <v>226978</v>
          </cell>
        </row>
        <row r="21976">
          <cell r="M21976">
            <v>1</v>
          </cell>
          <cell r="N21976">
            <v>226978</v>
          </cell>
        </row>
        <row r="21977">
          <cell r="M21977">
            <v>1</v>
          </cell>
          <cell r="N21977">
            <v>226978</v>
          </cell>
        </row>
        <row r="21978">
          <cell r="M21978">
            <v>1</v>
          </cell>
          <cell r="N21978">
            <v>226978</v>
          </cell>
        </row>
        <row r="21979">
          <cell r="M21979">
            <v>1</v>
          </cell>
          <cell r="N21979">
            <v>226978</v>
          </cell>
        </row>
        <row r="21980">
          <cell r="M21980">
            <v>1</v>
          </cell>
          <cell r="N21980">
            <v>226978</v>
          </cell>
        </row>
        <row r="21981">
          <cell r="M21981">
            <v>1</v>
          </cell>
          <cell r="N21981">
            <v>226978</v>
          </cell>
        </row>
        <row r="21982">
          <cell r="M21982">
            <v>1</v>
          </cell>
          <cell r="N21982">
            <v>227082</v>
          </cell>
        </row>
        <row r="21983">
          <cell r="M21983">
            <v>1</v>
          </cell>
          <cell r="N21983">
            <v>227082</v>
          </cell>
        </row>
        <row r="21984">
          <cell r="M21984">
            <v>1</v>
          </cell>
          <cell r="N21984">
            <v>227082</v>
          </cell>
        </row>
        <row r="21985">
          <cell r="M21985">
            <v>1</v>
          </cell>
          <cell r="N21985">
            <v>227082</v>
          </cell>
        </row>
        <row r="21986">
          <cell r="M21986">
            <v>1</v>
          </cell>
          <cell r="N21986">
            <v>225674</v>
          </cell>
        </row>
        <row r="21987">
          <cell r="M21987">
            <v>1</v>
          </cell>
          <cell r="N21987">
            <v>225674</v>
          </cell>
        </row>
        <row r="21988">
          <cell r="M21988">
            <v>1</v>
          </cell>
          <cell r="N21988">
            <v>225674</v>
          </cell>
        </row>
        <row r="21989">
          <cell r="M21989">
            <v>1</v>
          </cell>
          <cell r="N21989">
            <v>225674</v>
          </cell>
        </row>
        <row r="21990">
          <cell r="M21990">
            <v>1</v>
          </cell>
          <cell r="N21990">
            <v>225730</v>
          </cell>
        </row>
        <row r="21991">
          <cell r="M21991">
            <v>1</v>
          </cell>
          <cell r="N21991">
            <v>225730</v>
          </cell>
        </row>
        <row r="21992">
          <cell r="M21992">
            <v>1</v>
          </cell>
          <cell r="N21992">
            <v>225730</v>
          </cell>
        </row>
        <row r="21993">
          <cell r="M21993">
            <v>1</v>
          </cell>
          <cell r="N21993">
            <v>225730</v>
          </cell>
        </row>
        <row r="21994">
          <cell r="M21994">
            <v>1</v>
          </cell>
          <cell r="N21994">
            <v>225730</v>
          </cell>
        </row>
        <row r="21995">
          <cell r="M21995">
            <v>1</v>
          </cell>
          <cell r="N21995">
            <v>225741</v>
          </cell>
        </row>
        <row r="21996">
          <cell r="M21996">
            <v>1</v>
          </cell>
          <cell r="N21996">
            <v>225741</v>
          </cell>
        </row>
        <row r="21997">
          <cell r="M21997">
            <v>1</v>
          </cell>
          <cell r="N21997">
            <v>225741</v>
          </cell>
        </row>
        <row r="21998">
          <cell r="M21998">
            <v>1</v>
          </cell>
          <cell r="N21998">
            <v>225786</v>
          </cell>
        </row>
        <row r="21999">
          <cell r="M21999">
            <v>1</v>
          </cell>
          <cell r="N21999">
            <v>225786</v>
          </cell>
        </row>
        <row r="22000">
          <cell r="M22000">
            <v>1</v>
          </cell>
          <cell r="N22000">
            <v>225786</v>
          </cell>
        </row>
        <row r="22001">
          <cell r="M22001">
            <v>1</v>
          </cell>
          <cell r="N22001">
            <v>225786</v>
          </cell>
        </row>
        <row r="22002">
          <cell r="M22002">
            <v>1</v>
          </cell>
          <cell r="N22002">
            <v>225786</v>
          </cell>
        </row>
        <row r="22003">
          <cell r="M22003">
            <v>1</v>
          </cell>
          <cell r="N22003">
            <v>225786</v>
          </cell>
        </row>
        <row r="22004">
          <cell r="M22004">
            <v>1</v>
          </cell>
          <cell r="N22004">
            <v>225786</v>
          </cell>
        </row>
        <row r="22005">
          <cell r="M22005">
            <v>1</v>
          </cell>
          <cell r="N22005">
            <v>225817</v>
          </cell>
        </row>
        <row r="22006">
          <cell r="M22006">
            <v>1</v>
          </cell>
          <cell r="N22006">
            <v>225817</v>
          </cell>
        </row>
        <row r="22007">
          <cell r="M22007">
            <v>3</v>
          </cell>
          <cell r="N22007">
            <v>225829</v>
          </cell>
        </row>
        <row r="22008">
          <cell r="M22008">
            <v>3</v>
          </cell>
          <cell r="N22008">
            <v>225829</v>
          </cell>
        </row>
        <row r="22009">
          <cell r="M22009">
            <v>3</v>
          </cell>
          <cell r="N22009">
            <v>225829</v>
          </cell>
        </row>
        <row r="22010">
          <cell r="M22010">
            <v>3</v>
          </cell>
          <cell r="N22010">
            <v>225829</v>
          </cell>
        </row>
        <row r="22011">
          <cell r="M22011">
            <v>3</v>
          </cell>
          <cell r="N22011">
            <v>225829</v>
          </cell>
        </row>
        <row r="22012">
          <cell r="M22012">
            <v>3</v>
          </cell>
          <cell r="N22012">
            <v>225831</v>
          </cell>
        </row>
        <row r="22013">
          <cell r="M22013">
            <v>3</v>
          </cell>
          <cell r="N22013">
            <v>225831</v>
          </cell>
        </row>
        <row r="22014">
          <cell r="M22014">
            <v>3</v>
          </cell>
          <cell r="N22014">
            <v>225831</v>
          </cell>
        </row>
        <row r="22015">
          <cell r="M22015">
            <v>3</v>
          </cell>
          <cell r="N22015">
            <v>225831</v>
          </cell>
        </row>
        <row r="22016">
          <cell r="M22016">
            <v>3</v>
          </cell>
          <cell r="N22016">
            <v>225922</v>
          </cell>
        </row>
        <row r="22017">
          <cell r="M22017">
            <v>3</v>
          </cell>
          <cell r="N22017">
            <v>225922</v>
          </cell>
        </row>
        <row r="22018">
          <cell r="M22018">
            <v>3</v>
          </cell>
          <cell r="N22018">
            <v>225922</v>
          </cell>
        </row>
        <row r="22019">
          <cell r="M22019">
            <v>3</v>
          </cell>
          <cell r="N22019">
            <v>225922</v>
          </cell>
        </row>
        <row r="22020">
          <cell r="M22020">
            <v>3</v>
          </cell>
          <cell r="N22020">
            <v>225922</v>
          </cell>
        </row>
        <row r="22021">
          <cell r="M22021">
            <v>1</v>
          </cell>
          <cell r="N22021">
            <v>226867</v>
          </cell>
        </row>
        <row r="22022">
          <cell r="M22022">
            <v>1</v>
          </cell>
          <cell r="N22022">
            <v>226867</v>
          </cell>
        </row>
        <row r="22023">
          <cell r="M22023">
            <v>1</v>
          </cell>
          <cell r="N22023">
            <v>226867</v>
          </cell>
        </row>
        <row r="22024">
          <cell r="M22024">
            <v>1</v>
          </cell>
          <cell r="N22024">
            <v>226867</v>
          </cell>
        </row>
        <row r="22025">
          <cell r="M22025">
            <v>1</v>
          </cell>
          <cell r="N22025">
            <v>226867</v>
          </cell>
        </row>
        <row r="22026">
          <cell r="M22026">
            <v>1</v>
          </cell>
          <cell r="N22026">
            <v>226867</v>
          </cell>
        </row>
        <row r="22027">
          <cell r="M22027">
            <v>1</v>
          </cell>
          <cell r="N22027">
            <v>226937</v>
          </cell>
        </row>
        <row r="22028">
          <cell r="M22028">
            <v>1</v>
          </cell>
          <cell r="N22028">
            <v>226937</v>
          </cell>
        </row>
        <row r="22029">
          <cell r="M22029">
            <v>1</v>
          </cell>
          <cell r="N22029">
            <v>226937</v>
          </cell>
        </row>
        <row r="22030">
          <cell r="M22030">
            <v>1</v>
          </cell>
          <cell r="N22030">
            <v>226937</v>
          </cell>
        </row>
        <row r="22031">
          <cell r="M22031">
            <v>1</v>
          </cell>
          <cell r="N22031">
            <v>226979</v>
          </cell>
        </row>
        <row r="22032">
          <cell r="M22032">
            <v>1</v>
          </cell>
          <cell r="N22032">
            <v>226979</v>
          </cell>
        </row>
        <row r="22033">
          <cell r="M22033">
            <v>1</v>
          </cell>
          <cell r="N22033">
            <v>226979</v>
          </cell>
        </row>
        <row r="22034">
          <cell r="M22034">
            <v>1</v>
          </cell>
          <cell r="N22034">
            <v>226979</v>
          </cell>
        </row>
        <row r="22035">
          <cell r="M22035">
            <v>1</v>
          </cell>
          <cell r="N22035">
            <v>226979</v>
          </cell>
        </row>
        <row r="22036">
          <cell r="M22036">
            <v>1</v>
          </cell>
          <cell r="N22036">
            <v>227083</v>
          </cell>
        </row>
        <row r="22037">
          <cell r="M22037">
            <v>1</v>
          </cell>
          <cell r="N22037">
            <v>227083</v>
          </cell>
        </row>
        <row r="22038">
          <cell r="M22038">
            <v>1</v>
          </cell>
          <cell r="N22038">
            <v>227083</v>
          </cell>
        </row>
        <row r="22039">
          <cell r="M22039">
            <v>1</v>
          </cell>
          <cell r="N22039">
            <v>225731</v>
          </cell>
        </row>
        <row r="22040">
          <cell r="M22040">
            <v>1</v>
          </cell>
          <cell r="N22040">
            <v>225731</v>
          </cell>
        </row>
        <row r="22041">
          <cell r="M22041">
            <v>1</v>
          </cell>
          <cell r="N22041">
            <v>225731</v>
          </cell>
        </row>
        <row r="22042">
          <cell r="M22042">
            <v>1</v>
          </cell>
          <cell r="N22042">
            <v>225787</v>
          </cell>
        </row>
        <row r="22043">
          <cell r="M22043">
            <v>1</v>
          </cell>
          <cell r="N22043">
            <v>226868</v>
          </cell>
        </row>
        <row r="22044">
          <cell r="M22044">
            <v>1</v>
          </cell>
          <cell r="N22044">
            <v>226868</v>
          </cell>
        </row>
        <row r="22045">
          <cell r="M22045">
            <v>1</v>
          </cell>
          <cell r="N22045">
            <v>226868</v>
          </cell>
        </row>
        <row r="22046">
          <cell r="M22046">
            <v>1</v>
          </cell>
          <cell r="N22046">
            <v>226980</v>
          </cell>
        </row>
        <row r="22047">
          <cell r="M22047">
            <v>1</v>
          </cell>
          <cell r="N22047">
            <v>226980</v>
          </cell>
        </row>
        <row r="22048">
          <cell r="M22048">
            <v>1</v>
          </cell>
          <cell r="N22048">
            <v>226980</v>
          </cell>
        </row>
        <row r="22049">
          <cell r="M22049">
            <v>1</v>
          </cell>
          <cell r="N22049">
            <v>227084</v>
          </cell>
        </row>
        <row r="22050">
          <cell r="M22050">
            <v>1</v>
          </cell>
          <cell r="N22050" t="str">
            <v>-</v>
          </cell>
        </row>
        <row r="22051">
          <cell r="M22051">
            <v>1</v>
          </cell>
          <cell r="N22051" t="str">
            <v>-</v>
          </cell>
        </row>
        <row r="22052">
          <cell r="M22052">
            <v>1</v>
          </cell>
          <cell r="N22052">
            <v>225607</v>
          </cell>
        </row>
        <row r="22053">
          <cell r="M22053">
            <v>1</v>
          </cell>
          <cell r="N22053">
            <v>225607</v>
          </cell>
        </row>
        <row r="22054">
          <cell r="M22054">
            <v>1</v>
          </cell>
          <cell r="N22054">
            <v>225607</v>
          </cell>
        </row>
        <row r="22055">
          <cell r="M22055">
            <v>1</v>
          </cell>
          <cell r="N22055">
            <v>225608</v>
          </cell>
        </row>
        <row r="22056">
          <cell r="M22056">
            <v>1</v>
          </cell>
          <cell r="N22056">
            <v>225608</v>
          </cell>
        </row>
        <row r="22057">
          <cell r="M22057">
            <v>1</v>
          </cell>
          <cell r="N22057">
            <v>225608</v>
          </cell>
        </row>
        <row r="22058">
          <cell r="M22058">
            <v>1</v>
          </cell>
          <cell r="N22058">
            <v>225608</v>
          </cell>
        </row>
        <row r="22059">
          <cell r="M22059">
            <v>1</v>
          </cell>
          <cell r="N22059">
            <v>226869</v>
          </cell>
        </row>
        <row r="22060">
          <cell r="M22060">
            <v>1</v>
          </cell>
          <cell r="N22060">
            <v>226869</v>
          </cell>
        </row>
        <row r="22061">
          <cell r="M22061">
            <v>1</v>
          </cell>
          <cell r="N22061">
            <v>226869</v>
          </cell>
        </row>
        <row r="22062">
          <cell r="M22062">
            <v>1</v>
          </cell>
          <cell r="N22062">
            <v>226869</v>
          </cell>
        </row>
        <row r="22063">
          <cell r="M22063">
            <v>1</v>
          </cell>
          <cell r="N22063">
            <v>226869</v>
          </cell>
        </row>
        <row r="22064">
          <cell r="M22064">
            <v>1</v>
          </cell>
          <cell r="N22064">
            <v>226869</v>
          </cell>
        </row>
        <row r="22065">
          <cell r="M22065">
            <v>1</v>
          </cell>
          <cell r="N22065">
            <v>226938</v>
          </cell>
        </row>
        <row r="22066">
          <cell r="M22066">
            <v>1</v>
          </cell>
          <cell r="N22066">
            <v>226938</v>
          </cell>
        </row>
        <row r="22067">
          <cell r="M22067">
            <v>1</v>
          </cell>
          <cell r="N22067">
            <v>226938</v>
          </cell>
        </row>
        <row r="22068">
          <cell r="M22068">
            <v>1</v>
          </cell>
          <cell r="N22068">
            <v>226981</v>
          </cell>
        </row>
        <row r="22069">
          <cell r="M22069">
            <v>1</v>
          </cell>
          <cell r="N22069">
            <v>226981</v>
          </cell>
        </row>
        <row r="22070">
          <cell r="M22070">
            <v>1</v>
          </cell>
          <cell r="N22070">
            <v>226981</v>
          </cell>
        </row>
        <row r="22071">
          <cell r="M22071">
            <v>1</v>
          </cell>
          <cell r="N22071">
            <v>226981</v>
          </cell>
        </row>
        <row r="22072">
          <cell r="M22072">
            <v>1</v>
          </cell>
          <cell r="N22072">
            <v>226981</v>
          </cell>
        </row>
        <row r="22073">
          <cell r="M22073">
            <v>1</v>
          </cell>
          <cell r="N22073">
            <v>226981</v>
          </cell>
        </row>
        <row r="22074">
          <cell r="M22074">
            <v>1</v>
          </cell>
          <cell r="N22074">
            <v>226981</v>
          </cell>
        </row>
        <row r="22075">
          <cell r="M22075">
            <v>1</v>
          </cell>
          <cell r="N22075">
            <v>226981</v>
          </cell>
        </row>
        <row r="22076">
          <cell r="M22076">
            <v>1</v>
          </cell>
          <cell r="N22076">
            <v>227085</v>
          </cell>
        </row>
        <row r="22077">
          <cell r="M22077">
            <v>1</v>
          </cell>
          <cell r="N22077">
            <v>227085</v>
          </cell>
        </row>
        <row r="22078">
          <cell r="M22078">
            <v>1</v>
          </cell>
          <cell r="N22078">
            <v>227085</v>
          </cell>
        </row>
        <row r="22079">
          <cell r="M22079">
            <v>1</v>
          </cell>
          <cell r="N22079">
            <v>227085</v>
          </cell>
        </row>
        <row r="22080">
          <cell r="M22080">
            <v>1</v>
          </cell>
          <cell r="N22080">
            <v>227085</v>
          </cell>
        </row>
        <row r="22081">
          <cell r="M22081">
            <v>1</v>
          </cell>
          <cell r="N22081">
            <v>227085</v>
          </cell>
        </row>
        <row r="22082">
          <cell r="M22082">
            <v>1</v>
          </cell>
          <cell r="N22082">
            <v>227085</v>
          </cell>
        </row>
        <row r="22083">
          <cell r="M22083" t="str">
            <v>-</v>
          </cell>
          <cell r="N22083" t="str">
            <v>-</v>
          </cell>
        </row>
        <row r="22084">
          <cell r="M22084">
            <v>1</v>
          </cell>
          <cell r="N22084">
            <v>225593</v>
          </cell>
        </row>
        <row r="22085">
          <cell r="M22085">
            <v>1</v>
          </cell>
          <cell r="N22085">
            <v>225593</v>
          </cell>
        </row>
        <row r="22086">
          <cell r="M22086">
            <v>1</v>
          </cell>
          <cell r="N22086">
            <v>225594</v>
          </cell>
        </row>
        <row r="22087">
          <cell r="M22087">
            <v>1</v>
          </cell>
          <cell r="N22087">
            <v>225676</v>
          </cell>
        </row>
        <row r="22088">
          <cell r="M22088">
            <v>1</v>
          </cell>
          <cell r="N22088">
            <v>225676</v>
          </cell>
        </row>
        <row r="22089">
          <cell r="M22089">
            <v>1</v>
          </cell>
          <cell r="N22089">
            <v>225676</v>
          </cell>
        </row>
        <row r="22090">
          <cell r="M22090">
            <v>1</v>
          </cell>
          <cell r="N22090">
            <v>225676</v>
          </cell>
        </row>
        <row r="22091">
          <cell r="M22091">
            <v>1</v>
          </cell>
          <cell r="N22091">
            <v>225767</v>
          </cell>
        </row>
        <row r="22092">
          <cell r="M22092">
            <v>1</v>
          </cell>
          <cell r="N22092">
            <v>225767</v>
          </cell>
        </row>
        <row r="22093">
          <cell r="M22093">
            <v>1</v>
          </cell>
          <cell r="N22093">
            <v>225767</v>
          </cell>
        </row>
        <row r="22094">
          <cell r="M22094">
            <v>1</v>
          </cell>
          <cell r="N22094">
            <v>225767</v>
          </cell>
        </row>
        <row r="22095">
          <cell r="M22095">
            <v>1</v>
          </cell>
          <cell r="N22095">
            <v>225767</v>
          </cell>
        </row>
        <row r="22096">
          <cell r="M22096">
            <v>1</v>
          </cell>
          <cell r="N22096">
            <v>225767</v>
          </cell>
        </row>
        <row r="22097">
          <cell r="M22097">
            <v>1</v>
          </cell>
          <cell r="N22097">
            <v>225767</v>
          </cell>
        </row>
        <row r="22098">
          <cell r="M22098">
            <v>1</v>
          </cell>
          <cell r="N22098">
            <v>225767</v>
          </cell>
        </row>
        <row r="22099">
          <cell r="M22099">
            <v>1</v>
          </cell>
          <cell r="N22099">
            <v>225767</v>
          </cell>
        </row>
        <row r="22100">
          <cell r="M22100">
            <v>1</v>
          </cell>
          <cell r="N22100">
            <v>225901</v>
          </cell>
        </row>
        <row r="22101">
          <cell r="M22101">
            <v>1</v>
          </cell>
          <cell r="N22101">
            <v>225901</v>
          </cell>
        </row>
        <row r="22102">
          <cell r="M22102">
            <v>1</v>
          </cell>
          <cell r="N22102">
            <v>225903</v>
          </cell>
        </row>
        <row r="22103">
          <cell r="M22103">
            <v>1</v>
          </cell>
          <cell r="N22103">
            <v>225903</v>
          </cell>
        </row>
        <row r="22104">
          <cell r="M22104">
            <v>1</v>
          </cell>
          <cell r="N22104">
            <v>225903</v>
          </cell>
        </row>
        <row r="22105">
          <cell r="M22105">
            <v>1</v>
          </cell>
          <cell r="N22105">
            <v>225933</v>
          </cell>
        </row>
        <row r="22106">
          <cell r="M22106">
            <v>1</v>
          </cell>
          <cell r="N22106">
            <v>225933</v>
          </cell>
        </row>
        <row r="22107">
          <cell r="M22107">
            <v>1</v>
          </cell>
          <cell r="N22107">
            <v>225933</v>
          </cell>
        </row>
        <row r="22108">
          <cell r="M22108">
            <v>1</v>
          </cell>
          <cell r="N22108">
            <v>225933</v>
          </cell>
        </row>
        <row r="22109">
          <cell r="M22109">
            <v>1</v>
          </cell>
          <cell r="N22109">
            <v>226845</v>
          </cell>
        </row>
        <row r="22110">
          <cell r="M22110">
            <v>1</v>
          </cell>
          <cell r="N22110">
            <v>226845</v>
          </cell>
        </row>
        <row r="22111">
          <cell r="M22111">
            <v>1</v>
          </cell>
          <cell r="N22111">
            <v>226959</v>
          </cell>
        </row>
        <row r="22112">
          <cell r="M22112">
            <v>1</v>
          </cell>
          <cell r="N22112">
            <v>226959</v>
          </cell>
        </row>
        <row r="22113">
          <cell r="M22113">
            <v>1</v>
          </cell>
          <cell r="N22113">
            <v>227060</v>
          </cell>
        </row>
        <row r="22114">
          <cell r="M22114">
            <v>1</v>
          </cell>
          <cell r="N22114">
            <v>227060</v>
          </cell>
        </row>
        <row r="22115">
          <cell r="M22115">
            <v>1</v>
          </cell>
          <cell r="N22115" t="str">
            <v>-</v>
          </cell>
        </row>
        <row r="22116">
          <cell r="M22116">
            <v>1</v>
          </cell>
          <cell r="N22116">
            <v>225678</v>
          </cell>
        </row>
        <row r="22117">
          <cell r="M22117">
            <v>1</v>
          </cell>
          <cell r="N22117">
            <v>225678</v>
          </cell>
        </row>
        <row r="22118">
          <cell r="M22118">
            <v>5</v>
          </cell>
          <cell r="N22118">
            <v>225691</v>
          </cell>
        </row>
        <row r="22119">
          <cell r="M22119">
            <v>5</v>
          </cell>
          <cell r="N22119">
            <v>225691</v>
          </cell>
        </row>
        <row r="22120">
          <cell r="M22120">
            <v>5</v>
          </cell>
          <cell r="N22120">
            <v>225692</v>
          </cell>
        </row>
        <row r="22121">
          <cell r="M22121">
            <v>5</v>
          </cell>
          <cell r="N22121">
            <v>225692</v>
          </cell>
        </row>
        <row r="22122">
          <cell r="M22122">
            <v>5</v>
          </cell>
          <cell r="N22122">
            <v>225692</v>
          </cell>
        </row>
        <row r="22123">
          <cell r="M22123">
            <v>5</v>
          </cell>
          <cell r="N22123">
            <v>225692</v>
          </cell>
        </row>
        <row r="22124">
          <cell r="M22124">
            <v>5</v>
          </cell>
          <cell r="N22124">
            <v>225692</v>
          </cell>
        </row>
        <row r="22125">
          <cell r="M22125">
            <v>5</v>
          </cell>
          <cell r="N22125">
            <v>225693</v>
          </cell>
        </row>
        <row r="22126">
          <cell r="M22126">
            <v>5</v>
          </cell>
          <cell r="N22126">
            <v>225693</v>
          </cell>
        </row>
        <row r="22127">
          <cell r="M22127">
            <v>5</v>
          </cell>
          <cell r="N22127">
            <v>225694</v>
          </cell>
        </row>
        <row r="22128">
          <cell r="M22128">
            <v>5</v>
          </cell>
          <cell r="N22128">
            <v>225694</v>
          </cell>
        </row>
        <row r="22129">
          <cell r="M22129">
            <v>5</v>
          </cell>
          <cell r="N22129">
            <v>225694</v>
          </cell>
        </row>
        <row r="22130">
          <cell r="M22130">
            <v>5</v>
          </cell>
          <cell r="N22130">
            <v>225695</v>
          </cell>
        </row>
        <row r="22131">
          <cell r="M22131">
            <v>5</v>
          </cell>
          <cell r="N22131">
            <v>225695</v>
          </cell>
        </row>
        <row r="22132">
          <cell r="M22132">
            <v>5</v>
          </cell>
          <cell r="N22132">
            <v>225695</v>
          </cell>
        </row>
        <row r="22133">
          <cell r="M22133">
            <v>5</v>
          </cell>
          <cell r="N22133">
            <v>225695</v>
          </cell>
        </row>
        <row r="22134">
          <cell r="M22134">
            <v>1</v>
          </cell>
          <cell r="N22134">
            <v>225703</v>
          </cell>
        </row>
        <row r="22135">
          <cell r="M22135">
            <v>1</v>
          </cell>
          <cell r="N22135">
            <v>225703</v>
          </cell>
        </row>
        <row r="22136">
          <cell r="M22136">
            <v>1</v>
          </cell>
          <cell r="N22136">
            <v>225703</v>
          </cell>
        </row>
        <row r="22137">
          <cell r="M22137">
            <v>1</v>
          </cell>
          <cell r="N22137">
            <v>225703</v>
          </cell>
        </row>
        <row r="22138">
          <cell r="M22138">
            <v>1</v>
          </cell>
          <cell r="N22138">
            <v>225768</v>
          </cell>
        </row>
        <row r="22139">
          <cell r="M22139">
            <v>1</v>
          </cell>
          <cell r="N22139">
            <v>225768</v>
          </cell>
        </row>
        <row r="22140">
          <cell r="M22140">
            <v>1</v>
          </cell>
          <cell r="N22140">
            <v>225768</v>
          </cell>
        </row>
        <row r="22141">
          <cell r="M22141">
            <v>1</v>
          </cell>
          <cell r="N22141">
            <v>225853</v>
          </cell>
        </row>
        <row r="22142">
          <cell r="M22142">
            <v>1</v>
          </cell>
          <cell r="N22142">
            <v>225853</v>
          </cell>
        </row>
        <row r="22143">
          <cell r="M22143">
            <v>1</v>
          </cell>
          <cell r="N22143">
            <v>225936</v>
          </cell>
        </row>
        <row r="22144">
          <cell r="M22144">
            <v>1</v>
          </cell>
          <cell r="N22144">
            <v>225936</v>
          </cell>
        </row>
        <row r="22145">
          <cell r="M22145">
            <v>1</v>
          </cell>
          <cell r="N22145">
            <v>225936</v>
          </cell>
        </row>
        <row r="22146">
          <cell r="M22146">
            <v>1</v>
          </cell>
          <cell r="N22146">
            <v>226846</v>
          </cell>
        </row>
        <row r="22147">
          <cell r="M22147">
            <v>1</v>
          </cell>
          <cell r="N22147">
            <v>226846</v>
          </cell>
        </row>
        <row r="22148">
          <cell r="M22148">
            <v>1</v>
          </cell>
          <cell r="N22148">
            <v>226846</v>
          </cell>
        </row>
        <row r="22149">
          <cell r="M22149">
            <v>1</v>
          </cell>
          <cell r="N22149">
            <v>226846</v>
          </cell>
        </row>
        <row r="22150">
          <cell r="M22150">
            <v>1</v>
          </cell>
          <cell r="N22150">
            <v>226846</v>
          </cell>
        </row>
        <row r="22151">
          <cell r="M22151">
            <v>1</v>
          </cell>
          <cell r="N22151">
            <v>226960</v>
          </cell>
        </row>
        <row r="22152">
          <cell r="M22152">
            <v>1</v>
          </cell>
          <cell r="N22152">
            <v>226960</v>
          </cell>
        </row>
        <row r="22153">
          <cell r="M22153">
            <v>1</v>
          </cell>
          <cell r="N22153">
            <v>226960</v>
          </cell>
        </row>
        <row r="22154">
          <cell r="M22154">
            <v>1</v>
          </cell>
          <cell r="N22154">
            <v>226960</v>
          </cell>
        </row>
        <row r="22155">
          <cell r="M22155">
            <v>1</v>
          </cell>
          <cell r="N22155">
            <v>227061</v>
          </cell>
        </row>
        <row r="22156">
          <cell r="M22156">
            <v>1</v>
          </cell>
          <cell r="N22156">
            <v>227061</v>
          </cell>
        </row>
        <row r="22157">
          <cell r="M22157">
            <v>1</v>
          </cell>
          <cell r="N22157">
            <v>227061</v>
          </cell>
        </row>
        <row r="22158">
          <cell r="M22158">
            <v>1</v>
          </cell>
          <cell r="N22158">
            <v>227061</v>
          </cell>
        </row>
        <row r="22159">
          <cell r="M22159">
            <v>1</v>
          </cell>
          <cell r="N22159" t="str">
            <v>-</v>
          </cell>
        </row>
        <row r="22160">
          <cell r="M22160">
            <v>1</v>
          </cell>
          <cell r="N22160">
            <v>225587</v>
          </cell>
        </row>
        <row r="22161">
          <cell r="M22161">
            <v>1</v>
          </cell>
          <cell r="N22161">
            <v>225587</v>
          </cell>
        </row>
        <row r="22162">
          <cell r="M22162">
            <v>1</v>
          </cell>
          <cell r="N22162">
            <v>225587</v>
          </cell>
        </row>
        <row r="22163">
          <cell r="M22163">
            <v>1</v>
          </cell>
          <cell r="N22163">
            <v>225587</v>
          </cell>
        </row>
        <row r="22164">
          <cell r="M22164">
            <v>1</v>
          </cell>
          <cell r="N22164">
            <v>225587</v>
          </cell>
        </row>
        <row r="22165">
          <cell r="M22165">
            <v>1</v>
          </cell>
          <cell r="N22165">
            <v>225587</v>
          </cell>
        </row>
        <row r="22166">
          <cell r="M22166">
            <v>1</v>
          </cell>
          <cell r="N22166">
            <v>225587</v>
          </cell>
        </row>
        <row r="22167">
          <cell r="M22167">
            <v>1</v>
          </cell>
          <cell r="N22167">
            <v>225587</v>
          </cell>
        </row>
        <row r="22168">
          <cell r="M22168">
            <v>1</v>
          </cell>
          <cell r="N22168">
            <v>225587</v>
          </cell>
        </row>
        <row r="22169">
          <cell r="M22169">
            <v>2</v>
          </cell>
          <cell r="N22169">
            <v>225588</v>
          </cell>
        </row>
        <row r="22170">
          <cell r="M22170">
            <v>2</v>
          </cell>
          <cell r="N22170">
            <v>225588</v>
          </cell>
        </row>
        <row r="22171">
          <cell r="M22171">
            <v>2</v>
          </cell>
          <cell r="N22171">
            <v>225588</v>
          </cell>
        </row>
        <row r="22172">
          <cell r="M22172">
            <v>2</v>
          </cell>
          <cell r="N22172">
            <v>225588</v>
          </cell>
        </row>
        <row r="22173">
          <cell r="M22173">
            <v>1</v>
          </cell>
          <cell r="N22173">
            <v>225589</v>
          </cell>
        </row>
        <row r="22174">
          <cell r="M22174">
            <v>1</v>
          </cell>
          <cell r="N22174">
            <v>225589</v>
          </cell>
        </row>
        <row r="22175">
          <cell r="M22175">
            <v>1</v>
          </cell>
          <cell r="N22175">
            <v>225589</v>
          </cell>
        </row>
        <row r="22176">
          <cell r="M22176">
            <v>1</v>
          </cell>
          <cell r="N22176">
            <v>225589</v>
          </cell>
        </row>
        <row r="22177">
          <cell r="M22177">
            <v>1</v>
          </cell>
          <cell r="N22177">
            <v>225589</v>
          </cell>
        </row>
        <row r="22178">
          <cell r="M22178">
            <v>1</v>
          </cell>
          <cell r="N22178">
            <v>225589</v>
          </cell>
        </row>
        <row r="22179">
          <cell r="M22179">
            <v>1</v>
          </cell>
          <cell r="N22179">
            <v>225589</v>
          </cell>
        </row>
        <row r="22180">
          <cell r="M22180">
            <v>2</v>
          </cell>
          <cell r="N22180">
            <v>225590</v>
          </cell>
        </row>
        <row r="22181">
          <cell r="M22181">
            <v>2</v>
          </cell>
          <cell r="N22181">
            <v>225590</v>
          </cell>
        </row>
        <row r="22182">
          <cell r="M22182">
            <v>2</v>
          </cell>
          <cell r="N22182">
            <v>225590</v>
          </cell>
        </row>
        <row r="22183">
          <cell r="M22183">
            <v>2</v>
          </cell>
          <cell r="N22183">
            <v>225590</v>
          </cell>
        </row>
        <row r="22184">
          <cell r="M22184">
            <v>2</v>
          </cell>
          <cell r="N22184">
            <v>225590</v>
          </cell>
        </row>
        <row r="22185">
          <cell r="M22185">
            <v>2</v>
          </cell>
          <cell r="N22185">
            <v>225590</v>
          </cell>
        </row>
        <row r="22186">
          <cell r="M22186">
            <v>1</v>
          </cell>
          <cell r="N22186">
            <v>226833</v>
          </cell>
        </row>
        <row r="22187">
          <cell r="M22187">
            <v>1</v>
          </cell>
          <cell r="N22187">
            <v>226833</v>
          </cell>
        </row>
        <row r="22188">
          <cell r="M22188">
            <v>1</v>
          </cell>
          <cell r="N22188">
            <v>226947</v>
          </cell>
        </row>
        <row r="22189">
          <cell r="M22189">
            <v>1</v>
          </cell>
          <cell r="N22189">
            <v>226947</v>
          </cell>
        </row>
        <row r="22190">
          <cell r="M22190">
            <v>1</v>
          </cell>
          <cell r="N22190">
            <v>226947</v>
          </cell>
        </row>
        <row r="22191">
          <cell r="M22191">
            <v>1</v>
          </cell>
          <cell r="N22191">
            <v>226947</v>
          </cell>
        </row>
        <row r="22192">
          <cell r="M22192">
            <v>1</v>
          </cell>
          <cell r="N22192">
            <v>226947</v>
          </cell>
        </row>
        <row r="22193">
          <cell r="M22193">
            <v>1</v>
          </cell>
          <cell r="N22193">
            <v>226947</v>
          </cell>
        </row>
        <row r="22194">
          <cell r="M22194">
            <v>1</v>
          </cell>
          <cell r="N22194">
            <v>226947</v>
          </cell>
        </row>
        <row r="22195">
          <cell r="M22195">
            <v>1</v>
          </cell>
          <cell r="N22195">
            <v>226947</v>
          </cell>
        </row>
        <row r="22196">
          <cell r="M22196">
            <v>1</v>
          </cell>
          <cell r="N22196">
            <v>227048</v>
          </cell>
        </row>
        <row r="22197">
          <cell r="M22197">
            <v>1</v>
          </cell>
          <cell r="N22197">
            <v>227048</v>
          </cell>
        </row>
        <row r="22198">
          <cell r="M22198">
            <v>1</v>
          </cell>
          <cell r="N22198">
            <v>227048</v>
          </cell>
        </row>
        <row r="22199">
          <cell r="M22199" t="str">
            <v>-</v>
          </cell>
          <cell r="N22199" t="str">
            <v>-</v>
          </cell>
        </row>
        <row r="22200">
          <cell r="M22200">
            <v>1</v>
          </cell>
          <cell r="N22200">
            <v>225624</v>
          </cell>
        </row>
        <row r="22201">
          <cell r="M22201">
            <v>1</v>
          </cell>
          <cell r="N22201">
            <v>225624</v>
          </cell>
        </row>
        <row r="22202">
          <cell r="M22202">
            <v>1</v>
          </cell>
          <cell r="N22202">
            <v>225624</v>
          </cell>
        </row>
        <row r="22203">
          <cell r="M22203">
            <v>1</v>
          </cell>
          <cell r="N22203">
            <v>225624</v>
          </cell>
        </row>
        <row r="22204">
          <cell r="M22204">
            <v>1</v>
          </cell>
          <cell r="N22204">
            <v>225624</v>
          </cell>
        </row>
        <row r="22205">
          <cell r="M22205">
            <v>1</v>
          </cell>
          <cell r="N22205">
            <v>225639</v>
          </cell>
        </row>
        <row r="22206">
          <cell r="M22206">
            <v>1</v>
          </cell>
          <cell r="N22206">
            <v>225639</v>
          </cell>
        </row>
        <row r="22207">
          <cell r="M22207">
            <v>1</v>
          </cell>
          <cell r="N22207">
            <v>225639</v>
          </cell>
        </row>
        <row r="22208">
          <cell r="M22208">
            <v>1</v>
          </cell>
          <cell r="N22208">
            <v>225639</v>
          </cell>
        </row>
        <row r="22209">
          <cell r="M22209">
            <v>1</v>
          </cell>
          <cell r="N22209">
            <v>225639</v>
          </cell>
        </row>
        <row r="22210">
          <cell r="M22210">
            <v>1</v>
          </cell>
          <cell r="N22210">
            <v>225639</v>
          </cell>
        </row>
        <row r="22211">
          <cell r="M22211">
            <v>1</v>
          </cell>
          <cell r="N22211">
            <v>225749</v>
          </cell>
        </row>
        <row r="22212">
          <cell r="M22212">
            <v>1</v>
          </cell>
          <cell r="N22212">
            <v>225749</v>
          </cell>
        </row>
        <row r="22213">
          <cell r="M22213">
            <v>1</v>
          </cell>
          <cell r="N22213">
            <v>225757</v>
          </cell>
        </row>
        <row r="22214">
          <cell r="M22214">
            <v>1</v>
          </cell>
          <cell r="N22214">
            <v>225757</v>
          </cell>
        </row>
        <row r="22215">
          <cell r="M22215">
            <v>1</v>
          </cell>
          <cell r="N22215">
            <v>225757</v>
          </cell>
        </row>
        <row r="22216">
          <cell r="M22216">
            <v>1</v>
          </cell>
          <cell r="N22216">
            <v>225757</v>
          </cell>
        </row>
        <row r="22217">
          <cell r="M22217">
            <v>1</v>
          </cell>
          <cell r="N22217">
            <v>225757</v>
          </cell>
        </row>
        <row r="22218">
          <cell r="M22218">
            <v>1</v>
          </cell>
          <cell r="N22218">
            <v>225757</v>
          </cell>
        </row>
        <row r="22219">
          <cell r="M22219">
            <v>1</v>
          </cell>
          <cell r="N22219">
            <v>225757</v>
          </cell>
        </row>
        <row r="22220">
          <cell r="M22220">
            <v>1</v>
          </cell>
          <cell r="N22220">
            <v>225757</v>
          </cell>
        </row>
        <row r="22221">
          <cell r="M22221">
            <v>1</v>
          </cell>
          <cell r="N22221">
            <v>225879</v>
          </cell>
        </row>
        <row r="22222">
          <cell r="M22222">
            <v>1</v>
          </cell>
          <cell r="N22222">
            <v>225879</v>
          </cell>
        </row>
        <row r="22223">
          <cell r="M22223">
            <v>1</v>
          </cell>
          <cell r="N22223">
            <v>226834</v>
          </cell>
        </row>
        <row r="22224">
          <cell r="M22224">
            <v>1</v>
          </cell>
          <cell r="N22224">
            <v>226948</v>
          </cell>
        </row>
        <row r="22225">
          <cell r="M22225">
            <v>1</v>
          </cell>
          <cell r="N22225">
            <v>226948</v>
          </cell>
        </row>
        <row r="22226">
          <cell r="M22226">
            <v>1</v>
          </cell>
          <cell r="N22226">
            <v>226948</v>
          </cell>
        </row>
        <row r="22227">
          <cell r="M22227">
            <v>1</v>
          </cell>
          <cell r="N22227" t="str">
            <v>-</v>
          </cell>
        </row>
        <row r="22228">
          <cell r="M22228">
            <v>1</v>
          </cell>
          <cell r="N22228">
            <v>229096</v>
          </cell>
        </row>
        <row r="22229">
          <cell r="M22229">
            <v>1</v>
          </cell>
          <cell r="N22229">
            <v>229096</v>
          </cell>
        </row>
        <row r="22230">
          <cell r="M22230">
            <v>1</v>
          </cell>
          <cell r="N22230">
            <v>229214</v>
          </cell>
        </row>
        <row r="22231">
          <cell r="M22231">
            <v>1</v>
          </cell>
          <cell r="N22231">
            <v>229214</v>
          </cell>
        </row>
        <row r="22232">
          <cell r="M22232">
            <v>1</v>
          </cell>
          <cell r="N22232">
            <v>229214</v>
          </cell>
        </row>
        <row r="22233">
          <cell r="M22233">
            <v>1</v>
          </cell>
          <cell r="N22233">
            <v>229214</v>
          </cell>
        </row>
        <row r="22234">
          <cell r="M22234">
            <v>1</v>
          </cell>
          <cell r="N22234">
            <v>229214</v>
          </cell>
        </row>
        <row r="22235">
          <cell r="M22235">
            <v>1</v>
          </cell>
          <cell r="N22235">
            <v>229383</v>
          </cell>
        </row>
        <row r="22236">
          <cell r="M22236">
            <v>1</v>
          </cell>
          <cell r="N22236">
            <v>229383</v>
          </cell>
        </row>
        <row r="22237">
          <cell r="M22237">
            <v>1</v>
          </cell>
          <cell r="N22237">
            <v>229383</v>
          </cell>
        </row>
        <row r="22238">
          <cell r="M22238">
            <v>1</v>
          </cell>
          <cell r="N22238">
            <v>229383</v>
          </cell>
        </row>
        <row r="22239">
          <cell r="M22239">
            <v>1</v>
          </cell>
          <cell r="N22239">
            <v>229383</v>
          </cell>
        </row>
        <row r="22240">
          <cell r="M22240">
            <v>1</v>
          </cell>
          <cell r="N22240">
            <v>229383</v>
          </cell>
        </row>
        <row r="22241">
          <cell r="M22241">
            <v>1</v>
          </cell>
          <cell r="N22241">
            <v>229383</v>
          </cell>
        </row>
        <row r="22242">
          <cell r="M22242">
            <v>1</v>
          </cell>
          <cell r="N22242">
            <v>229847</v>
          </cell>
        </row>
        <row r="22243">
          <cell r="M22243">
            <v>1</v>
          </cell>
          <cell r="N22243">
            <v>229847</v>
          </cell>
        </row>
        <row r="22244">
          <cell r="M22244">
            <v>1</v>
          </cell>
          <cell r="N22244">
            <v>229847</v>
          </cell>
        </row>
        <row r="22245">
          <cell r="M22245">
            <v>1</v>
          </cell>
          <cell r="N22245">
            <v>229948</v>
          </cell>
        </row>
        <row r="22246">
          <cell r="M22246">
            <v>1</v>
          </cell>
          <cell r="N22246">
            <v>229948</v>
          </cell>
        </row>
        <row r="22247">
          <cell r="M22247">
            <v>1</v>
          </cell>
          <cell r="N22247">
            <v>229984</v>
          </cell>
        </row>
        <row r="22248">
          <cell r="M22248">
            <v>1</v>
          </cell>
          <cell r="N22248">
            <v>230035</v>
          </cell>
        </row>
        <row r="22249">
          <cell r="M22249">
            <v>1</v>
          </cell>
          <cell r="N22249">
            <v>230035</v>
          </cell>
        </row>
        <row r="22250">
          <cell r="M22250">
            <v>1</v>
          </cell>
          <cell r="N22250">
            <v>230092</v>
          </cell>
        </row>
        <row r="22251">
          <cell r="M22251">
            <v>1</v>
          </cell>
          <cell r="N22251">
            <v>230092</v>
          </cell>
        </row>
        <row r="22252">
          <cell r="M22252">
            <v>1</v>
          </cell>
          <cell r="N22252">
            <v>230166</v>
          </cell>
        </row>
        <row r="22253">
          <cell r="M22253">
            <v>1</v>
          </cell>
          <cell r="N22253">
            <v>231023</v>
          </cell>
        </row>
        <row r="22254">
          <cell r="M22254">
            <v>1</v>
          </cell>
          <cell r="N22254">
            <v>231023</v>
          </cell>
        </row>
        <row r="22255">
          <cell r="M22255">
            <v>1</v>
          </cell>
          <cell r="N22255">
            <v>231023</v>
          </cell>
        </row>
        <row r="22256">
          <cell r="M22256">
            <v>1</v>
          </cell>
          <cell r="N22256">
            <v>231023</v>
          </cell>
        </row>
        <row r="22257">
          <cell r="M22257">
            <v>1</v>
          </cell>
          <cell r="N22257">
            <v>231023</v>
          </cell>
        </row>
        <row r="22258">
          <cell r="M22258">
            <v>1</v>
          </cell>
          <cell r="N22258">
            <v>231023</v>
          </cell>
        </row>
        <row r="22259">
          <cell r="M22259">
            <v>1</v>
          </cell>
          <cell r="N22259">
            <v>231023</v>
          </cell>
        </row>
        <row r="22260">
          <cell r="M22260">
            <v>1</v>
          </cell>
          <cell r="N22260">
            <v>231023</v>
          </cell>
        </row>
        <row r="22261">
          <cell r="M22261">
            <v>1</v>
          </cell>
          <cell r="N22261">
            <v>231023</v>
          </cell>
        </row>
        <row r="22262">
          <cell r="M22262">
            <v>1</v>
          </cell>
          <cell r="N22262" t="str">
            <v>-</v>
          </cell>
        </row>
        <row r="22263">
          <cell r="M22263">
            <v>1</v>
          </cell>
          <cell r="N22263" t="str">
            <v>-</v>
          </cell>
        </row>
        <row r="22264">
          <cell r="M22264">
            <v>1</v>
          </cell>
          <cell r="N22264">
            <v>202437</v>
          </cell>
        </row>
        <row r="22265">
          <cell r="M22265">
            <v>1</v>
          </cell>
          <cell r="N22265">
            <v>202437</v>
          </cell>
        </row>
        <row r="22266">
          <cell r="M22266">
            <v>1</v>
          </cell>
          <cell r="N22266">
            <v>229026</v>
          </cell>
        </row>
        <row r="22267">
          <cell r="M22267">
            <v>1</v>
          </cell>
          <cell r="N22267">
            <v>229026</v>
          </cell>
        </row>
        <row r="22268">
          <cell r="M22268">
            <v>1</v>
          </cell>
          <cell r="N22268">
            <v>229026</v>
          </cell>
        </row>
        <row r="22269">
          <cell r="M22269">
            <v>2</v>
          </cell>
          <cell r="N22269">
            <v>229088</v>
          </cell>
        </row>
        <row r="22270">
          <cell r="M22270">
            <v>2</v>
          </cell>
          <cell r="N22270">
            <v>229183</v>
          </cell>
        </row>
        <row r="22271">
          <cell r="M22271">
            <v>1</v>
          </cell>
          <cell r="N22271">
            <v>229342</v>
          </cell>
        </row>
        <row r="22272">
          <cell r="M22272">
            <v>1</v>
          </cell>
          <cell r="N22272">
            <v>229342</v>
          </cell>
        </row>
        <row r="22273">
          <cell r="M22273">
            <v>1</v>
          </cell>
          <cell r="N22273">
            <v>229342</v>
          </cell>
        </row>
        <row r="22274">
          <cell r="M22274">
            <v>1</v>
          </cell>
          <cell r="N22274">
            <v>229342</v>
          </cell>
        </row>
        <row r="22275">
          <cell r="M22275">
            <v>1</v>
          </cell>
          <cell r="N22275">
            <v>229342</v>
          </cell>
        </row>
        <row r="22276">
          <cell r="M22276">
            <v>1</v>
          </cell>
          <cell r="N22276">
            <v>229806</v>
          </cell>
        </row>
        <row r="22277">
          <cell r="M22277">
            <v>1</v>
          </cell>
          <cell r="N22277">
            <v>229900</v>
          </cell>
        </row>
        <row r="22278">
          <cell r="M22278">
            <v>1</v>
          </cell>
          <cell r="N22278">
            <v>229900</v>
          </cell>
        </row>
        <row r="22279">
          <cell r="M22279">
            <v>1</v>
          </cell>
          <cell r="N22279">
            <v>229900</v>
          </cell>
        </row>
        <row r="22280">
          <cell r="M22280">
            <v>1</v>
          </cell>
          <cell r="N22280">
            <v>229900</v>
          </cell>
        </row>
        <row r="22281">
          <cell r="M22281">
            <v>1</v>
          </cell>
          <cell r="N22281">
            <v>229949</v>
          </cell>
        </row>
        <row r="22282">
          <cell r="M22282">
            <v>1</v>
          </cell>
          <cell r="N22282">
            <v>229949</v>
          </cell>
        </row>
        <row r="22283">
          <cell r="M22283">
            <v>1</v>
          </cell>
          <cell r="N22283">
            <v>230014</v>
          </cell>
        </row>
        <row r="22284">
          <cell r="M22284">
            <v>1</v>
          </cell>
          <cell r="N22284">
            <v>230093</v>
          </cell>
        </row>
        <row r="22285">
          <cell r="M22285">
            <v>1</v>
          </cell>
          <cell r="N22285">
            <v>230093</v>
          </cell>
        </row>
        <row r="22286">
          <cell r="M22286">
            <v>1</v>
          </cell>
          <cell r="N22286">
            <v>230978</v>
          </cell>
        </row>
        <row r="22287">
          <cell r="M22287">
            <v>1</v>
          </cell>
          <cell r="N22287">
            <v>230978</v>
          </cell>
        </row>
        <row r="22288">
          <cell r="M22288">
            <v>1</v>
          </cell>
          <cell r="N22288">
            <v>230978</v>
          </cell>
        </row>
        <row r="22289">
          <cell r="M22289">
            <v>1</v>
          </cell>
          <cell r="N22289">
            <v>230978</v>
          </cell>
        </row>
        <row r="22290">
          <cell r="M22290">
            <v>1</v>
          </cell>
          <cell r="N22290" t="str">
            <v>-</v>
          </cell>
        </row>
        <row r="22291">
          <cell r="M22291">
            <v>1</v>
          </cell>
          <cell r="N22291">
            <v>229071</v>
          </cell>
        </row>
        <row r="22292">
          <cell r="M22292">
            <v>1</v>
          </cell>
          <cell r="N22292">
            <v>229071</v>
          </cell>
        </row>
        <row r="22293">
          <cell r="M22293">
            <v>1</v>
          </cell>
          <cell r="N22293">
            <v>229240</v>
          </cell>
        </row>
        <row r="22294">
          <cell r="M22294">
            <v>1</v>
          </cell>
          <cell r="N22294">
            <v>229365</v>
          </cell>
        </row>
        <row r="22295">
          <cell r="M22295">
            <v>1</v>
          </cell>
          <cell r="N22295">
            <v>229365</v>
          </cell>
        </row>
        <row r="22296">
          <cell r="M22296">
            <v>1</v>
          </cell>
          <cell r="N22296">
            <v>229365</v>
          </cell>
        </row>
        <row r="22297">
          <cell r="M22297">
            <v>1</v>
          </cell>
          <cell r="N22297">
            <v>229365</v>
          </cell>
        </row>
        <row r="22298">
          <cell r="M22298">
            <v>1</v>
          </cell>
          <cell r="N22298">
            <v>229365</v>
          </cell>
        </row>
        <row r="22299">
          <cell r="M22299">
            <v>1</v>
          </cell>
          <cell r="N22299">
            <v>229365</v>
          </cell>
        </row>
        <row r="22300">
          <cell r="M22300">
            <v>1</v>
          </cell>
          <cell r="N22300">
            <v>229365</v>
          </cell>
        </row>
        <row r="22301">
          <cell r="M22301">
            <v>1</v>
          </cell>
          <cell r="N22301">
            <v>229365</v>
          </cell>
        </row>
        <row r="22302">
          <cell r="M22302">
            <v>1</v>
          </cell>
          <cell r="N22302">
            <v>229365</v>
          </cell>
        </row>
        <row r="22303">
          <cell r="M22303">
            <v>1</v>
          </cell>
          <cell r="N22303">
            <v>229829</v>
          </cell>
        </row>
        <row r="22304">
          <cell r="M22304">
            <v>1</v>
          </cell>
          <cell r="N22304">
            <v>229829</v>
          </cell>
        </row>
        <row r="22305">
          <cell r="M22305">
            <v>1</v>
          </cell>
          <cell r="N22305">
            <v>229829</v>
          </cell>
        </row>
        <row r="22306">
          <cell r="M22306">
            <v>1</v>
          </cell>
          <cell r="N22306">
            <v>229829</v>
          </cell>
        </row>
        <row r="22307">
          <cell r="M22307">
            <v>1</v>
          </cell>
          <cell r="N22307">
            <v>229829</v>
          </cell>
        </row>
        <row r="22308">
          <cell r="M22308">
            <v>1</v>
          </cell>
          <cell r="N22308">
            <v>229829</v>
          </cell>
        </row>
        <row r="22309">
          <cell r="M22309">
            <v>1</v>
          </cell>
          <cell r="N22309">
            <v>229888</v>
          </cell>
        </row>
        <row r="22310">
          <cell r="M22310">
            <v>1</v>
          </cell>
          <cell r="N22310">
            <v>229888</v>
          </cell>
        </row>
        <row r="22311">
          <cell r="M22311">
            <v>1</v>
          </cell>
          <cell r="N22311">
            <v>229911</v>
          </cell>
        </row>
        <row r="22312">
          <cell r="M22312">
            <v>1</v>
          </cell>
          <cell r="N22312">
            <v>229911</v>
          </cell>
        </row>
        <row r="22313">
          <cell r="M22313">
            <v>1</v>
          </cell>
          <cell r="N22313">
            <v>229911</v>
          </cell>
        </row>
        <row r="22314">
          <cell r="M22314">
            <v>1</v>
          </cell>
          <cell r="N22314">
            <v>229911</v>
          </cell>
        </row>
        <row r="22315">
          <cell r="M22315">
            <v>1</v>
          </cell>
          <cell r="N22315">
            <v>229911</v>
          </cell>
        </row>
        <row r="22316">
          <cell r="M22316">
            <v>1</v>
          </cell>
          <cell r="N22316">
            <v>229911</v>
          </cell>
        </row>
        <row r="22317">
          <cell r="M22317">
            <v>1</v>
          </cell>
          <cell r="N22317">
            <v>229955</v>
          </cell>
        </row>
        <row r="22318">
          <cell r="M22318">
            <v>1</v>
          </cell>
          <cell r="N22318">
            <v>229955</v>
          </cell>
        </row>
        <row r="22319">
          <cell r="M22319">
            <v>1</v>
          </cell>
          <cell r="N22319">
            <v>229955</v>
          </cell>
        </row>
        <row r="22320">
          <cell r="M22320">
            <v>1</v>
          </cell>
          <cell r="N22320">
            <v>229955</v>
          </cell>
        </row>
        <row r="22321">
          <cell r="M22321">
            <v>1</v>
          </cell>
          <cell r="N22321">
            <v>229955</v>
          </cell>
        </row>
        <row r="22322">
          <cell r="M22322">
            <v>1</v>
          </cell>
          <cell r="N22322">
            <v>229982</v>
          </cell>
        </row>
        <row r="22323">
          <cell r="M22323">
            <v>1</v>
          </cell>
          <cell r="N22323">
            <v>229982</v>
          </cell>
        </row>
        <row r="22324">
          <cell r="M22324">
            <v>1</v>
          </cell>
          <cell r="N22324">
            <v>229982</v>
          </cell>
        </row>
        <row r="22325">
          <cell r="M22325">
            <v>1</v>
          </cell>
          <cell r="N22325">
            <v>230052</v>
          </cell>
        </row>
        <row r="22326">
          <cell r="M22326">
            <v>1</v>
          </cell>
          <cell r="N22326">
            <v>230052</v>
          </cell>
        </row>
        <row r="22327">
          <cell r="M22327">
            <v>1</v>
          </cell>
          <cell r="N22327">
            <v>230052</v>
          </cell>
        </row>
        <row r="22328">
          <cell r="M22328">
            <v>1</v>
          </cell>
          <cell r="N22328">
            <v>230052</v>
          </cell>
        </row>
        <row r="22329">
          <cell r="M22329">
            <v>1</v>
          </cell>
          <cell r="N22329">
            <v>230052</v>
          </cell>
        </row>
        <row r="22330">
          <cell r="M22330">
            <v>1</v>
          </cell>
          <cell r="N22330">
            <v>230099</v>
          </cell>
        </row>
        <row r="22331">
          <cell r="M22331">
            <v>1</v>
          </cell>
          <cell r="N22331">
            <v>230099</v>
          </cell>
        </row>
        <row r="22332">
          <cell r="M22332">
            <v>1</v>
          </cell>
          <cell r="N22332">
            <v>230099</v>
          </cell>
        </row>
        <row r="22333">
          <cell r="M22333">
            <v>1</v>
          </cell>
          <cell r="N22333">
            <v>230099</v>
          </cell>
        </row>
        <row r="22334">
          <cell r="M22334">
            <v>1</v>
          </cell>
          <cell r="N22334">
            <v>230099</v>
          </cell>
        </row>
        <row r="22335">
          <cell r="M22335">
            <v>1</v>
          </cell>
          <cell r="N22335">
            <v>231011</v>
          </cell>
        </row>
        <row r="22336">
          <cell r="M22336">
            <v>1</v>
          </cell>
          <cell r="N22336">
            <v>231011</v>
          </cell>
        </row>
        <row r="22337">
          <cell r="M22337">
            <v>1</v>
          </cell>
          <cell r="N22337">
            <v>231011</v>
          </cell>
        </row>
        <row r="22338">
          <cell r="M22338">
            <v>1</v>
          </cell>
          <cell r="N22338">
            <v>231011</v>
          </cell>
        </row>
        <row r="22339">
          <cell r="M22339">
            <v>1</v>
          </cell>
          <cell r="N22339">
            <v>231011</v>
          </cell>
        </row>
        <row r="22340">
          <cell r="M22340">
            <v>1</v>
          </cell>
          <cell r="N22340" t="str">
            <v>-</v>
          </cell>
        </row>
        <row r="22341">
          <cell r="M22341">
            <v>1</v>
          </cell>
          <cell r="N22341" t="str">
            <v>-</v>
          </cell>
        </row>
        <row r="22342">
          <cell r="M22342">
            <v>1</v>
          </cell>
          <cell r="N22342" t="str">
            <v>-</v>
          </cell>
        </row>
        <row r="22343">
          <cell r="M22343">
            <v>1</v>
          </cell>
          <cell r="N22343">
            <v>229072</v>
          </cell>
        </row>
        <row r="22344">
          <cell r="M22344">
            <v>1</v>
          </cell>
          <cell r="N22344">
            <v>229072</v>
          </cell>
        </row>
        <row r="22345">
          <cell r="M22345">
            <v>1</v>
          </cell>
          <cell r="N22345">
            <v>229072</v>
          </cell>
        </row>
        <row r="22346">
          <cell r="M22346">
            <v>1</v>
          </cell>
          <cell r="N22346">
            <v>229072</v>
          </cell>
        </row>
        <row r="22347">
          <cell r="M22347">
            <v>1</v>
          </cell>
          <cell r="N22347">
            <v>229366</v>
          </cell>
        </row>
        <row r="22348">
          <cell r="M22348">
            <v>1</v>
          </cell>
          <cell r="N22348">
            <v>229366</v>
          </cell>
        </row>
        <row r="22349">
          <cell r="M22349">
            <v>1</v>
          </cell>
          <cell r="N22349">
            <v>229366</v>
          </cell>
        </row>
        <row r="22350">
          <cell r="M22350">
            <v>1</v>
          </cell>
          <cell r="N22350">
            <v>229366</v>
          </cell>
        </row>
        <row r="22351">
          <cell r="M22351">
            <v>1</v>
          </cell>
          <cell r="N22351">
            <v>229366</v>
          </cell>
        </row>
        <row r="22352">
          <cell r="M22352">
            <v>1</v>
          </cell>
          <cell r="N22352">
            <v>229366</v>
          </cell>
        </row>
        <row r="22353">
          <cell r="M22353">
            <v>1</v>
          </cell>
          <cell r="N22353">
            <v>229366</v>
          </cell>
        </row>
        <row r="22354">
          <cell r="M22354">
            <v>1</v>
          </cell>
          <cell r="N22354">
            <v>229830</v>
          </cell>
        </row>
        <row r="22355">
          <cell r="M22355">
            <v>1</v>
          </cell>
          <cell r="N22355">
            <v>229830</v>
          </cell>
        </row>
        <row r="22356">
          <cell r="M22356">
            <v>1</v>
          </cell>
          <cell r="N22356">
            <v>229830</v>
          </cell>
        </row>
        <row r="22357">
          <cell r="M22357">
            <v>1</v>
          </cell>
          <cell r="N22357">
            <v>229830</v>
          </cell>
        </row>
        <row r="22358">
          <cell r="M22358">
            <v>1</v>
          </cell>
          <cell r="N22358">
            <v>229830</v>
          </cell>
        </row>
        <row r="22359">
          <cell r="M22359">
            <v>1</v>
          </cell>
          <cell r="N22359">
            <v>229830</v>
          </cell>
        </row>
        <row r="22360">
          <cell r="M22360">
            <v>1</v>
          </cell>
          <cell r="N22360">
            <v>229893</v>
          </cell>
        </row>
        <row r="22361">
          <cell r="M22361">
            <v>1</v>
          </cell>
          <cell r="N22361">
            <v>229918</v>
          </cell>
        </row>
        <row r="22362">
          <cell r="M22362">
            <v>1</v>
          </cell>
          <cell r="N22362">
            <v>229918</v>
          </cell>
        </row>
        <row r="22363">
          <cell r="M22363">
            <v>1</v>
          </cell>
          <cell r="N22363">
            <v>229918</v>
          </cell>
        </row>
        <row r="22364">
          <cell r="M22364">
            <v>1</v>
          </cell>
          <cell r="N22364">
            <v>229918</v>
          </cell>
        </row>
        <row r="22365">
          <cell r="M22365">
            <v>1</v>
          </cell>
          <cell r="N22365">
            <v>229918</v>
          </cell>
        </row>
        <row r="22366">
          <cell r="M22366">
            <v>1</v>
          </cell>
          <cell r="N22366">
            <v>229918</v>
          </cell>
        </row>
        <row r="22367">
          <cell r="M22367">
            <v>1</v>
          </cell>
          <cell r="N22367">
            <v>229918</v>
          </cell>
        </row>
        <row r="22368">
          <cell r="M22368">
            <v>1</v>
          </cell>
          <cell r="N22368">
            <v>229918</v>
          </cell>
        </row>
        <row r="22369">
          <cell r="M22369">
            <v>1</v>
          </cell>
          <cell r="N22369">
            <v>229918</v>
          </cell>
        </row>
        <row r="22370">
          <cell r="M22370">
            <v>1</v>
          </cell>
          <cell r="N22370">
            <v>229918</v>
          </cell>
        </row>
        <row r="22371">
          <cell r="M22371">
            <v>1</v>
          </cell>
          <cell r="N22371">
            <v>229918</v>
          </cell>
        </row>
        <row r="22372">
          <cell r="M22372">
            <v>1</v>
          </cell>
          <cell r="N22372">
            <v>229957</v>
          </cell>
        </row>
        <row r="22373">
          <cell r="M22373">
            <v>1</v>
          </cell>
          <cell r="N22373">
            <v>229957</v>
          </cell>
        </row>
        <row r="22374">
          <cell r="M22374">
            <v>1</v>
          </cell>
          <cell r="N22374">
            <v>229957</v>
          </cell>
        </row>
        <row r="22375">
          <cell r="M22375">
            <v>1</v>
          </cell>
          <cell r="N22375">
            <v>229983</v>
          </cell>
        </row>
        <row r="22376">
          <cell r="M22376">
            <v>1</v>
          </cell>
          <cell r="N22376">
            <v>230053</v>
          </cell>
        </row>
        <row r="22377">
          <cell r="M22377">
            <v>1</v>
          </cell>
          <cell r="N22377">
            <v>230053</v>
          </cell>
        </row>
        <row r="22378">
          <cell r="M22378">
            <v>1</v>
          </cell>
          <cell r="N22378">
            <v>230053</v>
          </cell>
        </row>
        <row r="22379">
          <cell r="M22379">
            <v>1</v>
          </cell>
          <cell r="N22379">
            <v>230053</v>
          </cell>
        </row>
        <row r="22380">
          <cell r="M22380">
            <v>1</v>
          </cell>
          <cell r="N22380">
            <v>230053</v>
          </cell>
        </row>
        <row r="22381">
          <cell r="M22381">
            <v>1</v>
          </cell>
          <cell r="N22381">
            <v>230100</v>
          </cell>
        </row>
        <row r="22382">
          <cell r="M22382">
            <v>1</v>
          </cell>
          <cell r="N22382">
            <v>230148</v>
          </cell>
        </row>
        <row r="22383">
          <cell r="M22383">
            <v>1</v>
          </cell>
          <cell r="N22383">
            <v>231012</v>
          </cell>
        </row>
        <row r="22384">
          <cell r="M22384">
            <v>1</v>
          </cell>
          <cell r="N22384">
            <v>231012</v>
          </cell>
        </row>
        <row r="22385">
          <cell r="M22385">
            <v>1</v>
          </cell>
          <cell r="N22385">
            <v>231012</v>
          </cell>
        </row>
        <row r="22386">
          <cell r="M22386">
            <v>1</v>
          </cell>
          <cell r="N22386">
            <v>231012</v>
          </cell>
        </row>
        <row r="22387">
          <cell r="M22387">
            <v>1</v>
          </cell>
          <cell r="N22387">
            <v>231012</v>
          </cell>
        </row>
        <row r="22388">
          <cell r="M22388">
            <v>1</v>
          </cell>
          <cell r="N22388">
            <v>231012</v>
          </cell>
        </row>
        <row r="22389">
          <cell r="M22389">
            <v>1</v>
          </cell>
          <cell r="N22389">
            <v>229367</v>
          </cell>
        </row>
        <row r="22390">
          <cell r="M22390">
            <v>1</v>
          </cell>
          <cell r="N22390">
            <v>229367</v>
          </cell>
        </row>
        <row r="22391">
          <cell r="M22391">
            <v>1</v>
          </cell>
          <cell r="N22391">
            <v>229367</v>
          </cell>
        </row>
        <row r="22392">
          <cell r="M22392">
            <v>1</v>
          </cell>
          <cell r="N22392">
            <v>229367</v>
          </cell>
        </row>
        <row r="22393">
          <cell r="M22393">
            <v>1</v>
          </cell>
          <cell r="N22393">
            <v>229367</v>
          </cell>
        </row>
        <row r="22394">
          <cell r="M22394">
            <v>1</v>
          </cell>
          <cell r="N22394">
            <v>229367</v>
          </cell>
        </row>
        <row r="22395">
          <cell r="M22395">
            <v>1</v>
          </cell>
          <cell r="N22395">
            <v>229367</v>
          </cell>
        </row>
        <row r="22396">
          <cell r="M22396">
            <v>1</v>
          </cell>
          <cell r="N22396">
            <v>229831</v>
          </cell>
        </row>
        <row r="22397">
          <cell r="M22397">
            <v>1</v>
          </cell>
          <cell r="N22397">
            <v>229831</v>
          </cell>
        </row>
        <row r="22398">
          <cell r="M22398">
            <v>1</v>
          </cell>
          <cell r="N22398">
            <v>229831</v>
          </cell>
        </row>
        <row r="22399">
          <cell r="M22399">
            <v>1</v>
          </cell>
          <cell r="N22399">
            <v>229831</v>
          </cell>
        </row>
        <row r="22400">
          <cell r="M22400">
            <v>1</v>
          </cell>
          <cell r="N22400">
            <v>229831</v>
          </cell>
        </row>
        <row r="22401">
          <cell r="M22401">
            <v>1</v>
          </cell>
          <cell r="N22401">
            <v>229831</v>
          </cell>
        </row>
        <row r="22402">
          <cell r="M22402">
            <v>1</v>
          </cell>
          <cell r="N22402">
            <v>229831</v>
          </cell>
        </row>
        <row r="22403">
          <cell r="M22403">
            <v>1</v>
          </cell>
          <cell r="N22403">
            <v>229831</v>
          </cell>
        </row>
        <row r="22404">
          <cell r="M22404">
            <v>1</v>
          </cell>
          <cell r="N22404">
            <v>229831</v>
          </cell>
        </row>
        <row r="22405">
          <cell r="M22405">
            <v>1</v>
          </cell>
          <cell r="N22405">
            <v>229831</v>
          </cell>
        </row>
        <row r="22406">
          <cell r="M22406">
            <v>1</v>
          </cell>
          <cell r="N22406">
            <v>229831</v>
          </cell>
        </row>
        <row r="22407">
          <cell r="M22407">
            <v>1</v>
          </cell>
          <cell r="N22407">
            <v>229956</v>
          </cell>
        </row>
        <row r="22408">
          <cell r="M22408">
            <v>1</v>
          </cell>
          <cell r="N22408">
            <v>229956</v>
          </cell>
        </row>
        <row r="22409">
          <cell r="M22409">
            <v>1</v>
          </cell>
          <cell r="N22409">
            <v>229956</v>
          </cell>
        </row>
        <row r="22410">
          <cell r="M22410">
            <v>1</v>
          </cell>
          <cell r="N22410">
            <v>229956</v>
          </cell>
        </row>
        <row r="22411">
          <cell r="M22411">
            <v>1</v>
          </cell>
          <cell r="N22411">
            <v>229956</v>
          </cell>
        </row>
        <row r="22412">
          <cell r="M22412">
            <v>1</v>
          </cell>
          <cell r="N22412">
            <v>230027</v>
          </cell>
        </row>
        <row r="22413">
          <cell r="M22413">
            <v>1</v>
          </cell>
          <cell r="N22413">
            <v>230027</v>
          </cell>
        </row>
        <row r="22414">
          <cell r="M22414">
            <v>1</v>
          </cell>
          <cell r="N22414">
            <v>230027</v>
          </cell>
        </row>
        <row r="22415">
          <cell r="M22415">
            <v>1</v>
          </cell>
          <cell r="N22415">
            <v>230027</v>
          </cell>
        </row>
        <row r="22416">
          <cell r="M22416">
            <v>1</v>
          </cell>
          <cell r="N22416">
            <v>230149</v>
          </cell>
        </row>
        <row r="22417">
          <cell r="M22417">
            <v>1</v>
          </cell>
          <cell r="N22417">
            <v>230920</v>
          </cell>
        </row>
        <row r="22418">
          <cell r="M22418">
            <v>1</v>
          </cell>
          <cell r="N22418">
            <v>230920</v>
          </cell>
        </row>
        <row r="22419">
          <cell r="M22419">
            <v>1</v>
          </cell>
          <cell r="N22419">
            <v>230920</v>
          </cell>
        </row>
        <row r="22420">
          <cell r="M22420">
            <v>1</v>
          </cell>
          <cell r="N22420">
            <v>230920</v>
          </cell>
        </row>
        <row r="22421">
          <cell r="M22421">
            <v>1</v>
          </cell>
          <cell r="N22421">
            <v>230920</v>
          </cell>
        </row>
        <row r="22422">
          <cell r="M22422">
            <v>1</v>
          </cell>
          <cell r="N22422">
            <v>230920</v>
          </cell>
        </row>
        <row r="22423">
          <cell r="M22423">
            <v>1</v>
          </cell>
          <cell r="N22423">
            <v>230920</v>
          </cell>
        </row>
        <row r="22424">
          <cell r="M22424">
            <v>1</v>
          </cell>
          <cell r="N22424">
            <v>230920</v>
          </cell>
        </row>
        <row r="22425">
          <cell r="M22425">
            <v>1</v>
          </cell>
          <cell r="N22425">
            <v>230920</v>
          </cell>
        </row>
        <row r="22426">
          <cell r="M22426">
            <v>1</v>
          </cell>
          <cell r="N22426">
            <v>230920</v>
          </cell>
        </row>
        <row r="22427">
          <cell r="M22427">
            <v>1</v>
          </cell>
          <cell r="N22427">
            <v>230920</v>
          </cell>
        </row>
        <row r="22428">
          <cell r="M22428">
            <v>1</v>
          </cell>
          <cell r="N22428">
            <v>230920</v>
          </cell>
        </row>
        <row r="22429">
          <cell r="M22429">
            <v>1</v>
          </cell>
          <cell r="N22429">
            <v>230920</v>
          </cell>
        </row>
        <row r="22430">
          <cell r="M22430">
            <v>1</v>
          </cell>
          <cell r="N22430">
            <v>230920</v>
          </cell>
        </row>
        <row r="22431">
          <cell r="M22431">
            <v>1</v>
          </cell>
          <cell r="N22431">
            <v>230920</v>
          </cell>
        </row>
        <row r="22432">
          <cell r="M22432">
            <v>1</v>
          </cell>
          <cell r="N22432">
            <v>230920</v>
          </cell>
        </row>
        <row r="22433">
          <cell r="M22433">
            <v>1</v>
          </cell>
          <cell r="N22433">
            <v>230920</v>
          </cell>
        </row>
        <row r="22434">
          <cell r="M22434">
            <v>1</v>
          </cell>
          <cell r="N22434">
            <v>230920</v>
          </cell>
        </row>
        <row r="22435">
          <cell r="M22435">
            <v>1</v>
          </cell>
          <cell r="N22435">
            <v>230922</v>
          </cell>
        </row>
        <row r="22436">
          <cell r="M22436">
            <v>1</v>
          </cell>
          <cell r="N22436">
            <v>230922</v>
          </cell>
        </row>
        <row r="22437">
          <cell r="M22437">
            <v>1</v>
          </cell>
          <cell r="N22437">
            <v>230922</v>
          </cell>
        </row>
        <row r="22438">
          <cell r="M22438">
            <v>1</v>
          </cell>
          <cell r="N22438">
            <v>230922</v>
          </cell>
        </row>
        <row r="22439">
          <cell r="M22439">
            <v>1</v>
          </cell>
          <cell r="N22439">
            <v>230928</v>
          </cell>
        </row>
        <row r="22440">
          <cell r="M22440">
            <v>1</v>
          </cell>
          <cell r="N22440">
            <v>230928</v>
          </cell>
        </row>
        <row r="22441">
          <cell r="M22441">
            <v>1</v>
          </cell>
          <cell r="N22441">
            <v>230928</v>
          </cell>
        </row>
        <row r="22442">
          <cell r="M22442">
            <v>1</v>
          </cell>
          <cell r="N22442">
            <v>230928</v>
          </cell>
        </row>
        <row r="22443">
          <cell r="M22443">
            <v>1</v>
          </cell>
          <cell r="N22443">
            <v>230928</v>
          </cell>
        </row>
        <row r="22444">
          <cell r="M22444">
            <v>1</v>
          </cell>
          <cell r="N22444">
            <v>231013</v>
          </cell>
        </row>
        <row r="22445">
          <cell r="M22445">
            <v>1</v>
          </cell>
          <cell r="N22445">
            <v>231013</v>
          </cell>
        </row>
        <row r="22446">
          <cell r="M22446">
            <v>1</v>
          </cell>
          <cell r="N22446">
            <v>231013</v>
          </cell>
        </row>
        <row r="22447">
          <cell r="M22447">
            <v>1</v>
          </cell>
          <cell r="N22447">
            <v>231013</v>
          </cell>
        </row>
        <row r="22448">
          <cell r="M22448">
            <v>1</v>
          </cell>
          <cell r="N22448">
            <v>231013</v>
          </cell>
        </row>
        <row r="22449">
          <cell r="M22449">
            <v>2</v>
          </cell>
          <cell r="N22449">
            <v>229029</v>
          </cell>
        </row>
        <row r="22450">
          <cell r="M22450">
            <v>1</v>
          </cell>
          <cell r="N22450">
            <v>229033</v>
          </cell>
        </row>
        <row r="22451">
          <cell r="M22451">
            <v>1</v>
          </cell>
          <cell r="N22451">
            <v>229033</v>
          </cell>
        </row>
        <row r="22452">
          <cell r="M22452">
            <v>1</v>
          </cell>
          <cell r="N22452">
            <v>229033</v>
          </cell>
        </row>
        <row r="22453">
          <cell r="M22453">
            <v>2</v>
          </cell>
          <cell r="N22453">
            <v>229082</v>
          </cell>
        </row>
        <row r="22454">
          <cell r="M22454">
            <v>2</v>
          </cell>
          <cell r="N22454">
            <v>229082</v>
          </cell>
        </row>
        <row r="22455">
          <cell r="M22455">
            <v>1</v>
          </cell>
          <cell r="N22455">
            <v>229120</v>
          </cell>
        </row>
        <row r="22456">
          <cell r="M22456">
            <v>4</v>
          </cell>
          <cell r="N22456">
            <v>229133</v>
          </cell>
        </row>
        <row r="22457">
          <cell r="M22457">
            <v>4</v>
          </cell>
          <cell r="N22457">
            <v>229133</v>
          </cell>
        </row>
        <row r="22458">
          <cell r="M22458">
            <v>4</v>
          </cell>
          <cell r="N22458">
            <v>229184</v>
          </cell>
        </row>
        <row r="22459">
          <cell r="M22459">
            <v>4</v>
          </cell>
          <cell r="N22459">
            <v>229184</v>
          </cell>
        </row>
        <row r="22460">
          <cell r="M22460">
            <v>4</v>
          </cell>
          <cell r="N22460">
            <v>229185</v>
          </cell>
        </row>
        <row r="22461">
          <cell r="M22461">
            <v>4</v>
          </cell>
          <cell r="N22461">
            <v>229185</v>
          </cell>
        </row>
        <row r="22462">
          <cell r="M22462">
            <v>1</v>
          </cell>
          <cell r="N22462">
            <v>229196</v>
          </cell>
        </row>
        <row r="22463">
          <cell r="M22463">
            <v>1</v>
          </cell>
          <cell r="N22463">
            <v>229196</v>
          </cell>
        </row>
        <row r="22464">
          <cell r="M22464">
            <v>4</v>
          </cell>
          <cell r="N22464">
            <v>229234</v>
          </cell>
        </row>
        <row r="22465">
          <cell r="M22465">
            <v>1</v>
          </cell>
          <cell r="N22465">
            <v>229343</v>
          </cell>
        </row>
        <row r="22466">
          <cell r="M22466">
            <v>1</v>
          </cell>
          <cell r="N22466">
            <v>229343</v>
          </cell>
        </row>
        <row r="22467">
          <cell r="M22467">
            <v>1</v>
          </cell>
          <cell r="N22467">
            <v>229343</v>
          </cell>
        </row>
        <row r="22468">
          <cell r="M22468">
            <v>1</v>
          </cell>
          <cell r="N22468">
            <v>229343</v>
          </cell>
        </row>
        <row r="22469">
          <cell r="M22469">
            <v>1</v>
          </cell>
          <cell r="N22469">
            <v>229343</v>
          </cell>
        </row>
        <row r="22470">
          <cell r="M22470">
            <v>1</v>
          </cell>
          <cell r="N22470">
            <v>229343</v>
          </cell>
        </row>
        <row r="22471">
          <cell r="M22471">
            <v>1</v>
          </cell>
          <cell r="N22471">
            <v>229343</v>
          </cell>
        </row>
        <row r="22472">
          <cell r="M22472">
            <v>1</v>
          </cell>
          <cell r="N22472">
            <v>229343</v>
          </cell>
        </row>
        <row r="22473">
          <cell r="M22473">
            <v>1</v>
          </cell>
          <cell r="N22473">
            <v>229343</v>
          </cell>
        </row>
        <row r="22474">
          <cell r="M22474">
            <v>1</v>
          </cell>
          <cell r="N22474">
            <v>229343</v>
          </cell>
        </row>
        <row r="22475">
          <cell r="M22475">
            <v>1</v>
          </cell>
          <cell r="N22475">
            <v>229343</v>
          </cell>
        </row>
        <row r="22476">
          <cell r="M22476">
            <v>1</v>
          </cell>
          <cell r="N22476">
            <v>229807</v>
          </cell>
        </row>
        <row r="22477">
          <cell r="M22477">
            <v>1</v>
          </cell>
          <cell r="N22477">
            <v>229807</v>
          </cell>
        </row>
        <row r="22478">
          <cell r="M22478">
            <v>1</v>
          </cell>
          <cell r="N22478">
            <v>229807</v>
          </cell>
        </row>
        <row r="22479">
          <cell r="M22479">
            <v>1</v>
          </cell>
          <cell r="N22479">
            <v>229807</v>
          </cell>
        </row>
        <row r="22480">
          <cell r="M22480">
            <v>1</v>
          </cell>
          <cell r="N22480">
            <v>229807</v>
          </cell>
        </row>
        <row r="22481">
          <cell r="M22481">
            <v>1</v>
          </cell>
          <cell r="N22481">
            <v>229947</v>
          </cell>
        </row>
        <row r="22482">
          <cell r="M22482">
            <v>1</v>
          </cell>
          <cell r="N22482">
            <v>229947</v>
          </cell>
        </row>
        <row r="22483">
          <cell r="M22483">
            <v>1</v>
          </cell>
          <cell r="N22483">
            <v>230015</v>
          </cell>
        </row>
        <row r="22484">
          <cell r="M22484">
            <v>1</v>
          </cell>
          <cell r="N22484">
            <v>230015</v>
          </cell>
        </row>
        <row r="22485">
          <cell r="M22485">
            <v>1</v>
          </cell>
          <cell r="N22485">
            <v>230091</v>
          </cell>
        </row>
        <row r="22486">
          <cell r="M22486">
            <v>1</v>
          </cell>
          <cell r="N22486">
            <v>230979</v>
          </cell>
        </row>
        <row r="22487">
          <cell r="M22487">
            <v>1</v>
          </cell>
          <cell r="N22487">
            <v>230979</v>
          </cell>
        </row>
        <row r="22488">
          <cell r="M22488">
            <v>1</v>
          </cell>
          <cell r="N22488">
            <v>230979</v>
          </cell>
        </row>
        <row r="22489">
          <cell r="M22489">
            <v>1</v>
          </cell>
          <cell r="N22489">
            <v>230979</v>
          </cell>
        </row>
        <row r="22490">
          <cell r="M22490">
            <v>1</v>
          </cell>
          <cell r="N22490">
            <v>230979</v>
          </cell>
        </row>
        <row r="22491">
          <cell r="M22491">
            <v>1</v>
          </cell>
          <cell r="N22491" t="str">
            <v>-</v>
          </cell>
        </row>
        <row r="22492">
          <cell r="M22492">
            <v>1</v>
          </cell>
          <cell r="N22492" t="str">
            <v>-</v>
          </cell>
        </row>
        <row r="22493">
          <cell r="M22493">
            <v>1</v>
          </cell>
          <cell r="N22493">
            <v>229107</v>
          </cell>
        </row>
        <row r="22494">
          <cell r="M22494">
            <v>1</v>
          </cell>
          <cell r="N22494">
            <v>229107</v>
          </cell>
        </row>
        <row r="22495">
          <cell r="M22495">
            <v>1</v>
          </cell>
          <cell r="N22495">
            <v>229107</v>
          </cell>
        </row>
        <row r="22496">
          <cell r="M22496">
            <v>1</v>
          </cell>
          <cell r="N22496">
            <v>229107</v>
          </cell>
        </row>
        <row r="22497">
          <cell r="M22497">
            <v>1</v>
          </cell>
          <cell r="N22497">
            <v>229107</v>
          </cell>
        </row>
        <row r="22498">
          <cell r="M22498">
            <v>1</v>
          </cell>
          <cell r="N22498">
            <v>229107</v>
          </cell>
        </row>
        <row r="22499">
          <cell r="M22499">
            <v>1</v>
          </cell>
          <cell r="N22499">
            <v>229107</v>
          </cell>
        </row>
        <row r="22500">
          <cell r="M22500">
            <v>1</v>
          </cell>
          <cell r="N22500">
            <v>229394</v>
          </cell>
        </row>
        <row r="22501">
          <cell r="M22501">
            <v>1</v>
          </cell>
          <cell r="N22501">
            <v>229394</v>
          </cell>
        </row>
        <row r="22502">
          <cell r="M22502">
            <v>1</v>
          </cell>
          <cell r="N22502">
            <v>229394</v>
          </cell>
        </row>
        <row r="22503">
          <cell r="M22503">
            <v>1</v>
          </cell>
          <cell r="N22503">
            <v>229394</v>
          </cell>
        </row>
        <row r="22504">
          <cell r="M22504">
            <v>1</v>
          </cell>
          <cell r="N22504">
            <v>229394</v>
          </cell>
        </row>
        <row r="22505">
          <cell r="M22505">
            <v>1</v>
          </cell>
          <cell r="N22505">
            <v>229394</v>
          </cell>
        </row>
        <row r="22506">
          <cell r="M22506">
            <v>1</v>
          </cell>
          <cell r="N22506">
            <v>229394</v>
          </cell>
        </row>
        <row r="22507">
          <cell r="M22507">
            <v>1</v>
          </cell>
          <cell r="N22507">
            <v>229394</v>
          </cell>
        </row>
        <row r="22508">
          <cell r="M22508">
            <v>1</v>
          </cell>
          <cell r="N22508">
            <v>229394</v>
          </cell>
        </row>
        <row r="22509">
          <cell r="M22509">
            <v>1</v>
          </cell>
          <cell r="N22509">
            <v>229394</v>
          </cell>
        </row>
        <row r="22510">
          <cell r="M22510">
            <v>1</v>
          </cell>
          <cell r="N22510">
            <v>229394</v>
          </cell>
        </row>
        <row r="22511">
          <cell r="M22511">
            <v>1</v>
          </cell>
          <cell r="N22511">
            <v>229858</v>
          </cell>
        </row>
        <row r="22512">
          <cell r="M22512">
            <v>1</v>
          </cell>
          <cell r="N22512">
            <v>229858</v>
          </cell>
        </row>
        <row r="22513">
          <cell r="M22513">
            <v>1</v>
          </cell>
          <cell r="N22513">
            <v>229858</v>
          </cell>
        </row>
        <row r="22514">
          <cell r="M22514">
            <v>1</v>
          </cell>
          <cell r="N22514">
            <v>229858</v>
          </cell>
        </row>
        <row r="22515">
          <cell r="M22515">
            <v>1</v>
          </cell>
          <cell r="N22515">
            <v>229858</v>
          </cell>
        </row>
        <row r="22516">
          <cell r="M22516">
            <v>1</v>
          </cell>
          <cell r="N22516">
            <v>229858</v>
          </cell>
        </row>
        <row r="22517">
          <cell r="M22517">
            <v>1</v>
          </cell>
          <cell r="N22517">
            <v>229864</v>
          </cell>
        </row>
        <row r="22518">
          <cell r="M22518">
            <v>1</v>
          </cell>
          <cell r="N22518">
            <v>229864</v>
          </cell>
        </row>
        <row r="22519">
          <cell r="M22519">
            <v>1</v>
          </cell>
          <cell r="N22519">
            <v>229958</v>
          </cell>
        </row>
        <row r="22520">
          <cell r="M22520">
            <v>1</v>
          </cell>
          <cell r="N22520">
            <v>229958</v>
          </cell>
        </row>
        <row r="22521">
          <cell r="M22521">
            <v>1</v>
          </cell>
          <cell r="N22521">
            <v>230041</v>
          </cell>
        </row>
        <row r="22522">
          <cell r="M22522">
            <v>1</v>
          </cell>
          <cell r="N22522">
            <v>230041</v>
          </cell>
        </row>
        <row r="22523">
          <cell r="M22523">
            <v>1</v>
          </cell>
          <cell r="N22523">
            <v>230041</v>
          </cell>
        </row>
        <row r="22524">
          <cell r="M22524">
            <v>1</v>
          </cell>
          <cell r="N22524">
            <v>230101</v>
          </cell>
        </row>
        <row r="22525">
          <cell r="M22525">
            <v>1</v>
          </cell>
          <cell r="N22525">
            <v>230101</v>
          </cell>
        </row>
        <row r="22526">
          <cell r="M22526">
            <v>1</v>
          </cell>
          <cell r="N22526">
            <v>230101</v>
          </cell>
        </row>
        <row r="22527">
          <cell r="M22527">
            <v>1</v>
          </cell>
          <cell r="N22527">
            <v>230101</v>
          </cell>
        </row>
        <row r="22528">
          <cell r="M22528">
            <v>1</v>
          </cell>
          <cell r="N22528">
            <v>230177</v>
          </cell>
        </row>
        <row r="22529">
          <cell r="M22529">
            <v>1</v>
          </cell>
          <cell r="N22529">
            <v>231030</v>
          </cell>
        </row>
        <row r="22530">
          <cell r="M22530">
            <v>1</v>
          </cell>
          <cell r="N22530">
            <v>231030</v>
          </cell>
        </row>
        <row r="22531">
          <cell r="M22531">
            <v>1</v>
          </cell>
          <cell r="N22531">
            <v>231030</v>
          </cell>
        </row>
        <row r="22532">
          <cell r="M22532">
            <v>1</v>
          </cell>
          <cell r="N22532">
            <v>231030</v>
          </cell>
        </row>
        <row r="22533">
          <cell r="M22533">
            <v>1</v>
          </cell>
          <cell r="N22533">
            <v>231030</v>
          </cell>
        </row>
        <row r="22534">
          <cell r="M22534">
            <v>1</v>
          </cell>
          <cell r="N22534">
            <v>231030</v>
          </cell>
        </row>
        <row r="22535">
          <cell r="M22535">
            <v>1</v>
          </cell>
          <cell r="N22535">
            <v>229034</v>
          </cell>
        </row>
        <row r="22536">
          <cell r="M22536">
            <v>1</v>
          </cell>
          <cell r="N22536">
            <v>229036</v>
          </cell>
        </row>
        <row r="22537">
          <cell r="M22537">
            <v>1</v>
          </cell>
          <cell r="N22537">
            <v>229036</v>
          </cell>
        </row>
        <row r="22538">
          <cell r="M22538">
            <v>1</v>
          </cell>
          <cell r="N22538">
            <v>229036</v>
          </cell>
        </row>
        <row r="22539">
          <cell r="M22539">
            <v>1</v>
          </cell>
          <cell r="N22539">
            <v>229059</v>
          </cell>
        </row>
        <row r="22540">
          <cell r="M22540">
            <v>1</v>
          </cell>
          <cell r="N22540">
            <v>229059</v>
          </cell>
        </row>
        <row r="22541">
          <cell r="M22541">
            <v>1</v>
          </cell>
          <cell r="N22541">
            <v>229059</v>
          </cell>
        </row>
        <row r="22542">
          <cell r="M22542">
            <v>1</v>
          </cell>
          <cell r="N22542">
            <v>229059</v>
          </cell>
        </row>
        <row r="22543">
          <cell r="M22543">
            <v>1</v>
          </cell>
          <cell r="N22543">
            <v>229059</v>
          </cell>
        </row>
        <row r="22544">
          <cell r="M22544">
            <v>1</v>
          </cell>
          <cell r="N22544">
            <v>229059</v>
          </cell>
        </row>
        <row r="22545">
          <cell r="M22545">
            <v>1</v>
          </cell>
          <cell r="N22545">
            <v>229059</v>
          </cell>
        </row>
        <row r="22546">
          <cell r="M22546">
            <v>1</v>
          </cell>
          <cell r="N22546">
            <v>229059</v>
          </cell>
        </row>
        <row r="22547">
          <cell r="M22547">
            <v>1</v>
          </cell>
          <cell r="N22547">
            <v>229123</v>
          </cell>
        </row>
        <row r="22548">
          <cell r="M22548">
            <v>1</v>
          </cell>
          <cell r="N22548">
            <v>229123</v>
          </cell>
        </row>
        <row r="22549">
          <cell r="M22549">
            <v>1</v>
          </cell>
          <cell r="N22549">
            <v>229123</v>
          </cell>
        </row>
        <row r="22550">
          <cell r="M22550">
            <v>1</v>
          </cell>
          <cell r="N22550">
            <v>229147</v>
          </cell>
        </row>
        <row r="22551">
          <cell r="M22551">
            <v>1</v>
          </cell>
          <cell r="N22551">
            <v>229147</v>
          </cell>
        </row>
        <row r="22552">
          <cell r="M22552">
            <v>1</v>
          </cell>
          <cell r="N22552">
            <v>229147</v>
          </cell>
        </row>
        <row r="22553">
          <cell r="M22553">
            <v>1</v>
          </cell>
          <cell r="N22553">
            <v>229148</v>
          </cell>
        </row>
        <row r="22554">
          <cell r="M22554">
            <v>1</v>
          </cell>
          <cell r="N22554">
            <v>229148</v>
          </cell>
        </row>
        <row r="22555">
          <cell r="M22555">
            <v>1</v>
          </cell>
          <cell r="N22555">
            <v>229149</v>
          </cell>
        </row>
        <row r="22556">
          <cell r="M22556">
            <v>1</v>
          </cell>
          <cell r="N22556">
            <v>229149</v>
          </cell>
        </row>
        <row r="22557">
          <cell r="M22557">
            <v>1</v>
          </cell>
          <cell r="N22557">
            <v>229235</v>
          </cell>
        </row>
        <row r="22558">
          <cell r="M22558">
            <v>1</v>
          </cell>
          <cell r="N22558">
            <v>229236</v>
          </cell>
        </row>
        <row r="22559">
          <cell r="M22559">
            <v>1</v>
          </cell>
          <cell r="N22559">
            <v>229236</v>
          </cell>
        </row>
        <row r="22560">
          <cell r="M22560">
            <v>1</v>
          </cell>
          <cell r="N22560">
            <v>229236</v>
          </cell>
        </row>
        <row r="22561">
          <cell r="M22561">
            <v>1</v>
          </cell>
          <cell r="N22561">
            <v>229283</v>
          </cell>
        </row>
        <row r="22562">
          <cell r="M22562">
            <v>1</v>
          </cell>
          <cell r="N22562">
            <v>229283</v>
          </cell>
        </row>
        <row r="22563">
          <cell r="M22563">
            <v>1</v>
          </cell>
          <cell r="N22563">
            <v>229283</v>
          </cell>
        </row>
        <row r="22564">
          <cell r="M22564">
            <v>1</v>
          </cell>
          <cell r="N22564">
            <v>229283</v>
          </cell>
        </row>
        <row r="22565">
          <cell r="M22565">
            <v>1</v>
          </cell>
          <cell r="N22565">
            <v>229283</v>
          </cell>
        </row>
        <row r="22566">
          <cell r="M22566">
            <v>1</v>
          </cell>
          <cell r="N22566">
            <v>229284</v>
          </cell>
        </row>
        <row r="22567">
          <cell r="M22567">
            <v>1</v>
          </cell>
          <cell r="N22567">
            <v>229284</v>
          </cell>
        </row>
        <row r="22568">
          <cell r="M22568">
            <v>1</v>
          </cell>
          <cell r="N22568">
            <v>229285</v>
          </cell>
        </row>
        <row r="22569">
          <cell r="M22569">
            <v>1</v>
          </cell>
          <cell r="N22569">
            <v>229285</v>
          </cell>
        </row>
        <row r="22570">
          <cell r="M22570">
            <v>1</v>
          </cell>
          <cell r="N22570">
            <v>229285</v>
          </cell>
        </row>
        <row r="22571">
          <cell r="M22571">
            <v>1</v>
          </cell>
          <cell r="N22571">
            <v>229286</v>
          </cell>
        </row>
        <row r="22572">
          <cell r="M22572">
            <v>1</v>
          </cell>
          <cell r="N22572">
            <v>229354</v>
          </cell>
        </row>
        <row r="22573">
          <cell r="M22573">
            <v>1</v>
          </cell>
          <cell r="N22573">
            <v>229354</v>
          </cell>
        </row>
        <row r="22574">
          <cell r="M22574">
            <v>1</v>
          </cell>
          <cell r="N22574">
            <v>229354</v>
          </cell>
        </row>
        <row r="22575">
          <cell r="M22575">
            <v>1</v>
          </cell>
          <cell r="N22575">
            <v>229354</v>
          </cell>
        </row>
        <row r="22576">
          <cell r="M22576">
            <v>1</v>
          </cell>
          <cell r="N22576">
            <v>229818</v>
          </cell>
        </row>
        <row r="22577">
          <cell r="M22577">
            <v>1</v>
          </cell>
          <cell r="N22577">
            <v>229818</v>
          </cell>
        </row>
        <row r="22578">
          <cell r="M22578">
            <v>1</v>
          </cell>
          <cell r="N22578">
            <v>229818</v>
          </cell>
        </row>
        <row r="22579">
          <cell r="M22579">
            <v>1</v>
          </cell>
          <cell r="N22579">
            <v>229818</v>
          </cell>
        </row>
        <row r="22580">
          <cell r="M22580">
            <v>1</v>
          </cell>
          <cell r="N22580">
            <v>229818</v>
          </cell>
        </row>
        <row r="22581">
          <cell r="M22581">
            <v>1</v>
          </cell>
          <cell r="N22581">
            <v>229882</v>
          </cell>
        </row>
        <row r="22582">
          <cell r="M22582">
            <v>1</v>
          </cell>
          <cell r="N22582">
            <v>229882</v>
          </cell>
        </row>
        <row r="22583">
          <cell r="M22583">
            <v>1</v>
          </cell>
          <cell r="N22583">
            <v>229882</v>
          </cell>
        </row>
        <row r="22584">
          <cell r="M22584">
            <v>1</v>
          </cell>
          <cell r="N22584">
            <v>229882</v>
          </cell>
        </row>
        <row r="22585">
          <cell r="M22585">
            <v>1</v>
          </cell>
          <cell r="N22585">
            <v>229908</v>
          </cell>
        </row>
        <row r="22586">
          <cell r="M22586">
            <v>1</v>
          </cell>
          <cell r="N22586">
            <v>229908</v>
          </cell>
        </row>
        <row r="22587">
          <cell r="M22587">
            <v>1</v>
          </cell>
          <cell r="N22587">
            <v>229908</v>
          </cell>
        </row>
        <row r="22588">
          <cell r="M22588">
            <v>1</v>
          </cell>
          <cell r="N22588">
            <v>229908</v>
          </cell>
        </row>
        <row r="22589">
          <cell r="M22589">
            <v>1</v>
          </cell>
          <cell r="N22589">
            <v>229908</v>
          </cell>
        </row>
        <row r="22590">
          <cell r="M22590">
            <v>1</v>
          </cell>
          <cell r="N22590">
            <v>229908</v>
          </cell>
        </row>
        <row r="22591">
          <cell r="M22591">
            <v>1</v>
          </cell>
          <cell r="N22591">
            <v>229908</v>
          </cell>
        </row>
        <row r="22592">
          <cell r="M22592">
            <v>1</v>
          </cell>
          <cell r="N22592">
            <v>229908</v>
          </cell>
        </row>
        <row r="22593">
          <cell r="M22593">
            <v>1</v>
          </cell>
          <cell r="N22593">
            <v>229908</v>
          </cell>
        </row>
        <row r="22594">
          <cell r="M22594">
            <v>1</v>
          </cell>
          <cell r="N22594">
            <v>229908</v>
          </cell>
        </row>
        <row r="22595">
          <cell r="M22595">
            <v>1</v>
          </cell>
          <cell r="N22595">
            <v>229971</v>
          </cell>
        </row>
        <row r="22596">
          <cell r="M22596">
            <v>1</v>
          </cell>
          <cell r="N22596">
            <v>229971</v>
          </cell>
        </row>
        <row r="22597">
          <cell r="M22597">
            <v>1</v>
          </cell>
          <cell r="N22597">
            <v>229971</v>
          </cell>
        </row>
        <row r="22598">
          <cell r="M22598">
            <v>1</v>
          </cell>
          <cell r="N22598">
            <v>229971</v>
          </cell>
        </row>
        <row r="22599">
          <cell r="M22599">
            <v>1</v>
          </cell>
          <cell r="N22599">
            <v>229971</v>
          </cell>
        </row>
        <row r="22600">
          <cell r="M22600">
            <v>1</v>
          </cell>
          <cell r="N22600">
            <v>229971</v>
          </cell>
        </row>
        <row r="22601">
          <cell r="M22601">
            <v>1</v>
          </cell>
          <cell r="N22601">
            <v>229992</v>
          </cell>
        </row>
        <row r="22602">
          <cell r="M22602">
            <v>1</v>
          </cell>
          <cell r="N22602">
            <v>230022</v>
          </cell>
        </row>
        <row r="22603">
          <cell r="M22603">
            <v>1</v>
          </cell>
          <cell r="N22603">
            <v>230022</v>
          </cell>
        </row>
        <row r="22604">
          <cell r="M22604">
            <v>1</v>
          </cell>
          <cell r="N22604">
            <v>230022</v>
          </cell>
        </row>
        <row r="22605">
          <cell r="M22605">
            <v>1</v>
          </cell>
          <cell r="N22605">
            <v>230022</v>
          </cell>
        </row>
        <row r="22606">
          <cell r="M22606">
            <v>1</v>
          </cell>
          <cell r="N22606">
            <v>230022</v>
          </cell>
        </row>
        <row r="22607">
          <cell r="M22607">
            <v>1</v>
          </cell>
          <cell r="N22607">
            <v>230110</v>
          </cell>
        </row>
        <row r="22608">
          <cell r="M22608">
            <v>1</v>
          </cell>
          <cell r="N22608">
            <v>230110</v>
          </cell>
        </row>
        <row r="22609">
          <cell r="M22609">
            <v>1</v>
          </cell>
          <cell r="N22609">
            <v>230110</v>
          </cell>
        </row>
        <row r="22610">
          <cell r="M22610">
            <v>1</v>
          </cell>
          <cell r="N22610">
            <v>230110</v>
          </cell>
        </row>
        <row r="22611">
          <cell r="M22611">
            <v>1</v>
          </cell>
          <cell r="N22611">
            <v>230110</v>
          </cell>
        </row>
        <row r="22612">
          <cell r="M22612">
            <v>1</v>
          </cell>
          <cell r="N22612">
            <v>230135</v>
          </cell>
        </row>
        <row r="22613">
          <cell r="M22613">
            <v>1</v>
          </cell>
          <cell r="N22613">
            <v>230135</v>
          </cell>
        </row>
        <row r="22614">
          <cell r="M22614">
            <v>1</v>
          </cell>
          <cell r="N22614">
            <v>230135</v>
          </cell>
        </row>
        <row r="22615">
          <cell r="M22615">
            <v>1</v>
          </cell>
          <cell r="N22615">
            <v>231006</v>
          </cell>
        </row>
        <row r="22616">
          <cell r="M22616">
            <v>1</v>
          </cell>
          <cell r="N22616">
            <v>231006</v>
          </cell>
        </row>
        <row r="22617">
          <cell r="M22617">
            <v>1</v>
          </cell>
          <cell r="N22617">
            <v>231006</v>
          </cell>
        </row>
        <row r="22618">
          <cell r="M22618">
            <v>1</v>
          </cell>
          <cell r="N22618">
            <v>231006</v>
          </cell>
        </row>
        <row r="22619">
          <cell r="M22619">
            <v>1</v>
          </cell>
          <cell r="N22619">
            <v>231006</v>
          </cell>
        </row>
        <row r="22620">
          <cell r="M22620">
            <v>1</v>
          </cell>
          <cell r="N22620">
            <v>229032</v>
          </cell>
        </row>
        <row r="22621">
          <cell r="M22621">
            <v>1</v>
          </cell>
          <cell r="N22621">
            <v>229060</v>
          </cell>
        </row>
        <row r="22622">
          <cell r="M22622">
            <v>1</v>
          </cell>
          <cell r="N22622">
            <v>229060</v>
          </cell>
        </row>
        <row r="22623">
          <cell r="M22623">
            <v>1</v>
          </cell>
          <cell r="N22623">
            <v>229060</v>
          </cell>
        </row>
        <row r="22624">
          <cell r="M22624">
            <v>1</v>
          </cell>
          <cell r="N22624">
            <v>229060</v>
          </cell>
        </row>
        <row r="22625">
          <cell r="M22625">
            <v>1</v>
          </cell>
          <cell r="N22625">
            <v>229060</v>
          </cell>
        </row>
        <row r="22626">
          <cell r="M22626">
            <v>1</v>
          </cell>
          <cell r="N22626">
            <v>229060</v>
          </cell>
        </row>
        <row r="22627">
          <cell r="M22627">
            <v>1</v>
          </cell>
          <cell r="N22627">
            <v>229060</v>
          </cell>
        </row>
        <row r="22628">
          <cell r="M22628">
            <v>1</v>
          </cell>
          <cell r="N22628">
            <v>229137</v>
          </cell>
        </row>
        <row r="22629">
          <cell r="M22629">
            <v>1</v>
          </cell>
          <cell r="N22629">
            <v>229137</v>
          </cell>
        </row>
        <row r="22630">
          <cell r="M22630">
            <v>1</v>
          </cell>
          <cell r="N22630">
            <v>229237</v>
          </cell>
        </row>
        <row r="22631">
          <cell r="M22631">
            <v>1</v>
          </cell>
          <cell r="N22631">
            <v>229355</v>
          </cell>
        </row>
        <row r="22632">
          <cell r="M22632">
            <v>1</v>
          </cell>
          <cell r="N22632">
            <v>229355</v>
          </cell>
        </row>
        <row r="22633">
          <cell r="M22633">
            <v>1</v>
          </cell>
          <cell r="N22633">
            <v>229355</v>
          </cell>
        </row>
        <row r="22634">
          <cell r="M22634">
            <v>1</v>
          </cell>
          <cell r="N22634">
            <v>229355</v>
          </cell>
        </row>
        <row r="22635">
          <cell r="M22635">
            <v>1</v>
          </cell>
          <cell r="N22635">
            <v>229355</v>
          </cell>
        </row>
        <row r="22636">
          <cell r="M22636">
            <v>1</v>
          </cell>
          <cell r="N22636">
            <v>229355</v>
          </cell>
        </row>
        <row r="22637">
          <cell r="M22637">
            <v>1</v>
          </cell>
          <cell r="N22637">
            <v>229355</v>
          </cell>
        </row>
        <row r="22638">
          <cell r="M22638">
            <v>1</v>
          </cell>
          <cell r="N22638">
            <v>229355</v>
          </cell>
        </row>
        <row r="22639">
          <cell r="M22639">
            <v>1</v>
          </cell>
          <cell r="N22639">
            <v>229355</v>
          </cell>
        </row>
        <row r="22640">
          <cell r="M22640">
            <v>1</v>
          </cell>
          <cell r="N22640">
            <v>229355</v>
          </cell>
        </row>
        <row r="22641">
          <cell r="M22641">
            <v>1</v>
          </cell>
          <cell r="N22641">
            <v>229355</v>
          </cell>
        </row>
        <row r="22642">
          <cell r="M22642">
            <v>1</v>
          </cell>
          <cell r="N22642">
            <v>229355</v>
          </cell>
        </row>
        <row r="22643">
          <cell r="M22643">
            <v>1</v>
          </cell>
          <cell r="N22643">
            <v>229819</v>
          </cell>
        </row>
        <row r="22644">
          <cell r="M22644">
            <v>1</v>
          </cell>
          <cell r="N22644">
            <v>229819</v>
          </cell>
        </row>
        <row r="22645">
          <cell r="M22645">
            <v>1</v>
          </cell>
          <cell r="N22645">
            <v>229819</v>
          </cell>
        </row>
        <row r="22646">
          <cell r="M22646">
            <v>1</v>
          </cell>
          <cell r="N22646">
            <v>229819</v>
          </cell>
        </row>
        <row r="22647">
          <cell r="M22647">
            <v>1</v>
          </cell>
          <cell r="N22647">
            <v>229819</v>
          </cell>
        </row>
        <row r="22648">
          <cell r="M22648">
            <v>1</v>
          </cell>
          <cell r="N22648">
            <v>229819</v>
          </cell>
        </row>
        <row r="22649">
          <cell r="M22649">
            <v>1</v>
          </cell>
          <cell r="N22649">
            <v>229819</v>
          </cell>
        </row>
        <row r="22650">
          <cell r="M22650">
            <v>1</v>
          </cell>
          <cell r="N22650">
            <v>229819</v>
          </cell>
        </row>
        <row r="22651">
          <cell r="M22651">
            <v>1</v>
          </cell>
          <cell r="N22651">
            <v>229819</v>
          </cell>
        </row>
        <row r="22652">
          <cell r="M22652">
            <v>1</v>
          </cell>
          <cell r="N22652">
            <v>229819</v>
          </cell>
        </row>
        <row r="22653">
          <cell r="M22653">
            <v>1</v>
          </cell>
          <cell r="N22653">
            <v>229819</v>
          </cell>
        </row>
        <row r="22654">
          <cell r="M22654">
            <v>1</v>
          </cell>
          <cell r="N22654">
            <v>229909</v>
          </cell>
        </row>
        <row r="22655">
          <cell r="M22655">
            <v>1</v>
          </cell>
          <cell r="N22655">
            <v>229909</v>
          </cell>
        </row>
        <row r="22656">
          <cell r="M22656">
            <v>1</v>
          </cell>
          <cell r="N22656">
            <v>229909</v>
          </cell>
        </row>
        <row r="22657">
          <cell r="M22657">
            <v>1</v>
          </cell>
          <cell r="N22657">
            <v>229909</v>
          </cell>
        </row>
        <row r="22658">
          <cell r="M22658">
            <v>1</v>
          </cell>
          <cell r="N22658">
            <v>229909</v>
          </cell>
        </row>
        <row r="22659">
          <cell r="M22659">
            <v>1</v>
          </cell>
          <cell r="N22659">
            <v>229970</v>
          </cell>
        </row>
        <row r="22660">
          <cell r="M22660">
            <v>1</v>
          </cell>
          <cell r="N22660">
            <v>229970</v>
          </cell>
        </row>
        <row r="22661">
          <cell r="M22661">
            <v>1</v>
          </cell>
          <cell r="N22661">
            <v>229970</v>
          </cell>
        </row>
        <row r="22662">
          <cell r="M22662">
            <v>1</v>
          </cell>
          <cell r="N22662">
            <v>229970</v>
          </cell>
        </row>
        <row r="22663">
          <cell r="M22663">
            <v>1</v>
          </cell>
          <cell r="N22663">
            <v>229970</v>
          </cell>
        </row>
        <row r="22664">
          <cell r="M22664">
            <v>1</v>
          </cell>
          <cell r="N22664">
            <v>229970</v>
          </cell>
        </row>
        <row r="22665">
          <cell r="M22665">
            <v>1</v>
          </cell>
          <cell r="N22665">
            <v>229970</v>
          </cell>
        </row>
        <row r="22666">
          <cell r="M22666">
            <v>1</v>
          </cell>
          <cell r="N22666">
            <v>229993</v>
          </cell>
        </row>
        <row r="22667">
          <cell r="M22667">
            <v>1</v>
          </cell>
          <cell r="N22667">
            <v>229993</v>
          </cell>
        </row>
        <row r="22668">
          <cell r="M22668">
            <v>1</v>
          </cell>
          <cell r="N22668">
            <v>229993</v>
          </cell>
        </row>
        <row r="22669">
          <cell r="M22669">
            <v>1</v>
          </cell>
          <cell r="N22669">
            <v>230047</v>
          </cell>
        </row>
        <row r="22670">
          <cell r="M22670">
            <v>1</v>
          </cell>
          <cell r="N22670">
            <v>230047</v>
          </cell>
        </row>
        <row r="22671">
          <cell r="M22671">
            <v>1</v>
          </cell>
          <cell r="N22671">
            <v>230047</v>
          </cell>
        </row>
        <row r="22672">
          <cell r="M22672">
            <v>1</v>
          </cell>
          <cell r="N22672">
            <v>230047</v>
          </cell>
        </row>
        <row r="22673">
          <cell r="M22673">
            <v>1</v>
          </cell>
          <cell r="N22673">
            <v>230047</v>
          </cell>
        </row>
        <row r="22674">
          <cell r="M22674">
            <v>1</v>
          </cell>
          <cell r="N22674">
            <v>230047</v>
          </cell>
        </row>
        <row r="22675">
          <cell r="M22675">
            <v>1</v>
          </cell>
          <cell r="N22675">
            <v>230047</v>
          </cell>
        </row>
        <row r="22676">
          <cell r="M22676">
            <v>1</v>
          </cell>
          <cell r="N22676">
            <v>230136</v>
          </cell>
        </row>
        <row r="22677">
          <cell r="M22677">
            <v>1</v>
          </cell>
          <cell r="N22677">
            <v>230136</v>
          </cell>
        </row>
        <row r="22678">
          <cell r="M22678">
            <v>1</v>
          </cell>
          <cell r="N22678">
            <v>231007</v>
          </cell>
        </row>
        <row r="22679">
          <cell r="M22679">
            <v>1</v>
          </cell>
          <cell r="N22679">
            <v>231007</v>
          </cell>
        </row>
        <row r="22680">
          <cell r="M22680">
            <v>1</v>
          </cell>
          <cell r="N22680">
            <v>231007</v>
          </cell>
        </row>
        <row r="22681">
          <cell r="M22681">
            <v>1</v>
          </cell>
          <cell r="N22681">
            <v>231007</v>
          </cell>
        </row>
        <row r="22682">
          <cell r="M22682">
            <v>1</v>
          </cell>
          <cell r="N22682">
            <v>231007</v>
          </cell>
        </row>
        <row r="22683">
          <cell r="M22683">
            <v>1</v>
          </cell>
          <cell r="N22683">
            <v>231007</v>
          </cell>
        </row>
        <row r="22684">
          <cell r="M22684">
            <v>1</v>
          </cell>
          <cell r="N22684">
            <v>231007</v>
          </cell>
        </row>
        <row r="22685">
          <cell r="M22685">
            <v>1</v>
          </cell>
          <cell r="N22685">
            <v>231007</v>
          </cell>
        </row>
        <row r="22686">
          <cell r="M22686">
            <v>1</v>
          </cell>
          <cell r="N22686">
            <v>231007</v>
          </cell>
        </row>
        <row r="22687">
          <cell r="M22687">
            <v>1</v>
          </cell>
          <cell r="N22687">
            <v>231007</v>
          </cell>
        </row>
        <row r="22688">
          <cell r="M22688">
            <v>1</v>
          </cell>
          <cell r="N22688">
            <v>231007</v>
          </cell>
        </row>
        <row r="22689">
          <cell r="M22689">
            <v>1</v>
          </cell>
          <cell r="N22689">
            <v>231007</v>
          </cell>
        </row>
        <row r="22690">
          <cell r="M22690">
            <v>1</v>
          </cell>
          <cell r="N22690">
            <v>231007</v>
          </cell>
        </row>
        <row r="22691">
          <cell r="M22691">
            <v>3</v>
          </cell>
          <cell r="N22691">
            <v>229031</v>
          </cell>
        </row>
        <row r="22692">
          <cell r="M22692">
            <v>3</v>
          </cell>
          <cell r="N22692">
            <v>229031</v>
          </cell>
        </row>
        <row r="22693">
          <cell r="M22693">
            <v>1</v>
          </cell>
          <cell r="N22693">
            <v>229061</v>
          </cell>
        </row>
        <row r="22694">
          <cell r="M22694">
            <v>1</v>
          </cell>
          <cell r="N22694">
            <v>229061</v>
          </cell>
        </row>
        <row r="22695">
          <cell r="M22695">
            <v>1</v>
          </cell>
          <cell r="N22695">
            <v>229061</v>
          </cell>
        </row>
        <row r="22696">
          <cell r="M22696">
            <v>3</v>
          </cell>
          <cell r="N22696">
            <v>229311</v>
          </cell>
        </row>
        <row r="22697">
          <cell r="M22697">
            <v>3</v>
          </cell>
          <cell r="N22697">
            <v>229311</v>
          </cell>
        </row>
        <row r="22698">
          <cell r="M22698">
            <v>3</v>
          </cell>
          <cell r="N22698">
            <v>229311</v>
          </cell>
        </row>
        <row r="22699">
          <cell r="M22699">
            <v>3</v>
          </cell>
          <cell r="N22699">
            <v>229312</v>
          </cell>
        </row>
        <row r="22700">
          <cell r="M22700">
            <v>3</v>
          </cell>
          <cell r="N22700">
            <v>229312</v>
          </cell>
        </row>
        <row r="22701">
          <cell r="M22701">
            <v>1</v>
          </cell>
          <cell r="N22701">
            <v>229356</v>
          </cell>
        </row>
        <row r="22702">
          <cell r="M22702">
            <v>1</v>
          </cell>
          <cell r="N22702">
            <v>229356</v>
          </cell>
        </row>
        <row r="22703">
          <cell r="M22703">
            <v>1</v>
          </cell>
          <cell r="N22703">
            <v>229356</v>
          </cell>
        </row>
        <row r="22704">
          <cell r="M22704">
            <v>1</v>
          </cell>
          <cell r="N22704">
            <v>229356</v>
          </cell>
        </row>
        <row r="22705">
          <cell r="M22705">
            <v>1</v>
          </cell>
          <cell r="N22705">
            <v>229356</v>
          </cell>
        </row>
        <row r="22706">
          <cell r="M22706">
            <v>1</v>
          </cell>
          <cell r="N22706">
            <v>229356</v>
          </cell>
        </row>
        <row r="22707">
          <cell r="M22707">
            <v>1</v>
          </cell>
          <cell r="N22707">
            <v>229356</v>
          </cell>
        </row>
        <row r="22708">
          <cell r="M22708">
            <v>1</v>
          </cell>
          <cell r="N22708">
            <v>229356</v>
          </cell>
        </row>
        <row r="22709">
          <cell r="M22709">
            <v>1</v>
          </cell>
          <cell r="N22709">
            <v>229356</v>
          </cell>
        </row>
        <row r="22710">
          <cell r="M22710">
            <v>1</v>
          </cell>
          <cell r="N22710">
            <v>229356</v>
          </cell>
        </row>
        <row r="22711">
          <cell r="M22711">
            <v>1</v>
          </cell>
          <cell r="N22711">
            <v>229356</v>
          </cell>
        </row>
        <row r="22712">
          <cell r="M22712">
            <v>1</v>
          </cell>
          <cell r="N22712">
            <v>229356</v>
          </cell>
        </row>
        <row r="22713">
          <cell r="M22713">
            <v>1</v>
          </cell>
          <cell r="N22713">
            <v>229356</v>
          </cell>
        </row>
        <row r="22714">
          <cell r="M22714">
            <v>1</v>
          </cell>
          <cell r="N22714">
            <v>229356</v>
          </cell>
        </row>
        <row r="22715">
          <cell r="M22715">
            <v>1</v>
          </cell>
          <cell r="N22715">
            <v>229356</v>
          </cell>
        </row>
        <row r="22716">
          <cell r="M22716">
            <v>1</v>
          </cell>
          <cell r="N22716">
            <v>229820</v>
          </cell>
        </row>
        <row r="22717">
          <cell r="M22717">
            <v>1</v>
          </cell>
          <cell r="N22717">
            <v>229820</v>
          </cell>
        </row>
        <row r="22718">
          <cell r="M22718">
            <v>1</v>
          </cell>
          <cell r="N22718">
            <v>229820</v>
          </cell>
        </row>
        <row r="22719">
          <cell r="M22719">
            <v>1</v>
          </cell>
          <cell r="N22719">
            <v>229820</v>
          </cell>
        </row>
        <row r="22720">
          <cell r="M22720">
            <v>1</v>
          </cell>
          <cell r="N22720">
            <v>229820</v>
          </cell>
        </row>
        <row r="22721">
          <cell r="M22721">
            <v>1</v>
          </cell>
          <cell r="N22721">
            <v>229820</v>
          </cell>
        </row>
        <row r="22722">
          <cell r="M22722">
            <v>1</v>
          </cell>
          <cell r="N22722">
            <v>229820</v>
          </cell>
        </row>
        <row r="22723">
          <cell r="M22723">
            <v>1</v>
          </cell>
          <cell r="N22723">
            <v>229871</v>
          </cell>
        </row>
        <row r="22724">
          <cell r="M22724">
            <v>1</v>
          </cell>
          <cell r="N22724">
            <v>229871</v>
          </cell>
        </row>
        <row r="22725">
          <cell r="M22725">
            <v>1</v>
          </cell>
          <cell r="N22725">
            <v>229880</v>
          </cell>
        </row>
        <row r="22726">
          <cell r="M22726">
            <v>1</v>
          </cell>
          <cell r="N22726">
            <v>229910</v>
          </cell>
        </row>
        <row r="22727">
          <cell r="M22727">
            <v>1</v>
          </cell>
          <cell r="N22727">
            <v>229910</v>
          </cell>
        </row>
        <row r="22728">
          <cell r="M22728">
            <v>1</v>
          </cell>
          <cell r="N22728">
            <v>229910</v>
          </cell>
        </row>
        <row r="22729">
          <cell r="M22729">
            <v>1</v>
          </cell>
          <cell r="N22729">
            <v>229910</v>
          </cell>
        </row>
        <row r="22730">
          <cell r="M22730">
            <v>1</v>
          </cell>
          <cell r="N22730">
            <v>229910</v>
          </cell>
        </row>
        <row r="22731">
          <cell r="M22731">
            <v>1</v>
          </cell>
          <cell r="N22731">
            <v>229910</v>
          </cell>
        </row>
        <row r="22732">
          <cell r="M22732">
            <v>1</v>
          </cell>
          <cell r="N22732">
            <v>229910</v>
          </cell>
        </row>
        <row r="22733">
          <cell r="M22733">
            <v>1</v>
          </cell>
          <cell r="N22733">
            <v>229910</v>
          </cell>
        </row>
        <row r="22734">
          <cell r="M22734">
            <v>1</v>
          </cell>
          <cell r="N22734">
            <v>229910</v>
          </cell>
        </row>
        <row r="22735">
          <cell r="M22735">
            <v>1</v>
          </cell>
          <cell r="N22735">
            <v>229910</v>
          </cell>
        </row>
        <row r="22736">
          <cell r="M22736">
            <v>1</v>
          </cell>
          <cell r="N22736">
            <v>229910</v>
          </cell>
        </row>
        <row r="22737">
          <cell r="M22737">
            <v>1</v>
          </cell>
          <cell r="N22737">
            <v>229910</v>
          </cell>
        </row>
        <row r="22738">
          <cell r="M22738">
            <v>1</v>
          </cell>
          <cell r="N22738">
            <v>229910</v>
          </cell>
        </row>
        <row r="22739">
          <cell r="M22739">
            <v>1</v>
          </cell>
          <cell r="N22739">
            <v>229910</v>
          </cell>
        </row>
        <row r="22740">
          <cell r="M22740">
            <v>1</v>
          </cell>
          <cell r="N22740">
            <v>229969</v>
          </cell>
        </row>
        <row r="22741">
          <cell r="M22741">
            <v>1</v>
          </cell>
          <cell r="N22741">
            <v>229969</v>
          </cell>
        </row>
        <row r="22742">
          <cell r="M22742">
            <v>1</v>
          </cell>
          <cell r="N22742">
            <v>229969</v>
          </cell>
        </row>
        <row r="22743">
          <cell r="M22743">
            <v>1</v>
          </cell>
          <cell r="N22743">
            <v>229969</v>
          </cell>
        </row>
        <row r="22744">
          <cell r="M22744">
            <v>1</v>
          </cell>
          <cell r="N22744">
            <v>229969</v>
          </cell>
        </row>
        <row r="22745">
          <cell r="M22745">
            <v>1</v>
          </cell>
          <cell r="N22745">
            <v>229969</v>
          </cell>
        </row>
        <row r="22746">
          <cell r="M22746">
            <v>1</v>
          </cell>
          <cell r="N22746">
            <v>229969</v>
          </cell>
        </row>
        <row r="22747">
          <cell r="M22747">
            <v>1</v>
          </cell>
          <cell r="N22747">
            <v>229994</v>
          </cell>
        </row>
        <row r="22748">
          <cell r="M22748">
            <v>1</v>
          </cell>
          <cell r="N22748">
            <v>230020</v>
          </cell>
        </row>
        <row r="22749">
          <cell r="M22749">
            <v>1</v>
          </cell>
          <cell r="N22749">
            <v>230020</v>
          </cell>
        </row>
        <row r="22750">
          <cell r="M22750">
            <v>1</v>
          </cell>
          <cell r="N22750">
            <v>230020</v>
          </cell>
        </row>
        <row r="22751">
          <cell r="M22751">
            <v>1</v>
          </cell>
          <cell r="N22751">
            <v>230020</v>
          </cell>
        </row>
        <row r="22752">
          <cell r="M22752">
            <v>1</v>
          </cell>
          <cell r="N22752">
            <v>230020</v>
          </cell>
        </row>
        <row r="22753">
          <cell r="M22753">
            <v>1</v>
          </cell>
          <cell r="N22753">
            <v>230137</v>
          </cell>
        </row>
        <row r="22754">
          <cell r="M22754">
            <v>1</v>
          </cell>
          <cell r="N22754">
            <v>230917</v>
          </cell>
        </row>
        <row r="22755">
          <cell r="M22755">
            <v>1</v>
          </cell>
          <cell r="N22755">
            <v>230917</v>
          </cell>
        </row>
        <row r="22756">
          <cell r="M22756">
            <v>1</v>
          </cell>
          <cell r="N22756">
            <v>230918</v>
          </cell>
        </row>
        <row r="22757">
          <cell r="M22757">
            <v>1</v>
          </cell>
          <cell r="N22757">
            <v>231008</v>
          </cell>
        </row>
        <row r="22758">
          <cell r="M22758">
            <v>1</v>
          </cell>
          <cell r="N22758">
            <v>231008</v>
          </cell>
        </row>
        <row r="22759">
          <cell r="M22759">
            <v>1</v>
          </cell>
          <cell r="N22759">
            <v>231008</v>
          </cell>
        </row>
        <row r="22760">
          <cell r="M22760">
            <v>1</v>
          </cell>
          <cell r="N22760">
            <v>231008</v>
          </cell>
        </row>
        <row r="22761">
          <cell r="M22761">
            <v>1</v>
          </cell>
          <cell r="N22761">
            <v>231008</v>
          </cell>
        </row>
        <row r="22762">
          <cell r="M22762">
            <v>1</v>
          </cell>
          <cell r="N22762">
            <v>231008</v>
          </cell>
        </row>
        <row r="22763">
          <cell r="M22763">
            <v>1</v>
          </cell>
          <cell r="N22763">
            <v>229373</v>
          </cell>
        </row>
        <row r="22764">
          <cell r="M22764">
            <v>1</v>
          </cell>
          <cell r="N22764">
            <v>229373</v>
          </cell>
        </row>
        <row r="22765">
          <cell r="M22765">
            <v>1</v>
          </cell>
          <cell r="N22765">
            <v>229373</v>
          </cell>
        </row>
        <row r="22766">
          <cell r="M22766">
            <v>1</v>
          </cell>
          <cell r="N22766">
            <v>229837</v>
          </cell>
        </row>
        <row r="22767">
          <cell r="M22767">
            <v>1</v>
          </cell>
          <cell r="N22767">
            <v>229837</v>
          </cell>
        </row>
        <row r="22768">
          <cell r="M22768">
            <v>1</v>
          </cell>
          <cell r="N22768">
            <v>229837</v>
          </cell>
        </row>
        <row r="22769">
          <cell r="M22769">
            <v>1</v>
          </cell>
          <cell r="N22769">
            <v>229837</v>
          </cell>
        </row>
        <row r="22770">
          <cell r="M22770">
            <v>1</v>
          </cell>
          <cell r="N22770">
            <v>229914</v>
          </cell>
        </row>
        <row r="22771">
          <cell r="M22771">
            <v>1</v>
          </cell>
          <cell r="N22771">
            <v>229914</v>
          </cell>
        </row>
        <row r="22772">
          <cell r="M22772">
            <v>1</v>
          </cell>
          <cell r="N22772">
            <v>229914</v>
          </cell>
        </row>
        <row r="22773">
          <cell r="M22773">
            <v>1</v>
          </cell>
          <cell r="N22773">
            <v>229914</v>
          </cell>
        </row>
        <row r="22774">
          <cell r="M22774">
            <v>1</v>
          </cell>
          <cell r="N22774">
            <v>229914</v>
          </cell>
        </row>
        <row r="22775">
          <cell r="M22775">
            <v>1</v>
          </cell>
          <cell r="N22775">
            <v>229914</v>
          </cell>
        </row>
        <row r="22776">
          <cell r="M22776">
            <v>1</v>
          </cell>
          <cell r="N22776">
            <v>229914</v>
          </cell>
        </row>
        <row r="22777">
          <cell r="M22777">
            <v>1</v>
          </cell>
          <cell r="N22777">
            <v>229914</v>
          </cell>
        </row>
        <row r="22778">
          <cell r="M22778">
            <v>1</v>
          </cell>
          <cell r="N22778">
            <v>229914</v>
          </cell>
        </row>
        <row r="22779">
          <cell r="M22779">
            <v>1</v>
          </cell>
          <cell r="N22779">
            <v>229914</v>
          </cell>
        </row>
        <row r="22780">
          <cell r="M22780">
            <v>1</v>
          </cell>
          <cell r="N22780">
            <v>229914</v>
          </cell>
        </row>
        <row r="22781">
          <cell r="M22781">
            <v>1</v>
          </cell>
          <cell r="N22781">
            <v>229914</v>
          </cell>
        </row>
        <row r="22782">
          <cell r="M22782">
            <v>1</v>
          </cell>
          <cell r="N22782">
            <v>229914</v>
          </cell>
        </row>
        <row r="22783">
          <cell r="M22783">
            <v>1</v>
          </cell>
          <cell r="N22783">
            <v>229914</v>
          </cell>
        </row>
        <row r="22784">
          <cell r="M22784">
            <v>1</v>
          </cell>
          <cell r="N22784">
            <v>229914</v>
          </cell>
        </row>
        <row r="22785">
          <cell r="M22785">
            <v>1</v>
          </cell>
          <cell r="N22785">
            <v>229914</v>
          </cell>
        </row>
        <row r="22786">
          <cell r="M22786">
            <v>1</v>
          </cell>
          <cell r="N22786">
            <v>229974</v>
          </cell>
        </row>
        <row r="22787">
          <cell r="M22787">
            <v>1</v>
          </cell>
          <cell r="N22787">
            <v>229974</v>
          </cell>
        </row>
        <row r="22788">
          <cell r="M22788">
            <v>1</v>
          </cell>
          <cell r="N22788">
            <v>230058</v>
          </cell>
        </row>
        <row r="22789">
          <cell r="M22789">
            <v>1</v>
          </cell>
          <cell r="N22789">
            <v>230058</v>
          </cell>
        </row>
        <row r="22790">
          <cell r="M22790">
            <v>1</v>
          </cell>
          <cell r="N22790">
            <v>230058</v>
          </cell>
        </row>
        <row r="22791">
          <cell r="M22791">
            <v>1</v>
          </cell>
          <cell r="N22791">
            <v>230058</v>
          </cell>
        </row>
        <row r="22792">
          <cell r="M22792">
            <v>1</v>
          </cell>
          <cell r="N22792">
            <v>230058</v>
          </cell>
        </row>
        <row r="22793">
          <cell r="M22793">
            <v>1</v>
          </cell>
          <cell r="N22793">
            <v>230058</v>
          </cell>
        </row>
        <row r="22794">
          <cell r="M22794">
            <v>1</v>
          </cell>
          <cell r="N22794">
            <v>230058</v>
          </cell>
        </row>
        <row r="22795">
          <cell r="M22795">
            <v>1</v>
          </cell>
          <cell r="N22795">
            <v>230112</v>
          </cell>
        </row>
        <row r="22796">
          <cell r="M22796">
            <v>1</v>
          </cell>
          <cell r="N22796">
            <v>230112</v>
          </cell>
        </row>
        <row r="22797">
          <cell r="M22797">
            <v>1</v>
          </cell>
          <cell r="N22797">
            <v>230112</v>
          </cell>
        </row>
        <row r="22798">
          <cell r="M22798">
            <v>1</v>
          </cell>
          <cell r="N22798">
            <v>230112</v>
          </cell>
        </row>
        <row r="22799">
          <cell r="M22799">
            <v>1</v>
          </cell>
          <cell r="N22799">
            <v>230156</v>
          </cell>
        </row>
        <row r="22800">
          <cell r="M22800">
            <v>1</v>
          </cell>
          <cell r="N22800">
            <v>230156</v>
          </cell>
        </row>
        <row r="22801">
          <cell r="M22801">
            <v>1</v>
          </cell>
          <cell r="N22801" t="str">
            <v>-</v>
          </cell>
        </row>
        <row r="22802">
          <cell r="M22802">
            <v>1</v>
          </cell>
          <cell r="N22802" t="str">
            <v>-</v>
          </cell>
        </row>
        <row r="22803">
          <cell r="M22803">
            <v>1</v>
          </cell>
          <cell r="N22803" t="str">
            <v>-</v>
          </cell>
        </row>
        <row r="22804">
          <cell r="M22804">
            <v>1</v>
          </cell>
          <cell r="N22804">
            <v>229081</v>
          </cell>
        </row>
        <row r="22805">
          <cell r="M22805">
            <v>1</v>
          </cell>
          <cell r="N22805">
            <v>229081</v>
          </cell>
        </row>
        <row r="22806">
          <cell r="M22806">
            <v>1</v>
          </cell>
          <cell r="N22806">
            <v>229374</v>
          </cell>
        </row>
        <row r="22807">
          <cell r="M22807">
            <v>1</v>
          </cell>
          <cell r="N22807">
            <v>229374</v>
          </cell>
        </row>
        <row r="22808">
          <cell r="M22808">
            <v>1</v>
          </cell>
          <cell r="N22808">
            <v>229374</v>
          </cell>
        </row>
        <row r="22809">
          <cell r="M22809">
            <v>1</v>
          </cell>
          <cell r="N22809">
            <v>229374</v>
          </cell>
        </row>
        <row r="22810">
          <cell r="M22810">
            <v>1</v>
          </cell>
          <cell r="N22810">
            <v>229374</v>
          </cell>
        </row>
        <row r="22811">
          <cell r="M22811">
            <v>1</v>
          </cell>
          <cell r="N22811">
            <v>229374</v>
          </cell>
        </row>
        <row r="22812">
          <cell r="M22812">
            <v>1</v>
          </cell>
          <cell r="N22812">
            <v>229374</v>
          </cell>
        </row>
        <row r="22813">
          <cell r="M22813">
            <v>1</v>
          </cell>
          <cell r="N22813">
            <v>229374</v>
          </cell>
        </row>
        <row r="22814">
          <cell r="M22814">
            <v>1</v>
          </cell>
          <cell r="N22814">
            <v>229374</v>
          </cell>
        </row>
        <row r="22815">
          <cell r="M22815">
            <v>1</v>
          </cell>
          <cell r="N22815">
            <v>229374</v>
          </cell>
        </row>
        <row r="22816">
          <cell r="M22816">
            <v>1</v>
          </cell>
          <cell r="N22816">
            <v>229838</v>
          </cell>
        </row>
        <row r="22817">
          <cell r="M22817">
            <v>1</v>
          </cell>
          <cell r="N22817">
            <v>229838</v>
          </cell>
        </row>
        <row r="22818">
          <cell r="M22818">
            <v>1</v>
          </cell>
          <cell r="N22818">
            <v>229838</v>
          </cell>
        </row>
        <row r="22819">
          <cell r="M22819">
            <v>1</v>
          </cell>
          <cell r="N22819">
            <v>229838</v>
          </cell>
        </row>
        <row r="22820">
          <cell r="M22820">
            <v>1</v>
          </cell>
          <cell r="N22820">
            <v>229838</v>
          </cell>
        </row>
        <row r="22821">
          <cell r="M22821">
            <v>1</v>
          </cell>
          <cell r="N22821">
            <v>229838</v>
          </cell>
        </row>
        <row r="22822">
          <cell r="M22822">
            <v>1</v>
          </cell>
          <cell r="N22822">
            <v>229915</v>
          </cell>
        </row>
        <row r="22823">
          <cell r="M22823">
            <v>1</v>
          </cell>
          <cell r="N22823">
            <v>229915</v>
          </cell>
        </row>
        <row r="22824">
          <cell r="M22824">
            <v>1</v>
          </cell>
          <cell r="N22824">
            <v>229915</v>
          </cell>
        </row>
        <row r="22825">
          <cell r="M22825">
            <v>1</v>
          </cell>
          <cell r="N22825">
            <v>229915</v>
          </cell>
        </row>
        <row r="22826">
          <cell r="M22826">
            <v>1</v>
          </cell>
          <cell r="N22826">
            <v>229915</v>
          </cell>
        </row>
        <row r="22827">
          <cell r="M22827">
            <v>1</v>
          </cell>
          <cell r="N22827">
            <v>229915</v>
          </cell>
        </row>
        <row r="22828">
          <cell r="M22828">
            <v>1</v>
          </cell>
          <cell r="N22828">
            <v>229915</v>
          </cell>
        </row>
        <row r="22829">
          <cell r="M22829">
            <v>1</v>
          </cell>
          <cell r="N22829">
            <v>229915</v>
          </cell>
        </row>
        <row r="22830">
          <cell r="M22830">
            <v>1</v>
          </cell>
          <cell r="N22830">
            <v>229915</v>
          </cell>
        </row>
        <row r="22831">
          <cell r="M22831">
            <v>1</v>
          </cell>
          <cell r="N22831">
            <v>229915</v>
          </cell>
        </row>
        <row r="22832">
          <cell r="M22832">
            <v>1</v>
          </cell>
          <cell r="N22832">
            <v>229915</v>
          </cell>
        </row>
        <row r="22833">
          <cell r="M22833">
            <v>1</v>
          </cell>
          <cell r="N22833">
            <v>229972</v>
          </cell>
        </row>
        <row r="22834">
          <cell r="M22834">
            <v>1</v>
          </cell>
          <cell r="N22834">
            <v>229972</v>
          </cell>
        </row>
        <row r="22835">
          <cell r="M22835">
            <v>1</v>
          </cell>
          <cell r="N22835">
            <v>229972</v>
          </cell>
        </row>
        <row r="22836">
          <cell r="M22836">
            <v>1</v>
          </cell>
          <cell r="N22836">
            <v>229972</v>
          </cell>
        </row>
        <row r="22837">
          <cell r="M22837">
            <v>1</v>
          </cell>
          <cell r="N22837">
            <v>230001</v>
          </cell>
        </row>
        <row r="22838">
          <cell r="M22838">
            <v>1</v>
          </cell>
          <cell r="N22838">
            <v>230001</v>
          </cell>
        </row>
        <row r="22839">
          <cell r="M22839">
            <v>1</v>
          </cell>
          <cell r="N22839">
            <v>230001</v>
          </cell>
        </row>
        <row r="22840">
          <cell r="M22840">
            <v>1</v>
          </cell>
          <cell r="N22840">
            <v>230056</v>
          </cell>
        </row>
        <row r="22841">
          <cell r="M22841">
            <v>1</v>
          </cell>
          <cell r="N22841">
            <v>230056</v>
          </cell>
        </row>
        <row r="22842">
          <cell r="M22842">
            <v>1</v>
          </cell>
          <cell r="N22842">
            <v>231017</v>
          </cell>
        </row>
        <row r="22843">
          <cell r="M22843">
            <v>1</v>
          </cell>
          <cell r="N22843" t="str">
            <v>-</v>
          </cell>
        </row>
        <row r="22844">
          <cell r="M22844">
            <v>1</v>
          </cell>
          <cell r="N22844">
            <v>229079</v>
          </cell>
        </row>
        <row r="22845">
          <cell r="M22845">
            <v>1</v>
          </cell>
          <cell r="N22845">
            <v>229079</v>
          </cell>
        </row>
        <row r="22846">
          <cell r="M22846">
            <v>1</v>
          </cell>
          <cell r="N22846">
            <v>229083</v>
          </cell>
        </row>
        <row r="22847">
          <cell r="M22847">
            <v>1</v>
          </cell>
          <cell r="N22847">
            <v>229083</v>
          </cell>
        </row>
        <row r="22848">
          <cell r="M22848">
            <v>1</v>
          </cell>
          <cell r="N22848">
            <v>229083</v>
          </cell>
        </row>
        <row r="22849">
          <cell r="M22849">
            <v>1</v>
          </cell>
          <cell r="N22849">
            <v>229114</v>
          </cell>
        </row>
        <row r="22850">
          <cell r="M22850">
            <v>1</v>
          </cell>
          <cell r="N22850">
            <v>229114</v>
          </cell>
        </row>
        <row r="22851">
          <cell r="M22851">
            <v>1</v>
          </cell>
          <cell r="N22851">
            <v>229114</v>
          </cell>
        </row>
        <row r="22852">
          <cell r="M22852">
            <v>2</v>
          </cell>
          <cell r="N22852">
            <v>229161</v>
          </cell>
        </row>
        <row r="22853">
          <cell r="M22853">
            <v>2</v>
          </cell>
          <cell r="N22853">
            <v>229161</v>
          </cell>
        </row>
        <row r="22854">
          <cell r="M22854">
            <v>1</v>
          </cell>
          <cell r="N22854">
            <v>229195</v>
          </cell>
        </row>
        <row r="22855">
          <cell r="M22855">
            <v>1</v>
          </cell>
          <cell r="N22855">
            <v>229195</v>
          </cell>
        </row>
        <row r="22856">
          <cell r="M22856">
            <v>1</v>
          </cell>
          <cell r="N22856">
            <v>229195</v>
          </cell>
        </row>
        <row r="22857">
          <cell r="M22857">
            <v>2</v>
          </cell>
          <cell r="N22857">
            <v>229210</v>
          </cell>
        </row>
        <row r="22858">
          <cell r="M22858">
            <v>2</v>
          </cell>
          <cell r="N22858">
            <v>229210</v>
          </cell>
        </row>
        <row r="22859">
          <cell r="M22859">
            <v>2</v>
          </cell>
          <cell r="N22859">
            <v>229210</v>
          </cell>
        </row>
        <row r="22860">
          <cell r="M22860">
            <v>1</v>
          </cell>
          <cell r="N22860">
            <v>229375</v>
          </cell>
        </row>
        <row r="22861">
          <cell r="M22861">
            <v>1</v>
          </cell>
          <cell r="N22861">
            <v>229375</v>
          </cell>
        </row>
        <row r="22862">
          <cell r="M22862">
            <v>1</v>
          </cell>
          <cell r="N22862">
            <v>229375</v>
          </cell>
        </row>
        <row r="22863">
          <cell r="M22863">
            <v>1</v>
          </cell>
          <cell r="N22863">
            <v>229375</v>
          </cell>
        </row>
        <row r="22864">
          <cell r="M22864">
            <v>1</v>
          </cell>
          <cell r="N22864">
            <v>229375</v>
          </cell>
        </row>
        <row r="22865">
          <cell r="M22865">
            <v>1</v>
          </cell>
          <cell r="N22865">
            <v>229375</v>
          </cell>
        </row>
        <row r="22866">
          <cell r="M22866">
            <v>1</v>
          </cell>
          <cell r="N22866">
            <v>229375</v>
          </cell>
        </row>
        <row r="22867">
          <cell r="M22867">
            <v>1</v>
          </cell>
          <cell r="N22867">
            <v>229839</v>
          </cell>
        </row>
        <row r="22868">
          <cell r="M22868">
            <v>1</v>
          </cell>
          <cell r="N22868">
            <v>229839</v>
          </cell>
        </row>
        <row r="22869">
          <cell r="M22869">
            <v>1</v>
          </cell>
          <cell r="N22869">
            <v>229839</v>
          </cell>
        </row>
        <row r="22870">
          <cell r="M22870">
            <v>1</v>
          </cell>
          <cell r="N22870">
            <v>229839</v>
          </cell>
        </row>
        <row r="22871">
          <cell r="M22871">
            <v>1</v>
          </cell>
          <cell r="N22871">
            <v>229839</v>
          </cell>
        </row>
        <row r="22872">
          <cell r="M22872">
            <v>1</v>
          </cell>
          <cell r="N22872">
            <v>229916</v>
          </cell>
        </row>
        <row r="22873">
          <cell r="M22873">
            <v>1</v>
          </cell>
          <cell r="N22873">
            <v>229916</v>
          </cell>
        </row>
        <row r="22874">
          <cell r="M22874">
            <v>1</v>
          </cell>
          <cell r="N22874">
            <v>229916</v>
          </cell>
        </row>
        <row r="22875">
          <cell r="M22875">
            <v>1</v>
          </cell>
          <cell r="N22875">
            <v>229916</v>
          </cell>
        </row>
        <row r="22876">
          <cell r="M22876">
            <v>1</v>
          </cell>
          <cell r="N22876">
            <v>229916</v>
          </cell>
        </row>
        <row r="22877">
          <cell r="M22877">
            <v>1</v>
          </cell>
          <cell r="N22877">
            <v>229916</v>
          </cell>
        </row>
        <row r="22878">
          <cell r="M22878">
            <v>1</v>
          </cell>
          <cell r="N22878">
            <v>229916</v>
          </cell>
        </row>
        <row r="22879">
          <cell r="M22879">
            <v>1</v>
          </cell>
          <cell r="N22879">
            <v>229916</v>
          </cell>
        </row>
        <row r="22880">
          <cell r="M22880">
            <v>1</v>
          </cell>
          <cell r="N22880">
            <v>229916</v>
          </cell>
        </row>
        <row r="22881">
          <cell r="M22881">
            <v>1</v>
          </cell>
          <cell r="N22881">
            <v>229916</v>
          </cell>
        </row>
        <row r="22882">
          <cell r="M22882">
            <v>1</v>
          </cell>
          <cell r="N22882">
            <v>229916</v>
          </cell>
        </row>
        <row r="22883">
          <cell r="M22883">
            <v>1</v>
          </cell>
          <cell r="N22883">
            <v>229973</v>
          </cell>
        </row>
        <row r="22884">
          <cell r="M22884">
            <v>1</v>
          </cell>
          <cell r="N22884">
            <v>229973</v>
          </cell>
        </row>
        <row r="22885">
          <cell r="M22885">
            <v>1</v>
          </cell>
          <cell r="N22885">
            <v>229973</v>
          </cell>
        </row>
        <row r="22886">
          <cell r="M22886">
            <v>1</v>
          </cell>
          <cell r="N22886">
            <v>229973</v>
          </cell>
        </row>
        <row r="22887">
          <cell r="M22887">
            <v>1</v>
          </cell>
          <cell r="N22887">
            <v>230057</v>
          </cell>
        </row>
        <row r="22888">
          <cell r="M22888">
            <v>1</v>
          </cell>
          <cell r="N22888">
            <v>230057</v>
          </cell>
        </row>
        <row r="22889">
          <cell r="M22889">
            <v>1</v>
          </cell>
          <cell r="N22889">
            <v>230057</v>
          </cell>
        </row>
        <row r="22890">
          <cell r="M22890">
            <v>1</v>
          </cell>
          <cell r="N22890">
            <v>230057</v>
          </cell>
        </row>
        <row r="22891">
          <cell r="M22891">
            <v>1</v>
          </cell>
          <cell r="N22891">
            <v>230057</v>
          </cell>
        </row>
        <row r="22892">
          <cell r="M22892">
            <v>1</v>
          </cell>
          <cell r="N22892">
            <v>230111</v>
          </cell>
        </row>
        <row r="22893">
          <cell r="M22893">
            <v>1</v>
          </cell>
          <cell r="N22893">
            <v>230111</v>
          </cell>
        </row>
        <row r="22894">
          <cell r="M22894">
            <v>1</v>
          </cell>
          <cell r="N22894">
            <v>230158</v>
          </cell>
        </row>
        <row r="22895">
          <cell r="M22895">
            <v>1</v>
          </cell>
          <cell r="N22895">
            <v>231018</v>
          </cell>
        </row>
        <row r="22896">
          <cell r="M22896">
            <v>1</v>
          </cell>
          <cell r="N22896">
            <v>231018</v>
          </cell>
        </row>
        <row r="22897">
          <cell r="M22897">
            <v>1</v>
          </cell>
          <cell r="N22897">
            <v>231018</v>
          </cell>
        </row>
        <row r="22898">
          <cell r="M22898">
            <v>1</v>
          </cell>
          <cell r="N22898">
            <v>229905</v>
          </cell>
        </row>
        <row r="22899">
          <cell r="M22899">
            <v>1</v>
          </cell>
          <cell r="N22899">
            <v>229905</v>
          </cell>
        </row>
        <row r="22900">
          <cell r="M22900">
            <v>1</v>
          </cell>
          <cell r="N22900">
            <v>229905</v>
          </cell>
        </row>
        <row r="22901">
          <cell r="M22901">
            <v>1</v>
          </cell>
          <cell r="N22901">
            <v>229905</v>
          </cell>
        </row>
        <row r="22902">
          <cell r="M22902">
            <v>1</v>
          </cell>
          <cell r="N22902">
            <v>229905</v>
          </cell>
        </row>
        <row r="22903">
          <cell r="M22903">
            <v>1</v>
          </cell>
          <cell r="N22903">
            <v>229905</v>
          </cell>
        </row>
        <row r="22904">
          <cell r="M22904">
            <v>1</v>
          </cell>
          <cell r="N22904">
            <v>229905</v>
          </cell>
        </row>
        <row r="22905">
          <cell r="M22905">
            <v>1</v>
          </cell>
          <cell r="N22905">
            <v>229905</v>
          </cell>
        </row>
        <row r="22906">
          <cell r="M22906">
            <v>1</v>
          </cell>
          <cell r="N22906">
            <v>229905</v>
          </cell>
        </row>
        <row r="22907">
          <cell r="M22907">
            <v>1</v>
          </cell>
          <cell r="N22907">
            <v>229905</v>
          </cell>
        </row>
        <row r="22908">
          <cell r="M22908">
            <v>1</v>
          </cell>
          <cell r="N22908">
            <v>229905</v>
          </cell>
        </row>
        <row r="22909">
          <cell r="M22909">
            <v>1</v>
          </cell>
          <cell r="N22909">
            <v>229905</v>
          </cell>
        </row>
        <row r="22910">
          <cell r="M22910">
            <v>1</v>
          </cell>
          <cell r="N22910">
            <v>229905</v>
          </cell>
        </row>
        <row r="22911">
          <cell r="M22911">
            <v>1</v>
          </cell>
          <cell r="N22911">
            <v>229905</v>
          </cell>
        </row>
        <row r="22912">
          <cell r="M22912">
            <v>1</v>
          </cell>
          <cell r="N22912">
            <v>229905</v>
          </cell>
        </row>
        <row r="22913">
          <cell r="M22913">
            <v>1</v>
          </cell>
          <cell r="N22913">
            <v>229905</v>
          </cell>
        </row>
        <row r="22914">
          <cell r="M22914">
            <v>1</v>
          </cell>
          <cell r="N22914">
            <v>229905</v>
          </cell>
        </row>
        <row r="22915">
          <cell r="M22915">
            <v>1</v>
          </cell>
          <cell r="N22915">
            <v>229905</v>
          </cell>
        </row>
        <row r="22916">
          <cell r="M22916">
            <v>1</v>
          </cell>
          <cell r="N22916">
            <v>229905</v>
          </cell>
        </row>
        <row r="22917">
          <cell r="M22917">
            <v>1</v>
          </cell>
          <cell r="N22917">
            <v>229905</v>
          </cell>
        </row>
        <row r="22918">
          <cell r="M22918">
            <v>1</v>
          </cell>
          <cell r="N22918">
            <v>229905</v>
          </cell>
        </row>
        <row r="22919">
          <cell r="M22919">
            <v>1</v>
          </cell>
          <cell r="N22919">
            <v>229968</v>
          </cell>
        </row>
        <row r="22920">
          <cell r="M22920">
            <v>1</v>
          </cell>
          <cell r="N22920">
            <v>229968</v>
          </cell>
        </row>
        <row r="22921">
          <cell r="M22921">
            <v>1</v>
          </cell>
          <cell r="N22921">
            <v>229968</v>
          </cell>
        </row>
        <row r="22922">
          <cell r="M22922">
            <v>1</v>
          </cell>
          <cell r="N22922">
            <v>229968</v>
          </cell>
        </row>
        <row r="22923">
          <cell r="M22923">
            <v>1</v>
          </cell>
          <cell r="N22923">
            <v>229968</v>
          </cell>
        </row>
        <row r="22924">
          <cell r="M22924">
            <v>1</v>
          </cell>
          <cell r="N22924">
            <v>229968</v>
          </cell>
        </row>
        <row r="22925">
          <cell r="M22925">
            <v>1</v>
          </cell>
          <cell r="N22925">
            <v>229968</v>
          </cell>
        </row>
        <row r="22926">
          <cell r="M22926">
            <v>1</v>
          </cell>
          <cell r="N22926">
            <v>229968</v>
          </cell>
        </row>
        <row r="22927">
          <cell r="M22927">
            <v>1</v>
          </cell>
          <cell r="N22927">
            <v>229968</v>
          </cell>
        </row>
        <row r="22928">
          <cell r="M22928">
            <v>1</v>
          </cell>
          <cell r="N22928">
            <v>230017</v>
          </cell>
        </row>
        <row r="22929">
          <cell r="M22929">
            <v>1</v>
          </cell>
          <cell r="N22929">
            <v>230017</v>
          </cell>
        </row>
        <row r="22930">
          <cell r="M22930">
            <v>1</v>
          </cell>
          <cell r="N22930">
            <v>230017</v>
          </cell>
        </row>
        <row r="22931">
          <cell r="M22931">
            <v>1</v>
          </cell>
          <cell r="N22931">
            <v>230017</v>
          </cell>
        </row>
        <row r="22932">
          <cell r="M22932">
            <v>1</v>
          </cell>
          <cell r="N22932">
            <v>230017</v>
          </cell>
        </row>
        <row r="22933">
          <cell r="M22933">
            <v>1</v>
          </cell>
          <cell r="N22933">
            <v>230017</v>
          </cell>
        </row>
        <row r="22934">
          <cell r="M22934">
            <v>1</v>
          </cell>
          <cell r="N22934">
            <v>230017</v>
          </cell>
        </row>
        <row r="22935">
          <cell r="M22935">
            <v>1</v>
          </cell>
          <cell r="N22935">
            <v>230017</v>
          </cell>
        </row>
        <row r="22936">
          <cell r="M22936">
            <v>1</v>
          </cell>
          <cell r="N22936">
            <v>230017</v>
          </cell>
        </row>
        <row r="22937">
          <cell r="M22937">
            <v>1</v>
          </cell>
          <cell r="N22937">
            <v>230017</v>
          </cell>
        </row>
        <row r="22938">
          <cell r="M22938">
            <v>1</v>
          </cell>
          <cell r="N22938">
            <v>230017</v>
          </cell>
        </row>
        <row r="22939">
          <cell r="M22939">
            <v>1</v>
          </cell>
          <cell r="N22939">
            <v>230017</v>
          </cell>
        </row>
        <row r="22940">
          <cell r="M22940">
            <v>1</v>
          </cell>
          <cell r="N22940">
            <v>230017</v>
          </cell>
        </row>
        <row r="22941">
          <cell r="M22941">
            <v>1</v>
          </cell>
          <cell r="N22941">
            <v>230017</v>
          </cell>
        </row>
        <row r="22942">
          <cell r="M22942">
            <v>1</v>
          </cell>
          <cell r="N22942">
            <v>230017</v>
          </cell>
        </row>
        <row r="22943">
          <cell r="M22943">
            <v>1</v>
          </cell>
          <cell r="N22943">
            <v>230017</v>
          </cell>
        </row>
        <row r="22944">
          <cell r="M22944">
            <v>1</v>
          </cell>
          <cell r="N22944">
            <v>230017</v>
          </cell>
        </row>
        <row r="22945">
          <cell r="M22945">
            <v>1</v>
          </cell>
          <cell r="N22945">
            <v>230017</v>
          </cell>
        </row>
        <row r="22946">
          <cell r="M22946">
            <v>1</v>
          </cell>
          <cell r="N22946">
            <v>230017</v>
          </cell>
        </row>
        <row r="22947">
          <cell r="M22947">
            <v>1</v>
          </cell>
          <cell r="N22947">
            <v>230017</v>
          </cell>
        </row>
        <row r="22948">
          <cell r="M22948">
            <v>1</v>
          </cell>
          <cell r="N22948">
            <v>230017</v>
          </cell>
        </row>
        <row r="22949">
          <cell r="M22949">
            <v>1</v>
          </cell>
          <cell r="N22949">
            <v>230017</v>
          </cell>
        </row>
        <row r="22950">
          <cell r="M22950">
            <v>1</v>
          </cell>
          <cell r="N22950">
            <v>230017</v>
          </cell>
        </row>
        <row r="22951">
          <cell r="M22951">
            <v>1</v>
          </cell>
          <cell r="N22951">
            <v>230017</v>
          </cell>
        </row>
        <row r="22952">
          <cell r="M22952">
            <v>1</v>
          </cell>
          <cell r="N22952">
            <v>230017</v>
          </cell>
        </row>
        <row r="22953">
          <cell r="M22953">
            <v>1</v>
          </cell>
          <cell r="N22953">
            <v>230017</v>
          </cell>
        </row>
        <row r="22954">
          <cell r="M22954">
            <v>1</v>
          </cell>
          <cell r="N22954">
            <v>230017</v>
          </cell>
        </row>
        <row r="22955">
          <cell r="M22955">
            <v>1</v>
          </cell>
          <cell r="N22955">
            <v>230017</v>
          </cell>
        </row>
        <row r="22956">
          <cell r="M22956">
            <v>1</v>
          </cell>
          <cell r="N22956">
            <v>230017</v>
          </cell>
        </row>
        <row r="22957">
          <cell r="M22957">
            <v>1</v>
          </cell>
          <cell r="N22957">
            <v>230017</v>
          </cell>
        </row>
        <row r="22958">
          <cell r="M22958">
            <v>1</v>
          </cell>
          <cell r="N22958">
            <v>230017</v>
          </cell>
        </row>
        <row r="22959">
          <cell r="M22959">
            <v>1</v>
          </cell>
          <cell r="N22959">
            <v>230017</v>
          </cell>
        </row>
        <row r="22960">
          <cell r="M22960">
            <v>1</v>
          </cell>
          <cell r="N22960">
            <v>230017</v>
          </cell>
        </row>
        <row r="22961">
          <cell r="M22961">
            <v>1</v>
          </cell>
          <cell r="N22961">
            <v>230017</v>
          </cell>
        </row>
        <row r="22962">
          <cell r="M22962">
            <v>1</v>
          </cell>
          <cell r="N22962">
            <v>230941</v>
          </cell>
        </row>
        <row r="22963">
          <cell r="M22963">
            <v>1</v>
          </cell>
          <cell r="N22963">
            <v>230941</v>
          </cell>
        </row>
        <row r="22964">
          <cell r="M22964">
            <v>1</v>
          </cell>
          <cell r="N22964">
            <v>230941</v>
          </cell>
        </row>
        <row r="22965">
          <cell r="M22965">
            <v>1</v>
          </cell>
          <cell r="N22965">
            <v>230941</v>
          </cell>
        </row>
        <row r="22966">
          <cell r="M22966">
            <v>1</v>
          </cell>
          <cell r="N22966">
            <v>230941</v>
          </cell>
        </row>
        <row r="22967">
          <cell r="M22967">
            <v>1</v>
          </cell>
          <cell r="N22967">
            <v>230941</v>
          </cell>
        </row>
        <row r="22968">
          <cell r="M22968">
            <v>1</v>
          </cell>
          <cell r="N22968" t="str">
            <v>-</v>
          </cell>
        </row>
        <row r="22969">
          <cell r="M22969">
            <v>1</v>
          </cell>
          <cell r="N22969" t="str">
            <v>-</v>
          </cell>
        </row>
        <row r="22970">
          <cell r="M22970">
            <v>1</v>
          </cell>
          <cell r="N22970" t="str">
            <v>-</v>
          </cell>
        </row>
        <row r="22971">
          <cell r="M22971">
            <v>1</v>
          </cell>
          <cell r="N22971">
            <v>229050</v>
          </cell>
        </row>
        <row r="22972">
          <cell r="M22972">
            <v>2</v>
          </cell>
          <cell r="N22972">
            <v>229132</v>
          </cell>
        </row>
        <row r="22973">
          <cell r="M22973">
            <v>2</v>
          </cell>
          <cell r="N22973">
            <v>229132</v>
          </cell>
        </row>
        <row r="22974">
          <cell r="M22974">
            <v>1</v>
          </cell>
          <cell r="N22974">
            <v>229180</v>
          </cell>
        </row>
        <row r="22975">
          <cell r="M22975">
            <v>1</v>
          </cell>
          <cell r="N22975">
            <v>229180</v>
          </cell>
        </row>
        <row r="22976">
          <cell r="M22976">
            <v>1</v>
          </cell>
          <cell r="N22976">
            <v>229180</v>
          </cell>
        </row>
        <row r="22977">
          <cell r="M22977">
            <v>1</v>
          </cell>
          <cell r="N22977">
            <v>229180</v>
          </cell>
        </row>
        <row r="22978">
          <cell r="M22978">
            <v>1</v>
          </cell>
          <cell r="N22978">
            <v>229349</v>
          </cell>
        </row>
        <row r="22979">
          <cell r="M22979">
            <v>1</v>
          </cell>
          <cell r="N22979">
            <v>229349</v>
          </cell>
        </row>
        <row r="22980">
          <cell r="M22980">
            <v>1</v>
          </cell>
          <cell r="N22980">
            <v>229349</v>
          </cell>
        </row>
        <row r="22981">
          <cell r="M22981">
            <v>1</v>
          </cell>
          <cell r="N22981">
            <v>229349</v>
          </cell>
        </row>
        <row r="22982">
          <cell r="M22982">
            <v>1</v>
          </cell>
          <cell r="N22982">
            <v>229813</v>
          </cell>
        </row>
        <row r="22983">
          <cell r="M22983">
            <v>1</v>
          </cell>
          <cell r="N22983">
            <v>229813</v>
          </cell>
        </row>
        <row r="22984">
          <cell r="M22984">
            <v>1</v>
          </cell>
          <cell r="N22984">
            <v>229813</v>
          </cell>
        </row>
        <row r="22985">
          <cell r="M22985">
            <v>1</v>
          </cell>
          <cell r="N22985">
            <v>229813</v>
          </cell>
        </row>
        <row r="22986">
          <cell r="M22986">
            <v>1</v>
          </cell>
          <cell r="N22986">
            <v>229813</v>
          </cell>
        </row>
        <row r="22987">
          <cell r="M22987">
            <v>1</v>
          </cell>
          <cell r="N22987">
            <v>229883</v>
          </cell>
        </row>
        <row r="22988">
          <cell r="M22988">
            <v>1</v>
          </cell>
          <cell r="N22988">
            <v>229883</v>
          </cell>
        </row>
        <row r="22989">
          <cell r="M22989">
            <v>1</v>
          </cell>
          <cell r="N22989">
            <v>229883</v>
          </cell>
        </row>
        <row r="22990">
          <cell r="M22990">
            <v>1</v>
          </cell>
          <cell r="N22990">
            <v>229895</v>
          </cell>
        </row>
        <row r="22991">
          <cell r="M22991">
            <v>1</v>
          </cell>
          <cell r="N22991">
            <v>229906</v>
          </cell>
        </row>
        <row r="22992">
          <cell r="M22992">
            <v>1</v>
          </cell>
          <cell r="N22992">
            <v>229906</v>
          </cell>
        </row>
        <row r="22993">
          <cell r="M22993">
            <v>1</v>
          </cell>
          <cell r="N22993">
            <v>229906</v>
          </cell>
        </row>
        <row r="22994">
          <cell r="M22994">
            <v>1</v>
          </cell>
          <cell r="N22994">
            <v>229906</v>
          </cell>
        </row>
        <row r="22995">
          <cell r="M22995">
            <v>1</v>
          </cell>
          <cell r="N22995">
            <v>229906</v>
          </cell>
        </row>
        <row r="22996">
          <cell r="M22996">
            <v>1</v>
          </cell>
          <cell r="N22996">
            <v>229906</v>
          </cell>
        </row>
        <row r="22997">
          <cell r="M22997">
            <v>1</v>
          </cell>
          <cell r="N22997">
            <v>229906</v>
          </cell>
        </row>
        <row r="22998">
          <cell r="M22998">
            <v>1</v>
          </cell>
          <cell r="N22998">
            <v>229906</v>
          </cell>
        </row>
        <row r="22999">
          <cell r="M22999">
            <v>1</v>
          </cell>
          <cell r="N22999">
            <v>229966</v>
          </cell>
        </row>
        <row r="23000">
          <cell r="M23000">
            <v>1</v>
          </cell>
          <cell r="N23000">
            <v>229966</v>
          </cell>
        </row>
        <row r="23001">
          <cell r="M23001">
            <v>1</v>
          </cell>
          <cell r="N23001">
            <v>229966</v>
          </cell>
        </row>
        <row r="23002">
          <cell r="M23002">
            <v>1</v>
          </cell>
          <cell r="N23002">
            <v>229990</v>
          </cell>
        </row>
        <row r="23003">
          <cell r="M23003">
            <v>1</v>
          </cell>
          <cell r="N23003">
            <v>229990</v>
          </cell>
        </row>
        <row r="23004">
          <cell r="M23004">
            <v>1</v>
          </cell>
          <cell r="N23004">
            <v>230016</v>
          </cell>
        </row>
        <row r="23005">
          <cell r="M23005">
            <v>1</v>
          </cell>
          <cell r="N23005">
            <v>230016</v>
          </cell>
        </row>
        <row r="23006">
          <cell r="M23006">
            <v>1</v>
          </cell>
          <cell r="N23006">
            <v>230016</v>
          </cell>
        </row>
        <row r="23007">
          <cell r="M23007">
            <v>1</v>
          </cell>
          <cell r="N23007">
            <v>230016</v>
          </cell>
        </row>
        <row r="23008">
          <cell r="M23008">
            <v>1</v>
          </cell>
          <cell r="N23008">
            <v>230016</v>
          </cell>
        </row>
        <row r="23009">
          <cell r="M23009">
            <v>1</v>
          </cell>
          <cell r="N23009">
            <v>230016</v>
          </cell>
        </row>
        <row r="23010">
          <cell r="M23010">
            <v>1</v>
          </cell>
          <cell r="N23010">
            <v>230016</v>
          </cell>
        </row>
        <row r="23011">
          <cell r="M23011">
            <v>1</v>
          </cell>
          <cell r="N23011">
            <v>230108</v>
          </cell>
        </row>
        <row r="23012">
          <cell r="M23012">
            <v>1</v>
          </cell>
          <cell r="N23012">
            <v>230108</v>
          </cell>
        </row>
        <row r="23013">
          <cell r="M23013">
            <v>1</v>
          </cell>
          <cell r="N23013">
            <v>230108</v>
          </cell>
        </row>
        <row r="23014">
          <cell r="M23014">
            <v>1</v>
          </cell>
          <cell r="N23014">
            <v>230108</v>
          </cell>
        </row>
        <row r="23015">
          <cell r="M23015">
            <v>1</v>
          </cell>
          <cell r="N23015">
            <v>230108</v>
          </cell>
        </row>
        <row r="23016">
          <cell r="M23016">
            <v>1</v>
          </cell>
          <cell r="N23016">
            <v>230130</v>
          </cell>
        </row>
        <row r="23017">
          <cell r="M23017">
            <v>1</v>
          </cell>
          <cell r="N23017">
            <v>230130</v>
          </cell>
        </row>
        <row r="23018">
          <cell r="M23018">
            <v>1</v>
          </cell>
          <cell r="N23018">
            <v>230983</v>
          </cell>
        </row>
        <row r="23019">
          <cell r="M23019">
            <v>1</v>
          </cell>
          <cell r="N23019">
            <v>230983</v>
          </cell>
        </row>
        <row r="23020">
          <cell r="M23020">
            <v>1</v>
          </cell>
          <cell r="N23020" t="str">
            <v>-</v>
          </cell>
        </row>
        <row r="23021">
          <cell r="M23021">
            <v>1</v>
          </cell>
          <cell r="N23021">
            <v>229053</v>
          </cell>
        </row>
        <row r="23022">
          <cell r="M23022">
            <v>1</v>
          </cell>
          <cell r="N23022">
            <v>229053</v>
          </cell>
        </row>
        <row r="23023">
          <cell r="M23023">
            <v>2</v>
          </cell>
          <cell r="N23023">
            <v>229128</v>
          </cell>
        </row>
        <row r="23024">
          <cell r="M23024">
            <v>2</v>
          </cell>
          <cell r="N23024">
            <v>229128</v>
          </cell>
        </row>
        <row r="23025">
          <cell r="M23025">
            <v>2</v>
          </cell>
          <cell r="N23025">
            <v>229128</v>
          </cell>
        </row>
        <row r="23026">
          <cell r="M23026">
            <v>2</v>
          </cell>
          <cell r="N23026">
            <v>229128</v>
          </cell>
        </row>
        <row r="23027">
          <cell r="M23027">
            <v>3</v>
          </cell>
          <cell r="N23027">
            <v>229135</v>
          </cell>
        </row>
        <row r="23028">
          <cell r="M23028">
            <v>3</v>
          </cell>
          <cell r="N23028">
            <v>229135</v>
          </cell>
        </row>
        <row r="23029">
          <cell r="M23029">
            <v>3</v>
          </cell>
          <cell r="N23029">
            <v>229135</v>
          </cell>
        </row>
        <row r="23030">
          <cell r="M23030">
            <v>3</v>
          </cell>
          <cell r="N23030">
            <v>229135</v>
          </cell>
        </row>
        <row r="23031">
          <cell r="M23031">
            <v>3</v>
          </cell>
          <cell r="N23031">
            <v>229135</v>
          </cell>
        </row>
        <row r="23032">
          <cell r="M23032">
            <v>3</v>
          </cell>
          <cell r="N23032">
            <v>229136</v>
          </cell>
        </row>
        <row r="23033">
          <cell r="M23033">
            <v>3</v>
          </cell>
          <cell r="N23033">
            <v>229136</v>
          </cell>
        </row>
        <row r="23034">
          <cell r="M23034">
            <v>3</v>
          </cell>
          <cell r="N23034">
            <v>229186</v>
          </cell>
        </row>
        <row r="23035">
          <cell r="M23035">
            <v>3</v>
          </cell>
          <cell r="N23035">
            <v>229186</v>
          </cell>
        </row>
        <row r="23036">
          <cell r="M23036">
            <v>3</v>
          </cell>
          <cell r="N23036">
            <v>229186</v>
          </cell>
        </row>
        <row r="23037">
          <cell r="M23037">
            <v>3</v>
          </cell>
          <cell r="N23037">
            <v>229186</v>
          </cell>
        </row>
        <row r="23038">
          <cell r="M23038">
            <v>2</v>
          </cell>
          <cell r="N23038">
            <v>229199</v>
          </cell>
        </row>
        <row r="23039">
          <cell r="M23039">
            <v>1</v>
          </cell>
          <cell r="N23039">
            <v>229287</v>
          </cell>
        </row>
        <row r="23040">
          <cell r="M23040">
            <v>1</v>
          </cell>
          <cell r="N23040">
            <v>229287</v>
          </cell>
        </row>
        <row r="23041">
          <cell r="M23041">
            <v>1</v>
          </cell>
          <cell r="N23041">
            <v>229287</v>
          </cell>
        </row>
        <row r="23042">
          <cell r="M23042">
            <v>1</v>
          </cell>
          <cell r="N23042">
            <v>229287</v>
          </cell>
        </row>
        <row r="23043">
          <cell r="M23043">
            <v>1</v>
          </cell>
          <cell r="N23043">
            <v>229287</v>
          </cell>
        </row>
        <row r="23044">
          <cell r="M23044">
            <v>1</v>
          </cell>
          <cell r="N23044">
            <v>229350</v>
          </cell>
        </row>
        <row r="23045">
          <cell r="M23045">
            <v>1</v>
          </cell>
          <cell r="N23045">
            <v>229350</v>
          </cell>
        </row>
        <row r="23046">
          <cell r="M23046">
            <v>1</v>
          </cell>
          <cell r="N23046">
            <v>229350</v>
          </cell>
        </row>
        <row r="23047">
          <cell r="M23047">
            <v>1</v>
          </cell>
          <cell r="N23047">
            <v>229350</v>
          </cell>
        </row>
        <row r="23048">
          <cell r="M23048">
            <v>1</v>
          </cell>
          <cell r="N23048">
            <v>229350</v>
          </cell>
        </row>
        <row r="23049">
          <cell r="M23049">
            <v>1</v>
          </cell>
          <cell r="N23049">
            <v>229350</v>
          </cell>
        </row>
        <row r="23050">
          <cell r="M23050">
            <v>1</v>
          </cell>
          <cell r="N23050">
            <v>229814</v>
          </cell>
        </row>
        <row r="23051">
          <cell r="M23051">
            <v>1</v>
          </cell>
          <cell r="N23051">
            <v>229907</v>
          </cell>
        </row>
        <row r="23052">
          <cell r="M23052">
            <v>1</v>
          </cell>
          <cell r="N23052">
            <v>229907</v>
          </cell>
        </row>
        <row r="23053">
          <cell r="M23053">
            <v>1</v>
          </cell>
          <cell r="N23053">
            <v>229907</v>
          </cell>
        </row>
        <row r="23054">
          <cell r="M23054">
            <v>1</v>
          </cell>
          <cell r="N23054">
            <v>229907</v>
          </cell>
        </row>
        <row r="23055">
          <cell r="M23055">
            <v>1</v>
          </cell>
          <cell r="N23055">
            <v>229907</v>
          </cell>
        </row>
        <row r="23056">
          <cell r="M23056">
            <v>1</v>
          </cell>
          <cell r="N23056">
            <v>229907</v>
          </cell>
        </row>
        <row r="23057">
          <cell r="M23057">
            <v>1</v>
          </cell>
          <cell r="N23057">
            <v>229907</v>
          </cell>
        </row>
        <row r="23058">
          <cell r="M23058">
            <v>1</v>
          </cell>
          <cell r="N23058">
            <v>229907</v>
          </cell>
        </row>
        <row r="23059">
          <cell r="M23059">
            <v>1</v>
          </cell>
          <cell r="N23059">
            <v>229907</v>
          </cell>
        </row>
        <row r="23060">
          <cell r="M23060">
            <v>1</v>
          </cell>
          <cell r="N23060">
            <v>229967</v>
          </cell>
        </row>
        <row r="23061">
          <cell r="M23061">
            <v>1</v>
          </cell>
          <cell r="N23061">
            <v>229967</v>
          </cell>
        </row>
        <row r="23062">
          <cell r="M23062">
            <v>1</v>
          </cell>
          <cell r="N23062">
            <v>229967</v>
          </cell>
        </row>
        <row r="23063">
          <cell r="M23063">
            <v>1</v>
          </cell>
          <cell r="N23063">
            <v>229991</v>
          </cell>
        </row>
        <row r="23064">
          <cell r="M23064">
            <v>1</v>
          </cell>
          <cell r="N23064">
            <v>229991</v>
          </cell>
        </row>
        <row r="23065">
          <cell r="M23065">
            <v>1</v>
          </cell>
          <cell r="N23065">
            <v>229991</v>
          </cell>
        </row>
        <row r="23066">
          <cell r="M23066">
            <v>1</v>
          </cell>
          <cell r="N23066">
            <v>229991</v>
          </cell>
        </row>
        <row r="23067">
          <cell r="M23067">
            <v>1</v>
          </cell>
          <cell r="N23067">
            <v>229991</v>
          </cell>
        </row>
        <row r="23068">
          <cell r="M23068">
            <v>1</v>
          </cell>
          <cell r="N23068">
            <v>229991</v>
          </cell>
        </row>
        <row r="23069">
          <cell r="M23069">
            <v>1</v>
          </cell>
          <cell r="N23069">
            <v>230131</v>
          </cell>
        </row>
        <row r="23070">
          <cell r="M23070">
            <v>1</v>
          </cell>
          <cell r="N23070">
            <v>230131</v>
          </cell>
        </row>
        <row r="23071">
          <cell r="M23071">
            <v>1</v>
          </cell>
          <cell r="N23071">
            <v>230924</v>
          </cell>
        </row>
        <row r="23072">
          <cell r="M23072">
            <v>1</v>
          </cell>
          <cell r="N23072">
            <v>230924</v>
          </cell>
        </row>
        <row r="23073">
          <cell r="M23073">
            <v>1</v>
          </cell>
          <cell r="N23073">
            <v>230924</v>
          </cell>
        </row>
        <row r="23074">
          <cell r="M23074">
            <v>1</v>
          </cell>
          <cell r="N23074">
            <v>230924</v>
          </cell>
        </row>
        <row r="23075">
          <cell r="M23075">
            <v>1</v>
          </cell>
          <cell r="N23075">
            <v>230924</v>
          </cell>
        </row>
        <row r="23076">
          <cell r="M23076">
            <v>1</v>
          </cell>
          <cell r="N23076">
            <v>230924</v>
          </cell>
        </row>
        <row r="23077">
          <cell r="M23077">
            <v>1</v>
          </cell>
          <cell r="N23077">
            <v>230924</v>
          </cell>
        </row>
        <row r="23078">
          <cell r="M23078">
            <v>1</v>
          </cell>
          <cell r="N23078">
            <v>230924</v>
          </cell>
        </row>
        <row r="23079">
          <cell r="M23079">
            <v>1</v>
          </cell>
          <cell r="N23079">
            <v>230924</v>
          </cell>
        </row>
        <row r="23080">
          <cell r="M23080">
            <v>1</v>
          </cell>
          <cell r="N23080">
            <v>230940</v>
          </cell>
        </row>
        <row r="23081">
          <cell r="M23081">
            <v>1</v>
          </cell>
          <cell r="N23081">
            <v>230940</v>
          </cell>
        </row>
        <row r="23082">
          <cell r="M23082">
            <v>1</v>
          </cell>
          <cell r="N23082">
            <v>230984</v>
          </cell>
        </row>
        <row r="23083">
          <cell r="M23083">
            <v>1</v>
          </cell>
          <cell r="N23083">
            <v>230984</v>
          </cell>
        </row>
        <row r="23084">
          <cell r="M23084">
            <v>1</v>
          </cell>
          <cell r="N23084">
            <v>230984</v>
          </cell>
        </row>
        <row r="23085">
          <cell r="M23085">
            <v>1</v>
          </cell>
          <cell r="N23085">
            <v>229092</v>
          </cell>
        </row>
        <row r="23086">
          <cell r="M23086">
            <v>1</v>
          </cell>
          <cell r="N23086">
            <v>229092</v>
          </cell>
        </row>
        <row r="23087">
          <cell r="M23087">
            <v>1</v>
          </cell>
          <cell r="N23087">
            <v>229115</v>
          </cell>
        </row>
        <row r="23088">
          <cell r="M23088">
            <v>1</v>
          </cell>
          <cell r="N23088">
            <v>229115</v>
          </cell>
        </row>
        <row r="23089">
          <cell r="M23089">
            <v>1</v>
          </cell>
          <cell r="N23089">
            <v>229115</v>
          </cell>
        </row>
        <row r="23090">
          <cell r="M23090">
            <v>1</v>
          </cell>
          <cell r="N23090">
            <v>229115</v>
          </cell>
        </row>
        <row r="23091">
          <cell r="M23091">
            <v>1</v>
          </cell>
          <cell r="N23091">
            <v>229115</v>
          </cell>
        </row>
        <row r="23092">
          <cell r="M23092">
            <v>1</v>
          </cell>
          <cell r="N23092">
            <v>229380</v>
          </cell>
        </row>
        <row r="23093">
          <cell r="M23093">
            <v>1</v>
          </cell>
          <cell r="N23093">
            <v>229380</v>
          </cell>
        </row>
        <row r="23094">
          <cell r="M23094">
            <v>1</v>
          </cell>
          <cell r="N23094">
            <v>229380</v>
          </cell>
        </row>
        <row r="23095">
          <cell r="M23095">
            <v>1</v>
          </cell>
          <cell r="N23095">
            <v>229844</v>
          </cell>
        </row>
        <row r="23096">
          <cell r="M23096">
            <v>1</v>
          </cell>
          <cell r="N23096">
            <v>229844</v>
          </cell>
        </row>
        <row r="23097">
          <cell r="M23097">
            <v>1</v>
          </cell>
          <cell r="N23097">
            <v>229844</v>
          </cell>
        </row>
        <row r="23098">
          <cell r="M23098">
            <v>1</v>
          </cell>
          <cell r="N23098">
            <v>229844</v>
          </cell>
        </row>
        <row r="23099">
          <cell r="M23099">
            <v>1</v>
          </cell>
          <cell r="N23099">
            <v>229844</v>
          </cell>
        </row>
        <row r="23100">
          <cell r="M23100">
            <v>1</v>
          </cell>
          <cell r="N23100">
            <v>229961</v>
          </cell>
        </row>
        <row r="23101">
          <cell r="M23101">
            <v>1</v>
          </cell>
          <cell r="N23101">
            <v>229961</v>
          </cell>
        </row>
        <row r="23102">
          <cell r="M23102">
            <v>1</v>
          </cell>
          <cell r="N23102">
            <v>229961</v>
          </cell>
        </row>
        <row r="23103">
          <cell r="M23103">
            <v>1</v>
          </cell>
          <cell r="N23103">
            <v>230060</v>
          </cell>
        </row>
        <row r="23104">
          <cell r="M23104">
            <v>1</v>
          </cell>
          <cell r="N23104">
            <v>230060</v>
          </cell>
        </row>
        <row r="23105">
          <cell r="M23105">
            <v>1</v>
          </cell>
          <cell r="N23105">
            <v>230104</v>
          </cell>
        </row>
        <row r="23106">
          <cell r="M23106">
            <v>1</v>
          </cell>
          <cell r="N23106">
            <v>230104</v>
          </cell>
        </row>
        <row r="23107">
          <cell r="M23107">
            <v>1</v>
          </cell>
          <cell r="N23107">
            <v>230104</v>
          </cell>
        </row>
        <row r="23108">
          <cell r="M23108">
            <v>1</v>
          </cell>
          <cell r="N23108">
            <v>230163</v>
          </cell>
        </row>
        <row r="23109">
          <cell r="M23109">
            <v>1</v>
          </cell>
          <cell r="N23109">
            <v>230163</v>
          </cell>
        </row>
        <row r="23110">
          <cell r="M23110">
            <v>1</v>
          </cell>
          <cell r="N23110">
            <v>231020</v>
          </cell>
        </row>
        <row r="23111">
          <cell r="M23111">
            <v>1</v>
          </cell>
          <cell r="N23111">
            <v>231020</v>
          </cell>
        </row>
        <row r="23112">
          <cell r="M23112">
            <v>1</v>
          </cell>
          <cell r="N23112">
            <v>231020</v>
          </cell>
        </row>
        <row r="23113">
          <cell r="M23113">
            <v>1</v>
          </cell>
          <cell r="N23113">
            <v>231020</v>
          </cell>
        </row>
        <row r="23114">
          <cell r="M23114">
            <v>1</v>
          </cell>
          <cell r="N23114">
            <v>231020</v>
          </cell>
        </row>
        <row r="23115">
          <cell r="M23115">
            <v>1</v>
          </cell>
          <cell r="N23115">
            <v>231020</v>
          </cell>
        </row>
        <row r="23116">
          <cell r="M23116">
            <v>1</v>
          </cell>
          <cell r="N23116">
            <v>231020</v>
          </cell>
        </row>
        <row r="23117">
          <cell r="M23117">
            <v>1</v>
          </cell>
          <cell r="N23117" t="str">
            <v>-</v>
          </cell>
        </row>
        <row r="23118">
          <cell r="M23118">
            <v>2</v>
          </cell>
          <cell r="N23118">
            <v>229167</v>
          </cell>
        </row>
        <row r="23119">
          <cell r="M23119">
            <v>2</v>
          </cell>
          <cell r="N23119">
            <v>229167</v>
          </cell>
        </row>
        <row r="23120">
          <cell r="M23120">
            <v>2</v>
          </cell>
          <cell r="N23120">
            <v>229244</v>
          </cell>
        </row>
        <row r="23121">
          <cell r="M23121">
            <v>2</v>
          </cell>
          <cell r="N23121">
            <v>229244</v>
          </cell>
        </row>
        <row r="23122">
          <cell r="M23122">
            <v>1</v>
          </cell>
          <cell r="N23122">
            <v>229381</v>
          </cell>
        </row>
        <row r="23123">
          <cell r="M23123">
            <v>1</v>
          </cell>
          <cell r="N23123">
            <v>229381</v>
          </cell>
        </row>
        <row r="23124">
          <cell r="M23124">
            <v>1</v>
          </cell>
          <cell r="N23124">
            <v>229381</v>
          </cell>
        </row>
        <row r="23125">
          <cell r="M23125">
            <v>1</v>
          </cell>
          <cell r="N23125">
            <v>229381</v>
          </cell>
        </row>
        <row r="23126">
          <cell r="M23126">
            <v>1</v>
          </cell>
          <cell r="N23126">
            <v>229381</v>
          </cell>
        </row>
        <row r="23127">
          <cell r="M23127">
            <v>1</v>
          </cell>
          <cell r="N23127">
            <v>229845</v>
          </cell>
        </row>
        <row r="23128">
          <cell r="M23128">
            <v>1</v>
          </cell>
          <cell r="N23128">
            <v>229845</v>
          </cell>
        </row>
        <row r="23129">
          <cell r="M23129">
            <v>1</v>
          </cell>
          <cell r="N23129">
            <v>231021</v>
          </cell>
        </row>
        <row r="23130">
          <cell r="M23130">
            <v>1</v>
          </cell>
          <cell r="N23130">
            <v>231021</v>
          </cell>
        </row>
        <row r="23131">
          <cell r="M23131">
            <v>1</v>
          </cell>
          <cell r="N23131" t="str">
            <v>-</v>
          </cell>
        </row>
        <row r="23132">
          <cell r="M23132">
            <v>1</v>
          </cell>
          <cell r="N23132">
            <v>229203</v>
          </cell>
        </row>
        <row r="23133">
          <cell r="M23133">
            <v>1</v>
          </cell>
          <cell r="N23133">
            <v>229203</v>
          </cell>
        </row>
        <row r="23134">
          <cell r="M23134">
            <v>1</v>
          </cell>
          <cell r="N23134">
            <v>229245</v>
          </cell>
        </row>
        <row r="23135">
          <cell r="M23135">
            <v>1</v>
          </cell>
          <cell r="N23135">
            <v>229382</v>
          </cell>
        </row>
        <row r="23136">
          <cell r="M23136">
            <v>1</v>
          </cell>
          <cell r="N23136">
            <v>229846</v>
          </cell>
        </row>
        <row r="23137">
          <cell r="M23137">
            <v>1</v>
          </cell>
          <cell r="N23137">
            <v>229870</v>
          </cell>
        </row>
        <row r="23138">
          <cell r="M23138">
            <v>1</v>
          </cell>
          <cell r="N23138">
            <v>229962</v>
          </cell>
        </row>
        <row r="23139">
          <cell r="M23139">
            <v>1</v>
          </cell>
          <cell r="N23139">
            <v>229962</v>
          </cell>
        </row>
        <row r="23140">
          <cell r="M23140">
            <v>1</v>
          </cell>
          <cell r="N23140">
            <v>229962</v>
          </cell>
        </row>
        <row r="23141">
          <cell r="M23141">
            <v>1</v>
          </cell>
          <cell r="N23141">
            <v>230061</v>
          </cell>
        </row>
        <row r="23142">
          <cell r="M23142">
            <v>1</v>
          </cell>
          <cell r="N23142">
            <v>230061</v>
          </cell>
        </row>
        <row r="23143">
          <cell r="M23143">
            <v>1</v>
          </cell>
          <cell r="N23143">
            <v>230165</v>
          </cell>
        </row>
        <row r="23144">
          <cell r="M23144">
            <v>1</v>
          </cell>
          <cell r="N23144">
            <v>231022</v>
          </cell>
        </row>
        <row r="23145">
          <cell r="M23145">
            <v>1</v>
          </cell>
          <cell r="N23145">
            <v>231022</v>
          </cell>
        </row>
        <row r="23146">
          <cell r="M23146">
            <v>1</v>
          </cell>
          <cell r="N23146" t="str">
            <v>-</v>
          </cell>
        </row>
        <row r="23147">
          <cell r="M23147">
            <v>4</v>
          </cell>
          <cell r="N23147">
            <v>229153</v>
          </cell>
        </row>
        <row r="23148">
          <cell r="M23148">
            <v>4</v>
          </cell>
          <cell r="N23148">
            <v>229153</v>
          </cell>
        </row>
        <row r="23149">
          <cell r="M23149">
            <v>4</v>
          </cell>
          <cell r="N23149">
            <v>229153</v>
          </cell>
        </row>
        <row r="23150">
          <cell r="M23150">
            <v>4</v>
          </cell>
          <cell r="N23150">
            <v>229154</v>
          </cell>
        </row>
        <row r="23151">
          <cell r="M23151">
            <v>4</v>
          </cell>
          <cell r="N23151">
            <v>229154</v>
          </cell>
        </row>
        <row r="23152">
          <cell r="M23152">
            <v>4</v>
          </cell>
          <cell r="N23152">
            <v>229157</v>
          </cell>
        </row>
        <row r="23153">
          <cell r="M23153">
            <v>4</v>
          </cell>
          <cell r="N23153">
            <v>229157</v>
          </cell>
        </row>
        <row r="23154">
          <cell r="M23154">
            <v>1</v>
          </cell>
          <cell r="N23154">
            <v>229368</v>
          </cell>
        </row>
        <row r="23155">
          <cell r="M23155">
            <v>1</v>
          </cell>
          <cell r="N23155">
            <v>229368</v>
          </cell>
        </row>
        <row r="23156">
          <cell r="M23156">
            <v>1</v>
          </cell>
          <cell r="N23156">
            <v>229832</v>
          </cell>
        </row>
        <row r="23157">
          <cell r="M23157">
            <v>1</v>
          </cell>
          <cell r="N23157">
            <v>230994</v>
          </cell>
        </row>
        <row r="23158">
          <cell r="M23158">
            <v>1</v>
          </cell>
          <cell r="N23158">
            <v>230994</v>
          </cell>
        </row>
        <row r="23159">
          <cell r="M23159">
            <v>1</v>
          </cell>
          <cell r="N23159" t="str">
            <v>-</v>
          </cell>
        </row>
        <row r="23160">
          <cell r="M23160">
            <v>1</v>
          </cell>
          <cell r="N23160" t="str">
            <v>-</v>
          </cell>
        </row>
        <row r="23161">
          <cell r="M23161">
            <v>1</v>
          </cell>
          <cell r="N23161" t="str">
            <v>-</v>
          </cell>
        </row>
        <row r="23162">
          <cell r="M23162">
            <v>1</v>
          </cell>
          <cell r="N23162" t="str">
            <v>-</v>
          </cell>
        </row>
        <row r="23163">
          <cell r="M23163">
            <v>1</v>
          </cell>
          <cell r="N23163" t="str">
            <v>-</v>
          </cell>
        </row>
        <row r="23164">
          <cell r="M23164">
            <v>1</v>
          </cell>
          <cell r="N23164" t="str">
            <v>-</v>
          </cell>
        </row>
        <row r="23165">
          <cell r="M23165">
            <v>1</v>
          </cell>
          <cell r="N23165" t="str">
            <v>-</v>
          </cell>
        </row>
        <row r="23166">
          <cell r="M23166">
            <v>1</v>
          </cell>
          <cell r="N23166" t="str">
            <v>-</v>
          </cell>
        </row>
        <row r="23167">
          <cell r="M23167">
            <v>1</v>
          </cell>
          <cell r="N23167" t="str">
            <v>-</v>
          </cell>
        </row>
        <row r="23168">
          <cell r="M23168">
            <v>1</v>
          </cell>
          <cell r="N23168" t="str">
            <v>-</v>
          </cell>
        </row>
        <row r="23169">
          <cell r="M23169">
            <v>2</v>
          </cell>
          <cell r="N23169">
            <v>229039</v>
          </cell>
        </row>
        <row r="23170">
          <cell r="M23170">
            <v>2</v>
          </cell>
          <cell r="N23170">
            <v>229039</v>
          </cell>
        </row>
        <row r="23171">
          <cell r="M23171">
            <v>2</v>
          </cell>
          <cell r="N23171">
            <v>229042</v>
          </cell>
        </row>
        <row r="23172">
          <cell r="M23172">
            <v>2</v>
          </cell>
          <cell r="N23172">
            <v>229042</v>
          </cell>
        </row>
        <row r="23173">
          <cell r="M23173">
            <v>1</v>
          </cell>
          <cell r="N23173">
            <v>229111</v>
          </cell>
        </row>
        <row r="23174">
          <cell r="M23174">
            <v>1</v>
          </cell>
          <cell r="N23174">
            <v>229111</v>
          </cell>
        </row>
        <row r="23175">
          <cell r="M23175">
            <v>1</v>
          </cell>
          <cell r="N23175">
            <v>229118</v>
          </cell>
        </row>
        <row r="23176">
          <cell r="M23176">
            <v>1</v>
          </cell>
          <cell r="N23176">
            <v>229118</v>
          </cell>
        </row>
        <row r="23177">
          <cell r="M23177">
            <v>1</v>
          </cell>
          <cell r="N23177">
            <v>229126</v>
          </cell>
        </row>
        <row r="23178">
          <cell r="M23178">
            <v>1</v>
          </cell>
          <cell r="N23178">
            <v>229126</v>
          </cell>
        </row>
        <row r="23179">
          <cell r="M23179">
            <v>1</v>
          </cell>
          <cell r="N23179">
            <v>229126</v>
          </cell>
        </row>
        <row r="23180">
          <cell r="M23180">
            <v>2</v>
          </cell>
          <cell r="N23180">
            <v>229162</v>
          </cell>
        </row>
        <row r="23181">
          <cell r="M23181">
            <v>2</v>
          </cell>
          <cell r="N23181">
            <v>229162</v>
          </cell>
        </row>
        <row r="23182">
          <cell r="M23182">
            <v>2</v>
          </cell>
          <cell r="N23182">
            <v>229194</v>
          </cell>
        </row>
        <row r="23183">
          <cell r="M23183">
            <v>1</v>
          </cell>
          <cell r="N23183">
            <v>229207</v>
          </cell>
        </row>
        <row r="23184">
          <cell r="M23184">
            <v>1</v>
          </cell>
          <cell r="N23184">
            <v>229369</v>
          </cell>
        </row>
        <row r="23185">
          <cell r="M23185">
            <v>1</v>
          </cell>
          <cell r="N23185">
            <v>229833</v>
          </cell>
        </row>
        <row r="23186">
          <cell r="M23186">
            <v>1</v>
          </cell>
          <cell r="N23186">
            <v>229833</v>
          </cell>
        </row>
        <row r="23187">
          <cell r="M23187">
            <v>1</v>
          </cell>
          <cell r="N23187">
            <v>229833</v>
          </cell>
        </row>
        <row r="23188">
          <cell r="M23188">
            <v>1</v>
          </cell>
          <cell r="N23188">
            <v>229833</v>
          </cell>
        </row>
        <row r="23189">
          <cell r="M23189">
            <v>1</v>
          </cell>
          <cell r="N23189">
            <v>229833</v>
          </cell>
        </row>
        <row r="23190">
          <cell r="M23190">
            <v>1</v>
          </cell>
          <cell r="N23190">
            <v>229833</v>
          </cell>
        </row>
        <row r="23191">
          <cell r="M23191">
            <v>1</v>
          </cell>
          <cell r="N23191">
            <v>229833</v>
          </cell>
        </row>
        <row r="23192">
          <cell r="M23192">
            <v>1</v>
          </cell>
          <cell r="N23192">
            <v>229833</v>
          </cell>
        </row>
        <row r="23193">
          <cell r="M23193">
            <v>1</v>
          </cell>
          <cell r="N23193">
            <v>229833</v>
          </cell>
        </row>
        <row r="23194">
          <cell r="M23194">
            <v>1</v>
          </cell>
          <cell r="N23194">
            <v>229833</v>
          </cell>
        </row>
        <row r="23195">
          <cell r="M23195">
            <v>1</v>
          </cell>
          <cell r="N23195">
            <v>229833</v>
          </cell>
        </row>
        <row r="23196">
          <cell r="M23196">
            <v>1</v>
          </cell>
          <cell r="N23196">
            <v>229896</v>
          </cell>
        </row>
        <row r="23197">
          <cell r="M23197">
            <v>1</v>
          </cell>
          <cell r="N23197">
            <v>229920</v>
          </cell>
        </row>
        <row r="23198">
          <cell r="M23198">
            <v>1</v>
          </cell>
          <cell r="N23198">
            <v>229920</v>
          </cell>
        </row>
        <row r="23199">
          <cell r="M23199">
            <v>1</v>
          </cell>
          <cell r="N23199">
            <v>229920</v>
          </cell>
        </row>
        <row r="23200">
          <cell r="M23200">
            <v>1</v>
          </cell>
          <cell r="N23200">
            <v>229920</v>
          </cell>
        </row>
        <row r="23201">
          <cell r="M23201">
            <v>1</v>
          </cell>
          <cell r="N23201">
            <v>229920</v>
          </cell>
        </row>
        <row r="23202">
          <cell r="M23202">
            <v>1</v>
          </cell>
          <cell r="N23202">
            <v>229920</v>
          </cell>
        </row>
        <row r="23203">
          <cell r="M23203">
            <v>1</v>
          </cell>
          <cell r="N23203">
            <v>229976</v>
          </cell>
        </row>
        <row r="23204">
          <cell r="M23204">
            <v>1</v>
          </cell>
          <cell r="N23204">
            <v>229976</v>
          </cell>
        </row>
        <row r="23205">
          <cell r="M23205">
            <v>1</v>
          </cell>
          <cell r="N23205">
            <v>230029</v>
          </cell>
        </row>
        <row r="23206">
          <cell r="M23206">
            <v>1</v>
          </cell>
          <cell r="N23206">
            <v>230029</v>
          </cell>
        </row>
        <row r="23207">
          <cell r="M23207">
            <v>1</v>
          </cell>
          <cell r="N23207">
            <v>230029</v>
          </cell>
        </row>
        <row r="23208">
          <cell r="M23208">
            <v>1</v>
          </cell>
          <cell r="N23208">
            <v>230029</v>
          </cell>
        </row>
        <row r="23209">
          <cell r="M23209">
            <v>1</v>
          </cell>
          <cell r="N23209">
            <v>230029</v>
          </cell>
        </row>
        <row r="23210">
          <cell r="M23210">
            <v>1</v>
          </cell>
          <cell r="N23210">
            <v>230114</v>
          </cell>
        </row>
        <row r="23211">
          <cell r="M23211">
            <v>1</v>
          </cell>
          <cell r="N23211">
            <v>230114</v>
          </cell>
        </row>
        <row r="23212">
          <cell r="M23212">
            <v>1</v>
          </cell>
          <cell r="N23212">
            <v>230114</v>
          </cell>
        </row>
        <row r="23213">
          <cell r="M23213">
            <v>1</v>
          </cell>
          <cell r="N23213">
            <v>230151</v>
          </cell>
        </row>
        <row r="23214">
          <cell r="M23214">
            <v>1</v>
          </cell>
          <cell r="N23214">
            <v>230151</v>
          </cell>
        </row>
        <row r="23215">
          <cell r="M23215">
            <v>1</v>
          </cell>
          <cell r="N23215" t="str">
            <v>-</v>
          </cell>
        </row>
        <row r="23216">
          <cell r="M23216">
            <v>1</v>
          </cell>
          <cell r="N23216" t="str">
            <v>-</v>
          </cell>
        </row>
        <row r="23217">
          <cell r="M23217">
            <v>3</v>
          </cell>
          <cell r="N23217">
            <v>229158</v>
          </cell>
        </row>
        <row r="23218">
          <cell r="M23218">
            <v>3</v>
          </cell>
          <cell r="N23218">
            <v>229158</v>
          </cell>
        </row>
        <row r="23219">
          <cell r="M23219">
            <v>1</v>
          </cell>
          <cell r="N23219">
            <v>229921</v>
          </cell>
        </row>
        <row r="23220">
          <cell r="M23220">
            <v>1</v>
          </cell>
          <cell r="N23220">
            <v>230115</v>
          </cell>
        </row>
        <row r="23221">
          <cell r="M23221">
            <v>1</v>
          </cell>
          <cell r="N23221">
            <v>230115</v>
          </cell>
        </row>
        <row r="23222">
          <cell r="M23222">
            <v>1</v>
          </cell>
          <cell r="N23222">
            <v>230914</v>
          </cell>
        </row>
        <row r="23223">
          <cell r="M23223">
            <v>1</v>
          </cell>
          <cell r="N23223" t="str">
            <v>-</v>
          </cell>
        </row>
        <row r="23224">
          <cell r="M23224">
            <v>1</v>
          </cell>
          <cell r="N23224" t="str">
            <v>-</v>
          </cell>
        </row>
        <row r="23225">
          <cell r="M23225">
            <v>1</v>
          </cell>
          <cell r="N23225" t="str">
            <v>-</v>
          </cell>
        </row>
        <row r="23226">
          <cell r="M23226">
            <v>1</v>
          </cell>
          <cell r="N23226" t="str">
            <v>-</v>
          </cell>
        </row>
        <row r="23227">
          <cell r="M23227">
            <v>2</v>
          </cell>
          <cell r="N23227">
            <v>229044</v>
          </cell>
        </row>
        <row r="23228">
          <cell r="M23228">
            <v>2</v>
          </cell>
          <cell r="N23228">
            <v>229044</v>
          </cell>
        </row>
        <row r="23229">
          <cell r="M23229">
            <v>2</v>
          </cell>
          <cell r="N23229">
            <v>229044</v>
          </cell>
        </row>
        <row r="23230">
          <cell r="M23230">
            <v>2</v>
          </cell>
          <cell r="N23230">
            <v>229044</v>
          </cell>
        </row>
        <row r="23231">
          <cell r="M23231">
            <v>1</v>
          </cell>
          <cell r="N23231">
            <v>229076</v>
          </cell>
        </row>
        <row r="23232">
          <cell r="M23232">
            <v>1</v>
          </cell>
          <cell r="N23232">
            <v>229076</v>
          </cell>
        </row>
        <row r="23233">
          <cell r="M23233">
            <v>2</v>
          </cell>
          <cell r="N23233">
            <v>229078</v>
          </cell>
        </row>
        <row r="23234">
          <cell r="M23234">
            <v>2</v>
          </cell>
          <cell r="N23234">
            <v>229078</v>
          </cell>
        </row>
        <row r="23235">
          <cell r="M23235">
            <v>2</v>
          </cell>
          <cell r="N23235">
            <v>229078</v>
          </cell>
        </row>
        <row r="23236">
          <cell r="M23236">
            <v>2</v>
          </cell>
          <cell r="N23236">
            <v>229078</v>
          </cell>
        </row>
        <row r="23237">
          <cell r="M23237">
            <v>2</v>
          </cell>
          <cell r="N23237">
            <v>229078</v>
          </cell>
        </row>
        <row r="23238">
          <cell r="M23238">
            <v>2</v>
          </cell>
          <cell r="N23238">
            <v>229078</v>
          </cell>
        </row>
        <row r="23239">
          <cell r="M23239">
            <v>2</v>
          </cell>
          <cell r="N23239">
            <v>229078</v>
          </cell>
        </row>
        <row r="23240">
          <cell r="M23240">
            <v>2</v>
          </cell>
          <cell r="N23240">
            <v>229112</v>
          </cell>
        </row>
        <row r="23241">
          <cell r="M23241">
            <v>2</v>
          </cell>
          <cell r="N23241">
            <v>229112</v>
          </cell>
        </row>
        <row r="23242">
          <cell r="M23242">
            <v>2</v>
          </cell>
          <cell r="N23242">
            <v>229112</v>
          </cell>
        </row>
        <row r="23243">
          <cell r="M23243">
            <v>2</v>
          </cell>
          <cell r="N23243">
            <v>229112</v>
          </cell>
        </row>
        <row r="23244">
          <cell r="M23244">
            <v>2</v>
          </cell>
          <cell r="N23244">
            <v>229112</v>
          </cell>
        </row>
        <row r="23245">
          <cell r="M23245">
            <v>2</v>
          </cell>
          <cell r="N23245">
            <v>229112</v>
          </cell>
        </row>
        <row r="23246">
          <cell r="M23246">
            <v>2</v>
          </cell>
          <cell r="N23246">
            <v>229112</v>
          </cell>
        </row>
        <row r="23247">
          <cell r="M23247">
            <v>2</v>
          </cell>
          <cell r="N23247">
            <v>229112</v>
          </cell>
        </row>
        <row r="23248">
          <cell r="M23248">
            <v>2</v>
          </cell>
          <cell r="N23248">
            <v>229113</v>
          </cell>
        </row>
        <row r="23249">
          <cell r="M23249">
            <v>2</v>
          </cell>
          <cell r="N23249">
            <v>229113</v>
          </cell>
        </row>
        <row r="23250">
          <cell r="M23250">
            <v>2</v>
          </cell>
          <cell r="N23250">
            <v>229113</v>
          </cell>
        </row>
        <row r="23251">
          <cell r="M23251">
            <v>2</v>
          </cell>
          <cell r="N23251">
            <v>229113</v>
          </cell>
        </row>
        <row r="23252">
          <cell r="M23252">
            <v>2</v>
          </cell>
          <cell r="N23252">
            <v>229113</v>
          </cell>
        </row>
        <row r="23253">
          <cell r="M23253">
            <v>2</v>
          </cell>
          <cell r="N23253">
            <v>229159</v>
          </cell>
        </row>
        <row r="23254">
          <cell r="M23254">
            <v>2</v>
          </cell>
          <cell r="N23254">
            <v>229159</v>
          </cell>
        </row>
        <row r="23255">
          <cell r="M23255">
            <v>2</v>
          </cell>
          <cell r="N23255">
            <v>229159</v>
          </cell>
        </row>
        <row r="23256">
          <cell r="M23256">
            <v>2</v>
          </cell>
          <cell r="N23256">
            <v>229159</v>
          </cell>
        </row>
        <row r="23257">
          <cell r="M23257">
            <v>2</v>
          </cell>
          <cell r="N23257">
            <v>229159</v>
          </cell>
        </row>
        <row r="23258">
          <cell r="M23258">
            <v>2</v>
          </cell>
          <cell r="N23258">
            <v>229160</v>
          </cell>
        </row>
        <row r="23259">
          <cell r="M23259">
            <v>2</v>
          </cell>
          <cell r="N23259">
            <v>229160</v>
          </cell>
        </row>
        <row r="23260">
          <cell r="M23260">
            <v>2</v>
          </cell>
          <cell r="N23260">
            <v>229160</v>
          </cell>
        </row>
        <row r="23261">
          <cell r="M23261">
            <v>2</v>
          </cell>
          <cell r="N23261">
            <v>229160</v>
          </cell>
        </row>
        <row r="23262">
          <cell r="M23262">
            <v>2</v>
          </cell>
          <cell r="N23262">
            <v>229165</v>
          </cell>
        </row>
        <row r="23263">
          <cell r="M23263">
            <v>2</v>
          </cell>
          <cell r="N23263">
            <v>229165</v>
          </cell>
        </row>
        <row r="23264">
          <cell r="M23264">
            <v>2</v>
          </cell>
          <cell r="N23264">
            <v>229165</v>
          </cell>
        </row>
        <row r="23265">
          <cell r="M23265">
            <v>2</v>
          </cell>
          <cell r="N23265">
            <v>229165</v>
          </cell>
        </row>
        <row r="23266">
          <cell r="M23266">
            <v>2</v>
          </cell>
          <cell r="N23266">
            <v>229165</v>
          </cell>
        </row>
        <row r="23267">
          <cell r="M23267">
            <v>2</v>
          </cell>
          <cell r="N23267">
            <v>229165</v>
          </cell>
        </row>
        <row r="23268">
          <cell r="M23268">
            <v>2</v>
          </cell>
          <cell r="N23268">
            <v>229165</v>
          </cell>
        </row>
        <row r="23269">
          <cell r="M23269">
            <v>2</v>
          </cell>
          <cell r="N23269">
            <v>229165</v>
          </cell>
        </row>
        <row r="23270">
          <cell r="M23270">
            <v>2</v>
          </cell>
          <cell r="N23270">
            <v>229165</v>
          </cell>
        </row>
        <row r="23271">
          <cell r="M23271">
            <v>2</v>
          </cell>
          <cell r="N23271">
            <v>229242</v>
          </cell>
        </row>
        <row r="23272">
          <cell r="M23272">
            <v>2</v>
          </cell>
          <cell r="N23272">
            <v>229242</v>
          </cell>
        </row>
        <row r="23273">
          <cell r="M23273">
            <v>1</v>
          </cell>
          <cell r="N23273">
            <v>229371</v>
          </cell>
        </row>
        <row r="23274">
          <cell r="M23274">
            <v>1</v>
          </cell>
          <cell r="N23274">
            <v>229371</v>
          </cell>
        </row>
        <row r="23275">
          <cell r="M23275">
            <v>1</v>
          </cell>
          <cell r="N23275">
            <v>229371</v>
          </cell>
        </row>
        <row r="23276">
          <cell r="M23276">
            <v>1</v>
          </cell>
          <cell r="N23276">
            <v>229371</v>
          </cell>
        </row>
        <row r="23277">
          <cell r="M23277">
            <v>1</v>
          </cell>
          <cell r="N23277">
            <v>229371</v>
          </cell>
        </row>
        <row r="23278">
          <cell r="M23278">
            <v>1</v>
          </cell>
          <cell r="N23278">
            <v>229371</v>
          </cell>
        </row>
        <row r="23279">
          <cell r="M23279">
            <v>1</v>
          </cell>
          <cell r="N23279">
            <v>229371</v>
          </cell>
        </row>
        <row r="23280">
          <cell r="M23280">
            <v>1</v>
          </cell>
          <cell r="N23280">
            <v>229371</v>
          </cell>
        </row>
        <row r="23281">
          <cell r="M23281">
            <v>1</v>
          </cell>
          <cell r="N23281">
            <v>229835</v>
          </cell>
        </row>
        <row r="23282">
          <cell r="M23282">
            <v>1</v>
          </cell>
          <cell r="N23282">
            <v>229835</v>
          </cell>
        </row>
        <row r="23283">
          <cell r="M23283">
            <v>1</v>
          </cell>
          <cell r="N23283">
            <v>229835</v>
          </cell>
        </row>
        <row r="23284">
          <cell r="M23284">
            <v>1</v>
          </cell>
          <cell r="N23284">
            <v>229835</v>
          </cell>
        </row>
        <row r="23285">
          <cell r="M23285">
            <v>1</v>
          </cell>
          <cell r="N23285">
            <v>229884</v>
          </cell>
        </row>
        <row r="23286">
          <cell r="M23286">
            <v>1</v>
          </cell>
          <cell r="N23286">
            <v>229884</v>
          </cell>
        </row>
        <row r="23287">
          <cell r="M23287">
            <v>1</v>
          </cell>
          <cell r="N23287">
            <v>229884</v>
          </cell>
        </row>
        <row r="23288">
          <cell r="M23288">
            <v>1</v>
          </cell>
          <cell r="N23288">
            <v>230054</v>
          </cell>
        </row>
        <row r="23289">
          <cell r="M23289">
            <v>1</v>
          </cell>
          <cell r="N23289">
            <v>230054</v>
          </cell>
        </row>
        <row r="23290">
          <cell r="M23290">
            <v>1</v>
          </cell>
          <cell r="N23290">
            <v>230921</v>
          </cell>
        </row>
        <row r="23291">
          <cell r="M23291">
            <v>1</v>
          </cell>
          <cell r="N23291">
            <v>230921</v>
          </cell>
        </row>
        <row r="23292">
          <cell r="M23292">
            <v>1</v>
          </cell>
          <cell r="N23292">
            <v>230921</v>
          </cell>
        </row>
        <row r="23293">
          <cell r="M23293">
            <v>1</v>
          </cell>
          <cell r="N23293">
            <v>230921</v>
          </cell>
        </row>
        <row r="23294">
          <cell r="M23294">
            <v>1</v>
          </cell>
          <cell r="N23294">
            <v>230921</v>
          </cell>
        </row>
        <row r="23295">
          <cell r="M23295">
            <v>1</v>
          </cell>
          <cell r="N23295">
            <v>230921</v>
          </cell>
        </row>
        <row r="23296">
          <cell r="M23296">
            <v>1</v>
          </cell>
          <cell r="N23296">
            <v>230921</v>
          </cell>
        </row>
        <row r="23297">
          <cell r="M23297">
            <v>1</v>
          </cell>
          <cell r="N23297">
            <v>230921</v>
          </cell>
        </row>
        <row r="23298">
          <cell r="M23298">
            <v>1</v>
          </cell>
          <cell r="N23298">
            <v>230921</v>
          </cell>
        </row>
        <row r="23299">
          <cell r="M23299">
            <v>1</v>
          </cell>
          <cell r="N23299">
            <v>230921</v>
          </cell>
        </row>
        <row r="23300">
          <cell r="M23300">
            <v>1</v>
          </cell>
          <cell r="N23300">
            <v>230921</v>
          </cell>
        </row>
        <row r="23301">
          <cell r="M23301">
            <v>1</v>
          </cell>
          <cell r="N23301">
            <v>230921</v>
          </cell>
        </row>
        <row r="23302">
          <cell r="M23302">
            <v>1</v>
          </cell>
          <cell r="N23302">
            <v>230921</v>
          </cell>
        </row>
        <row r="23303">
          <cell r="M23303">
            <v>1</v>
          </cell>
          <cell r="N23303">
            <v>230921</v>
          </cell>
        </row>
        <row r="23304">
          <cell r="M23304">
            <v>1</v>
          </cell>
          <cell r="N23304">
            <v>230931</v>
          </cell>
        </row>
        <row r="23305">
          <cell r="M23305">
            <v>1</v>
          </cell>
          <cell r="N23305">
            <v>230931</v>
          </cell>
        </row>
        <row r="23306">
          <cell r="M23306">
            <v>1</v>
          </cell>
          <cell r="N23306">
            <v>230931</v>
          </cell>
        </row>
        <row r="23307">
          <cell r="M23307">
            <v>1</v>
          </cell>
          <cell r="N23307">
            <v>230931</v>
          </cell>
        </row>
        <row r="23308">
          <cell r="M23308">
            <v>1</v>
          </cell>
          <cell r="N23308">
            <v>230931</v>
          </cell>
        </row>
        <row r="23309">
          <cell r="M23309">
            <v>1</v>
          </cell>
          <cell r="N23309">
            <v>230931</v>
          </cell>
        </row>
        <row r="23310">
          <cell r="M23310">
            <v>1</v>
          </cell>
          <cell r="N23310">
            <v>230931</v>
          </cell>
        </row>
        <row r="23311">
          <cell r="M23311">
            <v>1</v>
          </cell>
          <cell r="N23311">
            <v>230931</v>
          </cell>
        </row>
        <row r="23312">
          <cell r="M23312">
            <v>1</v>
          </cell>
          <cell r="N23312">
            <v>231014</v>
          </cell>
        </row>
        <row r="23313">
          <cell r="M23313">
            <v>1</v>
          </cell>
          <cell r="N23313">
            <v>231014</v>
          </cell>
        </row>
        <row r="23314">
          <cell r="M23314">
            <v>1</v>
          </cell>
          <cell r="N23314" t="str">
            <v>-</v>
          </cell>
        </row>
        <row r="23315">
          <cell r="M23315">
            <v>1</v>
          </cell>
          <cell r="N23315" t="str">
            <v>-</v>
          </cell>
        </row>
        <row r="23316">
          <cell r="M23316">
            <v>1</v>
          </cell>
          <cell r="N23316">
            <v>232883</v>
          </cell>
        </row>
        <row r="23317">
          <cell r="M23317">
            <v>1</v>
          </cell>
          <cell r="N23317">
            <v>232883</v>
          </cell>
        </row>
        <row r="23318">
          <cell r="M23318">
            <v>1</v>
          </cell>
          <cell r="N23318">
            <v>232885</v>
          </cell>
        </row>
        <row r="23319">
          <cell r="M23319">
            <v>1</v>
          </cell>
          <cell r="N23319">
            <v>232885</v>
          </cell>
        </row>
        <row r="23320">
          <cell r="M23320">
            <v>1</v>
          </cell>
          <cell r="N23320">
            <v>232885</v>
          </cell>
        </row>
        <row r="23321">
          <cell r="M23321">
            <v>1</v>
          </cell>
          <cell r="N23321">
            <v>232885</v>
          </cell>
        </row>
        <row r="23322">
          <cell r="M23322">
            <v>1</v>
          </cell>
          <cell r="N23322">
            <v>232885</v>
          </cell>
        </row>
        <row r="23323">
          <cell r="M23323">
            <v>1</v>
          </cell>
          <cell r="N23323">
            <v>232885</v>
          </cell>
        </row>
        <row r="23324">
          <cell r="M23324">
            <v>1</v>
          </cell>
          <cell r="N23324">
            <v>232885</v>
          </cell>
        </row>
        <row r="23325">
          <cell r="M23325">
            <v>1</v>
          </cell>
          <cell r="N23325">
            <v>232885</v>
          </cell>
        </row>
        <row r="23326">
          <cell r="M23326">
            <v>1</v>
          </cell>
          <cell r="N23326">
            <v>232885</v>
          </cell>
        </row>
        <row r="23327">
          <cell r="M23327">
            <v>1</v>
          </cell>
          <cell r="N23327">
            <v>232885</v>
          </cell>
        </row>
        <row r="23328">
          <cell r="M23328">
            <v>1</v>
          </cell>
          <cell r="N23328">
            <v>232885</v>
          </cell>
        </row>
        <row r="23329">
          <cell r="M23329">
            <v>1</v>
          </cell>
          <cell r="N23329">
            <v>232885</v>
          </cell>
        </row>
        <row r="23330">
          <cell r="M23330">
            <v>1</v>
          </cell>
          <cell r="N23330">
            <v>232885</v>
          </cell>
        </row>
        <row r="23331">
          <cell r="M23331">
            <v>1</v>
          </cell>
          <cell r="N23331">
            <v>232885</v>
          </cell>
        </row>
        <row r="23332">
          <cell r="M23332">
            <v>1</v>
          </cell>
          <cell r="N23332">
            <v>232885</v>
          </cell>
        </row>
        <row r="23333">
          <cell r="M23333">
            <v>1</v>
          </cell>
          <cell r="N23333">
            <v>232885</v>
          </cell>
        </row>
        <row r="23334">
          <cell r="M23334">
            <v>1</v>
          </cell>
          <cell r="N23334">
            <v>232885</v>
          </cell>
        </row>
        <row r="23335">
          <cell r="M23335">
            <v>1</v>
          </cell>
          <cell r="N23335">
            <v>232888</v>
          </cell>
        </row>
        <row r="23336">
          <cell r="M23336">
            <v>1</v>
          </cell>
          <cell r="N23336">
            <v>232888</v>
          </cell>
        </row>
        <row r="23337">
          <cell r="M23337">
            <v>1</v>
          </cell>
          <cell r="N23337">
            <v>232888</v>
          </cell>
        </row>
        <row r="23338">
          <cell r="M23338">
            <v>1</v>
          </cell>
          <cell r="N23338">
            <v>232888</v>
          </cell>
        </row>
        <row r="23339">
          <cell r="M23339">
            <v>1</v>
          </cell>
          <cell r="N23339">
            <v>232888</v>
          </cell>
        </row>
        <row r="23340">
          <cell r="M23340">
            <v>1</v>
          </cell>
          <cell r="N23340">
            <v>232888</v>
          </cell>
        </row>
        <row r="23341">
          <cell r="M23341">
            <v>1</v>
          </cell>
          <cell r="N23341">
            <v>232899</v>
          </cell>
        </row>
        <row r="23342">
          <cell r="M23342">
            <v>1</v>
          </cell>
          <cell r="N23342">
            <v>232900</v>
          </cell>
        </row>
        <row r="23343">
          <cell r="M23343">
            <v>1</v>
          </cell>
          <cell r="N23343">
            <v>232900</v>
          </cell>
        </row>
        <row r="23344">
          <cell r="M23344">
            <v>1</v>
          </cell>
          <cell r="N23344">
            <v>232900</v>
          </cell>
        </row>
        <row r="23345">
          <cell r="M23345">
            <v>1</v>
          </cell>
          <cell r="N23345">
            <v>232900</v>
          </cell>
        </row>
        <row r="23346">
          <cell r="M23346">
            <v>1</v>
          </cell>
          <cell r="N23346">
            <v>232900</v>
          </cell>
        </row>
        <row r="23347">
          <cell r="M23347">
            <v>1</v>
          </cell>
          <cell r="N23347">
            <v>232900</v>
          </cell>
        </row>
        <row r="23348">
          <cell r="M23348">
            <v>1</v>
          </cell>
          <cell r="N23348">
            <v>232900</v>
          </cell>
        </row>
        <row r="23349">
          <cell r="M23349">
            <v>1</v>
          </cell>
          <cell r="N23349">
            <v>232902</v>
          </cell>
        </row>
        <row r="23350">
          <cell r="M23350">
            <v>1</v>
          </cell>
          <cell r="N23350">
            <v>232902</v>
          </cell>
        </row>
        <row r="23351">
          <cell r="M23351">
            <v>1</v>
          </cell>
          <cell r="N23351">
            <v>232902</v>
          </cell>
        </row>
        <row r="23352">
          <cell r="M23352">
            <v>1</v>
          </cell>
          <cell r="N23352">
            <v>232902</v>
          </cell>
        </row>
        <row r="23353">
          <cell r="M23353">
            <v>1</v>
          </cell>
          <cell r="N23353">
            <v>232902</v>
          </cell>
        </row>
        <row r="23354">
          <cell r="M23354">
            <v>1</v>
          </cell>
          <cell r="N23354">
            <v>232902</v>
          </cell>
        </row>
        <row r="23355">
          <cell r="M23355">
            <v>1</v>
          </cell>
          <cell r="N23355">
            <v>232902</v>
          </cell>
        </row>
        <row r="23356">
          <cell r="M23356">
            <v>1</v>
          </cell>
          <cell r="N23356">
            <v>232902</v>
          </cell>
        </row>
        <row r="23357">
          <cell r="M23357">
            <v>1</v>
          </cell>
          <cell r="N23357">
            <v>232902</v>
          </cell>
        </row>
        <row r="23358">
          <cell r="M23358">
            <v>1</v>
          </cell>
          <cell r="N23358">
            <v>232902</v>
          </cell>
        </row>
        <row r="23359">
          <cell r="M23359">
            <v>1</v>
          </cell>
          <cell r="N23359">
            <v>232902</v>
          </cell>
        </row>
        <row r="23360">
          <cell r="M23360">
            <v>1</v>
          </cell>
          <cell r="N23360">
            <v>232903</v>
          </cell>
        </row>
        <row r="23361">
          <cell r="M23361">
            <v>1</v>
          </cell>
          <cell r="N23361">
            <v>232903</v>
          </cell>
        </row>
        <row r="23362">
          <cell r="M23362">
            <v>1</v>
          </cell>
          <cell r="N23362">
            <v>232903</v>
          </cell>
        </row>
        <row r="23363">
          <cell r="M23363">
            <v>1</v>
          </cell>
          <cell r="N23363">
            <v>232903</v>
          </cell>
        </row>
        <row r="23364">
          <cell r="M23364">
            <v>1</v>
          </cell>
          <cell r="N23364">
            <v>232903</v>
          </cell>
        </row>
        <row r="23365">
          <cell r="M23365">
            <v>1</v>
          </cell>
          <cell r="N23365">
            <v>232903</v>
          </cell>
        </row>
        <row r="23366">
          <cell r="M23366">
            <v>1</v>
          </cell>
          <cell r="N23366">
            <v>232903</v>
          </cell>
        </row>
        <row r="23367">
          <cell r="M23367">
            <v>1</v>
          </cell>
          <cell r="N23367">
            <v>232908</v>
          </cell>
        </row>
        <row r="23368">
          <cell r="M23368">
            <v>1</v>
          </cell>
          <cell r="N23368">
            <v>232908</v>
          </cell>
        </row>
        <row r="23369">
          <cell r="M23369">
            <v>1</v>
          </cell>
          <cell r="N23369">
            <v>232908</v>
          </cell>
        </row>
        <row r="23370">
          <cell r="M23370">
            <v>1</v>
          </cell>
          <cell r="N23370">
            <v>232908</v>
          </cell>
        </row>
        <row r="23371">
          <cell r="M23371">
            <v>1</v>
          </cell>
          <cell r="N23371">
            <v>232908</v>
          </cell>
        </row>
        <row r="23372">
          <cell r="M23372">
            <v>1</v>
          </cell>
          <cell r="N23372">
            <v>232908</v>
          </cell>
        </row>
        <row r="23373">
          <cell r="M23373">
            <v>1</v>
          </cell>
          <cell r="N23373">
            <v>232928</v>
          </cell>
        </row>
        <row r="23374">
          <cell r="M23374">
            <v>1</v>
          </cell>
          <cell r="N23374">
            <v>232928</v>
          </cell>
        </row>
        <row r="23375">
          <cell r="M23375">
            <v>1</v>
          </cell>
          <cell r="N23375">
            <v>232928</v>
          </cell>
        </row>
        <row r="23376">
          <cell r="M23376">
            <v>1</v>
          </cell>
          <cell r="N23376">
            <v>232928</v>
          </cell>
        </row>
        <row r="23377">
          <cell r="M23377">
            <v>1</v>
          </cell>
          <cell r="N23377">
            <v>232928</v>
          </cell>
        </row>
        <row r="23378">
          <cell r="M23378">
            <v>1</v>
          </cell>
          <cell r="N23378">
            <v>232929</v>
          </cell>
        </row>
        <row r="23379">
          <cell r="M23379">
            <v>1</v>
          </cell>
          <cell r="N23379">
            <v>232929</v>
          </cell>
        </row>
        <row r="23380">
          <cell r="M23380">
            <v>1</v>
          </cell>
          <cell r="N23380">
            <v>232929</v>
          </cell>
        </row>
        <row r="23381">
          <cell r="M23381">
            <v>1</v>
          </cell>
          <cell r="N23381">
            <v>232929</v>
          </cell>
        </row>
        <row r="23382">
          <cell r="M23382">
            <v>1</v>
          </cell>
          <cell r="N23382">
            <v>232929</v>
          </cell>
        </row>
        <row r="23383">
          <cell r="M23383">
            <v>1</v>
          </cell>
          <cell r="N23383">
            <v>232929</v>
          </cell>
        </row>
        <row r="23384">
          <cell r="M23384">
            <v>1</v>
          </cell>
          <cell r="N23384">
            <v>232929</v>
          </cell>
        </row>
        <row r="23385">
          <cell r="M23385">
            <v>1</v>
          </cell>
          <cell r="N23385">
            <v>232929</v>
          </cell>
        </row>
        <row r="23386">
          <cell r="M23386">
            <v>1</v>
          </cell>
          <cell r="N23386">
            <v>232929</v>
          </cell>
        </row>
        <row r="23387">
          <cell r="M23387">
            <v>1</v>
          </cell>
          <cell r="N23387">
            <v>232929</v>
          </cell>
        </row>
        <row r="23388">
          <cell r="M23388">
            <v>1</v>
          </cell>
          <cell r="N23388">
            <v>232929</v>
          </cell>
        </row>
        <row r="23389">
          <cell r="M23389">
            <v>1</v>
          </cell>
          <cell r="N23389">
            <v>232929</v>
          </cell>
        </row>
        <row r="23390">
          <cell r="M23390">
            <v>1</v>
          </cell>
          <cell r="N23390">
            <v>232929</v>
          </cell>
        </row>
        <row r="23391">
          <cell r="M23391">
            <v>1</v>
          </cell>
          <cell r="N23391">
            <v>232929</v>
          </cell>
        </row>
        <row r="23392">
          <cell r="M23392">
            <v>1</v>
          </cell>
          <cell r="N23392">
            <v>232929</v>
          </cell>
        </row>
        <row r="23393">
          <cell r="M23393">
            <v>1</v>
          </cell>
          <cell r="N23393">
            <v>232929</v>
          </cell>
        </row>
        <row r="23394">
          <cell r="M23394" t="str">
            <v>-</v>
          </cell>
          <cell r="N23394" t="str">
            <v>-</v>
          </cell>
        </row>
        <row r="23395">
          <cell r="M23395">
            <v>1</v>
          </cell>
          <cell r="N23395" t="str">
            <v>-</v>
          </cell>
        </row>
        <row r="23396">
          <cell r="M23396">
            <v>1</v>
          </cell>
          <cell r="N23396">
            <v>229077</v>
          </cell>
        </row>
        <row r="23397">
          <cell r="M23397">
            <v>1</v>
          </cell>
          <cell r="N23397">
            <v>229077</v>
          </cell>
        </row>
        <row r="23398">
          <cell r="M23398">
            <v>1</v>
          </cell>
          <cell r="N23398">
            <v>229077</v>
          </cell>
        </row>
        <row r="23399">
          <cell r="M23399">
            <v>1</v>
          </cell>
          <cell r="N23399">
            <v>229077</v>
          </cell>
        </row>
        <row r="23400">
          <cell r="M23400">
            <v>1</v>
          </cell>
          <cell r="N23400">
            <v>229090</v>
          </cell>
        </row>
        <row r="23401">
          <cell r="M23401">
            <v>1</v>
          </cell>
          <cell r="N23401">
            <v>229090</v>
          </cell>
        </row>
        <row r="23402">
          <cell r="M23402">
            <v>1</v>
          </cell>
          <cell r="N23402">
            <v>229090</v>
          </cell>
        </row>
        <row r="23403">
          <cell r="M23403">
            <v>1</v>
          </cell>
          <cell r="N23403">
            <v>229090</v>
          </cell>
        </row>
        <row r="23404">
          <cell r="M23404">
            <v>1</v>
          </cell>
          <cell r="N23404">
            <v>229090</v>
          </cell>
        </row>
        <row r="23405">
          <cell r="M23405">
            <v>1</v>
          </cell>
          <cell r="N23405">
            <v>229372</v>
          </cell>
        </row>
        <row r="23406">
          <cell r="M23406">
            <v>1</v>
          </cell>
          <cell r="N23406">
            <v>229372</v>
          </cell>
        </row>
        <row r="23407">
          <cell r="M23407">
            <v>1</v>
          </cell>
          <cell r="N23407">
            <v>229372</v>
          </cell>
        </row>
        <row r="23408">
          <cell r="M23408">
            <v>1</v>
          </cell>
          <cell r="N23408">
            <v>229372</v>
          </cell>
        </row>
        <row r="23409">
          <cell r="M23409">
            <v>1</v>
          </cell>
          <cell r="N23409">
            <v>229372</v>
          </cell>
        </row>
        <row r="23410">
          <cell r="M23410">
            <v>1</v>
          </cell>
          <cell r="N23410">
            <v>229372</v>
          </cell>
        </row>
        <row r="23411">
          <cell r="M23411">
            <v>1</v>
          </cell>
          <cell r="N23411">
            <v>229372</v>
          </cell>
        </row>
        <row r="23412">
          <cell r="M23412">
            <v>1</v>
          </cell>
          <cell r="N23412">
            <v>229372</v>
          </cell>
        </row>
        <row r="23413">
          <cell r="M23413">
            <v>1</v>
          </cell>
          <cell r="N23413">
            <v>229372</v>
          </cell>
        </row>
        <row r="23414">
          <cell r="M23414">
            <v>1</v>
          </cell>
          <cell r="N23414">
            <v>229372</v>
          </cell>
        </row>
        <row r="23415">
          <cell r="M23415">
            <v>1</v>
          </cell>
          <cell r="N23415">
            <v>229372</v>
          </cell>
        </row>
        <row r="23416">
          <cell r="M23416">
            <v>1</v>
          </cell>
          <cell r="N23416">
            <v>229836</v>
          </cell>
        </row>
        <row r="23417">
          <cell r="M23417">
            <v>1</v>
          </cell>
          <cell r="N23417">
            <v>229836</v>
          </cell>
        </row>
        <row r="23418">
          <cell r="M23418">
            <v>1</v>
          </cell>
          <cell r="N23418">
            <v>229836</v>
          </cell>
        </row>
        <row r="23419">
          <cell r="M23419">
            <v>1</v>
          </cell>
          <cell r="N23419">
            <v>229885</v>
          </cell>
        </row>
        <row r="23420">
          <cell r="M23420">
            <v>1</v>
          </cell>
          <cell r="N23420">
            <v>229913</v>
          </cell>
        </row>
        <row r="23421">
          <cell r="M23421">
            <v>1</v>
          </cell>
          <cell r="N23421">
            <v>229913</v>
          </cell>
        </row>
        <row r="23422">
          <cell r="M23422">
            <v>1</v>
          </cell>
          <cell r="N23422">
            <v>229913</v>
          </cell>
        </row>
        <row r="23423">
          <cell r="M23423">
            <v>1</v>
          </cell>
          <cell r="N23423">
            <v>229913</v>
          </cell>
        </row>
        <row r="23424">
          <cell r="M23424">
            <v>1</v>
          </cell>
          <cell r="N23424">
            <v>229913</v>
          </cell>
        </row>
        <row r="23425">
          <cell r="M23425">
            <v>1</v>
          </cell>
          <cell r="N23425">
            <v>229913</v>
          </cell>
        </row>
        <row r="23426">
          <cell r="M23426">
            <v>1</v>
          </cell>
          <cell r="N23426">
            <v>229913</v>
          </cell>
        </row>
        <row r="23427">
          <cell r="M23427">
            <v>1</v>
          </cell>
          <cell r="N23427">
            <v>229913</v>
          </cell>
        </row>
        <row r="23428">
          <cell r="M23428">
            <v>1</v>
          </cell>
          <cell r="N23428">
            <v>229913</v>
          </cell>
        </row>
        <row r="23429">
          <cell r="M23429">
            <v>1</v>
          </cell>
          <cell r="N23429">
            <v>229964</v>
          </cell>
        </row>
        <row r="23430">
          <cell r="M23430">
            <v>1</v>
          </cell>
          <cell r="N23430">
            <v>229964</v>
          </cell>
        </row>
        <row r="23431">
          <cell r="M23431">
            <v>1</v>
          </cell>
          <cell r="N23431">
            <v>230055</v>
          </cell>
        </row>
        <row r="23432">
          <cell r="M23432">
            <v>1</v>
          </cell>
          <cell r="N23432">
            <v>230055</v>
          </cell>
        </row>
        <row r="23433">
          <cell r="M23433">
            <v>1</v>
          </cell>
          <cell r="N23433">
            <v>230055</v>
          </cell>
        </row>
        <row r="23434">
          <cell r="M23434">
            <v>1</v>
          </cell>
          <cell r="N23434">
            <v>230106</v>
          </cell>
        </row>
        <row r="23435">
          <cell r="M23435">
            <v>1</v>
          </cell>
          <cell r="N23435">
            <v>230106</v>
          </cell>
        </row>
        <row r="23436">
          <cell r="M23436">
            <v>1</v>
          </cell>
          <cell r="N23436">
            <v>230106</v>
          </cell>
        </row>
        <row r="23437">
          <cell r="M23437">
            <v>1</v>
          </cell>
          <cell r="N23437">
            <v>230106</v>
          </cell>
        </row>
        <row r="23438">
          <cell r="M23438">
            <v>1</v>
          </cell>
          <cell r="N23438">
            <v>231015</v>
          </cell>
        </row>
        <row r="23439">
          <cell r="M23439">
            <v>1</v>
          </cell>
          <cell r="N23439">
            <v>231015</v>
          </cell>
        </row>
        <row r="23440">
          <cell r="M23440">
            <v>1</v>
          </cell>
          <cell r="N23440">
            <v>231015</v>
          </cell>
        </row>
        <row r="23441">
          <cell r="M23441">
            <v>1</v>
          </cell>
          <cell r="N23441">
            <v>231015</v>
          </cell>
        </row>
        <row r="23442">
          <cell r="M23442">
            <v>1</v>
          </cell>
          <cell r="N23442">
            <v>231015</v>
          </cell>
        </row>
        <row r="23443">
          <cell r="M23443">
            <v>1</v>
          </cell>
          <cell r="N23443" t="str">
            <v>-</v>
          </cell>
        </row>
        <row r="23444">
          <cell r="M23444">
            <v>1</v>
          </cell>
          <cell r="N23444" t="str">
            <v>-</v>
          </cell>
        </row>
        <row r="23445">
          <cell r="M23445">
            <v>1</v>
          </cell>
          <cell r="N23445">
            <v>229023</v>
          </cell>
        </row>
        <row r="23446">
          <cell r="M23446">
            <v>1</v>
          </cell>
          <cell r="N23446">
            <v>229023</v>
          </cell>
        </row>
        <row r="23447">
          <cell r="M23447">
            <v>1</v>
          </cell>
          <cell r="N23447">
            <v>229023</v>
          </cell>
        </row>
        <row r="23448">
          <cell r="M23448">
            <v>1</v>
          </cell>
          <cell r="N23448">
            <v>229023</v>
          </cell>
        </row>
        <row r="23449">
          <cell r="M23449">
            <v>1</v>
          </cell>
          <cell r="N23449">
            <v>229023</v>
          </cell>
        </row>
        <row r="23450">
          <cell r="M23450">
            <v>1</v>
          </cell>
          <cell r="N23450">
            <v>229023</v>
          </cell>
        </row>
        <row r="23451">
          <cell r="M23451">
            <v>1</v>
          </cell>
          <cell r="N23451">
            <v>229023</v>
          </cell>
        </row>
        <row r="23452">
          <cell r="M23452">
            <v>1</v>
          </cell>
          <cell r="N23452">
            <v>229023</v>
          </cell>
        </row>
        <row r="23453">
          <cell r="M23453">
            <v>1</v>
          </cell>
          <cell r="N23453">
            <v>229023</v>
          </cell>
        </row>
        <row r="23454">
          <cell r="M23454">
            <v>1</v>
          </cell>
          <cell r="N23454">
            <v>229023</v>
          </cell>
        </row>
        <row r="23455">
          <cell r="M23455">
            <v>4</v>
          </cell>
          <cell r="N23455">
            <v>229087</v>
          </cell>
        </row>
        <row r="23456">
          <cell r="M23456">
            <v>4</v>
          </cell>
          <cell r="N23456">
            <v>229087</v>
          </cell>
        </row>
        <row r="23457">
          <cell r="M23457">
            <v>4</v>
          </cell>
          <cell r="N23457">
            <v>229087</v>
          </cell>
        </row>
        <row r="23458">
          <cell r="M23458">
            <v>4</v>
          </cell>
          <cell r="N23458">
            <v>229087</v>
          </cell>
        </row>
        <row r="23459">
          <cell r="M23459">
            <v>4</v>
          </cell>
          <cell r="N23459">
            <v>229087</v>
          </cell>
        </row>
        <row r="23460">
          <cell r="M23460">
            <v>4</v>
          </cell>
          <cell r="N23460">
            <v>229087</v>
          </cell>
        </row>
        <row r="23461">
          <cell r="M23461">
            <v>4</v>
          </cell>
          <cell r="N23461">
            <v>229087</v>
          </cell>
        </row>
        <row r="23462">
          <cell r="M23462">
            <v>4</v>
          </cell>
          <cell r="N23462">
            <v>229087</v>
          </cell>
        </row>
        <row r="23463">
          <cell r="M23463">
            <v>4</v>
          </cell>
          <cell r="N23463">
            <v>229087</v>
          </cell>
        </row>
        <row r="23464">
          <cell r="M23464">
            <v>4</v>
          </cell>
          <cell r="N23464">
            <v>229091</v>
          </cell>
        </row>
        <row r="23465">
          <cell r="M23465">
            <v>4</v>
          </cell>
          <cell r="N23465">
            <v>229091</v>
          </cell>
        </row>
        <row r="23466">
          <cell r="M23466">
            <v>4</v>
          </cell>
          <cell r="N23466">
            <v>229091</v>
          </cell>
        </row>
        <row r="23467">
          <cell r="M23467">
            <v>4</v>
          </cell>
          <cell r="N23467">
            <v>229091</v>
          </cell>
        </row>
        <row r="23468">
          <cell r="M23468">
            <v>4</v>
          </cell>
          <cell r="N23468">
            <v>229091</v>
          </cell>
        </row>
        <row r="23469">
          <cell r="M23469">
            <v>4</v>
          </cell>
          <cell r="N23469">
            <v>229091</v>
          </cell>
        </row>
        <row r="23470">
          <cell r="M23470">
            <v>4</v>
          </cell>
          <cell r="N23470">
            <v>229091</v>
          </cell>
        </row>
        <row r="23471">
          <cell r="M23471">
            <v>4</v>
          </cell>
          <cell r="N23471">
            <v>229093</v>
          </cell>
        </row>
        <row r="23472">
          <cell r="M23472">
            <v>4</v>
          </cell>
          <cell r="N23472">
            <v>229093</v>
          </cell>
        </row>
        <row r="23473">
          <cell r="M23473">
            <v>1</v>
          </cell>
          <cell r="N23473">
            <v>229108</v>
          </cell>
        </row>
        <row r="23474">
          <cell r="M23474">
            <v>1</v>
          </cell>
          <cell r="N23474">
            <v>229108</v>
          </cell>
        </row>
        <row r="23475">
          <cell r="M23475">
            <v>1</v>
          </cell>
          <cell r="N23475">
            <v>229108</v>
          </cell>
        </row>
        <row r="23476">
          <cell r="M23476">
            <v>1</v>
          </cell>
          <cell r="N23476">
            <v>229108</v>
          </cell>
        </row>
        <row r="23477">
          <cell r="M23477">
            <v>1</v>
          </cell>
          <cell r="N23477">
            <v>229108</v>
          </cell>
        </row>
        <row r="23478">
          <cell r="M23478">
            <v>1</v>
          </cell>
          <cell r="N23478">
            <v>229108</v>
          </cell>
        </row>
        <row r="23479">
          <cell r="M23479">
            <v>1</v>
          </cell>
          <cell r="N23479">
            <v>229108</v>
          </cell>
        </row>
        <row r="23480">
          <cell r="M23480">
            <v>1</v>
          </cell>
          <cell r="N23480">
            <v>229108</v>
          </cell>
        </row>
        <row r="23481">
          <cell r="M23481">
            <v>4</v>
          </cell>
          <cell r="N23481">
            <v>229130</v>
          </cell>
        </row>
        <row r="23482">
          <cell r="M23482">
            <v>4</v>
          </cell>
          <cell r="N23482">
            <v>229130</v>
          </cell>
        </row>
        <row r="23483">
          <cell r="M23483">
            <v>4</v>
          </cell>
          <cell r="N23483">
            <v>229130</v>
          </cell>
        </row>
        <row r="23484">
          <cell r="M23484">
            <v>4</v>
          </cell>
          <cell r="N23484">
            <v>229130</v>
          </cell>
        </row>
        <row r="23485">
          <cell r="M23485">
            <v>1</v>
          </cell>
          <cell r="N23485">
            <v>229288</v>
          </cell>
        </row>
        <row r="23486">
          <cell r="M23486">
            <v>1</v>
          </cell>
          <cell r="N23486">
            <v>229288</v>
          </cell>
        </row>
        <row r="23487">
          <cell r="M23487">
            <v>1</v>
          </cell>
          <cell r="N23487">
            <v>229288</v>
          </cell>
        </row>
        <row r="23488">
          <cell r="M23488">
            <v>1</v>
          </cell>
          <cell r="N23488">
            <v>229288</v>
          </cell>
        </row>
        <row r="23489">
          <cell r="M23489">
            <v>1</v>
          </cell>
          <cell r="N23489">
            <v>229288</v>
          </cell>
        </row>
        <row r="23490">
          <cell r="M23490">
            <v>1</v>
          </cell>
          <cell r="N23490">
            <v>229288</v>
          </cell>
        </row>
        <row r="23491">
          <cell r="M23491">
            <v>1</v>
          </cell>
          <cell r="N23491">
            <v>229340</v>
          </cell>
        </row>
        <row r="23492">
          <cell r="M23492">
            <v>1</v>
          </cell>
          <cell r="N23492">
            <v>229340</v>
          </cell>
        </row>
        <row r="23493">
          <cell r="M23493">
            <v>1</v>
          </cell>
          <cell r="N23493">
            <v>229340</v>
          </cell>
        </row>
        <row r="23494">
          <cell r="M23494">
            <v>1</v>
          </cell>
          <cell r="N23494">
            <v>229340</v>
          </cell>
        </row>
        <row r="23495">
          <cell r="M23495">
            <v>1</v>
          </cell>
          <cell r="N23495">
            <v>229340</v>
          </cell>
        </row>
        <row r="23496">
          <cell r="M23496">
            <v>1</v>
          </cell>
          <cell r="N23496">
            <v>229340</v>
          </cell>
        </row>
        <row r="23497">
          <cell r="M23497">
            <v>1</v>
          </cell>
          <cell r="N23497">
            <v>229340</v>
          </cell>
        </row>
        <row r="23498">
          <cell r="M23498">
            <v>1</v>
          </cell>
          <cell r="N23498">
            <v>229804</v>
          </cell>
        </row>
        <row r="23499">
          <cell r="M23499">
            <v>1</v>
          </cell>
          <cell r="N23499">
            <v>229804</v>
          </cell>
        </row>
        <row r="23500">
          <cell r="M23500">
            <v>1</v>
          </cell>
          <cell r="N23500">
            <v>229804</v>
          </cell>
        </row>
        <row r="23501">
          <cell r="M23501">
            <v>1</v>
          </cell>
          <cell r="N23501">
            <v>229804</v>
          </cell>
        </row>
        <row r="23502">
          <cell r="M23502">
            <v>1</v>
          </cell>
          <cell r="N23502">
            <v>229804</v>
          </cell>
        </row>
        <row r="23503">
          <cell r="M23503">
            <v>1</v>
          </cell>
          <cell r="N23503">
            <v>229804</v>
          </cell>
        </row>
        <row r="23504">
          <cell r="M23504">
            <v>1</v>
          </cell>
          <cell r="N23504">
            <v>229804</v>
          </cell>
        </row>
        <row r="23505">
          <cell r="M23505">
            <v>1</v>
          </cell>
          <cell r="N23505">
            <v>229804</v>
          </cell>
        </row>
        <row r="23506">
          <cell r="M23506">
            <v>1</v>
          </cell>
          <cell r="N23506">
            <v>230976</v>
          </cell>
        </row>
        <row r="23507">
          <cell r="M23507">
            <v>1</v>
          </cell>
          <cell r="N23507">
            <v>230976</v>
          </cell>
        </row>
        <row r="23508">
          <cell r="M23508">
            <v>1</v>
          </cell>
          <cell r="N23508">
            <v>230976</v>
          </cell>
        </row>
        <row r="23509">
          <cell r="M23509">
            <v>1</v>
          </cell>
          <cell r="N23509">
            <v>230976</v>
          </cell>
        </row>
        <row r="23510">
          <cell r="M23510">
            <v>1</v>
          </cell>
          <cell r="N23510">
            <v>230976</v>
          </cell>
        </row>
        <row r="23511">
          <cell r="M23511">
            <v>1</v>
          </cell>
          <cell r="N23511">
            <v>230976</v>
          </cell>
        </row>
        <row r="23512">
          <cell r="M23512">
            <v>1</v>
          </cell>
          <cell r="N23512">
            <v>230976</v>
          </cell>
        </row>
        <row r="23513">
          <cell r="M23513">
            <v>1</v>
          </cell>
          <cell r="N23513">
            <v>230976</v>
          </cell>
        </row>
        <row r="23514">
          <cell r="M23514">
            <v>1</v>
          </cell>
          <cell r="N23514">
            <v>225458</v>
          </cell>
        </row>
        <row r="23515">
          <cell r="M23515">
            <v>1</v>
          </cell>
          <cell r="N23515">
            <v>225458</v>
          </cell>
        </row>
        <row r="23516">
          <cell r="M23516">
            <v>1</v>
          </cell>
          <cell r="N23516">
            <v>225458</v>
          </cell>
        </row>
        <row r="23517">
          <cell r="M23517">
            <v>1</v>
          </cell>
          <cell r="N23517">
            <v>225458</v>
          </cell>
        </row>
        <row r="23518">
          <cell r="M23518">
            <v>1</v>
          </cell>
          <cell r="N23518">
            <v>225458</v>
          </cell>
        </row>
        <row r="23519">
          <cell r="M23519">
            <v>1</v>
          </cell>
          <cell r="N23519">
            <v>225458</v>
          </cell>
        </row>
        <row r="23520">
          <cell r="M23520">
            <v>1</v>
          </cell>
          <cell r="N23520">
            <v>225458</v>
          </cell>
        </row>
        <row r="23521">
          <cell r="M23521">
            <v>1</v>
          </cell>
          <cell r="N23521">
            <v>225458</v>
          </cell>
        </row>
        <row r="23522">
          <cell r="M23522">
            <v>1</v>
          </cell>
          <cell r="N23522">
            <v>225458</v>
          </cell>
        </row>
        <row r="23523">
          <cell r="M23523">
            <v>1</v>
          </cell>
          <cell r="N23523">
            <v>225458</v>
          </cell>
        </row>
        <row r="23524">
          <cell r="M23524">
            <v>1</v>
          </cell>
          <cell r="N23524">
            <v>225458</v>
          </cell>
        </row>
        <row r="23525">
          <cell r="M23525">
            <v>1</v>
          </cell>
          <cell r="N23525">
            <v>225459</v>
          </cell>
        </row>
        <row r="23526">
          <cell r="M23526">
            <v>1</v>
          </cell>
          <cell r="N23526">
            <v>225459</v>
          </cell>
        </row>
        <row r="23527">
          <cell r="M23527">
            <v>1</v>
          </cell>
          <cell r="N23527">
            <v>225459</v>
          </cell>
        </row>
        <row r="23528">
          <cell r="M23528">
            <v>1</v>
          </cell>
          <cell r="N23528">
            <v>225459</v>
          </cell>
        </row>
        <row r="23529">
          <cell r="M23529">
            <v>1</v>
          </cell>
          <cell r="N23529">
            <v>225459</v>
          </cell>
        </row>
        <row r="23530">
          <cell r="M23530">
            <v>1</v>
          </cell>
          <cell r="N23530">
            <v>225459</v>
          </cell>
        </row>
        <row r="23531">
          <cell r="M23531">
            <v>1</v>
          </cell>
          <cell r="N23531">
            <v>225459</v>
          </cell>
        </row>
        <row r="23532">
          <cell r="M23532">
            <v>1</v>
          </cell>
          <cell r="N23532">
            <v>225459</v>
          </cell>
        </row>
        <row r="23533">
          <cell r="M23533">
            <v>1</v>
          </cell>
          <cell r="N23533">
            <v>225459</v>
          </cell>
        </row>
        <row r="23534">
          <cell r="M23534">
            <v>1</v>
          </cell>
          <cell r="N23534">
            <v>225459</v>
          </cell>
        </row>
        <row r="23535">
          <cell r="M23535">
            <v>1</v>
          </cell>
          <cell r="N23535">
            <v>225459</v>
          </cell>
        </row>
        <row r="23536">
          <cell r="M23536">
            <v>1</v>
          </cell>
          <cell r="N23536">
            <v>225459</v>
          </cell>
        </row>
        <row r="23537">
          <cell r="M23537">
            <v>1</v>
          </cell>
          <cell r="N23537">
            <v>225459</v>
          </cell>
        </row>
        <row r="23538">
          <cell r="M23538">
            <v>1</v>
          </cell>
          <cell r="N23538">
            <v>229024</v>
          </cell>
        </row>
        <row r="23539">
          <cell r="M23539">
            <v>1</v>
          </cell>
          <cell r="N23539">
            <v>229024</v>
          </cell>
        </row>
        <row r="23540">
          <cell r="M23540">
            <v>1</v>
          </cell>
          <cell r="N23540">
            <v>229024</v>
          </cell>
        </row>
        <row r="23541">
          <cell r="M23541">
            <v>1</v>
          </cell>
          <cell r="N23541">
            <v>229024</v>
          </cell>
        </row>
        <row r="23542">
          <cell r="M23542">
            <v>1</v>
          </cell>
          <cell r="N23542">
            <v>229024</v>
          </cell>
        </row>
        <row r="23543">
          <cell r="M23543">
            <v>1</v>
          </cell>
          <cell r="N23543">
            <v>229024</v>
          </cell>
        </row>
        <row r="23544">
          <cell r="M23544">
            <v>1</v>
          </cell>
          <cell r="N23544">
            <v>229341</v>
          </cell>
        </row>
        <row r="23545">
          <cell r="M23545">
            <v>1</v>
          </cell>
          <cell r="N23545">
            <v>229341</v>
          </cell>
        </row>
        <row r="23546">
          <cell r="M23546">
            <v>1</v>
          </cell>
          <cell r="N23546">
            <v>229341</v>
          </cell>
        </row>
        <row r="23547">
          <cell r="M23547">
            <v>1</v>
          </cell>
          <cell r="N23547">
            <v>229341</v>
          </cell>
        </row>
        <row r="23548">
          <cell r="M23548">
            <v>1</v>
          </cell>
          <cell r="N23548">
            <v>229341</v>
          </cell>
        </row>
        <row r="23549">
          <cell r="M23549">
            <v>1</v>
          </cell>
          <cell r="N23549">
            <v>229341</v>
          </cell>
        </row>
        <row r="23550">
          <cell r="M23550">
            <v>1</v>
          </cell>
          <cell r="N23550">
            <v>229341</v>
          </cell>
        </row>
        <row r="23551">
          <cell r="M23551">
            <v>1</v>
          </cell>
          <cell r="N23551">
            <v>229341</v>
          </cell>
        </row>
        <row r="23552">
          <cell r="M23552">
            <v>1</v>
          </cell>
          <cell r="N23552">
            <v>229341</v>
          </cell>
        </row>
        <row r="23553">
          <cell r="M23553">
            <v>1</v>
          </cell>
          <cell r="N23553">
            <v>229341</v>
          </cell>
        </row>
        <row r="23554">
          <cell r="M23554">
            <v>1</v>
          </cell>
          <cell r="N23554">
            <v>229341</v>
          </cell>
        </row>
        <row r="23555">
          <cell r="M23555">
            <v>1</v>
          </cell>
          <cell r="N23555">
            <v>229341</v>
          </cell>
        </row>
        <row r="23556">
          <cell r="M23556">
            <v>1</v>
          </cell>
          <cell r="N23556">
            <v>229341</v>
          </cell>
        </row>
        <row r="23557">
          <cell r="M23557">
            <v>1</v>
          </cell>
          <cell r="N23557">
            <v>229805</v>
          </cell>
        </row>
        <row r="23558">
          <cell r="M23558">
            <v>1</v>
          </cell>
          <cell r="N23558">
            <v>229805</v>
          </cell>
        </row>
        <row r="23559">
          <cell r="M23559">
            <v>1</v>
          </cell>
          <cell r="N23559">
            <v>229805</v>
          </cell>
        </row>
        <row r="23560">
          <cell r="M23560">
            <v>1</v>
          </cell>
          <cell r="N23560">
            <v>229805</v>
          </cell>
        </row>
        <row r="23561">
          <cell r="M23561">
            <v>1</v>
          </cell>
          <cell r="N23561">
            <v>229805</v>
          </cell>
        </row>
        <row r="23562">
          <cell r="M23562">
            <v>1</v>
          </cell>
          <cell r="N23562">
            <v>229805</v>
          </cell>
        </row>
        <row r="23563">
          <cell r="M23563">
            <v>1</v>
          </cell>
          <cell r="N23563">
            <v>229805</v>
          </cell>
        </row>
        <row r="23564">
          <cell r="M23564">
            <v>1</v>
          </cell>
          <cell r="N23564">
            <v>229917</v>
          </cell>
        </row>
        <row r="23565">
          <cell r="M23565">
            <v>1</v>
          </cell>
          <cell r="N23565">
            <v>229917</v>
          </cell>
        </row>
        <row r="23566">
          <cell r="M23566">
            <v>1</v>
          </cell>
          <cell r="N23566">
            <v>229917</v>
          </cell>
        </row>
        <row r="23567">
          <cell r="M23567">
            <v>1</v>
          </cell>
          <cell r="N23567">
            <v>229917</v>
          </cell>
        </row>
        <row r="23568">
          <cell r="M23568">
            <v>1</v>
          </cell>
          <cell r="N23568">
            <v>229917</v>
          </cell>
        </row>
        <row r="23569">
          <cell r="M23569">
            <v>1</v>
          </cell>
          <cell r="N23569">
            <v>229917</v>
          </cell>
        </row>
        <row r="23570">
          <cell r="M23570">
            <v>1</v>
          </cell>
          <cell r="N23570">
            <v>229917</v>
          </cell>
        </row>
        <row r="23571">
          <cell r="M23571">
            <v>1</v>
          </cell>
          <cell r="N23571">
            <v>229917</v>
          </cell>
        </row>
        <row r="23572">
          <cell r="M23572">
            <v>1</v>
          </cell>
          <cell r="N23572">
            <v>229953</v>
          </cell>
        </row>
        <row r="23573">
          <cell r="M23573">
            <v>1</v>
          </cell>
          <cell r="N23573">
            <v>229953</v>
          </cell>
        </row>
        <row r="23574">
          <cell r="M23574">
            <v>1</v>
          </cell>
          <cell r="N23574">
            <v>229953</v>
          </cell>
        </row>
        <row r="23575">
          <cell r="M23575">
            <v>1</v>
          </cell>
          <cell r="N23575">
            <v>229985</v>
          </cell>
        </row>
        <row r="23576">
          <cell r="M23576">
            <v>1</v>
          </cell>
          <cell r="N23576">
            <v>229985</v>
          </cell>
        </row>
        <row r="23577">
          <cell r="M23577">
            <v>1</v>
          </cell>
          <cell r="N23577">
            <v>229985</v>
          </cell>
        </row>
        <row r="23578">
          <cell r="M23578">
            <v>1</v>
          </cell>
          <cell r="N23578">
            <v>230042</v>
          </cell>
        </row>
        <row r="23579">
          <cell r="M23579">
            <v>1</v>
          </cell>
          <cell r="N23579">
            <v>230042</v>
          </cell>
        </row>
        <row r="23580">
          <cell r="M23580">
            <v>1</v>
          </cell>
          <cell r="N23580">
            <v>230042</v>
          </cell>
        </row>
        <row r="23581">
          <cell r="M23581">
            <v>1</v>
          </cell>
          <cell r="N23581">
            <v>230042</v>
          </cell>
        </row>
        <row r="23582">
          <cell r="M23582">
            <v>1</v>
          </cell>
          <cell r="N23582">
            <v>230096</v>
          </cell>
        </row>
        <row r="23583">
          <cell r="M23583">
            <v>1</v>
          </cell>
          <cell r="N23583">
            <v>230121</v>
          </cell>
        </row>
        <row r="23584">
          <cell r="M23584">
            <v>1</v>
          </cell>
          <cell r="N23584">
            <v>230121</v>
          </cell>
        </row>
        <row r="23585">
          <cell r="M23585">
            <v>1</v>
          </cell>
          <cell r="N23585">
            <v>230121</v>
          </cell>
        </row>
        <row r="23586">
          <cell r="M23586">
            <v>1</v>
          </cell>
          <cell r="N23586">
            <v>230121</v>
          </cell>
        </row>
        <row r="23587">
          <cell r="M23587">
            <v>1</v>
          </cell>
          <cell r="N23587">
            <v>230977</v>
          </cell>
        </row>
        <row r="23588">
          <cell r="M23588">
            <v>1</v>
          </cell>
          <cell r="N23588">
            <v>230977</v>
          </cell>
        </row>
        <row r="23589">
          <cell r="M23589">
            <v>1</v>
          </cell>
          <cell r="N23589">
            <v>230977</v>
          </cell>
        </row>
        <row r="23590">
          <cell r="M23590">
            <v>1</v>
          </cell>
          <cell r="N23590">
            <v>230977</v>
          </cell>
        </row>
        <row r="23591">
          <cell r="M23591">
            <v>1</v>
          </cell>
          <cell r="N23591">
            <v>230977</v>
          </cell>
        </row>
        <row r="23592">
          <cell r="M23592">
            <v>1</v>
          </cell>
          <cell r="N23592">
            <v>230977</v>
          </cell>
        </row>
        <row r="23593">
          <cell r="M23593">
            <v>1</v>
          </cell>
          <cell r="N23593">
            <v>230977</v>
          </cell>
        </row>
        <row r="23594">
          <cell r="M23594">
            <v>1</v>
          </cell>
          <cell r="N23594" t="str">
            <v>-</v>
          </cell>
        </row>
        <row r="23595">
          <cell r="M23595">
            <v>1</v>
          </cell>
          <cell r="N23595">
            <v>229102</v>
          </cell>
        </row>
        <row r="23596">
          <cell r="M23596">
            <v>1</v>
          </cell>
          <cell r="N23596">
            <v>229102</v>
          </cell>
        </row>
        <row r="23597">
          <cell r="M23597">
            <v>1</v>
          </cell>
          <cell r="N23597">
            <v>229102</v>
          </cell>
        </row>
        <row r="23598">
          <cell r="M23598">
            <v>2</v>
          </cell>
          <cell r="N23598">
            <v>229249</v>
          </cell>
        </row>
        <row r="23599">
          <cell r="M23599">
            <v>2</v>
          </cell>
          <cell r="N23599">
            <v>229249</v>
          </cell>
        </row>
        <row r="23600">
          <cell r="M23600">
            <v>2</v>
          </cell>
          <cell r="N23600">
            <v>229250</v>
          </cell>
        </row>
        <row r="23601">
          <cell r="M23601">
            <v>2</v>
          </cell>
          <cell r="N23601">
            <v>229250</v>
          </cell>
        </row>
        <row r="23602">
          <cell r="M23602">
            <v>2</v>
          </cell>
          <cell r="N23602">
            <v>229250</v>
          </cell>
        </row>
        <row r="23603">
          <cell r="M23603">
            <v>2</v>
          </cell>
          <cell r="N23603">
            <v>229250</v>
          </cell>
        </row>
        <row r="23604">
          <cell r="M23604">
            <v>1</v>
          </cell>
          <cell r="N23604">
            <v>229389</v>
          </cell>
        </row>
        <row r="23605">
          <cell r="M23605">
            <v>1</v>
          </cell>
          <cell r="N23605">
            <v>229389</v>
          </cell>
        </row>
        <row r="23606">
          <cell r="M23606">
            <v>1</v>
          </cell>
          <cell r="N23606">
            <v>229389</v>
          </cell>
        </row>
        <row r="23607">
          <cell r="M23607">
            <v>1</v>
          </cell>
          <cell r="N23607">
            <v>229389</v>
          </cell>
        </row>
        <row r="23608">
          <cell r="M23608">
            <v>1</v>
          </cell>
          <cell r="N23608">
            <v>229389</v>
          </cell>
        </row>
        <row r="23609">
          <cell r="M23609">
            <v>1</v>
          </cell>
          <cell r="N23609">
            <v>229389</v>
          </cell>
        </row>
        <row r="23610">
          <cell r="M23610">
            <v>1</v>
          </cell>
          <cell r="N23610">
            <v>229389</v>
          </cell>
        </row>
        <row r="23611">
          <cell r="M23611">
            <v>1</v>
          </cell>
          <cell r="N23611">
            <v>229389</v>
          </cell>
        </row>
        <row r="23612">
          <cell r="M23612">
            <v>1</v>
          </cell>
          <cell r="N23612">
            <v>229853</v>
          </cell>
        </row>
        <row r="23613">
          <cell r="M23613">
            <v>1</v>
          </cell>
          <cell r="N23613">
            <v>229853</v>
          </cell>
        </row>
        <row r="23614">
          <cell r="M23614">
            <v>1</v>
          </cell>
          <cell r="N23614">
            <v>229853</v>
          </cell>
        </row>
        <row r="23615">
          <cell r="M23615">
            <v>1</v>
          </cell>
          <cell r="N23615">
            <v>229887</v>
          </cell>
        </row>
        <row r="23616">
          <cell r="M23616">
            <v>1</v>
          </cell>
          <cell r="N23616">
            <v>229887</v>
          </cell>
        </row>
        <row r="23617">
          <cell r="M23617">
            <v>1</v>
          </cell>
          <cell r="N23617">
            <v>229950</v>
          </cell>
        </row>
        <row r="23618">
          <cell r="M23618">
            <v>1</v>
          </cell>
          <cell r="N23618">
            <v>229950</v>
          </cell>
        </row>
        <row r="23619">
          <cell r="M23619">
            <v>1</v>
          </cell>
          <cell r="N23619">
            <v>229950</v>
          </cell>
        </row>
        <row r="23620">
          <cell r="M23620">
            <v>1</v>
          </cell>
          <cell r="N23620">
            <v>230003</v>
          </cell>
        </row>
        <row r="23621">
          <cell r="M23621">
            <v>1</v>
          </cell>
          <cell r="N23621">
            <v>230003</v>
          </cell>
        </row>
        <row r="23622">
          <cell r="M23622">
            <v>1</v>
          </cell>
          <cell r="N23622">
            <v>230038</v>
          </cell>
        </row>
        <row r="23623">
          <cell r="M23623">
            <v>1</v>
          </cell>
          <cell r="N23623">
            <v>230038</v>
          </cell>
        </row>
        <row r="23624">
          <cell r="M23624">
            <v>1</v>
          </cell>
          <cell r="N23624">
            <v>230038</v>
          </cell>
        </row>
        <row r="23625">
          <cell r="M23625">
            <v>1</v>
          </cell>
          <cell r="N23625">
            <v>230038</v>
          </cell>
        </row>
        <row r="23626">
          <cell r="M23626">
            <v>1</v>
          </cell>
          <cell r="N23626">
            <v>230038</v>
          </cell>
        </row>
        <row r="23627">
          <cell r="M23627">
            <v>1</v>
          </cell>
          <cell r="N23627">
            <v>230038</v>
          </cell>
        </row>
        <row r="23628">
          <cell r="M23628">
            <v>1</v>
          </cell>
          <cell r="N23628">
            <v>230038</v>
          </cell>
        </row>
        <row r="23629">
          <cell r="M23629">
            <v>1</v>
          </cell>
          <cell r="N23629">
            <v>230038</v>
          </cell>
        </row>
        <row r="23630">
          <cell r="M23630">
            <v>1</v>
          </cell>
          <cell r="N23630">
            <v>230038</v>
          </cell>
        </row>
        <row r="23631">
          <cell r="M23631">
            <v>1</v>
          </cell>
          <cell r="N23631">
            <v>230038</v>
          </cell>
        </row>
        <row r="23632">
          <cell r="M23632">
            <v>1</v>
          </cell>
          <cell r="N23632">
            <v>230038</v>
          </cell>
        </row>
        <row r="23633">
          <cell r="M23633">
            <v>1</v>
          </cell>
          <cell r="N23633">
            <v>230038</v>
          </cell>
        </row>
        <row r="23634">
          <cell r="M23634">
            <v>1</v>
          </cell>
          <cell r="N23634">
            <v>230038</v>
          </cell>
        </row>
        <row r="23635">
          <cell r="M23635">
            <v>1</v>
          </cell>
          <cell r="N23635">
            <v>230038</v>
          </cell>
        </row>
        <row r="23636">
          <cell r="M23636">
            <v>1</v>
          </cell>
          <cell r="N23636">
            <v>230171</v>
          </cell>
        </row>
        <row r="23637">
          <cell r="M23637">
            <v>1</v>
          </cell>
          <cell r="N23637">
            <v>230171</v>
          </cell>
        </row>
        <row r="23638">
          <cell r="M23638">
            <v>1</v>
          </cell>
          <cell r="N23638">
            <v>231029</v>
          </cell>
        </row>
        <row r="23639">
          <cell r="M23639">
            <v>1</v>
          </cell>
          <cell r="N23639">
            <v>231029</v>
          </cell>
        </row>
        <row r="23640">
          <cell r="M23640">
            <v>1</v>
          </cell>
          <cell r="N23640">
            <v>231029</v>
          </cell>
        </row>
        <row r="23641">
          <cell r="M23641">
            <v>1</v>
          </cell>
          <cell r="N23641" t="str">
            <v>-</v>
          </cell>
        </row>
        <row r="23642">
          <cell r="M23642">
            <v>1</v>
          </cell>
          <cell r="N23642" t="str">
            <v>-</v>
          </cell>
        </row>
        <row r="23643">
          <cell r="M23643">
            <v>1</v>
          </cell>
          <cell r="N23643">
            <v>229037</v>
          </cell>
        </row>
        <row r="23644">
          <cell r="M23644">
            <v>1</v>
          </cell>
          <cell r="N23644">
            <v>229344</v>
          </cell>
        </row>
        <row r="23645">
          <cell r="M23645">
            <v>1</v>
          </cell>
          <cell r="N23645">
            <v>229808</v>
          </cell>
        </row>
        <row r="23646">
          <cell r="M23646">
            <v>1</v>
          </cell>
          <cell r="N23646">
            <v>229808</v>
          </cell>
        </row>
        <row r="23647">
          <cell r="M23647">
            <v>1</v>
          </cell>
          <cell r="N23647">
            <v>229808</v>
          </cell>
        </row>
        <row r="23648">
          <cell r="M23648">
            <v>1</v>
          </cell>
          <cell r="N23648">
            <v>229808</v>
          </cell>
        </row>
        <row r="23649">
          <cell r="M23649">
            <v>1</v>
          </cell>
          <cell r="N23649">
            <v>229808</v>
          </cell>
        </row>
        <row r="23650">
          <cell r="M23650">
            <v>1</v>
          </cell>
          <cell r="N23650">
            <v>229901</v>
          </cell>
        </row>
        <row r="23651">
          <cell r="M23651">
            <v>1</v>
          </cell>
          <cell r="N23651">
            <v>229901</v>
          </cell>
        </row>
        <row r="23652">
          <cell r="M23652">
            <v>1</v>
          </cell>
          <cell r="N23652">
            <v>229901</v>
          </cell>
        </row>
        <row r="23653">
          <cell r="M23653">
            <v>1</v>
          </cell>
          <cell r="N23653">
            <v>229901</v>
          </cell>
        </row>
        <row r="23654">
          <cell r="M23654">
            <v>1</v>
          </cell>
          <cell r="N23654">
            <v>229901</v>
          </cell>
        </row>
        <row r="23655">
          <cell r="M23655">
            <v>1</v>
          </cell>
          <cell r="N23655">
            <v>229901</v>
          </cell>
        </row>
        <row r="23656">
          <cell r="M23656">
            <v>1</v>
          </cell>
          <cell r="N23656">
            <v>229901</v>
          </cell>
        </row>
        <row r="23657">
          <cell r="M23657">
            <v>1</v>
          </cell>
          <cell r="N23657">
            <v>229901</v>
          </cell>
        </row>
        <row r="23658">
          <cell r="M23658">
            <v>1</v>
          </cell>
          <cell r="N23658">
            <v>229901</v>
          </cell>
        </row>
        <row r="23659">
          <cell r="M23659">
            <v>1</v>
          </cell>
          <cell r="N23659">
            <v>229901</v>
          </cell>
        </row>
        <row r="23660">
          <cell r="M23660">
            <v>1</v>
          </cell>
          <cell r="N23660">
            <v>229901</v>
          </cell>
        </row>
        <row r="23661">
          <cell r="M23661">
            <v>1</v>
          </cell>
          <cell r="N23661">
            <v>229901</v>
          </cell>
        </row>
        <row r="23662">
          <cell r="M23662">
            <v>1</v>
          </cell>
          <cell r="N23662">
            <v>229901</v>
          </cell>
        </row>
        <row r="23663">
          <cell r="M23663">
            <v>1</v>
          </cell>
          <cell r="N23663">
            <v>229901</v>
          </cell>
        </row>
        <row r="23664">
          <cell r="M23664">
            <v>1</v>
          </cell>
          <cell r="N23664">
            <v>229901</v>
          </cell>
        </row>
        <row r="23665">
          <cell r="M23665">
            <v>1</v>
          </cell>
          <cell r="N23665">
            <v>230043</v>
          </cell>
        </row>
        <row r="23666">
          <cell r="M23666">
            <v>1</v>
          </cell>
          <cell r="N23666">
            <v>230043</v>
          </cell>
        </row>
        <row r="23667">
          <cell r="M23667">
            <v>1</v>
          </cell>
          <cell r="N23667">
            <v>230043</v>
          </cell>
        </row>
        <row r="23668">
          <cell r="M23668">
            <v>1</v>
          </cell>
          <cell r="N23668">
            <v>230043</v>
          </cell>
        </row>
        <row r="23669">
          <cell r="M23669">
            <v>1</v>
          </cell>
          <cell r="N23669">
            <v>230043</v>
          </cell>
        </row>
        <row r="23670">
          <cell r="M23670">
            <v>1</v>
          </cell>
          <cell r="N23670">
            <v>230043</v>
          </cell>
        </row>
        <row r="23671">
          <cell r="M23671">
            <v>1</v>
          </cell>
          <cell r="N23671">
            <v>230043</v>
          </cell>
        </row>
        <row r="23672">
          <cell r="M23672">
            <v>1</v>
          </cell>
          <cell r="N23672">
            <v>230043</v>
          </cell>
        </row>
        <row r="23673">
          <cell r="M23673">
            <v>1</v>
          </cell>
          <cell r="N23673">
            <v>230043</v>
          </cell>
        </row>
        <row r="23674">
          <cell r="M23674">
            <v>1</v>
          </cell>
          <cell r="N23674">
            <v>230070</v>
          </cell>
        </row>
        <row r="23675">
          <cell r="M23675">
            <v>1</v>
          </cell>
          <cell r="N23675">
            <v>230070</v>
          </cell>
        </row>
        <row r="23676">
          <cell r="M23676">
            <v>1</v>
          </cell>
          <cell r="N23676">
            <v>230070</v>
          </cell>
        </row>
        <row r="23677">
          <cell r="M23677">
            <v>1</v>
          </cell>
          <cell r="N23677">
            <v>230070</v>
          </cell>
        </row>
        <row r="23678">
          <cell r="M23678">
            <v>1</v>
          </cell>
          <cell r="N23678">
            <v>230070</v>
          </cell>
        </row>
        <row r="23679">
          <cell r="M23679">
            <v>1</v>
          </cell>
          <cell r="N23679">
            <v>230124</v>
          </cell>
        </row>
        <row r="23680">
          <cell r="M23680">
            <v>1</v>
          </cell>
          <cell r="N23680">
            <v>230124</v>
          </cell>
        </row>
        <row r="23681">
          <cell r="M23681">
            <v>1</v>
          </cell>
          <cell r="N23681">
            <v>231004</v>
          </cell>
        </row>
        <row r="23682">
          <cell r="M23682">
            <v>1</v>
          </cell>
          <cell r="N23682">
            <v>231004</v>
          </cell>
        </row>
        <row r="23683">
          <cell r="M23683">
            <v>1</v>
          </cell>
          <cell r="N23683">
            <v>231004</v>
          </cell>
        </row>
        <row r="23684">
          <cell r="M23684">
            <v>1</v>
          </cell>
          <cell r="N23684" t="str">
            <v>-</v>
          </cell>
        </row>
        <row r="23685">
          <cell r="M23685">
            <v>1</v>
          </cell>
          <cell r="N23685" t="str">
            <v>-</v>
          </cell>
        </row>
        <row r="23686">
          <cell r="M23686">
            <v>1</v>
          </cell>
          <cell r="N23686">
            <v>229345</v>
          </cell>
        </row>
        <row r="23687">
          <cell r="M23687">
            <v>1</v>
          </cell>
          <cell r="N23687">
            <v>229345</v>
          </cell>
        </row>
        <row r="23688">
          <cell r="M23688">
            <v>1</v>
          </cell>
          <cell r="N23688">
            <v>229809</v>
          </cell>
        </row>
        <row r="23689">
          <cell r="M23689">
            <v>1</v>
          </cell>
          <cell r="N23689">
            <v>229875</v>
          </cell>
        </row>
        <row r="23690">
          <cell r="M23690">
            <v>1</v>
          </cell>
          <cell r="N23690">
            <v>229930</v>
          </cell>
        </row>
        <row r="23691">
          <cell r="M23691">
            <v>1</v>
          </cell>
          <cell r="N23691">
            <v>229930</v>
          </cell>
        </row>
        <row r="23692">
          <cell r="M23692">
            <v>1</v>
          </cell>
          <cell r="N23692">
            <v>229930</v>
          </cell>
        </row>
        <row r="23693">
          <cell r="M23693">
            <v>1</v>
          </cell>
          <cell r="N23693">
            <v>229930</v>
          </cell>
        </row>
        <row r="23694">
          <cell r="M23694">
            <v>1</v>
          </cell>
          <cell r="N23694">
            <v>230045</v>
          </cell>
        </row>
        <row r="23695">
          <cell r="M23695">
            <v>1</v>
          </cell>
          <cell r="N23695">
            <v>230045</v>
          </cell>
        </row>
        <row r="23696">
          <cell r="M23696">
            <v>1</v>
          </cell>
          <cell r="N23696">
            <v>230045</v>
          </cell>
        </row>
        <row r="23697">
          <cell r="M23697">
            <v>1</v>
          </cell>
          <cell r="N23697">
            <v>230045</v>
          </cell>
        </row>
        <row r="23698">
          <cell r="M23698">
            <v>1</v>
          </cell>
          <cell r="N23698">
            <v>230045</v>
          </cell>
        </row>
        <row r="23699">
          <cell r="M23699">
            <v>1</v>
          </cell>
          <cell r="N23699">
            <v>230074</v>
          </cell>
        </row>
        <row r="23700">
          <cell r="M23700">
            <v>1</v>
          </cell>
          <cell r="N23700">
            <v>230074</v>
          </cell>
        </row>
        <row r="23701">
          <cell r="M23701">
            <v>1</v>
          </cell>
          <cell r="N23701">
            <v>230074</v>
          </cell>
        </row>
        <row r="23702">
          <cell r="M23702">
            <v>1</v>
          </cell>
          <cell r="N23702">
            <v>230074</v>
          </cell>
        </row>
        <row r="23703">
          <cell r="M23703">
            <v>1</v>
          </cell>
          <cell r="N23703">
            <v>230919</v>
          </cell>
        </row>
        <row r="23704">
          <cell r="M23704">
            <v>1</v>
          </cell>
          <cell r="N23704">
            <v>230919</v>
          </cell>
        </row>
        <row r="23705">
          <cell r="M23705">
            <v>1</v>
          </cell>
          <cell r="N23705">
            <v>230919</v>
          </cell>
        </row>
        <row r="23706">
          <cell r="M23706">
            <v>1</v>
          </cell>
          <cell r="N23706">
            <v>230919</v>
          </cell>
        </row>
        <row r="23707">
          <cell r="M23707">
            <v>1</v>
          </cell>
          <cell r="N23707">
            <v>230919</v>
          </cell>
        </row>
        <row r="23708">
          <cell r="M23708">
            <v>1</v>
          </cell>
          <cell r="N23708">
            <v>230919</v>
          </cell>
        </row>
        <row r="23709">
          <cell r="M23709">
            <v>1</v>
          </cell>
          <cell r="N23709">
            <v>230919</v>
          </cell>
        </row>
        <row r="23710">
          <cell r="M23710">
            <v>1</v>
          </cell>
          <cell r="N23710">
            <v>230919</v>
          </cell>
        </row>
        <row r="23711">
          <cell r="M23711">
            <v>1</v>
          </cell>
          <cell r="N23711" t="str">
            <v>-</v>
          </cell>
        </row>
        <row r="23712">
          <cell r="M23712">
            <v>1</v>
          </cell>
          <cell r="N23712" t="str">
            <v>-</v>
          </cell>
        </row>
        <row r="23713">
          <cell r="M23713">
            <v>1</v>
          </cell>
          <cell r="N23713" t="str">
            <v>-</v>
          </cell>
        </row>
        <row r="23714">
          <cell r="M23714">
            <v>1</v>
          </cell>
          <cell r="N23714">
            <v>229346</v>
          </cell>
        </row>
        <row r="23715">
          <cell r="M23715">
            <v>1</v>
          </cell>
          <cell r="N23715">
            <v>229810</v>
          </cell>
        </row>
        <row r="23716">
          <cell r="M23716">
            <v>1</v>
          </cell>
          <cell r="N23716">
            <v>229874</v>
          </cell>
        </row>
        <row r="23717">
          <cell r="M23717">
            <v>1</v>
          </cell>
          <cell r="N23717">
            <v>229902</v>
          </cell>
        </row>
        <row r="23718">
          <cell r="M23718">
            <v>1</v>
          </cell>
          <cell r="N23718">
            <v>229902</v>
          </cell>
        </row>
        <row r="23719">
          <cell r="M23719">
            <v>1</v>
          </cell>
          <cell r="N23719">
            <v>229902</v>
          </cell>
        </row>
        <row r="23720">
          <cell r="M23720">
            <v>1</v>
          </cell>
          <cell r="N23720">
            <v>229902</v>
          </cell>
        </row>
        <row r="23721">
          <cell r="M23721">
            <v>1</v>
          </cell>
          <cell r="N23721">
            <v>229902</v>
          </cell>
        </row>
        <row r="23722">
          <cell r="M23722">
            <v>1</v>
          </cell>
          <cell r="N23722">
            <v>229902</v>
          </cell>
        </row>
        <row r="23723">
          <cell r="M23723">
            <v>1</v>
          </cell>
          <cell r="N23723">
            <v>229902</v>
          </cell>
        </row>
        <row r="23724">
          <cell r="M23724">
            <v>1</v>
          </cell>
          <cell r="N23724">
            <v>229902</v>
          </cell>
        </row>
        <row r="23725">
          <cell r="M23725">
            <v>1</v>
          </cell>
          <cell r="N23725">
            <v>229902</v>
          </cell>
        </row>
        <row r="23726">
          <cell r="M23726">
            <v>1</v>
          </cell>
          <cell r="N23726">
            <v>229902</v>
          </cell>
        </row>
        <row r="23727">
          <cell r="M23727">
            <v>1</v>
          </cell>
          <cell r="N23727">
            <v>229902</v>
          </cell>
        </row>
        <row r="23728">
          <cell r="M23728">
            <v>1</v>
          </cell>
          <cell r="N23728">
            <v>229929</v>
          </cell>
        </row>
        <row r="23729">
          <cell r="M23729">
            <v>1</v>
          </cell>
          <cell r="N23729">
            <v>229986</v>
          </cell>
        </row>
        <row r="23730">
          <cell r="M23730">
            <v>1</v>
          </cell>
          <cell r="N23730">
            <v>230126</v>
          </cell>
        </row>
        <row r="23731">
          <cell r="M23731">
            <v>1</v>
          </cell>
          <cell r="N23731">
            <v>230916</v>
          </cell>
        </row>
        <row r="23732">
          <cell r="M23732">
            <v>1</v>
          </cell>
          <cell r="N23732">
            <v>230925</v>
          </cell>
        </row>
        <row r="23733">
          <cell r="M23733">
            <v>1</v>
          </cell>
          <cell r="N23733">
            <v>230925</v>
          </cell>
        </row>
        <row r="23734">
          <cell r="M23734">
            <v>1</v>
          </cell>
          <cell r="N23734">
            <v>230925</v>
          </cell>
        </row>
        <row r="23735">
          <cell r="M23735">
            <v>1</v>
          </cell>
          <cell r="N23735">
            <v>231005</v>
          </cell>
        </row>
        <row r="23736">
          <cell r="M23736">
            <v>1</v>
          </cell>
          <cell r="N23736" t="str">
            <v>-</v>
          </cell>
        </row>
        <row r="23737">
          <cell r="M23737">
            <v>1</v>
          </cell>
          <cell r="N23737" t="str">
            <v>-</v>
          </cell>
        </row>
        <row r="23738">
          <cell r="M23738">
            <v>1</v>
          </cell>
          <cell r="N23738">
            <v>230923</v>
          </cell>
        </row>
        <row r="23739">
          <cell r="M23739">
            <v>1</v>
          </cell>
          <cell r="N23739">
            <v>230923</v>
          </cell>
        </row>
        <row r="23740">
          <cell r="M23740">
            <v>1</v>
          </cell>
          <cell r="N23740">
            <v>230923</v>
          </cell>
        </row>
        <row r="23741">
          <cell r="M23741">
            <v>1</v>
          </cell>
          <cell r="N23741">
            <v>230923</v>
          </cell>
        </row>
        <row r="23742">
          <cell r="M23742">
            <v>1</v>
          </cell>
          <cell r="N23742">
            <v>230923</v>
          </cell>
        </row>
        <row r="23743">
          <cell r="M23743">
            <v>1</v>
          </cell>
          <cell r="N23743">
            <v>230923</v>
          </cell>
        </row>
        <row r="23744">
          <cell r="M23744">
            <v>1</v>
          </cell>
          <cell r="N23744">
            <v>230923</v>
          </cell>
        </row>
        <row r="23745">
          <cell r="M23745">
            <v>1</v>
          </cell>
          <cell r="N23745">
            <v>230923</v>
          </cell>
        </row>
        <row r="23746">
          <cell r="M23746">
            <v>1</v>
          </cell>
          <cell r="N23746">
            <v>230923</v>
          </cell>
        </row>
        <row r="23747">
          <cell r="M23747" t="str">
            <v>-</v>
          </cell>
          <cell r="N23747" t="str">
            <v>-</v>
          </cell>
        </row>
        <row r="23748">
          <cell r="M23748">
            <v>1</v>
          </cell>
          <cell r="N23748">
            <v>229046</v>
          </cell>
        </row>
        <row r="23749">
          <cell r="M23749">
            <v>1</v>
          </cell>
          <cell r="N23749">
            <v>229347</v>
          </cell>
        </row>
        <row r="23750">
          <cell r="M23750">
            <v>1</v>
          </cell>
          <cell r="N23750">
            <v>229347</v>
          </cell>
        </row>
        <row r="23751">
          <cell r="M23751">
            <v>1</v>
          </cell>
          <cell r="N23751">
            <v>229347</v>
          </cell>
        </row>
        <row r="23752">
          <cell r="M23752">
            <v>1</v>
          </cell>
          <cell r="N23752">
            <v>229347</v>
          </cell>
        </row>
        <row r="23753">
          <cell r="M23753">
            <v>1</v>
          </cell>
          <cell r="N23753">
            <v>229347</v>
          </cell>
        </row>
        <row r="23754">
          <cell r="M23754">
            <v>1</v>
          </cell>
          <cell r="N23754">
            <v>229347</v>
          </cell>
        </row>
        <row r="23755">
          <cell r="M23755">
            <v>1</v>
          </cell>
          <cell r="N23755">
            <v>229811</v>
          </cell>
        </row>
        <row r="23756">
          <cell r="M23756">
            <v>1</v>
          </cell>
          <cell r="N23756">
            <v>229811</v>
          </cell>
        </row>
        <row r="23757">
          <cell r="M23757">
            <v>1</v>
          </cell>
          <cell r="N23757">
            <v>229811</v>
          </cell>
        </row>
        <row r="23758">
          <cell r="M23758">
            <v>1</v>
          </cell>
          <cell r="N23758">
            <v>229811</v>
          </cell>
        </row>
        <row r="23759">
          <cell r="M23759">
            <v>1</v>
          </cell>
          <cell r="N23759">
            <v>229811</v>
          </cell>
        </row>
        <row r="23760">
          <cell r="M23760">
            <v>1</v>
          </cell>
          <cell r="N23760">
            <v>229811</v>
          </cell>
        </row>
        <row r="23761">
          <cell r="M23761">
            <v>1</v>
          </cell>
          <cell r="N23761">
            <v>229904</v>
          </cell>
        </row>
        <row r="23762">
          <cell r="M23762">
            <v>1</v>
          </cell>
          <cell r="N23762">
            <v>229904</v>
          </cell>
        </row>
        <row r="23763">
          <cell r="M23763">
            <v>1</v>
          </cell>
          <cell r="N23763">
            <v>229904</v>
          </cell>
        </row>
        <row r="23764">
          <cell r="M23764">
            <v>1</v>
          </cell>
          <cell r="N23764">
            <v>229904</v>
          </cell>
        </row>
        <row r="23765">
          <cell r="M23765">
            <v>1</v>
          </cell>
          <cell r="N23765">
            <v>229904</v>
          </cell>
        </row>
        <row r="23766">
          <cell r="M23766">
            <v>1</v>
          </cell>
          <cell r="N23766">
            <v>229904</v>
          </cell>
        </row>
        <row r="23767">
          <cell r="M23767">
            <v>1</v>
          </cell>
          <cell r="N23767">
            <v>229904</v>
          </cell>
        </row>
        <row r="23768">
          <cell r="M23768">
            <v>1</v>
          </cell>
          <cell r="N23768">
            <v>229988</v>
          </cell>
        </row>
        <row r="23769">
          <cell r="M23769">
            <v>1</v>
          </cell>
          <cell r="N23769">
            <v>230044</v>
          </cell>
        </row>
        <row r="23770">
          <cell r="M23770">
            <v>1</v>
          </cell>
          <cell r="N23770">
            <v>230044</v>
          </cell>
        </row>
        <row r="23771">
          <cell r="M23771">
            <v>1</v>
          </cell>
          <cell r="N23771">
            <v>230044</v>
          </cell>
        </row>
        <row r="23772">
          <cell r="M23772">
            <v>1</v>
          </cell>
          <cell r="N23772">
            <v>230981</v>
          </cell>
        </row>
        <row r="23773">
          <cell r="M23773">
            <v>1</v>
          </cell>
          <cell r="N23773">
            <v>230981</v>
          </cell>
        </row>
        <row r="23774">
          <cell r="M23774">
            <v>1</v>
          </cell>
          <cell r="N23774">
            <v>230981</v>
          </cell>
        </row>
        <row r="23775">
          <cell r="M23775">
            <v>1</v>
          </cell>
          <cell r="N23775">
            <v>230981</v>
          </cell>
        </row>
        <row r="23776">
          <cell r="M23776">
            <v>1</v>
          </cell>
          <cell r="N23776">
            <v>230981</v>
          </cell>
        </row>
        <row r="23777">
          <cell r="M23777">
            <v>1</v>
          </cell>
          <cell r="N23777" t="str">
            <v>-</v>
          </cell>
        </row>
        <row r="23778">
          <cell r="M23778">
            <v>1</v>
          </cell>
          <cell r="N23778" t="str">
            <v>-</v>
          </cell>
        </row>
        <row r="23779">
          <cell r="M23779">
            <v>1</v>
          </cell>
          <cell r="N23779" t="str">
            <v>-</v>
          </cell>
        </row>
        <row r="23780">
          <cell r="M23780">
            <v>1</v>
          </cell>
          <cell r="N23780">
            <v>229062</v>
          </cell>
        </row>
        <row r="23781">
          <cell r="M23781">
            <v>1</v>
          </cell>
          <cell r="N23781">
            <v>229062</v>
          </cell>
        </row>
        <row r="23782">
          <cell r="M23782">
            <v>1</v>
          </cell>
          <cell r="N23782">
            <v>229357</v>
          </cell>
        </row>
        <row r="23783">
          <cell r="M23783">
            <v>1</v>
          </cell>
          <cell r="N23783">
            <v>229357</v>
          </cell>
        </row>
        <row r="23784">
          <cell r="M23784">
            <v>1</v>
          </cell>
          <cell r="N23784">
            <v>229357</v>
          </cell>
        </row>
        <row r="23785">
          <cell r="M23785">
            <v>1</v>
          </cell>
          <cell r="N23785">
            <v>229357</v>
          </cell>
        </row>
        <row r="23786">
          <cell r="M23786">
            <v>1</v>
          </cell>
          <cell r="N23786">
            <v>229821</v>
          </cell>
        </row>
        <row r="23787">
          <cell r="M23787">
            <v>1</v>
          </cell>
          <cell r="N23787">
            <v>229821</v>
          </cell>
        </row>
        <row r="23788">
          <cell r="M23788">
            <v>1</v>
          </cell>
          <cell r="N23788">
            <v>229821</v>
          </cell>
        </row>
        <row r="23789">
          <cell r="M23789">
            <v>1</v>
          </cell>
          <cell r="N23789">
            <v>229821</v>
          </cell>
        </row>
        <row r="23790">
          <cell r="M23790">
            <v>1</v>
          </cell>
          <cell r="N23790">
            <v>229821</v>
          </cell>
        </row>
        <row r="23791">
          <cell r="M23791">
            <v>1</v>
          </cell>
          <cell r="N23791">
            <v>229821</v>
          </cell>
        </row>
        <row r="23792">
          <cell r="M23792">
            <v>1</v>
          </cell>
          <cell r="N23792">
            <v>229821</v>
          </cell>
        </row>
        <row r="23793">
          <cell r="M23793">
            <v>1</v>
          </cell>
          <cell r="N23793">
            <v>229821</v>
          </cell>
        </row>
        <row r="23794">
          <cell r="M23794">
            <v>1</v>
          </cell>
          <cell r="N23794">
            <v>229821</v>
          </cell>
        </row>
        <row r="23795">
          <cell r="M23795">
            <v>1</v>
          </cell>
          <cell r="N23795">
            <v>230988</v>
          </cell>
        </row>
        <row r="23796">
          <cell r="M23796">
            <v>1</v>
          </cell>
          <cell r="N23796">
            <v>230988</v>
          </cell>
        </row>
        <row r="23797">
          <cell r="M23797">
            <v>1</v>
          </cell>
          <cell r="N23797">
            <v>230988</v>
          </cell>
        </row>
        <row r="23798">
          <cell r="M23798">
            <v>1</v>
          </cell>
          <cell r="N23798" t="str">
            <v>-</v>
          </cell>
        </row>
        <row r="23799">
          <cell r="M23799">
            <v>1</v>
          </cell>
          <cell r="N23799" t="str">
            <v>-</v>
          </cell>
        </row>
        <row r="23800">
          <cell r="M23800">
            <v>1</v>
          </cell>
          <cell r="N23800">
            <v>229063</v>
          </cell>
        </row>
        <row r="23801">
          <cell r="M23801">
            <v>2</v>
          </cell>
          <cell r="N23801">
            <v>229238</v>
          </cell>
        </row>
        <row r="23802">
          <cell r="M23802">
            <v>1</v>
          </cell>
          <cell r="N23802">
            <v>229358</v>
          </cell>
        </row>
        <row r="23803">
          <cell r="M23803">
            <v>1</v>
          </cell>
          <cell r="N23803">
            <v>229358</v>
          </cell>
        </row>
        <row r="23804">
          <cell r="M23804">
            <v>1</v>
          </cell>
          <cell r="N23804">
            <v>229358</v>
          </cell>
        </row>
        <row r="23805">
          <cell r="M23805">
            <v>1</v>
          </cell>
          <cell r="N23805">
            <v>229822</v>
          </cell>
        </row>
        <row r="23806">
          <cell r="M23806">
            <v>1</v>
          </cell>
          <cell r="N23806">
            <v>229822</v>
          </cell>
        </row>
        <row r="23807">
          <cell r="M23807">
            <v>1</v>
          </cell>
          <cell r="N23807">
            <v>229822</v>
          </cell>
        </row>
        <row r="23808">
          <cell r="M23808">
            <v>1</v>
          </cell>
          <cell r="N23808">
            <v>229822</v>
          </cell>
        </row>
        <row r="23809">
          <cell r="M23809">
            <v>1</v>
          </cell>
          <cell r="N23809">
            <v>229822</v>
          </cell>
        </row>
        <row r="23810">
          <cell r="M23810">
            <v>1</v>
          </cell>
          <cell r="N23810">
            <v>229822</v>
          </cell>
        </row>
        <row r="23811">
          <cell r="M23811">
            <v>1</v>
          </cell>
          <cell r="N23811">
            <v>229946</v>
          </cell>
        </row>
        <row r="23812">
          <cell r="M23812">
            <v>1</v>
          </cell>
          <cell r="N23812">
            <v>229946</v>
          </cell>
        </row>
        <row r="23813">
          <cell r="M23813">
            <v>1</v>
          </cell>
          <cell r="N23813">
            <v>229946</v>
          </cell>
        </row>
        <row r="23814">
          <cell r="M23814">
            <v>1</v>
          </cell>
          <cell r="N23814">
            <v>230050</v>
          </cell>
        </row>
        <row r="23815">
          <cell r="M23815">
            <v>1</v>
          </cell>
          <cell r="N23815">
            <v>230050</v>
          </cell>
        </row>
        <row r="23816">
          <cell r="M23816">
            <v>1</v>
          </cell>
          <cell r="N23816">
            <v>230090</v>
          </cell>
        </row>
        <row r="23817">
          <cell r="M23817">
            <v>1</v>
          </cell>
          <cell r="N23817">
            <v>230090</v>
          </cell>
        </row>
        <row r="23818">
          <cell r="M23818">
            <v>1</v>
          </cell>
          <cell r="N23818">
            <v>230090</v>
          </cell>
        </row>
        <row r="23819">
          <cell r="M23819">
            <v>1</v>
          </cell>
          <cell r="N23819">
            <v>230139</v>
          </cell>
        </row>
        <row r="23820">
          <cell r="M23820">
            <v>1</v>
          </cell>
          <cell r="N23820">
            <v>230989</v>
          </cell>
        </row>
        <row r="23821">
          <cell r="M23821">
            <v>1</v>
          </cell>
          <cell r="N23821">
            <v>230989</v>
          </cell>
        </row>
        <row r="23822">
          <cell r="M23822">
            <v>1</v>
          </cell>
          <cell r="N23822">
            <v>230989</v>
          </cell>
        </row>
        <row r="23823">
          <cell r="M23823">
            <v>1</v>
          </cell>
          <cell r="N23823">
            <v>229064</v>
          </cell>
        </row>
        <row r="23824">
          <cell r="M23824">
            <v>1</v>
          </cell>
          <cell r="N23824">
            <v>229064</v>
          </cell>
        </row>
        <row r="23825">
          <cell r="M23825">
            <v>2</v>
          </cell>
          <cell r="N23825">
            <v>229239</v>
          </cell>
        </row>
        <row r="23826">
          <cell r="M23826">
            <v>2</v>
          </cell>
          <cell r="N23826">
            <v>229239</v>
          </cell>
        </row>
        <row r="23827">
          <cell r="M23827">
            <v>1</v>
          </cell>
          <cell r="N23827">
            <v>229359</v>
          </cell>
        </row>
        <row r="23828">
          <cell r="M23828">
            <v>1</v>
          </cell>
          <cell r="N23828">
            <v>229359</v>
          </cell>
        </row>
        <row r="23829">
          <cell r="M23829">
            <v>1</v>
          </cell>
          <cell r="N23829">
            <v>229359</v>
          </cell>
        </row>
        <row r="23830">
          <cell r="M23830">
            <v>1</v>
          </cell>
          <cell r="N23830">
            <v>229823</v>
          </cell>
        </row>
        <row r="23831">
          <cell r="M23831">
            <v>1</v>
          </cell>
          <cell r="N23831">
            <v>229823</v>
          </cell>
        </row>
        <row r="23832">
          <cell r="M23832">
            <v>1</v>
          </cell>
          <cell r="N23832">
            <v>229823</v>
          </cell>
        </row>
        <row r="23833">
          <cell r="M23833">
            <v>1</v>
          </cell>
          <cell r="N23833">
            <v>229823</v>
          </cell>
        </row>
        <row r="23834">
          <cell r="M23834">
            <v>1</v>
          </cell>
          <cell r="N23834">
            <v>229823</v>
          </cell>
        </row>
        <row r="23835">
          <cell r="M23835">
            <v>1</v>
          </cell>
          <cell r="N23835">
            <v>229823</v>
          </cell>
        </row>
        <row r="23836">
          <cell r="M23836">
            <v>1</v>
          </cell>
          <cell r="N23836">
            <v>230024</v>
          </cell>
        </row>
        <row r="23837">
          <cell r="M23837">
            <v>1</v>
          </cell>
          <cell r="N23837">
            <v>230024</v>
          </cell>
        </row>
        <row r="23838">
          <cell r="M23838">
            <v>1</v>
          </cell>
          <cell r="N23838">
            <v>230024</v>
          </cell>
        </row>
        <row r="23839">
          <cell r="M23839">
            <v>1</v>
          </cell>
          <cell r="N23839">
            <v>230024</v>
          </cell>
        </row>
        <row r="23840">
          <cell r="M23840">
            <v>1</v>
          </cell>
          <cell r="N23840">
            <v>230024</v>
          </cell>
        </row>
        <row r="23841">
          <cell r="M23841">
            <v>1</v>
          </cell>
          <cell r="N23841">
            <v>230024</v>
          </cell>
        </row>
        <row r="23842">
          <cell r="M23842">
            <v>1</v>
          </cell>
          <cell r="N23842">
            <v>230024</v>
          </cell>
        </row>
        <row r="23843">
          <cell r="M23843">
            <v>1</v>
          </cell>
          <cell r="N23843">
            <v>230024</v>
          </cell>
        </row>
        <row r="23844">
          <cell r="M23844">
            <v>1</v>
          </cell>
          <cell r="N23844">
            <v>230024</v>
          </cell>
        </row>
        <row r="23845">
          <cell r="M23845">
            <v>1</v>
          </cell>
          <cell r="N23845">
            <v>230024</v>
          </cell>
        </row>
        <row r="23846">
          <cell r="M23846">
            <v>1</v>
          </cell>
          <cell r="N23846">
            <v>230087</v>
          </cell>
        </row>
        <row r="23847">
          <cell r="M23847">
            <v>1</v>
          </cell>
          <cell r="N23847">
            <v>230087</v>
          </cell>
        </row>
        <row r="23848">
          <cell r="M23848">
            <v>1</v>
          </cell>
          <cell r="N23848">
            <v>230087</v>
          </cell>
        </row>
        <row r="23849">
          <cell r="M23849">
            <v>1</v>
          </cell>
          <cell r="N23849">
            <v>230087</v>
          </cell>
        </row>
        <row r="23850">
          <cell r="M23850">
            <v>1</v>
          </cell>
          <cell r="N23850">
            <v>230990</v>
          </cell>
        </row>
        <row r="23851">
          <cell r="M23851">
            <v>1</v>
          </cell>
          <cell r="N23851">
            <v>230990</v>
          </cell>
        </row>
        <row r="23852">
          <cell r="M23852">
            <v>1</v>
          </cell>
          <cell r="N23852" t="str">
            <v>-</v>
          </cell>
        </row>
        <row r="23853">
          <cell r="M23853">
            <v>1</v>
          </cell>
          <cell r="N23853" t="str">
            <v>-</v>
          </cell>
        </row>
        <row r="23854">
          <cell r="M23854">
            <v>1</v>
          </cell>
          <cell r="N23854" t="str">
            <v>-</v>
          </cell>
        </row>
        <row r="23855">
          <cell r="M23855">
            <v>1</v>
          </cell>
          <cell r="N23855" t="str">
            <v>-</v>
          </cell>
        </row>
        <row r="23856">
          <cell r="M23856">
            <v>1</v>
          </cell>
          <cell r="N23856">
            <v>229065</v>
          </cell>
        </row>
        <row r="23857">
          <cell r="M23857">
            <v>1</v>
          </cell>
          <cell r="N23857">
            <v>229065</v>
          </cell>
        </row>
        <row r="23858">
          <cell r="M23858">
            <v>1</v>
          </cell>
          <cell r="N23858">
            <v>229124</v>
          </cell>
        </row>
        <row r="23859">
          <cell r="M23859">
            <v>1</v>
          </cell>
          <cell r="N23859">
            <v>229124</v>
          </cell>
        </row>
        <row r="23860">
          <cell r="M23860">
            <v>1</v>
          </cell>
          <cell r="N23860">
            <v>229124</v>
          </cell>
        </row>
        <row r="23861">
          <cell r="M23861">
            <v>1</v>
          </cell>
          <cell r="N23861">
            <v>229124</v>
          </cell>
        </row>
        <row r="23862">
          <cell r="M23862">
            <v>2</v>
          </cell>
          <cell r="N23862">
            <v>229142</v>
          </cell>
        </row>
        <row r="23863">
          <cell r="M23863">
            <v>2</v>
          </cell>
          <cell r="N23863">
            <v>229142</v>
          </cell>
        </row>
        <row r="23864">
          <cell r="M23864">
            <v>2</v>
          </cell>
          <cell r="N23864">
            <v>229143</v>
          </cell>
        </row>
        <row r="23865">
          <cell r="M23865">
            <v>2</v>
          </cell>
          <cell r="N23865">
            <v>229143</v>
          </cell>
        </row>
        <row r="23866">
          <cell r="M23866">
            <v>1</v>
          </cell>
          <cell r="N23866">
            <v>229202</v>
          </cell>
        </row>
        <row r="23867">
          <cell r="M23867">
            <v>1</v>
          </cell>
          <cell r="N23867">
            <v>229202</v>
          </cell>
        </row>
        <row r="23868">
          <cell r="M23868">
            <v>1</v>
          </cell>
          <cell r="N23868">
            <v>229202</v>
          </cell>
        </row>
        <row r="23869">
          <cell r="M23869">
            <v>1</v>
          </cell>
          <cell r="N23869">
            <v>229360</v>
          </cell>
        </row>
        <row r="23870">
          <cell r="M23870">
            <v>1</v>
          </cell>
          <cell r="N23870">
            <v>229360</v>
          </cell>
        </row>
        <row r="23871">
          <cell r="M23871">
            <v>1</v>
          </cell>
          <cell r="N23871">
            <v>229360</v>
          </cell>
        </row>
        <row r="23872">
          <cell r="M23872">
            <v>1</v>
          </cell>
          <cell r="N23872">
            <v>229360</v>
          </cell>
        </row>
        <row r="23873">
          <cell r="M23873">
            <v>1</v>
          </cell>
          <cell r="N23873">
            <v>229360</v>
          </cell>
        </row>
        <row r="23874">
          <cell r="M23874">
            <v>1</v>
          </cell>
          <cell r="N23874">
            <v>229824</v>
          </cell>
        </row>
        <row r="23875">
          <cell r="M23875">
            <v>1</v>
          </cell>
          <cell r="N23875">
            <v>229824</v>
          </cell>
        </row>
        <row r="23876">
          <cell r="M23876">
            <v>1</v>
          </cell>
          <cell r="N23876">
            <v>229824</v>
          </cell>
        </row>
        <row r="23877">
          <cell r="M23877">
            <v>1</v>
          </cell>
          <cell r="N23877">
            <v>229824</v>
          </cell>
        </row>
        <row r="23878">
          <cell r="M23878">
            <v>1</v>
          </cell>
          <cell r="N23878">
            <v>229824</v>
          </cell>
        </row>
        <row r="23879">
          <cell r="M23879">
            <v>1</v>
          </cell>
          <cell r="N23879">
            <v>229824</v>
          </cell>
        </row>
        <row r="23880">
          <cell r="M23880">
            <v>1</v>
          </cell>
          <cell r="N23880">
            <v>229944</v>
          </cell>
        </row>
        <row r="23881">
          <cell r="M23881">
            <v>1</v>
          </cell>
          <cell r="N23881">
            <v>230025</v>
          </cell>
        </row>
        <row r="23882">
          <cell r="M23882">
            <v>1</v>
          </cell>
          <cell r="N23882">
            <v>230088</v>
          </cell>
        </row>
        <row r="23883">
          <cell r="M23883">
            <v>1</v>
          </cell>
          <cell r="N23883">
            <v>230991</v>
          </cell>
        </row>
        <row r="23884">
          <cell r="M23884">
            <v>1</v>
          </cell>
          <cell r="N23884">
            <v>230991</v>
          </cell>
        </row>
        <row r="23885">
          <cell r="M23885">
            <v>1</v>
          </cell>
          <cell r="N23885">
            <v>230991</v>
          </cell>
        </row>
        <row r="23886">
          <cell r="M23886">
            <v>1</v>
          </cell>
          <cell r="N23886">
            <v>230991</v>
          </cell>
        </row>
        <row r="23887">
          <cell r="M23887">
            <v>1</v>
          </cell>
          <cell r="N23887" t="str">
            <v>-</v>
          </cell>
        </row>
        <row r="23888">
          <cell r="M23888">
            <v>1</v>
          </cell>
          <cell r="N23888" t="str">
            <v>-</v>
          </cell>
        </row>
        <row r="23889">
          <cell r="M23889">
            <v>1</v>
          </cell>
          <cell r="N23889">
            <v>232881</v>
          </cell>
        </row>
        <row r="23890">
          <cell r="M23890">
            <v>1</v>
          </cell>
          <cell r="N23890">
            <v>232881</v>
          </cell>
        </row>
        <row r="23891">
          <cell r="M23891">
            <v>1</v>
          </cell>
          <cell r="N23891">
            <v>232881</v>
          </cell>
        </row>
        <row r="23892">
          <cell r="M23892">
            <v>1</v>
          </cell>
          <cell r="N23892">
            <v>232881</v>
          </cell>
        </row>
        <row r="23893">
          <cell r="M23893">
            <v>1</v>
          </cell>
          <cell r="N23893">
            <v>232881</v>
          </cell>
        </row>
        <row r="23894">
          <cell r="M23894">
            <v>1</v>
          </cell>
          <cell r="N23894">
            <v>232881</v>
          </cell>
        </row>
        <row r="23895">
          <cell r="M23895">
            <v>1</v>
          </cell>
          <cell r="N23895">
            <v>232882</v>
          </cell>
        </row>
        <row r="23896">
          <cell r="M23896">
            <v>1</v>
          </cell>
          <cell r="N23896">
            <v>232882</v>
          </cell>
        </row>
        <row r="23897">
          <cell r="M23897">
            <v>1</v>
          </cell>
          <cell r="N23897">
            <v>232882</v>
          </cell>
        </row>
        <row r="23898">
          <cell r="M23898">
            <v>1</v>
          </cell>
          <cell r="N23898">
            <v>232882</v>
          </cell>
        </row>
        <row r="23899">
          <cell r="M23899">
            <v>1</v>
          </cell>
          <cell r="N23899">
            <v>232887</v>
          </cell>
        </row>
        <row r="23900">
          <cell r="M23900">
            <v>1</v>
          </cell>
          <cell r="N23900">
            <v>232887</v>
          </cell>
        </row>
        <row r="23901">
          <cell r="M23901">
            <v>1</v>
          </cell>
          <cell r="N23901">
            <v>232887</v>
          </cell>
        </row>
        <row r="23902">
          <cell r="M23902">
            <v>1</v>
          </cell>
          <cell r="N23902">
            <v>232887</v>
          </cell>
        </row>
        <row r="23903">
          <cell r="M23903">
            <v>1</v>
          </cell>
          <cell r="N23903">
            <v>232887</v>
          </cell>
        </row>
        <row r="23904">
          <cell r="M23904">
            <v>1</v>
          </cell>
          <cell r="N23904">
            <v>232887</v>
          </cell>
        </row>
        <row r="23905">
          <cell r="M23905">
            <v>1</v>
          </cell>
          <cell r="N23905">
            <v>232887</v>
          </cell>
        </row>
        <row r="23906">
          <cell r="M23906">
            <v>1</v>
          </cell>
          <cell r="N23906">
            <v>232893</v>
          </cell>
        </row>
        <row r="23907">
          <cell r="M23907">
            <v>1</v>
          </cell>
          <cell r="N23907">
            <v>232895</v>
          </cell>
        </row>
        <row r="23908">
          <cell r="M23908">
            <v>1</v>
          </cell>
          <cell r="N23908">
            <v>232895</v>
          </cell>
        </row>
        <row r="23909">
          <cell r="M23909">
            <v>1</v>
          </cell>
          <cell r="N23909">
            <v>232895</v>
          </cell>
        </row>
        <row r="23910">
          <cell r="M23910">
            <v>1</v>
          </cell>
          <cell r="N23910">
            <v>232897</v>
          </cell>
        </row>
        <row r="23911">
          <cell r="M23911">
            <v>1</v>
          </cell>
          <cell r="N23911">
            <v>232897</v>
          </cell>
        </row>
        <row r="23912">
          <cell r="M23912">
            <v>1</v>
          </cell>
          <cell r="N23912">
            <v>232897</v>
          </cell>
        </row>
        <row r="23913">
          <cell r="M23913">
            <v>1</v>
          </cell>
          <cell r="N23913">
            <v>232897</v>
          </cell>
        </row>
        <row r="23914">
          <cell r="M23914">
            <v>1</v>
          </cell>
          <cell r="N23914">
            <v>232912</v>
          </cell>
        </row>
        <row r="23915">
          <cell r="M23915">
            <v>1</v>
          </cell>
          <cell r="N23915">
            <v>232912</v>
          </cell>
        </row>
        <row r="23916">
          <cell r="M23916">
            <v>1</v>
          </cell>
          <cell r="N23916">
            <v>232917</v>
          </cell>
        </row>
        <row r="23917">
          <cell r="M23917">
            <v>1</v>
          </cell>
          <cell r="N23917">
            <v>232921</v>
          </cell>
        </row>
        <row r="23918">
          <cell r="M23918" t="str">
            <v>-</v>
          </cell>
          <cell r="N23918" t="str">
            <v>-</v>
          </cell>
        </row>
        <row r="23919">
          <cell r="M23919">
            <v>1</v>
          </cell>
          <cell r="N23919">
            <v>229067</v>
          </cell>
        </row>
        <row r="23920">
          <cell r="M23920">
            <v>1</v>
          </cell>
          <cell r="N23920">
            <v>229067</v>
          </cell>
        </row>
        <row r="23921">
          <cell r="M23921">
            <v>1</v>
          </cell>
          <cell r="N23921">
            <v>229067</v>
          </cell>
        </row>
        <row r="23922">
          <cell r="M23922">
            <v>1</v>
          </cell>
          <cell r="N23922">
            <v>229361</v>
          </cell>
        </row>
        <row r="23923">
          <cell r="M23923">
            <v>1</v>
          </cell>
          <cell r="N23923">
            <v>229361</v>
          </cell>
        </row>
        <row r="23924">
          <cell r="M23924">
            <v>1</v>
          </cell>
          <cell r="N23924">
            <v>229361</v>
          </cell>
        </row>
        <row r="23925">
          <cell r="M23925">
            <v>1</v>
          </cell>
          <cell r="N23925">
            <v>229825</v>
          </cell>
        </row>
        <row r="23926">
          <cell r="M23926">
            <v>1</v>
          </cell>
          <cell r="N23926">
            <v>229825</v>
          </cell>
        </row>
        <row r="23927">
          <cell r="M23927">
            <v>1</v>
          </cell>
          <cell r="N23927">
            <v>229825</v>
          </cell>
        </row>
        <row r="23928">
          <cell r="M23928">
            <v>1</v>
          </cell>
          <cell r="N23928">
            <v>229945</v>
          </cell>
        </row>
        <row r="23929">
          <cell r="M23929">
            <v>1</v>
          </cell>
          <cell r="N23929">
            <v>229945</v>
          </cell>
        </row>
        <row r="23930">
          <cell r="M23930">
            <v>1</v>
          </cell>
          <cell r="N23930">
            <v>230089</v>
          </cell>
        </row>
        <row r="23931">
          <cell r="M23931">
            <v>1</v>
          </cell>
          <cell r="N23931">
            <v>230143</v>
          </cell>
        </row>
        <row r="23932">
          <cell r="M23932">
            <v>1</v>
          </cell>
          <cell r="N23932">
            <v>230143</v>
          </cell>
        </row>
        <row r="23933">
          <cell r="M23933">
            <v>1</v>
          </cell>
          <cell r="N23933">
            <v>230992</v>
          </cell>
        </row>
        <row r="23934">
          <cell r="M23934">
            <v>1</v>
          </cell>
          <cell r="N23934">
            <v>230992</v>
          </cell>
        </row>
        <row r="23935">
          <cell r="M23935">
            <v>1</v>
          </cell>
          <cell r="N23935">
            <v>230992</v>
          </cell>
        </row>
        <row r="23936">
          <cell r="M23936">
            <v>1</v>
          </cell>
          <cell r="N23936">
            <v>230992</v>
          </cell>
        </row>
        <row r="23937">
          <cell r="M23937">
            <v>1</v>
          </cell>
          <cell r="N23937" t="str">
            <v>-</v>
          </cell>
        </row>
        <row r="23938">
          <cell r="M23938">
            <v>1</v>
          </cell>
          <cell r="N23938" t="str">
            <v>-</v>
          </cell>
        </row>
        <row r="23939">
          <cell r="M23939">
            <v>1</v>
          </cell>
          <cell r="N23939" t="str">
            <v>-</v>
          </cell>
        </row>
        <row r="23940">
          <cell r="M23940">
            <v>1</v>
          </cell>
          <cell r="N23940" t="str">
            <v>-</v>
          </cell>
        </row>
        <row r="23941">
          <cell r="M23941">
            <v>1</v>
          </cell>
          <cell r="N23941" t="str">
            <v>-</v>
          </cell>
        </row>
        <row r="23942">
          <cell r="M23942">
            <v>1</v>
          </cell>
          <cell r="N23942" t="str">
            <v>-</v>
          </cell>
        </row>
        <row r="23943">
          <cell r="M23943">
            <v>1</v>
          </cell>
          <cell r="N23943" t="str">
            <v>-</v>
          </cell>
        </row>
        <row r="23944">
          <cell r="M23944">
            <v>1</v>
          </cell>
          <cell r="N23944" t="str">
            <v>-</v>
          </cell>
        </row>
        <row r="23945">
          <cell r="M23945">
            <v>1</v>
          </cell>
          <cell r="N23945" t="str">
            <v>-</v>
          </cell>
        </row>
        <row r="23946">
          <cell r="M23946">
            <v>1</v>
          </cell>
          <cell r="N23946" t="str">
            <v>-</v>
          </cell>
        </row>
        <row r="23947">
          <cell r="M23947">
            <v>1</v>
          </cell>
          <cell r="N23947" t="str">
            <v>-</v>
          </cell>
        </row>
        <row r="23948">
          <cell r="M23948">
            <v>1</v>
          </cell>
          <cell r="N23948" t="str">
            <v>-</v>
          </cell>
        </row>
        <row r="23949">
          <cell r="M23949">
            <v>1</v>
          </cell>
          <cell r="N23949" t="str">
            <v>-</v>
          </cell>
        </row>
        <row r="23950">
          <cell r="M23950">
            <v>1</v>
          </cell>
          <cell r="N23950" t="str">
            <v>-</v>
          </cell>
        </row>
        <row r="23951">
          <cell r="M23951">
            <v>2</v>
          </cell>
          <cell r="N23951" t="str">
            <v>-</v>
          </cell>
        </row>
        <row r="23952">
          <cell r="M23952">
            <v>1</v>
          </cell>
          <cell r="N23952">
            <v>229068</v>
          </cell>
        </row>
        <row r="23953">
          <cell r="M23953">
            <v>1</v>
          </cell>
          <cell r="N23953">
            <v>229068</v>
          </cell>
        </row>
        <row r="23954">
          <cell r="M23954">
            <v>1</v>
          </cell>
          <cell r="N23954">
            <v>229125</v>
          </cell>
        </row>
        <row r="23955">
          <cell r="M23955">
            <v>1</v>
          </cell>
          <cell r="N23955">
            <v>229125</v>
          </cell>
        </row>
        <row r="23956">
          <cell r="M23956">
            <v>1</v>
          </cell>
          <cell r="N23956">
            <v>229125</v>
          </cell>
        </row>
        <row r="23957">
          <cell r="M23957">
            <v>1</v>
          </cell>
          <cell r="N23957">
            <v>229125</v>
          </cell>
        </row>
        <row r="23958">
          <cell r="M23958">
            <v>1</v>
          </cell>
          <cell r="N23958">
            <v>229125</v>
          </cell>
        </row>
        <row r="23959">
          <cell r="M23959">
            <v>1</v>
          </cell>
          <cell r="N23959">
            <v>229125</v>
          </cell>
        </row>
        <row r="23960">
          <cell r="M23960">
            <v>1</v>
          </cell>
          <cell r="N23960">
            <v>229151</v>
          </cell>
        </row>
        <row r="23961">
          <cell r="M23961">
            <v>1</v>
          </cell>
          <cell r="N23961">
            <v>229181</v>
          </cell>
        </row>
        <row r="23962">
          <cell r="M23962">
            <v>1</v>
          </cell>
          <cell r="N23962">
            <v>229181</v>
          </cell>
        </row>
        <row r="23963">
          <cell r="M23963">
            <v>1</v>
          </cell>
          <cell r="N23963">
            <v>229362</v>
          </cell>
        </row>
        <row r="23964">
          <cell r="M23964">
            <v>1</v>
          </cell>
          <cell r="N23964">
            <v>229362</v>
          </cell>
        </row>
        <row r="23965">
          <cell r="M23965">
            <v>1</v>
          </cell>
          <cell r="N23965">
            <v>229362</v>
          </cell>
        </row>
        <row r="23966">
          <cell r="M23966">
            <v>1</v>
          </cell>
          <cell r="N23966">
            <v>229362</v>
          </cell>
        </row>
        <row r="23967">
          <cell r="M23967">
            <v>1</v>
          </cell>
          <cell r="N23967">
            <v>229362</v>
          </cell>
        </row>
        <row r="23968">
          <cell r="M23968">
            <v>1</v>
          </cell>
          <cell r="N23968">
            <v>229826</v>
          </cell>
        </row>
        <row r="23969">
          <cell r="M23969">
            <v>1</v>
          </cell>
          <cell r="N23969">
            <v>229826</v>
          </cell>
        </row>
        <row r="23970">
          <cell r="M23970">
            <v>1</v>
          </cell>
          <cell r="N23970">
            <v>229826</v>
          </cell>
        </row>
        <row r="23971">
          <cell r="M23971">
            <v>1</v>
          </cell>
          <cell r="N23971">
            <v>229826</v>
          </cell>
        </row>
        <row r="23972">
          <cell r="M23972">
            <v>1</v>
          </cell>
          <cell r="N23972">
            <v>229826</v>
          </cell>
        </row>
        <row r="23973">
          <cell r="M23973">
            <v>1</v>
          </cell>
          <cell r="N23973">
            <v>229826</v>
          </cell>
        </row>
        <row r="23974">
          <cell r="M23974">
            <v>1</v>
          </cell>
          <cell r="N23974">
            <v>229826</v>
          </cell>
        </row>
        <row r="23975">
          <cell r="M23975">
            <v>1</v>
          </cell>
          <cell r="N23975">
            <v>229826</v>
          </cell>
        </row>
        <row r="23976">
          <cell r="M23976">
            <v>1</v>
          </cell>
          <cell r="N23976">
            <v>229826</v>
          </cell>
        </row>
        <row r="23977">
          <cell r="M23977">
            <v>1</v>
          </cell>
          <cell r="N23977">
            <v>229826</v>
          </cell>
        </row>
        <row r="23978">
          <cell r="M23978">
            <v>1</v>
          </cell>
          <cell r="N23978">
            <v>229826</v>
          </cell>
        </row>
        <row r="23979">
          <cell r="M23979">
            <v>1</v>
          </cell>
          <cell r="N23979">
            <v>229940</v>
          </cell>
        </row>
        <row r="23980">
          <cell r="M23980">
            <v>1</v>
          </cell>
          <cell r="N23980">
            <v>229940</v>
          </cell>
        </row>
        <row r="23981">
          <cell r="M23981">
            <v>1</v>
          </cell>
          <cell r="N23981">
            <v>230048</v>
          </cell>
        </row>
        <row r="23982">
          <cell r="M23982">
            <v>1</v>
          </cell>
          <cell r="N23982">
            <v>230048</v>
          </cell>
        </row>
        <row r="23983">
          <cell r="M23983">
            <v>1</v>
          </cell>
          <cell r="N23983">
            <v>230048</v>
          </cell>
        </row>
        <row r="23984">
          <cell r="M23984">
            <v>1</v>
          </cell>
          <cell r="N23984">
            <v>230048</v>
          </cell>
        </row>
        <row r="23985">
          <cell r="M23985">
            <v>1</v>
          </cell>
          <cell r="N23985">
            <v>230048</v>
          </cell>
        </row>
        <row r="23986">
          <cell r="M23986">
            <v>1</v>
          </cell>
          <cell r="N23986">
            <v>230993</v>
          </cell>
        </row>
        <row r="23987">
          <cell r="M23987">
            <v>1</v>
          </cell>
          <cell r="N23987">
            <v>230993</v>
          </cell>
        </row>
        <row r="23988">
          <cell r="M23988">
            <v>1</v>
          </cell>
          <cell r="N23988">
            <v>230993</v>
          </cell>
        </row>
        <row r="23989">
          <cell r="M23989">
            <v>1</v>
          </cell>
          <cell r="N23989" t="str">
            <v>-</v>
          </cell>
        </row>
        <row r="23990">
          <cell r="M23990">
            <v>1</v>
          </cell>
          <cell r="N23990" t="str">
            <v>-</v>
          </cell>
        </row>
        <row r="23991">
          <cell r="M23991">
            <v>1</v>
          </cell>
          <cell r="N23991">
            <v>229055</v>
          </cell>
        </row>
        <row r="23992">
          <cell r="M23992">
            <v>1</v>
          </cell>
          <cell r="N23992">
            <v>229055</v>
          </cell>
        </row>
        <row r="23993">
          <cell r="M23993">
            <v>1</v>
          </cell>
          <cell r="N23993">
            <v>229055</v>
          </cell>
        </row>
        <row r="23994">
          <cell r="M23994">
            <v>1</v>
          </cell>
          <cell r="N23994">
            <v>229055</v>
          </cell>
        </row>
        <row r="23995">
          <cell r="M23995">
            <v>1</v>
          </cell>
          <cell r="N23995">
            <v>229055</v>
          </cell>
        </row>
        <row r="23996">
          <cell r="M23996">
            <v>1</v>
          </cell>
          <cell r="N23996">
            <v>229055</v>
          </cell>
        </row>
        <row r="23997">
          <cell r="M23997">
            <v>1</v>
          </cell>
          <cell r="N23997">
            <v>229055</v>
          </cell>
        </row>
        <row r="23998">
          <cell r="M23998">
            <v>1</v>
          </cell>
          <cell r="N23998">
            <v>229055</v>
          </cell>
        </row>
        <row r="23999">
          <cell r="M23999">
            <v>3</v>
          </cell>
          <cell r="N23999">
            <v>229138</v>
          </cell>
        </row>
        <row r="24000">
          <cell r="M24000">
            <v>3</v>
          </cell>
          <cell r="N24000">
            <v>229187</v>
          </cell>
        </row>
        <row r="24001">
          <cell r="M24001">
            <v>3</v>
          </cell>
          <cell r="N24001">
            <v>229188</v>
          </cell>
        </row>
        <row r="24002">
          <cell r="M24002">
            <v>3</v>
          </cell>
          <cell r="N24002">
            <v>229188</v>
          </cell>
        </row>
        <row r="24003">
          <cell r="M24003">
            <v>1</v>
          </cell>
          <cell r="N24003">
            <v>229351</v>
          </cell>
        </row>
        <row r="24004">
          <cell r="M24004">
            <v>1</v>
          </cell>
          <cell r="N24004">
            <v>229351</v>
          </cell>
        </row>
        <row r="24005">
          <cell r="M24005">
            <v>1</v>
          </cell>
          <cell r="N24005">
            <v>229351</v>
          </cell>
        </row>
        <row r="24006">
          <cell r="M24006">
            <v>1</v>
          </cell>
          <cell r="N24006">
            <v>229351</v>
          </cell>
        </row>
        <row r="24007">
          <cell r="M24007">
            <v>1</v>
          </cell>
          <cell r="N24007">
            <v>229351</v>
          </cell>
        </row>
        <row r="24008">
          <cell r="M24008">
            <v>1</v>
          </cell>
          <cell r="N24008">
            <v>229351</v>
          </cell>
        </row>
        <row r="24009">
          <cell r="M24009">
            <v>1</v>
          </cell>
          <cell r="N24009">
            <v>229351</v>
          </cell>
        </row>
        <row r="24010">
          <cell r="M24010">
            <v>1</v>
          </cell>
          <cell r="N24010">
            <v>229351</v>
          </cell>
        </row>
        <row r="24011">
          <cell r="M24011">
            <v>1</v>
          </cell>
          <cell r="N24011">
            <v>229351</v>
          </cell>
        </row>
        <row r="24012">
          <cell r="M24012">
            <v>1</v>
          </cell>
          <cell r="N24012">
            <v>229351</v>
          </cell>
        </row>
        <row r="24013">
          <cell r="M24013">
            <v>1</v>
          </cell>
          <cell r="N24013">
            <v>229815</v>
          </cell>
        </row>
        <row r="24014">
          <cell r="M24014">
            <v>1</v>
          </cell>
          <cell r="N24014">
            <v>229815</v>
          </cell>
        </row>
        <row r="24015">
          <cell r="M24015">
            <v>1</v>
          </cell>
          <cell r="N24015">
            <v>229815</v>
          </cell>
        </row>
        <row r="24016">
          <cell r="M24016">
            <v>1</v>
          </cell>
          <cell r="N24016">
            <v>229815</v>
          </cell>
        </row>
        <row r="24017">
          <cell r="M24017">
            <v>1</v>
          </cell>
          <cell r="N24017">
            <v>229815</v>
          </cell>
        </row>
        <row r="24018">
          <cell r="M24018">
            <v>1</v>
          </cell>
          <cell r="N24018">
            <v>229815</v>
          </cell>
        </row>
        <row r="24019">
          <cell r="M24019">
            <v>1</v>
          </cell>
          <cell r="N24019">
            <v>229815</v>
          </cell>
        </row>
        <row r="24020">
          <cell r="M24020">
            <v>1</v>
          </cell>
          <cell r="N24020">
            <v>229815</v>
          </cell>
        </row>
        <row r="24021">
          <cell r="M24021">
            <v>1</v>
          </cell>
          <cell r="N24021">
            <v>229815</v>
          </cell>
        </row>
        <row r="24022">
          <cell r="M24022">
            <v>1</v>
          </cell>
          <cell r="N24022">
            <v>229815</v>
          </cell>
        </row>
        <row r="24023">
          <cell r="M24023">
            <v>1</v>
          </cell>
          <cell r="N24023">
            <v>229815</v>
          </cell>
        </row>
        <row r="24024">
          <cell r="M24024">
            <v>1</v>
          </cell>
          <cell r="N24024">
            <v>229951</v>
          </cell>
        </row>
        <row r="24025">
          <cell r="M24025">
            <v>1</v>
          </cell>
          <cell r="N24025">
            <v>229951</v>
          </cell>
        </row>
        <row r="24026">
          <cell r="M24026">
            <v>1</v>
          </cell>
          <cell r="N24026">
            <v>229951</v>
          </cell>
        </row>
        <row r="24027">
          <cell r="M24027">
            <v>1</v>
          </cell>
          <cell r="N24027">
            <v>229951</v>
          </cell>
        </row>
        <row r="24028">
          <cell r="M24028">
            <v>1</v>
          </cell>
          <cell r="N24028">
            <v>229951</v>
          </cell>
        </row>
        <row r="24029">
          <cell r="M24029">
            <v>1</v>
          </cell>
          <cell r="N24029">
            <v>229951</v>
          </cell>
        </row>
        <row r="24030">
          <cell r="M24030">
            <v>1</v>
          </cell>
          <cell r="N24030">
            <v>229951</v>
          </cell>
        </row>
        <row r="24031">
          <cell r="M24031">
            <v>1</v>
          </cell>
          <cell r="N24031">
            <v>230018</v>
          </cell>
        </row>
        <row r="24032">
          <cell r="M24032">
            <v>1</v>
          </cell>
          <cell r="N24032">
            <v>230018</v>
          </cell>
        </row>
        <row r="24033">
          <cell r="M24033">
            <v>1</v>
          </cell>
          <cell r="N24033">
            <v>230927</v>
          </cell>
        </row>
        <row r="24034">
          <cell r="M24034">
            <v>1</v>
          </cell>
          <cell r="N24034">
            <v>230985</v>
          </cell>
        </row>
        <row r="24035">
          <cell r="M24035">
            <v>1</v>
          </cell>
          <cell r="N24035">
            <v>230985</v>
          </cell>
        </row>
        <row r="24036">
          <cell r="M24036">
            <v>1</v>
          </cell>
          <cell r="N24036">
            <v>230985</v>
          </cell>
        </row>
        <row r="24037">
          <cell r="M24037">
            <v>1</v>
          </cell>
          <cell r="N24037">
            <v>230985</v>
          </cell>
        </row>
        <row r="24038">
          <cell r="M24038">
            <v>1</v>
          </cell>
          <cell r="N24038">
            <v>230985</v>
          </cell>
        </row>
        <row r="24039">
          <cell r="M24039">
            <v>1</v>
          </cell>
          <cell r="N24039">
            <v>230985</v>
          </cell>
        </row>
        <row r="24040">
          <cell r="M24040">
            <v>1</v>
          </cell>
          <cell r="N24040">
            <v>230985</v>
          </cell>
        </row>
        <row r="24041">
          <cell r="M24041">
            <v>1</v>
          </cell>
          <cell r="N24041" t="str">
            <v>-</v>
          </cell>
        </row>
        <row r="24042">
          <cell r="M24042">
            <v>1</v>
          </cell>
          <cell r="N24042" t="str">
            <v>-</v>
          </cell>
        </row>
        <row r="24043">
          <cell r="M24043">
            <v>1</v>
          </cell>
          <cell r="N24043">
            <v>229089</v>
          </cell>
        </row>
        <row r="24044">
          <cell r="M24044">
            <v>1</v>
          </cell>
          <cell r="N24044">
            <v>229119</v>
          </cell>
        </row>
        <row r="24045">
          <cell r="M24045">
            <v>2</v>
          </cell>
          <cell r="N24045">
            <v>229201</v>
          </cell>
        </row>
        <row r="24046">
          <cell r="M24046">
            <v>1</v>
          </cell>
          <cell r="N24046">
            <v>229379</v>
          </cell>
        </row>
        <row r="24047">
          <cell r="M24047">
            <v>1</v>
          </cell>
          <cell r="N24047">
            <v>229379</v>
          </cell>
        </row>
        <row r="24048">
          <cell r="M24048">
            <v>1</v>
          </cell>
          <cell r="N24048">
            <v>229379</v>
          </cell>
        </row>
        <row r="24049">
          <cell r="M24049">
            <v>1</v>
          </cell>
          <cell r="N24049">
            <v>229379</v>
          </cell>
        </row>
        <row r="24050">
          <cell r="M24050">
            <v>1</v>
          </cell>
          <cell r="N24050">
            <v>229379</v>
          </cell>
        </row>
        <row r="24051">
          <cell r="M24051">
            <v>1</v>
          </cell>
          <cell r="N24051">
            <v>229843</v>
          </cell>
        </row>
        <row r="24052">
          <cell r="M24052">
            <v>1</v>
          </cell>
          <cell r="N24052">
            <v>229843</v>
          </cell>
        </row>
        <row r="24053">
          <cell r="M24053">
            <v>1</v>
          </cell>
          <cell r="N24053">
            <v>229954</v>
          </cell>
        </row>
        <row r="24054">
          <cell r="M24054">
            <v>1</v>
          </cell>
          <cell r="N24054">
            <v>230034</v>
          </cell>
        </row>
        <row r="24055">
          <cell r="M24055">
            <v>1</v>
          </cell>
          <cell r="N24055">
            <v>230034</v>
          </cell>
        </row>
        <row r="24056">
          <cell r="M24056">
            <v>1</v>
          </cell>
          <cell r="N24056">
            <v>230034</v>
          </cell>
        </row>
        <row r="24057">
          <cell r="M24057">
            <v>1</v>
          </cell>
          <cell r="N24057">
            <v>230098</v>
          </cell>
        </row>
        <row r="24058">
          <cell r="M24058">
            <v>1</v>
          </cell>
          <cell r="N24058">
            <v>230098</v>
          </cell>
        </row>
        <row r="24059">
          <cell r="M24059">
            <v>1</v>
          </cell>
          <cell r="N24059">
            <v>231019</v>
          </cell>
        </row>
        <row r="24060">
          <cell r="M24060">
            <v>1</v>
          </cell>
          <cell r="N24060">
            <v>231019</v>
          </cell>
        </row>
        <row r="24061">
          <cell r="M24061">
            <v>1</v>
          </cell>
          <cell r="N24061">
            <v>231019</v>
          </cell>
        </row>
        <row r="24062">
          <cell r="M24062">
            <v>1</v>
          </cell>
          <cell r="N24062" t="str">
            <v>-</v>
          </cell>
        </row>
        <row r="24063">
          <cell r="M24063">
            <v>1</v>
          </cell>
          <cell r="N24063" t="str">
            <v>-</v>
          </cell>
        </row>
        <row r="24064">
          <cell r="M24064">
            <v>1</v>
          </cell>
          <cell r="N24064" t="str">
            <v>-</v>
          </cell>
        </row>
        <row r="24065">
          <cell r="M24065">
            <v>1</v>
          </cell>
          <cell r="N24065">
            <v>229103</v>
          </cell>
        </row>
        <row r="24066">
          <cell r="M24066">
            <v>1</v>
          </cell>
          <cell r="N24066">
            <v>229103</v>
          </cell>
        </row>
        <row r="24067">
          <cell r="M24067">
            <v>3</v>
          </cell>
          <cell r="N24067">
            <v>229228</v>
          </cell>
        </row>
        <row r="24068">
          <cell r="M24068">
            <v>3</v>
          </cell>
          <cell r="N24068">
            <v>229228</v>
          </cell>
        </row>
        <row r="24069">
          <cell r="M24069">
            <v>3</v>
          </cell>
          <cell r="N24069">
            <v>229228</v>
          </cell>
        </row>
        <row r="24070">
          <cell r="M24070">
            <v>3</v>
          </cell>
          <cell r="N24070">
            <v>229228</v>
          </cell>
        </row>
        <row r="24071">
          <cell r="M24071">
            <v>3</v>
          </cell>
          <cell r="N24071">
            <v>229228</v>
          </cell>
        </row>
        <row r="24072">
          <cell r="M24072">
            <v>1</v>
          </cell>
          <cell r="N24072">
            <v>229390</v>
          </cell>
        </row>
        <row r="24073">
          <cell r="M24073">
            <v>1</v>
          </cell>
          <cell r="N24073">
            <v>229854</v>
          </cell>
        </row>
        <row r="24074">
          <cell r="M24074">
            <v>1</v>
          </cell>
          <cell r="N24074">
            <v>229854</v>
          </cell>
        </row>
        <row r="24075">
          <cell r="M24075">
            <v>1</v>
          </cell>
          <cell r="N24075">
            <v>229854</v>
          </cell>
        </row>
        <row r="24076">
          <cell r="M24076">
            <v>1</v>
          </cell>
          <cell r="N24076">
            <v>229854</v>
          </cell>
        </row>
        <row r="24077">
          <cell r="M24077">
            <v>1</v>
          </cell>
          <cell r="N24077">
            <v>230065</v>
          </cell>
        </row>
        <row r="24078">
          <cell r="M24078">
            <v>1</v>
          </cell>
          <cell r="N24078">
            <v>230065</v>
          </cell>
        </row>
        <row r="24079">
          <cell r="M24079">
            <v>1</v>
          </cell>
          <cell r="N24079">
            <v>230065</v>
          </cell>
        </row>
        <row r="24080">
          <cell r="M24080">
            <v>1</v>
          </cell>
          <cell r="N24080">
            <v>230065</v>
          </cell>
        </row>
        <row r="24081">
          <cell r="M24081">
            <v>1</v>
          </cell>
          <cell r="N24081">
            <v>230065</v>
          </cell>
        </row>
        <row r="24082">
          <cell r="M24082">
            <v>1</v>
          </cell>
          <cell r="N24082">
            <v>230065</v>
          </cell>
        </row>
        <row r="24083">
          <cell r="M24083">
            <v>1</v>
          </cell>
          <cell r="N24083">
            <v>230065</v>
          </cell>
        </row>
        <row r="24084">
          <cell r="M24084">
            <v>1</v>
          </cell>
          <cell r="N24084">
            <v>230065</v>
          </cell>
        </row>
        <row r="24085">
          <cell r="M24085">
            <v>1</v>
          </cell>
          <cell r="N24085">
            <v>230065</v>
          </cell>
        </row>
        <row r="24086">
          <cell r="M24086">
            <v>1</v>
          </cell>
          <cell r="N24086">
            <v>230080</v>
          </cell>
        </row>
        <row r="24087">
          <cell r="M24087">
            <v>1</v>
          </cell>
          <cell r="N24087">
            <v>230080</v>
          </cell>
        </row>
        <row r="24088">
          <cell r="M24088">
            <v>1</v>
          </cell>
          <cell r="N24088">
            <v>230080</v>
          </cell>
        </row>
        <row r="24089">
          <cell r="M24089">
            <v>1</v>
          </cell>
          <cell r="N24089" t="str">
            <v>-</v>
          </cell>
        </row>
        <row r="24090">
          <cell r="M24090">
            <v>1</v>
          </cell>
          <cell r="N24090" t="str">
            <v>-</v>
          </cell>
        </row>
        <row r="24091">
          <cell r="M24091">
            <v>1</v>
          </cell>
          <cell r="N24091">
            <v>232876</v>
          </cell>
        </row>
        <row r="24092">
          <cell r="M24092">
            <v>1</v>
          </cell>
          <cell r="N24092">
            <v>232876</v>
          </cell>
        </row>
        <row r="24093">
          <cell r="M24093">
            <v>1</v>
          </cell>
          <cell r="N24093">
            <v>232876</v>
          </cell>
        </row>
        <row r="24094">
          <cell r="M24094">
            <v>1</v>
          </cell>
          <cell r="N24094">
            <v>232876</v>
          </cell>
        </row>
        <row r="24095">
          <cell r="M24095">
            <v>1</v>
          </cell>
          <cell r="N24095">
            <v>232876</v>
          </cell>
        </row>
        <row r="24096">
          <cell r="M24096">
            <v>1</v>
          </cell>
          <cell r="N24096">
            <v>232877</v>
          </cell>
        </row>
        <row r="24097">
          <cell r="M24097">
            <v>1</v>
          </cell>
          <cell r="N24097">
            <v>232877</v>
          </cell>
        </row>
        <row r="24098">
          <cell r="M24098">
            <v>1</v>
          </cell>
          <cell r="N24098">
            <v>232877</v>
          </cell>
        </row>
        <row r="24099">
          <cell r="M24099">
            <v>1</v>
          </cell>
          <cell r="N24099">
            <v>232877</v>
          </cell>
        </row>
        <row r="24100">
          <cell r="M24100">
            <v>1</v>
          </cell>
          <cell r="N24100">
            <v>232877</v>
          </cell>
        </row>
        <row r="24101">
          <cell r="M24101">
            <v>1</v>
          </cell>
          <cell r="N24101">
            <v>232877</v>
          </cell>
        </row>
        <row r="24102">
          <cell r="M24102">
            <v>1</v>
          </cell>
          <cell r="N24102">
            <v>232877</v>
          </cell>
        </row>
        <row r="24103">
          <cell r="M24103">
            <v>1</v>
          </cell>
          <cell r="N24103">
            <v>232877</v>
          </cell>
        </row>
        <row r="24104">
          <cell r="M24104">
            <v>1</v>
          </cell>
          <cell r="N24104">
            <v>232884</v>
          </cell>
        </row>
        <row r="24105">
          <cell r="M24105">
            <v>1</v>
          </cell>
          <cell r="N24105">
            <v>232884</v>
          </cell>
        </row>
        <row r="24106">
          <cell r="M24106">
            <v>1</v>
          </cell>
          <cell r="N24106">
            <v>232884</v>
          </cell>
        </row>
        <row r="24107">
          <cell r="M24107">
            <v>1</v>
          </cell>
          <cell r="N24107">
            <v>232884</v>
          </cell>
        </row>
        <row r="24108">
          <cell r="M24108">
            <v>1</v>
          </cell>
          <cell r="N24108">
            <v>232886</v>
          </cell>
        </row>
        <row r="24109">
          <cell r="M24109">
            <v>1</v>
          </cell>
          <cell r="N24109">
            <v>232886</v>
          </cell>
        </row>
        <row r="24110">
          <cell r="M24110">
            <v>1</v>
          </cell>
          <cell r="N24110">
            <v>232886</v>
          </cell>
        </row>
        <row r="24111">
          <cell r="M24111">
            <v>1</v>
          </cell>
          <cell r="N24111">
            <v>232886</v>
          </cell>
        </row>
        <row r="24112">
          <cell r="M24112">
            <v>1</v>
          </cell>
          <cell r="N24112">
            <v>232886</v>
          </cell>
        </row>
        <row r="24113">
          <cell r="M24113">
            <v>1</v>
          </cell>
          <cell r="N24113">
            <v>232890</v>
          </cell>
        </row>
        <row r="24114">
          <cell r="M24114">
            <v>1</v>
          </cell>
          <cell r="N24114">
            <v>232890</v>
          </cell>
        </row>
        <row r="24115">
          <cell r="M24115">
            <v>1</v>
          </cell>
          <cell r="N24115">
            <v>232890</v>
          </cell>
        </row>
        <row r="24116">
          <cell r="M24116">
            <v>1</v>
          </cell>
          <cell r="N24116">
            <v>232890</v>
          </cell>
        </row>
        <row r="24117">
          <cell r="M24117">
            <v>1</v>
          </cell>
          <cell r="N24117">
            <v>232890</v>
          </cell>
        </row>
        <row r="24118">
          <cell r="M24118">
            <v>1</v>
          </cell>
          <cell r="N24118">
            <v>232890</v>
          </cell>
        </row>
        <row r="24119">
          <cell r="M24119">
            <v>1</v>
          </cell>
          <cell r="N24119">
            <v>232891</v>
          </cell>
        </row>
        <row r="24120">
          <cell r="M24120">
            <v>1</v>
          </cell>
          <cell r="N24120">
            <v>232891</v>
          </cell>
        </row>
        <row r="24121">
          <cell r="M24121">
            <v>1</v>
          </cell>
          <cell r="N24121">
            <v>232891</v>
          </cell>
        </row>
        <row r="24122">
          <cell r="M24122">
            <v>1</v>
          </cell>
          <cell r="N24122">
            <v>232891</v>
          </cell>
        </row>
        <row r="24123">
          <cell r="M24123">
            <v>1</v>
          </cell>
          <cell r="N24123">
            <v>232891</v>
          </cell>
        </row>
        <row r="24124">
          <cell r="M24124">
            <v>1</v>
          </cell>
          <cell r="N24124">
            <v>232891</v>
          </cell>
        </row>
        <row r="24125">
          <cell r="M24125">
            <v>1</v>
          </cell>
          <cell r="N24125">
            <v>232891</v>
          </cell>
        </row>
        <row r="24126">
          <cell r="M24126">
            <v>1</v>
          </cell>
          <cell r="N24126">
            <v>232891</v>
          </cell>
        </row>
        <row r="24127">
          <cell r="M24127">
            <v>1</v>
          </cell>
          <cell r="N24127">
            <v>232891</v>
          </cell>
        </row>
        <row r="24128">
          <cell r="M24128">
            <v>3</v>
          </cell>
          <cell r="N24128">
            <v>232906</v>
          </cell>
        </row>
        <row r="24129">
          <cell r="M24129">
            <v>3</v>
          </cell>
          <cell r="N24129">
            <v>232906</v>
          </cell>
        </row>
        <row r="24130">
          <cell r="M24130">
            <v>3</v>
          </cell>
          <cell r="N24130">
            <v>232906</v>
          </cell>
        </row>
        <row r="24131">
          <cell r="M24131">
            <v>3</v>
          </cell>
          <cell r="N24131">
            <v>232906</v>
          </cell>
        </row>
        <row r="24132">
          <cell r="M24132">
            <v>3</v>
          </cell>
          <cell r="N24132">
            <v>232918</v>
          </cell>
        </row>
        <row r="24133">
          <cell r="M24133">
            <v>3</v>
          </cell>
          <cell r="N24133">
            <v>232918</v>
          </cell>
        </row>
        <row r="24134">
          <cell r="M24134">
            <v>3</v>
          </cell>
          <cell r="N24134">
            <v>232919</v>
          </cell>
        </row>
        <row r="24135">
          <cell r="M24135">
            <v>3</v>
          </cell>
          <cell r="N24135">
            <v>232919</v>
          </cell>
        </row>
        <row r="24136">
          <cell r="M24136">
            <v>3</v>
          </cell>
          <cell r="N24136">
            <v>232919</v>
          </cell>
        </row>
        <row r="24137">
          <cell r="M24137">
            <v>3</v>
          </cell>
          <cell r="N24137">
            <v>232919</v>
          </cell>
        </row>
        <row r="24138">
          <cell r="M24138">
            <v>3</v>
          </cell>
          <cell r="N24138">
            <v>232919</v>
          </cell>
        </row>
        <row r="24139">
          <cell r="M24139" t="str">
            <v>-</v>
          </cell>
          <cell r="N24139" t="str">
            <v>-</v>
          </cell>
        </row>
        <row r="24140">
          <cell r="M24140">
            <v>1</v>
          </cell>
          <cell r="N24140">
            <v>229229</v>
          </cell>
        </row>
        <row r="24141">
          <cell r="M24141">
            <v>1</v>
          </cell>
          <cell r="N24141">
            <v>229251</v>
          </cell>
        </row>
        <row r="24142">
          <cell r="M24142">
            <v>1</v>
          </cell>
          <cell r="N24142">
            <v>229391</v>
          </cell>
        </row>
        <row r="24143">
          <cell r="M24143">
            <v>1</v>
          </cell>
          <cell r="N24143">
            <v>229391</v>
          </cell>
        </row>
        <row r="24144">
          <cell r="M24144">
            <v>1</v>
          </cell>
          <cell r="N24144">
            <v>229391</v>
          </cell>
        </row>
        <row r="24145">
          <cell r="M24145">
            <v>1</v>
          </cell>
          <cell r="N24145">
            <v>229391</v>
          </cell>
        </row>
        <row r="24146">
          <cell r="M24146">
            <v>1</v>
          </cell>
          <cell r="N24146">
            <v>229855</v>
          </cell>
        </row>
        <row r="24147">
          <cell r="M24147">
            <v>1</v>
          </cell>
          <cell r="N24147">
            <v>229855</v>
          </cell>
        </row>
        <row r="24148">
          <cell r="M24148">
            <v>1</v>
          </cell>
          <cell r="N24148">
            <v>229889</v>
          </cell>
        </row>
        <row r="24149">
          <cell r="M24149">
            <v>1</v>
          </cell>
          <cell r="N24149">
            <v>229889</v>
          </cell>
        </row>
        <row r="24150">
          <cell r="M24150">
            <v>1</v>
          </cell>
          <cell r="N24150">
            <v>229938</v>
          </cell>
        </row>
        <row r="24151">
          <cell r="M24151">
            <v>1</v>
          </cell>
          <cell r="N24151">
            <v>229938</v>
          </cell>
        </row>
        <row r="24152">
          <cell r="M24152">
            <v>1</v>
          </cell>
          <cell r="N24152">
            <v>229938</v>
          </cell>
        </row>
        <row r="24153">
          <cell r="M24153">
            <v>1</v>
          </cell>
          <cell r="N24153">
            <v>230066</v>
          </cell>
        </row>
        <row r="24154">
          <cell r="M24154">
            <v>1</v>
          </cell>
          <cell r="N24154">
            <v>230082</v>
          </cell>
        </row>
        <row r="24155">
          <cell r="M24155">
            <v>1</v>
          </cell>
          <cell r="N24155">
            <v>230082</v>
          </cell>
        </row>
        <row r="24156">
          <cell r="M24156">
            <v>1</v>
          </cell>
          <cell r="N24156">
            <v>230082</v>
          </cell>
        </row>
        <row r="24157">
          <cell r="M24157">
            <v>1</v>
          </cell>
          <cell r="N24157">
            <v>230082</v>
          </cell>
        </row>
        <row r="24158">
          <cell r="M24158">
            <v>1</v>
          </cell>
          <cell r="N24158">
            <v>230082</v>
          </cell>
        </row>
        <row r="24159">
          <cell r="M24159">
            <v>1</v>
          </cell>
          <cell r="N24159">
            <v>230174</v>
          </cell>
        </row>
        <row r="24160">
          <cell r="M24160">
            <v>1</v>
          </cell>
          <cell r="N24160">
            <v>231001</v>
          </cell>
        </row>
        <row r="24161">
          <cell r="M24161">
            <v>1</v>
          </cell>
          <cell r="N24161">
            <v>231001</v>
          </cell>
        </row>
        <row r="24162">
          <cell r="M24162">
            <v>1</v>
          </cell>
          <cell r="N24162" t="str">
            <v>-</v>
          </cell>
        </row>
        <row r="24163">
          <cell r="M24163">
            <v>8</v>
          </cell>
          <cell r="N24163">
            <v>229174</v>
          </cell>
        </row>
        <row r="24164">
          <cell r="M24164">
            <v>8</v>
          </cell>
          <cell r="N24164">
            <v>229174</v>
          </cell>
        </row>
        <row r="24165">
          <cell r="M24165">
            <v>8</v>
          </cell>
          <cell r="N24165">
            <v>229174</v>
          </cell>
        </row>
        <row r="24166">
          <cell r="M24166">
            <v>8</v>
          </cell>
          <cell r="N24166">
            <v>229175</v>
          </cell>
        </row>
        <row r="24167">
          <cell r="M24167">
            <v>8</v>
          </cell>
          <cell r="N24167">
            <v>229175</v>
          </cell>
        </row>
        <row r="24168">
          <cell r="M24168">
            <v>8</v>
          </cell>
          <cell r="N24168">
            <v>229175</v>
          </cell>
        </row>
        <row r="24169">
          <cell r="M24169">
            <v>8</v>
          </cell>
          <cell r="N24169">
            <v>229175</v>
          </cell>
        </row>
        <row r="24170">
          <cell r="M24170">
            <v>8</v>
          </cell>
          <cell r="N24170">
            <v>229176</v>
          </cell>
        </row>
        <row r="24171">
          <cell r="M24171">
            <v>8</v>
          </cell>
          <cell r="N24171">
            <v>229176</v>
          </cell>
        </row>
        <row r="24172">
          <cell r="M24172">
            <v>8</v>
          </cell>
          <cell r="N24172">
            <v>229176</v>
          </cell>
        </row>
        <row r="24173">
          <cell r="M24173">
            <v>8</v>
          </cell>
          <cell r="N24173">
            <v>229176</v>
          </cell>
        </row>
        <row r="24174">
          <cell r="M24174">
            <v>8</v>
          </cell>
          <cell r="N24174">
            <v>229176</v>
          </cell>
        </row>
        <row r="24175">
          <cell r="M24175">
            <v>8</v>
          </cell>
          <cell r="N24175">
            <v>229176</v>
          </cell>
        </row>
        <row r="24176">
          <cell r="M24176">
            <v>8</v>
          </cell>
          <cell r="N24176">
            <v>229232</v>
          </cell>
        </row>
        <row r="24177">
          <cell r="M24177">
            <v>8</v>
          </cell>
          <cell r="N24177">
            <v>229232</v>
          </cell>
        </row>
        <row r="24178">
          <cell r="M24178">
            <v>8</v>
          </cell>
          <cell r="N24178">
            <v>229232</v>
          </cell>
        </row>
        <row r="24179">
          <cell r="M24179">
            <v>8</v>
          </cell>
          <cell r="N24179">
            <v>229232</v>
          </cell>
        </row>
        <row r="24180">
          <cell r="M24180">
            <v>8</v>
          </cell>
          <cell r="N24180">
            <v>229232</v>
          </cell>
        </row>
        <row r="24181">
          <cell r="M24181">
            <v>8</v>
          </cell>
          <cell r="N24181">
            <v>229252</v>
          </cell>
        </row>
        <row r="24182">
          <cell r="M24182">
            <v>1</v>
          </cell>
          <cell r="N24182">
            <v>229392</v>
          </cell>
        </row>
        <row r="24183">
          <cell r="M24183">
            <v>1</v>
          </cell>
          <cell r="N24183">
            <v>229392</v>
          </cell>
        </row>
        <row r="24184">
          <cell r="M24184">
            <v>1</v>
          </cell>
          <cell r="N24184">
            <v>229392</v>
          </cell>
        </row>
        <row r="24185">
          <cell r="M24185">
            <v>1</v>
          </cell>
          <cell r="N24185">
            <v>229392</v>
          </cell>
        </row>
        <row r="24186">
          <cell r="M24186">
            <v>1</v>
          </cell>
          <cell r="N24186">
            <v>229392</v>
          </cell>
        </row>
        <row r="24187">
          <cell r="M24187">
            <v>1</v>
          </cell>
          <cell r="N24187">
            <v>229392</v>
          </cell>
        </row>
        <row r="24188">
          <cell r="M24188">
            <v>1</v>
          </cell>
          <cell r="N24188">
            <v>229392</v>
          </cell>
        </row>
        <row r="24189">
          <cell r="M24189">
            <v>1</v>
          </cell>
          <cell r="N24189">
            <v>229856</v>
          </cell>
        </row>
        <row r="24190">
          <cell r="M24190">
            <v>1</v>
          </cell>
          <cell r="N24190">
            <v>229856</v>
          </cell>
        </row>
        <row r="24191">
          <cell r="M24191">
            <v>1</v>
          </cell>
          <cell r="N24191">
            <v>229856</v>
          </cell>
        </row>
        <row r="24192">
          <cell r="M24192">
            <v>1</v>
          </cell>
          <cell r="N24192">
            <v>229890</v>
          </cell>
        </row>
        <row r="24193">
          <cell r="M24193">
            <v>1</v>
          </cell>
          <cell r="N24193">
            <v>229937</v>
          </cell>
        </row>
        <row r="24194">
          <cell r="M24194">
            <v>1</v>
          </cell>
          <cell r="N24194">
            <v>230040</v>
          </cell>
        </row>
        <row r="24195">
          <cell r="M24195">
            <v>1</v>
          </cell>
          <cell r="N24195">
            <v>230081</v>
          </cell>
        </row>
        <row r="24196">
          <cell r="M24196">
            <v>1</v>
          </cell>
          <cell r="N24196">
            <v>231002</v>
          </cell>
        </row>
        <row r="24197">
          <cell r="M24197">
            <v>1</v>
          </cell>
          <cell r="N24197">
            <v>231002</v>
          </cell>
        </row>
        <row r="24198">
          <cell r="M24198">
            <v>1</v>
          </cell>
          <cell r="N24198" t="str">
            <v>-</v>
          </cell>
        </row>
        <row r="24199">
          <cell r="M24199">
            <v>1</v>
          </cell>
          <cell r="N24199">
            <v>229106</v>
          </cell>
        </row>
        <row r="24200">
          <cell r="M24200">
            <v>1</v>
          </cell>
          <cell r="N24200">
            <v>229106</v>
          </cell>
        </row>
        <row r="24201">
          <cell r="M24201">
            <v>4</v>
          </cell>
          <cell r="N24201">
            <v>229178</v>
          </cell>
        </row>
        <row r="24202">
          <cell r="M24202">
            <v>4</v>
          </cell>
          <cell r="N24202">
            <v>229178</v>
          </cell>
        </row>
        <row r="24203">
          <cell r="M24203">
            <v>4</v>
          </cell>
          <cell r="N24203">
            <v>229178</v>
          </cell>
        </row>
        <row r="24204">
          <cell r="M24204">
            <v>4</v>
          </cell>
          <cell r="N24204">
            <v>229178</v>
          </cell>
        </row>
        <row r="24205">
          <cell r="M24205">
            <v>4</v>
          </cell>
          <cell r="N24205">
            <v>229178</v>
          </cell>
        </row>
        <row r="24206">
          <cell r="M24206">
            <v>4</v>
          </cell>
          <cell r="N24206">
            <v>229178</v>
          </cell>
        </row>
        <row r="24207">
          <cell r="M24207">
            <v>4</v>
          </cell>
          <cell r="N24207">
            <v>229178</v>
          </cell>
        </row>
        <row r="24208">
          <cell r="M24208">
            <v>4</v>
          </cell>
          <cell r="N24208">
            <v>229179</v>
          </cell>
        </row>
        <row r="24209">
          <cell r="M24209">
            <v>4</v>
          </cell>
          <cell r="N24209">
            <v>229179</v>
          </cell>
        </row>
        <row r="24210">
          <cell r="M24210">
            <v>4</v>
          </cell>
          <cell r="N24210">
            <v>229179</v>
          </cell>
        </row>
        <row r="24211">
          <cell r="M24211">
            <v>4</v>
          </cell>
          <cell r="N24211">
            <v>229179</v>
          </cell>
        </row>
        <row r="24212">
          <cell r="M24212">
            <v>4</v>
          </cell>
          <cell r="N24212">
            <v>229179</v>
          </cell>
        </row>
        <row r="24213">
          <cell r="M24213">
            <v>4</v>
          </cell>
          <cell r="N24213">
            <v>229179</v>
          </cell>
        </row>
        <row r="24214">
          <cell r="M24214">
            <v>4</v>
          </cell>
          <cell r="N24214">
            <v>229179</v>
          </cell>
        </row>
        <row r="24215">
          <cell r="M24215">
            <v>4</v>
          </cell>
          <cell r="N24215">
            <v>229179</v>
          </cell>
        </row>
        <row r="24216">
          <cell r="M24216">
            <v>4</v>
          </cell>
          <cell r="N24216">
            <v>229233</v>
          </cell>
        </row>
        <row r="24217">
          <cell r="M24217">
            <v>4</v>
          </cell>
          <cell r="N24217">
            <v>229253</v>
          </cell>
        </row>
        <row r="24218">
          <cell r="M24218">
            <v>4</v>
          </cell>
          <cell r="N24218">
            <v>229253</v>
          </cell>
        </row>
        <row r="24219">
          <cell r="M24219">
            <v>4</v>
          </cell>
          <cell r="N24219">
            <v>229253</v>
          </cell>
        </row>
        <row r="24220">
          <cell r="M24220">
            <v>4</v>
          </cell>
          <cell r="N24220">
            <v>229253</v>
          </cell>
        </row>
        <row r="24221">
          <cell r="M24221">
            <v>1</v>
          </cell>
          <cell r="N24221">
            <v>229393</v>
          </cell>
        </row>
        <row r="24222">
          <cell r="M24222">
            <v>1</v>
          </cell>
          <cell r="N24222">
            <v>229393</v>
          </cell>
        </row>
        <row r="24223">
          <cell r="M24223">
            <v>1</v>
          </cell>
          <cell r="N24223">
            <v>229393</v>
          </cell>
        </row>
        <row r="24224">
          <cell r="M24224">
            <v>1</v>
          </cell>
          <cell r="N24224">
            <v>229393</v>
          </cell>
        </row>
        <row r="24225">
          <cell r="M24225">
            <v>1</v>
          </cell>
          <cell r="N24225">
            <v>229393</v>
          </cell>
        </row>
        <row r="24226">
          <cell r="M24226">
            <v>1</v>
          </cell>
          <cell r="N24226">
            <v>229393</v>
          </cell>
        </row>
        <row r="24227">
          <cell r="M24227">
            <v>1</v>
          </cell>
          <cell r="N24227">
            <v>229393</v>
          </cell>
        </row>
        <row r="24228">
          <cell r="M24228">
            <v>1</v>
          </cell>
          <cell r="N24228">
            <v>229393</v>
          </cell>
        </row>
        <row r="24229">
          <cell r="M24229">
            <v>1</v>
          </cell>
          <cell r="N24229">
            <v>229857</v>
          </cell>
        </row>
        <row r="24230">
          <cell r="M24230">
            <v>1</v>
          </cell>
          <cell r="N24230">
            <v>229857</v>
          </cell>
        </row>
        <row r="24231">
          <cell r="M24231">
            <v>1</v>
          </cell>
          <cell r="N24231">
            <v>229857</v>
          </cell>
        </row>
        <row r="24232">
          <cell r="M24232">
            <v>1</v>
          </cell>
          <cell r="N24232">
            <v>229857</v>
          </cell>
        </row>
        <row r="24233">
          <cell r="M24233">
            <v>1</v>
          </cell>
          <cell r="N24233">
            <v>229867</v>
          </cell>
        </row>
        <row r="24234">
          <cell r="M24234">
            <v>1</v>
          </cell>
          <cell r="N24234">
            <v>229867</v>
          </cell>
        </row>
        <row r="24235">
          <cell r="M24235">
            <v>1</v>
          </cell>
          <cell r="N24235">
            <v>229939</v>
          </cell>
        </row>
        <row r="24236">
          <cell r="M24236">
            <v>1</v>
          </cell>
          <cell r="N24236">
            <v>230083</v>
          </cell>
        </row>
        <row r="24237">
          <cell r="M24237">
            <v>1</v>
          </cell>
          <cell r="N24237">
            <v>230083</v>
          </cell>
        </row>
        <row r="24238">
          <cell r="M24238">
            <v>1</v>
          </cell>
          <cell r="N24238">
            <v>231003</v>
          </cell>
        </row>
        <row r="24239">
          <cell r="M24239">
            <v>1</v>
          </cell>
          <cell r="N24239">
            <v>231003</v>
          </cell>
        </row>
        <row r="24240">
          <cell r="M24240">
            <v>1</v>
          </cell>
          <cell r="N24240">
            <v>231003</v>
          </cell>
        </row>
        <row r="24241">
          <cell r="M24241">
            <v>1</v>
          </cell>
          <cell r="N24241">
            <v>231003</v>
          </cell>
        </row>
        <row r="24242">
          <cell r="M24242">
            <v>1</v>
          </cell>
          <cell r="N24242">
            <v>231003</v>
          </cell>
        </row>
        <row r="24243">
          <cell r="M24243">
            <v>1</v>
          </cell>
          <cell r="N24243" t="str">
            <v>-</v>
          </cell>
        </row>
        <row r="24244">
          <cell r="M24244">
            <v>1</v>
          </cell>
          <cell r="N24244" t="str">
            <v>-</v>
          </cell>
        </row>
        <row r="24245">
          <cell r="M24245">
            <v>1</v>
          </cell>
          <cell r="N24245">
            <v>229084</v>
          </cell>
        </row>
        <row r="24246">
          <cell r="M24246">
            <v>1</v>
          </cell>
          <cell r="N24246">
            <v>229084</v>
          </cell>
        </row>
        <row r="24247">
          <cell r="M24247">
            <v>1</v>
          </cell>
          <cell r="N24247">
            <v>229084</v>
          </cell>
        </row>
        <row r="24248">
          <cell r="M24248">
            <v>1</v>
          </cell>
          <cell r="N24248">
            <v>229084</v>
          </cell>
        </row>
        <row r="24249">
          <cell r="M24249">
            <v>1</v>
          </cell>
          <cell r="N24249">
            <v>229084</v>
          </cell>
        </row>
        <row r="24250">
          <cell r="M24250">
            <v>1</v>
          </cell>
          <cell r="N24250">
            <v>229376</v>
          </cell>
        </row>
        <row r="24251">
          <cell r="M24251">
            <v>1</v>
          </cell>
          <cell r="N24251">
            <v>229376</v>
          </cell>
        </row>
        <row r="24252">
          <cell r="M24252">
            <v>1</v>
          </cell>
          <cell r="N24252">
            <v>229376</v>
          </cell>
        </row>
        <row r="24253">
          <cell r="M24253">
            <v>1</v>
          </cell>
          <cell r="N24253">
            <v>229376</v>
          </cell>
        </row>
        <row r="24254">
          <cell r="M24254">
            <v>1</v>
          </cell>
          <cell r="N24254">
            <v>229376</v>
          </cell>
        </row>
        <row r="24255">
          <cell r="M24255">
            <v>1</v>
          </cell>
          <cell r="N24255">
            <v>229376</v>
          </cell>
        </row>
        <row r="24256">
          <cell r="M24256">
            <v>1</v>
          </cell>
          <cell r="N24256">
            <v>229376</v>
          </cell>
        </row>
        <row r="24257">
          <cell r="M24257">
            <v>1</v>
          </cell>
          <cell r="N24257">
            <v>229376</v>
          </cell>
        </row>
        <row r="24258">
          <cell r="M24258">
            <v>1</v>
          </cell>
          <cell r="N24258">
            <v>229376</v>
          </cell>
        </row>
        <row r="24259">
          <cell r="M24259">
            <v>1</v>
          </cell>
          <cell r="N24259">
            <v>229376</v>
          </cell>
        </row>
        <row r="24260">
          <cell r="M24260">
            <v>1</v>
          </cell>
          <cell r="N24260">
            <v>229881</v>
          </cell>
        </row>
        <row r="24261">
          <cell r="M24261">
            <v>1</v>
          </cell>
          <cell r="N24261">
            <v>229924</v>
          </cell>
        </row>
        <row r="24262">
          <cell r="M24262">
            <v>1</v>
          </cell>
          <cell r="N24262">
            <v>229924</v>
          </cell>
        </row>
        <row r="24263">
          <cell r="M24263">
            <v>1</v>
          </cell>
          <cell r="N24263">
            <v>229924</v>
          </cell>
        </row>
        <row r="24264">
          <cell r="M24264">
            <v>1</v>
          </cell>
          <cell r="N24264">
            <v>229924</v>
          </cell>
        </row>
        <row r="24265">
          <cell r="M24265">
            <v>1</v>
          </cell>
          <cell r="N24265">
            <v>230032</v>
          </cell>
        </row>
        <row r="24266">
          <cell r="M24266">
            <v>1</v>
          </cell>
          <cell r="N24266">
            <v>230032</v>
          </cell>
        </row>
        <row r="24267">
          <cell r="M24267">
            <v>1</v>
          </cell>
          <cell r="N24267">
            <v>230032</v>
          </cell>
        </row>
        <row r="24268">
          <cell r="M24268">
            <v>1</v>
          </cell>
          <cell r="N24268">
            <v>230032</v>
          </cell>
        </row>
        <row r="24269">
          <cell r="M24269">
            <v>1</v>
          </cell>
          <cell r="N24269">
            <v>230032</v>
          </cell>
        </row>
        <row r="24270">
          <cell r="M24270">
            <v>1</v>
          </cell>
          <cell r="N24270">
            <v>230032</v>
          </cell>
        </row>
        <row r="24271">
          <cell r="M24271">
            <v>1</v>
          </cell>
          <cell r="N24271">
            <v>230068</v>
          </cell>
        </row>
        <row r="24272">
          <cell r="M24272">
            <v>1</v>
          </cell>
          <cell r="N24272">
            <v>230068</v>
          </cell>
        </row>
        <row r="24273">
          <cell r="M24273">
            <v>1</v>
          </cell>
          <cell r="N24273">
            <v>230068</v>
          </cell>
        </row>
        <row r="24274">
          <cell r="M24274">
            <v>1</v>
          </cell>
          <cell r="N24274">
            <v>230068</v>
          </cell>
        </row>
        <row r="24275">
          <cell r="M24275">
            <v>1</v>
          </cell>
          <cell r="N24275">
            <v>230068</v>
          </cell>
        </row>
        <row r="24276">
          <cell r="M24276">
            <v>1</v>
          </cell>
          <cell r="N24276">
            <v>230068</v>
          </cell>
        </row>
        <row r="24277">
          <cell r="M24277">
            <v>1</v>
          </cell>
          <cell r="N24277">
            <v>230068</v>
          </cell>
        </row>
        <row r="24278">
          <cell r="M24278">
            <v>1</v>
          </cell>
          <cell r="N24278">
            <v>230159</v>
          </cell>
        </row>
        <row r="24279">
          <cell r="M24279">
            <v>1</v>
          </cell>
          <cell r="N24279">
            <v>230997</v>
          </cell>
        </row>
        <row r="24280">
          <cell r="M24280">
            <v>1</v>
          </cell>
          <cell r="N24280" t="str">
            <v>-</v>
          </cell>
        </row>
        <row r="24281">
          <cell r="M24281">
            <v>1</v>
          </cell>
          <cell r="N24281">
            <v>229085</v>
          </cell>
        </row>
        <row r="24282">
          <cell r="M24282">
            <v>1</v>
          </cell>
          <cell r="N24282">
            <v>229841</v>
          </cell>
        </row>
        <row r="24283">
          <cell r="M24283">
            <v>1</v>
          </cell>
          <cell r="N24283">
            <v>229841</v>
          </cell>
        </row>
        <row r="24284">
          <cell r="M24284">
            <v>1</v>
          </cell>
          <cell r="N24284">
            <v>229841</v>
          </cell>
        </row>
        <row r="24285">
          <cell r="M24285">
            <v>1</v>
          </cell>
          <cell r="N24285">
            <v>229860</v>
          </cell>
        </row>
        <row r="24286">
          <cell r="M24286">
            <v>1</v>
          </cell>
          <cell r="N24286">
            <v>229923</v>
          </cell>
        </row>
        <row r="24287">
          <cell r="M24287">
            <v>1</v>
          </cell>
          <cell r="N24287">
            <v>229923</v>
          </cell>
        </row>
        <row r="24288">
          <cell r="M24288">
            <v>1</v>
          </cell>
          <cell r="N24288" t="str">
            <v>-</v>
          </cell>
        </row>
        <row r="24289">
          <cell r="M24289">
            <v>1</v>
          </cell>
          <cell r="N24289" t="str">
            <v>-</v>
          </cell>
        </row>
        <row r="24290">
          <cell r="M24290">
            <v>1</v>
          </cell>
          <cell r="N24290" t="str">
            <v>-</v>
          </cell>
        </row>
        <row r="24291">
          <cell r="M24291">
            <v>1</v>
          </cell>
          <cell r="N24291" t="str">
            <v>-</v>
          </cell>
        </row>
        <row r="24292">
          <cell r="M24292">
            <v>1</v>
          </cell>
          <cell r="N24292" t="str">
            <v>-</v>
          </cell>
        </row>
        <row r="24293">
          <cell r="M24293">
            <v>1</v>
          </cell>
          <cell r="N24293">
            <v>229086</v>
          </cell>
        </row>
        <row r="24294">
          <cell r="M24294">
            <v>1</v>
          </cell>
          <cell r="N24294">
            <v>229086</v>
          </cell>
        </row>
        <row r="24295">
          <cell r="M24295">
            <v>1</v>
          </cell>
          <cell r="N24295">
            <v>229378</v>
          </cell>
        </row>
        <row r="24296">
          <cell r="M24296">
            <v>1</v>
          </cell>
          <cell r="N24296">
            <v>229925</v>
          </cell>
        </row>
        <row r="24297">
          <cell r="M24297">
            <v>1</v>
          </cell>
          <cell r="N24297">
            <v>230069</v>
          </cell>
        </row>
        <row r="24298">
          <cell r="M24298">
            <v>1</v>
          </cell>
          <cell r="N24298" t="str">
            <v>-</v>
          </cell>
        </row>
        <row r="24299">
          <cell r="M24299">
            <v>1</v>
          </cell>
          <cell r="N24299" t="str">
            <v>-</v>
          </cell>
        </row>
        <row r="24300">
          <cell r="M24300">
            <v>1</v>
          </cell>
          <cell r="N24300">
            <v>232878</v>
          </cell>
        </row>
        <row r="24301">
          <cell r="M24301">
            <v>1</v>
          </cell>
          <cell r="N24301">
            <v>232878</v>
          </cell>
        </row>
        <row r="24302">
          <cell r="M24302">
            <v>1</v>
          </cell>
          <cell r="N24302">
            <v>232878</v>
          </cell>
        </row>
        <row r="24303">
          <cell r="M24303">
            <v>1</v>
          </cell>
          <cell r="N24303">
            <v>232878</v>
          </cell>
        </row>
        <row r="24304">
          <cell r="M24304">
            <v>1</v>
          </cell>
          <cell r="N24304">
            <v>232878</v>
          </cell>
        </row>
        <row r="24305">
          <cell r="M24305">
            <v>1</v>
          </cell>
          <cell r="N24305">
            <v>232878</v>
          </cell>
        </row>
        <row r="24306">
          <cell r="M24306">
            <v>1</v>
          </cell>
          <cell r="N24306">
            <v>232878</v>
          </cell>
        </row>
        <row r="24307">
          <cell r="M24307">
            <v>1</v>
          </cell>
          <cell r="N24307">
            <v>232878</v>
          </cell>
        </row>
        <row r="24308">
          <cell r="M24308">
            <v>1</v>
          </cell>
          <cell r="N24308">
            <v>232878</v>
          </cell>
        </row>
        <row r="24309">
          <cell r="M24309">
            <v>1</v>
          </cell>
          <cell r="N24309">
            <v>232878</v>
          </cell>
        </row>
        <row r="24310">
          <cell r="M24310">
            <v>1</v>
          </cell>
          <cell r="N24310">
            <v>232878</v>
          </cell>
        </row>
        <row r="24311">
          <cell r="M24311">
            <v>1</v>
          </cell>
          <cell r="N24311">
            <v>232878</v>
          </cell>
        </row>
        <row r="24312">
          <cell r="M24312">
            <v>1</v>
          </cell>
          <cell r="N24312">
            <v>232878</v>
          </cell>
        </row>
        <row r="24313">
          <cell r="M24313">
            <v>1</v>
          </cell>
          <cell r="N24313">
            <v>232879</v>
          </cell>
        </row>
        <row r="24314">
          <cell r="M24314">
            <v>1</v>
          </cell>
          <cell r="N24314">
            <v>232879</v>
          </cell>
        </row>
        <row r="24315">
          <cell r="M24315">
            <v>1</v>
          </cell>
          <cell r="N24315">
            <v>232879</v>
          </cell>
        </row>
        <row r="24316">
          <cell r="M24316">
            <v>1</v>
          </cell>
          <cell r="N24316">
            <v>232879</v>
          </cell>
        </row>
        <row r="24317">
          <cell r="M24317">
            <v>1</v>
          </cell>
          <cell r="N24317">
            <v>232879</v>
          </cell>
        </row>
        <row r="24318">
          <cell r="M24318">
            <v>1</v>
          </cell>
          <cell r="N24318">
            <v>232879</v>
          </cell>
        </row>
        <row r="24319">
          <cell r="M24319">
            <v>1</v>
          </cell>
          <cell r="N24319">
            <v>232879</v>
          </cell>
        </row>
        <row r="24320">
          <cell r="M24320">
            <v>1</v>
          </cell>
          <cell r="N24320">
            <v>232879</v>
          </cell>
        </row>
        <row r="24321">
          <cell r="M24321">
            <v>1</v>
          </cell>
          <cell r="N24321">
            <v>232879</v>
          </cell>
        </row>
        <row r="24322">
          <cell r="M24322">
            <v>1</v>
          </cell>
          <cell r="N24322">
            <v>232879</v>
          </cell>
        </row>
        <row r="24323">
          <cell r="M24323">
            <v>1</v>
          </cell>
          <cell r="N24323">
            <v>232879</v>
          </cell>
        </row>
        <row r="24324">
          <cell r="M24324">
            <v>1</v>
          </cell>
          <cell r="N24324">
            <v>232880</v>
          </cell>
        </row>
        <row r="24325">
          <cell r="M24325">
            <v>1</v>
          </cell>
          <cell r="N24325">
            <v>232880</v>
          </cell>
        </row>
        <row r="24326">
          <cell r="M24326">
            <v>1</v>
          </cell>
          <cell r="N24326">
            <v>232880</v>
          </cell>
        </row>
        <row r="24327">
          <cell r="M24327">
            <v>1</v>
          </cell>
          <cell r="N24327">
            <v>232880</v>
          </cell>
        </row>
        <row r="24328">
          <cell r="M24328">
            <v>1</v>
          </cell>
          <cell r="N24328">
            <v>232880</v>
          </cell>
        </row>
        <row r="24329">
          <cell r="M24329">
            <v>1</v>
          </cell>
          <cell r="N24329">
            <v>232889</v>
          </cell>
        </row>
        <row r="24330">
          <cell r="M24330">
            <v>1</v>
          </cell>
          <cell r="N24330">
            <v>232889</v>
          </cell>
        </row>
        <row r="24331">
          <cell r="M24331">
            <v>1</v>
          </cell>
          <cell r="N24331">
            <v>232889</v>
          </cell>
        </row>
        <row r="24332">
          <cell r="M24332">
            <v>1</v>
          </cell>
          <cell r="N24332">
            <v>232889</v>
          </cell>
        </row>
        <row r="24333">
          <cell r="M24333">
            <v>1</v>
          </cell>
          <cell r="N24333">
            <v>232889</v>
          </cell>
        </row>
        <row r="24334">
          <cell r="M24334">
            <v>1</v>
          </cell>
          <cell r="N24334">
            <v>232889</v>
          </cell>
        </row>
        <row r="24335">
          <cell r="M24335">
            <v>1</v>
          </cell>
          <cell r="N24335">
            <v>232889</v>
          </cell>
        </row>
        <row r="24336">
          <cell r="M24336">
            <v>1</v>
          </cell>
          <cell r="N24336">
            <v>232889</v>
          </cell>
        </row>
        <row r="24337">
          <cell r="M24337">
            <v>1</v>
          </cell>
          <cell r="N24337">
            <v>232892</v>
          </cell>
        </row>
        <row r="24338">
          <cell r="M24338">
            <v>1</v>
          </cell>
          <cell r="N24338">
            <v>232892</v>
          </cell>
        </row>
        <row r="24339">
          <cell r="M24339">
            <v>1</v>
          </cell>
          <cell r="N24339">
            <v>232892</v>
          </cell>
        </row>
        <row r="24340">
          <cell r="M24340">
            <v>10</v>
          </cell>
          <cell r="N24340">
            <v>232904</v>
          </cell>
        </row>
        <row r="24341">
          <cell r="M24341">
            <v>10</v>
          </cell>
          <cell r="N24341">
            <v>232904</v>
          </cell>
        </row>
        <row r="24342">
          <cell r="M24342">
            <v>10</v>
          </cell>
          <cell r="N24342">
            <v>232904</v>
          </cell>
        </row>
        <row r="24343">
          <cell r="M24343">
            <v>10</v>
          </cell>
          <cell r="N24343">
            <v>232904</v>
          </cell>
        </row>
        <row r="24344">
          <cell r="M24344">
            <v>10</v>
          </cell>
          <cell r="N24344">
            <v>232904</v>
          </cell>
        </row>
        <row r="24345">
          <cell r="M24345">
            <v>10</v>
          </cell>
          <cell r="N24345">
            <v>232904</v>
          </cell>
        </row>
        <row r="24346">
          <cell r="M24346">
            <v>10</v>
          </cell>
          <cell r="N24346">
            <v>232904</v>
          </cell>
        </row>
        <row r="24347">
          <cell r="M24347">
            <v>10</v>
          </cell>
          <cell r="N24347">
            <v>232904</v>
          </cell>
        </row>
        <row r="24348">
          <cell r="M24348">
            <v>10</v>
          </cell>
          <cell r="N24348">
            <v>232904</v>
          </cell>
        </row>
        <row r="24349">
          <cell r="M24349">
            <v>10</v>
          </cell>
          <cell r="N24349">
            <v>232905</v>
          </cell>
        </row>
        <row r="24350">
          <cell r="M24350">
            <v>10</v>
          </cell>
          <cell r="N24350">
            <v>232905</v>
          </cell>
        </row>
        <row r="24351">
          <cell r="M24351">
            <v>10</v>
          </cell>
          <cell r="N24351">
            <v>232907</v>
          </cell>
        </row>
        <row r="24352">
          <cell r="M24352">
            <v>10</v>
          </cell>
          <cell r="N24352">
            <v>232907</v>
          </cell>
        </row>
        <row r="24353">
          <cell r="M24353">
            <v>10</v>
          </cell>
          <cell r="N24353">
            <v>232907</v>
          </cell>
        </row>
        <row r="24354">
          <cell r="M24354">
            <v>10</v>
          </cell>
          <cell r="N24354">
            <v>232909</v>
          </cell>
        </row>
        <row r="24355">
          <cell r="M24355">
            <v>10</v>
          </cell>
          <cell r="N24355">
            <v>232909</v>
          </cell>
        </row>
        <row r="24356">
          <cell r="M24356">
            <v>10</v>
          </cell>
          <cell r="N24356">
            <v>232910</v>
          </cell>
        </row>
        <row r="24357">
          <cell r="M24357">
            <v>10</v>
          </cell>
          <cell r="N24357">
            <v>232910</v>
          </cell>
        </row>
        <row r="24358">
          <cell r="M24358">
            <v>10</v>
          </cell>
          <cell r="N24358">
            <v>232910</v>
          </cell>
        </row>
        <row r="24359">
          <cell r="M24359">
            <v>10</v>
          </cell>
          <cell r="N24359">
            <v>232910</v>
          </cell>
        </row>
        <row r="24360">
          <cell r="M24360">
            <v>10</v>
          </cell>
          <cell r="N24360">
            <v>232910</v>
          </cell>
        </row>
        <row r="24361">
          <cell r="M24361">
            <v>10</v>
          </cell>
          <cell r="N24361">
            <v>232910</v>
          </cell>
        </row>
        <row r="24362">
          <cell r="M24362">
            <v>10</v>
          </cell>
          <cell r="N24362">
            <v>232910</v>
          </cell>
        </row>
        <row r="24363">
          <cell r="M24363">
            <v>10</v>
          </cell>
          <cell r="N24363">
            <v>232910</v>
          </cell>
        </row>
        <row r="24364">
          <cell r="M24364">
            <v>10</v>
          </cell>
          <cell r="N24364">
            <v>232910</v>
          </cell>
        </row>
        <row r="24365">
          <cell r="M24365">
            <v>10</v>
          </cell>
          <cell r="N24365">
            <v>232910</v>
          </cell>
        </row>
        <row r="24366">
          <cell r="M24366">
            <v>10</v>
          </cell>
          <cell r="N24366">
            <v>232910</v>
          </cell>
        </row>
        <row r="24367">
          <cell r="M24367">
            <v>10</v>
          </cell>
          <cell r="N24367">
            <v>232911</v>
          </cell>
        </row>
        <row r="24368">
          <cell r="M24368">
            <v>10</v>
          </cell>
          <cell r="N24368">
            <v>232911</v>
          </cell>
        </row>
        <row r="24369">
          <cell r="M24369">
            <v>10</v>
          </cell>
          <cell r="N24369">
            <v>232911</v>
          </cell>
        </row>
        <row r="24370">
          <cell r="M24370">
            <v>10</v>
          </cell>
          <cell r="N24370">
            <v>232911</v>
          </cell>
        </row>
        <row r="24371">
          <cell r="M24371">
            <v>10</v>
          </cell>
          <cell r="N24371">
            <v>232914</v>
          </cell>
        </row>
        <row r="24372">
          <cell r="M24372">
            <v>10</v>
          </cell>
          <cell r="N24372">
            <v>232914</v>
          </cell>
        </row>
        <row r="24373">
          <cell r="M24373">
            <v>10</v>
          </cell>
          <cell r="N24373">
            <v>232916</v>
          </cell>
        </row>
        <row r="24374">
          <cell r="M24374">
            <v>10</v>
          </cell>
          <cell r="N24374">
            <v>232945</v>
          </cell>
        </row>
        <row r="24375">
          <cell r="M24375" t="str">
            <v>-</v>
          </cell>
          <cell r="N24375" t="str">
            <v>-</v>
          </cell>
        </row>
        <row r="24376">
          <cell r="M24376">
            <v>1</v>
          </cell>
          <cell r="N24376">
            <v>229101</v>
          </cell>
        </row>
        <row r="24377">
          <cell r="M24377">
            <v>1</v>
          </cell>
          <cell r="N24377">
            <v>229101</v>
          </cell>
        </row>
        <row r="24378">
          <cell r="M24378">
            <v>1</v>
          </cell>
          <cell r="N24378">
            <v>229101</v>
          </cell>
        </row>
        <row r="24379">
          <cell r="M24379">
            <v>1</v>
          </cell>
          <cell r="N24379">
            <v>229101</v>
          </cell>
        </row>
        <row r="24380">
          <cell r="M24380">
            <v>1</v>
          </cell>
          <cell r="N24380">
            <v>229101</v>
          </cell>
        </row>
        <row r="24381">
          <cell r="M24381">
            <v>1</v>
          </cell>
          <cell r="N24381">
            <v>229101</v>
          </cell>
        </row>
        <row r="24382">
          <cell r="M24382">
            <v>1</v>
          </cell>
          <cell r="N24382">
            <v>229101</v>
          </cell>
        </row>
        <row r="24383">
          <cell r="M24383">
            <v>4</v>
          </cell>
          <cell r="N24383">
            <v>229173</v>
          </cell>
        </row>
        <row r="24384">
          <cell r="M24384">
            <v>4</v>
          </cell>
          <cell r="N24384">
            <v>229224</v>
          </cell>
        </row>
        <row r="24385">
          <cell r="M24385">
            <v>4</v>
          </cell>
          <cell r="N24385">
            <v>229225</v>
          </cell>
        </row>
        <row r="24386">
          <cell r="M24386">
            <v>4</v>
          </cell>
          <cell r="N24386">
            <v>229225</v>
          </cell>
        </row>
        <row r="24387">
          <cell r="M24387">
            <v>4</v>
          </cell>
          <cell r="N24387">
            <v>229225</v>
          </cell>
        </row>
        <row r="24388">
          <cell r="M24388">
            <v>4</v>
          </cell>
          <cell r="N24388">
            <v>229225</v>
          </cell>
        </row>
        <row r="24389">
          <cell r="M24389">
            <v>4</v>
          </cell>
          <cell r="N24389">
            <v>229225</v>
          </cell>
        </row>
        <row r="24390">
          <cell r="M24390">
            <v>4</v>
          </cell>
          <cell r="N24390">
            <v>229225</v>
          </cell>
        </row>
        <row r="24391">
          <cell r="M24391">
            <v>4</v>
          </cell>
          <cell r="N24391">
            <v>229225</v>
          </cell>
        </row>
        <row r="24392">
          <cell r="M24392">
            <v>4</v>
          </cell>
          <cell r="N24392">
            <v>229225</v>
          </cell>
        </row>
        <row r="24393">
          <cell r="M24393">
            <v>4</v>
          </cell>
          <cell r="N24393">
            <v>229248</v>
          </cell>
        </row>
        <row r="24394">
          <cell r="M24394">
            <v>4</v>
          </cell>
          <cell r="N24394">
            <v>229248</v>
          </cell>
        </row>
        <row r="24395">
          <cell r="M24395">
            <v>4</v>
          </cell>
          <cell r="N24395">
            <v>229248</v>
          </cell>
        </row>
        <row r="24396">
          <cell r="M24396">
            <v>4</v>
          </cell>
          <cell r="N24396">
            <v>229248</v>
          </cell>
        </row>
        <row r="24397">
          <cell r="M24397">
            <v>4</v>
          </cell>
          <cell r="N24397">
            <v>229248</v>
          </cell>
        </row>
        <row r="24398">
          <cell r="M24398">
            <v>1</v>
          </cell>
          <cell r="N24398">
            <v>229388</v>
          </cell>
        </row>
        <row r="24399">
          <cell r="M24399">
            <v>1</v>
          </cell>
          <cell r="N24399">
            <v>229388</v>
          </cell>
        </row>
        <row r="24400">
          <cell r="M24400">
            <v>1</v>
          </cell>
          <cell r="N24400">
            <v>229388</v>
          </cell>
        </row>
        <row r="24401">
          <cell r="M24401">
            <v>1</v>
          </cell>
          <cell r="N24401">
            <v>229388</v>
          </cell>
        </row>
        <row r="24402">
          <cell r="M24402">
            <v>1</v>
          </cell>
          <cell r="N24402">
            <v>229388</v>
          </cell>
        </row>
        <row r="24403">
          <cell r="M24403">
            <v>1</v>
          </cell>
          <cell r="N24403">
            <v>229388</v>
          </cell>
        </row>
        <row r="24404">
          <cell r="M24404">
            <v>1</v>
          </cell>
          <cell r="N24404">
            <v>229388</v>
          </cell>
        </row>
        <row r="24405">
          <cell r="M24405">
            <v>1</v>
          </cell>
          <cell r="N24405">
            <v>229388</v>
          </cell>
        </row>
        <row r="24406">
          <cell r="M24406">
            <v>1</v>
          </cell>
          <cell r="N24406">
            <v>229388</v>
          </cell>
        </row>
        <row r="24407">
          <cell r="M24407">
            <v>1</v>
          </cell>
          <cell r="N24407">
            <v>229388</v>
          </cell>
        </row>
        <row r="24408">
          <cell r="M24408">
            <v>1</v>
          </cell>
          <cell r="N24408">
            <v>229388</v>
          </cell>
        </row>
        <row r="24409">
          <cell r="M24409">
            <v>1</v>
          </cell>
          <cell r="N24409">
            <v>229388</v>
          </cell>
        </row>
        <row r="24410">
          <cell r="M24410">
            <v>1</v>
          </cell>
          <cell r="N24410">
            <v>229388</v>
          </cell>
        </row>
        <row r="24411">
          <cell r="M24411">
            <v>1</v>
          </cell>
          <cell r="N24411">
            <v>229388</v>
          </cell>
        </row>
        <row r="24412">
          <cell r="M24412">
            <v>1</v>
          </cell>
          <cell r="N24412">
            <v>229388</v>
          </cell>
        </row>
        <row r="24413">
          <cell r="M24413">
            <v>1</v>
          </cell>
          <cell r="N24413">
            <v>229388</v>
          </cell>
        </row>
        <row r="24414">
          <cell r="M24414">
            <v>1</v>
          </cell>
          <cell r="N24414">
            <v>229852</v>
          </cell>
        </row>
        <row r="24415">
          <cell r="M24415">
            <v>1</v>
          </cell>
          <cell r="N24415">
            <v>229852</v>
          </cell>
        </row>
        <row r="24416">
          <cell r="M24416">
            <v>1</v>
          </cell>
          <cell r="N24416">
            <v>229852</v>
          </cell>
        </row>
        <row r="24417">
          <cell r="M24417">
            <v>1</v>
          </cell>
          <cell r="N24417">
            <v>229852</v>
          </cell>
        </row>
        <row r="24418">
          <cell r="M24418">
            <v>1</v>
          </cell>
          <cell r="N24418">
            <v>229852</v>
          </cell>
        </row>
        <row r="24419">
          <cell r="M24419">
            <v>1</v>
          </cell>
          <cell r="N24419">
            <v>229852</v>
          </cell>
        </row>
        <row r="24420">
          <cell r="M24420">
            <v>1</v>
          </cell>
          <cell r="N24420">
            <v>229852</v>
          </cell>
        </row>
        <row r="24421">
          <cell r="M24421">
            <v>1</v>
          </cell>
          <cell r="N24421">
            <v>229852</v>
          </cell>
        </row>
        <row r="24422">
          <cell r="M24422">
            <v>1</v>
          </cell>
          <cell r="N24422">
            <v>229980</v>
          </cell>
        </row>
        <row r="24423">
          <cell r="M24423">
            <v>1</v>
          </cell>
          <cell r="N24423">
            <v>229980</v>
          </cell>
        </row>
        <row r="24424">
          <cell r="M24424">
            <v>1</v>
          </cell>
          <cell r="N24424">
            <v>229980</v>
          </cell>
        </row>
        <row r="24425">
          <cell r="M24425">
            <v>1</v>
          </cell>
          <cell r="N24425">
            <v>229980</v>
          </cell>
        </row>
        <row r="24426">
          <cell r="M24426">
            <v>1</v>
          </cell>
          <cell r="N24426">
            <v>229980</v>
          </cell>
        </row>
        <row r="24427">
          <cell r="M24427">
            <v>1</v>
          </cell>
          <cell r="N24427">
            <v>229980</v>
          </cell>
        </row>
        <row r="24428">
          <cell r="M24428">
            <v>1</v>
          </cell>
          <cell r="N24428">
            <v>230118</v>
          </cell>
        </row>
        <row r="24429">
          <cell r="M24429">
            <v>1</v>
          </cell>
          <cell r="N24429">
            <v>230118</v>
          </cell>
        </row>
        <row r="24430">
          <cell r="M24430">
            <v>1</v>
          </cell>
          <cell r="N24430">
            <v>230118</v>
          </cell>
        </row>
        <row r="24431">
          <cell r="M24431">
            <v>1</v>
          </cell>
          <cell r="N24431">
            <v>230118</v>
          </cell>
        </row>
        <row r="24432">
          <cell r="M24432">
            <v>1</v>
          </cell>
          <cell r="N24432">
            <v>230118</v>
          </cell>
        </row>
        <row r="24433">
          <cell r="M24433">
            <v>1</v>
          </cell>
          <cell r="N24433">
            <v>230118</v>
          </cell>
        </row>
        <row r="24434">
          <cell r="M24434">
            <v>1</v>
          </cell>
          <cell r="N24434">
            <v>230118</v>
          </cell>
        </row>
        <row r="24435">
          <cell r="M24435">
            <v>1</v>
          </cell>
          <cell r="N24435">
            <v>230118</v>
          </cell>
        </row>
        <row r="24436">
          <cell r="M24436">
            <v>1</v>
          </cell>
          <cell r="N24436">
            <v>230118</v>
          </cell>
        </row>
        <row r="24437">
          <cell r="M24437">
            <v>1</v>
          </cell>
          <cell r="N24437">
            <v>230118</v>
          </cell>
        </row>
        <row r="24438">
          <cell r="M24438">
            <v>1</v>
          </cell>
          <cell r="N24438">
            <v>230118</v>
          </cell>
        </row>
        <row r="24439">
          <cell r="M24439">
            <v>1</v>
          </cell>
          <cell r="N24439">
            <v>230118</v>
          </cell>
        </row>
        <row r="24440">
          <cell r="M24440">
            <v>1</v>
          </cell>
          <cell r="N24440">
            <v>230170</v>
          </cell>
        </row>
        <row r="24441">
          <cell r="M24441">
            <v>1</v>
          </cell>
          <cell r="N24441">
            <v>230170</v>
          </cell>
        </row>
        <row r="24442">
          <cell r="M24442">
            <v>1</v>
          </cell>
          <cell r="N24442">
            <v>230926</v>
          </cell>
        </row>
        <row r="24443">
          <cell r="M24443">
            <v>1</v>
          </cell>
          <cell r="N24443">
            <v>230926</v>
          </cell>
        </row>
        <row r="24444">
          <cell r="M24444">
            <v>1</v>
          </cell>
          <cell r="N24444">
            <v>230926</v>
          </cell>
        </row>
        <row r="24445">
          <cell r="M24445">
            <v>1</v>
          </cell>
          <cell r="N24445">
            <v>230926</v>
          </cell>
        </row>
        <row r="24446">
          <cell r="M24446">
            <v>1</v>
          </cell>
          <cell r="N24446">
            <v>230926</v>
          </cell>
        </row>
        <row r="24447">
          <cell r="M24447">
            <v>1</v>
          </cell>
          <cell r="N24447">
            <v>230926</v>
          </cell>
        </row>
        <row r="24448">
          <cell r="M24448">
            <v>1</v>
          </cell>
          <cell r="N24448">
            <v>230926</v>
          </cell>
        </row>
        <row r="24449">
          <cell r="M24449">
            <v>1</v>
          </cell>
          <cell r="N24449">
            <v>230926</v>
          </cell>
        </row>
        <row r="24450">
          <cell r="M24450">
            <v>1</v>
          </cell>
          <cell r="N24450">
            <v>230926</v>
          </cell>
        </row>
        <row r="24451">
          <cell r="M24451">
            <v>1</v>
          </cell>
          <cell r="N24451">
            <v>230926</v>
          </cell>
        </row>
        <row r="24452">
          <cell r="M24452">
            <v>1</v>
          </cell>
          <cell r="N24452">
            <v>231028</v>
          </cell>
        </row>
        <row r="24453">
          <cell r="M24453">
            <v>1</v>
          </cell>
          <cell r="N24453">
            <v>231028</v>
          </cell>
        </row>
        <row r="24454">
          <cell r="M24454">
            <v>1</v>
          </cell>
          <cell r="N24454">
            <v>231028</v>
          </cell>
        </row>
        <row r="24455">
          <cell r="M24455">
            <v>1</v>
          </cell>
          <cell r="N24455">
            <v>231028</v>
          </cell>
        </row>
        <row r="24456">
          <cell r="M24456">
            <v>1</v>
          </cell>
          <cell r="N24456">
            <v>229097</v>
          </cell>
        </row>
        <row r="24457">
          <cell r="M24457">
            <v>1</v>
          </cell>
          <cell r="N24457">
            <v>229097</v>
          </cell>
        </row>
        <row r="24458">
          <cell r="M24458">
            <v>1</v>
          </cell>
          <cell r="N24458">
            <v>229097</v>
          </cell>
        </row>
        <row r="24459">
          <cell r="M24459">
            <v>1</v>
          </cell>
          <cell r="N24459">
            <v>229097</v>
          </cell>
        </row>
        <row r="24460">
          <cell r="M24460">
            <v>4</v>
          </cell>
          <cell r="N24460">
            <v>229209</v>
          </cell>
        </row>
        <row r="24461">
          <cell r="M24461">
            <v>4</v>
          </cell>
          <cell r="N24461">
            <v>229209</v>
          </cell>
        </row>
        <row r="24462">
          <cell r="M24462">
            <v>4</v>
          </cell>
          <cell r="N24462">
            <v>229209</v>
          </cell>
        </row>
        <row r="24463">
          <cell r="M24463">
            <v>4</v>
          </cell>
          <cell r="N24463">
            <v>229247</v>
          </cell>
        </row>
        <row r="24464">
          <cell r="M24464">
            <v>4</v>
          </cell>
          <cell r="N24464">
            <v>229247</v>
          </cell>
        </row>
        <row r="24465">
          <cell r="M24465">
            <v>4</v>
          </cell>
          <cell r="N24465">
            <v>229247</v>
          </cell>
        </row>
        <row r="24466">
          <cell r="M24466">
            <v>1</v>
          </cell>
          <cell r="N24466">
            <v>229384</v>
          </cell>
        </row>
        <row r="24467">
          <cell r="M24467">
            <v>1</v>
          </cell>
          <cell r="N24467">
            <v>229384</v>
          </cell>
        </row>
        <row r="24468">
          <cell r="M24468">
            <v>1</v>
          </cell>
          <cell r="N24468">
            <v>229384</v>
          </cell>
        </row>
        <row r="24469">
          <cell r="M24469">
            <v>1</v>
          </cell>
          <cell r="N24469">
            <v>229384</v>
          </cell>
        </row>
        <row r="24470">
          <cell r="M24470">
            <v>1</v>
          </cell>
          <cell r="N24470">
            <v>229384</v>
          </cell>
        </row>
        <row r="24471">
          <cell r="M24471">
            <v>1</v>
          </cell>
          <cell r="N24471">
            <v>229384</v>
          </cell>
        </row>
        <row r="24472">
          <cell r="M24472">
            <v>1</v>
          </cell>
          <cell r="N24472">
            <v>229384</v>
          </cell>
        </row>
        <row r="24473">
          <cell r="M24473">
            <v>1</v>
          </cell>
          <cell r="N24473">
            <v>229848</v>
          </cell>
        </row>
        <row r="24474">
          <cell r="M24474">
            <v>1</v>
          </cell>
          <cell r="N24474">
            <v>229848</v>
          </cell>
        </row>
        <row r="24475">
          <cell r="M24475">
            <v>1</v>
          </cell>
          <cell r="N24475">
            <v>229848</v>
          </cell>
        </row>
        <row r="24476">
          <cell r="M24476">
            <v>1</v>
          </cell>
          <cell r="N24476">
            <v>229848</v>
          </cell>
        </row>
        <row r="24477">
          <cell r="M24477">
            <v>1</v>
          </cell>
          <cell r="N24477">
            <v>229931</v>
          </cell>
        </row>
        <row r="24478">
          <cell r="M24478">
            <v>1</v>
          </cell>
          <cell r="N24478">
            <v>230036</v>
          </cell>
        </row>
        <row r="24479">
          <cell r="M24479">
            <v>1</v>
          </cell>
          <cell r="N24479">
            <v>230075</v>
          </cell>
        </row>
        <row r="24480">
          <cell r="M24480">
            <v>1</v>
          </cell>
          <cell r="N24480">
            <v>230167</v>
          </cell>
        </row>
        <row r="24481">
          <cell r="M24481">
            <v>1</v>
          </cell>
          <cell r="N24481">
            <v>230178</v>
          </cell>
        </row>
        <row r="24482">
          <cell r="M24482">
            <v>1</v>
          </cell>
          <cell r="N24482">
            <v>231024</v>
          </cell>
        </row>
        <row r="24483">
          <cell r="M24483">
            <v>1</v>
          </cell>
          <cell r="N24483">
            <v>231024</v>
          </cell>
        </row>
        <row r="24484">
          <cell r="M24484">
            <v>1</v>
          </cell>
          <cell r="N24484">
            <v>231024</v>
          </cell>
        </row>
        <row r="24485">
          <cell r="M24485">
            <v>1</v>
          </cell>
          <cell r="N24485">
            <v>231024</v>
          </cell>
        </row>
        <row r="24486">
          <cell r="M24486">
            <v>1</v>
          </cell>
          <cell r="N24486">
            <v>231024</v>
          </cell>
        </row>
        <row r="24487">
          <cell r="M24487">
            <v>1</v>
          </cell>
          <cell r="N24487">
            <v>231024</v>
          </cell>
        </row>
        <row r="24488">
          <cell r="M24488">
            <v>1</v>
          </cell>
          <cell r="N24488">
            <v>231024</v>
          </cell>
        </row>
        <row r="24489">
          <cell r="M24489">
            <v>1</v>
          </cell>
          <cell r="N24489" t="str">
            <v>-</v>
          </cell>
        </row>
        <row r="24490">
          <cell r="M24490">
            <v>1</v>
          </cell>
          <cell r="N24490" t="str">
            <v>-</v>
          </cell>
        </row>
        <row r="24491">
          <cell r="M24491">
            <v>1</v>
          </cell>
          <cell r="N24491" t="str">
            <v>-</v>
          </cell>
        </row>
        <row r="24492">
          <cell r="M24492">
            <v>1</v>
          </cell>
          <cell r="N24492">
            <v>229098</v>
          </cell>
        </row>
        <row r="24493">
          <cell r="M24493">
            <v>1</v>
          </cell>
          <cell r="N24493">
            <v>229098</v>
          </cell>
        </row>
        <row r="24494">
          <cell r="M24494">
            <v>1</v>
          </cell>
          <cell r="N24494">
            <v>229385</v>
          </cell>
        </row>
        <row r="24495">
          <cell r="M24495">
            <v>1</v>
          </cell>
          <cell r="N24495">
            <v>229385</v>
          </cell>
        </row>
        <row r="24496">
          <cell r="M24496">
            <v>1</v>
          </cell>
          <cell r="N24496">
            <v>229385</v>
          </cell>
        </row>
        <row r="24497">
          <cell r="M24497">
            <v>1</v>
          </cell>
          <cell r="N24497">
            <v>229849</v>
          </cell>
        </row>
        <row r="24498">
          <cell r="M24498">
            <v>1</v>
          </cell>
          <cell r="N24498">
            <v>229869</v>
          </cell>
        </row>
        <row r="24499">
          <cell r="M24499">
            <v>1</v>
          </cell>
          <cell r="N24499">
            <v>229872</v>
          </cell>
        </row>
        <row r="24500">
          <cell r="M24500">
            <v>1</v>
          </cell>
          <cell r="N24500">
            <v>229933</v>
          </cell>
        </row>
        <row r="24501">
          <cell r="M24501">
            <v>1</v>
          </cell>
          <cell r="N24501">
            <v>229933</v>
          </cell>
        </row>
        <row r="24502">
          <cell r="M24502">
            <v>1</v>
          </cell>
          <cell r="N24502">
            <v>229933</v>
          </cell>
        </row>
        <row r="24503">
          <cell r="M24503">
            <v>1</v>
          </cell>
          <cell r="N24503">
            <v>229933</v>
          </cell>
        </row>
        <row r="24504">
          <cell r="M24504">
            <v>1</v>
          </cell>
          <cell r="N24504">
            <v>229933</v>
          </cell>
        </row>
        <row r="24505">
          <cell r="M24505">
            <v>1</v>
          </cell>
          <cell r="N24505">
            <v>230062</v>
          </cell>
        </row>
        <row r="24506">
          <cell r="M24506">
            <v>1</v>
          </cell>
          <cell r="N24506">
            <v>230062</v>
          </cell>
        </row>
        <row r="24507">
          <cell r="M24507">
            <v>1</v>
          </cell>
          <cell r="N24507">
            <v>230062</v>
          </cell>
        </row>
        <row r="24508">
          <cell r="M24508">
            <v>1</v>
          </cell>
          <cell r="N24508">
            <v>230062</v>
          </cell>
        </row>
        <row r="24509">
          <cell r="M24509">
            <v>1</v>
          </cell>
          <cell r="N24509">
            <v>230077</v>
          </cell>
        </row>
        <row r="24510">
          <cell r="M24510">
            <v>1</v>
          </cell>
          <cell r="N24510">
            <v>230077</v>
          </cell>
        </row>
        <row r="24511">
          <cell r="M24511">
            <v>1</v>
          </cell>
          <cell r="N24511">
            <v>230179</v>
          </cell>
        </row>
        <row r="24512">
          <cell r="M24512">
            <v>1</v>
          </cell>
          <cell r="N24512">
            <v>230179</v>
          </cell>
        </row>
        <row r="24513">
          <cell r="M24513">
            <v>1</v>
          </cell>
          <cell r="N24513">
            <v>231025</v>
          </cell>
        </row>
        <row r="24514">
          <cell r="M24514">
            <v>1</v>
          </cell>
          <cell r="N24514">
            <v>231025</v>
          </cell>
        </row>
        <row r="24515">
          <cell r="M24515">
            <v>1</v>
          </cell>
          <cell r="N24515">
            <v>231025</v>
          </cell>
        </row>
        <row r="24516">
          <cell r="M24516">
            <v>1</v>
          </cell>
          <cell r="N24516" t="str">
            <v>-</v>
          </cell>
        </row>
        <row r="24517">
          <cell r="M24517">
            <v>7</v>
          </cell>
          <cell r="N24517" t="str">
            <v>-</v>
          </cell>
        </row>
        <row r="24518">
          <cell r="M24518">
            <v>1</v>
          </cell>
          <cell r="N24518">
            <v>229099</v>
          </cell>
        </row>
        <row r="24519">
          <cell r="M24519">
            <v>1</v>
          </cell>
          <cell r="N24519">
            <v>229099</v>
          </cell>
        </row>
        <row r="24520">
          <cell r="M24520">
            <v>2</v>
          </cell>
          <cell r="N24520">
            <v>229163</v>
          </cell>
        </row>
        <row r="24521">
          <cell r="M24521">
            <v>2</v>
          </cell>
          <cell r="N24521">
            <v>229163</v>
          </cell>
        </row>
        <row r="24522">
          <cell r="M24522">
            <v>2</v>
          </cell>
          <cell r="N24522">
            <v>229163</v>
          </cell>
        </row>
        <row r="24523">
          <cell r="M24523">
            <v>2</v>
          </cell>
          <cell r="N24523">
            <v>229163</v>
          </cell>
        </row>
        <row r="24524">
          <cell r="M24524">
            <v>2</v>
          </cell>
          <cell r="N24524">
            <v>229166</v>
          </cell>
        </row>
        <row r="24525">
          <cell r="M24525">
            <v>2</v>
          </cell>
          <cell r="N24525">
            <v>229166</v>
          </cell>
        </row>
        <row r="24526">
          <cell r="M24526">
            <v>2</v>
          </cell>
          <cell r="N24526">
            <v>229166</v>
          </cell>
        </row>
        <row r="24527">
          <cell r="M24527">
            <v>2</v>
          </cell>
          <cell r="N24527">
            <v>229166</v>
          </cell>
        </row>
        <row r="24528">
          <cell r="M24528">
            <v>5</v>
          </cell>
          <cell r="N24528">
            <v>229216</v>
          </cell>
        </row>
        <row r="24529">
          <cell r="M24529">
            <v>5</v>
          </cell>
          <cell r="N24529">
            <v>229217</v>
          </cell>
        </row>
        <row r="24530">
          <cell r="M24530">
            <v>5</v>
          </cell>
          <cell r="N24530">
            <v>229218</v>
          </cell>
        </row>
        <row r="24531">
          <cell r="M24531">
            <v>5</v>
          </cell>
          <cell r="N24531">
            <v>229218</v>
          </cell>
        </row>
        <row r="24532">
          <cell r="M24532">
            <v>5</v>
          </cell>
          <cell r="N24532">
            <v>229218</v>
          </cell>
        </row>
        <row r="24533">
          <cell r="M24533">
            <v>1</v>
          </cell>
          <cell r="N24533">
            <v>229386</v>
          </cell>
        </row>
        <row r="24534">
          <cell r="M24534">
            <v>1</v>
          </cell>
          <cell r="N24534">
            <v>229386</v>
          </cell>
        </row>
        <row r="24535">
          <cell r="M24535">
            <v>1</v>
          </cell>
          <cell r="N24535">
            <v>229386</v>
          </cell>
        </row>
        <row r="24536">
          <cell r="M24536">
            <v>1</v>
          </cell>
          <cell r="N24536">
            <v>229386</v>
          </cell>
        </row>
        <row r="24537">
          <cell r="M24537">
            <v>1</v>
          </cell>
          <cell r="N24537">
            <v>229386</v>
          </cell>
        </row>
        <row r="24538">
          <cell r="M24538">
            <v>1</v>
          </cell>
          <cell r="N24538">
            <v>229386</v>
          </cell>
        </row>
        <row r="24539">
          <cell r="M24539">
            <v>1</v>
          </cell>
          <cell r="N24539">
            <v>229850</v>
          </cell>
        </row>
        <row r="24540">
          <cell r="M24540">
            <v>1</v>
          </cell>
          <cell r="N24540">
            <v>229850</v>
          </cell>
        </row>
        <row r="24541">
          <cell r="M24541">
            <v>1</v>
          </cell>
          <cell r="N24541">
            <v>229850</v>
          </cell>
        </row>
        <row r="24542">
          <cell r="M24542">
            <v>1</v>
          </cell>
          <cell r="N24542">
            <v>229850</v>
          </cell>
        </row>
        <row r="24543">
          <cell r="M24543">
            <v>1</v>
          </cell>
          <cell r="N24543">
            <v>229850</v>
          </cell>
        </row>
        <row r="24544">
          <cell r="M24544">
            <v>1</v>
          </cell>
          <cell r="N24544">
            <v>229850</v>
          </cell>
        </row>
        <row r="24545">
          <cell r="M24545">
            <v>1</v>
          </cell>
          <cell r="N24545">
            <v>229850</v>
          </cell>
        </row>
        <row r="24546">
          <cell r="M24546">
            <v>1</v>
          </cell>
          <cell r="N24546">
            <v>229850</v>
          </cell>
        </row>
        <row r="24547">
          <cell r="M24547">
            <v>1</v>
          </cell>
          <cell r="N24547">
            <v>229850</v>
          </cell>
        </row>
        <row r="24548">
          <cell r="M24548">
            <v>1</v>
          </cell>
          <cell r="N24548">
            <v>229850</v>
          </cell>
        </row>
        <row r="24549">
          <cell r="M24549">
            <v>1</v>
          </cell>
          <cell r="N24549">
            <v>229850</v>
          </cell>
        </row>
        <row r="24550">
          <cell r="M24550">
            <v>1</v>
          </cell>
          <cell r="N24550">
            <v>229850</v>
          </cell>
        </row>
        <row r="24551">
          <cell r="M24551">
            <v>1</v>
          </cell>
          <cell r="N24551">
            <v>229850</v>
          </cell>
        </row>
        <row r="24552">
          <cell r="M24552">
            <v>1</v>
          </cell>
          <cell r="N24552">
            <v>229850</v>
          </cell>
        </row>
        <row r="24553">
          <cell r="M24553">
            <v>1</v>
          </cell>
          <cell r="N24553">
            <v>229850</v>
          </cell>
        </row>
        <row r="24554">
          <cell r="M24554">
            <v>1</v>
          </cell>
          <cell r="N24554">
            <v>229850</v>
          </cell>
        </row>
        <row r="24555">
          <cell r="M24555">
            <v>1</v>
          </cell>
          <cell r="N24555">
            <v>229879</v>
          </cell>
        </row>
        <row r="24556">
          <cell r="M24556">
            <v>1</v>
          </cell>
          <cell r="N24556">
            <v>229879</v>
          </cell>
        </row>
        <row r="24557">
          <cell r="M24557">
            <v>1</v>
          </cell>
          <cell r="N24557">
            <v>229879</v>
          </cell>
        </row>
        <row r="24558">
          <cell r="M24558">
            <v>1</v>
          </cell>
          <cell r="N24558">
            <v>229932</v>
          </cell>
        </row>
        <row r="24559">
          <cell r="M24559">
            <v>1</v>
          </cell>
          <cell r="N24559">
            <v>229932</v>
          </cell>
        </row>
        <row r="24560">
          <cell r="M24560">
            <v>1</v>
          </cell>
          <cell r="N24560">
            <v>229932</v>
          </cell>
        </row>
        <row r="24561">
          <cell r="M24561">
            <v>1</v>
          </cell>
          <cell r="N24561">
            <v>229932</v>
          </cell>
        </row>
        <row r="24562">
          <cell r="M24562">
            <v>1</v>
          </cell>
          <cell r="N24562">
            <v>230037</v>
          </cell>
        </row>
        <row r="24563">
          <cell r="M24563">
            <v>1</v>
          </cell>
          <cell r="N24563">
            <v>230037</v>
          </cell>
        </row>
        <row r="24564">
          <cell r="M24564">
            <v>1</v>
          </cell>
          <cell r="N24564">
            <v>230037</v>
          </cell>
        </row>
        <row r="24565">
          <cell r="M24565">
            <v>1</v>
          </cell>
          <cell r="N24565">
            <v>230076</v>
          </cell>
        </row>
        <row r="24566">
          <cell r="M24566">
            <v>1</v>
          </cell>
          <cell r="N24566">
            <v>230076</v>
          </cell>
        </row>
        <row r="24567">
          <cell r="M24567">
            <v>1</v>
          </cell>
          <cell r="N24567">
            <v>230076</v>
          </cell>
        </row>
        <row r="24568">
          <cell r="M24568">
            <v>1</v>
          </cell>
          <cell r="N24568">
            <v>230076</v>
          </cell>
        </row>
        <row r="24569">
          <cell r="M24569">
            <v>1</v>
          </cell>
          <cell r="N24569">
            <v>230076</v>
          </cell>
        </row>
        <row r="24570">
          <cell r="M24570">
            <v>1</v>
          </cell>
          <cell r="N24570">
            <v>230076</v>
          </cell>
        </row>
        <row r="24571">
          <cell r="M24571">
            <v>1</v>
          </cell>
          <cell r="N24571">
            <v>230076</v>
          </cell>
        </row>
        <row r="24572">
          <cell r="M24572">
            <v>1</v>
          </cell>
          <cell r="N24572">
            <v>230076</v>
          </cell>
        </row>
        <row r="24573">
          <cell r="M24573">
            <v>1</v>
          </cell>
          <cell r="N24573">
            <v>230168</v>
          </cell>
        </row>
        <row r="24574">
          <cell r="M24574">
            <v>1</v>
          </cell>
          <cell r="N24574">
            <v>231026</v>
          </cell>
        </row>
        <row r="24575">
          <cell r="M24575">
            <v>1</v>
          </cell>
          <cell r="N24575">
            <v>231026</v>
          </cell>
        </row>
        <row r="24576">
          <cell r="M24576">
            <v>1</v>
          </cell>
          <cell r="N24576">
            <v>231026</v>
          </cell>
        </row>
        <row r="24577">
          <cell r="M24577">
            <v>1</v>
          </cell>
          <cell r="N24577" t="str">
            <v>-</v>
          </cell>
        </row>
        <row r="24578">
          <cell r="M24578">
            <v>1</v>
          </cell>
          <cell r="N24578">
            <v>229100</v>
          </cell>
        </row>
        <row r="24579">
          <cell r="M24579">
            <v>1</v>
          </cell>
          <cell r="N24579">
            <v>229100</v>
          </cell>
        </row>
        <row r="24580">
          <cell r="M24580">
            <v>1</v>
          </cell>
          <cell r="N24580">
            <v>229127</v>
          </cell>
        </row>
        <row r="24581">
          <cell r="M24581">
            <v>1</v>
          </cell>
          <cell r="N24581">
            <v>229164</v>
          </cell>
        </row>
        <row r="24582">
          <cell r="M24582">
            <v>5</v>
          </cell>
          <cell r="N24582">
            <v>229221</v>
          </cell>
        </row>
        <row r="24583">
          <cell r="M24583">
            <v>5</v>
          </cell>
          <cell r="N24583">
            <v>229222</v>
          </cell>
        </row>
        <row r="24584">
          <cell r="M24584">
            <v>5</v>
          </cell>
          <cell r="N24584">
            <v>229223</v>
          </cell>
        </row>
        <row r="24585">
          <cell r="M24585">
            <v>1</v>
          </cell>
          <cell r="N24585">
            <v>229387</v>
          </cell>
        </row>
        <row r="24586">
          <cell r="M24586">
            <v>1</v>
          </cell>
          <cell r="N24586">
            <v>229387</v>
          </cell>
        </row>
        <row r="24587">
          <cell r="M24587">
            <v>1</v>
          </cell>
          <cell r="N24587">
            <v>229387</v>
          </cell>
        </row>
        <row r="24588">
          <cell r="M24588">
            <v>1</v>
          </cell>
          <cell r="N24588">
            <v>229387</v>
          </cell>
        </row>
        <row r="24589">
          <cell r="M24589">
            <v>1</v>
          </cell>
          <cell r="N24589">
            <v>229387</v>
          </cell>
        </row>
        <row r="24590">
          <cell r="M24590">
            <v>1</v>
          </cell>
          <cell r="N24590">
            <v>229387</v>
          </cell>
        </row>
        <row r="24591">
          <cell r="M24591">
            <v>1</v>
          </cell>
          <cell r="N24591">
            <v>229387</v>
          </cell>
        </row>
        <row r="24592">
          <cell r="M24592">
            <v>1</v>
          </cell>
          <cell r="N24592">
            <v>229851</v>
          </cell>
        </row>
        <row r="24593">
          <cell r="M24593">
            <v>1</v>
          </cell>
          <cell r="N24593">
            <v>229851</v>
          </cell>
        </row>
        <row r="24594">
          <cell r="M24594">
            <v>1</v>
          </cell>
          <cell r="N24594">
            <v>229934</v>
          </cell>
        </row>
        <row r="24595">
          <cell r="M24595">
            <v>1</v>
          </cell>
          <cell r="N24595">
            <v>229934</v>
          </cell>
        </row>
        <row r="24596">
          <cell r="M24596">
            <v>1</v>
          </cell>
          <cell r="N24596">
            <v>229934</v>
          </cell>
        </row>
        <row r="24597">
          <cell r="M24597">
            <v>1</v>
          </cell>
          <cell r="N24597">
            <v>229934</v>
          </cell>
        </row>
        <row r="24598">
          <cell r="M24598">
            <v>1</v>
          </cell>
          <cell r="N24598">
            <v>230012</v>
          </cell>
        </row>
        <row r="24599">
          <cell r="M24599">
            <v>1</v>
          </cell>
          <cell r="N24599">
            <v>230012</v>
          </cell>
        </row>
        <row r="24600">
          <cell r="M24600">
            <v>1</v>
          </cell>
          <cell r="N24600">
            <v>230063</v>
          </cell>
        </row>
        <row r="24601">
          <cell r="M24601">
            <v>1</v>
          </cell>
          <cell r="N24601">
            <v>230063</v>
          </cell>
        </row>
        <row r="24602">
          <cell r="M24602">
            <v>1</v>
          </cell>
          <cell r="N24602">
            <v>230078</v>
          </cell>
        </row>
        <row r="24603">
          <cell r="M24603">
            <v>1</v>
          </cell>
          <cell r="N24603">
            <v>230078</v>
          </cell>
        </row>
        <row r="24604">
          <cell r="M24604">
            <v>1</v>
          </cell>
          <cell r="N24604">
            <v>230078</v>
          </cell>
        </row>
        <row r="24605">
          <cell r="M24605">
            <v>1</v>
          </cell>
          <cell r="N24605">
            <v>231027</v>
          </cell>
        </row>
        <row r="24606">
          <cell r="M24606">
            <v>1</v>
          </cell>
          <cell r="N24606">
            <v>231027</v>
          </cell>
        </row>
        <row r="24607">
          <cell r="M24607">
            <v>1</v>
          </cell>
          <cell r="N24607">
            <v>231027</v>
          </cell>
        </row>
        <row r="24608">
          <cell r="M24608">
            <v>1</v>
          </cell>
          <cell r="N24608" t="str">
            <v>-</v>
          </cell>
        </row>
        <row r="24609">
          <cell r="M24609">
            <v>1</v>
          </cell>
          <cell r="N24609">
            <v>229069</v>
          </cell>
        </row>
        <row r="24610">
          <cell r="M24610">
            <v>1</v>
          </cell>
          <cell r="N24610">
            <v>229117</v>
          </cell>
        </row>
        <row r="24611">
          <cell r="M24611">
            <v>1</v>
          </cell>
          <cell r="N24611">
            <v>229117</v>
          </cell>
        </row>
        <row r="24612">
          <cell r="M24612">
            <v>5</v>
          </cell>
          <cell r="N24612">
            <v>229146</v>
          </cell>
        </row>
        <row r="24613">
          <cell r="M24613">
            <v>5</v>
          </cell>
          <cell r="N24613">
            <v>229150</v>
          </cell>
        </row>
        <row r="24614">
          <cell r="M24614">
            <v>5</v>
          </cell>
          <cell r="N24614">
            <v>229193</v>
          </cell>
        </row>
        <row r="24615">
          <cell r="M24615">
            <v>1</v>
          </cell>
          <cell r="N24615">
            <v>229363</v>
          </cell>
        </row>
        <row r="24616">
          <cell r="M24616">
            <v>1</v>
          </cell>
          <cell r="N24616">
            <v>229363</v>
          </cell>
        </row>
        <row r="24617">
          <cell r="M24617">
            <v>1</v>
          </cell>
          <cell r="N24617">
            <v>229363</v>
          </cell>
        </row>
        <row r="24618">
          <cell r="M24618">
            <v>1</v>
          </cell>
          <cell r="N24618">
            <v>229363</v>
          </cell>
        </row>
        <row r="24619">
          <cell r="M24619">
            <v>1</v>
          </cell>
          <cell r="N24619">
            <v>229363</v>
          </cell>
        </row>
        <row r="24620">
          <cell r="M24620">
            <v>1</v>
          </cell>
          <cell r="N24620">
            <v>229363</v>
          </cell>
        </row>
        <row r="24621">
          <cell r="M24621">
            <v>1</v>
          </cell>
          <cell r="N24621">
            <v>229363</v>
          </cell>
        </row>
        <row r="24622">
          <cell r="M24622">
            <v>1</v>
          </cell>
          <cell r="N24622">
            <v>229827</v>
          </cell>
        </row>
        <row r="24623">
          <cell r="M24623">
            <v>1</v>
          </cell>
          <cell r="N24623">
            <v>229827</v>
          </cell>
        </row>
        <row r="24624">
          <cell r="M24624">
            <v>1</v>
          </cell>
          <cell r="N24624">
            <v>229891</v>
          </cell>
        </row>
        <row r="24625">
          <cell r="M24625">
            <v>1</v>
          </cell>
          <cell r="N24625">
            <v>229952</v>
          </cell>
        </row>
        <row r="24626">
          <cell r="M24626">
            <v>1</v>
          </cell>
          <cell r="N24626">
            <v>229952</v>
          </cell>
        </row>
        <row r="24627">
          <cell r="M24627">
            <v>1</v>
          </cell>
          <cell r="N24627">
            <v>230026</v>
          </cell>
        </row>
        <row r="24628">
          <cell r="M24628">
            <v>1</v>
          </cell>
          <cell r="N24628">
            <v>230026</v>
          </cell>
        </row>
        <row r="24629">
          <cell r="M24629">
            <v>1</v>
          </cell>
          <cell r="N24629">
            <v>230145</v>
          </cell>
        </row>
        <row r="24630">
          <cell r="M24630">
            <v>1</v>
          </cell>
          <cell r="N24630">
            <v>231009</v>
          </cell>
        </row>
        <row r="24631">
          <cell r="M24631">
            <v>1</v>
          </cell>
          <cell r="N24631">
            <v>231009</v>
          </cell>
        </row>
        <row r="24632">
          <cell r="M24632">
            <v>1</v>
          </cell>
          <cell r="N24632" t="str">
            <v>-</v>
          </cell>
        </row>
        <row r="24633">
          <cell r="M24633">
            <v>1</v>
          </cell>
          <cell r="N24633">
            <v>229070</v>
          </cell>
        </row>
        <row r="24634">
          <cell r="M24634">
            <v>1</v>
          </cell>
          <cell r="N24634">
            <v>229070</v>
          </cell>
        </row>
        <row r="24635">
          <cell r="M24635">
            <v>1</v>
          </cell>
          <cell r="N24635">
            <v>229152</v>
          </cell>
        </row>
        <row r="24636">
          <cell r="M24636">
            <v>1</v>
          </cell>
          <cell r="N24636">
            <v>229364</v>
          </cell>
        </row>
        <row r="24637">
          <cell r="M24637">
            <v>1</v>
          </cell>
          <cell r="N24637">
            <v>229364</v>
          </cell>
        </row>
        <row r="24638">
          <cell r="M24638">
            <v>1</v>
          </cell>
          <cell r="N24638">
            <v>229364</v>
          </cell>
        </row>
        <row r="24639">
          <cell r="M24639">
            <v>1</v>
          </cell>
          <cell r="N24639">
            <v>229364</v>
          </cell>
        </row>
        <row r="24640">
          <cell r="M24640">
            <v>1</v>
          </cell>
          <cell r="N24640">
            <v>229364</v>
          </cell>
        </row>
        <row r="24641">
          <cell r="M24641">
            <v>1</v>
          </cell>
          <cell r="N24641">
            <v>229364</v>
          </cell>
        </row>
        <row r="24642">
          <cell r="M24642">
            <v>1</v>
          </cell>
          <cell r="N24642">
            <v>229364</v>
          </cell>
        </row>
        <row r="24643">
          <cell r="M24643">
            <v>1</v>
          </cell>
          <cell r="N24643">
            <v>229364</v>
          </cell>
        </row>
        <row r="24644">
          <cell r="M24644">
            <v>1</v>
          </cell>
          <cell r="N24644">
            <v>229828</v>
          </cell>
        </row>
        <row r="24645">
          <cell r="M24645">
            <v>1</v>
          </cell>
          <cell r="N24645">
            <v>229878</v>
          </cell>
        </row>
        <row r="24646">
          <cell r="M24646">
            <v>1</v>
          </cell>
          <cell r="N24646">
            <v>229959</v>
          </cell>
        </row>
        <row r="24647">
          <cell r="M24647">
            <v>1</v>
          </cell>
          <cell r="N24647">
            <v>229959</v>
          </cell>
        </row>
        <row r="24648">
          <cell r="M24648">
            <v>1</v>
          </cell>
          <cell r="N24648">
            <v>230051</v>
          </cell>
        </row>
        <row r="24649">
          <cell r="M24649">
            <v>1</v>
          </cell>
          <cell r="N24649">
            <v>230102</v>
          </cell>
        </row>
        <row r="24650">
          <cell r="M24650">
            <v>1</v>
          </cell>
          <cell r="N24650">
            <v>230102</v>
          </cell>
        </row>
        <row r="24651">
          <cell r="M24651">
            <v>1</v>
          </cell>
          <cell r="N24651">
            <v>230146</v>
          </cell>
        </row>
        <row r="24652">
          <cell r="M24652">
            <v>1</v>
          </cell>
          <cell r="N24652">
            <v>231010</v>
          </cell>
        </row>
        <row r="24653">
          <cell r="M24653">
            <v>1</v>
          </cell>
          <cell r="N24653">
            <v>231010</v>
          </cell>
        </row>
        <row r="24654">
          <cell r="M24654">
            <v>1</v>
          </cell>
          <cell r="N24654">
            <v>231010</v>
          </cell>
        </row>
        <row r="24655">
          <cell r="M24655">
            <v>1</v>
          </cell>
          <cell r="N24655">
            <v>229056</v>
          </cell>
        </row>
        <row r="24656">
          <cell r="M24656">
            <v>1</v>
          </cell>
          <cell r="N24656">
            <v>229189</v>
          </cell>
        </row>
        <row r="24657">
          <cell r="M24657">
            <v>1</v>
          </cell>
          <cell r="N24657">
            <v>229189</v>
          </cell>
        </row>
        <row r="24658">
          <cell r="M24658">
            <v>1</v>
          </cell>
          <cell r="N24658">
            <v>229189</v>
          </cell>
        </row>
        <row r="24659">
          <cell r="M24659">
            <v>1</v>
          </cell>
          <cell r="N24659">
            <v>229189</v>
          </cell>
        </row>
        <row r="24660">
          <cell r="M24660">
            <v>1</v>
          </cell>
          <cell r="N24660">
            <v>229189</v>
          </cell>
        </row>
        <row r="24661">
          <cell r="M24661">
            <v>1</v>
          </cell>
          <cell r="N24661">
            <v>229189</v>
          </cell>
        </row>
        <row r="24662">
          <cell r="M24662">
            <v>1</v>
          </cell>
          <cell r="N24662">
            <v>229189</v>
          </cell>
        </row>
        <row r="24663">
          <cell r="M24663">
            <v>1</v>
          </cell>
          <cell r="N24663">
            <v>229352</v>
          </cell>
        </row>
        <row r="24664">
          <cell r="M24664">
            <v>1</v>
          </cell>
          <cell r="N24664">
            <v>229352</v>
          </cell>
        </row>
        <row r="24665">
          <cell r="M24665">
            <v>1</v>
          </cell>
          <cell r="N24665">
            <v>229352</v>
          </cell>
        </row>
        <row r="24666">
          <cell r="M24666">
            <v>1</v>
          </cell>
          <cell r="N24666">
            <v>229352</v>
          </cell>
        </row>
        <row r="24667">
          <cell r="M24667">
            <v>1</v>
          </cell>
          <cell r="N24667">
            <v>229352</v>
          </cell>
        </row>
        <row r="24668">
          <cell r="M24668">
            <v>1</v>
          </cell>
          <cell r="N24668">
            <v>229352</v>
          </cell>
        </row>
        <row r="24669">
          <cell r="M24669">
            <v>1</v>
          </cell>
          <cell r="N24669">
            <v>229352</v>
          </cell>
        </row>
        <row r="24670">
          <cell r="M24670">
            <v>1</v>
          </cell>
          <cell r="N24670">
            <v>229352</v>
          </cell>
        </row>
        <row r="24671">
          <cell r="M24671">
            <v>1</v>
          </cell>
          <cell r="N24671">
            <v>229816</v>
          </cell>
        </row>
        <row r="24672">
          <cell r="M24672">
            <v>1</v>
          </cell>
          <cell r="N24672">
            <v>229816</v>
          </cell>
        </row>
        <row r="24673">
          <cell r="M24673">
            <v>1</v>
          </cell>
          <cell r="N24673">
            <v>229816</v>
          </cell>
        </row>
        <row r="24674">
          <cell r="M24674">
            <v>1</v>
          </cell>
          <cell r="N24674">
            <v>229816</v>
          </cell>
        </row>
        <row r="24675">
          <cell r="M24675">
            <v>1</v>
          </cell>
          <cell r="N24675">
            <v>230046</v>
          </cell>
        </row>
        <row r="24676">
          <cell r="M24676">
            <v>1</v>
          </cell>
          <cell r="N24676">
            <v>230046</v>
          </cell>
        </row>
        <row r="24677">
          <cell r="M24677">
            <v>1</v>
          </cell>
          <cell r="N24677">
            <v>230046</v>
          </cell>
        </row>
        <row r="24678">
          <cell r="M24678">
            <v>1</v>
          </cell>
          <cell r="N24678">
            <v>230046</v>
          </cell>
        </row>
        <row r="24679">
          <cell r="M24679">
            <v>1</v>
          </cell>
          <cell r="N24679">
            <v>230116</v>
          </cell>
        </row>
        <row r="24680">
          <cell r="M24680">
            <v>1</v>
          </cell>
          <cell r="N24680">
            <v>230116</v>
          </cell>
        </row>
        <row r="24681">
          <cell r="M24681">
            <v>1</v>
          </cell>
          <cell r="N24681">
            <v>230986</v>
          </cell>
        </row>
        <row r="24682">
          <cell r="M24682">
            <v>1</v>
          </cell>
          <cell r="N24682">
            <v>230986</v>
          </cell>
        </row>
        <row r="24683">
          <cell r="M24683">
            <v>1</v>
          </cell>
          <cell r="N24683">
            <v>230986</v>
          </cell>
        </row>
        <row r="24684">
          <cell r="M24684">
            <v>1</v>
          </cell>
          <cell r="N24684" t="str">
            <v>-</v>
          </cell>
        </row>
        <row r="24685">
          <cell r="M24685">
            <v>1</v>
          </cell>
          <cell r="N24685" t="str">
            <v>-</v>
          </cell>
        </row>
        <row r="24686">
          <cell r="M24686">
            <v>1</v>
          </cell>
          <cell r="N24686">
            <v>229057</v>
          </cell>
        </row>
        <row r="24687">
          <cell r="M24687">
            <v>1</v>
          </cell>
          <cell r="N24687">
            <v>229353</v>
          </cell>
        </row>
        <row r="24688">
          <cell r="M24688">
            <v>1</v>
          </cell>
          <cell r="N24688">
            <v>229353</v>
          </cell>
        </row>
        <row r="24689">
          <cell r="M24689">
            <v>1</v>
          </cell>
          <cell r="N24689">
            <v>229353</v>
          </cell>
        </row>
        <row r="24690">
          <cell r="M24690">
            <v>1</v>
          </cell>
          <cell r="N24690">
            <v>229817</v>
          </cell>
        </row>
        <row r="24691">
          <cell r="M24691">
            <v>1</v>
          </cell>
          <cell r="N24691">
            <v>229817</v>
          </cell>
        </row>
        <row r="24692">
          <cell r="M24692">
            <v>1</v>
          </cell>
          <cell r="N24692">
            <v>229979</v>
          </cell>
        </row>
        <row r="24693">
          <cell r="M24693">
            <v>1</v>
          </cell>
          <cell r="N24693">
            <v>229979</v>
          </cell>
        </row>
        <row r="24694">
          <cell r="M24694">
            <v>1</v>
          </cell>
          <cell r="N24694">
            <v>230019</v>
          </cell>
        </row>
        <row r="24695">
          <cell r="M24695">
            <v>1</v>
          </cell>
          <cell r="N24695">
            <v>230117</v>
          </cell>
        </row>
        <row r="24696">
          <cell r="M24696">
            <v>1</v>
          </cell>
          <cell r="N24696">
            <v>230987</v>
          </cell>
        </row>
        <row r="24697">
          <cell r="M24697">
            <v>1</v>
          </cell>
          <cell r="N24697" t="str">
            <v>-</v>
          </cell>
        </row>
        <row r="24698">
          <cell r="M24698">
            <v>1</v>
          </cell>
          <cell r="N24698" t="str">
            <v>-</v>
          </cell>
        </row>
        <row r="24699">
          <cell r="M24699">
            <v>1</v>
          </cell>
          <cell r="N24699">
            <v>233999</v>
          </cell>
        </row>
        <row r="24700">
          <cell r="M24700">
            <v>1</v>
          </cell>
          <cell r="N24700">
            <v>233999</v>
          </cell>
        </row>
        <row r="24701">
          <cell r="M24701">
            <v>1</v>
          </cell>
          <cell r="N24701">
            <v>233999</v>
          </cell>
        </row>
        <row r="24702">
          <cell r="M24702">
            <v>1</v>
          </cell>
          <cell r="N24702">
            <v>233999</v>
          </cell>
        </row>
        <row r="24703">
          <cell r="M24703">
            <v>1</v>
          </cell>
          <cell r="N24703">
            <v>234042</v>
          </cell>
        </row>
        <row r="24704">
          <cell r="M24704">
            <v>1</v>
          </cell>
          <cell r="N24704">
            <v>234042</v>
          </cell>
        </row>
        <row r="24705">
          <cell r="M24705">
            <v>1</v>
          </cell>
          <cell r="N24705">
            <v>234042</v>
          </cell>
        </row>
        <row r="24706">
          <cell r="M24706">
            <v>1</v>
          </cell>
          <cell r="N24706">
            <v>234042</v>
          </cell>
        </row>
        <row r="24707">
          <cell r="M24707">
            <v>1</v>
          </cell>
          <cell r="N24707">
            <v>234042</v>
          </cell>
        </row>
        <row r="24708">
          <cell r="M24708">
            <v>1</v>
          </cell>
          <cell r="N24708">
            <v>234443</v>
          </cell>
        </row>
        <row r="24709">
          <cell r="M24709">
            <v>1</v>
          </cell>
          <cell r="N24709">
            <v>234443</v>
          </cell>
        </row>
        <row r="24710">
          <cell r="M24710">
            <v>1</v>
          </cell>
          <cell r="N24710">
            <v>234443</v>
          </cell>
        </row>
        <row r="24711">
          <cell r="M24711">
            <v>1</v>
          </cell>
          <cell r="N24711">
            <v>234443</v>
          </cell>
        </row>
        <row r="24712">
          <cell r="M24712">
            <v>1</v>
          </cell>
          <cell r="N24712">
            <v>234443</v>
          </cell>
        </row>
        <row r="24713">
          <cell r="M24713">
            <v>1</v>
          </cell>
          <cell r="N24713">
            <v>234443</v>
          </cell>
        </row>
        <row r="24714">
          <cell r="M24714">
            <v>1</v>
          </cell>
          <cell r="N24714">
            <v>234443</v>
          </cell>
        </row>
        <row r="24715">
          <cell r="M24715">
            <v>1</v>
          </cell>
          <cell r="N24715">
            <v>234443</v>
          </cell>
        </row>
        <row r="24716">
          <cell r="M24716">
            <v>1</v>
          </cell>
          <cell r="N24716">
            <v>234443</v>
          </cell>
        </row>
        <row r="24717">
          <cell r="M24717">
            <v>1</v>
          </cell>
          <cell r="N24717">
            <v>234443</v>
          </cell>
        </row>
        <row r="24718">
          <cell r="M24718">
            <v>1</v>
          </cell>
          <cell r="N24718">
            <v>234443</v>
          </cell>
        </row>
        <row r="24719">
          <cell r="M24719">
            <v>1</v>
          </cell>
          <cell r="N24719">
            <v>234443</v>
          </cell>
        </row>
        <row r="24720">
          <cell r="M24720">
            <v>1</v>
          </cell>
          <cell r="N24720">
            <v>234538</v>
          </cell>
        </row>
        <row r="24721">
          <cell r="M24721">
            <v>1</v>
          </cell>
          <cell r="N24721">
            <v>234538</v>
          </cell>
        </row>
        <row r="24722">
          <cell r="M24722">
            <v>1</v>
          </cell>
          <cell r="N24722">
            <v>234538</v>
          </cell>
        </row>
        <row r="24723">
          <cell r="M24723">
            <v>1</v>
          </cell>
          <cell r="N24723">
            <v>234538</v>
          </cell>
        </row>
        <row r="24724">
          <cell r="M24724">
            <v>1</v>
          </cell>
          <cell r="N24724">
            <v>234538</v>
          </cell>
        </row>
        <row r="24725">
          <cell r="M24725">
            <v>1</v>
          </cell>
          <cell r="N24725">
            <v>234538</v>
          </cell>
        </row>
        <row r="24726">
          <cell r="M24726">
            <v>1</v>
          </cell>
          <cell r="N24726">
            <v>234538</v>
          </cell>
        </row>
        <row r="24727">
          <cell r="M24727">
            <v>1</v>
          </cell>
          <cell r="N24727">
            <v>234538</v>
          </cell>
        </row>
        <row r="24728">
          <cell r="M24728">
            <v>1</v>
          </cell>
          <cell r="N24728">
            <v>234589</v>
          </cell>
        </row>
        <row r="24729">
          <cell r="M24729">
            <v>1</v>
          </cell>
          <cell r="N24729">
            <v>234589</v>
          </cell>
        </row>
        <row r="24730">
          <cell r="M24730">
            <v>1</v>
          </cell>
          <cell r="N24730">
            <v>234589</v>
          </cell>
        </row>
        <row r="24731">
          <cell r="M24731">
            <v>1</v>
          </cell>
          <cell r="N24731">
            <v>234589</v>
          </cell>
        </row>
        <row r="24732">
          <cell r="M24732">
            <v>1</v>
          </cell>
          <cell r="N24732">
            <v>234589</v>
          </cell>
        </row>
        <row r="24733">
          <cell r="M24733">
            <v>1</v>
          </cell>
          <cell r="N24733">
            <v>234589</v>
          </cell>
        </row>
        <row r="24734">
          <cell r="M24734">
            <v>1</v>
          </cell>
          <cell r="N24734">
            <v>234589</v>
          </cell>
        </row>
        <row r="24735">
          <cell r="M24735">
            <v>1</v>
          </cell>
          <cell r="N24735">
            <v>234589</v>
          </cell>
        </row>
        <row r="24736">
          <cell r="M24736">
            <v>1</v>
          </cell>
          <cell r="N24736">
            <v>234589</v>
          </cell>
        </row>
        <row r="24737">
          <cell r="M24737">
            <v>1</v>
          </cell>
          <cell r="N24737">
            <v>234589</v>
          </cell>
        </row>
        <row r="24738">
          <cell r="M24738">
            <v>1</v>
          </cell>
          <cell r="N24738">
            <v>234589</v>
          </cell>
        </row>
        <row r="24739">
          <cell r="M24739">
            <v>1</v>
          </cell>
          <cell r="N24739">
            <v>234589</v>
          </cell>
        </row>
        <row r="24740">
          <cell r="M24740">
            <v>1</v>
          </cell>
          <cell r="N24740">
            <v>234589</v>
          </cell>
        </row>
        <row r="24741">
          <cell r="M24741">
            <v>1</v>
          </cell>
          <cell r="N24741">
            <v>234589</v>
          </cell>
        </row>
        <row r="24742">
          <cell r="M24742">
            <v>1</v>
          </cell>
          <cell r="N24742">
            <v>234589</v>
          </cell>
        </row>
        <row r="24743">
          <cell r="M24743">
            <v>1</v>
          </cell>
          <cell r="N24743">
            <v>234589</v>
          </cell>
        </row>
        <row r="24744">
          <cell r="M24744">
            <v>1</v>
          </cell>
          <cell r="N24744">
            <v>234589</v>
          </cell>
        </row>
        <row r="24745">
          <cell r="M24745">
            <v>1</v>
          </cell>
          <cell r="N24745">
            <v>234589</v>
          </cell>
        </row>
        <row r="24746">
          <cell r="M24746">
            <v>1</v>
          </cell>
          <cell r="N24746">
            <v>234589</v>
          </cell>
        </row>
        <row r="24747">
          <cell r="M24747">
            <v>1</v>
          </cell>
          <cell r="N24747">
            <v>234589</v>
          </cell>
        </row>
        <row r="24748">
          <cell r="M24748">
            <v>1</v>
          </cell>
          <cell r="N24748">
            <v>234589</v>
          </cell>
        </row>
        <row r="24749">
          <cell r="M24749">
            <v>1</v>
          </cell>
          <cell r="N24749">
            <v>234589</v>
          </cell>
        </row>
        <row r="24750">
          <cell r="M24750">
            <v>1</v>
          </cell>
          <cell r="N24750">
            <v>234589</v>
          </cell>
        </row>
        <row r="24751">
          <cell r="M24751">
            <v>1</v>
          </cell>
          <cell r="N24751">
            <v>234589</v>
          </cell>
        </row>
        <row r="24752">
          <cell r="M24752">
            <v>1</v>
          </cell>
          <cell r="N24752">
            <v>234589</v>
          </cell>
        </row>
        <row r="24753">
          <cell r="M24753">
            <v>1</v>
          </cell>
          <cell r="N24753">
            <v>234589</v>
          </cell>
        </row>
        <row r="24754">
          <cell r="M24754">
            <v>1</v>
          </cell>
          <cell r="N24754">
            <v>234589</v>
          </cell>
        </row>
        <row r="24755">
          <cell r="M24755">
            <v>1</v>
          </cell>
          <cell r="N24755">
            <v>234589</v>
          </cell>
        </row>
        <row r="24756">
          <cell r="M24756">
            <v>1</v>
          </cell>
          <cell r="N24756">
            <v>234589</v>
          </cell>
        </row>
        <row r="24757">
          <cell r="M24757">
            <v>1</v>
          </cell>
          <cell r="N24757">
            <v>234589</v>
          </cell>
        </row>
        <row r="24758">
          <cell r="M24758">
            <v>1</v>
          </cell>
          <cell r="N24758">
            <v>234589</v>
          </cell>
        </row>
        <row r="24759">
          <cell r="M24759">
            <v>1</v>
          </cell>
          <cell r="N24759">
            <v>234589</v>
          </cell>
        </row>
        <row r="24760">
          <cell r="M24760">
            <v>1</v>
          </cell>
          <cell r="N24760">
            <v>234589</v>
          </cell>
        </row>
        <row r="24761">
          <cell r="M24761">
            <v>1</v>
          </cell>
          <cell r="N24761">
            <v>234589</v>
          </cell>
        </row>
        <row r="24762">
          <cell r="M24762">
            <v>1</v>
          </cell>
          <cell r="N24762">
            <v>234589</v>
          </cell>
        </row>
        <row r="24763">
          <cell r="M24763">
            <v>1</v>
          </cell>
          <cell r="N24763">
            <v>234589</v>
          </cell>
        </row>
        <row r="24764">
          <cell r="M24764">
            <v>1</v>
          </cell>
          <cell r="N24764">
            <v>234030</v>
          </cell>
        </row>
        <row r="24765">
          <cell r="M24765">
            <v>1</v>
          </cell>
          <cell r="N24765">
            <v>234030</v>
          </cell>
        </row>
        <row r="24766">
          <cell r="M24766">
            <v>1</v>
          </cell>
          <cell r="N24766">
            <v>234030</v>
          </cell>
        </row>
        <row r="24767">
          <cell r="M24767">
            <v>1</v>
          </cell>
          <cell r="N24767">
            <v>234476</v>
          </cell>
        </row>
        <row r="24768">
          <cell r="M24768">
            <v>1</v>
          </cell>
          <cell r="N24768">
            <v>234476</v>
          </cell>
        </row>
        <row r="24769">
          <cell r="M24769">
            <v>1</v>
          </cell>
          <cell r="N24769">
            <v>234476</v>
          </cell>
        </row>
        <row r="24770">
          <cell r="M24770">
            <v>1</v>
          </cell>
          <cell r="N24770">
            <v>234476</v>
          </cell>
        </row>
        <row r="24771">
          <cell r="M24771">
            <v>1</v>
          </cell>
          <cell r="N24771">
            <v>234476</v>
          </cell>
        </row>
        <row r="24772">
          <cell r="M24772">
            <v>1</v>
          </cell>
          <cell r="N24772">
            <v>234476</v>
          </cell>
        </row>
        <row r="24773">
          <cell r="M24773">
            <v>1</v>
          </cell>
          <cell r="N24773">
            <v>234476</v>
          </cell>
        </row>
        <row r="24774">
          <cell r="M24774">
            <v>1</v>
          </cell>
          <cell r="N24774">
            <v>234476</v>
          </cell>
        </row>
        <row r="24775">
          <cell r="M24775">
            <v>1</v>
          </cell>
          <cell r="N24775">
            <v>234476</v>
          </cell>
        </row>
        <row r="24776">
          <cell r="M24776">
            <v>1</v>
          </cell>
          <cell r="N24776">
            <v>234566</v>
          </cell>
        </row>
        <row r="24777">
          <cell r="M24777">
            <v>1</v>
          </cell>
          <cell r="N24777">
            <v>234566</v>
          </cell>
        </row>
        <row r="24778">
          <cell r="M24778">
            <v>1</v>
          </cell>
          <cell r="N24778">
            <v>234566</v>
          </cell>
        </row>
        <row r="24779">
          <cell r="M24779">
            <v>1</v>
          </cell>
          <cell r="N24779">
            <v>234566</v>
          </cell>
        </row>
        <row r="24780">
          <cell r="M24780">
            <v>1</v>
          </cell>
          <cell r="N24780">
            <v>234566</v>
          </cell>
        </row>
        <row r="24781">
          <cell r="M24781">
            <v>1</v>
          </cell>
          <cell r="N24781">
            <v>234566</v>
          </cell>
        </row>
        <row r="24782">
          <cell r="M24782">
            <v>1</v>
          </cell>
          <cell r="N24782">
            <v>234566</v>
          </cell>
        </row>
        <row r="24783">
          <cell r="M24783">
            <v>1</v>
          </cell>
          <cell r="N24783">
            <v>234566</v>
          </cell>
        </row>
        <row r="24784">
          <cell r="M24784">
            <v>1</v>
          </cell>
          <cell r="N24784">
            <v>234566</v>
          </cell>
        </row>
        <row r="24785">
          <cell r="M24785">
            <v>1</v>
          </cell>
          <cell r="N24785">
            <v>234566</v>
          </cell>
        </row>
        <row r="24786">
          <cell r="M24786">
            <v>1</v>
          </cell>
          <cell r="N24786">
            <v>234566</v>
          </cell>
        </row>
        <row r="24787">
          <cell r="M24787">
            <v>1</v>
          </cell>
          <cell r="N24787">
            <v>234566</v>
          </cell>
        </row>
        <row r="24788">
          <cell r="M24788">
            <v>1</v>
          </cell>
          <cell r="N24788" t="str">
            <v>-</v>
          </cell>
        </row>
        <row r="24789">
          <cell r="M24789">
            <v>1</v>
          </cell>
          <cell r="N24789" t="str">
            <v>-</v>
          </cell>
        </row>
        <row r="24790">
          <cell r="M24790">
            <v>1</v>
          </cell>
          <cell r="N24790">
            <v>233144</v>
          </cell>
        </row>
        <row r="24791">
          <cell r="M24791">
            <v>1</v>
          </cell>
          <cell r="N24791">
            <v>233144</v>
          </cell>
        </row>
        <row r="24792">
          <cell r="M24792">
            <v>1</v>
          </cell>
          <cell r="N24792">
            <v>233144</v>
          </cell>
        </row>
        <row r="24793">
          <cell r="M24793">
            <v>1</v>
          </cell>
          <cell r="N24793">
            <v>233144</v>
          </cell>
        </row>
        <row r="24794">
          <cell r="M24794">
            <v>1</v>
          </cell>
          <cell r="N24794">
            <v>233144</v>
          </cell>
        </row>
        <row r="24795">
          <cell r="M24795">
            <v>1</v>
          </cell>
          <cell r="N24795">
            <v>233221</v>
          </cell>
        </row>
        <row r="24796">
          <cell r="M24796">
            <v>1</v>
          </cell>
          <cell r="N24796">
            <v>233221</v>
          </cell>
        </row>
        <row r="24797">
          <cell r="M24797">
            <v>1</v>
          </cell>
          <cell r="N24797">
            <v>233221</v>
          </cell>
        </row>
        <row r="24798">
          <cell r="M24798">
            <v>1</v>
          </cell>
          <cell r="N24798">
            <v>233221</v>
          </cell>
        </row>
        <row r="24799">
          <cell r="M24799">
            <v>1</v>
          </cell>
          <cell r="N24799">
            <v>233221</v>
          </cell>
        </row>
        <row r="24800">
          <cell r="M24800">
            <v>1</v>
          </cell>
          <cell r="N24800">
            <v>233234</v>
          </cell>
        </row>
        <row r="24801">
          <cell r="M24801">
            <v>1</v>
          </cell>
          <cell r="N24801">
            <v>233628</v>
          </cell>
        </row>
        <row r="24802">
          <cell r="M24802">
            <v>1</v>
          </cell>
          <cell r="N24802">
            <v>233628</v>
          </cell>
        </row>
        <row r="24803">
          <cell r="M24803">
            <v>1</v>
          </cell>
          <cell r="N24803">
            <v>233628</v>
          </cell>
        </row>
        <row r="24804">
          <cell r="M24804">
            <v>1</v>
          </cell>
          <cell r="N24804">
            <v>233628</v>
          </cell>
        </row>
        <row r="24805">
          <cell r="M24805">
            <v>1</v>
          </cell>
          <cell r="N24805">
            <v>233628</v>
          </cell>
        </row>
        <row r="24806">
          <cell r="M24806">
            <v>1</v>
          </cell>
          <cell r="N24806">
            <v>233988</v>
          </cell>
        </row>
        <row r="24807">
          <cell r="M24807">
            <v>1</v>
          </cell>
          <cell r="N24807">
            <v>233988</v>
          </cell>
        </row>
        <row r="24808">
          <cell r="M24808">
            <v>1</v>
          </cell>
          <cell r="N24808">
            <v>234079</v>
          </cell>
        </row>
        <row r="24809">
          <cell r="M24809">
            <v>1</v>
          </cell>
          <cell r="N24809">
            <v>234079</v>
          </cell>
        </row>
        <row r="24810">
          <cell r="M24810">
            <v>1</v>
          </cell>
          <cell r="N24810">
            <v>234437</v>
          </cell>
        </row>
        <row r="24811">
          <cell r="M24811">
            <v>1</v>
          </cell>
          <cell r="N24811">
            <v>234437</v>
          </cell>
        </row>
        <row r="24812">
          <cell r="M24812">
            <v>1</v>
          </cell>
          <cell r="N24812">
            <v>234437</v>
          </cell>
        </row>
        <row r="24813">
          <cell r="M24813">
            <v>1</v>
          </cell>
          <cell r="N24813">
            <v>234437</v>
          </cell>
        </row>
        <row r="24814">
          <cell r="M24814">
            <v>1</v>
          </cell>
          <cell r="N24814">
            <v>234437</v>
          </cell>
        </row>
        <row r="24815">
          <cell r="M24815">
            <v>1</v>
          </cell>
          <cell r="N24815">
            <v>234527</v>
          </cell>
        </row>
        <row r="24816">
          <cell r="M24816">
            <v>1</v>
          </cell>
          <cell r="N24816">
            <v>234527</v>
          </cell>
        </row>
        <row r="24817">
          <cell r="M24817">
            <v>1</v>
          </cell>
          <cell r="N24817">
            <v>234527</v>
          </cell>
        </row>
        <row r="24818">
          <cell r="M24818">
            <v>1</v>
          </cell>
          <cell r="N24818">
            <v>234527</v>
          </cell>
        </row>
        <row r="24819">
          <cell r="M24819">
            <v>1</v>
          </cell>
          <cell r="N24819">
            <v>234527</v>
          </cell>
        </row>
        <row r="24820">
          <cell r="M24820">
            <v>1</v>
          </cell>
          <cell r="N24820">
            <v>234527</v>
          </cell>
        </row>
        <row r="24821">
          <cell r="M24821">
            <v>1</v>
          </cell>
          <cell r="N24821">
            <v>234527</v>
          </cell>
        </row>
        <row r="24822">
          <cell r="M24822">
            <v>1</v>
          </cell>
          <cell r="N24822">
            <v>234573</v>
          </cell>
        </row>
        <row r="24823">
          <cell r="M24823">
            <v>1</v>
          </cell>
          <cell r="N24823">
            <v>234587</v>
          </cell>
        </row>
        <row r="24824">
          <cell r="M24824">
            <v>1</v>
          </cell>
          <cell r="N24824">
            <v>234587</v>
          </cell>
        </row>
        <row r="24825">
          <cell r="M24825">
            <v>1</v>
          </cell>
          <cell r="N24825">
            <v>234587</v>
          </cell>
        </row>
        <row r="24826">
          <cell r="M24826">
            <v>1</v>
          </cell>
          <cell r="N24826">
            <v>234587</v>
          </cell>
        </row>
        <row r="24827">
          <cell r="M24827">
            <v>1</v>
          </cell>
          <cell r="N24827">
            <v>234587</v>
          </cell>
        </row>
        <row r="24828">
          <cell r="M24828">
            <v>1</v>
          </cell>
          <cell r="N24828">
            <v>234587</v>
          </cell>
        </row>
        <row r="24829">
          <cell r="M24829">
            <v>1</v>
          </cell>
          <cell r="N24829">
            <v>234587</v>
          </cell>
        </row>
        <row r="24830">
          <cell r="M24830">
            <v>1</v>
          </cell>
          <cell r="N24830">
            <v>234587</v>
          </cell>
        </row>
        <row r="24831">
          <cell r="M24831">
            <v>1</v>
          </cell>
          <cell r="N24831">
            <v>234587</v>
          </cell>
        </row>
        <row r="24832">
          <cell r="M24832">
            <v>1</v>
          </cell>
          <cell r="N24832">
            <v>234587</v>
          </cell>
        </row>
        <row r="24833">
          <cell r="M24833">
            <v>1</v>
          </cell>
          <cell r="N24833">
            <v>233165</v>
          </cell>
        </row>
        <row r="24834">
          <cell r="M24834">
            <v>1</v>
          </cell>
          <cell r="N24834">
            <v>233165</v>
          </cell>
        </row>
        <row r="24835">
          <cell r="M24835">
            <v>1</v>
          </cell>
          <cell r="N24835">
            <v>233165</v>
          </cell>
        </row>
        <row r="24836">
          <cell r="M24836">
            <v>1</v>
          </cell>
          <cell r="N24836">
            <v>233165</v>
          </cell>
        </row>
        <row r="24837">
          <cell r="M24837">
            <v>1</v>
          </cell>
          <cell r="N24837">
            <v>233165</v>
          </cell>
        </row>
        <row r="24838">
          <cell r="M24838">
            <v>1</v>
          </cell>
          <cell r="N24838">
            <v>233239</v>
          </cell>
        </row>
        <row r="24839">
          <cell r="M24839">
            <v>1</v>
          </cell>
          <cell r="N24839">
            <v>233239</v>
          </cell>
        </row>
        <row r="24840">
          <cell r="M24840">
            <v>1</v>
          </cell>
          <cell r="N24840">
            <v>233279</v>
          </cell>
        </row>
        <row r="24841">
          <cell r="M24841">
            <v>1</v>
          </cell>
          <cell r="N24841">
            <v>233279</v>
          </cell>
        </row>
        <row r="24842">
          <cell r="M24842">
            <v>1</v>
          </cell>
          <cell r="N24842">
            <v>233279</v>
          </cell>
        </row>
        <row r="24843">
          <cell r="M24843">
            <v>1</v>
          </cell>
          <cell r="N24843">
            <v>233279</v>
          </cell>
        </row>
        <row r="24844">
          <cell r="M24844">
            <v>1</v>
          </cell>
          <cell r="N24844">
            <v>233279</v>
          </cell>
        </row>
        <row r="24845">
          <cell r="M24845">
            <v>1</v>
          </cell>
          <cell r="N24845">
            <v>233279</v>
          </cell>
        </row>
        <row r="24846">
          <cell r="M24846">
            <v>1</v>
          </cell>
          <cell r="N24846">
            <v>233279</v>
          </cell>
        </row>
        <row r="24847">
          <cell r="M24847">
            <v>1</v>
          </cell>
          <cell r="N24847">
            <v>233279</v>
          </cell>
        </row>
        <row r="24848">
          <cell r="M24848">
            <v>1</v>
          </cell>
          <cell r="N24848">
            <v>233279</v>
          </cell>
        </row>
        <row r="24849">
          <cell r="M24849">
            <v>1</v>
          </cell>
          <cell r="N24849">
            <v>233279</v>
          </cell>
        </row>
        <row r="24850">
          <cell r="M24850">
            <v>1</v>
          </cell>
          <cell r="N24850">
            <v>233631</v>
          </cell>
        </row>
        <row r="24851">
          <cell r="M24851">
            <v>1</v>
          </cell>
          <cell r="N24851">
            <v>233631</v>
          </cell>
        </row>
        <row r="24852">
          <cell r="M24852">
            <v>1</v>
          </cell>
          <cell r="N24852">
            <v>233631</v>
          </cell>
        </row>
        <row r="24853">
          <cell r="M24853">
            <v>1</v>
          </cell>
          <cell r="N24853">
            <v>233631</v>
          </cell>
        </row>
        <row r="24854">
          <cell r="M24854">
            <v>1</v>
          </cell>
          <cell r="N24854">
            <v>234060</v>
          </cell>
        </row>
        <row r="24855">
          <cell r="M24855">
            <v>1</v>
          </cell>
          <cell r="N24855">
            <v>234060</v>
          </cell>
        </row>
        <row r="24856">
          <cell r="M24856">
            <v>1</v>
          </cell>
          <cell r="N24856">
            <v>234060</v>
          </cell>
        </row>
        <row r="24857">
          <cell r="M24857">
            <v>1</v>
          </cell>
          <cell r="N24857">
            <v>234415</v>
          </cell>
        </row>
        <row r="24858">
          <cell r="M24858">
            <v>1</v>
          </cell>
          <cell r="N24858">
            <v>234415</v>
          </cell>
        </row>
        <row r="24859">
          <cell r="M24859">
            <v>1</v>
          </cell>
          <cell r="N24859">
            <v>234415</v>
          </cell>
        </row>
        <row r="24860">
          <cell r="M24860">
            <v>1</v>
          </cell>
          <cell r="N24860">
            <v>234417</v>
          </cell>
        </row>
        <row r="24861">
          <cell r="M24861">
            <v>1</v>
          </cell>
          <cell r="N24861">
            <v>234461</v>
          </cell>
        </row>
        <row r="24862">
          <cell r="M24862">
            <v>1</v>
          </cell>
          <cell r="N24862">
            <v>234461</v>
          </cell>
        </row>
        <row r="24863">
          <cell r="M24863">
            <v>1</v>
          </cell>
          <cell r="N24863">
            <v>234530</v>
          </cell>
        </row>
        <row r="24864">
          <cell r="M24864">
            <v>1</v>
          </cell>
          <cell r="N24864">
            <v>233068</v>
          </cell>
        </row>
        <row r="24865">
          <cell r="M24865">
            <v>1</v>
          </cell>
          <cell r="N24865">
            <v>233068</v>
          </cell>
        </row>
        <row r="24866">
          <cell r="M24866">
            <v>1</v>
          </cell>
          <cell r="N24866">
            <v>233147</v>
          </cell>
        </row>
        <row r="24867">
          <cell r="M24867">
            <v>1</v>
          </cell>
          <cell r="N24867">
            <v>233147</v>
          </cell>
        </row>
        <row r="24868">
          <cell r="M24868">
            <v>1</v>
          </cell>
          <cell r="N24868">
            <v>233147</v>
          </cell>
        </row>
        <row r="24869">
          <cell r="M24869">
            <v>1</v>
          </cell>
          <cell r="N24869">
            <v>233167</v>
          </cell>
        </row>
        <row r="24870">
          <cell r="M24870">
            <v>1</v>
          </cell>
          <cell r="N24870">
            <v>233167</v>
          </cell>
        </row>
        <row r="24871">
          <cell r="M24871">
            <v>1</v>
          </cell>
          <cell r="N24871">
            <v>233167</v>
          </cell>
        </row>
        <row r="24872">
          <cell r="M24872">
            <v>1</v>
          </cell>
          <cell r="N24872">
            <v>233167</v>
          </cell>
        </row>
        <row r="24873">
          <cell r="M24873">
            <v>1</v>
          </cell>
          <cell r="N24873">
            <v>233248</v>
          </cell>
        </row>
        <row r="24874">
          <cell r="M24874">
            <v>1</v>
          </cell>
          <cell r="N24874">
            <v>233632</v>
          </cell>
        </row>
        <row r="24875">
          <cell r="M24875">
            <v>1</v>
          </cell>
          <cell r="N24875">
            <v>233632</v>
          </cell>
        </row>
        <row r="24876">
          <cell r="M24876">
            <v>1</v>
          </cell>
          <cell r="N24876">
            <v>233632</v>
          </cell>
        </row>
        <row r="24877">
          <cell r="M24877">
            <v>1</v>
          </cell>
          <cell r="N24877">
            <v>233632</v>
          </cell>
        </row>
        <row r="24878">
          <cell r="M24878">
            <v>1</v>
          </cell>
          <cell r="N24878">
            <v>233632</v>
          </cell>
        </row>
        <row r="24879">
          <cell r="M24879">
            <v>1</v>
          </cell>
          <cell r="N24879">
            <v>233992</v>
          </cell>
        </row>
        <row r="24880">
          <cell r="M24880">
            <v>1</v>
          </cell>
          <cell r="N24880">
            <v>234053</v>
          </cell>
        </row>
        <row r="24881">
          <cell r="M24881">
            <v>1</v>
          </cell>
          <cell r="N24881">
            <v>234053</v>
          </cell>
        </row>
        <row r="24882">
          <cell r="M24882">
            <v>1</v>
          </cell>
          <cell r="N24882">
            <v>234531</v>
          </cell>
        </row>
        <row r="24883">
          <cell r="M24883">
            <v>1</v>
          </cell>
          <cell r="N24883" t="str">
            <v>-</v>
          </cell>
        </row>
        <row r="24884">
          <cell r="M24884">
            <v>1</v>
          </cell>
          <cell r="N24884">
            <v>233149</v>
          </cell>
        </row>
        <row r="24885">
          <cell r="M24885">
            <v>1</v>
          </cell>
          <cell r="N24885">
            <v>233149</v>
          </cell>
        </row>
        <row r="24886">
          <cell r="M24886">
            <v>1</v>
          </cell>
          <cell r="N24886">
            <v>233149</v>
          </cell>
        </row>
        <row r="24887">
          <cell r="M24887">
            <v>1</v>
          </cell>
          <cell r="N24887">
            <v>233149</v>
          </cell>
        </row>
        <row r="24888">
          <cell r="M24888">
            <v>1</v>
          </cell>
          <cell r="N24888">
            <v>233170</v>
          </cell>
        </row>
        <row r="24889">
          <cell r="M24889">
            <v>1</v>
          </cell>
          <cell r="N24889">
            <v>233170</v>
          </cell>
        </row>
        <row r="24890">
          <cell r="M24890">
            <v>1</v>
          </cell>
          <cell r="N24890">
            <v>233170</v>
          </cell>
        </row>
        <row r="24891">
          <cell r="M24891">
            <v>1</v>
          </cell>
          <cell r="N24891">
            <v>233243</v>
          </cell>
        </row>
        <row r="24892">
          <cell r="M24892">
            <v>1</v>
          </cell>
          <cell r="N24892">
            <v>233243</v>
          </cell>
        </row>
        <row r="24893">
          <cell r="M24893">
            <v>1</v>
          </cell>
          <cell r="N24893">
            <v>233633</v>
          </cell>
        </row>
        <row r="24894">
          <cell r="M24894">
            <v>1</v>
          </cell>
          <cell r="N24894">
            <v>233633</v>
          </cell>
        </row>
        <row r="24895">
          <cell r="M24895">
            <v>1</v>
          </cell>
          <cell r="N24895">
            <v>233633</v>
          </cell>
        </row>
        <row r="24896">
          <cell r="M24896">
            <v>1</v>
          </cell>
          <cell r="N24896">
            <v>234067</v>
          </cell>
        </row>
        <row r="24897">
          <cell r="M24897">
            <v>1</v>
          </cell>
          <cell r="N24897">
            <v>234483</v>
          </cell>
        </row>
        <row r="24898">
          <cell r="M24898">
            <v>1</v>
          </cell>
          <cell r="N24898">
            <v>234483</v>
          </cell>
        </row>
        <row r="24899">
          <cell r="M24899">
            <v>1</v>
          </cell>
          <cell r="N24899">
            <v>234483</v>
          </cell>
        </row>
        <row r="24900">
          <cell r="M24900">
            <v>1</v>
          </cell>
          <cell r="N24900">
            <v>234532</v>
          </cell>
        </row>
        <row r="24901">
          <cell r="M24901">
            <v>1</v>
          </cell>
          <cell r="N24901">
            <v>234532</v>
          </cell>
        </row>
        <row r="24902">
          <cell r="M24902">
            <v>1</v>
          </cell>
          <cell r="N24902" t="str">
            <v>-</v>
          </cell>
        </row>
        <row r="24903">
          <cell r="M24903">
            <v>1</v>
          </cell>
          <cell r="N24903" t="str">
            <v>-</v>
          </cell>
        </row>
        <row r="24904">
          <cell r="M24904">
            <v>1</v>
          </cell>
          <cell r="N24904">
            <v>233449</v>
          </cell>
        </row>
        <row r="24905">
          <cell r="M24905">
            <v>1</v>
          </cell>
          <cell r="N24905">
            <v>233449</v>
          </cell>
        </row>
        <row r="24906">
          <cell r="M24906">
            <v>1</v>
          </cell>
          <cell r="N24906">
            <v>233449</v>
          </cell>
        </row>
        <row r="24907">
          <cell r="M24907">
            <v>1</v>
          </cell>
          <cell r="N24907">
            <v>233449</v>
          </cell>
        </row>
        <row r="24908">
          <cell r="M24908">
            <v>1</v>
          </cell>
          <cell r="N24908">
            <v>233449</v>
          </cell>
        </row>
        <row r="24909">
          <cell r="M24909">
            <v>1</v>
          </cell>
          <cell r="N24909">
            <v>233449</v>
          </cell>
        </row>
        <row r="24910">
          <cell r="M24910">
            <v>1</v>
          </cell>
          <cell r="N24910">
            <v>233454</v>
          </cell>
        </row>
        <row r="24911">
          <cell r="M24911">
            <v>1</v>
          </cell>
          <cell r="N24911">
            <v>233454</v>
          </cell>
        </row>
        <row r="24912">
          <cell r="M24912">
            <v>1</v>
          </cell>
          <cell r="N24912">
            <v>233454</v>
          </cell>
        </row>
        <row r="24913">
          <cell r="M24913">
            <v>1</v>
          </cell>
          <cell r="N24913">
            <v>233465</v>
          </cell>
        </row>
        <row r="24914">
          <cell r="M24914">
            <v>1</v>
          </cell>
          <cell r="N24914">
            <v>233635</v>
          </cell>
        </row>
        <row r="24915">
          <cell r="M24915">
            <v>1</v>
          </cell>
          <cell r="N24915">
            <v>233635</v>
          </cell>
        </row>
        <row r="24916">
          <cell r="M24916">
            <v>1</v>
          </cell>
          <cell r="N24916">
            <v>233635</v>
          </cell>
        </row>
        <row r="24917">
          <cell r="M24917">
            <v>1</v>
          </cell>
          <cell r="N24917">
            <v>233635</v>
          </cell>
        </row>
        <row r="24918">
          <cell r="M24918">
            <v>1</v>
          </cell>
          <cell r="N24918">
            <v>233635</v>
          </cell>
        </row>
        <row r="24919">
          <cell r="M24919">
            <v>1</v>
          </cell>
          <cell r="N24919">
            <v>233635</v>
          </cell>
        </row>
        <row r="24920">
          <cell r="M24920">
            <v>1</v>
          </cell>
          <cell r="N24920">
            <v>233635</v>
          </cell>
        </row>
        <row r="24921">
          <cell r="M24921">
            <v>1</v>
          </cell>
          <cell r="N24921">
            <v>234047</v>
          </cell>
        </row>
        <row r="24922">
          <cell r="M24922">
            <v>1</v>
          </cell>
          <cell r="N24922">
            <v>234047</v>
          </cell>
        </row>
        <row r="24923">
          <cell r="M24923">
            <v>1</v>
          </cell>
          <cell r="N24923">
            <v>234419</v>
          </cell>
        </row>
        <row r="24924">
          <cell r="M24924">
            <v>1</v>
          </cell>
          <cell r="N24924">
            <v>234419</v>
          </cell>
        </row>
        <row r="24925">
          <cell r="M24925">
            <v>1</v>
          </cell>
          <cell r="N24925">
            <v>234462</v>
          </cell>
        </row>
        <row r="24926">
          <cell r="M24926">
            <v>1</v>
          </cell>
          <cell r="N24926">
            <v>234534</v>
          </cell>
        </row>
        <row r="24927">
          <cell r="M24927">
            <v>1</v>
          </cell>
          <cell r="N24927">
            <v>234534</v>
          </cell>
        </row>
        <row r="24928">
          <cell r="M24928">
            <v>1</v>
          </cell>
          <cell r="N24928">
            <v>234534</v>
          </cell>
        </row>
        <row r="24929">
          <cell r="M24929">
            <v>2</v>
          </cell>
          <cell r="N24929">
            <v>233053</v>
          </cell>
        </row>
        <row r="24930">
          <cell r="M24930">
            <v>1</v>
          </cell>
          <cell r="N24930">
            <v>233140</v>
          </cell>
        </row>
        <row r="24931">
          <cell r="M24931">
            <v>1</v>
          </cell>
          <cell r="N24931">
            <v>233140</v>
          </cell>
        </row>
        <row r="24932">
          <cell r="M24932">
            <v>1</v>
          </cell>
          <cell r="N24932">
            <v>233140</v>
          </cell>
        </row>
        <row r="24933">
          <cell r="M24933">
            <v>1</v>
          </cell>
          <cell r="N24933">
            <v>233140</v>
          </cell>
        </row>
        <row r="24934">
          <cell r="M24934">
            <v>1</v>
          </cell>
          <cell r="N24934">
            <v>233140</v>
          </cell>
        </row>
        <row r="24935">
          <cell r="M24935">
            <v>1</v>
          </cell>
          <cell r="N24935">
            <v>233140</v>
          </cell>
        </row>
        <row r="24936">
          <cell r="M24936">
            <v>1</v>
          </cell>
          <cell r="N24936">
            <v>233140</v>
          </cell>
        </row>
        <row r="24937">
          <cell r="M24937">
            <v>1</v>
          </cell>
          <cell r="N24937">
            <v>233156</v>
          </cell>
        </row>
        <row r="24938">
          <cell r="M24938">
            <v>1</v>
          </cell>
          <cell r="N24938">
            <v>233213</v>
          </cell>
        </row>
        <row r="24939">
          <cell r="M24939">
            <v>1</v>
          </cell>
          <cell r="N24939">
            <v>233625</v>
          </cell>
        </row>
        <row r="24940">
          <cell r="M24940">
            <v>1</v>
          </cell>
          <cell r="N24940">
            <v>234040</v>
          </cell>
        </row>
        <row r="24941">
          <cell r="M24941">
            <v>1</v>
          </cell>
          <cell r="N24941">
            <v>234040</v>
          </cell>
        </row>
        <row r="24942">
          <cell r="M24942">
            <v>1</v>
          </cell>
          <cell r="N24942">
            <v>234040</v>
          </cell>
        </row>
        <row r="24943">
          <cell r="M24943">
            <v>1</v>
          </cell>
          <cell r="N24943">
            <v>234460</v>
          </cell>
        </row>
        <row r="24944">
          <cell r="M24944">
            <v>1</v>
          </cell>
          <cell r="N24944">
            <v>234460</v>
          </cell>
        </row>
        <row r="24945">
          <cell r="M24945">
            <v>1</v>
          </cell>
          <cell r="N24945">
            <v>234460</v>
          </cell>
        </row>
        <row r="24946">
          <cell r="M24946">
            <v>1</v>
          </cell>
          <cell r="N24946">
            <v>234460</v>
          </cell>
        </row>
        <row r="24947">
          <cell r="M24947">
            <v>1</v>
          </cell>
          <cell r="N24947">
            <v>234460</v>
          </cell>
        </row>
        <row r="24948">
          <cell r="M24948">
            <v>1</v>
          </cell>
          <cell r="N24948">
            <v>234497</v>
          </cell>
        </row>
        <row r="24949">
          <cell r="M24949">
            <v>1</v>
          </cell>
          <cell r="N24949">
            <v>234497</v>
          </cell>
        </row>
        <row r="24950">
          <cell r="M24950">
            <v>1</v>
          </cell>
          <cell r="N24950">
            <v>234497</v>
          </cell>
        </row>
        <row r="24951">
          <cell r="M24951">
            <v>1</v>
          </cell>
          <cell r="N24951">
            <v>234524</v>
          </cell>
        </row>
        <row r="24952">
          <cell r="M24952">
            <v>1</v>
          </cell>
          <cell r="N24952">
            <v>234524</v>
          </cell>
        </row>
        <row r="24953">
          <cell r="M24953">
            <v>1</v>
          </cell>
          <cell r="N24953">
            <v>234524</v>
          </cell>
        </row>
        <row r="24954">
          <cell r="M24954">
            <v>1</v>
          </cell>
          <cell r="N24954" t="str">
            <v>-</v>
          </cell>
        </row>
        <row r="24955">
          <cell r="M24955">
            <v>1</v>
          </cell>
          <cell r="N24955" t="str">
            <v>-</v>
          </cell>
        </row>
        <row r="24956">
          <cell r="M24956">
            <v>4</v>
          </cell>
          <cell r="N24956">
            <v>233095</v>
          </cell>
        </row>
        <row r="24957">
          <cell r="M24957">
            <v>4</v>
          </cell>
          <cell r="N24957">
            <v>233124</v>
          </cell>
        </row>
        <row r="24958">
          <cell r="M24958">
            <v>4</v>
          </cell>
          <cell r="N24958">
            <v>233124</v>
          </cell>
        </row>
        <row r="24959">
          <cell r="M24959">
            <v>4</v>
          </cell>
          <cell r="N24959">
            <v>233126</v>
          </cell>
        </row>
        <row r="24960">
          <cell r="M24960">
            <v>4</v>
          </cell>
          <cell r="N24960">
            <v>233133</v>
          </cell>
        </row>
        <row r="24961">
          <cell r="M24961">
            <v>4</v>
          </cell>
          <cell r="N24961">
            <v>233133</v>
          </cell>
        </row>
        <row r="24962">
          <cell r="M24962">
            <v>1</v>
          </cell>
          <cell r="N24962">
            <v>233199</v>
          </cell>
        </row>
        <row r="24963">
          <cell r="M24963">
            <v>1</v>
          </cell>
          <cell r="N24963">
            <v>233199</v>
          </cell>
        </row>
        <row r="24964">
          <cell r="M24964">
            <v>1</v>
          </cell>
          <cell r="N24964">
            <v>233199</v>
          </cell>
        </row>
        <row r="24965">
          <cell r="M24965">
            <v>1</v>
          </cell>
          <cell r="N24965">
            <v>233199</v>
          </cell>
        </row>
        <row r="24966">
          <cell r="M24966">
            <v>1</v>
          </cell>
          <cell r="N24966">
            <v>233306</v>
          </cell>
        </row>
        <row r="24967">
          <cell r="M24967">
            <v>1</v>
          </cell>
          <cell r="N24967">
            <v>233306</v>
          </cell>
        </row>
        <row r="24968">
          <cell r="M24968">
            <v>1</v>
          </cell>
          <cell r="N24968">
            <v>233306</v>
          </cell>
        </row>
        <row r="24969">
          <cell r="M24969">
            <v>1</v>
          </cell>
          <cell r="N24969">
            <v>233306</v>
          </cell>
        </row>
        <row r="24970">
          <cell r="M24970">
            <v>1</v>
          </cell>
          <cell r="N24970">
            <v>233306</v>
          </cell>
        </row>
        <row r="24971">
          <cell r="M24971">
            <v>1</v>
          </cell>
          <cell r="N24971">
            <v>233327</v>
          </cell>
        </row>
        <row r="24972">
          <cell r="M24972">
            <v>1</v>
          </cell>
          <cell r="N24972">
            <v>233327</v>
          </cell>
        </row>
        <row r="24973">
          <cell r="M24973">
            <v>1</v>
          </cell>
          <cell r="N24973">
            <v>233669</v>
          </cell>
        </row>
        <row r="24974">
          <cell r="M24974">
            <v>1</v>
          </cell>
          <cell r="N24974">
            <v>233669</v>
          </cell>
        </row>
        <row r="24975">
          <cell r="M24975">
            <v>1</v>
          </cell>
          <cell r="N24975">
            <v>233669</v>
          </cell>
        </row>
        <row r="24976">
          <cell r="M24976">
            <v>1</v>
          </cell>
          <cell r="N24976">
            <v>233669</v>
          </cell>
        </row>
        <row r="24977">
          <cell r="M24977">
            <v>1</v>
          </cell>
          <cell r="N24977">
            <v>233669</v>
          </cell>
        </row>
        <row r="24978">
          <cell r="M24978">
            <v>1</v>
          </cell>
          <cell r="N24978">
            <v>233669</v>
          </cell>
        </row>
        <row r="24979">
          <cell r="M24979">
            <v>1</v>
          </cell>
          <cell r="N24979">
            <v>234026</v>
          </cell>
        </row>
        <row r="24980">
          <cell r="M24980">
            <v>1</v>
          </cell>
          <cell r="N24980">
            <v>234044</v>
          </cell>
        </row>
        <row r="24981">
          <cell r="M24981">
            <v>1</v>
          </cell>
          <cell r="N24981">
            <v>234044</v>
          </cell>
        </row>
        <row r="24982">
          <cell r="M24982">
            <v>1</v>
          </cell>
          <cell r="N24982">
            <v>234421</v>
          </cell>
        </row>
        <row r="24983">
          <cell r="M24983">
            <v>1</v>
          </cell>
          <cell r="N24983">
            <v>234481</v>
          </cell>
        </row>
        <row r="24984">
          <cell r="M24984">
            <v>1</v>
          </cell>
          <cell r="N24984">
            <v>234481</v>
          </cell>
        </row>
        <row r="24985">
          <cell r="M24985">
            <v>1</v>
          </cell>
          <cell r="N24985">
            <v>234481</v>
          </cell>
        </row>
        <row r="24986">
          <cell r="M24986">
            <v>1</v>
          </cell>
          <cell r="N24986">
            <v>234481</v>
          </cell>
        </row>
        <row r="24987">
          <cell r="M24987">
            <v>1</v>
          </cell>
          <cell r="N24987">
            <v>234562</v>
          </cell>
        </row>
        <row r="24988">
          <cell r="M24988">
            <v>1</v>
          </cell>
          <cell r="N24988">
            <v>234562</v>
          </cell>
        </row>
        <row r="24989">
          <cell r="M24989">
            <v>1</v>
          </cell>
          <cell r="N24989">
            <v>234562</v>
          </cell>
        </row>
        <row r="24990">
          <cell r="M24990">
            <v>1</v>
          </cell>
          <cell r="N24990">
            <v>234562</v>
          </cell>
        </row>
        <row r="24991">
          <cell r="M24991">
            <v>1</v>
          </cell>
          <cell r="N24991">
            <v>234562</v>
          </cell>
        </row>
        <row r="24992">
          <cell r="M24992">
            <v>1</v>
          </cell>
          <cell r="N24992">
            <v>234562</v>
          </cell>
        </row>
        <row r="24993">
          <cell r="M24993">
            <v>1</v>
          </cell>
          <cell r="N24993">
            <v>234562</v>
          </cell>
        </row>
        <row r="24994">
          <cell r="M24994">
            <v>1</v>
          </cell>
          <cell r="N24994">
            <v>234562</v>
          </cell>
        </row>
        <row r="24995">
          <cell r="M24995">
            <v>5</v>
          </cell>
          <cell r="N24995">
            <v>233080</v>
          </cell>
        </row>
        <row r="24996">
          <cell r="M24996">
            <v>5</v>
          </cell>
          <cell r="N24996">
            <v>233120</v>
          </cell>
        </row>
        <row r="24997">
          <cell r="M24997">
            <v>1</v>
          </cell>
          <cell r="N24997">
            <v>233171</v>
          </cell>
        </row>
        <row r="24998">
          <cell r="M24998">
            <v>1</v>
          </cell>
          <cell r="N24998">
            <v>233171</v>
          </cell>
        </row>
        <row r="24999">
          <cell r="M24999">
            <v>1</v>
          </cell>
          <cell r="N24999">
            <v>233171</v>
          </cell>
        </row>
        <row r="25000">
          <cell r="M25000">
            <v>1</v>
          </cell>
          <cell r="N25000">
            <v>233171</v>
          </cell>
        </row>
        <row r="25001">
          <cell r="M25001">
            <v>1</v>
          </cell>
          <cell r="N25001">
            <v>233194</v>
          </cell>
        </row>
        <row r="25002">
          <cell r="M25002">
            <v>1</v>
          </cell>
          <cell r="N25002">
            <v>233194</v>
          </cell>
        </row>
        <row r="25003">
          <cell r="M25003">
            <v>1</v>
          </cell>
          <cell r="N25003">
            <v>233285</v>
          </cell>
        </row>
        <row r="25004">
          <cell r="M25004">
            <v>1</v>
          </cell>
          <cell r="N25004">
            <v>233654</v>
          </cell>
        </row>
        <row r="25005">
          <cell r="M25005">
            <v>1</v>
          </cell>
          <cell r="N25005">
            <v>233654</v>
          </cell>
        </row>
        <row r="25006">
          <cell r="M25006">
            <v>1</v>
          </cell>
          <cell r="N25006">
            <v>233654</v>
          </cell>
        </row>
        <row r="25007">
          <cell r="M25007">
            <v>1</v>
          </cell>
          <cell r="N25007">
            <v>233654</v>
          </cell>
        </row>
        <row r="25008">
          <cell r="M25008">
            <v>1</v>
          </cell>
          <cell r="N25008">
            <v>234073</v>
          </cell>
        </row>
        <row r="25009">
          <cell r="M25009">
            <v>1</v>
          </cell>
          <cell r="N25009">
            <v>234473</v>
          </cell>
        </row>
        <row r="25010">
          <cell r="M25010">
            <v>1</v>
          </cell>
          <cell r="N25010">
            <v>234549</v>
          </cell>
        </row>
        <row r="25011">
          <cell r="M25011">
            <v>1</v>
          </cell>
          <cell r="N25011" t="str">
            <v>-</v>
          </cell>
        </row>
        <row r="25012">
          <cell r="M25012">
            <v>1</v>
          </cell>
          <cell r="N25012" t="str">
            <v>-</v>
          </cell>
        </row>
        <row r="25013">
          <cell r="M25013">
            <v>1</v>
          </cell>
          <cell r="N25013">
            <v>244201</v>
          </cell>
        </row>
        <row r="25014">
          <cell r="M25014">
            <v>1</v>
          </cell>
          <cell r="N25014">
            <v>244201</v>
          </cell>
        </row>
        <row r="25015">
          <cell r="M25015">
            <v>1</v>
          </cell>
          <cell r="N25015">
            <v>244201</v>
          </cell>
        </row>
        <row r="25016">
          <cell r="M25016">
            <v>1</v>
          </cell>
          <cell r="N25016">
            <v>244201</v>
          </cell>
        </row>
        <row r="25017">
          <cell r="M25017">
            <v>1</v>
          </cell>
          <cell r="N25017">
            <v>244201</v>
          </cell>
        </row>
        <row r="25018">
          <cell r="M25018">
            <v>1</v>
          </cell>
          <cell r="N25018">
            <v>244201</v>
          </cell>
        </row>
        <row r="25019">
          <cell r="M25019">
            <v>1</v>
          </cell>
          <cell r="N25019">
            <v>244201</v>
          </cell>
        </row>
        <row r="25020">
          <cell r="M25020">
            <v>1</v>
          </cell>
          <cell r="N25020">
            <v>244236</v>
          </cell>
        </row>
        <row r="25021">
          <cell r="M25021">
            <v>1</v>
          </cell>
          <cell r="N25021">
            <v>244236</v>
          </cell>
        </row>
        <row r="25022">
          <cell r="M25022">
            <v>1</v>
          </cell>
          <cell r="N25022">
            <v>244236</v>
          </cell>
        </row>
        <row r="25023">
          <cell r="M25023">
            <v>1</v>
          </cell>
          <cell r="N25023">
            <v>244236</v>
          </cell>
        </row>
        <row r="25024">
          <cell r="M25024">
            <v>1</v>
          </cell>
          <cell r="N25024">
            <v>244310</v>
          </cell>
        </row>
        <row r="25025">
          <cell r="M25025">
            <v>1</v>
          </cell>
          <cell r="N25025">
            <v>244310</v>
          </cell>
        </row>
        <row r="25026">
          <cell r="M25026">
            <v>1</v>
          </cell>
          <cell r="N25026">
            <v>244310</v>
          </cell>
        </row>
        <row r="25027">
          <cell r="M25027">
            <v>1</v>
          </cell>
          <cell r="N25027">
            <v>244310</v>
          </cell>
        </row>
        <row r="25028">
          <cell r="M25028">
            <v>1</v>
          </cell>
          <cell r="N25028">
            <v>244310</v>
          </cell>
        </row>
        <row r="25029">
          <cell r="M25029">
            <v>1</v>
          </cell>
          <cell r="N25029">
            <v>244406</v>
          </cell>
        </row>
        <row r="25030">
          <cell r="M25030">
            <v>1</v>
          </cell>
          <cell r="N25030">
            <v>244440</v>
          </cell>
        </row>
        <row r="25031">
          <cell r="M25031">
            <v>1</v>
          </cell>
          <cell r="N25031">
            <v>244440</v>
          </cell>
        </row>
        <row r="25032">
          <cell r="M25032">
            <v>1</v>
          </cell>
          <cell r="N25032">
            <v>244440</v>
          </cell>
        </row>
        <row r="25033">
          <cell r="M25033">
            <v>1</v>
          </cell>
          <cell r="N25033">
            <v>244440</v>
          </cell>
        </row>
        <row r="25034">
          <cell r="M25034">
            <v>1</v>
          </cell>
          <cell r="N25034">
            <v>244440</v>
          </cell>
        </row>
        <row r="25035">
          <cell r="M25035">
            <v>1</v>
          </cell>
          <cell r="N25035">
            <v>244440</v>
          </cell>
        </row>
        <row r="25036">
          <cell r="M25036">
            <v>1</v>
          </cell>
          <cell r="N25036">
            <v>244440</v>
          </cell>
        </row>
        <row r="25037">
          <cell r="M25037">
            <v>1</v>
          </cell>
          <cell r="N25037">
            <v>244440</v>
          </cell>
        </row>
        <row r="25038">
          <cell r="M25038">
            <v>1</v>
          </cell>
          <cell r="N25038">
            <v>245448</v>
          </cell>
        </row>
        <row r="25039">
          <cell r="M25039">
            <v>1</v>
          </cell>
          <cell r="N25039">
            <v>245448</v>
          </cell>
        </row>
        <row r="25040">
          <cell r="M25040">
            <v>1</v>
          </cell>
          <cell r="N25040">
            <v>245448</v>
          </cell>
        </row>
        <row r="25041">
          <cell r="M25041">
            <v>1</v>
          </cell>
          <cell r="N25041">
            <v>245448</v>
          </cell>
        </row>
        <row r="25042">
          <cell r="M25042">
            <v>1</v>
          </cell>
          <cell r="N25042">
            <v>245598</v>
          </cell>
        </row>
        <row r="25043">
          <cell r="M25043">
            <v>1</v>
          </cell>
          <cell r="N25043">
            <v>245598</v>
          </cell>
        </row>
        <row r="25044">
          <cell r="M25044">
            <v>1</v>
          </cell>
          <cell r="N25044">
            <v>245598</v>
          </cell>
        </row>
        <row r="25045">
          <cell r="M25045">
            <v>1</v>
          </cell>
          <cell r="N25045">
            <v>245598</v>
          </cell>
        </row>
        <row r="25046">
          <cell r="M25046">
            <v>1</v>
          </cell>
          <cell r="N25046">
            <v>245598</v>
          </cell>
        </row>
        <row r="25047">
          <cell r="M25047">
            <v>1</v>
          </cell>
          <cell r="N25047">
            <v>245598</v>
          </cell>
        </row>
        <row r="25048">
          <cell r="M25048">
            <v>1</v>
          </cell>
          <cell r="N25048">
            <v>245598</v>
          </cell>
        </row>
        <row r="25049">
          <cell r="M25049">
            <v>1</v>
          </cell>
          <cell r="N25049">
            <v>245598</v>
          </cell>
        </row>
        <row r="25050">
          <cell r="M25050">
            <v>1</v>
          </cell>
          <cell r="N25050">
            <v>245598</v>
          </cell>
        </row>
        <row r="25051">
          <cell r="M25051">
            <v>1</v>
          </cell>
          <cell r="N25051">
            <v>245598</v>
          </cell>
        </row>
        <row r="25052">
          <cell r="M25052">
            <v>1</v>
          </cell>
          <cell r="N25052">
            <v>245598</v>
          </cell>
        </row>
        <row r="25053">
          <cell r="M25053">
            <v>1</v>
          </cell>
          <cell r="N25053">
            <v>245630</v>
          </cell>
        </row>
        <row r="25054">
          <cell r="M25054">
            <v>1</v>
          </cell>
          <cell r="N25054">
            <v>245630</v>
          </cell>
        </row>
        <row r="25055">
          <cell r="M25055">
            <v>1</v>
          </cell>
          <cell r="N25055">
            <v>245630</v>
          </cell>
        </row>
        <row r="25056">
          <cell r="M25056">
            <v>1</v>
          </cell>
          <cell r="N25056">
            <v>245655</v>
          </cell>
        </row>
        <row r="25057">
          <cell r="M25057">
            <v>1</v>
          </cell>
          <cell r="N25057">
            <v>245655</v>
          </cell>
        </row>
        <row r="25058">
          <cell r="M25058">
            <v>1</v>
          </cell>
          <cell r="N25058">
            <v>245655</v>
          </cell>
        </row>
        <row r="25059">
          <cell r="M25059">
            <v>1</v>
          </cell>
          <cell r="N25059">
            <v>245655</v>
          </cell>
        </row>
        <row r="25060">
          <cell r="M25060">
            <v>1</v>
          </cell>
          <cell r="N25060">
            <v>245655</v>
          </cell>
        </row>
        <row r="25061">
          <cell r="M25061">
            <v>1</v>
          </cell>
          <cell r="N25061">
            <v>245655</v>
          </cell>
        </row>
        <row r="25062">
          <cell r="M25062">
            <v>1</v>
          </cell>
          <cell r="N25062">
            <v>245655</v>
          </cell>
        </row>
        <row r="25063">
          <cell r="M25063">
            <v>1</v>
          </cell>
          <cell r="N25063">
            <v>245655</v>
          </cell>
        </row>
        <row r="25064">
          <cell r="M25064">
            <v>1</v>
          </cell>
          <cell r="N25064">
            <v>245655</v>
          </cell>
        </row>
        <row r="25065">
          <cell r="M25065">
            <v>1</v>
          </cell>
          <cell r="N25065">
            <v>245655</v>
          </cell>
        </row>
        <row r="25066">
          <cell r="M25066">
            <v>1</v>
          </cell>
          <cell r="N25066">
            <v>245655</v>
          </cell>
        </row>
        <row r="25067">
          <cell r="M25067">
            <v>1</v>
          </cell>
          <cell r="N25067">
            <v>245655</v>
          </cell>
        </row>
        <row r="25068">
          <cell r="M25068">
            <v>1</v>
          </cell>
          <cell r="N25068">
            <v>245655</v>
          </cell>
        </row>
        <row r="25069">
          <cell r="M25069">
            <v>1</v>
          </cell>
          <cell r="N25069">
            <v>245655</v>
          </cell>
        </row>
        <row r="25070">
          <cell r="M25070">
            <v>1</v>
          </cell>
          <cell r="N25070">
            <v>245655</v>
          </cell>
        </row>
        <row r="25071">
          <cell r="M25071">
            <v>1</v>
          </cell>
          <cell r="N25071">
            <v>245856</v>
          </cell>
        </row>
        <row r="25072">
          <cell r="M25072">
            <v>1</v>
          </cell>
          <cell r="N25072" t="str">
            <v>-</v>
          </cell>
        </row>
        <row r="25073">
          <cell r="M25073">
            <v>1</v>
          </cell>
          <cell r="N25073" t="str">
            <v>-</v>
          </cell>
        </row>
        <row r="25074">
          <cell r="M25074">
            <v>1</v>
          </cell>
          <cell r="N25074" t="str">
            <v>-</v>
          </cell>
        </row>
        <row r="25075">
          <cell r="M25075">
            <v>1</v>
          </cell>
          <cell r="N25075" t="str">
            <v>-</v>
          </cell>
        </row>
        <row r="25076">
          <cell r="M25076">
            <v>1</v>
          </cell>
          <cell r="N25076" t="str">
            <v>-</v>
          </cell>
        </row>
        <row r="25077">
          <cell r="M25077">
            <v>1</v>
          </cell>
          <cell r="N25077">
            <v>244230</v>
          </cell>
        </row>
        <row r="25078">
          <cell r="M25078">
            <v>1</v>
          </cell>
          <cell r="N25078">
            <v>244230</v>
          </cell>
        </row>
        <row r="25079">
          <cell r="M25079">
            <v>1</v>
          </cell>
          <cell r="N25079">
            <v>244230</v>
          </cell>
        </row>
        <row r="25080">
          <cell r="M25080">
            <v>1</v>
          </cell>
          <cell r="N25080">
            <v>244230</v>
          </cell>
        </row>
        <row r="25081">
          <cell r="M25081">
            <v>1</v>
          </cell>
          <cell r="N25081">
            <v>244230</v>
          </cell>
        </row>
        <row r="25082">
          <cell r="M25082">
            <v>1</v>
          </cell>
          <cell r="N25082">
            <v>244329</v>
          </cell>
        </row>
        <row r="25083">
          <cell r="M25083">
            <v>1</v>
          </cell>
          <cell r="N25083">
            <v>244329</v>
          </cell>
        </row>
        <row r="25084">
          <cell r="M25084">
            <v>1</v>
          </cell>
          <cell r="N25084">
            <v>244329</v>
          </cell>
        </row>
        <row r="25085">
          <cell r="M25085">
            <v>1</v>
          </cell>
          <cell r="N25085">
            <v>244461</v>
          </cell>
        </row>
        <row r="25086">
          <cell r="M25086">
            <v>1</v>
          </cell>
          <cell r="N25086">
            <v>244461</v>
          </cell>
        </row>
        <row r="25087">
          <cell r="M25087">
            <v>1</v>
          </cell>
          <cell r="N25087">
            <v>244461</v>
          </cell>
        </row>
        <row r="25088">
          <cell r="M25088">
            <v>1</v>
          </cell>
          <cell r="N25088">
            <v>244461</v>
          </cell>
        </row>
        <row r="25089">
          <cell r="M25089">
            <v>1</v>
          </cell>
          <cell r="N25089">
            <v>244461</v>
          </cell>
        </row>
        <row r="25090">
          <cell r="M25090">
            <v>1</v>
          </cell>
          <cell r="N25090">
            <v>244566</v>
          </cell>
        </row>
        <row r="25091">
          <cell r="M25091">
            <v>1</v>
          </cell>
          <cell r="N25091">
            <v>244566</v>
          </cell>
        </row>
        <row r="25092">
          <cell r="M25092">
            <v>1</v>
          </cell>
          <cell r="N25092">
            <v>245686</v>
          </cell>
        </row>
        <row r="25093">
          <cell r="M25093">
            <v>1</v>
          </cell>
          <cell r="N25093">
            <v>245686</v>
          </cell>
        </row>
        <row r="25094">
          <cell r="M25094">
            <v>1</v>
          </cell>
          <cell r="N25094">
            <v>245686</v>
          </cell>
        </row>
        <row r="25095">
          <cell r="M25095">
            <v>1</v>
          </cell>
          <cell r="N25095">
            <v>245714</v>
          </cell>
        </row>
        <row r="25096">
          <cell r="M25096">
            <v>1</v>
          </cell>
          <cell r="N25096">
            <v>245714</v>
          </cell>
        </row>
        <row r="25097">
          <cell r="M25097">
            <v>1</v>
          </cell>
          <cell r="N25097">
            <v>245714</v>
          </cell>
        </row>
        <row r="25098">
          <cell r="M25098">
            <v>1</v>
          </cell>
          <cell r="N25098" t="str">
            <v>-</v>
          </cell>
        </row>
        <row r="25099">
          <cell r="M25099">
            <v>1</v>
          </cell>
          <cell r="N25099" t="str">
            <v>-</v>
          </cell>
        </row>
        <row r="25100">
          <cell r="M25100">
            <v>1</v>
          </cell>
          <cell r="N25100" t="str">
            <v>-</v>
          </cell>
        </row>
        <row r="25101">
          <cell r="M25101">
            <v>1</v>
          </cell>
          <cell r="N25101" t="str">
            <v>-</v>
          </cell>
        </row>
        <row r="25102">
          <cell r="M25102">
            <v>1</v>
          </cell>
          <cell r="N25102">
            <v>232398</v>
          </cell>
        </row>
        <row r="25103">
          <cell r="M25103">
            <v>1</v>
          </cell>
          <cell r="N25103">
            <v>232398</v>
          </cell>
        </row>
        <row r="25104">
          <cell r="M25104">
            <v>1</v>
          </cell>
          <cell r="N25104">
            <v>232398</v>
          </cell>
        </row>
        <row r="25105">
          <cell r="M25105">
            <v>1</v>
          </cell>
          <cell r="N25105">
            <v>232398</v>
          </cell>
        </row>
        <row r="25106">
          <cell r="M25106">
            <v>1</v>
          </cell>
          <cell r="N25106">
            <v>232398</v>
          </cell>
        </row>
        <row r="25107">
          <cell r="M25107">
            <v>1</v>
          </cell>
          <cell r="N25107">
            <v>232398</v>
          </cell>
        </row>
        <row r="25108">
          <cell r="M25108">
            <v>1</v>
          </cell>
          <cell r="N25108">
            <v>232398</v>
          </cell>
        </row>
        <row r="25109">
          <cell r="M25109">
            <v>1</v>
          </cell>
          <cell r="N25109">
            <v>232398</v>
          </cell>
        </row>
        <row r="25110">
          <cell r="M25110">
            <v>1</v>
          </cell>
          <cell r="N25110">
            <v>232398</v>
          </cell>
        </row>
        <row r="25111">
          <cell r="M25111">
            <v>1</v>
          </cell>
          <cell r="N25111">
            <v>232398</v>
          </cell>
        </row>
        <row r="25112">
          <cell r="M25112">
            <v>1</v>
          </cell>
          <cell r="N25112">
            <v>232398</v>
          </cell>
        </row>
        <row r="25113">
          <cell r="M25113">
            <v>1</v>
          </cell>
          <cell r="N25113">
            <v>232399</v>
          </cell>
        </row>
        <row r="25114">
          <cell r="M25114">
            <v>1</v>
          </cell>
          <cell r="N25114">
            <v>232399</v>
          </cell>
        </row>
        <row r="25115">
          <cell r="M25115">
            <v>1</v>
          </cell>
          <cell r="N25115">
            <v>232399</v>
          </cell>
        </row>
        <row r="25116">
          <cell r="M25116">
            <v>1</v>
          </cell>
          <cell r="N25116">
            <v>232399</v>
          </cell>
        </row>
        <row r="25117">
          <cell r="M25117">
            <v>2</v>
          </cell>
          <cell r="N25117">
            <v>232400</v>
          </cell>
        </row>
        <row r="25118">
          <cell r="M25118">
            <v>2</v>
          </cell>
          <cell r="N25118">
            <v>232400</v>
          </cell>
        </row>
        <row r="25119">
          <cell r="M25119">
            <v>2</v>
          </cell>
          <cell r="N25119">
            <v>232400</v>
          </cell>
        </row>
        <row r="25120">
          <cell r="M25120">
            <v>1</v>
          </cell>
          <cell r="N25120">
            <v>232401</v>
          </cell>
        </row>
        <row r="25121">
          <cell r="M25121">
            <v>1</v>
          </cell>
          <cell r="N25121">
            <v>232401</v>
          </cell>
        </row>
        <row r="25122">
          <cell r="M25122">
            <v>1</v>
          </cell>
          <cell r="N25122">
            <v>232401</v>
          </cell>
        </row>
        <row r="25123">
          <cell r="M25123">
            <v>1</v>
          </cell>
          <cell r="N25123">
            <v>232401</v>
          </cell>
        </row>
        <row r="25124">
          <cell r="M25124">
            <v>2</v>
          </cell>
          <cell r="N25124">
            <v>232402</v>
          </cell>
        </row>
        <row r="25125">
          <cell r="M25125">
            <v>2</v>
          </cell>
          <cell r="N25125">
            <v>232402</v>
          </cell>
        </row>
        <row r="25126">
          <cell r="M25126">
            <v>2</v>
          </cell>
          <cell r="N25126">
            <v>232402</v>
          </cell>
        </row>
        <row r="25127">
          <cell r="M25127">
            <v>2</v>
          </cell>
          <cell r="N25127">
            <v>232402</v>
          </cell>
        </row>
        <row r="25128">
          <cell r="M25128">
            <v>2</v>
          </cell>
          <cell r="N25128">
            <v>232402</v>
          </cell>
        </row>
        <row r="25129">
          <cell r="M25129">
            <v>2</v>
          </cell>
          <cell r="N25129">
            <v>232402</v>
          </cell>
        </row>
        <row r="25130">
          <cell r="M25130">
            <v>2</v>
          </cell>
          <cell r="N25130">
            <v>232402</v>
          </cell>
        </row>
        <row r="25131">
          <cell r="M25131">
            <v>2</v>
          </cell>
          <cell r="N25131">
            <v>232403</v>
          </cell>
        </row>
        <row r="25132">
          <cell r="M25132">
            <v>2</v>
          </cell>
          <cell r="N25132">
            <v>232403</v>
          </cell>
        </row>
        <row r="25133">
          <cell r="M25133">
            <v>2</v>
          </cell>
          <cell r="N25133">
            <v>232403</v>
          </cell>
        </row>
        <row r="25134">
          <cell r="M25134">
            <v>2</v>
          </cell>
          <cell r="N25134">
            <v>232403</v>
          </cell>
        </row>
        <row r="25135">
          <cell r="M25135">
            <v>2</v>
          </cell>
          <cell r="N25135">
            <v>232403</v>
          </cell>
        </row>
        <row r="25136">
          <cell r="M25136">
            <v>2</v>
          </cell>
          <cell r="N25136">
            <v>232403</v>
          </cell>
        </row>
        <row r="25137">
          <cell r="M25137">
            <v>1</v>
          </cell>
          <cell r="N25137">
            <v>244191</v>
          </cell>
        </row>
        <row r="25138">
          <cell r="M25138">
            <v>1</v>
          </cell>
          <cell r="N25138">
            <v>244191</v>
          </cell>
        </row>
        <row r="25139">
          <cell r="M25139">
            <v>1</v>
          </cell>
          <cell r="N25139">
            <v>244191</v>
          </cell>
        </row>
        <row r="25140">
          <cell r="M25140">
            <v>1</v>
          </cell>
          <cell r="N25140">
            <v>244191</v>
          </cell>
        </row>
        <row r="25141">
          <cell r="M25141">
            <v>1</v>
          </cell>
          <cell r="N25141">
            <v>244191</v>
          </cell>
        </row>
        <row r="25142">
          <cell r="M25142">
            <v>1</v>
          </cell>
          <cell r="N25142">
            <v>244191</v>
          </cell>
        </row>
        <row r="25143">
          <cell r="M25143">
            <v>1</v>
          </cell>
          <cell r="N25143">
            <v>244191</v>
          </cell>
        </row>
        <row r="25144">
          <cell r="M25144">
            <v>1</v>
          </cell>
          <cell r="N25144">
            <v>244191</v>
          </cell>
        </row>
        <row r="25145">
          <cell r="M25145">
            <v>2</v>
          </cell>
          <cell r="N25145">
            <v>244265</v>
          </cell>
        </row>
        <row r="25146">
          <cell r="M25146">
            <v>2</v>
          </cell>
          <cell r="N25146">
            <v>244265</v>
          </cell>
        </row>
        <row r="25147">
          <cell r="M25147">
            <v>2</v>
          </cell>
          <cell r="N25147">
            <v>244265</v>
          </cell>
        </row>
        <row r="25148">
          <cell r="M25148">
            <v>1</v>
          </cell>
          <cell r="N25148">
            <v>244307</v>
          </cell>
        </row>
        <row r="25149">
          <cell r="M25149">
            <v>1</v>
          </cell>
          <cell r="N25149">
            <v>244307</v>
          </cell>
        </row>
        <row r="25150">
          <cell r="M25150">
            <v>1</v>
          </cell>
          <cell r="N25150">
            <v>244307</v>
          </cell>
        </row>
        <row r="25151">
          <cell r="M25151">
            <v>1</v>
          </cell>
          <cell r="N25151">
            <v>244307</v>
          </cell>
        </row>
        <row r="25152">
          <cell r="M25152">
            <v>1</v>
          </cell>
          <cell r="N25152">
            <v>244307</v>
          </cell>
        </row>
        <row r="25153">
          <cell r="M25153">
            <v>1</v>
          </cell>
          <cell r="N25153">
            <v>244307</v>
          </cell>
        </row>
        <row r="25154">
          <cell r="M25154">
            <v>1</v>
          </cell>
          <cell r="N25154">
            <v>244307</v>
          </cell>
        </row>
        <row r="25155">
          <cell r="M25155">
            <v>1</v>
          </cell>
          <cell r="N25155">
            <v>244400</v>
          </cell>
        </row>
        <row r="25156">
          <cell r="M25156">
            <v>1</v>
          </cell>
          <cell r="N25156">
            <v>244400</v>
          </cell>
        </row>
        <row r="25157">
          <cell r="M25157">
            <v>1</v>
          </cell>
          <cell r="N25157">
            <v>244400</v>
          </cell>
        </row>
        <row r="25158">
          <cell r="M25158">
            <v>1</v>
          </cell>
          <cell r="N25158">
            <v>244434</v>
          </cell>
        </row>
        <row r="25159">
          <cell r="M25159">
            <v>1</v>
          </cell>
          <cell r="N25159">
            <v>244434</v>
          </cell>
        </row>
        <row r="25160">
          <cell r="M25160">
            <v>1</v>
          </cell>
          <cell r="N25160">
            <v>244434</v>
          </cell>
        </row>
        <row r="25161">
          <cell r="M25161">
            <v>1</v>
          </cell>
          <cell r="N25161">
            <v>244434</v>
          </cell>
        </row>
        <row r="25162">
          <cell r="M25162">
            <v>1</v>
          </cell>
          <cell r="N25162">
            <v>244434</v>
          </cell>
        </row>
        <row r="25163">
          <cell r="M25163">
            <v>1</v>
          </cell>
          <cell r="N25163">
            <v>244434</v>
          </cell>
        </row>
        <row r="25164">
          <cell r="M25164">
            <v>1</v>
          </cell>
          <cell r="N25164">
            <v>245438</v>
          </cell>
        </row>
        <row r="25165">
          <cell r="M25165">
            <v>1</v>
          </cell>
          <cell r="N25165">
            <v>245438</v>
          </cell>
        </row>
        <row r="25166">
          <cell r="M25166">
            <v>1</v>
          </cell>
          <cell r="N25166">
            <v>245438</v>
          </cell>
        </row>
        <row r="25167">
          <cell r="M25167">
            <v>1</v>
          </cell>
          <cell r="N25167">
            <v>245438</v>
          </cell>
        </row>
        <row r="25168">
          <cell r="M25168">
            <v>1</v>
          </cell>
          <cell r="N25168">
            <v>245438</v>
          </cell>
        </row>
        <row r="25169">
          <cell r="M25169">
            <v>1</v>
          </cell>
          <cell r="N25169">
            <v>245438</v>
          </cell>
        </row>
        <row r="25170">
          <cell r="M25170">
            <v>1</v>
          </cell>
          <cell r="N25170">
            <v>245847</v>
          </cell>
        </row>
        <row r="25171">
          <cell r="M25171">
            <v>1</v>
          </cell>
          <cell r="N25171">
            <v>245847</v>
          </cell>
        </row>
        <row r="25172">
          <cell r="M25172">
            <v>1</v>
          </cell>
          <cell r="N25172">
            <v>245847</v>
          </cell>
        </row>
        <row r="25173">
          <cell r="M25173">
            <v>1</v>
          </cell>
          <cell r="N25173">
            <v>245952</v>
          </cell>
        </row>
        <row r="25174">
          <cell r="M25174">
            <v>1</v>
          </cell>
          <cell r="N25174">
            <v>245952</v>
          </cell>
        </row>
        <row r="25175">
          <cell r="M25175">
            <v>1</v>
          </cell>
          <cell r="N25175">
            <v>245952</v>
          </cell>
        </row>
        <row r="25176">
          <cell r="M25176">
            <v>1</v>
          </cell>
          <cell r="N25176">
            <v>245952</v>
          </cell>
        </row>
        <row r="25177">
          <cell r="M25177">
            <v>1</v>
          </cell>
          <cell r="N25177">
            <v>245952</v>
          </cell>
        </row>
        <row r="25178">
          <cell r="M25178">
            <v>1</v>
          </cell>
          <cell r="N25178">
            <v>245952</v>
          </cell>
        </row>
        <row r="25179">
          <cell r="M25179">
            <v>1</v>
          </cell>
          <cell r="N25179">
            <v>245953</v>
          </cell>
        </row>
        <row r="25180">
          <cell r="M25180">
            <v>1</v>
          </cell>
          <cell r="N25180">
            <v>245953</v>
          </cell>
        </row>
        <row r="25181">
          <cell r="M25181">
            <v>1</v>
          </cell>
          <cell r="N25181">
            <v>245953</v>
          </cell>
        </row>
        <row r="25182">
          <cell r="M25182">
            <v>1</v>
          </cell>
          <cell r="N25182">
            <v>245953</v>
          </cell>
        </row>
        <row r="25183">
          <cell r="M25183">
            <v>1</v>
          </cell>
          <cell r="N25183">
            <v>245953</v>
          </cell>
        </row>
        <row r="25184">
          <cell r="M25184">
            <v>1</v>
          </cell>
          <cell r="N25184">
            <v>245953</v>
          </cell>
        </row>
        <row r="25185">
          <cell r="M25185">
            <v>1</v>
          </cell>
          <cell r="N25185">
            <v>245953</v>
          </cell>
        </row>
        <row r="25186">
          <cell r="M25186">
            <v>1</v>
          </cell>
          <cell r="N25186">
            <v>245953</v>
          </cell>
        </row>
        <row r="25187">
          <cell r="M25187">
            <v>1</v>
          </cell>
          <cell r="N25187">
            <v>245953</v>
          </cell>
        </row>
        <row r="25188">
          <cell r="M25188">
            <v>1</v>
          </cell>
          <cell r="N25188">
            <v>245953</v>
          </cell>
        </row>
        <row r="25189">
          <cell r="M25189">
            <v>1</v>
          </cell>
          <cell r="N25189">
            <v>245953</v>
          </cell>
        </row>
        <row r="25190">
          <cell r="M25190">
            <v>1</v>
          </cell>
          <cell r="N25190">
            <v>245953</v>
          </cell>
        </row>
        <row r="25191">
          <cell r="M25191">
            <v>1</v>
          </cell>
          <cell r="N25191">
            <v>245953</v>
          </cell>
        </row>
        <row r="25192">
          <cell r="M25192">
            <v>1</v>
          </cell>
          <cell r="N25192">
            <v>245953</v>
          </cell>
        </row>
        <row r="25193">
          <cell r="M25193">
            <v>1</v>
          </cell>
          <cell r="N25193">
            <v>244208</v>
          </cell>
        </row>
        <row r="25194">
          <cell r="M25194">
            <v>1</v>
          </cell>
          <cell r="N25194">
            <v>244208</v>
          </cell>
        </row>
        <row r="25195">
          <cell r="M25195">
            <v>1</v>
          </cell>
          <cell r="N25195">
            <v>244208</v>
          </cell>
        </row>
        <row r="25196">
          <cell r="M25196">
            <v>1</v>
          </cell>
          <cell r="N25196">
            <v>244208</v>
          </cell>
        </row>
        <row r="25197">
          <cell r="M25197">
            <v>1</v>
          </cell>
          <cell r="N25197">
            <v>244208</v>
          </cell>
        </row>
        <row r="25198">
          <cell r="M25198">
            <v>1</v>
          </cell>
          <cell r="N25198">
            <v>244267</v>
          </cell>
        </row>
        <row r="25199">
          <cell r="M25199">
            <v>1</v>
          </cell>
          <cell r="N25199">
            <v>244267</v>
          </cell>
        </row>
        <row r="25200">
          <cell r="M25200">
            <v>1</v>
          </cell>
          <cell r="N25200">
            <v>244315</v>
          </cell>
        </row>
        <row r="25201">
          <cell r="M25201">
            <v>1</v>
          </cell>
          <cell r="N25201">
            <v>244315</v>
          </cell>
        </row>
        <row r="25202">
          <cell r="M25202">
            <v>1</v>
          </cell>
          <cell r="N25202">
            <v>244315</v>
          </cell>
        </row>
        <row r="25203">
          <cell r="M25203">
            <v>1</v>
          </cell>
          <cell r="N25203">
            <v>244315</v>
          </cell>
        </row>
        <row r="25204">
          <cell r="M25204">
            <v>1</v>
          </cell>
          <cell r="N25204">
            <v>244444</v>
          </cell>
        </row>
        <row r="25205">
          <cell r="M25205">
            <v>1</v>
          </cell>
          <cell r="N25205">
            <v>244444</v>
          </cell>
        </row>
        <row r="25206">
          <cell r="M25206">
            <v>1</v>
          </cell>
          <cell r="N25206">
            <v>244444</v>
          </cell>
        </row>
        <row r="25207">
          <cell r="M25207">
            <v>1</v>
          </cell>
          <cell r="N25207">
            <v>244444</v>
          </cell>
        </row>
        <row r="25208">
          <cell r="M25208">
            <v>1</v>
          </cell>
          <cell r="N25208">
            <v>245457</v>
          </cell>
        </row>
        <row r="25209">
          <cell r="M25209">
            <v>1</v>
          </cell>
          <cell r="N25209">
            <v>245457</v>
          </cell>
        </row>
        <row r="25210">
          <cell r="M25210">
            <v>1</v>
          </cell>
          <cell r="N25210">
            <v>245457</v>
          </cell>
        </row>
        <row r="25211">
          <cell r="M25211">
            <v>1</v>
          </cell>
          <cell r="N25211">
            <v>245457</v>
          </cell>
        </row>
        <row r="25212">
          <cell r="M25212">
            <v>1</v>
          </cell>
          <cell r="N25212">
            <v>245457</v>
          </cell>
        </row>
        <row r="25213">
          <cell r="M25213">
            <v>1</v>
          </cell>
          <cell r="N25213">
            <v>245457</v>
          </cell>
        </row>
        <row r="25214">
          <cell r="M25214">
            <v>1</v>
          </cell>
          <cell r="N25214">
            <v>245457</v>
          </cell>
        </row>
        <row r="25215">
          <cell r="M25215">
            <v>1</v>
          </cell>
          <cell r="N25215">
            <v>245605</v>
          </cell>
        </row>
        <row r="25216">
          <cell r="M25216">
            <v>1</v>
          </cell>
          <cell r="N25216">
            <v>245605</v>
          </cell>
        </row>
        <row r="25217">
          <cell r="M25217">
            <v>1</v>
          </cell>
          <cell r="N25217">
            <v>245605</v>
          </cell>
        </row>
        <row r="25218">
          <cell r="M25218">
            <v>1</v>
          </cell>
          <cell r="N25218">
            <v>245605</v>
          </cell>
        </row>
        <row r="25219">
          <cell r="M25219">
            <v>1</v>
          </cell>
          <cell r="N25219">
            <v>245605</v>
          </cell>
        </row>
        <row r="25220">
          <cell r="M25220">
            <v>1</v>
          </cell>
          <cell r="N25220">
            <v>245605</v>
          </cell>
        </row>
        <row r="25221">
          <cell r="M25221">
            <v>1</v>
          </cell>
          <cell r="N25221">
            <v>245605</v>
          </cell>
        </row>
        <row r="25222">
          <cell r="M25222">
            <v>1</v>
          </cell>
          <cell r="N25222">
            <v>245605</v>
          </cell>
        </row>
        <row r="25223">
          <cell r="M25223">
            <v>1</v>
          </cell>
          <cell r="N25223">
            <v>245605</v>
          </cell>
        </row>
        <row r="25224">
          <cell r="M25224">
            <v>1</v>
          </cell>
          <cell r="N25224">
            <v>245605</v>
          </cell>
        </row>
        <row r="25225">
          <cell r="M25225">
            <v>1</v>
          </cell>
          <cell r="N25225">
            <v>245605</v>
          </cell>
        </row>
        <row r="25226">
          <cell r="M25226">
            <v>1</v>
          </cell>
          <cell r="N25226">
            <v>245605</v>
          </cell>
        </row>
        <row r="25227">
          <cell r="M25227">
            <v>1</v>
          </cell>
          <cell r="N25227">
            <v>245637</v>
          </cell>
        </row>
        <row r="25228">
          <cell r="M25228">
            <v>1</v>
          </cell>
          <cell r="N25228">
            <v>245637</v>
          </cell>
        </row>
        <row r="25229">
          <cell r="M25229">
            <v>1</v>
          </cell>
          <cell r="N25229">
            <v>245637</v>
          </cell>
        </row>
        <row r="25230">
          <cell r="M25230">
            <v>1</v>
          </cell>
          <cell r="N25230">
            <v>245637</v>
          </cell>
        </row>
        <row r="25231">
          <cell r="M25231">
            <v>1</v>
          </cell>
          <cell r="N25231">
            <v>245637</v>
          </cell>
        </row>
        <row r="25232">
          <cell r="M25232">
            <v>1</v>
          </cell>
          <cell r="N25232">
            <v>245637</v>
          </cell>
        </row>
        <row r="25233">
          <cell r="M25233">
            <v>1</v>
          </cell>
          <cell r="N25233">
            <v>245637</v>
          </cell>
        </row>
        <row r="25234">
          <cell r="M25234">
            <v>1</v>
          </cell>
          <cell r="N25234">
            <v>245637</v>
          </cell>
        </row>
        <row r="25235">
          <cell r="M25235">
            <v>1</v>
          </cell>
          <cell r="N25235">
            <v>245663</v>
          </cell>
        </row>
        <row r="25236">
          <cell r="M25236">
            <v>1</v>
          </cell>
          <cell r="N25236">
            <v>245663</v>
          </cell>
        </row>
        <row r="25237">
          <cell r="M25237">
            <v>1</v>
          </cell>
          <cell r="N25237">
            <v>245663</v>
          </cell>
        </row>
        <row r="25238">
          <cell r="M25238">
            <v>1</v>
          </cell>
          <cell r="N25238">
            <v>245663</v>
          </cell>
        </row>
        <row r="25239">
          <cell r="M25239">
            <v>1</v>
          </cell>
          <cell r="N25239">
            <v>245663</v>
          </cell>
        </row>
        <row r="25240">
          <cell r="M25240">
            <v>1</v>
          </cell>
          <cell r="N25240">
            <v>245663</v>
          </cell>
        </row>
        <row r="25241">
          <cell r="M25241">
            <v>1</v>
          </cell>
          <cell r="N25241">
            <v>245663</v>
          </cell>
        </row>
        <row r="25242">
          <cell r="M25242">
            <v>1</v>
          </cell>
          <cell r="N25242">
            <v>245663</v>
          </cell>
        </row>
        <row r="25243">
          <cell r="M25243">
            <v>1</v>
          </cell>
          <cell r="N25243">
            <v>245663</v>
          </cell>
        </row>
        <row r="25244">
          <cell r="M25244">
            <v>1</v>
          </cell>
          <cell r="N25244">
            <v>245663</v>
          </cell>
        </row>
        <row r="25245">
          <cell r="M25245">
            <v>1</v>
          </cell>
          <cell r="N25245">
            <v>245752</v>
          </cell>
        </row>
        <row r="25246">
          <cell r="M25246">
            <v>1</v>
          </cell>
          <cell r="N25246">
            <v>245863</v>
          </cell>
        </row>
        <row r="25247">
          <cell r="M25247">
            <v>1</v>
          </cell>
          <cell r="N25247">
            <v>245863</v>
          </cell>
        </row>
        <row r="25248">
          <cell r="M25248">
            <v>1</v>
          </cell>
          <cell r="N25248">
            <v>244209</v>
          </cell>
        </row>
        <row r="25249">
          <cell r="M25249">
            <v>1</v>
          </cell>
          <cell r="N25249">
            <v>244209</v>
          </cell>
        </row>
        <row r="25250">
          <cell r="M25250">
            <v>1</v>
          </cell>
          <cell r="N25250">
            <v>244209</v>
          </cell>
        </row>
        <row r="25251">
          <cell r="M25251">
            <v>1</v>
          </cell>
          <cell r="N25251">
            <v>244445</v>
          </cell>
        </row>
        <row r="25252">
          <cell r="M25252">
            <v>1</v>
          </cell>
          <cell r="N25252">
            <v>244445</v>
          </cell>
        </row>
        <row r="25253">
          <cell r="M25253">
            <v>1</v>
          </cell>
          <cell r="N25253">
            <v>244445</v>
          </cell>
        </row>
        <row r="25254">
          <cell r="M25254">
            <v>1</v>
          </cell>
          <cell r="N25254">
            <v>244445</v>
          </cell>
        </row>
        <row r="25255">
          <cell r="M25255">
            <v>1</v>
          </cell>
          <cell r="N25255">
            <v>245458</v>
          </cell>
        </row>
        <row r="25256">
          <cell r="M25256">
            <v>1</v>
          </cell>
          <cell r="N25256">
            <v>245458</v>
          </cell>
        </row>
        <row r="25257">
          <cell r="M25257">
            <v>1</v>
          </cell>
          <cell r="N25257">
            <v>245458</v>
          </cell>
        </row>
        <row r="25258">
          <cell r="M25258">
            <v>1</v>
          </cell>
          <cell r="N25258">
            <v>245458</v>
          </cell>
        </row>
        <row r="25259">
          <cell r="M25259">
            <v>1</v>
          </cell>
          <cell r="N25259">
            <v>245458</v>
          </cell>
        </row>
        <row r="25260">
          <cell r="M25260">
            <v>1</v>
          </cell>
          <cell r="N25260">
            <v>245458</v>
          </cell>
        </row>
        <row r="25261">
          <cell r="M25261">
            <v>1</v>
          </cell>
          <cell r="N25261">
            <v>245606</v>
          </cell>
        </row>
        <row r="25262">
          <cell r="M25262">
            <v>1</v>
          </cell>
          <cell r="N25262">
            <v>245606</v>
          </cell>
        </row>
        <row r="25263">
          <cell r="M25263">
            <v>1</v>
          </cell>
          <cell r="N25263">
            <v>245606</v>
          </cell>
        </row>
        <row r="25264">
          <cell r="M25264">
            <v>1</v>
          </cell>
          <cell r="N25264">
            <v>245606</v>
          </cell>
        </row>
        <row r="25265">
          <cell r="M25265">
            <v>1</v>
          </cell>
          <cell r="N25265">
            <v>245606</v>
          </cell>
        </row>
        <row r="25266">
          <cell r="M25266">
            <v>1</v>
          </cell>
          <cell r="N25266">
            <v>245606</v>
          </cell>
        </row>
        <row r="25267">
          <cell r="M25267">
            <v>1</v>
          </cell>
          <cell r="N25267">
            <v>245606</v>
          </cell>
        </row>
        <row r="25268">
          <cell r="M25268">
            <v>1</v>
          </cell>
          <cell r="N25268">
            <v>245606</v>
          </cell>
        </row>
        <row r="25269">
          <cell r="M25269">
            <v>1</v>
          </cell>
          <cell r="N25269">
            <v>245606</v>
          </cell>
        </row>
        <row r="25270">
          <cell r="M25270">
            <v>1</v>
          </cell>
          <cell r="N25270">
            <v>245606</v>
          </cell>
        </row>
        <row r="25271">
          <cell r="M25271">
            <v>1</v>
          </cell>
          <cell r="N25271">
            <v>245606</v>
          </cell>
        </row>
        <row r="25272">
          <cell r="M25272">
            <v>1</v>
          </cell>
          <cell r="N25272">
            <v>245606</v>
          </cell>
        </row>
        <row r="25273">
          <cell r="M25273">
            <v>1</v>
          </cell>
          <cell r="N25273">
            <v>245606</v>
          </cell>
        </row>
        <row r="25274">
          <cell r="M25274">
            <v>1</v>
          </cell>
          <cell r="N25274">
            <v>245606</v>
          </cell>
        </row>
        <row r="25275">
          <cell r="M25275">
            <v>1</v>
          </cell>
          <cell r="N25275">
            <v>245606</v>
          </cell>
        </row>
        <row r="25276">
          <cell r="M25276">
            <v>1</v>
          </cell>
          <cell r="N25276">
            <v>245606</v>
          </cell>
        </row>
        <row r="25277">
          <cell r="M25277">
            <v>1</v>
          </cell>
          <cell r="N25277">
            <v>245606</v>
          </cell>
        </row>
        <row r="25278">
          <cell r="M25278">
            <v>1</v>
          </cell>
          <cell r="N25278">
            <v>245606</v>
          </cell>
        </row>
        <row r="25279">
          <cell r="M25279">
            <v>1</v>
          </cell>
          <cell r="N25279">
            <v>245606</v>
          </cell>
        </row>
        <row r="25280">
          <cell r="M25280">
            <v>1</v>
          </cell>
          <cell r="N25280">
            <v>245606</v>
          </cell>
        </row>
        <row r="25281">
          <cell r="M25281">
            <v>1</v>
          </cell>
          <cell r="N25281">
            <v>245606</v>
          </cell>
        </row>
        <row r="25282">
          <cell r="M25282">
            <v>1</v>
          </cell>
          <cell r="N25282">
            <v>245606</v>
          </cell>
        </row>
        <row r="25283">
          <cell r="M25283">
            <v>1</v>
          </cell>
          <cell r="N25283">
            <v>245606</v>
          </cell>
        </row>
        <row r="25284">
          <cell r="M25284">
            <v>1</v>
          </cell>
          <cell r="N25284">
            <v>245606</v>
          </cell>
        </row>
        <row r="25285">
          <cell r="M25285">
            <v>1</v>
          </cell>
          <cell r="N25285">
            <v>245606</v>
          </cell>
        </row>
        <row r="25286">
          <cell r="M25286">
            <v>1</v>
          </cell>
          <cell r="N25286">
            <v>245606</v>
          </cell>
        </row>
        <row r="25287">
          <cell r="M25287">
            <v>1</v>
          </cell>
          <cell r="N25287">
            <v>245606</v>
          </cell>
        </row>
        <row r="25288">
          <cell r="M25288">
            <v>1</v>
          </cell>
          <cell r="N25288">
            <v>245606</v>
          </cell>
        </row>
        <row r="25289">
          <cell r="M25289">
            <v>1</v>
          </cell>
          <cell r="N25289">
            <v>245638</v>
          </cell>
        </row>
        <row r="25290">
          <cell r="M25290">
            <v>1</v>
          </cell>
          <cell r="N25290">
            <v>245638</v>
          </cell>
        </row>
        <row r="25291">
          <cell r="M25291">
            <v>1</v>
          </cell>
          <cell r="N25291">
            <v>245664</v>
          </cell>
        </row>
        <row r="25292">
          <cell r="M25292">
            <v>1</v>
          </cell>
          <cell r="N25292">
            <v>245664</v>
          </cell>
        </row>
        <row r="25293">
          <cell r="M25293">
            <v>1</v>
          </cell>
          <cell r="N25293">
            <v>245664</v>
          </cell>
        </row>
        <row r="25294">
          <cell r="M25294">
            <v>1</v>
          </cell>
          <cell r="N25294">
            <v>245664</v>
          </cell>
        </row>
        <row r="25295">
          <cell r="M25295">
            <v>1</v>
          </cell>
          <cell r="N25295">
            <v>245664</v>
          </cell>
        </row>
        <row r="25296">
          <cell r="M25296">
            <v>1</v>
          </cell>
          <cell r="N25296">
            <v>245664</v>
          </cell>
        </row>
        <row r="25297">
          <cell r="M25297">
            <v>1</v>
          </cell>
          <cell r="N25297">
            <v>245664</v>
          </cell>
        </row>
        <row r="25298">
          <cell r="M25298">
            <v>1</v>
          </cell>
          <cell r="N25298">
            <v>245664</v>
          </cell>
        </row>
        <row r="25299">
          <cell r="M25299">
            <v>1</v>
          </cell>
          <cell r="N25299">
            <v>245664</v>
          </cell>
        </row>
        <row r="25300">
          <cell r="M25300">
            <v>1</v>
          </cell>
          <cell r="N25300">
            <v>245664</v>
          </cell>
        </row>
        <row r="25301">
          <cell r="M25301">
            <v>1</v>
          </cell>
          <cell r="N25301">
            <v>245664</v>
          </cell>
        </row>
        <row r="25302">
          <cell r="M25302">
            <v>1</v>
          </cell>
          <cell r="N25302">
            <v>245664</v>
          </cell>
        </row>
        <row r="25303">
          <cell r="M25303">
            <v>1</v>
          </cell>
          <cell r="N25303">
            <v>245664</v>
          </cell>
        </row>
        <row r="25304">
          <cell r="M25304">
            <v>1</v>
          </cell>
          <cell r="N25304">
            <v>245664</v>
          </cell>
        </row>
        <row r="25305">
          <cell r="M25305">
            <v>1</v>
          </cell>
          <cell r="N25305">
            <v>245664</v>
          </cell>
        </row>
        <row r="25306">
          <cell r="M25306">
            <v>1</v>
          </cell>
          <cell r="N25306">
            <v>245664</v>
          </cell>
        </row>
        <row r="25307">
          <cell r="M25307">
            <v>1</v>
          </cell>
          <cell r="N25307">
            <v>245664</v>
          </cell>
        </row>
        <row r="25308">
          <cell r="M25308">
            <v>1</v>
          </cell>
          <cell r="N25308">
            <v>245664</v>
          </cell>
        </row>
        <row r="25309">
          <cell r="M25309">
            <v>1</v>
          </cell>
          <cell r="N25309">
            <v>245753</v>
          </cell>
        </row>
        <row r="25310">
          <cell r="M25310">
            <v>1</v>
          </cell>
          <cell r="N25310">
            <v>245753</v>
          </cell>
        </row>
        <row r="25311">
          <cell r="M25311">
            <v>1</v>
          </cell>
          <cell r="N25311">
            <v>245753</v>
          </cell>
        </row>
        <row r="25312">
          <cell r="M25312">
            <v>1</v>
          </cell>
          <cell r="N25312">
            <v>245753</v>
          </cell>
        </row>
        <row r="25313">
          <cell r="M25313">
            <v>1</v>
          </cell>
          <cell r="N25313">
            <v>245864</v>
          </cell>
        </row>
        <row r="25314">
          <cell r="M25314">
            <v>1</v>
          </cell>
          <cell r="N25314">
            <v>245864</v>
          </cell>
        </row>
        <row r="25315">
          <cell r="M25315">
            <v>1</v>
          </cell>
          <cell r="N25315">
            <v>245864</v>
          </cell>
        </row>
        <row r="25316">
          <cell r="M25316">
            <v>1</v>
          </cell>
          <cell r="N25316">
            <v>245864</v>
          </cell>
        </row>
        <row r="25317">
          <cell r="M25317">
            <v>1</v>
          </cell>
          <cell r="N25317">
            <v>245864</v>
          </cell>
        </row>
        <row r="25318">
          <cell r="M25318">
            <v>1</v>
          </cell>
          <cell r="N25318">
            <v>245864</v>
          </cell>
        </row>
        <row r="25319">
          <cell r="M25319">
            <v>1</v>
          </cell>
          <cell r="N25319" t="str">
            <v>-</v>
          </cell>
        </row>
        <row r="25320">
          <cell r="M25320">
            <v>1</v>
          </cell>
          <cell r="N25320" t="str">
            <v>-</v>
          </cell>
        </row>
        <row r="25321">
          <cell r="M25321">
            <v>1</v>
          </cell>
          <cell r="N25321" t="str">
            <v>-</v>
          </cell>
        </row>
        <row r="25322">
          <cell r="M25322">
            <v>1</v>
          </cell>
          <cell r="N25322" t="str">
            <v>-</v>
          </cell>
        </row>
        <row r="25323">
          <cell r="M25323">
            <v>1</v>
          </cell>
          <cell r="N25323" t="str">
            <v>-</v>
          </cell>
        </row>
        <row r="25324">
          <cell r="M25324">
            <v>1</v>
          </cell>
          <cell r="N25324" t="str">
            <v>-</v>
          </cell>
        </row>
        <row r="25325">
          <cell r="M25325">
            <v>1</v>
          </cell>
          <cell r="N25325" t="str">
            <v>-</v>
          </cell>
        </row>
        <row r="25326">
          <cell r="M25326">
            <v>1</v>
          </cell>
          <cell r="N25326">
            <v>244210</v>
          </cell>
        </row>
        <row r="25327">
          <cell r="M25327">
            <v>1</v>
          </cell>
          <cell r="N25327">
            <v>244210</v>
          </cell>
        </row>
        <row r="25328">
          <cell r="M25328">
            <v>1</v>
          </cell>
          <cell r="N25328">
            <v>244210</v>
          </cell>
        </row>
        <row r="25329">
          <cell r="M25329">
            <v>1</v>
          </cell>
          <cell r="N25329">
            <v>244210</v>
          </cell>
        </row>
        <row r="25330">
          <cell r="M25330">
            <v>1</v>
          </cell>
          <cell r="N25330">
            <v>244210</v>
          </cell>
        </row>
        <row r="25331">
          <cell r="M25331">
            <v>1</v>
          </cell>
          <cell r="N25331">
            <v>244210</v>
          </cell>
        </row>
        <row r="25332">
          <cell r="M25332">
            <v>1</v>
          </cell>
          <cell r="N25332">
            <v>244210</v>
          </cell>
        </row>
        <row r="25333">
          <cell r="M25333">
            <v>1</v>
          </cell>
          <cell r="N25333">
            <v>244210</v>
          </cell>
        </row>
        <row r="25334">
          <cell r="M25334">
            <v>1</v>
          </cell>
          <cell r="N25334">
            <v>244256</v>
          </cell>
        </row>
        <row r="25335">
          <cell r="M25335">
            <v>1</v>
          </cell>
          <cell r="N25335">
            <v>244256</v>
          </cell>
        </row>
        <row r="25336">
          <cell r="M25336">
            <v>1</v>
          </cell>
          <cell r="N25336">
            <v>244317</v>
          </cell>
        </row>
        <row r="25337">
          <cell r="M25337">
            <v>1</v>
          </cell>
          <cell r="N25337">
            <v>244317</v>
          </cell>
        </row>
        <row r="25338">
          <cell r="M25338">
            <v>1</v>
          </cell>
          <cell r="N25338">
            <v>244446</v>
          </cell>
        </row>
        <row r="25339">
          <cell r="M25339">
            <v>1</v>
          </cell>
          <cell r="N25339">
            <v>244446</v>
          </cell>
        </row>
        <row r="25340">
          <cell r="M25340">
            <v>1</v>
          </cell>
          <cell r="N25340">
            <v>244446</v>
          </cell>
        </row>
        <row r="25341">
          <cell r="M25341">
            <v>1</v>
          </cell>
          <cell r="N25341">
            <v>245459</v>
          </cell>
        </row>
        <row r="25342">
          <cell r="M25342">
            <v>1</v>
          </cell>
          <cell r="N25342">
            <v>245459</v>
          </cell>
        </row>
        <row r="25343">
          <cell r="M25343">
            <v>1</v>
          </cell>
          <cell r="N25343">
            <v>245459</v>
          </cell>
        </row>
        <row r="25344">
          <cell r="M25344">
            <v>1</v>
          </cell>
          <cell r="N25344">
            <v>245639</v>
          </cell>
        </row>
        <row r="25345">
          <cell r="M25345">
            <v>1</v>
          </cell>
          <cell r="N25345">
            <v>245665</v>
          </cell>
        </row>
        <row r="25346">
          <cell r="M25346">
            <v>1</v>
          </cell>
          <cell r="N25346">
            <v>245665</v>
          </cell>
        </row>
        <row r="25347">
          <cell r="M25347">
            <v>1</v>
          </cell>
          <cell r="N25347">
            <v>245665</v>
          </cell>
        </row>
        <row r="25348">
          <cell r="M25348">
            <v>1</v>
          </cell>
          <cell r="N25348">
            <v>245665</v>
          </cell>
        </row>
        <row r="25349">
          <cell r="M25349">
            <v>1</v>
          </cell>
          <cell r="N25349">
            <v>245665</v>
          </cell>
        </row>
        <row r="25350">
          <cell r="M25350">
            <v>1</v>
          </cell>
          <cell r="N25350">
            <v>245665</v>
          </cell>
        </row>
        <row r="25351">
          <cell r="M25351">
            <v>1</v>
          </cell>
          <cell r="N25351">
            <v>245665</v>
          </cell>
        </row>
        <row r="25352">
          <cell r="M25352">
            <v>1</v>
          </cell>
          <cell r="N25352">
            <v>245665</v>
          </cell>
        </row>
        <row r="25353">
          <cell r="M25353">
            <v>1</v>
          </cell>
          <cell r="N25353">
            <v>245665</v>
          </cell>
        </row>
        <row r="25354">
          <cell r="M25354">
            <v>1</v>
          </cell>
          <cell r="N25354">
            <v>245754</v>
          </cell>
        </row>
        <row r="25355">
          <cell r="M25355">
            <v>1</v>
          </cell>
          <cell r="N25355">
            <v>245754</v>
          </cell>
        </row>
        <row r="25356">
          <cell r="M25356">
            <v>1</v>
          </cell>
          <cell r="N25356">
            <v>245754</v>
          </cell>
        </row>
        <row r="25357">
          <cell r="M25357">
            <v>1</v>
          </cell>
          <cell r="N25357">
            <v>245770</v>
          </cell>
        </row>
        <row r="25358">
          <cell r="M25358">
            <v>1</v>
          </cell>
          <cell r="N25358">
            <v>245770</v>
          </cell>
        </row>
        <row r="25359">
          <cell r="M25359">
            <v>1</v>
          </cell>
          <cell r="N25359">
            <v>245770</v>
          </cell>
        </row>
        <row r="25360">
          <cell r="M25360">
            <v>1</v>
          </cell>
          <cell r="N25360">
            <v>245770</v>
          </cell>
        </row>
        <row r="25361">
          <cell r="M25361">
            <v>1</v>
          </cell>
          <cell r="N25361">
            <v>245770</v>
          </cell>
        </row>
        <row r="25362">
          <cell r="M25362">
            <v>1</v>
          </cell>
          <cell r="N25362">
            <v>245770</v>
          </cell>
        </row>
        <row r="25363">
          <cell r="M25363">
            <v>1</v>
          </cell>
          <cell r="N25363">
            <v>245770</v>
          </cell>
        </row>
        <row r="25364">
          <cell r="M25364">
            <v>1</v>
          </cell>
          <cell r="N25364">
            <v>245770</v>
          </cell>
        </row>
        <row r="25365">
          <cell r="M25365">
            <v>1</v>
          </cell>
          <cell r="N25365">
            <v>245770</v>
          </cell>
        </row>
        <row r="25366">
          <cell r="M25366">
            <v>1</v>
          </cell>
          <cell r="N25366">
            <v>245770</v>
          </cell>
        </row>
        <row r="25367">
          <cell r="M25367">
            <v>1</v>
          </cell>
          <cell r="N25367">
            <v>245865</v>
          </cell>
        </row>
        <row r="25368">
          <cell r="M25368">
            <v>1</v>
          </cell>
          <cell r="N25368">
            <v>245865</v>
          </cell>
        </row>
        <row r="25369">
          <cell r="M25369">
            <v>1</v>
          </cell>
          <cell r="N25369">
            <v>244215</v>
          </cell>
        </row>
        <row r="25370">
          <cell r="M25370">
            <v>1</v>
          </cell>
          <cell r="N25370">
            <v>244319</v>
          </cell>
        </row>
        <row r="25371">
          <cell r="M25371">
            <v>1</v>
          </cell>
          <cell r="N25371">
            <v>244319</v>
          </cell>
        </row>
        <row r="25372">
          <cell r="M25372">
            <v>1</v>
          </cell>
          <cell r="N25372">
            <v>244451</v>
          </cell>
        </row>
        <row r="25373">
          <cell r="M25373">
            <v>1</v>
          </cell>
          <cell r="N25373">
            <v>244451</v>
          </cell>
        </row>
        <row r="25374">
          <cell r="M25374">
            <v>1</v>
          </cell>
          <cell r="N25374">
            <v>244451</v>
          </cell>
        </row>
        <row r="25375">
          <cell r="M25375">
            <v>1</v>
          </cell>
          <cell r="N25375">
            <v>244451</v>
          </cell>
        </row>
        <row r="25376">
          <cell r="M25376">
            <v>1</v>
          </cell>
          <cell r="N25376">
            <v>244451</v>
          </cell>
        </row>
        <row r="25377">
          <cell r="M25377">
            <v>1</v>
          </cell>
          <cell r="N25377">
            <v>244451</v>
          </cell>
        </row>
        <row r="25378">
          <cell r="M25378">
            <v>1</v>
          </cell>
          <cell r="N25378">
            <v>244451</v>
          </cell>
        </row>
        <row r="25379">
          <cell r="M25379">
            <v>1</v>
          </cell>
          <cell r="N25379">
            <v>244451</v>
          </cell>
        </row>
        <row r="25380">
          <cell r="M25380">
            <v>1</v>
          </cell>
          <cell r="N25380">
            <v>245465</v>
          </cell>
        </row>
        <row r="25381">
          <cell r="M25381">
            <v>1</v>
          </cell>
          <cell r="N25381">
            <v>245465</v>
          </cell>
        </row>
        <row r="25382">
          <cell r="M25382">
            <v>1</v>
          </cell>
          <cell r="N25382">
            <v>245465</v>
          </cell>
        </row>
        <row r="25383">
          <cell r="M25383">
            <v>1</v>
          </cell>
          <cell r="N25383">
            <v>245671</v>
          </cell>
        </row>
        <row r="25384">
          <cell r="M25384">
            <v>1</v>
          </cell>
          <cell r="N25384">
            <v>245671</v>
          </cell>
        </row>
        <row r="25385">
          <cell r="M25385">
            <v>1</v>
          </cell>
          <cell r="N25385">
            <v>245671</v>
          </cell>
        </row>
        <row r="25386">
          <cell r="M25386">
            <v>1</v>
          </cell>
          <cell r="N25386">
            <v>245671</v>
          </cell>
        </row>
        <row r="25387">
          <cell r="M25387">
            <v>1</v>
          </cell>
          <cell r="N25387">
            <v>245671</v>
          </cell>
        </row>
        <row r="25388">
          <cell r="M25388">
            <v>1</v>
          </cell>
          <cell r="N25388">
            <v>245699</v>
          </cell>
        </row>
        <row r="25389">
          <cell r="M25389">
            <v>1</v>
          </cell>
          <cell r="N25389">
            <v>245699</v>
          </cell>
        </row>
        <row r="25390">
          <cell r="M25390">
            <v>1</v>
          </cell>
          <cell r="N25390">
            <v>245871</v>
          </cell>
        </row>
        <row r="25391">
          <cell r="M25391">
            <v>1</v>
          </cell>
          <cell r="N25391">
            <v>244193</v>
          </cell>
        </row>
        <row r="25392">
          <cell r="M25392">
            <v>1</v>
          </cell>
          <cell r="N25392">
            <v>244193</v>
          </cell>
        </row>
        <row r="25393">
          <cell r="M25393">
            <v>1</v>
          </cell>
          <cell r="N25393">
            <v>244193</v>
          </cell>
        </row>
        <row r="25394">
          <cell r="M25394">
            <v>1</v>
          </cell>
          <cell r="N25394">
            <v>244193</v>
          </cell>
        </row>
        <row r="25395">
          <cell r="M25395">
            <v>1</v>
          </cell>
          <cell r="N25395">
            <v>244193</v>
          </cell>
        </row>
        <row r="25396">
          <cell r="M25396">
            <v>1</v>
          </cell>
          <cell r="N25396">
            <v>244193</v>
          </cell>
        </row>
        <row r="25397">
          <cell r="M25397">
            <v>1</v>
          </cell>
          <cell r="N25397">
            <v>244288</v>
          </cell>
        </row>
        <row r="25398">
          <cell r="M25398">
            <v>1</v>
          </cell>
          <cell r="N25398">
            <v>244288</v>
          </cell>
        </row>
        <row r="25399">
          <cell r="M25399">
            <v>1</v>
          </cell>
          <cell r="N25399">
            <v>244288</v>
          </cell>
        </row>
        <row r="25400">
          <cell r="M25400">
            <v>1</v>
          </cell>
          <cell r="N25400">
            <v>244435</v>
          </cell>
        </row>
        <row r="25401">
          <cell r="M25401">
            <v>1</v>
          </cell>
          <cell r="N25401">
            <v>244435</v>
          </cell>
        </row>
        <row r="25402">
          <cell r="M25402">
            <v>1</v>
          </cell>
          <cell r="N25402">
            <v>245440</v>
          </cell>
        </row>
        <row r="25403">
          <cell r="M25403">
            <v>1</v>
          </cell>
          <cell r="N25403">
            <v>245623</v>
          </cell>
        </row>
        <row r="25404">
          <cell r="M25404">
            <v>1</v>
          </cell>
          <cell r="N25404">
            <v>245623</v>
          </cell>
        </row>
        <row r="25405">
          <cell r="M25405">
            <v>1</v>
          </cell>
          <cell r="N25405">
            <v>245623</v>
          </cell>
        </row>
        <row r="25406">
          <cell r="M25406">
            <v>1</v>
          </cell>
          <cell r="N25406">
            <v>245647</v>
          </cell>
        </row>
        <row r="25407">
          <cell r="M25407">
            <v>1</v>
          </cell>
          <cell r="N25407">
            <v>245647</v>
          </cell>
        </row>
        <row r="25408">
          <cell r="M25408">
            <v>1</v>
          </cell>
          <cell r="N25408">
            <v>245647</v>
          </cell>
        </row>
        <row r="25409">
          <cell r="M25409">
            <v>1</v>
          </cell>
          <cell r="N25409">
            <v>245647</v>
          </cell>
        </row>
        <row r="25410">
          <cell r="M25410">
            <v>1</v>
          </cell>
          <cell r="N25410">
            <v>245647</v>
          </cell>
        </row>
        <row r="25411">
          <cell r="M25411">
            <v>1</v>
          </cell>
          <cell r="N25411">
            <v>245761</v>
          </cell>
        </row>
        <row r="25412">
          <cell r="M25412">
            <v>1</v>
          </cell>
          <cell r="N25412">
            <v>244195</v>
          </cell>
        </row>
        <row r="25413">
          <cell r="M25413">
            <v>1</v>
          </cell>
          <cell r="N25413">
            <v>244195</v>
          </cell>
        </row>
        <row r="25414">
          <cell r="M25414">
            <v>1</v>
          </cell>
          <cell r="N25414">
            <v>244195</v>
          </cell>
        </row>
        <row r="25415">
          <cell r="M25415">
            <v>1</v>
          </cell>
          <cell r="N25415">
            <v>244195</v>
          </cell>
        </row>
        <row r="25416">
          <cell r="M25416">
            <v>1</v>
          </cell>
          <cell r="N25416">
            <v>244195</v>
          </cell>
        </row>
        <row r="25417">
          <cell r="M25417">
            <v>1</v>
          </cell>
          <cell r="N25417">
            <v>244195</v>
          </cell>
        </row>
        <row r="25418">
          <cell r="M25418">
            <v>1</v>
          </cell>
          <cell r="N25418">
            <v>244195</v>
          </cell>
        </row>
        <row r="25419">
          <cell r="M25419">
            <v>1</v>
          </cell>
          <cell r="N25419">
            <v>244195</v>
          </cell>
        </row>
        <row r="25420">
          <cell r="M25420">
            <v>1</v>
          </cell>
          <cell r="N25420">
            <v>244290</v>
          </cell>
        </row>
        <row r="25421">
          <cell r="M25421">
            <v>1</v>
          </cell>
          <cell r="N25421">
            <v>244290</v>
          </cell>
        </row>
        <row r="25422">
          <cell r="M25422">
            <v>1</v>
          </cell>
          <cell r="N25422">
            <v>244290</v>
          </cell>
        </row>
        <row r="25423">
          <cell r="M25423">
            <v>1</v>
          </cell>
          <cell r="N25423">
            <v>244437</v>
          </cell>
        </row>
        <row r="25424">
          <cell r="M25424">
            <v>1</v>
          </cell>
          <cell r="N25424">
            <v>244437</v>
          </cell>
        </row>
        <row r="25425">
          <cell r="M25425">
            <v>1</v>
          </cell>
          <cell r="N25425">
            <v>244437</v>
          </cell>
        </row>
        <row r="25426">
          <cell r="M25426">
            <v>1</v>
          </cell>
          <cell r="N25426">
            <v>245442</v>
          </cell>
        </row>
        <row r="25427">
          <cell r="M25427">
            <v>1</v>
          </cell>
          <cell r="N25427">
            <v>245625</v>
          </cell>
        </row>
        <row r="25428">
          <cell r="M25428">
            <v>1</v>
          </cell>
          <cell r="N25428">
            <v>245625</v>
          </cell>
        </row>
        <row r="25429">
          <cell r="M25429">
            <v>1</v>
          </cell>
          <cell r="N25429">
            <v>245649</v>
          </cell>
        </row>
        <row r="25430">
          <cell r="M25430">
            <v>1</v>
          </cell>
          <cell r="N25430" t="str">
            <v>-</v>
          </cell>
        </row>
        <row r="25431">
          <cell r="M25431">
            <v>1</v>
          </cell>
          <cell r="N25431" t="str">
            <v>-</v>
          </cell>
        </row>
        <row r="25432">
          <cell r="M25432">
            <v>1</v>
          </cell>
          <cell r="N25432">
            <v>244198</v>
          </cell>
        </row>
        <row r="25433">
          <cell r="M25433">
            <v>1</v>
          </cell>
          <cell r="N25433">
            <v>244198</v>
          </cell>
        </row>
        <row r="25434">
          <cell r="M25434">
            <v>1</v>
          </cell>
          <cell r="N25434">
            <v>244198</v>
          </cell>
        </row>
        <row r="25435">
          <cell r="M25435">
            <v>1</v>
          </cell>
          <cell r="N25435">
            <v>244198</v>
          </cell>
        </row>
        <row r="25436">
          <cell r="M25436">
            <v>1</v>
          </cell>
          <cell r="N25436">
            <v>244198</v>
          </cell>
        </row>
        <row r="25437">
          <cell r="M25437">
            <v>1</v>
          </cell>
          <cell r="N25437">
            <v>244198</v>
          </cell>
        </row>
        <row r="25438">
          <cell r="M25438">
            <v>1</v>
          </cell>
          <cell r="N25438">
            <v>244293</v>
          </cell>
        </row>
        <row r="25439">
          <cell r="M25439">
            <v>1</v>
          </cell>
          <cell r="N25439">
            <v>244293</v>
          </cell>
        </row>
        <row r="25440">
          <cell r="M25440">
            <v>1</v>
          </cell>
          <cell r="N25440">
            <v>244293</v>
          </cell>
        </row>
        <row r="25441">
          <cell r="M25441">
            <v>1</v>
          </cell>
          <cell r="N25441">
            <v>244438</v>
          </cell>
        </row>
        <row r="25442">
          <cell r="M25442">
            <v>1</v>
          </cell>
          <cell r="N25442">
            <v>244438</v>
          </cell>
        </row>
        <row r="25443">
          <cell r="M25443">
            <v>1</v>
          </cell>
          <cell r="N25443">
            <v>244438</v>
          </cell>
        </row>
        <row r="25444">
          <cell r="M25444">
            <v>1</v>
          </cell>
          <cell r="N25444">
            <v>244438</v>
          </cell>
        </row>
        <row r="25445">
          <cell r="M25445">
            <v>1</v>
          </cell>
          <cell r="N25445">
            <v>245652</v>
          </cell>
        </row>
        <row r="25446">
          <cell r="M25446">
            <v>1</v>
          </cell>
          <cell r="N25446">
            <v>245652</v>
          </cell>
        </row>
        <row r="25447">
          <cell r="M25447">
            <v>1</v>
          </cell>
          <cell r="N25447" t="str">
            <v>-</v>
          </cell>
        </row>
        <row r="25448">
          <cell r="M25448">
            <v>1</v>
          </cell>
          <cell r="N25448" t="str">
            <v>-</v>
          </cell>
        </row>
        <row r="25449">
          <cell r="M25449">
            <v>1</v>
          </cell>
          <cell r="N25449" t="str">
            <v>-</v>
          </cell>
        </row>
        <row r="25450">
          <cell r="M25450">
            <v>1</v>
          </cell>
          <cell r="N25450" t="str">
            <v>-</v>
          </cell>
        </row>
        <row r="25451">
          <cell r="M25451">
            <v>1</v>
          </cell>
          <cell r="N25451">
            <v>244226</v>
          </cell>
        </row>
        <row r="25452">
          <cell r="M25452">
            <v>1</v>
          </cell>
          <cell r="N25452">
            <v>244226</v>
          </cell>
        </row>
        <row r="25453">
          <cell r="M25453">
            <v>1</v>
          </cell>
          <cell r="N25453">
            <v>244301</v>
          </cell>
        </row>
        <row r="25454">
          <cell r="M25454">
            <v>1</v>
          </cell>
          <cell r="N25454">
            <v>244301</v>
          </cell>
        </row>
        <row r="25455">
          <cell r="M25455">
            <v>1</v>
          </cell>
          <cell r="N25455">
            <v>244301</v>
          </cell>
        </row>
        <row r="25456">
          <cell r="M25456">
            <v>1</v>
          </cell>
          <cell r="N25456">
            <v>244301</v>
          </cell>
        </row>
        <row r="25457">
          <cell r="M25457">
            <v>1</v>
          </cell>
          <cell r="N25457">
            <v>244301</v>
          </cell>
        </row>
        <row r="25458">
          <cell r="M25458">
            <v>1</v>
          </cell>
          <cell r="N25458">
            <v>244301</v>
          </cell>
        </row>
        <row r="25459">
          <cell r="M25459">
            <v>1</v>
          </cell>
          <cell r="N25459">
            <v>244458</v>
          </cell>
        </row>
        <row r="25460">
          <cell r="M25460">
            <v>1</v>
          </cell>
          <cell r="N25460">
            <v>244458</v>
          </cell>
        </row>
        <row r="25461">
          <cell r="M25461">
            <v>1</v>
          </cell>
          <cell r="N25461">
            <v>244458</v>
          </cell>
        </row>
        <row r="25462">
          <cell r="M25462">
            <v>1</v>
          </cell>
          <cell r="N25462">
            <v>244458</v>
          </cell>
        </row>
        <row r="25463">
          <cell r="M25463">
            <v>1</v>
          </cell>
          <cell r="N25463">
            <v>244458</v>
          </cell>
        </row>
        <row r="25464">
          <cell r="M25464">
            <v>3</v>
          </cell>
          <cell r="N25464">
            <v>244562</v>
          </cell>
        </row>
        <row r="25465">
          <cell r="M25465">
            <v>3</v>
          </cell>
          <cell r="N25465">
            <v>244564</v>
          </cell>
        </row>
        <row r="25466">
          <cell r="M25466">
            <v>1</v>
          </cell>
          <cell r="N25466">
            <v>245682</v>
          </cell>
        </row>
        <row r="25467">
          <cell r="M25467">
            <v>1</v>
          </cell>
          <cell r="N25467">
            <v>245682</v>
          </cell>
        </row>
        <row r="25468">
          <cell r="M25468">
            <v>1</v>
          </cell>
          <cell r="N25468">
            <v>245710</v>
          </cell>
        </row>
        <row r="25469">
          <cell r="M25469">
            <v>1</v>
          </cell>
          <cell r="N25469">
            <v>245710</v>
          </cell>
        </row>
        <row r="25470">
          <cell r="M25470">
            <v>1</v>
          </cell>
          <cell r="N25470">
            <v>245765</v>
          </cell>
        </row>
        <row r="25471">
          <cell r="M25471">
            <v>1</v>
          </cell>
          <cell r="N25471">
            <v>245765</v>
          </cell>
        </row>
        <row r="25472">
          <cell r="M25472">
            <v>1</v>
          </cell>
          <cell r="N25472">
            <v>245881</v>
          </cell>
        </row>
        <row r="25473">
          <cell r="M25473">
            <v>1</v>
          </cell>
          <cell r="N25473" t="str">
            <v>-</v>
          </cell>
        </row>
        <row r="25474">
          <cell r="M25474">
            <v>1</v>
          </cell>
          <cell r="N25474" t="str">
            <v>-</v>
          </cell>
        </row>
        <row r="25475">
          <cell r="M25475">
            <v>1</v>
          </cell>
          <cell r="N25475">
            <v>244213</v>
          </cell>
        </row>
        <row r="25476">
          <cell r="M25476">
            <v>1</v>
          </cell>
          <cell r="N25476">
            <v>244213</v>
          </cell>
        </row>
        <row r="25477">
          <cell r="M25477">
            <v>1</v>
          </cell>
          <cell r="N25477">
            <v>244299</v>
          </cell>
        </row>
        <row r="25478">
          <cell r="M25478">
            <v>1</v>
          </cell>
          <cell r="N25478">
            <v>244299</v>
          </cell>
        </row>
        <row r="25479">
          <cell r="M25479">
            <v>1</v>
          </cell>
          <cell r="N25479">
            <v>244299</v>
          </cell>
        </row>
        <row r="25480">
          <cell r="M25480">
            <v>1</v>
          </cell>
          <cell r="N25480">
            <v>244410</v>
          </cell>
        </row>
        <row r="25481">
          <cell r="M25481">
            <v>1</v>
          </cell>
          <cell r="N25481">
            <v>244410</v>
          </cell>
        </row>
        <row r="25482">
          <cell r="M25482">
            <v>1</v>
          </cell>
          <cell r="N25482">
            <v>244449</v>
          </cell>
        </row>
        <row r="25483">
          <cell r="M25483">
            <v>1</v>
          </cell>
          <cell r="N25483">
            <v>245462</v>
          </cell>
        </row>
        <row r="25484">
          <cell r="M25484">
            <v>1</v>
          </cell>
          <cell r="N25484">
            <v>245462</v>
          </cell>
        </row>
        <row r="25485">
          <cell r="M25485">
            <v>1</v>
          </cell>
          <cell r="N25485">
            <v>245462</v>
          </cell>
        </row>
        <row r="25486">
          <cell r="M25486">
            <v>1</v>
          </cell>
          <cell r="N25486">
            <v>245696</v>
          </cell>
        </row>
        <row r="25487">
          <cell r="M25487">
            <v>1</v>
          </cell>
          <cell r="N25487">
            <v>245696</v>
          </cell>
        </row>
        <row r="25488">
          <cell r="M25488">
            <v>1</v>
          </cell>
          <cell r="N25488">
            <v>245868</v>
          </cell>
        </row>
        <row r="25489">
          <cell r="M25489">
            <v>1</v>
          </cell>
          <cell r="N25489" t="str">
            <v>-</v>
          </cell>
        </row>
        <row r="25490">
          <cell r="M25490">
            <v>1</v>
          </cell>
          <cell r="N25490" t="str">
            <v>-</v>
          </cell>
        </row>
        <row r="25491">
          <cell r="M25491">
            <v>1</v>
          </cell>
          <cell r="N25491">
            <v>244223</v>
          </cell>
        </row>
        <row r="25492">
          <cell r="M25492">
            <v>1</v>
          </cell>
          <cell r="N25492">
            <v>244223</v>
          </cell>
        </row>
        <row r="25493">
          <cell r="M25493">
            <v>1</v>
          </cell>
          <cell r="N25493">
            <v>244223</v>
          </cell>
        </row>
        <row r="25494">
          <cell r="M25494">
            <v>1</v>
          </cell>
          <cell r="N25494">
            <v>244223</v>
          </cell>
        </row>
        <row r="25495">
          <cell r="M25495">
            <v>1</v>
          </cell>
          <cell r="N25495">
            <v>244223</v>
          </cell>
        </row>
        <row r="25496">
          <cell r="M25496">
            <v>1</v>
          </cell>
          <cell r="N25496">
            <v>244223</v>
          </cell>
        </row>
        <row r="25497">
          <cell r="M25497">
            <v>1</v>
          </cell>
          <cell r="N25497">
            <v>244223</v>
          </cell>
        </row>
        <row r="25498">
          <cell r="M25498">
            <v>1</v>
          </cell>
          <cell r="N25498">
            <v>244245</v>
          </cell>
        </row>
        <row r="25499">
          <cell r="M25499">
            <v>1</v>
          </cell>
          <cell r="N25499">
            <v>244245</v>
          </cell>
        </row>
        <row r="25500">
          <cell r="M25500">
            <v>1</v>
          </cell>
          <cell r="N25500">
            <v>244245</v>
          </cell>
        </row>
        <row r="25501">
          <cell r="M25501">
            <v>1</v>
          </cell>
          <cell r="N25501">
            <v>244245</v>
          </cell>
        </row>
        <row r="25502">
          <cell r="M25502">
            <v>1</v>
          </cell>
          <cell r="N25502">
            <v>244327</v>
          </cell>
        </row>
        <row r="25503">
          <cell r="M25503">
            <v>1</v>
          </cell>
          <cell r="N25503">
            <v>244327</v>
          </cell>
        </row>
        <row r="25504">
          <cell r="M25504">
            <v>1</v>
          </cell>
          <cell r="N25504">
            <v>244327</v>
          </cell>
        </row>
        <row r="25505">
          <cell r="M25505">
            <v>1</v>
          </cell>
          <cell r="N25505">
            <v>244473</v>
          </cell>
        </row>
        <row r="25506">
          <cell r="M25506">
            <v>1</v>
          </cell>
          <cell r="N25506">
            <v>244473</v>
          </cell>
        </row>
        <row r="25507">
          <cell r="M25507">
            <v>1</v>
          </cell>
          <cell r="N25507">
            <v>244473</v>
          </cell>
        </row>
        <row r="25508">
          <cell r="M25508">
            <v>1</v>
          </cell>
          <cell r="N25508">
            <v>244473</v>
          </cell>
        </row>
        <row r="25509">
          <cell r="M25509">
            <v>1</v>
          </cell>
          <cell r="N25509">
            <v>244473</v>
          </cell>
        </row>
        <row r="25510">
          <cell r="M25510">
            <v>1</v>
          </cell>
          <cell r="N25510">
            <v>244555</v>
          </cell>
        </row>
        <row r="25511">
          <cell r="M25511">
            <v>1</v>
          </cell>
          <cell r="N25511">
            <v>244555</v>
          </cell>
        </row>
        <row r="25512">
          <cell r="M25512">
            <v>1</v>
          </cell>
          <cell r="N25512">
            <v>245474</v>
          </cell>
        </row>
        <row r="25513">
          <cell r="M25513">
            <v>1</v>
          </cell>
          <cell r="N25513">
            <v>245474</v>
          </cell>
        </row>
        <row r="25514">
          <cell r="M25514">
            <v>1</v>
          </cell>
          <cell r="N25514">
            <v>245474</v>
          </cell>
        </row>
        <row r="25515">
          <cell r="M25515">
            <v>1</v>
          </cell>
          <cell r="N25515">
            <v>245474</v>
          </cell>
        </row>
        <row r="25516">
          <cell r="M25516">
            <v>1</v>
          </cell>
          <cell r="N25516">
            <v>245679</v>
          </cell>
        </row>
        <row r="25517">
          <cell r="M25517">
            <v>1</v>
          </cell>
          <cell r="N25517">
            <v>245679</v>
          </cell>
        </row>
        <row r="25518">
          <cell r="M25518">
            <v>1</v>
          </cell>
          <cell r="N25518">
            <v>245679</v>
          </cell>
        </row>
        <row r="25519">
          <cell r="M25519">
            <v>1</v>
          </cell>
          <cell r="N25519">
            <v>245707</v>
          </cell>
        </row>
        <row r="25520">
          <cell r="M25520">
            <v>1</v>
          </cell>
          <cell r="N25520">
            <v>245707</v>
          </cell>
        </row>
        <row r="25521">
          <cell r="M25521">
            <v>1</v>
          </cell>
          <cell r="N25521">
            <v>245707</v>
          </cell>
        </row>
        <row r="25522">
          <cell r="M25522">
            <v>1</v>
          </cell>
          <cell r="N25522">
            <v>245878</v>
          </cell>
        </row>
        <row r="25523">
          <cell r="M25523">
            <v>1</v>
          </cell>
          <cell r="N25523">
            <v>247480</v>
          </cell>
        </row>
        <row r="25524">
          <cell r="M25524">
            <v>1</v>
          </cell>
          <cell r="N25524">
            <v>247480</v>
          </cell>
        </row>
        <row r="25525">
          <cell r="M25525">
            <v>1</v>
          </cell>
          <cell r="N25525">
            <v>248245</v>
          </cell>
        </row>
        <row r="25526">
          <cell r="M25526">
            <v>1</v>
          </cell>
          <cell r="N25526">
            <v>248245</v>
          </cell>
        </row>
        <row r="25527">
          <cell r="M25527">
            <v>1</v>
          </cell>
          <cell r="N25527">
            <v>248245</v>
          </cell>
        </row>
        <row r="25528">
          <cell r="M25528">
            <v>1</v>
          </cell>
          <cell r="N25528">
            <v>248245</v>
          </cell>
        </row>
        <row r="25529">
          <cell r="M25529">
            <v>1</v>
          </cell>
          <cell r="N25529">
            <v>248278</v>
          </cell>
        </row>
        <row r="25530">
          <cell r="M25530">
            <v>1</v>
          </cell>
          <cell r="N25530">
            <v>248278</v>
          </cell>
        </row>
        <row r="25531">
          <cell r="M25531">
            <v>1</v>
          </cell>
          <cell r="N25531">
            <v>248278</v>
          </cell>
        </row>
        <row r="25532">
          <cell r="M25532">
            <v>1</v>
          </cell>
          <cell r="N25532">
            <v>248278</v>
          </cell>
        </row>
        <row r="25533">
          <cell r="M25533">
            <v>1</v>
          </cell>
          <cell r="N25533">
            <v>248278</v>
          </cell>
        </row>
        <row r="25534">
          <cell r="M25534">
            <v>1</v>
          </cell>
          <cell r="N25534">
            <v>248278</v>
          </cell>
        </row>
        <row r="25535">
          <cell r="M25535">
            <v>1</v>
          </cell>
          <cell r="N25535">
            <v>248278</v>
          </cell>
        </row>
        <row r="25536">
          <cell r="M25536">
            <v>1</v>
          </cell>
          <cell r="N25536">
            <v>248278</v>
          </cell>
        </row>
        <row r="25537">
          <cell r="M25537">
            <v>1</v>
          </cell>
          <cell r="N25537">
            <v>248278</v>
          </cell>
        </row>
        <row r="25538">
          <cell r="M25538">
            <v>1</v>
          </cell>
          <cell r="N25538">
            <v>248338</v>
          </cell>
        </row>
        <row r="25539">
          <cell r="M25539">
            <v>1</v>
          </cell>
          <cell r="N25539">
            <v>248338</v>
          </cell>
        </row>
        <row r="25540">
          <cell r="M25540">
            <v>1</v>
          </cell>
          <cell r="N25540">
            <v>248338</v>
          </cell>
        </row>
        <row r="25541">
          <cell r="M25541">
            <v>1</v>
          </cell>
          <cell r="N25541">
            <v>248338</v>
          </cell>
        </row>
        <row r="25542">
          <cell r="M25542">
            <v>1</v>
          </cell>
          <cell r="N25542">
            <v>248503</v>
          </cell>
        </row>
        <row r="25543">
          <cell r="M25543">
            <v>1</v>
          </cell>
          <cell r="N25543">
            <v>248503</v>
          </cell>
        </row>
        <row r="25544">
          <cell r="M25544">
            <v>1</v>
          </cell>
          <cell r="N25544">
            <v>248793</v>
          </cell>
        </row>
        <row r="25545">
          <cell r="M25545">
            <v>1</v>
          </cell>
          <cell r="N25545">
            <v>248793</v>
          </cell>
        </row>
        <row r="25546">
          <cell r="M25546">
            <v>1</v>
          </cell>
          <cell r="N25546">
            <v>248793</v>
          </cell>
        </row>
        <row r="25547">
          <cell r="M25547">
            <v>1</v>
          </cell>
          <cell r="N25547">
            <v>248793</v>
          </cell>
        </row>
        <row r="25548">
          <cell r="M25548">
            <v>1</v>
          </cell>
          <cell r="N25548">
            <v>248793</v>
          </cell>
        </row>
        <row r="25549">
          <cell r="M25549">
            <v>1</v>
          </cell>
          <cell r="N25549">
            <v>248793</v>
          </cell>
        </row>
        <row r="25550">
          <cell r="M25550">
            <v>1</v>
          </cell>
          <cell r="N25550">
            <v>248793</v>
          </cell>
        </row>
        <row r="25551">
          <cell r="M25551">
            <v>1</v>
          </cell>
          <cell r="N25551">
            <v>248861</v>
          </cell>
        </row>
        <row r="25552">
          <cell r="M25552">
            <v>1</v>
          </cell>
          <cell r="N25552">
            <v>248861</v>
          </cell>
        </row>
        <row r="25553">
          <cell r="M25553">
            <v>1</v>
          </cell>
          <cell r="N25553">
            <v>248861</v>
          </cell>
        </row>
        <row r="25554">
          <cell r="M25554">
            <v>1</v>
          </cell>
          <cell r="N25554">
            <v>248916</v>
          </cell>
        </row>
        <row r="25555">
          <cell r="M25555">
            <v>1</v>
          </cell>
          <cell r="N25555">
            <v>248916</v>
          </cell>
        </row>
        <row r="25556">
          <cell r="M25556">
            <v>1</v>
          </cell>
          <cell r="N25556">
            <v>248916</v>
          </cell>
        </row>
        <row r="25557">
          <cell r="M25557">
            <v>1</v>
          </cell>
          <cell r="N25557">
            <v>249002</v>
          </cell>
        </row>
        <row r="25558">
          <cell r="M25558">
            <v>1</v>
          </cell>
          <cell r="N25558">
            <v>249002</v>
          </cell>
        </row>
        <row r="25559">
          <cell r="M25559">
            <v>1</v>
          </cell>
          <cell r="N25559">
            <v>249002</v>
          </cell>
        </row>
        <row r="25560">
          <cell r="M25560">
            <v>1</v>
          </cell>
          <cell r="N25560">
            <v>249002</v>
          </cell>
        </row>
        <row r="25561">
          <cell r="M25561">
            <v>1</v>
          </cell>
          <cell r="N25561">
            <v>249002</v>
          </cell>
        </row>
        <row r="25562">
          <cell r="M25562">
            <v>1</v>
          </cell>
          <cell r="N25562">
            <v>249002</v>
          </cell>
        </row>
        <row r="25563">
          <cell r="M25563">
            <v>1</v>
          </cell>
          <cell r="N25563">
            <v>249002</v>
          </cell>
        </row>
        <row r="25564">
          <cell r="M25564">
            <v>1</v>
          </cell>
          <cell r="N25564">
            <v>249002</v>
          </cell>
        </row>
        <row r="25565">
          <cell r="M25565">
            <v>1</v>
          </cell>
          <cell r="N25565">
            <v>249002</v>
          </cell>
        </row>
        <row r="25566">
          <cell r="M25566">
            <v>1</v>
          </cell>
          <cell r="N25566">
            <v>249002</v>
          </cell>
        </row>
        <row r="25567">
          <cell r="M25567">
            <v>1</v>
          </cell>
          <cell r="N25567">
            <v>249002</v>
          </cell>
        </row>
        <row r="25568">
          <cell r="M25568">
            <v>1</v>
          </cell>
          <cell r="N25568">
            <v>249002</v>
          </cell>
        </row>
        <row r="25569">
          <cell r="M25569">
            <v>1</v>
          </cell>
          <cell r="N25569">
            <v>249002</v>
          </cell>
        </row>
        <row r="25570">
          <cell r="M25570">
            <v>1</v>
          </cell>
          <cell r="N25570">
            <v>249002</v>
          </cell>
        </row>
        <row r="25571">
          <cell r="M25571">
            <v>1</v>
          </cell>
          <cell r="N25571">
            <v>249002</v>
          </cell>
        </row>
        <row r="25572">
          <cell r="M25572">
            <v>1</v>
          </cell>
          <cell r="N25572">
            <v>249002</v>
          </cell>
        </row>
        <row r="25573">
          <cell r="M25573">
            <v>1</v>
          </cell>
          <cell r="N25573">
            <v>249002</v>
          </cell>
        </row>
        <row r="25574">
          <cell r="M25574">
            <v>1</v>
          </cell>
          <cell r="N25574">
            <v>249002</v>
          </cell>
        </row>
        <row r="25575">
          <cell r="M25575">
            <v>1</v>
          </cell>
          <cell r="N25575">
            <v>249002</v>
          </cell>
        </row>
        <row r="25576">
          <cell r="M25576">
            <v>1</v>
          </cell>
          <cell r="N25576">
            <v>249002</v>
          </cell>
        </row>
        <row r="25577">
          <cell r="M25577">
            <v>1</v>
          </cell>
          <cell r="N25577">
            <v>249017</v>
          </cell>
        </row>
        <row r="25578">
          <cell r="M25578">
            <v>1</v>
          </cell>
          <cell r="N25578">
            <v>249017</v>
          </cell>
        </row>
        <row r="25579">
          <cell r="M25579">
            <v>1</v>
          </cell>
          <cell r="N25579">
            <v>249017</v>
          </cell>
        </row>
        <row r="25580">
          <cell r="M25580">
            <v>1</v>
          </cell>
          <cell r="N25580">
            <v>249017</v>
          </cell>
        </row>
        <row r="25581">
          <cell r="M25581">
            <v>1</v>
          </cell>
          <cell r="N25581">
            <v>249073</v>
          </cell>
        </row>
        <row r="25582">
          <cell r="M25582">
            <v>1</v>
          </cell>
          <cell r="N25582">
            <v>249073</v>
          </cell>
        </row>
        <row r="25583">
          <cell r="M25583">
            <v>1</v>
          </cell>
          <cell r="N25583">
            <v>249073</v>
          </cell>
        </row>
        <row r="25584">
          <cell r="M25584">
            <v>1</v>
          </cell>
          <cell r="N25584">
            <v>249073</v>
          </cell>
        </row>
        <row r="25585">
          <cell r="M25585">
            <v>1</v>
          </cell>
          <cell r="N25585">
            <v>249073</v>
          </cell>
        </row>
        <row r="25586">
          <cell r="M25586">
            <v>1</v>
          </cell>
          <cell r="N25586">
            <v>249073</v>
          </cell>
        </row>
        <row r="25587">
          <cell r="M25587">
            <v>1</v>
          </cell>
          <cell r="N25587">
            <v>249073</v>
          </cell>
        </row>
        <row r="25588">
          <cell r="M25588">
            <v>1</v>
          </cell>
          <cell r="N25588">
            <v>249073</v>
          </cell>
        </row>
        <row r="25589">
          <cell r="M25589">
            <v>1</v>
          </cell>
          <cell r="N25589">
            <v>249073</v>
          </cell>
        </row>
        <row r="25590">
          <cell r="M25590">
            <v>1</v>
          </cell>
          <cell r="N25590">
            <v>249073</v>
          </cell>
        </row>
        <row r="25591">
          <cell r="M25591">
            <v>1</v>
          </cell>
          <cell r="N25591">
            <v>249073</v>
          </cell>
        </row>
        <row r="25592">
          <cell r="M25592">
            <v>1</v>
          </cell>
          <cell r="N25592">
            <v>249073</v>
          </cell>
        </row>
        <row r="25593">
          <cell r="M25593">
            <v>1</v>
          </cell>
          <cell r="N25593">
            <v>249073</v>
          </cell>
        </row>
        <row r="25594">
          <cell r="M25594">
            <v>1</v>
          </cell>
          <cell r="N25594">
            <v>249073</v>
          </cell>
        </row>
        <row r="25595">
          <cell r="M25595">
            <v>1</v>
          </cell>
          <cell r="N25595">
            <v>249073</v>
          </cell>
        </row>
        <row r="25596">
          <cell r="M25596">
            <v>1</v>
          </cell>
          <cell r="N25596">
            <v>249073</v>
          </cell>
        </row>
        <row r="25597">
          <cell r="M25597">
            <v>1</v>
          </cell>
          <cell r="N25597">
            <v>249073</v>
          </cell>
        </row>
        <row r="25598">
          <cell r="M25598">
            <v>1</v>
          </cell>
          <cell r="N25598">
            <v>249073</v>
          </cell>
        </row>
        <row r="25599">
          <cell r="M25599">
            <v>1</v>
          </cell>
          <cell r="N25599">
            <v>249073</v>
          </cell>
        </row>
        <row r="25600">
          <cell r="M25600">
            <v>1</v>
          </cell>
          <cell r="N25600">
            <v>249073</v>
          </cell>
        </row>
        <row r="25601">
          <cell r="M25601">
            <v>1</v>
          </cell>
          <cell r="N25601">
            <v>249073</v>
          </cell>
        </row>
        <row r="25602">
          <cell r="M25602">
            <v>1</v>
          </cell>
          <cell r="N25602">
            <v>249073</v>
          </cell>
        </row>
        <row r="25603">
          <cell r="M25603">
            <v>1</v>
          </cell>
          <cell r="N25603">
            <v>249073</v>
          </cell>
        </row>
        <row r="25604">
          <cell r="M25604">
            <v>1</v>
          </cell>
          <cell r="N25604">
            <v>249073</v>
          </cell>
        </row>
        <row r="25605">
          <cell r="M25605">
            <v>1</v>
          </cell>
          <cell r="N25605">
            <v>249073</v>
          </cell>
        </row>
        <row r="25606">
          <cell r="M25606">
            <v>1</v>
          </cell>
          <cell r="N25606">
            <v>249481</v>
          </cell>
        </row>
        <row r="25607">
          <cell r="M25607">
            <v>1</v>
          </cell>
          <cell r="N25607">
            <v>249481</v>
          </cell>
        </row>
        <row r="25608">
          <cell r="M25608">
            <v>1</v>
          </cell>
          <cell r="N25608">
            <v>249481</v>
          </cell>
        </row>
        <row r="25609">
          <cell r="M25609">
            <v>1</v>
          </cell>
          <cell r="N25609">
            <v>249481</v>
          </cell>
        </row>
        <row r="25610">
          <cell r="M25610">
            <v>1</v>
          </cell>
          <cell r="N25610">
            <v>249481</v>
          </cell>
        </row>
        <row r="25611">
          <cell r="M25611">
            <v>1</v>
          </cell>
          <cell r="N25611">
            <v>249481</v>
          </cell>
        </row>
        <row r="25612">
          <cell r="M25612">
            <v>1</v>
          </cell>
          <cell r="N25612">
            <v>249481</v>
          </cell>
        </row>
        <row r="25613">
          <cell r="M25613">
            <v>1</v>
          </cell>
          <cell r="N25613">
            <v>249481</v>
          </cell>
        </row>
        <row r="25614">
          <cell r="M25614">
            <v>1</v>
          </cell>
          <cell r="N25614">
            <v>249481</v>
          </cell>
        </row>
        <row r="25615">
          <cell r="M25615">
            <v>1</v>
          </cell>
          <cell r="N25615">
            <v>249481</v>
          </cell>
        </row>
        <row r="25616">
          <cell r="M25616">
            <v>1</v>
          </cell>
          <cell r="N25616">
            <v>228511</v>
          </cell>
        </row>
        <row r="25617">
          <cell r="M25617">
            <v>1</v>
          </cell>
          <cell r="N25617">
            <v>228511</v>
          </cell>
        </row>
        <row r="25618">
          <cell r="M25618">
            <v>1</v>
          </cell>
          <cell r="N25618">
            <v>228511</v>
          </cell>
        </row>
        <row r="25619">
          <cell r="M25619">
            <v>1</v>
          </cell>
          <cell r="N25619">
            <v>228511</v>
          </cell>
        </row>
        <row r="25620">
          <cell r="M25620">
            <v>1</v>
          </cell>
          <cell r="N25620">
            <v>228512</v>
          </cell>
        </row>
        <row r="25621">
          <cell r="M25621">
            <v>1</v>
          </cell>
          <cell r="N25621">
            <v>228512</v>
          </cell>
        </row>
        <row r="25622">
          <cell r="M25622">
            <v>1</v>
          </cell>
          <cell r="N25622">
            <v>228512</v>
          </cell>
        </row>
        <row r="25623">
          <cell r="M25623">
            <v>1</v>
          </cell>
          <cell r="N25623">
            <v>228512</v>
          </cell>
        </row>
        <row r="25624">
          <cell r="M25624">
            <v>1</v>
          </cell>
          <cell r="N25624">
            <v>228513</v>
          </cell>
        </row>
        <row r="25625">
          <cell r="M25625">
            <v>1</v>
          </cell>
          <cell r="N25625">
            <v>228513</v>
          </cell>
        </row>
        <row r="25626">
          <cell r="M25626">
            <v>1</v>
          </cell>
          <cell r="N25626">
            <v>228513</v>
          </cell>
        </row>
        <row r="25627">
          <cell r="M25627">
            <v>1</v>
          </cell>
          <cell r="N25627">
            <v>228513</v>
          </cell>
        </row>
        <row r="25628">
          <cell r="M25628">
            <v>1</v>
          </cell>
          <cell r="N25628">
            <v>248265</v>
          </cell>
        </row>
        <row r="25629">
          <cell r="M25629">
            <v>1</v>
          </cell>
          <cell r="N25629">
            <v>248265</v>
          </cell>
        </row>
        <row r="25630">
          <cell r="M25630">
            <v>1</v>
          </cell>
          <cell r="N25630">
            <v>248265</v>
          </cell>
        </row>
        <row r="25631">
          <cell r="M25631">
            <v>1</v>
          </cell>
          <cell r="N25631">
            <v>248265</v>
          </cell>
        </row>
        <row r="25632">
          <cell r="M25632">
            <v>1</v>
          </cell>
          <cell r="N25632">
            <v>248311</v>
          </cell>
        </row>
        <row r="25633">
          <cell r="M25633">
            <v>1</v>
          </cell>
          <cell r="N25633">
            <v>248311</v>
          </cell>
        </row>
        <row r="25634">
          <cell r="M25634">
            <v>1</v>
          </cell>
          <cell r="N25634">
            <v>248311</v>
          </cell>
        </row>
        <row r="25635">
          <cell r="M25635">
            <v>1</v>
          </cell>
          <cell r="N25635">
            <v>248311</v>
          </cell>
        </row>
        <row r="25636">
          <cell r="M25636">
            <v>1</v>
          </cell>
          <cell r="N25636">
            <v>248311</v>
          </cell>
        </row>
        <row r="25637">
          <cell r="M25637">
            <v>1</v>
          </cell>
          <cell r="N25637">
            <v>248531</v>
          </cell>
        </row>
        <row r="25638">
          <cell r="M25638">
            <v>1</v>
          </cell>
          <cell r="N25638">
            <v>248818</v>
          </cell>
        </row>
        <row r="25639">
          <cell r="M25639">
            <v>1</v>
          </cell>
          <cell r="N25639">
            <v>248818</v>
          </cell>
        </row>
        <row r="25640">
          <cell r="M25640">
            <v>1</v>
          </cell>
          <cell r="N25640">
            <v>248818</v>
          </cell>
        </row>
        <row r="25641">
          <cell r="M25641">
            <v>1</v>
          </cell>
          <cell r="N25641">
            <v>248818</v>
          </cell>
        </row>
        <row r="25642">
          <cell r="M25642">
            <v>1</v>
          </cell>
          <cell r="N25642">
            <v>248818</v>
          </cell>
        </row>
        <row r="25643">
          <cell r="M25643">
            <v>1</v>
          </cell>
          <cell r="N25643">
            <v>248818</v>
          </cell>
        </row>
        <row r="25644">
          <cell r="M25644">
            <v>1</v>
          </cell>
          <cell r="N25644">
            <v>248818</v>
          </cell>
        </row>
        <row r="25645">
          <cell r="M25645">
            <v>1</v>
          </cell>
          <cell r="N25645">
            <v>248818</v>
          </cell>
        </row>
        <row r="25646">
          <cell r="M25646">
            <v>1</v>
          </cell>
          <cell r="N25646">
            <v>248818</v>
          </cell>
        </row>
        <row r="25647">
          <cell r="M25647">
            <v>1</v>
          </cell>
          <cell r="N25647">
            <v>248818</v>
          </cell>
        </row>
        <row r="25648">
          <cell r="M25648">
            <v>1</v>
          </cell>
          <cell r="N25648">
            <v>248818</v>
          </cell>
        </row>
        <row r="25649">
          <cell r="M25649">
            <v>1</v>
          </cell>
          <cell r="N25649">
            <v>249009</v>
          </cell>
        </row>
        <row r="25650">
          <cell r="M25650">
            <v>1</v>
          </cell>
          <cell r="N25650">
            <v>249009</v>
          </cell>
        </row>
        <row r="25651">
          <cell r="M25651">
            <v>1</v>
          </cell>
          <cell r="N25651">
            <v>249009</v>
          </cell>
        </row>
        <row r="25652">
          <cell r="M25652">
            <v>1</v>
          </cell>
          <cell r="N25652">
            <v>249009</v>
          </cell>
        </row>
        <row r="25653">
          <cell r="M25653">
            <v>1</v>
          </cell>
          <cell r="N25653">
            <v>249009</v>
          </cell>
        </row>
        <row r="25654">
          <cell r="M25654">
            <v>1</v>
          </cell>
          <cell r="N25654">
            <v>249042</v>
          </cell>
        </row>
        <row r="25655">
          <cell r="M25655">
            <v>1</v>
          </cell>
          <cell r="N25655">
            <v>249042</v>
          </cell>
        </row>
        <row r="25656">
          <cell r="M25656">
            <v>1</v>
          </cell>
          <cell r="N25656">
            <v>249094</v>
          </cell>
        </row>
        <row r="25657">
          <cell r="M25657">
            <v>1</v>
          </cell>
          <cell r="N25657">
            <v>249094</v>
          </cell>
        </row>
        <row r="25658">
          <cell r="M25658">
            <v>1</v>
          </cell>
          <cell r="N25658">
            <v>249094</v>
          </cell>
        </row>
        <row r="25659">
          <cell r="M25659">
            <v>1</v>
          </cell>
          <cell r="N25659">
            <v>249094</v>
          </cell>
        </row>
        <row r="25660">
          <cell r="M25660">
            <v>1</v>
          </cell>
          <cell r="N25660">
            <v>249094</v>
          </cell>
        </row>
        <row r="25661">
          <cell r="M25661">
            <v>1</v>
          </cell>
          <cell r="N25661">
            <v>249094</v>
          </cell>
        </row>
        <row r="25662">
          <cell r="M25662">
            <v>1</v>
          </cell>
          <cell r="N25662">
            <v>249513</v>
          </cell>
        </row>
        <row r="25663">
          <cell r="M25663">
            <v>1</v>
          </cell>
          <cell r="N25663">
            <v>249513</v>
          </cell>
        </row>
        <row r="25664">
          <cell r="M25664">
            <v>1</v>
          </cell>
          <cell r="N25664">
            <v>249513</v>
          </cell>
        </row>
        <row r="25665">
          <cell r="M25665">
            <v>1</v>
          </cell>
          <cell r="N25665">
            <v>249513</v>
          </cell>
        </row>
        <row r="25666">
          <cell r="M25666">
            <v>1</v>
          </cell>
          <cell r="N25666">
            <v>249513</v>
          </cell>
        </row>
        <row r="25667">
          <cell r="M25667">
            <v>1</v>
          </cell>
          <cell r="N25667">
            <v>249513</v>
          </cell>
        </row>
        <row r="25668">
          <cell r="M25668">
            <v>1</v>
          </cell>
          <cell r="N25668" t="str">
            <v>-</v>
          </cell>
        </row>
        <row r="25669">
          <cell r="M25669">
            <v>1</v>
          </cell>
          <cell r="N25669" t="str">
            <v>-</v>
          </cell>
        </row>
        <row r="25670">
          <cell r="M25670">
            <v>1</v>
          </cell>
          <cell r="N25670">
            <v>248252</v>
          </cell>
        </row>
        <row r="25671">
          <cell r="M25671">
            <v>1</v>
          </cell>
          <cell r="N25671">
            <v>248252</v>
          </cell>
        </row>
        <row r="25672">
          <cell r="M25672">
            <v>1</v>
          </cell>
          <cell r="N25672">
            <v>248287</v>
          </cell>
        </row>
        <row r="25673">
          <cell r="M25673">
            <v>1</v>
          </cell>
          <cell r="N25673">
            <v>248287</v>
          </cell>
        </row>
        <row r="25674">
          <cell r="M25674">
            <v>1</v>
          </cell>
          <cell r="N25674">
            <v>248287</v>
          </cell>
        </row>
        <row r="25675">
          <cell r="M25675">
            <v>1</v>
          </cell>
          <cell r="N25675">
            <v>248287</v>
          </cell>
        </row>
        <row r="25676">
          <cell r="M25676">
            <v>1</v>
          </cell>
          <cell r="N25676">
            <v>248381</v>
          </cell>
        </row>
        <row r="25677">
          <cell r="M25677">
            <v>1</v>
          </cell>
          <cell r="N25677">
            <v>248381</v>
          </cell>
        </row>
        <row r="25678">
          <cell r="M25678">
            <v>1</v>
          </cell>
          <cell r="N25678">
            <v>248381</v>
          </cell>
        </row>
        <row r="25679">
          <cell r="M25679">
            <v>1</v>
          </cell>
          <cell r="N25679">
            <v>248493</v>
          </cell>
        </row>
        <row r="25680">
          <cell r="M25680">
            <v>1</v>
          </cell>
          <cell r="N25680">
            <v>248493</v>
          </cell>
        </row>
        <row r="25681">
          <cell r="M25681">
            <v>1</v>
          </cell>
          <cell r="N25681">
            <v>248800</v>
          </cell>
        </row>
        <row r="25682">
          <cell r="M25682">
            <v>1</v>
          </cell>
          <cell r="N25682">
            <v>248800</v>
          </cell>
        </row>
        <row r="25683">
          <cell r="M25683">
            <v>1</v>
          </cell>
          <cell r="N25683">
            <v>248800</v>
          </cell>
        </row>
        <row r="25684">
          <cell r="M25684">
            <v>1</v>
          </cell>
          <cell r="N25684">
            <v>248800</v>
          </cell>
        </row>
        <row r="25685">
          <cell r="M25685">
            <v>1</v>
          </cell>
          <cell r="N25685">
            <v>248800</v>
          </cell>
        </row>
        <row r="25686">
          <cell r="M25686">
            <v>1</v>
          </cell>
          <cell r="N25686">
            <v>248800</v>
          </cell>
        </row>
        <row r="25687">
          <cell r="M25687">
            <v>1</v>
          </cell>
          <cell r="N25687">
            <v>248800</v>
          </cell>
        </row>
        <row r="25688">
          <cell r="M25688">
            <v>1</v>
          </cell>
          <cell r="N25688">
            <v>248868</v>
          </cell>
        </row>
        <row r="25689">
          <cell r="M25689">
            <v>1</v>
          </cell>
          <cell r="N25689">
            <v>248868</v>
          </cell>
        </row>
        <row r="25690">
          <cell r="M25690">
            <v>1</v>
          </cell>
          <cell r="N25690">
            <v>248868</v>
          </cell>
        </row>
        <row r="25691">
          <cell r="M25691">
            <v>1</v>
          </cell>
          <cell r="N25691">
            <v>248868</v>
          </cell>
        </row>
        <row r="25692">
          <cell r="M25692">
            <v>1</v>
          </cell>
          <cell r="N25692">
            <v>248868</v>
          </cell>
        </row>
        <row r="25693">
          <cell r="M25693">
            <v>1</v>
          </cell>
          <cell r="N25693">
            <v>248868</v>
          </cell>
        </row>
        <row r="25694">
          <cell r="M25694">
            <v>1</v>
          </cell>
          <cell r="N25694">
            <v>248922</v>
          </cell>
        </row>
        <row r="25695">
          <cell r="M25695">
            <v>1</v>
          </cell>
          <cell r="N25695">
            <v>248980</v>
          </cell>
        </row>
        <row r="25696">
          <cell r="M25696">
            <v>1</v>
          </cell>
          <cell r="N25696">
            <v>248980</v>
          </cell>
        </row>
        <row r="25697">
          <cell r="M25697">
            <v>1</v>
          </cell>
          <cell r="N25697">
            <v>248980</v>
          </cell>
        </row>
        <row r="25698">
          <cell r="M25698">
            <v>1</v>
          </cell>
          <cell r="N25698">
            <v>248980</v>
          </cell>
        </row>
        <row r="25699">
          <cell r="M25699">
            <v>1</v>
          </cell>
          <cell r="N25699">
            <v>248980</v>
          </cell>
        </row>
        <row r="25700">
          <cell r="M25700">
            <v>1</v>
          </cell>
          <cell r="N25700">
            <v>248980</v>
          </cell>
        </row>
        <row r="25701">
          <cell r="M25701">
            <v>1</v>
          </cell>
          <cell r="N25701">
            <v>248980</v>
          </cell>
        </row>
        <row r="25702">
          <cell r="M25702">
            <v>1</v>
          </cell>
          <cell r="N25702">
            <v>249007</v>
          </cell>
        </row>
        <row r="25703">
          <cell r="M25703">
            <v>1</v>
          </cell>
          <cell r="N25703">
            <v>249007</v>
          </cell>
        </row>
        <row r="25704">
          <cell r="M25704">
            <v>1</v>
          </cell>
          <cell r="N25704">
            <v>249007</v>
          </cell>
        </row>
        <row r="25705">
          <cell r="M25705">
            <v>1</v>
          </cell>
          <cell r="N25705">
            <v>249007</v>
          </cell>
        </row>
        <row r="25706">
          <cell r="M25706">
            <v>1</v>
          </cell>
          <cell r="N25706">
            <v>249007</v>
          </cell>
        </row>
        <row r="25707">
          <cell r="M25707">
            <v>1</v>
          </cell>
          <cell r="N25707">
            <v>249007</v>
          </cell>
        </row>
        <row r="25708">
          <cell r="M25708">
            <v>1</v>
          </cell>
          <cell r="N25708">
            <v>249007</v>
          </cell>
        </row>
        <row r="25709">
          <cell r="M25709">
            <v>1</v>
          </cell>
          <cell r="N25709">
            <v>249007</v>
          </cell>
        </row>
        <row r="25710">
          <cell r="M25710">
            <v>1</v>
          </cell>
          <cell r="N25710">
            <v>249007</v>
          </cell>
        </row>
        <row r="25711">
          <cell r="M25711">
            <v>1</v>
          </cell>
          <cell r="N25711">
            <v>249007</v>
          </cell>
        </row>
        <row r="25712">
          <cell r="M25712">
            <v>1</v>
          </cell>
          <cell r="N25712">
            <v>249007</v>
          </cell>
        </row>
        <row r="25713">
          <cell r="M25713">
            <v>1</v>
          </cell>
          <cell r="N25713">
            <v>249024</v>
          </cell>
        </row>
        <row r="25714">
          <cell r="M25714">
            <v>1</v>
          </cell>
          <cell r="N25714">
            <v>249024</v>
          </cell>
        </row>
        <row r="25715">
          <cell r="M25715">
            <v>1</v>
          </cell>
          <cell r="N25715">
            <v>249024</v>
          </cell>
        </row>
        <row r="25716">
          <cell r="M25716">
            <v>1</v>
          </cell>
          <cell r="N25716">
            <v>249024</v>
          </cell>
        </row>
        <row r="25717">
          <cell r="M25717">
            <v>1</v>
          </cell>
          <cell r="N25717">
            <v>249024</v>
          </cell>
        </row>
        <row r="25718">
          <cell r="M25718">
            <v>1</v>
          </cell>
          <cell r="N25718">
            <v>249024</v>
          </cell>
        </row>
        <row r="25719">
          <cell r="M25719">
            <v>1</v>
          </cell>
          <cell r="N25719">
            <v>249024</v>
          </cell>
        </row>
        <row r="25720">
          <cell r="M25720">
            <v>1</v>
          </cell>
          <cell r="N25720">
            <v>249079</v>
          </cell>
        </row>
        <row r="25721">
          <cell r="M25721">
            <v>1</v>
          </cell>
          <cell r="N25721">
            <v>249079</v>
          </cell>
        </row>
        <row r="25722">
          <cell r="M25722">
            <v>1</v>
          </cell>
          <cell r="N25722">
            <v>249494</v>
          </cell>
        </row>
        <row r="25723">
          <cell r="M25723">
            <v>1</v>
          </cell>
          <cell r="N25723">
            <v>249494</v>
          </cell>
        </row>
        <row r="25724">
          <cell r="M25724">
            <v>1</v>
          </cell>
          <cell r="N25724">
            <v>249494</v>
          </cell>
        </row>
        <row r="25725">
          <cell r="M25725">
            <v>1</v>
          </cell>
          <cell r="N25725">
            <v>249494</v>
          </cell>
        </row>
        <row r="25726">
          <cell r="M25726">
            <v>1</v>
          </cell>
          <cell r="N25726">
            <v>249494</v>
          </cell>
        </row>
        <row r="25727">
          <cell r="M25727">
            <v>1</v>
          </cell>
          <cell r="N25727" t="str">
            <v>-</v>
          </cell>
        </row>
        <row r="25728">
          <cell r="M25728">
            <v>1</v>
          </cell>
          <cell r="N25728">
            <v>248271</v>
          </cell>
        </row>
        <row r="25729">
          <cell r="M25729">
            <v>1</v>
          </cell>
          <cell r="N25729">
            <v>248831</v>
          </cell>
        </row>
        <row r="25730">
          <cell r="M25730">
            <v>1</v>
          </cell>
          <cell r="N25730">
            <v>248831</v>
          </cell>
        </row>
        <row r="25731">
          <cell r="M25731">
            <v>1</v>
          </cell>
          <cell r="N25731">
            <v>248831</v>
          </cell>
        </row>
        <row r="25732">
          <cell r="M25732">
            <v>1</v>
          </cell>
          <cell r="N25732">
            <v>248895</v>
          </cell>
        </row>
        <row r="25733">
          <cell r="M25733">
            <v>1</v>
          </cell>
          <cell r="N25733">
            <v>248953</v>
          </cell>
        </row>
        <row r="25734">
          <cell r="M25734">
            <v>1</v>
          </cell>
          <cell r="N25734">
            <v>248953</v>
          </cell>
        </row>
        <row r="25735">
          <cell r="M25735">
            <v>1</v>
          </cell>
          <cell r="N25735">
            <v>249054</v>
          </cell>
        </row>
        <row r="25736">
          <cell r="M25736">
            <v>1</v>
          </cell>
          <cell r="N25736">
            <v>249054</v>
          </cell>
        </row>
        <row r="25737">
          <cell r="M25737">
            <v>1</v>
          </cell>
          <cell r="N25737">
            <v>249054</v>
          </cell>
        </row>
        <row r="25738">
          <cell r="M25738">
            <v>1</v>
          </cell>
          <cell r="N25738">
            <v>249106</v>
          </cell>
        </row>
        <row r="25739">
          <cell r="M25739">
            <v>1</v>
          </cell>
          <cell r="N25739">
            <v>249106</v>
          </cell>
        </row>
        <row r="25740">
          <cell r="M25740">
            <v>1</v>
          </cell>
          <cell r="N25740">
            <v>249106</v>
          </cell>
        </row>
        <row r="25741">
          <cell r="M25741">
            <v>1</v>
          </cell>
          <cell r="N25741">
            <v>249106</v>
          </cell>
        </row>
        <row r="25742">
          <cell r="M25742">
            <v>1</v>
          </cell>
          <cell r="N25742">
            <v>249106</v>
          </cell>
        </row>
        <row r="25743">
          <cell r="M25743">
            <v>1</v>
          </cell>
          <cell r="N25743">
            <v>249520</v>
          </cell>
        </row>
        <row r="25744">
          <cell r="M25744">
            <v>1</v>
          </cell>
          <cell r="N25744">
            <v>249520</v>
          </cell>
        </row>
        <row r="25745">
          <cell r="M25745">
            <v>1</v>
          </cell>
          <cell r="N25745">
            <v>249520</v>
          </cell>
        </row>
        <row r="25746">
          <cell r="M25746">
            <v>1</v>
          </cell>
          <cell r="N25746">
            <v>249520</v>
          </cell>
        </row>
        <row r="25747">
          <cell r="M25747">
            <v>1</v>
          </cell>
          <cell r="N25747">
            <v>249520</v>
          </cell>
        </row>
        <row r="25748">
          <cell r="M25748">
            <v>1</v>
          </cell>
          <cell r="N25748" t="str">
            <v>-</v>
          </cell>
        </row>
        <row r="25749">
          <cell r="M25749">
            <v>1</v>
          </cell>
          <cell r="N25749" t="str">
            <v>-</v>
          </cell>
        </row>
        <row r="25750">
          <cell r="M25750">
            <v>1</v>
          </cell>
          <cell r="N25750">
            <v>248321</v>
          </cell>
        </row>
        <row r="25751">
          <cell r="M25751">
            <v>1</v>
          </cell>
          <cell r="N25751">
            <v>248332</v>
          </cell>
        </row>
        <row r="25752">
          <cell r="M25752">
            <v>1</v>
          </cell>
          <cell r="N25752">
            <v>248332</v>
          </cell>
        </row>
        <row r="25753">
          <cell r="M25753">
            <v>1</v>
          </cell>
          <cell r="N25753">
            <v>248332</v>
          </cell>
        </row>
        <row r="25754">
          <cell r="M25754">
            <v>1</v>
          </cell>
          <cell r="N25754">
            <v>248332</v>
          </cell>
        </row>
        <row r="25755">
          <cell r="M25755">
            <v>1</v>
          </cell>
          <cell r="N25755">
            <v>248332</v>
          </cell>
        </row>
        <row r="25756">
          <cell r="M25756">
            <v>1</v>
          </cell>
          <cell r="N25756">
            <v>248332</v>
          </cell>
        </row>
        <row r="25757">
          <cell r="M25757">
            <v>1</v>
          </cell>
          <cell r="N25757">
            <v>248332</v>
          </cell>
        </row>
        <row r="25758">
          <cell r="M25758">
            <v>1</v>
          </cell>
          <cell r="N25758">
            <v>248343</v>
          </cell>
        </row>
        <row r="25759">
          <cell r="M25759">
            <v>1</v>
          </cell>
          <cell r="N25759">
            <v>248343</v>
          </cell>
        </row>
        <row r="25760">
          <cell r="M25760">
            <v>1</v>
          </cell>
          <cell r="N25760">
            <v>248343</v>
          </cell>
        </row>
        <row r="25761">
          <cell r="M25761">
            <v>1</v>
          </cell>
          <cell r="N25761">
            <v>248343</v>
          </cell>
        </row>
        <row r="25762">
          <cell r="M25762">
            <v>1</v>
          </cell>
          <cell r="N25762">
            <v>248343</v>
          </cell>
        </row>
        <row r="25763">
          <cell r="M25763">
            <v>1</v>
          </cell>
          <cell r="N25763">
            <v>248343</v>
          </cell>
        </row>
        <row r="25764">
          <cell r="M25764">
            <v>1</v>
          </cell>
          <cell r="N25764">
            <v>248343</v>
          </cell>
        </row>
        <row r="25765">
          <cell r="M25765">
            <v>1</v>
          </cell>
          <cell r="N25765">
            <v>248492</v>
          </cell>
        </row>
        <row r="25766">
          <cell r="M25766">
            <v>1</v>
          </cell>
          <cell r="N25766">
            <v>248492</v>
          </cell>
        </row>
        <row r="25767">
          <cell r="M25767">
            <v>1</v>
          </cell>
          <cell r="N25767">
            <v>248492</v>
          </cell>
        </row>
        <row r="25768">
          <cell r="M25768">
            <v>1</v>
          </cell>
          <cell r="N25768">
            <v>248492</v>
          </cell>
        </row>
        <row r="25769">
          <cell r="M25769">
            <v>1</v>
          </cell>
          <cell r="N25769">
            <v>248514</v>
          </cell>
        </row>
        <row r="25770">
          <cell r="M25770">
            <v>1</v>
          </cell>
          <cell r="N25770">
            <v>248514</v>
          </cell>
        </row>
        <row r="25771">
          <cell r="M25771">
            <v>1</v>
          </cell>
          <cell r="N25771">
            <v>248514</v>
          </cell>
        </row>
        <row r="25772">
          <cell r="M25772">
            <v>1</v>
          </cell>
          <cell r="N25772">
            <v>248514</v>
          </cell>
        </row>
        <row r="25773">
          <cell r="M25773">
            <v>1</v>
          </cell>
          <cell r="N25773">
            <v>248514</v>
          </cell>
        </row>
        <row r="25774">
          <cell r="M25774">
            <v>1</v>
          </cell>
          <cell r="N25774">
            <v>248514</v>
          </cell>
        </row>
        <row r="25775">
          <cell r="M25775">
            <v>1</v>
          </cell>
          <cell r="N25775">
            <v>248821</v>
          </cell>
        </row>
        <row r="25776">
          <cell r="M25776">
            <v>1</v>
          </cell>
          <cell r="N25776">
            <v>248821</v>
          </cell>
        </row>
        <row r="25777">
          <cell r="M25777">
            <v>1</v>
          </cell>
          <cell r="N25777">
            <v>248821</v>
          </cell>
        </row>
        <row r="25778">
          <cell r="M25778">
            <v>1</v>
          </cell>
          <cell r="N25778">
            <v>248821</v>
          </cell>
        </row>
        <row r="25779">
          <cell r="M25779">
            <v>1</v>
          </cell>
          <cell r="N25779">
            <v>248821</v>
          </cell>
        </row>
        <row r="25780">
          <cell r="M25780">
            <v>1</v>
          </cell>
          <cell r="N25780">
            <v>248821</v>
          </cell>
        </row>
        <row r="25781">
          <cell r="M25781">
            <v>1</v>
          </cell>
          <cell r="N25781">
            <v>248821</v>
          </cell>
        </row>
        <row r="25782">
          <cell r="M25782">
            <v>1</v>
          </cell>
          <cell r="N25782">
            <v>248886</v>
          </cell>
        </row>
        <row r="25783">
          <cell r="M25783">
            <v>1</v>
          </cell>
          <cell r="N25783">
            <v>248886</v>
          </cell>
        </row>
        <row r="25784">
          <cell r="M25784">
            <v>1</v>
          </cell>
          <cell r="N25784">
            <v>248886</v>
          </cell>
        </row>
        <row r="25785">
          <cell r="M25785">
            <v>1</v>
          </cell>
          <cell r="N25785">
            <v>248886</v>
          </cell>
        </row>
        <row r="25786">
          <cell r="M25786">
            <v>1</v>
          </cell>
          <cell r="N25786">
            <v>248886</v>
          </cell>
        </row>
        <row r="25787">
          <cell r="M25787">
            <v>1</v>
          </cell>
          <cell r="N25787">
            <v>248886</v>
          </cell>
        </row>
        <row r="25788">
          <cell r="M25788">
            <v>1</v>
          </cell>
          <cell r="N25788">
            <v>248886</v>
          </cell>
        </row>
        <row r="25789">
          <cell r="M25789">
            <v>1</v>
          </cell>
          <cell r="N25789">
            <v>248943</v>
          </cell>
        </row>
        <row r="25790">
          <cell r="M25790">
            <v>1</v>
          </cell>
          <cell r="N25790">
            <v>248943</v>
          </cell>
        </row>
        <row r="25791">
          <cell r="M25791">
            <v>1</v>
          </cell>
          <cell r="N25791">
            <v>248943</v>
          </cell>
        </row>
        <row r="25792">
          <cell r="M25792">
            <v>1</v>
          </cell>
          <cell r="N25792">
            <v>248985</v>
          </cell>
        </row>
        <row r="25793">
          <cell r="M25793">
            <v>1</v>
          </cell>
          <cell r="N25793">
            <v>248985</v>
          </cell>
        </row>
        <row r="25794">
          <cell r="M25794">
            <v>1</v>
          </cell>
          <cell r="N25794">
            <v>248985</v>
          </cell>
        </row>
        <row r="25795">
          <cell r="M25795">
            <v>1</v>
          </cell>
          <cell r="N25795">
            <v>248985</v>
          </cell>
        </row>
        <row r="25796">
          <cell r="M25796">
            <v>1</v>
          </cell>
          <cell r="N25796">
            <v>248985</v>
          </cell>
        </row>
        <row r="25797">
          <cell r="M25797">
            <v>1</v>
          </cell>
          <cell r="N25797">
            <v>248985</v>
          </cell>
        </row>
        <row r="25798">
          <cell r="M25798">
            <v>1</v>
          </cell>
          <cell r="N25798">
            <v>248985</v>
          </cell>
        </row>
        <row r="25799">
          <cell r="M25799">
            <v>1</v>
          </cell>
          <cell r="N25799">
            <v>248985</v>
          </cell>
        </row>
        <row r="25800">
          <cell r="M25800">
            <v>1</v>
          </cell>
          <cell r="N25800">
            <v>248985</v>
          </cell>
        </row>
        <row r="25801">
          <cell r="M25801">
            <v>1</v>
          </cell>
          <cell r="N25801">
            <v>248985</v>
          </cell>
        </row>
        <row r="25802">
          <cell r="M25802">
            <v>1</v>
          </cell>
          <cell r="N25802">
            <v>248985</v>
          </cell>
        </row>
        <row r="25803">
          <cell r="M25803">
            <v>1</v>
          </cell>
          <cell r="N25803">
            <v>248985</v>
          </cell>
        </row>
        <row r="25804">
          <cell r="M25804">
            <v>1</v>
          </cell>
          <cell r="N25804">
            <v>248985</v>
          </cell>
        </row>
        <row r="25805">
          <cell r="M25805">
            <v>1</v>
          </cell>
          <cell r="N25805">
            <v>248985</v>
          </cell>
        </row>
        <row r="25806">
          <cell r="M25806">
            <v>1</v>
          </cell>
          <cell r="N25806">
            <v>248985</v>
          </cell>
        </row>
        <row r="25807">
          <cell r="M25807">
            <v>1</v>
          </cell>
          <cell r="N25807">
            <v>248985</v>
          </cell>
        </row>
        <row r="25808">
          <cell r="M25808">
            <v>1</v>
          </cell>
          <cell r="N25808">
            <v>248985</v>
          </cell>
        </row>
        <row r="25809">
          <cell r="M25809">
            <v>1</v>
          </cell>
          <cell r="N25809">
            <v>248985</v>
          </cell>
        </row>
        <row r="25810">
          <cell r="M25810">
            <v>1</v>
          </cell>
          <cell r="N25810">
            <v>248985</v>
          </cell>
        </row>
        <row r="25811">
          <cell r="M25811">
            <v>1</v>
          </cell>
          <cell r="N25811">
            <v>249012</v>
          </cell>
        </row>
        <row r="25812">
          <cell r="M25812">
            <v>1</v>
          </cell>
          <cell r="N25812">
            <v>249012</v>
          </cell>
        </row>
        <row r="25813">
          <cell r="M25813">
            <v>1</v>
          </cell>
          <cell r="N25813">
            <v>249012</v>
          </cell>
        </row>
        <row r="25814">
          <cell r="M25814">
            <v>1</v>
          </cell>
          <cell r="N25814">
            <v>249012</v>
          </cell>
        </row>
        <row r="25815">
          <cell r="M25815">
            <v>1</v>
          </cell>
          <cell r="N25815">
            <v>249012</v>
          </cell>
        </row>
        <row r="25816">
          <cell r="M25816">
            <v>1</v>
          </cell>
          <cell r="N25816">
            <v>249012</v>
          </cell>
        </row>
        <row r="25817">
          <cell r="M25817">
            <v>1</v>
          </cell>
          <cell r="N25817">
            <v>249012</v>
          </cell>
        </row>
        <row r="25818">
          <cell r="M25818">
            <v>1</v>
          </cell>
          <cell r="N25818">
            <v>249012</v>
          </cell>
        </row>
        <row r="25819">
          <cell r="M25819">
            <v>1</v>
          </cell>
          <cell r="N25819">
            <v>249012</v>
          </cell>
        </row>
        <row r="25820">
          <cell r="M25820">
            <v>1</v>
          </cell>
          <cell r="N25820">
            <v>249012</v>
          </cell>
        </row>
        <row r="25821">
          <cell r="M25821">
            <v>1</v>
          </cell>
          <cell r="N25821">
            <v>249012</v>
          </cell>
        </row>
        <row r="25822">
          <cell r="M25822">
            <v>1</v>
          </cell>
          <cell r="N25822">
            <v>249012</v>
          </cell>
        </row>
        <row r="25823">
          <cell r="M25823">
            <v>1</v>
          </cell>
          <cell r="N25823">
            <v>249012</v>
          </cell>
        </row>
        <row r="25824">
          <cell r="M25824">
            <v>1</v>
          </cell>
          <cell r="N25824">
            <v>249012</v>
          </cell>
        </row>
        <row r="25825">
          <cell r="M25825">
            <v>1</v>
          </cell>
          <cell r="N25825">
            <v>249012</v>
          </cell>
        </row>
        <row r="25826">
          <cell r="M25826">
            <v>1</v>
          </cell>
          <cell r="N25826">
            <v>249012</v>
          </cell>
        </row>
        <row r="25827">
          <cell r="M25827">
            <v>1</v>
          </cell>
          <cell r="N25827">
            <v>249012</v>
          </cell>
        </row>
        <row r="25828">
          <cell r="M25828">
            <v>1</v>
          </cell>
          <cell r="N25828">
            <v>249012</v>
          </cell>
        </row>
        <row r="25829">
          <cell r="M25829">
            <v>1</v>
          </cell>
          <cell r="N25829">
            <v>249045</v>
          </cell>
        </row>
        <row r="25830">
          <cell r="M25830">
            <v>1</v>
          </cell>
          <cell r="N25830">
            <v>249045</v>
          </cell>
        </row>
        <row r="25831">
          <cell r="M25831">
            <v>1</v>
          </cell>
          <cell r="N25831">
            <v>249045</v>
          </cell>
        </row>
        <row r="25832">
          <cell r="M25832">
            <v>1</v>
          </cell>
          <cell r="N25832">
            <v>249045</v>
          </cell>
        </row>
        <row r="25833">
          <cell r="M25833">
            <v>1</v>
          </cell>
          <cell r="N25833">
            <v>249045</v>
          </cell>
        </row>
        <row r="25834">
          <cell r="M25834">
            <v>1</v>
          </cell>
          <cell r="N25834">
            <v>249045</v>
          </cell>
        </row>
        <row r="25835">
          <cell r="M25835">
            <v>1</v>
          </cell>
          <cell r="N25835">
            <v>249045</v>
          </cell>
        </row>
        <row r="25836">
          <cell r="M25836">
            <v>1</v>
          </cell>
          <cell r="N25836">
            <v>249097</v>
          </cell>
        </row>
        <row r="25837">
          <cell r="M25837">
            <v>1</v>
          </cell>
          <cell r="N25837">
            <v>249097</v>
          </cell>
        </row>
        <row r="25838">
          <cell r="M25838">
            <v>1</v>
          </cell>
          <cell r="N25838">
            <v>249097</v>
          </cell>
        </row>
        <row r="25839">
          <cell r="M25839">
            <v>1</v>
          </cell>
          <cell r="N25839">
            <v>249097</v>
          </cell>
        </row>
        <row r="25840">
          <cell r="M25840">
            <v>1</v>
          </cell>
          <cell r="N25840">
            <v>249097</v>
          </cell>
        </row>
        <row r="25841">
          <cell r="M25841">
            <v>1</v>
          </cell>
          <cell r="N25841">
            <v>249097</v>
          </cell>
        </row>
        <row r="25842">
          <cell r="M25842">
            <v>1</v>
          </cell>
          <cell r="N25842">
            <v>249097</v>
          </cell>
        </row>
        <row r="25843">
          <cell r="M25843">
            <v>1</v>
          </cell>
          <cell r="N25843">
            <v>249097</v>
          </cell>
        </row>
        <row r="25844">
          <cell r="M25844">
            <v>1</v>
          </cell>
          <cell r="N25844">
            <v>249097</v>
          </cell>
        </row>
        <row r="25845">
          <cell r="M25845">
            <v>1</v>
          </cell>
          <cell r="N25845">
            <v>249097</v>
          </cell>
        </row>
        <row r="25846">
          <cell r="M25846">
            <v>1</v>
          </cell>
          <cell r="N25846">
            <v>249097</v>
          </cell>
        </row>
        <row r="25847">
          <cell r="M25847">
            <v>1</v>
          </cell>
          <cell r="N25847">
            <v>249097</v>
          </cell>
        </row>
        <row r="25848">
          <cell r="M25848">
            <v>1</v>
          </cell>
          <cell r="N25848">
            <v>249097</v>
          </cell>
        </row>
        <row r="25849">
          <cell r="M25849">
            <v>1</v>
          </cell>
          <cell r="N25849">
            <v>249097</v>
          </cell>
        </row>
        <row r="25850">
          <cell r="M25850">
            <v>1</v>
          </cell>
          <cell r="N25850">
            <v>249097</v>
          </cell>
        </row>
        <row r="25851">
          <cell r="M25851">
            <v>1</v>
          </cell>
          <cell r="N25851">
            <v>249482</v>
          </cell>
        </row>
        <row r="25852">
          <cell r="M25852">
            <v>1</v>
          </cell>
          <cell r="N25852">
            <v>249482</v>
          </cell>
        </row>
        <row r="25853">
          <cell r="M25853">
            <v>1</v>
          </cell>
          <cell r="N25853">
            <v>249482</v>
          </cell>
        </row>
        <row r="25854">
          <cell r="M25854">
            <v>1</v>
          </cell>
          <cell r="N25854">
            <v>249482</v>
          </cell>
        </row>
        <row r="25855">
          <cell r="M25855">
            <v>1</v>
          </cell>
          <cell r="N25855">
            <v>249482</v>
          </cell>
        </row>
        <row r="25856">
          <cell r="M25856">
            <v>1</v>
          </cell>
          <cell r="N25856">
            <v>249482</v>
          </cell>
        </row>
        <row r="25857">
          <cell r="M25857">
            <v>1</v>
          </cell>
          <cell r="N25857">
            <v>249482</v>
          </cell>
        </row>
        <row r="25858">
          <cell r="M25858">
            <v>1</v>
          </cell>
          <cell r="N25858">
            <v>248250</v>
          </cell>
        </row>
        <row r="25859">
          <cell r="M25859">
            <v>1</v>
          </cell>
          <cell r="N25859">
            <v>248510</v>
          </cell>
        </row>
        <row r="25860">
          <cell r="M25860">
            <v>1</v>
          </cell>
          <cell r="N25860">
            <v>248795</v>
          </cell>
        </row>
        <row r="25861">
          <cell r="M25861">
            <v>1</v>
          </cell>
          <cell r="N25861">
            <v>248795</v>
          </cell>
        </row>
        <row r="25862">
          <cell r="M25862">
            <v>1</v>
          </cell>
          <cell r="N25862">
            <v>248795</v>
          </cell>
        </row>
        <row r="25863">
          <cell r="M25863">
            <v>1</v>
          </cell>
          <cell r="N25863">
            <v>248795</v>
          </cell>
        </row>
        <row r="25864">
          <cell r="M25864">
            <v>1</v>
          </cell>
          <cell r="N25864">
            <v>248795</v>
          </cell>
        </row>
        <row r="25865">
          <cell r="M25865">
            <v>1</v>
          </cell>
          <cell r="N25865">
            <v>248795</v>
          </cell>
        </row>
        <row r="25866">
          <cell r="M25866">
            <v>1</v>
          </cell>
          <cell r="N25866">
            <v>248795</v>
          </cell>
        </row>
        <row r="25867">
          <cell r="M25867">
            <v>1</v>
          </cell>
          <cell r="N25867">
            <v>248795</v>
          </cell>
        </row>
        <row r="25868">
          <cell r="M25868">
            <v>1</v>
          </cell>
          <cell r="N25868">
            <v>248795</v>
          </cell>
        </row>
        <row r="25869">
          <cell r="M25869">
            <v>1</v>
          </cell>
          <cell r="N25869">
            <v>248795</v>
          </cell>
        </row>
        <row r="25870">
          <cell r="M25870">
            <v>1</v>
          </cell>
          <cell r="N25870">
            <v>248795</v>
          </cell>
        </row>
        <row r="25871">
          <cell r="M25871">
            <v>1</v>
          </cell>
          <cell r="N25871">
            <v>248795</v>
          </cell>
        </row>
        <row r="25872">
          <cell r="M25872">
            <v>1</v>
          </cell>
          <cell r="N25872">
            <v>248795</v>
          </cell>
        </row>
        <row r="25873">
          <cell r="M25873">
            <v>1</v>
          </cell>
          <cell r="N25873">
            <v>248795</v>
          </cell>
        </row>
        <row r="25874">
          <cell r="M25874">
            <v>1</v>
          </cell>
          <cell r="N25874">
            <v>248795</v>
          </cell>
        </row>
        <row r="25875">
          <cell r="M25875">
            <v>1</v>
          </cell>
          <cell r="N25875">
            <v>248795</v>
          </cell>
        </row>
        <row r="25876">
          <cell r="M25876">
            <v>1</v>
          </cell>
          <cell r="N25876">
            <v>248795</v>
          </cell>
        </row>
        <row r="25877">
          <cell r="M25877">
            <v>1</v>
          </cell>
          <cell r="N25877">
            <v>248860</v>
          </cell>
        </row>
        <row r="25878">
          <cell r="M25878">
            <v>1</v>
          </cell>
          <cell r="N25878">
            <v>248863</v>
          </cell>
        </row>
        <row r="25879">
          <cell r="M25879">
            <v>1</v>
          </cell>
          <cell r="N25879">
            <v>248863</v>
          </cell>
        </row>
        <row r="25880">
          <cell r="M25880">
            <v>1</v>
          </cell>
          <cell r="N25880">
            <v>248863</v>
          </cell>
        </row>
        <row r="25881">
          <cell r="M25881">
            <v>1</v>
          </cell>
          <cell r="N25881">
            <v>248917</v>
          </cell>
        </row>
        <row r="25882">
          <cell r="M25882">
            <v>1</v>
          </cell>
          <cell r="N25882">
            <v>248917</v>
          </cell>
        </row>
        <row r="25883">
          <cell r="M25883">
            <v>1</v>
          </cell>
          <cell r="N25883">
            <v>248917</v>
          </cell>
        </row>
        <row r="25884">
          <cell r="M25884">
            <v>1</v>
          </cell>
          <cell r="N25884">
            <v>248976</v>
          </cell>
        </row>
        <row r="25885">
          <cell r="M25885">
            <v>1</v>
          </cell>
          <cell r="N25885">
            <v>248976</v>
          </cell>
        </row>
        <row r="25886">
          <cell r="M25886">
            <v>1</v>
          </cell>
          <cell r="N25886">
            <v>249019</v>
          </cell>
        </row>
        <row r="25887">
          <cell r="M25887">
            <v>1</v>
          </cell>
          <cell r="N25887">
            <v>249019</v>
          </cell>
        </row>
        <row r="25888">
          <cell r="M25888">
            <v>1</v>
          </cell>
          <cell r="N25888">
            <v>249019</v>
          </cell>
        </row>
        <row r="25889">
          <cell r="M25889">
            <v>1</v>
          </cell>
          <cell r="N25889">
            <v>249019</v>
          </cell>
        </row>
        <row r="25890">
          <cell r="M25890">
            <v>1</v>
          </cell>
          <cell r="N25890">
            <v>249074</v>
          </cell>
        </row>
        <row r="25891">
          <cell r="M25891">
            <v>1</v>
          </cell>
          <cell r="N25891">
            <v>249074</v>
          </cell>
        </row>
        <row r="25892">
          <cell r="M25892">
            <v>1</v>
          </cell>
          <cell r="N25892">
            <v>249074</v>
          </cell>
        </row>
        <row r="25893">
          <cell r="M25893">
            <v>1</v>
          </cell>
          <cell r="N25893">
            <v>249074</v>
          </cell>
        </row>
        <row r="25894">
          <cell r="M25894">
            <v>1</v>
          </cell>
          <cell r="N25894">
            <v>249074</v>
          </cell>
        </row>
        <row r="25895">
          <cell r="M25895">
            <v>1</v>
          </cell>
          <cell r="N25895">
            <v>249074</v>
          </cell>
        </row>
        <row r="25896">
          <cell r="M25896">
            <v>1</v>
          </cell>
          <cell r="N25896">
            <v>249485</v>
          </cell>
        </row>
        <row r="25897">
          <cell r="M25897">
            <v>1</v>
          </cell>
          <cell r="N25897">
            <v>249485</v>
          </cell>
        </row>
        <row r="25898">
          <cell r="M25898">
            <v>1</v>
          </cell>
          <cell r="N25898">
            <v>249485</v>
          </cell>
        </row>
        <row r="25899">
          <cell r="M25899">
            <v>1</v>
          </cell>
          <cell r="N25899">
            <v>249485</v>
          </cell>
        </row>
        <row r="25900">
          <cell r="M25900">
            <v>1</v>
          </cell>
          <cell r="N25900">
            <v>249485</v>
          </cell>
        </row>
        <row r="25901">
          <cell r="M25901">
            <v>1</v>
          </cell>
          <cell r="N25901">
            <v>249485</v>
          </cell>
        </row>
        <row r="25902">
          <cell r="M25902">
            <v>1</v>
          </cell>
          <cell r="N25902">
            <v>249485</v>
          </cell>
        </row>
        <row r="25903">
          <cell r="M25903">
            <v>1</v>
          </cell>
          <cell r="N25903">
            <v>249673</v>
          </cell>
        </row>
        <row r="25904">
          <cell r="M25904">
            <v>1</v>
          </cell>
          <cell r="N25904">
            <v>249673</v>
          </cell>
        </row>
        <row r="25905">
          <cell r="M25905">
            <v>1</v>
          </cell>
          <cell r="N25905">
            <v>249674</v>
          </cell>
        </row>
        <row r="25906">
          <cell r="M25906">
            <v>1</v>
          </cell>
          <cell r="N25906">
            <v>249674</v>
          </cell>
        </row>
        <row r="25907">
          <cell r="M25907">
            <v>1</v>
          </cell>
          <cell r="N25907">
            <v>249674</v>
          </cell>
        </row>
        <row r="25908">
          <cell r="M25908">
            <v>1</v>
          </cell>
          <cell r="N25908">
            <v>249674</v>
          </cell>
        </row>
        <row r="25909">
          <cell r="M25909">
            <v>1</v>
          </cell>
          <cell r="N25909">
            <v>249674</v>
          </cell>
        </row>
        <row r="25910">
          <cell r="M25910">
            <v>1</v>
          </cell>
          <cell r="N25910">
            <v>249675</v>
          </cell>
        </row>
        <row r="25911">
          <cell r="M25911">
            <v>1</v>
          </cell>
          <cell r="N25911">
            <v>249675</v>
          </cell>
        </row>
        <row r="25912">
          <cell r="M25912">
            <v>1</v>
          </cell>
          <cell r="N25912" t="str">
            <v>-</v>
          </cell>
        </row>
        <row r="25913">
          <cell r="M25913">
            <v>1</v>
          </cell>
          <cell r="N25913" t="str">
            <v>-</v>
          </cell>
        </row>
        <row r="25914">
          <cell r="M25914">
            <v>1</v>
          </cell>
          <cell r="N25914">
            <v>248283</v>
          </cell>
        </row>
        <row r="25915">
          <cell r="M25915">
            <v>1</v>
          </cell>
          <cell r="N25915">
            <v>248283</v>
          </cell>
        </row>
        <row r="25916">
          <cell r="M25916">
            <v>1</v>
          </cell>
          <cell r="N25916">
            <v>248283</v>
          </cell>
        </row>
        <row r="25917">
          <cell r="M25917">
            <v>1</v>
          </cell>
          <cell r="N25917">
            <v>248283</v>
          </cell>
        </row>
        <row r="25918">
          <cell r="M25918">
            <v>1</v>
          </cell>
          <cell r="N25918">
            <v>248283</v>
          </cell>
        </row>
        <row r="25919">
          <cell r="M25919">
            <v>1</v>
          </cell>
          <cell r="N25919">
            <v>248283</v>
          </cell>
        </row>
        <row r="25920">
          <cell r="M25920">
            <v>1</v>
          </cell>
          <cell r="N25920">
            <v>248283</v>
          </cell>
        </row>
        <row r="25921">
          <cell r="M25921">
            <v>1</v>
          </cell>
          <cell r="N25921">
            <v>248283</v>
          </cell>
        </row>
        <row r="25922">
          <cell r="M25922">
            <v>1</v>
          </cell>
          <cell r="N25922">
            <v>248329</v>
          </cell>
        </row>
        <row r="25923">
          <cell r="M25923">
            <v>1</v>
          </cell>
          <cell r="N25923">
            <v>248797</v>
          </cell>
        </row>
        <row r="25924">
          <cell r="M25924">
            <v>1</v>
          </cell>
          <cell r="N25924">
            <v>248797</v>
          </cell>
        </row>
        <row r="25925">
          <cell r="M25925">
            <v>1</v>
          </cell>
          <cell r="N25925">
            <v>248797</v>
          </cell>
        </row>
        <row r="25926">
          <cell r="M25926">
            <v>1</v>
          </cell>
          <cell r="N25926">
            <v>248797</v>
          </cell>
        </row>
        <row r="25927">
          <cell r="M25927">
            <v>1</v>
          </cell>
          <cell r="N25927">
            <v>248797</v>
          </cell>
        </row>
        <row r="25928">
          <cell r="M25928">
            <v>1</v>
          </cell>
          <cell r="N25928">
            <v>248865</v>
          </cell>
        </row>
        <row r="25929">
          <cell r="M25929">
            <v>1</v>
          </cell>
          <cell r="N25929">
            <v>248865</v>
          </cell>
        </row>
        <row r="25930">
          <cell r="M25930">
            <v>1</v>
          </cell>
          <cell r="N25930">
            <v>248865</v>
          </cell>
        </row>
        <row r="25931">
          <cell r="M25931">
            <v>1</v>
          </cell>
          <cell r="N25931">
            <v>248865</v>
          </cell>
        </row>
        <row r="25932">
          <cell r="M25932">
            <v>1</v>
          </cell>
          <cell r="N25932">
            <v>248919</v>
          </cell>
        </row>
        <row r="25933">
          <cell r="M25933">
            <v>1</v>
          </cell>
          <cell r="N25933">
            <v>249004</v>
          </cell>
        </row>
        <row r="25934">
          <cell r="M25934">
            <v>1</v>
          </cell>
          <cell r="N25934">
            <v>249004</v>
          </cell>
        </row>
        <row r="25935">
          <cell r="M25935">
            <v>1</v>
          </cell>
          <cell r="N25935">
            <v>249004</v>
          </cell>
        </row>
        <row r="25936">
          <cell r="M25936">
            <v>1</v>
          </cell>
          <cell r="N25936">
            <v>249021</v>
          </cell>
        </row>
        <row r="25937">
          <cell r="M25937">
            <v>1</v>
          </cell>
          <cell r="N25937">
            <v>249021</v>
          </cell>
        </row>
        <row r="25938">
          <cell r="M25938">
            <v>1</v>
          </cell>
          <cell r="N25938">
            <v>249021</v>
          </cell>
        </row>
        <row r="25939">
          <cell r="M25939">
            <v>1</v>
          </cell>
          <cell r="N25939">
            <v>249021</v>
          </cell>
        </row>
        <row r="25940">
          <cell r="M25940">
            <v>1</v>
          </cell>
          <cell r="N25940">
            <v>249076</v>
          </cell>
        </row>
        <row r="25941">
          <cell r="M25941">
            <v>1</v>
          </cell>
          <cell r="N25941">
            <v>249076</v>
          </cell>
        </row>
        <row r="25942">
          <cell r="M25942">
            <v>1</v>
          </cell>
          <cell r="N25942">
            <v>249076</v>
          </cell>
        </row>
        <row r="25943">
          <cell r="M25943">
            <v>1</v>
          </cell>
          <cell r="N25943">
            <v>249076</v>
          </cell>
        </row>
        <row r="25944">
          <cell r="M25944">
            <v>1</v>
          </cell>
          <cell r="N25944">
            <v>249076</v>
          </cell>
        </row>
        <row r="25945">
          <cell r="M25945">
            <v>1</v>
          </cell>
          <cell r="N25945">
            <v>249076</v>
          </cell>
        </row>
        <row r="25946">
          <cell r="M25946">
            <v>1</v>
          </cell>
          <cell r="N25946">
            <v>249076</v>
          </cell>
        </row>
        <row r="25947">
          <cell r="M25947">
            <v>1</v>
          </cell>
          <cell r="N25947">
            <v>249488</v>
          </cell>
        </row>
        <row r="25948">
          <cell r="M25948">
            <v>1</v>
          </cell>
          <cell r="N25948">
            <v>249488</v>
          </cell>
        </row>
        <row r="25949">
          <cell r="M25949">
            <v>1</v>
          </cell>
          <cell r="N25949">
            <v>249488</v>
          </cell>
        </row>
        <row r="25950">
          <cell r="M25950">
            <v>1</v>
          </cell>
          <cell r="N25950" t="str">
            <v>-</v>
          </cell>
        </row>
        <row r="25951">
          <cell r="M25951">
            <v>1</v>
          </cell>
          <cell r="N25951">
            <v>248258</v>
          </cell>
        </row>
        <row r="25952">
          <cell r="M25952">
            <v>1</v>
          </cell>
          <cell r="N25952">
            <v>248258</v>
          </cell>
        </row>
        <row r="25953">
          <cell r="M25953">
            <v>1</v>
          </cell>
          <cell r="N25953">
            <v>248258</v>
          </cell>
        </row>
        <row r="25954">
          <cell r="M25954">
            <v>1</v>
          </cell>
          <cell r="N25954">
            <v>248291</v>
          </cell>
        </row>
        <row r="25955">
          <cell r="M25955">
            <v>1</v>
          </cell>
          <cell r="N25955">
            <v>248291</v>
          </cell>
        </row>
        <row r="25956">
          <cell r="M25956">
            <v>1</v>
          </cell>
          <cell r="N25956">
            <v>248291</v>
          </cell>
        </row>
        <row r="25957">
          <cell r="M25957">
            <v>1</v>
          </cell>
          <cell r="N25957">
            <v>248291</v>
          </cell>
        </row>
        <row r="25958">
          <cell r="M25958">
            <v>1</v>
          </cell>
          <cell r="N25958">
            <v>248502</v>
          </cell>
        </row>
        <row r="25959">
          <cell r="M25959">
            <v>1</v>
          </cell>
          <cell r="N25959">
            <v>248806</v>
          </cell>
        </row>
        <row r="25960">
          <cell r="M25960">
            <v>1</v>
          </cell>
          <cell r="N25960">
            <v>248806</v>
          </cell>
        </row>
        <row r="25961">
          <cell r="M25961">
            <v>1</v>
          </cell>
          <cell r="N25961">
            <v>248806</v>
          </cell>
        </row>
        <row r="25962">
          <cell r="M25962">
            <v>1</v>
          </cell>
          <cell r="N25962">
            <v>248806</v>
          </cell>
        </row>
        <row r="25963">
          <cell r="M25963">
            <v>1</v>
          </cell>
          <cell r="N25963">
            <v>248806</v>
          </cell>
        </row>
        <row r="25964">
          <cell r="M25964">
            <v>1</v>
          </cell>
          <cell r="N25964">
            <v>248806</v>
          </cell>
        </row>
        <row r="25965">
          <cell r="M25965">
            <v>1</v>
          </cell>
          <cell r="N25965">
            <v>248874</v>
          </cell>
        </row>
        <row r="25966">
          <cell r="M25966">
            <v>1</v>
          </cell>
          <cell r="N25966">
            <v>248874</v>
          </cell>
        </row>
        <row r="25967">
          <cell r="M25967">
            <v>1</v>
          </cell>
          <cell r="N25967">
            <v>249030</v>
          </cell>
        </row>
        <row r="25968">
          <cell r="M25968">
            <v>1</v>
          </cell>
          <cell r="N25968">
            <v>249030</v>
          </cell>
        </row>
        <row r="25969">
          <cell r="M25969">
            <v>1</v>
          </cell>
          <cell r="N25969">
            <v>249030</v>
          </cell>
        </row>
        <row r="25970">
          <cell r="M25970">
            <v>1</v>
          </cell>
          <cell r="N25970">
            <v>249084</v>
          </cell>
        </row>
        <row r="25971">
          <cell r="M25971">
            <v>1</v>
          </cell>
          <cell r="N25971">
            <v>249084</v>
          </cell>
        </row>
        <row r="25972">
          <cell r="M25972">
            <v>1</v>
          </cell>
          <cell r="N25972">
            <v>249084</v>
          </cell>
        </row>
        <row r="25973">
          <cell r="M25973">
            <v>1</v>
          </cell>
          <cell r="N25973">
            <v>249084</v>
          </cell>
        </row>
        <row r="25974">
          <cell r="M25974">
            <v>1</v>
          </cell>
          <cell r="N25974">
            <v>249084</v>
          </cell>
        </row>
        <row r="25975">
          <cell r="M25975">
            <v>1</v>
          </cell>
          <cell r="N25975">
            <v>249084</v>
          </cell>
        </row>
        <row r="25976">
          <cell r="M25976">
            <v>1</v>
          </cell>
          <cell r="N25976">
            <v>249501</v>
          </cell>
        </row>
        <row r="25977">
          <cell r="M25977">
            <v>1</v>
          </cell>
          <cell r="N25977">
            <v>249501</v>
          </cell>
        </row>
        <row r="25978">
          <cell r="M25978">
            <v>1</v>
          </cell>
          <cell r="N25978">
            <v>249501</v>
          </cell>
        </row>
        <row r="25979">
          <cell r="M25979">
            <v>1</v>
          </cell>
          <cell r="N25979" t="str">
            <v>-</v>
          </cell>
        </row>
        <row r="25980">
          <cell r="M25980">
            <v>1</v>
          </cell>
          <cell r="N25980" t="str">
            <v>-</v>
          </cell>
        </row>
        <row r="25981">
          <cell r="M25981">
            <v>2</v>
          </cell>
          <cell r="N25981" t="str">
            <v>-</v>
          </cell>
        </row>
        <row r="25982">
          <cell r="M25982">
            <v>1</v>
          </cell>
          <cell r="N25982">
            <v>248292</v>
          </cell>
        </row>
        <row r="25983">
          <cell r="M25983">
            <v>2</v>
          </cell>
          <cell r="N25983">
            <v>248415</v>
          </cell>
        </row>
        <row r="25984">
          <cell r="M25984">
            <v>2</v>
          </cell>
          <cell r="N25984">
            <v>248416</v>
          </cell>
        </row>
        <row r="25985">
          <cell r="M25985">
            <v>1</v>
          </cell>
          <cell r="N25985">
            <v>248807</v>
          </cell>
        </row>
        <row r="25986">
          <cell r="M25986">
            <v>1</v>
          </cell>
          <cell r="N25986">
            <v>248807</v>
          </cell>
        </row>
        <row r="25987">
          <cell r="M25987">
            <v>1</v>
          </cell>
          <cell r="N25987">
            <v>248807</v>
          </cell>
        </row>
        <row r="25988">
          <cell r="M25988">
            <v>1</v>
          </cell>
          <cell r="N25988">
            <v>248807</v>
          </cell>
        </row>
        <row r="25989">
          <cell r="M25989">
            <v>1</v>
          </cell>
          <cell r="N25989">
            <v>248807</v>
          </cell>
        </row>
        <row r="25990">
          <cell r="M25990">
            <v>1</v>
          </cell>
          <cell r="N25990">
            <v>249031</v>
          </cell>
        </row>
        <row r="25991">
          <cell r="M25991">
            <v>1</v>
          </cell>
          <cell r="N25991">
            <v>249031</v>
          </cell>
        </row>
        <row r="25992">
          <cell r="M25992">
            <v>1</v>
          </cell>
          <cell r="N25992">
            <v>249085</v>
          </cell>
        </row>
        <row r="25993">
          <cell r="M25993">
            <v>1</v>
          </cell>
          <cell r="N25993">
            <v>249085</v>
          </cell>
        </row>
        <row r="25994">
          <cell r="M25994">
            <v>1</v>
          </cell>
          <cell r="N25994">
            <v>249502</v>
          </cell>
        </row>
        <row r="25995">
          <cell r="M25995">
            <v>1</v>
          </cell>
          <cell r="N25995">
            <v>249502</v>
          </cell>
        </row>
        <row r="25996">
          <cell r="M25996">
            <v>1</v>
          </cell>
          <cell r="N25996">
            <v>249502</v>
          </cell>
        </row>
        <row r="25997">
          <cell r="M25997">
            <v>1</v>
          </cell>
          <cell r="N25997" t="str">
            <v>-</v>
          </cell>
        </row>
        <row r="25998">
          <cell r="M25998">
            <v>1</v>
          </cell>
          <cell r="N25998" t="str">
            <v>-</v>
          </cell>
        </row>
        <row r="25999">
          <cell r="M25999">
            <v>1</v>
          </cell>
          <cell r="N25999" t="str">
            <v>-</v>
          </cell>
        </row>
        <row r="26000">
          <cell r="M26000">
            <v>1</v>
          </cell>
          <cell r="N26000">
            <v>248296</v>
          </cell>
        </row>
        <row r="26001">
          <cell r="M26001">
            <v>1</v>
          </cell>
          <cell r="N26001">
            <v>248296</v>
          </cell>
        </row>
        <row r="26002">
          <cell r="M26002">
            <v>1</v>
          </cell>
          <cell r="N26002">
            <v>248811</v>
          </cell>
        </row>
        <row r="26003">
          <cell r="M26003">
            <v>1</v>
          </cell>
          <cell r="N26003">
            <v>249035</v>
          </cell>
        </row>
        <row r="26004">
          <cell r="M26004">
            <v>1</v>
          </cell>
          <cell r="N26004">
            <v>249035</v>
          </cell>
        </row>
        <row r="26005">
          <cell r="M26005">
            <v>1</v>
          </cell>
          <cell r="N26005">
            <v>249124</v>
          </cell>
        </row>
        <row r="26006">
          <cell r="M26006">
            <v>1</v>
          </cell>
          <cell r="N26006">
            <v>249506</v>
          </cell>
        </row>
        <row r="26007">
          <cell r="M26007">
            <v>1</v>
          </cell>
          <cell r="N26007">
            <v>248270</v>
          </cell>
        </row>
        <row r="26008">
          <cell r="M26008">
            <v>1</v>
          </cell>
          <cell r="N26008">
            <v>248270</v>
          </cell>
        </row>
        <row r="26009">
          <cell r="M26009">
            <v>1</v>
          </cell>
          <cell r="N26009">
            <v>248270</v>
          </cell>
        </row>
        <row r="26010">
          <cell r="M26010">
            <v>1</v>
          </cell>
          <cell r="N26010">
            <v>248270</v>
          </cell>
        </row>
        <row r="26011">
          <cell r="M26011">
            <v>1</v>
          </cell>
          <cell r="N26011">
            <v>248347</v>
          </cell>
        </row>
        <row r="26012">
          <cell r="M26012">
            <v>1</v>
          </cell>
          <cell r="N26012">
            <v>248347</v>
          </cell>
        </row>
        <row r="26013">
          <cell r="M26013">
            <v>1</v>
          </cell>
          <cell r="N26013">
            <v>248347</v>
          </cell>
        </row>
        <row r="26014">
          <cell r="M26014">
            <v>1</v>
          </cell>
          <cell r="N26014">
            <v>248347</v>
          </cell>
        </row>
        <row r="26015">
          <cell r="M26015">
            <v>1</v>
          </cell>
          <cell r="N26015">
            <v>248421</v>
          </cell>
        </row>
        <row r="26016">
          <cell r="M26016">
            <v>2</v>
          </cell>
          <cell r="N26016">
            <v>248516</v>
          </cell>
        </row>
        <row r="26017">
          <cell r="M26017">
            <v>1</v>
          </cell>
          <cell r="N26017">
            <v>248829</v>
          </cell>
        </row>
        <row r="26018">
          <cell r="M26018">
            <v>1</v>
          </cell>
          <cell r="N26018">
            <v>248829</v>
          </cell>
        </row>
        <row r="26019">
          <cell r="M26019">
            <v>1</v>
          </cell>
          <cell r="N26019">
            <v>248829</v>
          </cell>
        </row>
        <row r="26020">
          <cell r="M26020">
            <v>1</v>
          </cell>
          <cell r="N26020">
            <v>248829</v>
          </cell>
        </row>
        <row r="26021">
          <cell r="M26021">
            <v>1</v>
          </cell>
          <cell r="N26021">
            <v>248829</v>
          </cell>
        </row>
        <row r="26022">
          <cell r="M26022">
            <v>1</v>
          </cell>
          <cell r="N26022">
            <v>248893</v>
          </cell>
        </row>
        <row r="26023">
          <cell r="M26023">
            <v>1</v>
          </cell>
          <cell r="N26023">
            <v>249104</v>
          </cell>
        </row>
        <row r="26024">
          <cell r="M26024">
            <v>1</v>
          </cell>
          <cell r="N26024">
            <v>249104</v>
          </cell>
        </row>
        <row r="26025">
          <cell r="M26025">
            <v>1</v>
          </cell>
          <cell r="N26025">
            <v>249104</v>
          </cell>
        </row>
        <row r="26026">
          <cell r="M26026">
            <v>1</v>
          </cell>
          <cell r="N26026">
            <v>249518</v>
          </cell>
        </row>
        <row r="26027">
          <cell r="M26027">
            <v>1</v>
          </cell>
          <cell r="N26027">
            <v>249518</v>
          </cell>
        </row>
        <row r="26028">
          <cell r="M26028">
            <v>1</v>
          </cell>
          <cell r="N26028">
            <v>249518</v>
          </cell>
        </row>
        <row r="26029">
          <cell r="M26029">
            <v>1</v>
          </cell>
          <cell r="N26029">
            <v>249518</v>
          </cell>
        </row>
        <row r="26030">
          <cell r="M26030">
            <v>1</v>
          </cell>
          <cell r="N26030">
            <v>249518</v>
          </cell>
        </row>
        <row r="26031">
          <cell r="M26031">
            <v>1</v>
          </cell>
          <cell r="N26031">
            <v>249518</v>
          </cell>
        </row>
        <row r="26032">
          <cell r="M26032">
            <v>1</v>
          </cell>
          <cell r="N26032">
            <v>249518</v>
          </cell>
        </row>
        <row r="26033">
          <cell r="M26033">
            <v>1</v>
          </cell>
          <cell r="N26033">
            <v>249518</v>
          </cell>
        </row>
        <row r="26034">
          <cell r="M26034">
            <v>1</v>
          </cell>
          <cell r="N26034">
            <v>249518</v>
          </cell>
        </row>
        <row r="26035">
          <cell r="M26035">
            <v>1</v>
          </cell>
          <cell r="N26035" t="str">
            <v>-</v>
          </cell>
        </row>
        <row r="26036">
          <cell r="M26036">
            <v>1</v>
          </cell>
          <cell r="N26036" t="str">
            <v>-</v>
          </cell>
        </row>
        <row r="26037">
          <cell r="M26037">
            <v>1</v>
          </cell>
          <cell r="N26037" t="str">
            <v>-</v>
          </cell>
        </row>
        <row r="26038">
          <cell r="M26038">
            <v>1</v>
          </cell>
          <cell r="N26038">
            <v>248284</v>
          </cell>
        </row>
        <row r="26039">
          <cell r="M26039">
            <v>1</v>
          </cell>
          <cell r="N26039">
            <v>248284</v>
          </cell>
        </row>
        <row r="26040">
          <cell r="M26040">
            <v>1</v>
          </cell>
          <cell r="N26040">
            <v>248284</v>
          </cell>
        </row>
        <row r="26041">
          <cell r="M26041">
            <v>1</v>
          </cell>
          <cell r="N26041">
            <v>248385</v>
          </cell>
        </row>
        <row r="26042">
          <cell r="M26042">
            <v>1</v>
          </cell>
          <cell r="N26042">
            <v>248385</v>
          </cell>
        </row>
        <row r="26043">
          <cell r="M26043">
            <v>1</v>
          </cell>
          <cell r="N26043">
            <v>248843</v>
          </cell>
        </row>
        <row r="26044">
          <cell r="M26044">
            <v>1</v>
          </cell>
          <cell r="N26044">
            <v>248843</v>
          </cell>
        </row>
        <row r="26045">
          <cell r="M26045">
            <v>1</v>
          </cell>
          <cell r="N26045">
            <v>248843</v>
          </cell>
        </row>
        <row r="26046">
          <cell r="M26046">
            <v>1</v>
          </cell>
          <cell r="N26046">
            <v>248843</v>
          </cell>
        </row>
        <row r="26047">
          <cell r="M26047">
            <v>1</v>
          </cell>
          <cell r="N26047">
            <v>248843</v>
          </cell>
        </row>
        <row r="26048">
          <cell r="M26048">
            <v>1</v>
          </cell>
          <cell r="N26048">
            <v>248843</v>
          </cell>
        </row>
        <row r="26049">
          <cell r="M26049">
            <v>1</v>
          </cell>
          <cell r="N26049">
            <v>248843</v>
          </cell>
        </row>
        <row r="26050">
          <cell r="M26050">
            <v>1</v>
          </cell>
          <cell r="N26050">
            <v>248843</v>
          </cell>
        </row>
        <row r="26051">
          <cell r="M26051">
            <v>1</v>
          </cell>
          <cell r="N26051">
            <v>248907</v>
          </cell>
        </row>
        <row r="26052">
          <cell r="M26052">
            <v>1</v>
          </cell>
          <cell r="N26052">
            <v>248907</v>
          </cell>
        </row>
        <row r="26053">
          <cell r="M26053">
            <v>1</v>
          </cell>
          <cell r="N26053">
            <v>248907</v>
          </cell>
        </row>
        <row r="26054">
          <cell r="M26054">
            <v>1</v>
          </cell>
          <cell r="N26054">
            <v>248995</v>
          </cell>
        </row>
        <row r="26055">
          <cell r="M26055">
            <v>1</v>
          </cell>
          <cell r="N26055">
            <v>249066</v>
          </cell>
        </row>
        <row r="26056">
          <cell r="M26056">
            <v>1</v>
          </cell>
          <cell r="N26056">
            <v>249118</v>
          </cell>
        </row>
        <row r="26057">
          <cell r="M26057">
            <v>1</v>
          </cell>
          <cell r="N26057">
            <v>249531</v>
          </cell>
        </row>
        <row r="26058">
          <cell r="M26058">
            <v>1</v>
          </cell>
          <cell r="N26058">
            <v>249531</v>
          </cell>
        </row>
        <row r="26059">
          <cell r="M26059">
            <v>1</v>
          </cell>
          <cell r="N26059">
            <v>249531</v>
          </cell>
        </row>
        <row r="26060">
          <cell r="M26060">
            <v>1</v>
          </cell>
          <cell r="N26060">
            <v>249531</v>
          </cell>
        </row>
        <row r="26061">
          <cell r="M26061">
            <v>1</v>
          </cell>
          <cell r="N26061">
            <v>249531</v>
          </cell>
        </row>
        <row r="26062">
          <cell r="M26062">
            <v>1</v>
          </cell>
          <cell r="N26062">
            <v>249531</v>
          </cell>
        </row>
        <row r="26063">
          <cell r="M26063">
            <v>1</v>
          </cell>
          <cell r="N26063">
            <v>249531</v>
          </cell>
        </row>
        <row r="26064">
          <cell r="M26064">
            <v>1</v>
          </cell>
          <cell r="N26064">
            <v>249531</v>
          </cell>
        </row>
        <row r="26065">
          <cell r="M26065">
            <v>1</v>
          </cell>
          <cell r="N26065">
            <v>249531</v>
          </cell>
        </row>
        <row r="26066">
          <cell r="M26066">
            <v>1</v>
          </cell>
          <cell r="N26066">
            <v>249531</v>
          </cell>
        </row>
        <row r="26067">
          <cell r="M26067">
            <v>1</v>
          </cell>
          <cell r="N26067">
            <v>249531</v>
          </cell>
        </row>
        <row r="26068">
          <cell r="M26068">
            <v>1</v>
          </cell>
          <cell r="N26068">
            <v>249531</v>
          </cell>
        </row>
        <row r="26069">
          <cell r="M26069">
            <v>1</v>
          </cell>
          <cell r="N26069">
            <v>249531</v>
          </cell>
        </row>
        <row r="26070">
          <cell r="M26070">
            <v>1</v>
          </cell>
          <cell r="N26070">
            <v>249531</v>
          </cell>
        </row>
        <row r="26071">
          <cell r="M26071">
            <v>1</v>
          </cell>
          <cell r="N26071" t="str">
            <v>-</v>
          </cell>
        </row>
        <row r="26072">
          <cell r="M26072">
            <v>1</v>
          </cell>
          <cell r="N26072">
            <v>248300</v>
          </cell>
        </row>
        <row r="26073">
          <cell r="M26073">
            <v>1</v>
          </cell>
          <cell r="N26073">
            <v>248827</v>
          </cell>
        </row>
        <row r="26074">
          <cell r="M26074">
            <v>1</v>
          </cell>
          <cell r="N26074">
            <v>248827</v>
          </cell>
        </row>
        <row r="26075">
          <cell r="M26075">
            <v>1</v>
          </cell>
          <cell r="N26075">
            <v>248827</v>
          </cell>
        </row>
        <row r="26076">
          <cell r="M26076">
            <v>1</v>
          </cell>
          <cell r="N26076">
            <v>248891</v>
          </cell>
        </row>
        <row r="26077">
          <cell r="M26077">
            <v>1</v>
          </cell>
          <cell r="N26077">
            <v>248891</v>
          </cell>
        </row>
        <row r="26078">
          <cell r="M26078">
            <v>1</v>
          </cell>
          <cell r="N26078">
            <v>248891</v>
          </cell>
        </row>
        <row r="26079">
          <cell r="M26079">
            <v>1</v>
          </cell>
          <cell r="N26079">
            <v>248949</v>
          </cell>
        </row>
        <row r="26080">
          <cell r="M26080">
            <v>1</v>
          </cell>
          <cell r="N26080">
            <v>249102</v>
          </cell>
        </row>
        <row r="26081">
          <cell r="M26081">
            <v>1</v>
          </cell>
          <cell r="N26081">
            <v>249102</v>
          </cell>
        </row>
        <row r="26082">
          <cell r="M26082">
            <v>1</v>
          </cell>
          <cell r="N26082">
            <v>249102</v>
          </cell>
        </row>
        <row r="26083">
          <cell r="M26083">
            <v>1</v>
          </cell>
          <cell r="N26083">
            <v>249102</v>
          </cell>
        </row>
        <row r="26084">
          <cell r="M26084">
            <v>1</v>
          </cell>
          <cell r="N26084">
            <v>249516</v>
          </cell>
        </row>
        <row r="26085">
          <cell r="M26085">
            <v>1</v>
          </cell>
          <cell r="N26085">
            <v>249516</v>
          </cell>
        </row>
        <row r="26086">
          <cell r="M26086">
            <v>1</v>
          </cell>
          <cell r="N26086">
            <v>249516</v>
          </cell>
        </row>
        <row r="26087">
          <cell r="M26087">
            <v>1</v>
          </cell>
          <cell r="N26087" t="str">
            <v>-</v>
          </cell>
        </row>
        <row r="26088">
          <cell r="M26088">
            <v>1</v>
          </cell>
          <cell r="N26088">
            <v>248269</v>
          </cell>
        </row>
        <row r="26089">
          <cell r="M26089">
            <v>1</v>
          </cell>
          <cell r="N26089">
            <v>248269</v>
          </cell>
        </row>
        <row r="26090">
          <cell r="M26090">
            <v>1</v>
          </cell>
          <cell r="N26090">
            <v>248269</v>
          </cell>
        </row>
        <row r="26091">
          <cell r="M26091">
            <v>1</v>
          </cell>
          <cell r="N26091">
            <v>248301</v>
          </cell>
        </row>
        <row r="26092">
          <cell r="M26092">
            <v>1</v>
          </cell>
          <cell r="N26092">
            <v>248301</v>
          </cell>
        </row>
        <row r="26093">
          <cell r="M26093">
            <v>1</v>
          </cell>
          <cell r="N26093">
            <v>248368</v>
          </cell>
        </row>
        <row r="26094">
          <cell r="M26094">
            <v>1</v>
          </cell>
          <cell r="N26094">
            <v>248368</v>
          </cell>
        </row>
        <row r="26095">
          <cell r="M26095">
            <v>1</v>
          </cell>
          <cell r="N26095">
            <v>248368</v>
          </cell>
        </row>
        <row r="26096">
          <cell r="M26096">
            <v>1</v>
          </cell>
          <cell r="N26096">
            <v>248368</v>
          </cell>
        </row>
        <row r="26097">
          <cell r="M26097">
            <v>1</v>
          </cell>
          <cell r="N26097">
            <v>248368</v>
          </cell>
        </row>
        <row r="26098">
          <cell r="M26098">
            <v>1</v>
          </cell>
          <cell r="N26098">
            <v>248507</v>
          </cell>
        </row>
        <row r="26099">
          <cell r="M26099">
            <v>1</v>
          </cell>
          <cell r="N26099">
            <v>248507</v>
          </cell>
        </row>
        <row r="26100">
          <cell r="M26100">
            <v>1</v>
          </cell>
          <cell r="N26100">
            <v>248507</v>
          </cell>
        </row>
        <row r="26101">
          <cell r="M26101">
            <v>1</v>
          </cell>
          <cell r="N26101">
            <v>248507</v>
          </cell>
        </row>
        <row r="26102">
          <cell r="M26102">
            <v>1</v>
          </cell>
          <cell r="N26102">
            <v>248828</v>
          </cell>
        </row>
        <row r="26103">
          <cell r="M26103">
            <v>1</v>
          </cell>
          <cell r="N26103">
            <v>248828</v>
          </cell>
        </row>
        <row r="26104">
          <cell r="M26104">
            <v>1</v>
          </cell>
          <cell r="N26104">
            <v>248828</v>
          </cell>
        </row>
        <row r="26105">
          <cell r="M26105">
            <v>1</v>
          </cell>
          <cell r="N26105">
            <v>248828</v>
          </cell>
        </row>
        <row r="26106">
          <cell r="M26106">
            <v>1</v>
          </cell>
          <cell r="N26106">
            <v>248892</v>
          </cell>
        </row>
        <row r="26107">
          <cell r="M26107">
            <v>1</v>
          </cell>
          <cell r="N26107">
            <v>248892</v>
          </cell>
        </row>
        <row r="26108">
          <cell r="M26108">
            <v>1</v>
          </cell>
          <cell r="N26108">
            <v>248950</v>
          </cell>
        </row>
        <row r="26109">
          <cell r="M26109">
            <v>1</v>
          </cell>
          <cell r="N26109">
            <v>249051</v>
          </cell>
        </row>
        <row r="26110">
          <cell r="M26110">
            <v>1</v>
          </cell>
          <cell r="N26110">
            <v>249051</v>
          </cell>
        </row>
        <row r="26111">
          <cell r="M26111">
            <v>1</v>
          </cell>
          <cell r="N26111">
            <v>249051</v>
          </cell>
        </row>
        <row r="26112">
          <cell r="M26112">
            <v>1</v>
          </cell>
          <cell r="N26112">
            <v>249051</v>
          </cell>
        </row>
        <row r="26113">
          <cell r="M26113">
            <v>1</v>
          </cell>
          <cell r="N26113">
            <v>249051</v>
          </cell>
        </row>
        <row r="26114">
          <cell r="M26114">
            <v>1</v>
          </cell>
          <cell r="N26114">
            <v>249051</v>
          </cell>
        </row>
        <row r="26115">
          <cell r="M26115">
            <v>1</v>
          </cell>
          <cell r="N26115">
            <v>249051</v>
          </cell>
        </row>
        <row r="26116">
          <cell r="M26116">
            <v>1</v>
          </cell>
          <cell r="N26116">
            <v>249103</v>
          </cell>
        </row>
        <row r="26117">
          <cell r="M26117">
            <v>1</v>
          </cell>
          <cell r="N26117">
            <v>249103</v>
          </cell>
        </row>
        <row r="26118">
          <cell r="M26118">
            <v>1</v>
          </cell>
          <cell r="N26118">
            <v>249103</v>
          </cell>
        </row>
        <row r="26119">
          <cell r="M26119">
            <v>1</v>
          </cell>
          <cell r="N26119">
            <v>249103</v>
          </cell>
        </row>
        <row r="26120">
          <cell r="M26120">
            <v>1</v>
          </cell>
          <cell r="N26120">
            <v>249103</v>
          </cell>
        </row>
        <row r="26121">
          <cell r="M26121">
            <v>1</v>
          </cell>
          <cell r="N26121">
            <v>249103</v>
          </cell>
        </row>
        <row r="26122">
          <cell r="M26122">
            <v>1</v>
          </cell>
          <cell r="N26122">
            <v>249103</v>
          </cell>
        </row>
        <row r="26123">
          <cell r="M26123">
            <v>1</v>
          </cell>
          <cell r="N26123">
            <v>249517</v>
          </cell>
        </row>
        <row r="26124">
          <cell r="M26124">
            <v>1</v>
          </cell>
          <cell r="N26124">
            <v>249517</v>
          </cell>
        </row>
        <row r="26125">
          <cell r="M26125">
            <v>1</v>
          </cell>
          <cell r="N26125">
            <v>249517</v>
          </cell>
        </row>
        <row r="26126">
          <cell r="M26126">
            <v>1</v>
          </cell>
          <cell r="N26126">
            <v>249517</v>
          </cell>
        </row>
        <row r="26127">
          <cell r="M26127">
            <v>1</v>
          </cell>
          <cell r="N26127">
            <v>249517</v>
          </cell>
        </row>
        <row r="26128">
          <cell r="M26128">
            <v>1</v>
          </cell>
          <cell r="N26128" t="str">
            <v>-</v>
          </cell>
        </row>
        <row r="26129">
          <cell r="M26129">
            <v>1</v>
          </cell>
          <cell r="N26129">
            <v>248337</v>
          </cell>
        </row>
        <row r="26130">
          <cell r="M26130">
            <v>1</v>
          </cell>
          <cell r="N26130">
            <v>248374</v>
          </cell>
        </row>
        <row r="26131">
          <cell r="M26131">
            <v>1</v>
          </cell>
          <cell r="N26131">
            <v>248378</v>
          </cell>
        </row>
        <row r="26132">
          <cell r="M26132">
            <v>1</v>
          </cell>
          <cell r="N26132">
            <v>248378</v>
          </cell>
        </row>
        <row r="26133">
          <cell r="M26133">
            <v>1</v>
          </cell>
          <cell r="N26133">
            <v>248378</v>
          </cell>
        </row>
        <row r="26134">
          <cell r="M26134">
            <v>1</v>
          </cell>
          <cell r="N26134">
            <v>248840</v>
          </cell>
        </row>
        <row r="26135">
          <cell r="M26135">
            <v>1</v>
          </cell>
          <cell r="N26135">
            <v>248840</v>
          </cell>
        </row>
        <row r="26136">
          <cell r="M26136">
            <v>1</v>
          </cell>
          <cell r="N26136">
            <v>248840</v>
          </cell>
        </row>
        <row r="26137">
          <cell r="M26137">
            <v>1</v>
          </cell>
          <cell r="N26137">
            <v>248840</v>
          </cell>
        </row>
        <row r="26138">
          <cell r="M26138">
            <v>1</v>
          </cell>
          <cell r="N26138">
            <v>248840</v>
          </cell>
        </row>
        <row r="26139">
          <cell r="M26139">
            <v>1</v>
          </cell>
          <cell r="N26139">
            <v>248840</v>
          </cell>
        </row>
        <row r="26140">
          <cell r="M26140">
            <v>1</v>
          </cell>
          <cell r="N26140">
            <v>248840</v>
          </cell>
        </row>
        <row r="26141">
          <cell r="M26141">
            <v>1</v>
          </cell>
          <cell r="N26141">
            <v>248840</v>
          </cell>
        </row>
        <row r="26142">
          <cell r="M26142">
            <v>1</v>
          </cell>
          <cell r="N26142">
            <v>248962</v>
          </cell>
        </row>
        <row r="26143">
          <cell r="M26143">
            <v>1</v>
          </cell>
          <cell r="N26143">
            <v>249063</v>
          </cell>
        </row>
        <row r="26144">
          <cell r="M26144">
            <v>1</v>
          </cell>
          <cell r="N26144">
            <v>249063</v>
          </cell>
        </row>
        <row r="26145">
          <cell r="M26145">
            <v>1</v>
          </cell>
          <cell r="N26145">
            <v>249063</v>
          </cell>
        </row>
        <row r="26146">
          <cell r="M26146">
            <v>1</v>
          </cell>
          <cell r="N26146">
            <v>249115</v>
          </cell>
        </row>
        <row r="26147">
          <cell r="M26147">
            <v>1</v>
          </cell>
          <cell r="N26147">
            <v>249115</v>
          </cell>
        </row>
        <row r="26148">
          <cell r="M26148">
            <v>1</v>
          </cell>
          <cell r="N26148">
            <v>249115</v>
          </cell>
        </row>
        <row r="26149">
          <cell r="M26149">
            <v>1</v>
          </cell>
          <cell r="N26149">
            <v>249115</v>
          </cell>
        </row>
        <row r="26150">
          <cell r="M26150">
            <v>1</v>
          </cell>
          <cell r="N26150">
            <v>249115</v>
          </cell>
        </row>
        <row r="26151">
          <cell r="M26151">
            <v>1</v>
          </cell>
          <cell r="N26151">
            <v>249528</v>
          </cell>
        </row>
        <row r="26152">
          <cell r="M26152">
            <v>1</v>
          </cell>
          <cell r="N26152">
            <v>249528</v>
          </cell>
        </row>
        <row r="26153">
          <cell r="M26153">
            <v>1</v>
          </cell>
          <cell r="N26153">
            <v>249528</v>
          </cell>
        </row>
        <row r="26154">
          <cell r="M26154">
            <v>1</v>
          </cell>
          <cell r="N26154">
            <v>249528</v>
          </cell>
        </row>
        <row r="26155">
          <cell r="M26155">
            <v>1</v>
          </cell>
          <cell r="N26155">
            <v>249528</v>
          </cell>
        </row>
        <row r="26156">
          <cell r="M26156">
            <v>1</v>
          </cell>
          <cell r="N26156" t="str">
            <v>-</v>
          </cell>
        </row>
        <row r="26157">
          <cell r="M26157">
            <v>1</v>
          </cell>
          <cell r="N26157">
            <v>248259</v>
          </cell>
        </row>
        <row r="26158">
          <cell r="M26158">
            <v>1</v>
          </cell>
          <cell r="N26158">
            <v>248259</v>
          </cell>
        </row>
        <row r="26159">
          <cell r="M26159">
            <v>1</v>
          </cell>
          <cell r="N26159">
            <v>248259</v>
          </cell>
        </row>
        <row r="26160">
          <cell r="M26160">
            <v>1</v>
          </cell>
          <cell r="N26160">
            <v>248259</v>
          </cell>
        </row>
        <row r="26161">
          <cell r="M26161">
            <v>1</v>
          </cell>
          <cell r="N26161">
            <v>248275</v>
          </cell>
        </row>
        <row r="26162">
          <cell r="M26162">
            <v>1</v>
          </cell>
          <cell r="N26162">
            <v>248275</v>
          </cell>
        </row>
        <row r="26163">
          <cell r="M26163">
            <v>1</v>
          </cell>
          <cell r="N26163">
            <v>248371</v>
          </cell>
        </row>
        <row r="26164">
          <cell r="M26164">
            <v>1</v>
          </cell>
          <cell r="N26164">
            <v>248371</v>
          </cell>
        </row>
        <row r="26165">
          <cell r="M26165">
            <v>1</v>
          </cell>
          <cell r="N26165">
            <v>248371</v>
          </cell>
        </row>
        <row r="26166">
          <cell r="M26166">
            <v>1</v>
          </cell>
          <cell r="N26166">
            <v>248371</v>
          </cell>
        </row>
        <row r="26167">
          <cell r="M26167">
            <v>1</v>
          </cell>
          <cell r="N26167">
            <v>248371</v>
          </cell>
        </row>
        <row r="26168">
          <cell r="M26168">
            <v>1</v>
          </cell>
          <cell r="N26168">
            <v>248371</v>
          </cell>
        </row>
        <row r="26169">
          <cell r="M26169">
            <v>1</v>
          </cell>
          <cell r="N26169">
            <v>248371</v>
          </cell>
        </row>
        <row r="26170">
          <cell r="M26170">
            <v>1</v>
          </cell>
          <cell r="N26170">
            <v>248371</v>
          </cell>
        </row>
        <row r="26171">
          <cell r="M26171">
            <v>1</v>
          </cell>
          <cell r="N26171">
            <v>248409</v>
          </cell>
        </row>
        <row r="26172">
          <cell r="M26172">
            <v>1</v>
          </cell>
          <cell r="N26172">
            <v>248409</v>
          </cell>
        </row>
        <row r="26173">
          <cell r="M26173">
            <v>1</v>
          </cell>
          <cell r="N26173">
            <v>248836</v>
          </cell>
        </row>
        <row r="26174">
          <cell r="M26174">
            <v>1</v>
          </cell>
          <cell r="N26174">
            <v>248836</v>
          </cell>
        </row>
        <row r="26175">
          <cell r="M26175">
            <v>1</v>
          </cell>
          <cell r="N26175">
            <v>248836</v>
          </cell>
        </row>
        <row r="26176">
          <cell r="M26176">
            <v>1</v>
          </cell>
          <cell r="N26176">
            <v>248836</v>
          </cell>
        </row>
        <row r="26177">
          <cell r="M26177">
            <v>1</v>
          </cell>
          <cell r="N26177">
            <v>248900</v>
          </cell>
        </row>
        <row r="26178">
          <cell r="M26178">
            <v>1</v>
          </cell>
          <cell r="N26178">
            <v>248900</v>
          </cell>
        </row>
        <row r="26179">
          <cell r="M26179">
            <v>1</v>
          </cell>
          <cell r="N26179">
            <v>249059</v>
          </cell>
        </row>
        <row r="26180">
          <cell r="M26180">
            <v>1</v>
          </cell>
          <cell r="N26180">
            <v>249059</v>
          </cell>
        </row>
        <row r="26181">
          <cell r="M26181">
            <v>1</v>
          </cell>
          <cell r="N26181">
            <v>249111</v>
          </cell>
        </row>
        <row r="26182">
          <cell r="M26182">
            <v>1</v>
          </cell>
          <cell r="N26182">
            <v>249111</v>
          </cell>
        </row>
        <row r="26183">
          <cell r="M26183">
            <v>1</v>
          </cell>
          <cell r="N26183">
            <v>249111</v>
          </cell>
        </row>
        <row r="26184">
          <cell r="M26184">
            <v>1</v>
          </cell>
          <cell r="N26184">
            <v>249524</v>
          </cell>
        </row>
        <row r="26185">
          <cell r="M26185">
            <v>1</v>
          </cell>
          <cell r="N26185">
            <v>249524</v>
          </cell>
        </row>
        <row r="26186">
          <cell r="M26186">
            <v>1</v>
          </cell>
          <cell r="N26186">
            <v>249524</v>
          </cell>
        </row>
        <row r="26187">
          <cell r="M26187">
            <v>1</v>
          </cell>
          <cell r="N26187">
            <v>249524</v>
          </cell>
        </row>
        <row r="26188">
          <cell r="M26188">
            <v>1</v>
          </cell>
          <cell r="N26188">
            <v>249524</v>
          </cell>
        </row>
        <row r="26189">
          <cell r="M26189">
            <v>1</v>
          </cell>
          <cell r="N26189">
            <v>249524</v>
          </cell>
        </row>
        <row r="26190">
          <cell r="M26190">
            <v>1</v>
          </cell>
          <cell r="N26190" t="str">
            <v>-</v>
          </cell>
        </row>
        <row r="26191">
          <cell r="M26191">
            <v>1</v>
          </cell>
          <cell r="N26191">
            <v>251448</v>
          </cell>
        </row>
        <row r="26192">
          <cell r="M26192">
            <v>1</v>
          </cell>
          <cell r="N26192">
            <v>251448</v>
          </cell>
        </row>
        <row r="26193">
          <cell r="M26193">
            <v>1</v>
          </cell>
          <cell r="N26193">
            <v>251448</v>
          </cell>
        </row>
        <row r="26194">
          <cell r="M26194">
            <v>1</v>
          </cell>
          <cell r="N26194">
            <v>251455</v>
          </cell>
        </row>
        <row r="26195">
          <cell r="M26195">
            <v>1</v>
          </cell>
          <cell r="N26195">
            <v>251455</v>
          </cell>
        </row>
        <row r="26196">
          <cell r="M26196">
            <v>1</v>
          </cell>
          <cell r="N26196">
            <v>251591</v>
          </cell>
        </row>
        <row r="26197">
          <cell r="M26197">
            <v>1</v>
          </cell>
          <cell r="N26197">
            <v>251591</v>
          </cell>
        </row>
        <row r="26198">
          <cell r="M26198">
            <v>1</v>
          </cell>
          <cell r="N26198">
            <v>252020</v>
          </cell>
        </row>
        <row r="26199">
          <cell r="M26199">
            <v>1</v>
          </cell>
          <cell r="N26199">
            <v>252020</v>
          </cell>
        </row>
        <row r="26200">
          <cell r="M26200">
            <v>1</v>
          </cell>
          <cell r="N26200">
            <v>252020</v>
          </cell>
        </row>
        <row r="26201">
          <cell r="M26201">
            <v>1</v>
          </cell>
          <cell r="N26201">
            <v>252020</v>
          </cell>
        </row>
        <row r="26202">
          <cell r="M26202">
            <v>1</v>
          </cell>
          <cell r="N26202">
            <v>252020</v>
          </cell>
        </row>
        <row r="26203">
          <cell r="M26203">
            <v>1</v>
          </cell>
          <cell r="N26203">
            <v>252020</v>
          </cell>
        </row>
        <row r="26204">
          <cell r="M26204">
            <v>1</v>
          </cell>
          <cell r="N26204">
            <v>252020</v>
          </cell>
        </row>
        <row r="26205">
          <cell r="M26205">
            <v>1</v>
          </cell>
          <cell r="N26205">
            <v>252020</v>
          </cell>
        </row>
        <row r="26206">
          <cell r="M26206">
            <v>1</v>
          </cell>
          <cell r="N26206">
            <v>252171</v>
          </cell>
        </row>
        <row r="26207">
          <cell r="M26207">
            <v>1</v>
          </cell>
          <cell r="N26207">
            <v>252171</v>
          </cell>
        </row>
        <row r="26208">
          <cell r="M26208">
            <v>1</v>
          </cell>
          <cell r="N26208">
            <v>252214</v>
          </cell>
        </row>
        <row r="26209">
          <cell r="M26209">
            <v>1</v>
          </cell>
          <cell r="N26209">
            <v>252236</v>
          </cell>
        </row>
        <row r="26210">
          <cell r="M26210">
            <v>1</v>
          </cell>
          <cell r="N26210">
            <v>252236</v>
          </cell>
        </row>
        <row r="26211">
          <cell r="M26211">
            <v>1</v>
          </cell>
          <cell r="N26211">
            <v>252236</v>
          </cell>
        </row>
        <row r="26212">
          <cell r="M26212">
            <v>1</v>
          </cell>
          <cell r="N26212">
            <v>252428</v>
          </cell>
        </row>
        <row r="26213">
          <cell r="M26213">
            <v>1</v>
          </cell>
          <cell r="N26213" t="str">
            <v>-</v>
          </cell>
        </row>
        <row r="26214">
          <cell r="M26214">
            <v>1</v>
          </cell>
          <cell r="N26214" t="str">
            <v>-</v>
          </cell>
        </row>
        <row r="26215">
          <cell r="M26215">
            <v>2</v>
          </cell>
          <cell r="N26215" t="str">
            <v>-</v>
          </cell>
        </row>
        <row r="26216">
          <cell r="M26216">
            <v>2</v>
          </cell>
          <cell r="N26216" t="str">
            <v>-</v>
          </cell>
        </row>
        <row r="26217">
          <cell r="M26217">
            <v>1</v>
          </cell>
          <cell r="N26217">
            <v>251460</v>
          </cell>
        </row>
        <row r="26218">
          <cell r="M26218">
            <v>1</v>
          </cell>
          <cell r="N26218">
            <v>251460</v>
          </cell>
        </row>
        <row r="26219">
          <cell r="M26219">
            <v>1</v>
          </cell>
          <cell r="N26219">
            <v>251460</v>
          </cell>
        </row>
        <row r="26220">
          <cell r="M26220">
            <v>1</v>
          </cell>
          <cell r="N26220">
            <v>251460</v>
          </cell>
        </row>
        <row r="26221">
          <cell r="M26221">
            <v>1</v>
          </cell>
          <cell r="N26221">
            <v>251460</v>
          </cell>
        </row>
        <row r="26222">
          <cell r="M26222">
            <v>1</v>
          </cell>
          <cell r="N26222">
            <v>251836</v>
          </cell>
        </row>
        <row r="26223">
          <cell r="M26223">
            <v>1</v>
          </cell>
          <cell r="N26223">
            <v>251927</v>
          </cell>
        </row>
        <row r="26224">
          <cell r="M26224">
            <v>1</v>
          </cell>
          <cell r="N26224">
            <v>251927</v>
          </cell>
        </row>
        <row r="26225">
          <cell r="M26225">
            <v>1</v>
          </cell>
          <cell r="N26225">
            <v>252023</v>
          </cell>
        </row>
        <row r="26226">
          <cell r="M26226">
            <v>1</v>
          </cell>
          <cell r="N26226">
            <v>252023</v>
          </cell>
        </row>
        <row r="26227">
          <cell r="M26227">
            <v>1</v>
          </cell>
          <cell r="N26227">
            <v>252023</v>
          </cell>
        </row>
        <row r="26228">
          <cell r="M26228">
            <v>1</v>
          </cell>
          <cell r="N26228">
            <v>252023</v>
          </cell>
        </row>
        <row r="26229">
          <cell r="M26229">
            <v>1</v>
          </cell>
          <cell r="N26229">
            <v>252179</v>
          </cell>
        </row>
        <row r="26230">
          <cell r="M26230">
            <v>1</v>
          </cell>
          <cell r="N26230">
            <v>252182</v>
          </cell>
        </row>
        <row r="26231">
          <cell r="M26231">
            <v>1</v>
          </cell>
          <cell r="N26231">
            <v>252182</v>
          </cell>
        </row>
        <row r="26232">
          <cell r="M26232">
            <v>1</v>
          </cell>
          <cell r="N26232">
            <v>252190</v>
          </cell>
        </row>
        <row r="26233">
          <cell r="M26233">
            <v>1</v>
          </cell>
          <cell r="N26233">
            <v>252190</v>
          </cell>
        </row>
        <row r="26234">
          <cell r="M26234">
            <v>1</v>
          </cell>
          <cell r="N26234">
            <v>252238</v>
          </cell>
        </row>
        <row r="26235">
          <cell r="M26235">
            <v>1</v>
          </cell>
          <cell r="N26235">
            <v>252238</v>
          </cell>
        </row>
        <row r="26236">
          <cell r="M26236">
            <v>1</v>
          </cell>
          <cell r="N26236">
            <v>252238</v>
          </cell>
        </row>
        <row r="26237">
          <cell r="M26237">
            <v>1</v>
          </cell>
          <cell r="N26237">
            <v>252293</v>
          </cell>
        </row>
        <row r="26238">
          <cell r="M26238">
            <v>1</v>
          </cell>
          <cell r="N26238">
            <v>252348</v>
          </cell>
        </row>
        <row r="26239">
          <cell r="M26239">
            <v>1</v>
          </cell>
          <cell r="N26239">
            <v>252348</v>
          </cell>
        </row>
        <row r="26240">
          <cell r="M26240">
            <v>1</v>
          </cell>
          <cell r="N26240">
            <v>252348</v>
          </cell>
        </row>
        <row r="26241">
          <cell r="M26241">
            <v>1</v>
          </cell>
          <cell r="N26241">
            <v>252348</v>
          </cell>
        </row>
        <row r="26242">
          <cell r="M26242">
            <v>1</v>
          </cell>
          <cell r="N26242">
            <v>252348</v>
          </cell>
        </row>
        <row r="26243">
          <cell r="M26243">
            <v>1</v>
          </cell>
          <cell r="N26243">
            <v>252348</v>
          </cell>
        </row>
        <row r="26244">
          <cell r="M26244">
            <v>1</v>
          </cell>
          <cell r="N26244">
            <v>252348</v>
          </cell>
        </row>
        <row r="26245">
          <cell r="M26245">
            <v>1</v>
          </cell>
          <cell r="N26245">
            <v>252372</v>
          </cell>
        </row>
        <row r="26246">
          <cell r="M26246">
            <v>1</v>
          </cell>
          <cell r="N26246">
            <v>252429</v>
          </cell>
        </row>
        <row r="26247">
          <cell r="M26247">
            <v>1</v>
          </cell>
          <cell r="N26247" t="str">
            <v>-</v>
          </cell>
        </row>
        <row r="26248">
          <cell r="M26248">
            <v>1</v>
          </cell>
          <cell r="N26248">
            <v>251459</v>
          </cell>
        </row>
        <row r="26249">
          <cell r="M26249">
            <v>1</v>
          </cell>
          <cell r="N26249">
            <v>251459</v>
          </cell>
        </row>
        <row r="26250">
          <cell r="M26250">
            <v>1</v>
          </cell>
          <cell r="N26250">
            <v>251848</v>
          </cell>
        </row>
        <row r="26251">
          <cell r="M26251">
            <v>1</v>
          </cell>
          <cell r="N26251">
            <v>251848</v>
          </cell>
        </row>
        <row r="26252">
          <cell r="M26252">
            <v>1</v>
          </cell>
          <cell r="N26252">
            <v>252010</v>
          </cell>
        </row>
        <row r="26253">
          <cell r="M26253">
            <v>1</v>
          </cell>
          <cell r="N26253">
            <v>252010</v>
          </cell>
        </row>
        <row r="26254">
          <cell r="M26254">
            <v>1</v>
          </cell>
          <cell r="N26254">
            <v>252035</v>
          </cell>
        </row>
        <row r="26255">
          <cell r="M26255">
            <v>1</v>
          </cell>
          <cell r="N26255">
            <v>252035</v>
          </cell>
        </row>
        <row r="26256">
          <cell r="M26256">
            <v>1</v>
          </cell>
          <cell r="N26256">
            <v>252229</v>
          </cell>
        </row>
        <row r="26257">
          <cell r="M26257">
            <v>1</v>
          </cell>
          <cell r="N26257">
            <v>252250</v>
          </cell>
        </row>
        <row r="26258">
          <cell r="M26258">
            <v>1</v>
          </cell>
          <cell r="N26258">
            <v>252250</v>
          </cell>
        </row>
        <row r="26259">
          <cell r="M26259">
            <v>1</v>
          </cell>
          <cell r="N26259">
            <v>252250</v>
          </cell>
        </row>
        <row r="26260">
          <cell r="M26260">
            <v>1</v>
          </cell>
          <cell r="N26260">
            <v>252250</v>
          </cell>
        </row>
        <row r="26261">
          <cell r="M26261">
            <v>1</v>
          </cell>
          <cell r="N26261">
            <v>252250</v>
          </cell>
        </row>
        <row r="26262">
          <cell r="M26262">
            <v>1</v>
          </cell>
          <cell r="N26262">
            <v>252250</v>
          </cell>
        </row>
        <row r="26263">
          <cell r="M26263">
            <v>1</v>
          </cell>
          <cell r="N26263">
            <v>252250</v>
          </cell>
        </row>
        <row r="26264">
          <cell r="M26264">
            <v>1</v>
          </cell>
          <cell r="N26264">
            <v>252250</v>
          </cell>
        </row>
        <row r="26265">
          <cell r="M26265">
            <v>1</v>
          </cell>
          <cell r="N26265">
            <v>252250</v>
          </cell>
        </row>
        <row r="26266">
          <cell r="M26266">
            <v>1</v>
          </cell>
          <cell r="N26266">
            <v>252304</v>
          </cell>
        </row>
        <row r="26267">
          <cell r="M26267">
            <v>1</v>
          </cell>
          <cell r="N26267">
            <v>252304</v>
          </cell>
        </row>
        <row r="26268">
          <cell r="M26268">
            <v>1</v>
          </cell>
          <cell r="N26268">
            <v>252304</v>
          </cell>
        </row>
        <row r="26269">
          <cell r="M26269">
            <v>1</v>
          </cell>
          <cell r="N26269">
            <v>252356</v>
          </cell>
        </row>
        <row r="26270">
          <cell r="M26270">
            <v>1</v>
          </cell>
          <cell r="N26270">
            <v>252356</v>
          </cell>
        </row>
        <row r="26271">
          <cell r="M26271">
            <v>1</v>
          </cell>
          <cell r="N26271">
            <v>252356</v>
          </cell>
        </row>
        <row r="26272">
          <cell r="M26272">
            <v>1</v>
          </cell>
          <cell r="N26272">
            <v>252356</v>
          </cell>
        </row>
        <row r="26273">
          <cell r="M26273">
            <v>1</v>
          </cell>
          <cell r="N26273">
            <v>252356</v>
          </cell>
        </row>
        <row r="26274">
          <cell r="M26274">
            <v>1</v>
          </cell>
          <cell r="N26274">
            <v>252356</v>
          </cell>
        </row>
        <row r="26275">
          <cell r="M26275">
            <v>1</v>
          </cell>
          <cell r="N26275">
            <v>252356</v>
          </cell>
        </row>
        <row r="26276">
          <cell r="M26276">
            <v>1</v>
          </cell>
          <cell r="N26276">
            <v>252356</v>
          </cell>
        </row>
        <row r="26277">
          <cell r="M26277">
            <v>1</v>
          </cell>
          <cell r="N26277">
            <v>252356</v>
          </cell>
        </row>
        <row r="26278">
          <cell r="M26278">
            <v>1</v>
          </cell>
          <cell r="N26278">
            <v>252356</v>
          </cell>
        </row>
        <row r="26279">
          <cell r="M26279">
            <v>1</v>
          </cell>
          <cell r="N26279">
            <v>252384</v>
          </cell>
        </row>
        <row r="26280">
          <cell r="M26280">
            <v>1</v>
          </cell>
          <cell r="N26280">
            <v>252384</v>
          </cell>
        </row>
        <row r="26281">
          <cell r="M26281">
            <v>1</v>
          </cell>
          <cell r="N26281">
            <v>252384</v>
          </cell>
        </row>
        <row r="26282">
          <cell r="M26282">
            <v>1</v>
          </cell>
          <cell r="N26282">
            <v>252384</v>
          </cell>
        </row>
        <row r="26283">
          <cell r="M26283">
            <v>1</v>
          </cell>
          <cell r="N26283">
            <v>251463</v>
          </cell>
        </row>
        <row r="26284">
          <cell r="M26284">
            <v>1</v>
          </cell>
          <cell r="N26284">
            <v>251507</v>
          </cell>
        </row>
        <row r="26285">
          <cell r="M26285">
            <v>1</v>
          </cell>
          <cell r="N26285">
            <v>251507</v>
          </cell>
        </row>
        <row r="26286">
          <cell r="M26286">
            <v>1</v>
          </cell>
          <cell r="N26286">
            <v>251850</v>
          </cell>
        </row>
        <row r="26287">
          <cell r="M26287">
            <v>1</v>
          </cell>
          <cell r="N26287">
            <v>251850</v>
          </cell>
        </row>
        <row r="26288">
          <cell r="M26288">
            <v>1</v>
          </cell>
          <cell r="N26288">
            <v>252037</v>
          </cell>
        </row>
        <row r="26289">
          <cell r="M26289">
            <v>1</v>
          </cell>
          <cell r="N26289">
            <v>252037</v>
          </cell>
        </row>
        <row r="26290">
          <cell r="M26290">
            <v>1</v>
          </cell>
          <cell r="N26290">
            <v>252037</v>
          </cell>
        </row>
        <row r="26291">
          <cell r="M26291">
            <v>1</v>
          </cell>
          <cell r="N26291">
            <v>252037</v>
          </cell>
        </row>
        <row r="26292">
          <cell r="M26292">
            <v>1</v>
          </cell>
          <cell r="N26292">
            <v>252252</v>
          </cell>
        </row>
        <row r="26293">
          <cell r="M26293">
            <v>1</v>
          </cell>
          <cell r="N26293">
            <v>252252</v>
          </cell>
        </row>
        <row r="26294">
          <cell r="M26294">
            <v>1</v>
          </cell>
          <cell r="N26294">
            <v>252252</v>
          </cell>
        </row>
        <row r="26295">
          <cell r="M26295">
            <v>1</v>
          </cell>
          <cell r="N26295">
            <v>252252</v>
          </cell>
        </row>
        <row r="26296">
          <cell r="M26296">
            <v>1</v>
          </cell>
          <cell r="N26296">
            <v>252252</v>
          </cell>
        </row>
        <row r="26297">
          <cell r="M26297">
            <v>1</v>
          </cell>
          <cell r="N26297">
            <v>252252</v>
          </cell>
        </row>
        <row r="26298">
          <cell r="M26298">
            <v>1</v>
          </cell>
          <cell r="N26298">
            <v>252306</v>
          </cell>
        </row>
        <row r="26299">
          <cell r="M26299">
            <v>1</v>
          </cell>
          <cell r="N26299">
            <v>252306</v>
          </cell>
        </row>
        <row r="26300">
          <cell r="M26300">
            <v>1</v>
          </cell>
          <cell r="N26300">
            <v>252306</v>
          </cell>
        </row>
        <row r="26301">
          <cell r="M26301">
            <v>1</v>
          </cell>
          <cell r="N26301">
            <v>252306</v>
          </cell>
        </row>
        <row r="26302">
          <cell r="M26302">
            <v>1</v>
          </cell>
          <cell r="N26302">
            <v>252386</v>
          </cell>
        </row>
        <row r="26303">
          <cell r="M26303">
            <v>1</v>
          </cell>
          <cell r="N26303">
            <v>252386</v>
          </cell>
        </row>
        <row r="26304">
          <cell r="M26304">
            <v>1</v>
          </cell>
          <cell r="N26304">
            <v>252386</v>
          </cell>
        </row>
        <row r="26305">
          <cell r="M26305">
            <v>1</v>
          </cell>
          <cell r="N26305">
            <v>252386</v>
          </cell>
        </row>
        <row r="26306">
          <cell r="M26306">
            <v>1</v>
          </cell>
          <cell r="N26306" t="str">
            <v>-</v>
          </cell>
        </row>
        <row r="26307">
          <cell r="M26307">
            <v>1</v>
          </cell>
          <cell r="N26307" t="str">
            <v>-</v>
          </cell>
        </row>
        <row r="26308">
          <cell r="M26308">
            <v>1</v>
          </cell>
          <cell r="N26308">
            <v>251482</v>
          </cell>
        </row>
        <row r="26309">
          <cell r="M26309">
            <v>1</v>
          </cell>
          <cell r="N26309">
            <v>251526</v>
          </cell>
        </row>
        <row r="26310">
          <cell r="M26310">
            <v>1</v>
          </cell>
          <cell r="N26310">
            <v>251526</v>
          </cell>
        </row>
        <row r="26311">
          <cell r="M26311">
            <v>1</v>
          </cell>
          <cell r="N26311">
            <v>251526</v>
          </cell>
        </row>
        <row r="26312">
          <cell r="M26312">
            <v>1</v>
          </cell>
          <cell r="N26312">
            <v>251526</v>
          </cell>
        </row>
        <row r="26313">
          <cell r="M26313">
            <v>1</v>
          </cell>
          <cell r="N26313">
            <v>251526</v>
          </cell>
        </row>
        <row r="26314">
          <cell r="M26314">
            <v>1</v>
          </cell>
          <cell r="N26314">
            <v>251526</v>
          </cell>
        </row>
        <row r="26315">
          <cell r="M26315">
            <v>1</v>
          </cell>
          <cell r="N26315">
            <v>251865</v>
          </cell>
        </row>
        <row r="26316">
          <cell r="M26316">
            <v>1</v>
          </cell>
          <cell r="N26316">
            <v>251865</v>
          </cell>
        </row>
        <row r="26317">
          <cell r="M26317">
            <v>1</v>
          </cell>
          <cell r="N26317">
            <v>252056</v>
          </cell>
        </row>
        <row r="26318">
          <cell r="M26318">
            <v>1</v>
          </cell>
          <cell r="N26318">
            <v>252056</v>
          </cell>
        </row>
        <row r="26319">
          <cell r="M26319">
            <v>1</v>
          </cell>
          <cell r="N26319">
            <v>252056</v>
          </cell>
        </row>
        <row r="26320">
          <cell r="M26320">
            <v>1</v>
          </cell>
          <cell r="N26320">
            <v>252056</v>
          </cell>
        </row>
        <row r="26321">
          <cell r="M26321">
            <v>1</v>
          </cell>
          <cell r="N26321">
            <v>252056</v>
          </cell>
        </row>
        <row r="26322">
          <cell r="M26322">
            <v>1</v>
          </cell>
          <cell r="N26322">
            <v>252266</v>
          </cell>
        </row>
        <row r="26323">
          <cell r="M26323">
            <v>1</v>
          </cell>
          <cell r="N26323">
            <v>252266</v>
          </cell>
        </row>
        <row r="26324">
          <cell r="M26324">
            <v>1</v>
          </cell>
          <cell r="N26324">
            <v>252266</v>
          </cell>
        </row>
        <row r="26325">
          <cell r="M26325">
            <v>1</v>
          </cell>
          <cell r="N26325">
            <v>252266</v>
          </cell>
        </row>
        <row r="26326">
          <cell r="M26326">
            <v>1</v>
          </cell>
          <cell r="N26326">
            <v>252266</v>
          </cell>
        </row>
        <row r="26327">
          <cell r="M26327">
            <v>1</v>
          </cell>
          <cell r="N26327">
            <v>252266</v>
          </cell>
        </row>
        <row r="26328">
          <cell r="M26328">
            <v>1</v>
          </cell>
          <cell r="N26328">
            <v>252266</v>
          </cell>
        </row>
        <row r="26329">
          <cell r="M26329">
            <v>1</v>
          </cell>
          <cell r="N26329">
            <v>252266</v>
          </cell>
        </row>
        <row r="26330">
          <cell r="M26330">
            <v>1</v>
          </cell>
          <cell r="N26330">
            <v>252266</v>
          </cell>
        </row>
        <row r="26331">
          <cell r="M26331">
            <v>1</v>
          </cell>
          <cell r="N26331">
            <v>252266</v>
          </cell>
        </row>
        <row r="26332">
          <cell r="M26332">
            <v>1</v>
          </cell>
          <cell r="N26332">
            <v>252266</v>
          </cell>
        </row>
        <row r="26333">
          <cell r="M26333">
            <v>1</v>
          </cell>
          <cell r="N26333">
            <v>252266</v>
          </cell>
        </row>
        <row r="26334">
          <cell r="M26334">
            <v>1</v>
          </cell>
          <cell r="N26334">
            <v>252324</v>
          </cell>
        </row>
        <row r="26335">
          <cell r="M26335">
            <v>1</v>
          </cell>
          <cell r="N26335">
            <v>252324</v>
          </cell>
        </row>
        <row r="26336">
          <cell r="M26336">
            <v>1</v>
          </cell>
          <cell r="N26336">
            <v>252324</v>
          </cell>
        </row>
        <row r="26337">
          <cell r="M26337">
            <v>1</v>
          </cell>
          <cell r="N26337">
            <v>252324</v>
          </cell>
        </row>
        <row r="26338">
          <cell r="M26338">
            <v>1</v>
          </cell>
          <cell r="N26338">
            <v>252367</v>
          </cell>
        </row>
        <row r="26339">
          <cell r="M26339">
            <v>1</v>
          </cell>
          <cell r="N26339">
            <v>252367</v>
          </cell>
        </row>
        <row r="26340">
          <cell r="M26340">
            <v>1</v>
          </cell>
          <cell r="N26340">
            <v>252367</v>
          </cell>
        </row>
        <row r="26341">
          <cell r="M26341">
            <v>1</v>
          </cell>
          <cell r="N26341">
            <v>252367</v>
          </cell>
        </row>
        <row r="26342">
          <cell r="M26342">
            <v>1</v>
          </cell>
          <cell r="N26342">
            <v>252367</v>
          </cell>
        </row>
        <row r="26343">
          <cell r="M26343">
            <v>1</v>
          </cell>
          <cell r="N26343">
            <v>252367</v>
          </cell>
        </row>
        <row r="26344">
          <cell r="M26344">
            <v>1</v>
          </cell>
          <cell r="N26344">
            <v>252367</v>
          </cell>
        </row>
        <row r="26345">
          <cell r="M26345">
            <v>1</v>
          </cell>
          <cell r="N26345">
            <v>252367</v>
          </cell>
        </row>
        <row r="26346">
          <cell r="M26346">
            <v>1</v>
          </cell>
          <cell r="N26346">
            <v>252367</v>
          </cell>
        </row>
        <row r="26347">
          <cell r="M26347">
            <v>1</v>
          </cell>
          <cell r="N26347">
            <v>252367</v>
          </cell>
        </row>
        <row r="26348">
          <cell r="M26348">
            <v>1</v>
          </cell>
          <cell r="N26348">
            <v>252367</v>
          </cell>
        </row>
        <row r="26349">
          <cell r="M26349">
            <v>1</v>
          </cell>
          <cell r="N26349">
            <v>252367</v>
          </cell>
        </row>
        <row r="26350">
          <cell r="M26350">
            <v>1</v>
          </cell>
          <cell r="N26350">
            <v>252367</v>
          </cell>
        </row>
        <row r="26351">
          <cell r="M26351">
            <v>1</v>
          </cell>
          <cell r="N26351">
            <v>252367</v>
          </cell>
        </row>
        <row r="26352">
          <cell r="M26352">
            <v>2</v>
          </cell>
          <cell r="N26352">
            <v>252443</v>
          </cell>
        </row>
        <row r="26353">
          <cell r="M26353">
            <v>2</v>
          </cell>
          <cell r="N26353">
            <v>252443</v>
          </cell>
        </row>
        <row r="26354">
          <cell r="M26354">
            <v>2</v>
          </cell>
          <cell r="N26354">
            <v>253069</v>
          </cell>
        </row>
        <row r="26355">
          <cell r="M26355">
            <v>1</v>
          </cell>
          <cell r="N26355" t="str">
            <v>-</v>
          </cell>
        </row>
        <row r="26356">
          <cell r="M26356">
            <v>1</v>
          </cell>
          <cell r="N26356" t="str">
            <v>-</v>
          </cell>
        </row>
        <row r="26357">
          <cell r="M26357">
            <v>1</v>
          </cell>
          <cell r="N26357" t="str">
            <v>-</v>
          </cell>
        </row>
        <row r="26358">
          <cell r="M26358">
            <v>1</v>
          </cell>
          <cell r="N26358">
            <v>251484</v>
          </cell>
        </row>
        <row r="26359">
          <cell r="M26359">
            <v>1</v>
          </cell>
          <cell r="N26359">
            <v>251484</v>
          </cell>
        </row>
        <row r="26360">
          <cell r="M26360">
            <v>1</v>
          </cell>
          <cell r="N26360">
            <v>251484</v>
          </cell>
        </row>
        <row r="26361">
          <cell r="M26361">
            <v>1</v>
          </cell>
          <cell r="N26361">
            <v>251484</v>
          </cell>
        </row>
        <row r="26362">
          <cell r="M26362">
            <v>1</v>
          </cell>
          <cell r="N26362">
            <v>251484</v>
          </cell>
        </row>
        <row r="26363">
          <cell r="M26363">
            <v>1</v>
          </cell>
          <cell r="N26363">
            <v>251528</v>
          </cell>
        </row>
        <row r="26364">
          <cell r="M26364">
            <v>1</v>
          </cell>
          <cell r="N26364">
            <v>251528</v>
          </cell>
        </row>
        <row r="26365">
          <cell r="M26365">
            <v>1</v>
          </cell>
          <cell r="N26365">
            <v>251528</v>
          </cell>
        </row>
        <row r="26366">
          <cell r="M26366">
            <v>1</v>
          </cell>
          <cell r="N26366">
            <v>251528</v>
          </cell>
        </row>
        <row r="26367">
          <cell r="M26367">
            <v>1</v>
          </cell>
          <cell r="N26367">
            <v>251528</v>
          </cell>
        </row>
        <row r="26368">
          <cell r="M26368">
            <v>1</v>
          </cell>
          <cell r="N26368">
            <v>251528</v>
          </cell>
        </row>
        <row r="26369">
          <cell r="M26369">
            <v>1</v>
          </cell>
          <cell r="N26369">
            <v>251528</v>
          </cell>
        </row>
        <row r="26370">
          <cell r="M26370">
            <v>1</v>
          </cell>
          <cell r="N26370">
            <v>251528</v>
          </cell>
        </row>
        <row r="26371">
          <cell r="M26371">
            <v>2</v>
          </cell>
          <cell r="N26371">
            <v>251912</v>
          </cell>
        </row>
        <row r="26372">
          <cell r="M26372">
            <v>2</v>
          </cell>
          <cell r="N26372">
            <v>251912</v>
          </cell>
        </row>
        <row r="26373">
          <cell r="M26373">
            <v>2</v>
          </cell>
          <cell r="N26373">
            <v>251913</v>
          </cell>
        </row>
        <row r="26374">
          <cell r="M26374">
            <v>2</v>
          </cell>
          <cell r="N26374">
            <v>251913</v>
          </cell>
        </row>
        <row r="26375">
          <cell r="M26375">
            <v>2</v>
          </cell>
          <cell r="N26375">
            <v>251913</v>
          </cell>
        </row>
        <row r="26376">
          <cell r="M26376">
            <v>2</v>
          </cell>
          <cell r="N26376">
            <v>251913</v>
          </cell>
        </row>
        <row r="26377">
          <cell r="M26377">
            <v>1</v>
          </cell>
          <cell r="N26377">
            <v>252058</v>
          </cell>
        </row>
        <row r="26378">
          <cell r="M26378">
            <v>1</v>
          </cell>
          <cell r="N26378">
            <v>252058</v>
          </cell>
        </row>
        <row r="26379">
          <cell r="M26379">
            <v>1</v>
          </cell>
          <cell r="N26379">
            <v>252058</v>
          </cell>
        </row>
        <row r="26380">
          <cell r="M26380">
            <v>1</v>
          </cell>
          <cell r="N26380">
            <v>252058</v>
          </cell>
        </row>
        <row r="26381">
          <cell r="M26381">
            <v>1</v>
          </cell>
          <cell r="N26381">
            <v>252268</v>
          </cell>
        </row>
        <row r="26382">
          <cell r="M26382">
            <v>1</v>
          </cell>
          <cell r="N26382">
            <v>252268</v>
          </cell>
        </row>
        <row r="26383">
          <cell r="M26383">
            <v>1</v>
          </cell>
          <cell r="N26383">
            <v>252268</v>
          </cell>
        </row>
        <row r="26384">
          <cell r="M26384">
            <v>1</v>
          </cell>
          <cell r="N26384">
            <v>252268</v>
          </cell>
        </row>
        <row r="26385">
          <cell r="M26385">
            <v>1</v>
          </cell>
          <cell r="N26385">
            <v>252268</v>
          </cell>
        </row>
        <row r="26386">
          <cell r="M26386">
            <v>1</v>
          </cell>
          <cell r="N26386">
            <v>252268</v>
          </cell>
        </row>
        <row r="26387">
          <cell r="M26387">
            <v>1</v>
          </cell>
          <cell r="N26387">
            <v>252268</v>
          </cell>
        </row>
        <row r="26388">
          <cell r="M26388">
            <v>1</v>
          </cell>
          <cell r="N26388">
            <v>252268</v>
          </cell>
        </row>
        <row r="26389">
          <cell r="M26389">
            <v>1</v>
          </cell>
          <cell r="N26389">
            <v>252268</v>
          </cell>
        </row>
        <row r="26390">
          <cell r="M26390">
            <v>1</v>
          </cell>
          <cell r="N26390">
            <v>252268</v>
          </cell>
        </row>
        <row r="26391">
          <cell r="M26391">
            <v>1</v>
          </cell>
          <cell r="N26391">
            <v>252268</v>
          </cell>
        </row>
        <row r="26392">
          <cell r="M26392">
            <v>1</v>
          </cell>
          <cell r="N26392">
            <v>252326</v>
          </cell>
        </row>
        <row r="26393">
          <cell r="M26393">
            <v>1</v>
          </cell>
          <cell r="N26393">
            <v>252326</v>
          </cell>
        </row>
        <row r="26394">
          <cell r="M26394">
            <v>1</v>
          </cell>
          <cell r="N26394">
            <v>252326</v>
          </cell>
        </row>
        <row r="26395">
          <cell r="M26395">
            <v>1</v>
          </cell>
          <cell r="N26395">
            <v>252326</v>
          </cell>
        </row>
        <row r="26396">
          <cell r="M26396">
            <v>1</v>
          </cell>
          <cell r="N26396">
            <v>252326</v>
          </cell>
        </row>
        <row r="26397">
          <cell r="M26397">
            <v>1</v>
          </cell>
          <cell r="N26397">
            <v>252326</v>
          </cell>
        </row>
        <row r="26398">
          <cell r="M26398">
            <v>1</v>
          </cell>
          <cell r="N26398">
            <v>252326</v>
          </cell>
        </row>
        <row r="26399">
          <cell r="M26399">
            <v>1</v>
          </cell>
          <cell r="N26399">
            <v>252369</v>
          </cell>
        </row>
        <row r="26400">
          <cell r="M26400">
            <v>1</v>
          </cell>
          <cell r="N26400">
            <v>252369</v>
          </cell>
        </row>
        <row r="26401">
          <cell r="M26401">
            <v>1</v>
          </cell>
          <cell r="N26401">
            <v>252369</v>
          </cell>
        </row>
        <row r="26402">
          <cell r="M26402">
            <v>1</v>
          </cell>
          <cell r="N26402">
            <v>252369</v>
          </cell>
        </row>
        <row r="26403">
          <cell r="M26403">
            <v>1</v>
          </cell>
          <cell r="N26403">
            <v>252369</v>
          </cell>
        </row>
        <row r="26404">
          <cell r="M26404">
            <v>1</v>
          </cell>
          <cell r="N26404">
            <v>252369</v>
          </cell>
        </row>
        <row r="26405">
          <cell r="M26405">
            <v>1</v>
          </cell>
          <cell r="N26405">
            <v>252369</v>
          </cell>
        </row>
        <row r="26406">
          <cell r="M26406">
            <v>1</v>
          </cell>
          <cell r="N26406">
            <v>252369</v>
          </cell>
        </row>
        <row r="26407">
          <cell r="M26407">
            <v>1</v>
          </cell>
          <cell r="N26407">
            <v>252369</v>
          </cell>
        </row>
        <row r="26408">
          <cell r="M26408">
            <v>1</v>
          </cell>
          <cell r="N26408">
            <v>252369</v>
          </cell>
        </row>
        <row r="26409">
          <cell r="M26409">
            <v>1</v>
          </cell>
          <cell r="N26409">
            <v>252369</v>
          </cell>
        </row>
        <row r="26410">
          <cell r="M26410">
            <v>1</v>
          </cell>
          <cell r="N26410">
            <v>252369</v>
          </cell>
        </row>
        <row r="26411">
          <cell r="M26411">
            <v>1</v>
          </cell>
          <cell r="N26411">
            <v>252369</v>
          </cell>
        </row>
        <row r="26412">
          <cell r="M26412">
            <v>1</v>
          </cell>
          <cell r="N26412">
            <v>252406</v>
          </cell>
        </row>
        <row r="26413">
          <cell r="M26413">
            <v>1</v>
          </cell>
          <cell r="N26413">
            <v>252406</v>
          </cell>
        </row>
        <row r="26414">
          <cell r="M26414">
            <v>1</v>
          </cell>
          <cell r="N26414">
            <v>252445</v>
          </cell>
        </row>
        <row r="26415">
          <cell r="M26415">
            <v>1</v>
          </cell>
          <cell r="N26415">
            <v>252445</v>
          </cell>
        </row>
        <row r="26416">
          <cell r="M26416">
            <v>1</v>
          </cell>
          <cell r="N26416" t="str">
            <v>-</v>
          </cell>
        </row>
        <row r="26417">
          <cell r="M26417">
            <v>1</v>
          </cell>
          <cell r="N26417">
            <v>251435</v>
          </cell>
        </row>
        <row r="26418">
          <cell r="M26418">
            <v>1</v>
          </cell>
          <cell r="N26418">
            <v>251435</v>
          </cell>
        </row>
        <row r="26419">
          <cell r="M26419">
            <v>1</v>
          </cell>
          <cell r="N26419">
            <v>251435</v>
          </cell>
        </row>
        <row r="26420">
          <cell r="M26420">
            <v>1</v>
          </cell>
          <cell r="N26420">
            <v>251435</v>
          </cell>
        </row>
        <row r="26421">
          <cell r="M26421">
            <v>1</v>
          </cell>
          <cell r="N26421">
            <v>251472</v>
          </cell>
        </row>
        <row r="26422">
          <cell r="M26422">
            <v>1</v>
          </cell>
          <cell r="N26422">
            <v>251589</v>
          </cell>
        </row>
        <row r="26423">
          <cell r="M26423">
            <v>1</v>
          </cell>
          <cell r="N26423">
            <v>251589</v>
          </cell>
        </row>
        <row r="26424">
          <cell r="M26424">
            <v>1</v>
          </cell>
          <cell r="N26424">
            <v>251731</v>
          </cell>
        </row>
        <row r="26425">
          <cell r="M26425">
            <v>1</v>
          </cell>
          <cell r="N26425">
            <v>251842</v>
          </cell>
        </row>
        <row r="26426">
          <cell r="M26426">
            <v>3</v>
          </cell>
          <cell r="N26426">
            <v>251901</v>
          </cell>
        </row>
        <row r="26427">
          <cell r="M26427">
            <v>3</v>
          </cell>
          <cell r="N26427">
            <v>251904</v>
          </cell>
        </row>
        <row r="26428">
          <cell r="M26428">
            <v>3</v>
          </cell>
          <cell r="N26428">
            <v>251904</v>
          </cell>
        </row>
        <row r="26429">
          <cell r="M26429">
            <v>3</v>
          </cell>
          <cell r="N26429">
            <v>251904</v>
          </cell>
        </row>
        <row r="26430">
          <cell r="M26430">
            <v>3</v>
          </cell>
          <cell r="N26430">
            <v>251906</v>
          </cell>
        </row>
        <row r="26431">
          <cell r="M26431">
            <v>3</v>
          </cell>
          <cell r="N26431">
            <v>251906</v>
          </cell>
        </row>
        <row r="26432">
          <cell r="M26432">
            <v>3</v>
          </cell>
          <cell r="N26432">
            <v>251906</v>
          </cell>
        </row>
        <row r="26433">
          <cell r="M26433">
            <v>1</v>
          </cell>
          <cell r="N26433">
            <v>251928</v>
          </cell>
        </row>
        <row r="26434">
          <cell r="M26434">
            <v>1</v>
          </cell>
          <cell r="N26434">
            <v>251928</v>
          </cell>
        </row>
        <row r="26435">
          <cell r="M26435">
            <v>1</v>
          </cell>
          <cell r="N26435">
            <v>252029</v>
          </cell>
        </row>
        <row r="26436">
          <cell r="M26436">
            <v>1</v>
          </cell>
          <cell r="N26436">
            <v>252029</v>
          </cell>
        </row>
        <row r="26437">
          <cell r="M26437">
            <v>1</v>
          </cell>
          <cell r="N26437">
            <v>252029</v>
          </cell>
        </row>
        <row r="26438">
          <cell r="M26438">
            <v>1</v>
          </cell>
          <cell r="N26438">
            <v>252029</v>
          </cell>
        </row>
        <row r="26439">
          <cell r="M26439">
            <v>1</v>
          </cell>
          <cell r="N26439">
            <v>252029</v>
          </cell>
        </row>
        <row r="26440">
          <cell r="M26440">
            <v>1</v>
          </cell>
          <cell r="N26440">
            <v>252029</v>
          </cell>
        </row>
        <row r="26441">
          <cell r="M26441">
            <v>1</v>
          </cell>
          <cell r="N26441">
            <v>252029</v>
          </cell>
        </row>
        <row r="26442">
          <cell r="M26442">
            <v>1</v>
          </cell>
          <cell r="N26442">
            <v>252029</v>
          </cell>
        </row>
        <row r="26443">
          <cell r="M26443">
            <v>1</v>
          </cell>
          <cell r="N26443">
            <v>252029</v>
          </cell>
        </row>
        <row r="26444">
          <cell r="M26444">
            <v>1</v>
          </cell>
          <cell r="N26444">
            <v>252029</v>
          </cell>
        </row>
        <row r="26445">
          <cell r="M26445">
            <v>1</v>
          </cell>
          <cell r="N26445">
            <v>252029</v>
          </cell>
        </row>
        <row r="26446">
          <cell r="M26446">
            <v>1</v>
          </cell>
          <cell r="N26446">
            <v>252029</v>
          </cell>
        </row>
        <row r="26447">
          <cell r="M26447">
            <v>1</v>
          </cell>
          <cell r="N26447">
            <v>252029</v>
          </cell>
        </row>
        <row r="26448">
          <cell r="M26448">
            <v>1</v>
          </cell>
          <cell r="N26448">
            <v>252029</v>
          </cell>
        </row>
        <row r="26449">
          <cell r="M26449">
            <v>1</v>
          </cell>
          <cell r="N26449">
            <v>252193</v>
          </cell>
        </row>
        <row r="26450">
          <cell r="M26450">
            <v>1</v>
          </cell>
          <cell r="N26450">
            <v>252208</v>
          </cell>
        </row>
        <row r="26451">
          <cell r="M26451">
            <v>1</v>
          </cell>
          <cell r="N26451">
            <v>252244</v>
          </cell>
        </row>
        <row r="26452">
          <cell r="M26452">
            <v>1</v>
          </cell>
          <cell r="N26452">
            <v>252244</v>
          </cell>
        </row>
        <row r="26453">
          <cell r="M26453">
            <v>1</v>
          </cell>
          <cell r="N26453">
            <v>252244</v>
          </cell>
        </row>
        <row r="26454">
          <cell r="M26454">
            <v>1</v>
          </cell>
          <cell r="N26454">
            <v>252244</v>
          </cell>
        </row>
        <row r="26455">
          <cell r="M26455">
            <v>1</v>
          </cell>
          <cell r="N26455">
            <v>252244</v>
          </cell>
        </row>
        <row r="26456">
          <cell r="M26456">
            <v>1</v>
          </cell>
          <cell r="N26456">
            <v>252244</v>
          </cell>
        </row>
        <row r="26457">
          <cell r="M26457">
            <v>1</v>
          </cell>
          <cell r="N26457">
            <v>252244</v>
          </cell>
        </row>
        <row r="26458">
          <cell r="M26458">
            <v>1</v>
          </cell>
          <cell r="N26458">
            <v>252244</v>
          </cell>
        </row>
        <row r="26459">
          <cell r="M26459">
            <v>1</v>
          </cell>
          <cell r="N26459">
            <v>252244</v>
          </cell>
        </row>
        <row r="26460">
          <cell r="M26460">
            <v>1</v>
          </cell>
          <cell r="N26460">
            <v>252244</v>
          </cell>
        </row>
        <row r="26461">
          <cell r="M26461">
            <v>1</v>
          </cell>
          <cell r="N26461">
            <v>252244</v>
          </cell>
        </row>
        <row r="26462">
          <cell r="M26462">
            <v>1</v>
          </cell>
          <cell r="N26462">
            <v>252244</v>
          </cell>
        </row>
        <row r="26463">
          <cell r="M26463">
            <v>1</v>
          </cell>
          <cell r="N26463">
            <v>252244</v>
          </cell>
        </row>
        <row r="26464">
          <cell r="M26464">
            <v>1</v>
          </cell>
          <cell r="N26464">
            <v>252244</v>
          </cell>
        </row>
        <row r="26465">
          <cell r="M26465">
            <v>1</v>
          </cell>
          <cell r="N26465">
            <v>252244</v>
          </cell>
        </row>
        <row r="26466">
          <cell r="M26466">
            <v>1</v>
          </cell>
          <cell r="N26466">
            <v>252244</v>
          </cell>
        </row>
        <row r="26467">
          <cell r="M26467">
            <v>1</v>
          </cell>
          <cell r="N26467">
            <v>252244</v>
          </cell>
        </row>
        <row r="26468">
          <cell r="M26468">
            <v>1</v>
          </cell>
          <cell r="N26468">
            <v>252299</v>
          </cell>
        </row>
        <row r="26469">
          <cell r="M26469">
            <v>1</v>
          </cell>
          <cell r="N26469">
            <v>252299</v>
          </cell>
        </row>
        <row r="26470">
          <cell r="M26470">
            <v>1</v>
          </cell>
          <cell r="N26470">
            <v>252299</v>
          </cell>
        </row>
        <row r="26471">
          <cell r="M26471">
            <v>1</v>
          </cell>
          <cell r="N26471">
            <v>252299</v>
          </cell>
        </row>
        <row r="26472">
          <cell r="M26472">
            <v>1</v>
          </cell>
          <cell r="N26472">
            <v>252299</v>
          </cell>
        </row>
        <row r="26473">
          <cell r="M26473">
            <v>1</v>
          </cell>
          <cell r="N26473">
            <v>252354</v>
          </cell>
        </row>
        <row r="26474">
          <cell r="M26474">
            <v>1</v>
          </cell>
          <cell r="N26474">
            <v>252354</v>
          </cell>
        </row>
        <row r="26475">
          <cell r="M26475">
            <v>1</v>
          </cell>
          <cell r="N26475">
            <v>252378</v>
          </cell>
        </row>
        <row r="26476">
          <cell r="M26476">
            <v>1</v>
          </cell>
          <cell r="N26476">
            <v>252378</v>
          </cell>
        </row>
        <row r="26477">
          <cell r="M26477">
            <v>1</v>
          </cell>
          <cell r="N26477">
            <v>252378</v>
          </cell>
        </row>
        <row r="26478">
          <cell r="M26478">
            <v>1</v>
          </cell>
          <cell r="N26478">
            <v>252378</v>
          </cell>
        </row>
        <row r="26479">
          <cell r="M26479">
            <v>1</v>
          </cell>
          <cell r="N26479">
            <v>252378</v>
          </cell>
        </row>
        <row r="26480">
          <cell r="M26480">
            <v>1</v>
          </cell>
          <cell r="N26480">
            <v>252436</v>
          </cell>
        </row>
        <row r="26481">
          <cell r="M26481">
            <v>1</v>
          </cell>
          <cell r="N26481">
            <v>252436</v>
          </cell>
        </row>
        <row r="26482">
          <cell r="M26482">
            <v>1</v>
          </cell>
          <cell r="N26482">
            <v>252436</v>
          </cell>
        </row>
        <row r="26483">
          <cell r="M26483">
            <v>1</v>
          </cell>
          <cell r="N26483">
            <v>252436</v>
          </cell>
        </row>
        <row r="26484">
          <cell r="M26484">
            <v>1</v>
          </cell>
          <cell r="N26484">
            <v>100004</v>
          </cell>
        </row>
        <row r="26485">
          <cell r="M26485">
            <v>1</v>
          </cell>
          <cell r="N26485">
            <v>250792</v>
          </cell>
        </row>
        <row r="26486">
          <cell r="M26486">
            <v>1</v>
          </cell>
          <cell r="N26486">
            <v>250792</v>
          </cell>
        </row>
        <row r="26487">
          <cell r="M26487">
            <v>1</v>
          </cell>
          <cell r="N26487">
            <v>251486</v>
          </cell>
        </row>
        <row r="26488">
          <cell r="M26488">
            <v>1</v>
          </cell>
          <cell r="N26488">
            <v>251486</v>
          </cell>
        </row>
        <row r="26489">
          <cell r="M26489">
            <v>1</v>
          </cell>
          <cell r="N26489">
            <v>251533</v>
          </cell>
        </row>
        <row r="26490">
          <cell r="M26490">
            <v>1</v>
          </cell>
          <cell r="N26490">
            <v>251533</v>
          </cell>
        </row>
        <row r="26491">
          <cell r="M26491">
            <v>1</v>
          </cell>
          <cell r="N26491">
            <v>251533</v>
          </cell>
        </row>
        <row r="26492">
          <cell r="M26492">
            <v>1</v>
          </cell>
          <cell r="N26492">
            <v>251533</v>
          </cell>
        </row>
        <row r="26493">
          <cell r="M26493">
            <v>1</v>
          </cell>
          <cell r="N26493">
            <v>251533</v>
          </cell>
        </row>
        <row r="26494">
          <cell r="M26494">
            <v>1</v>
          </cell>
          <cell r="N26494">
            <v>251533</v>
          </cell>
        </row>
        <row r="26495">
          <cell r="M26495">
            <v>1</v>
          </cell>
          <cell r="N26495">
            <v>251875</v>
          </cell>
        </row>
        <row r="26496">
          <cell r="M26496">
            <v>2</v>
          </cell>
          <cell r="N26496">
            <v>251939</v>
          </cell>
        </row>
        <row r="26497">
          <cell r="M26497">
            <v>2</v>
          </cell>
          <cell r="N26497">
            <v>251939</v>
          </cell>
        </row>
        <row r="26498">
          <cell r="M26498">
            <v>1</v>
          </cell>
          <cell r="N26498">
            <v>252063</v>
          </cell>
        </row>
        <row r="26499">
          <cell r="M26499">
            <v>1</v>
          </cell>
          <cell r="N26499">
            <v>252063</v>
          </cell>
        </row>
        <row r="26500">
          <cell r="M26500">
            <v>1</v>
          </cell>
          <cell r="N26500">
            <v>252063</v>
          </cell>
        </row>
        <row r="26501">
          <cell r="M26501">
            <v>1</v>
          </cell>
          <cell r="N26501">
            <v>252177</v>
          </cell>
        </row>
        <row r="26502">
          <cell r="M26502">
            <v>1</v>
          </cell>
          <cell r="N26502">
            <v>252177</v>
          </cell>
        </row>
        <row r="26503">
          <cell r="M26503">
            <v>1</v>
          </cell>
          <cell r="N26503">
            <v>252177</v>
          </cell>
        </row>
        <row r="26504">
          <cell r="M26504">
            <v>1</v>
          </cell>
          <cell r="N26504">
            <v>252177</v>
          </cell>
        </row>
        <row r="26505">
          <cell r="M26505">
            <v>1</v>
          </cell>
          <cell r="N26505">
            <v>252275</v>
          </cell>
        </row>
        <row r="26506">
          <cell r="M26506">
            <v>1</v>
          </cell>
          <cell r="N26506">
            <v>252275</v>
          </cell>
        </row>
        <row r="26507">
          <cell r="M26507">
            <v>1</v>
          </cell>
          <cell r="N26507">
            <v>252275</v>
          </cell>
        </row>
        <row r="26508">
          <cell r="M26508">
            <v>1</v>
          </cell>
          <cell r="N26508">
            <v>252331</v>
          </cell>
        </row>
        <row r="26509">
          <cell r="M26509">
            <v>1</v>
          </cell>
          <cell r="N26509">
            <v>252331</v>
          </cell>
        </row>
        <row r="26510">
          <cell r="M26510">
            <v>1</v>
          </cell>
          <cell r="N26510">
            <v>252331</v>
          </cell>
        </row>
        <row r="26511">
          <cell r="M26511">
            <v>1</v>
          </cell>
          <cell r="N26511">
            <v>252331</v>
          </cell>
        </row>
        <row r="26512">
          <cell r="M26512">
            <v>1</v>
          </cell>
          <cell r="N26512">
            <v>252411</v>
          </cell>
        </row>
        <row r="26513">
          <cell r="M26513">
            <v>1</v>
          </cell>
          <cell r="N26513">
            <v>252411</v>
          </cell>
        </row>
        <row r="26514">
          <cell r="M26514">
            <v>1</v>
          </cell>
          <cell r="N26514">
            <v>252411</v>
          </cell>
        </row>
        <row r="26515">
          <cell r="M26515">
            <v>1</v>
          </cell>
          <cell r="N26515">
            <v>252935</v>
          </cell>
        </row>
        <row r="26516">
          <cell r="M26516">
            <v>1</v>
          </cell>
          <cell r="N26516">
            <v>247526</v>
          </cell>
        </row>
        <row r="26517">
          <cell r="M26517">
            <v>1</v>
          </cell>
          <cell r="N26517">
            <v>251478</v>
          </cell>
        </row>
        <row r="26518">
          <cell r="M26518">
            <v>1</v>
          </cell>
          <cell r="N26518">
            <v>251478</v>
          </cell>
        </row>
        <row r="26519">
          <cell r="M26519">
            <v>1</v>
          </cell>
          <cell r="N26519">
            <v>251522</v>
          </cell>
        </row>
        <row r="26520">
          <cell r="M26520">
            <v>1</v>
          </cell>
          <cell r="N26520">
            <v>251522</v>
          </cell>
        </row>
        <row r="26521">
          <cell r="M26521">
            <v>1</v>
          </cell>
          <cell r="N26521">
            <v>251522</v>
          </cell>
        </row>
        <row r="26522">
          <cell r="M26522">
            <v>1</v>
          </cell>
          <cell r="N26522">
            <v>251522</v>
          </cell>
        </row>
        <row r="26523">
          <cell r="M26523">
            <v>1</v>
          </cell>
          <cell r="N26523">
            <v>251522</v>
          </cell>
        </row>
        <row r="26524">
          <cell r="M26524">
            <v>1</v>
          </cell>
          <cell r="N26524">
            <v>251522</v>
          </cell>
        </row>
        <row r="26525">
          <cell r="M26525">
            <v>1</v>
          </cell>
          <cell r="N26525">
            <v>251522</v>
          </cell>
        </row>
        <row r="26526">
          <cell r="M26526">
            <v>1</v>
          </cell>
          <cell r="N26526">
            <v>251522</v>
          </cell>
        </row>
        <row r="26527">
          <cell r="M26527">
            <v>1</v>
          </cell>
          <cell r="N26527">
            <v>251522</v>
          </cell>
        </row>
        <row r="26528">
          <cell r="M26528">
            <v>1</v>
          </cell>
          <cell r="N26528">
            <v>251522</v>
          </cell>
        </row>
        <row r="26529">
          <cell r="M26529">
            <v>1</v>
          </cell>
          <cell r="N26529">
            <v>251522</v>
          </cell>
        </row>
        <row r="26530">
          <cell r="M26530">
            <v>1</v>
          </cell>
          <cell r="N26530">
            <v>251522</v>
          </cell>
        </row>
        <row r="26531">
          <cell r="M26531">
            <v>1</v>
          </cell>
          <cell r="N26531">
            <v>251864</v>
          </cell>
        </row>
        <row r="26532">
          <cell r="M26532">
            <v>1</v>
          </cell>
          <cell r="N26532">
            <v>251864</v>
          </cell>
        </row>
        <row r="26533">
          <cell r="M26533">
            <v>1</v>
          </cell>
          <cell r="N26533">
            <v>251864</v>
          </cell>
        </row>
        <row r="26534">
          <cell r="M26534">
            <v>4</v>
          </cell>
          <cell r="N26534">
            <v>251915</v>
          </cell>
        </row>
        <row r="26535">
          <cell r="M26535">
            <v>4</v>
          </cell>
          <cell r="N26535">
            <v>251915</v>
          </cell>
        </row>
        <row r="26536">
          <cell r="M26536">
            <v>4</v>
          </cell>
          <cell r="N26536">
            <v>251915</v>
          </cell>
        </row>
        <row r="26537">
          <cell r="M26537">
            <v>4</v>
          </cell>
          <cell r="N26537">
            <v>251915</v>
          </cell>
        </row>
        <row r="26538">
          <cell r="M26538">
            <v>4</v>
          </cell>
          <cell r="N26538">
            <v>251915</v>
          </cell>
        </row>
        <row r="26539">
          <cell r="M26539">
            <v>4</v>
          </cell>
          <cell r="N26539">
            <v>251915</v>
          </cell>
        </row>
        <row r="26540">
          <cell r="M26540">
            <v>4</v>
          </cell>
          <cell r="N26540">
            <v>251915</v>
          </cell>
        </row>
        <row r="26541">
          <cell r="M26541">
            <v>4</v>
          </cell>
          <cell r="N26541">
            <v>251919</v>
          </cell>
        </row>
        <row r="26542">
          <cell r="M26542">
            <v>4</v>
          </cell>
          <cell r="N26542">
            <v>251919</v>
          </cell>
        </row>
        <row r="26543">
          <cell r="M26543">
            <v>4</v>
          </cell>
          <cell r="N26543">
            <v>251919</v>
          </cell>
        </row>
        <row r="26544">
          <cell r="M26544">
            <v>4</v>
          </cell>
          <cell r="N26544">
            <v>251919</v>
          </cell>
        </row>
        <row r="26545">
          <cell r="M26545">
            <v>4</v>
          </cell>
          <cell r="N26545">
            <v>251919</v>
          </cell>
        </row>
        <row r="26546">
          <cell r="M26546">
            <v>4</v>
          </cell>
          <cell r="N26546">
            <v>251919</v>
          </cell>
        </row>
        <row r="26547">
          <cell r="M26547">
            <v>4</v>
          </cell>
          <cell r="N26547">
            <v>251919</v>
          </cell>
        </row>
        <row r="26548">
          <cell r="M26548">
            <v>4</v>
          </cell>
          <cell r="N26548">
            <v>251919</v>
          </cell>
        </row>
        <row r="26549">
          <cell r="M26549">
            <v>4</v>
          </cell>
          <cell r="N26549">
            <v>251920</v>
          </cell>
        </row>
        <row r="26550">
          <cell r="M26550">
            <v>1</v>
          </cell>
          <cell r="N26550">
            <v>252052</v>
          </cell>
        </row>
        <row r="26551">
          <cell r="M26551">
            <v>1</v>
          </cell>
          <cell r="N26551">
            <v>252052</v>
          </cell>
        </row>
        <row r="26552">
          <cell r="M26552">
            <v>1</v>
          </cell>
          <cell r="N26552">
            <v>252052</v>
          </cell>
        </row>
        <row r="26553">
          <cell r="M26553">
            <v>1</v>
          </cell>
          <cell r="N26553">
            <v>252052</v>
          </cell>
        </row>
        <row r="26554">
          <cell r="M26554">
            <v>1</v>
          </cell>
          <cell r="N26554">
            <v>252052</v>
          </cell>
        </row>
        <row r="26555">
          <cell r="M26555">
            <v>1</v>
          </cell>
          <cell r="N26555">
            <v>252052</v>
          </cell>
        </row>
        <row r="26556">
          <cell r="M26556">
            <v>1</v>
          </cell>
          <cell r="N26556">
            <v>252052</v>
          </cell>
        </row>
        <row r="26557">
          <cell r="M26557">
            <v>1</v>
          </cell>
          <cell r="N26557">
            <v>252320</v>
          </cell>
        </row>
        <row r="26558">
          <cell r="M26558">
            <v>1</v>
          </cell>
          <cell r="N26558">
            <v>252320</v>
          </cell>
        </row>
        <row r="26559">
          <cell r="M26559">
            <v>1</v>
          </cell>
          <cell r="N26559">
            <v>252320</v>
          </cell>
        </row>
        <row r="26560">
          <cell r="M26560">
            <v>1</v>
          </cell>
          <cell r="N26560">
            <v>252363</v>
          </cell>
        </row>
        <row r="26561">
          <cell r="M26561">
            <v>1</v>
          </cell>
          <cell r="N26561">
            <v>252363</v>
          </cell>
        </row>
        <row r="26562">
          <cell r="M26562">
            <v>1</v>
          </cell>
          <cell r="N26562">
            <v>252363</v>
          </cell>
        </row>
        <row r="26563">
          <cell r="M26563">
            <v>1</v>
          </cell>
          <cell r="N26563">
            <v>252363</v>
          </cell>
        </row>
        <row r="26564">
          <cell r="M26564">
            <v>1</v>
          </cell>
          <cell r="N26564">
            <v>252363</v>
          </cell>
        </row>
        <row r="26565">
          <cell r="M26565">
            <v>1</v>
          </cell>
          <cell r="N26565">
            <v>252363</v>
          </cell>
        </row>
        <row r="26566">
          <cell r="M26566">
            <v>1</v>
          </cell>
          <cell r="N26566">
            <v>252400</v>
          </cell>
        </row>
        <row r="26567">
          <cell r="M26567">
            <v>1</v>
          </cell>
          <cell r="N26567">
            <v>252400</v>
          </cell>
        </row>
        <row r="26568">
          <cell r="M26568">
            <v>1</v>
          </cell>
          <cell r="N26568">
            <v>252400</v>
          </cell>
        </row>
        <row r="26569">
          <cell r="M26569">
            <v>1</v>
          </cell>
          <cell r="N26569">
            <v>252400</v>
          </cell>
        </row>
        <row r="26570">
          <cell r="M26570">
            <v>1</v>
          </cell>
          <cell r="N26570">
            <v>252400</v>
          </cell>
        </row>
        <row r="26571">
          <cell r="M26571">
            <v>1</v>
          </cell>
          <cell r="N26571">
            <v>252440</v>
          </cell>
        </row>
        <row r="26572">
          <cell r="M26572">
            <v>1</v>
          </cell>
          <cell r="N26572">
            <v>252440</v>
          </cell>
        </row>
        <row r="26573">
          <cell r="M26573">
            <v>1</v>
          </cell>
          <cell r="N26573">
            <v>253049</v>
          </cell>
        </row>
        <row r="26574">
          <cell r="M26574">
            <v>1</v>
          </cell>
          <cell r="N26574">
            <v>253049</v>
          </cell>
        </row>
        <row r="26575">
          <cell r="M26575">
            <v>1</v>
          </cell>
          <cell r="N26575">
            <v>253049</v>
          </cell>
        </row>
        <row r="26576">
          <cell r="M26576">
            <v>1</v>
          </cell>
          <cell r="N26576">
            <v>253049</v>
          </cell>
        </row>
        <row r="26577">
          <cell r="M26577">
            <v>1</v>
          </cell>
          <cell r="N26577">
            <v>253049</v>
          </cell>
        </row>
        <row r="26578">
          <cell r="M26578">
            <v>1</v>
          </cell>
          <cell r="N26578">
            <v>253049</v>
          </cell>
        </row>
        <row r="26579">
          <cell r="M26579">
            <v>1</v>
          </cell>
          <cell r="N26579">
            <v>253049</v>
          </cell>
        </row>
        <row r="26580">
          <cell r="M26580">
            <v>1</v>
          </cell>
          <cell r="N26580" t="str">
            <v>-</v>
          </cell>
        </row>
        <row r="26581">
          <cell r="M26581">
            <v>2</v>
          </cell>
          <cell r="N26581" t="str">
            <v>-</v>
          </cell>
        </row>
        <row r="26582">
          <cell r="M26582">
            <v>1</v>
          </cell>
          <cell r="N26582">
            <v>251496</v>
          </cell>
        </row>
        <row r="26583">
          <cell r="M26583">
            <v>1</v>
          </cell>
          <cell r="N26583">
            <v>251496</v>
          </cell>
        </row>
        <row r="26584">
          <cell r="M26584">
            <v>1</v>
          </cell>
          <cell r="N26584">
            <v>251586</v>
          </cell>
        </row>
        <row r="26585">
          <cell r="M26585">
            <v>1</v>
          </cell>
          <cell r="N26585">
            <v>251586</v>
          </cell>
        </row>
        <row r="26586">
          <cell r="M26586">
            <v>1</v>
          </cell>
          <cell r="N26586">
            <v>251604</v>
          </cell>
        </row>
        <row r="26587">
          <cell r="M26587">
            <v>1</v>
          </cell>
          <cell r="N26587">
            <v>251604</v>
          </cell>
        </row>
        <row r="26588">
          <cell r="M26588">
            <v>1</v>
          </cell>
          <cell r="N26588">
            <v>251604</v>
          </cell>
        </row>
        <row r="26589">
          <cell r="M26589">
            <v>1</v>
          </cell>
          <cell r="N26589">
            <v>251604</v>
          </cell>
        </row>
        <row r="26590">
          <cell r="M26590">
            <v>1</v>
          </cell>
          <cell r="N26590">
            <v>251885</v>
          </cell>
        </row>
        <row r="26591">
          <cell r="M26591">
            <v>1</v>
          </cell>
          <cell r="N26591">
            <v>251885</v>
          </cell>
        </row>
        <row r="26592">
          <cell r="M26592">
            <v>1</v>
          </cell>
          <cell r="N26592">
            <v>251885</v>
          </cell>
        </row>
        <row r="26593">
          <cell r="M26593">
            <v>2</v>
          </cell>
          <cell r="N26593">
            <v>251933</v>
          </cell>
        </row>
        <row r="26594">
          <cell r="M26594">
            <v>2</v>
          </cell>
          <cell r="N26594">
            <v>251933</v>
          </cell>
        </row>
        <row r="26595">
          <cell r="M26595">
            <v>2</v>
          </cell>
          <cell r="N26595">
            <v>251933</v>
          </cell>
        </row>
        <row r="26596">
          <cell r="M26596">
            <v>2</v>
          </cell>
          <cell r="N26596">
            <v>251942</v>
          </cell>
        </row>
        <row r="26597">
          <cell r="M26597">
            <v>2</v>
          </cell>
          <cell r="N26597">
            <v>251942</v>
          </cell>
        </row>
        <row r="26598">
          <cell r="M26598">
            <v>2</v>
          </cell>
          <cell r="N26598">
            <v>251942</v>
          </cell>
        </row>
        <row r="26599">
          <cell r="M26599">
            <v>1</v>
          </cell>
          <cell r="N26599">
            <v>252073</v>
          </cell>
        </row>
        <row r="26600">
          <cell r="M26600">
            <v>1</v>
          </cell>
          <cell r="N26600">
            <v>252073</v>
          </cell>
        </row>
        <row r="26601">
          <cell r="M26601">
            <v>1</v>
          </cell>
          <cell r="N26601">
            <v>252073</v>
          </cell>
        </row>
        <row r="26602">
          <cell r="M26602">
            <v>1</v>
          </cell>
          <cell r="N26602">
            <v>252073</v>
          </cell>
        </row>
        <row r="26603">
          <cell r="M26603">
            <v>1</v>
          </cell>
          <cell r="N26603">
            <v>252073</v>
          </cell>
        </row>
        <row r="26604">
          <cell r="M26604">
            <v>1</v>
          </cell>
          <cell r="N26604">
            <v>252073</v>
          </cell>
        </row>
        <row r="26605">
          <cell r="M26605">
            <v>1</v>
          </cell>
          <cell r="N26605">
            <v>252073</v>
          </cell>
        </row>
        <row r="26606">
          <cell r="M26606">
            <v>1</v>
          </cell>
          <cell r="N26606">
            <v>252073</v>
          </cell>
        </row>
        <row r="26607">
          <cell r="M26607">
            <v>1</v>
          </cell>
          <cell r="N26607">
            <v>252073</v>
          </cell>
        </row>
        <row r="26608">
          <cell r="M26608">
            <v>1</v>
          </cell>
          <cell r="N26608">
            <v>252073</v>
          </cell>
        </row>
        <row r="26609">
          <cell r="M26609">
            <v>1</v>
          </cell>
          <cell r="N26609">
            <v>252200</v>
          </cell>
        </row>
        <row r="26610">
          <cell r="M26610">
            <v>1</v>
          </cell>
          <cell r="N26610">
            <v>252200</v>
          </cell>
        </row>
        <row r="26611">
          <cell r="M26611">
            <v>1</v>
          </cell>
          <cell r="N26611">
            <v>252222</v>
          </cell>
        </row>
        <row r="26612">
          <cell r="M26612">
            <v>1</v>
          </cell>
          <cell r="N26612">
            <v>252285</v>
          </cell>
        </row>
        <row r="26613">
          <cell r="M26613">
            <v>1</v>
          </cell>
          <cell r="N26613">
            <v>252285</v>
          </cell>
        </row>
        <row r="26614">
          <cell r="M26614">
            <v>1</v>
          </cell>
          <cell r="N26614">
            <v>252285</v>
          </cell>
        </row>
        <row r="26615">
          <cell r="M26615">
            <v>1</v>
          </cell>
          <cell r="N26615">
            <v>252285</v>
          </cell>
        </row>
        <row r="26616">
          <cell r="M26616">
            <v>1</v>
          </cell>
          <cell r="N26616">
            <v>252285</v>
          </cell>
        </row>
        <row r="26617">
          <cell r="M26617">
            <v>1</v>
          </cell>
          <cell r="N26617">
            <v>252285</v>
          </cell>
        </row>
        <row r="26618">
          <cell r="M26618">
            <v>1</v>
          </cell>
          <cell r="N26618">
            <v>252285</v>
          </cell>
        </row>
        <row r="26619">
          <cell r="M26619">
            <v>1</v>
          </cell>
          <cell r="N26619">
            <v>252285</v>
          </cell>
        </row>
        <row r="26620">
          <cell r="M26620">
            <v>1</v>
          </cell>
          <cell r="N26620">
            <v>252285</v>
          </cell>
        </row>
        <row r="26621">
          <cell r="M26621">
            <v>1</v>
          </cell>
          <cell r="N26621">
            <v>252285</v>
          </cell>
        </row>
        <row r="26622">
          <cell r="M26622">
            <v>1</v>
          </cell>
          <cell r="N26622">
            <v>252285</v>
          </cell>
        </row>
        <row r="26623">
          <cell r="M26623">
            <v>1</v>
          </cell>
          <cell r="N26623">
            <v>252285</v>
          </cell>
        </row>
        <row r="26624">
          <cell r="M26624">
            <v>1</v>
          </cell>
          <cell r="N26624">
            <v>252285</v>
          </cell>
        </row>
        <row r="26625">
          <cell r="M26625">
            <v>1</v>
          </cell>
          <cell r="N26625">
            <v>252285</v>
          </cell>
        </row>
        <row r="26626">
          <cell r="M26626">
            <v>1</v>
          </cell>
          <cell r="N26626">
            <v>252285</v>
          </cell>
        </row>
        <row r="26627">
          <cell r="M26627">
            <v>1</v>
          </cell>
          <cell r="N26627">
            <v>252285</v>
          </cell>
        </row>
        <row r="26628">
          <cell r="M26628">
            <v>1</v>
          </cell>
          <cell r="N26628">
            <v>252285</v>
          </cell>
        </row>
        <row r="26629">
          <cell r="M26629">
            <v>1</v>
          </cell>
          <cell r="N26629">
            <v>252285</v>
          </cell>
        </row>
        <row r="26630">
          <cell r="M26630">
            <v>1</v>
          </cell>
          <cell r="N26630">
            <v>252285</v>
          </cell>
        </row>
        <row r="26631">
          <cell r="M26631">
            <v>1</v>
          </cell>
          <cell r="N26631">
            <v>252285</v>
          </cell>
        </row>
        <row r="26632">
          <cell r="M26632">
            <v>1</v>
          </cell>
          <cell r="N26632">
            <v>252421</v>
          </cell>
        </row>
        <row r="26633">
          <cell r="M26633">
            <v>1</v>
          </cell>
          <cell r="N26633">
            <v>252421</v>
          </cell>
        </row>
        <row r="26634">
          <cell r="M26634">
            <v>1</v>
          </cell>
          <cell r="N26634">
            <v>252421</v>
          </cell>
        </row>
        <row r="26635">
          <cell r="M26635">
            <v>1</v>
          </cell>
          <cell r="N26635">
            <v>252421</v>
          </cell>
        </row>
        <row r="26636">
          <cell r="M26636">
            <v>1</v>
          </cell>
          <cell r="N26636">
            <v>252421</v>
          </cell>
        </row>
        <row r="26637">
          <cell r="M26637">
            <v>1</v>
          </cell>
          <cell r="N26637">
            <v>252421</v>
          </cell>
        </row>
        <row r="26638">
          <cell r="M26638">
            <v>1</v>
          </cell>
          <cell r="N26638">
            <v>252421</v>
          </cell>
        </row>
        <row r="26639">
          <cell r="M26639">
            <v>1</v>
          </cell>
          <cell r="N26639">
            <v>252421</v>
          </cell>
        </row>
        <row r="26640">
          <cell r="M26640">
            <v>1</v>
          </cell>
          <cell r="N26640">
            <v>252447</v>
          </cell>
        </row>
        <row r="26641">
          <cell r="M26641">
            <v>1</v>
          </cell>
          <cell r="N26641">
            <v>252447</v>
          </cell>
        </row>
        <row r="26642">
          <cell r="M26642">
            <v>1</v>
          </cell>
          <cell r="N26642">
            <v>252447</v>
          </cell>
        </row>
        <row r="26643">
          <cell r="M26643">
            <v>1</v>
          </cell>
          <cell r="N26643">
            <v>252447</v>
          </cell>
        </row>
        <row r="26644">
          <cell r="M26644">
            <v>1</v>
          </cell>
          <cell r="N26644">
            <v>252447</v>
          </cell>
        </row>
        <row r="26645">
          <cell r="M26645">
            <v>1</v>
          </cell>
          <cell r="N26645">
            <v>252447</v>
          </cell>
        </row>
        <row r="26646">
          <cell r="M26646">
            <v>1</v>
          </cell>
          <cell r="N26646">
            <v>252447</v>
          </cell>
        </row>
        <row r="26647">
          <cell r="M26647">
            <v>1</v>
          </cell>
          <cell r="N26647">
            <v>253048</v>
          </cell>
        </row>
        <row r="26648">
          <cell r="M26648">
            <v>1</v>
          </cell>
          <cell r="N26648">
            <v>253048</v>
          </cell>
        </row>
        <row r="26649">
          <cell r="M26649">
            <v>1</v>
          </cell>
          <cell r="N26649">
            <v>253048</v>
          </cell>
        </row>
        <row r="26650">
          <cell r="M26650">
            <v>1</v>
          </cell>
          <cell r="N26650">
            <v>253048</v>
          </cell>
        </row>
        <row r="26651">
          <cell r="M26651">
            <v>1</v>
          </cell>
          <cell r="N26651">
            <v>253048</v>
          </cell>
        </row>
        <row r="26652">
          <cell r="M26652">
            <v>1</v>
          </cell>
          <cell r="N26652">
            <v>253048</v>
          </cell>
        </row>
        <row r="26653">
          <cell r="M26653">
            <v>1</v>
          </cell>
          <cell r="N26653">
            <v>253048</v>
          </cell>
        </row>
        <row r="26654">
          <cell r="M26654">
            <v>1</v>
          </cell>
          <cell r="N26654">
            <v>253048</v>
          </cell>
        </row>
        <row r="26655">
          <cell r="M26655">
            <v>1</v>
          </cell>
          <cell r="N26655">
            <v>253048</v>
          </cell>
        </row>
        <row r="26656">
          <cell r="M26656">
            <v>1</v>
          </cell>
          <cell r="N26656" t="str">
            <v>-</v>
          </cell>
        </row>
        <row r="26657">
          <cell r="M26657">
            <v>1</v>
          </cell>
          <cell r="N26657" t="str">
            <v>-</v>
          </cell>
        </row>
        <row r="26658">
          <cell r="M26658">
            <v>1</v>
          </cell>
          <cell r="N26658">
            <v>251485</v>
          </cell>
        </row>
        <row r="26659">
          <cell r="M26659">
            <v>1</v>
          </cell>
          <cell r="N26659">
            <v>251485</v>
          </cell>
        </row>
        <row r="26660">
          <cell r="M26660">
            <v>1</v>
          </cell>
          <cell r="N26660">
            <v>251485</v>
          </cell>
        </row>
        <row r="26661">
          <cell r="M26661">
            <v>1</v>
          </cell>
          <cell r="N26661">
            <v>251485</v>
          </cell>
        </row>
        <row r="26662">
          <cell r="M26662">
            <v>1</v>
          </cell>
          <cell r="N26662">
            <v>251532</v>
          </cell>
        </row>
        <row r="26663">
          <cell r="M26663">
            <v>1</v>
          </cell>
          <cell r="N26663">
            <v>251532</v>
          </cell>
        </row>
        <row r="26664">
          <cell r="M26664">
            <v>1</v>
          </cell>
          <cell r="N26664">
            <v>251532</v>
          </cell>
        </row>
        <row r="26665">
          <cell r="M26665">
            <v>1</v>
          </cell>
          <cell r="N26665">
            <v>251532</v>
          </cell>
        </row>
        <row r="26666">
          <cell r="M26666">
            <v>1</v>
          </cell>
          <cell r="N26666">
            <v>251532</v>
          </cell>
        </row>
        <row r="26667">
          <cell r="M26667">
            <v>1</v>
          </cell>
          <cell r="N26667">
            <v>251592</v>
          </cell>
        </row>
        <row r="26668">
          <cell r="M26668">
            <v>1</v>
          </cell>
          <cell r="N26668">
            <v>251592</v>
          </cell>
        </row>
        <row r="26669">
          <cell r="M26669">
            <v>1</v>
          </cell>
          <cell r="N26669">
            <v>251592</v>
          </cell>
        </row>
        <row r="26670">
          <cell r="M26670">
            <v>1</v>
          </cell>
          <cell r="N26670">
            <v>251592</v>
          </cell>
        </row>
        <row r="26671">
          <cell r="M26671">
            <v>1</v>
          </cell>
          <cell r="N26671">
            <v>251874</v>
          </cell>
        </row>
        <row r="26672">
          <cell r="M26672">
            <v>1</v>
          </cell>
          <cell r="N26672">
            <v>251874</v>
          </cell>
        </row>
        <row r="26673">
          <cell r="M26673">
            <v>1</v>
          </cell>
          <cell r="N26673">
            <v>252062</v>
          </cell>
        </row>
        <row r="26674">
          <cell r="M26674">
            <v>1</v>
          </cell>
          <cell r="N26674">
            <v>252062</v>
          </cell>
        </row>
        <row r="26675">
          <cell r="M26675">
            <v>1</v>
          </cell>
          <cell r="N26675">
            <v>252062</v>
          </cell>
        </row>
        <row r="26676">
          <cell r="M26676">
            <v>1</v>
          </cell>
          <cell r="N26676">
            <v>252062</v>
          </cell>
        </row>
        <row r="26677">
          <cell r="M26677">
            <v>1</v>
          </cell>
          <cell r="N26677">
            <v>252062</v>
          </cell>
        </row>
        <row r="26678">
          <cell r="M26678">
            <v>1</v>
          </cell>
          <cell r="N26678">
            <v>252274</v>
          </cell>
        </row>
        <row r="26679">
          <cell r="M26679">
            <v>1</v>
          </cell>
          <cell r="N26679">
            <v>252274</v>
          </cell>
        </row>
        <row r="26680">
          <cell r="M26680">
            <v>1</v>
          </cell>
          <cell r="N26680">
            <v>252274</v>
          </cell>
        </row>
        <row r="26681">
          <cell r="M26681">
            <v>1</v>
          </cell>
          <cell r="N26681">
            <v>252330</v>
          </cell>
        </row>
        <row r="26682">
          <cell r="M26682">
            <v>1</v>
          </cell>
          <cell r="N26682">
            <v>252330</v>
          </cell>
        </row>
        <row r="26683">
          <cell r="M26683">
            <v>1</v>
          </cell>
          <cell r="N26683">
            <v>252330</v>
          </cell>
        </row>
        <row r="26684">
          <cell r="M26684">
            <v>1</v>
          </cell>
          <cell r="N26684">
            <v>252330</v>
          </cell>
        </row>
        <row r="26685">
          <cell r="M26685">
            <v>1</v>
          </cell>
          <cell r="N26685">
            <v>252410</v>
          </cell>
        </row>
        <row r="26686">
          <cell r="M26686">
            <v>1</v>
          </cell>
          <cell r="N26686">
            <v>252410</v>
          </cell>
        </row>
        <row r="26687">
          <cell r="M26687">
            <v>1</v>
          </cell>
          <cell r="N26687">
            <v>252410</v>
          </cell>
        </row>
        <row r="26688">
          <cell r="M26688">
            <v>1</v>
          </cell>
          <cell r="N26688">
            <v>252455</v>
          </cell>
        </row>
        <row r="26689">
          <cell r="M26689">
            <v>1</v>
          </cell>
          <cell r="N26689">
            <v>252455</v>
          </cell>
        </row>
        <row r="26690">
          <cell r="M26690">
            <v>1</v>
          </cell>
          <cell r="N26690">
            <v>251499</v>
          </cell>
        </row>
        <row r="26691">
          <cell r="M26691">
            <v>1</v>
          </cell>
          <cell r="N26691">
            <v>251499</v>
          </cell>
        </row>
        <row r="26692">
          <cell r="M26692">
            <v>1</v>
          </cell>
          <cell r="N26692">
            <v>251499</v>
          </cell>
        </row>
        <row r="26693">
          <cell r="M26693">
            <v>5</v>
          </cell>
          <cell r="N26693">
            <v>251544</v>
          </cell>
        </row>
        <row r="26694">
          <cell r="M26694">
            <v>5</v>
          </cell>
          <cell r="N26694">
            <v>251553</v>
          </cell>
        </row>
        <row r="26695">
          <cell r="M26695">
            <v>5</v>
          </cell>
          <cell r="N26695">
            <v>251575</v>
          </cell>
        </row>
        <row r="26696">
          <cell r="M26696">
            <v>5</v>
          </cell>
          <cell r="N26696">
            <v>251575</v>
          </cell>
        </row>
        <row r="26697">
          <cell r="M26697">
            <v>5</v>
          </cell>
          <cell r="N26697">
            <v>251575</v>
          </cell>
        </row>
        <row r="26698">
          <cell r="M26698">
            <v>1</v>
          </cell>
          <cell r="N26698">
            <v>251607</v>
          </cell>
        </row>
        <row r="26699">
          <cell r="M26699">
            <v>1</v>
          </cell>
          <cell r="N26699">
            <v>251607</v>
          </cell>
        </row>
        <row r="26700">
          <cell r="M26700">
            <v>1</v>
          </cell>
          <cell r="N26700">
            <v>251607</v>
          </cell>
        </row>
        <row r="26701">
          <cell r="M26701">
            <v>1</v>
          </cell>
          <cell r="N26701">
            <v>251607</v>
          </cell>
        </row>
        <row r="26702">
          <cell r="M26702">
            <v>1</v>
          </cell>
          <cell r="N26702">
            <v>251888</v>
          </cell>
        </row>
        <row r="26703">
          <cell r="M26703">
            <v>1</v>
          </cell>
          <cell r="N26703">
            <v>251888</v>
          </cell>
        </row>
        <row r="26704">
          <cell r="M26704">
            <v>1</v>
          </cell>
          <cell r="N26704">
            <v>252076</v>
          </cell>
        </row>
        <row r="26705">
          <cell r="M26705">
            <v>1</v>
          </cell>
          <cell r="N26705">
            <v>252076</v>
          </cell>
        </row>
        <row r="26706">
          <cell r="M26706">
            <v>1</v>
          </cell>
          <cell r="N26706">
            <v>252076</v>
          </cell>
        </row>
        <row r="26707">
          <cell r="M26707">
            <v>1</v>
          </cell>
          <cell r="N26707">
            <v>252076</v>
          </cell>
        </row>
        <row r="26708">
          <cell r="M26708">
            <v>1</v>
          </cell>
          <cell r="N26708">
            <v>252076</v>
          </cell>
        </row>
        <row r="26709">
          <cell r="M26709">
            <v>1</v>
          </cell>
          <cell r="N26709">
            <v>252076</v>
          </cell>
        </row>
        <row r="26710">
          <cell r="M26710">
            <v>1</v>
          </cell>
          <cell r="N26710">
            <v>252076</v>
          </cell>
        </row>
        <row r="26711">
          <cell r="M26711">
            <v>1</v>
          </cell>
          <cell r="N26711">
            <v>252076</v>
          </cell>
        </row>
        <row r="26712">
          <cell r="M26712">
            <v>1</v>
          </cell>
          <cell r="N26712">
            <v>252076</v>
          </cell>
        </row>
        <row r="26713">
          <cell r="M26713">
            <v>1</v>
          </cell>
          <cell r="N26713">
            <v>252076</v>
          </cell>
        </row>
        <row r="26714">
          <cell r="M26714">
            <v>1</v>
          </cell>
          <cell r="N26714">
            <v>252186</v>
          </cell>
        </row>
        <row r="26715">
          <cell r="M26715">
            <v>1</v>
          </cell>
          <cell r="N26715">
            <v>252186</v>
          </cell>
        </row>
        <row r="26716">
          <cell r="M26716">
            <v>1</v>
          </cell>
          <cell r="N26716">
            <v>252424</v>
          </cell>
        </row>
        <row r="26717">
          <cell r="M26717">
            <v>1</v>
          </cell>
          <cell r="N26717" t="str">
            <v>-</v>
          </cell>
        </row>
        <row r="26718">
          <cell r="M26718">
            <v>1</v>
          </cell>
          <cell r="N26718" t="str">
            <v>-</v>
          </cell>
        </row>
        <row r="26719">
          <cell r="M26719">
            <v>1</v>
          </cell>
          <cell r="N26719">
            <v>251467</v>
          </cell>
        </row>
        <row r="26720">
          <cell r="M26720">
            <v>1</v>
          </cell>
          <cell r="N26720">
            <v>251467</v>
          </cell>
        </row>
        <row r="26721">
          <cell r="M26721">
            <v>1</v>
          </cell>
          <cell r="N26721">
            <v>251467</v>
          </cell>
        </row>
        <row r="26722">
          <cell r="M26722">
            <v>1</v>
          </cell>
          <cell r="N26722">
            <v>251516</v>
          </cell>
        </row>
        <row r="26723">
          <cell r="M26723">
            <v>1</v>
          </cell>
          <cell r="N26723">
            <v>251516</v>
          </cell>
        </row>
        <row r="26724">
          <cell r="M26724">
            <v>1</v>
          </cell>
          <cell r="N26724">
            <v>251538</v>
          </cell>
        </row>
        <row r="26725">
          <cell r="M26725">
            <v>1</v>
          </cell>
          <cell r="N26725">
            <v>251538</v>
          </cell>
        </row>
        <row r="26726">
          <cell r="M26726">
            <v>1</v>
          </cell>
          <cell r="N26726">
            <v>251538</v>
          </cell>
        </row>
        <row r="26727">
          <cell r="M26727">
            <v>1</v>
          </cell>
          <cell r="N26727">
            <v>251588</v>
          </cell>
        </row>
        <row r="26728">
          <cell r="M26728">
            <v>1</v>
          </cell>
          <cell r="N26728">
            <v>251859</v>
          </cell>
        </row>
        <row r="26729">
          <cell r="M26729">
            <v>1</v>
          </cell>
          <cell r="N26729">
            <v>251859</v>
          </cell>
        </row>
        <row r="26730">
          <cell r="M26730">
            <v>1</v>
          </cell>
          <cell r="N26730">
            <v>251859</v>
          </cell>
        </row>
        <row r="26731">
          <cell r="M26731">
            <v>1</v>
          </cell>
          <cell r="N26731">
            <v>251899</v>
          </cell>
        </row>
        <row r="26732">
          <cell r="M26732">
            <v>1</v>
          </cell>
          <cell r="N26732">
            <v>251899</v>
          </cell>
        </row>
        <row r="26733">
          <cell r="M26733">
            <v>1</v>
          </cell>
          <cell r="N26733">
            <v>251899</v>
          </cell>
        </row>
        <row r="26734">
          <cell r="M26734">
            <v>1</v>
          </cell>
          <cell r="N26734">
            <v>251899</v>
          </cell>
        </row>
        <row r="26735">
          <cell r="M26735">
            <v>1</v>
          </cell>
          <cell r="N26735">
            <v>251899</v>
          </cell>
        </row>
        <row r="26736">
          <cell r="M26736">
            <v>1</v>
          </cell>
          <cell r="N26736">
            <v>251899</v>
          </cell>
        </row>
        <row r="26737">
          <cell r="M26737">
            <v>1</v>
          </cell>
          <cell r="N26737">
            <v>251899</v>
          </cell>
        </row>
        <row r="26738">
          <cell r="M26738">
            <v>1</v>
          </cell>
          <cell r="N26738">
            <v>251899</v>
          </cell>
        </row>
        <row r="26739">
          <cell r="M26739">
            <v>1</v>
          </cell>
          <cell r="N26739">
            <v>251899</v>
          </cell>
        </row>
        <row r="26740">
          <cell r="M26740">
            <v>1</v>
          </cell>
          <cell r="N26740">
            <v>251925</v>
          </cell>
        </row>
        <row r="26741">
          <cell r="M26741">
            <v>1</v>
          </cell>
          <cell r="N26741">
            <v>251925</v>
          </cell>
        </row>
        <row r="26742">
          <cell r="M26742">
            <v>1</v>
          </cell>
          <cell r="N26742">
            <v>251925</v>
          </cell>
        </row>
        <row r="26743">
          <cell r="M26743">
            <v>1</v>
          </cell>
          <cell r="N26743">
            <v>251925</v>
          </cell>
        </row>
        <row r="26744">
          <cell r="M26744">
            <v>1</v>
          </cell>
          <cell r="N26744">
            <v>252046</v>
          </cell>
        </row>
        <row r="26745">
          <cell r="M26745">
            <v>1</v>
          </cell>
          <cell r="N26745">
            <v>252046</v>
          </cell>
        </row>
        <row r="26746">
          <cell r="M26746">
            <v>1</v>
          </cell>
          <cell r="N26746">
            <v>252046</v>
          </cell>
        </row>
        <row r="26747">
          <cell r="M26747">
            <v>1</v>
          </cell>
          <cell r="N26747">
            <v>252046</v>
          </cell>
        </row>
        <row r="26748">
          <cell r="M26748">
            <v>1</v>
          </cell>
          <cell r="N26748">
            <v>252046</v>
          </cell>
        </row>
        <row r="26749">
          <cell r="M26749">
            <v>1</v>
          </cell>
          <cell r="N26749">
            <v>252046</v>
          </cell>
        </row>
        <row r="26750">
          <cell r="M26750">
            <v>1</v>
          </cell>
          <cell r="N26750">
            <v>252046</v>
          </cell>
        </row>
        <row r="26751">
          <cell r="M26751">
            <v>1</v>
          </cell>
          <cell r="N26751">
            <v>252046</v>
          </cell>
        </row>
        <row r="26752">
          <cell r="M26752">
            <v>1</v>
          </cell>
          <cell r="N26752">
            <v>252261</v>
          </cell>
        </row>
        <row r="26753">
          <cell r="M26753">
            <v>1</v>
          </cell>
          <cell r="N26753">
            <v>252261</v>
          </cell>
        </row>
        <row r="26754">
          <cell r="M26754">
            <v>1</v>
          </cell>
          <cell r="N26754">
            <v>252315</v>
          </cell>
        </row>
        <row r="26755">
          <cell r="M26755">
            <v>1</v>
          </cell>
          <cell r="N26755">
            <v>252315</v>
          </cell>
        </row>
        <row r="26756">
          <cell r="M26756">
            <v>1</v>
          </cell>
          <cell r="N26756">
            <v>252315</v>
          </cell>
        </row>
        <row r="26757">
          <cell r="M26757">
            <v>1</v>
          </cell>
          <cell r="N26757">
            <v>252315</v>
          </cell>
        </row>
        <row r="26758">
          <cell r="M26758">
            <v>1</v>
          </cell>
          <cell r="N26758">
            <v>252395</v>
          </cell>
        </row>
        <row r="26759">
          <cell r="M26759">
            <v>1</v>
          </cell>
          <cell r="N26759">
            <v>252395</v>
          </cell>
        </row>
        <row r="26760">
          <cell r="M26760">
            <v>1</v>
          </cell>
          <cell r="N26760">
            <v>252395</v>
          </cell>
        </row>
        <row r="26761">
          <cell r="M26761">
            <v>1</v>
          </cell>
          <cell r="N26761">
            <v>252395</v>
          </cell>
        </row>
        <row r="26762">
          <cell r="M26762">
            <v>1</v>
          </cell>
          <cell r="N26762">
            <v>251456</v>
          </cell>
        </row>
        <row r="26763">
          <cell r="M26763">
            <v>1</v>
          </cell>
          <cell r="N26763">
            <v>251505</v>
          </cell>
        </row>
        <row r="26764">
          <cell r="M26764">
            <v>1</v>
          </cell>
          <cell r="N26764">
            <v>251847</v>
          </cell>
        </row>
        <row r="26765">
          <cell r="M26765">
            <v>1</v>
          </cell>
          <cell r="N26765">
            <v>251847</v>
          </cell>
        </row>
        <row r="26766">
          <cell r="M26766">
            <v>1</v>
          </cell>
          <cell r="N26766">
            <v>252034</v>
          </cell>
        </row>
        <row r="26767">
          <cell r="M26767">
            <v>1</v>
          </cell>
          <cell r="N26767">
            <v>252249</v>
          </cell>
        </row>
        <row r="26768">
          <cell r="M26768">
            <v>1</v>
          </cell>
          <cell r="N26768">
            <v>252249</v>
          </cell>
        </row>
        <row r="26769">
          <cell r="M26769">
            <v>1</v>
          </cell>
          <cell r="N26769">
            <v>252249</v>
          </cell>
        </row>
        <row r="26770">
          <cell r="M26770">
            <v>1</v>
          </cell>
          <cell r="N26770">
            <v>252249</v>
          </cell>
        </row>
        <row r="26771">
          <cell r="M26771">
            <v>1</v>
          </cell>
          <cell r="N26771">
            <v>252249</v>
          </cell>
        </row>
        <row r="26772">
          <cell r="M26772">
            <v>1</v>
          </cell>
          <cell r="N26772">
            <v>252249</v>
          </cell>
        </row>
        <row r="26773">
          <cell r="M26773">
            <v>1</v>
          </cell>
          <cell r="N26773">
            <v>252249</v>
          </cell>
        </row>
        <row r="26774">
          <cell r="M26774">
            <v>1</v>
          </cell>
          <cell r="N26774">
            <v>252249</v>
          </cell>
        </row>
        <row r="26775">
          <cell r="M26775">
            <v>1</v>
          </cell>
          <cell r="N26775">
            <v>252303</v>
          </cell>
        </row>
        <row r="26776">
          <cell r="M26776">
            <v>1</v>
          </cell>
          <cell r="N26776">
            <v>252303</v>
          </cell>
        </row>
        <row r="26777">
          <cell r="M26777">
            <v>1</v>
          </cell>
          <cell r="N26777">
            <v>252383</v>
          </cell>
        </row>
        <row r="26778">
          <cell r="M26778">
            <v>1</v>
          </cell>
          <cell r="N26778">
            <v>252383</v>
          </cell>
        </row>
        <row r="26779">
          <cell r="M26779">
            <v>1</v>
          </cell>
          <cell r="N26779">
            <v>252449</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T11734"/>
  <sheetViews>
    <sheetView tabSelected="1" zoomScale="150" zoomScaleNormal="150" zoomScalePageLayoutView="150" workbookViewId="0">
      <pane xSplit="4" ySplit="1" topLeftCell="K2" activePane="bottomRight" state="frozen"/>
      <selection pane="topRight" activeCell="E1" sqref="E1"/>
      <selection pane="bottomLeft" activeCell="A2" sqref="A2"/>
      <selection pane="bottomRight" activeCell="S11734" sqref="Q2:S11734"/>
    </sheetView>
  </sheetViews>
  <sheetFormatPr baseColWidth="10" defaultRowHeight="16" x14ac:dyDescent="0.2"/>
  <cols>
    <col min="1" max="1" width="7.1640625" customWidth="1"/>
    <col min="2" max="2" width="6.5" style="3" customWidth="1"/>
    <col min="3" max="3" width="4.1640625" style="3" bestFit="1" customWidth="1"/>
    <col min="4" max="4" width="12.6640625" customWidth="1"/>
    <col min="5" max="5" width="4.5" style="3" customWidth="1"/>
    <col min="6" max="8" width="5.83203125" style="17" customWidth="1"/>
    <col min="9" max="9" width="7.1640625" style="7" customWidth="1"/>
    <col min="10" max="10" width="5.5" style="7" bestFit="1" customWidth="1"/>
    <col min="11" max="11" width="7.33203125" bestFit="1" customWidth="1"/>
    <col min="12" max="12" width="13.83203125" bestFit="1" customWidth="1"/>
    <col min="14" max="14" width="6.6640625" style="3" customWidth="1"/>
    <col min="15" max="15" width="10.83203125" style="51"/>
    <col min="16" max="16" width="7.6640625" style="31" customWidth="1"/>
  </cols>
  <sheetData>
    <row r="1" spans="1:20" x14ac:dyDescent="0.2">
      <c r="A1" t="s">
        <v>200</v>
      </c>
      <c r="B1" s="3" t="s">
        <v>201</v>
      </c>
      <c r="C1" s="3" t="s">
        <v>202</v>
      </c>
      <c r="D1" t="s">
        <v>203</v>
      </c>
      <c r="E1" s="3" t="s">
        <v>204</v>
      </c>
      <c r="F1" s="17" t="s">
        <v>205</v>
      </c>
      <c r="G1" s="17" t="s">
        <v>42</v>
      </c>
      <c r="H1" s="17" t="s">
        <v>206</v>
      </c>
      <c r="I1" s="7" t="s">
        <v>207</v>
      </c>
      <c r="J1" s="7" t="s">
        <v>208</v>
      </c>
      <c r="K1" t="s">
        <v>209</v>
      </c>
      <c r="L1" t="s">
        <v>210</v>
      </c>
      <c r="M1" t="s">
        <v>211</v>
      </c>
      <c r="N1" s="3" t="s">
        <v>212</v>
      </c>
      <c r="O1" s="50" t="s">
        <v>2317</v>
      </c>
      <c r="P1" s="31" t="s">
        <v>213</v>
      </c>
      <c r="Q1" t="s">
        <v>214</v>
      </c>
      <c r="R1" t="s">
        <v>215</v>
      </c>
      <c r="S1" t="s">
        <v>0</v>
      </c>
      <c r="T1" t="s">
        <v>2534</v>
      </c>
    </row>
    <row r="2" spans="1:20" x14ac:dyDescent="0.2">
      <c r="A2" s="7">
        <v>120001</v>
      </c>
      <c r="B2" s="3">
        <v>1120</v>
      </c>
      <c r="C2" s="3" t="s">
        <v>27</v>
      </c>
      <c r="D2" s="2" t="s">
        <v>220</v>
      </c>
      <c r="E2" s="3">
        <v>8</v>
      </c>
      <c r="F2" s="17">
        <v>0</v>
      </c>
      <c r="G2" s="17">
        <v>1</v>
      </c>
      <c r="H2" s="17">
        <v>0</v>
      </c>
      <c r="I2" s="7" t="s">
        <v>3</v>
      </c>
      <c r="J2" s="7">
        <v>0</v>
      </c>
      <c r="K2" s="4">
        <v>122</v>
      </c>
      <c r="L2" s="5">
        <v>122.3921</v>
      </c>
      <c r="M2">
        <f>179963.82+1790.92</f>
        <v>181754.74000000002</v>
      </c>
      <c r="N2" s="3">
        <v>1</v>
      </c>
      <c r="O2" s="50" t="e">
        <f>INDEX([1]Dados!$M$2:$N$26779,MATCH($P2,[1]Dados!$N$2:$N$26779,),2)</f>
        <v>#N/A</v>
      </c>
      <c r="P2" s="7">
        <v>141593</v>
      </c>
      <c r="Q2" s="1">
        <v>36641</v>
      </c>
      <c r="R2" s="1">
        <v>36645</v>
      </c>
      <c r="S2" t="s">
        <v>2134</v>
      </c>
      <c r="T2">
        <v>1</v>
      </c>
    </row>
    <row r="3" spans="1:20" x14ac:dyDescent="0.2">
      <c r="A3" s="7">
        <v>120001</v>
      </c>
      <c r="B3" s="3">
        <v>1120</v>
      </c>
      <c r="C3" s="3" t="s">
        <v>27</v>
      </c>
      <c r="D3" s="2" t="s">
        <v>220</v>
      </c>
      <c r="E3" s="3">
        <v>8</v>
      </c>
      <c r="F3" s="17">
        <v>0</v>
      </c>
      <c r="G3" s="17">
        <v>1</v>
      </c>
      <c r="H3" s="17">
        <v>0</v>
      </c>
      <c r="I3" s="7" t="s">
        <v>3</v>
      </c>
      <c r="J3" s="7">
        <v>0</v>
      </c>
      <c r="K3" s="4">
        <v>122</v>
      </c>
      <c r="L3" s="5">
        <v>122.3921</v>
      </c>
      <c r="M3">
        <f>78400.08+1308</f>
        <v>79708.08</v>
      </c>
      <c r="N3" s="3">
        <v>1</v>
      </c>
      <c r="O3" s="50" t="e">
        <f>INDEX([1]Dados!$M$2:$N$26779,MATCH($P3,[1]Dados!$N$2:$N$26779,),2)</f>
        <v>#N/A</v>
      </c>
      <c r="P3" s="7">
        <v>141594</v>
      </c>
      <c r="Q3" s="1">
        <v>36641</v>
      </c>
      <c r="R3" s="1">
        <v>36645</v>
      </c>
      <c r="S3" t="s">
        <v>2134</v>
      </c>
      <c r="T3">
        <v>1</v>
      </c>
    </row>
    <row r="4" spans="1:20" x14ac:dyDescent="0.2">
      <c r="A4" s="7">
        <v>120001</v>
      </c>
      <c r="B4" s="3">
        <v>1120</v>
      </c>
      <c r="C4" s="3" t="s">
        <v>27</v>
      </c>
      <c r="D4" s="2" t="s">
        <v>220</v>
      </c>
      <c r="E4" s="3">
        <v>8</v>
      </c>
      <c r="F4" s="17">
        <v>0</v>
      </c>
      <c r="G4" s="17">
        <v>1</v>
      </c>
      <c r="H4" s="17">
        <v>0</v>
      </c>
      <c r="I4" s="7" t="s">
        <v>3</v>
      </c>
      <c r="J4" s="7">
        <v>0</v>
      </c>
      <c r="K4" s="4">
        <v>122</v>
      </c>
      <c r="L4" s="5">
        <v>122.3984</v>
      </c>
      <c r="M4">
        <v>401483.8</v>
      </c>
      <c r="N4" s="3">
        <v>1</v>
      </c>
      <c r="O4" s="50" t="e">
        <f>INDEX([1]Dados!$M$2:$N$26779,MATCH($P4,[1]Dados!$N$2:$N$26779,),2)</f>
        <v>#N/A</v>
      </c>
      <c r="P4">
        <v>141673</v>
      </c>
      <c r="Q4" s="1">
        <v>36641</v>
      </c>
      <c r="R4" s="1">
        <v>36645</v>
      </c>
      <c r="S4" t="s">
        <v>2134</v>
      </c>
      <c r="T4">
        <v>1</v>
      </c>
    </row>
    <row r="5" spans="1:20" x14ac:dyDescent="0.2">
      <c r="A5" s="7">
        <v>120001</v>
      </c>
      <c r="B5" s="3">
        <v>1120</v>
      </c>
      <c r="C5" s="3" t="s">
        <v>27</v>
      </c>
      <c r="D5" s="2" t="s">
        <v>220</v>
      </c>
      <c r="E5" s="3">
        <v>8</v>
      </c>
      <c r="F5" s="17">
        <v>0</v>
      </c>
      <c r="G5" s="17">
        <v>1</v>
      </c>
      <c r="H5" s="17">
        <v>0</v>
      </c>
      <c r="I5" s="7" t="s">
        <v>3</v>
      </c>
      <c r="J5" s="7">
        <v>0</v>
      </c>
      <c r="K5" s="4">
        <v>1049</v>
      </c>
      <c r="L5" s="5">
        <v>1049.0589</v>
      </c>
      <c r="M5">
        <v>17325</v>
      </c>
      <c r="N5" s="3">
        <v>1</v>
      </c>
      <c r="O5" s="50" t="e">
        <f>INDEX([1]Dados!$M$2:$N$26779,MATCH($P5,[1]Dados!$N$2:$N$26779,),2)</f>
        <v>#N/A</v>
      </c>
      <c r="P5" s="28">
        <v>142722</v>
      </c>
      <c r="Q5" s="1">
        <v>36641</v>
      </c>
      <c r="R5" s="1">
        <v>36645</v>
      </c>
      <c r="S5" t="s">
        <v>2134</v>
      </c>
      <c r="T5">
        <v>1</v>
      </c>
    </row>
    <row r="6" spans="1:20" x14ac:dyDescent="0.2">
      <c r="A6" s="7">
        <v>120001</v>
      </c>
      <c r="B6" s="3">
        <v>1120</v>
      </c>
      <c r="C6" s="3" t="s">
        <v>27</v>
      </c>
      <c r="D6" s="2" t="s">
        <v>220</v>
      </c>
      <c r="E6" s="3">
        <v>8</v>
      </c>
      <c r="F6" s="17">
        <v>0</v>
      </c>
      <c r="G6" s="17">
        <v>1</v>
      </c>
      <c r="H6" s="17">
        <v>0</v>
      </c>
      <c r="I6" s="7">
        <v>2.1</v>
      </c>
      <c r="J6" s="7">
        <v>2</v>
      </c>
      <c r="K6" s="4">
        <v>1214</v>
      </c>
      <c r="L6" s="5">
        <v>1214.0587</v>
      </c>
      <c r="M6">
        <v>84000</v>
      </c>
      <c r="N6" s="3">
        <v>1</v>
      </c>
      <c r="O6" s="50" t="e">
        <f>INDEX([1]Dados!$M$2:$N$26779,MATCH($P6,[1]Dados!$N$2:$N$26779,),2)</f>
        <v>#N/A</v>
      </c>
      <c r="P6">
        <v>141623</v>
      </c>
      <c r="Q6" s="1">
        <v>36641</v>
      </c>
      <c r="R6" s="1">
        <v>36645</v>
      </c>
      <c r="S6" t="s">
        <v>870</v>
      </c>
      <c r="T6">
        <v>1</v>
      </c>
    </row>
    <row r="7" spans="1:20" x14ac:dyDescent="0.2">
      <c r="A7" s="7">
        <v>120001</v>
      </c>
      <c r="B7" s="3">
        <v>1120</v>
      </c>
      <c r="C7" s="3" t="s">
        <v>27</v>
      </c>
      <c r="D7" s="2" t="s">
        <v>220</v>
      </c>
      <c r="E7" s="3">
        <v>8</v>
      </c>
      <c r="F7" s="17">
        <v>0</v>
      </c>
      <c r="G7" s="17">
        <v>1</v>
      </c>
      <c r="H7" s="17">
        <v>0</v>
      </c>
      <c r="I7" s="7">
        <v>1.1000000000000001</v>
      </c>
      <c r="J7" s="7">
        <v>0</v>
      </c>
      <c r="K7" s="4">
        <v>1293</v>
      </c>
      <c r="L7" s="5">
        <v>1293.0592999999999</v>
      </c>
      <c r="M7">
        <v>8695</v>
      </c>
      <c r="N7" s="3">
        <v>1</v>
      </c>
      <c r="O7" s="50" t="e">
        <f>INDEX([1]Dados!$M$2:$N$26779,MATCH($P7,[1]Dados!$N$2:$N$26779,),2)</f>
        <v>#N/A</v>
      </c>
      <c r="P7">
        <v>141518</v>
      </c>
      <c r="Q7" s="1">
        <v>36641</v>
      </c>
      <c r="R7" s="1">
        <v>36645</v>
      </c>
      <c r="S7" t="s">
        <v>873</v>
      </c>
      <c r="T7">
        <v>1</v>
      </c>
    </row>
    <row r="8" spans="1:20" x14ac:dyDescent="0.2">
      <c r="A8" s="7">
        <v>120001</v>
      </c>
      <c r="B8" s="3">
        <v>1120</v>
      </c>
      <c r="C8" s="3" t="s">
        <v>27</v>
      </c>
      <c r="D8" s="2" t="s">
        <v>220</v>
      </c>
      <c r="E8" s="3">
        <v>8</v>
      </c>
      <c r="F8" s="17">
        <v>0</v>
      </c>
      <c r="G8" s="17">
        <v>1</v>
      </c>
      <c r="H8" s="17">
        <v>0</v>
      </c>
      <c r="I8" s="7" t="s">
        <v>3</v>
      </c>
      <c r="J8" s="7">
        <v>0</v>
      </c>
      <c r="K8" s="4">
        <v>4</v>
      </c>
      <c r="L8" s="5">
        <v>4.1822999999999997</v>
      </c>
      <c r="M8">
        <v>36830.81</v>
      </c>
      <c r="N8" s="3">
        <v>1</v>
      </c>
      <c r="O8" s="50" t="e">
        <f>INDEX([1]Dados!$M$2:$N$26779,MATCH($P8,[1]Dados!$N$2:$N$26779,),2)</f>
        <v>#N/A</v>
      </c>
      <c r="P8" s="28">
        <v>141384</v>
      </c>
      <c r="Q8" s="1">
        <v>36641</v>
      </c>
      <c r="R8" s="1">
        <v>36645</v>
      </c>
      <c r="S8" t="s">
        <v>2134</v>
      </c>
      <c r="T8">
        <v>1</v>
      </c>
    </row>
    <row r="9" spans="1:20" x14ac:dyDescent="0.2">
      <c r="A9" s="7">
        <v>120001</v>
      </c>
      <c r="B9" s="3">
        <v>1120</v>
      </c>
      <c r="C9" s="3" t="s">
        <v>27</v>
      </c>
      <c r="D9" s="2" t="s">
        <v>220</v>
      </c>
      <c r="E9" s="3">
        <v>8</v>
      </c>
      <c r="F9" s="17">
        <v>0</v>
      </c>
      <c r="G9" s="17">
        <v>1</v>
      </c>
      <c r="H9" s="17">
        <v>0</v>
      </c>
      <c r="I9" s="7" t="s">
        <v>3</v>
      </c>
      <c r="J9" s="7">
        <v>0</v>
      </c>
      <c r="K9" s="4">
        <v>8</v>
      </c>
      <c r="L9" s="5">
        <v>8.0357000000000003</v>
      </c>
      <c r="M9">
        <v>11520</v>
      </c>
      <c r="N9" s="3">
        <v>1</v>
      </c>
      <c r="O9" s="50" t="e">
        <f>INDEX([1]Dados!$M$2:$N$26779,MATCH($P9,[1]Dados!$N$2:$N$26779,),2)</f>
        <v>#N/A</v>
      </c>
      <c r="P9">
        <v>142528</v>
      </c>
      <c r="Q9" s="1">
        <v>36641</v>
      </c>
      <c r="R9" s="1">
        <v>36645</v>
      </c>
      <c r="S9" t="s">
        <v>2138</v>
      </c>
      <c r="T9">
        <v>1</v>
      </c>
    </row>
    <row r="10" spans="1:20" x14ac:dyDescent="0.2">
      <c r="A10" s="7">
        <v>130100</v>
      </c>
      <c r="B10" s="3">
        <v>2216</v>
      </c>
      <c r="C10" s="3" t="s">
        <v>43</v>
      </c>
      <c r="D10" s="2" t="s">
        <v>349</v>
      </c>
      <c r="E10" s="3">
        <v>8</v>
      </c>
      <c r="F10" s="17">
        <v>0</v>
      </c>
      <c r="G10" s="17">
        <v>1</v>
      </c>
      <c r="H10" s="17">
        <v>0</v>
      </c>
      <c r="I10" s="7">
        <v>6</v>
      </c>
      <c r="J10" s="7">
        <v>18</v>
      </c>
      <c r="K10" s="4">
        <v>8</v>
      </c>
      <c r="L10" s="5">
        <v>8.0357000000000003</v>
      </c>
      <c r="M10">
        <v>117420</v>
      </c>
      <c r="N10" s="3">
        <v>1</v>
      </c>
      <c r="O10" s="50" t="e">
        <f>INDEX([1]Dados!$M$2:$N$26779,MATCH($P10,[1]Dados!$N$2:$N$26779,),2)</f>
        <v>#N/A</v>
      </c>
      <c r="P10">
        <v>142533</v>
      </c>
      <c r="Q10" s="1">
        <v>36627</v>
      </c>
      <c r="R10" s="1">
        <v>36631</v>
      </c>
      <c r="S10" t="s">
        <v>2138</v>
      </c>
      <c r="T10">
        <v>1</v>
      </c>
    </row>
    <row r="11" spans="1:20" x14ac:dyDescent="0.2">
      <c r="A11" s="7">
        <v>130100</v>
      </c>
      <c r="B11" s="3">
        <v>2216</v>
      </c>
      <c r="C11" s="3" t="s">
        <v>43</v>
      </c>
      <c r="D11" s="2" t="s">
        <v>349</v>
      </c>
      <c r="E11" s="3">
        <v>8</v>
      </c>
      <c r="F11" s="17">
        <v>0</v>
      </c>
      <c r="G11" s="17">
        <v>1</v>
      </c>
      <c r="H11" s="17">
        <v>0</v>
      </c>
      <c r="I11" s="7">
        <v>1.1000000000000001</v>
      </c>
      <c r="J11" s="7">
        <v>19</v>
      </c>
      <c r="K11" s="4">
        <v>119</v>
      </c>
      <c r="L11" s="5">
        <v>119.38590000000001</v>
      </c>
      <c r="M11">
        <v>215789.5</v>
      </c>
      <c r="N11" s="3">
        <v>1</v>
      </c>
      <c r="O11" s="50" t="e">
        <f>INDEX([1]Dados!$M$2:$N$26779,MATCH($P11,[1]Dados!$N$2:$N$26779,),2)</f>
        <v>#N/A</v>
      </c>
      <c r="P11">
        <v>141596</v>
      </c>
      <c r="Q11" s="1">
        <v>36627</v>
      </c>
      <c r="R11" s="1">
        <v>36631</v>
      </c>
      <c r="S11" t="s">
        <v>1540</v>
      </c>
      <c r="T11">
        <v>1</v>
      </c>
    </row>
    <row r="12" spans="1:20" x14ac:dyDescent="0.2">
      <c r="A12" s="7">
        <v>130100</v>
      </c>
      <c r="B12" s="3">
        <v>2216</v>
      </c>
      <c r="C12" s="3" t="s">
        <v>43</v>
      </c>
      <c r="D12" s="2" t="s">
        <v>349</v>
      </c>
      <c r="E12" s="3">
        <v>8</v>
      </c>
      <c r="F12" s="17">
        <v>0</v>
      </c>
      <c r="G12" s="17">
        <v>1</v>
      </c>
      <c r="H12" s="17">
        <v>0</v>
      </c>
      <c r="I12" s="7">
        <v>2.1</v>
      </c>
      <c r="J12" s="7">
        <v>19</v>
      </c>
      <c r="K12" s="4">
        <v>119</v>
      </c>
      <c r="L12" s="5">
        <v>119.38590000000001</v>
      </c>
      <c r="M12">
        <v>43500</v>
      </c>
      <c r="N12" s="3">
        <v>1</v>
      </c>
      <c r="O12" s="50" t="e">
        <f>INDEX([1]Dados!$M$2:$N$26779,MATCH($P12,[1]Dados!$N$2:$N$26779,),2)</f>
        <v>#N/A</v>
      </c>
      <c r="P12">
        <v>141597</v>
      </c>
      <c r="Q12" s="1">
        <v>36627</v>
      </c>
      <c r="R12" s="1">
        <v>36631</v>
      </c>
      <c r="S12" t="s">
        <v>1541</v>
      </c>
      <c r="T12">
        <v>1</v>
      </c>
    </row>
    <row r="13" spans="1:20" x14ac:dyDescent="0.2">
      <c r="A13" s="7">
        <v>130100</v>
      </c>
      <c r="B13" s="3">
        <v>2216</v>
      </c>
      <c r="C13" s="3" t="s">
        <v>43</v>
      </c>
      <c r="D13" s="2" t="s">
        <v>349</v>
      </c>
      <c r="E13" s="3">
        <v>8</v>
      </c>
      <c r="F13" s="17">
        <v>0</v>
      </c>
      <c r="G13" s="17">
        <v>1</v>
      </c>
      <c r="H13" s="17">
        <v>0</v>
      </c>
      <c r="I13" s="7">
        <v>3.1</v>
      </c>
      <c r="J13" s="7">
        <v>19</v>
      </c>
      <c r="K13" s="4">
        <v>119</v>
      </c>
      <c r="L13" s="5">
        <v>119.386</v>
      </c>
      <c r="M13">
        <v>985950</v>
      </c>
      <c r="N13" s="3">
        <v>1</v>
      </c>
      <c r="O13" s="50" t="e">
        <f>INDEX([1]Dados!$M$2:$N$26779,MATCH($P13,[1]Dados!$N$2:$N$26779,),2)</f>
        <v>#N/A</v>
      </c>
      <c r="P13">
        <v>141674</v>
      </c>
      <c r="Q13" s="1">
        <v>36627</v>
      </c>
      <c r="R13" s="1">
        <v>36631</v>
      </c>
      <c r="S13" t="s">
        <v>1009</v>
      </c>
      <c r="T13">
        <v>1</v>
      </c>
    </row>
    <row r="14" spans="1:20" x14ac:dyDescent="0.2">
      <c r="A14" s="7">
        <v>130100</v>
      </c>
      <c r="B14" s="3">
        <v>2216</v>
      </c>
      <c r="C14" s="3" t="s">
        <v>43</v>
      </c>
      <c r="D14" s="2" t="s">
        <v>349</v>
      </c>
      <c r="E14" s="3">
        <v>8</v>
      </c>
      <c r="F14" s="17">
        <v>0</v>
      </c>
      <c r="G14" s="17">
        <v>1</v>
      </c>
      <c r="H14" s="17">
        <v>0</v>
      </c>
      <c r="I14" s="7">
        <v>4.0999999999999996</v>
      </c>
      <c r="J14" s="7">
        <v>19</v>
      </c>
      <c r="K14" s="4">
        <v>119</v>
      </c>
      <c r="L14" s="5">
        <v>119.386</v>
      </c>
      <c r="M14">
        <v>1016200</v>
      </c>
      <c r="N14" s="3">
        <v>1</v>
      </c>
      <c r="O14" s="50" t="e">
        <f>INDEX([1]Dados!$M$2:$N$26779,MATCH($P14,[1]Dados!$N$2:$N$26779,),2)</f>
        <v>#N/A</v>
      </c>
      <c r="P14">
        <v>141675</v>
      </c>
      <c r="Q14" s="1">
        <v>36627</v>
      </c>
      <c r="R14" s="1">
        <v>36631</v>
      </c>
      <c r="S14" t="s">
        <v>2134</v>
      </c>
      <c r="T14">
        <v>1</v>
      </c>
    </row>
    <row r="15" spans="1:20" x14ac:dyDescent="0.2">
      <c r="A15" s="7">
        <v>130100</v>
      </c>
      <c r="B15" s="3">
        <v>2216</v>
      </c>
      <c r="C15" s="3" t="s">
        <v>43</v>
      </c>
      <c r="D15" s="2" t="s">
        <v>349</v>
      </c>
      <c r="E15" s="3">
        <v>8</v>
      </c>
      <c r="F15" s="17">
        <v>0</v>
      </c>
      <c r="G15" s="17">
        <v>1</v>
      </c>
      <c r="H15" s="17">
        <v>0</v>
      </c>
      <c r="I15" s="7">
        <v>8</v>
      </c>
      <c r="J15" s="7">
        <v>0</v>
      </c>
      <c r="K15" s="4">
        <v>119</v>
      </c>
      <c r="L15" s="5">
        <v>119.3861</v>
      </c>
      <c r="M15" t="s">
        <v>2134</v>
      </c>
      <c r="N15" s="3">
        <v>1</v>
      </c>
      <c r="O15" s="50" t="e">
        <f>INDEX([1]Dados!$M$2:$N$26779,MATCH($P15,[1]Dados!$N$2:$N$26779,),2)</f>
        <v>#N/A</v>
      </c>
      <c r="P15">
        <v>141685</v>
      </c>
      <c r="Q15" s="1">
        <v>36627</v>
      </c>
      <c r="R15" s="1">
        <v>36631</v>
      </c>
      <c r="S15" t="s">
        <v>2134</v>
      </c>
      <c r="T15">
        <v>1</v>
      </c>
    </row>
    <row r="16" spans="1:20" x14ac:dyDescent="0.2">
      <c r="A16" s="7">
        <v>130100</v>
      </c>
      <c r="B16" s="3">
        <v>2216</v>
      </c>
      <c r="C16" s="3" t="s">
        <v>43</v>
      </c>
      <c r="D16" s="2" t="s">
        <v>349</v>
      </c>
      <c r="E16" s="3">
        <v>8</v>
      </c>
      <c r="F16" s="17">
        <v>0</v>
      </c>
      <c r="G16" s="17">
        <v>1</v>
      </c>
      <c r="H16" s="17">
        <v>0</v>
      </c>
      <c r="I16" s="7">
        <v>1</v>
      </c>
      <c r="J16" s="7">
        <v>0</v>
      </c>
      <c r="K16" s="4">
        <v>122</v>
      </c>
      <c r="L16" s="5">
        <v>122.3921</v>
      </c>
      <c r="M16">
        <v>22013.95</v>
      </c>
      <c r="N16" s="3">
        <v>1</v>
      </c>
      <c r="O16" s="50" t="e">
        <f>INDEX([1]Dados!$M$2:$N$26779,MATCH($P16,[1]Dados!$N$2:$N$26779,),2)</f>
        <v>#N/A</v>
      </c>
      <c r="P16" s="28">
        <v>142723</v>
      </c>
      <c r="Q16" s="1">
        <v>36627</v>
      </c>
      <c r="R16" s="1">
        <v>36631</v>
      </c>
      <c r="S16" t="s">
        <v>2134</v>
      </c>
      <c r="T16">
        <v>1</v>
      </c>
    </row>
    <row r="17" spans="1:20" x14ac:dyDescent="0.2">
      <c r="A17" s="7">
        <v>130100</v>
      </c>
      <c r="B17" s="3">
        <v>2216</v>
      </c>
      <c r="C17" s="3" t="s">
        <v>43</v>
      </c>
      <c r="D17" s="2" t="s">
        <v>349</v>
      </c>
      <c r="E17" s="3">
        <v>8</v>
      </c>
      <c r="F17" s="17">
        <v>0</v>
      </c>
      <c r="G17" s="17">
        <v>1</v>
      </c>
      <c r="H17" s="17">
        <v>0</v>
      </c>
      <c r="I17" s="7">
        <v>1</v>
      </c>
      <c r="J17" s="7">
        <v>0</v>
      </c>
      <c r="K17" s="4">
        <v>122</v>
      </c>
      <c r="L17" s="5">
        <v>122.3984</v>
      </c>
      <c r="M17">
        <v>20021.5</v>
      </c>
      <c r="N17" s="3">
        <v>1</v>
      </c>
      <c r="O17" s="50" t="e">
        <f>INDEX([1]Dados!$M$2:$N$26779,MATCH($P17,[1]Dados!$N$2:$N$26779,),2)</f>
        <v>#N/A</v>
      </c>
      <c r="P17" s="28">
        <v>141385</v>
      </c>
      <c r="Q17" s="1">
        <v>36627</v>
      </c>
      <c r="R17" s="1">
        <v>36631</v>
      </c>
      <c r="S17" t="s">
        <v>2134</v>
      </c>
      <c r="T17">
        <v>1</v>
      </c>
    </row>
    <row r="18" spans="1:20" x14ac:dyDescent="0.2">
      <c r="A18" s="7">
        <v>130100</v>
      </c>
      <c r="B18" s="3">
        <v>2216</v>
      </c>
      <c r="C18" s="3" t="s">
        <v>43</v>
      </c>
      <c r="D18" s="2" t="s">
        <v>349</v>
      </c>
      <c r="E18" s="3">
        <v>8</v>
      </c>
      <c r="F18" s="17">
        <v>0</v>
      </c>
      <c r="G18" s="17">
        <v>1</v>
      </c>
      <c r="H18" s="17">
        <v>0</v>
      </c>
      <c r="I18" s="7">
        <v>7</v>
      </c>
      <c r="J18" s="7">
        <v>0</v>
      </c>
      <c r="K18" s="4">
        <v>1214</v>
      </c>
      <c r="L18" s="35" t="s">
        <v>19</v>
      </c>
      <c r="M18">
        <v>44000</v>
      </c>
      <c r="N18" s="3">
        <v>1</v>
      </c>
      <c r="O18" s="50" t="e">
        <f>INDEX([1]Dados!$M$2:$N$26779,MATCH($P18,[1]Dados!$N$2:$N$26779,),2)</f>
        <v>#N/A</v>
      </c>
      <c r="P18" s="28">
        <v>141625</v>
      </c>
      <c r="Q18" s="1">
        <v>36627</v>
      </c>
      <c r="R18" s="1">
        <v>36631</v>
      </c>
      <c r="S18" t="s">
        <v>2134</v>
      </c>
      <c r="T18">
        <v>1</v>
      </c>
    </row>
    <row r="19" spans="1:20" x14ac:dyDescent="0.2">
      <c r="A19" s="7">
        <v>130100</v>
      </c>
      <c r="B19" s="3">
        <v>2216</v>
      </c>
      <c r="C19" s="3" t="s">
        <v>43</v>
      </c>
      <c r="D19" s="2" t="s">
        <v>349</v>
      </c>
      <c r="E19" s="3">
        <v>8</v>
      </c>
      <c r="F19" s="17">
        <v>0</v>
      </c>
      <c r="G19" s="17">
        <v>1</v>
      </c>
      <c r="H19" s="17">
        <v>0</v>
      </c>
      <c r="I19" s="7">
        <v>5</v>
      </c>
      <c r="J19" s="7">
        <v>18</v>
      </c>
      <c r="K19" s="4">
        <v>1293</v>
      </c>
      <c r="L19" s="5">
        <v>1293.0592999999999</v>
      </c>
      <c r="M19">
        <v>24691</v>
      </c>
      <c r="N19" s="3">
        <v>1</v>
      </c>
      <c r="O19" s="50" t="e">
        <f>INDEX([1]Dados!$M$2:$N$26779,MATCH($P19,[1]Dados!$N$2:$N$26779,),2)</f>
        <v>#N/A</v>
      </c>
      <c r="P19">
        <v>141547</v>
      </c>
      <c r="Q19" s="1">
        <v>36627</v>
      </c>
      <c r="R19" s="1">
        <v>36631</v>
      </c>
      <c r="S19" t="s">
        <v>1624</v>
      </c>
      <c r="T19">
        <v>1</v>
      </c>
    </row>
    <row r="20" spans="1:20" x14ac:dyDescent="0.2">
      <c r="A20" s="7">
        <v>291470</v>
      </c>
      <c r="B20" s="3">
        <v>35955</v>
      </c>
      <c r="C20" s="3" t="s">
        <v>31</v>
      </c>
      <c r="D20" s="2" t="s">
        <v>484</v>
      </c>
      <c r="E20" s="3">
        <v>8</v>
      </c>
      <c r="F20" s="17">
        <v>0</v>
      </c>
      <c r="G20" s="17">
        <v>1</v>
      </c>
      <c r="H20" s="17">
        <v>0</v>
      </c>
      <c r="I20" s="7">
        <v>1</v>
      </c>
      <c r="J20" s="7">
        <v>14</v>
      </c>
      <c r="K20" s="4">
        <v>1</v>
      </c>
      <c r="L20" s="5">
        <v>1.0589</v>
      </c>
      <c r="M20">
        <v>26387.7</v>
      </c>
      <c r="N20" s="3">
        <v>1</v>
      </c>
      <c r="O20" s="50" t="e">
        <f>INDEX([1]Dados!$M$2:$N$26779,MATCH($P20,[1]Dados!$N$2:$N$26779,),2)</f>
        <v>#N/A</v>
      </c>
      <c r="P20" s="34">
        <v>142727</v>
      </c>
      <c r="Q20" s="1">
        <v>36627</v>
      </c>
      <c r="R20" s="1">
        <v>36638</v>
      </c>
      <c r="S20" t="s">
        <v>2134</v>
      </c>
      <c r="T20">
        <v>1</v>
      </c>
    </row>
    <row r="21" spans="1:20" x14ac:dyDescent="0.2">
      <c r="A21" s="7">
        <v>291470</v>
      </c>
      <c r="B21" s="3">
        <v>35955</v>
      </c>
      <c r="C21" s="3" t="s">
        <v>31</v>
      </c>
      <c r="D21" s="2" t="s">
        <v>484</v>
      </c>
      <c r="E21" s="3">
        <v>8</v>
      </c>
      <c r="F21" s="17">
        <v>0</v>
      </c>
      <c r="G21" s="17">
        <v>1</v>
      </c>
      <c r="H21" s="17">
        <v>0</v>
      </c>
      <c r="I21" s="7">
        <v>6</v>
      </c>
      <c r="J21" s="7">
        <v>13</v>
      </c>
      <c r="K21" s="4">
        <v>2</v>
      </c>
      <c r="L21" s="5">
        <v>2.0596999999999999</v>
      </c>
      <c r="M21">
        <v>336664.34</v>
      </c>
      <c r="N21" s="3">
        <v>1</v>
      </c>
      <c r="O21" s="50" t="e">
        <f>INDEX([1]Dados!$M$2:$N$26779,MATCH($P21,[1]Dados!$N$2:$N$26779,),2)</f>
        <v>#N/A</v>
      </c>
      <c r="P21">
        <v>141421</v>
      </c>
      <c r="Q21" s="1">
        <v>36627</v>
      </c>
      <c r="R21" s="1">
        <v>36638</v>
      </c>
      <c r="S21" t="s">
        <v>2134</v>
      </c>
      <c r="T21">
        <v>1</v>
      </c>
    </row>
    <row r="22" spans="1:20" x14ac:dyDescent="0.2">
      <c r="A22" s="7">
        <v>291470</v>
      </c>
      <c r="B22" s="3">
        <v>35955</v>
      </c>
      <c r="C22" s="3" t="s">
        <v>31</v>
      </c>
      <c r="D22" s="2" t="s">
        <v>484</v>
      </c>
      <c r="E22" s="3">
        <v>8</v>
      </c>
      <c r="F22" s="17">
        <v>0</v>
      </c>
      <c r="G22" s="17">
        <v>1</v>
      </c>
      <c r="H22" s="17">
        <v>0</v>
      </c>
      <c r="I22" s="7">
        <v>6</v>
      </c>
      <c r="J22" s="7">
        <v>14</v>
      </c>
      <c r="K22" s="4">
        <v>2</v>
      </c>
      <c r="L22" s="5">
        <v>2.0596999999999999</v>
      </c>
      <c r="M22">
        <v>336664.34</v>
      </c>
      <c r="N22" s="3">
        <v>1</v>
      </c>
      <c r="O22" s="50" t="e">
        <f>INDEX([1]Dados!$M$2:$N$26779,MATCH($P22,[1]Dados!$N$2:$N$26779,),2)</f>
        <v>#N/A</v>
      </c>
      <c r="P22">
        <v>141421</v>
      </c>
      <c r="Q22" s="1">
        <v>36627</v>
      </c>
      <c r="R22" s="1">
        <v>36638</v>
      </c>
      <c r="S22" t="s">
        <v>2134</v>
      </c>
      <c r="T22">
        <v>1</v>
      </c>
    </row>
    <row r="23" spans="1:20" x14ac:dyDescent="0.2">
      <c r="A23" s="7">
        <v>291470</v>
      </c>
      <c r="B23" s="3">
        <v>35955</v>
      </c>
      <c r="C23" s="3" t="s">
        <v>31</v>
      </c>
      <c r="D23" s="2" t="s">
        <v>484</v>
      </c>
      <c r="E23" s="3">
        <v>8</v>
      </c>
      <c r="F23" s="17">
        <v>0</v>
      </c>
      <c r="G23" s="17">
        <v>1</v>
      </c>
      <c r="H23" s="17">
        <v>0</v>
      </c>
      <c r="I23" s="7">
        <v>5</v>
      </c>
      <c r="J23" s="7">
        <v>0</v>
      </c>
      <c r="K23" s="4">
        <v>1049</v>
      </c>
      <c r="L23" s="5">
        <v>1049.0356999999999</v>
      </c>
      <c r="M23">
        <v>157095</v>
      </c>
      <c r="N23" s="3">
        <v>1</v>
      </c>
      <c r="O23" s="50" t="e">
        <f>INDEX([1]Dados!$M$2:$N$26779,MATCH($P23,[1]Dados!$N$2:$N$26779,),2)</f>
        <v>#N/A</v>
      </c>
      <c r="P23">
        <v>999999</v>
      </c>
      <c r="Q23" s="1">
        <v>36627</v>
      </c>
      <c r="R23" s="1">
        <v>36638</v>
      </c>
      <c r="S23" t="s">
        <v>2134</v>
      </c>
      <c r="T23">
        <v>1</v>
      </c>
    </row>
    <row r="24" spans="1:20" x14ac:dyDescent="0.2">
      <c r="A24" s="7">
        <v>291470</v>
      </c>
      <c r="B24" s="3">
        <v>35955</v>
      </c>
      <c r="C24" s="3" t="s">
        <v>31</v>
      </c>
      <c r="D24" s="2" t="s">
        <v>484</v>
      </c>
      <c r="E24" s="3">
        <v>8</v>
      </c>
      <c r="F24" s="17">
        <v>0</v>
      </c>
      <c r="G24" s="17">
        <v>1</v>
      </c>
      <c r="H24" s="17">
        <v>0</v>
      </c>
      <c r="I24" s="7">
        <v>2</v>
      </c>
      <c r="J24" s="7">
        <v>1</v>
      </c>
      <c r="K24" s="4">
        <v>1214</v>
      </c>
      <c r="L24" s="5">
        <v>1214.0587</v>
      </c>
      <c r="M24">
        <f>495837.4+688556.52</f>
        <v>1184393.92</v>
      </c>
      <c r="N24" s="3">
        <v>1</v>
      </c>
      <c r="O24" s="50" t="e">
        <f>INDEX([1]Dados!$M$2:$N$26779,MATCH($P24,[1]Dados!$N$2:$N$26779,),2)</f>
        <v>#N/A</v>
      </c>
      <c r="P24">
        <v>141629</v>
      </c>
      <c r="Q24" s="1">
        <v>36627</v>
      </c>
      <c r="R24" s="1">
        <v>36638</v>
      </c>
      <c r="S24" t="s">
        <v>1117</v>
      </c>
      <c r="T24">
        <v>1</v>
      </c>
    </row>
    <row r="25" spans="1:20" x14ac:dyDescent="0.2">
      <c r="A25" s="7">
        <v>291470</v>
      </c>
      <c r="B25" s="3">
        <v>35955</v>
      </c>
      <c r="C25" s="3" t="s">
        <v>31</v>
      </c>
      <c r="D25" s="2" t="s">
        <v>484</v>
      </c>
      <c r="E25" s="3">
        <v>8</v>
      </c>
      <c r="F25" s="17">
        <v>0</v>
      </c>
      <c r="G25" s="17">
        <v>1</v>
      </c>
      <c r="H25" s="17">
        <v>0</v>
      </c>
      <c r="I25" s="7">
        <v>2</v>
      </c>
      <c r="J25" s="7">
        <v>25</v>
      </c>
      <c r="K25" s="4">
        <v>1214</v>
      </c>
      <c r="L25" s="5">
        <v>1214.0587</v>
      </c>
      <c r="M25">
        <f t="shared" ref="M25:M30" si="0">495837.4+688556.52</f>
        <v>1184393.92</v>
      </c>
      <c r="N25" s="3">
        <v>1</v>
      </c>
      <c r="O25" s="50" t="e">
        <f>INDEX([1]Dados!$M$2:$N$26779,MATCH($P25,[1]Dados!$N$2:$N$26779,),2)</f>
        <v>#N/A</v>
      </c>
      <c r="P25">
        <v>141629</v>
      </c>
      <c r="Q25" s="1">
        <v>36627</v>
      </c>
      <c r="R25" s="1">
        <v>36638</v>
      </c>
      <c r="S25" t="s">
        <v>1117</v>
      </c>
      <c r="T25">
        <v>1</v>
      </c>
    </row>
    <row r="26" spans="1:20" x14ac:dyDescent="0.2">
      <c r="A26" s="7">
        <v>291470</v>
      </c>
      <c r="B26" s="3">
        <v>35955</v>
      </c>
      <c r="C26" s="3" t="s">
        <v>31</v>
      </c>
      <c r="D26" s="2" t="s">
        <v>484</v>
      </c>
      <c r="E26" s="3">
        <v>8</v>
      </c>
      <c r="F26" s="17">
        <v>0</v>
      </c>
      <c r="G26" s="17">
        <v>1</v>
      </c>
      <c r="H26" s="17">
        <v>0</v>
      </c>
      <c r="I26" s="7">
        <v>2</v>
      </c>
      <c r="J26" s="7">
        <v>6</v>
      </c>
      <c r="K26" s="4">
        <v>1214</v>
      </c>
      <c r="L26" s="5">
        <v>1214.0587</v>
      </c>
      <c r="M26">
        <f t="shared" si="0"/>
        <v>1184393.92</v>
      </c>
      <c r="N26" s="3">
        <v>1</v>
      </c>
      <c r="O26" s="50" t="e">
        <f>INDEX([1]Dados!$M$2:$N$26779,MATCH($P26,[1]Dados!$N$2:$N$26779,),2)</f>
        <v>#N/A</v>
      </c>
      <c r="P26">
        <v>141629</v>
      </c>
      <c r="Q26" s="1">
        <v>36627</v>
      </c>
      <c r="R26" s="1">
        <v>36638</v>
      </c>
      <c r="S26" t="s">
        <v>1117</v>
      </c>
      <c r="T26">
        <v>1</v>
      </c>
    </row>
    <row r="27" spans="1:20" x14ac:dyDescent="0.2">
      <c r="A27" s="7">
        <v>291470</v>
      </c>
      <c r="B27" s="3">
        <v>35955</v>
      </c>
      <c r="C27" s="3" t="s">
        <v>31</v>
      </c>
      <c r="D27" s="2" t="s">
        <v>484</v>
      </c>
      <c r="E27" s="3">
        <v>8</v>
      </c>
      <c r="F27" s="17">
        <v>0</v>
      </c>
      <c r="G27" s="17">
        <v>1</v>
      </c>
      <c r="H27" s="17">
        <v>0</v>
      </c>
      <c r="I27" s="7">
        <v>2</v>
      </c>
      <c r="J27" s="7">
        <v>12</v>
      </c>
      <c r="K27" s="4">
        <v>1214</v>
      </c>
      <c r="L27" s="5">
        <v>1214.0587</v>
      </c>
      <c r="M27">
        <f t="shared" si="0"/>
        <v>1184393.92</v>
      </c>
      <c r="N27" s="3">
        <v>1</v>
      </c>
      <c r="O27" s="50" t="e">
        <f>INDEX([1]Dados!$M$2:$N$26779,MATCH($P27,[1]Dados!$N$2:$N$26779,),2)</f>
        <v>#N/A</v>
      </c>
      <c r="P27">
        <v>141629</v>
      </c>
      <c r="Q27" s="1">
        <v>36627</v>
      </c>
      <c r="R27" s="1">
        <v>36638</v>
      </c>
      <c r="S27" t="s">
        <v>1117</v>
      </c>
      <c r="T27">
        <v>1</v>
      </c>
    </row>
    <row r="28" spans="1:20" x14ac:dyDescent="0.2">
      <c r="A28" s="7">
        <v>291470</v>
      </c>
      <c r="B28" s="3">
        <v>35955</v>
      </c>
      <c r="C28" s="3" t="s">
        <v>31</v>
      </c>
      <c r="D28" s="2" t="s">
        <v>484</v>
      </c>
      <c r="E28" s="3">
        <v>8</v>
      </c>
      <c r="F28" s="17">
        <v>0</v>
      </c>
      <c r="G28" s="17">
        <v>1</v>
      </c>
      <c r="H28" s="17">
        <v>0</v>
      </c>
      <c r="I28" s="7">
        <v>2</v>
      </c>
      <c r="J28" s="7">
        <v>15</v>
      </c>
      <c r="K28" s="4">
        <v>1214</v>
      </c>
      <c r="L28" s="5">
        <v>1214.0587</v>
      </c>
      <c r="M28">
        <f t="shared" si="0"/>
        <v>1184393.92</v>
      </c>
      <c r="N28" s="3">
        <v>1</v>
      </c>
      <c r="O28" s="50" t="e">
        <f>INDEX([1]Dados!$M$2:$N$26779,MATCH($P28,[1]Dados!$N$2:$N$26779,),2)</f>
        <v>#N/A</v>
      </c>
      <c r="P28">
        <v>141629</v>
      </c>
      <c r="Q28" s="1">
        <v>36627</v>
      </c>
      <c r="R28" s="1">
        <v>36638</v>
      </c>
      <c r="S28" t="s">
        <v>1117</v>
      </c>
      <c r="T28">
        <v>1</v>
      </c>
    </row>
    <row r="29" spans="1:20" x14ac:dyDescent="0.2">
      <c r="A29" s="7">
        <v>291470</v>
      </c>
      <c r="B29" s="3">
        <v>35955</v>
      </c>
      <c r="C29" s="3" t="s">
        <v>31</v>
      </c>
      <c r="D29" s="2" t="s">
        <v>484</v>
      </c>
      <c r="E29" s="3">
        <v>8</v>
      </c>
      <c r="F29" s="17">
        <v>0</v>
      </c>
      <c r="G29" s="17">
        <v>1</v>
      </c>
      <c r="H29" s="17">
        <v>0</v>
      </c>
      <c r="I29" s="7">
        <v>2</v>
      </c>
      <c r="J29" s="7">
        <v>9</v>
      </c>
      <c r="K29" s="4">
        <v>1214</v>
      </c>
      <c r="L29" s="5">
        <v>1214.0587</v>
      </c>
      <c r="M29">
        <f t="shared" si="0"/>
        <v>1184393.92</v>
      </c>
      <c r="N29" s="3">
        <v>1</v>
      </c>
      <c r="O29" s="50" t="e">
        <f>INDEX([1]Dados!$M$2:$N$26779,MATCH($P29,[1]Dados!$N$2:$N$26779,),2)</f>
        <v>#N/A</v>
      </c>
      <c r="P29">
        <v>141629</v>
      </c>
      <c r="Q29" s="1">
        <v>36627</v>
      </c>
      <c r="R29" s="1">
        <v>36638</v>
      </c>
      <c r="S29" t="s">
        <v>1117</v>
      </c>
      <c r="T29">
        <v>1</v>
      </c>
    </row>
    <row r="30" spans="1:20" x14ac:dyDescent="0.2">
      <c r="A30" s="7">
        <v>291470</v>
      </c>
      <c r="B30" s="3">
        <v>35955</v>
      </c>
      <c r="C30" s="3" t="s">
        <v>31</v>
      </c>
      <c r="D30" s="2" t="s">
        <v>484</v>
      </c>
      <c r="E30" s="3">
        <v>8</v>
      </c>
      <c r="F30" s="17">
        <v>0</v>
      </c>
      <c r="G30" s="17">
        <v>1</v>
      </c>
      <c r="H30" s="17">
        <v>0</v>
      </c>
      <c r="I30" s="7">
        <v>2</v>
      </c>
      <c r="J30" s="7">
        <v>13</v>
      </c>
      <c r="K30" s="4">
        <v>1214</v>
      </c>
      <c r="L30" s="5">
        <v>1214.0587</v>
      </c>
      <c r="M30">
        <f t="shared" si="0"/>
        <v>1184393.92</v>
      </c>
      <c r="N30" s="3">
        <v>1</v>
      </c>
      <c r="O30" s="50" t="e">
        <f>INDEX([1]Dados!$M$2:$N$26779,MATCH($P30,[1]Dados!$N$2:$N$26779,),2)</f>
        <v>#N/A</v>
      </c>
      <c r="P30">
        <v>141629</v>
      </c>
      <c r="Q30" s="1">
        <v>36627</v>
      </c>
      <c r="R30" s="1">
        <v>36638</v>
      </c>
      <c r="S30" t="s">
        <v>1117</v>
      </c>
      <c r="T30">
        <v>1</v>
      </c>
    </row>
    <row r="31" spans="1:20" x14ac:dyDescent="0.2">
      <c r="A31" s="7">
        <v>291470</v>
      </c>
      <c r="B31" s="3">
        <v>35955</v>
      </c>
      <c r="C31" s="3" t="s">
        <v>31</v>
      </c>
      <c r="D31" s="2" t="s">
        <v>484</v>
      </c>
      <c r="E31" s="3">
        <v>8</v>
      </c>
      <c r="F31" s="17">
        <v>0</v>
      </c>
      <c r="G31" s="17">
        <v>1</v>
      </c>
      <c r="H31" s="17">
        <v>0</v>
      </c>
      <c r="I31" s="7" t="s">
        <v>3</v>
      </c>
      <c r="J31" s="7">
        <v>23</v>
      </c>
      <c r="K31" s="4">
        <v>1220</v>
      </c>
      <c r="L31" s="5">
        <v>1220.0906</v>
      </c>
      <c r="M31" t="s">
        <v>2134</v>
      </c>
      <c r="N31" s="3">
        <v>1</v>
      </c>
      <c r="O31" s="50" t="e">
        <f>INDEX([1]Dados!$M$2:$N$26779,MATCH($P31,[1]Dados!$N$2:$N$26779,),2)</f>
        <v>#N/A</v>
      </c>
      <c r="P31" s="8">
        <v>142667</v>
      </c>
      <c r="Q31" s="1">
        <v>36627</v>
      </c>
      <c r="R31" s="1">
        <v>36638</v>
      </c>
      <c r="S31" t="s">
        <v>1922</v>
      </c>
      <c r="T31">
        <v>1</v>
      </c>
    </row>
    <row r="32" spans="1:20" x14ac:dyDescent="0.2">
      <c r="A32" s="7">
        <v>291470</v>
      </c>
      <c r="B32" s="3">
        <v>35955</v>
      </c>
      <c r="C32" s="3" t="s">
        <v>31</v>
      </c>
      <c r="D32" s="2" t="s">
        <v>484</v>
      </c>
      <c r="E32" s="3">
        <v>8</v>
      </c>
      <c r="F32" s="17">
        <v>0</v>
      </c>
      <c r="G32" s="17">
        <v>1</v>
      </c>
      <c r="H32" s="17">
        <v>0</v>
      </c>
      <c r="I32" s="7">
        <v>3.1</v>
      </c>
      <c r="J32" s="7">
        <v>23</v>
      </c>
      <c r="K32" s="4">
        <v>1220</v>
      </c>
      <c r="L32" s="5">
        <v>1220.0906</v>
      </c>
      <c r="M32">
        <v>85929.96</v>
      </c>
      <c r="N32" s="3">
        <v>1</v>
      </c>
      <c r="O32" s="50" t="e">
        <f>INDEX([1]Dados!$M$2:$N$26779,MATCH($P32,[1]Dados!$N$2:$N$26779,),2)</f>
        <v>#N/A</v>
      </c>
      <c r="P32" s="8">
        <v>142668</v>
      </c>
      <c r="Q32" s="1">
        <v>36627</v>
      </c>
      <c r="R32" s="1">
        <v>36638</v>
      </c>
      <c r="S32" t="s">
        <v>1922</v>
      </c>
      <c r="T32">
        <v>1</v>
      </c>
    </row>
    <row r="33" spans="1:20" x14ac:dyDescent="0.2">
      <c r="A33" s="7">
        <v>291470</v>
      </c>
      <c r="B33" s="3">
        <v>35955</v>
      </c>
      <c r="C33" s="3" t="s">
        <v>31</v>
      </c>
      <c r="D33" s="2" t="s">
        <v>484</v>
      </c>
      <c r="E33" s="3">
        <v>8</v>
      </c>
      <c r="F33" s="17">
        <v>0</v>
      </c>
      <c r="G33" s="17">
        <v>1</v>
      </c>
      <c r="H33" s="17">
        <v>0</v>
      </c>
      <c r="I33" s="7">
        <v>4</v>
      </c>
      <c r="J33" s="7">
        <v>21</v>
      </c>
      <c r="K33" s="4">
        <v>1293</v>
      </c>
      <c r="L33" s="5">
        <v>1293.0592999999999</v>
      </c>
      <c r="M33">
        <f>59502.96+59502.96</f>
        <v>119005.92</v>
      </c>
      <c r="N33" s="3">
        <v>1</v>
      </c>
      <c r="O33" s="50" t="e">
        <f>INDEX([1]Dados!$M$2:$N$26779,MATCH($P33,[1]Dados!$N$2:$N$26779,),2)</f>
        <v>#N/A</v>
      </c>
      <c r="P33">
        <v>141522</v>
      </c>
      <c r="Q33" s="1">
        <v>36627</v>
      </c>
      <c r="R33" s="1">
        <v>36638</v>
      </c>
      <c r="S33" t="s">
        <v>1339</v>
      </c>
      <c r="T33">
        <v>1</v>
      </c>
    </row>
    <row r="34" spans="1:20" x14ac:dyDescent="0.2">
      <c r="A34" s="7">
        <v>291470</v>
      </c>
      <c r="B34" s="3">
        <v>35955</v>
      </c>
      <c r="C34" s="3" t="s">
        <v>31</v>
      </c>
      <c r="D34" s="2" t="s">
        <v>484</v>
      </c>
      <c r="E34" s="3">
        <v>8</v>
      </c>
      <c r="F34" s="17">
        <v>0</v>
      </c>
      <c r="G34" s="17">
        <v>1</v>
      </c>
      <c r="H34" s="17">
        <v>0</v>
      </c>
      <c r="I34" s="7">
        <v>4</v>
      </c>
      <c r="J34" s="7">
        <v>18</v>
      </c>
      <c r="K34" s="4">
        <v>1293</v>
      </c>
      <c r="L34" s="5">
        <v>1293.0592999999999</v>
      </c>
      <c r="M34">
        <f t="shared" ref="M34:M37" si="1">59502.96+59502.96</f>
        <v>119005.92</v>
      </c>
      <c r="N34" s="3">
        <v>1</v>
      </c>
      <c r="O34" s="50" t="e">
        <f>INDEX([1]Dados!$M$2:$N$26779,MATCH($P34,[1]Dados!$N$2:$N$26779,),2)</f>
        <v>#N/A</v>
      </c>
      <c r="P34">
        <v>141522</v>
      </c>
      <c r="Q34" s="1">
        <v>36627</v>
      </c>
      <c r="R34" s="1">
        <v>36638</v>
      </c>
      <c r="S34" t="s">
        <v>1339</v>
      </c>
      <c r="T34">
        <v>1</v>
      </c>
    </row>
    <row r="35" spans="1:20" x14ac:dyDescent="0.2">
      <c r="A35" s="7">
        <v>291470</v>
      </c>
      <c r="B35" s="3">
        <v>35955</v>
      </c>
      <c r="C35" s="3" t="s">
        <v>31</v>
      </c>
      <c r="D35" s="2" t="s">
        <v>484</v>
      </c>
      <c r="E35" s="3">
        <v>8</v>
      </c>
      <c r="F35" s="17">
        <v>0</v>
      </c>
      <c r="G35" s="17">
        <v>1</v>
      </c>
      <c r="H35" s="17">
        <v>0</v>
      </c>
      <c r="I35" s="7">
        <v>4</v>
      </c>
      <c r="J35" s="7">
        <v>29</v>
      </c>
      <c r="K35" s="4">
        <v>1293</v>
      </c>
      <c r="L35" s="5">
        <v>1293.0592999999999</v>
      </c>
      <c r="M35">
        <f t="shared" si="1"/>
        <v>119005.92</v>
      </c>
      <c r="N35" s="3">
        <v>1</v>
      </c>
      <c r="O35" s="50" t="e">
        <f>INDEX([1]Dados!$M$2:$N$26779,MATCH($P35,[1]Dados!$N$2:$N$26779,),2)</f>
        <v>#N/A</v>
      </c>
      <c r="P35">
        <v>141522</v>
      </c>
      <c r="Q35" s="1">
        <v>36627</v>
      </c>
      <c r="R35" s="1">
        <v>36638</v>
      </c>
      <c r="S35" t="s">
        <v>1339</v>
      </c>
      <c r="T35">
        <v>1</v>
      </c>
    </row>
    <row r="36" spans="1:20" x14ac:dyDescent="0.2">
      <c r="A36" s="7">
        <v>291470</v>
      </c>
      <c r="B36" s="3">
        <v>35955</v>
      </c>
      <c r="C36" s="3" t="s">
        <v>31</v>
      </c>
      <c r="D36" s="2" t="s">
        <v>484</v>
      </c>
      <c r="E36" s="3">
        <v>8</v>
      </c>
      <c r="F36" s="17">
        <v>0</v>
      </c>
      <c r="G36" s="17">
        <v>1</v>
      </c>
      <c r="H36" s="17">
        <v>0</v>
      </c>
      <c r="I36" s="7">
        <v>4</v>
      </c>
      <c r="J36" s="7">
        <v>13</v>
      </c>
      <c r="K36" s="4">
        <v>1293</v>
      </c>
      <c r="L36" s="5">
        <v>1293.0592999999999</v>
      </c>
      <c r="M36">
        <f t="shared" si="1"/>
        <v>119005.92</v>
      </c>
      <c r="N36" s="3">
        <v>1</v>
      </c>
      <c r="O36" s="50" t="e">
        <f>INDEX([1]Dados!$M$2:$N$26779,MATCH($P36,[1]Dados!$N$2:$N$26779,),2)</f>
        <v>#N/A</v>
      </c>
      <c r="P36">
        <v>141522</v>
      </c>
      <c r="Q36" s="1">
        <v>36627</v>
      </c>
      <c r="R36" s="1">
        <v>36638</v>
      </c>
      <c r="S36" t="s">
        <v>1339</v>
      </c>
      <c r="T36">
        <v>1</v>
      </c>
    </row>
    <row r="37" spans="1:20" x14ac:dyDescent="0.2">
      <c r="A37" s="7">
        <v>291470</v>
      </c>
      <c r="B37" s="3">
        <v>35955</v>
      </c>
      <c r="C37" s="3" t="s">
        <v>31</v>
      </c>
      <c r="D37" s="2" t="s">
        <v>484</v>
      </c>
      <c r="E37" s="3">
        <v>8</v>
      </c>
      <c r="F37" s="17">
        <v>0</v>
      </c>
      <c r="G37" s="17">
        <v>1</v>
      </c>
      <c r="H37" s="17">
        <v>0</v>
      </c>
      <c r="I37" s="7">
        <v>4</v>
      </c>
      <c r="J37" s="7">
        <v>14</v>
      </c>
      <c r="K37" s="4">
        <v>1293</v>
      </c>
      <c r="L37" s="5">
        <v>1293.0592999999999</v>
      </c>
      <c r="M37">
        <f t="shared" si="1"/>
        <v>119005.92</v>
      </c>
      <c r="N37" s="3">
        <v>1</v>
      </c>
      <c r="O37" s="50" t="e">
        <f>INDEX([1]Dados!$M$2:$N$26779,MATCH($P37,[1]Dados!$N$2:$N$26779,),2)</f>
        <v>#N/A</v>
      </c>
      <c r="P37">
        <v>141522</v>
      </c>
      <c r="Q37" s="1">
        <v>36627</v>
      </c>
      <c r="R37" s="1">
        <v>36638</v>
      </c>
      <c r="S37" t="s">
        <v>1339</v>
      </c>
      <c r="T37">
        <v>1</v>
      </c>
    </row>
    <row r="38" spans="1:20" x14ac:dyDescent="0.2">
      <c r="A38" s="7">
        <v>230040</v>
      </c>
      <c r="B38" s="3">
        <v>13072</v>
      </c>
      <c r="C38" s="3" t="s">
        <v>4</v>
      </c>
      <c r="D38" s="2" t="s">
        <v>225</v>
      </c>
      <c r="E38" s="3">
        <v>8</v>
      </c>
      <c r="F38" s="17">
        <v>0</v>
      </c>
      <c r="G38" s="17">
        <v>1</v>
      </c>
      <c r="H38" s="17">
        <v>0</v>
      </c>
      <c r="I38" s="7">
        <v>5</v>
      </c>
      <c r="J38" s="7">
        <v>18</v>
      </c>
      <c r="K38" s="4">
        <v>1</v>
      </c>
      <c r="L38" s="5">
        <v>1.0589</v>
      </c>
      <c r="M38">
        <v>287820</v>
      </c>
      <c r="N38" s="3">
        <v>1</v>
      </c>
      <c r="O38" s="50" t="e">
        <f>INDEX([1]Dados!$M$2:$N$26779,MATCH($P38,[1]Dados!$N$2:$N$26779,),2)</f>
        <v>#N/A</v>
      </c>
      <c r="P38">
        <v>142730</v>
      </c>
      <c r="Q38" s="1">
        <v>36641</v>
      </c>
      <c r="R38" s="1">
        <v>36645</v>
      </c>
      <c r="S38" t="s">
        <v>1477</v>
      </c>
      <c r="T38">
        <v>1</v>
      </c>
    </row>
    <row r="39" spans="1:20" x14ac:dyDescent="0.2">
      <c r="A39" s="7">
        <v>230040</v>
      </c>
      <c r="B39" s="3">
        <v>13072</v>
      </c>
      <c r="C39" s="3" t="s">
        <v>4</v>
      </c>
      <c r="D39" s="2" t="s">
        <v>225</v>
      </c>
      <c r="E39" s="3">
        <v>8</v>
      </c>
      <c r="F39" s="17">
        <v>0</v>
      </c>
      <c r="G39" s="17">
        <v>1</v>
      </c>
      <c r="H39" s="17">
        <v>0</v>
      </c>
      <c r="I39" s="7">
        <v>5</v>
      </c>
      <c r="J39" s="7">
        <v>28</v>
      </c>
      <c r="K39" s="4">
        <v>1</v>
      </c>
      <c r="L39" s="5">
        <v>1.0589</v>
      </c>
      <c r="M39">
        <v>287820</v>
      </c>
      <c r="N39" s="3">
        <v>1</v>
      </c>
      <c r="O39" s="50" t="e">
        <f>INDEX([1]Dados!$M$2:$N$26779,MATCH($P39,[1]Dados!$N$2:$N$26779,),2)</f>
        <v>#N/A</v>
      </c>
      <c r="P39">
        <v>142730</v>
      </c>
      <c r="Q39" s="1">
        <v>36641</v>
      </c>
      <c r="R39" s="1">
        <v>36645</v>
      </c>
      <c r="S39" t="s">
        <v>1477</v>
      </c>
      <c r="T39">
        <v>1</v>
      </c>
    </row>
    <row r="40" spans="1:20" x14ac:dyDescent="0.2">
      <c r="A40" s="7">
        <v>230040</v>
      </c>
      <c r="B40" s="3">
        <v>13072</v>
      </c>
      <c r="C40" s="3" t="s">
        <v>4</v>
      </c>
      <c r="D40" s="2" t="s">
        <v>225</v>
      </c>
      <c r="E40" s="3">
        <v>8</v>
      </c>
      <c r="F40" s="17">
        <v>0</v>
      </c>
      <c r="G40" s="17">
        <v>1</v>
      </c>
      <c r="H40" s="17">
        <v>0</v>
      </c>
      <c r="I40" s="7">
        <v>5</v>
      </c>
      <c r="J40" s="7">
        <v>23</v>
      </c>
      <c r="K40" s="4">
        <v>1</v>
      </c>
      <c r="L40" s="5">
        <v>1.0589</v>
      </c>
      <c r="M40">
        <v>287820</v>
      </c>
      <c r="N40" s="3">
        <v>1</v>
      </c>
      <c r="O40" s="50" t="e">
        <f>INDEX([1]Dados!$M$2:$N$26779,MATCH($P40,[1]Dados!$N$2:$N$26779,),2)</f>
        <v>#N/A</v>
      </c>
      <c r="P40">
        <v>142730</v>
      </c>
      <c r="Q40" s="1">
        <v>36641</v>
      </c>
      <c r="R40" s="1">
        <v>36645</v>
      </c>
      <c r="S40" t="s">
        <v>1477</v>
      </c>
      <c r="T40">
        <v>1</v>
      </c>
    </row>
    <row r="41" spans="1:20" x14ac:dyDescent="0.2">
      <c r="A41" s="7">
        <v>230040</v>
      </c>
      <c r="B41" s="3">
        <v>13072</v>
      </c>
      <c r="C41" s="3" t="s">
        <v>4</v>
      </c>
      <c r="D41" s="2" t="s">
        <v>225</v>
      </c>
      <c r="E41" s="3">
        <v>8</v>
      </c>
      <c r="F41" s="17">
        <v>0</v>
      </c>
      <c r="G41" s="17">
        <v>1</v>
      </c>
      <c r="H41" s="17">
        <v>0</v>
      </c>
      <c r="I41" s="7">
        <v>1</v>
      </c>
      <c r="J41" s="7">
        <v>25</v>
      </c>
      <c r="K41" s="4">
        <v>2</v>
      </c>
      <c r="L41" s="5">
        <v>2.0596999999999999</v>
      </c>
      <c r="M41">
        <v>10931.6</v>
      </c>
      <c r="N41" s="3">
        <v>1</v>
      </c>
      <c r="O41" s="50" t="e">
        <f>INDEX([1]Dados!$M$2:$N$26779,MATCH($P41,[1]Dados!$N$2:$N$26779,),2)</f>
        <v>#N/A</v>
      </c>
      <c r="P41">
        <v>141422</v>
      </c>
      <c r="Q41" s="1">
        <v>36641</v>
      </c>
      <c r="R41" s="1">
        <v>36645</v>
      </c>
      <c r="S41" t="s">
        <v>878</v>
      </c>
      <c r="T41">
        <v>1</v>
      </c>
    </row>
    <row r="42" spans="1:20" x14ac:dyDescent="0.2">
      <c r="A42" s="7">
        <v>230040</v>
      </c>
      <c r="B42" s="3">
        <v>13072</v>
      </c>
      <c r="C42" s="3" t="s">
        <v>4</v>
      </c>
      <c r="D42" s="2" t="s">
        <v>225</v>
      </c>
      <c r="E42" s="3">
        <v>8</v>
      </c>
      <c r="F42" s="17">
        <v>0</v>
      </c>
      <c r="G42" s="17">
        <v>1</v>
      </c>
      <c r="H42" s="17">
        <v>0</v>
      </c>
      <c r="I42" s="7">
        <v>1</v>
      </c>
      <c r="J42" s="7">
        <v>18</v>
      </c>
      <c r="K42" s="4">
        <v>2</v>
      </c>
      <c r="L42" s="5">
        <v>2.0596999999999999</v>
      </c>
      <c r="M42">
        <v>10931.6</v>
      </c>
      <c r="N42" s="3">
        <v>1</v>
      </c>
      <c r="O42" s="50" t="e">
        <f>INDEX([1]Dados!$M$2:$N$26779,MATCH($P42,[1]Dados!$N$2:$N$26779,),2)</f>
        <v>#N/A</v>
      </c>
      <c r="P42">
        <v>141422</v>
      </c>
      <c r="Q42" s="1">
        <v>36641</v>
      </c>
      <c r="R42" s="1">
        <v>36645</v>
      </c>
      <c r="S42" t="s">
        <v>878</v>
      </c>
      <c r="T42">
        <v>1</v>
      </c>
    </row>
    <row r="43" spans="1:20" x14ac:dyDescent="0.2">
      <c r="A43" s="7">
        <v>230040</v>
      </c>
      <c r="B43" s="3">
        <v>13072</v>
      </c>
      <c r="C43" s="3" t="s">
        <v>4</v>
      </c>
      <c r="D43" s="2" t="s">
        <v>225</v>
      </c>
      <c r="E43" s="3">
        <v>8</v>
      </c>
      <c r="F43" s="17">
        <v>0</v>
      </c>
      <c r="G43" s="17">
        <v>1</v>
      </c>
      <c r="H43" s="17">
        <v>0</v>
      </c>
      <c r="I43" s="7">
        <v>4.0999999999999996</v>
      </c>
      <c r="J43" s="7">
        <v>25</v>
      </c>
      <c r="K43" s="4">
        <v>8</v>
      </c>
      <c r="L43" s="5">
        <v>8.0357000000000003</v>
      </c>
      <c r="M43">
        <v>131760</v>
      </c>
      <c r="N43" s="3">
        <v>1</v>
      </c>
      <c r="O43" s="50" t="e">
        <f>INDEX([1]Dados!$M$2:$N$26779,MATCH($P43,[1]Dados!$N$2:$N$26779,),2)</f>
        <v>#N/A</v>
      </c>
      <c r="P43">
        <v>142545</v>
      </c>
      <c r="Q43" s="1">
        <v>36641</v>
      </c>
      <c r="R43" s="1">
        <v>36645</v>
      </c>
      <c r="S43" t="s">
        <v>1476</v>
      </c>
      <c r="T43">
        <v>1</v>
      </c>
    </row>
    <row r="44" spans="1:20" x14ac:dyDescent="0.2">
      <c r="A44" s="7">
        <v>230040</v>
      </c>
      <c r="B44" s="3">
        <v>13072</v>
      </c>
      <c r="C44" s="3" t="s">
        <v>4</v>
      </c>
      <c r="D44" s="2" t="s">
        <v>225</v>
      </c>
      <c r="E44" s="3">
        <v>8</v>
      </c>
      <c r="F44" s="17">
        <v>0</v>
      </c>
      <c r="G44" s="17">
        <v>1</v>
      </c>
      <c r="H44" s="17">
        <v>0</v>
      </c>
      <c r="I44" s="7">
        <v>4.2</v>
      </c>
      <c r="J44" s="7">
        <v>18</v>
      </c>
      <c r="K44" s="4">
        <v>8</v>
      </c>
      <c r="L44" s="5">
        <v>8.0357000000000003</v>
      </c>
      <c r="M44">
        <v>131760</v>
      </c>
      <c r="N44" s="3">
        <v>1</v>
      </c>
      <c r="O44" s="50" t="e">
        <f>INDEX([1]Dados!$M$2:$N$26779,MATCH($P44,[1]Dados!$N$2:$N$26779,),2)</f>
        <v>#N/A</v>
      </c>
      <c r="P44">
        <v>142545</v>
      </c>
      <c r="Q44" s="1">
        <v>36641</v>
      </c>
      <c r="R44" s="1">
        <v>36645</v>
      </c>
      <c r="S44" t="s">
        <v>1476</v>
      </c>
      <c r="T44">
        <v>1</v>
      </c>
    </row>
    <row r="45" spans="1:20" x14ac:dyDescent="0.2">
      <c r="A45" s="7">
        <v>230040</v>
      </c>
      <c r="B45" s="3">
        <v>13072</v>
      </c>
      <c r="C45" s="3" t="s">
        <v>4</v>
      </c>
      <c r="D45" s="2" t="s">
        <v>225</v>
      </c>
      <c r="E45" s="3">
        <v>8</v>
      </c>
      <c r="F45" s="17">
        <v>0</v>
      </c>
      <c r="G45" s="17">
        <v>1</v>
      </c>
      <c r="H45" s="17">
        <v>0</v>
      </c>
      <c r="I45" s="7">
        <v>6</v>
      </c>
      <c r="J45" s="7">
        <v>19</v>
      </c>
      <c r="K45" s="4">
        <v>119</v>
      </c>
      <c r="L45" s="5">
        <v>119.3921</v>
      </c>
      <c r="M45">
        <v>57677.22</v>
      </c>
      <c r="N45" s="3">
        <v>1</v>
      </c>
      <c r="O45" s="50" t="e">
        <f>INDEX([1]Dados!$M$2:$N$26779,MATCH($P45,[1]Dados!$N$2:$N$26779,),2)</f>
        <v>#N/A</v>
      </c>
      <c r="P45">
        <v>141601</v>
      </c>
      <c r="Q45" s="1">
        <v>36641</v>
      </c>
      <c r="R45" s="1">
        <v>36645</v>
      </c>
      <c r="S45" t="s">
        <v>880</v>
      </c>
      <c r="T45">
        <v>1</v>
      </c>
    </row>
    <row r="46" spans="1:20" x14ac:dyDescent="0.2">
      <c r="A46" s="7">
        <v>230040</v>
      </c>
      <c r="B46" s="3">
        <v>13072</v>
      </c>
      <c r="C46" s="3" t="s">
        <v>4</v>
      </c>
      <c r="D46" s="2" t="s">
        <v>225</v>
      </c>
      <c r="E46" s="3">
        <v>8</v>
      </c>
      <c r="F46" s="17">
        <v>0</v>
      </c>
      <c r="G46" s="17">
        <v>1</v>
      </c>
      <c r="H46" s="17">
        <v>0</v>
      </c>
      <c r="I46" s="7">
        <v>7.1</v>
      </c>
      <c r="J46" s="7">
        <v>19</v>
      </c>
      <c r="K46" s="4">
        <v>119</v>
      </c>
      <c r="L46" s="5">
        <v>119.3984</v>
      </c>
      <c r="M46">
        <v>153000</v>
      </c>
      <c r="N46" s="3">
        <v>1</v>
      </c>
      <c r="O46" s="50" t="e">
        <f>INDEX([1]Dados!$M$2:$N$26779,MATCH($P46,[1]Dados!$N$2:$N$26779,),2)</f>
        <v>#N/A</v>
      </c>
      <c r="P46">
        <v>141676</v>
      </c>
      <c r="Q46" s="1">
        <v>36641</v>
      </c>
      <c r="R46" s="1">
        <v>36645</v>
      </c>
      <c r="S46" t="s">
        <v>881</v>
      </c>
      <c r="T46">
        <v>1</v>
      </c>
    </row>
    <row r="47" spans="1:20" x14ac:dyDescent="0.2">
      <c r="A47" s="7">
        <v>230040</v>
      </c>
      <c r="B47" s="3">
        <v>13072</v>
      </c>
      <c r="C47" s="3" t="s">
        <v>4</v>
      </c>
      <c r="D47" s="2" t="s">
        <v>225</v>
      </c>
      <c r="E47" s="3">
        <v>8</v>
      </c>
      <c r="F47" s="17">
        <v>0</v>
      </c>
      <c r="G47" s="17">
        <v>1</v>
      </c>
      <c r="H47" s="17">
        <v>0</v>
      </c>
      <c r="I47" s="7">
        <v>7.2</v>
      </c>
      <c r="J47" s="7">
        <v>13</v>
      </c>
      <c r="K47" s="4">
        <v>119</v>
      </c>
      <c r="L47" s="5">
        <v>119.3984</v>
      </c>
      <c r="M47">
        <v>153000</v>
      </c>
      <c r="N47" s="3">
        <v>1</v>
      </c>
      <c r="O47" s="50" t="e">
        <f>INDEX([1]Dados!$M$2:$N$26779,MATCH($P47,[1]Dados!$N$2:$N$26779,),2)</f>
        <v>#N/A</v>
      </c>
      <c r="P47">
        <v>141676</v>
      </c>
      <c r="Q47" s="1">
        <v>36641</v>
      </c>
      <c r="R47" s="1">
        <v>36645</v>
      </c>
      <c r="S47" t="s">
        <v>881</v>
      </c>
      <c r="T47">
        <v>1</v>
      </c>
    </row>
    <row r="48" spans="1:20" x14ac:dyDescent="0.2">
      <c r="A48" s="7">
        <v>230040</v>
      </c>
      <c r="B48" s="3">
        <v>13072</v>
      </c>
      <c r="C48" s="3" t="s">
        <v>4</v>
      </c>
      <c r="D48" s="2" t="s">
        <v>225</v>
      </c>
      <c r="E48" s="3">
        <v>8</v>
      </c>
      <c r="F48" s="17">
        <v>0</v>
      </c>
      <c r="G48" s="17">
        <v>1</v>
      </c>
      <c r="H48" s="17">
        <v>0</v>
      </c>
      <c r="I48" s="7">
        <v>3</v>
      </c>
      <c r="J48" s="7">
        <v>25</v>
      </c>
      <c r="K48" s="4">
        <v>1214</v>
      </c>
      <c r="L48" s="5">
        <v>1214.0587</v>
      </c>
      <c r="M48">
        <v>41998</v>
      </c>
      <c r="N48" s="3">
        <v>1</v>
      </c>
      <c r="O48" s="50" t="e">
        <f>INDEX([1]Dados!$M$2:$N$26779,MATCH($P48,[1]Dados!$N$2:$N$26779,),2)</f>
        <v>#N/A</v>
      </c>
      <c r="P48">
        <v>141632</v>
      </c>
      <c r="Q48" s="1">
        <v>36641</v>
      </c>
      <c r="R48" s="1">
        <v>36645</v>
      </c>
      <c r="S48" t="s">
        <v>1475</v>
      </c>
      <c r="T48">
        <v>1</v>
      </c>
    </row>
    <row r="49" spans="1:20" x14ac:dyDescent="0.2">
      <c r="A49" s="7">
        <v>230040</v>
      </c>
      <c r="B49" s="3">
        <v>13072</v>
      </c>
      <c r="C49" s="3" t="s">
        <v>4</v>
      </c>
      <c r="D49" s="2" t="s">
        <v>225</v>
      </c>
      <c r="E49" s="3">
        <v>8</v>
      </c>
      <c r="F49" s="17">
        <v>0</v>
      </c>
      <c r="G49" s="17">
        <v>1</v>
      </c>
      <c r="H49" s="17">
        <v>0</v>
      </c>
      <c r="I49" s="7">
        <v>2.1</v>
      </c>
      <c r="J49" s="7">
        <v>22</v>
      </c>
      <c r="K49" s="4">
        <v>1293</v>
      </c>
      <c r="L49" s="5">
        <v>1293.0592999999999</v>
      </c>
      <c r="M49">
        <v>58320</v>
      </c>
      <c r="N49" s="3">
        <v>1</v>
      </c>
      <c r="O49" s="50" t="e">
        <f>INDEX([1]Dados!$M$2:$N$26779,MATCH($P49,[1]Dados!$N$2:$N$26779,),2)</f>
        <v>#N/A</v>
      </c>
      <c r="P49">
        <v>141550</v>
      </c>
      <c r="Q49" s="1">
        <v>36641</v>
      </c>
      <c r="R49" s="1">
        <v>36645</v>
      </c>
      <c r="S49" t="s">
        <v>879</v>
      </c>
      <c r="T49">
        <v>1</v>
      </c>
    </row>
    <row r="50" spans="1:20" x14ac:dyDescent="0.2">
      <c r="A50" s="7">
        <v>230040</v>
      </c>
      <c r="B50" s="3">
        <v>13072</v>
      </c>
      <c r="C50" s="3" t="s">
        <v>4</v>
      </c>
      <c r="D50" s="2" t="s">
        <v>225</v>
      </c>
      <c r="E50" s="3">
        <v>8</v>
      </c>
      <c r="F50" s="17">
        <v>0</v>
      </c>
      <c r="G50" s="17">
        <v>1</v>
      </c>
      <c r="H50" s="17">
        <v>0</v>
      </c>
      <c r="I50" s="7">
        <v>2.2000000000000002</v>
      </c>
      <c r="J50" s="7">
        <v>22</v>
      </c>
      <c r="K50" s="4">
        <v>1293</v>
      </c>
      <c r="L50" s="5">
        <v>1293.0592999999999</v>
      </c>
      <c r="M50">
        <v>58320</v>
      </c>
      <c r="N50" s="3">
        <v>1</v>
      </c>
      <c r="O50" s="50" t="e">
        <f>INDEX([1]Dados!$M$2:$N$26779,MATCH($P50,[1]Dados!$N$2:$N$26779,),2)</f>
        <v>#N/A</v>
      </c>
      <c r="P50">
        <v>141550</v>
      </c>
      <c r="Q50" s="1">
        <v>36641</v>
      </c>
      <c r="R50" s="1">
        <v>36645</v>
      </c>
      <c r="S50" t="s">
        <v>879</v>
      </c>
      <c r="T50">
        <v>1</v>
      </c>
    </row>
    <row r="51" spans="1:20" x14ac:dyDescent="0.2">
      <c r="A51" s="7">
        <v>230040</v>
      </c>
      <c r="B51" s="3">
        <v>13072</v>
      </c>
      <c r="C51" s="3" t="s">
        <v>4</v>
      </c>
      <c r="D51" s="2" t="s">
        <v>225</v>
      </c>
      <c r="E51" s="3">
        <v>8</v>
      </c>
      <c r="F51" s="17">
        <v>0</v>
      </c>
      <c r="G51" s="17">
        <v>1</v>
      </c>
      <c r="H51" s="17">
        <v>0</v>
      </c>
      <c r="I51" s="7">
        <v>2.2999999999999998</v>
      </c>
      <c r="J51" s="7">
        <v>22</v>
      </c>
      <c r="K51" s="4">
        <v>1293</v>
      </c>
      <c r="L51" s="5">
        <v>1293.0592999999999</v>
      </c>
      <c r="M51">
        <v>58320</v>
      </c>
      <c r="N51" s="3">
        <v>1</v>
      </c>
      <c r="O51" s="50" t="e">
        <f>INDEX([1]Dados!$M$2:$N$26779,MATCH($P51,[1]Dados!$N$2:$N$26779,),2)</f>
        <v>#N/A</v>
      </c>
      <c r="P51">
        <v>141550</v>
      </c>
      <c r="Q51" s="1">
        <v>36641</v>
      </c>
      <c r="R51" s="1">
        <v>36645</v>
      </c>
      <c r="S51" t="s">
        <v>879</v>
      </c>
      <c r="T51">
        <v>1</v>
      </c>
    </row>
    <row r="52" spans="1:20" x14ac:dyDescent="0.2">
      <c r="A52" s="7">
        <v>230040</v>
      </c>
      <c r="B52" s="3">
        <v>13072</v>
      </c>
      <c r="C52" s="3" t="s">
        <v>4</v>
      </c>
      <c r="D52" s="2" t="s">
        <v>225</v>
      </c>
      <c r="E52" s="3">
        <v>8</v>
      </c>
      <c r="F52" s="17">
        <v>0</v>
      </c>
      <c r="G52" s="17">
        <v>1</v>
      </c>
      <c r="H52" s="17">
        <v>0</v>
      </c>
      <c r="I52" s="7">
        <v>2.4</v>
      </c>
      <c r="J52" s="7">
        <v>22</v>
      </c>
      <c r="K52" s="4">
        <v>1293</v>
      </c>
      <c r="L52" s="5">
        <v>1293.0592999999999</v>
      </c>
      <c r="M52">
        <v>58320</v>
      </c>
      <c r="N52" s="3">
        <v>1</v>
      </c>
      <c r="O52" s="50" t="e">
        <f>INDEX([1]Dados!$M$2:$N$26779,MATCH($P52,[1]Dados!$N$2:$N$26779,),2)</f>
        <v>#N/A</v>
      </c>
      <c r="P52">
        <v>141550</v>
      </c>
      <c r="Q52" s="1">
        <v>36641</v>
      </c>
      <c r="R52" s="1">
        <v>36645</v>
      </c>
      <c r="S52" t="s">
        <v>879</v>
      </c>
      <c r="T52">
        <v>1</v>
      </c>
    </row>
    <row r="53" spans="1:20" x14ac:dyDescent="0.2">
      <c r="A53" s="7">
        <v>230040</v>
      </c>
      <c r="B53" s="3">
        <v>13072</v>
      </c>
      <c r="C53" s="3" t="s">
        <v>4</v>
      </c>
      <c r="D53" s="2" t="s">
        <v>225</v>
      </c>
      <c r="E53" s="3">
        <v>8</v>
      </c>
      <c r="F53" s="17">
        <v>0</v>
      </c>
      <c r="G53" s="17">
        <v>1</v>
      </c>
      <c r="H53" s="17">
        <v>0</v>
      </c>
      <c r="I53" s="7">
        <v>2.5</v>
      </c>
      <c r="J53" s="7">
        <v>21</v>
      </c>
      <c r="K53" s="4">
        <v>1293</v>
      </c>
      <c r="L53" s="5">
        <v>1293.0592999999999</v>
      </c>
      <c r="M53">
        <v>58320</v>
      </c>
      <c r="N53" s="3">
        <v>1</v>
      </c>
      <c r="O53" s="50" t="e">
        <f>INDEX([1]Dados!$M$2:$N$26779,MATCH($P53,[1]Dados!$N$2:$N$26779,),2)</f>
        <v>#N/A</v>
      </c>
      <c r="P53">
        <v>141550</v>
      </c>
      <c r="Q53" s="1">
        <v>36641</v>
      </c>
      <c r="R53" s="1">
        <v>36645</v>
      </c>
      <c r="S53" t="s">
        <v>879</v>
      </c>
      <c r="T53">
        <v>1</v>
      </c>
    </row>
    <row r="54" spans="1:20" x14ac:dyDescent="0.2">
      <c r="A54" s="7">
        <v>230470</v>
      </c>
      <c r="B54" s="3">
        <v>13951</v>
      </c>
      <c r="C54" s="3" t="s">
        <v>4</v>
      </c>
      <c r="D54" s="2" t="s">
        <v>446</v>
      </c>
      <c r="E54" s="3">
        <v>8</v>
      </c>
      <c r="F54" s="17">
        <v>0</v>
      </c>
      <c r="G54" s="17">
        <v>1</v>
      </c>
      <c r="H54" s="17">
        <v>0</v>
      </c>
      <c r="I54" s="7">
        <v>2</v>
      </c>
      <c r="J54" s="7">
        <v>25</v>
      </c>
      <c r="K54" s="4">
        <v>1</v>
      </c>
      <c r="L54" s="5">
        <v>1.0589</v>
      </c>
      <c r="M54">
        <v>169890</v>
      </c>
      <c r="N54" s="3">
        <v>1</v>
      </c>
      <c r="O54" s="50" t="e">
        <f>INDEX([1]Dados!$M$2:$N$26779,MATCH($P54,[1]Dados!$N$2:$N$26779,),2)</f>
        <v>#N/A</v>
      </c>
      <c r="P54">
        <v>142729</v>
      </c>
      <c r="Q54" s="1">
        <v>36641</v>
      </c>
      <c r="R54" s="1">
        <v>36645</v>
      </c>
      <c r="S54" t="s">
        <v>870</v>
      </c>
      <c r="T54">
        <v>1</v>
      </c>
    </row>
    <row r="55" spans="1:20" x14ac:dyDescent="0.2">
      <c r="A55" s="7">
        <v>230470</v>
      </c>
      <c r="B55" s="3">
        <v>13951</v>
      </c>
      <c r="C55" s="3" t="s">
        <v>4</v>
      </c>
      <c r="D55" s="2" t="s">
        <v>446</v>
      </c>
      <c r="E55" s="3">
        <v>8</v>
      </c>
      <c r="F55" s="17">
        <v>0</v>
      </c>
      <c r="G55" s="17">
        <v>1</v>
      </c>
      <c r="H55" s="17">
        <v>0</v>
      </c>
      <c r="I55" s="7">
        <v>2</v>
      </c>
      <c r="J55" s="7">
        <v>23</v>
      </c>
      <c r="K55" s="4">
        <v>1</v>
      </c>
      <c r="L55" s="5">
        <v>1.0589</v>
      </c>
      <c r="M55">
        <v>169890</v>
      </c>
      <c r="N55" s="3">
        <v>1</v>
      </c>
      <c r="O55" s="50" t="e">
        <f>INDEX([1]Dados!$M$2:$N$26779,MATCH($P55,[1]Dados!$N$2:$N$26779,),2)</f>
        <v>#N/A</v>
      </c>
      <c r="P55">
        <v>142729</v>
      </c>
      <c r="Q55" s="1">
        <v>36641</v>
      </c>
      <c r="R55" s="1">
        <v>36645</v>
      </c>
      <c r="S55" t="s">
        <v>870</v>
      </c>
      <c r="T55">
        <v>1</v>
      </c>
    </row>
    <row r="56" spans="1:20" x14ac:dyDescent="0.2">
      <c r="A56" s="7">
        <v>230470</v>
      </c>
      <c r="B56" s="3">
        <v>13951</v>
      </c>
      <c r="C56" s="3" t="s">
        <v>4</v>
      </c>
      <c r="D56" s="2" t="s">
        <v>446</v>
      </c>
      <c r="E56" s="3">
        <v>8</v>
      </c>
      <c r="F56" s="17">
        <v>0</v>
      </c>
      <c r="G56" s="17">
        <v>1</v>
      </c>
      <c r="H56" s="17">
        <v>0</v>
      </c>
      <c r="I56" s="7" t="s">
        <v>3</v>
      </c>
      <c r="J56" s="7">
        <v>0</v>
      </c>
      <c r="K56" s="4">
        <v>119</v>
      </c>
      <c r="L56" s="5">
        <v>119.3861</v>
      </c>
      <c r="M56">
        <v>70000</v>
      </c>
      <c r="N56" s="3">
        <v>1</v>
      </c>
      <c r="O56" s="50" t="e">
        <f>INDEX([1]Dados!$M$2:$N$26779,MATCH($P56,[1]Dados!$N$2:$N$26779,),2)</f>
        <v>#N/A</v>
      </c>
      <c r="P56">
        <v>141689</v>
      </c>
      <c r="Q56" s="1">
        <v>36641</v>
      </c>
      <c r="R56" s="1">
        <v>36645</v>
      </c>
      <c r="S56" t="s">
        <v>2134</v>
      </c>
      <c r="T56">
        <v>1</v>
      </c>
    </row>
    <row r="57" spans="1:20" x14ac:dyDescent="0.2">
      <c r="A57" s="7">
        <v>230470</v>
      </c>
      <c r="B57" s="3">
        <v>13951</v>
      </c>
      <c r="C57" s="3" t="s">
        <v>4</v>
      </c>
      <c r="D57" s="2" t="s">
        <v>446</v>
      </c>
      <c r="E57" s="3">
        <v>8</v>
      </c>
      <c r="F57" s="17">
        <v>0</v>
      </c>
      <c r="G57" s="17">
        <v>1</v>
      </c>
      <c r="H57" s="17">
        <v>0</v>
      </c>
      <c r="I57" s="7" t="s">
        <v>3</v>
      </c>
      <c r="J57" s="7">
        <v>0</v>
      </c>
      <c r="K57" s="4">
        <v>119</v>
      </c>
      <c r="L57" s="5">
        <v>119.3861</v>
      </c>
      <c r="M57">
        <f>53264.25+5918.25</f>
        <v>59182.5</v>
      </c>
      <c r="N57" s="3">
        <v>1</v>
      </c>
      <c r="O57" s="50" t="e">
        <f>INDEX([1]Dados!$M$2:$N$26779,MATCH($P57,[1]Dados!$N$2:$N$26779,),2)</f>
        <v>#N/A</v>
      </c>
      <c r="P57">
        <v>141690</v>
      </c>
      <c r="Q57" s="1">
        <v>36641</v>
      </c>
      <c r="R57" s="1">
        <v>36645</v>
      </c>
      <c r="S57" t="s">
        <v>2134</v>
      </c>
      <c r="T57">
        <v>1</v>
      </c>
    </row>
    <row r="58" spans="1:20" x14ac:dyDescent="0.2">
      <c r="A58" s="7">
        <v>230470</v>
      </c>
      <c r="B58" s="3">
        <v>13951</v>
      </c>
      <c r="C58" s="3" t="s">
        <v>4</v>
      </c>
      <c r="D58" s="2" t="s">
        <v>446</v>
      </c>
      <c r="E58" s="3">
        <v>8</v>
      </c>
      <c r="F58" s="17">
        <v>0</v>
      </c>
      <c r="G58" s="17">
        <v>1</v>
      </c>
      <c r="H58" s="17">
        <v>0</v>
      </c>
      <c r="I58" s="7">
        <v>3</v>
      </c>
      <c r="J58" s="7">
        <v>25</v>
      </c>
      <c r="K58" s="4">
        <v>8</v>
      </c>
      <c r="L58" s="5">
        <v>8.0357000000000003</v>
      </c>
      <c r="M58">
        <v>342435</v>
      </c>
      <c r="N58" s="3">
        <v>1</v>
      </c>
      <c r="O58" s="50" t="e">
        <f>INDEX([1]Dados!$M$2:$N$26779,MATCH($P58,[1]Dados!$N$2:$N$26779,),2)</f>
        <v>#N/A</v>
      </c>
      <c r="P58">
        <v>142544</v>
      </c>
      <c r="Q58" s="1">
        <v>36641</v>
      </c>
      <c r="R58" s="1">
        <v>36645</v>
      </c>
      <c r="S58" t="s">
        <v>1088</v>
      </c>
      <c r="T58">
        <v>1</v>
      </c>
    </row>
    <row r="59" spans="1:20" x14ac:dyDescent="0.2">
      <c r="A59" s="7">
        <v>230470</v>
      </c>
      <c r="B59" s="3">
        <v>13951</v>
      </c>
      <c r="C59" s="3" t="s">
        <v>4</v>
      </c>
      <c r="D59" s="2" t="s">
        <v>446</v>
      </c>
      <c r="E59" s="3">
        <v>8</v>
      </c>
      <c r="F59" s="17">
        <v>0</v>
      </c>
      <c r="G59" s="17">
        <v>1</v>
      </c>
      <c r="H59" s="17">
        <v>0</v>
      </c>
      <c r="I59" s="7">
        <v>8.1</v>
      </c>
      <c r="J59" s="7">
        <v>28</v>
      </c>
      <c r="K59" s="4">
        <v>119</v>
      </c>
      <c r="L59" s="5">
        <v>119.3861</v>
      </c>
      <c r="M59">
        <v>150326.13</v>
      </c>
      <c r="N59" s="3">
        <v>1</v>
      </c>
      <c r="O59" s="50" t="e">
        <f>INDEX([1]Dados!$M$2:$N$26779,MATCH($P59,[1]Dados!$N$2:$N$26779,),2)</f>
        <v>#N/A</v>
      </c>
      <c r="P59">
        <v>141691</v>
      </c>
      <c r="Q59" s="1">
        <v>36641</v>
      </c>
      <c r="R59" s="1">
        <v>36645</v>
      </c>
      <c r="S59" t="s">
        <v>1086</v>
      </c>
      <c r="T59">
        <v>1</v>
      </c>
    </row>
    <row r="60" spans="1:20" x14ac:dyDescent="0.2">
      <c r="A60" s="7">
        <v>230470</v>
      </c>
      <c r="B60" s="3">
        <v>13951</v>
      </c>
      <c r="C60" s="3" t="s">
        <v>4</v>
      </c>
      <c r="D60" s="2" t="s">
        <v>446</v>
      </c>
      <c r="E60" s="3">
        <v>8</v>
      </c>
      <c r="F60" s="17">
        <v>0</v>
      </c>
      <c r="G60" s="17">
        <v>1</v>
      </c>
      <c r="H60" s="17">
        <v>0</v>
      </c>
      <c r="I60" s="7">
        <v>7.1</v>
      </c>
      <c r="J60" s="7">
        <v>14</v>
      </c>
      <c r="K60" s="4">
        <v>119</v>
      </c>
      <c r="L60" s="5">
        <v>119.3861</v>
      </c>
      <c r="M60">
        <v>123168</v>
      </c>
      <c r="N60" s="3">
        <v>1</v>
      </c>
      <c r="O60" s="50" t="e">
        <f>INDEX([1]Dados!$M$2:$N$26779,MATCH($P60,[1]Dados!$N$2:$N$26779,),2)</f>
        <v>#N/A</v>
      </c>
      <c r="P60">
        <v>141692</v>
      </c>
      <c r="Q60" s="1">
        <v>36641</v>
      </c>
      <c r="R60" s="1">
        <v>36645</v>
      </c>
      <c r="S60" t="s">
        <v>1086</v>
      </c>
      <c r="T60">
        <v>1</v>
      </c>
    </row>
    <row r="61" spans="1:20" x14ac:dyDescent="0.2">
      <c r="A61" s="7">
        <v>230470</v>
      </c>
      <c r="B61" s="3">
        <v>13951</v>
      </c>
      <c r="C61" s="3" t="s">
        <v>4</v>
      </c>
      <c r="D61" s="2" t="s">
        <v>446</v>
      </c>
      <c r="E61" s="3">
        <v>8</v>
      </c>
      <c r="F61" s="17">
        <v>0</v>
      </c>
      <c r="G61" s="17">
        <v>1</v>
      </c>
      <c r="H61" s="17">
        <v>0</v>
      </c>
      <c r="I61" s="7">
        <v>9.1</v>
      </c>
      <c r="J61" s="7">
        <v>19</v>
      </c>
      <c r="K61" s="4">
        <v>119</v>
      </c>
      <c r="L61" s="5">
        <v>119.3861</v>
      </c>
      <c r="M61">
        <v>122400</v>
      </c>
      <c r="N61" s="3">
        <v>1</v>
      </c>
      <c r="O61" s="50" t="e">
        <f>INDEX([1]Dados!$M$2:$N$26779,MATCH($P61,[1]Dados!$N$2:$N$26779,),2)</f>
        <v>#N/A</v>
      </c>
      <c r="P61">
        <v>141693</v>
      </c>
      <c r="Q61" s="1">
        <v>36641</v>
      </c>
      <c r="R61" s="1">
        <v>36645</v>
      </c>
      <c r="S61" t="s">
        <v>1575</v>
      </c>
      <c r="T61">
        <v>1</v>
      </c>
    </row>
    <row r="62" spans="1:20" x14ac:dyDescent="0.2">
      <c r="A62" s="7">
        <v>230470</v>
      </c>
      <c r="B62" s="3">
        <v>13951</v>
      </c>
      <c r="C62" s="3" t="s">
        <v>4</v>
      </c>
      <c r="D62" s="2" t="s">
        <v>446</v>
      </c>
      <c r="E62" s="3">
        <v>8</v>
      </c>
      <c r="F62" s="17">
        <v>0</v>
      </c>
      <c r="G62" s="17">
        <v>1</v>
      </c>
      <c r="H62" s="17">
        <v>0</v>
      </c>
      <c r="I62" s="7">
        <v>9.1</v>
      </c>
      <c r="J62" s="7">
        <v>25</v>
      </c>
      <c r="K62" s="4">
        <v>119</v>
      </c>
      <c r="L62" s="5">
        <v>119.3861</v>
      </c>
      <c r="M62">
        <v>122400</v>
      </c>
      <c r="N62" s="3">
        <v>1</v>
      </c>
      <c r="O62" s="50" t="e">
        <f>INDEX([1]Dados!$M$2:$N$26779,MATCH($P62,[1]Dados!$N$2:$N$26779,),2)</f>
        <v>#N/A</v>
      </c>
      <c r="P62">
        <v>141693</v>
      </c>
      <c r="Q62" s="1">
        <v>36641</v>
      </c>
      <c r="R62" s="1">
        <v>36645</v>
      </c>
      <c r="S62" t="s">
        <v>1575</v>
      </c>
      <c r="T62">
        <v>1</v>
      </c>
    </row>
    <row r="63" spans="1:20" x14ac:dyDescent="0.2">
      <c r="A63" s="7">
        <v>230470</v>
      </c>
      <c r="B63" s="3">
        <v>13951</v>
      </c>
      <c r="C63" s="3" t="s">
        <v>4</v>
      </c>
      <c r="D63" s="2" t="s">
        <v>446</v>
      </c>
      <c r="E63" s="3">
        <v>8</v>
      </c>
      <c r="F63" s="17">
        <v>0</v>
      </c>
      <c r="G63" s="17">
        <v>1</v>
      </c>
      <c r="H63" s="17">
        <v>0</v>
      </c>
      <c r="I63" s="7">
        <v>10</v>
      </c>
      <c r="J63" s="7">
        <v>11</v>
      </c>
      <c r="K63" s="4">
        <v>119</v>
      </c>
      <c r="L63" s="5">
        <v>119.3984</v>
      </c>
      <c r="M63">
        <v>88888.89</v>
      </c>
      <c r="N63" s="3">
        <v>1</v>
      </c>
      <c r="O63" s="50" t="e">
        <f>INDEX([1]Dados!$M$2:$N$26779,MATCH($P63,[1]Dados!$N$2:$N$26779,),2)</f>
        <v>#N/A</v>
      </c>
      <c r="P63">
        <v>141677</v>
      </c>
      <c r="Q63" s="1">
        <v>36641</v>
      </c>
      <c r="R63" s="1">
        <v>36645</v>
      </c>
      <c r="S63" t="s">
        <v>1087</v>
      </c>
      <c r="T63">
        <v>1</v>
      </c>
    </row>
    <row r="64" spans="1:20" x14ac:dyDescent="0.2">
      <c r="A64" s="7">
        <v>230470</v>
      </c>
      <c r="B64" s="3">
        <v>13951</v>
      </c>
      <c r="C64" s="3" t="s">
        <v>4</v>
      </c>
      <c r="D64" s="2" t="s">
        <v>446</v>
      </c>
      <c r="E64" s="3">
        <v>8</v>
      </c>
      <c r="F64" s="17">
        <v>0</v>
      </c>
      <c r="G64" s="17">
        <v>1</v>
      </c>
      <c r="H64" s="17">
        <v>0</v>
      </c>
      <c r="I64" s="7">
        <v>10</v>
      </c>
      <c r="J64" s="7">
        <v>18</v>
      </c>
      <c r="K64" s="4">
        <v>119</v>
      </c>
      <c r="L64" s="5">
        <v>119.3984</v>
      </c>
      <c r="M64">
        <v>88888.89</v>
      </c>
      <c r="N64" s="3">
        <v>1</v>
      </c>
      <c r="O64" s="50" t="e">
        <f>INDEX([1]Dados!$M$2:$N$26779,MATCH($P64,[1]Dados!$N$2:$N$26779,),2)</f>
        <v>#N/A</v>
      </c>
      <c r="P64">
        <v>141677</v>
      </c>
      <c r="Q64" s="1">
        <v>36641</v>
      </c>
      <c r="R64" s="1">
        <v>36645</v>
      </c>
      <c r="S64" t="s">
        <v>1087</v>
      </c>
      <c r="T64">
        <v>1</v>
      </c>
    </row>
    <row r="65" spans="1:20" x14ac:dyDescent="0.2">
      <c r="A65" s="7">
        <v>230470</v>
      </c>
      <c r="B65" s="3">
        <v>13951</v>
      </c>
      <c r="C65" s="3" t="s">
        <v>4</v>
      </c>
      <c r="D65" s="2" t="s">
        <v>446</v>
      </c>
      <c r="E65" s="3">
        <v>8</v>
      </c>
      <c r="F65" s="17">
        <v>0</v>
      </c>
      <c r="G65" s="17">
        <v>1</v>
      </c>
      <c r="H65" s="17">
        <v>0</v>
      </c>
      <c r="I65" s="7">
        <v>6</v>
      </c>
      <c r="J65" s="7">
        <v>17</v>
      </c>
      <c r="K65" s="4">
        <v>119</v>
      </c>
      <c r="L65" s="5">
        <v>119.3984</v>
      </c>
      <c r="M65">
        <v>145600</v>
      </c>
      <c r="N65" s="3">
        <v>1</v>
      </c>
      <c r="O65" s="50" t="e">
        <f>INDEX([1]Dados!$M$2:$N$26779,MATCH($P65,[1]Dados!$N$2:$N$26779,),2)</f>
        <v>#N/A</v>
      </c>
      <c r="P65">
        <v>142189</v>
      </c>
      <c r="Q65" s="1">
        <v>36641</v>
      </c>
      <c r="R65" s="1">
        <v>36645</v>
      </c>
      <c r="S65" t="s">
        <v>1087</v>
      </c>
      <c r="T65">
        <v>1</v>
      </c>
    </row>
    <row r="66" spans="1:20" x14ac:dyDescent="0.2">
      <c r="A66" s="7">
        <v>230470</v>
      </c>
      <c r="B66" s="3">
        <v>13951</v>
      </c>
      <c r="C66" s="3" t="s">
        <v>4</v>
      </c>
      <c r="D66" s="2" t="s">
        <v>446</v>
      </c>
      <c r="E66" s="3">
        <v>8</v>
      </c>
      <c r="F66" s="17">
        <v>0</v>
      </c>
      <c r="G66" s="17">
        <v>1</v>
      </c>
      <c r="H66" s="17">
        <v>0</v>
      </c>
      <c r="I66" s="7">
        <v>6</v>
      </c>
      <c r="J66" s="7">
        <v>11</v>
      </c>
      <c r="K66" s="4">
        <v>119</v>
      </c>
      <c r="L66" s="5">
        <v>119.3984</v>
      </c>
      <c r="M66">
        <v>145600</v>
      </c>
      <c r="N66" s="3">
        <v>1</v>
      </c>
      <c r="O66" s="50" t="e">
        <f>INDEX([1]Dados!$M$2:$N$26779,MATCH($P66,[1]Dados!$N$2:$N$26779,),2)</f>
        <v>#N/A</v>
      </c>
      <c r="P66">
        <v>142189</v>
      </c>
      <c r="Q66" s="1">
        <v>36641</v>
      </c>
      <c r="R66" s="1">
        <v>36645</v>
      </c>
      <c r="S66" t="s">
        <v>1087</v>
      </c>
      <c r="T66">
        <v>1</v>
      </c>
    </row>
    <row r="67" spans="1:20" x14ac:dyDescent="0.2">
      <c r="A67" s="7">
        <v>230470</v>
      </c>
      <c r="B67" s="3">
        <v>13951</v>
      </c>
      <c r="C67" s="3" t="s">
        <v>4</v>
      </c>
      <c r="D67" s="2" t="s">
        <v>446</v>
      </c>
      <c r="E67" s="3">
        <v>8</v>
      </c>
      <c r="F67" s="17">
        <v>0</v>
      </c>
      <c r="G67" s="17">
        <v>1</v>
      </c>
      <c r="H67" s="17">
        <v>0</v>
      </c>
      <c r="I67" s="7">
        <v>5</v>
      </c>
      <c r="J67" s="7">
        <v>11</v>
      </c>
      <c r="K67" s="4">
        <v>119</v>
      </c>
      <c r="L67" s="5">
        <v>119.76519999999999</v>
      </c>
      <c r="M67">
        <v>52000</v>
      </c>
      <c r="N67" s="3">
        <v>1</v>
      </c>
      <c r="O67" s="50" t="e">
        <f>INDEX([1]Dados!$M$2:$N$26779,MATCH($P67,[1]Dados!$N$2:$N$26779,),2)</f>
        <v>#N/A</v>
      </c>
      <c r="P67">
        <v>141602</v>
      </c>
      <c r="Q67" s="1">
        <v>36641</v>
      </c>
      <c r="R67" s="1">
        <v>36645</v>
      </c>
      <c r="S67" t="s">
        <v>1085</v>
      </c>
      <c r="T67">
        <v>1</v>
      </c>
    </row>
    <row r="68" spans="1:20" x14ac:dyDescent="0.2">
      <c r="A68" s="7">
        <v>230470</v>
      </c>
      <c r="B68" s="3">
        <v>13951</v>
      </c>
      <c r="C68" s="3" t="s">
        <v>4</v>
      </c>
      <c r="D68" s="2" t="s">
        <v>446</v>
      </c>
      <c r="E68" s="3">
        <v>8</v>
      </c>
      <c r="F68" s="17">
        <v>0</v>
      </c>
      <c r="G68" s="17">
        <v>1</v>
      </c>
      <c r="H68" s="17">
        <v>0</v>
      </c>
      <c r="I68" s="7">
        <v>5</v>
      </c>
      <c r="J68" s="7">
        <v>20</v>
      </c>
      <c r="K68" s="4">
        <v>119</v>
      </c>
      <c r="L68" s="5">
        <v>119.76519999999999</v>
      </c>
      <c r="M68">
        <v>88888.89</v>
      </c>
      <c r="N68" s="3">
        <v>1</v>
      </c>
      <c r="O68" s="50" t="e">
        <f>INDEX([1]Dados!$M$2:$N$26779,MATCH($P68,[1]Dados!$N$2:$N$26779,),2)</f>
        <v>#N/A</v>
      </c>
      <c r="P68">
        <v>141603</v>
      </c>
      <c r="Q68" s="1">
        <v>36641</v>
      </c>
      <c r="R68" s="1">
        <v>36645</v>
      </c>
      <c r="S68" t="s">
        <v>1085</v>
      </c>
      <c r="T68">
        <v>1</v>
      </c>
    </row>
    <row r="69" spans="1:20" x14ac:dyDescent="0.2">
      <c r="A69" s="7">
        <v>230470</v>
      </c>
      <c r="B69" s="3">
        <v>13951</v>
      </c>
      <c r="C69" s="3" t="s">
        <v>4</v>
      </c>
      <c r="D69" s="2" t="s">
        <v>446</v>
      </c>
      <c r="E69" s="3">
        <v>8</v>
      </c>
      <c r="F69" s="17">
        <v>0</v>
      </c>
      <c r="G69" s="17">
        <v>1</v>
      </c>
      <c r="H69" s="17">
        <v>0</v>
      </c>
      <c r="I69" s="7">
        <v>5</v>
      </c>
      <c r="J69" s="7">
        <v>0</v>
      </c>
      <c r="K69" s="4">
        <v>119</v>
      </c>
      <c r="L69" s="5">
        <v>119.76519999999999</v>
      </c>
      <c r="M69">
        <v>144528.06</v>
      </c>
      <c r="N69" s="3">
        <v>1</v>
      </c>
      <c r="O69" s="50" t="e">
        <f>INDEX([1]Dados!$M$2:$N$26779,MATCH($P69,[1]Dados!$N$2:$N$26779,),2)</f>
        <v>#N/A</v>
      </c>
      <c r="P69">
        <v>141604</v>
      </c>
      <c r="Q69" s="1">
        <v>36641</v>
      </c>
      <c r="R69" s="1">
        <v>36645</v>
      </c>
      <c r="S69" t="s">
        <v>1085</v>
      </c>
      <c r="T69">
        <v>1</v>
      </c>
    </row>
    <row r="70" spans="1:20" x14ac:dyDescent="0.2">
      <c r="A70" s="7">
        <v>230470</v>
      </c>
      <c r="B70" s="3">
        <v>13951</v>
      </c>
      <c r="C70" s="3" t="s">
        <v>4</v>
      </c>
      <c r="D70" s="2" t="s">
        <v>446</v>
      </c>
      <c r="E70" s="3">
        <v>8</v>
      </c>
      <c r="F70" s="17">
        <v>0</v>
      </c>
      <c r="G70" s="17">
        <v>1</v>
      </c>
      <c r="H70" s="17">
        <v>0</v>
      </c>
      <c r="I70" s="7">
        <v>5</v>
      </c>
      <c r="J70" s="7">
        <v>0</v>
      </c>
      <c r="K70" s="4">
        <v>119</v>
      </c>
      <c r="L70" s="5">
        <v>119.76519999999999</v>
      </c>
      <c r="M70">
        <f>159981.74+3950.77</f>
        <v>163932.50999999998</v>
      </c>
      <c r="N70" s="3">
        <v>1</v>
      </c>
      <c r="O70" s="50" t="e">
        <f>INDEX([1]Dados!$M$2:$N$26779,MATCH($P70,[1]Dados!$N$2:$N$26779,),2)</f>
        <v>#N/A</v>
      </c>
      <c r="P70">
        <v>141605</v>
      </c>
      <c r="Q70" s="1">
        <v>36641</v>
      </c>
      <c r="R70" s="1">
        <v>36645</v>
      </c>
      <c r="S70" t="s">
        <v>1085</v>
      </c>
      <c r="T70">
        <v>1</v>
      </c>
    </row>
    <row r="71" spans="1:20" x14ac:dyDescent="0.2">
      <c r="A71" s="7">
        <v>230470</v>
      </c>
      <c r="B71" s="3">
        <v>13951</v>
      </c>
      <c r="C71" s="3" t="s">
        <v>4</v>
      </c>
      <c r="D71" s="2" t="s">
        <v>446</v>
      </c>
      <c r="E71" s="3">
        <v>8</v>
      </c>
      <c r="F71" s="17">
        <v>0</v>
      </c>
      <c r="G71" s="17">
        <v>1</v>
      </c>
      <c r="H71" s="17">
        <v>0</v>
      </c>
      <c r="I71" s="7">
        <v>4</v>
      </c>
      <c r="J71" s="7">
        <v>14</v>
      </c>
      <c r="K71" s="4">
        <v>1214</v>
      </c>
      <c r="L71" s="5">
        <v>1214.0587</v>
      </c>
      <c r="M71">
        <v>497958</v>
      </c>
      <c r="N71" s="3">
        <v>1</v>
      </c>
      <c r="O71" s="50" t="e">
        <f>INDEX([1]Dados!$M$2:$N$26779,MATCH($P71,[1]Dados!$N$2:$N$26779,),2)</f>
        <v>#N/A</v>
      </c>
      <c r="P71">
        <v>141631</v>
      </c>
      <c r="Q71" s="1">
        <v>36641</v>
      </c>
      <c r="R71" s="1">
        <v>36645</v>
      </c>
      <c r="S71" t="s">
        <v>870</v>
      </c>
      <c r="T71">
        <v>1</v>
      </c>
    </row>
    <row r="72" spans="1:20" x14ac:dyDescent="0.2">
      <c r="A72" s="7">
        <v>230470</v>
      </c>
      <c r="B72" s="3">
        <v>13951</v>
      </c>
      <c r="C72" s="3" t="s">
        <v>4</v>
      </c>
      <c r="D72" s="2" t="s">
        <v>446</v>
      </c>
      <c r="E72" s="3">
        <v>8</v>
      </c>
      <c r="F72" s="17">
        <v>0</v>
      </c>
      <c r="G72" s="17">
        <v>1</v>
      </c>
      <c r="H72" s="17">
        <v>0</v>
      </c>
      <c r="I72" s="7">
        <v>4</v>
      </c>
      <c r="J72" s="7">
        <v>15</v>
      </c>
      <c r="K72" s="4">
        <v>1214</v>
      </c>
      <c r="L72" s="5">
        <v>1214.0587</v>
      </c>
      <c r="M72">
        <v>497958</v>
      </c>
      <c r="N72" s="3">
        <v>1</v>
      </c>
      <c r="O72" s="50" t="e">
        <f>INDEX([1]Dados!$M$2:$N$26779,MATCH($P72,[1]Dados!$N$2:$N$26779,),2)</f>
        <v>#N/A</v>
      </c>
      <c r="P72">
        <v>141631</v>
      </c>
      <c r="Q72" s="1">
        <v>36641</v>
      </c>
      <c r="R72" s="1">
        <v>36645</v>
      </c>
      <c r="S72" t="s">
        <v>870</v>
      </c>
      <c r="T72">
        <v>1</v>
      </c>
    </row>
    <row r="73" spans="1:20" x14ac:dyDescent="0.2">
      <c r="A73" s="7">
        <v>230470</v>
      </c>
      <c r="B73" s="3">
        <v>13951</v>
      </c>
      <c r="C73" s="3" t="s">
        <v>4</v>
      </c>
      <c r="D73" s="2" t="s">
        <v>446</v>
      </c>
      <c r="E73" s="3">
        <v>8</v>
      </c>
      <c r="F73" s="17">
        <v>0</v>
      </c>
      <c r="G73" s="17">
        <v>1</v>
      </c>
      <c r="H73" s="17">
        <v>0</v>
      </c>
      <c r="I73" s="7">
        <v>4</v>
      </c>
      <c r="J73" s="7">
        <v>18</v>
      </c>
      <c r="K73" s="4">
        <v>1214</v>
      </c>
      <c r="L73" s="5">
        <v>1214.0587</v>
      </c>
      <c r="M73">
        <v>497958</v>
      </c>
      <c r="N73" s="3">
        <v>1</v>
      </c>
      <c r="O73" s="50" t="e">
        <f>INDEX([1]Dados!$M$2:$N$26779,MATCH($P73,[1]Dados!$N$2:$N$26779,),2)</f>
        <v>#N/A</v>
      </c>
      <c r="P73">
        <v>141631</v>
      </c>
      <c r="Q73" s="1">
        <v>36641</v>
      </c>
      <c r="R73" s="1">
        <v>36645</v>
      </c>
      <c r="S73" t="s">
        <v>870</v>
      </c>
      <c r="T73">
        <v>1</v>
      </c>
    </row>
    <row r="74" spans="1:20" x14ac:dyDescent="0.2">
      <c r="A74" s="7">
        <v>230470</v>
      </c>
      <c r="B74" s="3">
        <v>13951</v>
      </c>
      <c r="C74" s="3" t="s">
        <v>4</v>
      </c>
      <c r="D74" s="2" t="s">
        <v>446</v>
      </c>
      <c r="E74" s="3">
        <v>8</v>
      </c>
      <c r="F74" s="17">
        <v>0</v>
      </c>
      <c r="G74" s="17">
        <v>1</v>
      </c>
      <c r="H74" s="17">
        <v>0</v>
      </c>
      <c r="I74" s="7">
        <v>4</v>
      </c>
      <c r="J74" s="7">
        <v>25</v>
      </c>
      <c r="K74" s="4">
        <v>1214</v>
      </c>
      <c r="L74" s="5">
        <v>1214.0587</v>
      </c>
      <c r="M74">
        <v>497958</v>
      </c>
      <c r="N74" s="3">
        <v>1</v>
      </c>
      <c r="O74" s="50" t="e">
        <f>INDEX([1]Dados!$M$2:$N$26779,MATCH($P74,[1]Dados!$N$2:$N$26779,),2)</f>
        <v>#N/A</v>
      </c>
      <c r="P74">
        <v>141631</v>
      </c>
      <c r="Q74" s="1">
        <v>36641</v>
      </c>
      <c r="R74" s="1">
        <v>36645</v>
      </c>
      <c r="S74" t="s">
        <v>870</v>
      </c>
      <c r="T74">
        <v>1</v>
      </c>
    </row>
    <row r="75" spans="1:20" x14ac:dyDescent="0.2">
      <c r="A75" s="7">
        <v>230470</v>
      </c>
      <c r="B75" s="3">
        <v>13951</v>
      </c>
      <c r="C75" s="3" t="s">
        <v>4</v>
      </c>
      <c r="D75" s="2" t="s">
        <v>446</v>
      </c>
      <c r="E75" s="3">
        <v>8</v>
      </c>
      <c r="F75" s="17">
        <v>0</v>
      </c>
      <c r="G75" s="17">
        <v>1</v>
      </c>
      <c r="H75" s="17">
        <v>0</v>
      </c>
      <c r="I75" s="7">
        <v>1</v>
      </c>
      <c r="J75" s="7">
        <v>22</v>
      </c>
      <c r="K75" s="4">
        <v>1293</v>
      </c>
      <c r="L75" s="5">
        <v>1293.0592999999999</v>
      </c>
      <c r="M75">
        <v>50635</v>
      </c>
      <c r="N75" s="3">
        <v>1</v>
      </c>
      <c r="O75" s="50" t="e">
        <f>INDEX([1]Dados!$M$2:$N$26779,MATCH($P75,[1]Dados!$N$2:$N$26779,),2)</f>
        <v>#N/A</v>
      </c>
      <c r="P75">
        <v>141549</v>
      </c>
      <c r="Q75" s="1">
        <v>36641</v>
      </c>
      <c r="R75" s="1">
        <v>36645</v>
      </c>
      <c r="S75" t="s">
        <v>902</v>
      </c>
      <c r="T75">
        <v>1</v>
      </c>
    </row>
    <row r="76" spans="1:20" x14ac:dyDescent="0.2">
      <c r="A76" s="7">
        <v>230470</v>
      </c>
      <c r="B76" s="3">
        <v>13951</v>
      </c>
      <c r="C76" s="3" t="s">
        <v>4</v>
      </c>
      <c r="D76" s="2" t="s">
        <v>446</v>
      </c>
      <c r="E76" s="3">
        <v>8</v>
      </c>
      <c r="F76" s="17">
        <v>0</v>
      </c>
      <c r="G76" s="17">
        <v>1</v>
      </c>
      <c r="H76" s="17">
        <v>0</v>
      </c>
      <c r="I76" s="7">
        <v>1</v>
      </c>
      <c r="J76" s="7">
        <v>29</v>
      </c>
      <c r="K76" s="4">
        <v>1293</v>
      </c>
      <c r="L76" s="5">
        <v>1293.0592999999999</v>
      </c>
      <c r="M76">
        <v>50635</v>
      </c>
      <c r="N76" s="3">
        <v>1</v>
      </c>
      <c r="O76" s="50" t="e">
        <f>INDEX([1]Dados!$M$2:$N$26779,MATCH($P76,[1]Dados!$N$2:$N$26779,),2)</f>
        <v>#N/A</v>
      </c>
      <c r="P76">
        <v>141549</v>
      </c>
      <c r="Q76" s="1">
        <v>36641</v>
      </c>
      <c r="R76" s="1">
        <v>36645</v>
      </c>
      <c r="S76" t="s">
        <v>902</v>
      </c>
      <c r="T76">
        <v>1</v>
      </c>
    </row>
    <row r="77" spans="1:20" x14ac:dyDescent="0.2">
      <c r="A77" s="7">
        <v>230470</v>
      </c>
      <c r="B77" s="3">
        <v>13951</v>
      </c>
      <c r="C77" s="3" t="s">
        <v>4</v>
      </c>
      <c r="D77" s="2" t="s">
        <v>446</v>
      </c>
      <c r="E77" s="3">
        <v>8</v>
      </c>
      <c r="F77" s="17">
        <v>0</v>
      </c>
      <c r="G77" s="17">
        <v>1</v>
      </c>
      <c r="H77" s="17">
        <v>0</v>
      </c>
      <c r="I77" s="7">
        <v>1</v>
      </c>
      <c r="J77" s="7">
        <v>17</v>
      </c>
      <c r="K77" s="4">
        <v>1293</v>
      </c>
      <c r="L77" s="5">
        <v>1293.0592999999999</v>
      </c>
      <c r="M77">
        <v>50635</v>
      </c>
      <c r="N77" s="3">
        <v>1</v>
      </c>
      <c r="O77" s="50" t="e">
        <f>INDEX([1]Dados!$M$2:$N$26779,MATCH($P77,[1]Dados!$N$2:$N$26779,),2)</f>
        <v>#N/A</v>
      </c>
      <c r="P77">
        <v>141549</v>
      </c>
      <c r="Q77" s="1">
        <v>36641</v>
      </c>
      <c r="R77" s="1">
        <v>36645</v>
      </c>
      <c r="S77" t="s">
        <v>902</v>
      </c>
      <c r="T77">
        <v>1</v>
      </c>
    </row>
    <row r="78" spans="1:20" x14ac:dyDescent="0.2">
      <c r="A78" s="7">
        <v>230470</v>
      </c>
      <c r="B78" s="3">
        <v>13951</v>
      </c>
      <c r="C78" s="3" t="s">
        <v>4</v>
      </c>
      <c r="D78" s="2" t="s">
        <v>446</v>
      </c>
      <c r="E78" s="3">
        <v>8</v>
      </c>
      <c r="F78" s="17">
        <v>0</v>
      </c>
      <c r="G78" s="17">
        <v>1</v>
      </c>
      <c r="H78" s="17">
        <v>0</v>
      </c>
      <c r="I78" s="7">
        <v>1</v>
      </c>
      <c r="J78" s="7">
        <v>15</v>
      </c>
      <c r="K78" s="4">
        <v>1293</v>
      </c>
      <c r="L78" s="5">
        <v>1293.0592999999999</v>
      </c>
      <c r="M78">
        <v>50635</v>
      </c>
      <c r="N78" s="3">
        <v>1</v>
      </c>
      <c r="O78" s="50" t="e">
        <f>INDEX([1]Dados!$M$2:$N$26779,MATCH($P78,[1]Dados!$N$2:$N$26779,),2)</f>
        <v>#N/A</v>
      </c>
      <c r="P78">
        <v>141549</v>
      </c>
      <c r="Q78" s="1">
        <v>36641</v>
      </c>
      <c r="R78" s="1">
        <v>36645</v>
      </c>
      <c r="S78" t="s">
        <v>902</v>
      </c>
      <c r="T78">
        <v>1</v>
      </c>
    </row>
    <row r="79" spans="1:20" x14ac:dyDescent="0.2">
      <c r="A79" s="7">
        <v>316040</v>
      </c>
      <c r="B79" s="3">
        <v>52078</v>
      </c>
      <c r="C79" s="3" t="s">
        <v>33</v>
      </c>
      <c r="D79" s="2" t="s">
        <v>746</v>
      </c>
      <c r="E79" s="3">
        <v>8</v>
      </c>
      <c r="F79" s="17">
        <v>0</v>
      </c>
      <c r="G79" s="17">
        <v>1</v>
      </c>
      <c r="H79" s="17">
        <v>0</v>
      </c>
      <c r="I79" s="7">
        <v>2</v>
      </c>
      <c r="J79" s="7">
        <v>28</v>
      </c>
      <c r="K79" s="4">
        <v>1</v>
      </c>
      <c r="L79" s="5">
        <v>1.0589</v>
      </c>
      <c r="M79">
        <v>123120</v>
      </c>
      <c r="N79" s="3">
        <v>1</v>
      </c>
      <c r="O79" s="50" t="e">
        <f>INDEX([1]Dados!$M$2:$N$26779,MATCH($P79,[1]Dados!$N$2:$N$26779,),2)</f>
        <v>#N/A</v>
      </c>
      <c r="P79">
        <v>142738</v>
      </c>
      <c r="Q79" s="1">
        <v>36627</v>
      </c>
      <c r="R79" s="1">
        <v>36631</v>
      </c>
      <c r="S79" t="s">
        <v>2075</v>
      </c>
      <c r="T79">
        <v>1</v>
      </c>
    </row>
    <row r="80" spans="1:20" x14ac:dyDescent="0.2">
      <c r="A80" s="7">
        <v>316040</v>
      </c>
      <c r="B80" s="3">
        <v>52078</v>
      </c>
      <c r="C80" s="3" t="s">
        <v>33</v>
      </c>
      <c r="D80" s="2" t="s">
        <v>746</v>
      </c>
      <c r="E80" s="3">
        <v>8</v>
      </c>
      <c r="F80" s="17">
        <v>0</v>
      </c>
      <c r="G80" s="17">
        <v>1</v>
      </c>
      <c r="H80" s="17">
        <v>0</v>
      </c>
      <c r="I80" s="7">
        <v>2</v>
      </c>
      <c r="J80" s="7">
        <v>21</v>
      </c>
      <c r="K80" s="4">
        <v>1</v>
      </c>
      <c r="L80" s="5">
        <v>1.0589</v>
      </c>
      <c r="M80">
        <v>123120</v>
      </c>
      <c r="N80" s="3">
        <v>1</v>
      </c>
      <c r="O80" s="50" t="e">
        <f>INDEX([1]Dados!$M$2:$N$26779,MATCH($P80,[1]Dados!$N$2:$N$26779,),2)</f>
        <v>#N/A</v>
      </c>
      <c r="P80">
        <v>142738</v>
      </c>
      <c r="Q80" s="1">
        <v>36627</v>
      </c>
      <c r="R80" s="1">
        <v>36631</v>
      </c>
      <c r="S80" t="s">
        <v>2075</v>
      </c>
      <c r="T80">
        <v>1</v>
      </c>
    </row>
    <row r="81" spans="1:20" x14ac:dyDescent="0.2">
      <c r="A81" s="7">
        <v>316040</v>
      </c>
      <c r="B81" s="3">
        <v>52078</v>
      </c>
      <c r="C81" s="3" t="s">
        <v>33</v>
      </c>
      <c r="D81" s="2" t="s">
        <v>746</v>
      </c>
      <c r="E81" s="3">
        <v>8</v>
      </c>
      <c r="F81" s="17">
        <v>0</v>
      </c>
      <c r="G81" s="17">
        <v>1</v>
      </c>
      <c r="H81" s="17">
        <v>0</v>
      </c>
      <c r="I81" s="7">
        <v>5</v>
      </c>
      <c r="J81" s="7">
        <v>25</v>
      </c>
      <c r="K81" s="4">
        <v>2</v>
      </c>
      <c r="L81" s="5">
        <v>2.0596999999999999</v>
      </c>
      <c r="M81">
        <v>131785.63</v>
      </c>
      <c r="N81" s="3">
        <v>1</v>
      </c>
      <c r="O81" s="50" t="e">
        <f>INDEX([1]Dados!$M$2:$N$26779,MATCH($P81,[1]Dados!$N$2:$N$26779,),2)</f>
        <v>#N/A</v>
      </c>
      <c r="P81">
        <v>141429</v>
      </c>
      <c r="Q81" s="1">
        <v>36627</v>
      </c>
      <c r="R81" s="1">
        <v>36631</v>
      </c>
      <c r="S81" t="s">
        <v>2070</v>
      </c>
      <c r="T81">
        <v>1</v>
      </c>
    </row>
    <row r="82" spans="1:20" x14ac:dyDescent="0.2">
      <c r="A82" s="7">
        <v>316040</v>
      </c>
      <c r="B82" s="3">
        <v>52078</v>
      </c>
      <c r="C82" s="3" t="s">
        <v>33</v>
      </c>
      <c r="D82" s="2" t="s">
        <v>746</v>
      </c>
      <c r="E82" s="3">
        <v>8</v>
      </c>
      <c r="F82" s="17">
        <v>0</v>
      </c>
      <c r="G82" s="17">
        <v>1</v>
      </c>
      <c r="H82" s="17">
        <v>0</v>
      </c>
      <c r="I82" s="7">
        <v>5</v>
      </c>
      <c r="J82" s="7">
        <v>18</v>
      </c>
      <c r="K82" s="4">
        <v>2</v>
      </c>
      <c r="L82" s="5">
        <v>2.0596999999999999</v>
      </c>
      <c r="M82">
        <v>131785.63</v>
      </c>
      <c r="N82" s="3">
        <v>1</v>
      </c>
      <c r="O82" s="50" t="e">
        <f>INDEX([1]Dados!$M$2:$N$26779,MATCH($P82,[1]Dados!$N$2:$N$26779,),2)</f>
        <v>#N/A</v>
      </c>
      <c r="P82">
        <v>141429</v>
      </c>
      <c r="Q82" s="1">
        <v>36627</v>
      </c>
      <c r="R82" s="1">
        <v>36631</v>
      </c>
      <c r="S82" t="s">
        <v>2070</v>
      </c>
      <c r="T82">
        <v>1</v>
      </c>
    </row>
    <row r="83" spans="1:20" x14ac:dyDescent="0.2">
      <c r="A83" s="7">
        <v>316040</v>
      </c>
      <c r="B83" s="3">
        <v>52078</v>
      </c>
      <c r="C83" s="3" t="s">
        <v>33</v>
      </c>
      <c r="D83" s="2" t="s">
        <v>746</v>
      </c>
      <c r="E83" s="3">
        <v>8</v>
      </c>
      <c r="F83" s="17">
        <v>0</v>
      </c>
      <c r="G83" s="17">
        <v>1</v>
      </c>
      <c r="H83" s="17">
        <v>0</v>
      </c>
      <c r="I83" s="7">
        <v>4</v>
      </c>
      <c r="J83" s="7">
        <v>18</v>
      </c>
      <c r="K83" s="4">
        <v>8</v>
      </c>
      <c r="L83" s="5">
        <v>8.0357000000000003</v>
      </c>
      <c r="M83">
        <v>22995</v>
      </c>
      <c r="N83" s="3">
        <v>1</v>
      </c>
      <c r="O83" s="50" t="e">
        <f>INDEX([1]Dados!$M$2:$N$26779,MATCH($P83,[1]Dados!$N$2:$N$26779,),2)</f>
        <v>#N/A</v>
      </c>
      <c r="P83">
        <v>142553</v>
      </c>
      <c r="Q83" s="1">
        <v>36627</v>
      </c>
      <c r="R83" s="1">
        <v>36631</v>
      </c>
      <c r="S83" t="s">
        <v>2073</v>
      </c>
      <c r="T83">
        <v>1</v>
      </c>
    </row>
    <row r="84" spans="1:20" x14ac:dyDescent="0.2">
      <c r="A84" s="7">
        <v>316040</v>
      </c>
      <c r="B84" s="3">
        <v>52078</v>
      </c>
      <c r="C84" s="3" t="s">
        <v>33</v>
      </c>
      <c r="D84" s="2" t="s">
        <v>746</v>
      </c>
      <c r="E84" s="3">
        <v>8</v>
      </c>
      <c r="F84" s="17">
        <v>0</v>
      </c>
      <c r="G84" s="17">
        <v>1</v>
      </c>
      <c r="H84" s="17">
        <v>0</v>
      </c>
      <c r="I84" s="7">
        <v>4</v>
      </c>
      <c r="J84" s="7">
        <v>2</v>
      </c>
      <c r="K84" s="4">
        <v>8</v>
      </c>
      <c r="L84" s="5">
        <v>8.0357000000000003</v>
      </c>
      <c r="M84">
        <v>22995</v>
      </c>
      <c r="N84" s="3">
        <v>1</v>
      </c>
      <c r="O84" s="50" t="e">
        <f>INDEX([1]Dados!$M$2:$N$26779,MATCH($P84,[1]Dados!$N$2:$N$26779,),2)</f>
        <v>#N/A</v>
      </c>
      <c r="P84">
        <v>142553</v>
      </c>
      <c r="Q84" s="1">
        <v>36627</v>
      </c>
      <c r="R84" s="1">
        <v>36631</v>
      </c>
      <c r="S84" t="s">
        <v>2073</v>
      </c>
      <c r="T84">
        <v>1</v>
      </c>
    </row>
    <row r="85" spans="1:20" x14ac:dyDescent="0.2">
      <c r="A85" s="7">
        <v>316040</v>
      </c>
      <c r="B85" s="3">
        <v>52078</v>
      </c>
      <c r="C85" s="3" t="s">
        <v>33</v>
      </c>
      <c r="D85" s="2" t="s">
        <v>746</v>
      </c>
      <c r="E85" s="3">
        <v>8</v>
      </c>
      <c r="F85" s="17">
        <v>0</v>
      </c>
      <c r="G85" s="17">
        <v>1</v>
      </c>
      <c r="H85" s="17">
        <v>0</v>
      </c>
      <c r="I85" s="7">
        <v>4</v>
      </c>
      <c r="J85" s="7">
        <v>25</v>
      </c>
      <c r="K85" s="4">
        <v>8</v>
      </c>
      <c r="L85" s="5">
        <v>8.0357000000000003</v>
      </c>
      <c r="M85">
        <v>22995</v>
      </c>
      <c r="N85" s="3">
        <v>1</v>
      </c>
      <c r="O85" s="50" t="e">
        <f>INDEX([1]Dados!$M$2:$N$26779,MATCH($P85,[1]Dados!$N$2:$N$26779,),2)</f>
        <v>#N/A</v>
      </c>
      <c r="P85">
        <v>142553</v>
      </c>
      <c r="Q85" s="1">
        <v>36627</v>
      </c>
      <c r="R85" s="1">
        <v>36631</v>
      </c>
      <c r="S85" t="s">
        <v>2073</v>
      </c>
      <c r="T85">
        <v>1</v>
      </c>
    </row>
    <row r="86" spans="1:20" x14ac:dyDescent="0.2">
      <c r="A86" s="7">
        <v>316040</v>
      </c>
      <c r="B86" s="3">
        <v>52078</v>
      </c>
      <c r="C86" s="3" t="s">
        <v>33</v>
      </c>
      <c r="D86" s="2" t="s">
        <v>746</v>
      </c>
      <c r="E86" s="3">
        <v>8</v>
      </c>
      <c r="F86" s="17">
        <v>0</v>
      </c>
      <c r="G86" s="17">
        <v>1</v>
      </c>
      <c r="H86" s="17">
        <v>0</v>
      </c>
      <c r="I86" s="7">
        <v>7</v>
      </c>
      <c r="J86" s="7">
        <v>0</v>
      </c>
      <c r="K86" s="4">
        <v>119</v>
      </c>
      <c r="L86" s="5">
        <v>119.386</v>
      </c>
      <c r="M86">
        <v>52800</v>
      </c>
      <c r="N86" s="3">
        <v>1</v>
      </c>
      <c r="O86" s="50" t="e">
        <f>INDEX([1]Dados!$M$2:$N$26779,MATCH($P86,[1]Dados!$N$2:$N$26779,),2)</f>
        <v>#N/A</v>
      </c>
      <c r="P86">
        <v>141681</v>
      </c>
      <c r="Q86" s="1">
        <v>36627</v>
      </c>
      <c r="R86" s="1">
        <v>36631</v>
      </c>
      <c r="S86" t="s">
        <v>2076</v>
      </c>
      <c r="T86">
        <v>1</v>
      </c>
    </row>
    <row r="87" spans="1:20" x14ac:dyDescent="0.2">
      <c r="A87" s="7">
        <v>316040</v>
      </c>
      <c r="B87" s="3">
        <v>52078</v>
      </c>
      <c r="C87" s="3" t="s">
        <v>33</v>
      </c>
      <c r="D87" s="2" t="s">
        <v>746</v>
      </c>
      <c r="E87" s="3">
        <v>8</v>
      </c>
      <c r="F87" s="17">
        <v>0</v>
      </c>
      <c r="G87" s="17">
        <v>1</v>
      </c>
      <c r="H87" s="17">
        <v>0</v>
      </c>
      <c r="I87" s="7">
        <v>7</v>
      </c>
      <c r="J87" s="7">
        <v>9</v>
      </c>
      <c r="K87" s="4">
        <v>119</v>
      </c>
      <c r="L87" s="5">
        <v>119.386</v>
      </c>
      <c r="M87">
        <v>76800</v>
      </c>
      <c r="N87" s="3">
        <v>1</v>
      </c>
      <c r="O87" s="50" t="e">
        <f>INDEX([1]Dados!$M$2:$N$26779,MATCH($P87,[1]Dados!$N$2:$N$26779,),2)</f>
        <v>#N/A</v>
      </c>
      <c r="P87">
        <v>143472</v>
      </c>
      <c r="Q87" s="1">
        <v>36627</v>
      </c>
      <c r="R87" s="1">
        <v>36631</v>
      </c>
      <c r="S87" t="s">
        <v>2076</v>
      </c>
      <c r="T87">
        <v>1</v>
      </c>
    </row>
    <row r="88" spans="1:20" x14ac:dyDescent="0.2">
      <c r="A88" s="7">
        <v>316040</v>
      </c>
      <c r="B88" s="3">
        <v>52078</v>
      </c>
      <c r="C88" s="3" t="s">
        <v>33</v>
      </c>
      <c r="D88" s="2" t="s">
        <v>746</v>
      </c>
      <c r="E88" s="3">
        <v>8</v>
      </c>
      <c r="F88" s="17">
        <v>0</v>
      </c>
      <c r="G88" s="17">
        <v>1</v>
      </c>
      <c r="H88" s="17">
        <v>0</v>
      </c>
      <c r="I88" s="7">
        <v>1</v>
      </c>
      <c r="J88" s="7">
        <v>15</v>
      </c>
      <c r="K88" s="4">
        <v>1214</v>
      </c>
      <c r="L88" s="5">
        <v>1214.0587</v>
      </c>
      <c r="M88">
        <v>273486</v>
      </c>
      <c r="N88" s="3">
        <v>1</v>
      </c>
      <c r="O88" s="50" t="e">
        <f>INDEX([1]Dados!$M$2:$N$26779,MATCH($P88,[1]Dados!$N$2:$N$26779,),2)</f>
        <v>#N/A</v>
      </c>
      <c r="P88">
        <v>141640</v>
      </c>
      <c r="Q88" s="1">
        <v>36627</v>
      </c>
      <c r="R88" s="1">
        <v>36631</v>
      </c>
      <c r="S88" t="s">
        <v>2072</v>
      </c>
      <c r="T88">
        <v>1</v>
      </c>
    </row>
    <row r="89" spans="1:20" x14ac:dyDescent="0.2">
      <c r="A89" s="7">
        <v>316040</v>
      </c>
      <c r="B89" s="3">
        <v>52078</v>
      </c>
      <c r="C89" s="3" t="s">
        <v>33</v>
      </c>
      <c r="D89" s="2" t="s">
        <v>746</v>
      </c>
      <c r="E89" s="3">
        <v>8</v>
      </c>
      <c r="F89" s="17">
        <v>0</v>
      </c>
      <c r="G89" s="17">
        <v>1</v>
      </c>
      <c r="H89" s="17">
        <v>0</v>
      </c>
      <c r="I89" s="7">
        <v>1</v>
      </c>
      <c r="J89" s="7">
        <v>18</v>
      </c>
      <c r="K89" s="4">
        <v>1214</v>
      </c>
      <c r="L89" s="5">
        <v>1214.0587</v>
      </c>
      <c r="M89">
        <v>273486</v>
      </c>
      <c r="N89" s="3">
        <v>1</v>
      </c>
      <c r="O89" s="50" t="e">
        <f>INDEX([1]Dados!$M$2:$N$26779,MATCH($P89,[1]Dados!$N$2:$N$26779,),2)</f>
        <v>#N/A</v>
      </c>
      <c r="P89">
        <v>141640</v>
      </c>
      <c r="Q89" s="1">
        <v>36627</v>
      </c>
      <c r="R89" s="1">
        <v>36631</v>
      </c>
      <c r="S89" t="s">
        <v>2072</v>
      </c>
      <c r="T89">
        <v>1</v>
      </c>
    </row>
    <row r="90" spans="1:20" x14ac:dyDescent="0.2">
      <c r="A90" s="7">
        <v>316040</v>
      </c>
      <c r="B90" s="3">
        <v>52078</v>
      </c>
      <c r="C90" s="3" t="s">
        <v>33</v>
      </c>
      <c r="D90" s="2" t="s">
        <v>746</v>
      </c>
      <c r="E90" s="3">
        <v>8</v>
      </c>
      <c r="F90" s="17">
        <v>0</v>
      </c>
      <c r="G90" s="17">
        <v>1</v>
      </c>
      <c r="H90" s="17">
        <v>0</v>
      </c>
      <c r="I90" s="7">
        <v>1</v>
      </c>
      <c r="J90" s="7">
        <v>2</v>
      </c>
      <c r="K90" s="4">
        <v>1214</v>
      </c>
      <c r="L90" s="5">
        <v>1214.0587</v>
      </c>
      <c r="M90">
        <v>273486</v>
      </c>
      <c r="N90" s="3">
        <v>1</v>
      </c>
      <c r="O90" s="50" t="e">
        <f>INDEX([1]Dados!$M$2:$N$26779,MATCH($P90,[1]Dados!$N$2:$N$26779,),2)</f>
        <v>#N/A</v>
      </c>
      <c r="P90">
        <v>141640</v>
      </c>
      <c r="Q90" s="1">
        <v>36627</v>
      </c>
      <c r="R90" s="1">
        <v>36631</v>
      </c>
      <c r="S90" t="s">
        <v>2072</v>
      </c>
      <c r="T90">
        <v>1</v>
      </c>
    </row>
    <row r="91" spans="1:20" x14ac:dyDescent="0.2">
      <c r="A91" s="7">
        <v>316040</v>
      </c>
      <c r="B91" s="3">
        <v>52078</v>
      </c>
      <c r="C91" s="3" t="s">
        <v>33</v>
      </c>
      <c r="D91" s="2" t="s">
        <v>746</v>
      </c>
      <c r="E91" s="3">
        <v>8</v>
      </c>
      <c r="F91" s="17">
        <v>0</v>
      </c>
      <c r="G91" s="17">
        <v>1</v>
      </c>
      <c r="H91" s="17">
        <v>0</v>
      </c>
      <c r="I91" s="7">
        <v>6</v>
      </c>
      <c r="J91" s="7">
        <v>20</v>
      </c>
      <c r="K91" s="4">
        <v>1214</v>
      </c>
      <c r="L91" s="5">
        <v>1214.8585</v>
      </c>
      <c r="M91">
        <v>19002.12</v>
      </c>
      <c r="N91" s="3">
        <v>1</v>
      </c>
      <c r="O91" s="50" t="e">
        <f>INDEX([1]Dados!$M$2:$N$26779,MATCH($P91,[1]Dados!$N$2:$N$26779,),2)</f>
        <v>#N/A</v>
      </c>
      <c r="P91">
        <v>142674</v>
      </c>
      <c r="Q91" s="1">
        <v>36627</v>
      </c>
      <c r="R91" s="1">
        <v>36631</v>
      </c>
      <c r="S91" t="s">
        <v>2074</v>
      </c>
      <c r="T91">
        <v>1</v>
      </c>
    </row>
    <row r="92" spans="1:20" x14ac:dyDescent="0.2">
      <c r="A92" s="7">
        <v>316040</v>
      </c>
      <c r="B92" s="3">
        <v>52078</v>
      </c>
      <c r="C92" s="3" t="s">
        <v>33</v>
      </c>
      <c r="D92" s="2" t="s">
        <v>746</v>
      </c>
      <c r="E92" s="3">
        <v>8</v>
      </c>
      <c r="F92" s="17">
        <v>0</v>
      </c>
      <c r="G92" s="17">
        <v>1</v>
      </c>
      <c r="H92" s="17">
        <v>0</v>
      </c>
      <c r="I92" s="7">
        <v>6</v>
      </c>
      <c r="J92" s="7">
        <v>23</v>
      </c>
      <c r="K92" s="4">
        <v>1214</v>
      </c>
      <c r="L92" s="5">
        <v>1214.8585</v>
      </c>
      <c r="M92">
        <v>19002.12</v>
      </c>
      <c r="N92" s="3">
        <v>1</v>
      </c>
      <c r="O92" s="50" t="e">
        <f>INDEX([1]Dados!$M$2:$N$26779,MATCH($P92,[1]Dados!$N$2:$N$26779,),2)</f>
        <v>#N/A</v>
      </c>
      <c r="P92">
        <v>142674</v>
      </c>
      <c r="Q92" s="1">
        <v>36627</v>
      </c>
      <c r="R92" s="1">
        <v>36631</v>
      </c>
      <c r="S92" t="s">
        <v>2074</v>
      </c>
      <c r="T92">
        <v>1</v>
      </c>
    </row>
    <row r="93" spans="1:20" x14ac:dyDescent="0.2">
      <c r="A93" s="7">
        <v>316040</v>
      </c>
      <c r="B93" s="3">
        <v>52078</v>
      </c>
      <c r="C93" s="3" t="s">
        <v>33</v>
      </c>
      <c r="D93" s="2" t="s">
        <v>746</v>
      </c>
      <c r="E93" s="3">
        <v>8</v>
      </c>
      <c r="F93" s="17">
        <v>0</v>
      </c>
      <c r="G93" s="17">
        <v>1</v>
      </c>
      <c r="H93" s="17">
        <v>0</v>
      </c>
      <c r="I93" s="7">
        <v>6</v>
      </c>
      <c r="J93" s="7">
        <v>25</v>
      </c>
      <c r="K93" s="4">
        <v>1214</v>
      </c>
      <c r="L93" s="5">
        <v>1214.8585</v>
      </c>
      <c r="M93">
        <v>19002.12</v>
      </c>
      <c r="N93" s="3">
        <v>1</v>
      </c>
      <c r="O93" s="50" t="e">
        <f>INDEX([1]Dados!$M$2:$N$26779,MATCH($P93,[1]Dados!$N$2:$N$26779,),2)</f>
        <v>#N/A</v>
      </c>
      <c r="P93">
        <v>142674</v>
      </c>
      <c r="Q93" s="1">
        <v>36627</v>
      </c>
      <c r="R93" s="1">
        <v>36631</v>
      </c>
      <c r="S93" t="s">
        <v>2074</v>
      </c>
      <c r="T93">
        <v>1</v>
      </c>
    </row>
    <row r="94" spans="1:20" x14ac:dyDescent="0.2">
      <c r="A94" s="7">
        <v>316040</v>
      </c>
      <c r="B94" s="3">
        <v>52078</v>
      </c>
      <c r="C94" s="3" t="s">
        <v>33</v>
      </c>
      <c r="D94" s="2" t="s">
        <v>746</v>
      </c>
      <c r="E94" s="3">
        <v>8</v>
      </c>
      <c r="F94" s="17">
        <v>0</v>
      </c>
      <c r="G94" s="17">
        <v>1</v>
      </c>
      <c r="H94" s="17">
        <v>0</v>
      </c>
      <c r="I94" s="7">
        <v>3</v>
      </c>
      <c r="J94" s="7">
        <v>23</v>
      </c>
      <c r="K94" s="4">
        <v>1293</v>
      </c>
      <c r="L94" s="5">
        <v>1293.0592999999999</v>
      </c>
      <c r="M94">
        <v>25165</v>
      </c>
      <c r="N94" s="3">
        <v>1</v>
      </c>
      <c r="O94" s="50" t="e">
        <f>INDEX([1]Dados!$M$2:$N$26779,MATCH($P94,[1]Dados!$N$2:$N$26779,),2)</f>
        <v>#N/A</v>
      </c>
      <c r="P94">
        <v>141556</v>
      </c>
      <c r="Q94" s="1">
        <v>36627</v>
      </c>
      <c r="R94" s="1">
        <v>36631</v>
      </c>
      <c r="S94" t="s">
        <v>2071</v>
      </c>
      <c r="T94">
        <v>1</v>
      </c>
    </row>
    <row r="95" spans="1:20" x14ac:dyDescent="0.2">
      <c r="A95" s="7">
        <v>316040</v>
      </c>
      <c r="B95" s="3">
        <v>52078</v>
      </c>
      <c r="C95" s="3" t="s">
        <v>33</v>
      </c>
      <c r="D95" s="2" t="s">
        <v>746</v>
      </c>
      <c r="E95" s="3">
        <v>8</v>
      </c>
      <c r="F95" s="17">
        <v>0</v>
      </c>
      <c r="G95" s="17">
        <v>1</v>
      </c>
      <c r="H95" s="17">
        <v>0</v>
      </c>
      <c r="I95" s="7">
        <v>3</v>
      </c>
      <c r="J95" s="7">
        <v>0</v>
      </c>
      <c r="K95" s="4">
        <v>1293</v>
      </c>
      <c r="L95" s="5">
        <v>1293.0592999999999</v>
      </c>
      <c r="M95">
        <v>25165</v>
      </c>
      <c r="N95" s="3">
        <v>1</v>
      </c>
      <c r="O95" s="50" t="e">
        <f>INDEX([1]Dados!$M$2:$N$26779,MATCH($P95,[1]Dados!$N$2:$N$26779,),2)</f>
        <v>#N/A</v>
      </c>
      <c r="P95">
        <v>141556</v>
      </c>
      <c r="Q95" s="1">
        <v>36627</v>
      </c>
      <c r="R95" s="1">
        <v>36631</v>
      </c>
      <c r="S95" t="s">
        <v>2071</v>
      </c>
      <c r="T95">
        <v>1</v>
      </c>
    </row>
    <row r="96" spans="1:20" x14ac:dyDescent="0.2">
      <c r="A96" s="7">
        <v>316040</v>
      </c>
      <c r="B96" s="3">
        <v>52078</v>
      </c>
      <c r="C96" s="3" t="s">
        <v>33</v>
      </c>
      <c r="D96" s="2" t="s">
        <v>746</v>
      </c>
      <c r="E96" s="3">
        <v>8</v>
      </c>
      <c r="F96" s="17">
        <v>0</v>
      </c>
      <c r="G96" s="17">
        <v>1</v>
      </c>
      <c r="H96" s="17">
        <v>0</v>
      </c>
      <c r="I96" s="7" t="s">
        <v>3</v>
      </c>
      <c r="J96" s="7">
        <v>0</v>
      </c>
      <c r="K96" s="4">
        <v>4</v>
      </c>
      <c r="L96" s="5">
        <v>4.1822999999999997</v>
      </c>
      <c r="M96">
        <v>76800</v>
      </c>
      <c r="N96" s="3">
        <v>1</v>
      </c>
      <c r="O96" s="50" t="e">
        <f>INDEX([1]Dados!$M$2:$N$26779,MATCH($P96,[1]Dados!$N$2:$N$26779,),2)</f>
        <v>#N/A</v>
      </c>
      <c r="P96" s="28">
        <v>141392</v>
      </c>
      <c r="Q96" s="1">
        <v>36627</v>
      </c>
      <c r="R96" s="1">
        <v>36631</v>
      </c>
      <c r="S96" t="s">
        <v>2134</v>
      </c>
      <c r="T96">
        <v>1</v>
      </c>
    </row>
    <row r="97" spans="1:20" x14ac:dyDescent="0.2">
      <c r="A97" s="7">
        <v>316040</v>
      </c>
      <c r="B97" s="3">
        <v>52078</v>
      </c>
      <c r="C97" s="3" t="s">
        <v>33</v>
      </c>
      <c r="D97" s="2" t="s">
        <v>746</v>
      </c>
      <c r="E97" s="3">
        <v>8</v>
      </c>
      <c r="F97" s="17">
        <v>0</v>
      </c>
      <c r="G97" s="17">
        <v>1</v>
      </c>
      <c r="H97" s="17">
        <v>0</v>
      </c>
      <c r="I97" s="7" t="s">
        <v>3</v>
      </c>
      <c r="J97" s="7">
        <v>0</v>
      </c>
      <c r="K97" s="4">
        <v>4</v>
      </c>
      <c r="L97" s="5">
        <v>4.1822999999999997</v>
      </c>
      <c r="M97">
        <v>80000</v>
      </c>
      <c r="N97" s="3">
        <v>1</v>
      </c>
      <c r="O97" s="50" t="e">
        <f>INDEX([1]Dados!$M$2:$N$26779,MATCH($P97,[1]Dados!$N$2:$N$26779,),2)</f>
        <v>#N/A</v>
      </c>
      <c r="P97" s="28">
        <v>141393</v>
      </c>
      <c r="Q97" s="1">
        <v>36627</v>
      </c>
      <c r="R97" s="1">
        <v>36631</v>
      </c>
      <c r="S97" t="s">
        <v>2134</v>
      </c>
      <c r="T97">
        <v>1</v>
      </c>
    </row>
    <row r="98" spans="1:20" x14ac:dyDescent="0.2">
      <c r="A98" s="7">
        <v>316040</v>
      </c>
      <c r="B98" s="3">
        <v>52078</v>
      </c>
      <c r="C98" s="3" t="s">
        <v>33</v>
      </c>
      <c r="D98" s="2" t="s">
        <v>746</v>
      </c>
      <c r="E98" s="3">
        <v>8</v>
      </c>
      <c r="F98" s="17">
        <v>0</v>
      </c>
      <c r="G98" s="17">
        <v>1</v>
      </c>
      <c r="H98" s="17">
        <v>0</v>
      </c>
      <c r="I98" s="7" t="s">
        <v>3</v>
      </c>
      <c r="J98" s="7">
        <v>0</v>
      </c>
      <c r="K98" s="4">
        <v>4</v>
      </c>
      <c r="L98" s="5">
        <v>4.1822999999999997</v>
      </c>
      <c r="M98">
        <v>80000</v>
      </c>
      <c r="N98" s="3">
        <v>1</v>
      </c>
      <c r="O98" s="50" t="e">
        <f>INDEX([1]Dados!$M$2:$N$26779,MATCH($P98,[1]Dados!$N$2:$N$26779,),2)</f>
        <v>#N/A</v>
      </c>
      <c r="P98" s="28">
        <v>141394</v>
      </c>
      <c r="Q98" s="1">
        <v>36627</v>
      </c>
      <c r="R98" s="1">
        <v>36631</v>
      </c>
      <c r="S98" t="s">
        <v>2134</v>
      </c>
      <c r="T98">
        <v>1</v>
      </c>
    </row>
    <row r="99" spans="1:20" x14ac:dyDescent="0.2">
      <c r="A99" s="7">
        <v>316040</v>
      </c>
      <c r="B99" s="3">
        <v>52078</v>
      </c>
      <c r="C99" s="3" t="s">
        <v>33</v>
      </c>
      <c r="D99" s="2" t="s">
        <v>746</v>
      </c>
      <c r="E99" s="3">
        <v>8</v>
      </c>
      <c r="F99" s="17">
        <v>0</v>
      </c>
      <c r="G99" s="17">
        <v>1</v>
      </c>
      <c r="H99" s="17">
        <v>0</v>
      </c>
      <c r="I99" s="7" t="s">
        <v>3</v>
      </c>
      <c r="J99" s="7">
        <v>0</v>
      </c>
      <c r="K99" s="4">
        <v>4</v>
      </c>
      <c r="L99" s="5">
        <v>4.1822999999999997</v>
      </c>
      <c r="M99">
        <v>76800</v>
      </c>
      <c r="N99" s="3">
        <v>1</v>
      </c>
      <c r="O99" s="50" t="e">
        <f>INDEX([1]Dados!$M$2:$N$26779,MATCH($P99,[1]Dados!$N$2:$N$26779,),2)</f>
        <v>#N/A</v>
      </c>
      <c r="P99" s="28">
        <v>141395</v>
      </c>
      <c r="Q99" s="1">
        <v>36627</v>
      </c>
      <c r="R99" s="1">
        <v>36631</v>
      </c>
      <c r="S99" t="s">
        <v>2134</v>
      </c>
      <c r="T99">
        <v>1</v>
      </c>
    </row>
    <row r="100" spans="1:20" x14ac:dyDescent="0.2">
      <c r="A100" s="7">
        <v>316040</v>
      </c>
      <c r="B100" s="3">
        <v>52078</v>
      </c>
      <c r="C100" s="3" t="s">
        <v>33</v>
      </c>
      <c r="D100" s="2" t="s">
        <v>746</v>
      </c>
      <c r="E100" s="3">
        <v>8</v>
      </c>
      <c r="F100" s="17">
        <v>0</v>
      </c>
      <c r="G100" s="17">
        <v>1</v>
      </c>
      <c r="H100" s="17">
        <v>0</v>
      </c>
      <c r="I100" s="7" t="s">
        <v>3</v>
      </c>
      <c r="J100" s="7">
        <v>0</v>
      </c>
      <c r="K100" s="4">
        <v>4</v>
      </c>
      <c r="L100" s="5">
        <v>4.1822999999999997</v>
      </c>
      <c r="M100">
        <v>200000</v>
      </c>
      <c r="N100" s="3">
        <v>1</v>
      </c>
      <c r="O100" s="50" t="e">
        <f>INDEX([1]Dados!$M$2:$N$26779,MATCH($P100,[1]Dados!$N$2:$N$26779,),2)</f>
        <v>#N/A</v>
      </c>
      <c r="P100" s="28">
        <v>141396</v>
      </c>
      <c r="Q100" s="1">
        <v>36627</v>
      </c>
      <c r="R100" s="1">
        <v>36631</v>
      </c>
      <c r="S100" t="s">
        <v>2134</v>
      </c>
      <c r="T100">
        <v>1</v>
      </c>
    </row>
    <row r="101" spans="1:20" x14ac:dyDescent="0.2">
      <c r="A101" s="7">
        <v>316040</v>
      </c>
      <c r="B101" s="3">
        <v>52078</v>
      </c>
      <c r="C101" s="3" t="s">
        <v>33</v>
      </c>
      <c r="D101" s="2" t="s">
        <v>746</v>
      </c>
      <c r="E101" s="3">
        <v>8</v>
      </c>
      <c r="F101" s="17">
        <v>0</v>
      </c>
      <c r="G101" s="17">
        <v>1</v>
      </c>
      <c r="H101" s="17">
        <v>0</v>
      </c>
      <c r="I101" s="7" t="s">
        <v>3</v>
      </c>
      <c r="J101" s="7">
        <v>0</v>
      </c>
      <c r="K101" s="4">
        <v>4</v>
      </c>
      <c r="L101" s="5">
        <v>4.1822999999999997</v>
      </c>
      <c r="M101">
        <v>52800</v>
      </c>
      <c r="N101" s="3">
        <v>1</v>
      </c>
      <c r="O101" s="50" t="e">
        <f>INDEX([1]Dados!$M$2:$N$26779,MATCH($P101,[1]Dados!$N$2:$N$26779,),2)</f>
        <v>#N/A</v>
      </c>
      <c r="P101" s="28">
        <v>141397</v>
      </c>
      <c r="Q101" s="1">
        <v>36627</v>
      </c>
      <c r="R101" s="1">
        <v>36631</v>
      </c>
      <c r="S101" t="s">
        <v>2134</v>
      </c>
      <c r="T101">
        <v>1</v>
      </c>
    </row>
    <row r="102" spans="1:20" x14ac:dyDescent="0.2">
      <c r="A102" s="7">
        <v>261420</v>
      </c>
      <c r="B102" s="3">
        <v>25836</v>
      </c>
      <c r="C102" s="3" t="s">
        <v>51</v>
      </c>
      <c r="D102" s="2" t="s">
        <v>801</v>
      </c>
      <c r="E102" s="3">
        <v>8</v>
      </c>
      <c r="F102" s="17">
        <v>0</v>
      </c>
      <c r="G102" s="17">
        <v>1</v>
      </c>
      <c r="H102" s="17">
        <v>0</v>
      </c>
      <c r="I102" s="7">
        <v>5</v>
      </c>
      <c r="J102" s="7">
        <v>24</v>
      </c>
      <c r="K102" s="4">
        <v>1</v>
      </c>
      <c r="L102" s="5">
        <v>1.0589</v>
      </c>
      <c r="M102">
        <v>583200</v>
      </c>
      <c r="N102" s="3">
        <v>1</v>
      </c>
      <c r="O102" s="50" t="e">
        <f>INDEX([1]Dados!$M$2:$N$26779,MATCH($P102,[1]Dados!$N$2:$N$26779,),2)</f>
        <v>#N/A</v>
      </c>
      <c r="P102">
        <v>142749</v>
      </c>
      <c r="Q102" t="s">
        <v>196</v>
      </c>
      <c r="R102" t="s">
        <v>197</v>
      </c>
      <c r="S102" t="s">
        <v>1378</v>
      </c>
      <c r="T102">
        <v>1</v>
      </c>
    </row>
    <row r="103" spans="1:20" x14ac:dyDescent="0.2">
      <c r="A103" s="7">
        <v>261420</v>
      </c>
      <c r="B103" s="3">
        <v>25836</v>
      </c>
      <c r="C103" s="3" t="s">
        <v>51</v>
      </c>
      <c r="D103" s="2" t="s">
        <v>801</v>
      </c>
      <c r="E103" s="3">
        <v>8</v>
      </c>
      <c r="F103" s="17">
        <v>0</v>
      </c>
      <c r="G103" s="17">
        <v>1</v>
      </c>
      <c r="H103" s="17">
        <v>0</v>
      </c>
      <c r="I103" s="7">
        <v>5</v>
      </c>
      <c r="J103" s="7">
        <v>23</v>
      </c>
      <c r="K103" s="4">
        <v>1</v>
      </c>
      <c r="L103" s="5">
        <v>1.0589</v>
      </c>
      <c r="M103">
        <v>583200</v>
      </c>
      <c r="N103" s="3">
        <v>1</v>
      </c>
      <c r="O103" s="50" t="e">
        <f>INDEX([1]Dados!$M$2:$N$26779,MATCH($P103,[1]Dados!$N$2:$N$26779,),2)</f>
        <v>#N/A</v>
      </c>
      <c r="P103">
        <v>142749</v>
      </c>
      <c r="Q103" t="s">
        <v>196</v>
      </c>
      <c r="R103" t="s">
        <v>197</v>
      </c>
      <c r="S103" t="s">
        <v>1378</v>
      </c>
      <c r="T103">
        <v>1</v>
      </c>
    </row>
    <row r="104" spans="1:20" x14ac:dyDescent="0.2">
      <c r="A104" s="7">
        <v>261420</v>
      </c>
      <c r="B104" s="3">
        <v>25836</v>
      </c>
      <c r="C104" s="3" t="s">
        <v>51</v>
      </c>
      <c r="D104" s="2" t="s">
        <v>801</v>
      </c>
      <c r="E104" s="3">
        <v>8</v>
      </c>
      <c r="F104" s="17">
        <v>0</v>
      </c>
      <c r="G104" s="17">
        <v>1</v>
      </c>
      <c r="H104" s="17">
        <v>0</v>
      </c>
      <c r="I104" s="7">
        <v>3</v>
      </c>
      <c r="J104" s="7">
        <v>99</v>
      </c>
      <c r="K104" s="4">
        <v>2</v>
      </c>
      <c r="L104" s="5">
        <v>2.0596999999999999</v>
      </c>
      <c r="M104">
        <v>140743.6</v>
      </c>
      <c r="N104" s="3">
        <v>1</v>
      </c>
      <c r="O104" s="50" t="e">
        <f>INDEX([1]Dados!$M$2:$N$26779,MATCH($P104,[1]Dados!$N$2:$N$26779,),2)</f>
        <v>#N/A</v>
      </c>
      <c r="P104">
        <v>141439</v>
      </c>
      <c r="Q104" t="s">
        <v>196</v>
      </c>
      <c r="R104" t="s">
        <v>197</v>
      </c>
      <c r="S104" t="s">
        <v>1726</v>
      </c>
      <c r="T104">
        <v>1</v>
      </c>
    </row>
    <row r="105" spans="1:20" x14ac:dyDescent="0.2">
      <c r="A105" s="7">
        <v>261420</v>
      </c>
      <c r="B105" s="3">
        <v>25836</v>
      </c>
      <c r="C105" s="3" t="s">
        <v>51</v>
      </c>
      <c r="D105" s="2" t="s">
        <v>801</v>
      </c>
      <c r="E105" s="3">
        <v>8</v>
      </c>
      <c r="F105" s="17">
        <v>0</v>
      </c>
      <c r="G105" s="17">
        <v>1</v>
      </c>
      <c r="H105" s="17">
        <v>0</v>
      </c>
      <c r="I105" s="7">
        <v>3</v>
      </c>
      <c r="J105" s="7">
        <v>0</v>
      </c>
      <c r="K105" s="4">
        <v>2</v>
      </c>
      <c r="L105" s="5">
        <v>2.0596999999999999</v>
      </c>
      <c r="M105">
        <v>140743.6</v>
      </c>
      <c r="N105" s="3">
        <v>1</v>
      </c>
      <c r="O105" s="50" t="e">
        <f>INDEX([1]Dados!$M$2:$N$26779,MATCH($P105,[1]Dados!$N$2:$N$26779,),2)</f>
        <v>#N/A</v>
      </c>
      <c r="P105">
        <v>141439</v>
      </c>
      <c r="Q105" t="s">
        <v>196</v>
      </c>
      <c r="R105" t="s">
        <v>197</v>
      </c>
      <c r="S105" t="s">
        <v>1726</v>
      </c>
      <c r="T105">
        <v>1</v>
      </c>
    </row>
    <row r="106" spans="1:20" x14ac:dyDescent="0.2">
      <c r="A106" s="7">
        <v>261420</v>
      </c>
      <c r="B106" s="3">
        <v>25836</v>
      </c>
      <c r="C106" s="3" t="s">
        <v>51</v>
      </c>
      <c r="D106" s="2" t="s">
        <v>801</v>
      </c>
      <c r="E106" s="3">
        <v>8</v>
      </c>
      <c r="F106" s="17">
        <v>0</v>
      </c>
      <c r="G106" s="17">
        <v>1</v>
      </c>
      <c r="H106" s="17">
        <v>0</v>
      </c>
      <c r="I106" s="7">
        <v>3</v>
      </c>
      <c r="J106" s="7">
        <v>25</v>
      </c>
      <c r="K106" s="4">
        <v>2</v>
      </c>
      <c r="L106" s="5">
        <v>2.0596999999999999</v>
      </c>
      <c r="M106">
        <v>140743.6</v>
      </c>
      <c r="N106" s="3">
        <v>1</v>
      </c>
      <c r="O106" s="50" t="e">
        <f>INDEX([1]Dados!$M$2:$N$26779,MATCH($P106,[1]Dados!$N$2:$N$26779,),2)</f>
        <v>#N/A</v>
      </c>
      <c r="P106">
        <v>141439</v>
      </c>
      <c r="Q106" t="s">
        <v>196</v>
      </c>
      <c r="R106" t="s">
        <v>197</v>
      </c>
      <c r="S106" t="s">
        <v>1726</v>
      </c>
      <c r="T106">
        <v>1</v>
      </c>
    </row>
    <row r="107" spans="1:20" x14ac:dyDescent="0.2">
      <c r="A107" s="7">
        <v>261420</v>
      </c>
      <c r="B107" s="3">
        <v>25836</v>
      </c>
      <c r="C107" s="3" t="s">
        <v>51</v>
      </c>
      <c r="D107" s="2" t="s">
        <v>801</v>
      </c>
      <c r="E107" s="3">
        <v>8</v>
      </c>
      <c r="F107" s="17">
        <v>0</v>
      </c>
      <c r="G107" s="17">
        <v>1</v>
      </c>
      <c r="H107" s="17">
        <v>0</v>
      </c>
      <c r="I107" s="7">
        <v>3</v>
      </c>
      <c r="J107" s="7">
        <v>16</v>
      </c>
      <c r="K107" s="4">
        <v>2</v>
      </c>
      <c r="L107" s="5">
        <v>2.0596999999999999</v>
      </c>
      <c r="M107">
        <v>140743.6</v>
      </c>
      <c r="N107" s="3">
        <v>1</v>
      </c>
      <c r="O107" s="50" t="e">
        <f>INDEX([1]Dados!$M$2:$N$26779,MATCH($P107,[1]Dados!$N$2:$N$26779,),2)</f>
        <v>#N/A</v>
      </c>
      <c r="P107">
        <v>141439</v>
      </c>
      <c r="Q107" t="s">
        <v>196</v>
      </c>
      <c r="R107" t="s">
        <v>197</v>
      </c>
      <c r="S107" t="s">
        <v>1726</v>
      </c>
      <c r="T107">
        <v>1</v>
      </c>
    </row>
    <row r="108" spans="1:20" x14ac:dyDescent="0.2">
      <c r="A108" s="7">
        <v>261420</v>
      </c>
      <c r="B108" s="3">
        <v>25836</v>
      </c>
      <c r="C108" s="3" t="s">
        <v>51</v>
      </c>
      <c r="D108" s="2" t="s">
        <v>801</v>
      </c>
      <c r="E108" s="3">
        <v>8</v>
      </c>
      <c r="F108" s="17">
        <v>0</v>
      </c>
      <c r="G108" s="17">
        <v>1</v>
      </c>
      <c r="H108" s="17">
        <v>0</v>
      </c>
      <c r="I108" s="7">
        <v>3</v>
      </c>
      <c r="J108" s="7">
        <v>17</v>
      </c>
      <c r="K108" s="4">
        <v>2</v>
      </c>
      <c r="L108" s="5">
        <v>2.0596999999999999</v>
      </c>
      <c r="M108">
        <v>140743.6</v>
      </c>
      <c r="N108" s="3">
        <v>1</v>
      </c>
      <c r="O108" s="50" t="e">
        <f>INDEX([1]Dados!$M$2:$N$26779,MATCH($P108,[1]Dados!$N$2:$N$26779,),2)</f>
        <v>#N/A</v>
      </c>
      <c r="P108">
        <v>141439</v>
      </c>
      <c r="Q108" t="s">
        <v>196</v>
      </c>
      <c r="R108" t="s">
        <v>197</v>
      </c>
      <c r="S108" t="s">
        <v>1726</v>
      </c>
      <c r="T108">
        <v>1</v>
      </c>
    </row>
    <row r="109" spans="1:20" x14ac:dyDescent="0.2">
      <c r="A109" s="7">
        <v>261420</v>
      </c>
      <c r="B109" s="3">
        <v>25836</v>
      </c>
      <c r="C109" s="3" t="s">
        <v>51</v>
      </c>
      <c r="D109" s="2" t="s">
        <v>801</v>
      </c>
      <c r="E109" s="3">
        <v>8</v>
      </c>
      <c r="F109" s="17">
        <v>0</v>
      </c>
      <c r="G109" s="17">
        <v>1</v>
      </c>
      <c r="H109" s="17">
        <v>0</v>
      </c>
      <c r="I109" s="7">
        <v>4</v>
      </c>
      <c r="J109" s="7">
        <v>25</v>
      </c>
      <c r="K109" s="4">
        <v>8</v>
      </c>
      <c r="L109" s="5">
        <v>8.0357000000000003</v>
      </c>
      <c r="M109">
        <v>136125</v>
      </c>
      <c r="N109" s="3">
        <v>1</v>
      </c>
      <c r="O109" s="50" t="e">
        <f>INDEX([1]Dados!$M$2:$N$26779,MATCH($P109,[1]Dados!$N$2:$N$26779,),2)</f>
        <v>#N/A</v>
      </c>
      <c r="P109">
        <v>142564</v>
      </c>
      <c r="Q109" t="s">
        <v>196</v>
      </c>
      <c r="R109" t="s">
        <v>197</v>
      </c>
      <c r="S109" t="s">
        <v>1727</v>
      </c>
      <c r="T109">
        <v>1</v>
      </c>
    </row>
    <row r="110" spans="1:20" x14ac:dyDescent="0.2">
      <c r="A110" s="7">
        <v>261420</v>
      </c>
      <c r="B110" s="3">
        <v>25836</v>
      </c>
      <c r="C110" s="3" t="s">
        <v>51</v>
      </c>
      <c r="D110" s="2" t="s">
        <v>801</v>
      </c>
      <c r="E110" s="3">
        <v>8</v>
      </c>
      <c r="F110" s="17">
        <v>0</v>
      </c>
      <c r="G110" s="17">
        <v>1</v>
      </c>
      <c r="H110" s="17">
        <v>0</v>
      </c>
      <c r="I110" s="7">
        <v>6</v>
      </c>
      <c r="J110" s="7">
        <v>99</v>
      </c>
      <c r="K110" s="4">
        <v>1093</v>
      </c>
      <c r="L110" s="5">
        <v>1093.8585</v>
      </c>
      <c r="M110">
        <v>387390</v>
      </c>
      <c r="N110" s="3">
        <v>1</v>
      </c>
      <c r="O110" s="50" t="e">
        <f>INDEX([1]Dados!$M$2:$N$26779,MATCH($P110,[1]Dados!$N$2:$N$26779,),2)</f>
        <v>#N/A</v>
      </c>
      <c r="P110">
        <v>142669</v>
      </c>
      <c r="Q110" t="s">
        <v>196</v>
      </c>
      <c r="R110" t="s">
        <v>197</v>
      </c>
      <c r="S110" t="s">
        <v>1377</v>
      </c>
      <c r="T110">
        <v>1</v>
      </c>
    </row>
    <row r="111" spans="1:20" x14ac:dyDescent="0.2">
      <c r="A111" s="7">
        <v>261420</v>
      </c>
      <c r="B111" s="3">
        <v>25836</v>
      </c>
      <c r="C111" s="3" t="s">
        <v>51</v>
      </c>
      <c r="D111" s="2" t="s">
        <v>801</v>
      </c>
      <c r="E111" s="3">
        <v>8</v>
      </c>
      <c r="F111" s="17">
        <v>0</v>
      </c>
      <c r="G111" s="17">
        <v>1</v>
      </c>
      <c r="H111" s="17">
        <v>0</v>
      </c>
      <c r="I111" s="7">
        <v>6</v>
      </c>
      <c r="J111" s="7">
        <v>25</v>
      </c>
      <c r="K111" s="4">
        <v>1093</v>
      </c>
      <c r="L111" s="5">
        <v>1093.8585</v>
      </c>
      <c r="M111">
        <v>387390</v>
      </c>
      <c r="N111" s="3">
        <v>1</v>
      </c>
      <c r="O111" s="50" t="e">
        <f>INDEX([1]Dados!$M$2:$N$26779,MATCH($P111,[1]Dados!$N$2:$N$26779,),2)</f>
        <v>#N/A</v>
      </c>
      <c r="P111">
        <v>142669</v>
      </c>
      <c r="Q111" t="s">
        <v>196</v>
      </c>
      <c r="R111" t="s">
        <v>197</v>
      </c>
      <c r="S111" t="s">
        <v>1377</v>
      </c>
      <c r="T111">
        <v>1</v>
      </c>
    </row>
    <row r="112" spans="1:20" x14ac:dyDescent="0.2">
      <c r="A112" s="7">
        <v>261420</v>
      </c>
      <c r="B112" s="3">
        <v>25836</v>
      </c>
      <c r="C112" s="3" t="s">
        <v>51</v>
      </c>
      <c r="D112" s="2" t="s">
        <v>801</v>
      </c>
      <c r="E112" s="3">
        <v>8</v>
      </c>
      <c r="F112" s="17">
        <v>0</v>
      </c>
      <c r="G112" s="17">
        <v>1</v>
      </c>
      <c r="H112" s="17">
        <v>0</v>
      </c>
      <c r="I112" s="7">
        <v>1</v>
      </c>
      <c r="J112" s="7">
        <v>25</v>
      </c>
      <c r="K112" s="4">
        <v>1214</v>
      </c>
      <c r="L112" s="5">
        <v>1214.0587</v>
      </c>
      <c r="M112">
        <v>158694.60999999999</v>
      </c>
      <c r="N112" s="3">
        <v>1</v>
      </c>
      <c r="O112" s="50" t="e">
        <f>INDEX([1]Dados!$M$2:$N$26779,MATCH($P112,[1]Dados!$N$2:$N$26779,),2)</f>
        <v>#N/A</v>
      </c>
      <c r="P112">
        <v>141651</v>
      </c>
      <c r="Q112" t="s">
        <v>196</v>
      </c>
      <c r="R112" t="s">
        <v>197</v>
      </c>
      <c r="S112" t="s">
        <v>1376</v>
      </c>
      <c r="T112">
        <v>1</v>
      </c>
    </row>
    <row r="113" spans="1:20" x14ac:dyDescent="0.2">
      <c r="A113" s="7">
        <v>261420</v>
      </c>
      <c r="B113" s="3">
        <v>25836</v>
      </c>
      <c r="C113" s="3" t="s">
        <v>51</v>
      </c>
      <c r="D113" s="2" t="s">
        <v>801</v>
      </c>
      <c r="E113" s="3">
        <v>8</v>
      </c>
      <c r="F113" s="17">
        <v>0</v>
      </c>
      <c r="G113" s="17">
        <v>1</v>
      </c>
      <c r="H113" s="17">
        <v>0</v>
      </c>
      <c r="I113" s="7">
        <v>1</v>
      </c>
      <c r="J113" s="7">
        <v>2</v>
      </c>
      <c r="K113" s="4">
        <v>1214</v>
      </c>
      <c r="L113" s="5">
        <v>1214.0587</v>
      </c>
      <c r="M113">
        <v>158694.60999999999</v>
      </c>
      <c r="N113" s="3">
        <v>1</v>
      </c>
      <c r="O113" s="50" t="e">
        <f>INDEX([1]Dados!$M$2:$N$26779,MATCH($P113,[1]Dados!$N$2:$N$26779,),2)</f>
        <v>#N/A</v>
      </c>
      <c r="P113">
        <v>141651</v>
      </c>
      <c r="Q113" t="s">
        <v>196</v>
      </c>
      <c r="R113" t="s">
        <v>197</v>
      </c>
      <c r="S113" t="s">
        <v>1376</v>
      </c>
      <c r="T113">
        <v>1</v>
      </c>
    </row>
    <row r="114" spans="1:20" x14ac:dyDescent="0.2">
      <c r="A114" s="7">
        <v>261420</v>
      </c>
      <c r="B114" s="3">
        <v>25836</v>
      </c>
      <c r="C114" s="3" t="s">
        <v>51</v>
      </c>
      <c r="D114" s="2" t="s">
        <v>801</v>
      </c>
      <c r="E114" s="3">
        <v>8</v>
      </c>
      <c r="F114" s="17">
        <v>0</v>
      </c>
      <c r="G114" s="17">
        <v>1</v>
      </c>
      <c r="H114" s="17">
        <v>0</v>
      </c>
      <c r="I114" s="7">
        <v>1</v>
      </c>
      <c r="J114" s="7">
        <v>99</v>
      </c>
      <c r="K114" s="4">
        <v>1214</v>
      </c>
      <c r="L114" s="5">
        <v>1214.0587</v>
      </c>
      <c r="M114">
        <v>158694.60999999999</v>
      </c>
      <c r="N114" s="3">
        <v>1</v>
      </c>
      <c r="O114" s="50" t="e">
        <f>INDEX([1]Dados!$M$2:$N$26779,MATCH($P114,[1]Dados!$N$2:$N$26779,),2)</f>
        <v>#N/A</v>
      </c>
      <c r="P114">
        <v>141651</v>
      </c>
      <c r="Q114" t="s">
        <v>196</v>
      </c>
      <c r="R114" t="s">
        <v>197</v>
      </c>
      <c r="S114" t="s">
        <v>1376</v>
      </c>
      <c r="T114">
        <v>1</v>
      </c>
    </row>
    <row r="115" spans="1:20" x14ac:dyDescent="0.2">
      <c r="A115" s="7">
        <v>261420</v>
      </c>
      <c r="B115" s="3">
        <v>25836</v>
      </c>
      <c r="C115" s="3" t="s">
        <v>51</v>
      </c>
      <c r="D115" s="2" t="s">
        <v>801</v>
      </c>
      <c r="E115" s="3">
        <v>8</v>
      </c>
      <c r="F115" s="17">
        <v>0</v>
      </c>
      <c r="G115" s="17">
        <v>1</v>
      </c>
      <c r="H115" s="17">
        <v>0</v>
      </c>
      <c r="I115" s="7">
        <v>2</v>
      </c>
      <c r="J115" s="7">
        <v>17</v>
      </c>
      <c r="K115" s="4">
        <v>1293</v>
      </c>
      <c r="L115" s="5">
        <v>1293.0592999999999</v>
      </c>
      <c r="M115">
        <v>32981</v>
      </c>
      <c r="N115" s="3">
        <v>1</v>
      </c>
      <c r="O115" s="50" t="e">
        <f>INDEX([1]Dados!$M$2:$N$26779,MATCH($P115,[1]Dados!$N$2:$N$26779,),2)</f>
        <v>#N/A</v>
      </c>
      <c r="P115">
        <v>141530</v>
      </c>
      <c r="Q115" t="s">
        <v>196</v>
      </c>
      <c r="R115" t="s">
        <v>197</v>
      </c>
      <c r="S115" t="s">
        <v>1375</v>
      </c>
      <c r="T115">
        <v>1</v>
      </c>
    </row>
    <row r="116" spans="1:20" x14ac:dyDescent="0.2">
      <c r="A116" s="7">
        <v>261420</v>
      </c>
      <c r="B116" s="3">
        <v>25836</v>
      </c>
      <c r="C116" s="3" t="s">
        <v>51</v>
      </c>
      <c r="D116" s="2" t="s">
        <v>801</v>
      </c>
      <c r="E116" s="3">
        <v>8</v>
      </c>
      <c r="F116" s="17">
        <v>0</v>
      </c>
      <c r="G116" s="17">
        <v>1</v>
      </c>
      <c r="H116" s="17">
        <v>0</v>
      </c>
      <c r="I116" s="7">
        <v>2</v>
      </c>
      <c r="J116" s="7">
        <v>25</v>
      </c>
      <c r="K116" s="4">
        <v>1293</v>
      </c>
      <c r="L116" s="5">
        <v>1293.0592999999999</v>
      </c>
      <c r="M116">
        <v>32981</v>
      </c>
      <c r="N116" s="3">
        <v>1</v>
      </c>
      <c r="O116" s="50" t="e">
        <f>INDEX([1]Dados!$M$2:$N$26779,MATCH($P116,[1]Dados!$N$2:$N$26779,),2)</f>
        <v>#N/A</v>
      </c>
      <c r="P116">
        <v>141530</v>
      </c>
      <c r="Q116" t="s">
        <v>196</v>
      </c>
      <c r="R116" t="s">
        <v>197</v>
      </c>
      <c r="S116" t="s">
        <v>1375</v>
      </c>
      <c r="T116">
        <v>1</v>
      </c>
    </row>
    <row r="117" spans="1:20" x14ac:dyDescent="0.2">
      <c r="A117" s="7">
        <v>261420</v>
      </c>
      <c r="B117" s="3">
        <v>25836</v>
      </c>
      <c r="C117" s="3" t="s">
        <v>51</v>
      </c>
      <c r="D117" s="2" t="s">
        <v>801</v>
      </c>
      <c r="E117" s="3">
        <v>8</v>
      </c>
      <c r="F117" s="17">
        <v>0</v>
      </c>
      <c r="G117" s="17">
        <v>1</v>
      </c>
      <c r="H117" s="17">
        <v>0</v>
      </c>
      <c r="I117" s="7">
        <v>2</v>
      </c>
      <c r="J117" s="7">
        <v>22</v>
      </c>
      <c r="K117" s="4">
        <v>1293</v>
      </c>
      <c r="L117" s="5">
        <v>1293.0592999999999</v>
      </c>
      <c r="M117">
        <v>32981</v>
      </c>
      <c r="N117" s="3">
        <v>1</v>
      </c>
      <c r="O117" s="50" t="e">
        <f>INDEX([1]Dados!$M$2:$N$26779,MATCH($P117,[1]Dados!$N$2:$N$26779,),2)</f>
        <v>#N/A</v>
      </c>
      <c r="P117">
        <v>141530</v>
      </c>
      <c r="Q117" t="s">
        <v>196</v>
      </c>
      <c r="R117" t="s">
        <v>197</v>
      </c>
      <c r="S117" t="s">
        <v>1375</v>
      </c>
      <c r="T117">
        <v>1</v>
      </c>
    </row>
    <row r="118" spans="1:20" x14ac:dyDescent="0.2">
      <c r="A118" s="7">
        <v>261420</v>
      </c>
      <c r="B118" s="3">
        <v>25836</v>
      </c>
      <c r="C118" s="3" t="s">
        <v>51</v>
      </c>
      <c r="D118" s="2" t="s">
        <v>801</v>
      </c>
      <c r="E118" s="3">
        <v>8</v>
      </c>
      <c r="F118" s="17">
        <v>0</v>
      </c>
      <c r="G118" s="17">
        <v>1</v>
      </c>
      <c r="H118" s="17">
        <v>0</v>
      </c>
      <c r="I118" s="7">
        <v>2</v>
      </c>
      <c r="J118" s="7">
        <v>0</v>
      </c>
      <c r="K118" s="4">
        <v>1293</v>
      </c>
      <c r="L118" s="5">
        <v>1293.0592999999999</v>
      </c>
      <c r="M118">
        <v>32981</v>
      </c>
      <c r="N118" s="3">
        <v>1</v>
      </c>
      <c r="O118" s="50" t="e">
        <f>INDEX([1]Dados!$M$2:$N$26779,MATCH($P118,[1]Dados!$N$2:$N$26779,),2)</f>
        <v>#N/A</v>
      </c>
      <c r="P118">
        <v>141530</v>
      </c>
      <c r="Q118" t="s">
        <v>196</v>
      </c>
      <c r="R118" t="s">
        <v>197</v>
      </c>
      <c r="S118" t="s">
        <v>1375</v>
      </c>
      <c r="T118">
        <v>1</v>
      </c>
    </row>
    <row r="119" spans="1:20" x14ac:dyDescent="0.2">
      <c r="A119" s="7">
        <v>261420</v>
      </c>
      <c r="B119" s="3">
        <v>25836</v>
      </c>
      <c r="C119" s="3" t="s">
        <v>51</v>
      </c>
      <c r="D119" s="2" t="s">
        <v>801</v>
      </c>
      <c r="E119" s="3">
        <v>8</v>
      </c>
      <c r="F119" s="17">
        <v>0</v>
      </c>
      <c r="G119" s="17">
        <v>1</v>
      </c>
      <c r="H119" s="17">
        <v>0</v>
      </c>
      <c r="I119" s="7">
        <v>2</v>
      </c>
      <c r="J119" s="7">
        <v>29</v>
      </c>
      <c r="K119" s="4">
        <v>1293</v>
      </c>
      <c r="L119" s="5">
        <v>1293.0592999999999</v>
      </c>
      <c r="M119">
        <v>32981</v>
      </c>
      <c r="N119" s="3">
        <v>1</v>
      </c>
      <c r="O119" s="50" t="e">
        <f>INDEX([1]Dados!$M$2:$N$26779,MATCH($P119,[1]Dados!$N$2:$N$26779,),2)</f>
        <v>#N/A</v>
      </c>
      <c r="P119">
        <v>141530</v>
      </c>
      <c r="Q119" t="s">
        <v>196</v>
      </c>
      <c r="R119" t="s">
        <v>197</v>
      </c>
      <c r="S119" t="s">
        <v>1375</v>
      </c>
      <c r="T119">
        <v>1</v>
      </c>
    </row>
    <row r="120" spans="1:20" x14ac:dyDescent="0.2">
      <c r="A120" s="19">
        <v>410040</v>
      </c>
      <c r="B120" s="20">
        <v>74071</v>
      </c>
      <c r="C120" s="20" t="s">
        <v>37</v>
      </c>
      <c r="D120" s="21" t="s">
        <v>230</v>
      </c>
      <c r="E120" s="20">
        <v>8</v>
      </c>
      <c r="F120" s="22">
        <v>0</v>
      </c>
      <c r="G120" s="22">
        <v>1</v>
      </c>
      <c r="H120" s="22">
        <v>0</v>
      </c>
      <c r="I120" s="19">
        <v>1</v>
      </c>
      <c r="J120" s="19">
        <v>23</v>
      </c>
      <c r="K120" s="24">
        <v>1</v>
      </c>
      <c r="L120" s="25">
        <v>1.0589</v>
      </c>
      <c r="M120" s="23">
        <v>26334</v>
      </c>
      <c r="N120" s="20">
        <v>1</v>
      </c>
      <c r="O120" s="50" t="e">
        <f>INDEX([1]Dados!$M$2:$N$26779,MATCH($P120,[1]Dados!$N$2:$N$26779,),2)</f>
        <v>#N/A</v>
      </c>
      <c r="P120" s="23">
        <v>142753</v>
      </c>
      <c r="Q120" s="26">
        <v>36627</v>
      </c>
      <c r="R120" s="26">
        <v>36631</v>
      </c>
      <c r="S120" t="s">
        <v>1788</v>
      </c>
      <c r="T120">
        <v>1</v>
      </c>
    </row>
    <row r="121" spans="1:20" x14ac:dyDescent="0.2">
      <c r="A121" s="7">
        <v>410040</v>
      </c>
      <c r="B121" s="3">
        <v>74071</v>
      </c>
      <c r="C121" s="3" t="s">
        <v>37</v>
      </c>
      <c r="D121" s="2" t="s">
        <v>230</v>
      </c>
      <c r="E121" s="3">
        <v>8</v>
      </c>
      <c r="F121" s="17">
        <v>0</v>
      </c>
      <c r="G121" s="17">
        <v>1</v>
      </c>
      <c r="H121" s="17">
        <v>0</v>
      </c>
      <c r="I121" s="7">
        <v>1</v>
      </c>
      <c r="J121" s="7">
        <v>18</v>
      </c>
      <c r="K121" s="4">
        <v>1</v>
      </c>
      <c r="L121" s="5">
        <v>1.0589</v>
      </c>
      <c r="M121">
        <v>26334</v>
      </c>
      <c r="N121" s="3">
        <v>1</v>
      </c>
      <c r="O121" s="50" t="e">
        <f>INDEX([1]Dados!$M$2:$N$26779,MATCH($P121,[1]Dados!$N$2:$N$26779,),2)</f>
        <v>#N/A</v>
      </c>
      <c r="P121">
        <v>142753</v>
      </c>
      <c r="Q121" s="1">
        <v>36627</v>
      </c>
      <c r="R121" s="1">
        <v>36631</v>
      </c>
      <c r="S121" t="s">
        <v>1788</v>
      </c>
      <c r="T121">
        <v>1</v>
      </c>
    </row>
    <row r="122" spans="1:20" x14ac:dyDescent="0.2">
      <c r="A122" s="7">
        <v>410040</v>
      </c>
      <c r="B122" s="3">
        <v>74071</v>
      </c>
      <c r="C122" s="3" t="s">
        <v>37</v>
      </c>
      <c r="D122" s="2" t="s">
        <v>230</v>
      </c>
      <c r="E122" s="3">
        <v>8</v>
      </c>
      <c r="F122" s="17">
        <v>0</v>
      </c>
      <c r="G122" s="17">
        <v>1</v>
      </c>
      <c r="H122" s="17">
        <v>0</v>
      </c>
      <c r="I122" s="7">
        <v>1</v>
      </c>
      <c r="J122" s="7">
        <v>0</v>
      </c>
      <c r="K122" s="4">
        <v>1</v>
      </c>
      <c r="L122" s="5">
        <v>1.0589</v>
      </c>
      <c r="M122">
        <v>26334</v>
      </c>
      <c r="N122" s="3">
        <v>1</v>
      </c>
      <c r="O122" s="50" t="e">
        <f>INDEX([1]Dados!$M$2:$N$26779,MATCH($P122,[1]Dados!$N$2:$N$26779,),2)</f>
        <v>#N/A</v>
      </c>
      <c r="P122">
        <v>142753</v>
      </c>
      <c r="Q122" s="1">
        <v>36627</v>
      </c>
      <c r="R122" s="1">
        <v>36631</v>
      </c>
      <c r="S122" t="s">
        <v>1788</v>
      </c>
      <c r="T122">
        <v>1</v>
      </c>
    </row>
    <row r="123" spans="1:20" x14ac:dyDescent="0.2">
      <c r="A123" s="7">
        <v>410040</v>
      </c>
      <c r="B123" s="3">
        <v>74071</v>
      </c>
      <c r="C123" s="3" t="s">
        <v>37</v>
      </c>
      <c r="D123" s="2" t="s">
        <v>230</v>
      </c>
      <c r="E123" s="3">
        <v>8</v>
      </c>
      <c r="F123" s="17">
        <v>0</v>
      </c>
      <c r="G123" s="17">
        <v>1</v>
      </c>
      <c r="H123" s="17">
        <v>0</v>
      </c>
      <c r="I123" s="7">
        <v>3</v>
      </c>
      <c r="J123" s="7">
        <v>25</v>
      </c>
      <c r="K123" s="4">
        <v>8</v>
      </c>
      <c r="L123" s="5">
        <v>8.0357000000000003</v>
      </c>
      <c r="M123">
        <v>53820</v>
      </c>
      <c r="N123" s="3">
        <v>1</v>
      </c>
      <c r="O123" s="50" t="e">
        <f>INDEX([1]Dados!$M$2:$N$26779,MATCH($P123,[1]Dados!$N$2:$N$26779,),2)</f>
        <v>#N/A</v>
      </c>
      <c r="P123">
        <v>142567</v>
      </c>
      <c r="Q123" s="1">
        <v>36627</v>
      </c>
      <c r="R123" s="1">
        <v>36631</v>
      </c>
      <c r="S123" t="s">
        <v>1787</v>
      </c>
      <c r="T123">
        <v>1</v>
      </c>
    </row>
    <row r="124" spans="1:20" x14ac:dyDescent="0.2">
      <c r="A124" s="7">
        <v>410040</v>
      </c>
      <c r="B124" s="3">
        <v>74071</v>
      </c>
      <c r="C124" s="3" t="s">
        <v>37</v>
      </c>
      <c r="D124" s="2" t="s">
        <v>230</v>
      </c>
      <c r="E124" s="3">
        <v>8</v>
      </c>
      <c r="F124" s="17">
        <v>0</v>
      </c>
      <c r="G124" s="17">
        <v>1</v>
      </c>
      <c r="H124" s="17">
        <v>0</v>
      </c>
      <c r="I124" s="7">
        <v>2</v>
      </c>
      <c r="J124" s="7">
        <v>22</v>
      </c>
      <c r="K124" s="4">
        <v>1293</v>
      </c>
      <c r="L124" s="5">
        <v>1293.0592999999999</v>
      </c>
      <c r="M124">
        <v>119957.7</v>
      </c>
      <c r="N124" s="3">
        <v>1</v>
      </c>
      <c r="O124" s="50" t="e">
        <f>INDEX([1]Dados!$M$2:$N$26779,MATCH($P124,[1]Dados!$N$2:$N$26779,),2)</f>
        <v>#N/A</v>
      </c>
      <c r="P124">
        <v>141562</v>
      </c>
      <c r="Q124" s="1">
        <v>36627</v>
      </c>
      <c r="R124" s="1">
        <v>36631</v>
      </c>
      <c r="S124" t="s">
        <v>1786</v>
      </c>
      <c r="T124">
        <v>1</v>
      </c>
    </row>
    <row r="125" spans="1:20" x14ac:dyDescent="0.2">
      <c r="A125" s="7">
        <v>410040</v>
      </c>
      <c r="B125" s="3">
        <v>74071</v>
      </c>
      <c r="C125" s="3" t="s">
        <v>37</v>
      </c>
      <c r="D125" s="2" t="s">
        <v>230</v>
      </c>
      <c r="E125" s="3">
        <v>8</v>
      </c>
      <c r="F125" s="17">
        <v>0</v>
      </c>
      <c r="G125" s="17">
        <v>1</v>
      </c>
      <c r="H125" s="17">
        <v>0</v>
      </c>
      <c r="I125" s="7" t="s">
        <v>3</v>
      </c>
      <c r="J125" s="7">
        <v>0</v>
      </c>
      <c r="K125" s="4">
        <v>2</v>
      </c>
      <c r="L125" s="5">
        <v>2.0596999999999999</v>
      </c>
      <c r="M125">
        <v>83866</v>
      </c>
      <c r="N125" s="3">
        <v>1</v>
      </c>
      <c r="O125" s="50" t="e">
        <f>INDEX([1]Dados!$M$2:$N$26779,MATCH($P125,[1]Dados!$N$2:$N$26779,),2)</f>
        <v>#N/A</v>
      </c>
      <c r="P125" s="28">
        <v>141443</v>
      </c>
      <c r="Q125" s="1">
        <v>36627</v>
      </c>
      <c r="R125" s="1">
        <v>36631</v>
      </c>
      <c r="S125" t="s">
        <v>2134</v>
      </c>
      <c r="T125">
        <v>1</v>
      </c>
    </row>
    <row r="126" spans="1:20" x14ac:dyDescent="0.2">
      <c r="A126" s="7">
        <v>410040</v>
      </c>
      <c r="B126" s="3">
        <v>74071</v>
      </c>
      <c r="C126" s="3" t="s">
        <v>37</v>
      </c>
      <c r="D126" s="2" t="s">
        <v>230</v>
      </c>
      <c r="E126" s="3">
        <v>8</v>
      </c>
      <c r="F126" s="17">
        <v>0</v>
      </c>
      <c r="G126" s="17">
        <v>1</v>
      </c>
      <c r="H126" s="17">
        <v>0</v>
      </c>
      <c r="I126" s="7" t="s">
        <v>3</v>
      </c>
      <c r="J126" s="7">
        <v>0</v>
      </c>
      <c r="K126" s="4">
        <v>4</v>
      </c>
      <c r="L126" s="5">
        <v>4.1822999999999997</v>
      </c>
      <c r="M126">
        <v>96000</v>
      </c>
      <c r="N126" s="3">
        <v>1</v>
      </c>
      <c r="O126" s="50" t="e">
        <f>INDEX([1]Dados!$M$2:$N$26779,MATCH($P126,[1]Dados!$N$2:$N$26779,),2)</f>
        <v>#N/A</v>
      </c>
      <c r="P126" s="28">
        <v>141403</v>
      </c>
      <c r="Q126" s="1">
        <v>36627</v>
      </c>
      <c r="R126" s="1">
        <v>36631</v>
      </c>
      <c r="S126" t="s">
        <v>2134</v>
      </c>
      <c r="T126">
        <v>1</v>
      </c>
    </row>
    <row r="127" spans="1:20" x14ac:dyDescent="0.2">
      <c r="A127" s="7">
        <v>410040</v>
      </c>
      <c r="B127" s="3">
        <v>74071</v>
      </c>
      <c r="C127" s="3" t="s">
        <v>37</v>
      </c>
      <c r="D127" s="2" t="s">
        <v>230</v>
      </c>
      <c r="E127" s="3">
        <v>8</v>
      </c>
      <c r="F127" s="17">
        <v>0</v>
      </c>
      <c r="G127" s="17">
        <v>1</v>
      </c>
      <c r="H127" s="17">
        <v>0</v>
      </c>
      <c r="I127" s="7" t="s">
        <v>3</v>
      </c>
      <c r="J127" s="7">
        <v>0</v>
      </c>
      <c r="K127" s="4">
        <v>4</v>
      </c>
      <c r="L127" s="5">
        <v>4.1822999999999997</v>
      </c>
      <c r="M127">
        <v>144000</v>
      </c>
      <c r="N127" s="3">
        <v>1</v>
      </c>
      <c r="O127" s="50" t="e">
        <f>INDEX([1]Dados!$M$2:$N$26779,MATCH($P127,[1]Dados!$N$2:$N$26779,),2)</f>
        <v>#N/A</v>
      </c>
      <c r="P127" s="28">
        <v>141404</v>
      </c>
      <c r="Q127" s="1">
        <v>36627</v>
      </c>
      <c r="R127" s="1">
        <v>36631</v>
      </c>
      <c r="S127" t="s">
        <v>2134</v>
      </c>
      <c r="T127">
        <v>1</v>
      </c>
    </row>
    <row r="128" spans="1:20" x14ac:dyDescent="0.2">
      <c r="A128" s="7">
        <v>410040</v>
      </c>
      <c r="B128" s="3">
        <v>74071</v>
      </c>
      <c r="C128" s="3" t="s">
        <v>37</v>
      </c>
      <c r="D128" s="2" t="s">
        <v>230</v>
      </c>
      <c r="E128" s="3">
        <v>8</v>
      </c>
      <c r="F128" s="17">
        <v>0</v>
      </c>
      <c r="G128" s="17">
        <v>1</v>
      </c>
      <c r="H128" s="17">
        <v>0</v>
      </c>
      <c r="I128" s="7" t="s">
        <v>3</v>
      </c>
      <c r="J128" s="7">
        <v>0</v>
      </c>
      <c r="K128" s="4">
        <v>4</v>
      </c>
      <c r="L128" s="5">
        <v>4.5776000000000003</v>
      </c>
      <c r="M128">
        <v>154068</v>
      </c>
      <c r="N128" s="3">
        <v>1</v>
      </c>
      <c r="O128" s="50" t="e">
        <f>INDEX([1]Dados!$M$2:$N$26779,MATCH($P128,[1]Dados!$N$2:$N$26779,),2)</f>
        <v>#N/A</v>
      </c>
      <c r="P128" s="28">
        <v>141405</v>
      </c>
      <c r="Q128" s="1">
        <v>36627</v>
      </c>
      <c r="R128" s="1">
        <v>36631</v>
      </c>
      <c r="S128" t="s">
        <v>2134</v>
      </c>
      <c r="T128">
        <v>1</v>
      </c>
    </row>
    <row r="129" spans="1:20" s="23" customFormat="1" x14ac:dyDescent="0.2">
      <c r="A129" s="19">
        <v>410040</v>
      </c>
      <c r="B129" s="20">
        <v>74071</v>
      </c>
      <c r="C129" s="20" t="s">
        <v>37</v>
      </c>
      <c r="D129" s="21" t="s">
        <v>230</v>
      </c>
      <c r="E129" s="20">
        <v>8</v>
      </c>
      <c r="F129" s="22">
        <v>0</v>
      </c>
      <c r="G129" s="22">
        <v>1</v>
      </c>
      <c r="H129" s="22">
        <v>0</v>
      </c>
      <c r="I129" s="19" t="s">
        <v>3</v>
      </c>
      <c r="J129" s="19">
        <v>0</v>
      </c>
      <c r="K129" s="24">
        <v>1214</v>
      </c>
      <c r="L129" s="25">
        <v>1214.0587</v>
      </c>
      <c r="M129" s="23">
        <v>946941</v>
      </c>
      <c r="N129" s="20">
        <v>1</v>
      </c>
      <c r="O129" s="50" t="e">
        <f>INDEX([1]Dados!$M$2:$N$26779,MATCH($P129,[1]Dados!$N$2:$N$26779,),2)</f>
        <v>#N/A</v>
      </c>
      <c r="P129" s="28">
        <v>141655</v>
      </c>
      <c r="Q129" s="26">
        <v>36627</v>
      </c>
      <c r="R129" s="26">
        <v>36631</v>
      </c>
      <c r="S129" s="23" t="s">
        <v>2134</v>
      </c>
      <c r="T129">
        <v>1</v>
      </c>
    </row>
    <row r="130" spans="1:20" x14ac:dyDescent="0.2">
      <c r="A130" s="7">
        <v>410090</v>
      </c>
      <c r="B130" s="3">
        <v>74152</v>
      </c>
      <c r="C130" s="3" t="s">
        <v>37</v>
      </c>
      <c r="D130" s="2" t="s">
        <v>242</v>
      </c>
      <c r="E130" s="3">
        <v>8</v>
      </c>
      <c r="F130" s="17">
        <v>0</v>
      </c>
      <c r="G130" s="17">
        <v>1</v>
      </c>
      <c r="H130" s="17">
        <v>0</v>
      </c>
      <c r="I130" s="7">
        <v>3.1</v>
      </c>
      <c r="J130" s="7">
        <v>28</v>
      </c>
      <c r="K130" s="4">
        <v>1</v>
      </c>
      <c r="L130" s="5">
        <v>1.0589</v>
      </c>
      <c r="M130">
        <v>57425.77</v>
      </c>
      <c r="N130" s="3">
        <v>1</v>
      </c>
      <c r="O130" s="50" t="e">
        <f>INDEX([1]Dados!$M$2:$N$26779,MATCH($P130,[1]Dados!$N$2:$N$26779,),2)</f>
        <v>#N/A</v>
      </c>
      <c r="P130">
        <v>142752</v>
      </c>
      <c r="Q130" s="1">
        <v>36627</v>
      </c>
      <c r="R130" s="1">
        <v>36631</v>
      </c>
      <c r="S130" t="s">
        <v>897</v>
      </c>
      <c r="T130">
        <v>1</v>
      </c>
    </row>
    <row r="131" spans="1:20" x14ac:dyDescent="0.2">
      <c r="A131" s="7">
        <v>410090</v>
      </c>
      <c r="B131" s="3">
        <v>74152</v>
      </c>
      <c r="C131" s="3" t="s">
        <v>37</v>
      </c>
      <c r="D131" s="2" t="s">
        <v>242</v>
      </c>
      <c r="E131" s="3">
        <v>8</v>
      </c>
      <c r="F131" s="17">
        <v>0</v>
      </c>
      <c r="G131" s="17">
        <v>1</v>
      </c>
      <c r="H131" s="17">
        <v>0</v>
      </c>
      <c r="I131" s="7">
        <v>3.2</v>
      </c>
      <c r="J131" s="7">
        <v>23</v>
      </c>
      <c r="K131" s="4">
        <v>1</v>
      </c>
      <c r="L131" s="5">
        <v>1.0589</v>
      </c>
      <c r="M131">
        <v>57425.77</v>
      </c>
      <c r="N131" s="3">
        <v>1</v>
      </c>
      <c r="O131" s="50" t="e">
        <f>INDEX([1]Dados!$M$2:$N$26779,MATCH($P131,[1]Dados!$N$2:$N$26779,),2)</f>
        <v>#N/A</v>
      </c>
      <c r="P131">
        <v>142752</v>
      </c>
      <c r="Q131" s="1">
        <v>36627</v>
      </c>
      <c r="R131" s="1">
        <v>36631</v>
      </c>
      <c r="S131" t="s">
        <v>897</v>
      </c>
      <c r="T131">
        <v>1</v>
      </c>
    </row>
    <row r="132" spans="1:20" x14ac:dyDescent="0.2">
      <c r="A132" s="7">
        <v>410090</v>
      </c>
      <c r="B132" s="3">
        <v>74152</v>
      </c>
      <c r="C132" s="3" t="s">
        <v>37</v>
      </c>
      <c r="D132" s="2" t="s">
        <v>242</v>
      </c>
      <c r="E132" s="3">
        <v>8</v>
      </c>
      <c r="F132" s="17">
        <v>0</v>
      </c>
      <c r="G132" s="17">
        <v>1</v>
      </c>
      <c r="H132" s="17">
        <v>0</v>
      </c>
      <c r="I132" s="7">
        <v>3.3</v>
      </c>
      <c r="J132" s="7">
        <v>20</v>
      </c>
      <c r="K132" s="4">
        <v>1</v>
      </c>
      <c r="L132" s="5">
        <v>1.0589</v>
      </c>
      <c r="M132">
        <v>57425.77</v>
      </c>
      <c r="N132" s="3">
        <v>1</v>
      </c>
      <c r="O132" s="50" t="e">
        <f>INDEX([1]Dados!$M$2:$N$26779,MATCH($P132,[1]Dados!$N$2:$N$26779,),2)</f>
        <v>#N/A</v>
      </c>
      <c r="P132">
        <v>142752</v>
      </c>
      <c r="Q132" s="1">
        <v>36627</v>
      </c>
      <c r="R132" s="1">
        <v>36631</v>
      </c>
      <c r="S132" t="s">
        <v>897</v>
      </c>
      <c r="T132">
        <v>1</v>
      </c>
    </row>
    <row r="133" spans="1:20" x14ac:dyDescent="0.2">
      <c r="A133" s="7">
        <v>410090</v>
      </c>
      <c r="B133" s="3">
        <v>74152</v>
      </c>
      <c r="C133" s="3" t="s">
        <v>37</v>
      </c>
      <c r="D133" s="2" t="s">
        <v>242</v>
      </c>
      <c r="E133" s="3">
        <v>8</v>
      </c>
      <c r="F133" s="17">
        <v>0</v>
      </c>
      <c r="G133" s="17">
        <v>1</v>
      </c>
      <c r="H133" s="17">
        <v>0</v>
      </c>
      <c r="I133" s="7">
        <v>3.4</v>
      </c>
      <c r="J133" s="7">
        <v>13</v>
      </c>
      <c r="K133" s="4">
        <v>1</v>
      </c>
      <c r="L133" s="5">
        <v>1.0589</v>
      </c>
      <c r="M133">
        <v>57425.77</v>
      </c>
      <c r="N133" s="3">
        <v>1</v>
      </c>
      <c r="O133" s="50" t="e">
        <f>INDEX([1]Dados!$M$2:$N$26779,MATCH($P133,[1]Dados!$N$2:$N$26779,),2)</f>
        <v>#N/A</v>
      </c>
      <c r="P133">
        <v>142752</v>
      </c>
      <c r="Q133" s="1">
        <v>36627</v>
      </c>
      <c r="R133" s="1">
        <v>36631</v>
      </c>
      <c r="S133" t="s">
        <v>897</v>
      </c>
      <c r="T133">
        <v>1</v>
      </c>
    </row>
    <row r="134" spans="1:20" x14ac:dyDescent="0.2">
      <c r="A134" s="7">
        <v>410090</v>
      </c>
      <c r="B134" s="3">
        <v>74152</v>
      </c>
      <c r="C134" s="3" t="s">
        <v>37</v>
      </c>
      <c r="D134" s="2" t="s">
        <v>242</v>
      </c>
      <c r="E134" s="3">
        <v>8</v>
      </c>
      <c r="F134" s="17">
        <v>0</v>
      </c>
      <c r="G134" s="17">
        <v>1</v>
      </c>
      <c r="H134" s="17">
        <v>0</v>
      </c>
      <c r="I134" s="7">
        <v>3.5</v>
      </c>
      <c r="J134" s="7">
        <v>13</v>
      </c>
      <c r="K134" s="4">
        <v>1</v>
      </c>
      <c r="L134" s="5">
        <v>1.0589</v>
      </c>
      <c r="M134">
        <v>57425.77</v>
      </c>
      <c r="N134" s="3">
        <v>1</v>
      </c>
      <c r="O134" s="50" t="e">
        <f>INDEX([1]Dados!$M$2:$N$26779,MATCH($P134,[1]Dados!$N$2:$N$26779,),2)</f>
        <v>#N/A</v>
      </c>
      <c r="P134">
        <v>142752</v>
      </c>
      <c r="Q134" s="1">
        <v>36627</v>
      </c>
      <c r="R134" s="1">
        <v>36631</v>
      </c>
      <c r="S134" t="s">
        <v>897</v>
      </c>
      <c r="T134">
        <v>1</v>
      </c>
    </row>
    <row r="135" spans="1:20" x14ac:dyDescent="0.2">
      <c r="A135" s="7">
        <v>410090</v>
      </c>
      <c r="B135" s="3">
        <v>74152</v>
      </c>
      <c r="C135" s="3" t="s">
        <v>37</v>
      </c>
      <c r="D135" s="2" t="s">
        <v>242</v>
      </c>
      <c r="E135" s="3">
        <v>8</v>
      </c>
      <c r="F135" s="17">
        <v>0</v>
      </c>
      <c r="G135" s="17">
        <v>1</v>
      </c>
      <c r="H135" s="17">
        <v>0</v>
      </c>
      <c r="I135" s="7">
        <v>1</v>
      </c>
      <c r="J135" s="7">
        <v>20</v>
      </c>
      <c r="K135" s="4">
        <v>2</v>
      </c>
      <c r="L135" s="5">
        <v>2.0596999999999999</v>
      </c>
      <c r="M135">
        <v>11080.55</v>
      </c>
      <c r="N135" s="3">
        <v>1</v>
      </c>
      <c r="O135" s="50" t="e">
        <f>INDEX([1]Dados!$M$2:$N$26779,MATCH($P135,[1]Dados!$N$2:$N$26779,),2)</f>
        <v>#N/A</v>
      </c>
      <c r="P135">
        <v>141442</v>
      </c>
      <c r="Q135" s="1">
        <v>36627</v>
      </c>
      <c r="R135" s="1">
        <v>36631</v>
      </c>
      <c r="S135" t="s">
        <v>1487</v>
      </c>
      <c r="T135">
        <v>1</v>
      </c>
    </row>
    <row r="136" spans="1:20" x14ac:dyDescent="0.2">
      <c r="A136" s="7">
        <v>410090</v>
      </c>
      <c r="B136" s="3">
        <v>74152</v>
      </c>
      <c r="C136" s="3" t="s">
        <v>37</v>
      </c>
      <c r="D136" s="2" t="s">
        <v>242</v>
      </c>
      <c r="E136" s="3">
        <v>8</v>
      </c>
      <c r="F136" s="17">
        <v>0</v>
      </c>
      <c r="G136" s="17">
        <v>1</v>
      </c>
      <c r="H136" s="17">
        <v>0</v>
      </c>
      <c r="I136" s="7">
        <v>1</v>
      </c>
      <c r="J136" s="7">
        <v>13</v>
      </c>
      <c r="K136" s="4">
        <v>2</v>
      </c>
      <c r="L136" s="5">
        <v>2.0596999999999999</v>
      </c>
      <c r="M136">
        <v>11080.55</v>
      </c>
      <c r="N136" s="3">
        <v>1</v>
      </c>
      <c r="O136" s="50" t="e">
        <f>INDEX([1]Dados!$M$2:$N$26779,MATCH($P136,[1]Dados!$N$2:$N$26779,),2)</f>
        <v>#N/A</v>
      </c>
      <c r="P136">
        <v>141442</v>
      </c>
      <c r="Q136" s="1">
        <v>36627</v>
      </c>
      <c r="R136" s="1">
        <v>36631</v>
      </c>
      <c r="S136" t="s">
        <v>1487</v>
      </c>
      <c r="T136">
        <v>1</v>
      </c>
    </row>
    <row r="137" spans="1:20" x14ac:dyDescent="0.2">
      <c r="A137" s="7">
        <v>410090</v>
      </c>
      <c r="B137" s="3">
        <v>74152</v>
      </c>
      <c r="C137" s="3" t="s">
        <v>37</v>
      </c>
      <c r="D137" s="2" t="s">
        <v>242</v>
      </c>
      <c r="E137" s="3">
        <v>8</v>
      </c>
      <c r="F137" s="17">
        <v>0</v>
      </c>
      <c r="G137" s="17">
        <v>1</v>
      </c>
      <c r="H137" s="17">
        <v>0</v>
      </c>
      <c r="I137" s="7">
        <v>1</v>
      </c>
      <c r="J137" s="7">
        <v>18</v>
      </c>
      <c r="K137" s="4">
        <v>2</v>
      </c>
      <c r="L137" s="5">
        <v>2.0596999999999999</v>
      </c>
      <c r="M137">
        <v>11080.55</v>
      </c>
      <c r="N137" s="3">
        <v>1</v>
      </c>
      <c r="O137" s="50" t="e">
        <f>INDEX([1]Dados!$M$2:$N$26779,MATCH($P137,[1]Dados!$N$2:$N$26779,),2)</f>
        <v>#N/A</v>
      </c>
      <c r="P137">
        <v>141442</v>
      </c>
      <c r="Q137" s="1">
        <v>36627</v>
      </c>
      <c r="R137" s="1">
        <v>36631</v>
      </c>
      <c r="S137" t="s">
        <v>1487</v>
      </c>
      <c r="T137">
        <v>1</v>
      </c>
    </row>
    <row r="138" spans="1:20" x14ac:dyDescent="0.2">
      <c r="A138" s="7">
        <v>410090</v>
      </c>
      <c r="B138" s="3">
        <v>74152</v>
      </c>
      <c r="C138" s="3" t="s">
        <v>37</v>
      </c>
      <c r="D138" s="2" t="s">
        <v>242</v>
      </c>
      <c r="E138" s="3">
        <v>8</v>
      </c>
      <c r="F138" s="17">
        <v>0</v>
      </c>
      <c r="G138" s="17">
        <v>1</v>
      </c>
      <c r="H138" s="17">
        <v>0</v>
      </c>
      <c r="I138" s="7">
        <v>6.1</v>
      </c>
      <c r="J138" s="7">
        <v>18</v>
      </c>
      <c r="K138" s="4">
        <v>4</v>
      </c>
      <c r="L138" s="5">
        <v>4.3868</v>
      </c>
      <c r="M138">
        <v>10926.06</v>
      </c>
      <c r="N138" s="3">
        <v>1</v>
      </c>
      <c r="O138" s="50" t="e">
        <f>INDEX([1]Dados!$M$2:$N$26779,MATCH($P138,[1]Dados!$N$2:$N$26779,),2)</f>
        <v>#N/A</v>
      </c>
      <c r="P138">
        <v>141402</v>
      </c>
      <c r="Q138" s="1">
        <v>36627</v>
      </c>
      <c r="R138" s="1">
        <v>36631</v>
      </c>
      <c r="S138" t="s">
        <v>894</v>
      </c>
      <c r="T138">
        <v>1</v>
      </c>
    </row>
    <row r="139" spans="1:20" x14ac:dyDescent="0.2">
      <c r="A139" s="7">
        <v>410090</v>
      </c>
      <c r="B139" s="3">
        <v>74152</v>
      </c>
      <c r="C139" s="3" t="s">
        <v>37</v>
      </c>
      <c r="D139" s="2" t="s">
        <v>242</v>
      </c>
      <c r="E139" s="3">
        <v>8</v>
      </c>
      <c r="F139" s="17">
        <v>0</v>
      </c>
      <c r="G139" s="17">
        <v>1</v>
      </c>
      <c r="H139" s="17">
        <v>0</v>
      </c>
      <c r="I139" s="7">
        <v>6.2</v>
      </c>
      <c r="J139" s="7">
        <v>25</v>
      </c>
      <c r="K139" s="4">
        <v>4</v>
      </c>
      <c r="L139" s="5">
        <v>4.3868</v>
      </c>
      <c r="M139">
        <v>10926.06</v>
      </c>
      <c r="N139" s="3">
        <v>1</v>
      </c>
      <c r="O139" s="50" t="e">
        <f>INDEX([1]Dados!$M$2:$N$26779,MATCH($P139,[1]Dados!$N$2:$N$26779,),2)</f>
        <v>#N/A</v>
      </c>
      <c r="P139">
        <v>141402</v>
      </c>
      <c r="Q139" s="1">
        <v>36627</v>
      </c>
      <c r="R139" s="1">
        <v>36631</v>
      </c>
      <c r="S139" t="s">
        <v>894</v>
      </c>
      <c r="T139">
        <v>1</v>
      </c>
    </row>
    <row r="140" spans="1:20" x14ac:dyDescent="0.2">
      <c r="A140" s="7">
        <v>410090</v>
      </c>
      <c r="B140" s="3">
        <v>74152</v>
      </c>
      <c r="C140" s="3" t="s">
        <v>37</v>
      </c>
      <c r="D140" s="2" t="s">
        <v>242</v>
      </c>
      <c r="E140" s="3">
        <v>8</v>
      </c>
      <c r="F140" s="17">
        <v>0</v>
      </c>
      <c r="G140" s="17">
        <v>1</v>
      </c>
      <c r="H140" s="17">
        <v>0</v>
      </c>
      <c r="I140" s="7">
        <v>2</v>
      </c>
      <c r="J140" s="7">
        <v>2</v>
      </c>
      <c r="K140" s="4">
        <v>8</v>
      </c>
      <c r="L140" s="5">
        <v>8.0357000000000003</v>
      </c>
      <c r="M140">
        <v>2295</v>
      </c>
      <c r="N140" s="3">
        <v>1</v>
      </c>
      <c r="O140" s="50" t="e">
        <f>INDEX([1]Dados!$M$2:$N$26779,MATCH($P140,[1]Dados!$N$2:$N$26779,),2)</f>
        <v>#N/A</v>
      </c>
      <c r="P140">
        <v>142606</v>
      </c>
      <c r="Q140" s="1">
        <v>36627</v>
      </c>
      <c r="R140" s="1">
        <v>36631</v>
      </c>
      <c r="S140" t="s">
        <v>1488</v>
      </c>
      <c r="T140">
        <v>1</v>
      </c>
    </row>
    <row r="141" spans="1:20" x14ac:dyDescent="0.2">
      <c r="A141" s="7">
        <v>410090</v>
      </c>
      <c r="B141" s="3">
        <v>74152</v>
      </c>
      <c r="C141" s="3" t="s">
        <v>37</v>
      </c>
      <c r="D141" s="2" t="s">
        <v>242</v>
      </c>
      <c r="E141" s="3">
        <v>8</v>
      </c>
      <c r="F141" s="17">
        <v>0</v>
      </c>
      <c r="G141" s="17">
        <v>1</v>
      </c>
      <c r="H141" s="17">
        <v>0</v>
      </c>
      <c r="I141" s="7">
        <v>5</v>
      </c>
      <c r="J141" s="7">
        <v>25</v>
      </c>
      <c r="K141" s="4">
        <v>1214</v>
      </c>
      <c r="L141" s="5">
        <v>1214.0587</v>
      </c>
      <c r="M141">
        <v>41182.51</v>
      </c>
      <c r="N141" s="3">
        <v>1</v>
      </c>
      <c r="O141" s="50" t="e">
        <f>INDEX([1]Dados!$M$2:$N$26779,MATCH($P141,[1]Dados!$N$2:$N$26779,),2)</f>
        <v>#N/A</v>
      </c>
      <c r="P141">
        <v>141654</v>
      </c>
      <c r="Q141" s="1">
        <v>36627</v>
      </c>
      <c r="R141" s="1">
        <v>36631</v>
      </c>
      <c r="S141" t="s">
        <v>896</v>
      </c>
      <c r="T141">
        <v>1</v>
      </c>
    </row>
    <row r="142" spans="1:20" x14ac:dyDescent="0.2">
      <c r="A142" s="7">
        <v>410090</v>
      </c>
      <c r="B142" s="3">
        <v>74152</v>
      </c>
      <c r="C142" s="3" t="s">
        <v>37</v>
      </c>
      <c r="D142" s="2" t="s">
        <v>242</v>
      </c>
      <c r="E142" s="3">
        <v>8</v>
      </c>
      <c r="F142" s="17">
        <v>0</v>
      </c>
      <c r="G142" s="17">
        <v>1</v>
      </c>
      <c r="H142" s="17">
        <v>0</v>
      </c>
      <c r="I142" s="7">
        <v>4.2</v>
      </c>
      <c r="J142" s="7">
        <v>29</v>
      </c>
      <c r="K142" s="4">
        <v>1293</v>
      </c>
      <c r="L142" s="5">
        <v>1293.0592999999999</v>
      </c>
      <c r="M142">
        <v>4392.8900000000003</v>
      </c>
      <c r="N142" s="3">
        <v>1</v>
      </c>
      <c r="O142" s="50" t="e">
        <f>INDEX([1]Dados!$M$2:$N$26779,MATCH($P142,[1]Dados!$N$2:$N$26779,),2)</f>
        <v>#N/A</v>
      </c>
      <c r="P142">
        <v>141561</v>
      </c>
      <c r="Q142" s="1">
        <v>36627</v>
      </c>
      <c r="R142" s="1">
        <v>36631</v>
      </c>
      <c r="S142" t="s">
        <v>895</v>
      </c>
      <c r="T142">
        <v>1</v>
      </c>
    </row>
    <row r="143" spans="1:20" x14ac:dyDescent="0.2">
      <c r="A143" s="7">
        <v>410090</v>
      </c>
      <c r="B143" s="3">
        <v>74152</v>
      </c>
      <c r="C143" s="3" t="s">
        <v>37</v>
      </c>
      <c r="D143" s="2" t="s">
        <v>242</v>
      </c>
      <c r="E143" s="3">
        <v>8</v>
      </c>
      <c r="F143" s="17">
        <v>0</v>
      </c>
      <c r="G143" s="17">
        <v>1</v>
      </c>
      <c r="H143" s="17">
        <v>0</v>
      </c>
      <c r="I143" s="7">
        <v>4.0999999999999996</v>
      </c>
      <c r="J143" s="7">
        <v>22</v>
      </c>
      <c r="K143" s="4">
        <v>1293</v>
      </c>
      <c r="L143" s="5">
        <v>1293.0592999999999</v>
      </c>
      <c r="M143">
        <v>4392.8900000000003</v>
      </c>
      <c r="N143" s="3">
        <v>1</v>
      </c>
      <c r="O143" s="50" t="e">
        <f>INDEX([1]Dados!$M$2:$N$26779,MATCH($P143,[1]Dados!$N$2:$N$26779,),2)</f>
        <v>#N/A</v>
      </c>
      <c r="P143">
        <v>141561</v>
      </c>
      <c r="Q143" s="1">
        <v>36627</v>
      </c>
      <c r="R143" s="1">
        <v>36631</v>
      </c>
      <c r="S143" t="s">
        <v>895</v>
      </c>
      <c r="T143">
        <v>1</v>
      </c>
    </row>
    <row r="144" spans="1:20" x14ac:dyDescent="0.2">
      <c r="A144" s="7">
        <v>410090</v>
      </c>
      <c r="B144" s="3">
        <v>74152</v>
      </c>
      <c r="C144" s="3" t="s">
        <v>37</v>
      </c>
      <c r="D144" s="2" t="s">
        <v>242</v>
      </c>
      <c r="E144" s="3">
        <v>8</v>
      </c>
      <c r="F144" s="17">
        <v>0</v>
      </c>
      <c r="G144" s="17">
        <v>1</v>
      </c>
      <c r="H144" s="17">
        <v>0</v>
      </c>
      <c r="I144" s="7">
        <v>4.3</v>
      </c>
      <c r="J144" s="7">
        <v>25</v>
      </c>
      <c r="K144" s="4">
        <v>1293</v>
      </c>
      <c r="L144" s="5">
        <v>1293.0592999999999</v>
      </c>
      <c r="M144">
        <v>4392.8900000000003</v>
      </c>
      <c r="N144" s="3">
        <v>1</v>
      </c>
      <c r="O144" s="50" t="e">
        <f>INDEX([1]Dados!$M$2:$N$26779,MATCH($P144,[1]Dados!$N$2:$N$26779,),2)</f>
        <v>#N/A</v>
      </c>
      <c r="P144">
        <v>141561</v>
      </c>
      <c r="Q144" s="1">
        <v>36627</v>
      </c>
      <c r="R144" s="1">
        <v>36631</v>
      </c>
      <c r="S144" t="s">
        <v>895</v>
      </c>
      <c r="T144">
        <v>1</v>
      </c>
    </row>
    <row r="145" spans="1:20" x14ac:dyDescent="0.2">
      <c r="A145" s="7">
        <v>330415</v>
      </c>
      <c r="B145" s="3">
        <v>58009</v>
      </c>
      <c r="C145" s="3" t="s">
        <v>45</v>
      </c>
      <c r="D145" s="2" t="s">
        <v>685</v>
      </c>
      <c r="E145" s="3">
        <v>8</v>
      </c>
      <c r="F145" s="17">
        <v>0</v>
      </c>
      <c r="G145" s="17">
        <v>1</v>
      </c>
      <c r="H145" s="17">
        <v>0</v>
      </c>
      <c r="I145" s="7">
        <v>5</v>
      </c>
      <c r="J145" s="7">
        <v>14</v>
      </c>
      <c r="K145" s="4">
        <v>1</v>
      </c>
      <c r="L145" s="5">
        <v>1.0589</v>
      </c>
      <c r="M145">
        <v>316000</v>
      </c>
      <c r="N145" s="3">
        <v>1</v>
      </c>
      <c r="O145" s="50" t="e">
        <f>INDEX([1]Dados!$M$2:$N$26779,MATCH($P145,[1]Dados!$N$2:$N$26779,),2)</f>
        <v>#N/A</v>
      </c>
      <c r="P145">
        <v>142755</v>
      </c>
      <c r="Q145" s="1">
        <v>36641</v>
      </c>
      <c r="R145" s="1">
        <v>36645</v>
      </c>
      <c r="S145" t="s">
        <v>2134</v>
      </c>
      <c r="T145">
        <v>1</v>
      </c>
    </row>
    <row r="146" spans="1:20" x14ac:dyDescent="0.2">
      <c r="A146" s="7">
        <v>330415</v>
      </c>
      <c r="B146" s="3">
        <v>58009</v>
      </c>
      <c r="C146" s="3" t="s">
        <v>45</v>
      </c>
      <c r="D146" s="2" t="s">
        <v>685</v>
      </c>
      <c r="E146" s="3">
        <v>8</v>
      </c>
      <c r="F146" s="17">
        <v>0</v>
      </c>
      <c r="G146" s="17">
        <v>1</v>
      </c>
      <c r="H146" s="17">
        <v>0</v>
      </c>
      <c r="I146" s="7">
        <v>2</v>
      </c>
      <c r="J146" s="7">
        <v>18</v>
      </c>
      <c r="K146" s="4">
        <v>2</v>
      </c>
      <c r="L146" s="5">
        <v>2.0589</v>
      </c>
      <c r="M146">
        <v>136771.46</v>
      </c>
      <c r="N146" s="3">
        <v>1</v>
      </c>
      <c r="O146" s="50" t="e">
        <f>INDEX([1]Dados!$M$2:$N$26779,MATCH($P146,[1]Dados!$N$2:$N$26779,),2)</f>
        <v>#N/A</v>
      </c>
      <c r="P146">
        <v>141445</v>
      </c>
      <c r="Q146" s="1">
        <v>36641</v>
      </c>
      <c r="R146" s="1">
        <v>36645</v>
      </c>
      <c r="S146" t="s">
        <v>2134</v>
      </c>
      <c r="T146">
        <v>1</v>
      </c>
    </row>
    <row r="147" spans="1:20" x14ac:dyDescent="0.2">
      <c r="A147" s="7">
        <v>330415</v>
      </c>
      <c r="B147" s="3">
        <v>58009</v>
      </c>
      <c r="C147" s="3" t="s">
        <v>45</v>
      </c>
      <c r="D147" s="2" t="s">
        <v>685</v>
      </c>
      <c r="E147" s="3">
        <v>8</v>
      </c>
      <c r="F147" s="17">
        <v>0</v>
      </c>
      <c r="G147" s="17">
        <v>1</v>
      </c>
      <c r="H147" s="17">
        <v>0</v>
      </c>
      <c r="I147" s="7">
        <v>2</v>
      </c>
      <c r="J147" s="7">
        <v>25</v>
      </c>
      <c r="K147" s="4">
        <v>2</v>
      </c>
      <c r="L147" s="5">
        <v>2.0589</v>
      </c>
      <c r="M147">
        <v>136771.46</v>
      </c>
      <c r="N147" s="3">
        <v>1</v>
      </c>
      <c r="O147" s="50" t="e">
        <f>INDEX([1]Dados!$M$2:$N$26779,MATCH($P147,[1]Dados!$N$2:$N$26779,),2)</f>
        <v>#N/A</v>
      </c>
      <c r="P147">
        <v>141445</v>
      </c>
      <c r="Q147" s="1">
        <v>36641</v>
      </c>
      <c r="R147" s="1">
        <v>36645</v>
      </c>
      <c r="S147" t="s">
        <v>2134</v>
      </c>
      <c r="T147">
        <v>1</v>
      </c>
    </row>
    <row r="148" spans="1:20" x14ac:dyDescent="0.2">
      <c r="A148" s="7">
        <v>330415</v>
      </c>
      <c r="B148" s="3">
        <v>58009</v>
      </c>
      <c r="C148" s="3" t="s">
        <v>45</v>
      </c>
      <c r="D148" s="2" t="s">
        <v>685</v>
      </c>
      <c r="E148" s="3">
        <v>8</v>
      </c>
      <c r="F148" s="17">
        <v>0</v>
      </c>
      <c r="G148" s="17">
        <v>1</v>
      </c>
      <c r="H148" s="17">
        <v>0</v>
      </c>
      <c r="I148" s="7">
        <v>1</v>
      </c>
      <c r="J148" s="7">
        <v>25</v>
      </c>
      <c r="K148" s="4">
        <v>1214</v>
      </c>
      <c r="L148" s="5">
        <v>1214.0587</v>
      </c>
      <c r="M148">
        <v>142776</v>
      </c>
      <c r="N148" s="3">
        <v>1</v>
      </c>
      <c r="O148" s="50" t="e">
        <f>INDEX([1]Dados!$M$2:$N$26779,MATCH($P148,[1]Dados!$N$2:$N$26779,),2)</f>
        <v>#N/A</v>
      </c>
      <c r="P148">
        <v>141657</v>
      </c>
      <c r="Q148" s="1">
        <v>36641</v>
      </c>
      <c r="R148" s="1">
        <v>36645</v>
      </c>
      <c r="S148" t="s">
        <v>2139</v>
      </c>
      <c r="T148">
        <v>1</v>
      </c>
    </row>
    <row r="149" spans="1:20" x14ac:dyDescent="0.2">
      <c r="A149" s="7">
        <v>330415</v>
      </c>
      <c r="B149" s="3">
        <v>58009</v>
      </c>
      <c r="C149" s="3" t="s">
        <v>45</v>
      </c>
      <c r="D149" s="2" t="s">
        <v>685</v>
      </c>
      <c r="E149" s="3">
        <v>8</v>
      </c>
      <c r="F149" s="17">
        <v>0</v>
      </c>
      <c r="G149" s="17">
        <v>1</v>
      </c>
      <c r="H149" s="17">
        <v>0</v>
      </c>
      <c r="I149" s="7">
        <v>1</v>
      </c>
      <c r="J149" s="7">
        <v>0</v>
      </c>
      <c r="K149" s="4">
        <v>1214</v>
      </c>
      <c r="L149" s="5">
        <v>1214.0587</v>
      </c>
      <c r="M149">
        <v>142776</v>
      </c>
      <c r="N149" s="3">
        <v>1</v>
      </c>
      <c r="O149" s="50" t="e">
        <f>INDEX([1]Dados!$M$2:$N$26779,MATCH($P149,[1]Dados!$N$2:$N$26779,),2)</f>
        <v>#N/A</v>
      </c>
      <c r="P149">
        <v>141657</v>
      </c>
      <c r="Q149" s="1">
        <v>36641</v>
      </c>
      <c r="R149" s="1">
        <v>36645</v>
      </c>
      <c r="S149" t="s">
        <v>2134</v>
      </c>
      <c r="T149">
        <v>1</v>
      </c>
    </row>
    <row r="150" spans="1:20" x14ac:dyDescent="0.2">
      <c r="A150" s="7">
        <v>330415</v>
      </c>
      <c r="B150" s="3">
        <v>58009</v>
      </c>
      <c r="C150" s="3" t="s">
        <v>45</v>
      </c>
      <c r="D150" s="2" t="s">
        <v>685</v>
      </c>
      <c r="E150" s="3">
        <v>8</v>
      </c>
      <c r="F150" s="17">
        <v>0</v>
      </c>
      <c r="G150" s="17">
        <v>1</v>
      </c>
      <c r="H150" s="17">
        <v>0</v>
      </c>
      <c r="I150" s="7">
        <v>1</v>
      </c>
      <c r="J150" s="7">
        <v>18</v>
      </c>
      <c r="K150" s="4">
        <v>1214</v>
      </c>
      <c r="L150" s="5">
        <v>1214.0587</v>
      </c>
      <c r="M150">
        <v>142776</v>
      </c>
      <c r="N150" s="3">
        <v>1</v>
      </c>
      <c r="O150" s="50" t="e">
        <f>INDEX([1]Dados!$M$2:$N$26779,MATCH($P150,[1]Dados!$N$2:$N$26779,),2)</f>
        <v>#N/A</v>
      </c>
      <c r="P150">
        <v>141657</v>
      </c>
      <c r="Q150" s="1">
        <v>36641</v>
      </c>
      <c r="R150" s="1">
        <v>36645</v>
      </c>
      <c r="S150" t="s">
        <v>2134</v>
      </c>
      <c r="T150">
        <v>1</v>
      </c>
    </row>
    <row r="151" spans="1:20" x14ac:dyDescent="0.2">
      <c r="A151" s="7">
        <v>330415</v>
      </c>
      <c r="B151" s="3">
        <v>58009</v>
      </c>
      <c r="C151" s="3" t="s">
        <v>45</v>
      </c>
      <c r="D151" s="2" t="s">
        <v>685</v>
      </c>
      <c r="E151" s="3">
        <v>8</v>
      </c>
      <c r="F151" s="17">
        <v>0</v>
      </c>
      <c r="G151" s="17">
        <v>1</v>
      </c>
      <c r="H151" s="17">
        <v>0</v>
      </c>
      <c r="I151" s="7">
        <v>3</v>
      </c>
      <c r="J151" s="7">
        <v>18</v>
      </c>
      <c r="K151" s="4">
        <v>1214</v>
      </c>
      <c r="L151" s="5" t="s">
        <v>19</v>
      </c>
      <c r="M151">
        <v>96000</v>
      </c>
      <c r="N151" s="3">
        <v>1</v>
      </c>
      <c r="O151" s="50" t="e">
        <f>INDEX([1]Dados!$M$2:$N$26779,MATCH($P151,[1]Dados!$N$2:$N$26779,),2)</f>
        <v>#N/A</v>
      </c>
      <c r="P151">
        <v>141406</v>
      </c>
      <c r="Q151" s="1">
        <v>36641</v>
      </c>
      <c r="R151" s="1">
        <v>36645</v>
      </c>
      <c r="S151" t="s">
        <v>2134</v>
      </c>
      <c r="T151">
        <v>1</v>
      </c>
    </row>
    <row r="152" spans="1:20" x14ac:dyDescent="0.2">
      <c r="A152" s="7">
        <v>330415</v>
      </c>
      <c r="B152" s="3">
        <v>58009</v>
      </c>
      <c r="C152" s="3" t="s">
        <v>45</v>
      </c>
      <c r="D152" s="2" t="s">
        <v>685</v>
      </c>
      <c r="E152" s="3">
        <v>8</v>
      </c>
      <c r="F152" s="17">
        <v>0</v>
      </c>
      <c r="G152" s="17">
        <v>1</v>
      </c>
      <c r="H152" s="17">
        <v>0</v>
      </c>
      <c r="I152" s="7">
        <v>3</v>
      </c>
      <c r="J152" s="7">
        <v>0</v>
      </c>
      <c r="K152" s="4">
        <v>1214</v>
      </c>
      <c r="L152" s="5" t="s">
        <v>19</v>
      </c>
      <c r="M152">
        <v>96000</v>
      </c>
      <c r="N152" s="3">
        <v>1</v>
      </c>
      <c r="O152" s="50" t="e">
        <f>INDEX([1]Dados!$M$2:$N$26779,MATCH($P152,[1]Dados!$N$2:$N$26779,),2)</f>
        <v>#N/A</v>
      </c>
      <c r="P152">
        <v>141406</v>
      </c>
      <c r="Q152" s="1">
        <v>36641</v>
      </c>
      <c r="R152" s="1">
        <v>36645</v>
      </c>
      <c r="S152" t="s">
        <v>2134</v>
      </c>
      <c r="T152">
        <v>1</v>
      </c>
    </row>
    <row r="153" spans="1:20" x14ac:dyDescent="0.2">
      <c r="A153" s="7">
        <v>330415</v>
      </c>
      <c r="B153" s="3">
        <v>58009</v>
      </c>
      <c r="C153" s="3" t="s">
        <v>45</v>
      </c>
      <c r="D153" s="2" t="s">
        <v>685</v>
      </c>
      <c r="E153" s="3">
        <v>8</v>
      </c>
      <c r="F153" s="17">
        <v>0</v>
      </c>
      <c r="G153" s="17">
        <v>1</v>
      </c>
      <c r="H153" s="17">
        <v>0</v>
      </c>
      <c r="I153" s="7">
        <v>4</v>
      </c>
      <c r="J153" s="7">
        <v>0</v>
      </c>
      <c r="K153" s="4">
        <v>1293</v>
      </c>
      <c r="L153" s="5">
        <v>1293.0589</v>
      </c>
      <c r="M153">
        <v>13081.25</v>
      </c>
      <c r="N153" s="3">
        <v>1</v>
      </c>
      <c r="O153" s="50" t="e">
        <f>INDEX([1]Dados!$M$2:$N$26779,MATCH($P153,[1]Dados!$N$2:$N$26779,),2)</f>
        <v>#N/A</v>
      </c>
      <c r="P153">
        <v>141534</v>
      </c>
      <c r="Q153" s="1">
        <v>36641</v>
      </c>
      <c r="R153" s="1">
        <v>36645</v>
      </c>
      <c r="S153" t="s">
        <v>2134</v>
      </c>
      <c r="T153">
        <v>1</v>
      </c>
    </row>
    <row r="154" spans="1:20" x14ac:dyDescent="0.2">
      <c r="A154" s="7">
        <v>330415</v>
      </c>
      <c r="B154" s="3">
        <v>58009</v>
      </c>
      <c r="C154" s="3" t="s">
        <v>45</v>
      </c>
      <c r="D154" s="2" t="s">
        <v>685</v>
      </c>
      <c r="E154" s="3">
        <v>8</v>
      </c>
      <c r="F154" s="17">
        <v>0</v>
      </c>
      <c r="G154" s="17">
        <v>1</v>
      </c>
      <c r="H154" s="17">
        <v>0</v>
      </c>
      <c r="I154" s="7">
        <v>4</v>
      </c>
      <c r="J154" s="7">
        <v>22</v>
      </c>
      <c r="K154" s="4">
        <v>1293</v>
      </c>
      <c r="L154" s="5">
        <v>1293.0589</v>
      </c>
      <c r="M154">
        <v>13081.25</v>
      </c>
      <c r="N154" s="3">
        <v>1</v>
      </c>
      <c r="O154" s="50" t="e">
        <f>INDEX([1]Dados!$M$2:$N$26779,MATCH($P154,[1]Dados!$N$2:$N$26779,),2)</f>
        <v>#N/A</v>
      </c>
      <c r="P154">
        <v>141534</v>
      </c>
      <c r="Q154" s="1">
        <v>36641</v>
      </c>
      <c r="R154" s="1">
        <v>36645</v>
      </c>
      <c r="S154" t="s">
        <v>2134</v>
      </c>
      <c r="T154">
        <v>1</v>
      </c>
    </row>
    <row r="155" spans="1:20" x14ac:dyDescent="0.2">
      <c r="A155" s="7">
        <v>330415</v>
      </c>
      <c r="B155" s="3">
        <v>58009</v>
      </c>
      <c r="C155" s="3" t="s">
        <v>45</v>
      </c>
      <c r="D155" s="2" t="s">
        <v>685</v>
      </c>
      <c r="E155" s="3">
        <v>8</v>
      </c>
      <c r="F155" s="17">
        <v>0</v>
      </c>
      <c r="G155" s="17">
        <v>1</v>
      </c>
      <c r="H155" s="17">
        <v>0</v>
      </c>
      <c r="I155" s="7">
        <v>4</v>
      </c>
      <c r="J155" s="7">
        <v>29</v>
      </c>
      <c r="K155" s="4">
        <v>1293</v>
      </c>
      <c r="L155" s="5">
        <v>1293.0589</v>
      </c>
      <c r="M155">
        <v>13081.25</v>
      </c>
      <c r="N155" s="3">
        <v>1</v>
      </c>
      <c r="O155" s="50" t="e">
        <f>INDEX([1]Dados!$M$2:$N$26779,MATCH($P155,[1]Dados!$N$2:$N$26779,),2)</f>
        <v>#N/A</v>
      </c>
      <c r="P155">
        <v>141534</v>
      </c>
      <c r="Q155" s="1">
        <v>36641</v>
      </c>
      <c r="R155" s="1">
        <v>36645</v>
      </c>
      <c r="S155" t="s">
        <v>2134</v>
      </c>
      <c r="T155">
        <v>1</v>
      </c>
    </row>
    <row r="156" spans="1:20" x14ac:dyDescent="0.2">
      <c r="A156" s="7">
        <v>430200</v>
      </c>
      <c r="B156" s="3">
        <v>85391</v>
      </c>
      <c r="C156" s="3" t="s">
        <v>40</v>
      </c>
      <c r="D156" s="2" t="s">
        <v>284</v>
      </c>
      <c r="E156" s="3">
        <v>8</v>
      </c>
      <c r="F156" s="17">
        <v>0</v>
      </c>
      <c r="G156" s="17">
        <v>1</v>
      </c>
      <c r="H156" s="17">
        <v>0</v>
      </c>
      <c r="I156" s="7">
        <v>3</v>
      </c>
      <c r="J156" s="7">
        <v>28</v>
      </c>
      <c r="K156" s="4">
        <v>8</v>
      </c>
      <c r="L156" s="5">
        <v>8.0357000000000003</v>
      </c>
      <c r="M156">
        <v>26985</v>
      </c>
      <c r="N156" s="3">
        <v>1</v>
      </c>
      <c r="O156" s="50" t="e">
        <f>INDEX([1]Dados!$M$2:$N$26779,MATCH($P156,[1]Dados!$N$2:$N$26779,),2)</f>
        <v>#N/A</v>
      </c>
      <c r="P156">
        <v>142578</v>
      </c>
      <c r="Q156" s="1">
        <v>36641</v>
      </c>
      <c r="R156" s="1">
        <v>36645</v>
      </c>
      <c r="S156" t="s">
        <v>1109</v>
      </c>
      <c r="T156">
        <v>1</v>
      </c>
    </row>
    <row r="157" spans="1:20" x14ac:dyDescent="0.2">
      <c r="A157" s="7">
        <v>430200</v>
      </c>
      <c r="B157" s="3">
        <v>85391</v>
      </c>
      <c r="C157" s="3" t="s">
        <v>40</v>
      </c>
      <c r="D157" s="2" t="s">
        <v>284</v>
      </c>
      <c r="E157" s="3">
        <v>8</v>
      </c>
      <c r="F157" s="17">
        <v>0</v>
      </c>
      <c r="G157" s="17">
        <v>1</v>
      </c>
      <c r="H157" s="17">
        <v>0</v>
      </c>
      <c r="I157" s="7">
        <v>3</v>
      </c>
      <c r="J157" s="7">
        <v>2</v>
      </c>
      <c r="K157" s="4">
        <v>8</v>
      </c>
      <c r="L157" s="5">
        <v>8.0357000000000003</v>
      </c>
      <c r="M157">
        <v>26985</v>
      </c>
      <c r="N157" s="3">
        <v>1</v>
      </c>
      <c r="O157" s="50" t="e">
        <f>INDEX([1]Dados!$M$2:$N$26779,MATCH($P157,[1]Dados!$N$2:$N$26779,),2)</f>
        <v>#N/A</v>
      </c>
      <c r="P157">
        <v>142578</v>
      </c>
      <c r="Q157" s="1">
        <v>36641</v>
      </c>
      <c r="R157" s="1">
        <v>36645</v>
      </c>
      <c r="S157" t="s">
        <v>1109</v>
      </c>
      <c r="T157">
        <v>1</v>
      </c>
    </row>
    <row r="158" spans="1:20" x14ac:dyDescent="0.2">
      <c r="A158" s="7">
        <v>430200</v>
      </c>
      <c r="B158" s="3">
        <v>85391</v>
      </c>
      <c r="C158" s="3" t="s">
        <v>40</v>
      </c>
      <c r="D158" s="2" t="s">
        <v>284</v>
      </c>
      <c r="E158" s="3">
        <v>8</v>
      </c>
      <c r="F158" s="17">
        <v>0</v>
      </c>
      <c r="G158" s="17">
        <v>1</v>
      </c>
      <c r="H158" s="17">
        <v>0</v>
      </c>
      <c r="I158" s="7">
        <v>3</v>
      </c>
      <c r="J158" s="7">
        <v>0</v>
      </c>
      <c r="K158" s="4">
        <v>8</v>
      </c>
      <c r="L158" s="5">
        <v>8.0357000000000003</v>
      </c>
      <c r="M158">
        <v>26985</v>
      </c>
      <c r="N158" s="3">
        <v>1</v>
      </c>
      <c r="O158" s="50" t="e">
        <f>INDEX([1]Dados!$M$2:$N$26779,MATCH($P158,[1]Dados!$N$2:$N$26779,),2)</f>
        <v>#N/A</v>
      </c>
      <c r="P158">
        <v>142578</v>
      </c>
      <c r="Q158" s="1">
        <v>36641</v>
      </c>
      <c r="R158" s="1">
        <v>36645</v>
      </c>
      <c r="S158" t="s">
        <v>1109</v>
      </c>
      <c r="T158">
        <v>1</v>
      </c>
    </row>
    <row r="159" spans="1:20" x14ac:dyDescent="0.2">
      <c r="A159" s="7">
        <v>430200</v>
      </c>
      <c r="B159" s="3">
        <v>85391</v>
      </c>
      <c r="C159" s="3" t="s">
        <v>40</v>
      </c>
      <c r="D159" s="2" t="s">
        <v>284</v>
      </c>
      <c r="E159" s="3">
        <v>8</v>
      </c>
      <c r="F159" s="17">
        <v>0</v>
      </c>
      <c r="G159" s="17">
        <v>1</v>
      </c>
      <c r="H159" s="17">
        <v>0</v>
      </c>
      <c r="I159" s="7">
        <v>1</v>
      </c>
      <c r="J159" s="7">
        <v>15</v>
      </c>
      <c r="K159" s="4">
        <v>1214</v>
      </c>
      <c r="L159" s="5">
        <v>1214.0587</v>
      </c>
      <c r="M159">
        <v>44580</v>
      </c>
      <c r="N159" s="3">
        <v>1</v>
      </c>
      <c r="O159" s="50" t="e">
        <f>INDEX([1]Dados!$M$2:$N$26779,MATCH($P159,[1]Dados!$N$2:$N$26779,),2)</f>
        <v>#N/A</v>
      </c>
      <c r="P159">
        <v>141664</v>
      </c>
      <c r="Q159" s="1">
        <v>36641</v>
      </c>
      <c r="R159" s="1">
        <v>36645</v>
      </c>
      <c r="S159" t="s">
        <v>957</v>
      </c>
      <c r="T159">
        <v>1</v>
      </c>
    </row>
    <row r="160" spans="1:20" x14ac:dyDescent="0.2">
      <c r="A160" s="7">
        <v>430200</v>
      </c>
      <c r="B160" s="3">
        <v>85391</v>
      </c>
      <c r="C160" s="3" t="s">
        <v>40</v>
      </c>
      <c r="D160" s="2" t="s">
        <v>284</v>
      </c>
      <c r="E160" s="3">
        <v>8</v>
      </c>
      <c r="F160" s="17">
        <v>0</v>
      </c>
      <c r="G160" s="17">
        <v>1</v>
      </c>
      <c r="H160" s="17">
        <v>0</v>
      </c>
      <c r="I160" s="7">
        <v>4</v>
      </c>
      <c r="J160" s="7">
        <v>25</v>
      </c>
      <c r="K160" s="4">
        <v>1220</v>
      </c>
      <c r="L160" s="5">
        <v>1220.0906</v>
      </c>
      <c r="M160">
        <v>96104.11</v>
      </c>
      <c r="N160" s="3">
        <v>1</v>
      </c>
      <c r="O160" s="50" t="e">
        <f>INDEX([1]Dados!$M$2:$N$26779,MATCH($P160,[1]Dados!$N$2:$N$26779,),2)</f>
        <v>#N/A</v>
      </c>
      <c r="P160">
        <v>142665</v>
      </c>
      <c r="Q160" s="1">
        <v>36641</v>
      </c>
      <c r="R160" s="1">
        <v>36645</v>
      </c>
      <c r="S160" t="s">
        <v>958</v>
      </c>
      <c r="T160">
        <v>1</v>
      </c>
    </row>
    <row r="161" spans="1:20" x14ac:dyDescent="0.2">
      <c r="A161" s="7">
        <v>430200</v>
      </c>
      <c r="B161" s="3">
        <v>85391</v>
      </c>
      <c r="C161" s="3" t="s">
        <v>40</v>
      </c>
      <c r="D161" s="2" t="s">
        <v>284</v>
      </c>
      <c r="E161" s="3">
        <v>8</v>
      </c>
      <c r="F161" s="17">
        <v>0</v>
      </c>
      <c r="G161" s="17">
        <v>1</v>
      </c>
      <c r="H161" s="17">
        <v>0</v>
      </c>
      <c r="I161" s="7">
        <v>4</v>
      </c>
      <c r="J161" s="7">
        <v>12</v>
      </c>
      <c r="K161" s="4">
        <v>1220</v>
      </c>
      <c r="L161" s="5">
        <v>1220.0906</v>
      </c>
      <c r="M161">
        <v>96104.11</v>
      </c>
      <c r="N161" s="3">
        <v>1</v>
      </c>
      <c r="O161" s="50" t="e">
        <f>INDEX([1]Dados!$M$2:$N$26779,MATCH($P161,[1]Dados!$N$2:$N$26779,),2)</f>
        <v>#N/A</v>
      </c>
      <c r="P161">
        <v>142665</v>
      </c>
      <c r="Q161" s="1">
        <v>36641</v>
      </c>
      <c r="R161" s="1">
        <v>36645</v>
      </c>
      <c r="S161" t="s">
        <v>958</v>
      </c>
      <c r="T161">
        <v>1</v>
      </c>
    </row>
    <row r="162" spans="1:20" x14ac:dyDescent="0.2">
      <c r="A162" s="7">
        <v>430200</v>
      </c>
      <c r="B162" s="3">
        <v>85391</v>
      </c>
      <c r="C162" s="3" t="s">
        <v>40</v>
      </c>
      <c r="D162" s="2" t="s">
        <v>284</v>
      </c>
      <c r="E162" s="3">
        <v>8</v>
      </c>
      <c r="F162" s="17">
        <v>0</v>
      </c>
      <c r="G162" s="17">
        <v>1</v>
      </c>
      <c r="H162" s="17">
        <v>0</v>
      </c>
      <c r="I162" s="7">
        <v>2</v>
      </c>
      <c r="J162" s="7">
        <v>29</v>
      </c>
      <c r="K162" s="4">
        <v>1293</v>
      </c>
      <c r="L162" s="5">
        <v>1293.0592999999999</v>
      </c>
      <c r="M162">
        <v>11051</v>
      </c>
      <c r="N162" s="3">
        <v>1</v>
      </c>
      <c r="O162" s="50" t="e">
        <f>INDEX([1]Dados!$M$2:$N$26779,MATCH($P162,[1]Dados!$N$2:$N$26779,),2)</f>
        <v>#N/A</v>
      </c>
      <c r="P162">
        <v>141540</v>
      </c>
      <c r="Q162" s="1">
        <v>36641</v>
      </c>
      <c r="R162" s="1">
        <v>36645</v>
      </c>
      <c r="S162" t="s">
        <v>1193</v>
      </c>
      <c r="T162">
        <v>1</v>
      </c>
    </row>
    <row r="163" spans="1:20" x14ac:dyDescent="0.2">
      <c r="A163" s="7">
        <v>430200</v>
      </c>
      <c r="B163" s="3">
        <v>85391</v>
      </c>
      <c r="C163" s="3" t="s">
        <v>40</v>
      </c>
      <c r="D163" s="2" t="s">
        <v>284</v>
      </c>
      <c r="E163" s="3">
        <v>8</v>
      </c>
      <c r="F163" s="17">
        <v>0</v>
      </c>
      <c r="G163" s="17">
        <v>1</v>
      </c>
      <c r="H163" s="17">
        <v>0</v>
      </c>
      <c r="I163" s="7">
        <v>2</v>
      </c>
      <c r="J163" s="7">
        <v>9</v>
      </c>
      <c r="K163" s="4">
        <v>1293</v>
      </c>
      <c r="L163" s="5">
        <v>1293.0592999999999</v>
      </c>
      <c r="M163">
        <v>11051</v>
      </c>
      <c r="N163" s="3">
        <v>1</v>
      </c>
      <c r="O163" s="50" t="e">
        <f>INDEX([1]Dados!$M$2:$N$26779,MATCH($P163,[1]Dados!$N$2:$N$26779,),2)</f>
        <v>#N/A</v>
      </c>
      <c r="P163">
        <v>141540</v>
      </c>
      <c r="Q163" s="1">
        <v>36641</v>
      </c>
      <c r="R163" s="1">
        <v>36645</v>
      </c>
      <c r="S163" t="s">
        <v>1193</v>
      </c>
      <c r="T163">
        <v>1</v>
      </c>
    </row>
    <row r="164" spans="1:20" x14ac:dyDescent="0.2">
      <c r="A164" s="7">
        <v>430200</v>
      </c>
      <c r="B164" s="3">
        <v>85391</v>
      </c>
      <c r="C164" s="3" t="s">
        <v>40</v>
      </c>
      <c r="D164" s="2" t="s">
        <v>284</v>
      </c>
      <c r="E164" s="3">
        <v>8</v>
      </c>
      <c r="F164" s="17">
        <v>0</v>
      </c>
      <c r="G164" s="17">
        <v>1</v>
      </c>
      <c r="H164" s="17">
        <v>0</v>
      </c>
      <c r="I164" s="7">
        <v>2</v>
      </c>
      <c r="J164" s="7">
        <v>21</v>
      </c>
      <c r="K164" s="4">
        <v>1293</v>
      </c>
      <c r="L164" s="5">
        <v>1293.0592999999999</v>
      </c>
      <c r="M164">
        <v>11051</v>
      </c>
      <c r="N164" s="3">
        <v>1</v>
      </c>
      <c r="O164" s="50" t="e">
        <f>INDEX([1]Dados!$M$2:$N$26779,MATCH($P164,[1]Dados!$N$2:$N$26779,),2)</f>
        <v>#N/A</v>
      </c>
      <c r="P164">
        <v>141540</v>
      </c>
      <c r="Q164" s="1">
        <v>36641</v>
      </c>
      <c r="R164" s="1">
        <v>36645</v>
      </c>
      <c r="S164" t="s">
        <v>1193</v>
      </c>
      <c r="T164">
        <v>1</v>
      </c>
    </row>
    <row r="165" spans="1:20" x14ac:dyDescent="0.2">
      <c r="A165" s="7">
        <v>431590</v>
      </c>
      <c r="B165" s="3">
        <v>88218</v>
      </c>
      <c r="C165" s="3" t="s">
        <v>40</v>
      </c>
      <c r="D165" s="2" t="s">
        <v>711</v>
      </c>
      <c r="E165" s="3">
        <v>8</v>
      </c>
      <c r="F165" s="17">
        <v>0</v>
      </c>
      <c r="G165" s="17">
        <v>1</v>
      </c>
      <c r="H165" s="17">
        <v>0</v>
      </c>
      <c r="I165" s="7">
        <v>5</v>
      </c>
      <c r="J165" s="7">
        <v>20</v>
      </c>
      <c r="K165" s="4">
        <v>1</v>
      </c>
      <c r="L165" s="5">
        <v>1.0589</v>
      </c>
      <c r="M165">
        <v>41760</v>
      </c>
      <c r="N165" s="3">
        <v>1</v>
      </c>
      <c r="O165" s="50" t="e">
        <f>INDEX([1]Dados!$M$2:$N$26779,MATCH($P165,[1]Dados!$N$2:$N$26779,),2)</f>
        <v>#N/A</v>
      </c>
      <c r="P165">
        <v>142762</v>
      </c>
      <c r="Q165" s="1">
        <v>36641</v>
      </c>
      <c r="R165" s="1">
        <v>36645</v>
      </c>
      <c r="S165" t="s">
        <v>2050</v>
      </c>
      <c r="T165">
        <v>1</v>
      </c>
    </row>
    <row r="166" spans="1:20" x14ac:dyDescent="0.2">
      <c r="A166" s="7">
        <v>431590</v>
      </c>
      <c r="B166" s="3">
        <v>88218</v>
      </c>
      <c r="C166" s="3" t="s">
        <v>40</v>
      </c>
      <c r="D166" s="2" t="s">
        <v>711</v>
      </c>
      <c r="E166" s="3">
        <v>8</v>
      </c>
      <c r="F166" s="17">
        <v>0</v>
      </c>
      <c r="G166" s="17">
        <v>1</v>
      </c>
      <c r="H166" s="17">
        <v>0</v>
      </c>
      <c r="I166" s="7">
        <v>1</v>
      </c>
      <c r="J166" s="7">
        <v>0</v>
      </c>
      <c r="K166" s="4">
        <v>4</v>
      </c>
      <c r="L166" s="5">
        <v>4.3863000000000003</v>
      </c>
      <c r="M166">
        <v>19200</v>
      </c>
      <c r="N166" s="3">
        <v>1</v>
      </c>
      <c r="O166" s="50" t="e">
        <f>INDEX([1]Dados!$M$2:$N$26779,MATCH($P166,[1]Dados!$N$2:$N$26779,),2)</f>
        <v>#N/A</v>
      </c>
      <c r="P166">
        <v>141412</v>
      </c>
      <c r="Q166" s="1">
        <v>36641</v>
      </c>
      <c r="R166" s="1">
        <v>36645</v>
      </c>
      <c r="S166" t="s">
        <v>2044</v>
      </c>
      <c r="T166">
        <v>1</v>
      </c>
    </row>
    <row r="167" spans="1:20" x14ac:dyDescent="0.2">
      <c r="A167" s="7">
        <v>431590</v>
      </c>
      <c r="B167" s="3">
        <v>88218</v>
      </c>
      <c r="C167" s="3" t="s">
        <v>40</v>
      </c>
      <c r="D167" s="2" t="s">
        <v>711</v>
      </c>
      <c r="E167" s="3">
        <v>8</v>
      </c>
      <c r="F167" s="17">
        <v>0</v>
      </c>
      <c r="G167" s="17">
        <v>1</v>
      </c>
      <c r="H167" s="17">
        <v>0</v>
      </c>
      <c r="I167" s="7">
        <v>1</v>
      </c>
      <c r="J167" s="7">
        <v>0</v>
      </c>
      <c r="K167" s="4">
        <v>4</v>
      </c>
      <c r="L167" s="5">
        <v>4.3863000000000003</v>
      </c>
      <c r="M167">
        <v>45176.4</v>
      </c>
      <c r="N167" s="3">
        <v>1</v>
      </c>
      <c r="O167" s="50" t="e">
        <f>INDEX([1]Dados!$M$2:$N$26779,MATCH($P167,[1]Dados!$N$2:$N$26779,),2)</f>
        <v>#N/A</v>
      </c>
      <c r="P167">
        <v>141413</v>
      </c>
      <c r="Q167" s="1">
        <v>36641</v>
      </c>
      <c r="R167" s="1">
        <v>36645</v>
      </c>
      <c r="S167" t="s">
        <v>2045</v>
      </c>
      <c r="T167">
        <v>1</v>
      </c>
    </row>
    <row r="168" spans="1:20" x14ac:dyDescent="0.2">
      <c r="A168" s="7">
        <v>431590</v>
      </c>
      <c r="B168" s="3">
        <v>88218</v>
      </c>
      <c r="C168" s="3" t="s">
        <v>40</v>
      </c>
      <c r="D168" s="2" t="s">
        <v>711</v>
      </c>
      <c r="E168" s="3">
        <v>8</v>
      </c>
      <c r="F168" s="17">
        <v>0</v>
      </c>
      <c r="G168" s="17">
        <v>1</v>
      </c>
      <c r="H168" s="17">
        <v>0</v>
      </c>
      <c r="I168" s="7">
        <v>3</v>
      </c>
      <c r="J168" s="7">
        <v>13</v>
      </c>
      <c r="K168" s="4">
        <v>8</v>
      </c>
      <c r="L168" s="5">
        <v>8.0357000000000003</v>
      </c>
      <c r="M168">
        <v>4530</v>
      </c>
      <c r="N168" s="3">
        <v>1</v>
      </c>
      <c r="O168" s="50" t="e">
        <f>INDEX([1]Dados!$M$2:$N$26779,MATCH($P168,[1]Dados!$N$2:$N$26779,),2)</f>
        <v>#N/A</v>
      </c>
      <c r="P168">
        <v>142579</v>
      </c>
      <c r="Q168" s="1">
        <v>36641</v>
      </c>
      <c r="R168" s="1">
        <v>36645</v>
      </c>
      <c r="S168" t="s">
        <v>2048</v>
      </c>
      <c r="T168">
        <v>1</v>
      </c>
    </row>
    <row r="169" spans="1:20" x14ac:dyDescent="0.2">
      <c r="A169" s="7">
        <v>431590</v>
      </c>
      <c r="B169" s="3">
        <v>88218</v>
      </c>
      <c r="C169" s="3" t="s">
        <v>40</v>
      </c>
      <c r="D169" s="2" t="s">
        <v>711</v>
      </c>
      <c r="E169" s="3">
        <v>8</v>
      </c>
      <c r="F169" s="17">
        <v>0</v>
      </c>
      <c r="G169" s="17">
        <v>1</v>
      </c>
      <c r="H169" s="17">
        <v>0</v>
      </c>
      <c r="I169" s="7">
        <v>4</v>
      </c>
      <c r="J169" s="7">
        <v>25</v>
      </c>
      <c r="K169" s="4">
        <v>1214</v>
      </c>
      <c r="L169" s="5">
        <v>1214.0587</v>
      </c>
      <c r="M169">
        <v>72300</v>
      </c>
      <c r="N169" s="3">
        <v>1</v>
      </c>
      <c r="O169" s="50" t="e">
        <f>INDEX([1]Dados!$M$2:$N$26779,MATCH($P169,[1]Dados!$N$2:$N$26779,),2)</f>
        <v>#N/A</v>
      </c>
      <c r="P169">
        <v>141665</v>
      </c>
      <c r="Q169" s="1">
        <v>36641</v>
      </c>
      <c r="R169" s="1">
        <v>36645</v>
      </c>
      <c r="S169" t="s">
        <v>2047</v>
      </c>
      <c r="T169">
        <v>1</v>
      </c>
    </row>
    <row r="170" spans="1:20" x14ac:dyDescent="0.2">
      <c r="A170" s="7">
        <v>431590</v>
      </c>
      <c r="B170" s="3">
        <v>88218</v>
      </c>
      <c r="C170" s="3" t="s">
        <v>40</v>
      </c>
      <c r="D170" s="2" t="s">
        <v>711</v>
      </c>
      <c r="E170" s="3">
        <v>8</v>
      </c>
      <c r="F170" s="17">
        <v>0</v>
      </c>
      <c r="G170" s="17">
        <v>1</v>
      </c>
      <c r="H170" s="17">
        <v>0</v>
      </c>
      <c r="I170" s="7">
        <v>7</v>
      </c>
      <c r="J170" s="7">
        <v>25</v>
      </c>
      <c r="K170" s="4">
        <v>1214</v>
      </c>
      <c r="L170" s="5">
        <v>1214.8585</v>
      </c>
      <c r="M170">
        <v>21638.76</v>
      </c>
      <c r="N170" s="3">
        <v>1</v>
      </c>
      <c r="O170" s="50" t="e">
        <f>INDEX([1]Dados!$M$2:$N$26779,MATCH($P170,[1]Dados!$N$2:$N$26779,),2)</f>
        <v>#N/A</v>
      </c>
      <c r="P170">
        <v>142672</v>
      </c>
      <c r="Q170" s="1">
        <v>36641</v>
      </c>
      <c r="R170" s="1">
        <v>36645</v>
      </c>
      <c r="S170" t="s">
        <v>2049</v>
      </c>
      <c r="T170">
        <v>1</v>
      </c>
    </row>
    <row r="171" spans="1:20" x14ac:dyDescent="0.2">
      <c r="A171" s="7">
        <v>431590</v>
      </c>
      <c r="B171" s="3">
        <v>88218</v>
      </c>
      <c r="C171" s="3" t="s">
        <v>40</v>
      </c>
      <c r="D171" s="2" t="s">
        <v>711</v>
      </c>
      <c r="E171" s="3">
        <v>8</v>
      </c>
      <c r="F171" s="17">
        <v>0</v>
      </c>
      <c r="G171" s="17">
        <v>1</v>
      </c>
      <c r="H171" s="17">
        <v>0</v>
      </c>
      <c r="I171" s="7">
        <v>7</v>
      </c>
      <c r="J171" s="7">
        <v>23</v>
      </c>
      <c r="K171" s="4">
        <v>1214</v>
      </c>
      <c r="L171" s="5">
        <v>1214.8585</v>
      </c>
      <c r="M171">
        <v>21638.76</v>
      </c>
      <c r="N171" s="3">
        <v>1</v>
      </c>
      <c r="O171" s="50" t="e">
        <f>INDEX([1]Dados!$M$2:$N$26779,MATCH($P171,[1]Dados!$N$2:$N$26779,),2)</f>
        <v>#N/A</v>
      </c>
      <c r="P171">
        <v>142672</v>
      </c>
      <c r="Q171" s="1">
        <v>36641</v>
      </c>
      <c r="R171" s="1">
        <v>36645</v>
      </c>
      <c r="S171" t="s">
        <v>2049</v>
      </c>
      <c r="T171">
        <v>1</v>
      </c>
    </row>
    <row r="172" spans="1:20" x14ac:dyDescent="0.2">
      <c r="A172" s="7">
        <v>431590</v>
      </c>
      <c r="B172" s="3">
        <v>88218</v>
      </c>
      <c r="C172" s="3" t="s">
        <v>40</v>
      </c>
      <c r="D172" s="2" t="s">
        <v>711</v>
      </c>
      <c r="E172" s="3">
        <v>8</v>
      </c>
      <c r="F172" s="17">
        <v>0</v>
      </c>
      <c r="G172" s="17">
        <v>1</v>
      </c>
      <c r="H172" s="17">
        <v>0</v>
      </c>
      <c r="I172" s="7">
        <v>6</v>
      </c>
      <c r="J172" s="7">
        <v>25</v>
      </c>
      <c r="K172" s="4">
        <v>1293</v>
      </c>
      <c r="L172" s="5">
        <v>1293.0592999999999</v>
      </c>
      <c r="M172">
        <v>5662</v>
      </c>
      <c r="N172" s="3">
        <v>1</v>
      </c>
      <c r="O172" s="50" t="e">
        <f>INDEX([1]Dados!$M$2:$N$26779,MATCH($P172,[1]Dados!$N$2:$N$26779,),2)</f>
        <v>#N/A</v>
      </c>
      <c r="P172">
        <v>141541</v>
      </c>
      <c r="Q172" s="1">
        <v>36641</v>
      </c>
      <c r="R172" s="1">
        <v>36645</v>
      </c>
      <c r="S172" t="s">
        <v>2046</v>
      </c>
      <c r="T172">
        <v>1</v>
      </c>
    </row>
    <row r="173" spans="1:20" x14ac:dyDescent="0.2">
      <c r="A173" s="7">
        <v>421590</v>
      </c>
      <c r="B173" s="3">
        <v>83135</v>
      </c>
      <c r="C173" s="3" t="s">
        <v>29</v>
      </c>
      <c r="D173" s="2" t="s">
        <v>753</v>
      </c>
      <c r="E173" s="3">
        <v>8</v>
      </c>
      <c r="F173" s="17">
        <v>0</v>
      </c>
      <c r="G173" s="17">
        <v>1</v>
      </c>
      <c r="H173" s="17">
        <v>0</v>
      </c>
      <c r="I173" s="7">
        <v>3</v>
      </c>
      <c r="J173" s="7">
        <v>0</v>
      </c>
      <c r="K173" s="4">
        <v>1</v>
      </c>
      <c r="L173" s="5">
        <v>1.0589</v>
      </c>
      <c r="M173">
        <v>21240</v>
      </c>
      <c r="N173" s="3">
        <v>1</v>
      </c>
      <c r="O173" s="50" t="e">
        <f>INDEX([1]Dados!$M$2:$N$26779,MATCH($P173,[1]Dados!$N$2:$N$26779,),2)</f>
        <v>#N/A</v>
      </c>
      <c r="P173">
        <v>142763</v>
      </c>
      <c r="Q173" s="1">
        <v>36627</v>
      </c>
      <c r="R173" s="1">
        <v>36631</v>
      </c>
      <c r="S173" t="s">
        <v>2081</v>
      </c>
      <c r="T173">
        <v>1</v>
      </c>
    </row>
    <row r="174" spans="1:20" x14ac:dyDescent="0.2">
      <c r="A174" s="7">
        <v>421590</v>
      </c>
      <c r="B174" s="3">
        <v>83135</v>
      </c>
      <c r="C174" s="3" t="s">
        <v>29</v>
      </c>
      <c r="D174" s="2" t="s">
        <v>753</v>
      </c>
      <c r="E174" s="3">
        <v>8</v>
      </c>
      <c r="F174" s="17">
        <v>0</v>
      </c>
      <c r="G174" s="17">
        <v>1</v>
      </c>
      <c r="H174" s="17">
        <v>0</v>
      </c>
      <c r="I174" s="7">
        <v>4</v>
      </c>
      <c r="J174" s="7">
        <v>9</v>
      </c>
      <c r="K174" s="4">
        <v>2</v>
      </c>
      <c r="L174" s="5">
        <v>2.0596999999999999</v>
      </c>
      <c r="M174">
        <v>13981.6</v>
      </c>
      <c r="N174" s="3">
        <v>1</v>
      </c>
      <c r="O174" s="50" t="e">
        <f>INDEX([1]Dados!$M$2:$N$26779,MATCH($P174,[1]Dados!$N$2:$N$26779,),2)</f>
        <v>#N/A</v>
      </c>
      <c r="P174">
        <v>141452</v>
      </c>
      <c r="Q174" s="1">
        <v>36627</v>
      </c>
      <c r="R174" s="1">
        <v>36631</v>
      </c>
      <c r="S174" t="s">
        <v>2078</v>
      </c>
      <c r="T174">
        <v>1</v>
      </c>
    </row>
    <row r="175" spans="1:20" x14ac:dyDescent="0.2">
      <c r="A175" s="7">
        <v>421590</v>
      </c>
      <c r="B175" s="3">
        <v>83135</v>
      </c>
      <c r="C175" s="3" t="s">
        <v>29</v>
      </c>
      <c r="D175" s="2" t="s">
        <v>753</v>
      </c>
      <c r="E175" s="3">
        <v>8</v>
      </c>
      <c r="F175" s="17">
        <v>0</v>
      </c>
      <c r="G175" s="17">
        <v>1</v>
      </c>
      <c r="H175" s="17">
        <v>0</v>
      </c>
      <c r="I175" s="7">
        <v>5</v>
      </c>
      <c r="J175" s="7">
        <v>0</v>
      </c>
      <c r="K175" s="4">
        <v>8</v>
      </c>
      <c r="L175" s="5">
        <v>8.0357000000000003</v>
      </c>
      <c r="M175">
        <v>1725</v>
      </c>
      <c r="N175" s="3">
        <v>1</v>
      </c>
      <c r="O175" s="50" t="e">
        <f>INDEX([1]Dados!$M$2:$N$26779,MATCH($P175,[1]Dados!$N$2:$N$26779,),2)</f>
        <v>#N/A</v>
      </c>
      <c r="P175">
        <v>142580</v>
      </c>
      <c r="Q175" s="1">
        <v>36627</v>
      </c>
      <c r="R175" s="1">
        <v>36631</v>
      </c>
      <c r="S175" t="s">
        <v>2079</v>
      </c>
      <c r="T175">
        <v>1</v>
      </c>
    </row>
    <row r="176" spans="1:20" x14ac:dyDescent="0.2">
      <c r="A176" s="7">
        <v>421590</v>
      </c>
      <c r="B176" s="3">
        <v>83135</v>
      </c>
      <c r="C176" s="3" t="s">
        <v>29</v>
      </c>
      <c r="D176" s="2" t="s">
        <v>753</v>
      </c>
      <c r="E176" s="3">
        <v>8</v>
      </c>
      <c r="F176" s="17">
        <v>0</v>
      </c>
      <c r="G176" s="17">
        <v>1</v>
      </c>
      <c r="H176" s="17">
        <v>0</v>
      </c>
      <c r="I176" s="7">
        <v>1</v>
      </c>
      <c r="J176" s="7">
        <v>0</v>
      </c>
      <c r="K176" s="4">
        <v>1093</v>
      </c>
      <c r="L176" s="5">
        <v>1093</v>
      </c>
      <c r="M176">
        <v>30392</v>
      </c>
      <c r="N176" s="3">
        <v>1</v>
      </c>
      <c r="O176" s="50" t="e">
        <f>INDEX([1]Dados!$M$2:$N$26779,MATCH($P176,[1]Dados!$N$2:$N$26779,),2)</f>
        <v>#N/A</v>
      </c>
      <c r="P176">
        <v>141666</v>
      </c>
      <c r="Q176" s="1">
        <v>36627</v>
      </c>
      <c r="R176" s="1">
        <v>36631</v>
      </c>
      <c r="S176" t="s">
        <v>2134</v>
      </c>
      <c r="T176">
        <v>1</v>
      </c>
    </row>
    <row r="177" spans="1:20" x14ac:dyDescent="0.2">
      <c r="A177" s="7">
        <v>421590</v>
      </c>
      <c r="B177" s="3">
        <v>83135</v>
      </c>
      <c r="C177" s="3" t="s">
        <v>29</v>
      </c>
      <c r="D177" s="2" t="s">
        <v>753</v>
      </c>
      <c r="E177" s="3">
        <v>8</v>
      </c>
      <c r="F177" s="17">
        <v>0</v>
      </c>
      <c r="G177" s="17">
        <v>1</v>
      </c>
      <c r="H177" s="17">
        <v>0</v>
      </c>
      <c r="I177" s="7">
        <v>6</v>
      </c>
      <c r="J177" s="7">
        <v>25</v>
      </c>
      <c r="K177" s="4">
        <v>1220</v>
      </c>
      <c r="L177" s="5">
        <v>1220.0906</v>
      </c>
      <c r="M177" s="7" t="s">
        <v>2134</v>
      </c>
      <c r="N177" s="3">
        <v>1</v>
      </c>
      <c r="O177" s="50" t="e">
        <f>INDEX([1]Dados!$M$2:$N$26779,MATCH($P177,[1]Dados!$N$2:$N$26779,),2)</f>
        <v>#N/A</v>
      </c>
      <c r="P177">
        <v>142686</v>
      </c>
      <c r="Q177" s="1">
        <v>36627</v>
      </c>
      <c r="R177" s="1">
        <v>36631</v>
      </c>
      <c r="S177" t="s">
        <v>2080</v>
      </c>
      <c r="T177">
        <v>1</v>
      </c>
    </row>
    <row r="178" spans="1:20" x14ac:dyDescent="0.2">
      <c r="A178" s="7">
        <v>421590</v>
      </c>
      <c r="B178" s="3">
        <v>83135</v>
      </c>
      <c r="C178" s="3" t="s">
        <v>29</v>
      </c>
      <c r="D178" s="2" t="s">
        <v>753</v>
      </c>
      <c r="E178" s="3">
        <v>8</v>
      </c>
      <c r="F178" s="17">
        <v>0</v>
      </c>
      <c r="G178" s="17">
        <v>1</v>
      </c>
      <c r="H178" s="17">
        <v>0</v>
      </c>
      <c r="I178" s="7">
        <v>2</v>
      </c>
      <c r="J178" s="7">
        <v>0</v>
      </c>
      <c r="K178" s="4">
        <v>1293</v>
      </c>
      <c r="L178" s="5">
        <v>1293.0592999999999</v>
      </c>
      <c r="M178">
        <v>3170</v>
      </c>
      <c r="N178" s="3">
        <v>1</v>
      </c>
      <c r="O178" s="50" t="e">
        <f>INDEX([1]Dados!$M$2:$N$26779,MATCH($P178,[1]Dados!$N$2:$N$26779,),2)</f>
        <v>#N/A</v>
      </c>
      <c r="P178">
        <v>141542</v>
      </c>
      <c r="Q178" s="1">
        <v>36627</v>
      </c>
      <c r="R178" s="1">
        <v>36631</v>
      </c>
      <c r="S178" t="s">
        <v>1828</v>
      </c>
      <c r="T178">
        <v>1</v>
      </c>
    </row>
    <row r="179" spans="1:20" x14ac:dyDescent="0.2">
      <c r="A179" s="7">
        <v>280600</v>
      </c>
      <c r="B179" s="3">
        <v>32190</v>
      </c>
      <c r="C179" s="3" t="s">
        <v>46</v>
      </c>
      <c r="D179" s="2" t="s">
        <v>697</v>
      </c>
      <c r="E179" s="3">
        <v>8</v>
      </c>
      <c r="F179" s="17">
        <v>0</v>
      </c>
      <c r="G179" s="17">
        <v>1</v>
      </c>
      <c r="H179" s="17">
        <v>0</v>
      </c>
      <c r="I179" s="7">
        <v>5.0999999999999996</v>
      </c>
      <c r="J179" s="7">
        <v>28</v>
      </c>
      <c r="K179" s="4">
        <v>1</v>
      </c>
      <c r="L179" s="5">
        <v>1.0589</v>
      </c>
      <c r="M179">
        <v>64800</v>
      </c>
      <c r="N179" s="3">
        <v>1</v>
      </c>
      <c r="O179" s="50" t="e">
        <f>INDEX([1]Dados!$M$2:$N$26779,MATCH($P179,[1]Dados!$N$2:$N$26779,),2)</f>
        <v>#N/A</v>
      </c>
      <c r="P179">
        <v>142765</v>
      </c>
      <c r="Q179" s="1">
        <v>36627</v>
      </c>
      <c r="R179" s="1">
        <v>36631</v>
      </c>
      <c r="S179" t="s">
        <v>1280</v>
      </c>
      <c r="T179">
        <v>1</v>
      </c>
    </row>
    <row r="180" spans="1:20" x14ac:dyDescent="0.2">
      <c r="A180" s="7">
        <v>280600</v>
      </c>
      <c r="B180" s="3">
        <v>32190</v>
      </c>
      <c r="C180" s="3" t="s">
        <v>46</v>
      </c>
      <c r="D180" s="2" t="s">
        <v>697</v>
      </c>
      <c r="E180" s="3">
        <v>8</v>
      </c>
      <c r="F180" s="17">
        <v>0</v>
      </c>
      <c r="G180" s="17">
        <v>1</v>
      </c>
      <c r="H180" s="17">
        <v>0</v>
      </c>
      <c r="I180" s="7">
        <v>5.2</v>
      </c>
      <c r="J180" s="7">
        <v>24</v>
      </c>
      <c r="K180" s="4">
        <v>1</v>
      </c>
      <c r="L180" s="5">
        <v>1.0589</v>
      </c>
      <c r="M180">
        <v>64800</v>
      </c>
      <c r="N180" s="3">
        <v>1</v>
      </c>
      <c r="O180" s="50" t="e">
        <f>INDEX([1]Dados!$M$2:$N$26779,MATCH($P180,[1]Dados!$N$2:$N$26779,),2)</f>
        <v>#N/A</v>
      </c>
      <c r="P180">
        <v>142765</v>
      </c>
      <c r="Q180" s="1">
        <v>36627</v>
      </c>
      <c r="R180" s="1">
        <v>36631</v>
      </c>
      <c r="S180" t="s">
        <v>1280</v>
      </c>
      <c r="T180">
        <v>1</v>
      </c>
    </row>
    <row r="181" spans="1:20" x14ac:dyDescent="0.2">
      <c r="A181" s="7">
        <v>280600</v>
      </c>
      <c r="B181" s="3">
        <v>32190</v>
      </c>
      <c r="C181" s="3" t="s">
        <v>46</v>
      </c>
      <c r="D181" s="2" t="s">
        <v>697</v>
      </c>
      <c r="E181" s="3">
        <v>8</v>
      </c>
      <c r="F181" s="17">
        <v>0</v>
      </c>
      <c r="G181" s="17">
        <v>1</v>
      </c>
      <c r="H181" s="17">
        <v>0</v>
      </c>
      <c r="I181" s="7">
        <v>6.1</v>
      </c>
      <c r="J181" s="7">
        <v>17</v>
      </c>
      <c r="K181" s="4">
        <v>2</v>
      </c>
      <c r="L181" s="5">
        <v>2.0596999999999999</v>
      </c>
      <c r="M181">
        <v>65179.26</v>
      </c>
      <c r="N181" s="3">
        <v>1</v>
      </c>
      <c r="O181" s="50" t="e">
        <f>INDEX([1]Dados!$M$2:$N$26779,MATCH($P181,[1]Dados!$N$2:$N$26779,),2)</f>
        <v>#N/A</v>
      </c>
      <c r="P181">
        <v>141454</v>
      </c>
      <c r="Q181" s="1">
        <v>36627</v>
      </c>
      <c r="R181" s="1">
        <v>36631</v>
      </c>
      <c r="S181" t="s">
        <v>1676</v>
      </c>
      <c r="T181">
        <v>1</v>
      </c>
    </row>
    <row r="182" spans="1:20" x14ac:dyDescent="0.2">
      <c r="A182" s="7">
        <v>280600</v>
      </c>
      <c r="B182" s="3">
        <v>32190</v>
      </c>
      <c r="C182" s="3" t="s">
        <v>46</v>
      </c>
      <c r="D182" s="2" t="s">
        <v>697</v>
      </c>
      <c r="E182" s="3">
        <v>8</v>
      </c>
      <c r="F182" s="17">
        <v>0</v>
      </c>
      <c r="G182" s="17">
        <v>1</v>
      </c>
      <c r="H182" s="17">
        <v>0</v>
      </c>
      <c r="I182" s="7">
        <v>6.2</v>
      </c>
      <c r="J182" s="7">
        <v>18</v>
      </c>
      <c r="K182" s="4">
        <v>2</v>
      </c>
      <c r="L182" s="5">
        <v>2.0596999999999999</v>
      </c>
      <c r="M182">
        <v>65179.26</v>
      </c>
      <c r="N182" s="3">
        <v>1</v>
      </c>
      <c r="O182" s="50" t="e">
        <f>INDEX([1]Dados!$M$2:$N$26779,MATCH($P182,[1]Dados!$N$2:$N$26779,),2)</f>
        <v>#N/A</v>
      </c>
      <c r="P182">
        <v>141454</v>
      </c>
      <c r="Q182" s="1">
        <v>36627</v>
      </c>
      <c r="R182" s="1">
        <v>36631</v>
      </c>
      <c r="S182" t="s">
        <v>1676</v>
      </c>
      <c r="T182">
        <v>1</v>
      </c>
    </row>
    <row r="183" spans="1:20" x14ac:dyDescent="0.2">
      <c r="A183" s="7">
        <v>280600</v>
      </c>
      <c r="B183" s="3">
        <v>32190</v>
      </c>
      <c r="C183" s="3" t="s">
        <v>46</v>
      </c>
      <c r="D183" s="2" t="s">
        <v>697</v>
      </c>
      <c r="E183" s="3">
        <v>8</v>
      </c>
      <c r="F183" s="17">
        <v>0</v>
      </c>
      <c r="G183" s="17">
        <v>1</v>
      </c>
      <c r="H183" s="17">
        <v>0</v>
      </c>
      <c r="I183" s="7">
        <v>6.3</v>
      </c>
      <c r="J183" s="7">
        <v>33</v>
      </c>
      <c r="K183" s="4">
        <v>2</v>
      </c>
      <c r="L183" s="5">
        <v>2.0596999999999999</v>
      </c>
      <c r="M183">
        <v>65179.26</v>
      </c>
      <c r="N183" s="3">
        <v>1</v>
      </c>
      <c r="O183" s="50" t="e">
        <f>INDEX([1]Dados!$M$2:$N$26779,MATCH($P183,[1]Dados!$N$2:$N$26779,),2)</f>
        <v>#N/A</v>
      </c>
      <c r="P183">
        <v>141454</v>
      </c>
      <c r="Q183" s="1">
        <v>36627</v>
      </c>
      <c r="R183" s="1">
        <v>36631</v>
      </c>
      <c r="S183" t="s">
        <v>1676</v>
      </c>
      <c r="T183">
        <v>1</v>
      </c>
    </row>
    <row r="184" spans="1:20" x14ac:dyDescent="0.2">
      <c r="A184" s="7">
        <v>280600</v>
      </c>
      <c r="B184" s="3">
        <v>32190</v>
      </c>
      <c r="C184" s="3" t="s">
        <v>46</v>
      </c>
      <c r="D184" s="2" t="s">
        <v>697</v>
      </c>
      <c r="E184" s="3">
        <v>8</v>
      </c>
      <c r="F184" s="17">
        <v>0</v>
      </c>
      <c r="G184" s="17">
        <v>1</v>
      </c>
      <c r="H184" s="17">
        <v>0</v>
      </c>
      <c r="I184" s="7">
        <v>2.1</v>
      </c>
      <c r="J184" s="7">
        <v>18</v>
      </c>
      <c r="K184" s="4">
        <v>2</v>
      </c>
      <c r="L184" s="5">
        <v>2.3921000000000001</v>
      </c>
      <c r="M184">
        <v>148700</v>
      </c>
      <c r="N184" s="3">
        <v>1</v>
      </c>
      <c r="O184" s="50" t="e">
        <f>INDEX([1]Dados!$M$2:$N$26779,MATCH($P184,[1]Dados!$N$2:$N$26779,),2)</f>
        <v>#N/A</v>
      </c>
      <c r="P184">
        <v>143130</v>
      </c>
      <c r="Q184" s="1">
        <v>36627</v>
      </c>
      <c r="R184" s="1">
        <v>36631</v>
      </c>
      <c r="S184" t="s">
        <v>1680</v>
      </c>
      <c r="T184">
        <v>1</v>
      </c>
    </row>
    <row r="185" spans="1:20" x14ac:dyDescent="0.2">
      <c r="A185" s="7">
        <v>280600</v>
      </c>
      <c r="B185" s="3">
        <v>32190</v>
      </c>
      <c r="C185" s="3" t="s">
        <v>46</v>
      </c>
      <c r="D185" s="2" t="s">
        <v>697</v>
      </c>
      <c r="E185" s="3">
        <v>8</v>
      </c>
      <c r="F185" s="17">
        <v>0</v>
      </c>
      <c r="G185" s="17">
        <v>1</v>
      </c>
      <c r="H185" s="17">
        <v>0</v>
      </c>
      <c r="I185" s="7">
        <v>2.2000000000000002</v>
      </c>
      <c r="J185" s="7">
        <v>33</v>
      </c>
      <c r="K185" s="4">
        <v>2</v>
      </c>
      <c r="L185" s="5">
        <v>2.3921000000000001</v>
      </c>
      <c r="M185">
        <v>148700</v>
      </c>
      <c r="N185" s="3">
        <v>1</v>
      </c>
      <c r="O185" s="50" t="e">
        <f>INDEX([1]Dados!$M$2:$N$26779,MATCH($P185,[1]Dados!$N$2:$N$26779,),2)</f>
        <v>#N/A</v>
      </c>
      <c r="P185">
        <v>143130</v>
      </c>
      <c r="Q185" s="1">
        <v>36627</v>
      </c>
      <c r="R185" s="1">
        <v>36631</v>
      </c>
      <c r="S185" t="s">
        <v>1680</v>
      </c>
      <c r="T185">
        <v>1</v>
      </c>
    </row>
    <row r="186" spans="1:20" x14ac:dyDescent="0.2">
      <c r="A186" s="7">
        <v>280600</v>
      </c>
      <c r="B186" s="3">
        <v>32190</v>
      </c>
      <c r="C186" s="3" t="s">
        <v>46</v>
      </c>
      <c r="D186" s="2" t="s">
        <v>697</v>
      </c>
      <c r="E186" s="3">
        <v>8</v>
      </c>
      <c r="F186" s="17">
        <v>0</v>
      </c>
      <c r="G186" s="17">
        <v>1</v>
      </c>
      <c r="H186" s="17">
        <v>0</v>
      </c>
      <c r="I186" s="7">
        <v>2.2999999999999998</v>
      </c>
      <c r="J186" s="7">
        <v>15</v>
      </c>
      <c r="K186" s="4">
        <v>2</v>
      </c>
      <c r="L186" s="5">
        <v>2.3921000000000001</v>
      </c>
      <c r="M186">
        <v>148700</v>
      </c>
      <c r="N186" s="3">
        <v>1</v>
      </c>
      <c r="O186" s="50" t="e">
        <f>INDEX([1]Dados!$M$2:$N$26779,MATCH($P186,[1]Dados!$N$2:$N$26779,),2)</f>
        <v>#N/A</v>
      </c>
      <c r="P186">
        <v>143130</v>
      </c>
      <c r="Q186" s="1">
        <v>36627</v>
      </c>
      <c r="R186" s="1">
        <v>36631</v>
      </c>
      <c r="S186" t="s">
        <v>1680</v>
      </c>
      <c r="T186">
        <v>1</v>
      </c>
    </row>
    <row r="187" spans="1:20" x14ac:dyDescent="0.2">
      <c r="A187" s="7">
        <v>280600</v>
      </c>
      <c r="B187" s="3">
        <v>32190</v>
      </c>
      <c r="C187" s="3" t="s">
        <v>46</v>
      </c>
      <c r="D187" s="2" t="s">
        <v>697</v>
      </c>
      <c r="E187" s="3">
        <v>8</v>
      </c>
      <c r="F187" s="17">
        <v>0</v>
      </c>
      <c r="G187" s="17">
        <v>1</v>
      </c>
      <c r="H187" s="17">
        <v>0</v>
      </c>
      <c r="I187" s="7">
        <v>2.4</v>
      </c>
      <c r="J187" s="7">
        <v>19</v>
      </c>
      <c r="K187" s="4">
        <v>2</v>
      </c>
      <c r="L187" s="5">
        <v>2.3921000000000001</v>
      </c>
      <c r="M187">
        <v>148700</v>
      </c>
      <c r="N187" s="3">
        <v>1</v>
      </c>
      <c r="O187" s="50" t="e">
        <f>INDEX([1]Dados!$M$2:$N$26779,MATCH($P187,[1]Dados!$N$2:$N$26779,),2)</f>
        <v>#N/A</v>
      </c>
      <c r="P187">
        <v>143130</v>
      </c>
      <c r="Q187" s="1">
        <v>36627</v>
      </c>
      <c r="R187" s="1">
        <v>36631</v>
      </c>
      <c r="S187" t="s">
        <v>1680</v>
      </c>
      <c r="T187">
        <v>1</v>
      </c>
    </row>
    <row r="188" spans="1:20" x14ac:dyDescent="0.2">
      <c r="A188" s="7">
        <v>280600</v>
      </c>
      <c r="B188" s="3">
        <v>32190</v>
      </c>
      <c r="C188" s="3" t="s">
        <v>46</v>
      </c>
      <c r="D188" s="2" t="s">
        <v>697</v>
      </c>
      <c r="E188" s="3">
        <v>8</v>
      </c>
      <c r="F188" s="17">
        <v>0</v>
      </c>
      <c r="G188" s="17">
        <v>1</v>
      </c>
      <c r="H188" s="17">
        <v>0</v>
      </c>
      <c r="I188" s="7">
        <v>2.5</v>
      </c>
      <c r="J188" s="7">
        <v>25</v>
      </c>
      <c r="K188" s="4">
        <v>2</v>
      </c>
      <c r="L188" s="5">
        <v>2.3921000000000001</v>
      </c>
      <c r="M188">
        <v>148700</v>
      </c>
      <c r="N188" s="3">
        <v>1</v>
      </c>
      <c r="O188" s="50" t="e">
        <f>INDEX([1]Dados!$M$2:$N$26779,MATCH($P188,[1]Dados!$N$2:$N$26779,),2)</f>
        <v>#N/A</v>
      </c>
      <c r="P188">
        <v>143130</v>
      </c>
      <c r="Q188" s="1">
        <v>36627</v>
      </c>
      <c r="R188" s="1">
        <v>36631</v>
      </c>
      <c r="S188" t="s">
        <v>1680</v>
      </c>
      <c r="T188">
        <v>1</v>
      </c>
    </row>
    <row r="189" spans="1:20" x14ac:dyDescent="0.2">
      <c r="A189" s="7">
        <v>280600</v>
      </c>
      <c r="B189" s="3">
        <v>32190</v>
      </c>
      <c r="C189" s="3" t="s">
        <v>46</v>
      </c>
      <c r="D189" s="2" t="s">
        <v>697</v>
      </c>
      <c r="E189" s="3">
        <v>8</v>
      </c>
      <c r="F189" s="17">
        <v>0</v>
      </c>
      <c r="G189" s="17">
        <v>1</v>
      </c>
      <c r="H189" s="17">
        <v>0</v>
      </c>
      <c r="I189" s="7">
        <v>4.0999999999999996</v>
      </c>
      <c r="J189" s="7">
        <v>18</v>
      </c>
      <c r="K189" s="4">
        <v>8</v>
      </c>
      <c r="L189" s="5">
        <v>8.0357000000000003</v>
      </c>
      <c r="M189">
        <v>45720</v>
      </c>
      <c r="N189" s="3">
        <v>1</v>
      </c>
      <c r="O189" s="50" t="e">
        <f>INDEX([1]Dados!$M$2:$N$26779,MATCH($P189,[1]Dados!$N$2:$N$26779,),2)</f>
        <v>#N/A</v>
      </c>
      <c r="P189">
        <v>142584</v>
      </c>
      <c r="Q189" s="1">
        <v>36627</v>
      </c>
      <c r="R189" s="1">
        <v>36631</v>
      </c>
      <c r="S189" t="s">
        <v>1679</v>
      </c>
      <c r="T189">
        <v>1</v>
      </c>
    </row>
    <row r="190" spans="1:20" x14ac:dyDescent="0.2">
      <c r="A190" s="7">
        <v>280600</v>
      </c>
      <c r="B190" s="3">
        <v>32190</v>
      </c>
      <c r="C190" s="3" t="s">
        <v>46</v>
      </c>
      <c r="D190" s="2" t="s">
        <v>697</v>
      </c>
      <c r="E190" s="3">
        <v>8</v>
      </c>
      <c r="F190" s="17">
        <v>0</v>
      </c>
      <c r="G190" s="17">
        <v>1</v>
      </c>
      <c r="H190" s="17">
        <v>0</v>
      </c>
      <c r="I190" s="7">
        <v>4.2</v>
      </c>
      <c r="J190" s="7">
        <v>2</v>
      </c>
      <c r="K190" s="4">
        <v>8</v>
      </c>
      <c r="L190" s="5">
        <v>8.0357000000000003</v>
      </c>
      <c r="M190">
        <v>45720</v>
      </c>
      <c r="N190" s="3">
        <v>1</v>
      </c>
      <c r="O190" s="50" t="e">
        <f>INDEX([1]Dados!$M$2:$N$26779,MATCH($P190,[1]Dados!$N$2:$N$26779,),2)</f>
        <v>#N/A</v>
      </c>
      <c r="P190">
        <v>142584</v>
      </c>
      <c r="Q190" s="1">
        <v>36627</v>
      </c>
      <c r="R190" s="1">
        <v>36631</v>
      </c>
      <c r="S190" t="s">
        <v>1679</v>
      </c>
      <c r="T190">
        <v>1</v>
      </c>
    </row>
    <row r="191" spans="1:20" x14ac:dyDescent="0.2">
      <c r="A191" s="7">
        <v>280600</v>
      </c>
      <c r="B191" s="3">
        <v>32190</v>
      </c>
      <c r="C191" s="3" t="s">
        <v>46</v>
      </c>
      <c r="D191" s="2" t="s">
        <v>697</v>
      </c>
      <c r="E191" s="3">
        <v>8</v>
      </c>
      <c r="F191" s="17">
        <v>0</v>
      </c>
      <c r="G191" s="17">
        <v>1</v>
      </c>
      <c r="H191" s="17">
        <v>0</v>
      </c>
      <c r="I191" s="7">
        <v>4.3</v>
      </c>
      <c r="J191" s="7">
        <v>25</v>
      </c>
      <c r="K191" s="4">
        <v>8</v>
      </c>
      <c r="L191" s="5">
        <v>8.0357000000000003</v>
      </c>
      <c r="M191">
        <v>45720</v>
      </c>
      <c r="N191" s="3">
        <v>1</v>
      </c>
      <c r="O191" s="50" t="e">
        <f>INDEX([1]Dados!$M$2:$N$26779,MATCH($P191,[1]Dados!$N$2:$N$26779,),2)</f>
        <v>#N/A</v>
      </c>
      <c r="P191">
        <v>142584</v>
      </c>
      <c r="Q191" s="1">
        <v>36627</v>
      </c>
      <c r="R191" s="1">
        <v>36631</v>
      </c>
      <c r="S191" t="s">
        <v>1679</v>
      </c>
      <c r="T191">
        <v>1</v>
      </c>
    </row>
    <row r="192" spans="1:20" x14ac:dyDescent="0.2">
      <c r="A192" s="7">
        <v>280600</v>
      </c>
      <c r="B192" s="3">
        <v>32190</v>
      </c>
      <c r="C192" s="3" t="s">
        <v>46</v>
      </c>
      <c r="D192" s="2" t="s">
        <v>697</v>
      </c>
      <c r="E192" s="3">
        <v>8</v>
      </c>
      <c r="F192" s="17">
        <v>0</v>
      </c>
      <c r="G192" s="17">
        <v>1</v>
      </c>
      <c r="H192" s="17">
        <v>0</v>
      </c>
      <c r="I192" s="7">
        <v>3.1</v>
      </c>
      <c r="J192" s="7">
        <v>18</v>
      </c>
      <c r="K192" s="4">
        <v>119</v>
      </c>
      <c r="L192" s="5">
        <v>119.3861</v>
      </c>
      <c r="M192">
        <v>89165.02</v>
      </c>
      <c r="N192" s="3">
        <v>1</v>
      </c>
      <c r="O192" s="50" t="e">
        <f>INDEX([1]Dados!$M$2:$N$26779,MATCH($P192,[1]Dados!$N$2:$N$26779,),2)</f>
        <v>#N/A</v>
      </c>
      <c r="P192">
        <v>141706</v>
      </c>
      <c r="Q192" s="1">
        <v>36627</v>
      </c>
      <c r="R192" s="1">
        <v>36631</v>
      </c>
      <c r="S192" t="s">
        <v>1678</v>
      </c>
      <c r="T192">
        <v>1</v>
      </c>
    </row>
    <row r="193" spans="1:20" x14ac:dyDescent="0.2">
      <c r="A193" s="7">
        <v>280600</v>
      </c>
      <c r="B193" s="3">
        <v>32190</v>
      </c>
      <c r="C193" s="3" t="s">
        <v>46</v>
      </c>
      <c r="D193" s="2" t="s">
        <v>697</v>
      </c>
      <c r="E193" s="3">
        <v>8</v>
      </c>
      <c r="F193" s="17">
        <v>0</v>
      </c>
      <c r="G193" s="17">
        <v>1</v>
      </c>
      <c r="H193" s="17">
        <v>0</v>
      </c>
      <c r="I193" s="7">
        <v>3.2</v>
      </c>
      <c r="J193" s="7">
        <v>11</v>
      </c>
      <c r="K193" s="4">
        <v>119</v>
      </c>
      <c r="L193" s="5">
        <v>119.3861</v>
      </c>
      <c r="M193">
        <v>89165.02</v>
      </c>
      <c r="N193" s="3">
        <v>1</v>
      </c>
      <c r="O193" s="50" t="e">
        <f>INDEX([1]Dados!$M$2:$N$26779,MATCH($P193,[1]Dados!$N$2:$N$26779,),2)</f>
        <v>#N/A</v>
      </c>
      <c r="P193">
        <v>141706</v>
      </c>
      <c r="Q193" s="1">
        <v>36627</v>
      </c>
      <c r="R193" s="1">
        <v>36631</v>
      </c>
      <c r="S193" t="s">
        <v>1678</v>
      </c>
      <c r="T193">
        <v>1</v>
      </c>
    </row>
    <row r="194" spans="1:20" x14ac:dyDescent="0.2">
      <c r="A194" s="7">
        <v>280600</v>
      </c>
      <c r="B194" s="3">
        <v>32190</v>
      </c>
      <c r="C194" s="3" t="s">
        <v>46</v>
      </c>
      <c r="D194" s="2" t="s">
        <v>697</v>
      </c>
      <c r="E194" s="3">
        <v>8</v>
      </c>
      <c r="F194" s="17">
        <v>0</v>
      </c>
      <c r="G194" s="17">
        <v>1</v>
      </c>
      <c r="H194" s="17">
        <v>0</v>
      </c>
      <c r="I194" s="7">
        <v>3.2</v>
      </c>
      <c r="J194" s="7">
        <v>11</v>
      </c>
      <c r="K194" s="4">
        <v>119</v>
      </c>
      <c r="L194" s="5">
        <v>119.3861</v>
      </c>
      <c r="M194">
        <v>89165.02</v>
      </c>
      <c r="N194" s="3">
        <v>1</v>
      </c>
      <c r="O194" s="50" t="e">
        <f>INDEX([1]Dados!$M$2:$N$26779,MATCH($P194,[1]Dados!$N$2:$N$26779,),2)</f>
        <v>#N/A</v>
      </c>
      <c r="P194">
        <v>141706</v>
      </c>
      <c r="Q194" s="1">
        <v>36627</v>
      </c>
      <c r="R194" s="1">
        <v>36631</v>
      </c>
      <c r="S194" t="s">
        <v>1678</v>
      </c>
      <c r="T194">
        <v>1</v>
      </c>
    </row>
    <row r="195" spans="1:20" x14ac:dyDescent="0.2">
      <c r="A195" s="7">
        <v>280600</v>
      </c>
      <c r="B195" s="3">
        <v>32190</v>
      </c>
      <c r="C195" s="3" t="s">
        <v>46</v>
      </c>
      <c r="D195" s="2" t="s">
        <v>697</v>
      </c>
      <c r="E195" s="3">
        <v>8</v>
      </c>
      <c r="F195" s="17">
        <v>0</v>
      </c>
      <c r="G195" s="17">
        <v>1</v>
      </c>
      <c r="H195" s="17">
        <v>0</v>
      </c>
      <c r="I195" s="7">
        <v>3.2</v>
      </c>
      <c r="J195" s="7">
        <v>11</v>
      </c>
      <c r="K195" s="4">
        <v>119</v>
      </c>
      <c r="L195" s="5">
        <v>119.3861</v>
      </c>
      <c r="M195">
        <v>89165.02</v>
      </c>
      <c r="N195" s="3">
        <v>1</v>
      </c>
      <c r="O195" s="50" t="e">
        <f>INDEX([1]Dados!$M$2:$N$26779,MATCH($P195,[1]Dados!$N$2:$N$26779,),2)</f>
        <v>#N/A</v>
      </c>
      <c r="P195">
        <v>141706</v>
      </c>
      <c r="Q195" s="1">
        <v>36627</v>
      </c>
      <c r="R195" s="1">
        <v>36631</v>
      </c>
      <c r="S195" t="s">
        <v>1678</v>
      </c>
      <c r="T195">
        <v>1</v>
      </c>
    </row>
    <row r="196" spans="1:20" x14ac:dyDescent="0.2">
      <c r="A196" s="7">
        <v>280600</v>
      </c>
      <c r="B196" s="3">
        <v>32190</v>
      </c>
      <c r="C196" s="3" t="s">
        <v>46</v>
      </c>
      <c r="D196" s="2" t="s">
        <v>697</v>
      </c>
      <c r="E196" s="3">
        <v>8</v>
      </c>
      <c r="F196" s="17">
        <v>0</v>
      </c>
      <c r="G196" s="17">
        <v>1</v>
      </c>
      <c r="H196" s="17">
        <v>0</v>
      </c>
      <c r="I196" s="7">
        <v>3.3</v>
      </c>
      <c r="J196" s="7">
        <v>20</v>
      </c>
      <c r="K196" s="4">
        <v>119</v>
      </c>
      <c r="L196" s="5">
        <v>119.3861</v>
      </c>
      <c r="M196">
        <v>89165.02</v>
      </c>
      <c r="N196" s="3">
        <v>1</v>
      </c>
      <c r="O196" s="50" t="e">
        <f>INDEX([1]Dados!$M$2:$N$26779,MATCH($P196,[1]Dados!$N$2:$N$26779,),2)</f>
        <v>#N/A</v>
      </c>
      <c r="P196">
        <v>141706</v>
      </c>
      <c r="Q196" s="1">
        <v>36627</v>
      </c>
      <c r="R196" s="1">
        <v>36631</v>
      </c>
      <c r="S196" t="s">
        <v>1678</v>
      </c>
      <c r="T196">
        <v>1</v>
      </c>
    </row>
    <row r="197" spans="1:20" x14ac:dyDescent="0.2">
      <c r="A197" s="7">
        <v>280600</v>
      </c>
      <c r="B197" s="3">
        <v>32190</v>
      </c>
      <c r="C197" s="3" t="s">
        <v>46</v>
      </c>
      <c r="D197" s="2" t="s">
        <v>697</v>
      </c>
      <c r="E197" s="3">
        <v>8</v>
      </c>
      <c r="F197" s="17">
        <v>0</v>
      </c>
      <c r="G197" s="17">
        <v>1</v>
      </c>
      <c r="H197" s="17">
        <v>0</v>
      </c>
      <c r="I197" s="7">
        <v>3.4</v>
      </c>
      <c r="J197" s="7">
        <v>26</v>
      </c>
      <c r="K197" s="4">
        <v>119</v>
      </c>
      <c r="L197" s="5">
        <v>119.3861</v>
      </c>
      <c r="M197">
        <v>89165.02</v>
      </c>
      <c r="N197" s="3">
        <v>1</v>
      </c>
      <c r="O197" s="50" t="e">
        <f>INDEX([1]Dados!$M$2:$N$26779,MATCH($P197,[1]Dados!$N$2:$N$26779,),2)</f>
        <v>#N/A</v>
      </c>
      <c r="P197">
        <v>141706</v>
      </c>
      <c r="Q197" s="1">
        <v>36627</v>
      </c>
      <c r="R197" s="1">
        <v>36631</v>
      </c>
      <c r="S197" t="s">
        <v>1678</v>
      </c>
      <c r="T197">
        <v>1</v>
      </c>
    </row>
    <row r="198" spans="1:20" x14ac:dyDescent="0.2">
      <c r="A198" s="7">
        <v>280600</v>
      </c>
      <c r="B198" s="3">
        <v>32190</v>
      </c>
      <c r="C198" s="3" t="s">
        <v>46</v>
      </c>
      <c r="D198" s="2" t="s">
        <v>697</v>
      </c>
      <c r="E198" s="3">
        <v>8</v>
      </c>
      <c r="F198" s="17">
        <v>0</v>
      </c>
      <c r="G198" s="17">
        <v>1</v>
      </c>
      <c r="H198" s="17">
        <v>0</v>
      </c>
      <c r="I198" s="7">
        <v>3.5</v>
      </c>
      <c r="J198" s="7">
        <v>18</v>
      </c>
      <c r="K198" s="4">
        <v>119</v>
      </c>
      <c r="L198" s="5">
        <v>119.3861</v>
      </c>
      <c r="M198">
        <v>89165.02</v>
      </c>
      <c r="N198" s="3">
        <v>1</v>
      </c>
      <c r="O198" s="50" t="e">
        <f>INDEX([1]Dados!$M$2:$N$26779,MATCH($P198,[1]Dados!$N$2:$N$26779,),2)</f>
        <v>#N/A</v>
      </c>
      <c r="P198">
        <v>141706</v>
      </c>
      <c r="Q198" s="1">
        <v>36627</v>
      </c>
      <c r="R198" s="1">
        <v>36631</v>
      </c>
      <c r="S198" t="s">
        <v>1678</v>
      </c>
      <c r="T198">
        <v>1</v>
      </c>
    </row>
    <row r="199" spans="1:20" x14ac:dyDescent="0.2">
      <c r="A199" s="7">
        <v>280600</v>
      </c>
      <c r="B199" s="3">
        <v>32190</v>
      </c>
      <c r="C199" s="3" t="s">
        <v>46</v>
      </c>
      <c r="D199" s="2" t="s">
        <v>697</v>
      </c>
      <c r="E199" s="3">
        <v>8</v>
      </c>
      <c r="F199" s="17">
        <v>0</v>
      </c>
      <c r="G199" s="17">
        <v>1</v>
      </c>
      <c r="H199" s="17">
        <v>0</v>
      </c>
      <c r="I199" s="7">
        <v>3.6</v>
      </c>
      <c r="J199" s="7">
        <v>23</v>
      </c>
      <c r="K199" s="4">
        <v>119</v>
      </c>
      <c r="L199" s="5">
        <v>119.3861</v>
      </c>
      <c r="M199">
        <v>89165.02</v>
      </c>
      <c r="N199" s="3">
        <v>1</v>
      </c>
      <c r="O199" s="50" t="e">
        <f>INDEX([1]Dados!$M$2:$N$26779,MATCH($P199,[1]Dados!$N$2:$N$26779,),2)</f>
        <v>#N/A</v>
      </c>
      <c r="P199">
        <v>141706</v>
      </c>
      <c r="Q199" s="1">
        <v>36627</v>
      </c>
      <c r="R199" s="1">
        <v>36631</v>
      </c>
      <c r="S199" t="s">
        <v>1678</v>
      </c>
      <c r="T199">
        <v>1</v>
      </c>
    </row>
    <row r="200" spans="1:20" x14ac:dyDescent="0.2">
      <c r="A200" s="7">
        <v>280600</v>
      </c>
      <c r="B200" s="3">
        <v>32190</v>
      </c>
      <c r="C200" s="3" t="s">
        <v>46</v>
      </c>
      <c r="D200" s="2" t="s">
        <v>697</v>
      </c>
      <c r="E200" s="3">
        <v>8</v>
      </c>
      <c r="F200" s="17">
        <v>0</v>
      </c>
      <c r="G200" s="17">
        <v>1</v>
      </c>
      <c r="H200" s="17">
        <v>0</v>
      </c>
      <c r="I200" s="7">
        <v>3.7</v>
      </c>
      <c r="J200" s="7">
        <v>33</v>
      </c>
      <c r="K200" s="4">
        <v>119</v>
      </c>
      <c r="L200" s="5">
        <v>119.3861</v>
      </c>
      <c r="M200">
        <v>89165.02</v>
      </c>
      <c r="N200" s="3">
        <v>1</v>
      </c>
      <c r="O200" s="50" t="e">
        <f>INDEX([1]Dados!$M$2:$N$26779,MATCH($P200,[1]Dados!$N$2:$N$26779,),2)</f>
        <v>#N/A</v>
      </c>
      <c r="P200">
        <v>141706</v>
      </c>
      <c r="Q200" s="1">
        <v>36627</v>
      </c>
      <c r="R200" s="1">
        <v>36631</v>
      </c>
      <c r="S200" t="s">
        <v>1678</v>
      </c>
      <c r="T200">
        <v>1</v>
      </c>
    </row>
    <row r="201" spans="1:20" s="23" customFormat="1" x14ac:dyDescent="0.2">
      <c r="A201" s="7">
        <v>280600</v>
      </c>
      <c r="B201" s="3">
        <v>32190</v>
      </c>
      <c r="C201" s="3" t="s">
        <v>46</v>
      </c>
      <c r="D201" s="2" t="s">
        <v>697</v>
      </c>
      <c r="E201" s="3">
        <v>8</v>
      </c>
      <c r="F201" s="17">
        <v>0</v>
      </c>
      <c r="G201" s="17">
        <v>1</v>
      </c>
      <c r="H201" s="17">
        <v>0</v>
      </c>
      <c r="I201" s="7">
        <v>1.1000000000000001</v>
      </c>
      <c r="J201" s="7">
        <v>15</v>
      </c>
      <c r="K201" s="4">
        <v>122</v>
      </c>
      <c r="L201" s="5">
        <v>122.76519999999999</v>
      </c>
      <c r="M201">
        <v>48270</v>
      </c>
      <c r="N201" s="3">
        <v>1</v>
      </c>
      <c r="O201" s="50" t="e">
        <f>INDEX([1]Dados!$M$2:$N$26779,MATCH($P201,[1]Dados!$N$2:$N$26779,),2)</f>
        <v>#N/A</v>
      </c>
      <c r="P201">
        <v>141620</v>
      </c>
      <c r="Q201" s="1">
        <v>36627</v>
      </c>
      <c r="R201" s="1">
        <v>36631</v>
      </c>
      <c r="S201" t="s">
        <v>1681</v>
      </c>
      <c r="T201">
        <v>1</v>
      </c>
    </row>
    <row r="202" spans="1:20" x14ac:dyDescent="0.2">
      <c r="A202" s="7">
        <v>280600</v>
      </c>
      <c r="B202" s="3">
        <v>32190</v>
      </c>
      <c r="C202" s="3" t="s">
        <v>46</v>
      </c>
      <c r="D202" s="2" t="s">
        <v>697</v>
      </c>
      <c r="E202" s="3">
        <v>8</v>
      </c>
      <c r="F202" s="17">
        <v>0</v>
      </c>
      <c r="G202" s="17">
        <v>1</v>
      </c>
      <c r="H202" s="17">
        <v>0</v>
      </c>
      <c r="I202" s="7">
        <v>1.2</v>
      </c>
      <c r="J202" s="7">
        <v>30</v>
      </c>
      <c r="K202" s="4">
        <v>122</v>
      </c>
      <c r="L202" s="5">
        <v>122.76519999999999</v>
      </c>
      <c r="M202">
        <v>48270</v>
      </c>
      <c r="N202" s="3">
        <v>1</v>
      </c>
      <c r="O202" s="50" t="e">
        <f>INDEX([1]Dados!$M$2:$N$26779,MATCH($P202,[1]Dados!$N$2:$N$26779,),2)</f>
        <v>#N/A</v>
      </c>
      <c r="P202">
        <v>141620</v>
      </c>
      <c r="Q202" s="1">
        <v>36627</v>
      </c>
      <c r="R202" s="1">
        <v>36631</v>
      </c>
      <c r="S202" t="s">
        <v>1681</v>
      </c>
      <c r="T202">
        <v>1</v>
      </c>
    </row>
    <row r="203" spans="1:20" x14ac:dyDescent="0.2">
      <c r="A203" s="7">
        <v>280600</v>
      </c>
      <c r="B203" s="3">
        <v>32190</v>
      </c>
      <c r="C203" s="3" t="s">
        <v>46</v>
      </c>
      <c r="D203" s="2" t="s">
        <v>697</v>
      </c>
      <c r="E203" s="3">
        <v>8</v>
      </c>
      <c r="F203" s="17">
        <v>0</v>
      </c>
      <c r="G203" s="17">
        <v>1</v>
      </c>
      <c r="H203" s="17">
        <v>0</v>
      </c>
      <c r="I203" s="7">
        <v>1.2</v>
      </c>
      <c r="J203" s="7">
        <v>30</v>
      </c>
      <c r="K203" s="4">
        <v>122</v>
      </c>
      <c r="L203" s="5">
        <v>122.76519999999999</v>
      </c>
      <c r="M203">
        <v>82385.53</v>
      </c>
      <c r="N203" s="3">
        <v>1</v>
      </c>
      <c r="O203" s="50" t="e">
        <f>INDEX([1]Dados!$M$2:$N$26779,MATCH($P203,[1]Dados!$N$2:$N$26779,),2)</f>
        <v>#N/A</v>
      </c>
      <c r="P203">
        <v>141621</v>
      </c>
      <c r="Q203" s="1">
        <v>36627</v>
      </c>
      <c r="R203" s="1">
        <v>36631</v>
      </c>
      <c r="S203" t="s">
        <v>1681</v>
      </c>
      <c r="T203">
        <v>1</v>
      </c>
    </row>
    <row r="204" spans="1:20" x14ac:dyDescent="0.2">
      <c r="A204" s="7">
        <v>280600</v>
      </c>
      <c r="B204" s="3">
        <v>32190</v>
      </c>
      <c r="C204" s="3" t="s">
        <v>46</v>
      </c>
      <c r="D204" s="2" t="s">
        <v>697</v>
      </c>
      <c r="E204" s="3">
        <v>8</v>
      </c>
      <c r="F204" s="17">
        <v>0</v>
      </c>
      <c r="G204" s="17">
        <v>1</v>
      </c>
      <c r="H204" s="17">
        <v>0</v>
      </c>
      <c r="I204" s="7">
        <v>1.3</v>
      </c>
      <c r="J204" s="7">
        <v>33</v>
      </c>
      <c r="K204" s="4">
        <v>122</v>
      </c>
      <c r="L204" s="5">
        <v>122.76519999999999</v>
      </c>
      <c r="M204">
        <v>48270</v>
      </c>
      <c r="N204" s="3">
        <v>1</v>
      </c>
      <c r="O204" s="50" t="e">
        <f>INDEX([1]Dados!$M$2:$N$26779,MATCH($P204,[1]Dados!$N$2:$N$26779,),2)</f>
        <v>#N/A</v>
      </c>
      <c r="P204">
        <v>141620</v>
      </c>
      <c r="Q204" s="1">
        <v>36627</v>
      </c>
      <c r="R204" s="1">
        <v>36631</v>
      </c>
      <c r="S204" t="s">
        <v>1681</v>
      </c>
      <c r="T204">
        <v>1</v>
      </c>
    </row>
    <row r="205" spans="1:20" x14ac:dyDescent="0.2">
      <c r="A205" s="7">
        <v>280600</v>
      </c>
      <c r="B205" s="3">
        <v>32190</v>
      </c>
      <c r="C205" s="3" t="s">
        <v>46</v>
      </c>
      <c r="D205" s="2" t="s">
        <v>697</v>
      </c>
      <c r="E205" s="3">
        <v>8</v>
      </c>
      <c r="F205" s="17">
        <v>0</v>
      </c>
      <c r="G205" s="17">
        <v>1</v>
      </c>
      <c r="H205" s="17">
        <v>0</v>
      </c>
      <c r="I205" s="7">
        <v>1.3</v>
      </c>
      <c r="J205" s="7">
        <v>33</v>
      </c>
      <c r="K205" s="4">
        <v>122</v>
      </c>
      <c r="L205" s="5">
        <v>122.76519999999999</v>
      </c>
      <c r="M205">
        <v>82385.53</v>
      </c>
      <c r="N205" s="3">
        <v>1</v>
      </c>
      <c r="O205" s="50" t="e">
        <f>INDEX([1]Dados!$M$2:$N$26779,MATCH($P205,[1]Dados!$N$2:$N$26779,),2)</f>
        <v>#N/A</v>
      </c>
      <c r="P205">
        <v>141621</v>
      </c>
      <c r="Q205" s="1">
        <v>36627</v>
      </c>
      <c r="R205" s="1">
        <v>36631</v>
      </c>
      <c r="S205" t="s">
        <v>1681</v>
      </c>
      <c r="T205">
        <v>1</v>
      </c>
    </row>
    <row r="206" spans="1:20" x14ac:dyDescent="0.2">
      <c r="A206" s="7">
        <v>280600</v>
      </c>
      <c r="B206" s="3">
        <v>32190</v>
      </c>
      <c r="C206" s="3" t="s">
        <v>46</v>
      </c>
      <c r="D206" s="2" t="s">
        <v>697</v>
      </c>
      <c r="E206" s="3">
        <v>8</v>
      </c>
      <c r="F206" s="17">
        <v>0</v>
      </c>
      <c r="G206" s="17">
        <v>1</v>
      </c>
      <c r="H206" s="17">
        <v>0</v>
      </c>
      <c r="I206" s="7">
        <v>1.4</v>
      </c>
      <c r="J206" s="7">
        <v>13</v>
      </c>
      <c r="K206" s="4">
        <v>122</v>
      </c>
      <c r="L206" s="5">
        <v>122.76519999999999</v>
      </c>
      <c r="M206">
        <v>48270</v>
      </c>
      <c r="N206" s="3">
        <v>1</v>
      </c>
      <c r="O206" s="50" t="e">
        <f>INDEX([1]Dados!$M$2:$N$26779,MATCH($P206,[1]Dados!$N$2:$N$26779,),2)</f>
        <v>#N/A</v>
      </c>
      <c r="P206">
        <v>141620</v>
      </c>
      <c r="Q206" s="1">
        <v>36627</v>
      </c>
      <c r="R206" s="1">
        <v>36631</v>
      </c>
      <c r="S206" t="s">
        <v>1681</v>
      </c>
      <c r="T206">
        <v>1</v>
      </c>
    </row>
    <row r="207" spans="1:20" x14ac:dyDescent="0.2">
      <c r="A207" s="7">
        <v>280600</v>
      </c>
      <c r="B207" s="3">
        <v>32190</v>
      </c>
      <c r="C207" s="3" t="s">
        <v>46</v>
      </c>
      <c r="D207" s="2" t="s">
        <v>697</v>
      </c>
      <c r="E207" s="3">
        <v>8</v>
      </c>
      <c r="F207" s="17">
        <v>0</v>
      </c>
      <c r="G207" s="17">
        <v>1</v>
      </c>
      <c r="H207" s="17">
        <v>0</v>
      </c>
      <c r="I207" s="7">
        <v>1.4</v>
      </c>
      <c r="J207" s="7">
        <v>13</v>
      </c>
      <c r="K207" s="4">
        <v>122</v>
      </c>
      <c r="L207" s="5">
        <v>122.76519999999999</v>
      </c>
      <c r="M207">
        <v>82385.53</v>
      </c>
      <c r="N207" s="3">
        <v>1</v>
      </c>
      <c r="O207" s="50" t="e">
        <f>INDEX([1]Dados!$M$2:$N$26779,MATCH($P207,[1]Dados!$N$2:$N$26779,),2)</f>
        <v>#N/A</v>
      </c>
      <c r="P207">
        <v>141621</v>
      </c>
      <c r="Q207" s="1">
        <v>36627</v>
      </c>
      <c r="R207" s="1">
        <v>36631</v>
      </c>
      <c r="S207" t="s">
        <v>1681</v>
      </c>
      <c r="T207">
        <v>1</v>
      </c>
    </row>
    <row r="208" spans="1:20" x14ac:dyDescent="0.2">
      <c r="A208" s="7">
        <v>280600</v>
      </c>
      <c r="B208" s="3">
        <v>32190</v>
      </c>
      <c r="C208" s="3" t="s">
        <v>46</v>
      </c>
      <c r="D208" s="2" t="s">
        <v>697</v>
      </c>
      <c r="E208" s="3">
        <v>8</v>
      </c>
      <c r="F208" s="17">
        <v>0</v>
      </c>
      <c r="G208" s="17">
        <v>1</v>
      </c>
      <c r="H208" s="17">
        <v>0</v>
      </c>
      <c r="I208" s="7">
        <v>1.5</v>
      </c>
      <c r="J208" s="7">
        <v>25</v>
      </c>
      <c r="K208" s="4">
        <v>122</v>
      </c>
      <c r="L208" s="5">
        <v>122.76519999999999</v>
      </c>
      <c r="M208">
        <v>82385.53</v>
      </c>
      <c r="N208" s="3">
        <v>1</v>
      </c>
      <c r="O208" s="50" t="e">
        <f>INDEX([1]Dados!$M$2:$N$26779,MATCH($P208,[1]Dados!$N$2:$N$26779,),2)</f>
        <v>#N/A</v>
      </c>
      <c r="P208">
        <v>141621</v>
      </c>
      <c r="Q208" s="1">
        <v>36627</v>
      </c>
      <c r="R208" s="1">
        <v>36631</v>
      </c>
      <c r="S208" t="s">
        <v>1681</v>
      </c>
      <c r="T208">
        <v>1</v>
      </c>
    </row>
    <row r="209" spans="1:20" x14ac:dyDescent="0.2">
      <c r="A209" s="7">
        <v>280600</v>
      </c>
      <c r="B209" s="3">
        <v>32190</v>
      </c>
      <c r="C209" s="3" t="s">
        <v>46</v>
      </c>
      <c r="D209" s="2" t="s">
        <v>697</v>
      </c>
      <c r="E209" s="3">
        <v>8</v>
      </c>
      <c r="F209" s="17">
        <v>0</v>
      </c>
      <c r="G209" s="17">
        <v>1</v>
      </c>
      <c r="H209" s="17">
        <v>0</v>
      </c>
      <c r="I209" s="7">
        <v>1.5</v>
      </c>
      <c r="J209" s="7">
        <v>25</v>
      </c>
      <c r="K209" s="4">
        <v>122</v>
      </c>
      <c r="L209" s="5">
        <v>122.76519999999999</v>
      </c>
      <c r="M209">
        <v>247368.42</v>
      </c>
      <c r="N209" s="3">
        <v>1</v>
      </c>
      <c r="O209" s="50" t="e">
        <f>INDEX([1]Dados!$M$2:$N$26779,MATCH($P209,[1]Dados!$N$2:$N$26779,),2)</f>
        <v>#N/A</v>
      </c>
      <c r="P209">
        <v>141622</v>
      </c>
      <c r="Q209" s="1">
        <v>36627</v>
      </c>
      <c r="R209" s="1">
        <v>36631</v>
      </c>
      <c r="S209" t="s">
        <v>1681</v>
      </c>
      <c r="T209">
        <v>1</v>
      </c>
    </row>
    <row r="210" spans="1:20" x14ac:dyDescent="0.2">
      <c r="A210" s="7">
        <v>280600</v>
      </c>
      <c r="B210" s="3">
        <v>32190</v>
      </c>
      <c r="C210" s="3" t="s">
        <v>46</v>
      </c>
      <c r="D210" s="2" t="s">
        <v>697</v>
      </c>
      <c r="E210" s="3">
        <v>8</v>
      </c>
      <c r="F210" s="17">
        <v>0</v>
      </c>
      <c r="G210" s="17">
        <v>1</v>
      </c>
      <c r="H210" s="17">
        <v>0</v>
      </c>
      <c r="I210" s="7">
        <v>1.5</v>
      </c>
      <c r="J210" s="7">
        <v>25</v>
      </c>
      <c r="K210" s="4">
        <v>122</v>
      </c>
      <c r="L210" s="5">
        <v>122.76519999999999</v>
      </c>
      <c r="M210">
        <v>121751.34</v>
      </c>
      <c r="N210" s="3">
        <v>1</v>
      </c>
      <c r="O210" s="50" t="e">
        <f>INDEX([1]Dados!$M$2:$N$26779,MATCH($P210,[1]Dados!$N$2:$N$26779,),2)</f>
        <v>#N/A</v>
      </c>
      <c r="P210">
        <v>141707</v>
      </c>
      <c r="Q210" s="1">
        <v>36627</v>
      </c>
      <c r="R210" s="1">
        <v>36631</v>
      </c>
      <c r="S210" t="s">
        <v>1681</v>
      </c>
      <c r="T210">
        <v>1</v>
      </c>
    </row>
    <row r="211" spans="1:20" x14ac:dyDescent="0.2">
      <c r="A211" s="7">
        <v>280600</v>
      </c>
      <c r="B211" s="3">
        <v>32190</v>
      </c>
      <c r="C211" s="3" t="s">
        <v>46</v>
      </c>
      <c r="D211" s="2" t="s">
        <v>697</v>
      </c>
      <c r="E211" s="3">
        <v>8</v>
      </c>
      <c r="F211" s="17">
        <v>0</v>
      </c>
      <c r="G211" s="17">
        <v>1</v>
      </c>
      <c r="H211" s="17">
        <v>0</v>
      </c>
      <c r="I211" s="7">
        <v>1.6</v>
      </c>
      <c r="J211" s="7">
        <v>11</v>
      </c>
      <c r="K211" s="4">
        <v>122</v>
      </c>
      <c r="L211" s="5">
        <v>122.76519999999999</v>
      </c>
      <c r="M211">
        <v>247368.42</v>
      </c>
      <c r="N211" s="3">
        <v>1</v>
      </c>
      <c r="O211" s="50" t="e">
        <f>INDEX([1]Dados!$M$2:$N$26779,MATCH($P211,[1]Dados!$N$2:$N$26779,),2)</f>
        <v>#N/A</v>
      </c>
      <c r="P211">
        <v>141622</v>
      </c>
      <c r="Q211" s="1">
        <v>36627</v>
      </c>
      <c r="R211" s="1">
        <v>36631</v>
      </c>
      <c r="S211" t="s">
        <v>1681</v>
      </c>
      <c r="T211">
        <v>1</v>
      </c>
    </row>
    <row r="212" spans="1:20" x14ac:dyDescent="0.2">
      <c r="A212" s="7">
        <v>280600</v>
      </c>
      <c r="B212" s="3">
        <v>32190</v>
      </c>
      <c r="C212" s="3" t="s">
        <v>46</v>
      </c>
      <c r="D212" s="2" t="s">
        <v>697</v>
      </c>
      <c r="E212" s="3">
        <v>8</v>
      </c>
      <c r="F212" s="17">
        <v>0</v>
      </c>
      <c r="G212" s="17">
        <v>1</v>
      </c>
      <c r="H212" s="17">
        <v>0</v>
      </c>
      <c r="I212" s="7">
        <v>1.6</v>
      </c>
      <c r="J212" s="7">
        <v>11</v>
      </c>
      <c r="K212" s="4">
        <v>122</v>
      </c>
      <c r="L212" s="5">
        <v>122.76519999999999</v>
      </c>
      <c r="M212">
        <v>121751.34</v>
      </c>
      <c r="N212" s="3">
        <v>1</v>
      </c>
      <c r="O212" s="50" t="e">
        <f>INDEX([1]Dados!$M$2:$N$26779,MATCH($P212,[1]Dados!$N$2:$N$26779,),2)</f>
        <v>#N/A</v>
      </c>
      <c r="P212">
        <v>141707</v>
      </c>
      <c r="Q212" s="1">
        <v>36627</v>
      </c>
      <c r="R212" s="1">
        <v>36631</v>
      </c>
      <c r="S212" t="s">
        <v>1681</v>
      </c>
      <c r="T212">
        <v>1</v>
      </c>
    </row>
    <row r="213" spans="1:20" x14ac:dyDescent="0.2">
      <c r="A213" s="7">
        <v>280600</v>
      </c>
      <c r="B213" s="3">
        <v>32190</v>
      </c>
      <c r="C213" s="3" t="s">
        <v>46</v>
      </c>
      <c r="D213" s="2" t="s">
        <v>697</v>
      </c>
      <c r="E213" s="3">
        <v>8</v>
      </c>
      <c r="F213" s="17">
        <v>0</v>
      </c>
      <c r="G213" s="17">
        <v>1</v>
      </c>
      <c r="H213" s="17">
        <v>0</v>
      </c>
      <c r="I213" s="7">
        <v>1.7</v>
      </c>
      <c r="J213" s="7">
        <v>19</v>
      </c>
      <c r="K213" s="4">
        <v>122</v>
      </c>
      <c r="L213" s="5">
        <v>122.76519999999999</v>
      </c>
      <c r="M213">
        <v>48270</v>
      </c>
      <c r="N213" s="3">
        <v>1</v>
      </c>
      <c r="O213" s="50" t="e">
        <f>INDEX([1]Dados!$M$2:$N$26779,MATCH($P213,[1]Dados!$N$2:$N$26779,),2)</f>
        <v>#N/A</v>
      </c>
      <c r="P213">
        <v>141620</v>
      </c>
      <c r="Q213" s="1">
        <v>36627</v>
      </c>
      <c r="R213" s="1">
        <v>36631</v>
      </c>
      <c r="S213" t="s">
        <v>1681</v>
      </c>
      <c r="T213">
        <v>1</v>
      </c>
    </row>
    <row r="214" spans="1:20" x14ac:dyDescent="0.2">
      <c r="A214" s="7">
        <v>280600</v>
      </c>
      <c r="B214" s="3">
        <v>32190</v>
      </c>
      <c r="C214" s="3" t="s">
        <v>46</v>
      </c>
      <c r="D214" s="2" t="s">
        <v>697</v>
      </c>
      <c r="E214" s="3">
        <v>8</v>
      </c>
      <c r="F214" s="17">
        <v>0</v>
      </c>
      <c r="G214" s="17">
        <v>1</v>
      </c>
      <c r="H214" s="17">
        <v>0</v>
      </c>
      <c r="I214" s="7">
        <v>1.7</v>
      </c>
      <c r="J214" s="7">
        <v>19</v>
      </c>
      <c r="K214" s="4">
        <v>122</v>
      </c>
      <c r="L214" s="5">
        <v>122.76519999999999</v>
      </c>
      <c r="M214">
        <v>82385.53</v>
      </c>
      <c r="N214" s="3">
        <v>1</v>
      </c>
      <c r="O214" s="50" t="e">
        <f>INDEX([1]Dados!$M$2:$N$26779,MATCH($P214,[1]Dados!$N$2:$N$26779,),2)</f>
        <v>#N/A</v>
      </c>
      <c r="P214">
        <v>141621</v>
      </c>
      <c r="Q214" s="1">
        <v>36627</v>
      </c>
      <c r="R214" s="1">
        <v>36631</v>
      </c>
      <c r="S214" t="s">
        <v>1681</v>
      </c>
      <c r="T214">
        <v>1</v>
      </c>
    </row>
    <row r="215" spans="1:20" x14ac:dyDescent="0.2">
      <c r="A215" s="7">
        <v>280600</v>
      </c>
      <c r="B215" s="3">
        <v>32190</v>
      </c>
      <c r="C215" s="3" t="s">
        <v>46</v>
      </c>
      <c r="D215" s="2" t="s">
        <v>697</v>
      </c>
      <c r="E215" s="3">
        <v>8</v>
      </c>
      <c r="F215" s="17">
        <v>0</v>
      </c>
      <c r="G215" s="17">
        <v>1</v>
      </c>
      <c r="H215" s="17">
        <v>0</v>
      </c>
      <c r="I215" s="7">
        <v>1.7</v>
      </c>
      <c r="J215" s="7">
        <v>19</v>
      </c>
      <c r="K215" s="4">
        <v>122</v>
      </c>
      <c r="L215" s="5">
        <v>122.76519999999999</v>
      </c>
      <c r="M215">
        <v>247368.42</v>
      </c>
      <c r="N215" s="3">
        <v>1</v>
      </c>
      <c r="O215" s="50" t="e">
        <f>INDEX([1]Dados!$M$2:$N$26779,MATCH($P215,[1]Dados!$N$2:$N$26779,),2)</f>
        <v>#N/A</v>
      </c>
      <c r="P215">
        <v>141622</v>
      </c>
      <c r="Q215" s="1">
        <v>36627</v>
      </c>
      <c r="R215" s="1">
        <v>36631</v>
      </c>
      <c r="S215" t="s">
        <v>1681</v>
      </c>
      <c r="T215">
        <v>1</v>
      </c>
    </row>
    <row r="216" spans="1:20" x14ac:dyDescent="0.2">
      <c r="A216" s="7">
        <v>280600</v>
      </c>
      <c r="B216" s="3">
        <v>32190</v>
      </c>
      <c r="C216" s="3" t="s">
        <v>46</v>
      </c>
      <c r="D216" s="2" t="s">
        <v>697</v>
      </c>
      <c r="E216" s="3">
        <v>8</v>
      </c>
      <c r="F216" s="17">
        <v>0</v>
      </c>
      <c r="G216" s="17">
        <v>1</v>
      </c>
      <c r="H216" s="17">
        <v>0</v>
      </c>
      <c r="I216" s="7">
        <v>1.7</v>
      </c>
      <c r="J216" s="7">
        <v>19</v>
      </c>
      <c r="K216" s="4">
        <v>122</v>
      </c>
      <c r="L216" s="5">
        <v>122.76519999999999</v>
      </c>
      <c r="M216">
        <v>121751.34</v>
      </c>
      <c r="N216" s="3">
        <v>1</v>
      </c>
      <c r="O216" s="50" t="e">
        <f>INDEX([1]Dados!$M$2:$N$26779,MATCH($P216,[1]Dados!$N$2:$N$26779,),2)</f>
        <v>#N/A</v>
      </c>
      <c r="P216">
        <v>141707</v>
      </c>
      <c r="Q216" s="1">
        <v>36627</v>
      </c>
      <c r="R216" s="1">
        <v>36631</v>
      </c>
      <c r="S216" t="s">
        <v>1681</v>
      </c>
      <c r="T216">
        <v>1</v>
      </c>
    </row>
    <row r="217" spans="1:20" x14ac:dyDescent="0.2">
      <c r="A217" s="7">
        <v>280600</v>
      </c>
      <c r="B217" s="3">
        <v>32190</v>
      </c>
      <c r="C217" s="3" t="s">
        <v>46</v>
      </c>
      <c r="D217" s="2" t="s">
        <v>697</v>
      </c>
      <c r="E217" s="3">
        <v>8</v>
      </c>
      <c r="F217" s="17">
        <v>0</v>
      </c>
      <c r="G217" s="17">
        <v>1</v>
      </c>
      <c r="H217" s="17">
        <v>0</v>
      </c>
      <c r="I217" s="7">
        <v>1.8</v>
      </c>
      <c r="J217" s="7">
        <v>19</v>
      </c>
      <c r="K217" s="4">
        <v>122</v>
      </c>
      <c r="L217" s="5">
        <v>122.76519999999999</v>
      </c>
      <c r="M217">
        <v>247368.42</v>
      </c>
      <c r="N217" s="3">
        <v>1</v>
      </c>
      <c r="O217" s="50" t="e">
        <f>INDEX([1]Dados!$M$2:$N$26779,MATCH($P217,[1]Dados!$N$2:$N$26779,),2)</f>
        <v>#N/A</v>
      </c>
      <c r="P217">
        <v>141622</v>
      </c>
      <c r="Q217" s="1">
        <v>36627</v>
      </c>
      <c r="R217" s="1">
        <v>36631</v>
      </c>
      <c r="S217" t="s">
        <v>1681</v>
      </c>
      <c r="T217">
        <v>1</v>
      </c>
    </row>
    <row r="218" spans="1:20" x14ac:dyDescent="0.2">
      <c r="A218" s="7">
        <v>280600</v>
      </c>
      <c r="B218" s="3">
        <v>32190</v>
      </c>
      <c r="C218" s="3" t="s">
        <v>46</v>
      </c>
      <c r="D218" s="2" t="s">
        <v>697</v>
      </c>
      <c r="E218" s="3">
        <v>8</v>
      </c>
      <c r="F218" s="17">
        <v>0</v>
      </c>
      <c r="G218" s="17">
        <v>1</v>
      </c>
      <c r="H218" s="17">
        <v>0</v>
      </c>
      <c r="I218" s="7">
        <v>1.8</v>
      </c>
      <c r="J218" s="7">
        <v>19</v>
      </c>
      <c r="K218" s="4">
        <v>122</v>
      </c>
      <c r="L218" s="5">
        <v>122.76519999999999</v>
      </c>
      <c r="M218">
        <v>121751.34</v>
      </c>
      <c r="N218" s="3">
        <v>1</v>
      </c>
      <c r="O218" s="50" t="e">
        <f>INDEX([1]Dados!$M$2:$N$26779,MATCH($P218,[1]Dados!$N$2:$N$26779,),2)</f>
        <v>#N/A</v>
      </c>
      <c r="P218">
        <v>141707</v>
      </c>
      <c r="Q218" s="1">
        <v>36627</v>
      </c>
      <c r="R218" s="1">
        <v>36631</v>
      </c>
      <c r="S218" t="s">
        <v>1681</v>
      </c>
      <c r="T218">
        <v>1</v>
      </c>
    </row>
    <row r="219" spans="1:20" x14ac:dyDescent="0.2">
      <c r="A219" s="7">
        <v>280600</v>
      </c>
      <c r="B219" s="3">
        <v>32190</v>
      </c>
      <c r="C219" s="3" t="s">
        <v>46</v>
      </c>
      <c r="D219" s="2" t="s">
        <v>697</v>
      </c>
      <c r="E219" s="3">
        <v>8</v>
      </c>
      <c r="F219" s="17">
        <v>0</v>
      </c>
      <c r="G219" s="17">
        <v>1</v>
      </c>
      <c r="H219" s="17">
        <v>0</v>
      </c>
      <c r="I219" s="7">
        <v>1.9</v>
      </c>
      <c r="J219" s="7">
        <v>9</v>
      </c>
      <c r="K219" s="4">
        <v>122</v>
      </c>
      <c r="L219" s="5">
        <v>122.76519999999999</v>
      </c>
      <c r="M219">
        <v>48270</v>
      </c>
      <c r="N219" s="3">
        <v>1</v>
      </c>
      <c r="O219" s="50" t="e">
        <f>INDEX([1]Dados!$M$2:$N$26779,MATCH($P219,[1]Dados!$N$2:$N$26779,),2)</f>
        <v>#N/A</v>
      </c>
      <c r="P219">
        <v>141620</v>
      </c>
      <c r="Q219" s="1">
        <v>36627</v>
      </c>
      <c r="R219" s="1">
        <v>36631</v>
      </c>
      <c r="S219" t="s">
        <v>1681</v>
      </c>
      <c r="T219">
        <v>1</v>
      </c>
    </row>
    <row r="220" spans="1:20" x14ac:dyDescent="0.2">
      <c r="A220" s="7">
        <v>280600</v>
      </c>
      <c r="B220" s="3">
        <v>32190</v>
      </c>
      <c r="C220" s="3" t="s">
        <v>46</v>
      </c>
      <c r="D220" s="2" t="s">
        <v>697</v>
      </c>
      <c r="E220" s="3">
        <v>8</v>
      </c>
      <c r="F220" s="17">
        <v>0</v>
      </c>
      <c r="G220" s="17">
        <v>1</v>
      </c>
      <c r="H220" s="17">
        <v>0</v>
      </c>
      <c r="I220" s="7">
        <v>1.9</v>
      </c>
      <c r="J220" s="7">
        <v>9</v>
      </c>
      <c r="K220" s="4">
        <v>122</v>
      </c>
      <c r="L220" s="5">
        <v>122.76519999999999</v>
      </c>
      <c r="M220">
        <v>82385.53</v>
      </c>
      <c r="N220" s="3">
        <v>1</v>
      </c>
      <c r="O220" s="50" t="e">
        <f>INDEX([1]Dados!$M$2:$N$26779,MATCH($P220,[1]Dados!$N$2:$N$26779,),2)</f>
        <v>#N/A</v>
      </c>
      <c r="P220">
        <v>141621</v>
      </c>
      <c r="Q220" s="1">
        <v>36627</v>
      </c>
      <c r="R220" s="1">
        <v>36631</v>
      </c>
      <c r="S220" t="s">
        <v>1681</v>
      </c>
      <c r="T220">
        <v>1</v>
      </c>
    </row>
    <row r="221" spans="1:20" x14ac:dyDescent="0.2">
      <c r="A221" s="7">
        <v>280600</v>
      </c>
      <c r="B221" s="3">
        <v>32190</v>
      </c>
      <c r="C221" s="3" t="s">
        <v>46</v>
      </c>
      <c r="D221" s="2" t="s">
        <v>697</v>
      </c>
      <c r="E221" s="3">
        <v>8</v>
      </c>
      <c r="F221" s="17">
        <v>0</v>
      </c>
      <c r="G221" s="17">
        <v>1</v>
      </c>
      <c r="H221" s="17">
        <v>0</v>
      </c>
      <c r="I221" s="7">
        <v>1.9</v>
      </c>
      <c r="J221" s="7">
        <v>9</v>
      </c>
      <c r="K221" s="4">
        <v>122</v>
      </c>
      <c r="L221" s="5">
        <v>122.76519999999999</v>
      </c>
      <c r="M221">
        <v>247368.42</v>
      </c>
      <c r="N221" s="3">
        <v>1</v>
      </c>
      <c r="O221" s="50" t="e">
        <f>INDEX([1]Dados!$M$2:$N$26779,MATCH($P221,[1]Dados!$N$2:$N$26779,),2)</f>
        <v>#N/A</v>
      </c>
      <c r="P221">
        <v>141622</v>
      </c>
      <c r="Q221" s="1">
        <v>36627</v>
      </c>
      <c r="R221" s="1">
        <v>36631</v>
      </c>
      <c r="S221" t="s">
        <v>1681</v>
      </c>
      <c r="T221">
        <v>1</v>
      </c>
    </row>
    <row r="222" spans="1:20" x14ac:dyDescent="0.2">
      <c r="A222" s="7">
        <v>280600</v>
      </c>
      <c r="B222" s="3">
        <v>32190</v>
      </c>
      <c r="C222" s="3" t="s">
        <v>46</v>
      </c>
      <c r="D222" s="2" t="s">
        <v>697</v>
      </c>
      <c r="E222" s="3">
        <v>8</v>
      </c>
      <c r="F222" s="17">
        <v>0</v>
      </c>
      <c r="G222" s="17">
        <v>1</v>
      </c>
      <c r="H222" s="17">
        <v>0</v>
      </c>
      <c r="I222" s="7">
        <v>1.9</v>
      </c>
      <c r="J222" s="7">
        <v>9</v>
      </c>
      <c r="K222" s="4">
        <v>122</v>
      </c>
      <c r="L222" s="5">
        <v>122.76519999999999</v>
      </c>
      <c r="M222">
        <v>121751.34</v>
      </c>
      <c r="N222" s="3">
        <v>1</v>
      </c>
      <c r="O222" s="50" t="e">
        <f>INDEX([1]Dados!$M$2:$N$26779,MATCH($P222,[1]Dados!$N$2:$N$26779,),2)</f>
        <v>#N/A</v>
      </c>
      <c r="P222">
        <v>141707</v>
      </c>
      <c r="Q222" s="1">
        <v>36627</v>
      </c>
      <c r="R222" s="1">
        <v>36631</v>
      </c>
      <c r="S222" t="s">
        <v>1681</v>
      </c>
      <c r="T222">
        <v>1</v>
      </c>
    </row>
    <row r="223" spans="1:20" x14ac:dyDescent="0.2">
      <c r="A223" s="7">
        <v>280600</v>
      </c>
      <c r="B223" s="3">
        <v>32190</v>
      </c>
      <c r="C223" s="3" t="s">
        <v>46</v>
      </c>
      <c r="D223" s="2" t="s">
        <v>697</v>
      </c>
      <c r="E223" s="3">
        <v>8</v>
      </c>
      <c r="F223" s="17">
        <v>0</v>
      </c>
      <c r="G223" s="17">
        <v>1</v>
      </c>
      <c r="H223" s="17">
        <v>0</v>
      </c>
      <c r="I223" s="7">
        <v>8.1</v>
      </c>
      <c r="J223" s="7">
        <v>14</v>
      </c>
      <c r="K223" s="4">
        <v>1214</v>
      </c>
      <c r="L223" s="5">
        <v>1214.0587</v>
      </c>
      <c r="M223">
        <v>295796</v>
      </c>
      <c r="N223" s="3">
        <v>1</v>
      </c>
      <c r="O223" s="50" t="e">
        <f>INDEX([1]Dados!$M$2:$N$26779,MATCH($P223,[1]Dados!$N$2:$N$26779,),2)</f>
        <v>#N/A</v>
      </c>
      <c r="P223">
        <v>141668</v>
      </c>
      <c r="Q223" s="1">
        <v>36627</v>
      </c>
      <c r="R223" s="1">
        <v>36631</v>
      </c>
      <c r="S223" t="s">
        <v>1232</v>
      </c>
      <c r="T223">
        <v>1</v>
      </c>
    </row>
    <row r="224" spans="1:20" x14ac:dyDescent="0.2">
      <c r="A224" s="7">
        <v>280600</v>
      </c>
      <c r="B224" s="3">
        <v>32190</v>
      </c>
      <c r="C224" s="3" t="s">
        <v>46</v>
      </c>
      <c r="D224" s="2" t="s">
        <v>697</v>
      </c>
      <c r="E224" s="3">
        <v>8</v>
      </c>
      <c r="F224" s="17">
        <v>0</v>
      </c>
      <c r="G224" s="17">
        <v>1</v>
      </c>
      <c r="H224" s="17">
        <v>0</v>
      </c>
      <c r="I224" s="7">
        <v>8.1999999999999993</v>
      </c>
      <c r="J224" s="7">
        <v>18</v>
      </c>
      <c r="K224" s="4">
        <v>1214</v>
      </c>
      <c r="L224" s="5">
        <v>1214.0587</v>
      </c>
      <c r="M224">
        <v>295796</v>
      </c>
      <c r="N224" s="3">
        <v>1</v>
      </c>
      <c r="O224" s="50" t="e">
        <f>INDEX([1]Dados!$M$2:$N$26779,MATCH($P224,[1]Dados!$N$2:$N$26779,),2)</f>
        <v>#N/A</v>
      </c>
      <c r="P224">
        <v>141668</v>
      </c>
      <c r="Q224" s="1">
        <v>36627</v>
      </c>
      <c r="R224" s="1">
        <v>36631</v>
      </c>
      <c r="S224" t="s">
        <v>1232</v>
      </c>
      <c r="T224">
        <v>1</v>
      </c>
    </row>
    <row r="225" spans="1:20" x14ac:dyDescent="0.2">
      <c r="A225" s="7">
        <v>280600</v>
      </c>
      <c r="B225" s="3">
        <v>32190</v>
      </c>
      <c r="C225" s="3" t="s">
        <v>46</v>
      </c>
      <c r="D225" s="2" t="s">
        <v>697</v>
      </c>
      <c r="E225" s="3">
        <v>8</v>
      </c>
      <c r="F225" s="17">
        <v>0</v>
      </c>
      <c r="G225" s="17">
        <v>1</v>
      </c>
      <c r="H225" s="17">
        <v>0</v>
      </c>
      <c r="I225" s="7">
        <v>8.3000000000000007</v>
      </c>
      <c r="J225" s="7">
        <v>23</v>
      </c>
      <c r="K225" s="4">
        <v>1214</v>
      </c>
      <c r="L225" s="5">
        <v>1214.0587</v>
      </c>
      <c r="M225">
        <v>295796</v>
      </c>
      <c r="N225" s="3">
        <v>1</v>
      </c>
      <c r="O225" s="50" t="e">
        <f>INDEX([1]Dados!$M$2:$N$26779,MATCH($P225,[1]Dados!$N$2:$N$26779,),2)</f>
        <v>#N/A</v>
      </c>
      <c r="P225">
        <v>141668</v>
      </c>
      <c r="Q225" s="1">
        <v>36627</v>
      </c>
      <c r="R225" s="1">
        <v>36631</v>
      </c>
      <c r="S225" t="s">
        <v>1232</v>
      </c>
      <c r="T225">
        <v>1</v>
      </c>
    </row>
    <row r="226" spans="1:20" x14ac:dyDescent="0.2">
      <c r="A226" s="7">
        <v>280600</v>
      </c>
      <c r="B226" s="3">
        <v>32190</v>
      </c>
      <c r="C226" s="3" t="s">
        <v>46</v>
      </c>
      <c r="D226" s="2" t="s">
        <v>697</v>
      </c>
      <c r="E226" s="3">
        <v>8</v>
      </c>
      <c r="F226" s="17">
        <v>0</v>
      </c>
      <c r="G226" s="17">
        <v>1</v>
      </c>
      <c r="H226" s="17">
        <v>0</v>
      </c>
      <c r="I226" s="7">
        <v>7.1</v>
      </c>
      <c r="J226" s="7">
        <v>14</v>
      </c>
      <c r="K226" s="4">
        <v>1293</v>
      </c>
      <c r="L226" s="5">
        <v>1293.0592999999999</v>
      </c>
      <c r="M226">
        <v>22244.93</v>
      </c>
      <c r="N226" s="3">
        <v>1</v>
      </c>
      <c r="O226" s="50" t="e">
        <f>INDEX([1]Dados!$M$2:$N$26779,MATCH($P226,[1]Dados!$N$2:$N$26779,),2)</f>
        <v>#N/A</v>
      </c>
      <c r="P226">
        <v>141544</v>
      </c>
      <c r="Q226" s="1">
        <v>36627</v>
      </c>
      <c r="R226" s="1">
        <v>36631</v>
      </c>
      <c r="S226" t="s">
        <v>1677</v>
      </c>
      <c r="T226">
        <v>1</v>
      </c>
    </row>
    <row r="227" spans="1:20" x14ac:dyDescent="0.2">
      <c r="A227" s="7">
        <v>280600</v>
      </c>
      <c r="B227" s="3">
        <v>32190</v>
      </c>
      <c r="C227" s="3" t="s">
        <v>46</v>
      </c>
      <c r="D227" s="2" t="s">
        <v>697</v>
      </c>
      <c r="E227" s="3">
        <v>8</v>
      </c>
      <c r="F227" s="17">
        <v>0</v>
      </c>
      <c r="G227" s="17">
        <v>1</v>
      </c>
      <c r="H227" s="17">
        <v>0</v>
      </c>
      <c r="I227" s="7">
        <v>7.2</v>
      </c>
      <c r="J227" s="7">
        <v>17</v>
      </c>
      <c r="K227" s="4">
        <v>1293</v>
      </c>
      <c r="L227" s="5">
        <v>1293.0592999999999</v>
      </c>
      <c r="M227">
        <v>22244.93</v>
      </c>
      <c r="N227" s="3">
        <v>1</v>
      </c>
      <c r="O227" s="50" t="e">
        <f>INDEX([1]Dados!$M$2:$N$26779,MATCH($P227,[1]Dados!$N$2:$N$26779,),2)</f>
        <v>#N/A</v>
      </c>
      <c r="P227">
        <v>141544</v>
      </c>
      <c r="Q227" s="1">
        <v>36627</v>
      </c>
      <c r="R227" s="1">
        <v>36631</v>
      </c>
      <c r="S227" t="s">
        <v>1677</v>
      </c>
      <c r="T227">
        <v>1</v>
      </c>
    </row>
    <row r="228" spans="1:20" x14ac:dyDescent="0.2">
      <c r="A228" s="7">
        <v>280600</v>
      </c>
      <c r="B228" s="3">
        <v>32190</v>
      </c>
      <c r="C228" s="3" t="s">
        <v>46</v>
      </c>
      <c r="D228" s="2" t="s">
        <v>697</v>
      </c>
      <c r="E228" s="3">
        <v>8</v>
      </c>
      <c r="F228" s="17">
        <v>0</v>
      </c>
      <c r="G228" s="17">
        <v>1</v>
      </c>
      <c r="H228" s="17">
        <v>0</v>
      </c>
      <c r="I228" s="7">
        <v>7.3</v>
      </c>
      <c r="J228" s="7">
        <v>0</v>
      </c>
      <c r="K228" s="4">
        <v>1293</v>
      </c>
      <c r="L228" s="5">
        <v>1293.0592999999999</v>
      </c>
      <c r="M228">
        <v>22244.93</v>
      </c>
      <c r="N228" s="3">
        <v>1</v>
      </c>
      <c r="O228" s="50" t="e">
        <f>INDEX([1]Dados!$M$2:$N$26779,MATCH($P228,[1]Dados!$N$2:$N$26779,),2)</f>
        <v>#N/A</v>
      </c>
      <c r="P228">
        <v>141544</v>
      </c>
      <c r="Q228" s="1">
        <v>36627</v>
      </c>
      <c r="R228" s="1">
        <v>36631</v>
      </c>
      <c r="S228" t="s">
        <v>1677</v>
      </c>
      <c r="T228">
        <v>1</v>
      </c>
    </row>
    <row r="229" spans="1:20" x14ac:dyDescent="0.2">
      <c r="A229" s="7">
        <v>280600</v>
      </c>
      <c r="B229" s="3">
        <v>32190</v>
      </c>
      <c r="C229" s="3" t="s">
        <v>46</v>
      </c>
      <c r="D229" s="2" t="s">
        <v>697</v>
      </c>
      <c r="E229" s="3">
        <v>8</v>
      </c>
      <c r="F229" s="17">
        <v>0</v>
      </c>
      <c r="G229" s="17">
        <v>1</v>
      </c>
      <c r="H229" s="17">
        <v>0</v>
      </c>
      <c r="I229" s="7">
        <v>7.4</v>
      </c>
      <c r="J229" s="7">
        <v>0</v>
      </c>
      <c r="K229" s="4">
        <v>1293</v>
      </c>
      <c r="L229" s="5">
        <v>1293.0592999999999</v>
      </c>
      <c r="M229">
        <v>22244.93</v>
      </c>
      <c r="N229" s="3">
        <v>1</v>
      </c>
      <c r="O229" s="50" t="e">
        <f>INDEX([1]Dados!$M$2:$N$26779,MATCH($P229,[1]Dados!$N$2:$N$26779,),2)</f>
        <v>#N/A</v>
      </c>
      <c r="P229">
        <v>141544</v>
      </c>
      <c r="Q229" s="1">
        <v>36627</v>
      </c>
      <c r="R229" s="1">
        <v>36631</v>
      </c>
      <c r="S229" t="s">
        <v>1677</v>
      </c>
      <c r="T229">
        <v>1</v>
      </c>
    </row>
    <row r="230" spans="1:20" x14ac:dyDescent="0.2">
      <c r="A230" s="7">
        <v>280600</v>
      </c>
      <c r="B230" s="3">
        <v>32190</v>
      </c>
      <c r="C230" s="3" t="s">
        <v>46</v>
      </c>
      <c r="D230" s="2" t="s">
        <v>697</v>
      </c>
      <c r="E230" s="3">
        <v>8</v>
      </c>
      <c r="F230" s="17">
        <v>0</v>
      </c>
      <c r="G230" s="17">
        <v>1</v>
      </c>
      <c r="H230" s="17">
        <v>0</v>
      </c>
      <c r="I230" s="7">
        <v>7.5</v>
      </c>
      <c r="J230" s="7">
        <v>14</v>
      </c>
      <c r="K230" s="4">
        <v>1293</v>
      </c>
      <c r="L230" s="5">
        <v>1293.0592999999999</v>
      </c>
      <c r="M230">
        <v>22244.93</v>
      </c>
      <c r="N230" s="3">
        <v>1</v>
      </c>
      <c r="O230" s="50" t="e">
        <f>INDEX([1]Dados!$M$2:$N$26779,MATCH($P230,[1]Dados!$N$2:$N$26779,),2)</f>
        <v>#N/A</v>
      </c>
      <c r="P230">
        <v>141544</v>
      </c>
      <c r="Q230" s="1">
        <v>36627</v>
      </c>
      <c r="R230" s="1">
        <v>36631</v>
      </c>
      <c r="S230" t="s">
        <v>1677</v>
      </c>
      <c r="T230">
        <v>1</v>
      </c>
    </row>
    <row r="231" spans="1:20" x14ac:dyDescent="0.2">
      <c r="A231" s="7">
        <v>280600</v>
      </c>
      <c r="B231" s="3">
        <v>32190</v>
      </c>
      <c r="C231" s="3" t="s">
        <v>46</v>
      </c>
      <c r="D231" s="2" t="s">
        <v>697</v>
      </c>
      <c r="E231" s="3">
        <v>8</v>
      </c>
      <c r="F231" s="17">
        <v>0</v>
      </c>
      <c r="G231" s="17">
        <v>1</v>
      </c>
      <c r="H231" s="17">
        <v>0</v>
      </c>
      <c r="I231" s="7">
        <v>7.6</v>
      </c>
      <c r="J231" s="7">
        <v>30</v>
      </c>
      <c r="K231" s="4">
        <v>1293</v>
      </c>
      <c r="L231" s="5">
        <v>1293.0592999999999</v>
      </c>
      <c r="M231">
        <v>22244.93</v>
      </c>
      <c r="N231" s="3">
        <v>1</v>
      </c>
      <c r="O231" s="50" t="e">
        <f>INDEX([1]Dados!$M$2:$N$26779,MATCH($P231,[1]Dados!$N$2:$N$26779,),2)</f>
        <v>#N/A</v>
      </c>
      <c r="P231">
        <v>141544</v>
      </c>
      <c r="Q231" s="1">
        <v>36627</v>
      </c>
      <c r="R231" s="1">
        <v>36631</v>
      </c>
      <c r="S231" t="s">
        <v>1677</v>
      </c>
      <c r="T231">
        <v>1</v>
      </c>
    </row>
    <row r="232" spans="1:20" x14ac:dyDescent="0.2">
      <c r="A232" s="7">
        <v>280600</v>
      </c>
      <c r="B232" s="3">
        <v>32190</v>
      </c>
      <c r="C232" s="3" t="s">
        <v>46</v>
      </c>
      <c r="D232" s="2" t="s">
        <v>697</v>
      </c>
      <c r="E232" s="3">
        <v>8</v>
      </c>
      <c r="F232" s="17">
        <v>0</v>
      </c>
      <c r="G232" s="17">
        <v>1</v>
      </c>
      <c r="H232" s="17">
        <v>0</v>
      </c>
      <c r="I232" s="7">
        <v>7.7</v>
      </c>
      <c r="J232" s="7">
        <v>22</v>
      </c>
      <c r="K232" s="4">
        <v>1293</v>
      </c>
      <c r="L232" s="5">
        <v>1293.0592999999999</v>
      </c>
      <c r="M232">
        <v>22244.93</v>
      </c>
      <c r="N232" s="3">
        <v>1</v>
      </c>
      <c r="O232" s="50" t="e">
        <f>INDEX([1]Dados!$M$2:$N$26779,MATCH($P232,[1]Dados!$N$2:$N$26779,),2)</f>
        <v>#N/A</v>
      </c>
      <c r="P232">
        <v>141544</v>
      </c>
      <c r="Q232" s="1">
        <v>36627</v>
      </c>
      <c r="R232" s="1">
        <v>36631</v>
      </c>
      <c r="S232" t="s">
        <v>1677</v>
      </c>
      <c r="T232">
        <v>1</v>
      </c>
    </row>
    <row r="233" spans="1:20" x14ac:dyDescent="0.2">
      <c r="A233" s="7">
        <v>280600</v>
      </c>
      <c r="B233" s="3">
        <v>32190</v>
      </c>
      <c r="C233" s="3" t="s">
        <v>46</v>
      </c>
      <c r="D233" s="2" t="s">
        <v>697</v>
      </c>
      <c r="E233" s="3">
        <v>8</v>
      </c>
      <c r="F233" s="17">
        <v>0</v>
      </c>
      <c r="G233" s="17">
        <v>1</v>
      </c>
      <c r="H233" s="17">
        <v>0</v>
      </c>
      <c r="I233" s="7">
        <v>7.8</v>
      </c>
      <c r="J233" s="7">
        <v>22</v>
      </c>
      <c r="K233" s="4">
        <v>1293</v>
      </c>
      <c r="L233" s="5">
        <v>1293.0592999999999</v>
      </c>
      <c r="M233">
        <v>22244.93</v>
      </c>
      <c r="N233" s="3">
        <v>1</v>
      </c>
      <c r="O233" s="50" t="e">
        <f>INDEX([1]Dados!$M$2:$N$26779,MATCH($P233,[1]Dados!$N$2:$N$26779,),2)</f>
        <v>#N/A</v>
      </c>
      <c r="P233">
        <v>141544</v>
      </c>
      <c r="Q233" s="1">
        <v>36627</v>
      </c>
      <c r="R233" s="1">
        <v>36631</v>
      </c>
      <c r="S233" t="s">
        <v>1677</v>
      </c>
      <c r="T233">
        <v>1</v>
      </c>
    </row>
    <row r="234" spans="1:20" x14ac:dyDescent="0.2">
      <c r="A234" s="7">
        <v>355390</v>
      </c>
      <c r="B234" s="3">
        <v>71790</v>
      </c>
      <c r="C234" s="3" t="s">
        <v>28</v>
      </c>
      <c r="D234" s="2" t="s">
        <v>815</v>
      </c>
      <c r="E234" s="3">
        <v>8</v>
      </c>
      <c r="F234" s="17">
        <v>0</v>
      </c>
      <c r="G234" s="17">
        <v>1</v>
      </c>
      <c r="H234" s="17">
        <v>0</v>
      </c>
      <c r="I234" s="7">
        <v>3</v>
      </c>
      <c r="J234" s="7">
        <v>25</v>
      </c>
      <c r="K234" s="4">
        <v>2</v>
      </c>
      <c r="L234" s="5">
        <v>2.0596999999999999</v>
      </c>
      <c r="M234">
        <v>8865.81</v>
      </c>
      <c r="N234" s="3">
        <v>1</v>
      </c>
      <c r="O234" s="50" t="e">
        <f>INDEX([1]Dados!$M$2:$N$26779,MATCH($P234,[1]Dados!$N$2:$N$26779,),2)</f>
        <v>#N/A</v>
      </c>
      <c r="P234">
        <v>141456</v>
      </c>
      <c r="Q234" s="1">
        <v>36627</v>
      </c>
      <c r="R234" s="1">
        <v>36631</v>
      </c>
      <c r="S234" t="s">
        <v>1388</v>
      </c>
      <c r="T234">
        <v>1</v>
      </c>
    </row>
    <row r="235" spans="1:20" x14ac:dyDescent="0.2">
      <c r="A235" s="7">
        <v>355390</v>
      </c>
      <c r="B235" s="3">
        <v>71790</v>
      </c>
      <c r="C235" s="3" t="s">
        <v>28</v>
      </c>
      <c r="D235" s="2" t="s">
        <v>815</v>
      </c>
      <c r="E235" s="3">
        <v>8</v>
      </c>
      <c r="F235" s="17">
        <v>0</v>
      </c>
      <c r="G235" s="17">
        <v>1</v>
      </c>
      <c r="H235" s="17">
        <v>0</v>
      </c>
      <c r="I235" s="7">
        <v>5</v>
      </c>
      <c r="J235" s="7">
        <v>2</v>
      </c>
      <c r="K235" s="4">
        <v>8</v>
      </c>
      <c r="L235" s="5">
        <v>8.0357000000000003</v>
      </c>
      <c r="M235">
        <v>10350</v>
      </c>
      <c r="N235" s="3">
        <v>1</v>
      </c>
      <c r="O235" s="50" t="e">
        <f>INDEX([1]Dados!$M$2:$N$26779,MATCH($P235,[1]Dados!$N$2:$N$26779,),2)</f>
        <v>#N/A</v>
      </c>
      <c r="P235">
        <v>142588</v>
      </c>
      <c r="Q235" s="1">
        <v>36627</v>
      </c>
      <c r="R235" s="1">
        <v>36631</v>
      </c>
      <c r="S235" t="s">
        <v>1391</v>
      </c>
      <c r="T235">
        <v>1</v>
      </c>
    </row>
    <row r="236" spans="1:20" x14ac:dyDescent="0.2">
      <c r="A236" s="7">
        <v>355390</v>
      </c>
      <c r="B236" s="3">
        <v>71790</v>
      </c>
      <c r="C236" s="3" t="s">
        <v>28</v>
      </c>
      <c r="D236" s="2" t="s">
        <v>815</v>
      </c>
      <c r="E236" s="3">
        <v>8</v>
      </c>
      <c r="F236" s="17">
        <v>0</v>
      </c>
      <c r="G236" s="17">
        <v>1</v>
      </c>
      <c r="H236" s="17">
        <v>0</v>
      </c>
      <c r="I236" s="7">
        <v>6</v>
      </c>
      <c r="J236" s="7">
        <v>20</v>
      </c>
      <c r="K236" s="4">
        <v>119</v>
      </c>
      <c r="L236" s="5">
        <v>119.3921</v>
      </c>
      <c r="M236">
        <v>294751.84000000003</v>
      </c>
      <c r="N236" s="3">
        <v>1</v>
      </c>
      <c r="O236" s="50" t="e">
        <f>INDEX([1]Dados!$M$2:$N$26779,MATCH($P236,[1]Dados!$N$2:$N$26779,),2)</f>
        <v>#N/A</v>
      </c>
      <c r="P236">
        <v>141709</v>
      </c>
      <c r="Q236" s="1">
        <v>36627</v>
      </c>
      <c r="R236" s="1">
        <v>36631</v>
      </c>
      <c r="S236" t="s">
        <v>1390</v>
      </c>
      <c r="T236">
        <v>1</v>
      </c>
    </row>
    <row r="237" spans="1:20" x14ac:dyDescent="0.2">
      <c r="A237" s="7">
        <v>355390</v>
      </c>
      <c r="B237" s="3">
        <v>71790</v>
      </c>
      <c r="C237" s="3" t="s">
        <v>28</v>
      </c>
      <c r="D237" s="2" t="s">
        <v>815</v>
      </c>
      <c r="E237" s="3">
        <v>8</v>
      </c>
      <c r="F237" s="17">
        <v>0</v>
      </c>
      <c r="G237" s="17">
        <v>1</v>
      </c>
      <c r="H237" s="17">
        <v>0</v>
      </c>
      <c r="I237" s="7">
        <v>6</v>
      </c>
      <c r="J237" s="7">
        <v>99</v>
      </c>
      <c r="K237" s="4">
        <v>119</v>
      </c>
      <c r="L237" s="5">
        <v>119.3921</v>
      </c>
      <c r="M237">
        <v>294751.84000000003</v>
      </c>
      <c r="N237" s="3">
        <v>1</v>
      </c>
      <c r="O237" s="50" t="e">
        <f>INDEX([1]Dados!$M$2:$N$26779,MATCH($P237,[1]Dados!$N$2:$N$26779,),2)</f>
        <v>#N/A</v>
      </c>
      <c r="P237">
        <v>141709</v>
      </c>
      <c r="Q237" s="1">
        <v>36627</v>
      </c>
      <c r="R237" s="1">
        <v>36631</v>
      </c>
      <c r="S237" t="s">
        <v>1390</v>
      </c>
      <c r="T237">
        <v>1</v>
      </c>
    </row>
    <row r="238" spans="1:20" x14ac:dyDescent="0.2">
      <c r="A238" s="7">
        <v>355390</v>
      </c>
      <c r="B238" s="3">
        <v>71790</v>
      </c>
      <c r="C238" s="3" t="s">
        <v>28</v>
      </c>
      <c r="D238" s="2" t="s">
        <v>815</v>
      </c>
      <c r="E238" s="3">
        <v>8</v>
      </c>
      <c r="F238" s="17">
        <v>0</v>
      </c>
      <c r="G238" s="17">
        <v>1</v>
      </c>
      <c r="H238" s="17">
        <v>0</v>
      </c>
      <c r="I238" s="7">
        <v>6</v>
      </c>
      <c r="J238" s="7">
        <v>19</v>
      </c>
      <c r="K238" s="4">
        <v>119</v>
      </c>
      <c r="L238" s="5">
        <v>119.3921</v>
      </c>
      <c r="M238">
        <v>294751.84000000003</v>
      </c>
      <c r="N238" s="3">
        <v>1</v>
      </c>
      <c r="O238" s="50" t="e">
        <f>INDEX([1]Dados!$M$2:$N$26779,MATCH($P238,[1]Dados!$N$2:$N$26779,),2)</f>
        <v>#N/A</v>
      </c>
      <c r="P238">
        <v>141709</v>
      </c>
      <c r="Q238" s="1">
        <v>36627</v>
      </c>
      <c r="R238" s="1">
        <v>36631</v>
      </c>
      <c r="S238" t="s">
        <v>1390</v>
      </c>
      <c r="T238">
        <v>1</v>
      </c>
    </row>
    <row r="239" spans="1:20" x14ac:dyDescent="0.2">
      <c r="A239" s="7">
        <v>355390</v>
      </c>
      <c r="B239" s="3">
        <v>71790</v>
      </c>
      <c r="C239" s="3" t="s">
        <v>28</v>
      </c>
      <c r="D239" s="2" t="s">
        <v>815</v>
      </c>
      <c r="E239" s="3">
        <v>8</v>
      </c>
      <c r="F239" s="17">
        <v>0</v>
      </c>
      <c r="G239" s="17">
        <v>1</v>
      </c>
      <c r="H239" s="17">
        <v>0</v>
      </c>
      <c r="I239" s="7">
        <v>4</v>
      </c>
      <c r="J239" s="7">
        <v>13</v>
      </c>
      <c r="K239" s="4">
        <v>1214</v>
      </c>
      <c r="L239" s="5">
        <v>1214.0587</v>
      </c>
      <c r="M239">
        <v>67564</v>
      </c>
      <c r="N239" s="3">
        <v>1</v>
      </c>
      <c r="O239" s="50" t="e">
        <f>INDEX([1]Dados!$M$2:$N$26779,MATCH($P239,[1]Dados!$N$2:$N$26779,),2)</f>
        <v>#N/A</v>
      </c>
      <c r="P239">
        <v>141670</v>
      </c>
      <c r="Q239" s="1">
        <v>36627</v>
      </c>
      <c r="R239" s="1">
        <v>36631</v>
      </c>
      <c r="S239" t="s">
        <v>1389</v>
      </c>
      <c r="T239">
        <v>1</v>
      </c>
    </row>
    <row r="240" spans="1:20" x14ac:dyDescent="0.2">
      <c r="A240" s="7">
        <v>355390</v>
      </c>
      <c r="B240" s="3">
        <v>71790</v>
      </c>
      <c r="C240" s="3" t="s">
        <v>28</v>
      </c>
      <c r="D240" s="2" t="s">
        <v>815</v>
      </c>
      <c r="E240" s="3">
        <v>8</v>
      </c>
      <c r="F240" s="17">
        <v>0</v>
      </c>
      <c r="G240" s="17">
        <v>1</v>
      </c>
      <c r="H240" s="17">
        <v>0</v>
      </c>
      <c r="I240" s="7">
        <v>4</v>
      </c>
      <c r="J240" s="7">
        <v>25</v>
      </c>
      <c r="K240" s="4">
        <v>1214</v>
      </c>
      <c r="L240" s="5">
        <v>1214.0587</v>
      </c>
      <c r="M240">
        <v>67564</v>
      </c>
      <c r="N240" s="3">
        <v>1</v>
      </c>
      <c r="O240" s="50" t="e">
        <f>INDEX([1]Dados!$M$2:$N$26779,MATCH($P240,[1]Dados!$N$2:$N$26779,),2)</f>
        <v>#N/A</v>
      </c>
      <c r="P240">
        <v>141670</v>
      </c>
      <c r="Q240" s="1">
        <v>36627</v>
      </c>
      <c r="R240" s="1">
        <v>36631</v>
      </c>
      <c r="S240" t="s">
        <v>1389</v>
      </c>
      <c r="T240">
        <v>1</v>
      </c>
    </row>
    <row r="241" spans="1:20" x14ac:dyDescent="0.2">
      <c r="A241" s="7">
        <v>355390</v>
      </c>
      <c r="B241" s="3">
        <v>71790</v>
      </c>
      <c r="C241" s="3" t="s">
        <v>28</v>
      </c>
      <c r="D241" s="2" t="s">
        <v>815</v>
      </c>
      <c r="E241" s="3">
        <v>8</v>
      </c>
      <c r="F241" s="17">
        <v>0</v>
      </c>
      <c r="G241" s="17">
        <v>1</v>
      </c>
      <c r="H241" s="17">
        <v>0</v>
      </c>
      <c r="I241" s="7">
        <v>4</v>
      </c>
      <c r="J241" s="7">
        <v>0</v>
      </c>
      <c r="K241" s="4">
        <v>1214</v>
      </c>
      <c r="L241" s="5">
        <v>1214.0587</v>
      </c>
      <c r="M241">
        <v>67564</v>
      </c>
      <c r="N241" s="3">
        <v>1</v>
      </c>
      <c r="O241" s="50" t="e">
        <f>INDEX([1]Dados!$M$2:$N$26779,MATCH($P241,[1]Dados!$N$2:$N$26779,),2)</f>
        <v>#N/A</v>
      </c>
      <c r="P241">
        <v>141670</v>
      </c>
      <c r="Q241" s="1">
        <v>36627</v>
      </c>
      <c r="R241" s="1">
        <v>36631</v>
      </c>
      <c r="S241" t="s">
        <v>1389</v>
      </c>
      <c r="T241">
        <v>1</v>
      </c>
    </row>
    <row r="242" spans="1:20" x14ac:dyDescent="0.2">
      <c r="A242" s="7">
        <v>355390</v>
      </c>
      <c r="B242" s="3">
        <v>71790</v>
      </c>
      <c r="C242" s="3" t="s">
        <v>28</v>
      </c>
      <c r="D242" s="2" t="s">
        <v>815</v>
      </c>
      <c r="E242" s="3">
        <v>8</v>
      </c>
      <c r="F242" s="17">
        <v>0</v>
      </c>
      <c r="G242" s="17">
        <v>1</v>
      </c>
      <c r="H242" s="17">
        <v>0</v>
      </c>
      <c r="I242" s="7">
        <v>4</v>
      </c>
      <c r="J242" s="7">
        <v>20</v>
      </c>
      <c r="K242" s="4">
        <v>1214</v>
      </c>
      <c r="L242" s="5">
        <v>1214.0587</v>
      </c>
      <c r="M242">
        <v>67564</v>
      </c>
      <c r="N242" s="3">
        <v>1</v>
      </c>
      <c r="O242" s="50" t="e">
        <f>INDEX([1]Dados!$M$2:$N$26779,MATCH($P242,[1]Dados!$N$2:$N$26779,),2)</f>
        <v>#N/A</v>
      </c>
      <c r="P242">
        <v>141670</v>
      </c>
      <c r="Q242" s="1">
        <v>36627</v>
      </c>
      <c r="R242" s="1">
        <v>36631</v>
      </c>
      <c r="S242" t="s">
        <v>1389</v>
      </c>
      <c r="T242">
        <v>1</v>
      </c>
    </row>
    <row r="243" spans="1:20" x14ac:dyDescent="0.2">
      <c r="A243" s="7">
        <v>355390</v>
      </c>
      <c r="B243" s="3">
        <v>71790</v>
      </c>
      <c r="C243" s="3" t="s">
        <v>28</v>
      </c>
      <c r="D243" s="2" t="s">
        <v>815</v>
      </c>
      <c r="E243" s="3">
        <v>8</v>
      </c>
      <c r="F243" s="17">
        <v>0</v>
      </c>
      <c r="G243" s="17">
        <v>1</v>
      </c>
      <c r="H243" s="17">
        <v>0</v>
      </c>
      <c r="I243" s="7">
        <v>1</v>
      </c>
      <c r="J243" s="7">
        <v>21</v>
      </c>
      <c r="K243" s="4">
        <v>1293</v>
      </c>
      <c r="L243" s="5">
        <v>1293.0592999999999</v>
      </c>
      <c r="M243">
        <v>6116</v>
      </c>
      <c r="N243" s="3">
        <v>1</v>
      </c>
      <c r="O243" s="50" t="e">
        <f>INDEX([1]Dados!$M$2:$N$26779,MATCH($P243,[1]Dados!$N$2:$N$26779,),2)</f>
        <v>#N/A</v>
      </c>
      <c r="P243">
        <v>141565</v>
      </c>
      <c r="Q243" s="1">
        <v>36627</v>
      </c>
      <c r="R243" s="1">
        <v>36631</v>
      </c>
      <c r="S243" t="s">
        <v>1048</v>
      </c>
      <c r="T243">
        <v>1</v>
      </c>
    </row>
    <row r="244" spans="1:20" x14ac:dyDescent="0.2">
      <c r="A244" s="7">
        <v>355390</v>
      </c>
      <c r="B244" s="3">
        <v>71790</v>
      </c>
      <c r="C244" s="3" t="s">
        <v>28</v>
      </c>
      <c r="D244" s="2" t="s">
        <v>815</v>
      </c>
      <c r="E244" s="3">
        <v>8</v>
      </c>
      <c r="F244" s="17">
        <v>0</v>
      </c>
      <c r="G244" s="17">
        <v>1</v>
      </c>
      <c r="H244" s="17">
        <v>0</v>
      </c>
      <c r="I244" s="7">
        <v>1</v>
      </c>
      <c r="J244" s="7">
        <v>25</v>
      </c>
      <c r="K244" s="4">
        <v>1293</v>
      </c>
      <c r="L244" s="5">
        <v>1293.0592999999999</v>
      </c>
      <c r="M244">
        <v>6116</v>
      </c>
      <c r="N244" s="3">
        <v>1</v>
      </c>
      <c r="O244" s="50" t="e">
        <f>INDEX([1]Dados!$M$2:$N$26779,MATCH($P244,[1]Dados!$N$2:$N$26779,),2)</f>
        <v>#N/A</v>
      </c>
      <c r="P244">
        <v>141565</v>
      </c>
      <c r="Q244" s="1">
        <v>36627</v>
      </c>
      <c r="R244" s="1">
        <v>36631</v>
      </c>
      <c r="S244" t="s">
        <v>1048</v>
      </c>
      <c r="T244">
        <v>1</v>
      </c>
    </row>
    <row r="245" spans="1:20" x14ac:dyDescent="0.2">
      <c r="A245" s="7">
        <v>355390</v>
      </c>
      <c r="B245" s="3">
        <v>71790</v>
      </c>
      <c r="C245" s="3" t="s">
        <v>28</v>
      </c>
      <c r="D245" s="2" t="s">
        <v>815</v>
      </c>
      <c r="E245" s="3">
        <v>8</v>
      </c>
      <c r="F245" s="17">
        <v>0</v>
      </c>
      <c r="G245" s="17">
        <v>1</v>
      </c>
      <c r="H245" s="17">
        <v>0</v>
      </c>
      <c r="I245" s="7">
        <v>2</v>
      </c>
      <c r="J245" s="7">
        <v>0</v>
      </c>
      <c r="K245" s="4">
        <v>1293</v>
      </c>
      <c r="L245" s="5">
        <v>1293.0592999999999</v>
      </c>
      <c r="M245" s="36">
        <v>6116</v>
      </c>
      <c r="N245" s="3">
        <v>1</v>
      </c>
      <c r="O245" s="50" t="e">
        <f>INDEX([1]Dados!$M$2:$N$26779,MATCH($P245,[1]Dados!$N$2:$N$26779,),2)</f>
        <v>#N/A</v>
      </c>
      <c r="P245">
        <v>141565</v>
      </c>
      <c r="Q245" s="1">
        <v>36627</v>
      </c>
      <c r="R245" s="1">
        <v>36631</v>
      </c>
      <c r="S245" t="s">
        <v>1048</v>
      </c>
      <c r="T245">
        <v>1</v>
      </c>
    </row>
    <row r="246" spans="1:20" x14ac:dyDescent="0.2">
      <c r="A246" s="7">
        <v>355390</v>
      </c>
      <c r="B246" s="3">
        <v>71790</v>
      </c>
      <c r="C246" s="3" t="s">
        <v>28</v>
      </c>
      <c r="D246" s="2" t="s">
        <v>815</v>
      </c>
      <c r="E246" s="3">
        <v>8</v>
      </c>
      <c r="F246" s="17">
        <v>0</v>
      </c>
      <c r="G246" s="17">
        <v>1</v>
      </c>
      <c r="H246" s="17">
        <v>0</v>
      </c>
      <c r="I246" s="7">
        <v>2</v>
      </c>
      <c r="J246" s="7">
        <v>0</v>
      </c>
      <c r="K246" s="4">
        <v>1293</v>
      </c>
      <c r="L246" s="5">
        <v>1293.0592999999999</v>
      </c>
      <c r="M246" s="36">
        <v>6116</v>
      </c>
      <c r="N246" s="3">
        <v>1</v>
      </c>
      <c r="O246" s="50" t="e">
        <f>INDEX([1]Dados!$M$2:$N$26779,MATCH($P246,[1]Dados!$N$2:$N$26779,),2)</f>
        <v>#N/A</v>
      </c>
      <c r="P246">
        <v>141565</v>
      </c>
      <c r="Q246" s="1">
        <v>36627</v>
      </c>
      <c r="R246" s="1">
        <v>36631</v>
      </c>
      <c r="S246" t="s">
        <v>1048</v>
      </c>
      <c r="T246">
        <v>1</v>
      </c>
    </row>
    <row r="247" spans="1:20" x14ac:dyDescent="0.2">
      <c r="A247" s="7">
        <v>355390</v>
      </c>
      <c r="B247" s="3">
        <v>71790</v>
      </c>
      <c r="C247" s="3" t="s">
        <v>28</v>
      </c>
      <c r="D247" s="2" t="s">
        <v>815</v>
      </c>
      <c r="E247" s="3">
        <v>8</v>
      </c>
      <c r="F247" s="17">
        <v>0</v>
      </c>
      <c r="G247" s="17">
        <v>1</v>
      </c>
      <c r="H247" s="17">
        <v>0</v>
      </c>
      <c r="I247" s="7">
        <v>7</v>
      </c>
      <c r="J247" s="7">
        <v>25</v>
      </c>
      <c r="K247" s="4">
        <v>1</v>
      </c>
      <c r="L247" s="5">
        <v>1.0589</v>
      </c>
      <c r="M247">
        <v>41040</v>
      </c>
      <c r="N247" s="3">
        <v>1</v>
      </c>
      <c r="O247" s="50" t="e">
        <f>INDEX([1]Dados!$M$2:$N$26779,MATCH($P247,[1]Dados!$N$2:$N$26779,),2)</f>
        <v>#N/A</v>
      </c>
      <c r="P247">
        <v>142767</v>
      </c>
      <c r="Q247" s="1">
        <v>36627</v>
      </c>
      <c r="R247" s="1">
        <v>36631</v>
      </c>
      <c r="S247" t="s">
        <v>1048</v>
      </c>
      <c r="T247">
        <v>1</v>
      </c>
    </row>
    <row r="248" spans="1:20" x14ac:dyDescent="0.2">
      <c r="A248" s="7">
        <v>293090</v>
      </c>
      <c r="B248" s="3">
        <v>39179</v>
      </c>
      <c r="C248" s="3" t="s">
        <v>31</v>
      </c>
      <c r="D248" s="2" t="s">
        <v>810</v>
      </c>
      <c r="E248" s="3">
        <v>9</v>
      </c>
      <c r="F248" s="17">
        <v>0</v>
      </c>
      <c r="G248" s="17">
        <v>1</v>
      </c>
      <c r="H248" s="17">
        <v>0</v>
      </c>
      <c r="I248" s="7">
        <v>1</v>
      </c>
      <c r="J248" s="7">
        <v>15</v>
      </c>
      <c r="K248" s="4">
        <v>2</v>
      </c>
      <c r="L248" s="5">
        <v>2.0596999999999999</v>
      </c>
      <c r="M248">
        <v>64272</v>
      </c>
      <c r="N248" s="3">
        <v>1</v>
      </c>
      <c r="O248" s="50" t="e">
        <f>INDEX([1]Dados!$M$2:$N$26779,MATCH($P248,[1]Dados!$N$2:$N$26779,),2)</f>
        <v>#N/A</v>
      </c>
      <c r="P248">
        <v>143660</v>
      </c>
      <c r="Q248" s="1">
        <v>36662</v>
      </c>
      <c r="R248" s="1">
        <v>36666</v>
      </c>
      <c r="S248" t="s">
        <v>1384</v>
      </c>
      <c r="T248">
        <v>1</v>
      </c>
    </row>
    <row r="249" spans="1:20" x14ac:dyDescent="0.2">
      <c r="A249" s="7">
        <v>293090</v>
      </c>
      <c r="B249" s="3">
        <v>39179</v>
      </c>
      <c r="C249" s="3" t="s">
        <v>31</v>
      </c>
      <c r="D249" s="2" t="s">
        <v>810</v>
      </c>
      <c r="E249" s="3">
        <v>9</v>
      </c>
      <c r="F249" s="17">
        <v>0</v>
      </c>
      <c r="G249" s="17">
        <v>1</v>
      </c>
      <c r="H249" s="17">
        <v>0</v>
      </c>
      <c r="I249" s="7" t="s">
        <v>3</v>
      </c>
      <c r="J249" s="7">
        <v>0</v>
      </c>
      <c r="K249" s="4">
        <v>2</v>
      </c>
      <c r="L249" s="5">
        <v>2.3921000000000001</v>
      </c>
      <c r="M249">
        <v>225000</v>
      </c>
      <c r="N249" s="3">
        <v>1</v>
      </c>
      <c r="O249" s="50" t="e">
        <f>INDEX([1]Dados!$M$2:$N$26779,MATCH($P249,[1]Dados!$N$2:$N$26779,),2)</f>
        <v>#N/A</v>
      </c>
      <c r="P249">
        <v>143537</v>
      </c>
      <c r="Q249" s="1">
        <v>36662</v>
      </c>
      <c r="R249" s="1">
        <v>36666</v>
      </c>
      <c r="S249" t="s">
        <v>2134</v>
      </c>
      <c r="T249">
        <v>1</v>
      </c>
    </row>
    <row r="250" spans="1:20" x14ac:dyDescent="0.2">
      <c r="A250" s="7">
        <v>293090</v>
      </c>
      <c r="B250" s="3">
        <v>39179</v>
      </c>
      <c r="C250" s="3" t="s">
        <v>31</v>
      </c>
      <c r="D250" s="2" t="s">
        <v>810</v>
      </c>
      <c r="E250" s="3">
        <v>9</v>
      </c>
      <c r="F250" s="17">
        <v>0</v>
      </c>
      <c r="G250" s="17">
        <v>1</v>
      </c>
      <c r="H250" s="17">
        <v>0</v>
      </c>
      <c r="I250" s="7" t="s">
        <v>3</v>
      </c>
      <c r="J250" s="7">
        <v>0</v>
      </c>
      <c r="K250" s="4">
        <v>8</v>
      </c>
      <c r="L250" s="5">
        <v>8.0357000000000003</v>
      </c>
      <c r="M250">
        <v>1740</v>
      </c>
      <c r="N250" s="3">
        <v>1</v>
      </c>
      <c r="O250" s="50" t="e">
        <f>INDEX([1]Dados!$M$2:$N$26779,MATCH($P250,[1]Dados!$N$2:$N$26779,),2)</f>
        <v>#N/A</v>
      </c>
      <c r="P250">
        <v>144871</v>
      </c>
      <c r="Q250" s="1">
        <v>36662</v>
      </c>
      <c r="R250" s="1">
        <v>36666</v>
      </c>
      <c r="S250" t="s">
        <v>2134</v>
      </c>
      <c r="T250">
        <v>1</v>
      </c>
    </row>
    <row r="251" spans="1:20" x14ac:dyDescent="0.2">
      <c r="A251" s="7">
        <v>293090</v>
      </c>
      <c r="B251" s="3">
        <v>39179</v>
      </c>
      <c r="C251" s="3" t="s">
        <v>31</v>
      </c>
      <c r="D251" s="2" t="s">
        <v>810</v>
      </c>
      <c r="E251" s="3">
        <v>9</v>
      </c>
      <c r="F251" s="17">
        <v>0</v>
      </c>
      <c r="G251" s="17">
        <v>1</v>
      </c>
      <c r="H251" s="17">
        <v>0</v>
      </c>
      <c r="I251" s="7">
        <v>2.1</v>
      </c>
      <c r="J251" s="7">
        <v>13</v>
      </c>
      <c r="K251" s="4">
        <v>447</v>
      </c>
      <c r="L251" s="5">
        <v>447.11110000000002</v>
      </c>
      <c r="M251">
        <v>116890</v>
      </c>
      <c r="N251" s="3">
        <v>1</v>
      </c>
      <c r="O251" s="50" t="e">
        <f>INDEX([1]Dados!$M$2:$N$26779,MATCH($P251,[1]Dados!$N$2:$N$26779,),2)</f>
        <v>#N/A</v>
      </c>
      <c r="P251">
        <v>145307</v>
      </c>
      <c r="Q251" s="1">
        <v>36662</v>
      </c>
      <c r="R251" s="1">
        <v>36666</v>
      </c>
      <c r="S251" t="s">
        <v>1732</v>
      </c>
      <c r="T251">
        <v>1</v>
      </c>
    </row>
    <row r="252" spans="1:20" x14ac:dyDescent="0.2">
      <c r="A252" s="7">
        <v>293090</v>
      </c>
      <c r="B252" s="3">
        <v>39179</v>
      </c>
      <c r="C252" s="3" t="s">
        <v>31</v>
      </c>
      <c r="D252" s="2" t="s">
        <v>810</v>
      </c>
      <c r="E252" s="3">
        <v>9</v>
      </c>
      <c r="F252" s="17">
        <v>0</v>
      </c>
      <c r="G252" s="17">
        <v>1</v>
      </c>
      <c r="H252" s="17">
        <v>0</v>
      </c>
      <c r="I252" s="7" t="s">
        <v>3</v>
      </c>
      <c r="J252" s="7">
        <v>0</v>
      </c>
      <c r="K252" s="4">
        <v>1214</v>
      </c>
      <c r="L252" s="5">
        <v>1214.0587</v>
      </c>
      <c r="M252">
        <v>129012</v>
      </c>
      <c r="N252" s="3">
        <v>1</v>
      </c>
      <c r="O252" s="50" t="e">
        <f>INDEX([1]Dados!$M$2:$N$26779,MATCH($P252,[1]Dados!$N$2:$N$26779,),2)</f>
        <v>#N/A</v>
      </c>
      <c r="P252">
        <v>143821</v>
      </c>
      <c r="Q252" s="1">
        <v>36662</v>
      </c>
      <c r="R252" s="1">
        <v>36666</v>
      </c>
      <c r="S252" t="s">
        <v>2134</v>
      </c>
      <c r="T252">
        <v>1</v>
      </c>
    </row>
    <row r="253" spans="1:20" x14ac:dyDescent="0.2">
      <c r="A253" s="7">
        <v>293090</v>
      </c>
      <c r="B253" s="3">
        <v>39179</v>
      </c>
      <c r="C253" s="3" t="s">
        <v>31</v>
      </c>
      <c r="D253" s="2" t="s">
        <v>810</v>
      </c>
      <c r="E253" s="3">
        <v>9</v>
      </c>
      <c r="F253" s="17">
        <v>0</v>
      </c>
      <c r="G253" s="17">
        <v>1</v>
      </c>
      <c r="H253" s="17">
        <v>0</v>
      </c>
      <c r="I253" s="7" t="s">
        <v>3</v>
      </c>
      <c r="J253" s="7">
        <v>0</v>
      </c>
      <c r="K253" s="4">
        <v>4</v>
      </c>
      <c r="L253" s="5">
        <v>4.1822999999999997</v>
      </c>
      <c r="M253">
        <v>194400</v>
      </c>
      <c r="N253" s="3">
        <v>1</v>
      </c>
      <c r="O253" s="50" t="e">
        <f>INDEX([1]Dados!$M$2:$N$26779,MATCH($P253,[1]Dados!$N$2:$N$26779,),2)</f>
        <v>#N/A</v>
      </c>
      <c r="P253">
        <v>143689</v>
      </c>
      <c r="Q253" s="1">
        <v>36662</v>
      </c>
      <c r="R253" s="1">
        <v>36666</v>
      </c>
      <c r="S253" t="s">
        <v>2134</v>
      </c>
      <c r="T253">
        <v>1</v>
      </c>
    </row>
    <row r="254" spans="1:20" x14ac:dyDescent="0.2">
      <c r="A254" s="7">
        <v>293090</v>
      </c>
      <c r="B254" s="3">
        <v>39179</v>
      </c>
      <c r="C254" s="3" t="s">
        <v>31</v>
      </c>
      <c r="D254" s="2" t="s">
        <v>810</v>
      </c>
      <c r="E254" s="3">
        <v>9</v>
      </c>
      <c r="F254" s="17">
        <v>0</v>
      </c>
      <c r="G254" s="17">
        <v>1</v>
      </c>
      <c r="H254" s="17">
        <v>0</v>
      </c>
      <c r="I254" s="7">
        <v>1</v>
      </c>
      <c r="J254" s="7">
        <v>0</v>
      </c>
      <c r="K254" s="4">
        <v>1214</v>
      </c>
      <c r="L254" s="5">
        <v>1214.0589</v>
      </c>
      <c r="M254">
        <v>40744</v>
      </c>
      <c r="N254" s="3">
        <v>1</v>
      </c>
      <c r="O254" s="50" t="e">
        <f>INDEX([1]Dados!$M$2:$N$26779,MATCH($P254,[1]Dados!$N$2:$N$26779,),2)</f>
        <v>#N/A</v>
      </c>
      <c r="P254">
        <v>144778</v>
      </c>
      <c r="Q254" s="1">
        <v>36662</v>
      </c>
      <c r="R254" s="1">
        <v>36666</v>
      </c>
      <c r="S254" t="s">
        <v>2135</v>
      </c>
      <c r="T254">
        <v>1</v>
      </c>
    </row>
    <row r="255" spans="1:20" s="23" customFormat="1" x14ac:dyDescent="0.2">
      <c r="A255" s="19">
        <v>293090</v>
      </c>
      <c r="B255" s="20">
        <v>39179</v>
      </c>
      <c r="C255" s="20" t="s">
        <v>31</v>
      </c>
      <c r="D255" s="21" t="s">
        <v>810</v>
      </c>
      <c r="E255" s="20">
        <v>9</v>
      </c>
      <c r="F255" s="22">
        <v>0</v>
      </c>
      <c r="G255" s="22">
        <v>1</v>
      </c>
      <c r="H255" s="22">
        <v>0</v>
      </c>
      <c r="I255" s="19">
        <v>1</v>
      </c>
      <c r="J255" s="19">
        <v>0</v>
      </c>
      <c r="K255" s="24">
        <v>1293</v>
      </c>
      <c r="L255" s="25">
        <v>1293.0592999999999</v>
      </c>
      <c r="M255" s="23">
        <v>13031</v>
      </c>
      <c r="N255" s="20">
        <v>1</v>
      </c>
      <c r="O255" s="50" t="e">
        <f>INDEX([1]Dados!$M$2:$N$26779,MATCH($P255,[1]Dados!$N$2:$N$26779,),2)</f>
        <v>#N/A</v>
      </c>
      <c r="P255" s="23">
        <v>143650</v>
      </c>
      <c r="Q255" s="26">
        <v>36662</v>
      </c>
      <c r="R255" s="26">
        <v>36666</v>
      </c>
      <c r="S255" s="23" t="s">
        <v>1130</v>
      </c>
      <c r="T255">
        <v>1</v>
      </c>
    </row>
    <row r="256" spans="1:20" x14ac:dyDescent="0.2">
      <c r="A256" s="7">
        <v>230960</v>
      </c>
      <c r="B256" s="3">
        <v>14931</v>
      </c>
      <c r="C256" s="3" t="s">
        <v>4</v>
      </c>
      <c r="D256" s="2" t="s">
        <v>628</v>
      </c>
      <c r="E256" s="3">
        <v>9</v>
      </c>
      <c r="F256" s="17">
        <v>0</v>
      </c>
      <c r="G256" s="17">
        <v>1</v>
      </c>
      <c r="H256" s="17">
        <v>0</v>
      </c>
      <c r="I256" s="7">
        <v>3.1</v>
      </c>
      <c r="J256" s="7">
        <v>15</v>
      </c>
      <c r="K256" s="4">
        <v>1</v>
      </c>
      <c r="L256" s="5" t="s">
        <v>185</v>
      </c>
      <c r="M256">
        <v>544428</v>
      </c>
      <c r="N256" s="3">
        <v>1</v>
      </c>
      <c r="O256" s="50" t="e">
        <f>INDEX([1]Dados!$M$2:$N$26779,MATCH($P256,[1]Dados!$N$2:$N$26779,),2)</f>
        <v>#N/A</v>
      </c>
      <c r="P256">
        <v>143822</v>
      </c>
      <c r="Q256" s="1">
        <v>36662</v>
      </c>
      <c r="R256" s="1">
        <v>36666</v>
      </c>
      <c r="S256" t="s">
        <v>1639</v>
      </c>
      <c r="T256">
        <v>1</v>
      </c>
    </row>
    <row r="257" spans="1:20" x14ac:dyDescent="0.2">
      <c r="A257" s="7">
        <v>230960</v>
      </c>
      <c r="B257" s="3">
        <v>14931</v>
      </c>
      <c r="C257" s="3" t="s">
        <v>4</v>
      </c>
      <c r="D257" s="2" t="s">
        <v>628</v>
      </c>
      <c r="E257" s="3">
        <v>9</v>
      </c>
      <c r="F257" s="17">
        <v>0</v>
      </c>
      <c r="G257" s="17">
        <v>1</v>
      </c>
      <c r="H257" s="17">
        <v>0</v>
      </c>
      <c r="I257" s="7">
        <v>1.1000000000000001</v>
      </c>
      <c r="J257" s="7">
        <v>18</v>
      </c>
      <c r="K257" s="4">
        <v>2</v>
      </c>
      <c r="L257" s="5">
        <v>2.0596999999999999</v>
      </c>
      <c r="M257">
        <v>34621.879999999997</v>
      </c>
      <c r="N257" s="3">
        <v>1</v>
      </c>
      <c r="O257" s="50" t="e">
        <f>INDEX([1]Dados!$M$2:$N$26779,MATCH($P257,[1]Dados!$N$2:$N$26779,),2)</f>
        <v>#N/A</v>
      </c>
      <c r="P257">
        <v>143661</v>
      </c>
      <c r="Q257" s="1">
        <v>36662</v>
      </c>
      <c r="R257" s="1">
        <v>36666</v>
      </c>
      <c r="S257" t="s">
        <v>878</v>
      </c>
      <c r="T257">
        <v>1</v>
      </c>
    </row>
    <row r="258" spans="1:20" x14ac:dyDescent="0.2">
      <c r="A258" s="7">
        <v>230960</v>
      </c>
      <c r="B258" s="3">
        <v>14931</v>
      </c>
      <c r="C258" s="3" t="s">
        <v>4</v>
      </c>
      <c r="D258" s="2" t="s">
        <v>628</v>
      </c>
      <c r="E258" s="3">
        <v>9</v>
      </c>
      <c r="F258" s="17">
        <v>0</v>
      </c>
      <c r="G258" s="17">
        <v>1</v>
      </c>
      <c r="H258" s="17">
        <v>0</v>
      </c>
      <c r="I258" s="7">
        <v>1.2</v>
      </c>
      <c r="J258" s="7">
        <v>28</v>
      </c>
      <c r="K258" s="4">
        <v>2</v>
      </c>
      <c r="L258" s="5">
        <v>2.0596999999999999</v>
      </c>
      <c r="M258">
        <v>34621.879999999997</v>
      </c>
      <c r="N258" s="3">
        <v>1</v>
      </c>
      <c r="O258" s="50" t="e">
        <f>INDEX([1]Dados!$M$2:$N$26779,MATCH($P258,[1]Dados!$N$2:$N$26779,),2)</f>
        <v>#N/A</v>
      </c>
      <c r="P258">
        <v>143661</v>
      </c>
      <c r="Q258" s="1">
        <v>36662</v>
      </c>
      <c r="R258" s="1">
        <v>36666</v>
      </c>
      <c r="S258" t="s">
        <v>878</v>
      </c>
      <c r="T258">
        <v>1</v>
      </c>
    </row>
    <row r="259" spans="1:20" x14ac:dyDescent="0.2">
      <c r="A259" s="7">
        <v>230960</v>
      </c>
      <c r="B259" s="3">
        <v>14931</v>
      </c>
      <c r="C259" s="3" t="s">
        <v>4</v>
      </c>
      <c r="D259" s="2" t="s">
        <v>628</v>
      </c>
      <c r="E259" s="3">
        <v>9</v>
      </c>
      <c r="F259" s="17">
        <v>0</v>
      </c>
      <c r="G259" s="17">
        <v>1</v>
      </c>
      <c r="H259" s="17">
        <v>0</v>
      </c>
      <c r="I259" s="7">
        <v>1.3</v>
      </c>
      <c r="J259" s="7">
        <v>21</v>
      </c>
      <c r="K259" s="4">
        <v>2</v>
      </c>
      <c r="L259" s="5">
        <v>2.0596999999999999</v>
      </c>
      <c r="M259">
        <v>34621.879999999997</v>
      </c>
      <c r="N259" s="3">
        <v>1</v>
      </c>
      <c r="O259" s="50" t="e">
        <f>INDEX([1]Dados!$M$2:$N$26779,MATCH($P259,[1]Dados!$N$2:$N$26779,),2)</f>
        <v>#N/A</v>
      </c>
      <c r="P259">
        <v>143661</v>
      </c>
      <c r="Q259" s="1">
        <v>36662</v>
      </c>
      <c r="R259" s="1">
        <v>36666</v>
      </c>
      <c r="S259" t="s">
        <v>878</v>
      </c>
      <c r="T259">
        <v>1</v>
      </c>
    </row>
    <row r="260" spans="1:20" x14ac:dyDescent="0.2">
      <c r="A260" s="7">
        <v>230960</v>
      </c>
      <c r="B260" s="3">
        <v>14931</v>
      </c>
      <c r="C260" s="3" t="s">
        <v>4</v>
      </c>
      <c r="D260" s="2" t="s">
        <v>628</v>
      </c>
      <c r="E260" s="3">
        <v>9</v>
      </c>
      <c r="F260" s="17">
        <v>0</v>
      </c>
      <c r="G260" s="17">
        <v>1</v>
      </c>
      <c r="H260" s="17">
        <v>0</v>
      </c>
      <c r="I260" s="7">
        <v>1.4</v>
      </c>
      <c r="J260" s="7">
        <v>21</v>
      </c>
      <c r="K260" s="4">
        <v>2</v>
      </c>
      <c r="L260" s="5">
        <v>2.0596999999999999</v>
      </c>
      <c r="M260">
        <v>34621.879999999997</v>
      </c>
      <c r="N260" s="3">
        <v>1</v>
      </c>
      <c r="O260" s="50" t="e">
        <f>INDEX([1]Dados!$M$2:$N$26779,MATCH($P260,[1]Dados!$N$2:$N$26779,),2)</f>
        <v>#N/A</v>
      </c>
      <c r="P260">
        <v>143661</v>
      </c>
      <c r="Q260" s="1">
        <v>36662</v>
      </c>
      <c r="R260" s="1">
        <v>36666</v>
      </c>
      <c r="S260" t="s">
        <v>878</v>
      </c>
      <c r="T260">
        <v>1</v>
      </c>
    </row>
    <row r="261" spans="1:20" x14ac:dyDescent="0.2">
      <c r="A261" s="7">
        <v>230960</v>
      </c>
      <c r="B261" s="3">
        <v>14931</v>
      </c>
      <c r="C261" s="3" t="s">
        <v>4</v>
      </c>
      <c r="D261" s="2" t="s">
        <v>628</v>
      </c>
      <c r="E261" s="3">
        <v>9</v>
      </c>
      <c r="F261" s="17">
        <v>0</v>
      </c>
      <c r="G261" s="17">
        <v>1</v>
      </c>
      <c r="H261" s="17">
        <v>0</v>
      </c>
      <c r="I261" s="7">
        <v>1.5</v>
      </c>
      <c r="J261" s="7">
        <v>27</v>
      </c>
      <c r="K261" s="4">
        <v>2</v>
      </c>
      <c r="L261" s="5">
        <v>2.0596999999999999</v>
      </c>
      <c r="M261">
        <v>34621.879999999997</v>
      </c>
      <c r="N261" s="3">
        <v>1</v>
      </c>
      <c r="O261" s="50" t="e">
        <f>INDEX([1]Dados!$M$2:$N$26779,MATCH($P261,[1]Dados!$N$2:$N$26779,),2)</f>
        <v>#N/A</v>
      </c>
      <c r="P261">
        <v>143661</v>
      </c>
      <c r="Q261" s="1">
        <v>36662</v>
      </c>
      <c r="R261" s="1">
        <v>36666</v>
      </c>
      <c r="S261" t="s">
        <v>878</v>
      </c>
      <c r="T261">
        <v>1</v>
      </c>
    </row>
    <row r="262" spans="1:20" x14ac:dyDescent="0.2">
      <c r="A262" s="7">
        <v>230960</v>
      </c>
      <c r="B262" s="3">
        <v>14931</v>
      </c>
      <c r="C262" s="3" t="s">
        <v>4</v>
      </c>
      <c r="D262" s="2" t="s">
        <v>628</v>
      </c>
      <c r="E262" s="3">
        <v>9</v>
      </c>
      <c r="F262" s="17">
        <v>0</v>
      </c>
      <c r="G262" s="17">
        <v>1</v>
      </c>
      <c r="H262" s="17">
        <v>0</v>
      </c>
      <c r="I262" s="7">
        <v>1.6</v>
      </c>
      <c r="J262" s="7">
        <v>25</v>
      </c>
      <c r="K262" s="4">
        <v>2</v>
      </c>
      <c r="L262" s="5">
        <v>2.0596999999999999</v>
      </c>
      <c r="M262">
        <v>34621.879999999997</v>
      </c>
      <c r="N262" s="3">
        <v>1</v>
      </c>
      <c r="O262" s="50" t="e">
        <f>INDEX([1]Dados!$M$2:$N$26779,MATCH($P262,[1]Dados!$N$2:$N$26779,),2)</f>
        <v>#N/A</v>
      </c>
      <c r="P262">
        <v>143661</v>
      </c>
      <c r="Q262" s="1">
        <v>36662</v>
      </c>
      <c r="R262" s="1">
        <v>36666</v>
      </c>
      <c r="S262" t="s">
        <v>878</v>
      </c>
      <c r="T262">
        <v>1</v>
      </c>
    </row>
    <row r="263" spans="1:20" x14ac:dyDescent="0.2">
      <c r="A263" s="7">
        <v>230960</v>
      </c>
      <c r="B263" s="3">
        <v>14931</v>
      </c>
      <c r="C263" s="3" t="s">
        <v>4</v>
      </c>
      <c r="D263" s="2" t="s">
        <v>628</v>
      </c>
      <c r="E263" s="3">
        <v>9</v>
      </c>
      <c r="F263" s="17">
        <v>0</v>
      </c>
      <c r="G263" s="17">
        <v>1</v>
      </c>
      <c r="H263" s="17">
        <v>0</v>
      </c>
      <c r="I263" s="7">
        <v>7.1</v>
      </c>
      <c r="J263" s="7">
        <v>14</v>
      </c>
      <c r="K263" s="4">
        <v>4</v>
      </c>
      <c r="L263" s="5">
        <v>4.1822999999999997</v>
      </c>
      <c r="M263">
        <v>64000</v>
      </c>
      <c r="N263" s="3">
        <v>1</v>
      </c>
      <c r="O263" s="50" t="e">
        <f>INDEX([1]Dados!$M$2:$N$26779,MATCH($P263,[1]Dados!$N$2:$N$26779,),2)</f>
        <v>#N/A</v>
      </c>
      <c r="P263">
        <v>143698</v>
      </c>
      <c r="Q263" s="1">
        <v>36662</v>
      </c>
      <c r="R263" s="1">
        <v>36666</v>
      </c>
      <c r="S263" t="s">
        <v>1638</v>
      </c>
      <c r="T263">
        <v>1</v>
      </c>
    </row>
    <row r="264" spans="1:20" s="23" customFormat="1" x14ac:dyDescent="0.2">
      <c r="A264" s="7">
        <v>230960</v>
      </c>
      <c r="B264" s="3">
        <v>14931</v>
      </c>
      <c r="C264" s="3" t="s">
        <v>4</v>
      </c>
      <c r="D264" s="2" t="s">
        <v>628</v>
      </c>
      <c r="E264" s="3">
        <v>9</v>
      </c>
      <c r="F264" s="17">
        <v>0</v>
      </c>
      <c r="G264" s="17">
        <v>1</v>
      </c>
      <c r="H264" s="17">
        <v>0</v>
      </c>
      <c r="I264" s="7">
        <v>6.1</v>
      </c>
      <c r="J264" s="7">
        <v>23</v>
      </c>
      <c r="K264" s="4">
        <v>4</v>
      </c>
      <c r="L264" s="5">
        <v>4.3863000000000003</v>
      </c>
      <c r="M264" s="7" t="s">
        <v>2134</v>
      </c>
      <c r="N264" s="3">
        <v>1</v>
      </c>
      <c r="O264" s="50" t="e">
        <f>INDEX([1]Dados!$M$2:$N$26779,MATCH($P264,[1]Dados!$N$2:$N$26779,),2)</f>
        <v>#N/A</v>
      </c>
      <c r="P264">
        <v>144949</v>
      </c>
      <c r="Q264" s="1">
        <v>36662</v>
      </c>
      <c r="R264" s="1">
        <v>36666</v>
      </c>
      <c r="S264" t="s">
        <v>1222</v>
      </c>
      <c r="T264">
        <v>1</v>
      </c>
    </row>
    <row r="265" spans="1:20" x14ac:dyDescent="0.2">
      <c r="A265" s="7">
        <v>230960</v>
      </c>
      <c r="B265" s="3">
        <v>14931</v>
      </c>
      <c r="C265" s="3" t="s">
        <v>4</v>
      </c>
      <c r="D265" s="2" t="s">
        <v>628</v>
      </c>
      <c r="E265" s="3">
        <v>9</v>
      </c>
      <c r="F265" s="17">
        <v>0</v>
      </c>
      <c r="G265" s="17">
        <v>1</v>
      </c>
      <c r="H265" s="17">
        <v>0</v>
      </c>
      <c r="I265" s="7">
        <v>4.0999999999999996</v>
      </c>
      <c r="J265" s="7">
        <v>2</v>
      </c>
      <c r="K265" s="4">
        <v>8</v>
      </c>
      <c r="L265" s="5">
        <v>8.0357000000000003</v>
      </c>
      <c r="M265">
        <v>50865</v>
      </c>
      <c r="N265" s="3">
        <v>1</v>
      </c>
      <c r="O265" s="50" t="e">
        <f>INDEX([1]Dados!$M$2:$N$26779,MATCH($P265,[1]Dados!$N$2:$N$26779,),2)</f>
        <v>#N/A</v>
      </c>
      <c r="P265">
        <v>144907</v>
      </c>
      <c r="Q265" s="1">
        <v>36662</v>
      </c>
      <c r="R265" s="1">
        <v>36666</v>
      </c>
      <c r="S265" t="s">
        <v>1476</v>
      </c>
      <c r="T265">
        <v>1</v>
      </c>
    </row>
    <row r="266" spans="1:20" x14ac:dyDescent="0.2">
      <c r="A266" s="7">
        <v>230960</v>
      </c>
      <c r="B266" s="3">
        <v>14931</v>
      </c>
      <c r="C266" s="3" t="s">
        <v>4</v>
      </c>
      <c r="D266" s="2" t="s">
        <v>628</v>
      </c>
      <c r="E266" s="3">
        <v>9</v>
      </c>
      <c r="F266" s="17">
        <v>0</v>
      </c>
      <c r="G266" s="17">
        <v>1</v>
      </c>
      <c r="H266" s="17">
        <v>0</v>
      </c>
      <c r="I266" s="7">
        <v>4.2</v>
      </c>
      <c r="J266" s="7">
        <v>34</v>
      </c>
      <c r="K266" s="4">
        <v>8</v>
      </c>
      <c r="L266" s="5">
        <v>8.0357000000000003</v>
      </c>
      <c r="M266">
        <v>50865</v>
      </c>
      <c r="N266" s="3">
        <v>1</v>
      </c>
      <c r="O266" s="50" t="e">
        <f>INDEX([1]Dados!$M$2:$N$26779,MATCH($P266,[1]Dados!$N$2:$N$26779,),2)</f>
        <v>#N/A</v>
      </c>
      <c r="P266">
        <v>144907</v>
      </c>
      <c r="Q266" s="1">
        <v>36662</v>
      </c>
      <c r="R266" s="1">
        <v>36666</v>
      </c>
      <c r="S266" t="s">
        <v>1476</v>
      </c>
      <c r="T266">
        <v>1</v>
      </c>
    </row>
    <row r="267" spans="1:20" x14ac:dyDescent="0.2">
      <c r="A267" s="7">
        <v>230960</v>
      </c>
      <c r="B267" s="3">
        <v>14931</v>
      </c>
      <c r="C267" s="3" t="s">
        <v>4</v>
      </c>
      <c r="D267" s="2" t="s">
        <v>628</v>
      </c>
      <c r="E267" s="3">
        <v>9</v>
      </c>
      <c r="F267" s="17">
        <v>0</v>
      </c>
      <c r="G267" s="17">
        <v>1</v>
      </c>
      <c r="H267" s="17">
        <v>0</v>
      </c>
      <c r="I267" s="7">
        <v>8.1</v>
      </c>
      <c r="J267" s="7">
        <v>19</v>
      </c>
      <c r="K267" s="4">
        <v>119</v>
      </c>
      <c r="L267" s="5">
        <v>119.3861</v>
      </c>
      <c r="M267">
        <v>51000</v>
      </c>
      <c r="N267" s="3">
        <v>1</v>
      </c>
      <c r="O267" s="50" t="e">
        <f>INDEX([1]Dados!$M$2:$N$26779,MATCH($P267,[1]Dados!$N$2:$N$26779,),2)</f>
        <v>#N/A</v>
      </c>
      <c r="P267">
        <v>143543</v>
      </c>
      <c r="Q267" s="1">
        <v>36662</v>
      </c>
      <c r="R267" s="1">
        <v>36666</v>
      </c>
      <c r="S267" t="s">
        <v>1637</v>
      </c>
      <c r="T267">
        <v>1</v>
      </c>
    </row>
    <row r="268" spans="1:20" x14ac:dyDescent="0.2">
      <c r="A268" s="7">
        <v>230960</v>
      </c>
      <c r="B268" s="3">
        <v>14931</v>
      </c>
      <c r="C268" s="3" t="s">
        <v>4</v>
      </c>
      <c r="D268" s="2" t="s">
        <v>628</v>
      </c>
      <c r="E268" s="3">
        <v>9</v>
      </c>
      <c r="F268" s="17">
        <v>0</v>
      </c>
      <c r="G268" s="17">
        <v>1</v>
      </c>
      <c r="H268" s="17">
        <v>0</v>
      </c>
      <c r="I268" s="7">
        <v>9.1</v>
      </c>
      <c r="J268" s="7">
        <v>13</v>
      </c>
      <c r="K268" s="4">
        <v>122</v>
      </c>
      <c r="L268" s="5">
        <v>122.3921</v>
      </c>
      <c r="M268">
        <v>162668.69</v>
      </c>
      <c r="N268" s="3">
        <v>1</v>
      </c>
      <c r="O268" s="50" t="e">
        <f>INDEX([1]Dados!$M$2:$N$26779,MATCH($P268,[1]Dados!$N$2:$N$26779,),2)</f>
        <v>#N/A</v>
      </c>
      <c r="P268">
        <v>143547</v>
      </c>
      <c r="Q268" s="1">
        <v>36662</v>
      </c>
      <c r="R268" s="1">
        <v>36666</v>
      </c>
      <c r="S268" t="s">
        <v>1221</v>
      </c>
      <c r="T268">
        <v>1</v>
      </c>
    </row>
    <row r="269" spans="1:20" x14ac:dyDescent="0.2">
      <c r="A269" s="7">
        <v>230960</v>
      </c>
      <c r="B269" s="3">
        <v>14931</v>
      </c>
      <c r="C269" s="3" t="s">
        <v>4</v>
      </c>
      <c r="D269" s="2" t="s">
        <v>628</v>
      </c>
      <c r="E269" s="3">
        <v>9</v>
      </c>
      <c r="F269" s="17">
        <v>0</v>
      </c>
      <c r="G269" s="17">
        <v>1</v>
      </c>
      <c r="H269" s="17">
        <v>0</v>
      </c>
      <c r="I269" s="7">
        <v>9.1</v>
      </c>
      <c r="J269" s="7">
        <v>13</v>
      </c>
      <c r="K269" s="4">
        <v>122</v>
      </c>
      <c r="L269" s="5">
        <v>122.3921</v>
      </c>
      <c r="M269">
        <v>162668.69</v>
      </c>
      <c r="N269" s="3">
        <v>1</v>
      </c>
      <c r="O269" s="50" t="e">
        <f>INDEX([1]Dados!$M$2:$N$26779,MATCH($P269,[1]Dados!$N$2:$N$26779,),2)</f>
        <v>#N/A</v>
      </c>
      <c r="P269">
        <v>143547</v>
      </c>
      <c r="Q269" s="1">
        <v>36662</v>
      </c>
      <c r="R269" s="1">
        <v>36666</v>
      </c>
      <c r="S269" t="s">
        <v>1221</v>
      </c>
      <c r="T269">
        <v>1</v>
      </c>
    </row>
    <row r="270" spans="1:20" x14ac:dyDescent="0.2">
      <c r="A270" s="7">
        <v>230960</v>
      </c>
      <c r="B270" s="3">
        <v>14931</v>
      </c>
      <c r="C270" s="3" t="s">
        <v>4</v>
      </c>
      <c r="D270" s="2" t="s">
        <v>628</v>
      </c>
      <c r="E270" s="3">
        <v>9</v>
      </c>
      <c r="F270" s="17">
        <v>0</v>
      </c>
      <c r="G270" s="17">
        <v>1</v>
      </c>
      <c r="H270" s="17">
        <v>0</v>
      </c>
      <c r="I270" s="7">
        <v>5.0999999999999996</v>
      </c>
      <c r="J270" s="7">
        <v>28</v>
      </c>
      <c r="K270" s="4">
        <v>1214</v>
      </c>
      <c r="L270" s="5">
        <v>1214.0589</v>
      </c>
      <c r="M270">
        <v>446448</v>
      </c>
      <c r="N270" s="3">
        <v>1</v>
      </c>
      <c r="O270" s="50" t="e">
        <f>INDEX([1]Dados!$M$2:$N$26779,MATCH($P270,[1]Dados!$N$2:$N$26779,),2)</f>
        <v>#N/A</v>
      </c>
      <c r="P270">
        <v>144811</v>
      </c>
      <c r="Q270" s="1">
        <v>36662</v>
      </c>
      <c r="R270" s="1">
        <v>36666</v>
      </c>
      <c r="S270" t="s">
        <v>1477</v>
      </c>
      <c r="T270">
        <v>1</v>
      </c>
    </row>
    <row r="271" spans="1:20" x14ac:dyDescent="0.2">
      <c r="A271" s="7">
        <v>230960</v>
      </c>
      <c r="B271" s="3">
        <v>14931</v>
      </c>
      <c r="C271" s="3" t="s">
        <v>4</v>
      </c>
      <c r="D271" s="2" t="s">
        <v>628</v>
      </c>
      <c r="E271" s="3">
        <v>9</v>
      </c>
      <c r="F271" s="17">
        <v>0</v>
      </c>
      <c r="G271" s="17">
        <v>1</v>
      </c>
      <c r="H271" s="17">
        <v>0</v>
      </c>
      <c r="I271" s="7">
        <v>5.2</v>
      </c>
      <c r="J271" s="7">
        <v>18</v>
      </c>
      <c r="K271" s="4">
        <v>1214</v>
      </c>
      <c r="L271" s="5">
        <v>1214.0589</v>
      </c>
      <c r="M271">
        <v>446448</v>
      </c>
      <c r="N271" s="3">
        <v>1</v>
      </c>
      <c r="O271" s="50" t="e">
        <f>INDEX([1]Dados!$M$2:$N$26779,MATCH($P271,[1]Dados!$N$2:$N$26779,),2)</f>
        <v>#N/A</v>
      </c>
      <c r="P271">
        <v>144811</v>
      </c>
      <c r="Q271" s="1">
        <v>36662</v>
      </c>
      <c r="R271" s="1">
        <v>36666</v>
      </c>
      <c r="S271" t="s">
        <v>1477</v>
      </c>
      <c r="T271">
        <v>1</v>
      </c>
    </row>
    <row r="272" spans="1:20" x14ac:dyDescent="0.2">
      <c r="A272" s="7">
        <v>230960</v>
      </c>
      <c r="B272" s="3">
        <v>14931</v>
      </c>
      <c r="C272" s="3" t="s">
        <v>4</v>
      </c>
      <c r="D272" s="2" t="s">
        <v>628</v>
      </c>
      <c r="E272" s="3">
        <v>9</v>
      </c>
      <c r="F272" s="17">
        <v>0</v>
      </c>
      <c r="G272" s="17">
        <v>1</v>
      </c>
      <c r="H272" s="17">
        <v>0</v>
      </c>
      <c r="I272" s="7">
        <v>5.3</v>
      </c>
      <c r="J272" s="7">
        <v>20</v>
      </c>
      <c r="K272" s="4">
        <v>1214</v>
      </c>
      <c r="L272" s="5">
        <v>1214.0589</v>
      </c>
      <c r="M272">
        <v>446448</v>
      </c>
      <c r="N272" s="3">
        <v>1</v>
      </c>
      <c r="O272" s="50" t="e">
        <f>INDEX([1]Dados!$M$2:$N$26779,MATCH($P272,[1]Dados!$N$2:$N$26779,),2)</f>
        <v>#N/A</v>
      </c>
      <c r="P272">
        <v>144811</v>
      </c>
      <c r="Q272" s="1">
        <v>36662</v>
      </c>
      <c r="R272" s="1">
        <v>36666</v>
      </c>
      <c r="S272" t="s">
        <v>1477</v>
      </c>
      <c r="T272">
        <v>1</v>
      </c>
    </row>
    <row r="273" spans="1:20" x14ac:dyDescent="0.2">
      <c r="A273" s="7">
        <v>230960</v>
      </c>
      <c r="B273" s="3">
        <v>14931</v>
      </c>
      <c r="C273" s="3" t="s">
        <v>4</v>
      </c>
      <c r="D273" s="2" t="s">
        <v>628</v>
      </c>
      <c r="E273" s="3">
        <v>9</v>
      </c>
      <c r="F273" s="17">
        <v>0</v>
      </c>
      <c r="G273" s="17">
        <v>1</v>
      </c>
      <c r="H273" s="17">
        <v>0</v>
      </c>
      <c r="I273" s="7">
        <v>5.4</v>
      </c>
      <c r="J273" s="7">
        <v>23</v>
      </c>
      <c r="K273" s="4">
        <v>1214</v>
      </c>
      <c r="L273" s="5">
        <v>1214.0589</v>
      </c>
      <c r="M273">
        <v>446448</v>
      </c>
      <c r="N273" s="3">
        <v>1</v>
      </c>
      <c r="O273" s="50" t="e">
        <f>INDEX([1]Dados!$M$2:$N$26779,MATCH($P273,[1]Dados!$N$2:$N$26779,),2)</f>
        <v>#N/A</v>
      </c>
      <c r="P273">
        <v>144811</v>
      </c>
      <c r="Q273" s="1">
        <v>36662</v>
      </c>
      <c r="R273" s="1">
        <v>36666</v>
      </c>
      <c r="S273" t="s">
        <v>1477</v>
      </c>
      <c r="T273">
        <v>1</v>
      </c>
    </row>
    <row r="274" spans="1:20" x14ac:dyDescent="0.2">
      <c r="A274" s="7">
        <v>230960</v>
      </c>
      <c r="B274" s="3">
        <v>14931</v>
      </c>
      <c r="C274" s="3" t="s">
        <v>4</v>
      </c>
      <c r="D274" s="2" t="s">
        <v>628</v>
      </c>
      <c r="E274" s="3">
        <v>9</v>
      </c>
      <c r="F274" s="17">
        <v>0</v>
      </c>
      <c r="G274" s="17">
        <v>1</v>
      </c>
      <c r="H274" s="17">
        <v>0</v>
      </c>
      <c r="I274" s="7">
        <v>5.5</v>
      </c>
      <c r="J274" s="7">
        <v>21</v>
      </c>
      <c r="K274" s="4">
        <v>1214</v>
      </c>
      <c r="L274" s="5">
        <v>1214.0589</v>
      </c>
      <c r="M274">
        <v>446448</v>
      </c>
      <c r="N274" s="3">
        <v>1</v>
      </c>
      <c r="O274" s="50" t="e">
        <f>INDEX([1]Dados!$M$2:$N$26779,MATCH($P274,[1]Dados!$N$2:$N$26779,),2)</f>
        <v>#N/A</v>
      </c>
      <c r="P274">
        <v>144811</v>
      </c>
      <c r="Q274" s="1">
        <v>36662</v>
      </c>
      <c r="R274" s="1">
        <v>36666</v>
      </c>
      <c r="S274" t="s">
        <v>1477</v>
      </c>
      <c r="T274">
        <v>1</v>
      </c>
    </row>
    <row r="275" spans="1:20" x14ac:dyDescent="0.2">
      <c r="A275" s="7">
        <v>230960</v>
      </c>
      <c r="B275" s="3">
        <v>14931</v>
      </c>
      <c r="C275" s="3" t="s">
        <v>4</v>
      </c>
      <c r="D275" s="2" t="s">
        <v>628</v>
      </c>
      <c r="E275" s="3">
        <v>9</v>
      </c>
      <c r="F275" s="17">
        <v>0</v>
      </c>
      <c r="G275" s="17">
        <v>1</v>
      </c>
      <c r="H275" s="17">
        <v>0</v>
      </c>
      <c r="I275" s="7">
        <v>2.1</v>
      </c>
      <c r="J275" s="7">
        <v>22</v>
      </c>
      <c r="K275" s="4">
        <v>1293</v>
      </c>
      <c r="L275" s="5">
        <v>1293.0592999999999</v>
      </c>
      <c r="M275">
        <v>88171.22</v>
      </c>
      <c r="N275" s="3">
        <v>1</v>
      </c>
      <c r="O275" s="50" t="e">
        <f>INDEX([1]Dados!$M$2:$N$26779,MATCH($P275,[1]Dados!$N$2:$N$26779,),2)</f>
        <v>#N/A</v>
      </c>
      <c r="P275">
        <v>143651</v>
      </c>
      <c r="Q275" s="1">
        <v>36662</v>
      </c>
      <c r="R275" s="1">
        <v>36666</v>
      </c>
      <c r="S275" t="s">
        <v>879</v>
      </c>
      <c r="T275">
        <v>1</v>
      </c>
    </row>
    <row r="276" spans="1:20" x14ac:dyDescent="0.2">
      <c r="A276" s="7">
        <v>521380</v>
      </c>
      <c r="B276" s="3">
        <v>94730</v>
      </c>
      <c r="C276" s="3" t="s">
        <v>1</v>
      </c>
      <c r="D276" s="2" t="s">
        <v>580</v>
      </c>
      <c r="E276" s="3">
        <v>9</v>
      </c>
      <c r="F276" s="17">
        <v>0</v>
      </c>
      <c r="G276" s="17">
        <v>1</v>
      </c>
      <c r="H276" s="17">
        <v>0</v>
      </c>
      <c r="I276" s="7">
        <v>4</v>
      </c>
      <c r="J276" s="7">
        <v>99</v>
      </c>
      <c r="K276" s="4">
        <v>2</v>
      </c>
      <c r="L276" s="5">
        <v>2.0829</v>
      </c>
      <c r="M276">
        <v>205855.73</v>
      </c>
      <c r="N276" s="3">
        <v>1</v>
      </c>
      <c r="O276" s="50" t="e">
        <f>INDEX([1]Dados!$M$2:$N$26779,MATCH($P276,[1]Dados!$N$2:$N$26779,),2)</f>
        <v>#N/A</v>
      </c>
      <c r="P276">
        <v>143664</v>
      </c>
      <c r="Q276" s="1">
        <v>36662</v>
      </c>
      <c r="R276" s="1">
        <v>36666</v>
      </c>
      <c r="S276" t="s">
        <v>2005</v>
      </c>
      <c r="T276">
        <v>1</v>
      </c>
    </row>
    <row r="277" spans="1:20" x14ac:dyDescent="0.2">
      <c r="A277" s="7">
        <v>521380</v>
      </c>
      <c r="B277" s="3">
        <v>94730</v>
      </c>
      <c r="C277" s="3" t="s">
        <v>1</v>
      </c>
      <c r="D277" s="2" t="s">
        <v>580</v>
      </c>
      <c r="E277" s="3">
        <v>9</v>
      </c>
      <c r="F277" s="17">
        <v>0</v>
      </c>
      <c r="G277" s="17">
        <v>1</v>
      </c>
      <c r="H277" s="17">
        <v>0</v>
      </c>
      <c r="I277" s="7">
        <v>4</v>
      </c>
      <c r="J277" s="7">
        <v>26</v>
      </c>
      <c r="K277" s="4">
        <v>2</v>
      </c>
      <c r="L277" s="5">
        <v>2.0829</v>
      </c>
      <c r="M277">
        <v>205855.73</v>
      </c>
      <c r="N277" s="3">
        <v>1</v>
      </c>
      <c r="O277" s="50" t="e">
        <f>INDEX([1]Dados!$M$2:$N$26779,MATCH($P277,[1]Dados!$N$2:$N$26779,),2)</f>
        <v>#N/A</v>
      </c>
      <c r="P277">
        <v>143664</v>
      </c>
      <c r="Q277" s="1">
        <v>36662</v>
      </c>
      <c r="R277" s="1">
        <v>36666</v>
      </c>
      <c r="S277" t="s">
        <v>2005</v>
      </c>
      <c r="T277">
        <v>1</v>
      </c>
    </row>
    <row r="278" spans="1:20" x14ac:dyDescent="0.2">
      <c r="A278" s="7">
        <v>521380</v>
      </c>
      <c r="B278" s="3">
        <v>94730</v>
      </c>
      <c r="C278" s="3" t="s">
        <v>1</v>
      </c>
      <c r="D278" s="2" t="s">
        <v>580</v>
      </c>
      <c r="E278" s="3">
        <v>9</v>
      </c>
      <c r="F278" s="17">
        <v>0</v>
      </c>
      <c r="G278" s="17">
        <v>1</v>
      </c>
      <c r="H278" s="17">
        <v>0</v>
      </c>
      <c r="I278" s="7">
        <v>4</v>
      </c>
      <c r="J278" s="7">
        <v>18</v>
      </c>
      <c r="K278" s="4">
        <v>2</v>
      </c>
      <c r="L278" s="5">
        <v>2.0829</v>
      </c>
      <c r="M278">
        <v>205855.73</v>
      </c>
      <c r="N278" s="3">
        <v>1</v>
      </c>
      <c r="O278" s="50" t="e">
        <f>INDEX([1]Dados!$M$2:$N$26779,MATCH($P278,[1]Dados!$N$2:$N$26779,),2)</f>
        <v>#N/A</v>
      </c>
      <c r="P278">
        <v>143664</v>
      </c>
      <c r="Q278" s="1">
        <v>36662</v>
      </c>
      <c r="R278" s="1">
        <v>36666</v>
      </c>
      <c r="S278" t="s">
        <v>2005</v>
      </c>
      <c r="T278">
        <v>1</v>
      </c>
    </row>
    <row r="279" spans="1:20" x14ac:dyDescent="0.2">
      <c r="A279" s="7">
        <v>521380</v>
      </c>
      <c r="B279" s="3">
        <v>94730</v>
      </c>
      <c r="C279" s="3" t="s">
        <v>1</v>
      </c>
      <c r="D279" s="2" t="s">
        <v>580</v>
      </c>
      <c r="E279" s="3">
        <v>9</v>
      </c>
      <c r="F279" s="17">
        <v>0</v>
      </c>
      <c r="G279" s="17">
        <v>1</v>
      </c>
      <c r="H279" s="17">
        <v>0</v>
      </c>
      <c r="I279" s="7">
        <v>2</v>
      </c>
      <c r="J279" s="7">
        <v>2</v>
      </c>
      <c r="K279" s="4">
        <v>8</v>
      </c>
      <c r="L279" s="5">
        <v>8.0357000000000003</v>
      </c>
      <c r="M279">
        <v>5940</v>
      </c>
      <c r="N279" s="3">
        <v>1</v>
      </c>
      <c r="O279" s="50" t="e">
        <f>INDEX([1]Dados!$M$2:$N$26779,MATCH($P279,[1]Dados!$N$2:$N$26779,),2)</f>
        <v>#N/A</v>
      </c>
      <c r="P279">
        <v>144899</v>
      </c>
      <c r="Q279" s="1">
        <v>36662</v>
      </c>
      <c r="R279" s="1">
        <v>36666</v>
      </c>
      <c r="S279" t="s">
        <v>2007</v>
      </c>
      <c r="T279">
        <v>1</v>
      </c>
    </row>
    <row r="280" spans="1:20" x14ac:dyDescent="0.2">
      <c r="A280" s="7">
        <v>521380</v>
      </c>
      <c r="B280" s="3">
        <v>94730</v>
      </c>
      <c r="C280" s="3" t="s">
        <v>1</v>
      </c>
      <c r="D280" s="2" t="s">
        <v>580</v>
      </c>
      <c r="E280" s="3">
        <v>9</v>
      </c>
      <c r="F280" s="17">
        <v>0</v>
      </c>
      <c r="G280" s="17">
        <v>1</v>
      </c>
      <c r="H280" s="17">
        <v>0</v>
      </c>
      <c r="I280" s="7">
        <v>2</v>
      </c>
      <c r="J280" s="7">
        <v>18</v>
      </c>
      <c r="K280" s="4">
        <v>8</v>
      </c>
      <c r="L280" s="5">
        <v>8.0357000000000003</v>
      </c>
      <c r="M280">
        <v>5940</v>
      </c>
      <c r="N280" s="3">
        <v>1</v>
      </c>
      <c r="O280" s="50" t="e">
        <f>INDEX([1]Dados!$M$2:$N$26779,MATCH($P280,[1]Dados!$N$2:$N$26779,),2)</f>
        <v>#N/A</v>
      </c>
      <c r="P280">
        <v>144899</v>
      </c>
      <c r="Q280" s="1">
        <v>36662</v>
      </c>
      <c r="R280" s="1">
        <v>36666</v>
      </c>
      <c r="S280" t="s">
        <v>2007</v>
      </c>
      <c r="T280">
        <v>1</v>
      </c>
    </row>
    <row r="281" spans="1:20" x14ac:dyDescent="0.2">
      <c r="A281" s="7">
        <v>521380</v>
      </c>
      <c r="B281" s="3">
        <v>94730</v>
      </c>
      <c r="C281" s="3" t="s">
        <v>1</v>
      </c>
      <c r="D281" s="2" t="s">
        <v>580</v>
      </c>
      <c r="E281" s="3">
        <v>9</v>
      </c>
      <c r="F281" s="17">
        <v>0</v>
      </c>
      <c r="G281" s="17">
        <v>1</v>
      </c>
      <c r="H281" s="17">
        <v>0</v>
      </c>
      <c r="I281" s="7">
        <v>2</v>
      </c>
      <c r="J281" s="7">
        <v>9</v>
      </c>
      <c r="K281" s="4">
        <v>8</v>
      </c>
      <c r="L281" s="5">
        <v>8.0357000000000003</v>
      </c>
      <c r="M281">
        <v>5940</v>
      </c>
      <c r="N281" s="3">
        <v>1</v>
      </c>
      <c r="O281" s="50" t="e">
        <f>INDEX([1]Dados!$M$2:$N$26779,MATCH($P281,[1]Dados!$N$2:$N$26779,),2)</f>
        <v>#N/A</v>
      </c>
      <c r="P281">
        <v>144899</v>
      </c>
      <c r="Q281" s="1">
        <v>36662</v>
      </c>
      <c r="R281" s="1">
        <v>36666</v>
      </c>
      <c r="S281" t="s">
        <v>2007</v>
      </c>
      <c r="T281">
        <v>1</v>
      </c>
    </row>
    <row r="282" spans="1:20" x14ac:dyDescent="0.2">
      <c r="A282" s="7">
        <v>521380</v>
      </c>
      <c r="B282" s="3">
        <v>94730</v>
      </c>
      <c r="C282" s="3" t="s">
        <v>1</v>
      </c>
      <c r="D282" s="2" t="s">
        <v>580</v>
      </c>
      <c r="E282" s="3">
        <v>9</v>
      </c>
      <c r="F282" s="17">
        <v>0</v>
      </c>
      <c r="G282" s="17">
        <v>1</v>
      </c>
      <c r="H282" s="17">
        <v>0</v>
      </c>
      <c r="I282" s="7">
        <v>5</v>
      </c>
      <c r="J282" s="7">
        <v>15</v>
      </c>
      <c r="K282" s="4">
        <v>1214</v>
      </c>
      <c r="L282" s="5">
        <v>1214.0587</v>
      </c>
      <c r="M282">
        <v>379152</v>
      </c>
      <c r="N282" s="3">
        <v>1</v>
      </c>
      <c r="O282" s="50" t="e">
        <f>INDEX([1]Dados!$M$2:$N$26779,MATCH($P282,[1]Dados!$N$2:$N$26779,),2)</f>
        <v>#N/A</v>
      </c>
      <c r="P282">
        <v>143826</v>
      </c>
      <c r="Q282" s="1">
        <v>36662</v>
      </c>
      <c r="R282" s="1">
        <v>36666</v>
      </c>
      <c r="S282" t="s">
        <v>2006</v>
      </c>
      <c r="T282">
        <v>1</v>
      </c>
    </row>
    <row r="283" spans="1:20" x14ac:dyDescent="0.2">
      <c r="A283" s="7">
        <v>521380</v>
      </c>
      <c r="B283" s="3">
        <v>94730</v>
      </c>
      <c r="C283" s="3" t="s">
        <v>1</v>
      </c>
      <c r="D283" s="2" t="s">
        <v>580</v>
      </c>
      <c r="E283" s="3">
        <v>9</v>
      </c>
      <c r="F283" s="17">
        <v>0</v>
      </c>
      <c r="G283" s="17">
        <v>1</v>
      </c>
      <c r="H283" s="17">
        <v>0</v>
      </c>
      <c r="I283" s="7">
        <v>5</v>
      </c>
      <c r="J283" s="7">
        <v>25</v>
      </c>
      <c r="K283" s="4">
        <v>1214</v>
      </c>
      <c r="L283" s="5">
        <v>1214.0587</v>
      </c>
      <c r="M283">
        <v>379152</v>
      </c>
      <c r="N283" s="3">
        <v>1</v>
      </c>
      <c r="O283" s="50" t="e">
        <f>INDEX([1]Dados!$M$2:$N$26779,MATCH($P283,[1]Dados!$N$2:$N$26779,),2)</f>
        <v>#N/A</v>
      </c>
      <c r="P283">
        <v>143826</v>
      </c>
      <c r="Q283" s="1">
        <v>36662</v>
      </c>
      <c r="R283" s="1">
        <v>36666</v>
      </c>
      <c r="S283" t="s">
        <v>2006</v>
      </c>
      <c r="T283">
        <v>1</v>
      </c>
    </row>
    <row r="284" spans="1:20" x14ac:dyDescent="0.2">
      <c r="A284" s="7">
        <v>521380</v>
      </c>
      <c r="B284" s="3">
        <v>94730</v>
      </c>
      <c r="C284" s="3" t="s">
        <v>1</v>
      </c>
      <c r="D284" s="2" t="s">
        <v>580</v>
      </c>
      <c r="E284" s="3">
        <v>9</v>
      </c>
      <c r="F284" s="17">
        <v>0</v>
      </c>
      <c r="G284" s="17">
        <v>1</v>
      </c>
      <c r="H284" s="17">
        <v>0</v>
      </c>
      <c r="I284" s="7">
        <v>3</v>
      </c>
      <c r="J284" s="7">
        <v>21</v>
      </c>
      <c r="K284" s="4">
        <v>1214</v>
      </c>
      <c r="L284" s="5">
        <v>1214.0589</v>
      </c>
      <c r="M284">
        <v>230160</v>
      </c>
      <c r="N284" s="3">
        <v>1</v>
      </c>
      <c r="O284" s="50" t="e">
        <f>INDEX([1]Dados!$M$2:$N$26779,MATCH($P284,[1]Dados!$N$2:$N$26779,),2)</f>
        <v>#N/A</v>
      </c>
      <c r="P284">
        <v>144803</v>
      </c>
      <c r="Q284" s="1">
        <v>36662</v>
      </c>
      <c r="R284" s="1">
        <v>36666</v>
      </c>
      <c r="S284" t="s">
        <v>1806</v>
      </c>
      <c r="T284">
        <v>1</v>
      </c>
    </row>
    <row r="285" spans="1:20" x14ac:dyDescent="0.2">
      <c r="A285" s="7">
        <v>521380</v>
      </c>
      <c r="B285" s="3">
        <v>94730</v>
      </c>
      <c r="C285" s="3" t="s">
        <v>1</v>
      </c>
      <c r="D285" s="2" t="s">
        <v>580</v>
      </c>
      <c r="E285" s="3">
        <v>9</v>
      </c>
      <c r="F285" s="17">
        <v>0</v>
      </c>
      <c r="G285" s="17">
        <v>1</v>
      </c>
      <c r="H285" s="17">
        <v>0</v>
      </c>
      <c r="I285" s="7">
        <v>6</v>
      </c>
      <c r="J285" s="7">
        <v>0</v>
      </c>
      <c r="K285" s="4">
        <v>1214</v>
      </c>
      <c r="L285" s="5">
        <v>1214.8585</v>
      </c>
      <c r="M285" s="7" t="s">
        <v>2134</v>
      </c>
      <c r="N285" s="3">
        <v>1</v>
      </c>
      <c r="O285" s="50" t="e">
        <f>INDEX([1]Dados!$M$2:$N$26779,MATCH($P285,[1]Dados!$N$2:$N$26779,),2)</f>
        <v>#N/A</v>
      </c>
      <c r="P285">
        <v>144915</v>
      </c>
      <c r="Q285" s="1">
        <v>36662</v>
      </c>
      <c r="R285" s="1">
        <v>36666</v>
      </c>
      <c r="S285" t="s">
        <v>2008</v>
      </c>
      <c r="T285">
        <v>1</v>
      </c>
    </row>
    <row r="286" spans="1:20" x14ac:dyDescent="0.2">
      <c r="A286" s="7">
        <v>521380</v>
      </c>
      <c r="B286" s="3">
        <v>94730</v>
      </c>
      <c r="C286" s="3" t="s">
        <v>1</v>
      </c>
      <c r="D286" s="2" t="s">
        <v>580</v>
      </c>
      <c r="E286" s="3">
        <v>9</v>
      </c>
      <c r="F286" s="17">
        <v>0</v>
      </c>
      <c r="G286" s="17">
        <v>1</v>
      </c>
      <c r="H286" s="17">
        <v>0</v>
      </c>
      <c r="I286" s="7">
        <v>1</v>
      </c>
      <c r="J286" s="7">
        <v>21</v>
      </c>
      <c r="K286" s="4">
        <v>1293</v>
      </c>
      <c r="L286" s="5">
        <v>1293.0592999999999</v>
      </c>
      <c r="M286">
        <v>38345</v>
      </c>
      <c r="N286" s="3">
        <v>1</v>
      </c>
      <c r="O286" s="50" t="e">
        <f>INDEX([1]Dados!$M$2:$N$26779,MATCH($P286,[1]Dados!$N$2:$N$26779,),2)</f>
        <v>#N/A</v>
      </c>
      <c r="P286">
        <v>143620</v>
      </c>
      <c r="Q286" s="1">
        <v>36662</v>
      </c>
      <c r="R286" s="1">
        <v>36666</v>
      </c>
      <c r="S286" t="s">
        <v>2004</v>
      </c>
      <c r="T286">
        <v>1</v>
      </c>
    </row>
    <row r="287" spans="1:20" x14ac:dyDescent="0.2">
      <c r="A287" s="7">
        <v>521380</v>
      </c>
      <c r="B287" s="3">
        <v>94730</v>
      </c>
      <c r="C287" s="3" t="s">
        <v>1</v>
      </c>
      <c r="D287" s="2" t="s">
        <v>580</v>
      </c>
      <c r="E287" s="3">
        <v>9</v>
      </c>
      <c r="F287" s="17">
        <v>0</v>
      </c>
      <c r="G287" s="17">
        <v>1</v>
      </c>
      <c r="H287" s="17">
        <v>0</v>
      </c>
      <c r="I287" s="7">
        <v>1</v>
      </c>
      <c r="J287" s="7">
        <v>22</v>
      </c>
      <c r="K287" s="4">
        <v>1293</v>
      </c>
      <c r="L287" s="5">
        <v>1293.0592999999999</v>
      </c>
      <c r="M287">
        <v>38345</v>
      </c>
      <c r="N287" s="3">
        <v>1</v>
      </c>
      <c r="O287" s="50" t="e">
        <f>INDEX([1]Dados!$M$2:$N$26779,MATCH($P287,[1]Dados!$N$2:$N$26779,),2)</f>
        <v>#N/A</v>
      </c>
      <c r="P287">
        <v>143620</v>
      </c>
      <c r="Q287" s="1">
        <v>36662</v>
      </c>
      <c r="R287" s="1">
        <v>36666</v>
      </c>
      <c r="S287" t="s">
        <v>2004</v>
      </c>
      <c r="T287">
        <v>1</v>
      </c>
    </row>
    <row r="288" spans="1:20" x14ac:dyDescent="0.2">
      <c r="A288" s="7">
        <v>521380</v>
      </c>
      <c r="B288" s="3">
        <v>94730</v>
      </c>
      <c r="C288" s="3" t="s">
        <v>1</v>
      </c>
      <c r="D288" s="2" t="s">
        <v>580</v>
      </c>
      <c r="E288" s="3">
        <v>9</v>
      </c>
      <c r="F288" s="17">
        <v>0</v>
      </c>
      <c r="G288" s="17">
        <v>1</v>
      </c>
      <c r="H288" s="17">
        <v>0</v>
      </c>
      <c r="I288" s="7" t="s">
        <v>3</v>
      </c>
      <c r="J288" s="7">
        <v>0</v>
      </c>
      <c r="K288" s="4">
        <v>4</v>
      </c>
      <c r="L288" s="5">
        <v>4.3868</v>
      </c>
      <c r="M288">
        <v>30000</v>
      </c>
      <c r="N288" s="3">
        <v>1</v>
      </c>
      <c r="O288" s="50" t="e">
        <f>INDEX([1]Dados!$M$2:$N$26779,MATCH($P288,[1]Dados!$N$2:$N$26779,),2)</f>
        <v>#N/A</v>
      </c>
      <c r="P288">
        <v>143709</v>
      </c>
      <c r="Q288" s="1">
        <v>36662</v>
      </c>
      <c r="R288" s="1">
        <v>36666</v>
      </c>
      <c r="S288" t="s">
        <v>2134</v>
      </c>
      <c r="T288">
        <v>1</v>
      </c>
    </row>
    <row r="289" spans="1:20" x14ac:dyDescent="0.2">
      <c r="A289" s="7">
        <v>522045</v>
      </c>
      <c r="B289" s="3">
        <v>92703</v>
      </c>
      <c r="C289" s="3" t="s">
        <v>1</v>
      </c>
      <c r="D289" s="2" t="s">
        <v>787</v>
      </c>
      <c r="E289" s="3">
        <v>9</v>
      </c>
      <c r="F289" s="17">
        <v>0</v>
      </c>
      <c r="G289" s="17">
        <v>1</v>
      </c>
      <c r="H289" s="17">
        <v>0</v>
      </c>
      <c r="I289" s="7" t="s">
        <v>3</v>
      </c>
      <c r="J289" s="7">
        <v>0</v>
      </c>
      <c r="K289" s="4">
        <v>2</v>
      </c>
      <c r="L289" s="5">
        <v>2.0596999999999999</v>
      </c>
      <c r="M289">
        <v>309615</v>
      </c>
      <c r="N289" s="3">
        <v>1</v>
      </c>
      <c r="O289" s="50" t="e">
        <f>INDEX([1]Dados!$M$2:$N$26779,MATCH($P289,[1]Dados!$N$2:$N$26779,),2)</f>
        <v>#N/A</v>
      </c>
      <c r="P289">
        <v>143666</v>
      </c>
      <c r="Q289" s="1">
        <v>36662</v>
      </c>
      <c r="R289" s="1">
        <v>36666</v>
      </c>
      <c r="S289" t="s">
        <v>2134</v>
      </c>
      <c r="T289">
        <v>1</v>
      </c>
    </row>
    <row r="290" spans="1:20" x14ac:dyDescent="0.2">
      <c r="A290" s="7">
        <v>522045</v>
      </c>
      <c r="B290" s="3">
        <v>92703</v>
      </c>
      <c r="C290" s="3" t="s">
        <v>1</v>
      </c>
      <c r="D290" s="2" t="s">
        <v>787</v>
      </c>
      <c r="E290" s="3">
        <v>9</v>
      </c>
      <c r="F290" s="17">
        <v>0</v>
      </c>
      <c r="G290" s="17">
        <v>1</v>
      </c>
      <c r="H290" s="17">
        <v>0</v>
      </c>
      <c r="I290" s="7" t="s">
        <v>3</v>
      </c>
      <c r="J290" s="7">
        <v>0</v>
      </c>
      <c r="K290" s="4">
        <v>8</v>
      </c>
      <c r="L290" s="5">
        <v>8.0357000000000003</v>
      </c>
      <c r="M290">
        <v>1320</v>
      </c>
      <c r="N290" s="3">
        <v>1</v>
      </c>
      <c r="O290" s="50" t="e">
        <f>INDEX([1]Dados!$M$2:$N$26779,MATCH($P290,[1]Dados!$N$2:$N$26779,),2)</f>
        <v>#N/A</v>
      </c>
      <c r="P290">
        <v>144900</v>
      </c>
      <c r="Q290" s="1">
        <v>36662</v>
      </c>
      <c r="R290" s="1">
        <v>36666</v>
      </c>
      <c r="S290" t="s">
        <v>2134</v>
      </c>
      <c r="T290">
        <v>1</v>
      </c>
    </row>
    <row r="291" spans="1:20" x14ac:dyDescent="0.2">
      <c r="A291" s="7">
        <v>522045</v>
      </c>
      <c r="B291" s="3">
        <v>92703</v>
      </c>
      <c r="C291" s="3" t="s">
        <v>1</v>
      </c>
      <c r="D291" s="2" t="s">
        <v>787</v>
      </c>
      <c r="E291" s="3">
        <v>9</v>
      </c>
      <c r="F291" s="17">
        <v>0</v>
      </c>
      <c r="G291" s="17">
        <v>1</v>
      </c>
      <c r="H291" s="17">
        <v>0</v>
      </c>
      <c r="I291" s="7">
        <v>5</v>
      </c>
      <c r="J291" s="7">
        <v>25</v>
      </c>
      <c r="K291" s="4">
        <v>119</v>
      </c>
      <c r="L291" s="5">
        <v>119.3861</v>
      </c>
      <c r="M291">
        <v>395045.38</v>
      </c>
      <c r="N291" s="3">
        <v>1</v>
      </c>
      <c r="O291" s="50" t="e">
        <f>INDEX([1]Dados!$M$2:$N$26779,MATCH($P291,[1]Dados!$N$2:$N$26779,),2)</f>
        <v>#N/A</v>
      </c>
      <c r="P291">
        <v>143557</v>
      </c>
      <c r="Q291" s="1">
        <v>36662</v>
      </c>
      <c r="R291" s="1">
        <v>36666</v>
      </c>
      <c r="S291" t="s">
        <v>1710</v>
      </c>
      <c r="T291">
        <v>1</v>
      </c>
    </row>
    <row r="292" spans="1:20" x14ac:dyDescent="0.2">
      <c r="A292" s="7">
        <v>522045</v>
      </c>
      <c r="B292" s="3">
        <v>92703</v>
      </c>
      <c r="C292" s="3" t="s">
        <v>1</v>
      </c>
      <c r="D292" s="2" t="s">
        <v>787</v>
      </c>
      <c r="E292" s="3">
        <v>9</v>
      </c>
      <c r="F292" s="17">
        <v>0</v>
      </c>
      <c r="G292" s="17">
        <v>1</v>
      </c>
      <c r="H292" s="17">
        <v>0</v>
      </c>
      <c r="I292" s="7">
        <v>5</v>
      </c>
      <c r="J292" s="7">
        <v>30</v>
      </c>
      <c r="K292" s="4">
        <v>119</v>
      </c>
      <c r="L292" s="5">
        <v>119.3861</v>
      </c>
      <c r="M292">
        <v>395045.38</v>
      </c>
      <c r="N292" s="3">
        <v>1</v>
      </c>
      <c r="O292" s="50" t="e">
        <f>INDEX([1]Dados!$M$2:$N$26779,MATCH($P292,[1]Dados!$N$2:$N$26779,),2)</f>
        <v>#N/A</v>
      </c>
      <c r="P292">
        <v>143557</v>
      </c>
      <c r="Q292" s="1">
        <v>36662</v>
      </c>
      <c r="R292" s="1">
        <v>36666</v>
      </c>
      <c r="S292" t="s">
        <v>1710</v>
      </c>
      <c r="T292">
        <v>1</v>
      </c>
    </row>
    <row r="293" spans="1:20" x14ac:dyDescent="0.2">
      <c r="A293" s="7">
        <v>522045</v>
      </c>
      <c r="B293" s="3">
        <v>92703</v>
      </c>
      <c r="C293" s="3" t="s">
        <v>1</v>
      </c>
      <c r="D293" s="2" t="s">
        <v>787</v>
      </c>
      <c r="E293" s="3">
        <v>9</v>
      </c>
      <c r="F293" s="17">
        <v>0</v>
      </c>
      <c r="G293" s="17">
        <v>1</v>
      </c>
      <c r="H293" s="17">
        <v>0</v>
      </c>
      <c r="I293" s="7">
        <v>5</v>
      </c>
      <c r="J293" s="7">
        <v>18</v>
      </c>
      <c r="K293" s="4">
        <v>119</v>
      </c>
      <c r="L293" s="5">
        <v>119.3861</v>
      </c>
      <c r="M293">
        <v>395045.38</v>
      </c>
      <c r="N293" s="3">
        <v>1</v>
      </c>
      <c r="O293" s="50" t="e">
        <f>INDEX([1]Dados!$M$2:$N$26779,MATCH($P293,[1]Dados!$N$2:$N$26779,),2)</f>
        <v>#N/A</v>
      </c>
      <c r="P293">
        <v>143557</v>
      </c>
      <c r="Q293" s="1">
        <v>36662</v>
      </c>
      <c r="R293" s="1">
        <v>36666</v>
      </c>
      <c r="S293" t="s">
        <v>1710</v>
      </c>
      <c r="T293">
        <v>1</v>
      </c>
    </row>
    <row r="294" spans="1:20" x14ac:dyDescent="0.2">
      <c r="A294" s="7">
        <v>522045</v>
      </c>
      <c r="B294" s="3">
        <v>92703</v>
      </c>
      <c r="C294" s="3" t="s">
        <v>1</v>
      </c>
      <c r="D294" s="2" t="s">
        <v>787</v>
      </c>
      <c r="E294" s="3">
        <v>9</v>
      </c>
      <c r="F294" s="17">
        <v>0</v>
      </c>
      <c r="G294" s="17">
        <v>1</v>
      </c>
      <c r="H294" s="17">
        <v>0</v>
      </c>
      <c r="I294" s="7">
        <v>5</v>
      </c>
      <c r="J294" s="7">
        <v>9</v>
      </c>
      <c r="K294" s="4">
        <v>119</v>
      </c>
      <c r="L294" s="5">
        <v>119.3861</v>
      </c>
      <c r="M294">
        <v>395045.38</v>
      </c>
      <c r="N294" s="3">
        <v>1</v>
      </c>
      <c r="O294" s="50" t="e">
        <f>INDEX([1]Dados!$M$2:$N$26779,MATCH($P294,[1]Dados!$N$2:$N$26779,),2)</f>
        <v>#N/A</v>
      </c>
      <c r="P294">
        <v>143557</v>
      </c>
      <c r="Q294" s="1">
        <v>36662</v>
      </c>
      <c r="R294" s="1">
        <v>36666</v>
      </c>
      <c r="S294" t="s">
        <v>1710</v>
      </c>
      <c r="T294">
        <v>1</v>
      </c>
    </row>
    <row r="295" spans="1:20" x14ac:dyDescent="0.2">
      <c r="A295" s="7">
        <v>522045</v>
      </c>
      <c r="B295" s="3">
        <v>92703</v>
      </c>
      <c r="C295" s="3" t="s">
        <v>1</v>
      </c>
      <c r="D295" s="2" t="s">
        <v>787</v>
      </c>
      <c r="E295" s="3">
        <v>9</v>
      </c>
      <c r="F295" s="17">
        <v>0</v>
      </c>
      <c r="G295" s="17">
        <v>1</v>
      </c>
      <c r="H295" s="17">
        <v>0</v>
      </c>
      <c r="I295" s="7" t="s">
        <v>3</v>
      </c>
      <c r="J295" s="7">
        <v>0</v>
      </c>
      <c r="K295" s="4">
        <v>119</v>
      </c>
      <c r="L295" s="5">
        <v>119.3861</v>
      </c>
      <c r="M295">
        <v>395045.38</v>
      </c>
      <c r="N295" s="3">
        <v>1</v>
      </c>
      <c r="O295" s="50" t="e">
        <f>INDEX([1]Dados!$M$2:$N$26779,MATCH($P295,[1]Dados!$N$2:$N$26779,),2)</f>
        <v>#N/A</v>
      </c>
      <c r="P295">
        <v>143557</v>
      </c>
      <c r="Q295" s="1">
        <v>36662</v>
      </c>
      <c r="R295" s="1">
        <v>36666</v>
      </c>
      <c r="S295" t="s">
        <v>1710</v>
      </c>
      <c r="T295">
        <v>1</v>
      </c>
    </row>
    <row r="296" spans="1:20" x14ac:dyDescent="0.2">
      <c r="A296" s="7">
        <v>522045</v>
      </c>
      <c r="B296" s="3">
        <v>92703</v>
      </c>
      <c r="C296" s="3" t="s">
        <v>1</v>
      </c>
      <c r="D296" s="2" t="s">
        <v>787</v>
      </c>
      <c r="E296" s="3">
        <v>9</v>
      </c>
      <c r="F296" s="17">
        <v>0</v>
      </c>
      <c r="G296" s="17">
        <v>1</v>
      </c>
      <c r="H296" s="17">
        <v>0</v>
      </c>
      <c r="I296" s="7">
        <v>2</v>
      </c>
      <c r="J296" s="7">
        <v>15</v>
      </c>
      <c r="K296" s="4">
        <v>1214</v>
      </c>
      <c r="L296" s="5">
        <v>1214.0587</v>
      </c>
      <c r="M296">
        <v>734025</v>
      </c>
      <c r="N296" s="3">
        <v>1</v>
      </c>
      <c r="O296" s="50" t="e">
        <f>INDEX([1]Dados!$M$2:$N$26779,MATCH($P296,[1]Dados!$N$2:$N$26779,),2)</f>
        <v>#N/A</v>
      </c>
      <c r="P296">
        <v>143828</v>
      </c>
      <c r="Q296" s="1">
        <v>36662</v>
      </c>
      <c r="R296" s="1">
        <v>36666</v>
      </c>
      <c r="S296" t="s">
        <v>1711</v>
      </c>
      <c r="T296">
        <v>1</v>
      </c>
    </row>
    <row r="297" spans="1:20" x14ac:dyDescent="0.2">
      <c r="A297" s="7">
        <v>522045</v>
      </c>
      <c r="B297" s="3">
        <v>92703</v>
      </c>
      <c r="C297" s="3" t="s">
        <v>1</v>
      </c>
      <c r="D297" s="2" t="s">
        <v>787</v>
      </c>
      <c r="E297" s="3">
        <v>9</v>
      </c>
      <c r="F297" s="17">
        <v>0</v>
      </c>
      <c r="G297" s="17">
        <v>1</v>
      </c>
      <c r="H297" s="17">
        <v>0</v>
      </c>
      <c r="I297" s="7">
        <v>2</v>
      </c>
      <c r="J297" s="7">
        <v>9</v>
      </c>
      <c r="K297" s="4">
        <v>1214</v>
      </c>
      <c r="L297" s="5">
        <v>1214.0587</v>
      </c>
      <c r="M297">
        <v>734025</v>
      </c>
      <c r="N297" s="3">
        <v>1</v>
      </c>
      <c r="O297" s="50" t="e">
        <f>INDEX([1]Dados!$M$2:$N$26779,MATCH($P297,[1]Dados!$N$2:$N$26779,),2)</f>
        <v>#N/A</v>
      </c>
      <c r="P297">
        <v>143828</v>
      </c>
      <c r="Q297" s="1">
        <v>36662</v>
      </c>
      <c r="R297" s="1">
        <v>36666</v>
      </c>
      <c r="S297" t="s">
        <v>1711</v>
      </c>
      <c r="T297">
        <v>1</v>
      </c>
    </row>
    <row r="298" spans="1:20" x14ac:dyDescent="0.2">
      <c r="A298" s="7">
        <v>522045</v>
      </c>
      <c r="B298" s="3">
        <v>92703</v>
      </c>
      <c r="C298" s="3" t="s">
        <v>1</v>
      </c>
      <c r="D298" s="2" t="s">
        <v>787</v>
      </c>
      <c r="E298" s="3">
        <v>9</v>
      </c>
      <c r="F298" s="17">
        <v>0</v>
      </c>
      <c r="G298" s="17">
        <v>1</v>
      </c>
      <c r="H298" s="17">
        <v>0</v>
      </c>
      <c r="I298" s="7">
        <v>3</v>
      </c>
      <c r="J298" s="7">
        <v>15</v>
      </c>
      <c r="K298" s="4">
        <v>1214</v>
      </c>
      <c r="L298" s="5">
        <v>1214.0589</v>
      </c>
      <c r="M298">
        <v>1928000</v>
      </c>
      <c r="N298" s="3">
        <v>1</v>
      </c>
      <c r="O298" s="50" t="e">
        <f>INDEX([1]Dados!$M$2:$N$26779,MATCH($P298,[1]Dados!$N$2:$N$26779,),2)</f>
        <v>#N/A</v>
      </c>
      <c r="P298">
        <v>144805</v>
      </c>
      <c r="Q298" s="1">
        <v>36662</v>
      </c>
      <c r="R298" s="1">
        <v>36666</v>
      </c>
      <c r="S298" t="s">
        <v>1712</v>
      </c>
      <c r="T298">
        <v>1</v>
      </c>
    </row>
    <row r="299" spans="1:20" x14ac:dyDescent="0.2">
      <c r="A299" s="7">
        <v>522045</v>
      </c>
      <c r="B299" s="3">
        <v>92703</v>
      </c>
      <c r="C299" s="3" t="s">
        <v>1</v>
      </c>
      <c r="D299" s="2" t="s">
        <v>787</v>
      </c>
      <c r="E299" s="3">
        <v>9</v>
      </c>
      <c r="F299" s="17">
        <v>0</v>
      </c>
      <c r="G299" s="17">
        <v>1</v>
      </c>
      <c r="H299" s="17">
        <v>0</v>
      </c>
      <c r="I299" s="7">
        <v>3</v>
      </c>
      <c r="J299" s="7">
        <v>25</v>
      </c>
      <c r="K299" s="4">
        <v>1214</v>
      </c>
      <c r="L299" s="5">
        <v>1214.0589</v>
      </c>
      <c r="M299">
        <v>1928000</v>
      </c>
      <c r="N299" s="3">
        <v>1</v>
      </c>
      <c r="O299" s="50" t="e">
        <f>INDEX([1]Dados!$M$2:$N$26779,MATCH($P299,[1]Dados!$N$2:$N$26779,),2)</f>
        <v>#N/A</v>
      </c>
      <c r="P299">
        <v>144805</v>
      </c>
      <c r="Q299" s="1">
        <v>36662</v>
      </c>
      <c r="R299" s="1">
        <v>36666</v>
      </c>
      <c r="S299" t="s">
        <v>1712</v>
      </c>
      <c r="T299">
        <v>1</v>
      </c>
    </row>
    <row r="300" spans="1:20" x14ac:dyDescent="0.2">
      <c r="A300" s="7">
        <v>522045</v>
      </c>
      <c r="B300" s="3">
        <v>92703</v>
      </c>
      <c r="C300" s="3" t="s">
        <v>1</v>
      </c>
      <c r="D300" s="2" t="s">
        <v>787</v>
      </c>
      <c r="E300" s="3">
        <v>9</v>
      </c>
      <c r="F300" s="17">
        <v>0</v>
      </c>
      <c r="G300" s="17">
        <v>1</v>
      </c>
      <c r="H300" s="17">
        <v>0</v>
      </c>
      <c r="I300" s="7">
        <v>3</v>
      </c>
      <c r="J300" s="7">
        <v>14</v>
      </c>
      <c r="K300" s="4">
        <v>1214</v>
      </c>
      <c r="L300" s="5">
        <v>1214.0589</v>
      </c>
      <c r="M300">
        <v>1928000</v>
      </c>
      <c r="N300" s="3">
        <v>1</v>
      </c>
      <c r="O300" s="50" t="e">
        <f>INDEX([1]Dados!$M$2:$N$26779,MATCH($P300,[1]Dados!$N$2:$N$26779,),2)</f>
        <v>#N/A</v>
      </c>
      <c r="P300">
        <v>144805</v>
      </c>
      <c r="Q300" s="1">
        <v>36662</v>
      </c>
      <c r="R300" s="1">
        <v>36666</v>
      </c>
      <c r="S300" t="s">
        <v>1712</v>
      </c>
      <c r="T300">
        <v>1</v>
      </c>
    </row>
    <row r="301" spans="1:20" x14ac:dyDescent="0.2">
      <c r="A301" s="7">
        <v>522045</v>
      </c>
      <c r="B301" s="3">
        <v>92703</v>
      </c>
      <c r="C301" s="3" t="s">
        <v>1</v>
      </c>
      <c r="D301" s="2" t="s">
        <v>787</v>
      </c>
      <c r="E301" s="3">
        <v>9</v>
      </c>
      <c r="F301" s="17">
        <v>0</v>
      </c>
      <c r="G301" s="17">
        <v>1</v>
      </c>
      <c r="H301" s="17">
        <v>0</v>
      </c>
      <c r="I301" s="7">
        <v>3</v>
      </c>
      <c r="J301" s="7">
        <v>24</v>
      </c>
      <c r="K301" s="4">
        <v>1214</v>
      </c>
      <c r="L301" s="5">
        <v>1214.0589</v>
      </c>
      <c r="M301">
        <v>1928000</v>
      </c>
      <c r="N301" s="3">
        <v>1</v>
      </c>
      <c r="O301" s="50" t="e">
        <f>INDEX([1]Dados!$M$2:$N$26779,MATCH($P301,[1]Dados!$N$2:$N$26779,),2)</f>
        <v>#N/A</v>
      </c>
      <c r="P301">
        <v>144805</v>
      </c>
      <c r="Q301" s="1">
        <v>36662</v>
      </c>
      <c r="R301" s="1">
        <v>36666</v>
      </c>
      <c r="S301" t="s">
        <v>1712</v>
      </c>
      <c r="T301">
        <v>1</v>
      </c>
    </row>
    <row r="302" spans="1:20" x14ac:dyDescent="0.2">
      <c r="A302" s="7">
        <v>522045</v>
      </c>
      <c r="B302" s="3">
        <v>92703</v>
      </c>
      <c r="C302" s="3" t="s">
        <v>1</v>
      </c>
      <c r="D302" s="2" t="s">
        <v>787</v>
      </c>
      <c r="E302" s="3">
        <v>9</v>
      </c>
      <c r="F302" s="17">
        <v>0</v>
      </c>
      <c r="G302" s="17">
        <v>1</v>
      </c>
      <c r="H302" s="17">
        <v>0</v>
      </c>
      <c r="I302" s="7">
        <v>3</v>
      </c>
      <c r="J302" s="7">
        <v>1</v>
      </c>
      <c r="K302" s="4">
        <v>1214</v>
      </c>
      <c r="L302" s="5">
        <v>1214.0589</v>
      </c>
      <c r="M302">
        <v>1928000</v>
      </c>
      <c r="N302" s="3">
        <v>1</v>
      </c>
      <c r="O302" s="50" t="e">
        <f>INDEX([1]Dados!$M$2:$N$26779,MATCH($P302,[1]Dados!$N$2:$N$26779,),2)</f>
        <v>#N/A</v>
      </c>
      <c r="P302">
        <v>144805</v>
      </c>
      <c r="Q302" s="1">
        <v>36662</v>
      </c>
      <c r="R302" s="1">
        <v>36666</v>
      </c>
      <c r="S302" t="s">
        <v>1712</v>
      </c>
      <c r="T302">
        <v>1</v>
      </c>
    </row>
    <row r="303" spans="1:20" x14ac:dyDescent="0.2">
      <c r="A303" s="7">
        <v>522045</v>
      </c>
      <c r="B303" s="3">
        <v>92703</v>
      </c>
      <c r="C303" s="3" t="s">
        <v>1</v>
      </c>
      <c r="D303" s="2" t="s">
        <v>787</v>
      </c>
      <c r="E303" s="3">
        <v>9</v>
      </c>
      <c r="F303" s="17">
        <v>0</v>
      </c>
      <c r="G303" s="17">
        <v>1</v>
      </c>
      <c r="H303" s="17">
        <v>0</v>
      </c>
      <c r="I303" s="7" t="s">
        <v>3</v>
      </c>
      <c r="J303" s="7">
        <v>0</v>
      </c>
      <c r="K303" s="4">
        <v>1214</v>
      </c>
      <c r="L303" s="5">
        <v>1214.0589</v>
      </c>
      <c r="M303">
        <v>1928000</v>
      </c>
      <c r="N303" s="3">
        <v>1</v>
      </c>
      <c r="O303" s="50" t="e">
        <f>INDEX([1]Dados!$M$2:$N$26779,MATCH($P303,[1]Dados!$N$2:$N$26779,),2)</f>
        <v>#N/A</v>
      </c>
      <c r="P303">
        <v>144805</v>
      </c>
      <c r="Q303" s="1">
        <v>36662</v>
      </c>
      <c r="R303" s="1">
        <v>36666</v>
      </c>
      <c r="S303" t="s">
        <v>1712</v>
      </c>
      <c r="T303">
        <v>1</v>
      </c>
    </row>
    <row r="304" spans="1:20" x14ac:dyDescent="0.2">
      <c r="A304" s="7">
        <v>522045</v>
      </c>
      <c r="B304" s="3">
        <v>92703</v>
      </c>
      <c r="C304" s="3" t="s">
        <v>1</v>
      </c>
      <c r="D304" s="2" t="s">
        <v>787</v>
      </c>
      <c r="E304" s="3">
        <v>9</v>
      </c>
      <c r="F304" s="17">
        <v>0</v>
      </c>
      <c r="G304" s="17">
        <v>1</v>
      </c>
      <c r="H304" s="17">
        <v>0</v>
      </c>
      <c r="I304" s="7" t="s">
        <v>21</v>
      </c>
      <c r="J304" s="7">
        <v>0</v>
      </c>
      <c r="K304" s="4">
        <v>1214</v>
      </c>
      <c r="L304" s="5">
        <v>1214.0589</v>
      </c>
      <c r="M304">
        <v>1928000</v>
      </c>
      <c r="N304" s="3">
        <v>1</v>
      </c>
      <c r="O304" s="50" t="e">
        <f>INDEX([1]Dados!$M$2:$N$26779,MATCH($P304,[1]Dados!$N$2:$N$26779,),2)</f>
        <v>#N/A</v>
      </c>
      <c r="P304">
        <v>144805</v>
      </c>
      <c r="Q304" s="1">
        <v>36662</v>
      </c>
      <c r="R304" s="1">
        <v>36666</v>
      </c>
      <c r="S304" t="s">
        <v>1712</v>
      </c>
      <c r="T304">
        <v>1</v>
      </c>
    </row>
    <row r="305" spans="1:20" x14ac:dyDescent="0.2">
      <c r="A305" s="7">
        <v>522045</v>
      </c>
      <c r="B305" s="3">
        <v>92703</v>
      </c>
      <c r="C305" s="3" t="s">
        <v>1</v>
      </c>
      <c r="D305" s="2" t="s">
        <v>787</v>
      </c>
      <c r="E305" s="3">
        <v>9</v>
      </c>
      <c r="F305" s="17">
        <v>0</v>
      </c>
      <c r="G305" s="17">
        <v>1</v>
      </c>
      <c r="H305" s="17">
        <v>0</v>
      </c>
      <c r="I305" s="7">
        <v>1.1000000000000001</v>
      </c>
      <c r="J305" s="7">
        <v>23</v>
      </c>
      <c r="K305" s="4">
        <v>1220</v>
      </c>
      <c r="L305" s="5">
        <v>1220.0906</v>
      </c>
      <c r="M305" s="7" t="s">
        <v>2134</v>
      </c>
      <c r="N305" s="3">
        <v>1</v>
      </c>
      <c r="O305" s="50" t="e">
        <f>INDEX([1]Dados!$M$2:$N$26779,MATCH($P305,[1]Dados!$N$2:$N$26779,),2)</f>
        <v>#N/A</v>
      </c>
      <c r="P305">
        <v>144919</v>
      </c>
      <c r="Q305" s="1">
        <v>36662</v>
      </c>
      <c r="R305" s="1">
        <v>36666</v>
      </c>
      <c r="S305" t="s">
        <v>1713</v>
      </c>
      <c r="T305">
        <v>1</v>
      </c>
    </row>
    <row r="306" spans="1:20" x14ac:dyDescent="0.2">
      <c r="A306" s="7">
        <v>522045</v>
      </c>
      <c r="B306" s="3">
        <v>92703</v>
      </c>
      <c r="C306" s="3" t="s">
        <v>1</v>
      </c>
      <c r="D306" s="2" t="s">
        <v>787</v>
      </c>
      <c r="E306" s="3">
        <v>9</v>
      </c>
      <c r="F306" s="17">
        <v>0</v>
      </c>
      <c r="G306" s="17">
        <v>1</v>
      </c>
      <c r="H306" s="17">
        <v>0</v>
      </c>
      <c r="I306" s="7">
        <v>1.1000000000000001</v>
      </c>
      <c r="J306" s="7">
        <v>23</v>
      </c>
      <c r="K306" s="4">
        <v>1220</v>
      </c>
      <c r="L306" s="5">
        <v>1220.0906</v>
      </c>
      <c r="M306" s="7" t="s">
        <v>2134</v>
      </c>
      <c r="N306" s="3">
        <v>1</v>
      </c>
      <c r="O306" s="50" t="e">
        <f>INDEX([1]Dados!$M$2:$N$26779,MATCH($P306,[1]Dados!$N$2:$N$26779,),2)</f>
        <v>#N/A</v>
      </c>
      <c r="P306">
        <v>144919</v>
      </c>
      <c r="Q306" s="1">
        <v>36662</v>
      </c>
      <c r="R306" s="1">
        <v>36666</v>
      </c>
      <c r="S306" t="s">
        <v>1713</v>
      </c>
      <c r="T306">
        <v>1</v>
      </c>
    </row>
    <row r="307" spans="1:20" x14ac:dyDescent="0.2">
      <c r="A307" s="7">
        <v>522045</v>
      </c>
      <c r="B307" s="3">
        <v>92703</v>
      </c>
      <c r="C307" s="3" t="s">
        <v>1</v>
      </c>
      <c r="D307" s="2" t="s">
        <v>787</v>
      </c>
      <c r="E307" s="3">
        <v>9</v>
      </c>
      <c r="F307" s="17">
        <v>0</v>
      </c>
      <c r="G307" s="17">
        <v>1</v>
      </c>
      <c r="H307" s="17">
        <v>0</v>
      </c>
      <c r="I307" s="7">
        <v>4</v>
      </c>
      <c r="J307" s="7">
        <v>22</v>
      </c>
      <c r="K307" s="4">
        <v>1293</v>
      </c>
      <c r="L307" s="5">
        <v>1293.0592999999999</v>
      </c>
      <c r="M307">
        <v>106774.41</v>
      </c>
      <c r="N307" s="3">
        <v>1</v>
      </c>
      <c r="O307" s="50" t="e">
        <f>INDEX([1]Dados!$M$2:$N$26779,MATCH($P307,[1]Dados!$N$2:$N$26779,),2)</f>
        <v>#N/A</v>
      </c>
      <c r="P307">
        <v>143622</v>
      </c>
      <c r="Q307" s="1">
        <v>36662</v>
      </c>
      <c r="R307" s="1">
        <v>36666</v>
      </c>
      <c r="S307" t="s">
        <v>1463</v>
      </c>
      <c r="T307">
        <v>1</v>
      </c>
    </row>
    <row r="308" spans="1:20" x14ac:dyDescent="0.2">
      <c r="A308" s="7">
        <v>522045</v>
      </c>
      <c r="B308" s="3">
        <v>92703</v>
      </c>
      <c r="C308" s="3" t="s">
        <v>1</v>
      </c>
      <c r="D308" s="2" t="s">
        <v>787</v>
      </c>
      <c r="E308" s="3">
        <v>9</v>
      </c>
      <c r="F308" s="17">
        <v>0</v>
      </c>
      <c r="G308" s="17">
        <v>1</v>
      </c>
      <c r="H308" s="17">
        <v>0</v>
      </c>
      <c r="I308" s="7">
        <v>4</v>
      </c>
      <c r="J308" s="7">
        <v>25</v>
      </c>
      <c r="K308" s="4">
        <v>1293</v>
      </c>
      <c r="L308" s="5">
        <v>1293.0592999999999</v>
      </c>
      <c r="M308">
        <v>106774.41</v>
      </c>
      <c r="N308" s="3">
        <v>1</v>
      </c>
      <c r="O308" s="50" t="e">
        <f>INDEX([1]Dados!$M$2:$N$26779,MATCH($P308,[1]Dados!$N$2:$N$26779,),2)</f>
        <v>#N/A</v>
      </c>
      <c r="P308">
        <v>143622</v>
      </c>
      <c r="Q308" s="1">
        <v>36662</v>
      </c>
      <c r="R308" s="1">
        <v>36666</v>
      </c>
      <c r="S308" t="s">
        <v>1463</v>
      </c>
      <c r="T308">
        <v>1</v>
      </c>
    </row>
    <row r="309" spans="1:20" x14ac:dyDescent="0.2">
      <c r="A309" s="7">
        <v>522045</v>
      </c>
      <c r="B309" s="3">
        <v>92703</v>
      </c>
      <c r="C309" s="3" t="s">
        <v>1</v>
      </c>
      <c r="D309" s="2" t="s">
        <v>787</v>
      </c>
      <c r="E309" s="3">
        <v>9</v>
      </c>
      <c r="F309" s="17">
        <v>0</v>
      </c>
      <c r="G309" s="17">
        <v>1</v>
      </c>
      <c r="H309" s="17">
        <v>0</v>
      </c>
      <c r="I309" s="7">
        <v>4</v>
      </c>
      <c r="J309" s="7">
        <v>0</v>
      </c>
      <c r="K309" s="4">
        <v>1293</v>
      </c>
      <c r="L309" s="5">
        <v>1293.0592999999999</v>
      </c>
      <c r="M309">
        <v>106774.41</v>
      </c>
      <c r="N309" s="3">
        <v>1</v>
      </c>
      <c r="O309" s="50" t="e">
        <f>INDEX([1]Dados!$M$2:$N$26779,MATCH($P309,[1]Dados!$N$2:$N$26779,),2)</f>
        <v>#N/A</v>
      </c>
      <c r="P309">
        <v>143622</v>
      </c>
      <c r="Q309" s="1">
        <v>36662</v>
      </c>
      <c r="R309" s="1">
        <v>36666</v>
      </c>
      <c r="S309" t="s">
        <v>1463</v>
      </c>
      <c r="T309">
        <v>1</v>
      </c>
    </row>
    <row r="310" spans="1:20" x14ac:dyDescent="0.2">
      <c r="A310" s="7">
        <v>312420</v>
      </c>
      <c r="B310" s="3">
        <v>44830</v>
      </c>
      <c r="C310" s="3" t="s">
        <v>33</v>
      </c>
      <c r="D310" s="2" t="s">
        <v>411</v>
      </c>
      <c r="E310" s="3">
        <v>9</v>
      </c>
      <c r="F310" s="17">
        <v>0</v>
      </c>
      <c r="G310" s="17">
        <v>1</v>
      </c>
      <c r="H310" s="17">
        <v>0</v>
      </c>
      <c r="I310" s="7">
        <v>4</v>
      </c>
      <c r="J310" s="7">
        <v>25</v>
      </c>
      <c r="K310" s="4">
        <v>2</v>
      </c>
      <c r="L310" s="5">
        <v>2.0596999999999999</v>
      </c>
      <c r="M310">
        <v>81959.91</v>
      </c>
      <c r="N310" s="3">
        <v>1</v>
      </c>
      <c r="O310" s="50" t="e">
        <f>INDEX([1]Dados!$M$2:$N$26779,MATCH($P310,[1]Dados!$N$2:$N$26779,),2)</f>
        <v>#N/A</v>
      </c>
      <c r="P310">
        <v>143671</v>
      </c>
      <c r="Q310" s="1">
        <v>36662</v>
      </c>
      <c r="R310" s="1">
        <v>36666</v>
      </c>
      <c r="S310" t="s">
        <v>997</v>
      </c>
      <c r="T310">
        <v>1</v>
      </c>
    </row>
    <row r="311" spans="1:20" x14ac:dyDescent="0.2">
      <c r="A311" s="7">
        <v>312420</v>
      </c>
      <c r="B311" s="3">
        <v>44830</v>
      </c>
      <c r="C311" s="3" t="s">
        <v>33</v>
      </c>
      <c r="D311" s="2" t="s">
        <v>411</v>
      </c>
      <c r="E311" s="3">
        <v>9</v>
      </c>
      <c r="F311" s="17">
        <v>0</v>
      </c>
      <c r="G311" s="17">
        <v>1</v>
      </c>
      <c r="H311" s="17">
        <v>0</v>
      </c>
      <c r="I311" s="7">
        <v>4</v>
      </c>
      <c r="J311" s="7">
        <v>29</v>
      </c>
      <c r="K311" s="4">
        <v>2</v>
      </c>
      <c r="L311" s="5">
        <v>2.0596999999999999</v>
      </c>
      <c r="M311">
        <v>81959.91</v>
      </c>
      <c r="N311" s="3">
        <v>1</v>
      </c>
      <c r="O311" s="50" t="e">
        <f>INDEX([1]Dados!$M$2:$N$26779,MATCH($P311,[1]Dados!$N$2:$N$26779,),2)</f>
        <v>#N/A</v>
      </c>
      <c r="P311">
        <v>143671</v>
      </c>
      <c r="Q311" s="1">
        <v>36662</v>
      </c>
      <c r="R311" s="1">
        <v>36666</v>
      </c>
      <c r="S311" t="s">
        <v>997</v>
      </c>
      <c r="T311">
        <v>1</v>
      </c>
    </row>
    <row r="312" spans="1:20" x14ac:dyDescent="0.2">
      <c r="A312" s="7">
        <v>312420</v>
      </c>
      <c r="B312" s="3">
        <v>44830</v>
      </c>
      <c r="C312" s="3" t="s">
        <v>33</v>
      </c>
      <c r="D312" s="2" t="s">
        <v>411</v>
      </c>
      <c r="E312" s="3">
        <v>9</v>
      </c>
      <c r="F312" s="17">
        <v>0</v>
      </c>
      <c r="G312" s="17">
        <v>1</v>
      </c>
      <c r="H312" s="17">
        <v>0</v>
      </c>
      <c r="I312" s="7" t="s">
        <v>3</v>
      </c>
      <c r="J312" s="7">
        <v>0</v>
      </c>
      <c r="K312" s="4">
        <v>8</v>
      </c>
      <c r="L312" s="5">
        <v>8.0357000000000003</v>
      </c>
      <c r="M312">
        <v>1560</v>
      </c>
      <c r="N312" s="3">
        <v>1</v>
      </c>
      <c r="O312" s="50" t="e">
        <f>INDEX([1]Dados!$M$2:$N$26779,MATCH($P312,[1]Dados!$N$2:$N$26779,),2)</f>
        <v>#N/A</v>
      </c>
      <c r="P312">
        <v>144874</v>
      </c>
      <c r="Q312" s="1">
        <v>36662</v>
      </c>
      <c r="R312" s="1">
        <v>36666</v>
      </c>
      <c r="S312" t="s">
        <v>2134</v>
      </c>
      <c r="T312">
        <v>1</v>
      </c>
    </row>
    <row r="313" spans="1:20" x14ac:dyDescent="0.2">
      <c r="A313" s="7">
        <v>312420</v>
      </c>
      <c r="B313" s="3">
        <v>44830</v>
      </c>
      <c r="C313" s="3" t="s">
        <v>33</v>
      </c>
      <c r="D313" s="2" t="s">
        <v>411</v>
      </c>
      <c r="E313" s="3">
        <v>9</v>
      </c>
      <c r="F313" s="17">
        <v>0</v>
      </c>
      <c r="G313" s="17">
        <v>1</v>
      </c>
      <c r="H313" s="17">
        <v>0</v>
      </c>
      <c r="I313" s="7">
        <v>6</v>
      </c>
      <c r="J313" s="7">
        <v>25</v>
      </c>
      <c r="K313" s="4">
        <v>119</v>
      </c>
      <c r="L313" s="5">
        <v>119.386</v>
      </c>
      <c r="M313">
        <v>85535.46</v>
      </c>
      <c r="N313" s="3">
        <v>1</v>
      </c>
      <c r="O313" s="50" t="e">
        <f>INDEX([1]Dados!$M$2:$N$26779,MATCH($P313,[1]Dados!$N$2:$N$26779,),2)</f>
        <v>#N/A</v>
      </c>
      <c r="P313">
        <v>143568</v>
      </c>
      <c r="Q313" s="1">
        <v>36662</v>
      </c>
      <c r="R313" s="1">
        <v>36666</v>
      </c>
      <c r="S313" t="s">
        <v>1060</v>
      </c>
      <c r="T313">
        <v>1</v>
      </c>
    </row>
    <row r="314" spans="1:20" x14ac:dyDescent="0.2">
      <c r="A314" s="7">
        <v>312420</v>
      </c>
      <c r="B314" s="3">
        <v>44830</v>
      </c>
      <c r="C314" s="3" t="s">
        <v>33</v>
      </c>
      <c r="D314" s="2" t="s">
        <v>411</v>
      </c>
      <c r="E314" s="3">
        <v>9</v>
      </c>
      <c r="F314" s="17">
        <v>0</v>
      </c>
      <c r="G314" s="17">
        <v>1</v>
      </c>
      <c r="H314" s="17">
        <v>0</v>
      </c>
      <c r="I314" s="7">
        <v>6</v>
      </c>
      <c r="J314" s="7">
        <v>17</v>
      </c>
      <c r="K314" s="4">
        <v>119</v>
      </c>
      <c r="L314" s="5">
        <v>119.386</v>
      </c>
      <c r="M314">
        <v>85535.46</v>
      </c>
      <c r="N314" s="3">
        <v>1</v>
      </c>
      <c r="O314" s="50" t="e">
        <f>INDEX([1]Dados!$M$2:$N$26779,MATCH($P314,[1]Dados!$N$2:$N$26779,),2)</f>
        <v>#N/A</v>
      </c>
      <c r="P314">
        <v>143568</v>
      </c>
      <c r="Q314" s="1">
        <v>36662</v>
      </c>
      <c r="R314" s="1">
        <v>36666</v>
      </c>
      <c r="S314" t="s">
        <v>1060</v>
      </c>
      <c r="T314">
        <v>1</v>
      </c>
    </row>
    <row r="315" spans="1:20" x14ac:dyDescent="0.2">
      <c r="A315" s="7">
        <v>312420</v>
      </c>
      <c r="B315" s="3">
        <v>44830</v>
      </c>
      <c r="C315" s="3" t="s">
        <v>33</v>
      </c>
      <c r="D315" s="2" t="s">
        <v>411</v>
      </c>
      <c r="E315" s="3">
        <v>9</v>
      </c>
      <c r="F315" s="17">
        <v>0</v>
      </c>
      <c r="G315" s="17">
        <v>1</v>
      </c>
      <c r="H315" s="17">
        <v>0</v>
      </c>
      <c r="I315" s="7">
        <v>1</v>
      </c>
      <c r="J315" s="7">
        <v>15</v>
      </c>
      <c r="K315" s="4">
        <v>1214</v>
      </c>
      <c r="L315" s="5">
        <v>1214.0587</v>
      </c>
      <c r="M315">
        <v>285407.90000000002</v>
      </c>
      <c r="N315" s="3">
        <v>1</v>
      </c>
      <c r="O315" s="50" t="e">
        <f>INDEX([1]Dados!$M$2:$N$26779,MATCH($P315,[1]Dados!$N$2:$N$26779,),2)</f>
        <v>#N/A</v>
      </c>
      <c r="P315">
        <v>143836</v>
      </c>
      <c r="Q315" s="1">
        <v>36662</v>
      </c>
      <c r="R315" s="1">
        <v>36666</v>
      </c>
      <c r="S315" t="s">
        <v>937</v>
      </c>
      <c r="T315">
        <v>1</v>
      </c>
    </row>
    <row r="316" spans="1:20" x14ac:dyDescent="0.2">
      <c r="A316" s="7">
        <v>312420</v>
      </c>
      <c r="B316" s="3">
        <v>44830</v>
      </c>
      <c r="C316" s="3" t="s">
        <v>33</v>
      </c>
      <c r="D316" s="2" t="s">
        <v>411</v>
      </c>
      <c r="E316" s="3">
        <v>9</v>
      </c>
      <c r="F316" s="17">
        <v>0</v>
      </c>
      <c r="G316" s="17">
        <v>1</v>
      </c>
      <c r="H316" s="17">
        <v>0</v>
      </c>
      <c r="I316" s="7">
        <v>1</v>
      </c>
      <c r="J316" s="7">
        <v>25</v>
      </c>
      <c r="K316" s="4">
        <v>1214</v>
      </c>
      <c r="L316" s="5">
        <v>1214.0587</v>
      </c>
      <c r="M316">
        <v>285407.90000000002</v>
      </c>
      <c r="N316" s="3">
        <v>1</v>
      </c>
      <c r="O316" s="50" t="e">
        <f>INDEX([1]Dados!$M$2:$N$26779,MATCH($P316,[1]Dados!$N$2:$N$26779,),2)</f>
        <v>#N/A</v>
      </c>
      <c r="P316">
        <v>143836</v>
      </c>
      <c r="Q316" s="1">
        <v>36662</v>
      </c>
      <c r="R316" s="1">
        <v>36666</v>
      </c>
      <c r="S316" t="s">
        <v>937</v>
      </c>
      <c r="T316">
        <v>1</v>
      </c>
    </row>
    <row r="317" spans="1:20" x14ac:dyDescent="0.2">
      <c r="A317" s="7">
        <v>312420</v>
      </c>
      <c r="B317" s="3">
        <v>44830</v>
      </c>
      <c r="C317" s="3" t="s">
        <v>33</v>
      </c>
      <c r="D317" s="2" t="s">
        <v>411</v>
      </c>
      <c r="E317" s="3">
        <v>9</v>
      </c>
      <c r="F317" s="17">
        <v>0</v>
      </c>
      <c r="G317" s="17">
        <v>1</v>
      </c>
      <c r="H317" s="17">
        <v>0</v>
      </c>
      <c r="I317" s="7">
        <v>1</v>
      </c>
      <c r="J317" s="7">
        <v>9</v>
      </c>
      <c r="K317" s="4">
        <v>1214</v>
      </c>
      <c r="L317" s="5">
        <v>1214.0587</v>
      </c>
      <c r="M317">
        <v>285407.90000000002</v>
      </c>
      <c r="N317" s="3">
        <v>1</v>
      </c>
      <c r="O317" s="50" t="e">
        <f>INDEX([1]Dados!$M$2:$N$26779,MATCH($P317,[1]Dados!$N$2:$N$26779,),2)</f>
        <v>#N/A</v>
      </c>
      <c r="P317">
        <v>143836</v>
      </c>
      <c r="Q317" s="1">
        <v>36662</v>
      </c>
      <c r="R317" s="1">
        <v>36666</v>
      </c>
      <c r="S317" t="s">
        <v>937</v>
      </c>
      <c r="T317">
        <v>1</v>
      </c>
    </row>
    <row r="318" spans="1:20" x14ac:dyDescent="0.2">
      <c r="A318" s="7">
        <v>312420</v>
      </c>
      <c r="B318" s="3">
        <v>44830</v>
      </c>
      <c r="C318" s="3" t="s">
        <v>33</v>
      </c>
      <c r="D318" s="2" t="s">
        <v>411</v>
      </c>
      <c r="E318" s="3">
        <v>9</v>
      </c>
      <c r="F318" s="17">
        <v>0</v>
      </c>
      <c r="G318" s="17">
        <v>1</v>
      </c>
      <c r="H318" s="17">
        <v>0</v>
      </c>
      <c r="I318" s="7">
        <v>1</v>
      </c>
      <c r="J318" s="7">
        <v>1</v>
      </c>
      <c r="K318" s="4">
        <v>1214</v>
      </c>
      <c r="L318" s="5">
        <v>1214.0587</v>
      </c>
      <c r="M318">
        <v>285407.90000000002</v>
      </c>
      <c r="N318" s="3">
        <v>1</v>
      </c>
      <c r="O318" s="50" t="e">
        <f>INDEX([1]Dados!$M$2:$N$26779,MATCH($P318,[1]Dados!$N$2:$N$26779,),2)</f>
        <v>#N/A</v>
      </c>
      <c r="P318">
        <v>143836</v>
      </c>
      <c r="Q318" s="1">
        <v>36662</v>
      </c>
      <c r="R318" s="1">
        <v>36666</v>
      </c>
      <c r="S318" t="s">
        <v>937</v>
      </c>
      <c r="T318">
        <v>1</v>
      </c>
    </row>
    <row r="319" spans="1:20" x14ac:dyDescent="0.2">
      <c r="A319" s="7">
        <v>312420</v>
      </c>
      <c r="B319" s="3">
        <v>44830</v>
      </c>
      <c r="C319" s="3" t="s">
        <v>33</v>
      </c>
      <c r="D319" s="2" t="s">
        <v>411</v>
      </c>
      <c r="E319" s="3">
        <v>9</v>
      </c>
      <c r="F319" s="17">
        <v>0</v>
      </c>
      <c r="G319" s="17">
        <v>1</v>
      </c>
      <c r="H319" s="17">
        <v>0</v>
      </c>
      <c r="I319" s="7">
        <v>2.1</v>
      </c>
      <c r="J319" s="7">
        <v>28</v>
      </c>
      <c r="K319" s="4">
        <v>1214</v>
      </c>
      <c r="L319" s="5">
        <v>1214.0589</v>
      </c>
      <c r="M319">
        <v>460124</v>
      </c>
      <c r="N319" s="3">
        <v>1</v>
      </c>
      <c r="O319" s="50" t="e">
        <f>INDEX([1]Dados!$M$2:$N$26779,MATCH($P319,[1]Dados!$N$2:$N$26779,),2)</f>
        <v>#N/A</v>
      </c>
      <c r="P319">
        <v>144781</v>
      </c>
      <c r="Q319" s="1">
        <v>36662</v>
      </c>
      <c r="R319" s="1">
        <v>36666</v>
      </c>
      <c r="S319" t="s">
        <v>82</v>
      </c>
      <c r="T319">
        <v>1</v>
      </c>
    </row>
    <row r="320" spans="1:20" x14ac:dyDescent="0.2">
      <c r="A320" s="7">
        <v>312420</v>
      </c>
      <c r="B320" s="3">
        <v>44830</v>
      </c>
      <c r="C320" s="3" t="s">
        <v>33</v>
      </c>
      <c r="D320" s="2" t="s">
        <v>411</v>
      </c>
      <c r="E320" s="3">
        <v>9</v>
      </c>
      <c r="F320" s="17">
        <v>0</v>
      </c>
      <c r="G320" s="17">
        <v>1</v>
      </c>
      <c r="H320" s="17">
        <v>0</v>
      </c>
      <c r="I320" s="7">
        <v>2.2000000000000002</v>
      </c>
      <c r="J320" s="7">
        <v>24</v>
      </c>
      <c r="K320" s="4">
        <v>1214</v>
      </c>
      <c r="L320" s="5">
        <v>1214.0589</v>
      </c>
      <c r="M320">
        <v>460124</v>
      </c>
      <c r="N320" s="3">
        <v>1</v>
      </c>
      <c r="O320" s="50" t="e">
        <f>INDEX([1]Dados!$M$2:$N$26779,MATCH($P320,[1]Dados!$N$2:$N$26779,),2)</f>
        <v>#N/A</v>
      </c>
      <c r="P320">
        <v>144781</v>
      </c>
      <c r="Q320" s="1">
        <v>36662</v>
      </c>
      <c r="R320" s="1">
        <v>36666</v>
      </c>
      <c r="S320" t="s">
        <v>82</v>
      </c>
      <c r="T320">
        <v>1</v>
      </c>
    </row>
    <row r="321" spans="1:20" x14ac:dyDescent="0.2">
      <c r="A321" s="7">
        <v>312420</v>
      </c>
      <c r="B321" s="3">
        <v>44830</v>
      </c>
      <c r="C321" s="3" t="s">
        <v>33</v>
      </c>
      <c r="D321" s="2" t="s">
        <v>411</v>
      </c>
      <c r="E321" s="3">
        <v>9</v>
      </c>
      <c r="F321" s="17">
        <v>0</v>
      </c>
      <c r="G321" s="17">
        <v>1</v>
      </c>
      <c r="H321" s="17">
        <v>0</v>
      </c>
      <c r="I321" s="7">
        <v>2.2999999999999998</v>
      </c>
      <c r="J321" s="7">
        <v>20</v>
      </c>
      <c r="K321" s="4">
        <v>1214</v>
      </c>
      <c r="L321" s="5">
        <v>1214.0589</v>
      </c>
      <c r="M321">
        <v>460124</v>
      </c>
      <c r="N321" s="3">
        <v>1</v>
      </c>
      <c r="O321" s="50" t="e">
        <f>INDEX([1]Dados!$M$2:$N$26779,MATCH($P321,[1]Dados!$N$2:$N$26779,),2)</f>
        <v>#N/A</v>
      </c>
      <c r="P321">
        <v>144781</v>
      </c>
      <c r="Q321" s="1">
        <v>36662</v>
      </c>
      <c r="R321" s="1">
        <v>36666</v>
      </c>
      <c r="S321" t="s">
        <v>82</v>
      </c>
      <c r="T321">
        <v>1</v>
      </c>
    </row>
    <row r="322" spans="1:20" x14ac:dyDescent="0.2">
      <c r="A322" s="7">
        <v>312420</v>
      </c>
      <c r="B322" s="3">
        <v>44830</v>
      </c>
      <c r="C322" s="3" t="s">
        <v>33</v>
      </c>
      <c r="D322" s="2" t="s">
        <v>411</v>
      </c>
      <c r="E322" s="3">
        <v>9</v>
      </c>
      <c r="F322" s="17">
        <v>0</v>
      </c>
      <c r="G322" s="17">
        <v>1</v>
      </c>
      <c r="H322" s="17">
        <v>0</v>
      </c>
      <c r="I322" s="7">
        <v>2.4</v>
      </c>
      <c r="J322" s="7">
        <v>22</v>
      </c>
      <c r="K322" s="4">
        <v>1214</v>
      </c>
      <c r="L322" s="5">
        <v>1214.0589</v>
      </c>
      <c r="M322">
        <v>460124</v>
      </c>
      <c r="N322" s="3">
        <v>1</v>
      </c>
      <c r="O322" s="50" t="e">
        <f>INDEX([1]Dados!$M$2:$N$26779,MATCH($P322,[1]Dados!$N$2:$N$26779,),2)</f>
        <v>#N/A</v>
      </c>
      <c r="P322">
        <v>144781</v>
      </c>
      <c r="Q322" s="1">
        <v>36662</v>
      </c>
      <c r="R322" s="1">
        <v>36666</v>
      </c>
      <c r="S322" t="s">
        <v>82</v>
      </c>
      <c r="T322">
        <v>1</v>
      </c>
    </row>
    <row r="323" spans="1:20" x14ac:dyDescent="0.2">
      <c r="A323" s="7">
        <v>312420</v>
      </c>
      <c r="B323" s="3">
        <v>44830</v>
      </c>
      <c r="C323" s="3" t="s">
        <v>33</v>
      </c>
      <c r="D323" s="2" t="s">
        <v>411</v>
      </c>
      <c r="E323" s="3">
        <v>9</v>
      </c>
      <c r="F323" s="17">
        <v>0</v>
      </c>
      <c r="G323" s="17">
        <v>1</v>
      </c>
      <c r="H323" s="17">
        <v>0</v>
      </c>
      <c r="I323" s="7">
        <v>2.5</v>
      </c>
      <c r="J323" s="7">
        <v>21</v>
      </c>
      <c r="K323" s="4">
        <v>1214</v>
      </c>
      <c r="L323" s="5">
        <v>1214.0589</v>
      </c>
      <c r="M323">
        <v>460124</v>
      </c>
      <c r="N323" s="3">
        <v>1</v>
      </c>
      <c r="O323" s="50" t="e">
        <f>INDEX([1]Dados!$M$2:$N$26779,MATCH($P323,[1]Dados!$N$2:$N$26779,),2)</f>
        <v>#N/A</v>
      </c>
      <c r="P323">
        <v>144781</v>
      </c>
      <c r="Q323" s="1">
        <v>36662</v>
      </c>
      <c r="R323" s="1">
        <v>36666</v>
      </c>
      <c r="S323" t="s">
        <v>82</v>
      </c>
      <c r="T323">
        <v>1</v>
      </c>
    </row>
    <row r="324" spans="1:20" x14ac:dyDescent="0.2">
      <c r="A324" s="7">
        <v>312420</v>
      </c>
      <c r="B324" s="3">
        <v>44830</v>
      </c>
      <c r="C324" s="3" t="s">
        <v>33</v>
      </c>
      <c r="D324" s="2" t="s">
        <v>411</v>
      </c>
      <c r="E324" s="3">
        <v>9</v>
      </c>
      <c r="F324" s="17">
        <v>0</v>
      </c>
      <c r="G324" s="17">
        <v>1</v>
      </c>
      <c r="H324" s="17">
        <v>0</v>
      </c>
      <c r="I324" s="7">
        <v>5.0999999999999996</v>
      </c>
      <c r="J324" s="7">
        <v>20</v>
      </c>
      <c r="K324" s="4">
        <v>1220</v>
      </c>
      <c r="L324" s="5">
        <v>1220.0906</v>
      </c>
      <c r="M324">
        <v>39570.160000000003</v>
      </c>
      <c r="N324" s="3">
        <v>1</v>
      </c>
      <c r="O324" s="50" t="e">
        <f>INDEX([1]Dados!$M$2:$N$26779,MATCH($P324,[1]Dados!$N$2:$N$26779,),2)</f>
        <v>#N/A</v>
      </c>
      <c r="P324">
        <v>144932</v>
      </c>
      <c r="Q324" s="1">
        <v>36662</v>
      </c>
      <c r="R324" s="1">
        <v>36666</v>
      </c>
      <c r="S324" t="s">
        <v>1563</v>
      </c>
      <c r="T324">
        <v>1</v>
      </c>
    </row>
    <row r="325" spans="1:20" s="23" customFormat="1" x14ac:dyDescent="0.2">
      <c r="A325" s="7">
        <v>312420</v>
      </c>
      <c r="B325" s="3">
        <v>44830</v>
      </c>
      <c r="C325" s="3" t="s">
        <v>33</v>
      </c>
      <c r="D325" s="2" t="s">
        <v>411</v>
      </c>
      <c r="E325" s="3">
        <v>9</v>
      </c>
      <c r="F325" s="17">
        <v>0</v>
      </c>
      <c r="G325" s="17">
        <v>1</v>
      </c>
      <c r="H325" s="17">
        <v>0</v>
      </c>
      <c r="I325" s="7">
        <v>5.2</v>
      </c>
      <c r="J325" s="7">
        <v>25</v>
      </c>
      <c r="K325" s="4">
        <v>1220</v>
      </c>
      <c r="L325" s="5">
        <v>1220.0906</v>
      </c>
      <c r="M325">
        <v>39570.160000000003</v>
      </c>
      <c r="N325" s="3">
        <v>1</v>
      </c>
      <c r="O325" s="50" t="e">
        <f>INDEX([1]Dados!$M$2:$N$26779,MATCH($P325,[1]Dados!$N$2:$N$26779,),2)</f>
        <v>#N/A</v>
      </c>
      <c r="P325">
        <v>144932</v>
      </c>
      <c r="Q325" s="1">
        <v>36662</v>
      </c>
      <c r="R325" s="1">
        <v>36666</v>
      </c>
      <c r="S325" t="s">
        <v>1563</v>
      </c>
      <c r="T325">
        <v>1</v>
      </c>
    </row>
    <row r="326" spans="1:20" x14ac:dyDescent="0.2">
      <c r="A326" s="7">
        <v>312420</v>
      </c>
      <c r="B326" s="3">
        <v>44830</v>
      </c>
      <c r="C326" s="3" t="s">
        <v>33</v>
      </c>
      <c r="D326" s="2" t="s">
        <v>411</v>
      </c>
      <c r="E326" s="3">
        <v>9</v>
      </c>
      <c r="F326" s="17">
        <v>0</v>
      </c>
      <c r="G326" s="17">
        <v>1</v>
      </c>
      <c r="H326" s="17">
        <v>0</v>
      </c>
      <c r="I326" s="7">
        <v>5.3</v>
      </c>
      <c r="J326" s="7">
        <v>25</v>
      </c>
      <c r="K326" s="4">
        <v>1220</v>
      </c>
      <c r="L326" s="5">
        <v>1220.0906</v>
      </c>
      <c r="M326">
        <v>39570.160000000003</v>
      </c>
      <c r="N326" s="3">
        <v>1</v>
      </c>
      <c r="O326" s="50" t="e">
        <f>INDEX([1]Dados!$M$2:$N$26779,MATCH($P326,[1]Dados!$N$2:$N$26779,),2)</f>
        <v>#N/A</v>
      </c>
      <c r="P326">
        <v>144932</v>
      </c>
      <c r="Q326" s="1">
        <v>36662</v>
      </c>
      <c r="R326" s="1">
        <v>36666</v>
      </c>
      <c r="S326" t="s">
        <v>1563</v>
      </c>
      <c r="T326">
        <v>1</v>
      </c>
    </row>
    <row r="327" spans="1:20" x14ac:dyDescent="0.2">
      <c r="A327" s="7">
        <v>312420</v>
      </c>
      <c r="B327" s="3">
        <v>44830</v>
      </c>
      <c r="C327" s="3" t="s">
        <v>33</v>
      </c>
      <c r="D327" s="2" t="s">
        <v>411</v>
      </c>
      <c r="E327" s="3">
        <v>9</v>
      </c>
      <c r="F327" s="17">
        <v>0</v>
      </c>
      <c r="G327" s="17">
        <v>1</v>
      </c>
      <c r="H327" s="17">
        <v>0</v>
      </c>
      <c r="I327" s="7">
        <v>3</v>
      </c>
      <c r="J327" s="7">
        <v>0</v>
      </c>
      <c r="K327" s="4">
        <v>1293</v>
      </c>
      <c r="L327" s="5">
        <v>1293.0592999999999</v>
      </c>
      <c r="M327">
        <v>25899.84</v>
      </c>
      <c r="N327" s="3">
        <v>1</v>
      </c>
      <c r="O327" s="50" t="e">
        <f>INDEX([1]Dados!$M$2:$N$26779,MATCH($P327,[1]Dados!$N$2:$N$26779,),2)</f>
        <v>#N/A</v>
      </c>
      <c r="P327">
        <v>143671</v>
      </c>
      <c r="Q327" s="1">
        <v>36662</v>
      </c>
      <c r="R327" s="1">
        <v>36666</v>
      </c>
      <c r="S327" t="s">
        <v>936</v>
      </c>
      <c r="T327">
        <v>1</v>
      </c>
    </row>
    <row r="328" spans="1:20" x14ac:dyDescent="0.2">
      <c r="A328" s="7">
        <v>312420</v>
      </c>
      <c r="B328" s="3">
        <v>44830</v>
      </c>
      <c r="C328" s="3" t="s">
        <v>33</v>
      </c>
      <c r="D328" s="2" t="s">
        <v>411</v>
      </c>
      <c r="E328" s="3">
        <v>9</v>
      </c>
      <c r="F328" s="17">
        <v>0</v>
      </c>
      <c r="G328" s="17">
        <v>1</v>
      </c>
      <c r="H328" s="17">
        <v>0</v>
      </c>
      <c r="I328" s="7">
        <v>3</v>
      </c>
      <c r="J328" s="7">
        <v>29</v>
      </c>
      <c r="K328" s="4">
        <v>1293</v>
      </c>
      <c r="L328" s="5">
        <v>1293.0592999999999</v>
      </c>
      <c r="M328">
        <v>25899.84</v>
      </c>
      <c r="N328" s="3">
        <v>1</v>
      </c>
      <c r="O328" s="50" t="e">
        <f>INDEX([1]Dados!$M$2:$N$26779,MATCH($P328,[1]Dados!$N$2:$N$26779,),2)</f>
        <v>#N/A</v>
      </c>
      <c r="P328">
        <v>143671</v>
      </c>
      <c r="Q328" s="1">
        <v>36662</v>
      </c>
      <c r="R328" s="1">
        <v>36666</v>
      </c>
      <c r="S328" t="s">
        <v>936</v>
      </c>
      <c r="T328">
        <v>1</v>
      </c>
    </row>
    <row r="329" spans="1:20" x14ac:dyDescent="0.2">
      <c r="A329" s="7">
        <v>312420</v>
      </c>
      <c r="B329" s="3">
        <v>44830</v>
      </c>
      <c r="C329" s="3" t="s">
        <v>33</v>
      </c>
      <c r="D329" s="2" t="s">
        <v>411</v>
      </c>
      <c r="E329" s="3">
        <v>9</v>
      </c>
      <c r="F329" s="17">
        <v>0</v>
      </c>
      <c r="G329" s="17">
        <v>1</v>
      </c>
      <c r="H329" s="17">
        <v>0</v>
      </c>
      <c r="I329" s="7">
        <v>3</v>
      </c>
      <c r="J329" s="7">
        <v>17</v>
      </c>
      <c r="K329" s="4">
        <v>1293</v>
      </c>
      <c r="L329" s="5">
        <v>1293.0592999999999</v>
      </c>
      <c r="M329">
        <v>25899.84</v>
      </c>
      <c r="N329" s="3">
        <v>1</v>
      </c>
      <c r="O329" s="50" t="e">
        <f>INDEX([1]Dados!$M$2:$N$26779,MATCH($P329,[1]Dados!$N$2:$N$26779,),2)</f>
        <v>#N/A</v>
      </c>
      <c r="P329">
        <v>143671</v>
      </c>
      <c r="Q329" s="1">
        <v>36662</v>
      </c>
      <c r="R329" s="1">
        <v>36666</v>
      </c>
      <c r="S329" t="s">
        <v>936</v>
      </c>
      <c r="T329">
        <v>1</v>
      </c>
    </row>
    <row r="330" spans="1:20" s="23" customFormat="1" x14ac:dyDescent="0.2">
      <c r="A330" s="19">
        <v>312420</v>
      </c>
      <c r="B330" s="20">
        <v>44830</v>
      </c>
      <c r="C330" s="20" t="s">
        <v>33</v>
      </c>
      <c r="D330" s="21" t="s">
        <v>411</v>
      </c>
      <c r="E330" s="20">
        <v>9</v>
      </c>
      <c r="F330" s="22">
        <v>0</v>
      </c>
      <c r="G330" s="22">
        <v>1</v>
      </c>
      <c r="H330" s="22">
        <v>0</v>
      </c>
      <c r="I330" s="19" t="s">
        <v>3</v>
      </c>
      <c r="J330" s="19">
        <v>0</v>
      </c>
      <c r="K330" s="24">
        <v>1293</v>
      </c>
      <c r="L330" s="25">
        <v>1293.0592999999999</v>
      </c>
      <c r="M330" s="19" t="s">
        <v>2134</v>
      </c>
      <c r="N330" s="20">
        <v>1</v>
      </c>
      <c r="O330" s="50" t="e">
        <f>INDEX([1]Dados!$M$2:$N$26779,MATCH($P330,[1]Dados!$N$2:$N$26779,),2)</f>
        <v>#N/A</v>
      </c>
      <c r="P330" s="23">
        <v>143625</v>
      </c>
      <c r="Q330" s="26">
        <v>36662</v>
      </c>
      <c r="R330" s="26">
        <v>36666</v>
      </c>
      <c r="S330" s="23" t="s">
        <v>936</v>
      </c>
      <c r="T330">
        <v>1</v>
      </c>
    </row>
    <row r="331" spans="1:20" x14ac:dyDescent="0.2">
      <c r="A331" s="7">
        <v>314740</v>
      </c>
      <c r="B331" s="3">
        <v>49476</v>
      </c>
      <c r="C331" s="3" t="s">
        <v>33</v>
      </c>
      <c r="D331" s="2" t="s">
        <v>642</v>
      </c>
      <c r="E331" s="3">
        <v>9</v>
      </c>
      <c r="F331" s="17">
        <v>0</v>
      </c>
      <c r="G331" s="17">
        <v>1</v>
      </c>
      <c r="H331" s="17">
        <v>0</v>
      </c>
      <c r="I331" s="7">
        <v>4</v>
      </c>
      <c r="J331" s="7">
        <v>25</v>
      </c>
      <c r="K331" s="4">
        <v>8</v>
      </c>
      <c r="L331" s="5">
        <v>8.0357000000000003</v>
      </c>
      <c r="M331">
        <v>7470</v>
      </c>
      <c r="N331" s="3">
        <v>1</v>
      </c>
      <c r="O331" s="50" t="e">
        <f>INDEX([1]Dados!$M$2:$N$26779,MATCH($P331,[1]Dados!$N$2:$N$26779,),2)</f>
        <v>#N/A</v>
      </c>
      <c r="P331">
        <v>144878</v>
      </c>
      <c r="Q331" s="1">
        <v>36662</v>
      </c>
      <c r="R331" s="1">
        <v>36666</v>
      </c>
      <c r="S331" t="s">
        <v>2029</v>
      </c>
      <c r="T331">
        <v>1</v>
      </c>
    </row>
    <row r="332" spans="1:20" x14ac:dyDescent="0.2">
      <c r="A332" s="7">
        <v>314740</v>
      </c>
      <c r="B332" s="3">
        <v>49476</v>
      </c>
      <c r="C332" s="3" t="s">
        <v>33</v>
      </c>
      <c r="D332" s="2" t="s">
        <v>642</v>
      </c>
      <c r="E332" s="3">
        <v>9</v>
      </c>
      <c r="F332" s="17">
        <v>0</v>
      </c>
      <c r="G332" s="17">
        <v>1</v>
      </c>
      <c r="H332" s="17">
        <v>0</v>
      </c>
      <c r="I332" s="7" t="s">
        <v>3</v>
      </c>
      <c r="J332" s="7">
        <v>0</v>
      </c>
      <c r="K332" s="4">
        <v>1220</v>
      </c>
      <c r="L332" s="5">
        <v>1220.0906</v>
      </c>
      <c r="M332">
        <v>20483.96</v>
      </c>
      <c r="N332" s="3">
        <v>1</v>
      </c>
      <c r="O332" s="50" t="e">
        <f>INDEX([1]Dados!$M$2:$N$26779,MATCH($P332,[1]Dados!$N$2:$N$26779,),2)</f>
        <v>#N/A</v>
      </c>
      <c r="P332">
        <v>143839</v>
      </c>
      <c r="Q332" s="1">
        <v>36662</v>
      </c>
      <c r="R332" s="1">
        <v>36666</v>
      </c>
      <c r="S332" t="s">
        <v>2134</v>
      </c>
      <c r="T332">
        <v>1</v>
      </c>
    </row>
    <row r="333" spans="1:20" x14ac:dyDescent="0.2">
      <c r="A333" s="7">
        <v>314740</v>
      </c>
      <c r="B333" s="3">
        <v>49476</v>
      </c>
      <c r="C333" s="3" t="s">
        <v>33</v>
      </c>
      <c r="D333" s="2" t="s">
        <v>642</v>
      </c>
      <c r="E333" s="3">
        <v>9</v>
      </c>
      <c r="F333" s="17">
        <v>0</v>
      </c>
      <c r="G333" s="17">
        <v>1</v>
      </c>
      <c r="H333" s="17">
        <v>0</v>
      </c>
      <c r="I333" s="7" t="s">
        <v>3</v>
      </c>
      <c r="J333" s="7">
        <v>0</v>
      </c>
      <c r="K333" s="4">
        <v>4</v>
      </c>
      <c r="L333" s="5">
        <v>4.1822999999999997</v>
      </c>
      <c r="M333">
        <v>67200</v>
      </c>
      <c r="N333" s="3">
        <v>1</v>
      </c>
      <c r="O333" s="50" t="e">
        <f>INDEX([1]Dados!$M$2:$N$26779,MATCH($P333,[1]Dados!$N$2:$N$26779,),2)</f>
        <v>#N/A</v>
      </c>
      <c r="P333">
        <v>143715</v>
      </c>
      <c r="Q333" s="1">
        <v>36662</v>
      </c>
      <c r="R333" s="1">
        <v>36666</v>
      </c>
      <c r="S333" t="s">
        <v>2134</v>
      </c>
      <c r="T333">
        <v>1</v>
      </c>
    </row>
    <row r="334" spans="1:20" x14ac:dyDescent="0.2">
      <c r="A334" s="7">
        <v>314740</v>
      </c>
      <c r="B334" s="3">
        <v>49476</v>
      </c>
      <c r="C334" s="3" t="s">
        <v>33</v>
      </c>
      <c r="D334" s="2" t="s">
        <v>642</v>
      </c>
      <c r="E334" s="3">
        <v>9</v>
      </c>
      <c r="F334" s="17">
        <v>0</v>
      </c>
      <c r="G334" s="17">
        <v>1</v>
      </c>
      <c r="H334" s="17">
        <v>0</v>
      </c>
      <c r="I334" s="7" t="s">
        <v>3</v>
      </c>
      <c r="J334" s="7">
        <v>0</v>
      </c>
      <c r="K334" s="4">
        <v>4</v>
      </c>
      <c r="L334" s="5">
        <v>4.1867999999999999</v>
      </c>
      <c r="M334">
        <v>54000</v>
      </c>
      <c r="N334" s="3">
        <v>1</v>
      </c>
      <c r="O334" s="50" t="e">
        <f>INDEX([1]Dados!$M$2:$N$26779,MATCH($P334,[1]Dados!$N$2:$N$26779,),2)</f>
        <v>#N/A</v>
      </c>
      <c r="P334">
        <v>143714</v>
      </c>
      <c r="Q334" s="1">
        <v>36662</v>
      </c>
      <c r="R334" s="1">
        <v>36666</v>
      </c>
      <c r="S334" t="s">
        <v>2134</v>
      </c>
      <c r="T334">
        <v>1</v>
      </c>
    </row>
    <row r="335" spans="1:20" x14ac:dyDescent="0.2">
      <c r="A335" s="7">
        <v>314740</v>
      </c>
      <c r="B335" s="3">
        <v>49476</v>
      </c>
      <c r="C335" s="3" t="s">
        <v>33</v>
      </c>
      <c r="D335" s="2" t="s">
        <v>642</v>
      </c>
      <c r="E335" s="3">
        <v>9</v>
      </c>
      <c r="F335" s="17">
        <v>0</v>
      </c>
      <c r="G335" s="17">
        <v>1</v>
      </c>
      <c r="H335" s="17">
        <v>0</v>
      </c>
      <c r="I335" s="7" t="s">
        <v>3</v>
      </c>
      <c r="J335" s="7">
        <v>0</v>
      </c>
      <c r="K335" s="4">
        <v>4</v>
      </c>
      <c r="L335" s="5">
        <v>4.5776000000000003</v>
      </c>
      <c r="M335">
        <v>104000</v>
      </c>
      <c r="N335" s="3">
        <v>1</v>
      </c>
      <c r="O335" s="50" t="e">
        <f>INDEX([1]Dados!$M$2:$N$26779,MATCH($P335,[1]Dados!$N$2:$N$26779,),2)</f>
        <v>#N/A</v>
      </c>
      <c r="P335">
        <v>143713</v>
      </c>
      <c r="Q335" s="1">
        <v>36662</v>
      </c>
      <c r="R335" s="1">
        <v>36666</v>
      </c>
      <c r="S335" t="s">
        <v>2134</v>
      </c>
      <c r="T335">
        <v>1</v>
      </c>
    </row>
    <row r="336" spans="1:20" x14ac:dyDescent="0.2">
      <c r="A336" s="7">
        <v>314740</v>
      </c>
      <c r="B336" s="3">
        <v>49476</v>
      </c>
      <c r="C336" s="3" t="s">
        <v>33</v>
      </c>
      <c r="D336" s="2" t="s">
        <v>642</v>
      </c>
      <c r="E336" s="3">
        <v>9</v>
      </c>
      <c r="F336" s="17">
        <v>0</v>
      </c>
      <c r="G336" s="17">
        <v>1</v>
      </c>
      <c r="H336" s="17">
        <v>0</v>
      </c>
      <c r="I336" s="7" t="s">
        <v>3</v>
      </c>
      <c r="J336" s="7">
        <v>0</v>
      </c>
      <c r="K336" s="4">
        <v>119</v>
      </c>
      <c r="L336" s="5">
        <v>119.3861</v>
      </c>
      <c r="M336">
        <v>48000</v>
      </c>
      <c r="N336" s="3">
        <v>1</v>
      </c>
      <c r="O336" s="50" t="e">
        <f>INDEX([1]Dados!$M$2:$N$26779,MATCH($P336,[1]Dados!$N$2:$N$26779,),2)</f>
        <v>#N/A</v>
      </c>
      <c r="P336">
        <v>143566</v>
      </c>
      <c r="Q336" s="1">
        <v>36662</v>
      </c>
      <c r="R336" s="1">
        <v>36666</v>
      </c>
      <c r="S336" t="s">
        <v>2134</v>
      </c>
      <c r="T336">
        <v>1</v>
      </c>
    </row>
    <row r="337" spans="1:20" x14ac:dyDescent="0.2">
      <c r="A337" s="7">
        <v>314740</v>
      </c>
      <c r="B337" s="3">
        <v>49476</v>
      </c>
      <c r="C337" s="3" t="s">
        <v>33</v>
      </c>
      <c r="D337" s="2" t="s">
        <v>642</v>
      </c>
      <c r="E337" s="3">
        <v>9</v>
      </c>
      <c r="F337" s="17">
        <v>0</v>
      </c>
      <c r="G337" s="17">
        <v>1</v>
      </c>
      <c r="H337" s="17">
        <v>0</v>
      </c>
      <c r="I337" s="7" t="s">
        <v>3</v>
      </c>
      <c r="J337" s="7">
        <v>0</v>
      </c>
      <c r="K337" s="4">
        <v>2</v>
      </c>
      <c r="L337" s="5">
        <v>2.0596999999999999</v>
      </c>
      <c r="M337">
        <v>111975.61</v>
      </c>
      <c r="N337" s="3">
        <v>1</v>
      </c>
      <c r="O337" s="50" t="e">
        <f>INDEX([1]Dados!$M$2:$N$26779,MATCH($P337,[1]Dados!$N$2:$N$26779,),2)</f>
        <v>#N/A</v>
      </c>
      <c r="P337">
        <v>143674</v>
      </c>
      <c r="Q337" s="1">
        <v>36662</v>
      </c>
      <c r="R337" s="1">
        <v>36666</v>
      </c>
      <c r="S337" t="s">
        <v>2134</v>
      </c>
      <c r="T337">
        <v>1</v>
      </c>
    </row>
    <row r="338" spans="1:20" x14ac:dyDescent="0.2">
      <c r="A338" s="7">
        <v>314740</v>
      </c>
      <c r="B338" s="3">
        <v>49476</v>
      </c>
      <c r="C338" s="3" t="s">
        <v>33</v>
      </c>
      <c r="D338" s="2" t="s">
        <v>642</v>
      </c>
      <c r="E338" s="3">
        <v>9</v>
      </c>
      <c r="F338" s="17">
        <v>0</v>
      </c>
      <c r="G338" s="17">
        <v>1</v>
      </c>
      <c r="H338" s="17">
        <v>0</v>
      </c>
      <c r="I338" s="7">
        <v>3</v>
      </c>
      <c r="J338" s="7">
        <v>25</v>
      </c>
      <c r="K338" s="4">
        <v>1214</v>
      </c>
      <c r="L338" s="5">
        <v>1214.0589</v>
      </c>
      <c r="M338">
        <v>210924</v>
      </c>
      <c r="N338" s="3">
        <v>1</v>
      </c>
      <c r="O338" s="50" t="e">
        <f>INDEX([1]Dados!$M$2:$N$26779,MATCH($P338,[1]Dados!$N$2:$N$26779,),2)</f>
        <v>#N/A</v>
      </c>
      <c r="P338">
        <v>144931</v>
      </c>
      <c r="Q338" s="1">
        <v>36662</v>
      </c>
      <c r="R338" s="1">
        <v>36666</v>
      </c>
      <c r="S338" t="s">
        <v>2141</v>
      </c>
      <c r="T338">
        <v>1</v>
      </c>
    </row>
    <row r="339" spans="1:20" x14ac:dyDescent="0.2">
      <c r="A339" s="7">
        <v>314740</v>
      </c>
      <c r="B339" s="3">
        <v>49476</v>
      </c>
      <c r="C339" s="3" t="s">
        <v>33</v>
      </c>
      <c r="D339" s="2" t="s">
        <v>642</v>
      </c>
      <c r="E339" s="3">
        <v>9</v>
      </c>
      <c r="F339" s="17">
        <v>0</v>
      </c>
      <c r="G339" s="17">
        <v>1</v>
      </c>
      <c r="H339" s="17">
        <v>0</v>
      </c>
      <c r="I339" s="7">
        <v>1</v>
      </c>
      <c r="J339" s="7">
        <v>18</v>
      </c>
      <c r="K339" s="4">
        <v>1214</v>
      </c>
      <c r="L339" s="5">
        <v>1214.0589</v>
      </c>
      <c r="M339">
        <v>53688</v>
      </c>
      <c r="N339" s="3">
        <v>1</v>
      </c>
      <c r="O339" s="50" t="e">
        <f>INDEX([1]Dados!$M$2:$N$26779,MATCH($P339,[1]Dados!$N$2:$N$26779,),2)</f>
        <v>#N/A</v>
      </c>
      <c r="P339">
        <v>144784</v>
      </c>
      <c r="Q339" s="1">
        <v>36662</v>
      </c>
      <c r="R339" s="1">
        <v>36666</v>
      </c>
      <c r="S339" t="s">
        <v>82</v>
      </c>
      <c r="T339">
        <v>1</v>
      </c>
    </row>
    <row r="340" spans="1:20" x14ac:dyDescent="0.2">
      <c r="A340" s="7">
        <v>314740</v>
      </c>
      <c r="B340" s="3">
        <v>49476</v>
      </c>
      <c r="C340" s="3" t="s">
        <v>33</v>
      </c>
      <c r="D340" s="2" t="s">
        <v>642</v>
      </c>
      <c r="E340" s="3">
        <v>9</v>
      </c>
      <c r="F340" s="17">
        <v>0</v>
      </c>
      <c r="G340" s="17">
        <v>1</v>
      </c>
      <c r="H340" s="17">
        <v>0</v>
      </c>
      <c r="I340" s="7">
        <v>1</v>
      </c>
      <c r="J340" s="7">
        <v>0</v>
      </c>
      <c r="K340" s="4">
        <v>1214</v>
      </c>
      <c r="L340" s="5">
        <v>1214.0589</v>
      </c>
      <c r="M340">
        <v>53688</v>
      </c>
      <c r="N340" s="3">
        <v>1</v>
      </c>
      <c r="O340" s="50" t="e">
        <f>INDEX([1]Dados!$M$2:$N$26779,MATCH($P340,[1]Dados!$N$2:$N$26779,),2)</f>
        <v>#N/A</v>
      </c>
      <c r="P340">
        <v>144784</v>
      </c>
      <c r="Q340" s="1">
        <v>36662</v>
      </c>
      <c r="R340" s="1">
        <v>36666</v>
      </c>
      <c r="S340" t="s">
        <v>82</v>
      </c>
      <c r="T340">
        <v>1</v>
      </c>
    </row>
    <row r="341" spans="1:20" x14ac:dyDescent="0.2">
      <c r="A341" s="7">
        <v>314740</v>
      </c>
      <c r="B341" s="3">
        <v>49476</v>
      </c>
      <c r="C341" s="3" t="s">
        <v>33</v>
      </c>
      <c r="D341" s="2" t="s">
        <v>642</v>
      </c>
      <c r="E341" s="3">
        <v>9</v>
      </c>
      <c r="F341" s="17">
        <v>0</v>
      </c>
      <c r="G341" s="17">
        <v>1</v>
      </c>
      <c r="H341" s="17">
        <v>0</v>
      </c>
      <c r="I341" s="7">
        <v>2</v>
      </c>
      <c r="J341" s="7">
        <v>0</v>
      </c>
      <c r="K341" s="4">
        <v>1293</v>
      </c>
      <c r="L341" s="5">
        <v>1293.0592999999999</v>
      </c>
      <c r="M341">
        <v>21016.77</v>
      </c>
      <c r="N341" s="3">
        <v>1</v>
      </c>
      <c r="O341" s="50" t="e">
        <f>INDEX([1]Dados!$M$2:$N$26779,MATCH($P341,[1]Dados!$N$2:$N$26779,),2)</f>
        <v>#N/A</v>
      </c>
      <c r="P341">
        <v>143628</v>
      </c>
      <c r="Q341" s="1">
        <v>36662</v>
      </c>
      <c r="R341" s="1">
        <v>36666</v>
      </c>
      <c r="S341" t="s">
        <v>2028</v>
      </c>
      <c r="T341">
        <v>1</v>
      </c>
    </row>
    <row r="342" spans="1:20" x14ac:dyDescent="0.2">
      <c r="A342" s="7">
        <v>315080</v>
      </c>
      <c r="B342" s="3">
        <v>50156</v>
      </c>
      <c r="C342" s="3" t="s">
        <v>33</v>
      </c>
      <c r="D342" s="2" t="s">
        <v>659</v>
      </c>
      <c r="E342" s="3">
        <v>9</v>
      </c>
      <c r="F342" s="17">
        <v>0</v>
      </c>
      <c r="G342" s="17">
        <v>1</v>
      </c>
      <c r="H342" s="17">
        <v>0</v>
      </c>
      <c r="I342" s="7" t="s">
        <v>3</v>
      </c>
      <c r="J342" s="7">
        <v>0</v>
      </c>
      <c r="K342" s="4">
        <v>2</v>
      </c>
      <c r="L342" s="5">
        <v>2.0596999999999999</v>
      </c>
      <c r="M342">
        <v>22422.54</v>
      </c>
      <c r="N342" s="3">
        <v>1</v>
      </c>
      <c r="O342" s="50" t="e">
        <f>INDEX([1]Dados!$M$2:$N$26779,MATCH($P342,[1]Dados!$N$2:$N$26779,),2)</f>
        <v>#N/A</v>
      </c>
      <c r="P342">
        <v>143673</v>
      </c>
      <c r="Q342" s="1">
        <v>36662</v>
      </c>
      <c r="R342" s="1">
        <v>36666</v>
      </c>
      <c r="S342" t="s">
        <v>2134</v>
      </c>
      <c r="T342">
        <v>1</v>
      </c>
    </row>
    <row r="343" spans="1:20" x14ac:dyDescent="0.2">
      <c r="A343" s="7">
        <v>315080</v>
      </c>
      <c r="B343" s="3">
        <v>50156</v>
      </c>
      <c r="C343" s="3" t="s">
        <v>33</v>
      </c>
      <c r="D343" s="2" t="s">
        <v>659</v>
      </c>
      <c r="E343" s="3">
        <v>9</v>
      </c>
      <c r="F343" s="17">
        <v>0</v>
      </c>
      <c r="G343" s="17">
        <v>1</v>
      </c>
      <c r="H343" s="17">
        <v>0</v>
      </c>
      <c r="I343" s="7" t="s">
        <v>3</v>
      </c>
      <c r="J343" s="7">
        <v>0</v>
      </c>
      <c r="K343" s="4">
        <v>8</v>
      </c>
      <c r="L343" s="5">
        <v>8.0357000000000003</v>
      </c>
      <c r="M343">
        <v>600</v>
      </c>
      <c r="N343" s="3">
        <v>1</v>
      </c>
      <c r="O343" s="50" t="e">
        <f>INDEX([1]Dados!$M$2:$N$26779,MATCH($P343,[1]Dados!$N$2:$N$26779,),2)</f>
        <v>#N/A</v>
      </c>
      <c r="P343">
        <v>144877</v>
      </c>
      <c r="Q343" s="1">
        <v>36662</v>
      </c>
      <c r="R343" s="1">
        <v>36666</v>
      </c>
      <c r="S343" t="s">
        <v>2134</v>
      </c>
      <c r="T343">
        <v>1</v>
      </c>
    </row>
    <row r="344" spans="1:20" x14ac:dyDescent="0.2">
      <c r="A344" s="7">
        <v>315080</v>
      </c>
      <c r="B344" s="3">
        <v>50156</v>
      </c>
      <c r="C344" s="3" t="s">
        <v>33</v>
      </c>
      <c r="D344" s="2" t="s">
        <v>659</v>
      </c>
      <c r="E344" s="3">
        <v>9</v>
      </c>
      <c r="F344" s="17">
        <v>0</v>
      </c>
      <c r="G344" s="17">
        <v>1</v>
      </c>
      <c r="H344" s="17">
        <v>0</v>
      </c>
      <c r="I344" s="7">
        <v>4</v>
      </c>
      <c r="J344" s="7">
        <v>25</v>
      </c>
      <c r="K344" s="4">
        <v>1220</v>
      </c>
      <c r="L344" s="5">
        <v>1220.0906</v>
      </c>
      <c r="M344">
        <v>27384.14</v>
      </c>
      <c r="N344" s="3">
        <v>1</v>
      </c>
      <c r="O344" s="50" t="e">
        <f>INDEX([1]Dados!$M$2:$N$26779,MATCH($P344,[1]Dados!$N$2:$N$26779,),2)</f>
        <v>#N/A</v>
      </c>
      <c r="P344">
        <v>144930</v>
      </c>
      <c r="Q344" s="1">
        <v>36662</v>
      </c>
      <c r="R344" s="1">
        <v>36666</v>
      </c>
      <c r="S344" t="s">
        <v>2143</v>
      </c>
      <c r="T344">
        <v>1</v>
      </c>
    </row>
    <row r="345" spans="1:20" x14ac:dyDescent="0.2">
      <c r="A345" s="7">
        <v>315080</v>
      </c>
      <c r="B345" s="3">
        <v>50156</v>
      </c>
      <c r="C345" s="3" t="s">
        <v>33</v>
      </c>
      <c r="D345" s="2" t="s">
        <v>659</v>
      </c>
      <c r="E345" s="3">
        <v>9</v>
      </c>
      <c r="F345" s="17">
        <v>0</v>
      </c>
      <c r="G345" s="17">
        <v>1</v>
      </c>
      <c r="H345" s="17">
        <v>0</v>
      </c>
      <c r="I345" s="7">
        <v>4</v>
      </c>
      <c r="J345" s="7">
        <v>0</v>
      </c>
      <c r="K345" s="4">
        <v>1220</v>
      </c>
      <c r="L345" s="5">
        <v>1220.0906</v>
      </c>
      <c r="M345">
        <v>26917.39</v>
      </c>
      <c r="N345" s="3">
        <v>1</v>
      </c>
      <c r="O345" s="50" t="e">
        <f>INDEX([1]Dados!$M$2:$N$26779,MATCH($P345,[1]Dados!$N$2:$N$26779,),2)</f>
        <v>#N/A</v>
      </c>
      <c r="P345">
        <v>144935</v>
      </c>
      <c r="Q345" s="1">
        <v>36662</v>
      </c>
      <c r="R345" s="1">
        <v>36666</v>
      </c>
      <c r="S345" t="s">
        <v>2143</v>
      </c>
      <c r="T345">
        <v>1</v>
      </c>
    </row>
    <row r="346" spans="1:20" x14ac:dyDescent="0.2">
      <c r="A346" s="7">
        <v>315080</v>
      </c>
      <c r="B346" s="3">
        <v>50156</v>
      </c>
      <c r="C346" s="3" t="s">
        <v>33</v>
      </c>
      <c r="D346" s="2" t="s">
        <v>659</v>
      </c>
      <c r="E346" s="3">
        <v>9</v>
      </c>
      <c r="F346" s="17">
        <v>0</v>
      </c>
      <c r="G346" s="17">
        <v>1</v>
      </c>
      <c r="H346" s="17">
        <v>0</v>
      </c>
      <c r="I346" s="7">
        <v>5</v>
      </c>
      <c r="J346" s="7">
        <v>13</v>
      </c>
      <c r="K346" s="4">
        <v>119</v>
      </c>
      <c r="L346" s="5">
        <v>119.38590000000001</v>
      </c>
      <c r="M346">
        <f>86000+2839.4+25500+636.6</f>
        <v>114976</v>
      </c>
      <c r="N346" s="3">
        <v>1</v>
      </c>
      <c r="O346" s="50" t="e">
        <f>INDEX([1]Dados!$M$2:$N$26779,MATCH($P346,[1]Dados!$N$2:$N$26779,),2)</f>
        <v>#N/A</v>
      </c>
      <c r="P346">
        <v>143563</v>
      </c>
      <c r="Q346" s="1">
        <v>36662</v>
      </c>
      <c r="R346" s="1">
        <v>36666</v>
      </c>
      <c r="S346" t="s">
        <v>2134</v>
      </c>
      <c r="T346">
        <v>1</v>
      </c>
    </row>
    <row r="347" spans="1:20" x14ac:dyDescent="0.2">
      <c r="A347" s="7">
        <v>315080</v>
      </c>
      <c r="B347" s="3">
        <v>50156</v>
      </c>
      <c r="C347" s="3" t="s">
        <v>33</v>
      </c>
      <c r="D347" s="2" t="s">
        <v>659</v>
      </c>
      <c r="E347" s="3">
        <v>9</v>
      </c>
      <c r="F347" s="17">
        <v>0</v>
      </c>
      <c r="G347" s="17">
        <v>1</v>
      </c>
      <c r="H347" s="17">
        <v>0</v>
      </c>
      <c r="I347" s="7">
        <v>5</v>
      </c>
      <c r="J347" s="7">
        <v>13</v>
      </c>
      <c r="K347" s="4">
        <v>119</v>
      </c>
      <c r="L347" s="5">
        <v>119.38590000000001</v>
      </c>
      <c r="M347">
        <f>86000+2839.4+25500+636.6</f>
        <v>114976</v>
      </c>
      <c r="N347" s="3">
        <v>1</v>
      </c>
      <c r="O347" s="50" t="e">
        <f>INDEX([1]Dados!$M$2:$N$26779,MATCH($P347,[1]Dados!$N$2:$N$26779,),2)</f>
        <v>#N/A</v>
      </c>
      <c r="P347">
        <v>143565</v>
      </c>
      <c r="Q347" s="1">
        <v>36662</v>
      </c>
      <c r="R347" s="1">
        <v>36666</v>
      </c>
      <c r="S347" t="s">
        <v>2134</v>
      </c>
      <c r="T347">
        <v>1</v>
      </c>
    </row>
    <row r="348" spans="1:20" x14ac:dyDescent="0.2">
      <c r="A348" s="7">
        <v>315080</v>
      </c>
      <c r="B348" s="3">
        <v>50156</v>
      </c>
      <c r="C348" s="3" t="s">
        <v>33</v>
      </c>
      <c r="D348" s="2" t="s">
        <v>659</v>
      </c>
      <c r="E348" s="3">
        <v>9</v>
      </c>
      <c r="F348" s="17">
        <v>0</v>
      </c>
      <c r="G348" s="17">
        <v>1</v>
      </c>
      <c r="H348" s="17">
        <v>0</v>
      </c>
      <c r="I348" s="7">
        <v>1</v>
      </c>
      <c r="J348" s="7">
        <v>25</v>
      </c>
      <c r="K348" s="4">
        <v>1214</v>
      </c>
      <c r="L348" s="5">
        <v>1214.0587</v>
      </c>
      <c r="M348">
        <v>85764</v>
      </c>
      <c r="N348" s="3">
        <v>1</v>
      </c>
      <c r="O348" s="50" t="e">
        <f>INDEX([1]Dados!$M$2:$N$26779,MATCH($P348,[1]Dados!$N$2:$N$26779,),2)</f>
        <v>#N/A</v>
      </c>
      <c r="P348">
        <v>143838</v>
      </c>
      <c r="Q348" s="1">
        <v>36662</v>
      </c>
      <c r="R348" s="1">
        <v>36666</v>
      </c>
      <c r="S348" t="s">
        <v>2142</v>
      </c>
      <c r="T348">
        <v>1</v>
      </c>
    </row>
    <row r="349" spans="1:20" x14ac:dyDescent="0.2">
      <c r="A349" s="7">
        <v>315080</v>
      </c>
      <c r="B349" s="3">
        <v>50156</v>
      </c>
      <c r="C349" s="3" t="s">
        <v>33</v>
      </c>
      <c r="D349" s="2" t="s">
        <v>659</v>
      </c>
      <c r="E349" s="3">
        <v>9</v>
      </c>
      <c r="F349" s="17">
        <v>0</v>
      </c>
      <c r="G349" s="17">
        <v>1</v>
      </c>
      <c r="H349" s="17">
        <v>0</v>
      </c>
      <c r="I349" s="7">
        <v>1</v>
      </c>
      <c r="J349" s="7">
        <v>13</v>
      </c>
      <c r="K349" s="4">
        <v>1214</v>
      </c>
      <c r="L349" s="5">
        <v>1214.0587</v>
      </c>
      <c r="M349">
        <v>85764</v>
      </c>
      <c r="N349" s="3">
        <v>1</v>
      </c>
      <c r="O349" s="50" t="e">
        <f>INDEX([1]Dados!$M$2:$N$26779,MATCH($P349,[1]Dados!$N$2:$N$26779,),2)</f>
        <v>#N/A</v>
      </c>
      <c r="P349">
        <v>143838</v>
      </c>
      <c r="Q349" s="1">
        <v>36662</v>
      </c>
      <c r="R349" s="1">
        <v>36666</v>
      </c>
      <c r="S349" t="s">
        <v>2142</v>
      </c>
      <c r="T349">
        <v>1</v>
      </c>
    </row>
    <row r="350" spans="1:20" x14ac:dyDescent="0.2">
      <c r="A350" s="7">
        <v>315080</v>
      </c>
      <c r="B350" s="3">
        <v>50156</v>
      </c>
      <c r="C350" s="3" t="s">
        <v>33</v>
      </c>
      <c r="D350" s="2" t="s">
        <v>659</v>
      </c>
      <c r="E350" s="3">
        <v>9</v>
      </c>
      <c r="F350" s="17">
        <v>0</v>
      </c>
      <c r="G350" s="17">
        <v>1</v>
      </c>
      <c r="H350" s="17">
        <v>0</v>
      </c>
      <c r="I350" s="7">
        <v>2</v>
      </c>
      <c r="J350" s="7">
        <v>21</v>
      </c>
      <c r="K350" s="4">
        <v>1214</v>
      </c>
      <c r="L350" s="5">
        <v>1214.0589</v>
      </c>
      <c r="M350">
        <v>209840</v>
      </c>
      <c r="N350" s="3">
        <v>1</v>
      </c>
      <c r="O350" s="50" t="e">
        <f>INDEX([1]Dados!$M$2:$N$26779,MATCH($P350,[1]Dados!$N$2:$N$26779,),2)</f>
        <v>#N/A</v>
      </c>
      <c r="P350">
        <v>144783</v>
      </c>
      <c r="Q350" s="1">
        <v>36662</v>
      </c>
      <c r="R350" s="1">
        <v>36666</v>
      </c>
      <c r="S350" t="s">
        <v>2134</v>
      </c>
      <c r="T350">
        <v>1</v>
      </c>
    </row>
    <row r="351" spans="1:20" x14ac:dyDescent="0.2">
      <c r="A351" s="7">
        <v>315080</v>
      </c>
      <c r="B351" s="3">
        <v>50156</v>
      </c>
      <c r="C351" s="3" t="s">
        <v>33</v>
      </c>
      <c r="D351" s="2" t="s">
        <v>659</v>
      </c>
      <c r="E351" s="3">
        <v>9</v>
      </c>
      <c r="F351" s="17">
        <v>0</v>
      </c>
      <c r="G351" s="17">
        <v>1</v>
      </c>
      <c r="H351" s="17">
        <v>0</v>
      </c>
      <c r="I351" s="7">
        <v>2</v>
      </c>
      <c r="J351" s="7">
        <v>25</v>
      </c>
      <c r="K351" s="4">
        <v>1214</v>
      </c>
      <c r="L351" s="5">
        <v>1214.0589</v>
      </c>
      <c r="M351">
        <v>209840</v>
      </c>
      <c r="N351" s="3">
        <v>1</v>
      </c>
      <c r="O351" s="50" t="e">
        <f>INDEX([1]Dados!$M$2:$N$26779,MATCH($P351,[1]Dados!$N$2:$N$26779,),2)</f>
        <v>#N/A</v>
      </c>
      <c r="P351">
        <v>144783</v>
      </c>
      <c r="Q351" s="1">
        <v>36662</v>
      </c>
      <c r="R351" s="1">
        <v>36666</v>
      </c>
      <c r="S351" t="s">
        <v>2134</v>
      </c>
      <c r="T351">
        <v>1</v>
      </c>
    </row>
    <row r="352" spans="1:20" x14ac:dyDescent="0.2">
      <c r="A352" s="7">
        <v>315080</v>
      </c>
      <c r="B352" s="3">
        <v>50156</v>
      </c>
      <c r="C352" s="3" t="s">
        <v>33</v>
      </c>
      <c r="D352" s="2" t="s">
        <v>659</v>
      </c>
      <c r="E352" s="3">
        <v>9</v>
      </c>
      <c r="F352" s="17">
        <v>0</v>
      </c>
      <c r="G352" s="17">
        <v>1</v>
      </c>
      <c r="H352" s="17">
        <v>0</v>
      </c>
      <c r="I352" s="7">
        <v>3</v>
      </c>
      <c r="J352" s="7">
        <v>17</v>
      </c>
      <c r="K352" s="4">
        <v>1293</v>
      </c>
      <c r="L352" s="5">
        <v>1293.0592999999999</v>
      </c>
      <c r="M352">
        <v>22849.040000000001</v>
      </c>
      <c r="N352" s="3">
        <v>1</v>
      </c>
      <c r="O352" s="50" t="e">
        <f>INDEX([1]Dados!$M$2:$N$26779,MATCH($P352,[1]Dados!$N$2:$N$26779,),2)</f>
        <v>#N/A</v>
      </c>
      <c r="P352">
        <v>143627</v>
      </c>
      <c r="Q352" s="1">
        <v>36662</v>
      </c>
      <c r="R352" s="1">
        <v>36666</v>
      </c>
      <c r="S352" t="s">
        <v>2134</v>
      </c>
      <c r="T352">
        <v>1</v>
      </c>
    </row>
    <row r="353" spans="1:20" x14ac:dyDescent="0.2">
      <c r="A353" s="7">
        <v>317120</v>
      </c>
      <c r="B353" s="3">
        <v>54259</v>
      </c>
      <c r="C353" s="3" t="s">
        <v>33</v>
      </c>
      <c r="D353" s="2" t="s">
        <v>849</v>
      </c>
      <c r="E353" s="3">
        <v>9</v>
      </c>
      <c r="F353" s="17">
        <v>0</v>
      </c>
      <c r="G353" s="17">
        <v>1</v>
      </c>
      <c r="H353" s="17">
        <v>0</v>
      </c>
      <c r="I353" s="7">
        <v>3</v>
      </c>
      <c r="J353" s="7">
        <v>22</v>
      </c>
      <c r="K353" s="4">
        <v>2</v>
      </c>
      <c r="L353" s="5">
        <v>2.0596999999999999</v>
      </c>
      <c r="M353">
        <v>117099.37</v>
      </c>
      <c r="N353" s="3">
        <v>1</v>
      </c>
      <c r="O353" s="50" t="e">
        <f>INDEX([1]Dados!$M$2:$N$26779,MATCH($P353,[1]Dados!$N$2:$N$26779,),2)</f>
        <v>#N/A</v>
      </c>
      <c r="P353">
        <v>143669</v>
      </c>
      <c r="Q353" s="1">
        <v>36627</v>
      </c>
      <c r="R353" s="1">
        <v>36631</v>
      </c>
      <c r="S353" t="s">
        <v>1748</v>
      </c>
      <c r="T353">
        <v>1</v>
      </c>
    </row>
    <row r="354" spans="1:20" x14ac:dyDescent="0.2">
      <c r="A354" s="7">
        <v>317120</v>
      </c>
      <c r="B354" s="3">
        <v>54259</v>
      </c>
      <c r="C354" s="3" t="s">
        <v>33</v>
      </c>
      <c r="D354" s="2" t="s">
        <v>849</v>
      </c>
      <c r="E354" s="3">
        <v>9</v>
      </c>
      <c r="F354" s="17">
        <v>0</v>
      </c>
      <c r="G354" s="17">
        <v>1</v>
      </c>
      <c r="H354" s="17">
        <v>0</v>
      </c>
      <c r="I354" s="7">
        <v>4</v>
      </c>
      <c r="J354" s="7">
        <v>18</v>
      </c>
      <c r="K354" s="4">
        <v>8</v>
      </c>
      <c r="L354" s="5">
        <v>8.0357000000000003</v>
      </c>
      <c r="M354">
        <v>9165</v>
      </c>
      <c r="N354" s="3">
        <v>1</v>
      </c>
      <c r="O354" s="50" t="e">
        <f>INDEX([1]Dados!$M$2:$N$26779,MATCH($P354,[1]Dados!$N$2:$N$26779,),2)</f>
        <v>#N/A</v>
      </c>
      <c r="P354">
        <v>144872</v>
      </c>
      <c r="Q354" s="1">
        <v>36627</v>
      </c>
      <c r="R354" s="1">
        <v>36631</v>
      </c>
      <c r="S354" t="s">
        <v>1750</v>
      </c>
      <c r="T354">
        <v>1</v>
      </c>
    </row>
    <row r="355" spans="1:20" x14ac:dyDescent="0.2">
      <c r="A355" s="7">
        <v>317120</v>
      </c>
      <c r="B355" s="3">
        <v>54259</v>
      </c>
      <c r="C355" s="3" t="s">
        <v>33</v>
      </c>
      <c r="D355" s="2" t="s">
        <v>849</v>
      </c>
      <c r="E355" s="3">
        <v>9</v>
      </c>
      <c r="F355" s="17">
        <v>0</v>
      </c>
      <c r="G355" s="17">
        <v>1</v>
      </c>
      <c r="H355" s="17">
        <v>0</v>
      </c>
      <c r="I355" s="7">
        <v>1</v>
      </c>
      <c r="J355" s="7">
        <v>18</v>
      </c>
      <c r="K355" s="4">
        <v>1214</v>
      </c>
      <c r="L355" s="5">
        <v>1214.0587</v>
      </c>
      <c r="M355">
        <v>343350</v>
      </c>
      <c r="N355" s="3">
        <v>1</v>
      </c>
      <c r="O355" s="50" t="e">
        <f>INDEX([1]Dados!$M$2:$N$26779,MATCH($P355,[1]Dados!$N$2:$N$26779,),2)</f>
        <v>#N/A</v>
      </c>
      <c r="P355">
        <v>143834</v>
      </c>
      <c r="Q355" s="1">
        <v>36627</v>
      </c>
      <c r="R355" s="1">
        <v>36631</v>
      </c>
      <c r="S355" t="s">
        <v>1092</v>
      </c>
      <c r="T355">
        <v>1</v>
      </c>
    </row>
    <row r="356" spans="1:20" x14ac:dyDescent="0.2">
      <c r="A356" s="7">
        <v>317120</v>
      </c>
      <c r="B356" s="3">
        <v>54259</v>
      </c>
      <c r="C356" s="3" t="s">
        <v>33</v>
      </c>
      <c r="D356" s="2" t="s">
        <v>849</v>
      </c>
      <c r="E356" s="3">
        <v>9</v>
      </c>
      <c r="F356" s="17">
        <v>0</v>
      </c>
      <c r="G356" s="17">
        <v>1</v>
      </c>
      <c r="H356" s="17">
        <v>0</v>
      </c>
      <c r="I356" s="7">
        <v>1</v>
      </c>
      <c r="J356" s="7">
        <v>14</v>
      </c>
      <c r="K356" s="4">
        <v>1214</v>
      </c>
      <c r="L356" s="5">
        <v>1214.0587</v>
      </c>
      <c r="M356">
        <v>343350</v>
      </c>
      <c r="N356" s="3">
        <v>1</v>
      </c>
      <c r="O356" s="50" t="e">
        <f>INDEX([1]Dados!$M$2:$N$26779,MATCH($P356,[1]Dados!$N$2:$N$26779,),2)</f>
        <v>#N/A</v>
      </c>
      <c r="P356">
        <v>143834</v>
      </c>
      <c r="Q356" s="1">
        <v>36627</v>
      </c>
      <c r="R356" s="1">
        <v>36631</v>
      </c>
      <c r="S356" t="s">
        <v>1092</v>
      </c>
      <c r="T356">
        <v>1</v>
      </c>
    </row>
    <row r="357" spans="1:20" x14ac:dyDescent="0.2">
      <c r="A357" s="7">
        <v>317120</v>
      </c>
      <c r="B357" s="3">
        <v>54259</v>
      </c>
      <c r="C357" s="3" t="s">
        <v>33</v>
      </c>
      <c r="D357" s="2" t="s">
        <v>849</v>
      </c>
      <c r="E357" s="3">
        <v>9</v>
      </c>
      <c r="F357" s="17">
        <v>0</v>
      </c>
      <c r="G357" s="17">
        <v>1</v>
      </c>
      <c r="H357" s="17">
        <v>0</v>
      </c>
      <c r="I357" s="7">
        <v>2</v>
      </c>
      <c r="J357" s="7">
        <v>21</v>
      </c>
      <c r="K357" s="4">
        <v>1214</v>
      </c>
      <c r="L357" s="5">
        <v>1214.0589</v>
      </c>
      <c r="M357">
        <v>253170</v>
      </c>
      <c r="N357" s="3">
        <v>1</v>
      </c>
      <c r="O357" s="50" t="e">
        <f>INDEX([1]Dados!$M$2:$N$26779,MATCH($P357,[1]Dados!$N$2:$N$26779,),2)</f>
        <v>#N/A</v>
      </c>
      <c r="P357">
        <v>144779</v>
      </c>
      <c r="Q357" s="1">
        <v>36627</v>
      </c>
      <c r="R357" s="1">
        <v>36631</v>
      </c>
      <c r="S357" t="s">
        <v>1749</v>
      </c>
      <c r="T357">
        <v>1</v>
      </c>
    </row>
    <row r="358" spans="1:20" x14ac:dyDescent="0.2">
      <c r="A358" s="7">
        <v>317120</v>
      </c>
      <c r="B358" s="3">
        <v>54259</v>
      </c>
      <c r="C358" s="3" t="s">
        <v>33</v>
      </c>
      <c r="D358" s="2" t="s">
        <v>849</v>
      </c>
      <c r="E358" s="3">
        <v>9</v>
      </c>
      <c r="F358" s="17">
        <v>0</v>
      </c>
      <c r="G358" s="17">
        <v>1</v>
      </c>
      <c r="H358" s="17">
        <v>0</v>
      </c>
      <c r="I358" s="7">
        <v>6.1</v>
      </c>
      <c r="J358" s="7">
        <v>25</v>
      </c>
      <c r="K358" s="4">
        <v>1220</v>
      </c>
      <c r="L358" s="5">
        <v>1220.0906</v>
      </c>
      <c r="M358" t="s">
        <v>2134</v>
      </c>
      <c r="N358" s="3">
        <v>1</v>
      </c>
      <c r="O358" s="50" t="e">
        <f>INDEX([1]Dados!$M$2:$N$26779,MATCH($P358,[1]Dados!$N$2:$N$26779,),2)</f>
        <v>#N/A</v>
      </c>
      <c r="P358">
        <v>144933</v>
      </c>
      <c r="Q358" s="1">
        <v>36627</v>
      </c>
      <c r="R358" s="1">
        <v>36631</v>
      </c>
      <c r="S358" t="s">
        <v>1751</v>
      </c>
      <c r="T358">
        <v>1</v>
      </c>
    </row>
    <row r="359" spans="1:20" x14ac:dyDescent="0.2">
      <c r="A359" s="7">
        <v>317120</v>
      </c>
      <c r="B359" s="3">
        <v>54259</v>
      </c>
      <c r="C359" s="3" t="s">
        <v>33</v>
      </c>
      <c r="D359" s="2" t="s">
        <v>849</v>
      </c>
      <c r="E359" s="3">
        <v>9</v>
      </c>
      <c r="F359" s="17">
        <v>0</v>
      </c>
      <c r="G359" s="17">
        <v>1</v>
      </c>
      <c r="H359" s="17">
        <v>0</v>
      </c>
      <c r="I359" s="7">
        <v>6.2</v>
      </c>
      <c r="J359" s="7">
        <v>28</v>
      </c>
      <c r="K359" s="4">
        <v>1220</v>
      </c>
      <c r="L359" s="5">
        <v>1220.0906</v>
      </c>
      <c r="M359" t="s">
        <v>2134</v>
      </c>
      <c r="N359" s="3">
        <v>1</v>
      </c>
      <c r="O359" s="50" t="e">
        <f>INDEX([1]Dados!$M$2:$N$26779,MATCH($P359,[1]Dados!$N$2:$N$26779,),2)</f>
        <v>#N/A</v>
      </c>
      <c r="P359">
        <v>144933</v>
      </c>
      <c r="Q359" s="1">
        <v>36627</v>
      </c>
      <c r="R359" s="1">
        <v>36631</v>
      </c>
      <c r="S359" t="s">
        <v>1751</v>
      </c>
      <c r="T359">
        <v>1</v>
      </c>
    </row>
    <row r="360" spans="1:20" x14ac:dyDescent="0.2">
      <c r="A360" s="7">
        <v>317120</v>
      </c>
      <c r="B360" s="3">
        <v>54259</v>
      </c>
      <c r="C360" s="3" t="s">
        <v>33</v>
      </c>
      <c r="D360" s="2" t="s">
        <v>849</v>
      </c>
      <c r="E360" s="3">
        <v>9</v>
      </c>
      <c r="F360" s="17">
        <v>0</v>
      </c>
      <c r="G360" s="17">
        <v>1</v>
      </c>
      <c r="H360" s="17">
        <v>0</v>
      </c>
      <c r="I360" s="7">
        <v>6.3</v>
      </c>
      <c r="J360" s="7">
        <v>25</v>
      </c>
      <c r="K360" s="4">
        <v>1220</v>
      </c>
      <c r="L360" s="5">
        <v>1220.0906</v>
      </c>
      <c r="M360" t="s">
        <v>2134</v>
      </c>
      <c r="N360" s="3">
        <v>1</v>
      </c>
      <c r="O360" s="50" t="e">
        <f>INDEX([1]Dados!$M$2:$N$26779,MATCH($P360,[1]Dados!$N$2:$N$26779,),2)</f>
        <v>#N/A</v>
      </c>
      <c r="P360">
        <v>144933</v>
      </c>
      <c r="Q360" s="1">
        <v>36627</v>
      </c>
      <c r="R360" s="1">
        <v>36631</v>
      </c>
      <c r="S360" t="s">
        <v>1751</v>
      </c>
      <c r="T360">
        <v>1</v>
      </c>
    </row>
    <row r="361" spans="1:20" x14ac:dyDescent="0.2">
      <c r="A361" s="7">
        <v>317120</v>
      </c>
      <c r="B361" s="3">
        <v>54259</v>
      </c>
      <c r="C361" s="3" t="s">
        <v>33</v>
      </c>
      <c r="D361" s="2" t="s">
        <v>849</v>
      </c>
      <c r="E361" s="3">
        <v>9</v>
      </c>
      <c r="F361" s="17">
        <v>0</v>
      </c>
      <c r="G361" s="17">
        <v>1</v>
      </c>
      <c r="H361" s="17">
        <v>0</v>
      </c>
      <c r="I361" s="7">
        <v>5</v>
      </c>
      <c r="J361" s="7">
        <v>22</v>
      </c>
      <c r="K361" s="4">
        <v>1293</v>
      </c>
      <c r="L361" s="5">
        <v>1293.0592999999999</v>
      </c>
      <c r="M361">
        <v>99897.45</v>
      </c>
      <c r="N361" s="3">
        <v>1</v>
      </c>
      <c r="O361" s="50" t="e">
        <f>INDEX([1]Dados!$M$2:$N$26779,MATCH($P361,[1]Dados!$N$2:$N$26779,),2)</f>
        <v>#N/A</v>
      </c>
      <c r="P361">
        <v>143623</v>
      </c>
      <c r="Q361" s="1">
        <v>36627</v>
      </c>
      <c r="R361" s="1">
        <v>36631</v>
      </c>
      <c r="S361" t="s">
        <v>1091</v>
      </c>
      <c r="T361">
        <v>1</v>
      </c>
    </row>
    <row r="362" spans="1:20" x14ac:dyDescent="0.2">
      <c r="A362" s="7">
        <v>150050</v>
      </c>
      <c r="B362" s="3">
        <v>4090</v>
      </c>
      <c r="C362" s="3" t="s">
        <v>2</v>
      </c>
      <c r="D362" s="2" t="s">
        <v>229</v>
      </c>
      <c r="E362" s="3">
        <v>9</v>
      </c>
      <c r="F362" s="17">
        <v>0</v>
      </c>
      <c r="G362" s="17">
        <v>1</v>
      </c>
      <c r="H362" s="17">
        <v>0</v>
      </c>
      <c r="I362" s="7">
        <v>3</v>
      </c>
      <c r="J362" s="7">
        <v>18</v>
      </c>
      <c r="K362" s="4">
        <v>2</v>
      </c>
      <c r="L362" s="5">
        <v>2.0596999999999999</v>
      </c>
      <c r="M362">
        <v>604712.92000000004</v>
      </c>
      <c r="N362" s="3">
        <v>1</v>
      </c>
      <c r="O362" s="50" t="e">
        <f>INDEX([1]Dados!$M$2:$N$26779,MATCH($P362,[1]Dados!$N$2:$N$26779,),2)</f>
        <v>#N/A</v>
      </c>
      <c r="P362">
        <v>143679</v>
      </c>
      <c r="Q362" s="1">
        <v>36662</v>
      </c>
      <c r="R362" s="1">
        <v>36673</v>
      </c>
      <c r="S362" t="s">
        <v>1481</v>
      </c>
      <c r="T362">
        <v>1</v>
      </c>
    </row>
    <row r="363" spans="1:20" x14ac:dyDescent="0.2">
      <c r="A363" s="7">
        <v>150050</v>
      </c>
      <c r="B363" s="3">
        <v>4090</v>
      </c>
      <c r="C363" s="3" t="s">
        <v>2</v>
      </c>
      <c r="D363" s="2" t="s">
        <v>229</v>
      </c>
      <c r="E363" s="3">
        <v>9</v>
      </c>
      <c r="F363" s="17">
        <v>0</v>
      </c>
      <c r="G363" s="17">
        <v>1</v>
      </c>
      <c r="H363" s="17">
        <v>0</v>
      </c>
      <c r="I363" s="7">
        <v>3</v>
      </c>
      <c r="J363" s="7">
        <v>20</v>
      </c>
      <c r="K363" s="4">
        <v>2</v>
      </c>
      <c r="L363" s="5">
        <v>2.0596999999999999</v>
      </c>
      <c r="M363">
        <v>604712.92000000004</v>
      </c>
      <c r="N363" s="3">
        <v>1</v>
      </c>
      <c r="O363" s="50" t="e">
        <f>INDEX([1]Dados!$M$2:$N$26779,MATCH($P363,[1]Dados!$N$2:$N$26779,),2)</f>
        <v>#N/A</v>
      </c>
      <c r="P363">
        <v>143679</v>
      </c>
      <c r="Q363" s="1">
        <v>36662</v>
      </c>
      <c r="R363" s="1">
        <v>36673</v>
      </c>
      <c r="S363" t="s">
        <v>1481</v>
      </c>
      <c r="T363">
        <v>1</v>
      </c>
    </row>
    <row r="364" spans="1:20" x14ac:dyDescent="0.2">
      <c r="A364" s="7">
        <v>150050</v>
      </c>
      <c r="B364" s="3">
        <v>4090</v>
      </c>
      <c r="C364" s="3" t="s">
        <v>2</v>
      </c>
      <c r="D364" s="2" t="s">
        <v>229</v>
      </c>
      <c r="E364" s="3">
        <v>9</v>
      </c>
      <c r="F364" s="17">
        <v>0</v>
      </c>
      <c r="G364" s="17">
        <v>1</v>
      </c>
      <c r="H364" s="17">
        <v>0</v>
      </c>
      <c r="I364" s="7">
        <v>6.1</v>
      </c>
      <c r="J364" s="7">
        <v>25</v>
      </c>
      <c r="K364" s="4">
        <v>4</v>
      </c>
      <c r="L364" s="5">
        <v>4.5776000000000003</v>
      </c>
      <c r="M364">
        <v>90000</v>
      </c>
      <c r="N364" s="3">
        <v>1</v>
      </c>
      <c r="O364" s="50" t="e">
        <f>INDEX([1]Dados!$M$2:$N$26779,MATCH($P364,[1]Dados!$N$2:$N$26779,),2)</f>
        <v>#N/A</v>
      </c>
      <c r="P364">
        <v>143723</v>
      </c>
      <c r="Q364" s="1">
        <v>36662</v>
      </c>
      <c r="R364" s="1">
        <v>36673</v>
      </c>
      <c r="S364" t="s">
        <v>887</v>
      </c>
      <c r="T364">
        <v>1</v>
      </c>
    </row>
    <row r="365" spans="1:20" x14ac:dyDescent="0.2">
      <c r="A365" s="7">
        <v>150050</v>
      </c>
      <c r="B365" s="3">
        <v>4090</v>
      </c>
      <c r="C365" s="3" t="s">
        <v>2</v>
      </c>
      <c r="D365" s="2" t="s">
        <v>229</v>
      </c>
      <c r="E365" s="3">
        <v>9</v>
      </c>
      <c r="F365" s="17">
        <v>0</v>
      </c>
      <c r="G365" s="17">
        <v>1</v>
      </c>
      <c r="H365" s="17">
        <v>0</v>
      </c>
      <c r="I365" s="7" t="s">
        <v>3</v>
      </c>
      <c r="J365" s="7">
        <v>0</v>
      </c>
      <c r="K365" s="4">
        <v>4</v>
      </c>
      <c r="L365" s="5">
        <v>4.1822999999999997</v>
      </c>
      <c r="M365">
        <v>56907.75</v>
      </c>
      <c r="N365" s="3">
        <v>1</v>
      </c>
      <c r="O365" s="50" t="e">
        <f>INDEX([1]Dados!$M$2:$N$26779,MATCH($P365,[1]Dados!$N$2:$N$26779,),2)</f>
        <v>#N/A</v>
      </c>
      <c r="P365">
        <v>143722</v>
      </c>
      <c r="Q365" s="1">
        <v>36662</v>
      </c>
      <c r="R365" s="1">
        <v>36673</v>
      </c>
      <c r="S365" t="s">
        <v>887</v>
      </c>
      <c r="T365">
        <v>1</v>
      </c>
    </row>
    <row r="366" spans="1:20" x14ac:dyDescent="0.2">
      <c r="A366" s="7">
        <v>150050</v>
      </c>
      <c r="B366" s="3">
        <v>4090</v>
      </c>
      <c r="C366" s="3" t="s">
        <v>2</v>
      </c>
      <c r="D366" s="2" t="s">
        <v>229</v>
      </c>
      <c r="E366" s="3">
        <v>9</v>
      </c>
      <c r="F366" s="17">
        <v>0</v>
      </c>
      <c r="G366" s="17">
        <v>1</v>
      </c>
      <c r="H366" s="17">
        <v>0</v>
      </c>
      <c r="I366" s="7">
        <v>4</v>
      </c>
      <c r="J366" s="7">
        <v>2</v>
      </c>
      <c r="K366" s="4">
        <v>8</v>
      </c>
      <c r="L366" s="5">
        <v>8.0357000000000003</v>
      </c>
      <c r="M366">
        <v>6480</v>
      </c>
      <c r="N366" s="3">
        <v>1</v>
      </c>
      <c r="O366" s="50" t="e">
        <f>INDEX([1]Dados!$M$2:$N$26779,MATCH($P366,[1]Dados!$N$2:$N$26779,),2)</f>
        <v>#N/A</v>
      </c>
      <c r="P366">
        <v>144906</v>
      </c>
      <c r="Q366" s="1">
        <v>36662</v>
      </c>
      <c r="R366" s="1">
        <v>36673</v>
      </c>
      <c r="S366" t="s">
        <v>1484</v>
      </c>
      <c r="T366">
        <v>1</v>
      </c>
    </row>
    <row r="367" spans="1:20" x14ac:dyDescent="0.2">
      <c r="A367" s="7">
        <v>150050</v>
      </c>
      <c r="B367" s="3">
        <v>4090</v>
      </c>
      <c r="C367" s="3" t="s">
        <v>2</v>
      </c>
      <c r="D367" s="2" t="s">
        <v>229</v>
      </c>
      <c r="E367" s="3">
        <v>9</v>
      </c>
      <c r="F367" s="17">
        <v>0</v>
      </c>
      <c r="G367" s="17">
        <v>1</v>
      </c>
      <c r="H367" s="17">
        <v>0</v>
      </c>
      <c r="I367" s="7">
        <v>2</v>
      </c>
      <c r="J367" s="7">
        <v>25</v>
      </c>
      <c r="K367" s="4">
        <v>1214</v>
      </c>
      <c r="L367" s="5">
        <v>1214.0587</v>
      </c>
      <c r="M367">
        <v>438756</v>
      </c>
      <c r="N367" s="3">
        <v>1</v>
      </c>
      <c r="O367" s="50" t="e">
        <f>INDEX([1]Dados!$M$2:$N$26779,MATCH($P367,[1]Dados!$N$2:$N$26779,),2)</f>
        <v>#N/A</v>
      </c>
      <c r="P367">
        <v>143841</v>
      </c>
      <c r="Q367" s="1">
        <v>36662</v>
      </c>
      <c r="R367" s="1">
        <v>36673</v>
      </c>
      <c r="S367" t="s">
        <v>1482</v>
      </c>
      <c r="T367">
        <v>1</v>
      </c>
    </row>
    <row r="368" spans="1:20" x14ac:dyDescent="0.2">
      <c r="A368" s="7">
        <v>150050</v>
      </c>
      <c r="B368" s="3">
        <v>4090</v>
      </c>
      <c r="C368" s="3" t="s">
        <v>2</v>
      </c>
      <c r="D368" s="2" t="s">
        <v>229</v>
      </c>
      <c r="E368" s="3">
        <v>9</v>
      </c>
      <c r="F368" s="17">
        <v>0</v>
      </c>
      <c r="G368" s="17">
        <v>1</v>
      </c>
      <c r="H368" s="17">
        <v>0</v>
      </c>
      <c r="I368" s="7">
        <v>2</v>
      </c>
      <c r="J368" s="7">
        <v>15</v>
      </c>
      <c r="K368" s="4">
        <v>1214</v>
      </c>
      <c r="L368" s="5">
        <v>1214.0587</v>
      </c>
      <c r="M368">
        <v>438756</v>
      </c>
      <c r="N368" s="3">
        <v>1</v>
      </c>
      <c r="O368" s="50" t="e">
        <f>INDEX([1]Dados!$M$2:$N$26779,MATCH($P368,[1]Dados!$N$2:$N$26779,),2)</f>
        <v>#N/A</v>
      </c>
      <c r="P368">
        <v>143841</v>
      </c>
      <c r="Q368" s="1">
        <v>36662</v>
      </c>
      <c r="R368" s="1">
        <v>36673</v>
      </c>
      <c r="S368" t="s">
        <v>1482</v>
      </c>
      <c r="T368">
        <v>1</v>
      </c>
    </row>
    <row r="369" spans="1:20" x14ac:dyDescent="0.2">
      <c r="A369" s="7">
        <v>150050</v>
      </c>
      <c r="B369" s="3">
        <v>4090</v>
      </c>
      <c r="C369" s="3" t="s">
        <v>2</v>
      </c>
      <c r="D369" s="2" t="s">
        <v>229</v>
      </c>
      <c r="E369" s="3">
        <v>9</v>
      </c>
      <c r="F369" s="17">
        <v>0</v>
      </c>
      <c r="G369" s="17">
        <v>1</v>
      </c>
      <c r="H369" s="17">
        <v>0</v>
      </c>
      <c r="I369" s="7">
        <v>5</v>
      </c>
      <c r="J369" s="7">
        <v>24</v>
      </c>
      <c r="K369" s="4">
        <v>1214</v>
      </c>
      <c r="L369" s="5">
        <v>1214.0589</v>
      </c>
      <c r="M369">
        <v>101898</v>
      </c>
      <c r="N369" s="3">
        <v>1</v>
      </c>
      <c r="O369" s="50" t="e">
        <f>INDEX([1]Dados!$M$2:$N$26779,MATCH($P369,[1]Dados!$N$2:$N$26779,),2)</f>
        <v>#N/A</v>
      </c>
      <c r="P369">
        <v>144810</v>
      </c>
      <c r="Q369" s="1">
        <v>36662</v>
      </c>
      <c r="R369" s="1">
        <v>36673</v>
      </c>
      <c r="S369" t="s">
        <v>1483</v>
      </c>
      <c r="T369">
        <v>1</v>
      </c>
    </row>
    <row r="370" spans="1:20" x14ac:dyDescent="0.2">
      <c r="A370" s="7">
        <v>150050</v>
      </c>
      <c r="B370" s="3">
        <v>4090</v>
      </c>
      <c r="C370" s="3" t="s">
        <v>2</v>
      </c>
      <c r="D370" s="2" t="s">
        <v>229</v>
      </c>
      <c r="E370" s="3">
        <v>9</v>
      </c>
      <c r="F370" s="17">
        <v>0</v>
      </c>
      <c r="G370" s="17">
        <v>1</v>
      </c>
      <c r="H370" s="17">
        <v>0</v>
      </c>
      <c r="I370" s="7">
        <v>1</v>
      </c>
      <c r="J370" s="7">
        <v>22</v>
      </c>
      <c r="K370" s="4">
        <v>1293</v>
      </c>
      <c r="L370" s="5">
        <v>1293.0592999999999</v>
      </c>
      <c r="M370">
        <v>81844.429999999993</v>
      </c>
      <c r="N370" s="3">
        <v>1</v>
      </c>
      <c r="O370" s="50" t="e">
        <f>INDEX([1]Dados!$M$2:$N$26779,MATCH($P370,[1]Dados!$N$2:$N$26779,),2)</f>
        <v>#N/A</v>
      </c>
      <c r="P370">
        <v>143609</v>
      </c>
      <c r="Q370" s="1">
        <v>36662</v>
      </c>
      <c r="R370" s="1">
        <v>36673</v>
      </c>
      <c r="S370" t="s">
        <v>1480</v>
      </c>
      <c r="T370">
        <v>1</v>
      </c>
    </row>
    <row r="371" spans="1:20" x14ac:dyDescent="0.2">
      <c r="A371" s="7">
        <v>150050</v>
      </c>
      <c r="B371" s="3">
        <v>4090</v>
      </c>
      <c r="C371" s="3" t="s">
        <v>2</v>
      </c>
      <c r="D371" s="2" t="s">
        <v>229</v>
      </c>
      <c r="E371" s="3">
        <v>9</v>
      </c>
      <c r="F371" s="17">
        <v>0</v>
      </c>
      <c r="G371" s="17">
        <v>1</v>
      </c>
      <c r="H371" s="17">
        <v>0</v>
      </c>
      <c r="I371" s="7">
        <v>1</v>
      </c>
      <c r="J371" s="7">
        <v>7</v>
      </c>
      <c r="K371" s="4">
        <v>1293</v>
      </c>
      <c r="L371" s="5">
        <v>1293.0592999999999</v>
      </c>
      <c r="M371">
        <v>81844.429999999993</v>
      </c>
      <c r="N371" s="3">
        <v>1</v>
      </c>
      <c r="O371" s="50" t="e">
        <f>INDEX([1]Dados!$M$2:$N$26779,MATCH($P371,[1]Dados!$N$2:$N$26779,),2)</f>
        <v>#N/A</v>
      </c>
      <c r="P371">
        <v>143609</v>
      </c>
      <c r="Q371" s="1">
        <v>36662</v>
      </c>
      <c r="R371" s="1">
        <v>36673</v>
      </c>
      <c r="S371" t="s">
        <v>1480</v>
      </c>
      <c r="T371">
        <v>1</v>
      </c>
    </row>
    <row r="372" spans="1:20" x14ac:dyDescent="0.2">
      <c r="A372" s="7">
        <v>150050</v>
      </c>
      <c r="B372" s="3">
        <v>4090</v>
      </c>
      <c r="C372" s="3" t="s">
        <v>2</v>
      </c>
      <c r="D372" s="2" t="s">
        <v>229</v>
      </c>
      <c r="E372" s="3">
        <v>9</v>
      </c>
      <c r="F372" s="17">
        <v>0</v>
      </c>
      <c r="G372" s="17">
        <v>1</v>
      </c>
      <c r="H372" s="17">
        <v>0</v>
      </c>
      <c r="I372" s="7">
        <v>1</v>
      </c>
      <c r="J372" s="7">
        <v>28</v>
      </c>
      <c r="K372" s="4">
        <v>1293</v>
      </c>
      <c r="L372" s="5">
        <v>1293.0592999999999</v>
      </c>
      <c r="M372">
        <v>81844.429999999993</v>
      </c>
      <c r="N372" s="3">
        <v>1</v>
      </c>
      <c r="O372" s="50" t="e">
        <f>INDEX([1]Dados!$M$2:$N$26779,MATCH($P372,[1]Dados!$N$2:$N$26779,),2)</f>
        <v>#N/A</v>
      </c>
      <c r="P372">
        <v>143609</v>
      </c>
      <c r="Q372" s="1">
        <v>36662</v>
      </c>
      <c r="R372" s="1">
        <v>36673</v>
      </c>
      <c r="S372" t="s">
        <v>1480</v>
      </c>
      <c r="T372">
        <v>1</v>
      </c>
    </row>
    <row r="373" spans="1:20" x14ac:dyDescent="0.2">
      <c r="A373" s="7">
        <v>150050</v>
      </c>
      <c r="B373" s="3">
        <v>4090</v>
      </c>
      <c r="C373" s="3" t="s">
        <v>2</v>
      </c>
      <c r="D373" s="2" t="s">
        <v>229</v>
      </c>
      <c r="E373" s="3">
        <v>9</v>
      </c>
      <c r="F373" s="17">
        <v>0</v>
      </c>
      <c r="G373" s="17">
        <v>1</v>
      </c>
      <c r="H373" s="17">
        <v>0</v>
      </c>
      <c r="I373" s="7">
        <v>1</v>
      </c>
      <c r="J373" s="7">
        <v>31</v>
      </c>
      <c r="K373" s="4">
        <v>1293</v>
      </c>
      <c r="L373" s="5">
        <v>1293.0592999999999</v>
      </c>
      <c r="M373">
        <v>81844.429999999993</v>
      </c>
      <c r="N373" s="3">
        <v>1</v>
      </c>
      <c r="O373" s="50" t="e">
        <f>INDEX([1]Dados!$M$2:$N$26779,MATCH($P373,[1]Dados!$N$2:$N$26779,),2)</f>
        <v>#N/A</v>
      </c>
      <c r="P373">
        <v>143609</v>
      </c>
      <c r="Q373" s="1">
        <v>36662</v>
      </c>
      <c r="R373" s="1">
        <v>36673</v>
      </c>
      <c r="S373" t="s">
        <v>1480</v>
      </c>
      <c r="T373">
        <v>1</v>
      </c>
    </row>
    <row r="374" spans="1:20" x14ac:dyDescent="0.2">
      <c r="A374" s="7">
        <v>260950</v>
      </c>
      <c r="B374" s="3">
        <v>24899</v>
      </c>
      <c r="C374" s="3" t="s">
        <v>51</v>
      </c>
      <c r="D374" s="2" t="s">
        <v>587</v>
      </c>
      <c r="E374" s="3">
        <v>9</v>
      </c>
      <c r="F374" s="17">
        <v>0</v>
      </c>
      <c r="G374" s="17">
        <v>1</v>
      </c>
      <c r="H374" s="17">
        <v>0</v>
      </c>
      <c r="I374" s="7" t="s">
        <v>3</v>
      </c>
      <c r="J374" s="7">
        <v>0</v>
      </c>
      <c r="K374" s="4">
        <v>2</v>
      </c>
      <c r="L374" s="5">
        <v>2.0596999999999999</v>
      </c>
      <c r="M374">
        <v>138501.62</v>
      </c>
      <c r="N374" s="3">
        <v>1</v>
      </c>
      <c r="O374" s="50" t="e">
        <f>INDEX([1]Dados!$M$2:$N$26779,MATCH($P374,[1]Dados!$N$2:$N$26779,),2)</f>
        <v>#N/A</v>
      </c>
      <c r="P374">
        <v>142682</v>
      </c>
      <c r="Q374" s="1">
        <v>36662</v>
      </c>
      <c r="R374" s="1">
        <v>36666</v>
      </c>
      <c r="S374" t="s">
        <v>2134</v>
      </c>
      <c r="T374">
        <v>1</v>
      </c>
    </row>
    <row r="375" spans="1:20" x14ac:dyDescent="0.2">
      <c r="A375" s="7">
        <v>260950</v>
      </c>
      <c r="B375" s="3">
        <v>24899</v>
      </c>
      <c r="C375" s="3" t="s">
        <v>51</v>
      </c>
      <c r="D375" s="2" t="s">
        <v>587</v>
      </c>
      <c r="E375" s="3">
        <v>9</v>
      </c>
      <c r="F375" s="17">
        <v>0</v>
      </c>
      <c r="G375" s="17">
        <v>1</v>
      </c>
      <c r="H375" s="17">
        <v>0</v>
      </c>
      <c r="I375" s="7" t="s">
        <v>3</v>
      </c>
      <c r="J375" s="7">
        <v>0</v>
      </c>
      <c r="K375" s="4">
        <v>4</v>
      </c>
      <c r="L375" s="5">
        <v>4.3868</v>
      </c>
      <c r="M375">
        <v>30000</v>
      </c>
      <c r="N375" s="3">
        <v>1</v>
      </c>
      <c r="O375" s="50" t="e">
        <f>INDEX([1]Dados!$M$2:$N$26779,MATCH($P375,[1]Dados!$N$2:$N$26779,),2)</f>
        <v>#N/A</v>
      </c>
      <c r="P375">
        <v>143725</v>
      </c>
      <c r="Q375" s="1">
        <v>36662</v>
      </c>
      <c r="R375" s="1">
        <v>36666</v>
      </c>
      <c r="S375" t="s">
        <v>2134</v>
      </c>
      <c r="T375">
        <v>1</v>
      </c>
    </row>
    <row r="376" spans="1:20" x14ac:dyDescent="0.2">
      <c r="A376" s="7">
        <v>260950</v>
      </c>
      <c r="B376" s="3">
        <v>24899</v>
      </c>
      <c r="C376" s="3" t="s">
        <v>51</v>
      </c>
      <c r="D376" s="2" t="s">
        <v>587</v>
      </c>
      <c r="E376" s="3">
        <v>9</v>
      </c>
      <c r="F376" s="17">
        <v>0</v>
      </c>
      <c r="G376" s="17">
        <v>1</v>
      </c>
      <c r="H376" s="17">
        <v>0</v>
      </c>
      <c r="I376" s="7" t="s">
        <v>3</v>
      </c>
      <c r="J376" s="7">
        <v>0</v>
      </c>
      <c r="K376" s="4">
        <v>8</v>
      </c>
      <c r="L376" s="5">
        <v>8.0357000000000003</v>
      </c>
      <c r="M376">
        <v>2080</v>
      </c>
      <c r="N376" s="3">
        <v>1</v>
      </c>
      <c r="O376" s="50" t="e">
        <f>INDEX([1]Dados!$M$2:$N$26779,MATCH($P376,[1]Dados!$N$2:$N$26779,),2)</f>
        <v>#N/A</v>
      </c>
      <c r="P376">
        <v>144913</v>
      </c>
      <c r="Q376" s="1">
        <v>36662</v>
      </c>
      <c r="R376" s="1">
        <v>36666</v>
      </c>
      <c r="S376" t="s">
        <v>2134</v>
      </c>
      <c r="T376">
        <v>1</v>
      </c>
    </row>
    <row r="377" spans="1:20" x14ac:dyDescent="0.2">
      <c r="A377" s="7">
        <v>260950</v>
      </c>
      <c r="B377" s="3">
        <v>24899</v>
      </c>
      <c r="C377" s="3" t="s">
        <v>51</v>
      </c>
      <c r="D377" s="2" t="s">
        <v>587</v>
      </c>
      <c r="E377" s="3">
        <v>9</v>
      </c>
      <c r="F377" s="17">
        <v>0</v>
      </c>
      <c r="G377" s="17">
        <v>1</v>
      </c>
      <c r="H377" s="17">
        <v>0</v>
      </c>
      <c r="I377" s="7" t="s">
        <v>3</v>
      </c>
      <c r="J377" s="7">
        <v>0</v>
      </c>
      <c r="K377" s="4">
        <v>1214</v>
      </c>
      <c r="L377" s="5">
        <v>1214.0587</v>
      </c>
      <c r="M377">
        <v>347591.76</v>
      </c>
      <c r="N377" s="3">
        <v>1</v>
      </c>
      <c r="O377" s="50" t="e">
        <f>INDEX([1]Dados!$M$2:$N$26779,MATCH($P377,[1]Dados!$N$2:$N$26779,),2)</f>
        <v>#N/A</v>
      </c>
      <c r="P377">
        <v>143846</v>
      </c>
      <c r="Q377" s="1">
        <v>36662</v>
      </c>
      <c r="R377" s="1">
        <v>36666</v>
      </c>
      <c r="S377" t="s">
        <v>2134</v>
      </c>
      <c r="T377">
        <v>1</v>
      </c>
    </row>
    <row r="378" spans="1:20" x14ac:dyDescent="0.2">
      <c r="A378" s="7">
        <v>260950</v>
      </c>
      <c r="B378" s="3">
        <v>24899</v>
      </c>
      <c r="C378" s="3" t="s">
        <v>51</v>
      </c>
      <c r="D378" s="2" t="s">
        <v>587</v>
      </c>
      <c r="E378" s="3">
        <v>9</v>
      </c>
      <c r="F378" s="17">
        <v>0</v>
      </c>
      <c r="G378" s="17">
        <v>1</v>
      </c>
      <c r="H378" s="17">
        <v>0</v>
      </c>
      <c r="I378" s="7" t="s">
        <v>3</v>
      </c>
      <c r="J378" s="7">
        <v>0</v>
      </c>
      <c r="K378" s="4">
        <v>1214</v>
      </c>
      <c r="L378" s="5">
        <v>1214.0589</v>
      </c>
      <c r="M378">
        <v>167520</v>
      </c>
      <c r="N378" s="3">
        <v>1</v>
      </c>
      <c r="O378" s="50" t="e">
        <f>INDEX([1]Dados!$M$2:$N$26779,MATCH($P378,[1]Dados!$N$2:$N$26779,),2)</f>
        <v>#N/A</v>
      </c>
      <c r="P378">
        <v>144816</v>
      </c>
      <c r="Q378" s="1">
        <v>36662</v>
      </c>
      <c r="R378" s="1">
        <v>36666</v>
      </c>
      <c r="S378" t="s">
        <v>2134</v>
      </c>
      <c r="T378">
        <v>1</v>
      </c>
    </row>
    <row r="379" spans="1:20" x14ac:dyDescent="0.2">
      <c r="A379" s="7">
        <v>260950</v>
      </c>
      <c r="B379" s="3">
        <v>24899</v>
      </c>
      <c r="C379" s="3" t="s">
        <v>51</v>
      </c>
      <c r="D379" s="2" t="s">
        <v>587</v>
      </c>
      <c r="E379" s="3">
        <v>9</v>
      </c>
      <c r="F379" s="17">
        <v>0</v>
      </c>
      <c r="G379" s="17">
        <v>1</v>
      </c>
      <c r="H379" s="17">
        <v>0</v>
      </c>
      <c r="I379" s="7" t="s">
        <v>3</v>
      </c>
      <c r="J379" s="7">
        <v>0</v>
      </c>
      <c r="K379" s="4">
        <v>1220</v>
      </c>
      <c r="L379" s="5">
        <v>1220.0906</v>
      </c>
      <c r="M379">
        <v>30090</v>
      </c>
      <c r="N379" s="3">
        <v>1</v>
      </c>
      <c r="O379" s="50" t="e">
        <f>INDEX([1]Dados!$M$2:$N$26779,MATCH($P379,[1]Dados!$N$2:$N$26779,),2)</f>
        <v>#N/A</v>
      </c>
      <c r="P379">
        <v>144923</v>
      </c>
      <c r="Q379" s="1">
        <v>36662</v>
      </c>
      <c r="R379" s="1">
        <v>36666</v>
      </c>
      <c r="S379" t="s">
        <v>2134</v>
      </c>
      <c r="T379">
        <v>1</v>
      </c>
    </row>
    <row r="380" spans="1:20" s="23" customFormat="1" x14ac:dyDescent="0.2">
      <c r="A380" s="19">
        <v>260950</v>
      </c>
      <c r="B380" s="20">
        <v>24899</v>
      </c>
      <c r="C380" s="20" t="s">
        <v>51</v>
      </c>
      <c r="D380" s="21" t="s">
        <v>587</v>
      </c>
      <c r="E380" s="20">
        <v>9</v>
      </c>
      <c r="F380" s="22">
        <v>0</v>
      </c>
      <c r="G380" s="22">
        <v>1</v>
      </c>
      <c r="H380" s="22">
        <v>0</v>
      </c>
      <c r="I380" s="19" t="s">
        <v>3</v>
      </c>
      <c r="J380" s="19">
        <v>0</v>
      </c>
      <c r="K380" s="24">
        <v>1293</v>
      </c>
      <c r="L380" s="25">
        <v>1293.0592999999999</v>
      </c>
      <c r="M380" s="23">
        <v>298248</v>
      </c>
      <c r="N380" s="20">
        <v>1</v>
      </c>
      <c r="O380" s="50" t="e">
        <f>INDEX([1]Dados!$M$2:$N$26779,MATCH($P380,[1]Dados!$N$2:$N$26779,),2)</f>
        <v>#N/A</v>
      </c>
      <c r="P380" s="23">
        <v>143610</v>
      </c>
      <c r="Q380" s="26">
        <v>36662</v>
      </c>
      <c r="R380" s="26">
        <v>36666</v>
      </c>
      <c r="S380" s="23" t="s">
        <v>2134</v>
      </c>
      <c r="T380">
        <v>1</v>
      </c>
    </row>
    <row r="381" spans="1:20" x14ac:dyDescent="0.2">
      <c r="A381" s="7">
        <v>261350</v>
      </c>
      <c r="B381" s="3">
        <v>25690</v>
      </c>
      <c r="C381" s="3" t="s">
        <v>51</v>
      </c>
      <c r="D381" s="2" t="s">
        <v>764</v>
      </c>
      <c r="E381" s="3">
        <v>9</v>
      </c>
      <c r="F381" s="17">
        <v>0</v>
      </c>
      <c r="G381" s="17">
        <v>1</v>
      </c>
      <c r="H381" s="17">
        <v>0</v>
      </c>
      <c r="I381" s="7">
        <v>2</v>
      </c>
      <c r="J381" s="7">
        <v>14</v>
      </c>
      <c r="K381" s="4">
        <v>2</v>
      </c>
      <c r="L381" s="5">
        <v>2.0596999999999999</v>
      </c>
      <c r="M381">
        <v>139543.51999999999</v>
      </c>
      <c r="N381" s="3">
        <v>1</v>
      </c>
      <c r="O381" s="50" t="e">
        <f>INDEX([1]Dados!$M$2:$N$26779,MATCH($P381,[1]Dados!$N$2:$N$26779,),2)</f>
        <v>#N/A</v>
      </c>
      <c r="P381">
        <v>143683</v>
      </c>
      <c r="Q381" s="1">
        <v>36662</v>
      </c>
      <c r="R381" s="1">
        <v>36666</v>
      </c>
      <c r="S381" t="s">
        <v>1706</v>
      </c>
      <c r="T381">
        <v>1</v>
      </c>
    </row>
    <row r="382" spans="1:20" x14ac:dyDescent="0.2">
      <c r="A382" s="7">
        <v>261350</v>
      </c>
      <c r="B382" s="3">
        <v>25690</v>
      </c>
      <c r="C382" s="3" t="s">
        <v>51</v>
      </c>
      <c r="D382" s="2" t="s">
        <v>764</v>
      </c>
      <c r="E382" s="3">
        <v>9</v>
      </c>
      <c r="F382" s="17">
        <v>0</v>
      </c>
      <c r="G382" s="17">
        <v>1</v>
      </c>
      <c r="H382" s="17">
        <v>0</v>
      </c>
      <c r="I382" s="7">
        <v>2</v>
      </c>
      <c r="J382" s="7">
        <v>25</v>
      </c>
      <c r="K382" s="4">
        <v>2</v>
      </c>
      <c r="L382" s="5">
        <v>2.0596999999999999</v>
      </c>
      <c r="M382">
        <v>139543.51999999999</v>
      </c>
      <c r="N382" s="3">
        <v>1</v>
      </c>
      <c r="O382" s="50" t="e">
        <f>INDEX([1]Dados!$M$2:$N$26779,MATCH($P382,[1]Dados!$N$2:$N$26779,),2)</f>
        <v>#N/A</v>
      </c>
      <c r="P382">
        <v>143683</v>
      </c>
      <c r="Q382" s="1">
        <v>36662</v>
      </c>
      <c r="R382" s="1">
        <v>36666</v>
      </c>
      <c r="S382" t="s">
        <v>1706</v>
      </c>
      <c r="T382">
        <v>1</v>
      </c>
    </row>
    <row r="383" spans="1:20" x14ac:dyDescent="0.2">
      <c r="A383" s="7">
        <v>261350</v>
      </c>
      <c r="B383" s="3">
        <v>25690</v>
      </c>
      <c r="C383" s="3" t="s">
        <v>51</v>
      </c>
      <c r="D383" s="2" t="s">
        <v>764</v>
      </c>
      <c r="E383" s="3">
        <v>9</v>
      </c>
      <c r="F383" s="17">
        <v>0</v>
      </c>
      <c r="G383" s="17">
        <v>1</v>
      </c>
      <c r="H383" s="17">
        <v>0</v>
      </c>
      <c r="I383" s="7">
        <v>7</v>
      </c>
      <c r="J383" s="7">
        <v>12</v>
      </c>
      <c r="K383" s="4">
        <v>4</v>
      </c>
      <c r="L383" s="5">
        <v>4.3868</v>
      </c>
      <c r="M383">
        <v>88000</v>
      </c>
      <c r="N383" s="3">
        <v>1</v>
      </c>
      <c r="O383" s="50" t="e">
        <f>INDEX([1]Dados!$M$2:$N$26779,MATCH($P383,[1]Dados!$N$2:$N$26779,),2)</f>
        <v>#N/A</v>
      </c>
      <c r="P383">
        <v>143726</v>
      </c>
      <c r="Q383" s="1">
        <v>36662</v>
      </c>
      <c r="R383" s="1">
        <v>36666</v>
      </c>
      <c r="S383" t="s">
        <v>1460</v>
      </c>
      <c r="T383">
        <v>1</v>
      </c>
    </row>
    <row r="384" spans="1:20" x14ac:dyDescent="0.2">
      <c r="A384" s="7">
        <v>261350</v>
      </c>
      <c r="B384" s="3">
        <v>25690</v>
      </c>
      <c r="C384" s="3" t="s">
        <v>51</v>
      </c>
      <c r="D384" s="2" t="s">
        <v>764</v>
      </c>
      <c r="E384" s="3">
        <v>9</v>
      </c>
      <c r="F384" s="17">
        <v>0</v>
      </c>
      <c r="G384" s="17">
        <v>1</v>
      </c>
      <c r="H384" s="17">
        <v>0</v>
      </c>
      <c r="I384" s="7">
        <v>6.1</v>
      </c>
      <c r="J384" s="7">
        <v>17</v>
      </c>
      <c r="K384" s="4">
        <v>4</v>
      </c>
      <c r="L384" s="5">
        <v>4.5776000000000003</v>
      </c>
      <c r="M384">
        <v>100000</v>
      </c>
      <c r="N384" s="3">
        <v>1</v>
      </c>
      <c r="O384" s="50" t="e">
        <f>INDEX([1]Dados!$M$2:$N$26779,MATCH($P384,[1]Dados!$N$2:$N$26779,),2)</f>
        <v>#N/A</v>
      </c>
      <c r="P384">
        <v>143727</v>
      </c>
      <c r="Q384" s="1">
        <v>36662</v>
      </c>
      <c r="R384" s="1">
        <v>36666</v>
      </c>
      <c r="S384" t="s">
        <v>1354</v>
      </c>
      <c r="T384">
        <v>1</v>
      </c>
    </row>
    <row r="385" spans="1:20" x14ac:dyDescent="0.2">
      <c r="A385" s="7">
        <v>261350</v>
      </c>
      <c r="B385" s="3">
        <v>25690</v>
      </c>
      <c r="C385" s="3" t="s">
        <v>51</v>
      </c>
      <c r="D385" s="2" t="s">
        <v>764</v>
      </c>
      <c r="E385" s="3">
        <v>9</v>
      </c>
      <c r="F385" s="17">
        <v>0</v>
      </c>
      <c r="G385" s="17">
        <v>1</v>
      </c>
      <c r="H385" s="17">
        <v>0</v>
      </c>
      <c r="I385" s="7">
        <v>6.2</v>
      </c>
      <c r="J385" s="7">
        <v>9</v>
      </c>
      <c r="K385" s="4">
        <v>4</v>
      </c>
      <c r="L385" s="5">
        <v>4.5776000000000003</v>
      </c>
      <c r="M385">
        <v>100000</v>
      </c>
      <c r="N385" s="3">
        <v>1</v>
      </c>
      <c r="O385" s="50" t="e">
        <f>INDEX([1]Dados!$M$2:$N$26779,MATCH($P385,[1]Dados!$N$2:$N$26779,),2)</f>
        <v>#N/A</v>
      </c>
      <c r="P385">
        <v>143727</v>
      </c>
      <c r="Q385" s="1">
        <v>36662</v>
      </c>
      <c r="R385" s="1">
        <v>36666</v>
      </c>
      <c r="S385" t="s">
        <v>1354</v>
      </c>
      <c r="T385">
        <v>1</v>
      </c>
    </row>
    <row r="386" spans="1:20" x14ac:dyDescent="0.2">
      <c r="A386" s="7">
        <v>261350</v>
      </c>
      <c r="B386" s="3">
        <v>25690</v>
      </c>
      <c r="C386" s="3" t="s">
        <v>51</v>
      </c>
      <c r="D386" s="2" t="s">
        <v>764</v>
      </c>
      <c r="E386" s="3">
        <v>9</v>
      </c>
      <c r="F386" s="17">
        <v>0</v>
      </c>
      <c r="G386" s="17">
        <v>1</v>
      </c>
      <c r="H386" s="17">
        <v>0</v>
      </c>
      <c r="I386" s="7">
        <v>6.3</v>
      </c>
      <c r="J386" s="7">
        <v>18</v>
      </c>
      <c r="K386" s="4">
        <v>4</v>
      </c>
      <c r="L386" s="5">
        <v>4.5776000000000003</v>
      </c>
      <c r="M386">
        <v>100000</v>
      </c>
      <c r="N386" s="3">
        <v>1</v>
      </c>
      <c r="O386" s="50" t="e">
        <f>INDEX([1]Dados!$M$2:$N$26779,MATCH($P386,[1]Dados!$N$2:$N$26779,),2)</f>
        <v>#N/A</v>
      </c>
      <c r="P386">
        <v>143727</v>
      </c>
      <c r="Q386" s="1">
        <v>36662</v>
      </c>
      <c r="R386" s="1">
        <v>36666</v>
      </c>
      <c r="S386" t="s">
        <v>1354</v>
      </c>
      <c r="T386">
        <v>1</v>
      </c>
    </row>
    <row r="387" spans="1:20" x14ac:dyDescent="0.2">
      <c r="A387" s="7">
        <v>261350</v>
      </c>
      <c r="B387" s="3">
        <v>25690</v>
      </c>
      <c r="C387" s="3" t="s">
        <v>51</v>
      </c>
      <c r="D387" s="2" t="s">
        <v>764</v>
      </c>
      <c r="E387" s="3">
        <v>9</v>
      </c>
      <c r="F387" s="17">
        <v>0</v>
      </c>
      <c r="G387" s="17">
        <v>1</v>
      </c>
      <c r="H387" s="17">
        <v>0</v>
      </c>
      <c r="I387" s="7">
        <v>6.4</v>
      </c>
      <c r="J387" s="7">
        <v>26</v>
      </c>
      <c r="K387" s="4">
        <v>4</v>
      </c>
      <c r="L387" s="5">
        <v>4.5776000000000003</v>
      </c>
      <c r="M387">
        <v>100000</v>
      </c>
      <c r="N387" s="3">
        <v>1</v>
      </c>
      <c r="O387" s="50" t="e">
        <f>INDEX([1]Dados!$M$2:$N$26779,MATCH($P387,[1]Dados!$N$2:$N$26779,),2)</f>
        <v>#N/A</v>
      </c>
      <c r="P387">
        <v>143727</v>
      </c>
      <c r="Q387" s="1">
        <v>36662</v>
      </c>
      <c r="R387" s="1">
        <v>36666</v>
      </c>
      <c r="S387" t="s">
        <v>1354</v>
      </c>
      <c r="T387">
        <v>1</v>
      </c>
    </row>
    <row r="388" spans="1:20" x14ac:dyDescent="0.2">
      <c r="A388" s="7">
        <v>261350</v>
      </c>
      <c r="B388" s="3">
        <v>25690</v>
      </c>
      <c r="C388" s="3" t="s">
        <v>51</v>
      </c>
      <c r="D388" s="2" t="s">
        <v>764</v>
      </c>
      <c r="E388" s="3">
        <v>9</v>
      </c>
      <c r="F388" s="17">
        <v>0</v>
      </c>
      <c r="G388" s="17">
        <v>1</v>
      </c>
      <c r="H388" s="17">
        <v>0</v>
      </c>
      <c r="I388" s="7">
        <v>5</v>
      </c>
      <c r="J388" s="7">
        <v>2</v>
      </c>
      <c r="K388" s="4">
        <v>8</v>
      </c>
      <c r="L388" s="5">
        <v>8.0357000000000003</v>
      </c>
      <c r="M388">
        <v>43410</v>
      </c>
      <c r="N388" s="3">
        <v>1</v>
      </c>
      <c r="O388" s="50" t="e">
        <f>INDEX([1]Dados!$M$2:$N$26779,MATCH($P388,[1]Dados!$N$2:$N$26779,),2)</f>
        <v>#N/A</v>
      </c>
      <c r="P388">
        <v>144914</v>
      </c>
      <c r="Q388" s="1">
        <v>36662</v>
      </c>
      <c r="R388" s="1">
        <v>36666</v>
      </c>
      <c r="S388" t="s">
        <v>1461</v>
      </c>
      <c r="T388">
        <v>1</v>
      </c>
    </row>
    <row r="389" spans="1:20" x14ac:dyDescent="0.2">
      <c r="A389" s="7">
        <v>261350</v>
      </c>
      <c r="B389" s="3">
        <v>25690</v>
      </c>
      <c r="C389" s="3" t="s">
        <v>51</v>
      </c>
      <c r="D389" s="2" t="s">
        <v>764</v>
      </c>
      <c r="E389" s="3">
        <v>9</v>
      </c>
      <c r="F389" s="17">
        <v>0</v>
      </c>
      <c r="G389" s="17">
        <v>1</v>
      </c>
      <c r="H389" s="17">
        <v>0</v>
      </c>
      <c r="I389" s="7">
        <v>1.1000000000000001</v>
      </c>
      <c r="J389" s="7">
        <v>18</v>
      </c>
      <c r="K389" s="4">
        <v>1214</v>
      </c>
      <c r="L389" s="5">
        <v>1214.0587</v>
      </c>
      <c r="M389">
        <v>317856</v>
      </c>
      <c r="N389" s="3">
        <v>1</v>
      </c>
      <c r="O389" s="50" t="e">
        <f>INDEX([1]Dados!$M$2:$N$26779,MATCH($P389,[1]Dados!$N$2:$N$26779,),2)</f>
        <v>#N/A</v>
      </c>
      <c r="P389">
        <v>143847</v>
      </c>
      <c r="Q389" s="1">
        <v>36662</v>
      </c>
      <c r="R389" s="1">
        <v>36666</v>
      </c>
      <c r="S389" t="s">
        <v>1355</v>
      </c>
      <c r="T389">
        <v>1</v>
      </c>
    </row>
    <row r="390" spans="1:20" x14ac:dyDescent="0.2">
      <c r="A390" s="7">
        <v>261350</v>
      </c>
      <c r="B390" s="3">
        <v>25690</v>
      </c>
      <c r="C390" s="3" t="s">
        <v>51</v>
      </c>
      <c r="D390" s="2" t="s">
        <v>764</v>
      </c>
      <c r="E390" s="3">
        <v>9</v>
      </c>
      <c r="F390" s="17">
        <v>0</v>
      </c>
      <c r="G390" s="17">
        <v>1</v>
      </c>
      <c r="H390" s="17">
        <v>0</v>
      </c>
      <c r="I390" s="7">
        <v>1.2</v>
      </c>
      <c r="J390" s="7">
        <v>25</v>
      </c>
      <c r="K390" s="4">
        <v>1214</v>
      </c>
      <c r="L390" s="5">
        <v>1214.0587</v>
      </c>
      <c r="M390">
        <v>317856</v>
      </c>
      <c r="N390" s="3">
        <v>1</v>
      </c>
      <c r="O390" s="50" t="e">
        <f>INDEX([1]Dados!$M$2:$N$26779,MATCH($P390,[1]Dados!$N$2:$N$26779,),2)</f>
        <v>#N/A</v>
      </c>
      <c r="P390">
        <v>143847</v>
      </c>
      <c r="Q390" s="1">
        <v>36662</v>
      </c>
      <c r="R390" s="1">
        <v>36666</v>
      </c>
      <c r="S390" t="s">
        <v>1355</v>
      </c>
      <c r="T390">
        <v>1</v>
      </c>
    </row>
    <row r="391" spans="1:20" x14ac:dyDescent="0.2">
      <c r="A391" s="7">
        <v>261350</v>
      </c>
      <c r="B391" s="3">
        <v>25690</v>
      </c>
      <c r="C391" s="3" t="s">
        <v>51</v>
      </c>
      <c r="D391" s="2" t="s">
        <v>764</v>
      </c>
      <c r="E391" s="3">
        <v>9</v>
      </c>
      <c r="F391" s="17">
        <v>0</v>
      </c>
      <c r="G391" s="17">
        <v>1</v>
      </c>
      <c r="H391" s="17">
        <v>0</v>
      </c>
      <c r="I391" s="7">
        <v>1.3</v>
      </c>
      <c r="J391" s="7">
        <v>8</v>
      </c>
      <c r="K391" s="4">
        <v>1214</v>
      </c>
      <c r="L391" s="5">
        <v>1214.0587</v>
      </c>
      <c r="M391">
        <v>317856</v>
      </c>
      <c r="N391" s="3">
        <v>1</v>
      </c>
      <c r="O391" s="50" t="e">
        <f>INDEX([1]Dados!$M$2:$N$26779,MATCH($P391,[1]Dados!$N$2:$N$26779,),2)</f>
        <v>#N/A</v>
      </c>
      <c r="P391">
        <v>143847</v>
      </c>
      <c r="Q391" s="1">
        <v>36662</v>
      </c>
      <c r="R391" s="1">
        <v>36666</v>
      </c>
      <c r="S391" t="s">
        <v>1355</v>
      </c>
      <c r="T391">
        <v>1</v>
      </c>
    </row>
    <row r="392" spans="1:20" x14ac:dyDescent="0.2">
      <c r="A392" s="7">
        <v>261350</v>
      </c>
      <c r="B392" s="3">
        <v>25690</v>
      </c>
      <c r="C392" s="3" t="s">
        <v>51</v>
      </c>
      <c r="D392" s="2" t="s">
        <v>764</v>
      </c>
      <c r="E392" s="3">
        <v>9</v>
      </c>
      <c r="F392" s="17">
        <v>0</v>
      </c>
      <c r="G392" s="17">
        <v>1</v>
      </c>
      <c r="H392" s="17">
        <v>0</v>
      </c>
      <c r="I392" s="7">
        <v>1.4</v>
      </c>
      <c r="J392" s="7">
        <v>14</v>
      </c>
      <c r="K392" s="4">
        <v>1214</v>
      </c>
      <c r="L392" s="5">
        <v>1214.0587</v>
      </c>
      <c r="M392">
        <v>317856</v>
      </c>
      <c r="N392" s="3">
        <v>1</v>
      </c>
      <c r="O392" s="50" t="e">
        <f>INDEX([1]Dados!$M$2:$N$26779,MATCH($P392,[1]Dados!$N$2:$N$26779,),2)</f>
        <v>#N/A</v>
      </c>
      <c r="P392">
        <v>143847</v>
      </c>
      <c r="Q392" s="1">
        <v>36662</v>
      </c>
      <c r="R392" s="1">
        <v>36666</v>
      </c>
      <c r="S392" t="s">
        <v>1355</v>
      </c>
      <c r="T392">
        <v>1</v>
      </c>
    </row>
    <row r="393" spans="1:20" x14ac:dyDescent="0.2">
      <c r="A393" s="7">
        <v>261350</v>
      </c>
      <c r="B393" s="3">
        <v>25690</v>
      </c>
      <c r="C393" s="3" t="s">
        <v>51</v>
      </c>
      <c r="D393" s="2" t="s">
        <v>764</v>
      </c>
      <c r="E393" s="3">
        <v>9</v>
      </c>
      <c r="F393" s="17">
        <v>0</v>
      </c>
      <c r="G393" s="17">
        <v>1</v>
      </c>
      <c r="H393" s="17">
        <v>0</v>
      </c>
      <c r="I393" s="7">
        <v>1.5</v>
      </c>
      <c r="J393" s="7">
        <v>9</v>
      </c>
      <c r="K393" s="4">
        <v>1214</v>
      </c>
      <c r="L393" s="5">
        <v>1214.0587</v>
      </c>
      <c r="M393">
        <v>317856</v>
      </c>
      <c r="N393" s="3">
        <v>1</v>
      </c>
      <c r="O393" s="50" t="e">
        <f>INDEX([1]Dados!$M$2:$N$26779,MATCH($P393,[1]Dados!$N$2:$N$26779,),2)</f>
        <v>#N/A</v>
      </c>
      <c r="P393">
        <v>143847</v>
      </c>
      <c r="Q393" s="1">
        <v>36662</v>
      </c>
      <c r="R393" s="1">
        <v>36666</v>
      </c>
      <c r="S393" t="s">
        <v>1355</v>
      </c>
      <c r="T393">
        <v>1</v>
      </c>
    </row>
    <row r="394" spans="1:20" x14ac:dyDescent="0.2">
      <c r="A394" s="7">
        <v>261350</v>
      </c>
      <c r="B394" s="3">
        <v>25690</v>
      </c>
      <c r="C394" s="3" t="s">
        <v>51</v>
      </c>
      <c r="D394" s="2" t="s">
        <v>764</v>
      </c>
      <c r="E394" s="3">
        <v>9</v>
      </c>
      <c r="F394" s="17">
        <v>0</v>
      </c>
      <c r="G394" s="17">
        <v>1</v>
      </c>
      <c r="H394" s="17">
        <v>0</v>
      </c>
      <c r="I394" s="7">
        <v>1.6</v>
      </c>
      <c r="J394" s="7">
        <v>15</v>
      </c>
      <c r="K394" s="4">
        <v>1214</v>
      </c>
      <c r="L394" s="5">
        <v>1214.0587</v>
      </c>
      <c r="M394">
        <v>317856</v>
      </c>
      <c r="N394" s="3">
        <v>1</v>
      </c>
      <c r="O394" s="50" t="e">
        <f>INDEX([1]Dados!$M$2:$N$26779,MATCH($P394,[1]Dados!$N$2:$N$26779,),2)</f>
        <v>#N/A</v>
      </c>
      <c r="P394">
        <v>143847</v>
      </c>
      <c r="Q394" s="1">
        <v>36662</v>
      </c>
      <c r="R394" s="1">
        <v>36666</v>
      </c>
      <c r="S394" t="s">
        <v>1355</v>
      </c>
      <c r="T394">
        <v>1</v>
      </c>
    </row>
    <row r="395" spans="1:20" x14ac:dyDescent="0.2">
      <c r="A395" s="7">
        <v>261350</v>
      </c>
      <c r="B395" s="3">
        <v>25690</v>
      </c>
      <c r="C395" s="3" t="s">
        <v>51</v>
      </c>
      <c r="D395" s="2" t="s">
        <v>764</v>
      </c>
      <c r="E395" s="3">
        <v>9</v>
      </c>
      <c r="F395" s="17">
        <v>0</v>
      </c>
      <c r="G395" s="17">
        <v>1</v>
      </c>
      <c r="H395" s="17">
        <v>0</v>
      </c>
      <c r="I395" s="7">
        <v>1.7</v>
      </c>
      <c r="J395" s="7">
        <v>18</v>
      </c>
      <c r="K395" s="4">
        <v>1214</v>
      </c>
      <c r="L395" s="5">
        <v>1214.0587</v>
      </c>
      <c r="M395">
        <v>317856</v>
      </c>
      <c r="N395" s="3">
        <v>1</v>
      </c>
      <c r="O395" s="50" t="e">
        <f>INDEX([1]Dados!$M$2:$N$26779,MATCH($P395,[1]Dados!$N$2:$N$26779,),2)</f>
        <v>#N/A</v>
      </c>
      <c r="P395">
        <v>143847</v>
      </c>
      <c r="Q395" s="1">
        <v>36662</v>
      </c>
      <c r="R395" s="1">
        <v>36666</v>
      </c>
      <c r="S395" t="s">
        <v>1355</v>
      </c>
      <c r="T395">
        <v>1</v>
      </c>
    </row>
    <row r="396" spans="1:20" x14ac:dyDescent="0.2">
      <c r="A396" s="7">
        <v>261350</v>
      </c>
      <c r="B396" s="3">
        <v>25690</v>
      </c>
      <c r="C396" s="3" t="s">
        <v>51</v>
      </c>
      <c r="D396" s="2" t="s">
        <v>764</v>
      </c>
      <c r="E396" s="3">
        <v>9</v>
      </c>
      <c r="F396" s="17">
        <v>0</v>
      </c>
      <c r="G396" s="17">
        <v>1</v>
      </c>
      <c r="H396" s="17">
        <v>0</v>
      </c>
      <c r="I396" s="7">
        <v>1.8</v>
      </c>
      <c r="J396" s="7">
        <v>15</v>
      </c>
      <c r="K396" s="4">
        <v>1214</v>
      </c>
      <c r="L396" s="5">
        <v>1214.0587</v>
      </c>
      <c r="M396">
        <v>317856</v>
      </c>
      <c r="N396" s="3">
        <v>1</v>
      </c>
      <c r="O396" s="50" t="e">
        <f>INDEX([1]Dados!$M$2:$N$26779,MATCH($P396,[1]Dados!$N$2:$N$26779,),2)</f>
        <v>#N/A</v>
      </c>
      <c r="P396">
        <v>143847</v>
      </c>
      <c r="Q396" s="1">
        <v>36662</v>
      </c>
      <c r="R396" s="1">
        <v>36666</v>
      </c>
      <c r="S396" t="s">
        <v>1355</v>
      </c>
      <c r="T396">
        <v>1</v>
      </c>
    </row>
    <row r="397" spans="1:20" x14ac:dyDescent="0.2">
      <c r="A397" s="7">
        <v>261350</v>
      </c>
      <c r="B397" s="3">
        <v>25690</v>
      </c>
      <c r="C397" s="3" t="s">
        <v>51</v>
      </c>
      <c r="D397" s="2" t="s">
        <v>764</v>
      </c>
      <c r="E397" s="3">
        <v>9</v>
      </c>
      <c r="F397" s="17">
        <v>0</v>
      </c>
      <c r="G397" s="17">
        <v>1</v>
      </c>
      <c r="H397" s="17">
        <v>0</v>
      </c>
      <c r="I397" s="7">
        <v>1.9</v>
      </c>
      <c r="J397" s="7">
        <v>18</v>
      </c>
      <c r="K397" s="4">
        <v>1214</v>
      </c>
      <c r="L397" s="5">
        <v>1214.0587</v>
      </c>
      <c r="M397">
        <v>317856</v>
      </c>
      <c r="N397" s="3">
        <v>1</v>
      </c>
      <c r="O397" s="50" t="e">
        <f>INDEX([1]Dados!$M$2:$N$26779,MATCH($P397,[1]Dados!$N$2:$N$26779,),2)</f>
        <v>#N/A</v>
      </c>
      <c r="P397">
        <v>143847</v>
      </c>
      <c r="Q397" s="1">
        <v>36662</v>
      </c>
      <c r="R397" s="1">
        <v>36666</v>
      </c>
      <c r="S397" t="s">
        <v>1355</v>
      </c>
      <c r="T397">
        <v>1</v>
      </c>
    </row>
    <row r="398" spans="1:20" s="23" customFormat="1" x14ac:dyDescent="0.2">
      <c r="A398" s="7">
        <v>261350</v>
      </c>
      <c r="B398" s="3">
        <v>25690</v>
      </c>
      <c r="C398" s="3" t="s">
        <v>51</v>
      </c>
      <c r="D398" s="2" t="s">
        <v>764</v>
      </c>
      <c r="E398" s="3">
        <v>9</v>
      </c>
      <c r="F398" s="17">
        <v>0</v>
      </c>
      <c r="G398" s="17">
        <v>1</v>
      </c>
      <c r="H398" s="17">
        <v>0</v>
      </c>
      <c r="I398" s="7">
        <v>4.0999999999999996</v>
      </c>
      <c r="J398" s="7">
        <v>24</v>
      </c>
      <c r="K398" s="4">
        <v>1214</v>
      </c>
      <c r="L398" s="5">
        <v>1214.0589</v>
      </c>
      <c r="M398">
        <v>99000</v>
      </c>
      <c r="N398" s="3">
        <v>1</v>
      </c>
      <c r="O398" s="50" t="e">
        <f>INDEX([1]Dados!$M$2:$N$26779,MATCH($P398,[1]Dados!$N$2:$N$26779,),2)</f>
        <v>#N/A</v>
      </c>
      <c r="P398">
        <v>144841</v>
      </c>
      <c r="Q398" s="1">
        <v>36662</v>
      </c>
      <c r="R398" s="1">
        <v>36666</v>
      </c>
      <c r="S398" t="s">
        <v>1355</v>
      </c>
      <c r="T398">
        <v>1</v>
      </c>
    </row>
    <row r="399" spans="1:20" x14ac:dyDescent="0.2">
      <c r="A399" s="7">
        <v>261350</v>
      </c>
      <c r="B399" s="3">
        <v>25690</v>
      </c>
      <c r="C399" s="3" t="s">
        <v>51</v>
      </c>
      <c r="D399" s="2" t="s">
        <v>764</v>
      </c>
      <c r="E399" s="3">
        <v>9</v>
      </c>
      <c r="F399" s="17">
        <v>0</v>
      </c>
      <c r="G399" s="17">
        <v>1</v>
      </c>
      <c r="H399" s="17">
        <v>0</v>
      </c>
      <c r="I399" s="7">
        <v>4.2</v>
      </c>
      <c r="J399" s="7">
        <v>18</v>
      </c>
      <c r="K399" s="4">
        <v>1214</v>
      </c>
      <c r="L399" s="5">
        <v>1214.0589</v>
      </c>
      <c r="M399">
        <v>99000</v>
      </c>
      <c r="N399" s="3">
        <v>1</v>
      </c>
      <c r="O399" s="50" t="e">
        <f>INDEX([1]Dados!$M$2:$N$26779,MATCH($P399,[1]Dados!$N$2:$N$26779,),2)</f>
        <v>#N/A</v>
      </c>
      <c r="P399">
        <v>144841</v>
      </c>
      <c r="Q399" s="1">
        <v>36662</v>
      </c>
      <c r="R399" s="1">
        <v>36666</v>
      </c>
      <c r="S399" t="s">
        <v>1355</v>
      </c>
      <c r="T399">
        <v>1</v>
      </c>
    </row>
    <row r="400" spans="1:20" x14ac:dyDescent="0.2">
      <c r="A400" s="7">
        <v>261350</v>
      </c>
      <c r="B400" s="3">
        <v>25690</v>
      </c>
      <c r="C400" s="3" t="s">
        <v>51</v>
      </c>
      <c r="D400" s="2" t="s">
        <v>764</v>
      </c>
      <c r="E400" s="3">
        <v>9</v>
      </c>
      <c r="F400" s="17">
        <v>0</v>
      </c>
      <c r="G400" s="17">
        <v>1</v>
      </c>
      <c r="H400" s="17">
        <v>0</v>
      </c>
      <c r="I400" s="7">
        <v>4.3</v>
      </c>
      <c r="J400" s="7">
        <v>28</v>
      </c>
      <c r="K400" s="4">
        <v>1214</v>
      </c>
      <c r="L400" s="5">
        <v>1214.0589</v>
      </c>
      <c r="M400">
        <v>99000</v>
      </c>
      <c r="N400" s="3">
        <v>1</v>
      </c>
      <c r="O400" s="50" t="e">
        <f>INDEX([1]Dados!$M$2:$N$26779,MATCH($P400,[1]Dados!$N$2:$N$26779,),2)</f>
        <v>#N/A</v>
      </c>
      <c r="P400">
        <v>144841</v>
      </c>
      <c r="Q400" s="1">
        <v>36662</v>
      </c>
      <c r="R400" s="1">
        <v>36666</v>
      </c>
      <c r="S400" t="s">
        <v>1355</v>
      </c>
      <c r="T400">
        <v>1</v>
      </c>
    </row>
    <row r="401" spans="1:20" x14ac:dyDescent="0.2">
      <c r="A401" s="7">
        <v>261350</v>
      </c>
      <c r="B401" s="3">
        <v>25690</v>
      </c>
      <c r="C401" s="3" t="s">
        <v>51</v>
      </c>
      <c r="D401" s="2" t="s">
        <v>764</v>
      </c>
      <c r="E401" s="3">
        <v>9</v>
      </c>
      <c r="F401" s="17">
        <v>0</v>
      </c>
      <c r="G401" s="17">
        <v>1</v>
      </c>
      <c r="H401" s="17">
        <v>0</v>
      </c>
      <c r="I401" s="7">
        <v>4.4000000000000004</v>
      </c>
      <c r="J401" s="7">
        <v>23</v>
      </c>
      <c r="K401" s="4">
        <v>1214</v>
      </c>
      <c r="L401" s="5">
        <v>1214.0589</v>
      </c>
      <c r="M401">
        <v>99000</v>
      </c>
      <c r="N401" s="3">
        <v>1</v>
      </c>
      <c r="O401" s="50" t="e">
        <f>INDEX([1]Dados!$M$2:$N$26779,MATCH($P401,[1]Dados!$N$2:$N$26779,),2)</f>
        <v>#N/A</v>
      </c>
      <c r="P401">
        <v>144841</v>
      </c>
      <c r="Q401" s="1">
        <v>36662</v>
      </c>
      <c r="R401" s="1">
        <v>36666</v>
      </c>
      <c r="S401" t="s">
        <v>1355</v>
      </c>
      <c r="T401">
        <v>1</v>
      </c>
    </row>
    <row r="402" spans="1:20" x14ac:dyDescent="0.2">
      <c r="A402" s="7">
        <v>261350</v>
      </c>
      <c r="B402" s="3">
        <v>25690</v>
      </c>
      <c r="C402" s="3" t="s">
        <v>51</v>
      </c>
      <c r="D402" s="2" t="s">
        <v>764</v>
      </c>
      <c r="E402" s="3">
        <v>9</v>
      </c>
      <c r="F402" s="17">
        <v>0</v>
      </c>
      <c r="G402" s="17">
        <v>1</v>
      </c>
      <c r="H402" s="17">
        <v>0</v>
      </c>
      <c r="I402" s="7">
        <v>4.5</v>
      </c>
      <c r="J402" s="7">
        <v>20</v>
      </c>
      <c r="K402" s="4">
        <v>1214</v>
      </c>
      <c r="L402" s="5">
        <v>1214.0589</v>
      </c>
      <c r="M402">
        <v>99000</v>
      </c>
      <c r="N402" s="3">
        <v>1</v>
      </c>
      <c r="O402" s="50" t="e">
        <f>INDEX([1]Dados!$M$2:$N$26779,MATCH($P402,[1]Dados!$N$2:$N$26779,),2)</f>
        <v>#N/A</v>
      </c>
      <c r="P402">
        <v>144841</v>
      </c>
      <c r="Q402" s="1">
        <v>36662</v>
      </c>
      <c r="R402" s="1">
        <v>36666</v>
      </c>
      <c r="S402" t="s">
        <v>1355</v>
      </c>
      <c r="T402">
        <v>1</v>
      </c>
    </row>
    <row r="403" spans="1:20" x14ac:dyDescent="0.2">
      <c r="A403" s="7">
        <v>261350</v>
      </c>
      <c r="B403" s="3">
        <v>25690</v>
      </c>
      <c r="C403" s="3" t="s">
        <v>51</v>
      </c>
      <c r="D403" s="2" t="s">
        <v>764</v>
      </c>
      <c r="E403" s="3">
        <v>9</v>
      </c>
      <c r="F403" s="17">
        <v>0</v>
      </c>
      <c r="G403" s="17">
        <v>1</v>
      </c>
      <c r="H403" s="17">
        <v>0</v>
      </c>
      <c r="I403" s="7">
        <v>8</v>
      </c>
      <c r="J403" s="7">
        <v>25</v>
      </c>
      <c r="K403" s="4">
        <v>1220</v>
      </c>
      <c r="L403" s="5">
        <v>1220.0906</v>
      </c>
      <c r="M403">
        <v>83634.3</v>
      </c>
      <c r="N403" s="3">
        <v>1</v>
      </c>
      <c r="O403" s="50" t="e">
        <f>INDEX([1]Dados!$M$2:$N$26779,MATCH($P403,[1]Dados!$N$2:$N$26779,),2)</f>
        <v>#N/A</v>
      </c>
      <c r="P403">
        <v>144945</v>
      </c>
      <c r="Q403" s="1">
        <v>36662</v>
      </c>
      <c r="R403" s="1">
        <v>36666</v>
      </c>
      <c r="S403" t="s">
        <v>1462</v>
      </c>
      <c r="T403">
        <v>1</v>
      </c>
    </row>
    <row r="404" spans="1:20" x14ac:dyDescent="0.2">
      <c r="A404" s="7">
        <v>261350</v>
      </c>
      <c r="B404" s="3">
        <v>25690</v>
      </c>
      <c r="C404" s="3" t="s">
        <v>51</v>
      </c>
      <c r="D404" s="2" t="s">
        <v>764</v>
      </c>
      <c r="E404" s="3">
        <v>9</v>
      </c>
      <c r="F404" s="17">
        <v>0</v>
      </c>
      <c r="G404" s="17">
        <v>1</v>
      </c>
      <c r="H404" s="17">
        <v>0</v>
      </c>
      <c r="I404" s="7">
        <v>8.1999999999999993</v>
      </c>
      <c r="J404" s="7">
        <v>18</v>
      </c>
      <c r="K404" s="4">
        <v>1220</v>
      </c>
      <c r="L404" s="5">
        <v>1220.0906</v>
      </c>
      <c r="M404">
        <v>83634.3</v>
      </c>
      <c r="N404" s="3">
        <v>1</v>
      </c>
      <c r="O404" s="50" t="e">
        <f>INDEX([1]Dados!$M$2:$N$26779,MATCH($P404,[1]Dados!$N$2:$N$26779,),2)</f>
        <v>#N/A</v>
      </c>
      <c r="P404">
        <v>144945</v>
      </c>
      <c r="Q404" s="1">
        <v>36662</v>
      </c>
      <c r="R404" s="1">
        <v>36666</v>
      </c>
      <c r="S404" t="s">
        <v>1462</v>
      </c>
      <c r="T404">
        <v>1</v>
      </c>
    </row>
    <row r="405" spans="1:20" x14ac:dyDescent="0.2">
      <c r="A405" s="7">
        <v>261350</v>
      </c>
      <c r="B405" s="3">
        <v>25690</v>
      </c>
      <c r="C405" s="3" t="s">
        <v>51</v>
      </c>
      <c r="D405" s="2" t="s">
        <v>764</v>
      </c>
      <c r="E405" s="3">
        <v>9</v>
      </c>
      <c r="F405" s="17">
        <v>0</v>
      </c>
      <c r="G405" s="17">
        <v>1</v>
      </c>
      <c r="H405" s="17">
        <v>0</v>
      </c>
      <c r="I405" s="7">
        <v>3</v>
      </c>
      <c r="J405" s="7">
        <v>25</v>
      </c>
      <c r="K405" s="4">
        <v>1293</v>
      </c>
      <c r="L405" s="5">
        <v>1293.0592999999999</v>
      </c>
      <c r="M405">
        <v>83634.3</v>
      </c>
      <c r="N405" s="3">
        <v>1</v>
      </c>
      <c r="O405" s="50" t="e">
        <f>INDEX([1]Dados!$M$2:$N$26779,MATCH($P405,[1]Dados!$N$2:$N$26779,),2)</f>
        <v>#N/A</v>
      </c>
      <c r="P405">
        <v>143611</v>
      </c>
      <c r="Q405" s="1">
        <v>36662</v>
      </c>
      <c r="R405" s="1">
        <v>36666</v>
      </c>
      <c r="S405" t="s">
        <v>1459</v>
      </c>
      <c r="T405">
        <v>1</v>
      </c>
    </row>
    <row r="406" spans="1:20" x14ac:dyDescent="0.2">
      <c r="A406" s="7">
        <v>261350</v>
      </c>
      <c r="B406" s="3">
        <v>25690</v>
      </c>
      <c r="C406" s="3" t="s">
        <v>51</v>
      </c>
      <c r="D406" s="2" t="s">
        <v>764</v>
      </c>
      <c r="E406" s="3">
        <v>9</v>
      </c>
      <c r="F406" s="17">
        <v>0</v>
      </c>
      <c r="G406" s="17">
        <v>1</v>
      </c>
      <c r="H406" s="17">
        <v>0</v>
      </c>
      <c r="I406" s="7">
        <v>3</v>
      </c>
      <c r="J406" s="7">
        <v>18</v>
      </c>
      <c r="K406" s="4">
        <v>1293</v>
      </c>
      <c r="L406" s="5">
        <v>1293.0592999999999</v>
      </c>
      <c r="M406">
        <v>83634.3</v>
      </c>
      <c r="N406" s="3">
        <v>1</v>
      </c>
      <c r="O406" s="50" t="e">
        <f>INDEX([1]Dados!$M$2:$N$26779,MATCH($P406,[1]Dados!$N$2:$N$26779,),2)</f>
        <v>#N/A</v>
      </c>
      <c r="P406">
        <v>143611</v>
      </c>
      <c r="Q406" s="1">
        <v>36662</v>
      </c>
      <c r="R406" s="1">
        <v>36666</v>
      </c>
      <c r="S406" t="s">
        <v>1459</v>
      </c>
      <c r="T406">
        <v>1</v>
      </c>
    </row>
    <row r="407" spans="1:20" x14ac:dyDescent="0.2">
      <c r="A407" s="7">
        <v>261350</v>
      </c>
      <c r="B407" s="3">
        <v>25690</v>
      </c>
      <c r="C407" s="3" t="s">
        <v>51</v>
      </c>
      <c r="D407" s="2" t="s">
        <v>764</v>
      </c>
      <c r="E407" s="3">
        <v>9</v>
      </c>
      <c r="F407" s="17">
        <v>0</v>
      </c>
      <c r="G407" s="17">
        <v>1</v>
      </c>
      <c r="H407" s="17">
        <v>0</v>
      </c>
      <c r="I407" s="7">
        <v>3</v>
      </c>
      <c r="J407" s="7">
        <v>29</v>
      </c>
      <c r="K407" s="4">
        <v>1293</v>
      </c>
      <c r="L407" s="5">
        <v>1293.0592999999999</v>
      </c>
      <c r="M407">
        <v>83634.3</v>
      </c>
      <c r="N407" s="3">
        <v>1</v>
      </c>
      <c r="O407" s="50" t="e">
        <f>INDEX([1]Dados!$M$2:$N$26779,MATCH($P407,[1]Dados!$N$2:$N$26779,),2)</f>
        <v>#N/A</v>
      </c>
      <c r="P407">
        <v>143611</v>
      </c>
      <c r="Q407" s="1">
        <v>36662</v>
      </c>
      <c r="R407" s="1">
        <v>36666</v>
      </c>
      <c r="S407" t="s">
        <v>1459</v>
      </c>
      <c r="T407">
        <v>1</v>
      </c>
    </row>
    <row r="408" spans="1:20" x14ac:dyDescent="0.2">
      <c r="A408" s="7">
        <v>261350</v>
      </c>
      <c r="B408" s="3">
        <v>25690</v>
      </c>
      <c r="C408" s="3" t="s">
        <v>51</v>
      </c>
      <c r="D408" s="2" t="s">
        <v>764</v>
      </c>
      <c r="E408" s="3">
        <v>9</v>
      </c>
      <c r="F408" s="17">
        <v>0</v>
      </c>
      <c r="G408" s="17">
        <v>1</v>
      </c>
      <c r="H408" s="17">
        <v>0</v>
      </c>
      <c r="I408" s="7">
        <v>3</v>
      </c>
      <c r="J408" s="7">
        <v>11</v>
      </c>
      <c r="K408" s="4">
        <v>1293</v>
      </c>
      <c r="L408" s="5">
        <v>1293.0592999999999</v>
      </c>
      <c r="M408">
        <v>83634.3</v>
      </c>
      <c r="N408" s="3">
        <v>1</v>
      </c>
      <c r="O408" s="50" t="e">
        <f>INDEX([1]Dados!$M$2:$N$26779,MATCH($P408,[1]Dados!$N$2:$N$26779,),2)</f>
        <v>#N/A</v>
      </c>
      <c r="P408">
        <v>143611</v>
      </c>
      <c r="Q408" s="1">
        <v>36662</v>
      </c>
      <c r="R408" s="1">
        <v>36666</v>
      </c>
      <c r="S408" t="s">
        <v>1459</v>
      </c>
      <c r="T408">
        <v>1</v>
      </c>
    </row>
    <row r="409" spans="1:20" x14ac:dyDescent="0.2">
      <c r="A409" s="7">
        <v>261350</v>
      </c>
      <c r="B409" s="3">
        <v>25690</v>
      </c>
      <c r="C409" s="3" t="s">
        <v>51</v>
      </c>
      <c r="D409" s="2" t="s">
        <v>764</v>
      </c>
      <c r="E409" s="3">
        <v>9</v>
      </c>
      <c r="F409" s="17">
        <v>0</v>
      </c>
      <c r="G409" s="17">
        <v>1</v>
      </c>
      <c r="H409" s="17">
        <v>0</v>
      </c>
      <c r="I409" s="7">
        <v>3</v>
      </c>
      <c r="J409" s="7">
        <v>22</v>
      </c>
      <c r="K409" s="4">
        <v>1293</v>
      </c>
      <c r="L409" s="5">
        <v>1293.0592999999999</v>
      </c>
      <c r="M409">
        <v>83634.3</v>
      </c>
      <c r="N409" s="3">
        <v>1</v>
      </c>
      <c r="O409" s="50" t="e">
        <f>INDEX([1]Dados!$M$2:$N$26779,MATCH($P409,[1]Dados!$N$2:$N$26779,),2)</f>
        <v>#N/A</v>
      </c>
      <c r="P409">
        <v>143611</v>
      </c>
      <c r="Q409" s="1">
        <v>36662</v>
      </c>
      <c r="R409" s="1">
        <v>36666</v>
      </c>
      <c r="S409" t="s">
        <v>1459</v>
      </c>
      <c r="T409">
        <v>1</v>
      </c>
    </row>
    <row r="410" spans="1:20" x14ac:dyDescent="0.2">
      <c r="A410" s="7">
        <v>261350</v>
      </c>
      <c r="B410" s="3">
        <v>25690</v>
      </c>
      <c r="C410" s="3" t="s">
        <v>51</v>
      </c>
      <c r="D410" s="2" t="s">
        <v>764</v>
      </c>
      <c r="E410" s="3">
        <v>9</v>
      </c>
      <c r="F410" s="17">
        <v>0</v>
      </c>
      <c r="G410" s="17">
        <v>1</v>
      </c>
      <c r="H410" s="17">
        <v>0</v>
      </c>
      <c r="I410" s="7">
        <v>3.6</v>
      </c>
      <c r="J410" s="7">
        <v>9</v>
      </c>
      <c r="K410" s="4">
        <v>1293</v>
      </c>
      <c r="L410" s="5">
        <v>1293.0592999999999</v>
      </c>
      <c r="M410">
        <v>83634.3</v>
      </c>
      <c r="N410" s="3">
        <v>1</v>
      </c>
      <c r="O410" s="50" t="e">
        <f>INDEX([1]Dados!$M$2:$N$26779,MATCH($P410,[1]Dados!$N$2:$N$26779,),2)</f>
        <v>#N/A</v>
      </c>
      <c r="P410">
        <v>143611</v>
      </c>
      <c r="Q410" s="1">
        <v>36662</v>
      </c>
      <c r="R410" s="1">
        <v>36666</v>
      </c>
      <c r="S410" t="s">
        <v>1459</v>
      </c>
      <c r="T410">
        <v>1</v>
      </c>
    </row>
    <row r="411" spans="1:20" x14ac:dyDescent="0.2">
      <c r="A411" s="7">
        <v>220610</v>
      </c>
      <c r="B411" s="3">
        <v>11215</v>
      </c>
      <c r="C411" s="3" t="s">
        <v>30</v>
      </c>
      <c r="D411" s="2" t="s">
        <v>557</v>
      </c>
      <c r="E411" s="3">
        <v>9</v>
      </c>
      <c r="F411" s="17">
        <v>0</v>
      </c>
      <c r="G411" s="17">
        <v>1</v>
      </c>
      <c r="H411" s="17">
        <v>0</v>
      </c>
      <c r="I411" s="7">
        <v>1</v>
      </c>
      <c r="J411" s="7">
        <v>13</v>
      </c>
      <c r="K411" s="4">
        <v>1</v>
      </c>
      <c r="L411" s="5">
        <v>1</v>
      </c>
      <c r="M411">
        <v>164700</v>
      </c>
      <c r="N411" s="3">
        <v>1</v>
      </c>
      <c r="O411" s="50" t="e">
        <f>INDEX([1]Dados!$M$2:$N$26779,MATCH($P411,[1]Dados!$N$2:$N$26779,),2)</f>
        <v>#N/A</v>
      </c>
      <c r="P411">
        <v>144793</v>
      </c>
      <c r="Q411" s="1">
        <v>36662</v>
      </c>
      <c r="R411" s="1">
        <v>36666</v>
      </c>
      <c r="S411" t="s">
        <v>1987</v>
      </c>
      <c r="T411">
        <v>1</v>
      </c>
    </row>
    <row r="412" spans="1:20" x14ac:dyDescent="0.2">
      <c r="A412" s="7">
        <v>220610</v>
      </c>
      <c r="B412" s="3">
        <v>11215</v>
      </c>
      <c r="C412" s="3" t="s">
        <v>30</v>
      </c>
      <c r="D412" s="2" t="s">
        <v>557</v>
      </c>
      <c r="E412" s="3">
        <v>9</v>
      </c>
      <c r="F412" s="17">
        <v>0</v>
      </c>
      <c r="G412" s="17">
        <v>1</v>
      </c>
      <c r="H412" s="17">
        <v>0</v>
      </c>
      <c r="I412" s="7">
        <v>1</v>
      </c>
      <c r="J412" s="7">
        <v>18</v>
      </c>
      <c r="K412" s="4">
        <v>1</v>
      </c>
      <c r="L412" s="5">
        <v>1</v>
      </c>
      <c r="M412">
        <v>164700</v>
      </c>
      <c r="N412" s="3">
        <v>1</v>
      </c>
      <c r="O412" s="50" t="e">
        <f>INDEX([1]Dados!$M$2:$N$26779,MATCH($P412,[1]Dados!$N$2:$N$26779,),2)</f>
        <v>#N/A</v>
      </c>
      <c r="P412">
        <v>144793</v>
      </c>
      <c r="Q412" s="1">
        <v>36662</v>
      </c>
      <c r="R412" s="1">
        <v>36666</v>
      </c>
      <c r="S412" t="s">
        <v>1987</v>
      </c>
      <c r="T412">
        <v>1</v>
      </c>
    </row>
    <row r="413" spans="1:20" x14ac:dyDescent="0.2">
      <c r="A413" s="7">
        <v>220610</v>
      </c>
      <c r="B413" s="3">
        <v>11215</v>
      </c>
      <c r="C413" s="3" t="s">
        <v>30</v>
      </c>
      <c r="D413" s="2" t="s">
        <v>557</v>
      </c>
      <c r="E413" s="3">
        <v>9</v>
      </c>
      <c r="F413" s="17">
        <v>0</v>
      </c>
      <c r="G413" s="17">
        <v>1</v>
      </c>
      <c r="H413" s="17">
        <v>0</v>
      </c>
      <c r="I413" s="7">
        <v>1</v>
      </c>
      <c r="J413" s="7">
        <v>19</v>
      </c>
      <c r="K413" s="4">
        <v>1</v>
      </c>
      <c r="L413" s="5">
        <v>1</v>
      </c>
      <c r="M413">
        <v>164700</v>
      </c>
      <c r="N413" s="3">
        <v>1</v>
      </c>
      <c r="O413" s="50" t="e">
        <f>INDEX([1]Dados!$M$2:$N$26779,MATCH($P413,[1]Dados!$N$2:$N$26779,),2)</f>
        <v>#N/A</v>
      </c>
      <c r="P413">
        <v>144793</v>
      </c>
      <c r="Q413" s="1">
        <v>36662</v>
      </c>
      <c r="R413" s="1">
        <v>36666</v>
      </c>
      <c r="S413" t="s">
        <v>1987</v>
      </c>
      <c r="T413">
        <v>1</v>
      </c>
    </row>
    <row r="414" spans="1:20" x14ac:dyDescent="0.2">
      <c r="A414" s="7">
        <v>220610</v>
      </c>
      <c r="B414" s="3">
        <v>11215</v>
      </c>
      <c r="C414" s="3" t="s">
        <v>30</v>
      </c>
      <c r="D414" s="2" t="s">
        <v>557</v>
      </c>
      <c r="E414" s="3">
        <v>9</v>
      </c>
      <c r="F414" s="17">
        <v>0</v>
      </c>
      <c r="G414" s="17">
        <v>1</v>
      </c>
      <c r="H414" s="17">
        <v>0</v>
      </c>
      <c r="I414" s="7">
        <v>4</v>
      </c>
      <c r="J414" s="7">
        <v>25</v>
      </c>
      <c r="K414" s="4">
        <v>2</v>
      </c>
      <c r="L414" s="5">
        <v>2.0829</v>
      </c>
      <c r="M414">
        <v>33904.720000000001</v>
      </c>
      <c r="N414" s="3">
        <v>1</v>
      </c>
      <c r="O414" s="50" t="e">
        <f>INDEX([1]Dados!$M$2:$N$26779,MATCH($P414,[1]Dados!$N$2:$N$26779,),2)</f>
        <v>#N/A</v>
      </c>
      <c r="P414">
        <v>143685</v>
      </c>
      <c r="Q414" s="1">
        <v>36662</v>
      </c>
      <c r="R414" s="1">
        <v>36666</v>
      </c>
      <c r="S414" t="s">
        <v>1985</v>
      </c>
      <c r="T414">
        <v>1</v>
      </c>
    </row>
    <row r="415" spans="1:20" x14ac:dyDescent="0.2">
      <c r="A415" s="7">
        <v>220610</v>
      </c>
      <c r="B415" s="3">
        <v>11215</v>
      </c>
      <c r="C415" s="3" t="s">
        <v>30</v>
      </c>
      <c r="D415" s="2" t="s">
        <v>557</v>
      </c>
      <c r="E415" s="3">
        <v>9</v>
      </c>
      <c r="F415" s="17">
        <v>0</v>
      </c>
      <c r="G415" s="17">
        <v>1</v>
      </c>
      <c r="H415" s="17">
        <v>0</v>
      </c>
      <c r="I415" s="7">
        <v>3</v>
      </c>
      <c r="J415" s="7">
        <v>13</v>
      </c>
      <c r="K415" s="4">
        <v>5</v>
      </c>
      <c r="L415" s="5">
        <v>5</v>
      </c>
      <c r="M415">
        <v>9113.32</v>
      </c>
      <c r="N415" s="3">
        <v>1</v>
      </c>
      <c r="O415" s="50" t="e">
        <f>INDEX([1]Dados!$M$2:$N$26779,MATCH($P415,[1]Dados!$N$2:$N$26779,),2)</f>
        <v>#N/A</v>
      </c>
      <c r="P415">
        <v>143613</v>
      </c>
      <c r="Q415" s="1">
        <v>36662</v>
      </c>
      <c r="R415" s="1">
        <v>36666</v>
      </c>
      <c r="S415" t="s">
        <v>1984</v>
      </c>
      <c r="T415">
        <v>1</v>
      </c>
    </row>
    <row r="416" spans="1:20" x14ac:dyDescent="0.2">
      <c r="A416" s="7">
        <v>220610</v>
      </c>
      <c r="B416" s="3">
        <v>11215</v>
      </c>
      <c r="C416" s="3" t="s">
        <v>30</v>
      </c>
      <c r="D416" s="2" t="s">
        <v>557</v>
      </c>
      <c r="E416" s="3">
        <v>9</v>
      </c>
      <c r="F416" s="17">
        <v>0</v>
      </c>
      <c r="G416" s="17">
        <v>1</v>
      </c>
      <c r="H416" s="17">
        <v>0</v>
      </c>
      <c r="I416" s="7">
        <v>3</v>
      </c>
      <c r="J416" s="7">
        <v>22</v>
      </c>
      <c r="K416" s="4">
        <v>5</v>
      </c>
      <c r="L416" s="5">
        <v>5</v>
      </c>
      <c r="M416">
        <v>9113.32</v>
      </c>
      <c r="N416" s="3">
        <v>1</v>
      </c>
      <c r="O416" s="50" t="e">
        <f>INDEX([1]Dados!$M$2:$N$26779,MATCH($P416,[1]Dados!$N$2:$N$26779,),2)</f>
        <v>#N/A</v>
      </c>
      <c r="P416">
        <v>143613</v>
      </c>
      <c r="Q416" s="1">
        <v>36662</v>
      </c>
      <c r="R416" s="1">
        <v>36666</v>
      </c>
      <c r="S416" t="s">
        <v>1984</v>
      </c>
      <c r="T416">
        <v>1</v>
      </c>
    </row>
    <row r="417" spans="1:20" x14ac:dyDescent="0.2">
      <c r="A417" s="7">
        <v>220610</v>
      </c>
      <c r="B417" s="3">
        <v>11215</v>
      </c>
      <c r="C417" s="3" t="s">
        <v>30</v>
      </c>
      <c r="D417" s="2" t="s">
        <v>557</v>
      </c>
      <c r="E417" s="3">
        <v>9</v>
      </c>
      <c r="F417" s="17">
        <v>0</v>
      </c>
      <c r="G417" s="17">
        <v>1</v>
      </c>
      <c r="H417" s="17">
        <v>0</v>
      </c>
      <c r="I417" s="7">
        <v>3</v>
      </c>
      <c r="J417" s="7">
        <v>12</v>
      </c>
      <c r="K417" s="4">
        <v>5</v>
      </c>
      <c r="L417" s="5">
        <v>5</v>
      </c>
      <c r="M417">
        <v>9113.32</v>
      </c>
      <c r="N417" s="3">
        <v>1</v>
      </c>
      <c r="O417" s="50" t="e">
        <f>INDEX([1]Dados!$M$2:$N$26779,MATCH($P417,[1]Dados!$N$2:$N$26779,),2)</f>
        <v>#N/A</v>
      </c>
      <c r="P417">
        <v>143613</v>
      </c>
      <c r="Q417" s="1">
        <v>36662</v>
      </c>
      <c r="R417" s="1">
        <v>36666</v>
      </c>
      <c r="S417" t="s">
        <v>1984</v>
      </c>
      <c r="T417">
        <v>1</v>
      </c>
    </row>
    <row r="418" spans="1:20" x14ac:dyDescent="0.2">
      <c r="A418" s="7">
        <v>220610</v>
      </c>
      <c r="B418" s="3">
        <v>11215</v>
      </c>
      <c r="C418" s="3" t="s">
        <v>30</v>
      </c>
      <c r="D418" s="2" t="s">
        <v>557</v>
      </c>
      <c r="E418" s="3">
        <v>9</v>
      </c>
      <c r="F418" s="17">
        <v>0</v>
      </c>
      <c r="G418" s="17">
        <v>1</v>
      </c>
      <c r="H418" s="17">
        <v>0</v>
      </c>
      <c r="I418" s="7">
        <v>2</v>
      </c>
      <c r="J418" s="7">
        <v>25</v>
      </c>
      <c r="K418" s="4">
        <v>1214</v>
      </c>
      <c r="L418" s="5">
        <v>1214.0587</v>
      </c>
      <c r="M418">
        <v>113768</v>
      </c>
      <c r="N418" s="3">
        <v>1</v>
      </c>
      <c r="O418" s="50" t="e">
        <f>INDEX([1]Dados!$M$2:$N$26779,MATCH($P418,[1]Dados!$N$2:$N$26779,),2)</f>
        <v>#N/A</v>
      </c>
      <c r="P418">
        <v>143849</v>
      </c>
      <c r="Q418" s="1">
        <v>36662</v>
      </c>
      <c r="R418" s="1">
        <v>36666</v>
      </c>
      <c r="S418" t="s">
        <v>1986</v>
      </c>
      <c r="T418">
        <v>1</v>
      </c>
    </row>
    <row r="419" spans="1:20" x14ac:dyDescent="0.2">
      <c r="A419" s="7">
        <v>220610</v>
      </c>
      <c r="B419" s="3">
        <v>11215</v>
      </c>
      <c r="C419" s="3" t="s">
        <v>30</v>
      </c>
      <c r="D419" s="2" t="s">
        <v>557</v>
      </c>
      <c r="E419" s="3">
        <v>9</v>
      </c>
      <c r="F419" s="17">
        <v>0</v>
      </c>
      <c r="G419" s="17">
        <v>1</v>
      </c>
      <c r="H419" s="17">
        <v>0</v>
      </c>
      <c r="I419" s="7">
        <v>2</v>
      </c>
      <c r="J419" s="7">
        <v>15</v>
      </c>
      <c r="K419" s="4">
        <v>1214</v>
      </c>
      <c r="L419" s="5">
        <v>1214.0587</v>
      </c>
      <c r="M419">
        <v>113768</v>
      </c>
      <c r="N419" s="3">
        <v>1</v>
      </c>
      <c r="O419" s="50" t="e">
        <f>INDEX([1]Dados!$M$2:$N$26779,MATCH($P419,[1]Dados!$N$2:$N$26779,),2)</f>
        <v>#N/A</v>
      </c>
      <c r="P419">
        <v>143849</v>
      </c>
      <c r="Q419" s="1">
        <v>36662</v>
      </c>
      <c r="R419" s="1">
        <v>36666</v>
      </c>
      <c r="S419" t="s">
        <v>1986</v>
      </c>
      <c r="T419">
        <v>1</v>
      </c>
    </row>
    <row r="420" spans="1:20" x14ac:dyDescent="0.2">
      <c r="A420" s="7">
        <v>220610</v>
      </c>
      <c r="B420" s="3">
        <v>11215</v>
      </c>
      <c r="C420" s="3" t="s">
        <v>30</v>
      </c>
      <c r="D420" s="2" t="s">
        <v>557</v>
      </c>
      <c r="E420" s="3">
        <v>9</v>
      </c>
      <c r="F420" s="17">
        <v>0</v>
      </c>
      <c r="G420" s="17">
        <v>1</v>
      </c>
      <c r="H420" s="17">
        <v>0</v>
      </c>
      <c r="I420" s="7">
        <v>2</v>
      </c>
      <c r="J420" s="7">
        <v>13</v>
      </c>
      <c r="K420" s="4">
        <v>1214</v>
      </c>
      <c r="L420" s="5">
        <v>1214.0587</v>
      </c>
      <c r="M420">
        <v>113768</v>
      </c>
      <c r="N420" s="3">
        <v>1</v>
      </c>
      <c r="O420" s="50" t="e">
        <f>INDEX([1]Dados!$M$2:$N$26779,MATCH($P420,[1]Dados!$N$2:$N$26779,),2)</f>
        <v>#N/A</v>
      </c>
      <c r="P420">
        <v>143849</v>
      </c>
      <c r="Q420" s="1">
        <v>36662</v>
      </c>
      <c r="R420" s="1">
        <v>36666</v>
      </c>
      <c r="S420" t="s">
        <v>1986</v>
      </c>
      <c r="T420">
        <v>1</v>
      </c>
    </row>
    <row r="421" spans="1:20" x14ac:dyDescent="0.2">
      <c r="A421" s="7">
        <v>220610</v>
      </c>
      <c r="B421" s="3">
        <v>11215</v>
      </c>
      <c r="C421" s="3" t="s">
        <v>30</v>
      </c>
      <c r="D421" s="2" t="s">
        <v>557</v>
      </c>
      <c r="E421" s="3">
        <v>9</v>
      </c>
      <c r="F421" s="17">
        <v>0</v>
      </c>
      <c r="G421" s="17">
        <v>1</v>
      </c>
      <c r="H421" s="17">
        <v>0</v>
      </c>
      <c r="I421" s="7">
        <v>2</v>
      </c>
      <c r="J421" s="7">
        <v>14</v>
      </c>
      <c r="K421" s="4">
        <v>1214</v>
      </c>
      <c r="L421" s="5">
        <v>1214.0587</v>
      </c>
      <c r="M421">
        <v>113768</v>
      </c>
      <c r="N421" s="3">
        <v>1</v>
      </c>
      <c r="O421" s="50" t="e">
        <f>INDEX([1]Dados!$M$2:$N$26779,MATCH($P421,[1]Dados!$N$2:$N$26779,),2)</f>
        <v>#N/A</v>
      </c>
      <c r="P421">
        <v>143849</v>
      </c>
      <c r="Q421" s="1">
        <v>36662</v>
      </c>
      <c r="R421" s="1">
        <v>36666</v>
      </c>
      <c r="S421" t="s">
        <v>1986</v>
      </c>
      <c r="T421">
        <v>1</v>
      </c>
    </row>
    <row r="422" spans="1:20" x14ac:dyDescent="0.2">
      <c r="A422" s="7">
        <v>220610</v>
      </c>
      <c r="B422" s="3">
        <v>11215</v>
      </c>
      <c r="C422" s="3" t="s">
        <v>30</v>
      </c>
      <c r="D422" s="2" t="s">
        <v>557</v>
      </c>
      <c r="E422" s="3">
        <v>9</v>
      </c>
      <c r="F422" s="17">
        <v>0</v>
      </c>
      <c r="G422" s="17">
        <v>1</v>
      </c>
      <c r="H422" s="17">
        <v>0</v>
      </c>
      <c r="I422" s="7" t="s">
        <v>3</v>
      </c>
      <c r="J422" s="7">
        <v>0</v>
      </c>
      <c r="K422" s="4">
        <v>4</v>
      </c>
      <c r="L422" s="5">
        <v>4.1822999999999997</v>
      </c>
      <c r="M422">
        <v>64260</v>
      </c>
      <c r="N422" s="3">
        <v>1</v>
      </c>
      <c r="O422" s="50" t="e">
        <f>INDEX([1]Dados!$M$2:$N$26779,MATCH($P422,[1]Dados!$N$2:$N$26779,),2)</f>
        <v>#N/A</v>
      </c>
      <c r="P422">
        <v>143728</v>
      </c>
      <c r="Q422" s="1">
        <v>36662</v>
      </c>
      <c r="R422" s="1">
        <v>36666</v>
      </c>
      <c r="S422" t="s">
        <v>2134</v>
      </c>
      <c r="T422">
        <v>1</v>
      </c>
    </row>
    <row r="423" spans="1:20" x14ac:dyDescent="0.2">
      <c r="A423" s="7">
        <v>220610</v>
      </c>
      <c r="B423" s="3">
        <v>11215</v>
      </c>
      <c r="C423" s="3" t="s">
        <v>30</v>
      </c>
      <c r="D423" s="2" t="s">
        <v>557</v>
      </c>
      <c r="E423" s="3">
        <v>9</v>
      </c>
      <c r="F423" s="17">
        <v>0</v>
      </c>
      <c r="G423" s="17">
        <v>1</v>
      </c>
      <c r="H423" s="17">
        <v>0</v>
      </c>
      <c r="I423" s="7" t="s">
        <v>3</v>
      </c>
      <c r="J423" s="7">
        <v>0</v>
      </c>
      <c r="K423" s="4">
        <v>119</v>
      </c>
      <c r="L423" s="5">
        <v>119.38590000000001</v>
      </c>
      <c r="M423">
        <v>155744.21</v>
      </c>
      <c r="N423" s="3">
        <v>1</v>
      </c>
      <c r="O423" s="50" t="e">
        <f>INDEX([1]Dados!$M$2:$N$26779,MATCH($P423,[1]Dados!$N$2:$N$26779,),2)</f>
        <v>#N/A</v>
      </c>
      <c r="P423">
        <v>143578</v>
      </c>
      <c r="Q423" s="1">
        <v>36662</v>
      </c>
      <c r="R423" s="1">
        <v>36666</v>
      </c>
      <c r="S423" t="s">
        <v>2134</v>
      </c>
      <c r="T423">
        <v>1</v>
      </c>
    </row>
    <row r="424" spans="1:20" x14ac:dyDescent="0.2">
      <c r="A424" s="7">
        <v>411480</v>
      </c>
      <c r="B424" s="3">
        <v>76872</v>
      </c>
      <c r="C424" s="3" t="s">
        <v>37</v>
      </c>
      <c r="D424" s="2" t="s">
        <v>549</v>
      </c>
      <c r="E424" s="3">
        <v>9</v>
      </c>
      <c r="F424" s="17">
        <v>0</v>
      </c>
      <c r="G424" s="17">
        <v>1</v>
      </c>
      <c r="H424" s="17">
        <v>0</v>
      </c>
      <c r="I424" s="7" t="s">
        <v>3</v>
      </c>
      <c r="J424" s="7">
        <v>0</v>
      </c>
      <c r="K424" s="4">
        <v>2</v>
      </c>
      <c r="L424" s="5">
        <v>2.0596999999999999</v>
      </c>
      <c r="M424">
        <v>120499.63</v>
      </c>
      <c r="N424" s="3">
        <v>1</v>
      </c>
      <c r="O424" s="50" t="e">
        <f>INDEX([1]Dados!$M$2:$N$26779,MATCH($P424,[1]Dados!$N$2:$N$26779,),2)</f>
        <v>#N/A</v>
      </c>
      <c r="P424">
        <v>143690</v>
      </c>
      <c r="Q424" s="1">
        <v>36662</v>
      </c>
      <c r="R424" s="1">
        <v>36666</v>
      </c>
      <c r="S424" t="s">
        <v>2134</v>
      </c>
      <c r="T424">
        <v>1</v>
      </c>
    </row>
    <row r="425" spans="1:20" x14ac:dyDescent="0.2">
      <c r="A425" s="7">
        <v>411480</v>
      </c>
      <c r="B425" s="3">
        <v>76872</v>
      </c>
      <c r="C425" s="3" t="s">
        <v>37</v>
      </c>
      <c r="D425" s="2" t="s">
        <v>549</v>
      </c>
      <c r="E425" s="3">
        <v>9</v>
      </c>
      <c r="F425" s="17">
        <v>0</v>
      </c>
      <c r="G425" s="17">
        <v>1</v>
      </c>
      <c r="H425" s="17">
        <v>0</v>
      </c>
      <c r="I425" s="7">
        <v>1.1000000000000001</v>
      </c>
      <c r="J425" s="7">
        <v>5</v>
      </c>
      <c r="K425" s="4">
        <v>4</v>
      </c>
      <c r="L425" s="5">
        <v>4.1822999999999997</v>
      </c>
      <c r="M425">
        <v>192000</v>
      </c>
      <c r="N425" s="3">
        <v>1</v>
      </c>
      <c r="O425" s="50" t="e">
        <f>INDEX([1]Dados!$M$2:$N$26779,MATCH($P425,[1]Dados!$N$2:$N$26779,),2)</f>
        <v>#N/A</v>
      </c>
      <c r="P425">
        <v>143729</v>
      </c>
      <c r="Q425" s="1">
        <v>36662</v>
      </c>
      <c r="R425" s="1">
        <v>36666</v>
      </c>
      <c r="S425" t="s">
        <v>1976</v>
      </c>
      <c r="T425">
        <v>1</v>
      </c>
    </row>
    <row r="426" spans="1:20" x14ac:dyDescent="0.2">
      <c r="A426" s="7">
        <v>411480</v>
      </c>
      <c r="B426" s="3">
        <v>76872</v>
      </c>
      <c r="C426" s="3" t="s">
        <v>37</v>
      </c>
      <c r="D426" s="2" t="s">
        <v>549</v>
      </c>
      <c r="E426" s="3">
        <v>9</v>
      </c>
      <c r="F426" s="17">
        <v>0</v>
      </c>
      <c r="G426" s="17">
        <v>1</v>
      </c>
      <c r="H426" s="17">
        <v>0</v>
      </c>
      <c r="I426" s="7">
        <v>1</v>
      </c>
      <c r="J426" s="7">
        <v>5</v>
      </c>
      <c r="K426" s="4">
        <v>4</v>
      </c>
      <c r="L426" s="5">
        <v>4.3863000000000003</v>
      </c>
      <c r="M426">
        <v>66000</v>
      </c>
      <c r="N426" s="3">
        <v>1</v>
      </c>
      <c r="O426" s="50" t="e">
        <f>INDEX([1]Dados!$M$2:$N$26779,MATCH($P426,[1]Dados!$N$2:$N$26779,),2)</f>
        <v>#N/A</v>
      </c>
      <c r="P426">
        <v>143730</v>
      </c>
      <c r="Q426" s="1">
        <v>36662</v>
      </c>
      <c r="R426" s="1">
        <v>36666</v>
      </c>
      <c r="S426" t="s">
        <v>1977</v>
      </c>
      <c r="T426">
        <v>1</v>
      </c>
    </row>
    <row r="427" spans="1:20" x14ac:dyDescent="0.2">
      <c r="A427" s="7">
        <v>411480</v>
      </c>
      <c r="B427" s="3">
        <v>76872</v>
      </c>
      <c r="C427" s="3" t="s">
        <v>37</v>
      </c>
      <c r="D427" s="2" t="s">
        <v>549</v>
      </c>
      <c r="E427" s="3">
        <v>9</v>
      </c>
      <c r="F427" s="17">
        <v>0</v>
      </c>
      <c r="G427" s="17">
        <v>1</v>
      </c>
      <c r="H427" s="17">
        <v>0</v>
      </c>
      <c r="I427" s="7" t="s">
        <v>3</v>
      </c>
      <c r="J427" s="7">
        <v>0</v>
      </c>
      <c r="K427" s="4">
        <v>8</v>
      </c>
      <c r="L427" s="5">
        <v>8.0357000000000003</v>
      </c>
      <c r="M427">
        <v>3690</v>
      </c>
      <c r="N427" s="3">
        <v>1</v>
      </c>
      <c r="O427" s="50" t="e">
        <f>INDEX([1]Dados!$M$2:$N$26779,MATCH($P427,[1]Dados!$N$2:$N$26779,),2)</f>
        <v>#N/A</v>
      </c>
      <c r="P427">
        <v>144866</v>
      </c>
      <c r="Q427" s="1">
        <v>36662</v>
      </c>
      <c r="R427" s="1">
        <v>36666</v>
      </c>
      <c r="S427" t="s">
        <v>2134</v>
      </c>
      <c r="T427">
        <v>1</v>
      </c>
    </row>
    <row r="428" spans="1:20" x14ac:dyDescent="0.2">
      <c r="A428" s="7">
        <v>411480</v>
      </c>
      <c r="B428" s="3">
        <v>76872</v>
      </c>
      <c r="C428" s="3" t="s">
        <v>37</v>
      </c>
      <c r="D428" s="2" t="s">
        <v>549</v>
      </c>
      <c r="E428" s="3">
        <v>9</v>
      </c>
      <c r="F428" s="17">
        <v>0</v>
      </c>
      <c r="G428" s="17">
        <v>1</v>
      </c>
      <c r="H428" s="17">
        <v>0</v>
      </c>
      <c r="I428" s="7" t="s">
        <v>3</v>
      </c>
      <c r="J428" s="7">
        <v>0</v>
      </c>
      <c r="K428" s="4">
        <v>119</v>
      </c>
      <c r="L428" s="5">
        <v>119.3861</v>
      </c>
      <c r="M428">
        <f>72000+9543.29</f>
        <v>81543.290000000008</v>
      </c>
      <c r="N428" s="3">
        <v>1</v>
      </c>
      <c r="O428" s="50" t="e">
        <f>INDEX([1]Dados!$M$2:$N$26779,MATCH($P428,[1]Dados!$N$2:$N$26779,),2)</f>
        <v>#N/A</v>
      </c>
      <c r="P428">
        <v>143582</v>
      </c>
      <c r="Q428" s="1">
        <v>36662</v>
      </c>
      <c r="R428" s="1">
        <v>36666</v>
      </c>
      <c r="S428" t="s">
        <v>1978</v>
      </c>
      <c r="T428">
        <v>1</v>
      </c>
    </row>
    <row r="429" spans="1:20" x14ac:dyDescent="0.2">
      <c r="A429" s="7">
        <v>411480</v>
      </c>
      <c r="B429" s="3">
        <v>76872</v>
      </c>
      <c r="C429" s="3" t="s">
        <v>37</v>
      </c>
      <c r="D429" s="2" t="s">
        <v>549</v>
      </c>
      <c r="E429" s="3">
        <v>9</v>
      </c>
      <c r="F429" s="17">
        <v>0</v>
      </c>
      <c r="G429" s="17">
        <v>1</v>
      </c>
      <c r="H429" s="17">
        <v>0</v>
      </c>
      <c r="I429" s="7">
        <v>2.1</v>
      </c>
      <c r="J429" s="7">
        <v>7</v>
      </c>
      <c r="K429" s="4">
        <v>119</v>
      </c>
      <c r="L429" s="5">
        <v>119.3861</v>
      </c>
      <c r="M429">
        <v>122000</v>
      </c>
      <c r="N429" s="3">
        <v>1</v>
      </c>
      <c r="O429" s="50" t="e">
        <f>INDEX([1]Dados!$M$2:$N$26779,MATCH($P429,[1]Dados!$N$2:$N$26779,),2)</f>
        <v>#N/A</v>
      </c>
      <c r="P429">
        <v>143583</v>
      </c>
      <c r="Q429" s="1">
        <v>36662</v>
      </c>
      <c r="R429" s="1">
        <v>36666</v>
      </c>
      <c r="S429" t="s">
        <v>1978</v>
      </c>
      <c r="T429">
        <v>1</v>
      </c>
    </row>
    <row r="430" spans="1:20" x14ac:dyDescent="0.2">
      <c r="A430" s="7">
        <v>411480</v>
      </c>
      <c r="B430" s="3">
        <v>76872</v>
      </c>
      <c r="C430" s="3" t="s">
        <v>37</v>
      </c>
      <c r="D430" s="2" t="s">
        <v>549</v>
      </c>
      <c r="E430" s="3">
        <v>9</v>
      </c>
      <c r="F430" s="17">
        <v>0</v>
      </c>
      <c r="G430" s="17">
        <v>1</v>
      </c>
      <c r="H430" s="17">
        <v>0</v>
      </c>
      <c r="I430" s="7" t="s">
        <v>3</v>
      </c>
      <c r="J430" s="7">
        <v>0</v>
      </c>
      <c r="K430" s="4">
        <v>1214</v>
      </c>
      <c r="L430" s="5">
        <v>1214.0587</v>
      </c>
      <c r="M430">
        <v>30574</v>
      </c>
      <c r="N430" s="3">
        <v>1</v>
      </c>
      <c r="O430" s="50" t="e">
        <f>INDEX([1]Dados!$M$2:$N$26779,MATCH($P430,[1]Dados!$N$2:$N$26779,),2)</f>
        <v>#N/A</v>
      </c>
      <c r="P430">
        <v>143844</v>
      </c>
      <c r="Q430" s="1">
        <v>36662</v>
      </c>
      <c r="R430" s="1">
        <v>36666</v>
      </c>
      <c r="S430" t="s">
        <v>2134</v>
      </c>
      <c r="T430">
        <v>1</v>
      </c>
    </row>
    <row r="431" spans="1:20" x14ac:dyDescent="0.2">
      <c r="A431" s="7">
        <v>411480</v>
      </c>
      <c r="B431" s="3">
        <v>76872</v>
      </c>
      <c r="C431" s="3" t="s">
        <v>37</v>
      </c>
      <c r="D431" s="2" t="s">
        <v>549</v>
      </c>
      <c r="E431" s="3">
        <v>9</v>
      </c>
      <c r="F431" s="17">
        <v>0</v>
      </c>
      <c r="G431" s="17">
        <v>1</v>
      </c>
      <c r="H431" s="17">
        <v>0</v>
      </c>
      <c r="I431" s="7" t="s">
        <v>3</v>
      </c>
      <c r="J431" s="7">
        <v>0</v>
      </c>
      <c r="K431" s="4">
        <v>1214</v>
      </c>
      <c r="L431" s="5">
        <v>1214.0589</v>
      </c>
      <c r="M431">
        <v>359772</v>
      </c>
      <c r="N431" s="3">
        <v>1</v>
      </c>
      <c r="O431" s="50" t="e">
        <f>INDEX([1]Dados!$M$2:$N$26779,MATCH($P431,[1]Dados!$N$2:$N$26779,),2)</f>
        <v>#N/A</v>
      </c>
      <c r="P431">
        <v>144844</v>
      </c>
      <c r="Q431" s="1">
        <v>36662</v>
      </c>
      <c r="R431" s="1">
        <v>36666</v>
      </c>
      <c r="S431" t="s">
        <v>2134</v>
      </c>
      <c r="T431">
        <v>1</v>
      </c>
    </row>
    <row r="432" spans="1:20" x14ac:dyDescent="0.2">
      <c r="A432" s="7">
        <v>411480</v>
      </c>
      <c r="B432" s="3">
        <v>76872</v>
      </c>
      <c r="C432" s="3" t="s">
        <v>37</v>
      </c>
      <c r="D432" s="2" t="s">
        <v>549</v>
      </c>
      <c r="E432" s="3">
        <v>9</v>
      </c>
      <c r="F432" s="17">
        <v>0</v>
      </c>
      <c r="G432" s="17">
        <v>1</v>
      </c>
      <c r="H432" s="17">
        <v>0</v>
      </c>
      <c r="I432" s="7" t="s">
        <v>3</v>
      </c>
      <c r="J432" s="7">
        <v>0</v>
      </c>
      <c r="K432" s="4">
        <v>1293</v>
      </c>
      <c r="L432" s="5">
        <v>1293.0592999999999</v>
      </c>
      <c r="M432" s="7" t="s">
        <v>2134</v>
      </c>
      <c r="N432" s="3">
        <v>1</v>
      </c>
      <c r="O432" s="50" t="e">
        <f>INDEX([1]Dados!$M$2:$N$26779,MATCH($P432,[1]Dados!$N$2:$N$26779,),2)</f>
        <v>#N/A</v>
      </c>
      <c r="P432">
        <v>143631</v>
      </c>
      <c r="Q432" s="1">
        <v>36662</v>
      </c>
      <c r="R432" s="1">
        <v>36666</v>
      </c>
      <c r="S432" t="s">
        <v>2134</v>
      </c>
      <c r="T432">
        <v>1</v>
      </c>
    </row>
    <row r="433" spans="1:20" x14ac:dyDescent="0.2">
      <c r="A433" s="7">
        <v>411480</v>
      </c>
      <c r="B433" s="3">
        <v>76872</v>
      </c>
      <c r="C433" s="3" t="s">
        <v>37</v>
      </c>
      <c r="D433" s="2" t="s">
        <v>549</v>
      </c>
      <c r="E433" s="3">
        <v>9</v>
      </c>
      <c r="F433" s="17">
        <v>0</v>
      </c>
      <c r="G433" s="17">
        <v>1</v>
      </c>
      <c r="H433" s="17">
        <v>0</v>
      </c>
      <c r="I433" s="7" t="s">
        <v>3</v>
      </c>
      <c r="J433" s="7">
        <v>0</v>
      </c>
      <c r="K433" s="4">
        <v>1220</v>
      </c>
      <c r="L433" s="5">
        <v>1220.0906</v>
      </c>
      <c r="M433">
        <v>43128</v>
      </c>
      <c r="N433" s="3">
        <v>1</v>
      </c>
      <c r="O433" s="50" t="e">
        <f>INDEX([1]Dados!$M$2:$N$26779,MATCH($P433,[1]Dados!$N$2:$N$26779,),2)</f>
        <v>#N/A</v>
      </c>
      <c r="P433">
        <v>144951</v>
      </c>
      <c r="Q433" s="1">
        <v>36662</v>
      </c>
      <c r="R433" s="1">
        <v>36666</v>
      </c>
      <c r="S433" t="s">
        <v>2134</v>
      </c>
      <c r="T433">
        <v>1</v>
      </c>
    </row>
    <row r="434" spans="1:20" x14ac:dyDescent="0.2">
      <c r="A434" s="7">
        <v>412200</v>
      </c>
      <c r="B434" s="3">
        <v>78174</v>
      </c>
      <c r="C434" s="3" t="s">
        <v>37</v>
      </c>
      <c r="D434" s="2" t="s">
        <v>698</v>
      </c>
      <c r="E434" s="3">
        <v>9</v>
      </c>
      <c r="F434" s="17">
        <v>0</v>
      </c>
      <c r="G434" s="17">
        <v>1</v>
      </c>
      <c r="H434" s="17">
        <v>0</v>
      </c>
      <c r="I434" s="7">
        <v>1</v>
      </c>
      <c r="J434" s="7">
        <v>18</v>
      </c>
      <c r="K434" s="4">
        <v>8</v>
      </c>
      <c r="L434" s="5">
        <v>8.0357000000000003</v>
      </c>
      <c r="M434" t="s">
        <v>2134</v>
      </c>
      <c r="N434" s="3">
        <v>1</v>
      </c>
      <c r="O434" s="50" t="e">
        <f>INDEX([1]Dados!$M$2:$N$26779,MATCH($P434,[1]Dados!$N$2:$N$26779,),2)</f>
        <v>#N/A</v>
      </c>
      <c r="P434">
        <v>144868</v>
      </c>
      <c r="Q434" s="1">
        <v>36662</v>
      </c>
      <c r="R434" s="1">
        <v>36666</v>
      </c>
      <c r="S434" t="s">
        <v>1682</v>
      </c>
      <c r="T434">
        <v>1</v>
      </c>
    </row>
    <row r="435" spans="1:20" x14ac:dyDescent="0.2">
      <c r="A435" s="7">
        <v>412200</v>
      </c>
      <c r="B435" s="3">
        <v>78174</v>
      </c>
      <c r="C435" s="3" t="s">
        <v>37</v>
      </c>
      <c r="D435" s="2" t="s">
        <v>698</v>
      </c>
      <c r="E435" s="3">
        <v>9</v>
      </c>
      <c r="F435" s="17">
        <v>0</v>
      </c>
      <c r="G435" s="17">
        <v>1</v>
      </c>
      <c r="H435" s="17">
        <v>0</v>
      </c>
      <c r="I435" s="7">
        <v>1</v>
      </c>
      <c r="J435" s="7">
        <v>2</v>
      </c>
      <c r="K435" s="4">
        <v>8</v>
      </c>
      <c r="L435" s="5">
        <v>8.0357000000000003</v>
      </c>
      <c r="M435" t="s">
        <v>2134</v>
      </c>
      <c r="N435" s="3">
        <v>1</v>
      </c>
      <c r="O435" s="50" t="e">
        <f>INDEX([1]Dados!$M$2:$N$26779,MATCH($P435,[1]Dados!$N$2:$N$26779,),2)</f>
        <v>#N/A</v>
      </c>
      <c r="P435">
        <v>144868</v>
      </c>
      <c r="Q435" s="1">
        <v>36662</v>
      </c>
      <c r="R435" s="1">
        <v>36666</v>
      </c>
      <c r="S435" t="s">
        <v>1682</v>
      </c>
      <c r="T435">
        <v>1</v>
      </c>
    </row>
    <row r="436" spans="1:20" x14ac:dyDescent="0.2">
      <c r="A436" s="7">
        <v>412200</v>
      </c>
      <c r="B436" s="3">
        <v>78174</v>
      </c>
      <c r="C436" s="3" t="s">
        <v>37</v>
      </c>
      <c r="D436" s="2" t="s">
        <v>698</v>
      </c>
      <c r="E436" s="3">
        <v>9</v>
      </c>
      <c r="F436" s="17">
        <v>0</v>
      </c>
      <c r="G436" s="17">
        <v>1</v>
      </c>
      <c r="H436" s="17">
        <v>0</v>
      </c>
      <c r="I436" s="7">
        <v>7</v>
      </c>
      <c r="J436" s="7">
        <v>7</v>
      </c>
      <c r="K436" s="4">
        <v>122</v>
      </c>
      <c r="L436" s="5">
        <v>122.76519999999999</v>
      </c>
      <c r="M436">
        <v>76000</v>
      </c>
      <c r="N436" s="3">
        <v>1</v>
      </c>
      <c r="O436" s="50" t="e">
        <f>INDEX([1]Dados!$M$2:$N$26779,MATCH($P436,[1]Dados!$N$2:$N$26779,),2)</f>
        <v>#N/A</v>
      </c>
      <c r="P436">
        <v>143584</v>
      </c>
      <c r="Q436" s="1">
        <v>36662</v>
      </c>
      <c r="R436" s="1">
        <v>36666</v>
      </c>
      <c r="S436" t="s">
        <v>1281</v>
      </c>
      <c r="T436">
        <v>1</v>
      </c>
    </row>
    <row r="437" spans="1:20" x14ac:dyDescent="0.2">
      <c r="A437" s="7">
        <v>412200</v>
      </c>
      <c r="B437" s="3">
        <v>78174</v>
      </c>
      <c r="C437" s="3" t="s">
        <v>37</v>
      </c>
      <c r="D437" s="2" t="s">
        <v>698</v>
      </c>
      <c r="E437" s="3">
        <v>9</v>
      </c>
      <c r="F437" s="17">
        <v>0</v>
      </c>
      <c r="G437" s="17">
        <v>1</v>
      </c>
      <c r="H437" s="17">
        <v>0</v>
      </c>
      <c r="I437" s="7">
        <v>7</v>
      </c>
      <c r="J437" s="7">
        <v>19</v>
      </c>
      <c r="K437" s="4">
        <v>122</v>
      </c>
      <c r="L437" s="5">
        <v>122.76519999999999</v>
      </c>
      <c r="M437">
        <v>76000</v>
      </c>
      <c r="N437" s="3">
        <v>1</v>
      </c>
      <c r="O437" s="50" t="e">
        <f>INDEX([1]Dados!$M$2:$N$26779,MATCH($P437,[1]Dados!$N$2:$N$26779,),2)</f>
        <v>#N/A</v>
      </c>
      <c r="P437">
        <v>143584</v>
      </c>
      <c r="Q437" s="1">
        <v>36662</v>
      </c>
      <c r="R437" s="1">
        <v>36666</v>
      </c>
      <c r="S437" t="s">
        <v>1281</v>
      </c>
      <c r="T437">
        <v>1</v>
      </c>
    </row>
    <row r="438" spans="1:20" x14ac:dyDescent="0.2">
      <c r="A438" s="7">
        <v>412200</v>
      </c>
      <c r="B438" s="3">
        <v>78174</v>
      </c>
      <c r="C438" s="3" t="s">
        <v>37</v>
      </c>
      <c r="D438" s="2" t="s">
        <v>698</v>
      </c>
      <c r="E438" s="3">
        <v>9</v>
      </c>
      <c r="F438" s="17">
        <v>0</v>
      </c>
      <c r="G438" s="17">
        <v>1</v>
      </c>
      <c r="H438" s="17">
        <v>0</v>
      </c>
      <c r="I438" s="7">
        <v>4</v>
      </c>
      <c r="J438" s="7">
        <v>2</v>
      </c>
      <c r="K438" s="4">
        <v>1214</v>
      </c>
      <c r="L438" s="5">
        <v>1214.0587</v>
      </c>
      <c r="M438">
        <v>1753500</v>
      </c>
      <c r="N438" s="3">
        <v>1</v>
      </c>
      <c r="O438" s="50" t="e">
        <f>INDEX([1]Dados!$M$2:$N$26779,MATCH($P438,[1]Dados!$N$2:$N$26779,),2)</f>
        <v>#N/A</v>
      </c>
      <c r="P438">
        <v>143845</v>
      </c>
      <c r="Q438" s="1">
        <v>36662</v>
      </c>
      <c r="R438" s="1">
        <v>36666</v>
      </c>
      <c r="S438" t="s">
        <v>1284</v>
      </c>
      <c r="T438">
        <v>1</v>
      </c>
    </row>
    <row r="439" spans="1:20" x14ac:dyDescent="0.2">
      <c r="A439" s="7">
        <v>412200</v>
      </c>
      <c r="B439" s="3">
        <v>78174</v>
      </c>
      <c r="C439" s="3" t="s">
        <v>37</v>
      </c>
      <c r="D439" s="2" t="s">
        <v>698</v>
      </c>
      <c r="E439" s="3">
        <v>9</v>
      </c>
      <c r="F439" s="17">
        <v>0</v>
      </c>
      <c r="G439" s="17">
        <v>1</v>
      </c>
      <c r="H439" s="17">
        <v>0</v>
      </c>
      <c r="I439" s="7">
        <v>8</v>
      </c>
      <c r="J439" s="7">
        <v>20</v>
      </c>
      <c r="K439" s="4">
        <v>1214</v>
      </c>
      <c r="L439" s="5">
        <v>1214.8585</v>
      </c>
      <c r="M439">
        <v>20785.52</v>
      </c>
      <c r="N439" s="3">
        <v>1</v>
      </c>
      <c r="O439" s="50" t="e">
        <f>INDEX([1]Dados!$M$2:$N$26779,MATCH($P439,[1]Dados!$N$2:$N$26779,),2)</f>
        <v>#N/A</v>
      </c>
      <c r="P439">
        <v>144952</v>
      </c>
      <c r="Q439" s="1">
        <v>36662</v>
      </c>
      <c r="R439" s="1">
        <v>36666</v>
      </c>
      <c r="S439" t="s">
        <v>1285</v>
      </c>
      <c r="T439">
        <v>1</v>
      </c>
    </row>
    <row r="440" spans="1:20" x14ac:dyDescent="0.2">
      <c r="A440" s="7">
        <v>412200</v>
      </c>
      <c r="B440" s="3">
        <v>78174</v>
      </c>
      <c r="C440" s="3" t="s">
        <v>37</v>
      </c>
      <c r="D440" s="2" t="s">
        <v>698</v>
      </c>
      <c r="E440" s="3">
        <v>9</v>
      </c>
      <c r="F440" s="17">
        <v>0</v>
      </c>
      <c r="G440" s="17">
        <v>1</v>
      </c>
      <c r="H440" s="17">
        <v>0</v>
      </c>
      <c r="I440" s="7">
        <v>8</v>
      </c>
      <c r="J440" s="7">
        <v>18</v>
      </c>
      <c r="K440" s="4">
        <v>1214</v>
      </c>
      <c r="L440" s="5">
        <v>1214.8585</v>
      </c>
      <c r="M440">
        <v>20785.52</v>
      </c>
      <c r="N440" s="3">
        <v>1</v>
      </c>
      <c r="O440" s="50" t="e">
        <f>INDEX([1]Dados!$M$2:$N$26779,MATCH($P440,[1]Dados!$N$2:$N$26779,),2)</f>
        <v>#N/A</v>
      </c>
      <c r="P440">
        <v>144952</v>
      </c>
      <c r="Q440" s="1">
        <v>36662</v>
      </c>
      <c r="R440" s="1">
        <v>36666</v>
      </c>
      <c r="S440" t="s">
        <v>1285</v>
      </c>
      <c r="T440">
        <v>1</v>
      </c>
    </row>
    <row r="441" spans="1:20" x14ac:dyDescent="0.2">
      <c r="A441" s="7">
        <v>412200</v>
      </c>
      <c r="B441" s="3">
        <v>78174</v>
      </c>
      <c r="C441" s="3" t="s">
        <v>37</v>
      </c>
      <c r="D441" s="2" t="s">
        <v>698</v>
      </c>
      <c r="E441" s="3">
        <v>9</v>
      </c>
      <c r="F441" s="17">
        <v>0</v>
      </c>
      <c r="G441" s="17">
        <v>1</v>
      </c>
      <c r="H441" s="17">
        <v>0</v>
      </c>
      <c r="I441" s="7">
        <v>8</v>
      </c>
      <c r="J441" s="7">
        <v>23</v>
      </c>
      <c r="K441" s="4">
        <v>1214</v>
      </c>
      <c r="L441" s="5">
        <v>1214.8585</v>
      </c>
      <c r="M441">
        <v>20785.52</v>
      </c>
      <c r="N441" s="3">
        <v>1</v>
      </c>
      <c r="O441" s="50" t="e">
        <f>INDEX([1]Dados!$M$2:$N$26779,MATCH($P441,[1]Dados!$N$2:$N$26779,),2)</f>
        <v>#N/A</v>
      </c>
      <c r="P441">
        <v>144952</v>
      </c>
      <c r="Q441" s="1">
        <v>36662</v>
      </c>
      <c r="R441" s="1">
        <v>36666</v>
      </c>
      <c r="S441" t="s">
        <v>1285</v>
      </c>
      <c r="T441">
        <v>1</v>
      </c>
    </row>
    <row r="442" spans="1:20" x14ac:dyDescent="0.2">
      <c r="A442" s="7">
        <v>412200</v>
      </c>
      <c r="B442" s="3">
        <v>78174</v>
      </c>
      <c r="C442" s="3" t="s">
        <v>37</v>
      </c>
      <c r="D442" s="2" t="s">
        <v>698</v>
      </c>
      <c r="E442" s="3">
        <v>9</v>
      </c>
      <c r="F442" s="17">
        <v>0</v>
      </c>
      <c r="G442" s="17">
        <v>1</v>
      </c>
      <c r="H442" s="17">
        <v>0</v>
      </c>
      <c r="I442" s="7">
        <v>8</v>
      </c>
      <c r="J442" s="7">
        <v>25</v>
      </c>
      <c r="K442" s="4">
        <v>1214</v>
      </c>
      <c r="L442" s="5">
        <v>1214.8585</v>
      </c>
      <c r="M442">
        <v>20785.52</v>
      </c>
      <c r="N442" s="3">
        <v>1</v>
      </c>
      <c r="O442" s="50" t="e">
        <f>INDEX([1]Dados!$M$2:$N$26779,MATCH($P442,[1]Dados!$N$2:$N$26779,),2)</f>
        <v>#N/A</v>
      </c>
      <c r="P442">
        <v>144952</v>
      </c>
      <c r="Q442" s="1">
        <v>36662</v>
      </c>
      <c r="R442" s="1">
        <v>36666</v>
      </c>
      <c r="S442" t="s">
        <v>1285</v>
      </c>
      <c r="T442">
        <v>1</v>
      </c>
    </row>
    <row r="443" spans="1:20" x14ac:dyDescent="0.2">
      <c r="A443" s="7">
        <v>412200</v>
      </c>
      <c r="B443" s="3">
        <v>78174</v>
      </c>
      <c r="C443" s="3" t="s">
        <v>37</v>
      </c>
      <c r="D443" s="2" t="s">
        <v>698</v>
      </c>
      <c r="E443" s="3">
        <v>9</v>
      </c>
      <c r="F443" s="17">
        <v>0</v>
      </c>
      <c r="G443" s="17">
        <v>1</v>
      </c>
      <c r="H443" s="17">
        <v>0</v>
      </c>
      <c r="I443" s="7">
        <v>6.1</v>
      </c>
      <c r="J443" s="7">
        <v>7</v>
      </c>
      <c r="K443" s="4">
        <v>1214</v>
      </c>
      <c r="L443" s="5">
        <v>4.5776000000000003</v>
      </c>
      <c r="M443">
        <v>69085.440000000002</v>
      </c>
      <c r="N443" s="3">
        <v>1</v>
      </c>
      <c r="O443" s="50" t="e">
        <f>INDEX([1]Dados!$M$2:$N$26779,MATCH($P443,[1]Dados!$N$2:$N$26779,),2)</f>
        <v>#N/A</v>
      </c>
      <c r="P443">
        <v>143733</v>
      </c>
      <c r="Q443" s="1">
        <v>36662</v>
      </c>
      <c r="R443" s="1">
        <v>36666</v>
      </c>
      <c r="S443" t="s">
        <v>1283</v>
      </c>
      <c r="T443">
        <v>1</v>
      </c>
    </row>
    <row r="444" spans="1:20" x14ac:dyDescent="0.2">
      <c r="A444" s="7">
        <v>412200</v>
      </c>
      <c r="B444" s="3">
        <v>78174</v>
      </c>
      <c r="C444" s="3" t="s">
        <v>37</v>
      </c>
      <c r="D444" s="2" t="s">
        <v>698</v>
      </c>
      <c r="E444" s="3">
        <v>9</v>
      </c>
      <c r="F444" s="17">
        <v>0</v>
      </c>
      <c r="G444" s="17">
        <v>1</v>
      </c>
      <c r="H444" s="17">
        <v>0</v>
      </c>
      <c r="I444" s="7">
        <v>3</v>
      </c>
      <c r="J444" s="7">
        <v>23</v>
      </c>
      <c r="K444" s="4">
        <v>1293</v>
      </c>
      <c r="L444" s="5">
        <v>1293.0592999999999</v>
      </c>
      <c r="M444">
        <v>32686.83</v>
      </c>
      <c r="N444" s="3">
        <v>1</v>
      </c>
      <c r="O444" s="50" t="e">
        <f>INDEX([1]Dados!$M$2:$N$26779,MATCH($P444,[1]Dados!$N$2:$N$26779,),2)</f>
        <v>#N/A</v>
      </c>
      <c r="P444">
        <v>143632</v>
      </c>
      <c r="Q444" s="1">
        <v>36662</v>
      </c>
      <c r="R444" s="1">
        <v>36666</v>
      </c>
      <c r="S444" t="s">
        <v>1282</v>
      </c>
      <c r="T444">
        <v>1</v>
      </c>
    </row>
    <row r="445" spans="1:20" x14ac:dyDescent="0.2">
      <c r="A445" s="7">
        <v>412200</v>
      </c>
      <c r="B445" s="3">
        <v>78174</v>
      </c>
      <c r="C445" s="3" t="s">
        <v>37</v>
      </c>
      <c r="D445" s="2" t="s">
        <v>698</v>
      </c>
      <c r="E445" s="3">
        <v>9</v>
      </c>
      <c r="F445" s="17">
        <v>0</v>
      </c>
      <c r="G445" s="17">
        <v>1</v>
      </c>
      <c r="H445" s="17">
        <v>0</v>
      </c>
      <c r="I445" s="7">
        <v>3</v>
      </c>
      <c r="J445" s="7">
        <v>21</v>
      </c>
      <c r="K445" s="4">
        <v>1293</v>
      </c>
      <c r="L445" s="5">
        <v>1293.0592999999999</v>
      </c>
      <c r="M445">
        <v>32686.83</v>
      </c>
      <c r="N445" s="3">
        <v>1</v>
      </c>
      <c r="O445" s="50" t="e">
        <f>INDEX([1]Dados!$M$2:$N$26779,MATCH($P445,[1]Dados!$N$2:$N$26779,),2)</f>
        <v>#N/A</v>
      </c>
      <c r="P445">
        <v>143632</v>
      </c>
      <c r="Q445" s="1">
        <v>36662</v>
      </c>
      <c r="R445" s="1">
        <v>36666</v>
      </c>
      <c r="S445" t="s">
        <v>1282</v>
      </c>
      <c r="T445">
        <v>1</v>
      </c>
    </row>
    <row r="446" spans="1:20" x14ac:dyDescent="0.2">
      <c r="A446" s="7">
        <v>412200</v>
      </c>
      <c r="B446" s="3">
        <v>78174</v>
      </c>
      <c r="C446" s="3" t="s">
        <v>37</v>
      </c>
      <c r="D446" s="2" t="s">
        <v>698</v>
      </c>
      <c r="E446" s="3">
        <v>9</v>
      </c>
      <c r="F446" s="17">
        <v>0</v>
      </c>
      <c r="G446" s="17">
        <v>1</v>
      </c>
      <c r="H446" s="17">
        <v>0</v>
      </c>
      <c r="I446" s="7">
        <v>5.0999999999999996</v>
      </c>
      <c r="J446" s="7">
        <v>19</v>
      </c>
      <c r="K446" s="4">
        <v>4</v>
      </c>
      <c r="L446" s="5">
        <v>4.3868</v>
      </c>
      <c r="M446">
        <v>106151.21</v>
      </c>
      <c r="N446" s="3">
        <v>1</v>
      </c>
      <c r="O446" s="50" t="e">
        <f>INDEX([1]Dados!$M$2:$N$26779,MATCH($P446,[1]Dados!$N$2:$N$26779,),2)</f>
        <v>#N/A</v>
      </c>
      <c r="P446">
        <v>143731</v>
      </c>
      <c r="Q446" s="1">
        <v>36662</v>
      </c>
      <c r="R446" s="1">
        <v>36666</v>
      </c>
      <c r="S446" t="s">
        <v>2144</v>
      </c>
      <c r="T446">
        <v>1</v>
      </c>
    </row>
    <row r="447" spans="1:20" x14ac:dyDescent="0.2">
      <c r="A447" s="7">
        <v>412200</v>
      </c>
      <c r="B447" s="3">
        <v>78174</v>
      </c>
      <c r="C447" s="3" t="s">
        <v>37</v>
      </c>
      <c r="D447" s="2" t="s">
        <v>698</v>
      </c>
      <c r="E447" s="3">
        <v>9</v>
      </c>
      <c r="F447" s="17">
        <v>0</v>
      </c>
      <c r="G447" s="17">
        <v>1</v>
      </c>
      <c r="H447" s="17">
        <v>0</v>
      </c>
      <c r="I447" s="7">
        <v>5.2</v>
      </c>
      <c r="J447" s="7">
        <v>5</v>
      </c>
      <c r="K447" s="4">
        <v>4</v>
      </c>
      <c r="L447" s="5">
        <v>4.3868</v>
      </c>
      <c r="M447">
        <v>106151.21</v>
      </c>
      <c r="N447" s="3">
        <v>1</v>
      </c>
      <c r="O447" s="50" t="e">
        <f>INDEX([1]Dados!$M$2:$N$26779,MATCH($P447,[1]Dados!$N$2:$N$26779,),2)</f>
        <v>#N/A</v>
      </c>
      <c r="P447">
        <v>143731</v>
      </c>
      <c r="Q447" s="1">
        <v>36662</v>
      </c>
      <c r="R447" s="1">
        <v>36666</v>
      </c>
      <c r="S447" t="s">
        <v>2144</v>
      </c>
      <c r="T447">
        <v>1</v>
      </c>
    </row>
    <row r="448" spans="1:20" x14ac:dyDescent="0.2">
      <c r="A448" s="7">
        <v>412200</v>
      </c>
      <c r="B448" s="3">
        <v>78174</v>
      </c>
      <c r="C448" s="3" t="s">
        <v>37</v>
      </c>
      <c r="D448" s="2" t="s">
        <v>698</v>
      </c>
      <c r="E448" s="3">
        <v>9</v>
      </c>
      <c r="F448" s="17">
        <v>0</v>
      </c>
      <c r="G448" s="17">
        <v>1</v>
      </c>
      <c r="H448" s="17">
        <v>0</v>
      </c>
      <c r="I448" s="7">
        <v>5.3</v>
      </c>
      <c r="J448" s="7">
        <v>25</v>
      </c>
      <c r="K448" s="4">
        <v>4</v>
      </c>
      <c r="L448" s="5">
        <v>4.3868</v>
      </c>
      <c r="M448">
        <v>106151.21</v>
      </c>
      <c r="N448" s="3">
        <v>1</v>
      </c>
      <c r="O448" s="50" t="e">
        <f>INDEX([1]Dados!$M$2:$N$26779,MATCH($P448,[1]Dados!$N$2:$N$26779,),2)</f>
        <v>#N/A</v>
      </c>
      <c r="P448">
        <v>143731</v>
      </c>
      <c r="Q448" s="1">
        <v>36662</v>
      </c>
      <c r="R448" s="1">
        <v>36666</v>
      </c>
      <c r="S448" t="s">
        <v>2144</v>
      </c>
      <c r="T448">
        <v>1</v>
      </c>
    </row>
    <row r="449" spans="1:20" x14ac:dyDescent="0.2">
      <c r="A449" s="7">
        <v>412200</v>
      </c>
      <c r="B449" s="3">
        <v>78174</v>
      </c>
      <c r="C449" s="3" t="s">
        <v>37</v>
      </c>
      <c r="D449" s="2" t="s">
        <v>698</v>
      </c>
      <c r="E449" s="3">
        <v>9</v>
      </c>
      <c r="F449" s="17">
        <v>0</v>
      </c>
      <c r="G449" s="17">
        <v>1</v>
      </c>
      <c r="H449" s="17">
        <v>0</v>
      </c>
      <c r="I449" s="7">
        <v>5.4</v>
      </c>
      <c r="J449" s="7">
        <v>8</v>
      </c>
      <c r="K449" s="4">
        <v>4</v>
      </c>
      <c r="L449" s="5">
        <v>4.3868</v>
      </c>
      <c r="M449">
        <v>30000</v>
      </c>
      <c r="N449" s="3">
        <v>1</v>
      </c>
      <c r="O449" s="50" t="e">
        <f>INDEX([1]Dados!$M$2:$N$26779,MATCH($P449,[1]Dados!$N$2:$N$26779,),2)</f>
        <v>#N/A</v>
      </c>
      <c r="P449">
        <v>143732</v>
      </c>
      <c r="Q449" s="1">
        <v>36662</v>
      </c>
      <c r="R449" s="1">
        <v>36666</v>
      </c>
      <c r="S449" t="s">
        <v>2144</v>
      </c>
      <c r="T449">
        <v>1</v>
      </c>
    </row>
    <row r="450" spans="1:20" s="23" customFormat="1" x14ac:dyDescent="0.2">
      <c r="A450" s="19">
        <v>412200</v>
      </c>
      <c r="B450" s="20">
        <v>78174</v>
      </c>
      <c r="C450" s="20" t="s">
        <v>37</v>
      </c>
      <c r="D450" s="21" t="s">
        <v>698</v>
      </c>
      <c r="E450" s="20">
        <v>9</v>
      </c>
      <c r="F450" s="22">
        <v>0</v>
      </c>
      <c r="G450" s="22">
        <v>1</v>
      </c>
      <c r="H450" s="22">
        <v>0</v>
      </c>
      <c r="I450" s="19" t="s">
        <v>3</v>
      </c>
      <c r="J450" s="19">
        <v>18</v>
      </c>
      <c r="K450" s="24">
        <v>1214</v>
      </c>
      <c r="L450" s="25">
        <v>1214.0589</v>
      </c>
      <c r="M450" s="23">
        <v>43416</v>
      </c>
      <c r="N450" s="20">
        <v>1</v>
      </c>
      <c r="O450" s="50" t="e">
        <f>INDEX([1]Dados!$M$2:$N$26779,MATCH($P450,[1]Dados!$N$2:$N$26779,),2)</f>
        <v>#N/A</v>
      </c>
      <c r="P450" s="23">
        <v>144771</v>
      </c>
      <c r="Q450" s="26">
        <v>36662</v>
      </c>
      <c r="R450" s="26">
        <v>36666</v>
      </c>
      <c r="S450" s="23" t="s">
        <v>2145</v>
      </c>
      <c r="T450">
        <v>1</v>
      </c>
    </row>
    <row r="451" spans="1:20" x14ac:dyDescent="0.2">
      <c r="A451" s="7">
        <v>330030</v>
      </c>
      <c r="B451" s="3">
        <v>58050</v>
      </c>
      <c r="C451" s="3" t="s">
        <v>45</v>
      </c>
      <c r="D451" s="2" t="s">
        <v>282</v>
      </c>
      <c r="E451" s="3">
        <v>9</v>
      </c>
      <c r="F451" s="17">
        <v>0</v>
      </c>
      <c r="G451" s="17">
        <v>1</v>
      </c>
      <c r="H451" s="17">
        <v>0</v>
      </c>
      <c r="I451" s="7">
        <v>5.0999999999999996</v>
      </c>
      <c r="J451" s="7">
        <v>7</v>
      </c>
      <c r="K451" s="4">
        <v>4</v>
      </c>
      <c r="L451" s="5">
        <v>4.1822999999999997</v>
      </c>
      <c r="M451">
        <v>192000</v>
      </c>
      <c r="N451" s="3">
        <v>1</v>
      </c>
      <c r="O451" s="50" t="e">
        <f>INDEX([1]Dados!$M$2:$N$26779,MATCH($P451,[1]Dados!$N$2:$N$26779,),2)</f>
        <v>#N/A</v>
      </c>
      <c r="P451">
        <v>143738</v>
      </c>
      <c r="Q451" s="1">
        <v>36662</v>
      </c>
      <c r="R451" s="1">
        <v>36666</v>
      </c>
      <c r="S451" t="s">
        <v>1506</v>
      </c>
      <c r="T451">
        <v>1</v>
      </c>
    </row>
    <row r="452" spans="1:20" x14ac:dyDescent="0.2">
      <c r="A452" s="7">
        <v>330030</v>
      </c>
      <c r="B452" s="3">
        <v>58050</v>
      </c>
      <c r="C452" s="3" t="s">
        <v>45</v>
      </c>
      <c r="D452" s="2" t="s">
        <v>282</v>
      </c>
      <c r="E452" s="3">
        <v>9</v>
      </c>
      <c r="F452" s="17">
        <v>0</v>
      </c>
      <c r="G452" s="17">
        <v>1</v>
      </c>
      <c r="H452" s="17">
        <v>0</v>
      </c>
      <c r="I452" s="7">
        <v>5.0999999999999996</v>
      </c>
      <c r="J452" s="7">
        <v>7</v>
      </c>
      <c r="K452" s="4">
        <v>4</v>
      </c>
      <c r="L452" s="5">
        <v>4.1822999999999997</v>
      </c>
      <c r="M452">
        <v>96000</v>
      </c>
      <c r="N452" s="3">
        <v>1</v>
      </c>
      <c r="O452" s="50" t="e">
        <f>INDEX([1]Dados!$M$2:$N$26779,MATCH($P452,[1]Dados!$N$2:$N$26779,),2)</f>
        <v>#N/A</v>
      </c>
      <c r="P452">
        <v>143739</v>
      </c>
      <c r="Q452" s="1">
        <v>36662</v>
      </c>
      <c r="R452" s="1">
        <v>36666</v>
      </c>
      <c r="S452" t="s">
        <v>1506</v>
      </c>
      <c r="T452">
        <v>1</v>
      </c>
    </row>
    <row r="453" spans="1:20" x14ac:dyDescent="0.2">
      <c r="A453" s="7">
        <v>330030</v>
      </c>
      <c r="B453" s="3">
        <v>58050</v>
      </c>
      <c r="C453" s="3" t="s">
        <v>45</v>
      </c>
      <c r="D453" s="2" t="s">
        <v>282</v>
      </c>
      <c r="E453" s="3">
        <v>9</v>
      </c>
      <c r="F453" s="17">
        <v>0</v>
      </c>
      <c r="G453" s="17">
        <v>1</v>
      </c>
      <c r="H453" s="17">
        <v>0</v>
      </c>
      <c r="I453" s="7">
        <v>5.0999999999999996</v>
      </c>
      <c r="J453" s="7">
        <v>7</v>
      </c>
      <c r="K453" s="4">
        <v>4</v>
      </c>
      <c r="L453" s="5">
        <v>4.1822999999999997</v>
      </c>
      <c r="M453">
        <v>96000</v>
      </c>
      <c r="N453" s="3">
        <v>1</v>
      </c>
      <c r="O453" s="50" t="e">
        <f>INDEX([1]Dados!$M$2:$N$26779,MATCH($P453,[1]Dados!$N$2:$N$26779,),2)</f>
        <v>#N/A</v>
      </c>
      <c r="P453">
        <v>143741</v>
      </c>
      <c r="Q453" s="1">
        <v>36662</v>
      </c>
      <c r="R453" s="1">
        <v>36666</v>
      </c>
      <c r="S453" t="s">
        <v>1506</v>
      </c>
      <c r="T453">
        <v>1</v>
      </c>
    </row>
    <row r="454" spans="1:20" x14ac:dyDescent="0.2">
      <c r="A454" s="7">
        <v>330030</v>
      </c>
      <c r="B454" s="3">
        <v>58050</v>
      </c>
      <c r="C454" s="3" t="s">
        <v>45</v>
      </c>
      <c r="D454" s="2" t="s">
        <v>282</v>
      </c>
      <c r="E454" s="3">
        <v>9</v>
      </c>
      <c r="F454" s="17">
        <v>0</v>
      </c>
      <c r="G454" s="17">
        <v>1</v>
      </c>
      <c r="H454" s="17">
        <v>0</v>
      </c>
      <c r="I454" s="7">
        <v>5.0999999999999996</v>
      </c>
      <c r="J454" s="7">
        <v>7</v>
      </c>
      <c r="K454" s="4">
        <v>4</v>
      </c>
      <c r="L454" s="5">
        <v>4.1822999999999997</v>
      </c>
      <c r="M454">
        <v>360000</v>
      </c>
      <c r="N454" s="3">
        <v>1</v>
      </c>
      <c r="O454" s="50" t="e">
        <f>INDEX([1]Dados!$M$2:$N$26779,MATCH($P454,[1]Dados!$N$2:$N$26779,),2)</f>
        <v>#N/A</v>
      </c>
      <c r="P454">
        <v>143743</v>
      </c>
      <c r="Q454" s="1">
        <v>36662</v>
      </c>
      <c r="R454" s="1">
        <v>36666</v>
      </c>
      <c r="S454" t="s">
        <v>1506</v>
      </c>
      <c r="T454">
        <v>1</v>
      </c>
    </row>
    <row r="455" spans="1:20" hidden="1" x14ac:dyDescent="0.2">
      <c r="A455" s="7">
        <v>330030</v>
      </c>
      <c r="B455" s="3">
        <v>58050</v>
      </c>
      <c r="C455" s="3" t="s">
        <v>45</v>
      </c>
      <c r="D455" s="2" t="s">
        <v>282</v>
      </c>
      <c r="E455" s="3">
        <v>9</v>
      </c>
      <c r="F455" s="17">
        <v>0</v>
      </c>
      <c r="G455" s="17">
        <v>1</v>
      </c>
      <c r="H455" s="17">
        <v>0</v>
      </c>
      <c r="I455" s="7">
        <v>3</v>
      </c>
      <c r="J455" s="7">
        <v>25</v>
      </c>
      <c r="K455" s="4">
        <v>1093</v>
      </c>
      <c r="L455" s="5">
        <v>1214.0587</v>
      </c>
      <c r="M455">
        <v>301536</v>
      </c>
      <c r="N455" s="3">
        <v>1</v>
      </c>
      <c r="O455" s="50">
        <f>INDEX([1]Dados!$M$2:$N$26779,MATCH($P455,[1]Dados!$N$2:$N$26779,),2)</f>
        <v>143851</v>
      </c>
      <c r="P455">
        <v>143851</v>
      </c>
      <c r="Q455" s="1">
        <v>36662</v>
      </c>
      <c r="R455" s="1">
        <v>36666</v>
      </c>
      <c r="S455" t="s">
        <v>2537</v>
      </c>
      <c r="T455">
        <v>1</v>
      </c>
    </row>
    <row r="456" spans="1:20" x14ac:dyDescent="0.2">
      <c r="A456" s="7">
        <v>330030</v>
      </c>
      <c r="B456" s="3">
        <v>58050</v>
      </c>
      <c r="C456" s="3" t="s">
        <v>45</v>
      </c>
      <c r="D456" s="2" t="s">
        <v>282</v>
      </c>
      <c r="E456" s="3">
        <v>9</v>
      </c>
      <c r="F456" s="17">
        <v>0</v>
      </c>
      <c r="G456" s="17">
        <v>1</v>
      </c>
      <c r="H456" s="17">
        <v>0</v>
      </c>
      <c r="I456" s="7">
        <v>6.1</v>
      </c>
      <c r="J456" s="7">
        <v>28</v>
      </c>
      <c r="K456" s="4">
        <v>1220</v>
      </c>
      <c r="L456" s="5">
        <v>1220.0906</v>
      </c>
      <c r="M456">
        <v>61700.52</v>
      </c>
      <c r="N456" s="3">
        <v>1</v>
      </c>
      <c r="O456" s="50" t="e">
        <f>INDEX([1]Dados!$M$2:$N$26779,MATCH($P456,[1]Dados!$N$2:$N$26779,),2)</f>
        <v>#N/A</v>
      </c>
      <c r="P456">
        <v>144937</v>
      </c>
      <c r="Q456" s="1">
        <v>36662</v>
      </c>
      <c r="R456" s="1">
        <v>36666</v>
      </c>
      <c r="S456" t="s">
        <v>1406</v>
      </c>
      <c r="T456">
        <v>1</v>
      </c>
    </row>
    <row r="457" spans="1:20" x14ac:dyDescent="0.2">
      <c r="A457" s="7">
        <v>330030</v>
      </c>
      <c r="B457" s="3">
        <v>58050</v>
      </c>
      <c r="C457" s="3" t="s">
        <v>45</v>
      </c>
      <c r="D457" s="2" t="s">
        <v>282</v>
      </c>
      <c r="E457" s="3">
        <v>9</v>
      </c>
      <c r="F457" s="17">
        <v>0</v>
      </c>
      <c r="G457" s="17">
        <v>1</v>
      </c>
      <c r="H457" s="17">
        <v>0</v>
      </c>
      <c r="I457" s="7">
        <v>7.1</v>
      </c>
      <c r="J457" s="7">
        <v>23</v>
      </c>
      <c r="K457" s="4">
        <v>1220</v>
      </c>
      <c r="L457" s="5">
        <v>1220.0906</v>
      </c>
      <c r="M457">
        <v>61700.52</v>
      </c>
      <c r="N457" s="3">
        <v>1</v>
      </c>
      <c r="O457" s="50" t="e">
        <f>INDEX([1]Dados!$M$2:$N$26779,MATCH($P457,[1]Dados!$N$2:$N$26779,),2)</f>
        <v>#N/A</v>
      </c>
      <c r="P457">
        <v>144938</v>
      </c>
      <c r="Q457" s="1">
        <v>36662</v>
      </c>
      <c r="R457" s="1">
        <v>36666</v>
      </c>
      <c r="S457" t="s">
        <v>1406</v>
      </c>
      <c r="T457">
        <v>1</v>
      </c>
    </row>
    <row r="458" spans="1:20" x14ac:dyDescent="0.2">
      <c r="A458" s="7">
        <v>330030</v>
      </c>
      <c r="B458" s="3">
        <v>58050</v>
      </c>
      <c r="C458" s="3" t="s">
        <v>45</v>
      </c>
      <c r="D458" s="2" t="s">
        <v>282</v>
      </c>
      <c r="E458" s="3">
        <v>9</v>
      </c>
      <c r="F458" s="17">
        <v>0</v>
      </c>
      <c r="G458" s="17">
        <v>1</v>
      </c>
      <c r="H458" s="17">
        <v>0</v>
      </c>
      <c r="I458" s="7">
        <v>8.1</v>
      </c>
      <c r="J458" s="7">
        <v>20</v>
      </c>
      <c r="K458" s="4">
        <v>1220</v>
      </c>
      <c r="L458" s="5">
        <v>1220.0906</v>
      </c>
      <c r="M458">
        <v>61700.52</v>
      </c>
      <c r="N458" s="3">
        <v>1</v>
      </c>
      <c r="O458" s="50" t="e">
        <f>INDEX([1]Dados!$M$2:$N$26779,MATCH($P458,[1]Dados!$N$2:$N$26779,),2)</f>
        <v>#N/A</v>
      </c>
      <c r="P458">
        <v>144944</v>
      </c>
      <c r="Q458" s="1">
        <v>36662</v>
      </c>
      <c r="R458" s="1">
        <v>36666</v>
      </c>
      <c r="S458" t="s">
        <v>1406</v>
      </c>
      <c r="T458">
        <v>1</v>
      </c>
    </row>
    <row r="459" spans="1:20" x14ac:dyDescent="0.2">
      <c r="A459" s="7">
        <v>330030</v>
      </c>
      <c r="B459" s="3">
        <v>58050</v>
      </c>
      <c r="C459" s="3" t="s">
        <v>45</v>
      </c>
      <c r="D459" s="2" t="s">
        <v>282</v>
      </c>
      <c r="E459" s="3">
        <v>9</v>
      </c>
      <c r="F459" s="17">
        <v>0</v>
      </c>
      <c r="G459" s="17">
        <v>1</v>
      </c>
      <c r="H459" s="17">
        <v>0</v>
      </c>
      <c r="I459" s="7">
        <v>4.0999999999999996</v>
      </c>
      <c r="J459" s="7">
        <v>30</v>
      </c>
      <c r="K459" s="4">
        <v>4</v>
      </c>
      <c r="L459" s="5">
        <v>4.5776000000000003</v>
      </c>
      <c r="M459">
        <v>192000</v>
      </c>
      <c r="N459" s="3">
        <v>1</v>
      </c>
      <c r="O459" s="50" t="e">
        <f>INDEX([1]Dados!$M$2:$N$26779,MATCH($P459,[1]Dados!$N$2:$N$26779,),2)</f>
        <v>#N/A</v>
      </c>
      <c r="P459">
        <v>143740</v>
      </c>
      <c r="Q459" s="1">
        <v>36662</v>
      </c>
      <c r="R459" s="1">
        <v>36666</v>
      </c>
      <c r="S459" t="s">
        <v>887</v>
      </c>
      <c r="T459">
        <v>1</v>
      </c>
    </row>
    <row r="460" spans="1:20" x14ac:dyDescent="0.2">
      <c r="A460" s="7">
        <v>330030</v>
      </c>
      <c r="B460" s="3">
        <v>58050</v>
      </c>
      <c r="C460" s="3" t="s">
        <v>45</v>
      </c>
      <c r="D460" s="2" t="s">
        <v>282</v>
      </c>
      <c r="E460" s="3">
        <v>9</v>
      </c>
      <c r="F460" s="17">
        <v>0</v>
      </c>
      <c r="G460" s="17">
        <v>1</v>
      </c>
      <c r="H460" s="17">
        <v>0</v>
      </c>
      <c r="I460" s="7">
        <v>4.2</v>
      </c>
      <c r="J460" s="7">
        <v>20</v>
      </c>
      <c r="K460" s="4">
        <v>4</v>
      </c>
      <c r="L460" s="5">
        <v>4.5776000000000003</v>
      </c>
      <c r="M460">
        <v>192000</v>
      </c>
      <c r="N460" s="3">
        <v>1</v>
      </c>
      <c r="O460" s="50" t="e">
        <f>INDEX([1]Dados!$M$2:$N$26779,MATCH($P460,[1]Dados!$N$2:$N$26779,),2)</f>
        <v>#N/A</v>
      </c>
      <c r="P460">
        <v>143740</v>
      </c>
      <c r="Q460" s="1">
        <v>36662</v>
      </c>
      <c r="R460" s="1">
        <v>36666</v>
      </c>
      <c r="S460" t="s">
        <v>887</v>
      </c>
      <c r="T460">
        <v>1</v>
      </c>
    </row>
    <row r="461" spans="1:20" x14ac:dyDescent="0.2">
      <c r="A461" s="7">
        <v>330030</v>
      </c>
      <c r="B461" s="3">
        <v>58050</v>
      </c>
      <c r="C461" s="3" t="s">
        <v>45</v>
      </c>
      <c r="D461" s="2" t="s">
        <v>282</v>
      </c>
      <c r="E461" s="3">
        <v>9</v>
      </c>
      <c r="F461" s="17">
        <v>0</v>
      </c>
      <c r="G461" s="17">
        <v>1</v>
      </c>
      <c r="H461" s="17">
        <v>0</v>
      </c>
      <c r="I461" s="7">
        <v>4.2</v>
      </c>
      <c r="J461" s="7">
        <v>20</v>
      </c>
      <c r="K461" s="4">
        <v>4</v>
      </c>
      <c r="L461" s="5">
        <v>4.5776000000000003</v>
      </c>
      <c r="M461">
        <v>38400</v>
      </c>
      <c r="N461" s="3">
        <v>1</v>
      </c>
      <c r="O461" s="50" t="e">
        <f>INDEX([1]Dados!$M$2:$N$26779,MATCH($P461,[1]Dados!$N$2:$N$26779,),2)</f>
        <v>#N/A</v>
      </c>
      <c r="P461">
        <v>143742</v>
      </c>
      <c r="Q461" s="1">
        <v>36662</v>
      </c>
      <c r="R461" s="1">
        <v>36666</v>
      </c>
      <c r="S461" t="s">
        <v>887</v>
      </c>
      <c r="T461">
        <v>1</v>
      </c>
    </row>
    <row r="462" spans="1:20" x14ac:dyDescent="0.2">
      <c r="A462" s="7">
        <v>330030</v>
      </c>
      <c r="B462" s="3">
        <v>58050</v>
      </c>
      <c r="C462" s="3" t="s">
        <v>45</v>
      </c>
      <c r="D462" s="2" t="s">
        <v>282</v>
      </c>
      <c r="E462" s="3">
        <v>9</v>
      </c>
      <c r="F462" s="17">
        <v>0</v>
      </c>
      <c r="G462" s="17">
        <v>1</v>
      </c>
      <c r="H462" s="17">
        <v>0</v>
      </c>
      <c r="I462" s="7">
        <v>4.2</v>
      </c>
      <c r="J462" s="7">
        <v>20</v>
      </c>
      <c r="K462" s="4">
        <v>4</v>
      </c>
      <c r="L462" s="5">
        <v>4.5776000000000003</v>
      </c>
      <c r="M462">
        <v>230000</v>
      </c>
      <c r="N462" s="3">
        <v>1</v>
      </c>
      <c r="O462" s="50" t="e">
        <f>INDEX([1]Dados!$M$2:$N$26779,MATCH($P462,[1]Dados!$N$2:$N$26779,),2)</f>
        <v>#N/A</v>
      </c>
      <c r="P462">
        <v>143744</v>
      </c>
      <c r="Q462" s="1">
        <v>36662</v>
      </c>
      <c r="R462" s="1">
        <v>36666</v>
      </c>
      <c r="S462" t="s">
        <v>887</v>
      </c>
      <c r="T462">
        <v>1</v>
      </c>
    </row>
    <row r="463" spans="1:20" x14ac:dyDescent="0.2">
      <c r="A463" s="7">
        <v>330030</v>
      </c>
      <c r="B463" s="3">
        <v>58050</v>
      </c>
      <c r="C463" s="3" t="s">
        <v>45</v>
      </c>
      <c r="D463" s="2" t="s">
        <v>282</v>
      </c>
      <c r="E463" s="3">
        <v>9</v>
      </c>
      <c r="F463" s="17">
        <v>0</v>
      </c>
      <c r="G463" s="17">
        <v>1</v>
      </c>
      <c r="H463" s="17">
        <v>0</v>
      </c>
      <c r="I463" s="7">
        <v>4.3</v>
      </c>
      <c r="J463" s="7">
        <v>25</v>
      </c>
      <c r="K463" s="4">
        <v>4</v>
      </c>
      <c r="L463" s="5">
        <v>4.5776000000000003</v>
      </c>
      <c r="M463">
        <v>192000</v>
      </c>
      <c r="N463" s="3">
        <v>1</v>
      </c>
      <c r="O463" s="50" t="e">
        <f>INDEX([1]Dados!$M$2:$N$26779,MATCH($P463,[1]Dados!$N$2:$N$26779,),2)</f>
        <v>#N/A</v>
      </c>
      <c r="P463">
        <v>143740</v>
      </c>
      <c r="Q463" s="1">
        <v>36662</v>
      </c>
      <c r="R463" s="1">
        <v>36666</v>
      </c>
      <c r="S463" t="s">
        <v>887</v>
      </c>
      <c r="T463">
        <v>1</v>
      </c>
    </row>
    <row r="464" spans="1:20" x14ac:dyDescent="0.2">
      <c r="A464" s="7">
        <v>330030</v>
      </c>
      <c r="B464" s="3">
        <v>58050</v>
      </c>
      <c r="C464" s="3" t="s">
        <v>45</v>
      </c>
      <c r="D464" s="2" t="s">
        <v>282</v>
      </c>
      <c r="E464" s="3">
        <v>9</v>
      </c>
      <c r="F464" s="17">
        <v>0</v>
      </c>
      <c r="G464" s="17">
        <v>1</v>
      </c>
      <c r="H464" s="17">
        <v>0</v>
      </c>
      <c r="I464" s="7">
        <v>4.3</v>
      </c>
      <c r="J464" s="7">
        <v>25</v>
      </c>
      <c r="K464" s="4">
        <v>4</v>
      </c>
      <c r="L464" s="5">
        <v>4.5776000000000003</v>
      </c>
      <c r="M464">
        <v>38400</v>
      </c>
      <c r="N464" s="3">
        <v>1</v>
      </c>
      <c r="O464" s="50" t="e">
        <f>INDEX([1]Dados!$M$2:$N$26779,MATCH($P464,[1]Dados!$N$2:$N$26779,),2)</f>
        <v>#N/A</v>
      </c>
      <c r="P464">
        <v>143742</v>
      </c>
      <c r="Q464" s="1">
        <v>36662</v>
      </c>
      <c r="R464" s="1">
        <v>36666</v>
      </c>
      <c r="S464" t="s">
        <v>887</v>
      </c>
      <c r="T464">
        <v>1</v>
      </c>
    </row>
    <row r="465" spans="1:20" x14ac:dyDescent="0.2">
      <c r="A465" s="7">
        <v>330030</v>
      </c>
      <c r="B465" s="3">
        <v>58050</v>
      </c>
      <c r="C465" s="3" t="s">
        <v>45</v>
      </c>
      <c r="D465" s="2" t="s">
        <v>282</v>
      </c>
      <c r="E465" s="3">
        <v>9</v>
      </c>
      <c r="F465" s="17">
        <v>0</v>
      </c>
      <c r="G465" s="17">
        <v>1</v>
      </c>
      <c r="H465" s="17">
        <v>0</v>
      </c>
      <c r="I465" s="7">
        <v>4.4000000000000004</v>
      </c>
      <c r="J465" s="7">
        <v>25</v>
      </c>
      <c r="K465" s="4">
        <v>4</v>
      </c>
      <c r="L465" s="5">
        <v>4.5776000000000003</v>
      </c>
      <c r="M465">
        <v>38400</v>
      </c>
      <c r="N465" s="3">
        <v>1</v>
      </c>
      <c r="O465" s="50" t="e">
        <f>INDEX([1]Dados!$M$2:$N$26779,MATCH($P465,[1]Dados!$N$2:$N$26779,),2)</f>
        <v>#N/A</v>
      </c>
      <c r="P465">
        <v>143742</v>
      </c>
      <c r="Q465" s="1">
        <v>36662</v>
      </c>
      <c r="R465" s="1">
        <v>36666</v>
      </c>
      <c r="S465" t="s">
        <v>887</v>
      </c>
      <c r="T465">
        <v>1</v>
      </c>
    </row>
    <row r="466" spans="1:20" x14ac:dyDescent="0.2">
      <c r="A466" s="7">
        <v>330030</v>
      </c>
      <c r="B466" s="3">
        <v>58050</v>
      </c>
      <c r="C466" s="3" t="s">
        <v>45</v>
      </c>
      <c r="D466" s="2" t="s">
        <v>282</v>
      </c>
      <c r="E466" s="3">
        <v>9</v>
      </c>
      <c r="F466" s="17">
        <v>0</v>
      </c>
      <c r="G466" s="17">
        <v>1</v>
      </c>
      <c r="H466" s="17">
        <v>0</v>
      </c>
      <c r="I466" s="7">
        <v>4.5</v>
      </c>
      <c r="J466" s="7">
        <v>0</v>
      </c>
      <c r="K466" s="4">
        <v>4</v>
      </c>
      <c r="L466" s="5">
        <v>4.5776000000000003</v>
      </c>
      <c r="M466">
        <v>230000</v>
      </c>
      <c r="N466" s="3">
        <v>1</v>
      </c>
      <c r="O466" s="50" t="e">
        <f>INDEX([1]Dados!$M$2:$N$26779,MATCH($P466,[1]Dados!$N$2:$N$26779,),2)</f>
        <v>#N/A</v>
      </c>
      <c r="P466">
        <v>143744</v>
      </c>
      <c r="Q466" s="1">
        <v>36662</v>
      </c>
      <c r="R466" s="1">
        <v>36666</v>
      </c>
      <c r="S466" t="s">
        <v>887</v>
      </c>
      <c r="T466">
        <v>1</v>
      </c>
    </row>
    <row r="467" spans="1:20" x14ac:dyDescent="0.2">
      <c r="A467" s="7">
        <v>330030</v>
      </c>
      <c r="B467" s="3">
        <v>58050</v>
      </c>
      <c r="C467" s="3" t="s">
        <v>45</v>
      </c>
      <c r="D467" s="2" t="s">
        <v>282</v>
      </c>
      <c r="E467" s="3">
        <v>9</v>
      </c>
      <c r="F467" s="17">
        <v>0</v>
      </c>
      <c r="G467" s="17">
        <v>1</v>
      </c>
      <c r="H467" s="17">
        <v>0</v>
      </c>
      <c r="I467" s="7">
        <v>1</v>
      </c>
      <c r="J467" s="7">
        <v>25</v>
      </c>
      <c r="K467" s="4">
        <v>1293</v>
      </c>
      <c r="L467" s="5">
        <v>1293.0592999999999</v>
      </c>
      <c r="M467">
        <v>97928.87</v>
      </c>
      <c r="N467" s="3">
        <v>1</v>
      </c>
      <c r="O467" s="50" t="e">
        <f>INDEX([1]Dados!$M$2:$N$26779,MATCH($P467,[1]Dados!$N$2:$N$26779,),2)</f>
        <v>#N/A</v>
      </c>
      <c r="P467">
        <v>143615</v>
      </c>
      <c r="Q467" s="1">
        <v>36662</v>
      </c>
      <c r="R467" s="1">
        <v>36666</v>
      </c>
      <c r="S467" t="s">
        <v>1505</v>
      </c>
      <c r="T467">
        <v>1</v>
      </c>
    </row>
    <row r="468" spans="1:20" x14ac:dyDescent="0.2">
      <c r="A468" s="7">
        <v>330030</v>
      </c>
      <c r="B468" s="3">
        <v>58050</v>
      </c>
      <c r="C468" s="3" t="s">
        <v>45</v>
      </c>
      <c r="D468" s="2" t="s">
        <v>282</v>
      </c>
      <c r="E468" s="3">
        <v>9</v>
      </c>
      <c r="F468" s="17">
        <v>0</v>
      </c>
      <c r="G468" s="17">
        <v>1</v>
      </c>
      <c r="H468" s="17">
        <v>0</v>
      </c>
      <c r="I468" s="7">
        <v>1</v>
      </c>
      <c r="J468" s="7">
        <v>11</v>
      </c>
      <c r="K468" s="4">
        <v>1293</v>
      </c>
      <c r="L468" s="5">
        <v>1293.0592999999999</v>
      </c>
      <c r="M468">
        <v>97928.87</v>
      </c>
      <c r="N468" s="3">
        <v>1</v>
      </c>
      <c r="O468" s="50" t="e">
        <f>INDEX([1]Dados!$M$2:$N$26779,MATCH($P468,[1]Dados!$N$2:$N$26779,),2)</f>
        <v>#N/A</v>
      </c>
      <c r="P468">
        <v>143615</v>
      </c>
      <c r="Q468" s="1">
        <v>36662</v>
      </c>
      <c r="R468" s="1">
        <v>36666</v>
      </c>
      <c r="S468" t="s">
        <v>1505</v>
      </c>
      <c r="T468">
        <v>1</v>
      </c>
    </row>
    <row r="469" spans="1:20" x14ac:dyDescent="0.2">
      <c r="A469" s="7">
        <v>330030</v>
      </c>
      <c r="B469" s="3">
        <v>58050</v>
      </c>
      <c r="C469" s="3" t="s">
        <v>45</v>
      </c>
      <c r="D469" s="2" t="s">
        <v>282</v>
      </c>
      <c r="E469" s="3">
        <v>9</v>
      </c>
      <c r="F469" s="17">
        <v>0</v>
      </c>
      <c r="G469" s="17">
        <v>1</v>
      </c>
      <c r="H469" s="17">
        <v>0</v>
      </c>
      <c r="I469" s="7">
        <v>1</v>
      </c>
      <c r="J469" s="7">
        <v>21</v>
      </c>
      <c r="K469" s="4">
        <v>1293</v>
      </c>
      <c r="L469" s="5">
        <v>1293.0592999999999</v>
      </c>
      <c r="M469">
        <v>97928.87</v>
      </c>
      <c r="N469" s="3">
        <v>1</v>
      </c>
      <c r="O469" s="50" t="e">
        <f>INDEX([1]Dados!$M$2:$N$26779,MATCH($P469,[1]Dados!$N$2:$N$26779,),2)</f>
        <v>#N/A</v>
      </c>
      <c r="P469">
        <v>143615</v>
      </c>
      <c r="Q469" s="1">
        <v>36662</v>
      </c>
      <c r="R469" s="1">
        <v>36666</v>
      </c>
      <c r="S469" t="s">
        <v>1505</v>
      </c>
      <c r="T469">
        <v>1</v>
      </c>
    </row>
    <row r="470" spans="1:20" x14ac:dyDescent="0.2">
      <c r="A470" s="7">
        <v>330030</v>
      </c>
      <c r="B470" s="3">
        <v>58050</v>
      </c>
      <c r="C470" s="3" t="s">
        <v>45</v>
      </c>
      <c r="D470" s="2" t="s">
        <v>282</v>
      </c>
      <c r="E470" s="3">
        <v>9</v>
      </c>
      <c r="F470" s="17">
        <v>0</v>
      </c>
      <c r="G470" s="17">
        <v>1</v>
      </c>
      <c r="H470" s="17">
        <v>0</v>
      </c>
      <c r="I470" s="7">
        <v>1</v>
      </c>
      <c r="J470" s="7">
        <v>18</v>
      </c>
      <c r="K470" s="4">
        <v>1293</v>
      </c>
      <c r="L470" s="5">
        <v>1293.0592999999999</v>
      </c>
      <c r="M470">
        <v>97928.87</v>
      </c>
      <c r="N470" s="3">
        <v>1</v>
      </c>
      <c r="O470" s="50" t="e">
        <f>INDEX([1]Dados!$M$2:$N$26779,MATCH($P470,[1]Dados!$N$2:$N$26779,),2)</f>
        <v>#N/A</v>
      </c>
      <c r="P470">
        <v>143615</v>
      </c>
      <c r="Q470" s="1">
        <v>36662</v>
      </c>
      <c r="R470" s="1">
        <v>36666</v>
      </c>
      <c r="S470" t="s">
        <v>1505</v>
      </c>
      <c r="T470">
        <v>1</v>
      </c>
    </row>
    <row r="471" spans="1:20" x14ac:dyDescent="0.2">
      <c r="A471" s="7">
        <v>330030</v>
      </c>
      <c r="B471" s="3">
        <v>58050</v>
      </c>
      <c r="C471" s="3" t="s">
        <v>45</v>
      </c>
      <c r="D471" s="2" t="s">
        <v>282</v>
      </c>
      <c r="E471" s="3">
        <v>9</v>
      </c>
      <c r="F471" s="17">
        <v>0</v>
      </c>
      <c r="G471" s="17">
        <v>1</v>
      </c>
      <c r="H471" s="17">
        <v>0</v>
      </c>
      <c r="I471" s="7">
        <v>1</v>
      </c>
      <c r="J471" s="7">
        <v>29</v>
      </c>
      <c r="K471" s="4">
        <v>1293</v>
      </c>
      <c r="L471" s="5">
        <v>1293.0592999999999</v>
      </c>
      <c r="M471">
        <v>97928.87</v>
      </c>
      <c r="N471" s="3">
        <v>1</v>
      </c>
      <c r="O471" s="50" t="e">
        <f>INDEX([1]Dados!$M$2:$N$26779,MATCH($P471,[1]Dados!$N$2:$N$26779,),2)</f>
        <v>#N/A</v>
      </c>
      <c r="P471">
        <v>143615</v>
      </c>
      <c r="Q471" s="1">
        <v>36662</v>
      </c>
      <c r="R471" s="1">
        <v>36666</v>
      </c>
      <c r="S471" t="s">
        <v>1505</v>
      </c>
      <c r="T471">
        <v>1</v>
      </c>
    </row>
    <row r="472" spans="1:20" x14ac:dyDescent="0.2">
      <c r="A472" s="7">
        <v>330030</v>
      </c>
      <c r="B472" s="3">
        <v>58050</v>
      </c>
      <c r="C472" s="3" t="s">
        <v>45</v>
      </c>
      <c r="D472" s="2" t="s">
        <v>282</v>
      </c>
      <c r="E472" s="3">
        <v>9</v>
      </c>
      <c r="F472" s="17">
        <v>0</v>
      </c>
      <c r="G472" s="17">
        <v>1</v>
      </c>
      <c r="H472" s="17">
        <v>0</v>
      </c>
      <c r="I472" s="7">
        <v>2</v>
      </c>
      <c r="J472" s="7">
        <v>27</v>
      </c>
      <c r="K472" s="4">
        <v>1293</v>
      </c>
      <c r="L472" s="5">
        <v>2.0596999999999999</v>
      </c>
      <c r="M472">
        <v>287098.36</v>
      </c>
      <c r="N472" s="3">
        <v>1</v>
      </c>
      <c r="O472" s="50" t="e">
        <f>INDEX([1]Dados!$M$2:$N$26779,MATCH($P472,[1]Dados!$N$2:$N$26779,),2)</f>
        <v>#N/A</v>
      </c>
      <c r="P472">
        <v>143692</v>
      </c>
      <c r="Q472" s="1">
        <v>36662</v>
      </c>
      <c r="R472" s="1">
        <v>36666</v>
      </c>
      <c r="S472" t="s">
        <v>1057</v>
      </c>
      <c r="T472">
        <v>1</v>
      </c>
    </row>
    <row r="473" spans="1:20" x14ac:dyDescent="0.2">
      <c r="A473" s="7">
        <v>430830</v>
      </c>
      <c r="B473" s="3">
        <v>86630</v>
      </c>
      <c r="C473" s="3" t="s">
        <v>40</v>
      </c>
      <c r="D473" s="2" t="s">
        <v>427</v>
      </c>
      <c r="E473" s="3">
        <v>9</v>
      </c>
      <c r="F473" s="17">
        <v>0</v>
      </c>
      <c r="G473" s="17">
        <v>1</v>
      </c>
      <c r="H473" s="17">
        <v>0</v>
      </c>
      <c r="I473" s="7">
        <v>3.1</v>
      </c>
      <c r="J473" s="7">
        <v>18</v>
      </c>
      <c r="K473" s="4">
        <v>8</v>
      </c>
      <c r="L473" s="5">
        <v>8.0357000000000003</v>
      </c>
      <c r="M473">
        <v>435</v>
      </c>
      <c r="N473" s="3">
        <v>1</v>
      </c>
      <c r="O473" s="50" t="e">
        <f>INDEX([1]Dados!$M$2:$N$26779,MATCH($P473,[1]Dados!$N$2:$N$26779,),2)</f>
        <v>#N/A</v>
      </c>
      <c r="P473">
        <v>144865</v>
      </c>
      <c r="Q473" s="1">
        <v>36662</v>
      </c>
      <c r="R473" s="1">
        <v>36666</v>
      </c>
      <c r="S473" t="s">
        <v>1109</v>
      </c>
      <c r="T473">
        <v>1</v>
      </c>
    </row>
    <row r="474" spans="1:20" x14ac:dyDescent="0.2">
      <c r="A474" s="7">
        <v>430830</v>
      </c>
      <c r="B474" s="3">
        <v>86630</v>
      </c>
      <c r="C474" s="3" t="s">
        <v>40</v>
      </c>
      <c r="D474" s="2" t="s">
        <v>427</v>
      </c>
      <c r="E474" s="3">
        <v>9</v>
      </c>
      <c r="F474" s="17">
        <v>0</v>
      </c>
      <c r="G474" s="17">
        <v>1</v>
      </c>
      <c r="H474" s="17">
        <v>0</v>
      </c>
      <c r="I474" s="7">
        <v>1.1000000000000001</v>
      </c>
      <c r="J474" s="7">
        <v>14</v>
      </c>
      <c r="K474" s="4">
        <v>1214</v>
      </c>
      <c r="L474" s="5">
        <v>1214.0587</v>
      </c>
      <c r="M474">
        <v>45372</v>
      </c>
      <c r="N474" s="3">
        <v>1</v>
      </c>
      <c r="O474" s="50" t="e">
        <f>INDEX([1]Dados!$M$2:$N$26779,MATCH($P474,[1]Dados!$N$2:$N$26779,),2)</f>
        <v>#N/A</v>
      </c>
      <c r="P474">
        <v>143857</v>
      </c>
      <c r="Q474" s="1">
        <v>36662</v>
      </c>
      <c r="R474" s="1">
        <v>36666</v>
      </c>
      <c r="S474" t="s">
        <v>1069</v>
      </c>
      <c r="T474">
        <v>1</v>
      </c>
    </row>
    <row r="475" spans="1:20" x14ac:dyDescent="0.2">
      <c r="A475" s="7">
        <v>430830</v>
      </c>
      <c r="B475" s="3">
        <v>86630</v>
      </c>
      <c r="C475" s="3" t="s">
        <v>40</v>
      </c>
      <c r="D475" s="2" t="s">
        <v>427</v>
      </c>
      <c r="E475" s="3">
        <v>9</v>
      </c>
      <c r="F475" s="17">
        <v>0</v>
      </c>
      <c r="G475" s="17">
        <v>1</v>
      </c>
      <c r="H475" s="17">
        <v>0</v>
      </c>
      <c r="I475" s="7">
        <v>5.0999999999999996</v>
      </c>
      <c r="J475" s="7">
        <v>0</v>
      </c>
      <c r="K475" s="4">
        <v>1214</v>
      </c>
      <c r="L475" s="5">
        <v>1214.0589</v>
      </c>
      <c r="M475">
        <v>50480</v>
      </c>
      <c r="N475" s="3">
        <v>1</v>
      </c>
      <c r="O475" s="50" t="e">
        <f>INDEX([1]Dados!$M$2:$N$26779,MATCH($P475,[1]Dados!$N$2:$N$26779,),2)</f>
        <v>#N/A</v>
      </c>
      <c r="P475">
        <v>144845</v>
      </c>
      <c r="Q475" s="1">
        <v>36662</v>
      </c>
      <c r="R475" s="1">
        <v>36666</v>
      </c>
      <c r="S475" t="s">
        <v>1567</v>
      </c>
      <c r="T475">
        <v>1</v>
      </c>
    </row>
    <row r="476" spans="1:20" x14ac:dyDescent="0.2">
      <c r="A476" s="7">
        <v>430830</v>
      </c>
      <c r="B476" s="3">
        <v>86630</v>
      </c>
      <c r="C476" s="3" t="s">
        <v>40</v>
      </c>
      <c r="D476" s="2" t="s">
        <v>427</v>
      </c>
      <c r="E476" s="3">
        <v>9</v>
      </c>
      <c r="F476" s="17">
        <v>0</v>
      </c>
      <c r="G476" s="17">
        <v>1</v>
      </c>
      <c r="H476" s="17">
        <v>0</v>
      </c>
      <c r="I476" s="7">
        <v>4.0999999999999996</v>
      </c>
      <c r="J476" s="7">
        <v>23</v>
      </c>
      <c r="K476" s="4">
        <v>1214</v>
      </c>
      <c r="L476" s="5">
        <v>1214.8585</v>
      </c>
      <c r="M476">
        <v>7287.24</v>
      </c>
      <c r="N476" s="3">
        <v>1</v>
      </c>
      <c r="O476" s="50" t="e">
        <f>INDEX([1]Dados!$M$2:$N$26779,MATCH($P476,[1]Dados!$N$2:$N$26779,),2)</f>
        <v>#N/A</v>
      </c>
      <c r="P476">
        <v>144955</v>
      </c>
      <c r="Q476" s="1">
        <v>36662</v>
      </c>
      <c r="R476" s="1">
        <v>36666</v>
      </c>
      <c r="S476" t="s">
        <v>1568</v>
      </c>
      <c r="T476">
        <v>1</v>
      </c>
    </row>
    <row r="477" spans="1:20" x14ac:dyDescent="0.2">
      <c r="A477" s="7">
        <v>430830</v>
      </c>
      <c r="B477" s="3">
        <v>86630</v>
      </c>
      <c r="C477" s="3" t="s">
        <v>40</v>
      </c>
      <c r="D477" s="2" t="s">
        <v>427</v>
      </c>
      <c r="E477" s="3">
        <v>9</v>
      </c>
      <c r="F477" s="17">
        <v>0</v>
      </c>
      <c r="G477" s="17">
        <v>1</v>
      </c>
      <c r="H477" s="17">
        <v>0</v>
      </c>
      <c r="I477" s="7">
        <v>6.1</v>
      </c>
      <c r="J477" s="7">
        <v>25</v>
      </c>
      <c r="K477" s="4">
        <v>1214</v>
      </c>
      <c r="L477" s="5" t="s">
        <v>19</v>
      </c>
      <c r="M477">
        <v>48000</v>
      </c>
      <c r="N477" s="3">
        <v>1</v>
      </c>
      <c r="O477" s="50" t="e">
        <f>INDEX([1]Dados!$M$2:$N$26779,MATCH($P477,[1]Dados!$N$2:$N$26779,),2)</f>
        <v>#N/A</v>
      </c>
      <c r="P477">
        <v>143765</v>
      </c>
      <c r="Q477" s="1">
        <v>36662</v>
      </c>
      <c r="R477" s="1">
        <v>36666</v>
      </c>
      <c r="S477" t="s">
        <v>1566</v>
      </c>
      <c r="T477">
        <v>1</v>
      </c>
    </row>
    <row r="478" spans="1:20" x14ac:dyDescent="0.2">
      <c r="A478" s="7">
        <v>430830</v>
      </c>
      <c r="B478" s="3">
        <v>86630</v>
      </c>
      <c r="C478" s="3" t="s">
        <v>40</v>
      </c>
      <c r="D478" s="2" t="s">
        <v>427</v>
      </c>
      <c r="E478" s="3">
        <v>9</v>
      </c>
      <c r="F478" s="17">
        <v>0</v>
      </c>
      <c r="G478" s="17">
        <v>1</v>
      </c>
      <c r="H478" s="17">
        <v>0</v>
      </c>
      <c r="I478" s="7">
        <v>2.1</v>
      </c>
      <c r="J478" s="7">
        <v>22</v>
      </c>
      <c r="K478" s="4">
        <v>1293</v>
      </c>
      <c r="L478" s="5">
        <v>1293.0592999999999</v>
      </c>
      <c r="M478">
        <v>10402.17</v>
      </c>
      <c r="N478" s="3">
        <v>1</v>
      </c>
      <c r="O478" s="50" t="e">
        <f>INDEX([1]Dados!$M$2:$N$26779,MATCH($P478,[1]Dados!$N$2:$N$26779,),2)</f>
        <v>#N/A</v>
      </c>
      <c r="P478">
        <v>143641</v>
      </c>
      <c r="Q478" s="1">
        <v>36662</v>
      </c>
      <c r="R478" s="1">
        <v>36666</v>
      </c>
      <c r="S478" t="s">
        <v>1193</v>
      </c>
      <c r="T478">
        <v>1</v>
      </c>
    </row>
    <row r="479" spans="1:20" x14ac:dyDescent="0.2">
      <c r="A479" s="7">
        <v>430940</v>
      </c>
      <c r="B479" s="3">
        <v>86878</v>
      </c>
      <c r="C479" s="3" t="s">
        <v>40</v>
      </c>
      <c r="D479" s="2" t="s">
        <v>450</v>
      </c>
      <c r="E479" s="3">
        <v>9</v>
      </c>
      <c r="F479" s="17">
        <v>0</v>
      </c>
      <c r="G479" s="17">
        <v>1</v>
      </c>
      <c r="H479" s="17">
        <v>0</v>
      </c>
      <c r="I479" s="7">
        <v>6.1</v>
      </c>
      <c r="J479" s="7">
        <v>25</v>
      </c>
      <c r="K479" s="4">
        <v>4</v>
      </c>
      <c r="L479" s="5">
        <v>4.5776000000000003</v>
      </c>
      <c r="M479">
        <v>65980</v>
      </c>
      <c r="N479" s="3">
        <v>1</v>
      </c>
      <c r="O479" s="50" t="e">
        <f>INDEX([1]Dados!$M$2:$N$26779,MATCH($P479,[1]Dados!$N$2:$N$26779,),2)</f>
        <v>#N/A</v>
      </c>
      <c r="P479">
        <v>143751</v>
      </c>
      <c r="Q479" s="1">
        <v>36662</v>
      </c>
      <c r="R479" s="1">
        <v>36666</v>
      </c>
      <c r="S479" t="s">
        <v>887</v>
      </c>
      <c r="T479">
        <v>1</v>
      </c>
    </row>
    <row r="480" spans="1:20" x14ac:dyDescent="0.2">
      <c r="A480" s="7">
        <v>430940</v>
      </c>
      <c r="B480" s="3">
        <v>86878</v>
      </c>
      <c r="C480" s="3" t="s">
        <v>40</v>
      </c>
      <c r="D480" s="2" t="s">
        <v>450</v>
      </c>
      <c r="E480" s="3">
        <v>9</v>
      </c>
      <c r="F480" s="17">
        <v>0</v>
      </c>
      <c r="G480" s="17">
        <v>1</v>
      </c>
      <c r="H480" s="17">
        <v>0</v>
      </c>
      <c r="I480" s="7">
        <v>6.2</v>
      </c>
      <c r="J480" s="7">
        <v>17</v>
      </c>
      <c r="K480" s="4">
        <v>4</v>
      </c>
      <c r="L480" s="5">
        <v>4.5776000000000003</v>
      </c>
      <c r="M480">
        <v>65980</v>
      </c>
      <c r="N480" s="3">
        <v>1</v>
      </c>
      <c r="O480" s="50" t="e">
        <f>INDEX([1]Dados!$M$2:$N$26779,MATCH($P480,[1]Dados!$N$2:$N$26779,),2)</f>
        <v>#N/A</v>
      </c>
      <c r="P480">
        <v>143751</v>
      </c>
      <c r="Q480" s="1">
        <v>36662</v>
      </c>
      <c r="R480" s="1">
        <v>36666</v>
      </c>
      <c r="S480" t="s">
        <v>887</v>
      </c>
      <c r="T480">
        <v>1</v>
      </c>
    </row>
    <row r="481" spans="1:20" x14ac:dyDescent="0.2">
      <c r="A481" s="7">
        <v>430940</v>
      </c>
      <c r="B481" s="3">
        <v>86878</v>
      </c>
      <c r="C481" s="3" t="s">
        <v>40</v>
      </c>
      <c r="D481" s="2" t="s">
        <v>450</v>
      </c>
      <c r="E481" s="3">
        <v>9</v>
      </c>
      <c r="F481" s="17">
        <v>0</v>
      </c>
      <c r="G481" s="17">
        <v>1</v>
      </c>
      <c r="H481" s="17">
        <v>0</v>
      </c>
      <c r="I481" s="7">
        <v>6.3</v>
      </c>
      <c r="J481" s="7">
        <v>9</v>
      </c>
      <c r="K481" s="4">
        <v>4</v>
      </c>
      <c r="L481" s="5">
        <v>4.5776000000000003</v>
      </c>
      <c r="M481">
        <v>29900</v>
      </c>
      <c r="N481" s="3">
        <v>1</v>
      </c>
      <c r="O481" s="50" t="e">
        <f>INDEX([1]Dados!$M$2:$N$26779,MATCH($P481,[1]Dados!$N$2:$N$26779,),2)</f>
        <v>#N/A</v>
      </c>
      <c r="P481">
        <v>143752</v>
      </c>
      <c r="Q481" s="1">
        <v>36662</v>
      </c>
      <c r="R481" s="1">
        <v>36666</v>
      </c>
      <c r="S481" t="s">
        <v>887</v>
      </c>
      <c r="T481">
        <v>1</v>
      </c>
    </row>
    <row r="482" spans="1:20" x14ac:dyDescent="0.2">
      <c r="A482" s="7">
        <v>430940</v>
      </c>
      <c r="B482" s="3">
        <v>86878</v>
      </c>
      <c r="C482" s="3" t="s">
        <v>40</v>
      </c>
      <c r="D482" s="2" t="s">
        <v>450</v>
      </c>
      <c r="E482" s="3">
        <v>9</v>
      </c>
      <c r="F482" s="17">
        <v>0</v>
      </c>
      <c r="G482" s="17">
        <v>1</v>
      </c>
      <c r="H482" s="17">
        <v>0</v>
      </c>
      <c r="I482" s="7">
        <v>6.4</v>
      </c>
      <c r="J482" s="7">
        <v>0</v>
      </c>
      <c r="K482" s="4">
        <v>4</v>
      </c>
      <c r="L482" s="5">
        <v>4.1822999999999997</v>
      </c>
      <c r="M482">
        <v>19590.2</v>
      </c>
      <c r="N482" s="3">
        <v>1</v>
      </c>
      <c r="O482" s="50" t="e">
        <f>INDEX([1]Dados!$M$2:$N$26779,MATCH($P482,[1]Dados!$N$2:$N$26779,),2)</f>
        <v>#N/A</v>
      </c>
      <c r="P482">
        <v>143753</v>
      </c>
      <c r="Q482" s="1">
        <v>36662</v>
      </c>
      <c r="R482" s="1">
        <v>36666</v>
      </c>
      <c r="S482" t="s">
        <v>887</v>
      </c>
      <c r="T482">
        <v>1</v>
      </c>
    </row>
    <row r="483" spans="1:20" x14ac:dyDescent="0.2">
      <c r="A483" s="7">
        <v>430940</v>
      </c>
      <c r="B483" s="3">
        <v>86878</v>
      </c>
      <c r="C483" s="3" t="s">
        <v>40</v>
      </c>
      <c r="D483" s="2" t="s">
        <v>450</v>
      </c>
      <c r="E483" s="3">
        <v>9</v>
      </c>
      <c r="F483" s="17">
        <v>0</v>
      </c>
      <c r="G483" s="17">
        <v>1</v>
      </c>
      <c r="H483" s="17">
        <v>0</v>
      </c>
      <c r="I483" s="7">
        <v>5.0999999999999996</v>
      </c>
      <c r="J483" s="7">
        <v>18</v>
      </c>
      <c r="K483" s="4">
        <v>8</v>
      </c>
      <c r="L483" s="5">
        <v>8.0357000000000003</v>
      </c>
      <c r="M483">
        <v>1680</v>
      </c>
      <c r="N483" s="3">
        <v>1</v>
      </c>
      <c r="O483" s="50" t="e">
        <f>INDEX([1]Dados!$M$2:$N$26779,MATCH($P483,[1]Dados!$N$2:$N$26779,),2)</f>
        <v>#N/A</v>
      </c>
      <c r="P483">
        <v>144862</v>
      </c>
      <c r="Q483" s="1">
        <v>36662</v>
      </c>
      <c r="R483" s="1">
        <v>36666</v>
      </c>
      <c r="S483" t="s">
        <v>1578</v>
      </c>
      <c r="T483">
        <v>1</v>
      </c>
    </row>
    <row r="484" spans="1:20" x14ac:dyDescent="0.2">
      <c r="A484" s="7">
        <v>430940</v>
      </c>
      <c r="B484" s="3">
        <v>86878</v>
      </c>
      <c r="C484" s="3" t="s">
        <v>40</v>
      </c>
      <c r="D484" s="2" t="s">
        <v>450</v>
      </c>
      <c r="E484" s="3">
        <v>9</v>
      </c>
      <c r="F484" s="17">
        <v>0</v>
      </c>
      <c r="G484" s="17">
        <v>1</v>
      </c>
      <c r="H484" s="17">
        <v>0</v>
      </c>
      <c r="I484" s="7">
        <v>5.2</v>
      </c>
      <c r="J484" s="7">
        <v>25</v>
      </c>
      <c r="K484" s="4">
        <v>8</v>
      </c>
      <c r="L484" s="5">
        <v>8.0357000000000003</v>
      </c>
      <c r="M484">
        <v>1680</v>
      </c>
      <c r="N484" s="3">
        <v>1</v>
      </c>
      <c r="O484" s="50" t="e">
        <f>INDEX([1]Dados!$M$2:$N$26779,MATCH($P484,[1]Dados!$N$2:$N$26779,),2)</f>
        <v>#N/A</v>
      </c>
      <c r="P484">
        <v>144862</v>
      </c>
      <c r="Q484" s="1">
        <v>36662</v>
      </c>
      <c r="R484" s="1">
        <v>36666</v>
      </c>
      <c r="S484" t="s">
        <v>1578</v>
      </c>
      <c r="T484">
        <v>1</v>
      </c>
    </row>
    <row r="485" spans="1:20" x14ac:dyDescent="0.2">
      <c r="A485" s="7">
        <v>430940</v>
      </c>
      <c r="B485" s="3">
        <v>86878</v>
      </c>
      <c r="C485" s="3" t="s">
        <v>40</v>
      </c>
      <c r="D485" s="2" t="s">
        <v>450</v>
      </c>
      <c r="E485" s="3">
        <v>9</v>
      </c>
      <c r="F485" s="17">
        <v>0</v>
      </c>
      <c r="G485" s="17">
        <v>1</v>
      </c>
      <c r="H485" s="17">
        <v>0</v>
      </c>
      <c r="I485" s="7">
        <v>1.1000000000000001</v>
      </c>
      <c r="J485" s="7">
        <v>15</v>
      </c>
      <c r="K485" s="4">
        <v>1214</v>
      </c>
      <c r="L485" s="5">
        <v>1214.0587</v>
      </c>
      <c r="M485">
        <v>250702</v>
      </c>
      <c r="N485" s="3">
        <v>1</v>
      </c>
      <c r="O485" s="50" t="e">
        <f>INDEX([1]Dados!$M$2:$N$26779,MATCH($P485,[1]Dados!$N$2:$N$26779,),2)</f>
        <v>#N/A</v>
      </c>
      <c r="P485">
        <v>143854</v>
      </c>
      <c r="Q485" s="1">
        <v>36662</v>
      </c>
      <c r="R485" s="1">
        <v>36666</v>
      </c>
      <c r="S485" t="s">
        <v>1576</v>
      </c>
      <c r="T485">
        <v>1</v>
      </c>
    </row>
    <row r="486" spans="1:20" x14ac:dyDescent="0.2">
      <c r="A486" s="7">
        <v>430940</v>
      </c>
      <c r="B486" s="3">
        <v>86878</v>
      </c>
      <c r="C486" s="3" t="s">
        <v>40</v>
      </c>
      <c r="D486" s="2" t="s">
        <v>450</v>
      </c>
      <c r="E486" s="3">
        <v>9</v>
      </c>
      <c r="F486" s="17">
        <v>0</v>
      </c>
      <c r="G486" s="17">
        <v>1</v>
      </c>
      <c r="H486" s="17">
        <v>0</v>
      </c>
      <c r="I486" s="7">
        <v>1.2</v>
      </c>
      <c r="J486" s="7">
        <v>25</v>
      </c>
      <c r="K486" s="4">
        <v>1214</v>
      </c>
      <c r="L486" s="5">
        <v>1214.0587</v>
      </c>
      <c r="M486">
        <v>250702</v>
      </c>
      <c r="N486" s="3">
        <v>1</v>
      </c>
      <c r="O486" s="50" t="e">
        <f>INDEX([1]Dados!$M$2:$N$26779,MATCH($P486,[1]Dados!$N$2:$N$26779,),2)</f>
        <v>#N/A</v>
      </c>
      <c r="P486">
        <v>143854</v>
      </c>
      <c r="Q486" s="1">
        <v>36662</v>
      </c>
      <c r="R486" s="1">
        <v>36666</v>
      </c>
      <c r="S486" t="s">
        <v>1576</v>
      </c>
      <c r="T486">
        <v>1</v>
      </c>
    </row>
    <row r="487" spans="1:20" x14ac:dyDescent="0.2">
      <c r="A487" s="7">
        <v>430940</v>
      </c>
      <c r="B487" s="3">
        <v>86878</v>
      </c>
      <c r="C487" s="3" t="s">
        <v>40</v>
      </c>
      <c r="D487" s="2" t="s">
        <v>450</v>
      </c>
      <c r="E487" s="3">
        <v>9</v>
      </c>
      <c r="F487" s="17">
        <v>0</v>
      </c>
      <c r="G487" s="17">
        <v>1</v>
      </c>
      <c r="H487" s="17">
        <v>0</v>
      </c>
      <c r="I487" s="7">
        <v>2.1</v>
      </c>
      <c r="J487" s="7">
        <v>18</v>
      </c>
      <c r="K487" s="4">
        <v>1214</v>
      </c>
      <c r="L487" s="5">
        <v>1214.0589</v>
      </c>
      <c r="M487">
        <v>7920</v>
      </c>
      <c r="N487" s="3">
        <v>1</v>
      </c>
      <c r="O487" s="50" t="e">
        <f>INDEX([1]Dados!$M$2:$N$26779,MATCH($P487,[1]Dados!$N$2:$N$26779,),2)</f>
        <v>#N/A</v>
      </c>
      <c r="P487">
        <v>144759</v>
      </c>
      <c r="Q487" s="1">
        <v>36662</v>
      </c>
      <c r="R487" s="1">
        <v>36666</v>
      </c>
      <c r="S487" t="s">
        <v>1577</v>
      </c>
      <c r="T487">
        <v>1</v>
      </c>
    </row>
    <row r="488" spans="1:20" x14ac:dyDescent="0.2">
      <c r="A488" s="7">
        <v>430940</v>
      </c>
      <c r="B488" s="3">
        <v>86878</v>
      </c>
      <c r="C488" s="3" t="s">
        <v>40</v>
      </c>
      <c r="D488" s="2" t="s">
        <v>450</v>
      </c>
      <c r="E488" s="3">
        <v>9</v>
      </c>
      <c r="F488" s="17">
        <v>0</v>
      </c>
      <c r="G488" s="17">
        <v>1</v>
      </c>
      <c r="H488" s="17">
        <v>0</v>
      </c>
      <c r="I488" s="7">
        <v>4.0999999999999996</v>
      </c>
      <c r="J488" s="7">
        <v>20</v>
      </c>
      <c r="K488" s="4">
        <v>1214</v>
      </c>
      <c r="L488" s="5">
        <v>1214.8585</v>
      </c>
      <c r="M488">
        <v>371699.59</v>
      </c>
      <c r="N488" s="3">
        <v>1</v>
      </c>
      <c r="O488" s="50" t="e">
        <f>INDEX([1]Dados!$M$2:$N$26779,MATCH($P488,[1]Dados!$N$2:$N$26779,),2)</f>
        <v>#N/A</v>
      </c>
      <c r="P488">
        <v>144918</v>
      </c>
      <c r="Q488" s="1">
        <v>36662</v>
      </c>
      <c r="R488" s="1">
        <v>36666</v>
      </c>
      <c r="S488" t="s">
        <v>1089</v>
      </c>
      <c r="T488">
        <v>1</v>
      </c>
    </row>
    <row r="489" spans="1:20" x14ac:dyDescent="0.2">
      <c r="A489" s="7">
        <v>430940</v>
      </c>
      <c r="B489" s="3">
        <v>86878</v>
      </c>
      <c r="C489" s="3" t="s">
        <v>40</v>
      </c>
      <c r="D489" s="2" t="s">
        <v>450</v>
      </c>
      <c r="E489" s="3">
        <v>9</v>
      </c>
      <c r="F489" s="17">
        <v>0</v>
      </c>
      <c r="G489" s="17">
        <v>1</v>
      </c>
      <c r="H489" s="17">
        <v>0</v>
      </c>
      <c r="I489" s="7">
        <v>4.2</v>
      </c>
      <c r="J489" s="7">
        <v>25</v>
      </c>
      <c r="K489" s="4">
        <v>1214</v>
      </c>
      <c r="L489" s="5">
        <v>1214.8585</v>
      </c>
      <c r="M489">
        <v>371699.59</v>
      </c>
      <c r="N489" s="3">
        <v>1</v>
      </c>
      <c r="O489" s="50" t="e">
        <f>INDEX([1]Dados!$M$2:$N$26779,MATCH($P489,[1]Dados!$N$2:$N$26779,),2)</f>
        <v>#N/A</v>
      </c>
      <c r="P489">
        <v>144918</v>
      </c>
      <c r="Q489" s="1">
        <v>36662</v>
      </c>
      <c r="R489" s="1">
        <v>36666</v>
      </c>
      <c r="S489" t="s">
        <v>1089</v>
      </c>
      <c r="T489">
        <v>1</v>
      </c>
    </row>
    <row r="490" spans="1:20" x14ac:dyDescent="0.2">
      <c r="A490" s="7">
        <v>430940</v>
      </c>
      <c r="B490" s="3">
        <v>86878</v>
      </c>
      <c r="C490" s="3" t="s">
        <v>40</v>
      </c>
      <c r="D490" s="2" t="s">
        <v>450</v>
      </c>
      <c r="E490" s="3">
        <v>9</v>
      </c>
      <c r="F490" s="17">
        <v>0</v>
      </c>
      <c r="G490" s="17">
        <v>1</v>
      </c>
      <c r="H490" s="17">
        <v>0</v>
      </c>
      <c r="I490" s="7">
        <v>4.3</v>
      </c>
      <c r="J490" s="7">
        <v>99</v>
      </c>
      <c r="K490" s="4">
        <v>1214</v>
      </c>
      <c r="L490" s="5">
        <v>1214.8585</v>
      </c>
      <c r="M490">
        <v>371699.59</v>
      </c>
      <c r="N490" s="3">
        <v>1</v>
      </c>
      <c r="O490" s="50" t="e">
        <f>INDEX([1]Dados!$M$2:$N$26779,MATCH($P490,[1]Dados!$N$2:$N$26779,),2)</f>
        <v>#N/A</v>
      </c>
      <c r="P490">
        <v>144918</v>
      </c>
      <c r="Q490" s="1">
        <v>36662</v>
      </c>
      <c r="R490" s="1">
        <v>36666</v>
      </c>
      <c r="S490" t="s">
        <v>1089</v>
      </c>
      <c r="T490">
        <v>1</v>
      </c>
    </row>
    <row r="491" spans="1:20" x14ac:dyDescent="0.2">
      <c r="A491" s="7">
        <v>430940</v>
      </c>
      <c r="B491" s="3">
        <v>86878</v>
      </c>
      <c r="C491" s="3" t="s">
        <v>40</v>
      </c>
      <c r="D491" s="2" t="s">
        <v>450</v>
      </c>
      <c r="E491" s="3">
        <v>9</v>
      </c>
      <c r="F491" s="17">
        <v>0</v>
      </c>
      <c r="G491" s="17">
        <v>1</v>
      </c>
      <c r="H491" s="17">
        <v>0</v>
      </c>
      <c r="I491" s="7">
        <v>3.1</v>
      </c>
      <c r="J491" s="7">
        <v>22</v>
      </c>
      <c r="K491" s="4">
        <v>1293</v>
      </c>
      <c r="L491" s="5">
        <v>1293.0592999999999</v>
      </c>
      <c r="M491">
        <v>18918.13</v>
      </c>
      <c r="N491" s="3">
        <v>1</v>
      </c>
      <c r="O491" s="50" t="e">
        <f>INDEX([1]Dados!$M$2:$N$26779,MATCH($P491,[1]Dados!$N$2:$N$26779,),2)</f>
        <v>#N/A</v>
      </c>
      <c r="P491">
        <v>143638</v>
      </c>
      <c r="Q491" s="1">
        <v>36662</v>
      </c>
      <c r="R491" s="1">
        <v>36666</v>
      </c>
      <c r="S491" t="s">
        <v>1763</v>
      </c>
      <c r="T491">
        <v>1</v>
      </c>
    </row>
    <row r="492" spans="1:20" x14ac:dyDescent="0.2">
      <c r="A492" s="7">
        <v>430940</v>
      </c>
      <c r="B492" s="3">
        <v>86878</v>
      </c>
      <c r="C492" s="3" t="s">
        <v>40</v>
      </c>
      <c r="D492" s="2" t="s">
        <v>450</v>
      </c>
      <c r="E492" s="3">
        <v>9</v>
      </c>
      <c r="F492" s="17">
        <v>0</v>
      </c>
      <c r="G492" s="17">
        <v>1</v>
      </c>
      <c r="H492" s="17">
        <v>0</v>
      </c>
      <c r="I492" s="7">
        <v>3.2</v>
      </c>
      <c r="J492" s="7">
        <v>21</v>
      </c>
      <c r="K492" s="4">
        <v>1293</v>
      </c>
      <c r="L492" s="5">
        <v>1293.0592999999999</v>
      </c>
      <c r="M492">
        <v>18918.13</v>
      </c>
      <c r="N492" s="3">
        <v>1</v>
      </c>
      <c r="O492" s="50" t="e">
        <f>INDEX([1]Dados!$M$2:$N$26779,MATCH($P492,[1]Dados!$N$2:$N$26779,),2)</f>
        <v>#N/A</v>
      </c>
      <c r="P492">
        <v>143638</v>
      </c>
      <c r="Q492" s="1">
        <v>36662</v>
      </c>
      <c r="R492" s="1">
        <v>36666</v>
      </c>
      <c r="S492" t="s">
        <v>1763</v>
      </c>
      <c r="T492">
        <v>1</v>
      </c>
    </row>
    <row r="493" spans="1:20" x14ac:dyDescent="0.2">
      <c r="A493" s="7">
        <v>431020</v>
      </c>
      <c r="B493" s="3">
        <v>87050</v>
      </c>
      <c r="C493" s="3" t="s">
        <v>40</v>
      </c>
      <c r="D493" s="2" t="s">
        <v>473</v>
      </c>
      <c r="E493" s="3">
        <v>9</v>
      </c>
      <c r="F493" s="17">
        <v>0</v>
      </c>
      <c r="G493" s="17">
        <v>1</v>
      </c>
      <c r="H493" s="17">
        <v>0</v>
      </c>
      <c r="I493" s="7">
        <v>6.1</v>
      </c>
      <c r="J493" s="7">
        <v>33</v>
      </c>
      <c r="K493" s="4">
        <v>4</v>
      </c>
      <c r="L493" s="5">
        <v>4.1822999999999997</v>
      </c>
      <c r="M493">
        <v>27000</v>
      </c>
      <c r="N493" s="3">
        <v>1</v>
      </c>
      <c r="O493" s="50" t="e">
        <f>INDEX([1]Dados!$M$2:$N$26779,MATCH($P493,[1]Dados!$N$2:$N$26779,),2)</f>
        <v>#N/A</v>
      </c>
      <c r="P493">
        <v>143754</v>
      </c>
      <c r="Q493" s="1">
        <v>36662</v>
      </c>
      <c r="R493" s="1">
        <v>36666</v>
      </c>
      <c r="S493" t="s">
        <v>1083</v>
      </c>
      <c r="T493">
        <v>1</v>
      </c>
    </row>
    <row r="494" spans="1:20" x14ac:dyDescent="0.2">
      <c r="A494" s="7">
        <v>431020</v>
      </c>
      <c r="B494" s="3">
        <v>87050</v>
      </c>
      <c r="C494" s="3" t="s">
        <v>40</v>
      </c>
      <c r="D494" s="2" t="s">
        <v>473</v>
      </c>
      <c r="E494" s="3">
        <v>9</v>
      </c>
      <c r="F494" s="17">
        <v>0</v>
      </c>
      <c r="G494" s="17">
        <v>1</v>
      </c>
      <c r="H494" s="17">
        <v>0</v>
      </c>
      <c r="I494" s="7">
        <v>6.2</v>
      </c>
      <c r="J494" s="7">
        <v>19</v>
      </c>
      <c r="K494" s="4">
        <v>4</v>
      </c>
      <c r="L494" s="5">
        <v>4.1822999999999997</v>
      </c>
      <c r="M494">
        <v>27000</v>
      </c>
      <c r="N494" s="3">
        <v>1</v>
      </c>
      <c r="O494" s="50" t="e">
        <f>INDEX([1]Dados!$M$2:$N$26779,MATCH($P494,[1]Dados!$N$2:$N$26779,),2)</f>
        <v>#N/A</v>
      </c>
      <c r="P494">
        <v>143754</v>
      </c>
      <c r="Q494" s="1">
        <v>36662</v>
      </c>
      <c r="R494" s="1">
        <v>36666</v>
      </c>
      <c r="S494" t="s">
        <v>1083</v>
      </c>
      <c r="T494">
        <v>1</v>
      </c>
    </row>
    <row r="495" spans="1:20" s="23" customFormat="1" x14ac:dyDescent="0.2">
      <c r="A495" s="7">
        <v>431020</v>
      </c>
      <c r="B495" s="3">
        <v>87050</v>
      </c>
      <c r="C495" s="3" t="s">
        <v>40</v>
      </c>
      <c r="D495" s="2" t="s">
        <v>473</v>
      </c>
      <c r="E495" s="3">
        <v>9</v>
      </c>
      <c r="F495" s="17">
        <v>0</v>
      </c>
      <c r="G495" s="17">
        <v>1</v>
      </c>
      <c r="H495" s="17">
        <v>0</v>
      </c>
      <c r="I495" s="7">
        <v>6.3</v>
      </c>
      <c r="J495" s="7">
        <v>13</v>
      </c>
      <c r="K495" s="4">
        <v>4</v>
      </c>
      <c r="L495" s="5">
        <v>4.1822999999999997</v>
      </c>
      <c r="M495">
        <v>27000</v>
      </c>
      <c r="N495" s="3">
        <v>1</v>
      </c>
      <c r="O495" s="50" t="e">
        <f>INDEX([1]Dados!$M$2:$N$26779,MATCH($P495,[1]Dados!$N$2:$N$26779,),2)</f>
        <v>#N/A</v>
      </c>
      <c r="P495">
        <v>143754</v>
      </c>
      <c r="Q495" s="1">
        <v>36662</v>
      </c>
      <c r="R495" s="1">
        <v>36666</v>
      </c>
      <c r="S495" t="s">
        <v>1083</v>
      </c>
      <c r="T495">
        <v>1</v>
      </c>
    </row>
    <row r="496" spans="1:20" x14ac:dyDescent="0.2">
      <c r="A496" s="7">
        <v>431020</v>
      </c>
      <c r="B496" s="3">
        <v>87050</v>
      </c>
      <c r="C496" s="3" t="s">
        <v>40</v>
      </c>
      <c r="D496" s="2" t="s">
        <v>473</v>
      </c>
      <c r="E496" s="3">
        <v>9</v>
      </c>
      <c r="F496" s="17">
        <v>0</v>
      </c>
      <c r="G496" s="17">
        <v>1</v>
      </c>
      <c r="H496" s="17">
        <v>0</v>
      </c>
      <c r="I496" s="7">
        <v>6.4</v>
      </c>
      <c r="J496" s="7">
        <v>12</v>
      </c>
      <c r="K496" s="4">
        <v>4</v>
      </c>
      <c r="L496" s="5">
        <v>4.1822999999999997</v>
      </c>
      <c r="M496">
        <v>27000</v>
      </c>
      <c r="N496" s="3">
        <v>1</v>
      </c>
      <c r="O496" s="50" t="e">
        <f>INDEX([1]Dados!$M$2:$N$26779,MATCH($P496,[1]Dados!$N$2:$N$26779,),2)</f>
        <v>#N/A</v>
      </c>
      <c r="P496">
        <v>143754</v>
      </c>
      <c r="Q496" s="1">
        <v>36662</v>
      </c>
      <c r="R496" s="1">
        <v>36666</v>
      </c>
      <c r="S496" t="s">
        <v>1083</v>
      </c>
      <c r="T496">
        <v>1</v>
      </c>
    </row>
    <row r="497" spans="1:20" x14ac:dyDescent="0.2">
      <c r="A497" s="7">
        <v>431020</v>
      </c>
      <c r="B497" s="3">
        <v>87050</v>
      </c>
      <c r="C497" s="3" t="s">
        <v>40</v>
      </c>
      <c r="D497" s="2" t="s">
        <v>473</v>
      </c>
      <c r="E497" s="3">
        <v>9</v>
      </c>
      <c r="F497" s="17">
        <v>0</v>
      </c>
      <c r="G497" s="17">
        <v>1</v>
      </c>
      <c r="H497" s="17">
        <v>0</v>
      </c>
      <c r="I497" s="7">
        <v>10.1</v>
      </c>
      <c r="J497" s="7">
        <v>5</v>
      </c>
      <c r="K497" s="4">
        <v>4</v>
      </c>
      <c r="L497" s="5">
        <v>4.1822999999999997</v>
      </c>
      <c r="M497">
        <v>18000</v>
      </c>
      <c r="N497" s="3">
        <v>1</v>
      </c>
      <c r="O497" s="50" t="e">
        <f>INDEX([1]Dados!$M$2:$N$26779,MATCH($P497,[1]Dados!$N$2:$N$26779,),2)</f>
        <v>#N/A</v>
      </c>
      <c r="P497">
        <v>143756</v>
      </c>
      <c r="Q497" s="1">
        <v>36662</v>
      </c>
      <c r="R497" s="1">
        <v>36666</v>
      </c>
      <c r="S497" t="s">
        <v>1107</v>
      </c>
      <c r="T497">
        <v>1</v>
      </c>
    </row>
    <row r="498" spans="1:20" x14ac:dyDescent="0.2">
      <c r="A498" s="7">
        <v>431020</v>
      </c>
      <c r="B498" s="3">
        <v>87050</v>
      </c>
      <c r="C498" s="3" t="s">
        <v>40</v>
      </c>
      <c r="D498" s="2" t="s">
        <v>473</v>
      </c>
      <c r="E498" s="3">
        <v>9</v>
      </c>
      <c r="F498" s="17">
        <v>0</v>
      </c>
      <c r="G498" s="17">
        <v>1</v>
      </c>
      <c r="H498" s="17">
        <v>0</v>
      </c>
      <c r="I498" s="7">
        <v>10.199999999999999</v>
      </c>
      <c r="J498" s="7">
        <v>33</v>
      </c>
      <c r="K498" s="4">
        <v>4</v>
      </c>
      <c r="L498" s="5">
        <v>4.1822999999999997</v>
      </c>
      <c r="M498">
        <v>18000</v>
      </c>
      <c r="N498" s="3">
        <v>1</v>
      </c>
      <c r="O498" s="50" t="e">
        <f>INDEX([1]Dados!$M$2:$N$26779,MATCH($P498,[1]Dados!$N$2:$N$26779,),2)</f>
        <v>#N/A</v>
      </c>
      <c r="P498">
        <v>143756</v>
      </c>
      <c r="Q498" s="1">
        <v>36662</v>
      </c>
      <c r="R498" s="1">
        <v>36666</v>
      </c>
      <c r="S498" t="s">
        <v>1107</v>
      </c>
      <c r="T498">
        <v>1</v>
      </c>
    </row>
    <row r="499" spans="1:20" x14ac:dyDescent="0.2">
      <c r="A499" s="7">
        <v>431020</v>
      </c>
      <c r="B499" s="3">
        <v>87050</v>
      </c>
      <c r="C499" s="3" t="s">
        <v>40</v>
      </c>
      <c r="D499" s="2" t="s">
        <v>473</v>
      </c>
      <c r="E499" s="3">
        <v>9</v>
      </c>
      <c r="F499" s="17">
        <v>0</v>
      </c>
      <c r="G499" s="17">
        <v>1</v>
      </c>
      <c r="H499" s="17">
        <v>0</v>
      </c>
      <c r="I499" s="7" t="s">
        <v>3</v>
      </c>
      <c r="J499" s="7">
        <v>0</v>
      </c>
      <c r="K499" s="4">
        <v>4</v>
      </c>
      <c r="L499" s="5">
        <v>4.1822999999999997</v>
      </c>
      <c r="M499">
        <v>188000</v>
      </c>
      <c r="N499" s="3">
        <v>1</v>
      </c>
      <c r="O499" s="50" t="e">
        <f>INDEX([1]Dados!$M$2:$N$26779,MATCH($P499,[1]Dados!$N$2:$N$26779,),2)</f>
        <v>#N/A</v>
      </c>
      <c r="P499">
        <v>143755</v>
      </c>
      <c r="Q499" s="1">
        <v>36662</v>
      </c>
      <c r="R499" s="1">
        <v>36666</v>
      </c>
      <c r="S499" t="s">
        <v>1107</v>
      </c>
      <c r="T499">
        <v>1</v>
      </c>
    </row>
    <row r="500" spans="1:20" x14ac:dyDescent="0.2">
      <c r="A500" s="7">
        <v>431020</v>
      </c>
      <c r="B500" s="3">
        <v>87050</v>
      </c>
      <c r="C500" s="3" t="s">
        <v>40</v>
      </c>
      <c r="D500" s="2" t="s">
        <v>473</v>
      </c>
      <c r="E500" s="3">
        <v>9</v>
      </c>
      <c r="F500" s="17">
        <v>0</v>
      </c>
      <c r="G500" s="17">
        <v>1</v>
      </c>
      <c r="H500" s="17">
        <v>0</v>
      </c>
      <c r="I500" s="7" t="s">
        <v>3</v>
      </c>
      <c r="J500" s="7">
        <v>0</v>
      </c>
      <c r="K500" s="4">
        <v>4</v>
      </c>
      <c r="L500" s="5">
        <v>4.1822999999999997</v>
      </c>
      <c r="M500">
        <v>111944</v>
      </c>
      <c r="N500" s="3">
        <v>1</v>
      </c>
      <c r="O500" s="50" t="e">
        <f>INDEX([1]Dados!$M$2:$N$26779,MATCH($P500,[1]Dados!$N$2:$N$26779,),2)</f>
        <v>#N/A</v>
      </c>
      <c r="P500">
        <v>143761</v>
      </c>
      <c r="Q500" s="1">
        <v>36662</v>
      </c>
      <c r="R500" s="1">
        <v>36666</v>
      </c>
      <c r="S500" t="s">
        <v>1107</v>
      </c>
      <c r="T500">
        <v>1</v>
      </c>
    </row>
    <row r="501" spans="1:20" x14ac:dyDescent="0.2">
      <c r="A501" s="7">
        <v>431020</v>
      </c>
      <c r="B501" s="3">
        <v>87050</v>
      </c>
      <c r="C501" s="3" t="s">
        <v>40</v>
      </c>
      <c r="D501" s="2" t="s">
        <v>473</v>
      </c>
      <c r="E501" s="3">
        <v>9</v>
      </c>
      <c r="F501" s="17">
        <v>0</v>
      </c>
      <c r="G501" s="17">
        <v>1</v>
      </c>
      <c r="H501" s="17">
        <v>0</v>
      </c>
      <c r="I501" s="7" t="s">
        <v>3</v>
      </c>
      <c r="J501" s="7">
        <v>0</v>
      </c>
      <c r="K501" s="4">
        <v>4</v>
      </c>
      <c r="L501" s="5">
        <v>4.1822999999999997</v>
      </c>
      <c r="M501">
        <v>350000</v>
      </c>
      <c r="N501" s="3">
        <v>1</v>
      </c>
      <c r="O501" s="50" t="e">
        <f>INDEX([1]Dados!$M$2:$N$26779,MATCH($P501,[1]Dados!$N$2:$N$26779,),2)</f>
        <v>#N/A</v>
      </c>
      <c r="P501">
        <v>143762</v>
      </c>
      <c r="Q501" s="1">
        <v>36662</v>
      </c>
      <c r="R501" s="1">
        <v>36666</v>
      </c>
      <c r="S501" t="s">
        <v>1107</v>
      </c>
      <c r="T501">
        <v>1</v>
      </c>
    </row>
    <row r="502" spans="1:20" x14ac:dyDescent="0.2">
      <c r="A502" s="7">
        <v>431020</v>
      </c>
      <c r="B502" s="3">
        <v>87050</v>
      </c>
      <c r="C502" s="3" t="s">
        <v>40</v>
      </c>
      <c r="D502" s="2" t="s">
        <v>473</v>
      </c>
      <c r="E502" s="3">
        <v>9</v>
      </c>
      <c r="F502" s="17">
        <v>0</v>
      </c>
      <c r="G502" s="17">
        <v>1</v>
      </c>
      <c r="H502" s="17">
        <v>0</v>
      </c>
      <c r="I502" s="7" t="s">
        <v>3</v>
      </c>
      <c r="J502" s="7">
        <v>0</v>
      </c>
      <c r="K502" s="4">
        <v>4</v>
      </c>
      <c r="L502" s="5">
        <v>4.3868</v>
      </c>
      <c r="M502">
        <v>576000</v>
      </c>
      <c r="N502" s="3">
        <v>1</v>
      </c>
      <c r="O502" s="50" t="e">
        <f>INDEX([1]Dados!$M$2:$N$26779,MATCH($P502,[1]Dados!$N$2:$N$26779,),2)</f>
        <v>#N/A</v>
      </c>
      <c r="P502">
        <v>143759</v>
      </c>
      <c r="Q502" s="1">
        <v>36662</v>
      </c>
      <c r="R502" s="1">
        <v>36666</v>
      </c>
      <c r="S502" t="s">
        <v>1107</v>
      </c>
      <c r="T502">
        <v>1</v>
      </c>
    </row>
    <row r="503" spans="1:20" x14ac:dyDescent="0.2">
      <c r="A503" s="7">
        <v>431020</v>
      </c>
      <c r="B503" s="3">
        <v>87050</v>
      </c>
      <c r="C503" s="3" t="s">
        <v>40</v>
      </c>
      <c r="D503" s="2" t="s">
        <v>473</v>
      </c>
      <c r="E503" s="3">
        <v>9</v>
      </c>
      <c r="F503" s="17">
        <v>0</v>
      </c>
      <c r="G503" s="17">
        <v>1</v>
      </c>
      <c r="H503" s="17">
        <v>0</v>
      </c>
      <c r="I503" s="7">
        <v>11.1</v>
      </c>
      <c r="J503" s="7">
        <v>5</v>
      </c>
      <c r="K503" s="4">
        <v>4</v>
      </c>
      <c r="L503" s="5">
        <v>4.1822999999999997</v>
      </c>
      <c r="M503">
        <v>24000</v>
      </c>
      <c r="N503" s="3">
        <v>1</v>
      </c>
      <c r="O503" s="50" t="e">
        <f>INDEX([1]Dados!$M$2:$N$26779,MATCH($P503,[1]Dados!$N$2:$N$26779,),2)</f>
        <v>#N/A</v>
      </c>
      <c r="P503">
        <v>143757</v>
      </c>
      <c r="Q503" s="1">
        <v>36662</v>
      </c>
      <c r="R503" s="1">
        <v>36666</v>
      </c>
      <c r="S503" t="s">
        <v>1107</v>
      </c>
      <c r="T503">
        <v>1</v>
      </c>
    </row>
    <row r="504" spans="1:20" x14ac:dyDescent="0.2">
      <c r="A504" s="7">
        <v>431020</v>
      </c>
      <c r="B504" s="3">
        <v>87050</v>
      </c>
      <c r="C504" s="3" t="s">
        <v>40</v>
      </c>
      <c r="D504" s="2" t="s">
        <v>473</v>
      </c>
      <c r="E504" s="3">
        <v>9</v>
      </c>
      <c r="F504" s="17">
        <v>0</v>
      </c>
      <c r="G504" s="17">
        <v>1</v>
      </c>
      <c r="H504" s="17">
        <v>0</v>
      </c>
      <c r="I504" s="7">
        <v>11.2</v>
      </c>
      <c r="J504" s="7">
        <v>33</v>
      </c>
      <c r="K504" s="4">
        <v>4</v>
      </c>
      <c r="L504" s="5">
        <v>4.1822999999999997</v>
      </c>
      <c r="M504">
        <v>24000</v>
      </c>
      <c r="N504" s="3">
        <v>1</v>
      </c>
      <c r="O504" s="50" t="e">
        <f>INDEX([1]Dados!$M$2:$N$26779,MATCH($P504,[1]Dados!$N$2:$N$26779,),2)</f>
        <v>#N/A</v>
      </c>
      <c r="P504">
        <v>143757</v>
      </c>
      <c r="Q504" s="1">
        <v>36662</v>
      </c>
      <c r="R504" s="1">
        <v>36666</v>
      </c>
      <c r="S504" t="s">
        <v>1107</v>
      </c>
      <c r="T504">
        <v>1</v>
      </c>
    </row>
    <row r="505" spans="1:20" x14ac:dyDescent="0.2">
      <c r="A505" s="7">
        <v>431020</v>
      </c>
      <c r="B505" s="3">
        <v>87050</v>
      </c>
      <c r="C505" s="3" t="s">
        <v>40</v>
      </c>
      <c r="D505" s="2" t="s">
        <v>473</v>
      </c>
      <c r="E505" s="3">
        <v>9</v>
      </c>
      <c r="F505" s="17">
        <v>0</v>
      </c>
      <c r="G505" s="17">
        <v>1</v>
      </c>
      <c r="H505" s="17">
        <v>0</v>
      </c>
      <c r="I505" s="7">
        <v>7.1</v>
      </c>
      <c r="J505" s="7">
        <v>15</v>
      </c>
      <c r="K505" s="4">
        <v>4</v>
      </c>
      <c r="L505" s="5">
        <v>4.1822999999999997</v>
      </c>
      <c r="M505">
        <v>48000</v>
      </c>
      <c r="N505" s="3">
        <v>1</v>
      </c>
      <c r="O505" s="50" t="e">
        <f>INDEX([1]Dados!$M$2:$N$26779,MATCH($P505,[1]Dados!$N$2:$N$26779,),2)</f>
        <v>#N/A</v>
      </c>
      <c r="P505">
        <v>143758</v>
      </c>
      <c r="Q505" s="1">
        <v>36662</v>
      </c>
      <c r="R505" s="1">
        <v>36666</v>
      </c>
      <c r="S505" t="s">
        <v>1083</v>
      </c>
      <c r="T505">
        <v>1</v>
      </c>
    </row>
    <row r="506" spans="1:20" x14ac:dyDescent="0.2">
      <c r="A506" s="7">
        <v>431020</v>
      </c>
      <c r="B506" s="3">
        <v>87050</v>
      </c>
      <c r="C506" s="3" t="s">
        <v>40</v>
      </c>
      <c r="D506" s="2" t="s">
        <v>473</v>
      </c>
      <c r="E506" s="3">
        <v>9</v>
      </c>
      <c r="F506" s="17">
        <v>0</v>
      </c>
      <c r="G506" s="17">
        <v>1</v>
      </c>
      <c r="H506" s="17">
        <v>0</v>
      </c>
      <c r="I506" s="7">
        <v>7.2</v>
      </c>
      <c r="J506" s="7">
        <v>18</v>
      </c>
      <c r="K506" s="4">
        <v>4</v>
      </c>
      <c r="L506" s="5">
        <v>4.1822999999999997</v>
      </c>
      <c r="M506">
        <v>48000</v>
      </c>
      <c r="N506" s="3">
        <v>1</v>
      </c>
      <c r="O506" s="50" t="e">
        <f>INDEX([1]Dados!$M$2:$N$26779,MATCH($P506,[1]Dados!$N$2:$N$26779,),2)</f>
        <v>#N/A</v>
      </c>
      <c r="P506">
        <v>143758</v>
      </c>
      <c r="Q506" s="1">
        <v>36662</v>
      </c>
      <c r="R506" s="1">
        <v>36666</v>
      </c>
      <c r="S506" t="s">
        <v>1083</v>
      </c>
      <c r="T506">
        <v>1</v>
      </c>
    </row>
    <row r="507" spans="1:20" x14ac:dyDescent="0.2">
      <c r="A507" s="7">
        <v>431020</v>
      </c>
      <c r="B507" s="3">
        <v>87050</v>
      </c>
      <c r="C507" s="3" t="s">
        <v>40</v>
      </c>
      <c r="D507" s="2" t="s">
        <v>473</v>
      </c>
      <c r="E507" s="3">
        <v>9</v>
      </c>
      <c r="F507" s="17">
        <v>0</v>
      </c>
      <c r="G507" s="17">
        <v>1</v>
      </c>
      <c r="H507" s="17">
        <v>0</v>
      </c>
      <c r="I507" s="7">
        <v>7.3</v>
      </c>
      <c r="J507" s="7">
        <v>7</v>
      </c>
      <c r="K507" s="4">
        <v>4</v>
      </c>
      <c r="L507" s="5">
        <v>4.1822999999999997</v>
      </c>
      <c r="M507">
        <v>48000</v>
      </c>
      <c r="N507" s="3">
        <v>1</v>
      </c>
      <c r="O507" s="50" t="e">
        <f>INDEX([1]Dados!$M$2:$N$26779,MATCH($P507,[1]Dados!$N$2:$N$26779,),2)</f>
        <v>#N/A</v>
      </c>
      <c r="P507">
        <v>143758</v>
      </c>
      <c r="Q507" s="1">
        <v>36662</v>
      </c>
      <c r="R507" s="1">
        <v>36666</v>
      </c>
      <c r="S507" t="s">
        <v>1083</v>
      </c>
      <c r="T507">
        <v>1</v>
      </c>
    </row>
    <row r="508" spans="1:20" x14ac:dyDescent="0.2">
      <c r="A508" s="7">
        <v>431020</v>
      </c>
      <c r="B508" s="3">
        <v>87050</v>
      </c>
      <c r="C508" s="3" t="s">
        <v>40</v>
      </c>
      <c r="D508" s="2" t="s">
        <v>473</v>
      </c>
      <c r="E508" s="3">
        <v>9</v>
      </c>
      <c r="F508" s="17">
        <v>0</v>
      </c>
      <c r="G508" s="17">
        <v>1</v>
      </c>
      <c r="H508" s="17">
        <v>0</v>
      </c>
      <c r="I508" s="7">
        <v>7.4</v>
      </c>
      <c r="J508" s="7">
        <v>13</v>
      </c>
      <c r="K508" s="4">
        <v>4</v>
      </c>
      <c r="L508" s="5">
        <v>4.1822999999999997</v>
      </c>
      <c r="M508">
        <v>48000</v>
      </c>
      <c r="N508" s="3">
        <v>1</v>
      </c>
      <c r="O508" s="50" t="e">
        <f>INDEX([1]Dados!$M$2:$N$26779,MATCH($P508,[1]Dados!$N$2:$N$26779,),2)</f>
        <v>#N/A</v>
      </c>
      <c r="P508">
        <v>143758</v>
      </c>
      <c r="Q508" s="1">
        <v>36662</v>
      </c>
      <c r="R508" s="1">
        <v>36666</v>
      </c>
      <c r="S508" t="s">
        <v>1083</v>
      </c>
      <c r="T508">
        <v>1</v>
      </c>
    </row>
    <row r="509" spans="1:20" x14ac:dyDescent="0.2">
      <c r="A509" s="7">
        <v>431020</v>
      </c>
      <c r="B509" s="3">
        <v>87050</v>
      </c>
      <c r="C509" s="3" t="s">
        <v>40</v>
      </c>
      <c r="D509" s="2" t="s">
        <v>473</v>
      </c>
      <c r="E509" s="3">
        <v>9</v>
      </c>
      <c r="F509" s="17">
        <v>0</v>
      </c>
      <c r="G509" s="17">
        <v>1</v>
      </c>
      <c r="H509" s="17">
        <v>0</v>
      </c>
      <c r="I509" s="7">
        <v>7.5</v>
      </c>
      <c r="J509" s="7">
        <v>5</v>
      </c>
      <c r="K509" s="4">
        <v>4</v>
      </c>
      <c r="L509" s="5">
        <v>4.1822999999999997</v>
      </c>
      <c r="M509">
        <v>48000</v>
      </c>
      <c r="N509" s="3">
        <v>1</v>
      </c>
      <c r="O509" s="50" t="e">
        <f>INDEX([1]Dados!$M$2:$N$26779,MATCH($P509,[1]Dados!$N$2:$N$26779,),2)</f>
        <v>#N/A</v>
      </c>
      <c r="P509">
        <v>143758</v>
      </c>
      <c r="Q509" s="1">
        <v>36662</v>
      </c>
      <c r="R509" s="1">
        <v>36666</v>
      </c>
      <c r="S509" t="s">
        <v>1083</v>
      </c>
      <c r="T509">
        <v>1</v>
      </c>
    </row>
    <row r="510" spans="1:20" x14ac:dyDescent="0.2">
      <c r="A510" s="7">
        <v>431020</v>
      </c>
      <c r="B510" s="3">
        <v>87050</v>
      </c>
      <c r="C510" s="3" t="s">
        <v>40</v>
      </c>
      <c r="D510" s="2" t="s">
        <v>473</v>
      </c>
      <c r="E510" s="3">
        <v>9</v>
      </c>
      <c r="F510" s="17">
        <v>0</v>
      </c>
      <c r="G510" s="17">
        <v>1</v>
      </c>
      <c r="H510" s="17">
        <v>0</v>
      </c>
      <c r="I510" s="7">
        <v>12.1</v>
      </c>
      <c r="J510" s="7">
        <v>19</v>
      </c>
      <c r="K510" s="4">
        <v>4</v>
      </c>
      <c r="L510" s="5">
        <v>4.1822999999999997</v>
      </c>
      <c r="M510">
        <v>335829.2</v>
      </c>
      <c r="N510" s="3">
        <v>1</v>
      </c>
      <c r="O510" s="50" t="e">
        <f>INDEX([1]Dados!$M$2:$N$26779,MATCH($P510,[1]Dados!$N$2:$N$26779,),2)</f>
        <v>#N/A</v>
      </c>
      <c r="P510">
        <v>143760</v>
      </c>
      <c r="Q510" s="1">
        <v>36662</v>
      </c>
      <c r="R510" s="1">
        <v>36666</v>
      </c>
      <c r="S510" t="s">
        <v>1108</v>
      </c>
      <c r="T510">
        <v>1</v>
      </c>
    </row>
    <row r="511" spans="1:20" x14ac:dyDescent="0.2">
      <c r="A511" s="7">
        <v>431020</v>
      </c>
      <c r="B511" s="3">
        <v>87050</v>
      </c>
      <c r="C511" s="3" t="s">
        <v>40</v>
      </c>
      <c r="D511" s="2" t="s">
        <v>473</v>
      </c>
      <c r="E511" s="3">
        <v>9</v>
      </c>
      <c r="F511" s="17">
        <v>0</v>
      </c>
      <c r="G511" s="17">
        <v>1</v>
      </c>
      <c r="H511" s="17">
        <v>0</v>
      </c>
      <c r="I511" s="7">
        <v>3.1</v>
      </c>
      <c r="J511" s="7">
        <v>2</v>
      </c>
      <c r="K511" s="4">
        <v>8</v>
      </c>
      <c r="L511" s="5">
        <v>8.0357000000000003</v>
      </c>
      <c r="M511">
        <v>1350</v>
      </c>
      <c r="N511" s="3">
        <v>1</v>
      </c>
      <c r="O511" s="50" t="e">
        <f>INDEX([1]Dados!$M$2:$N$26779,MATCH($P511,[1]Dados!$N$2:$N$26779,),2)</f>
        <v>#N/A</v>
      </c>
      <c r="P511">
        <v>144863</v>
      </c>
      <c r="Q511" s="1">
        <v>36662</v>
      </c>
      <c r="R511" s="1">
        <v>36666</v>
      </c>
      <c r="S511" t="s">
        <v>1109</v>
      </c>
      <c r="T511">
        <v>1</v>
      </c>
    </row>
    <row r="512" spans="1:20" x14ac:dyDescent="0.2">
      <c r="A512" s="7">
        <v>431020</v>
      </c>
      <c r="B512" s="3">
        <v>87050</v>
      </c>
      <c r="C512" s="3" t="s">
        <v>40</v>
      </c>
      <c r="D512" s="2" t="s">
        <v>473</v>
      </c>
      <c r="E512" s="3">
        <v>9</v>
      </c>
      <c r="F512" s="17">
        <v>0</v>
      </c>
      <c r="G512" s="17">
        <v>1</v>
      </c>
      <c r="H512" s="17">
        <v>0</v>
      </c>
      <c r="I512" s="7">
        <v>8.1</v>
      </c>
      <c r="J512" s="7">
        <v>25</v>
      </c>
      <c r="K512" s="4">
        <v>119</v>
      </c>
      <c r="L512" s="5">
        <v>119.38590000000001</v>
      </c>
      <c r="M512">
        <v>335829.2</v>
      </c>
      <c r="N512" s="3">
        <v>1</v>
      </c>
      <c r="O512" s="50" t="e">
        <f>INDEX([1]Dados!$M$2:$N$26779,MATCH($P512,[1]Dados!$N$2:$N$26779,),2)</f>
        <v>#N/A</v>
      </c>
      <c r="P512">
        <v>143595</v>
      </c>
      <c r="Q512" s="1">
        <v>36662</v>
      </c>
      <c r="R512" s="1">
        <v>36666</v>
      </c>
      <c r="S512" t="s">
        <v>1584</v>
      </c>
      <c r="T512">
        <v>1</v>
      </c>
    </row>
    <row r="513" spans="1:20" x14ac:dyDescent="0.2">
      <c r="A513" s="7">
        <v>431020</v>
      </c>
      <c r="B513" s="3">
        <v>87050</v>
      </c>
      <c r="C513" s="3" t="s">
        <v>40</v>
      </c>
      <c r="D513" s="2" t="s">
        <v>473</v>
      </c>
      <c r="E513" s="3">
        <v>9</v>
      </c>
      <c r="F513" s="17">
        <v>0</v>
      </c>
      <c r="G513" s="17">
        <v>1</v>
      </c>
      <c r="H513" s="17">
        <v>0</v>
      </c>
      <c r="I513" s="7">
        <v>8.1999999999999993</v>
      </c>
      <c r="J513" s="7">
        <v>18</v>
      </c>
      <c r="K513" s="4">
        <v>119</v>
      </c>
      <c r="L513" s="5">
        <v>119.38590000000001</v>
      </c>
      <c r="M513">
        <v>335829.2</v>
      </c>
      <c r="N513" s="3">
        <v>1</v>
      </c>
      <c r="O513" s="50" t="e">
        <f>INDEX([1]Dados!$M$2:$N$26779,MATCH($P513,[1]Dados!$N$2:$N$26779,),2)</f>
        <v>#N/A</v>
      </c>
      <c r="P513">
        <v>143595</v>
      </c>
      <c r="Q513" s="1">
        <v>36662</v>
      </c>
      <c r="R513" s="1">
        <v>36666</v>
      </c>
      <c r="S513" t="s">
        <v>1584</v>
      </c>
      <c r="T513">
        <v>1</v>
      </c>
    </row>
    <row r="514" spans="1:20" x14ac:dyDescent="0.2">
      <c r="A514" s="7">
        <v>431020</v>
      </c>
      <c r="B514" s="3">
        <v>87050</v>
      </c>
      <c r="C514" s="3" t="s">
        <v>40</v>
      </c>
      <c r="D514" s="2" t="s">
        <v>473</v>
      </c>
      <c r="E514" s="3">
        <v>9</v>
      </c>
      <c r="F514" s="17">
        <v>0</v>
      </c>
      <c r="G514" s="17">
        <v>1</v>
      </c>
      <c r="H514" s="17">
        <v>0</v>
      </c>
      <c r="I514" s="7">
        <v>8.3000000000000007</v>
      </c>
      <c r="J514" s="7">
        <v>20</v>
      </c>
      <c r="K514" s="4">
        <v>119</v>
      </c>
      <c r="L514" s="5">
        <v>119.38590000000001</v>
      </c>
      <c r="M514">
        <v>335829.2</v>
      </c>
      <c r="N514" s="3">
        <v>1</v>
      </c>
      <c r="O514" s="50" t="e">
        <f>INDEX([1]Dados!$M$2:$N$26779,MATCH($P514,[1]Dados!$N$2:$N$26779,),2)</f>
        <v>#N/A</v>
      </c>
      <c r="P514">
        <v>143595</v>
      </c>
      <c r="Q514" s="1">
        <v>36662</v>
      </c>
      <c r="R514" s="1">
        <v>36666</v>
      </c>
      <c r="S514" t="s">
        <v>1584</v>
      </c>
      <c r="T514">
        <v>1</v>
      </c>
    </row>
    <row r="515" spans="1:20" x14ac:dyDescent="0.2">
      <c r="A515" s="7">
        <v>431020</v>
      </c>
      <c r="B515" s="3">
        <v>87050</v>
      </c>
      <c r="C515" s="3" t="s">
        <v>40</v>
      </c>
      <c r="D515" s="2" t="s">
        <v>473</v>
      </c>
      <c r="E515" s="3">
        <v>9</v>
      </c>
      <c r="F515" s="17">
        <v>0</v>
      </c>
      <c r="G515" s="17">
        <v>1</v>
      </c>
      <c r="H515" s="17">
        <v>0</v>
      </c>
      <c r="I515" s="7">
        <v>8.4</v>
      </c>
      <c r="J515" s="7">
        <v>5</v>
      </c>
      <c r="K515" s="4">
        <v>119</v>
      </c>
      <c r="L515" s="5">
        <v>119.38590000000001</v>
      </c>
      <c r="M515">
        <v>335829.2</v>
      </c>
      <c r="N515" s="3">
        <v>1</v>
      </c>
      <c r="O515" s="50" t="e">
        <f>INDEX([1]Dados!$M$2:$N$26779,MATCH($P515,[1]Dados!$N$2:$N$26779,),2)</f>
        <v>#N/A</v>
      </c>
      <c r="P515">
        <v>143595</v>
      </c>
      <c r="Q515" s="1">
        <v>36662</v>
      </c>
      <c r="R515" s="1">
        <v>36666</v>
      </c>
      <c r="S515" t="s">
        <v>1584</v>
      </c>
      <c r="T515">
        <v>1</v>
      </c>
    </row>
    <row r="516" spans="1:20" x14ac:dyDescent="0.2">
      <c r="A516" s="7">
        <v>431020</v>
      </c>
      <c r="B516" s="3">
        <v>87050</v>
      </c>
      <c r="C516" s="3" t="s">
        <v>40</v>
      </c>
      <c r="D516" s="2" t="s">
        <v>473</v>
      </c>
      <c r="E516" s="3">
        <v>9</v>
      </c>
      <c r="F516" s="17">
        <v>0</v>
      </c>
      <c r="G516" s="17">
        <v>1</v>
      </c>
      <c r="H516" s="17">
        <v>0</v>
      </c>
      <c r="I516" s="7">
        <v>8.5</v>
      </c>
      <c r="J516" s="7">
        <v>5</v>
      </c>
      <c r="K516" s="4">
        <v>119</v>
      </c>
      <c r="L516" s="5">
        <v>119.38590000000001</v>
      </c>
      <c r="M516">
        <v>335829.2</v>
      </c>
      <c r="N516" s="3">
        <v>1</v>
      </c>
      <c r="O516" s="50" t="e">
        <f>INDEX([1]Dados!$M$2:$N$26779,MATCH($P516,[1]Dados!$N$2:$N$26779,),2)</f>
        <v>#N/A</v>
      </c>
      <c r="P516">
        <v>143595</v>
      </c>
      <c r="Q516" s="1">
        <v>36662</v>
      </c>
      <c r="R516" s="1">
        <v>36666</v>
      </c>
      <c r="S516" t="s">
        <v>1584</v>
      </c>
      <c r="T516">
        <v>1</v>
      </c>
    </row>
    <row r="517" spans="1:20" x14ac:dyDescent="0.2">
      <c r="A517" s="7">
        <v>431020</v>
      </c>
      <c r="B517" s="3">
        <v>87050</v>
      </c>
      <c r="C517" s="3" t="s">
        <v>40</v>
      </c>
      <c r="D517" s="2" t="s">
        <v>473</v>
      </c>
      <c r="E517" s="3">
        <v>9</v>
      </c>
      <c r="F517" s="17">
        <v>0</v>
      </c>
      <c r="G517" s="17">
        <v>1</v>
      </c>
      <c r="H517" s="17">
        <v>0</v>
      </c>
      <c r="I517" s="7" t="s">
        <v>3</v>
      </c>
      <c r="J517" s="7">
        <v>0</v>
      </c>
      <c r="K517" s="4">
        <v>119</v>
      </c>
      <c r="L517" s="5">
        <v>119.38590000000001</v>
      </c>
      <c r="M517">
        <v>145468.26</v>
      </c>
      <c r="N517" s="3">
        <v>1</v>
      </c>
      <c r="O517" s="50" t="e">
        <f>INDEX([1]Dados!$M$2:$N$26779,MATCH($P517,[1]Dados!$N$2:$N$26779,),2)</f>
        <v>#N/A</v>
      </c>
      <c r="P517">
        <v>143598</v>
      </c>
      <c r="Q517" s="1">
        <v>36662</v>
      </c>
      <c r="R517" s="1">
        <v>36666</v>
      </c>
      <c r="S517" t="s">
        <v>2134</v>
      </c>
      <c r="T517">
        <v>1</v>
      </c>
    </row>
    <row r="518" spans="1:20" x14ac:dyDescent="0.2">
      <c r="A518" s="7">
        <v>431020</v>
      </c>
      <c r="B518" s="3">
        <v>87050</v>
      </c>
      <c r="C518" s="3" t="s">
        <v>40</v>
      </c>
      <c r="D518" s="2" t="s">
        <v>473</v>
      </c>
      <c r="E518" s="3">
        <v>9</v>
      </c>
      <c r="F518" s="17">
        <v>0</v>
      </c>
      <c r="G518" s="17">
        <v>1</v>
      </c>
      <c r="H518" s="17">
        <v>0</v>
      </c>
      <c r="I518" s="7">
        <v>9.1</v>
      </c>
      <c r="J518" s="7">
        <v>25</v>
      </c>
      <c r="K518" s="4">
        <v>119</v>
      </c>
      <c r="L518" s="5">
        <v>119.3861</v>
      </c>
      <c r="M518">
        <v>174921.27</v>
      </c>
      <c r="N518" s="3">
        <v>1</v>
      </c>
      <c r="O518" s="50" t="e">
        <f>INDEX([1]Dados!$M$2:$N$26779,MATCH($P518,[1]Dados!$N$2:$N$26779,),2)</f>
        <v>#N/A</v>
      </c>
      <c r="P518">
        <v>143596</v>
      </c>
      <c r="Q518" s="1">
        <v>36662</v>
      </c>
      <c r="R518" s="1">
        <v>36666</v>
      </c>
      <c r="S518" t="s">
        <v>1585</v>
      </c>
      <c r="T518">
        <v>1</v>
      </c>
    </row>
    <row r="519" spans="1:20" x14ac:dyDescent="0.2">
      <c r="A519" s="7">
        <v>431020</v>
      </c>
      <c r="B519" s="3">
        <v>87050</v>
      </c>
      <c r="C519" s="3" t="s">
        <v>40</v>
      </c>
      <c r="D519" s="2" t="s">
        <v>473</v>
      </c>
      <c r="E519" s="3">
        <v>9</v>
      </c>
      <c r="F519" s="17">
        <v>0</v>
      </c>
      <c r="G519" s="17">
        <v>1</v>
      </c>
      <c r="H519" s="17">
        <v>0</v>
      </c>
      <c r="I519" s="7">
        <v>9.1999999999999993</v>
      </c>
      <c r="J519" s="7">
        <v>31</v>
      </c>
      <c r="K519" s="4">
        <v>119</v>
      </c>
      <c r="L519" s="5">
        <v>119.3861</v>
      </c>
      <c r="M519">
        <v>174921.27</v>
      </c>
      <c r="N519" s="3">
        <v>1</v>
      </c>
      <c r="O519" s="50" t="e">
        <f>INDEX([1]Dados!$M$2:$N$26779,MATCH($P519,[1]Dados!$N$2:$N$26779,),2)</f>
        <v>#N/A</v>
      </c>
      <c r="P519">
        <v>143596</v>
      </c>
      <c r="Q519" s="1">
        <v>36662</v>
      </c>
      <c r="R519" s="1">
        <v>36666</v>
      </c>
      <c r="S519" t="s">
        <v>1585</v>
      </c>
      <c r="T519">
        <v>1</v>
      </c>
    </row>
    <row r="520" spans="1:20" x14ac:dyDescent="0.2">
      <c r="A520" s="7">
        <v>431020</v>
      </c>
      <c r="B520" s="3">
        <v>87050</v>
      </c>
      <c r="C520" s="3" t="s">
        <v>40</v>
      </c>
      <c r="D520" s="2" t="s">
        <v>473</v>
      </c>
      <c r="E520" s="3">
        <v>9</v>
      </c>
      <c r="F520" s="17">
        <v>0</v>
      </c>
      <c r="G520" s="17">
        <v>1</v>
      </c>
      <c r="H520" s="17">
        <v>0</v>
      </c>
      <c r="I520" s="7">
        <v>9.3000000000000007</v>
      </c>
      <c r="J520" s="7">
        <v>5</v>
      </c>
      <c r="K520" s="4">
        <v>119</v>
      </c>
      <c r="L520" s="5">
        <v>119.3861</v>
      </c>
      <c r="M520">
        <v>174921.27</v>
      </c>
      <c r="N520" s="3">
        <v>1</v>
      </c>
      <c r="O520" s="50" t="e">
        <f>INDEX([1]Dados!$M$2:$N$26779,MATCH($P520,[1]Dados!$N$2:$N$26779,),2)</f>
        <v>#N/A</v>
      </c>
      <c r="P520">
        <v>143596</v>
      </c>
      <c r="Q520" s="1">
        <v>36662</v>
      </c>
      <c r="R520" s="1">
        <v>36666</v>
      </c>
      <c r="S520" t="s">
        <v>1585</v>
      </c>
      <c r="T520">
        <v>1</v>
      </c>
    </row>
    <row r="521" spans="1:20" x14ac:dyDescent="0.2">
      <c r="A521" s="7">
        <v>431020</v>
      </c>
      <c r="B521" s="3">
        <v>87050</v>
      </c>
      <c r="C521" s="3" t="s">
        <v>40</v>
      </c>
      <c r="D521" s="2" t="s">
        <v>473</v>
      </c>
      <c r="E521" s="3">
        <v>9</v>
      </c>
      <c r="F521" s="17">
        <v>0</v>
      </c>
      <c r="G521" s="17">
        <v>1</v>
      </c>
      <c r="H521" s="17">
        <v>0</v>
      </c>
      <c r="I521" s="7" t="s">
        <v>3</v>
      </c>
      <c r="J521" s="7">
        <v>0</v>
      </c>
      <c r="K521" s="4">
        <v>119</v>
      </c>
      <c r="L521" s="5">
        <v>119.3861</v>
      </c>
      <c r="M521">
        <v>42635.03</v>
      </c>
      <c r="N521" s="3">
        <v>1</v>
      </c>
      <c r="O521" s="50" t="e">
        <f>INDEX([1]Dados!$M$2:$N$26779,MATCH($P521,[1]Dados!$N$2:$N$26779,),2)</f>
        <v>#N/A</v>
      </c>
      <c r="P521">
        <v>143597</v>
      </c>
      <c r="Q521" s="1">
        <v>36662</v>
      </c>
      <c r="R521" s="1">
        <v>36666</v>
      </c>
      <c r="S521" t="s">
        <v>2134</v>
      </c>
      <c r="T521">
        <v>1</v>
      </c>
    </row>
    <row r="522" spans="1:20" x14ac:dyDescent="0.2">
      <c r="A522" s="7">
        <v>431020</v>
      </c>
      <c r="B522" s="3">
        <v>87050</v>
      </c>
      <c r="C522" s="3" t="s">
        <v>40</v>
      </c>
      <c r="D522" s="2" t="s">
        <v>473</v>
      </c>
      <c r="E522" s="3">
        <v>9</v>
      </c>
      <c r="F522" s="17">
        <v>0</v>
      </c>
      <c r="G522" s="17">
        <v>1</v>
      </c>
      <c r="H522" s="17">
        <v>0</v>
      </c>
      <c r="I522" s="7">
        <v>1.1000000000000001</v>
      </c>
      <c r="J522" s="7">
        <v>25</v>
      </c>
      <c r="K522" s="4">
        <v>1214</v>
      </c>
      <c r="L522" s="5">
        <v>1214.0587</v>
      </c>
      <c r="M522">
        <v>307308</v>
      </c>
      <c r="N522" s="3">
        <v>1</v>
      </c>
      <c r="O522" s="50" t="e">
        <f>INDEX([1]Dados!$M$2:$N$26779,MATCH($P522,[1]Dados!$N$2:$N$26779,),2)</f>
        <v>#N/A</v>
      </c>
      <c r="P522">
        <v>143855</v>
      </c>
      <c r="Q522" s="1">
        <v>36662</v>
      </c>
      <c r="R522" s="1">
        <v>36666</v>
      </c>
      <c r="S522" t="s">
        <v>1452</v>
      </c>
      <c r="T522">
        <v>1</v>
      </c>
    </row>
    <row r="523" spans="1:20" x14ac:dyDescent="0.2">
      <c r="A523" s="7">
        <v>431020</v>
      </c>
      <c r="B523" s="3">
        <v>87050</v>
      </c>
      <c r="C523" s="3" t="s">
        <v>40</v>
      </c>
      <c r="D523" s="2" t="s">
        <v>473</v>
      </c>
      <c r="E523" s="3">
        <v>9</v>
      </c>
      <c r="F523" s="17">
        <v>0</v>
      </c>
      <c r="G523" s="17">
        <v>1</v>
      </c>
      <c r="H523" s="17">
        <v>0</v>
      </c>
      <c r="I523" s="7">
        <v>1.2</v>
      </c>
      <c r="J523" s="7">
        <v>13</v>
      </c>
      <c r="K523" s="4">
        <v>1214</v>
      </c>
      <c r="L523" s="5">
        <v>1214.0587</v>
      </c>
      <c r="M523">
        <v>307308</v>
      </c>
      <c r="N523" s="3">
        <v>1</v>
      </c>
      <c r="O523" s="50" t="e">
        <f>INDEX([1]Dados!$M$2:$N$26779,MATCH($P523,[1]Dados!$N$2:$N$26779,),2)</f>
        <v>#N/A</v>
      </c>
      <c r="P523">
        <v>143855</v>
      </c>
      <c r="Q523" s="1">
        <v>36662</v>
      </c>
      <c r="R523" s="1">
        <v>36666</v>
      </c>
      <c r="S523" t="s">
        <v>1452</v>
      </c>
      <c r="T523">
        <v>1</v>
      </c>
    </row>
    <row r="524" spans="1:20" x14ac:dyDescent="0.2">
      <c r="A524" s="7">
        <v>431020</v>
      </c>
      <c r="B524" s="3">
        <v>87050</v>
      </c>
      <c r="C524" s="3" t="s">
        <v>40</v>
      </c>
      <c r="D524" s="2" t="s">
        <v>473</v>
      </c>
      <c r="E524" s="3">
        <v>9</v>
      </c>
      <c r="F524" s="17">
        <v>0</v>
      </c>
      <c r="G524" s="17">
        <v>1</v>
      </c>
      <c r="H524" s="17">
        <v>0</v>
      </c>
      <c r="I524" s="7">
        <v>1.3</v>
      </c>
      <c r="J524" s="7">
        <v>14</v>
      </c>
      <c r="K524" s="4">
        <v>1214</v>
      </c>
      <c r="L524" s="5">
        <v>1214.0587</v>
      </c>
      <c r="M524">
        <v>307308</v>
      </c>
      <c r="N524" s="3">
        <v>1</v>
      </c>
      <c r="O524" s="50" t="e">
        <f>INDEX([1]Dados!$M$2:$N$26779,MATCH($P524,[1]Dados!$N$2:$N$26779,),2)</f>
        <v>#N/A</v>
      </c>
      <c r="P524">
        <v>143855</v>
      </c>
      <c r="Q524" s="1">
        <v>36662</v>
      </c>
      <c r="R524" s="1">
        <v>36666</v>
      </c>
      <c r="S524" t="s">
        <v>1452</v>
      </c>
      <c r="T524">
        <v>1</v>
      </c>
    </row>
    <row r="525" spans="1:20" x14ac:dyDescent="0.2">
      <c r="A525" s="7">
        <v>431020</v>
      </c>
      <c r="B525" s="3">
        <v>87050</v>
      </c>
      <c r="C525" s="3" t="s">
        <v>40</v>
      </c>
      <c r="D525" s="2" t="s">
        <v>473</v>
      </c>
      <c r="E525" s="3">
        <v>9</v>
      </c>
      <c r="F525" s="17">
        <v>0</v>
      </c>
      <c r="G525" s="17">
        <v>1</v>
      </c>
      <c r="H525" s="17">
        <v>0</v>
      </c>
      <c r="I525" s="7" t="s">
        <v>3</v>
      </c>
      <c r="J525" s="7">
        <v>0</v>
      </c>
      <c r="K525" s="4">
        <v>1214</v>
      </c>
      <c r="L525" s="5">
        <v>1214.0589</v>
      </c>
      <c r="M525">
        <v>58584</v>
      </c>
      <c r="N525" s="3">
        <v>1</v>
      </c>
      <c r="O525" s="50" t="e">
        <f>INDEX([1]Dados!$M$2:$N$26779,MATCH($P525,[1]Dados!$N$2:$N$26779,),2)</f>
        <v>#N/A</v>
      </c>
      <c r="P525">
        <v>144764</v>
      </c>
      <c r="Q525" s="1">
        <v>36662</v>
      </c>
      <c r="R525" s="1">
        <v>36666</v>
      </c>
      <c r="S525" t="s">
        <v>2134</v>
      </c>
      <c r="T525">
        <v>1</v>
      </c>
    </row>
    <row r="526" spans="1:20" x14ac:dyDescent="0.2">
      <c r="A526" s="7">
        <v>431020</v>
      </c>
      <c r="B526" s="3">
        <v>87050</v>
      </c>
      <c r="C526" s="3" t="s">
        <v>40</v>
      </c>
      <c r="D526" s="2" t="s">
        <v>473</v>
      </c>
      <c r="E526" s="3">
        <v>9</v>
      </c>
      <c r="F526" s="17">
        <v>0</v>
      </c>
      <c r="G526" s="17">
        <v>1</v>
      </c>
      <c r="H526" s="17">
        <v>0</v>
      </c>
      <c r="I526" s="7">
        <v>4.0999999999999996</v>
      </c>
      <c r="J526" s="7">
        <v>18</v>
      </c>
      <c r="K526" s="4">
        <v>1220</v>
      </c>
      <c r="L526" s="5">
        <v>1220.0906</v>
      </c>
      <c r="M526">
        <v>5230811.2</v>
      </c>
      <c r="N526" s="3">
        <v>1</v>
      </c>
      <c r="O526" s="50" t="e">
        <f>INDEX([1]Dados!$M$2:$N$26779,MATCH($P526,[1]Dados!$N$2:$N$26779,),2)</f>
        <v>#N/A</v>
      </c>
      <c r="P526">
        <v>144956</v>
      </c>
      <c r="Q526" s="1">
        <v>36662</v>
      </c>
      <c r="R526" s="1">
        <v>36666</v>
      </c>
      <c r="S526" t="s">
        <v>1110</v>
      </c>
      <c r="T526">
        <v>1</v>
      </c>
    </row>
    <row r="527" spans="1:20" x14ac:dyDescent="0.2">
      <c r="A527" s="7">
        <v>431020</v>
      </c>
      <c r="B527" s="3">
        <v>87050</v>
      </c>
      <c r="C527" s="3" t="s">
        <v>40</v>
      </c>
      <c r="D527" s="2" t="s">
        <v>473</v>
      </c>
      <c r="E527" s="3">
        <v>9</v>
      </c>
      <c r="F527" s="17">
        <v>0</v>
      </c>
      <c r="G527" s="17">
        <v>1</v>
      </c>
      <c r="H527" s="17">
        <v>0</v>
      </c>
      <c r="I527" s="7">
        <v>5.0999999999999996</v>
      </c>
      <c r="J527" s="7">
        <v>25</v>
      </c>
      <c r="K527" s="4">
        <v>1220</v>
      </c>
      <c r="L527" s="5">
        <v>1220.0906</v>
      </c>
      <c r="M527">
        <v>1185141</v>
      </c>
      <c r="N527" s="3">
        <v>1</v>
      </c>
      <c r="O527" s="50" t="e">
        <f>INDEX([1]Dados!$M$2:$N$26779,MATCH($P527,[1]Dados!$N$2:$N$26779,),2)</f>
        <v>#N/A</v>
      </c>
      <c r="P527">
        <v>144957</v>
      </c>
      <c r="Q527" s="1">
        <v>36662</v>
      </c>
      <c r="R527" s="1">
        <v>36666</v>
      </c>
      <c r="S527" t="s">
        <v>1111</v>
      </c>
      <c r="T527">
        <v>1</v>
      </c>
    </row>
    <row r="528" spans="1:20" x14ac:dyDescent="0.2">
      <c r="A528" s="7">
        <v>431020</v>
      </c>
      <c r="B528" s="3">
        <v>87050</v>
      </c>
      <c r="C528" s="3" t="s">
        <v>40</v>
      </c>
      <c r="D528" s="2" t="s">
        <v>473</v>
      </c>
      <c r="E528" s="3">
        <v>9</v>
      </c>
      <c r="F528" s="17">
        <v>0</v>
      </c>
      <c r="G528" s="17">
        <v>1</v>
      </c>
      <c r="H528" s="17">
        <v>0</v>
      </c>
      <c r="I528" s="7">
        <v>5.2</v>
      </c>
      <c r="J528" s="7">
        <v>18</v>
      </c>
      <c r="K528" s="4">
        <v>1220</v>
      </c>
      <c r="L528" s="5">
        <v>1220.0906</v>
      </c>
      <c r="M528">
        <v>1185141</v>
      </c>
      <c r="N528" s="3">
        <v>1</v>
      </c>
      <c r="O528" s="50" t="e">
        <f>INDEX([1]Dados!$M$2:$N$26779,MATCH($P528,[1]Dados!$N$2:$N$26779,),2)</f>
        <v>#N/A</v>
      </c>
      <c r="P528">
        <v>144957</v>
      </c>
      <c r="Q528" s="1">
        <v>36662</v>
      </c>
      <c r="R528" s="1">
        <v>36666</v>
      </c>
      <c r="S528" t="s">
        <v>1111</v>
      </c>
      <c r="T528">
        <v>1</v>
      </c>
    </row>
    <row r="529" spans="1:20" x14ac:dyDescent="0.2">
      <c r="A529" s="7">
        <v>431020</v>
      </c>
      <c r="B529" s="3">
        <v>87050</v>
      </c>
      <c r="C529" s="3" t="s">
        <v>40</v>
      </c>
      <c r="D529" s="2" t="s">
        <v>473</v>
      </c>
      <c r="E529" s="3">
        <v>9</v>
      </c>
      <c r="F529" s="17">
        <v>0</v>
      </c>
      <c r="G529" s="17">
        <v>1</v>
      </c>
      <c r="H529" s="17">
        <v>0</v>
      </c>
      <c r="I529" s="7">
        <v>2.1</v>
      </c>
      <c r="J529" s="7">
        <v>25</v>
      </c>
      <c r="K529" s="4">
        <v>1293</v>
      </c>
      <c r="L529" s="5">
        <v>1293.0592999999999</v>
      </c>
      <c r="M529">
        <v>77335</v>
      </c>
      <c r="N529" s="3">
        <v>1</v>
      </c>
      <c r="O529" s="50" t="e">
        <f>INDEX([1]Dados!$M$2:$N$26779,MATCH($P529,[1]Dados!$N$2:$N$26779,),2)</f>
        <v>#N/A</v>
      </c>
      <c r="P529">
        <v>143639</v>
      </c>
      <c r="Q529" s="1">
        <v>36662</v>
      </c>
      <c r="R529" s="1">
        <v>36666</v>
      </c>
      <c r="S529" t="s">
        <v>1451</v>
      </c>
      <c r="T529">
        <v>1</v>
      </c>
    </row>
    <row r="530" spans="1:20" x14ac:dyDescent="0.2">
      <c r="A530" s="7">
        <v>431020</v>
      </c>
      <c r="B530" s="3">
        <v>87050</v>
      </c>
      <c r="C530" s="3" t="s">
        <v>40</v>
      </c>
      <c r="D530" s="2" t="s">
        <v>473</v>
      </c>
      <c r="E530" s="3">
        <v>9</v>
      </c>
      <c r="F530" s="17">
        <v>0</v>
      </c>
      <c r="G530" s="17">
        <v>1</v>
      </c>
      <c r="H530" s="17">
        <v>0</v>
      </c>
      <c r="I530" s="7">
        <v>2.2000000000000002</v>
      </c>
      <c r="J530" s="7">
        <v>22</v>
      </c>
      <c r="K530" s="4">
        <v>1293</v>
      </c>
      <c r="L530" s="5">
        <v>1293.0592999999999</v>
      </c>
      <c r="M530">
        <v>77335</v>
      </c>
      <c r="N530" s="3">
        <v>1</v>
      </c>
      <c r="O530" s="50" t="e">
        <f>INDEX([1]Dados!$M$2:$N$26779,MATCH($P530,[1]Dados!$N$2:$N$26779,),2)</f>
        <v>#N/A</v>
      </c>
      <c r="P530">
        <v>143639</v>
      </c>
      <c r="Q530" s="1">
        <v>36662</v>
      </c>
      <c r="R530" s="1">
        <v>36666</v>
      </c>
      <c r="S530" t="s">
        <v>1451</v>
      </c>
      <c r="T530">
        <v>1</v>
      </c>
    </row>
    <row r="531" spans="1:20" x14ac:dyDescent="0.2">
      <c r="A531" s="7">
        <v>431020</v>
      </c>
      <c r="B531" s="3">
        <v>87050</v>
      </c>
      <c r="C531" s="3" t="s">
        <v>40</v>
      </c>
      <c r="D531" s="2" t="s">
        <v>473</v>
      </c>
      <c r="E531" s="3">
        <v>9</v>
      </c>
      <c r="F531" s="17">
        <v>0</v>
      </c>
      <c r="G531" s="17">
        <v>1</v>
      </c>
      <c r="H531" s="17">
        <v>0</v>
      </c>
      <c r="I531" s="7">
        <v>2.2999999999999998</v>
      </c>
      <c r="J531" s="7">
        <v>22</v>
      </c>
      <c r="K531" s="4">
        <v>1293</v>
      </c>
      <c r="L531" s="5">
        <v>1293.0592999999999</v>
      </c>
      <c r="M531">
        <v>77335</v>
      </c>
      <c r="N531" s="3">
        <v>1</v>
      </c>
      <c r="O531" s="50" t="e">
        <f>INDEX([1]Dados!$M$2:$N$26779,MATCH($P531,[1]Dados!$N$2:$N$26779,),2)</f>
        <v>#N/A</v>
      </c>
      <c r="P531">
        <v>143639</v>
      </c>
      <c r="Q531" s="1">
        <v>36662</v>
      </c>
      <c r="R531" s="1">
        <v>36666</v>
      </c>
      <c r="S531" t="s">
        <v>1451</v>
      </c>
      <c r="T531">
        <v>1</v>
      </c>
    </row>
    <row r="532" spans="1:20" x14ac:dyDescent="0.2">
      <c r="A532" s="7">
        <v>431020</v>
      </c>
      <c r="B532" s="3">
        <v>87050</v>
      </c>
      <c r="C532" s="3" t="s">
        <v>40</v>
      </c>
      <c r="D532" s="2" t="s">
        <v>473</v>
      </c>
      <c r="E532" s="3">
        <v>9</v>
      </c>
      <c r="F532" s="17">
        <v>0</v>
      </c>
      <c r="G532" s="17">
        <v>1</v>
      </c>
      <c r="H532" s="17">
        <v>0</v>
      </c>
      <c r="I532" s="7">
        <v>2.4</v>
      </c>
      <c r="J532" s="7">
        <v>22</v>
      </c>
      <c r="K532" s="4">
        <v>1293</v>
      </c>
      <c r="L532" s="5">
        <v>1293.0592999999999</v>
      </c>
      <c r="M532">
        <v>77335</v>
      </c>
      <c r="N532" s="3">
        <v>1</v>
      </c>
      <c r="O532" s="50" t="e">
        <f>INDEX([1]Dados!$M$2:$N$26779,MATCH($P532,[1]Dados!$N$2:$N$26779,),2)</f>
        <v>#N/A</v>
      </c>
      <c r="P532">
        <v>143639</v>
      </c>
      <c r="Q532" s="1">
        <v>36662</v>
      </c>
      <c r="R532" s="1">
        <v>36666</v>
      </c>
      <c r="S532" t="s">
        <v>1451</v>
      </c>
      <c r="T532">
        <v>1</v>
      </c>
    </row>
    <row r="533" spans="1:20" x14ac:dyDescent="0.2">
      <c r="A533" s="7">
        <v>431020</v>
      </c>
      <c r="B533" s="3">
        <v>87050</v>
      </c>
      <c r="C533" s="3" t="s">
        <v>40</v>
      </c>
      <c r="D533" s="2" t="s">
        <v>473</v>
      </c>
      <c r="E533" s="3">
        <v>9</v>
      </c>
      <c r="F533" s="17">
        <v>0</v>
      </c>
      <c r="G533" s="17">
        <v>1</v>
      </c>
      <c r="H533" s="17">
        <v>0</v>
      </c>
      <c r="I533" s="7" t="s">
        <v>3</v>
      </c>
      <c r="J533" s="7">
        <v>0</v>
      </c>
      <c r="K533" s="4">
        <v>2</v>
      </c>
      <c r="L533" s="5">
        <v>2.0596999999999999</v>
      </c>
      <c r="M533">
        <v>182833.98</v>
      </c>
      <c r="N533" s="3">
        <v>1</v>
      </c>
      <c r="O533" s="50" t="e">
        <f>INDEX([1]Dados!$M$2:$N$26779,MATCH($P533,[1]Dados!$N$2:$N$26779,),2)</f>
        <v>#N/A</v>
      </c>
      <c r="P533">
        <v>143695</v>
      </c>
      <c r="Q533" s="1">
        <v>36662</v>
      </c>
      <c r="R533" s="1">
        <v>36666</v>
      </c>
      <c r="S533" t="s">
        <v>2134</v>
      </c>
      <c r="T533">
        <v>1</v>
      </c>
    </row>
    <row r="534" spans="1:20" x14ac:dyDescent="0.2">
      <c r="A534" s="7">
        <v>352940</v>
      </c>
      <c r="B534" s="3">
        <v>66893</v>
      </c>
      <c r="C534" s="3" t="s">
        <v>28</v>
      </c>
      <c r="D534" s="2" t="s">
        <v>558</v>
      </c>
      <c r="E534" s="3">
        <v>9</v>
      </c>
      <c r="F534" s="17">
        <v>0</v>
      </c>
      <c r="G534" s="17">
        <v>1</v>
      </c>
      <c r="H534" s="17">
        <v>0</v>
      </c>
      <c r="I534" s="7">
        <v>3</v>
      </c>
      <c r="J534" s="7">
        <v>14</v>
      </c>
      <c r="K534" s="4">
        <v>2</v>
      </c>
      <c r="L534" s="5">
        <v>2.0596999999999999</v>
      </c>
      <c r="M534">
        <v>1173144.3999999999</v>
      </c>
      <c r="N534" s="3">
        <v>1</v>
      </c>
      <c r="O534" s="50" t="e">
        <f>INDEX([1]Dados!$M$2:$N$26779,MATCH($P534,[1]Dados!$N$2:$N$26779,),2)</f>
        <v>#N/A</v>
      </c>
      <c r="P534">
        <v>143701</v>
      </c>
      <c r="Q534" s="1">
        <v>36815</v>
      </c>
      <c r="R534" s="1">
        <v>36819</v>
      </c>
      <c r="S534" t="s">
        <v>1617</v>
      </c>
      <c r="T534">
        <v>1</v>
      </c>
    </row>
    <row r="535" spans="1:20" x14ac:dyDescent="0.2">
      <c r="A535" s="7">
        <v>352940</v>
      </c>
      <c r="B535" s="3">
        <v>66893</v>
      </c>
      <c r="C535" s="3" t="s">
        <v>28</v>
      </c>
      <c r="D535" s="2" t="s">
        <v>558</v>
      </c>
      <c r="E535" s="3">
        <v>9</v>
      </c>
      <c r="F535" s="17">
        <v>0</v>
      </c>
      <c r="G535" s="17">
        <v>1</v>
      </c>
      <c r="H535" s="17">
        <v>0</v>
      </c>
      <c r="I535" s="7">
        <v>6.1</v>
      </c>
      <c r="J535" s="7">
        <v>15</v>
      </c>
      <c r="K535" s="4">
        <v>4</v>
      </c>
      <c r="L535" s="5">
        <v>4.1822999999999997</v>
      </c>
      <c r="M535">
        <v>50000</v>
      </c>
      <c r="N535" s="3">
        <v>1</v>
      </c>
      <c r="O535" s="50" t="e">
        <f>INDEX([1]Dados!$M$2:$N$26779,MATCH($P535,[1]Dados!$N$2:$N$26779,),2)</f>
        <v>#N/A</v>
      </c>
      <c r="P535">
        <v>143771</v>
      </c>
      <c r="Q535" s="1">
        <v>36815</v>
      </c>
      <c r="R535" s="1">
        <v>36819</v>
      </c>
      <c r="S535" t="s">
        <v>1175</v>
      </c>
      <c r="T535">
        <v>1</v>
      </c>
    </row>
    <row r="536" spans="1:20" x14ac:dyDescent="0.2">
      <c r="A536" s="7">
        <v>352940</v>
      </c>
      <c r="B536" s="3">
        <v>66893</v>
      </c>
      <c r="C536" s="3" t="s">
        <v>28</v>
      </c>
      <c r="D536" s="2" t="s">
        <v>558</v>
      </c>
      <c r="E536" s="3">
        <v>9</v>
      </c>
      <c r="F536" s="17">
        <v>0</v>
      </c>
      <c r="G536" s="17">
        <v>1</v>
      </c>
      <c r="H536" s="17">
        <v>0</v>
      </c>
      <c r="I536" s="7">
        <v>7.1</v>
      </c>
      <c r="J536" s="7">
        <v>15</v>
      </c>
      <c r="K536" s="4">
        <v>4</v>
      </c>
      <c r="L536" s="5">
        <v>4.1822999999999997</v>
      </c>
      <c r="M536">
        <v>122152.72</v>
      </c>
      <c r="N536" s="3">
        <v>1</v>
      </c>
      <c r="O536" s="50" t="e">
        <f>INDEX([1]Dados!$M$2:$N$26779,MATCH($P536,[1]Dados!$N$2:$N$26779,),2)</f>
        <v>#N/A</v>
      </c>
      <c r="P536">
        <v>143772</v>
      </c>
      <c r="Q536" s="1">
        <v>36815</v>
      </c>
      <c r="R536" s="1">
        <v>36819</v>
      </c>
      <c r="S536" t="s">
        <v>1619</v>
      </c>
      <c r="T536">
        <v>1</v>
      </c>
    </row>
    <row r="537" spans="1:20" x14ac:dyDescent="0.2">
      <c r="A537" s="7">
        <v>352940</v>
      </c>
      <c r="B537" s="3">
        <v>66893</v>
      </c>
      <c r="C537" s="3" t="s">
        <v>28</v>
      </c>
      <c r="D537" s="2" t="s">
        <v>558</v>
      </c>
      <c r="E537" s="3">
        <v>9</v>
      </c>
      <c r="F537" s="17">
        <v>0</v>
      </c>
      <c r="G537" s="17">
        <v>1</v>
      </c>
      <c r="H537" s="17">
        <v>0</v>
      </c>
      <c r="I537" s="7" t="s">
        <v>3</v>
      </c>
      <c r="J537" s="7">
        <v>0</v>
      </c>
      <c r="K537" s="4">
        <v>4</v>
      </c>
      <c r="L537" s="5">
        <v>4.1822999999999997</v>
      </c>
      <c r="M537">
        <v>95960</v>
      </c>
      <c r="N537" s="3">
        <v>1</v>
      </c>
      <c r="O537" s="50" t="e">
        <f>INDEX([1]Dados!$M$2:$N$26779,MATCH($P537,[1]Dados!$N$2:$N$26779,),2)</f>
        <v>#N/A</v>
      </c>
      <c r="P537">
        <v>143773</v>
      </c>
      <c r="Q537" s="1">
        <v>36815</v>
      </c>
      <c r="R537" s="1">
        <v>36819</v>
      </c>
      <c r="S537" t="s">
        <v>2134</v>
      </c>
      <c r="T537">
        <v>1</v>
      </c>
    </row>
    <row r="538" spans="1:20" x14ac:dyDescent="0.2">
      <c r="A538" s="7">
        <v>352940</v>
      </c>
      <c r="B538" s="3">
        <v>66893</v>
      </c>
      <c r="C538" s="3" t="s">
        <v>28</v>
      </c>
      <c r="D538" s="2" t="s">
        <v>558</v>
      </c>
      <c r="E538" s="3">
        <v>9</v>
      </c>
      <c r="F538" s="17">
        <v>0</v>
      </c>
      <c r="G538" s="17">
        <v>1</v>
      </c>
      <c r="H538" s="17">
        <v>0</v>
      </c>
      <c r="I538" s="7" t="s">
        <v>3</v>
      </c>
      <c r="J538" s="7">
        <v>0</v>
      </c>
      <c r="K538" s="4">
        <v>4</v>
      </c>
      <c r="L538" s="5">
        <v>4.1822999999999997</v>
      </c>
      <c r="M538">
        <v>189549.31</v>
      </c>
      <c r="N538" s="3">
        <v>1</v>
      </c>
      <c r="O538" s="50" t="e">
        <f>INDEX([1]Dados!$M$2:$N$26779,MATCH($P538,[1]Dados!$N$2:$N$26779,),2)</f>
        <v>#N/A</v>
      </c>
      <c r="P538">
        <v>143774</v>
      </c>
      <c r="Q538" s="1">
        <v>36815</v>
      </c>
      <c r="R538" s="1">
        <v>36819</v>
      </c>
      <c r="S538" t="s">
        <v>2134</v>
      </c>
      <c r="T538">
        <v>1</v>
      </c>
    </row>
    <row r="539" spans="1:20" x14ac:dyDescent="0.2">
      <c r="A539" s="7">
        <v>352940</v>
      </c>
      <c r="B539" s="3">
        <v>66893</v>
      </c>
      <c r="C539" s="3" t="s">
        <v>28</v>
      </c>
      <c r="D539" s="2" t="s">
        <v>558</v>
      </c>
      <c r="E539" s="3">
        <v>9</v>
      </c>
      <c r="F539" s="17">
        <v>0</v>
      </c>
      <c r="G539" s="17">
        <v>1</v>
      </c>
      <c r="H539" s="17">
        <v>0</v>
      </c>
      <c r="I539" s="7">
        <v>4.0999999999999996</v>
      </c>
      <c r="J539" s="7">
        <v>15</v>
      </c>
      <c r="K539" s="4">
        <v>4</v>
      </c>
      <c r="L539" s="5">
        <v>4.3869999999999996</v>
      </c>
      <c r="M539">
        <v>150000</v>
      </c>
      <c r="N539" s="3">
        <v>1</v>
      </c>
      <c r="O539" s="50" t="e">
        <f>INDEX([1]Dados!$M$2:$N$26779,MATCH($P539,[1]Dados!$N$2:$N$26779,),2)</f>
        <v>#N/A</v>
      </c>
      <c r="P539">
        <v>143770</v>
      </c>
      <c r="Q539" s="1">
        <v>36815</v>
      </c>
      <c r="R539" s="1">
        <v>36819</v>
      </c>
      <c r="S539" t="s">
        <v>1618</v>
      </c>
      <c r="T539">
        <v>1</v>
      </c>
    </row>
    <row r="540" spans="1:20" x14ac:dyDescent="0.2">
      <c r="A540" s="7">
        <v>352940</v>
      </c>
      <c r="B540" s="3">
        <v>66893</v>
      </c>
      <c r="C540" s="3" t="s">
        <v>28</v>
      </c>
      <c r="D540" s="2" t="s">
        <v>558</v>
      </c>
      <c r="E540" s="3">
        <v>9</v>
      </c>
      <c r="F540" s="17">
        <v>0</v>
      </c>
      <c r="G540" s="17">
        <v>1</v>
      </c>
      <c r="H540" s="17">
        <v>0</v>
      </c>
      <c r="I540" s="7">
        <v>4.2</v>
      </c>
      <c r="J540" s="7">
        <v>14</v>
      </c>
      <c r="K540" s="4">
        <v>4</v>
      </c>
      <c r="L540" s="5">
        <v>4.3869999999999996</v>
      </c>
      <c r="M540">
        <v>150000</v>
      </c>
      <c r="N540" s="3">
        <v>1</v>
      </c>
      <c r="O540" s="50" t="e">
        <f>INDEX([1]Dados!$M$2:$N$26779,MATCH($P540,[1]Dados!$N$2:$N$26779,),2)</f>
        <v>#N/A</v>
      </c>
      <c r="P540">
        <v>143770</v>
      </c>
      <c r="Q540" s="1">
        <v>36815</v>
      </c>
      <c r="R540" s="1">
        <v>36819</v>
      </c>
      <c r="S540" t="s">
        <v>1618</v>
      </c>
      <c r="T540">
        <v>1</v>
      </c>
    </row>
    <row r="541" spans="1:20" x14ac:dyDescent="0.2">
      <c r="A541" s="7">
        <v>352940</v>
      </c>
      <c r="B541" s="3">
        <v>66893</v>
      </c>
      <c r="C541" s="3" t="s">
        <v>28</v>
      </c>
      <c r="D541" s="2" t="s">
        <v>558</v>
      </c>
      <c r="E541" s="3">
        <v>9</v>
      </c>
      <c r="F541" s="17">
        <v>0</v>
      </c>
      <c r="G541" s="17">
        <v>1</v>
      </c>
      <c r="H541" s="17">
        <v>0</v>
      </c>
      <c r="I541" s="7">
        <v>4.3</v>
      </c>
      <c r="J541" s="7">
        <v>18</v>
      </c>
      <c r="K541" s="4">
        <v>4</v>
      </c>
      <c r="L541" s="5">
        <v>4.3869999999999996</v>
      </c>
      <c r="M541">
        <v>150000</v>
      </c>
      <c r="N541" s="3">
        <v>1</v>
      </c>
      <c r="O541" s="50" t="e">
        <f>INDEX([1]Dados!$M$2:$N$26779,MATCH($P541,[1]Dados!$N$2:$N$26779,),2)</f>
        <v>#N/A</v>
      </c>
      <c r="P541">
        <v>143770</v>
      </c>
      <c r="Q541" s="1">
        <v>36815</v>
      </c>
      <c r="R541" s="1">
        <v>36819</v>
      </c>
      <c r="S541" t="s">
        <v>1618</v>
      </c>
      <c r="T541">
        <v>1</v>
      </c>
    </row>
    <row r="542" spans="1:20" x14ac:dyDescent="0.2">
      <c r="A542" s="7">
        <v>352940</v>
      </c>
      <c r="B542" s="3">
        <v>66893</v>
      </c>
      <c r="C542" s="3" t="s">
        <v>28</v>
      </c>
      <c r="D542" s="2" t="s">
        <v>558</v>
      </c>
      <c r="E542" s="3">
        <v>9</v>
      </c>
      <c r="F542" s="17">
        <v>0</v>
      </c>
      <c r="G542" s="17">
        <v>1</v>
      </c>
      <c r="H542" s="17">
        <v>0</v>
      </c>
      <c r="I542" s="7" t="s">
        <v>3</v>
      </c>
      <c r="J542" s="7">
        <v>0</v>
      </c>
      <c r="K542" s="4">
        <v>8</v>
      </c>
      <c r="L542" s="5">
        <v>8.0357000000000003</v>
      </c>
      <c r="M542">
        <v>360</v>
      </c>
      <c r="N542" s="3">
        <v>1</v>
      </c>
      <c r="O542" s="50" t="e">
        <f>INDEX([1]Dados!$M$2:$N$26779,MATCH($P542,[1]Dados!$N$2:$N$26779,),2)</f>
        <v>#N/A</v>
      </c>
      <c r="P542">
        <v>144882</v>
      </c>
      <c r="Q542" s="1">
        <v>36815</v>
      </c>
      <c r="R542" s="1">
        <v>36819</v>
      </c>
      <c r="S542" t="s">
        <v>2134</v>
      </c>
      <c r="T542">
        <v>1</v>
      </c>
    </row>
    <row r="543" spans="1:20" x14ac:dyDescent="0.2">
      <c r="A543" s="7">
        <v>352940</v>
      </c>
      <c r="B543" s="3">
        <v>66893</v>
      </c>
      <c r="C543" s="3" t="s">
        <v>28</v>
      </c>
      <c r="D543" s="2" t="s">
        <v>558</v>
      </c>
      <c r="E543" s="3">
        <v>9</v>
      </c>
      <c r="F543" s="17">
        <v>0</v>
      </c>
      <c r="G543" s="17">
        <v>1</v>
      </c>
      <c r="H543" s="17">
        <v>0</v>
      </c>
      <c r="I543" s="7" t="s">
        <v>3</v>
      </c>
      <c r="J543" s="7">
        <v>0</v>
      </c>
      <c r="K543" s="4">
        <v>1214</v>
      </c>
      <c r="L543" s="5">
        <v>1214.0587</v>
      </c>
      <c r="M543">
        <v>4533384</v>
      </c>
      <c r="N543" s="3">
        <v>1</v>
      </c>
      <c r="O543" s="50" t="e">
        <f>INDEX([1]Dados!$M$2:$N$26779,MATCH($P543,[1]Dados!$N$2:$N$26779,),2)</f>
        <v>#N/A</v>
      </c>
      <c r="P543">
        <v>143863</v>
      </c>
      <c r="Q543" s="1">
        <v>36815</v>
      </c>
      <c r="R543" s="1">
        <v>36819</v>
      </c>
      <c r="S543" t="s">
        <v>2134</v>
      </c>
      <c r="T543">
        <v>1</v>
      </c>
    </row>
    <row r="544" spans="1:20" x14ac:dyDescent="0.2">
      <c r="A544" s="7">
        <v>352940</v>
      </c>
      <c r="B544" s="3">
        <v>66893</v>
      </c>
      <c r="C544" s="3" t="s">
        <v>28</v>
      </c>
      <c r="D544" s="2" t="s">
        <v>558</v>
      </c>
      <c r="E544" s="3">
        <v>9</v>
      </c>
      <c r="F544" s="17">
        <v>0</v>
      </c>
      <c r="G544" s="17">
        <v>1</v>
      </c>
      <c r="H544" s="17">
        <v>0</v>
      </c>
      <c r="I544" s="7">
        <v>2</v>
      </c>
      <c r="J544" s="7">
        <v>20</v>
      </c>
      <c r="K544" s="4">
        <v>1214</v>
      </c>
      <c r="L544" s="5">
        <v>1214.0589</v>
      </c>
      <c r="M544">
        <v>632184</v>
      </c>
      <c r="N544" s="3">
        <v>1</v>
      </c>
      <c r="O544" s="50" t="e">
        <f>INDEX([1]Dados!$M$2:$N$26779,MATCH($P544,[1]Dados!$N$2:$N$26779,),2)</f>
        <v>#N/A</v>
      </c>
      <c r="P544">
        <v>144788</v>
      </c>
      <c r="Q544" s="1">
        <v>36815</v>
      </c>
      <c r="R544" s="1">
        <v>36819</v>
      </c>
      <c r="S544" t="s">
        <v>1454</v>
      </c>
      <c r="T544">
        <v>1</v>
      </c>
    </row>
    <row r="545" spans="1:20" x14ac:dyDescent="0.2">
      <c r="A545" s="7">
        <v>352940</v>
      </c>
      <c r="B545" s="3">
        <v>66893</v>
      </c>
      <c r="C545" s="3" t="s">
        <v>28</v>
      </c>
      <c r="D545" s="2" t="s">
        <v>558</v>
      </c>
      <c r="E545" s="3">
        <v>9</v>
      </c>
      <c r="F545" s="17">
        <v>0</v>
      </c>
      <c r="G545" s="17">
        <v>1</v>
      </c>
      <c r="H545" s="17">
        <v>0</v>
      </c>
      <c r="I545" s="7">
        <v>2</v>
      </c>
      <c r="J545" s="7">
        <v>25</v>
      </c>
      <c r="K545" s="4">
        <v>1214</v>
      </c>
      <c r="L545" s="5">
        <v>1214.0589</v>
      </c>
      <c r="M545">
        <v>632184</v>
      </c>
      <c r="N545" s="3">
        <v>1</v>
      </c>
      <c r="O545" s="50" t="e">
        <f>INDEX([1]Dados!$M$2:$N$26779,MATCH($P545,[1]Dados!$N$2:$N$26779,),2)</f>
        <v>#N/A</v>
      </c>
      <c r="P545">
        <v>144788</v>
      </c>
      <c r="Q545" s="1">
        <v>36815</v>
      </c>
      <c r="R545" s="1">
        <v>36819</v>
      </c>
      <c r="S545" t="s">
        <v>1454</v>
      </c>
      <c r="T545">
        <v>1</v>
      </c>
    </row>
    <row r="546" spans="1:20" x14ac:dyDescent="0.2">
      <c r="A546" s="7">
        <v>352940</v>
      </c>
      <c r="B546" s="3">
        <v>66893</v>
      </c>
      <c r="C546" s="3" t="s">
        <v>28</v>
      </c>
      <c r="D546" s="2" t="s">
        <v>558</v>
      </c>
      <c r="E546" s="3">
        <v>9</v>
      </c>
      <c r="F546" s="17">
        <v>0</v>
      </c>
      <c r="G546" s="17">
        <v>1</v>
      </c>
      <c r="H546" s="17">
        <v>0</v>
      </c>
      <c r="I546" s="7">
        <v>2</v>
      </c>
      <c r="J546" s="7">
        <v>28</v>
      </c>
      <c r="K546" s="4">
        <v>1214</v>
      </c>
      <c r="L546" s="5">
        <v>1214.0589</v>
      </c>
      <c r="M546">
        <v>632184</v>
      </c>
      <c r="N546" s="3">
        <v>1</v>
      </c>
      <c r="O546" s="50" t="e">
        <f>INDEX([1]Dados!$M$2:$N$26779,MATCH($P546,[1]Dados!$N$2:$N$26779,),2)</f>
        <v>#N/A</v>
      </c>
      <c r="P546">
        <v>144788</v>
      </c>
      <c r="Q546" s="1">
        <v>36815</v>
      </c>
      <c r="R546" s="1">
        <v>36819</v>
      </c>
      <c r="S546" t="s">
        <v>1454</v>
      </c>
      <c r="T546">
        <v>1</v>
      </c>
    </row>
    <row r="547" spans="1:20" x14ac:dyDescent="0.2">
      <c r="A547" s="7">
        <v>352940</v>
      </c>
      <c r="B547" s="3">
        <v>66893</v>
      </c>
      <c r="C547" s="3" t="s">
        <v>28</v>
      </c>
      <c r="D547" s="2" t="s">
        <v>558</v>
      </c>
      <c r="E547" s="3">
        <v>9</v>
      </c>
      <c r="F547" s="17">
        <v>0</v>
      </c>
      <c r="G547" s="17">
        <v>1</v>
      </c>
      <c r="H547" s="17">
        <v>0</v>
      </c>
      <c r="I547" s="7">
        <v>2.4</v>
      </c>
      <c r="J547" s="7">
        <v>28</v>
      </c>
      <c r="K547" s="4">
        <v>1214</v>
      </c>
      <c r="L547" s="5">
        <v>1214.0589</v>
      </c>
      <c r="M547">
        <v>632184</v>
      </c>
      <c r="N547" s="3">
        <v>1</v>
      </c>
      <c r="O547" s="50" t="e">
        <f>INDEX([1]Dados!$M$2:$N$26779,MATCH($P547,[1]Dados!$N$2:$N$26779,),2)</f>
        <v>#N/A</v>
      </c>
      <c r="P547">
        <v>144788</v>
      </c>
      <c r="Q547" s="1">
        <v>36815</v>
      </c>
      <c r="R547" s="1">
        <v>36819</v>
      </c>
      <c r="S547" t="s">
        <v>1454</v>
      </c>
      <c r="T547">
        <v>1</v>
      </c>
    </row>
    <row r="548" spans="1:20" x14ac:dyDescent="0.2">
      <c r="A548" s="7">
        <v>352940</v>
      </c>
      <c r="B548" s="3">
        <v>66893</v>
      </c>
      <c r="C548" s="3" t="s">
        <v>28</v>
      </c>
      <c r="D548" s="2" t="s">
        <v>558</v>
      </c>
      <c r="E548" s="3">
        <v>9</v>
      </c>
      <c r="F548" s="17">
        <v>0</v>
      </c>
      <c r="G548" s="17">
        <v>1</v>
      </c>
      <c r="H548" s="17">
        <v>0</v>
      </c>
      <c r="I548" s="7">
        <v>2.5</v>
      </c>
      <c r="J548" s="7">
        <v>20</v>
      </c>
      <c r="K548" s="4">
        <v>1214</v>
      </c>
      <c r="L548" s="5">
        <v>1214.0589</v>
      </c>
      <c r="M548">
        <v>632184</v>
      </c>
      <c r="N548" s="3">
        <v>1</v>
      </c>
      <c r="O548" s="50" t="e">
        <f>INDEX([1]Dados!$M$2:$N$26779,MATCH($P548,[1]Dados!$N$2:$N$26779,),2)</f>
        <v>#N/A</v>
      </c>
      <c r="P548">
        <v>144788</v>
      </c>
      <c r="Q548" s="1">
        <v>36815</v>
      </c>
      <c r="R548" s="1">
        <v>36819</v>
      </c>
      <c r="S548" t="s">
        <v>1454</v>
      </c>
      <c r="T548">
        <v>1</v>
      </c>
    </row>
    <row r="549" spans="1:20" x14ac:dyDescent="0.2">
      <c r="A549" s="7">
        <v>352940</v>
      </c>
      <c r="B549" s="3">
        <v>66893</v>
      </c>
      <c r="C549" s="3" t="s">
        <v>28</v>
      </c>
      <c r="D549" s="2" t="s">
        <v>558</v>
      </c>
      <c r="E549" s="3">
        <v>9</v>
      </c>
      <c r="F549" s="17">
        <v>0</v>
      </c>
      <c r="G549" s="17">
        <v>1</v>
      </c>
      <c r="H549" s="17">
        <v>0</v>
      </c>
      <c r="I549" s="7">
        <v>2.6</v>
      </c>
      <c r="J549" s="7">
        <v>18</v>
      </c>
      <c r="K549" s="4">
        <v>1214</v>
      </c>
      <c r="L549" s="5">
        <v>1214.0589</v>
      </c>
      <c r="M549">
        <v>632184</v>
      </c>
      <c r="N549" s="3">
        <v>1</v>
      </c>
      <c r="O549" s="50" t="e">
        <f>INDEX([1]Dados!$M$2:$N$26779,MATCH($P549,[1]Dados!$N$2:$N$26779,),2)</f>
        <v>#N/A</v>
      </c>
      <c r="P549">
        <v>144788</v>
      </c>
      <c r="Q549" s="1">
        <v>36815</v>
      </c>
      <c r="R549" s="1">
        <v>36819</v>
      </c>
      <c r="S549" t="s">
        <v>1454</v>
      </c>
      <c r="T549">
        <v>1</v>
      </c>
    </row>
    <row r="550" spans="1:20" x14ac:dyDescent="0.2">
      <c r="A550" s="7">
        <v>352940</v>
      </c>
      <c r="B550" s="3">
        <v>66893</v>
      </c>
      <c r="C550" s="3" t="s">
        <v>28</v>
      </c>
      <c r="D550" s="2" t="s">
        <v>558</v>
      </c>
      <c r="E550" s="3">
        <v>9</v>
      </c>
      <c r="F550" s="17">
        <v>0</v>
      </c>
      <c r="G550" s="17">
        <v>1</v>
      </c>
      <c r="H550" s="17">
        <v>0</v>
      </c>
      <c r="I550" s="7">
        <v>5</v>
      </c>
      <c r="J550" s="7">
        <v>25</v>
      </c>
      <c r="K550" s="4">
        <v>1220</v>
      </c>
      <c r="L550" s="5">
        <v>1220.0906</v>
      </c>
      <c r="M550">
        <v>123410.28</v>
      </c>
      <c r="N550" s="3">
        <v>1</v>
      </c>
      <c r="O550" s="50" t="e">
        <f>INDEX([1]Dados!$M$2:$N$26779,MATCH($P550,[1]Dados!$N$2:$N$26779,),2)</f>
        <v>#N/A</v>
      </c>
      <c r="P550">
        <v>144947</v>
      </c>
      <c r="Q550" s="1">
        <v>36815</v>
      </c>
      <c r="R550" s="1">
        <v>36819</v>
      </c>
      <c r="S550" t="s">
        <v>1620</v>
      </c>
      <c r="T550">
        <v>1</v>
      </c>
    </row>
    <row r="551" spans="1:20" x14ac:dyDescent="0.2">
      <c r="A551" s="7">
        <v>352940</v>
      </c>
      <c r="B551" s="3">
        <v>66893</v>
      </c>
      <c r="C551" s="3" t="s">
        <v>28</v>
      </c>
      <c r="D551" s="2" t="s">
        <v>558</v>
      </c>
      <c r="E551" s="3">
        <v>9</v>
      </c>
      <c r="F551" s="17">
        <v>0</v>
      </c>
      <c r="G551" s="17">
        <v>1</v>
      </c>
      <c r="H551" s="17">
        <v>0</v>
      </c>
      <c r="I551" s="7">
        <v>1</v>
      </c>
      <c r="J551" s="7">
        <v>17</v>
      </c>
      <c r="K551" s="4">
        <v>1293</v>
      </c>
      <c r="L551" s="5">
        <v>1293.0592999999999</v>
      </c>
      <c r="M551">
        <v>384461</v>
      </c>
      <c r="N551" s="3">
        <v>1</v>
      </c>
      <c r="O551" s="50" t="e">
        <f>INDEX([1]Dados!$M$2:$N$26779,MATCH($P551,[1]Dados!$N$2:$N$26779,),2)</f>
        <v>#N/A</v>
      </c>
      <c r="P551">
        <v>143636</v>
      </c>
      <c r="Q551" s="1">
        <v>36815</v>
      </c>
      <c r="R551" s="1">
        <v>36819</v>
      </c>
      <c r="S551" t="s">
        <v>1616</v>
      </c>
      <c r="T551">
        <v>1</v>
      </c>
    </row>
    <row r="552" spans="1:20" x14ac:dyDescent="0.2">
      <c r="A552" s="7">
        <v>352940</v>
      </c>
      <c r="B552" s="3">
        <v>66893</v>
      </c>
      <c r="C552" s="3" t="s">
        <v>28</v>
      </c>
      <c r="D552" s="2" t="s">
        <v>558</v>
      </c>
      <c r="E552" s="3">
        <v>9</v>
      </c>
      <c r="F552" s="17">
        <v>0</v>
      </c>
      <c r="G552" s="17">
        <v>1</v>
      </c>
      <c r="H552" s="17">
        <v>0</v>
      </c>
      <c r="I552" s="7">
        <v>1</v>
      </c>
      <c r="J552" s="7">
        <v>22</v>
      </c>
      <c r="K552" s="4">
        <v>1293</v>
      </c>
      <c r="L552" s="5">
        <v>1293.0592999999999</v>
      </c>
      <c r="M552">
        <v>384461</v>
      </c>
      <c r="N552" s="3">
        <v>1</v>
      </c>
      <c r="O552" s="50" t="e">
        <f>INDEX([1]Dados!$M$2:$N$26779,MATCH($P552,[1]Dados!$N$2:$N$26779,),2)</f>
        <v>#N/A</v>
      </c>
      <c r="P552">
        <v>143636</v>
      </c>
      <c r="Q552" s="1">
        <v>36815</v>
      </c>
      <c r="R552" s="1">
        <v>36819</v>
      </c>
      <c r="S552" t="s">
        <v>1616</v>
      </c>
      <c r="T552">
        <v>1</v>
      </c>
    </row>
    <row r="553" spans="1:20" x14ac:dyDescent="0.2">
      <c r="A553" s="7">
        <v>352940</v>
      </c>
      <c r="B553" s="3">
        <v>66893</v>
      </c>
      <c r="C553" s="3" t="s">
        <v>28</v>
      </c>
      <c r="D553" s="2" t="s">
        <v>558</v>
      </c>
      <c r="E553" s="3">
        <v>9</v>
      </c>
      <c r="F553" s="17">
        <v>0</v>
      </c>
      <c r="G553" s="17">
        <v>1</v>
      </c>
      <c r="H553" s="17">
        <v>0</v>
      </c>
      <c r="I553" s="7">
        <v>1</v>
      </c>
      <c r="J553" s="7">
        <v>29</v>
      </c>
      <c r="K553" s="4">
        <v>1293</v>
      </c>
      <c r="L553" s="5">
        <v>1293.0592999999999</v>
      </c>
      <c r="M553">
        <v>384461</v>
      </c>
      <c r="N553" s="3">
        <v>1</v>
      </c>
      <c r="O553" s="50" t="e">
        <f>INDEX([1]Dados!$M$2:$N$26779,MATCH($P553,[1]Dados!$N$2:$N$26779,),2)</f>
        <v>#N/A</v>
      </c>
      <c r="P553">
        <v>143636</v>
      </c>
      <c r="Q553" s="1">
        <v>36815</v>
      </c>
      <c r="R553" s="1">
        <v>36819</v>
      </c>
      <c r="S553" t="s">
        <v>1616</v>
      </c>
      <c r="T553">
        <v>1</v>
      </c>
    </row>
    <row r="554" spans="1:20" x14ac:dyDescent="0.2">
      <c r="A554" s="7">
        <v>352940</v>
      </c>
      <c r="B554" s="3">
        <v>66893</v>
      </c>
      <c r="C554" s="3" t="s">
        <v>28</v>
      </c>
      <c r="D554" s="2" t="s">
        <v>558</v>
      </c>
      <c r="E554" s="3">
        <v>9</v>
      </c>
      <c r="F554" s="17">
        <v>0</v>
      </c>
      <c r="G554" s="17">
        <v>1</v>
      </c>
      <c r="H554" s="17">
        <v>0</v>
      </c>
      <c r="I554" s="7">
        <v>1</v>
      </c>
      <c r="J554" s="7">
        <v>21</v>
      </c>
      <c r="K554" s="4">
        <v>1293</v>
      </c>
      <c r="L554" s="5">
        <v>1293.0592999999999</v>
      </c>
      <c r="M554">
        <v>384461</v>
      </c>
      <c r="N554" s="3">
        <v>1</v>
      </c>
      <c r="O554" s="50" t="e">
        <f>INDEX([1]Dados!$M$2:$N$26779,MATCH($P554,[1]Dados!$N$2:$N$26779,),2)</f>
        <v>#N/A</v>
      </c>
      <c r="P554">
        <v>143636</v>
      </c>
      <c r="Q554" s="1">
        <v>36815</v>
      </c>
      <c r="R554" s="1">
        <v>36819</v>
      </c>
      <c r="S554" t="s">
        <v>1616</v>
      </c>
      <c r="T554">
        <v>1</v>
      </c>
    </row>
    <row r="555" spans="1:20" s="23" customFormat="1" x14ac:dyDescent="0.2">
      <c r="A555" s="19">
        <v>352940</v>
      </c>
      <c r="B555" s="20">
        <v>66893</v>
      </c>
      <c r="C555" s="20" t="s">
        <v>28</v>
      </c>
      <c r="D555" s="21" t="s">
        <v>558</v>
      </c>
      <c r="E555" s="20">
        <v>9</v>
      </c>
      <c r="F555" s="22">
        <v>0</v>
      </c>
      <c r="G555" s="22">
        <v>1</v>
      </c>
      <c r="H555" s="22">
        <v>0</v>
      </c>
      <c r="I555" s="19">
        <v>1.5</v>
      </c>
      <c r="J555" s="19">
        <v>21</v>
      </c>
      <c r="K555" s="24">
        <v>1293</v>
      </c>
      <c r="L555" s="25">
        <v>1293.0592999999999</v>
      </c>
      <c r="M555" s="23">
        <v>384461</v>
      </c>
      <c r="N555" s="20">
        <v>1</v>
      </c>
      <c r="O555" s="50" t="e">
        <f>INDEX([1]Dados!$M$2:$N$26779,MATCH($P555,[1]Dados!$N$2:$N$26779,),2)</f>
        <v>#N/A</v>
      </c>
      <c r="P555" s="23">
        <v>143636</v>
      </c>
      <c r="Q555" s="26">
        <v>36815</v>
      </c>
      <c r="R555" s="26">
        <v>36819</v>
      </c>
      <c r="S555" s="23" t="s">
        <v>1616</v>
      </c>
      <c r="T555">
        <v>1</v>
      </c>
    </row>
    <row r="556" spans="1:20" s="23" customFormat="1" x14ac:dyDescent="0.2">
      <c r="A556" s="19">
        <v>352940</v>
      </c>
      <c r="B556" s="20">
        <v>66893</v>
      </c>
      <c r="C556" s="20" t="s">
        <v>28</v>
      </c>
      <c r="D556" s="21" t="s">
        <v>558</v>
      </c>
      <c r="E556" s="20">
        <v>9</v>
      </c>
      <c r="F556" s="22">
        <v>0</v>
      </c>
      <c r="G556" s="22">
        <v>1</v>
      </c>
      <c r="H556" s="22">
        <v>0</v>
      </c>
      <c r="I556" s="19">
        <v>1.6</v>
      </c>
      <c r="J556" s="19">
        <v>15</v>
      </c>
      <c r="K556" s="24">
        <v>1293</v>
      </c>
      <c r="L556" s="25">
        <v>1293.0592999999999</v>
      </c>
      <c r="M556" s="23">
        <v>384461</v>
      </c>
      <c r="N556" s="20">
        <v>1</v>
      </c>
      <c r="O556" s="50" t="e">
        <f>INDEX([1]Dados!$M$2:$N$26779,MATCH($P556,[1]Dados!$N$2:$N$26779,),2)</f>
        <v>#N/A</v>
      </c>
      <c r="P556" s="23">
        <v>143636</v>
      </c>
      <c r="Q556" s="26">
        <v>36815</v>
      </c>
      <c r="R556" s="26">
        <v>36819</v>
      </c>
      <c r="S556" s="23" t="s">
        <v>1616</v>
      </c>
      <c r="T556">
        <v>1</v>
      </c>
    </row>
    <row r="557" spans="1:20" x14ac:dyDescent="0.2">
      <c r="A557" s="7">
        <v>353110</v>
      </c>
      <c r="B557" s="3">
        <v>67237</v>
      </c>
      <c r="C557" s="3" t="s">
        <v>28</v>
      </c>
      <c r="D557" s="2" t="s">
        <v>571</v>
      </c>
      <c r="E557" s="3">
        <v>9</v>
      </c>
      <c r="F557" s="17">
        <v>0</v>
      </c>
      <c r="G557" s="17">
        <v>1</v>
      </c>
      <c r="H557" s="17">
        <v>0</v>
      </c>
      <c r="I557" s="7">
        <v>4</v>
      </c>
      <c r="J557" s="7">
        <v>13</v>
      </c>
      <c r="K557" s="4">
        <v>2</v>
      </c>
      <c r="L557" s="5">
        <v>2.0829</v>
      </c>
      <c r="M557">
        <v>63795.8</v>
      </c>
      <c r="N557" s="3">
        <v>1</v>
      </c>
      <c r="O557" s="50" t="e">
        <f>INDEX([1]Dados!$M$2:$N$26779,MATCH($P557,[1]Dados!$N$2:$N$26779,),2)</f>
        <v>#N/A</v>
      </c>
      <c r="P557">
        <v>143699</v>
      </c>
      <c r="Q557" s="1">
        <v>36662</v>
      </c>
      <c r="R557" s="1">
        <v>36666</v>
      </c>
      <c r="S557" t="s">
        <v>1830</v>
      </c>
      <c r="T557">
        <v>1</v>
      </c>
    </row>
    <row r="558" spans="1:20" x14ac:dyDescent="0.2">
      <c r="A558" s="7">
        <v>353110</v>
      </c>
      <c r="B558" s="3">
        <v>67237</v>
      </c>
      <c r="C558" s="3" t="s">
        <v>28</v>
      </c>
      <c r="D558" s="2" t="s">
        <v>571</v>
      </c>
      <c r="E558" s="3">
        <v>9</v>
      </c>
      <c r="F558" s="17">
        <v>0</v>
      </c>
      <c r="G558" s="17">
        <v>1</v>
      </c>
      <c r="H558" s="17">
        <v>0</v>
      </c>
      <c r="I558" s="7">
        <v>4</v>
      </c>
      <c r="J558" s="7">
        <v>25</v>
      </c>
      <c r="K558" s="4">
        <v>2</v>
      </c>
      <c r="L558" s="5">
        <v>2.0829</v>
      </c>
      <c r="M558">
        <v>63795.8</v>
      </c>
      <c r="N558" s="3">
        <v>1</v>
      </c>
      <c r="O558" s="50" t="e">
        <f>INDEX([1]Dados!$M$2:$N$26779,MATCH($P558,[1]Dados!$N$2:$N$26779,),2)</f>
        <v>#N/A</v>
      </c>
      <c r="P558">
        <v>143699</v>
      </c>
      <c r="Q558" s="1">
        <v>36662</v>
      </c>
      <c r="R558" s="1">
        <v>36666</v>
      </c>
      <c r="S558" t="s">
        <v>1830</v>
      </c>
      <c r="T558">
        <v>1</v>
      </c>
    </row>
    <row r="559" spans="1:20" x14ac:dyDescent="0.2">
      <c r="A559" s="7">
        <v>353110</v>
      </c>
      <c r="B559" s="3">
        <v>67237</v>
      </c>
      <c r="C559" s="3" t="s">
        <v>28</v>
      </c>
      <c r="D559" s="2" t="s">
        <v>571</v>
      </c>
      <c r="E559" s="3">
        <v>9</v>
      </c>
      <c r="F559" s="17">
        <v>0</v>
      </c>
      <c r="G559" s="17">
        <v>1</v>
      </c>
      <c r="H559" s="17">
        <v>0</v>
      </c>
      <c r="I559" s="7">
        <v>4</v>
      </c>
      <c r="J559" s="7">
        <v>18</v>
      </c>
      <c r="K559" s="4">
        <v>2</v>
      </c>
      <c r="L559" s="5">
        <v>2.0829</v>
      </c>
      <c r="M559">
        <v>63795.8</v>
      </c>
      <c r="N559" s="3">
        <v>1</v>
      </c>
      <c r="O559" s="50" t="e">
        <f>INDEX([1]Dados!$M$2:$N$26779,MATCH($P559,[1]Dados!$N$2:$N$26779,),2)</f>
        <v>#N/A</v>
      </c>
      <c r="P559">
        <v>143699</v>
      </c>
      <c r="Q559" s="1">
        <v>36662</v>
      </c>
      <c r="R559" s="1">
        <v>36666</v>
      </c>
      <c r="S559" t="s">
        <v>1830</v>
      </c>
      <c r="T559">
        <v>1</v>
      </c>
    </row>
    <row r="560" spans="1:20" x14ac:dyDescent="0.2">
      <c r="A560" s="7">
        <v>353110</v>
      </c>
      <c r="B560" s="3">
        <v>67237</v>
      </c>
      <c r="C560" s="3" t="s">
        <v>28</v>
      </c>
      <c r="D560" s="2" t="s">
        <v>571</v>
      </c>
      <c r="E560" s="3">
        <v>9</v>
      </c>
      <c r="F560" s="17">
        <v>0</v>
      </c>
      <c r="G560" s="17">
        <v>1</v>
      </c>
      <c r="H560" s="17">
        <v>0</v>
      </c>
      <c r="I560" s="7">
        <v>5</v>
      </c>
      <c r="J560" s="7">
        <v>25</v>
      </c>
      <c r="K560" s="4">
        <v>8</v>
      </c>
      <c r="L560" s="5">
        <v>8.0357000000000003</v>
      </c>
      <c r="M560">
        <v>1020</v>
      </c>
      <c r="N560" s="3">
        <v>1</v>
      </c>
      <c r="O560" s="50" t="e">
        <f>INDEX([1]Dados!$M$2:$N$26779,MATCH($P560,[1]Dados!$N$2:$N$26779,),2)</f>
        <v>#N/A</v>
      </c>
      <c r="P560">
        <v>144880</v>
      </c>
      <c r="Q560" s="1">
        <v>36662</v>
      </c>
      <c r="R560" s="1">
        <v>36666</v>
      </c>
      <c r="S560" t="s">
        <v>2003</v>
      </c>
      <c r="T560">
        <v>1</v>
      </c>
    </row>
    <row r="561" spans="1:20" x14ac:dyDescent="0.2">
      <c r="A561" s="7">
        <v>353110</v>
      </c>
      <c r="B561" s="3">
        <v>67237</v>
      </c>
      <c r="C561" s="3" t="s">
        <v>28</v>
      </c>
      <c r="D561" s="2" t="s">
        <v>571</v>
      </c>
      <c r="E561" s="3">
        <v>9</v>
      </c>
      <c r="F561" s="17">
        <v>0</v>
      </c>
      <c r="G561" s="17">
        <v>1</v>
      </c>
      <c r="H561" s="17">
        <v>0</v>
      </c>
      <c r="I561" s="7">
        <v>5</v>
      </c>
      <c r="J561" s="7">
        <v>2</v>
      </c>
      <c r="K561" s="4">
        <v>8</v>
      </c>
      <c r="L561" s="5">
        <v>8.0357000000000003</v>
      </c>
      <c r="M561">
        <v>1020</v>
      </c>
      <c r="N561" s="3">
        <v>1</v>
      </c>
      <c r="O561" s="50" t="e">
        <f>INDEX([1]Dados!$M$2:$N$26779,MATCH($P561,[1]Dados!$N$2:$N$26779,),2)</f>
        <v>#N/A</v>
      </c>
      <c r="P561">
        <v>144880</v>
      </c>
      <c r="Q561" s="1">
        <v>36662</v>
      </c>
      <c r="R561" s="1">
        <v>36666</v>
      </c>
      <c r="S561" t="s">
        <v>2003</v>
      </c>
      <c r="T561">
        <v>1</v>
      </c>
    </row>
    <row r="562" spans="1:20" x14ac:dyDescent="0.2">
      <c r="A562" s="7">
        <v>353110</v>
      </c>
      <c r="B562" s="3">
        <v>67237</v>
      </c>
      <c r="C562" s="3" t="s">
        <v>28</v>
      </c>
      <c r="D562" s="2" t="s">
        <v>571</v>
      </c>
      <c r="E562" s="3">
        <v>9</v>
      </c>
      <c r="F562" s="17">
        <v>0</v>
      </c>
      <c r="G562" s="17">
        <v>1</v>
      </c>
      <c r="H562" s="17">
        <v>0</v>
      </c>
      <c r="I562" s="7">
        <v>1</v>
      </c>
      <c r="J562" s="7">
        <v>18</v>
      </c>
      <c r="K562" s="4">
        <v>1214</v>
      </c>
      <c r="L562" s="5">
        <v>1214.0587</v>
      </c>
      <c r="M562">
        <v>2515414.17</v>
      </c>
      <c r="N562" s="3">
        <v>1</v>
      </c>
      <c r="O562" s="50" t="e">
        <f>INDEX([1]Dados!$M$2:$N$26779,MATCH($P562,[1]Dados!$N$2:$N$26779,),2)</f>
        <v>#N/A</v>
      </c>
      <c r="P562">
        <v>143861</v>
      </c>
      <c r="Q562" s="1">
        <v>36662</v>
      </c>
      <c r="R562" s="1">
        <v>36666</v>
      </c>
      <c r="S562" t="s">
        <v>2002</v>
      </c>
      <c r="T562">
        <v>1</v>
      </c>
    </row>
    <row r="563" spans="1:20" x14ac:dyDescent="0.2">
      <c r="A563" s="7">
        <v>353110</v>
      </c>
      <c r="B563" s="3">
        <v>67237</v>
      </c>
      <c r="C563" s="3" t="s">
        <v>28</v>
      </c>
      <c r="D563" s="2" t="s">
        <v>571</v>
      </c>
      <c r="E563" s="3">
        <v>9</v>
      </c>
      <c r="F563" s="17">
        <v>0</v>
      </c>
      <c r="G563" s="17">
        <v>1</v>
      </c>
      <c r="H563" s="17">
        <v>0</v>
      </c>
      <c r="I563" s="7">
        <v>1</v>
      </c>
      <c r="J563" s="7">
        <v>25</v>
      </c>
      <c r="K563" s="4">
        <v>1214</v>
      </c>
      <c r="L563" s="5">
        <v>1214.0587</v>
      </c>
      <c r="M563">
        <v>2515414.17</v>
      </c>
      <c r="N563" s="3">
        <v>1</v>
      </c>
      <c r="O563" s="50" t="e">
        <f>INDEX([1]Dados!$M$2:$N$26779,MATCH($P563,[1]Dados!$N$2:$N$26779,),2)</f>
        <v>#N/A</v>
      </c>
      <c r="P563">
        <v>143861</v>
      </c>
      <c r="Q563" s="1">
        <v>36662</v>
      </c>
      <c r="R563" s="1">
        <v>36666</v>
      </c>
      <c r="S563" t="s">
        <v>2002</v>
      </c>
      <c r="T563">
        <v>1</v>
      </c>
    </row>
    <row r="564" spans="1:20" x14ac:dyDescent="0.2">
      <c r="A564" s="7">
        <v>353110</v>
      </c>
      <c r="B564" s="3">
        <v>67237</v>
      </c>
      <c r="C564" s="3" t="s">
        <v>28</v>
      </c>
      <c r="D564" s="2" t="s">
        <v>571</v>
      </c>
      <c r="E564" s="3">
        <v>9</v>
      </c>
      <c r="F564" s="17">
        <v>0</v>
      </c>
      <c r="G564" s="17">
        <v>1</v>
      </c>
      <c r="H564" s="17">
        <v>0</v>
      </c>
      <c r="I564" s="7">
        <v>1</v>
      </c>
      <c r="J564" s="7">
        <v>13</v>
      </c>
      <c r="K564" s="4">
        <v>1214</v>
      </c>
      <c r="L564" s="5">
        <v>1214.0587</v>
      </c>
      <c r="M564">
        <v>2515414.17</v>
      </c>
      <c r="N564" s="3">
        <v>1</v>
      </c>
      <c r="O564" s="50" t="e">
        <f>INDEX([1]Dados!$M$2:$N$26779,MATCH($P564,[1]Dados!$N$2:$N$26779,),2)</f>
        <v>#N/A</v>
      </c>
      <c r="P564">
        <v>143861</v>
      </c>
      <c r="Q564" s="1">
        <v>36662</v>
      </c>
      <c r="R564" s="1">
        <v>36666</v>
      </c>
      <c r="S564" t="s">
        <v>2002</v>
      </c>
      <c r="T564">
        <v>1</v>
      </c>
    </row>
    <row r="565" spans="1:20" x14ac:dyDescent="0.2">
      <c r="A565" s="7">
        <v>353110</v>
      </c>
      <c r="B565" s="3">
        <v>67237</v>
      </c>
      <c r="C565" s="3" t="s">
        <v>28</v>
      </c>
      <c r="D565" s="2" t="s">
        <v>571</v>
      </c>
      <c r="E565" s="3">
        <v>9</v>
      </c>
      <c r="F565" s="17">
        <v>0</v>
      </c>
      <c r="G565" s="17">
        <v>1</v>
      </c>
      <c r="H565" s="17">
        <v>0</v>
      </c>
      <c r="I565" s="7">
        <v>2</v>
      </c>
      <c r="J565" s="7">
        <v>24</v>
      </c>
      <c r="K565" s="4">
        <v>1214</v>
      </c>
      <c r="L565" s="5">
        <v>1214.0589</v>
      </c>
      <c r="M565">
        <v>85464</v>
      </c>
      <c r="N565" s="3">
        <v>1</v>
      </c>
      <c r="O565" s="50" t="e">
        <f>INDEX([1]Dados!$M$2:$N$26779,MATCH($P565,[1]Dados!$N$2:$N$26779,),2)</f>
        <v>#N/A</v>
      </c>
      <c r="P565">
        <v>144786</v>
      </c>
      <c r="Q565" s="1">
        <v>36662</v>
      </c>
      <c r="R565" s="1">
        <v>36666</v>
      </c>
      <c r="S565" t="s">
        <v>2001</v>
      </c>
      <c r="T565">
        <v>1</v>
      </c>
    </row>
    <row r="566" spans="1:20" x14ac:dyDescent="0.2">
      <c r="A566" s="7">
        <v>353110</v>
      </c>
      <c r="B566" s="3">
        <v>67237</v>
      </c>
      <c r="C566" s="3" t="s">
        <v>28</v>
      </c>
      <c r="D566" s="2" t="s">
        <v>571</v>
      </c>
      <c r="E566" s="3">
        <v>9</v>
      </c>
      <c r="F566" s="17">
        <v>0</v>
      </c>
      <c r="G566" s="17">
        <v>1</v>
      </c>
      <c r="H566" s="17">
        <v>0</v>
      </c>
      <c r="I566" s="7">
        <v>2</v>
      </c>
      <c r="J566" s="7">
        <v>18</v>
      </c>
      <c r="K566" s="4">
        <v>1214</v>
      </c>
      <c r="L566" s="5">
        <v>1214.0589</v>
      </c>
      <c r="M566">
        <v>85464</v>
      </c>
      <c r="N566" s="3">
        <v>1</v>
      </c>
      <c r="O566" s="50" t="e">
        <f>INDEX([1]Dados!$M$2:$N$26779,MATCH($P566,[1]Dados!$N$2:$N$26779,),2)</f>
        <v>#N/A</v>
      </c>
      <c r="P566">
        <v>144786</v>
      </c>
      <c r="Q566" s="1">
        <v>36662</v>
      </c>
      <c r="R566" s="1">
        <v>36666</v>
      </c>
      <c r="S566" t="s">
        <v>2001</v>
      </c>
      <c r="T566">
        <v>1</v>
      </c>
    </row>
    <row r="567" spans="1:20" x14ac:dyDescent="0.2">
      <c r="A567" s="7">
        <v>353110</v>
      </c>
      <c r="B567" s="3">
        <v>67237</v>
      </c>
      <c r="C567" s="3" t="s">
        <v>28</v>
      </c>
      <c r="D567" s="2" t="s">
        <v>571</v>
      </c>
      <c r="E567" s="3">
        <v>9</v>
      </c>
      <c r="F567" s="17">
        <v>0</v>
      </c>
      <c r="G567" s="17">
        <v>1</v>
      </c>
      <c r="H567" s="17">
        <v>0</v>
      </c>
      <c r="I567" s="7">
        <v>2</v>
      </c>
      <c r="J567" s="7">
        <v>20</v>
      </c>
      <c r="K567" s="4">
        <v>1214</v>
      </c>
      <c r="L567" s="5">
        <v>1214.0589</v>
      </c>
      <c r="M567">
        <v>85464</v>
      </c>
      <c r="N567" s="3">
        <v>1</v>
      </c>
      <c r="O567" s="50" t="e">
        <f>INDEX([1]Dados!$M$2:$N$26779,MATCH($P567,[1]Dados!$N$2:$N$26779,),2)</f>
        <v>#N/A</v>
      </c>
      <c r="P567">
        <v>144786</v>
      </c>
      <c r="Q567" s="1">
        <v>36662</v>
      </c>
      <c r="R567" s="1">
        <v>36666</v>
      </c>
      <c r="S567" t="s">
        <v>2001</v>
      </c>
      <c r="T567">
        <v>1</v>
      </c>
    </row>
    <row r="568" spans="1:20" x14ac:dyDescent="0.2">
      <c r="A568" s="7">
        <v>353110</v>
      </c>
      <c r="B568" s="3">
        <v>67237</v>
      </c>
      <c r="C568" s="3" t="s">
        <v>28</v>
      </c>
      <c r="D568" s="2" t="s">
        <v>571</v>
      </c>
      <c r="E568" s="3">
        <v>9</v>
      </c>
      <c r="F568" s="17">
        <v>0</v>
      </c>
      <c r="G568" s="17">
        <v>1</v>
      </c>
      <c r="H568" s="17">
        <v>0</v>
      </c>
      <c r="I568" s="7">
        <v>2</v>
      </c>
      <c r="J568" s="7">
        <v>23</v>
      </c>
      <c r="K568" s="4">
        <v>1214</v>
      </c>
      <c r="L568" s="5">
        <v>1214.0589</v>
      </c>
      <c r="M568">
        <v>85464</v>
      </c>
      <c r="N568" s="3">
        <v>1</v>
      </c>
      <c r="O568" s="50" t="e">
        <f>INDEX([1]Dados!$M$2:$N$26779,MATCH($P568,[1]Dados!$N$2:$N$26779,),2)</f>
        <v>#N/A</v>
      </c>
      <c r="P568">
        <v>144786</v>
      </c>
      <c r="Q568" s="1">
        <v>36662</v>
      </c>
      <c r="R568" s="1">
        <v>36666</v>
      </c>
      <c r="S568" t="s">
        <v>2001</v>
      </c>
      <c r="T568">
        <v>1</v>
      </c>
    </row>
    <row r="569" spans="1:20" x14ac:dyDescent="0.2">
      <c r="A569" s="7">
        <v>353110</v>
      </c>
      <c r="B569" s="3">
        <v>67237</v>
      </c>
      <c r="C569" s="3" t="s">
        <v>28</v>
      </c>
      <c r="D569" s="2" t="s">
        <v>571</v>
      </c>
      <c r="E569" s="3">
        <v>9</v>
      </c>
      <c r="F569" s="17">
        <v>0</v>
      </c>
      <c r="G569" s="17">
        <v>1</v>
      </c>
      <c r="H569" s="17">
        <v>0</v>
      </c>
      <c r="I569" s="7">
        <v>2</v>
      </c>
      <c r="J569" s="7">
        <v>0</v>
      </c>
      <c r="K569" s="4">
        <v>1214</v>
      </c>
      <c r="L569" s="5">
        <v>1214.0589</v>
      </c>
      <c r="M569">
        <v>85464</v>
      </c>
      <c r="N569" s="3">
        <v>1</v>
      </c>
      <c r="O569" s="50" t="e">
        <f>INDEX([1]Dados!$M$2:$N$26779,MATCH($P569,[1]Dados!$N$2:$N$26779,),2)</f>
        <v>#N/A</v>
      </c>
      <c r="P569">
        <v>144786</v>
      </c>
      <c r="Q569" s="1">
        <v>36662</v>
      </c>
      <c r="R569" s="1">
        <v>36666</v>
      </c>
      <c r="S569" t="s">
        <v>2001</v>
      </c>
      <c r="T569">
        <v>1</v>
      </c>
    </row>
    <row r="570" spans="1:20" x14ac:dyDescent="0.2">
      <c r="A570" s="7">
        <v>353110</v>
      </c>
      <c r="B570" s="3">
        <v>67237</v>
      </c>
      <c r="C570" s="3" t="s">
        <v>28</v>
      </c>
      <c r="D570" s="2" t="s">
        <v>571</v>
      </c>
      <c r="E570" s="3">
        <v>9</v>
      </c>
      <c r="F570" s="17">
        <v>0</v>
      </c>
      <c r="G570" s="17">
        <v>1</v>
      </c>
      <c r="H570" s="17">
        <v>0</v>
      </c>
      <c r="I570" s="7">
        <v>2</v>
      </c>
      <c r="J570" s="7">
        <v>25</v>
      </c>
      <c r="K570" s="4">
        <v>1214</v>
      </c>
      <c r="L570" s="5">
        <v>1214.0589</v>
      </c>
      <c r="M570">
        <v>85464</v>
      </c>
      <c r="N570" s="3">
        <v>1</v>
      </c>
      <c r="O570" s="50" t="e">
        <f>INDEX([1]Dados!$M$2:$N$26779,MATCH($P570,[1]Dados!$N$2:$N$26779,),2)</f>
        <v>#N/A</v>
      </c>
      <c r="P570">
        <v>144786</v>
      </c>
      <c r="Q570" s="1">
        <v>36662</v>
      </c>
      <c r="R570" s="1">
        <v>36666</v>
      </c>
      <c r="S570" t="s">
        <v>2001</v>
      </c>
      <c r="T570">
        <v>1</v>
      </c>
    </row>
    <row r="571" spans="1:20" x14ac:dyDescent="0.2">
      <c r="A571" s="7">
        <v>353110</v>
      </c>
      <c r="B571" s="3">
        <v>67237</v>
      </c>
      <c r="C571" s="3" t="s">
        <v>28</v>
      </c>
      <c r="D571" s="2" t="s">
        <v>571</v>
      </c>
      <c r="E571" s="3">
        <v>9</v>
      </c>
      <c r="F571" s="17">
        <v>0</v>
      </c>
      <c r="G571" s="17">
        <v>1</v>
      </c>
      <c r="H571" s="17">
        <v>0</v>
      </c>
      <c r="I571" s="7">
        <v>3</v>
      </c>
      <c r="J571" s="7">
        <v>22</v>
      </c>
      <c r="K571" s="4">
        <v>1293</v>
      </c>
      <c r="L571" s="5">
        <v>1293.0592999999999</v>
      </c>
      <c r="M571">
        <v>40049</v>
      </c>
      <c r="N571" s="3">
        <v>1</v>
      </c>
      <c r="O571" s="50" t="e">
        <f>INDEX([1]Dados!$M$2:$N$26779,MATCH($P571,[1]Dados!$N$2:$N$26779,),2)</f>
        <v>#N/A</v>
      </c>
      <c r="P571">
        <v>143634</v>
      </c>
      <c r="Q571" s="1">
        <v>36662</v>
      </c>
      <c r="R571" s="1">
        <v>36666</v>
      </c>
      <c r="S571" t="s">
        <v>2000</v>
      </c>
      <c r="T571">
        <v>1</v>
      </c>
    </row>
    <row r="572" spans="1:20" x14ac:dyDescent="0.2">
      <c r="A572" s="7">
        <v>353110</v>
      </c>
      <c r="B572" s="3">
        <v>67237</v>
      </c>
      <c r="C572" s="3" t="s">
        <v>28</v>
      </c>
      <c r="D572" s="2" t="s">
        <v>571</v>
      </c>
      <c r="E572" s="3">
        <v>9</v>
      </c>
      <c r="F572" s="17">
        <v>0</v>
      </c>
      <c r="G572" s="17">
        <v>1</v>
      </c>
      <c r="H572" s="17">
        <v>0</v>
      </c>
      <c r="I572" s="7">
        <v>3</v>
      </c>
      <c r="J572" s="7">
        <v>25</v>
      </c>
      <c r="K572" s="4">
        <v>1293</v>
      </c>
      <c r="L572" s="5">
        <v>1293.0592999999999</v>
      </c>
      <c r="M572">
        <v>40049</v>
      </c>
      <c r="N572" s="3">
        <v>1</v>
      </c>
      <c r="O572" s="50" t="e">
        <f>INDEX([1]Dados!$M$2:$N$26779,MATCH($P572,[1]Dados!$N$2:$N$26779,),2)</f>
        <v>#N/A</v>
      </c>
      <c r="P572">
        <v>143634</v>
      </c>
      <c r="Q572" s="1">
        <v>36662</v>
      </c>
      <c r="R572" s="1">
        <v>36666</v>
      </c>
      <c r="S572" t="s">
        <v>2000</v>
      </c>
      <c r="T572">
        <v>1</v>
      </c>
    </row>
    <row r="573" spans="1:20" x14ac:dyDescent="0.2">
      <c r="A573" s="7">
        <v>353110</v>
      </c>
      <c r="B573" s="3">
        <v>67237</v>
      </c>
      <c r="C573" s="3" t="s">
        <v>28</v>
      </c>
      <c r="D573" s="2" t="s">
        <v>571</v>
      </c>
      <c r="E573" s="3">
        <v>9</v>
      </c>
      <c r="F573" s="17">
        <v>0</v>
      </c>
      <c r="G573" s="17">
        <v>1</v>
      </c>
      <c r="H573" s="17">
        <v>0</v>
      </c>
      <c r="I573" s="7">
        <v>3</v>
      </c>
      <c r="J573" s="7">
        <v>21</v>
      </c>
      <c r="K573" s="4">
        <v>1293</v>
      </c>
      <c r="L573" s="5">
        <v>1293.0592999999999</v>
      </c>
      <c r="M573">
        <v>40049</v>
      </c>
      <c r="N573" s="3">
        <v>1</v>
      </c>
      <c r="O573" s="50" t="e">
        <f>INDEX([1]Dados!$M$2:$N$26779,MATCH($P573,[1]Dados!$N$2:$N$26779,),2)</f>
        <v>#N/A</v>
      </c>
      <c r="P573">
        <v>143634</v>
      </c>
      <c r="Q573" s="1">
        <v>36662</v>
      </c>
      <c r="R573" s="1">
        <v>36666</v>
      </c>
      <c r="S573" t="s">
        <v>2000</v>
      </c>
      <c r="T573">
        <v>1</v>
      </c>
    </row>
    <row r="574" spans="1:20" x14ac:dyDescent="0.2">
      <c r="A574" s="7">
        <v>353110</v>
      </c>
      <c r="B574" s="3">
        <v>67237</v>
      </c>
      <c r="C574" s="3" t="s">
        <v>28</v>
      </c>
      <c r="D574" s="2" t="s">
        <v>571</v>
      </c>
      <c r="E574" s="3">
        <v>9</v>
      </c>
      <c r="F574" s="17">
        <v>0</v>
      </c>
      <c r="G574" s="17">
        <v>1</v>
      </c>
      <c r="H574" s="17">
        <v>0</v>
      </c>
      <c r="I574" s="7">
        <v>3</v>
      </c>
      <c r="J574" s="7">
        <v>13</v>
      </c>
      <c r="K574" s="4">
        <v>1293</v>
      </c>
      <c r="L574" s="5">
        <v>1293.0592999999999</v>
      </c>
      <c r="M574">
        <v>40049</v>
      </c>
      <c r="N574" s="3">
        <v>1</v>
      </c>
      <c r="O574" s="50" t="e">
        <f>INDEX([1]Dados!$M$2:$N$26779,MATCH($P574,[1]Dados!$N$2:$N$26779,),2)</f>
        <v>#N/A</v>
      </c>
      <c r="P574">
        <v>143634</v>
      </c>
      <c r="Q574" s="1">
        <v>36662</v>
      </c>
      <c r="R574" s="1">
        <v>36666</v>
      </c>
      <c r="S574" t="s">
        <v>2000</v>
      </c>
      <c r="T574">
        <v>1</v>
      </c>
    </row>
    <row r="575" spans="1:20" x14ac:dyDescent="0.2">
      <c r="A575" s="7">
        <v>353110</v>
      </c>
      <c r="B575" s="3">
        <v>67237</v>
      </c>
      <c r="C575" s="3" t="s">
        <v>28</v>
      </c>
      <c r="D575" s="2" t="s">
        <v>571</v>
      </c>
      <c r="E575" s="3">
        <v>9</v>
      </c>
      <c r="F575" s="17">
        <v>0</v>
      </c>
      <c r="G575" s="17">
        <v>1</v>
      </c>
      <c r="H575" s="17">
        <v>0</v>
      </c>
      <c r="I575" s="7">
        <v>3</v>
      </c>
      <c r="J575" s="7">
        <v>29</v>
      </c>
      <c r="K575" s="4">
        <v>1293</v>
      </c>
      <c r="L575" s="5">
        <v>1293.0592999999999</v>
      </c>
      <c r="M575">
        <v>40049</v>
      </c>
      <c r="N575" s="3">
        <v>1</v>
      </c>
      <c r="O575" s="50" t="e">
        <f>INDEX([1]Dados!$M$2:$N$26779,MATCH($P575,[1]Dados!$N$2:$N$26779,),2)</f>
        <v>#N/A</v>
      </c>
      <c r="P575">
        <v>143634</v>
      </c>
      <c r="Q575" s="1">
        <v>36662</v>
      </c>
      <c r="R575" s="1">
        <v>36666</v>
      </c>
      <c r="S575" t="s">
        <v>2000</v>
      </c>
      <c r="T575">
        <v>1</v>
      </c>
    </row>
    <row r="576" spans="1:20" x14ac:dyDescent="0.2">
      <c r="A576" s="7">
        <v>353190</v>
      </c>
      <c r="B576" s="3">
        <v>67393</v>
      </c>
      <c r="C576" s="3" t="s">
        <v>28</v>
      </c>
      <c r="D576" s="2" t="s">
        <v>581</v>
      </c>
      <c r="E576" s="3">
        <v>9</v>
      </c>
      <c r="F576" s="17">
        <v>0</v>
      </c>
      <c r="G576" s="17">
        <v>1</v>
      </c>
      <c r="H576" s="17">
        <v>0</v>
      </c>
      <c r="I576" s="7">
        <v>2</v>
      </c>
      <c r="J576" s="7">
        <v>25</v>
      </c>
      <c r="K576" s="4">
        <v>2</v>
      </c>
      <c r="L576" s="5">
        <v>2.0596999999999999</v>
      </c>
      <c r="M576">
        <v>110439.36</v>
      </c>
      <c r="N576" s="3">
        <v>1</v>
      </c>
      <c r="O576" s="50" t="e">
        <f>INDEX([1]Dados!$M$2:$N$26779,MATCH($P576,[1]Dados!$N$2:$N$26779,),2)</f>
        <v>#N/A</v>
      </c>
      <c r="P576">
        <v>143697</v>
      </c>
      <c r="Q576" s="1">
        <v>36662</v>
      </c>
      <c r="R576" s="1">
        <v>36666</v>
      </c>
      <c r="S576" t="s">
        <v>2009</v>
      </c>
      <c r="T576">
        <v>1</v>
      </c>
    </row>
    <row r="577" spans="1:20" x14ac:dyDescent="0.2">
      <c r="A577" s="7">
        <v>353190</v>
      </c>
      <c r="B577" s="3">
        <v>67393</v>
      </c>
      <c r="C577" s="3" t="s">
        <v>28</v>
      </c>
      <c r="D577" s="2" t="s">
        <v>581</v>
      </c>
      <c r="E577" s="3">
        <v>9</v>
      </c>
      <c r="F577" s="17">
        <v>0</v>
      </c>
      <c r="G577" s="17">
        <v>1</v>
      </c>
      <c r="H577" s="17">
        <v>0</v>
      </c>
      <c r="I577" s="7">
        <v>2</v>
      </c>
      <c r="J577" s="7">
        <v>0</v>
      </c>
      <c r="K577" s="4">
        <v>2</v>
      </c>
      <c r="L577" s="5">
        <v>2.0596999999999999</v>
      </c>
      <c r="M577">
        <v>110439.36</v>
      </c>
      <c r="N577" s="3">
        <v>1</v>
      </c>
      <c r="O577" s="50" t="e">
        <f>INDEX([1]Dados!$M$2:$N$26779,MATCH($P577,[1]Dados!$N$2:$N$26779,),2)</f>
        <v>#N/A</v>
      </c>
      <c r="P577">
        <v>143697</v>
      </c>
      <c r="Q577" s="1">
        <v>36662</v>
      </c>
      <c r="R577" s="1">
        <v>36666</v>
      </c>
      <c r="S577" t="s">
        <v>2009</v>
      </c>
      <c r="T577">
        <v>1</v>
      </c>
    </row>
    <row r="578" spans="1:20" x14ac:dyDescent="0.2">
      <c r="A578" s="7">
        <v>353190</v>
      </c>
      <c r="B578" s="3">
        <v>67393</v>
      </c>
      <c r="C578" s="3" t="s">
        <v>28</v>
      </c>
      <c r="D578" s="2" t="s">
        <v>581</v>
      </c>
      <c r="E578" s="3">
        <v>9</v>
      </c>
      <c r="F578" s="17">
        <v>0</v>
      </c>
      <c r="G578" s="17">
        <v>1</v>
      </c>
      <c r="H578" s="17">
        <v>0</v>
      </c>
      <c r="I578" s="7" t="s">
        <v>3</v>
      </c>
      <c r="J578" s="7">
        <v>0</v>
      </c>
      <c r="K578" s="4">
        <v>8</v>
      </c>
      <c r="L578" s="5">
        <v>8.0357000000000003</v>
      </c>
      <c r="M578">
        <v>840</v>
      </c>
      <c r="N578" s="3">
        <v>1</v>
      </c>
      <c r="O578" s="50" t="e">
        <f>INDEX([1]Dados!$M$2:$N$26779,MATCH($P578,[1]Dados!$N$2:$N$26779,),2)</f>
        <v>#N/A</v>
      </c>
      <c r="P578">
        <v>144879</v>
      </c>
      <c r="Q578" s="1">
        <v>36662</v>
      </c>
      <c r="R578" s="1">
        <v>36666</v>
      </c>
      <c r="S578" t="s">
        <v>2134</v>
      </c>
      <c r="T578">
        <v>1</v>
      </c>
    </row>
    <row r="579" spans="1:20" x14ac:dyDescent="0.2">
      <c r="A579" s="7">
        <v>353190</v>
      </c>
      <c r="B579" s="3">
        <v>67393</v>
      </c>
      <c r="C579" s="3" t="s">
        <v>28</v>
      </c>
      <c r="D579" s="2" t="s">
        <v>581</v>
      </c>
      <c r="E579" s="3">
        <v>9</v>
      </c>
      <c r="F579" s="17">
        <v>0</v>
      </c>
      <c r="G579" s="17">
        <v>1</v>
      </c>
      <c r="H579" s="17">
        <v>0</v>
      </c>
      <c r="I579" s="7">
        <v>1.1000000000000001</v>
      </c>
      <c r="J579" s="7">
        <v>3</v>
      </c>
      <c r="K579" s="4">
        <v>1214</v>
      </c>
      <c r="L579" s="5">
        <v>1214.0587</v>
      </c>
      <c r="M579">
        <v>434813</v>
      </c>
      <c r="N579" s="3">
        <v>1</v>
      </c>
      <c r="O579" s="50" t="e">
        <f>INDEX([1]Dados!$M$2:$N$26779,MATCH($P579,[1]Dados!$N$2:$N$26779,),2)</f>
        <v>#N/A</v>
      </c>
      <c r="P579">
        <v>143860</v>
      </c>
      <c r="Q579" s="1">
        <v>36662</v>
      </c>
      <c r="R579" s="1">
        <v>36666</v>
      </c>
      <c r="S579" t="s">
        <v>2010</v>
      </c>
      <c r="T579">
        <v>1</v>
      </c>
    </row>
    <row r="580" spans="1:20" x14ac:dyDescent="0.2">
      <c r="A580" s="7">
        <v>353190</v>
      </c>
      <c r="B580" s="3">
        <v>67393</v>
      </c>
      <c r="C580" s="3" t="s">
        <v>28</v>
      </c>
      <c r="D580" s="2" t="s">
        <v>581</v>
      </c>
      <c r="E580" s="3">
        <v>9</v>
      </c>
      <c r="F580" s="17">
        <v>0</v>
      </c>
      <c r="G580" s="17">
        <v>1</v>
      </c>
      <c r="H580" s="17">
        <v>0</v>
      </c>
      <c r="I580" s="7">
        <v>1.2</v>
      </c>
      <c r="J580" s="7">
        <v>4</v>
      </c>
      <c r="K580" s="4">
        <v>1214</v>
      </c>
      <c r="L580" s="5">
        <v>1214.0587</v>
      </c>
      <c r="M580">
        <v>434813</v>
      </c>
      <c r="N580" s="3">
        <v>1</v>
      </c>
      <c r="O580" s="50" t="e">
        <f>INDEX([1]Dados!$M$2:$N$26779,MATCH($P580,[1]Dados!$N$2:$N$26779,),2)</f>
        <v>#N/A</v>
      </c>
      <c r="P580">
        <v>143860</v>
      </c>
      <c r="Q580" s="1">
        <v>36662</v>
      </c>
      <c r="R580" s="1">
        <v>36666</v>
      </c>
      <c r="S580" t="s">
        <v>2010</v>
      </c>
      <c r="T580">
        <v>1</v>
      </c>
    </row>
    <row r="581" spans="1:20" x14ac:dyDescent="0.2">
      <c r="A581" s="7">
        <v>353190</v>
      </c>
      <c r="B581" s="3">
        <v>67393</v>
      </c>
      <c r="C581" s="3" t="s">
        <v>28</v>
      </c>
      <c r="D581" s="2" t="s">
        <v>581</v>
      </c>
      <c r="E581" s="3">
        <v>9</v>
      </c>
      <c r="F581" s="17">
        <v>0</v>
      </c>
      <c r="G581" s="17">
        <v>1</v>
      </c>
      <c r="H581" s="17">
        <v>0</v>
      </c>
      <c r="I581" s="7">
        <v>1.3</v>
      </c>
      <c r="J581" s="7">
        <v>25</v>
      </c>
      <c r="K581" s="4">
        <v>1214</v>
      </c>
      <c r="L581" s="5">
        <v>1214.0587</v>
      </c>
      <c r="M581">
        <v>434813</v>
      </c>
      <c r="N581" s="3">
        <v>1</v>
      </c>
      <c r="O581" s="50" t="e">
        <f>INDEX([1]Dados!$M$2:$N$26779,MATCH($P581,[1]Dados!$N$2:$N$26779,),2)</f>
        <v>#N/A</v>
      </c>
      <c r="P581">
        <v>143860</v>
      </c>
      <c r="Q581" s="1">
        <v>36662</v>
      </c>
      <c r="R581" s="1">
        <v>36666</v>
      </c>
      <c r="S581" t="s">
        <v>2010</v>
      </c>
      <c r="T581">
        <v>1</v>
      </c>
    </row>
    <row r="582" spans="1:20" x14ac:dyDescent="0.2">
      <c r="A582" s="7">
        <v>353190</v>
      </c>
      <c r="B582" s="3">
        <v>67393</v>
      </c>
      <c r="C582" s="3" t="s">
        <v>28</v>
      </c>
      <c r="D582" s="2" t="s">
        <v>581</v>
      </c>
      <c r="E582" s="3">
        <v>9</v>
      </c>
      <c r="F582" s="17">
        <v>0</v>
      </c>
      <c r="G582" s="17">
        <v>1</v>
      </c>
      <c r="H582" s="17">
        <v>0</v>
      </c>
      <c r="I582" s="7">
        <v>1.4</v>
      </c>
      <c r="J582" s="7">
        <v>9</v>
      </c>
      <c r="K582" s="4">
        <v>1214</v>
      </c>
      <c r="L582" s="5">
        <v>1214.0587</v>
      </c>
      <c r="M582">
        <v>434813</v>
      </c>
      <c r="N582" s="3">
        <v>1</v>
      </c>
      <c r="O582" s="50" t="e">
        <f>INDEX([1]Dados!$M$2:$N$26779,MATCH($P582,[1]Dados!$N$2:$N$26779,),2)</f>
        <v>#N/A</v>
      </c>
      <c r="P582">
        <v>143860</v>
      </c>
      <c r="Q582" s="1">
        <v>36662</v>
      </c>
      <c r="R582" s="1">
        <v>36666</v>
      </c>
      <c r="S582" t="s">
        <v>2010</v>
      </c>
      <c r="T582">
        <v>1</v>
      </c>
    </row>
    <row r="583" spans="1:20" x14ac:dyDescent="0.2">
      <c r="A583" s="7">
        <v>353190</v>
      </c>
      <c r="B583" s="3">
        <v>67393</v>
      </c>
      <c r="C583" s="3" t="s">
        <v>28</v>
      </c>
      <c r="D583" s="2" t="s">
        <v>581</v>
      </c>
      <c r="E583" s="3">
        <v>9</v>
      </c>
      <c r="F583" s="17">
        <v>0</v>
      </c>
      <c r="G583" s="17">
        <v>1</v>
      </c>
      <c r="H583" s="17">
        <v>0</v>
      </c>
      <c r="I583" s="7">
        <v>1.5</v>
      </c>
      <c r="J583" s="7">
        <v>0</v>
      </c>
      <c r="K583" s="4">
        <v>1214</v>
      </c>
      <c r="L583" s="5">
        <v>1214.0587</v>
      </c>
      <c r="M583">
        <v>434813</v>
      </c>
      <c r="N583" s="3">
        <v>1</v>
      </c>
      <c r="O583" s="50" t="e">
        <f>INDEX([1]Dados!$M$2:$N$26779,MATCH($P583,[1]Dados!$N$2:$N$26779,),2)</f>
        <v>#N/A</v>
      </c>
      <c r="P583">
        <v>143860</v>
      </c>
      <c r="Q583" s="1">
        <v>36662</v>
      </c>
      <c r="R583" s="1">
        <v>36666</v>
      </c>
      <c r="S583" t="s">
        <v>2010</v>
      </c>
      <c r="T583">
        <v>1</v>
      </c>
    </row>
    <row r="584" spans="1:20" x14ac:dyDescent="0.2">
      <c r="A584" s="7">
        <v>353190</v>
      </c>
      <c r="B584" s="3">
        <v>67393</v>
      </c>
      <c r="C584" s="3" t="s">
        <v>28</v>
      </c>
      <c r="D584" s="2" t="s">
        <v>581</v>
      </c>
      <c r="E584" s="3">
        <v>9</v>
      </c>
      <c r="F584" s="17">
        <v>0</v>
      </c>
      <c r="G584" s="17">
        <v>1</v>
      </c>
      <c r="H584" s="17">
        <v>0</v>
      </c>
      <c r="I584" s="7">
        <v>3</v>
      </c>
      <c r="J584" s="7">
        <v>25</v>
      </c>
      <c r="K584" s="4">
        <v>1214</v>
      </c>
      <c r="L584" s="5">
        <v>1214.0589</v>
      </c>
      <c r="M584">
        <v>31752</v>
      </c>
      <c r="N584" s="3">
        <v>1</v>
      </c>
      <c r="O584" s="50" t="e">
        <f>INDEX([1]Dados!$M$2:$N$26779,MATCH($P584,[1]Dados!$N$2:$N$26779,),2)</f>
        <v>#N/A</v>
      </c>
      <c r="P584">
        <v>144785</v>
      </c>
      <c r="Q584" s="1">
        <v>36662</v>
      </c>
      <c r="R584" s="1">
        <v>36666</v>
      </c>
      <c r="S584" t="s">
        <v>2011</v>
      </c>
      <c r="T584">
        <v>1</v>
      </c>
    </row>
    <row r="585" spans="1:20" x14ac:dyDescent="0.2">
      <c r="A585" s="7">
        <v>353190</v>
      </c>
      <c r="B585" s="3">
        <v>67393</v>
      </c>
      <c r="C585" s="3" t="s">
        <v>28</v>
      </c>
      <c r="D585" s="2" t="s">
        <v>581</v>
      </c>
      <c r="E585" s="3">
        <v>9</v>
      </c>
      <c r="F585" s="17">
        <v>0</v>
      </c>
      <c r="G585" s="17">
        <v>1</v>
      </c>
      <c r="H585" s="17">
        <v>0</v>
      </c>
      <c r="I585" s="7">
        <v>3</v>
      </c>
      <c r="J585" s="7">
        <v>24</v>
      </c>
      <c r="K585" s="4">
        <v>1214</v>
      </c>
      <c r="L585" s="5">
        <v>1214.0589</v>
      </c>
      <c r="M585">
        <v>31752</v>
      </c>
      <c r="N585" s="3">
        <v>1</v>
      </c>
      <c r="O585" s="50" t="e">
        <f>INDEX([1]Dados!$M$2:$N$26779,MATCH($P585,[1]Dados!$N$2:$N$26779,),2)</f>
        <v>#N/A</v>
      </c>
      <c r="P585">
        <v>144785</v>
      </c>
      <c r="Q585" s="1">
        <v>36662</v>
      </c>
      <c r="R585" s="1">
        <v>36666</v>
      </c>
      <c r="S585" t="s">
        <v>2011</v>
      </c>
      <c r="T585">
        <v>1</v>
      </c>
    </row>
    <row r="586" spans="1:20" x14ac:dyDescent="0.2">
      <c r="A586" s="7">
        <v>353190</v>
      </c>
      <c r="B586" s="3">
        <v>67393</v>
      </c>
      <c r="C586" s="3" t="s">
        <v>28</v>
      </c>
      <c r="D586" s="2" t="s">
        <v>581</v>
      </c>
      <c r="E586" s="3">
        <v>9</v>
      </c>
      <c r="F586" s="17">
        <v>0</v>
      </c>
      <c r="G586" s="17">
        <v>1</v>
      </c>
      <c r="H586" s="17">
        <v>0</v>
      </c>
      <c r="I586" s="7">
        <v>3.3</v>
      </c>
      <c r="J586" s="7">
        <v>24</v>
      </c>
      <c r="K586" s="4">
        <v>1214</v>
      </c>
      <c r="L586" s="5">
        <v>1214.0589</v>
      </c>
      <c r="M586">
        <v>31752</v>
      </c>
      <c r="N586" s="3">
        <v>1</v>
      </c>
      <c r="O586" s="50" t="e">
        <f>INDEX([1]Dados!$M$2:$N$26779,MATCH($P586,[1]Dados!$N$2:$N$26779,),2)</f>
        <v>#N/A</v>
      </c>
      <c r="P586">
        <v>144785</v>
      </c>
      <c r="Q586" s="1">
        <v>36662</v>
      </c>
      <c r="R586" s="1">
        <v>36666</v>
      </c>
      <c r="S586" t="s">
        <v>2011</v>
      </c>
      <c r="T586">
        <v>1</v>
      </c>
    </row>
    <row r="587" spans="1:20" x14ac:dyDescent="0.2">
      <c r="A587" s="7">
        <v>353190</v>
      </c>
      <c r="B587" s="3">
        <v>67393</v>
      </c>
      <c r="C587" s="3" t="s">
        <v>28</v>
      </c>
      <c r="D587" s="2" t="s">
        <v>581</v>
      </c>
      <c r="E587" s="3">
        <v>9</v>
      </c>
      <c r="F587" s="17">
        <v>0</v>
      </c>
      <c r="G587" s="17">
        <v>1</v>
      </c>
      <c r="H587" s="17">
        <v>0</v>
      </c>
      <c r="I587" s="7">
        <v>3.4</v>
      </c>
      <c r="J587" s="7">
        <v>23</v>
      </c>
      <c r="K587" s="4">
        <v>1214</v>
      </c>
      <c r="L587" s="5">
        <v>1214.0589</v>
      </c>
      <c r="M587">
        <v>31752</v>
      </c>
      <c r="N587" s="3">
        <v>1</v>
      </c>
      <c r="O587" s="50" t="e">
        <f>INDEX([1]Dados!$M$2:$N$26779,MATCH($P587,[1]Dados!$N$2:$N$26779,),2)</f>
        <v>#N/A</v>
      </c>
      <c r="P587">
        <v>144785</v>
      </c>
      <c r="Q587" s="1">
        <v>36662</v>
      </c>
      <c r="R587" s="1">
        <v>36666</v>
      </c>
      <c r="S587" t="s">
        <v>2011</v>
      </c>
      <c r="T587">
        <v>1</v>
      </c>
    </row>
    <row r="588" spans="1:20" x14ac:dyDescent="0.2">
      <c r="A588" s="7">
        <v>353190</v>
      </c>
      <c r="B588" s="3">
        <v>67393</v>
      </c>
      <c r="C588" s="3" t="s">
        <v>28</v>
      </c>
      <c r="D588" s="2" t="s">
        <v>581</v>
      </c>
      <c r="E588" s="3">
        <v>9</v>
      </c>
      <c r="F588" s="17">
        <v>0</v>
      </c>
      <c r="G588" s="17">
        <v>1</v>
      </c>
      <c r="H588" s="17">
        <v>0</v>
      </c>
      <c r="I588" s="7">
        <v>4.0999999999999996</v>
      </c>
      <c r="J588" s="7">
        <v>24</v>
      </c>
      <c r="K588" s="4">
        <v>1220</v>
      </c>
      <c r="L588" s="5">
        <v>1220.0906</v>
      </c>
      <c r="M588">
        <v>370668.32</v>
      </c>
      <c r="N588" s="3">
        <v>1</v>
      </c>
      <c r="O588" s="50" t="e">
        <f>INDEX([1]Dados!$M$2:$N$26779,MATCH($P588,[1]Dados!$N$2:$N$26779,),2)</f>
        <v>#N/A</v>
      </c>
      <c r="P588">
        <v>144946</v>
      </c>
      <c r="Q588" s="1">
        <v>36662</v>
      </c>
      <c r="R588" s="1">
        <v>36666</v>
      </c>
      <c r="S588" t="s">
        <v>2012</v>
      </c>
      <c r="T588">
        <v>1</v>
      </c>
    </row>
    <row r="589" spans="1:20" x14ac:dyDescent="0.2">
      <c r="A589" s="7">
        <v>353190</v>
      </c>
      <c r="B589" s="3">
        <v>67393</v>
      </c>
      <c r="C589" s="3" t="s">
        <v>28</v>
      </c>
      <c r="D589" s="2" t="s">
        <v>581</v>
      </c>
      <c r="E589" s="3">
        <v>9</v>
      </c>
      <c r="F589" s="17">
        <v>0</v>
      </c>
      <c r="G589" s="17">
        <v>1</v>
      </c>
      <c r="H589" s="17">
        <v>0</v>
      </c>
      <c r="I589" s="7">
        <v>4.2</v>
      </c>
      <c r="J589" s="7">
        <v>18</v>
      </c>
      <c r="K589" s="4">
        <v>1220</v>
      </c>
      <c r="L589" s="5">
        <v>1220.0906</v>
      </c>
      <c r="M589">
        <v>370668.32</v>
      </c>
      <c r="N589" s="3">
        <v>1</v>
      </c>
      <c r="O589" s="50" t="e">
        <f>INDEX([1]Dados!$M$2:$N$26779,MATCH($P589,[1]Dados!$N$2:$N$26779,),2)</f>
        <v>#N/A</v>
      </c>
      <c r="P589">
        <v>144946</v>
      </c>
      <c r="Q589" s="1">
        <v>36662</v>
      </c>
      <c r="R589" s="1">
        <v>36666</v>
      </c>
      <c r="S589" t="s">
        <v>2012</v>
      </c>
      <c r="T589">
        <v>1</v>
      </c>
    </row>
    <row r="590" spans="1:20" x14ac:dyDescent="0.2">
      <c r="A590" s="7">
        <v>353190</v>
      </c>
      <c r="B590" s="3">
        <v>67393</v>
      </c>
      <c r="C590" s="3" t="s">
        <v>28</v>
      </c>
      <c r="D590" s="2" t="s">
        <v>581</v>
      </c>
      <c r="E590" s="3">
        <v>9</v>
      </c>
      <c r="F590" s="17">
        <v>0</v>
      </c>
      <c r="G590" s="17">
        <v>1</v>
      </c>
      <c r="H590" s="17">
        <v>0</v>
      </c>
      <c r="I590" s="7">
        <v>4.3</v>
      </c>
      <c r="J590" s="7">
        <v>23</v>
      </c>
      <c r="K590" s="4">
        <v>1220</v>
      </c>
      <c r="L590" s="5">
        <v>1220.0906</v>
      </c>
      <c r="M590">
        <v>370668.32</v>
      </c>
      <c r="N590" s="3">
        <v>1</v>
      </c>
      <c r="O590" s="50" t="e">
        <f>INDEX([1]Dados!$M$2:$N$26779,MATCH($P590,[1]Dados!$N$2:$N$26779,),2)</f>
        <v>#N/A</v>
      </c>
      <c r="P590">
        <v>144946</v>
      </c>
      <c r="Q590" s="1">
        <v>36662</v>
      </c>
      <c r="R590" s="1">
        <v>36666</v>
      </c>
      <c r="S590" t="s">
        <v>2012</v>
      </c>
      <c r="T590">
        <v>1</v>
      </c>
    </row>
    <row r="591" spans="1:20" x14ac:dyDescent="0.2">
      <c r="A591" s="7">
        <v>353190</v>
      </c>
      <c r="B591" s="3">
        <v>67393</v>
      </c>
      <c r="C591" s="3" t="s">
        <v>28</v>
      </c>
      <c r="D591" s="2" t="s">
        <v>581</v>
      </c>
      <c r="E591" s="3">
        <v>9</v>
      </c>
      <c r="F591" s="17">
        <v>0</v>
      </c>
      <c r="G591" s="17">
        <v>1</v>
      </c>
      <c r="H591" s="17">
        <v>0</v>
      </c>
      <c r="I591" s="7">
        <v>4.4000000000000004</v>
      </c>
      <c r="J591" s="7">
        <v>18</v>
      </c>
      <c r="K591" s="4">
        <v>1220</v>
      </c>
      <c r="L591" s="5">
        <v>1220.0906</v>
      </c>
      <c r="M591">
        <v>370668.32</v>
      </c>
      <c r="N591" s="3">
        <v>1</v>
      </c>
      <c r="O591" s="50" t="e">
        <f>INDEX([1]Dados!$M$2:$N$26779,MATCH($P591,[1]Dados!$N$2:$N$26779,),2)</f>
        <v>#N/A</v>
      </c>
      <c r="P591">
        <v>144946</v>
      </c>
      <c r="Q591" s="1">
        <v>36662</v>
      </c>
      <c r="R591" s="1">
        <v>36666</v>
      </c>
      <c r="S591" t="s">
        <v>2012</v>
      </c>
      <c r="T591">
        <v>1</v>
      </c>
    </row>
    <row r="592" spans="1:20" x14ac:dyDescent="0.2">
      <c r="A592" s="7">
        <v>353190</v>
      </c>
      <c r="B592" s="3">
        <v>67393</v>
      </c>
      <c r="C592" s="3" t="s">
        <v>28</v>
      </c>
      <c r="D592" s="2" t="s">
        <v>581</v>
      </c>
      <c r="E592" s="3">
        <v>9</v>
      </c>
      <c r="F592" s="17">
        <v>0</v>
      </c>
      <c r="G592" s="17">
        <v>1</v>
      </c>
      <c r="H592" s="17">
        <v>0</v>
      </c>
      <c r="I592" s="7" t="s">
        <v>3</v>
      </c>
      <c r="J592" s="7">
        <v>0</v>
      </c>
      <c r="K592" s="4">
        <v>1293</v>
      </c>
      <c r="L592" s="5">
        <v>1293.0592999999999</v>
      </c>
      <c r="M592">
        <v>26714</v>
      </c>
      <c r="N592" s="3">
        <v>1</v>
      </c>
      <c r="O592" s="50" t="e">
        <f>INDEX([1]Dados!$M$2:$N$26779,MATCH($P592,[1]Dados!$N$2:$N$26779,),2)</f>
        <v>#N/A</v>
      </c>
      <c r="P592">
        <v>143633</v>
      </c>
      <c r="Q592" s="1">
        <v>36662</v>
      </c>
      <c r="R592" s="1">
        <v>36666</v>
      </c>
      <c r="S592" t="s">
        <v>2134</v>
      </c>
      <c r="T592">
        <v>1</v>
      </c>
    </row>
    <row r="593" spans="1:20" x14ac:dyDescent="0.2">
      <c r="A593" s="7">
        <v>355370</v>
      </c>
      <c r="B593" s="3">
        <v>71757</v>
      </c>
      <c r="C593" s="3" t="s">
        <v>28</v>
      </c>
      <c r="D593" s="2" t="s">
        <v>814</v>
      </c>
      <c r="E593" s="3">
        <v>9</v>
      </c>
      <c r="F593" s="17">
        <v>0</v>
      </c>
      <c r="G593" s="17">
        <v>1</v>
      </c>
      <c r="H593" s="17">
        <v>0</v>
      </c>
      <c r="I593" s="7" t="s">
        <v>3</v>
      </c>
      <c r="J593" s="7">
        <v>0</v>
      </c>
      <c r="K593" s="4">
        <v>2</v>
      </c>
      <c r="L593" s="5">
        <v>2.0596999999999999</v>
      </c>
      <c r="M593">
        <v>233346.32</v>
      </c>
      <c r="N593" s="3">
        <v>1</v>
      </c>
      <c r="O593" s="50" t="e">
        <f>INDEX([1]Dados!$M$2:$N$26779,MATCH($P593,[1]Dados!$N$2:$N$26779,),2)</f>
        <v>#N/A</v>
      </c>
      <c r="P593">
        <v>143700</v>
      </c>
      <c r="Q593" s="1">
        <v>36662</v>
      </c>
      <c r="R593" s="1">
        <v>36666</v>
      </c>
      <c r="S593" t="s">
        <v>2134</v>
      </c>
      <c r="T593">
        <v>1</v>
      </c>
    </row>
    <row r="594" spans="1:20" x14ac:dyDescent="0.2">
      <c r="A594" s="7">
        <v>355370</v>
      </c>
      <c r="B594" s="3">
        <v>71757</v>
      </c>
      <c r="C594" s="3" t="s">
        <v>28</v>
      </c>
      <c r="D594" s="2" t="s">
        <v>814</v>
      </c>
      <c r="E594" s="3">
        <v>9</v>
      </c>
      <c r="F594" s="17">
        <v>0</v>
      </c>
      <c r="G594" s="17">
        <v>1</v>
      </c>
      <c r="H594" s="17">
        <v>0</v>
      </c>
      <c r="I594" s="7" t="s">
        <v>3</v>
      </c>
      <c r="J594" s="7">
        <v>0</v>
      </c>
      <c r="K594" s="4">
        <v>8</v>
      </c>
      <c r="L594" s="5">
        <v>8.0357000000000003</v>
      </c>
      <c r="M594">
        <v>3660</v>
      </c>
      <c r="N594" s="3">
        <v>1</v>
      </c>
      <c r="O594" s="50" t="e">
        <f>INDEX([1]Dados!$M$2:$N$26779,MATCH($P594,[1]Dados!$N$2:$N$26779,),2)</f>
        <v>#N/A</v>
      </c>
      <c r="P594">
        <v>144881</v>
      </c>
      <c r="Q594" s="1">
        <v>36662</v>
      </c>
      <c r="R594" s="1">
        <v>36666</v>
      </c>
      <c r="S594" t="s">
        <v>2134</v>
      </c>
      <c r="T594">
        <v>1</v>
      </c>
    </row>
    <row r="595" spans="1:20" x14ac:dyDescent="0.2">
      <c r="A595" s="7">
        <v>355370</v>
      </c>
      <c r="B595" s="3">
        <v>71757</v>
      </c>
      <c r="C595" s="3" t="s">
        <v>28</v>
      </c>
      <c r="D595" s="2" t="s">
        <v>814</v>
      </c>
      <c r="E595" s="3">
        <v>9</v>
      </c>
      <c r="F595" s="17">
        <v>0</v>
      </c>
      <c r="G595" s="17">
        <v>1</v>
      </c>
      <c r="H595" s="17">
        <v>0</v>
      </c>
      <c r="I595" s="7">
        <v>1.1000000000000001</v>
      </c>
      <c r="J595" s="7">
        <v>28</v>
      </c>
      <c r="K595" s="4">
        <v>1214</v>
      </c>
      <c r="L595" s="5">
        <v>1214.0587</v>
      </c>
      <c r="M595">
        <v>654240</v>
      </c>
      <c r="N595" s="3">
        <v>1</v>
      </c>
      <c r="O595" s="50" t="e">
        <f>INDEX([1]Dados!$M$2:$N$26779,MATCH($P595,[1]Dados!$N$2:$N$26779,),2)</f>
        <v>#N/A</v>
      </c>
      <c r="P595">
        <v>143862</v>
      </c>
      <c r="Q595" s="1">
        <v>36662</v>
      </c>
      <c r="R595" s="1">
        <v>36666</v>
      </c>
      <c r="S595" t="s">
        <v>1387</v>
      </c>
      <c r="T595">
        <v>1</v>
      </c>
    </row>
    <row r="596" spans="1:20" x14ac:dyDescent="0.2">
      <c r="A596" s="7">
        <v>355370</v>
      </c>
      <c r="B596" s="3">
        <v>71757</v>
      </c>
      <c r="C596" s="3" t="s">
        <v>28</v>
      </c>
      <c r="D596" s="2" t="s">
        <v>814</v>
      </c>
      <c r="E596" s="3">
        <v>9</v>
      </c>
      <c r="F596" s="17">
        <v>0</v>
      </c>
      <c r="G596" s="17">
        <v>1</v>
      </c>
      <c r="H596" s="17">
        <v>0</v>
      </c>
      <c r="I596" s="7" t="s">
        <v>3</v>
      </c>
      <c r="J596" s="7">
        <v>0</v>
      </c>
      <c r="K596" s="4">
        <v>1214</v>
      </c>
      <c r="L596" s="5">
        <v>1214.0589</v>
      </c>
      <c r="M596">
        <v>13527</v>
      </c>
      <c r="N596" s="3">
        <v>1</v>
      </c>
      <c r="O596" s="50" t="e">
        <f>INDEX([1]Dados!$M$2:$N$26779,MATCH($P596,[1]Dados!$N$2:$N$26779,),2)</f>
        <v>#N/A</v>
      </c>
      <c r="P596">
        <v>144787</v>
      </c>
      <c r="Q596" s="1">
        <v>36662</v>
      </c>
      <c r="R596" s="1">
        <v>36666</v>
      </c>
      <c r="S596" t="s">
        <v>2134</v>
      </c>
      <c r="T596">
        <v>1</v>
      </c>
    </row>
    <row r="597" spans="1:20" x14ac:dyDescent="0.2">
      <c r="A597" s="7">
        <v>355370</v>
      </c>
      <c r="B597" s="3">
        <v>71757</v>
      </c>
      <c r="C597" s="3" t="s">
        <v>28</v>
      </c>
      <c r="D597" s="2" t="s">
        <v>814</v>
      </c>
      <c r="E597" s="3">
        <v>9</v>
      </c>
      <c r="F597" s="17">
        <v>0</v>
      </c>
      <c r="G597" s="17">
        <v>1</v>
      </c>
      <c r="H597" s="17">
        <v>0</v>
      </c>
      <c r="I597" s="7">
        <v>3</v>
      </c>
      <c r="J597" s="7">
        <v>9</v>
      </c>
      <c r="K597" s="4">
        <v>1220</v>
      </c>
      <c r="L597" s="5">
        <v>1220.0906</v>
      </c>
      <c r="M597">
        <v>116072.6</v>
      </c>
      <c r="N597" s="3">
        <v>1</v>
      </c>
      <c r="O597" s="50" t="e">
        <f>INDEX([1]Dados!$M$2:$N$26779,MATCH($P597,[1]Dados!$N$2:$N$26779,),2)</f>
        <v>#N/A</v>
      </c>
      <c r="P597">
        <v>144950</v>
      </c>
      <c r="Q597" s="1">
        <v>36662</v>
      </c>
      <c r="R597" s="1">
        <v>36666</v>
      </c>
      <c r="S597" t="s">
        <v>1465</v>
      </c>
      <c r="T597">
        <v>1</v>
      </c>
    </row>
    <row r="598" spans="1:20" x14ac:dyDescent="0.2">
      <c r="A598" s="7">
        <v>355370</v>
      </c>
      <c r="B598" s="3">
        <v>71757</v>
      </c>
      <c r="C598" s="3" t="s">
        <v>28</v>
      </c>
      <c r="D598" s="2" t="s">
        <v>814</v>
      </c>
      <c r="E598" s="3">
        <v>9</v>
      </c>
      <c r="F598" s="17">
        <v>0</v>
      </c>
      <c r="G598" s="17">
        <v>1</v>
      </c>
      <c r="H598" s="17">
        <v>0</v>
      </c>
      <c r="I598" s="7">
        <v>3</v>
      </c>
      <c r="J598" s="7">
        <v>18</v>
      </c>
      <c r="K598" s="4">
        <v>1220</v>
      </c>
      <c r="L598" s="5">
        <v>1220.0906</v>
      </c>
      <c r="M598">
        <v>116072.6</v>
      </c>
      <c r="N598" s="3">
        <v>1</v>
      </c>
      <c r="O598" s="50" t="e">
        <f>INDEX([1]Dados!$M$2:$N$26779,MATCH($P598,[1]Dados!$N$2:$N$26779,),2)</f>
        <v>#N/A</v>
      </c>
      <c r="P598">
        <v>144950</v>
      </c>
      <c r="Q598" s="1">
        <v>36662</v>
      </c>
      <c r="R598" s="1">
        <v>36666</v>
      </c>
      <c r="S598" t="s">
        <v>1465</v>
      </c>
      <c r="T598">
        <v>1</v>
      </c>
    </row>
    <row r="599" spans="1:20" x14ac:dyDescent="0.2">
      <c r="A599" s="7">
        <v>355370</v>
      </c>
      <c r="B599" s="3">
        <v>71757</v>
      </c>
      <c r="C599" s="3" t="s">
        <v>28</v>
      </c>
      <c r="D599" s="2" t="s">
        <v>814</v>
      </c>
      <c r="E599" s="3">
        <v>9</v>
      </c>
      <c r="F599" s="17">
        <v>0</v>
      </c>
      <c r="G599" s="17">
        <v>1</v>
      </c>
      <c r="H599" s="17">
        <v>0</v>
      </c>
      <c r="I599" s="7">
        <v>2</v>
      </c>
      <c r="J599" s="7">
        <v>21</v>
      </c>
      <c r="K599" s="4">
        <v>1293</v>
      </c>
      <c r="L599" s="5">
        <v>1293.0592999999999</v>
      </c>
      <c r="M599">
        <v>53649</v>
      </c>
      <c r="N599" s="3">
        <v>1</v>
      </c>
      <c r="O599" s="50" t="e">
        <f>INDEX([1]Dados!$M$2:$N$26779,MATCH($P599,[1]Dados!$N$2:$N$26779,),2)</f>
        <v>#N/A</v>
      </c>
      <c r="P599">
        <v>143635</v>
      </c>
      <c r="Q599" s="1">
        <v>36662</v>
      </c>
      <c r="R599" s="1">
        <v>36666</v>
      </c>
      <c r="S599" t="s">
        <v>1464</v>
      </c>
      <c r="T599">
        <v>1</v>
      </c>
    </row>
    <row r="600" spans="1:20" x14ac:dyDescent="0.2">
      <c r="A600" s="7">
        <v>355370</v>
      </c>
      <c r="B600" s="3">
        <v>71757</v>
      </c>
      <c r="C600" s="3" t="s">
        <v>28</v>
      </c>
      <c r="D600" s="2" t="s">
        <v>814</v>
      </c>
      <c r="E600" s="3">
        <v>9</v>
      </c>
      <c r="F600" s="17">
        <v>0</v>
      </c>
      <c r="G600" s="17">
        <v>1</v>
      </c>
      <c r="H600" s="17">
        <v>0</v>
      </c>
      <c r="I600" s="7" t="s">
        <v>3</v>
      </c>
      <c r="J600" s="7">
        <v>0</v>
      </c>
      <c r="K600" s="4">
        <v>4</v>
      </c>
      <c r="L600" s="5">
        <v>4.1822999999999997</v>
      </c>
      <c r="M600">
        <v>30000</v>
      </c>
      <c r="N600" s="3">
        <v>1</v>
      </c>
      <c r="O600" s="50" t="e">
        <f>INDEX([1]Dados!$M$2:$N$26779,MATCH($P600,[1]Dados!$N$2:$N$26779,),2)</f>
        <v>#N/A</v>
      </c>
      <c r="P600">
        <v>143769</v>
      </c>
      <c r="Q600" s="1">
        <v>36662</v>
      </c>
      <c r="R600" s="1">
        <v>36666</v>
      </c>
      <c r="S600" t="s">
        <v>2134</v>
      </c>
      <c r="T600">
        <v>1</v>
      </c>
    </row>
    <row r="601" spans="1:20" x14ac:dyDescent="0.2">
      <c r="A601" s="7">
        <v>171610</v>
      </c>
      <c r="B601" s="3">
        <v>95192</v>
      </c>
      <c r="C601" s="3" t="s">
        <v>36</v>
      </c>
      <c r="D601" s="2" t="s">
        <v>639</v>
      </c>
      <c r="E601" s="3">
        <v>9</v>
      </c>
      <c r="F601" s="17">
        <v>0</v>
      </c>
      <c r="G601" s="17">
        <v>1</v>
      </c>
      <c r="H601" s="17">
        <v>0</v>
      </c>
      <c r="I601" s="7">
        <v>4</v>
      </c>
      <c r="J601" s="7">
        <v>0</v>
      </c>
      <c r="K601" s="4">
        <v>4</v>
      </c>
      <c r="L601" s="5">
        <v>4.3868</v>
      </c>
      <c r="M601">
        <v>76900</v>
      </c>
      <c r="N601" s="3">
        <v>1</v>
      </c>
      <c r="O601" s="50" t="e">
        <f>INDEX([1]Dados!$M$2:$N$26779,MATCH($P601,[1]Dados!$N$2:$N$26779,),2)</f>
        <v>#N/A</v>
      </c>
      <c r="P601">
        <v>143775</v>
      </c>
      <c r="Q601" s="1">
        <v>36662</v>
      </c>
      <c r="R601" s="1">
        <v>36666</v>
      </c>
      <c r="S601" t="s">
        <v>1641</v>
      </c>
      <c r="T601">
        <v>1</v>
      </c>
    </row>
    <row r="602" spans="1:20" x14ac:dyDescent="0.2">
      <c r="A602" s="7">
        <v>171610</v>
      </c>
      <c r="B602" s="3">
        <v>95192</v>
      </c>
      <c r="C602" s="3" t="s">
        <v>36</v>
      </c>
      <c r="D602" s="2" t="s">
        <v>639</v>
      </c>
      <c r="E602" s="3">
        <v>9</v>
      </c>
      <c r="F602" s="17">
        <v>0</v>
      </c>
      <c r="G602" s="17">
        <v>1</v>
      </c>
      <c r="H602" s="17">
        <v>0</v>
      </c>
      <c r="I602" s="7">
        <v>4</v>
      </c>
      <c r="J602" s="7">
        <v>18</v>
      </c>
      <c r="K602" s="4">
        <v>4</v>
      </c>
      <c r="L602" s="5">
        <v>4.3868</v>
      </c>
      <c r="M602">
        <v>76900</v>
      </c>
      <c r="N602" s="3">
        <v>1</v>
      </c>
      <c r="O602" s="50" t="e">
        <f>INDEX([1]Dados!$M$2:$N$26779,MATCH($P602,[1]Dados!$N$2:$N$26779,),2)</f>
        <v>#N/A</v>
      </c>
      <c r="P602">
        <v>143775</v>
      </c>
      <c r="Q602" s="1">
        <v>36662</v>
      </c>
      <c r="R602" s="1">
        <v>36666</v>
      </c>
      <c r="S602" t="s">
        <v>1641</v>
      </c>
      <c r="T602">
        <v>1</v>
      </c>
    </row>
    <row r="603" spans="1:20" x14ac:dyDescent="0.2">
      <c r="A603" s="7">
        <v>171610</v>
      </c>
      <c r="B603" s="3">
        <v>95192</v>
      </c>
      <c r="C603" s="3" t="s">
        <v>36</v>
      </c>
      <c r="D603" s="2" t="s">
        <v>639</v>
      </c>
      <c r="E603" s="3">
        <v>9</v>
      </c>
      <c r="F603" s="17">
        <v>0</v>
      </c>
      <c r="G603" s="17">
        <v>1</v>
      </c>
      <c r="H603" s="17">
        <v>0</v>
      </c>
      <c r="I603" s="7">
        <v>3</v>
      </c>
      <c r="J603" s="7">
        <v>2</v>
      </c>
      <c r="K603" s="4">
        <v>8</v>
      </c>
      <c r="L603" s="5">
        <v>8.0357000000000003</v>
      </c>
      <c r="M603">
        <v>4110</v>
      </c>
      <c r="N603" s="3">
        <v>1</v>
      </c>
      <c r="O603" s="50" t="e">
        <f>INDEX([1]Dados!$M$2:$N$26779,MATCH($P603,[1]Dados!$N$2:$N$26779,),2)</f>
        <v>#N/A</v>
      </c>
      <c r="P603">
        <v>144883</v>
      </c>
      <c r="Q603" s="1">
        <v>36662</v>
      </c>
      <c r="R603" s="1">
        <v>36666</v>
      </c>
      <c r="S603" t="s">
        <v>1643</v>
      </c>
      <c r="T603">
        <v>1</v>
      </c>
    </row>
    <row r="604" spans="1:20" x14ac:dyDescent="0.2">
      <c r="A604" s="7">
        <v>171610</v>
      </c>
      <c r="B604" s="3">
        <v>95192</v>
      </c>
      <c r="C604" s="3" t="s">
        <v>36</v>
      </c>
      <c r="D604" s="2" t="s">
        <v>639</v>
      </c>
      <c r="E604" s="3">
        <v>9</v>
      </c>
      <c r="F604" s="17">
        <v>0</v>
      </c>
      <c r="G604" s="17">
        <v>1</v>
      </c>
      <c r="H604" s="17">
        <v>0</v>
      </c>
      <c r="I604" s="7" t="s">
        <v>3</v>
      </c>
      <c r="J604" s="7">
        <v>98</v>
      </c>
      <c r="K604" s="4">
        <v>2</v>
      </c>
      <c r="L604" s="5">
        <v>2.0596999999999999</v>
      </c>
      <c r="M604">
        <v>254979.95</v>
      </c>
      <c r="N604" s="3">
        <v>1</v>
      </c>
      <c r="O604" s="50" t="e">
        <f>INDEX([1]Dados!$M$2:$N$26779,MATCH($P604,[1]Dados!$N$2:$N$26779,),2)</f>
        <v>#N/A</v>
      </c>
      <c r="P604">
        <v>143702</v>
      </c>
      <c r="Q604" s="1">
        <v>36662</v>
      </c>
      <c r="R604" s="1">
        <v>36666</v>
      </c>
      <c r="S604" t="s">
        <v>2134</v>
      </c>
      <c r="T604">
        <v>1</v>
      </c>
    </row>
    <row r="605" spans="1:20" x14ac:dyDescent="0.2">
      <c r="A605" s="7">
        <v>171610</v>
      </c>
      <c r="B605" s="3">
        <v>95192</v>
      </c>
      <c r="C605" s="3" t="s">
        <v>36</v>
      </c>
      <c r="D605" s="2" t="s">
        <v>639</v>
      </c>
      <c r="E605" s="3">
        <v>9</v>
      </c>
      <c r="F605" s="17">
        <v>0</v>
      </c>
      <c r="G605" s="17">
        <v>1</v>
      </c>
      <c r="H605" s="17">
        <v>0</v>
      </c>
      <c r="I605" s="7" t="s">
        <v>3</v>
      </c>
      <c r="J605" s="7">
        <v>98</v>
      </c>
      <c r="K605" s="4">
        <v>119</v>
      </c>
      <c r="L605" s="5">
        <v>119.38590000000001</v>
      </c>
      <c r="M605" s="36">
        <v>88189.32</v>
      </c>
      <c r="N605" s="3">
        <v>1</v>
      </c>
      <c r="O605" s="50" t="e">
        <f>INDEX([1]Dados!$M$2:$N$26779,MATCH($P605,[1]Dados!$N$2:$N$26779,),2)</f>
        <v>#N/A</v>
      </c>
      <c r="P605">
        <v>143599</v>
      </c>
      <c r="Q605" s="1">
        <v>36662</v>
      </c>
      <c r="R605" s="1">
        <v>36666</v>
      </c>
      <c r="S605" t="s">
        <v>2134</v>
      </c>
      <c r="T605">
        <v>1</v>
      </c>
    </row>
    <row r="606" spans="1:20" x14ac:dyDescent="0.2">
      <c r="A606" s="7">
        <v>171610</v>
      </c>
      <c r="B606" s="3">
        <v>95192</v>
      </c>
      <c r="C606" s="3" t="s">
        <v>36</v>
      </c>
      <c r="D606" s="2" t="s">
        <v>639</v>
      </c>
      <c r="E606" s="3">
        <v>9</v>
      </c>
      <c r="F606" s="17">
        <v>0</v>
      </c>
      <c r="G606" s="17">
        <v>1</v>
      </c>
      <c r="H606" s="17">
        <v>0</v>
      </c>
      <c r="I606" s="7" t="s">
        <v>3</v>
      </c>
      <c r="J606" s="7">
        <v>98</v>
      </c>
      <c r="K606" s="4">
        <v>119</v>
      </c>
      <c r="L606" s="5">
        <v>119.38590000000001</v>
      </c>
      <c r="M606">
        <v>107225.25</v>
      </c>
      <c r="N606" s="3">
        <v>1</v>
      </c>
      <c r="O606" s="50" t="e">
        <f>INDEX([1]Dados!$M$2:$N$26779,MATCH($P606,[1]Dados!$N$2:$N$26779,),2)</f>
        <v>#N/A</v>
      </c>
      <c r="P606">
        <v>143600</v>
      </c>
      <c r="Q606" s="1">
        <v>36662</v>
      </c>
      <c r="R606" s="1">
        <v>36666</v>
      </c>
      <c r="S606" t="s">
        <v>2134</v>
      </c>
      <c r="T606">
        <v>1</v>
      </c>
    </row>
    <row r="607" spans="1:20" x14ac:dyDescent="0.2">
      <c r="A607" s="7">
        <v>171610</v>
      </c>
      <c r="B607" s="3">
        <v>95192</v>
      </c>
      <c r="C607" s="3" t="s">
        <v>36</v>
      </c>
      <c r="D607" s="2" t="s">
        <v>639</v>
      </c>
      <c r="E607" s="3">
        <v>9</v>
      </c>
      <c r="F607" s="17">
        <v>0</v>
      </c>
      <c r="G607" s="17">
        <v>1</v>
      </c>
      <c r="H607" s="17">
        <v>0</v>
      </c>
      <c r="I607" s="7">
        <v>1</v>
      </c>
      <c r="J607" s="7">
        <v>0</v>
      </c>
      <c r="K607" s="4">
        <v>119</v>
      </c>
      <c r="L607" s="5">
        <v>119.3984</v>
      </c>
      <c r="M607">
        <v>228406.23</v>
      </c>
      <c r="N607" s="3">
        <v>1</v>
      </c>
      <c r="O607" s="50" t="e">
        <f>INDEX([1]Dados!$M$2:$N$26779,MATCH($P607,[1]Dados!$N$2:$N$26779,),2)</f>
        <v>#N/A</v>
      </c>
      <c r="P607">
        <v>143601</v>
      </c>
      <c r="Q607" s="1">
        <v>36662</v>
      </c>
      <c r="R607" s="1">
        <v>36666</v>
      </c>
      <c r="S607" t="s">
        <v>2134</v>
      </c>
      <c r="T607">
        <v>1</v>
      </c>
    </row>
    <row r="608" spans="1:20" x14ac:dyDescent="0.2">
      <c r="A608" s="7">
        <v>171610</v>
      </c>
      <c r="B608" s="3">
        <v>95192</v>
      </c>
      <c r="C608" s="3" t="s">
        <v>36</v>
      </c>
      <c r="D608" s="2" t="s">
        <v>639</v>
      </c>
      <c r="E608" s="3">
        <v>9</v>
      </c>
      <c r="F608" s="17">
        <v>0</v>
      </c>
      <c r="G608" s="17">
        <v>1</v>
      </c>
      <c r="H608" s="17">
        <v>0</v>
      </c>
      <c r="I608" s="7">
        <v>1</v>
      </c>
      <c r="J608" s="7">
        <v>0</v>
      </c>
      <c r="K608" s="4">
        <v>1214</v>
      </c>
      <c r="L608" s="5">
        <v>1214.0587</v>
      </c>
      <c r="M608">
        <v>378924</v>
      </c>
      <c r="N608" s="3">
        <v>1</v>
      </c>
      <c r="O608" s="50" t="e">
        <f>INDEX([1]Dados!$M$2:$N$26779,MATCH($P608,[1]Dados!$N$2:$N$26779,),2)</f>
        <v>#N/A</v>
      </c>
      <c r="P608">
        <v>143865</v>
      </c>
      <c r="Q608" s="1">
        <v>36662</v>
      </c>
      <c r="R608" s="1">
        <v>36666</v>
      </c>
      <c r="S608" t="s">
        <v>2134</v>
      </c>
      <c r="T608">
        <v>1</v>
      </c>
    </row>
    <row r="609" spans="1:20" x14ac:dyDescent="0.2">
      <c r="A609" s="7">
        <v>171610</v>
      </c>
      <c r="B609" s="3">
        <v>95192</v>
      </c>
      <c r="C609" s="3" t="s">
        <v>36</v>
      </c>
      <c r="D609" s="2" t="s">
        <v>639</v>
      </c>
      <c r="E609" s="3">
        <v>9</v>
      </c>
      <c r="F609" s="17">
        <v>0</v>
      </c>
      <c r="G609" s="17">
        <v>1</v>
      </c>
      <c r="H609" s="17">
        <v>0</v>
      </c>
      <c r="I609" s="7" t="s">
        <v>3</v>
      </c>
      <c r="J609" s="7">
        <v>98</v>
      </c>
      <c r="K609" s="4">
        <v>1220</v>
      </c>
      <c r="L609" s="5">
        <v>1220.0906</v>
      </c>
      <c r="M609">
        <v>38710</v>
      </c>
      <c r="N609" s="3">
        <v>1</v>
      </c>
      <c r="O609" s="50" t="e">
        <f>INDEX([1]Dados!$M$2:$N$26779,MATCH($P609,[1]Dados!$N$2:$N$26779,),2)</f>
        <v>#N/A</v>
      </c>
      <c r="P609">
        <v>144920</v>
      </c>
      <c r="Q609" s="1">
        <v>36662</v>
      </c>
      <c r="R609" s="1">
        <v>36666</v>
      </c>
      <c r="S609" t="s">
        <v>2134</v>
      </c>
      <c r="T609">
        <v>1</v>
      </c>
    </row>
    <row r="610" spans="1:20" x14ac:dyDescent="0.2">
      <c r="A610" s="7">
        <v>171610</v>
      </c>
      <c r="B610" s="3">
        <v>95192</v>
      </c>
      <c r="C610" s="3" t="s">
        <v>36</v>
      </c>
      <c r="D610" s="2" t="s">
        <v>639</v>
      </c>
      <c r="E610" s="3">
        <v>9</v>
      </c>
      <c r="F610" s="17">
        <v>0</v>
      </c>
      <c r="G610" s="17">
        <v>1</v>
      </c>
      <c r="H610" s="17">
        <v>0</v>
      </c>
      <c r="I610" s="7">
        <v>2.1</v>
      </c>
      <c r="J610" s="7">
        <v>20</v>
      </c>
      <c r="K610" s="4">
        <v>1214</v>
      </c>
      <c r="L610" s="5">
        <v>1214.0589</v>
      </c>
      <c r="M610">
        <v>145800</v>
      </c>
      <c r="N610" s="3">
        <v>1</v>
      </c>
      <c r="O610" s="50" t="e">
        <f>INDEX([1]Dados!$M$2:$N$26779,MATCH($P610,[1]Dados!$N$2:$N$26779,),2)</f>
        <v>#N/A</v>
      </c>
      <c r="P610">
        <v>144789</v>
      </c>
      <c r="Q610" s="1">
        <v>36662</v>
      </c>
      <c r="R610" s="1">
        <v>36666</v>
      </c>
      <c r="S610" t="s">
        <v>1642</v>
      </c>
      <c r="T610">
        <v>1</v>
      </c>
    </row>
    <row r="611" spans="1:20" x14ac:dyDescent="0.2">
      <c r="A611" s="7">
        <v>171610</v>
      </c>
      <c r="B611" s="3">
        <v>95192</v>
      </c>
      <c r="C611" s="3" t="s">
        <v>36</v>
      </c>
      <c r="D611" s="2" t="s">
        <v>639</v>
      </c>
      <c r="E611" s="3">
        <v>9</v>
      </c>
      <c r="F611" s="17">
        <v>0</v>
      </c>
      <c r="G611" s="17">
        <v>1</v>
      </c>
      <c r="H611" s="17">
        <v>0</v>
      </c>
      <c r="I611" s="7">
        <v>1</v>
      </c>
      <c r="J611" s="7">
        <v>0</v>
      </c>
      <c r="K611" s="4">
        <v>1293</v>
      </c>
      <c r="L611" s="5">
        <v>1293.0592999999999</v>
      </c>
      <c r="M611">
        <v>38710</v>
      </c>
      <c r="N611" s="3">
        <v>1</v>
      </c>
      <c r="O611" s="50" t="e">
        <f>INDEX([1]Dados!$M$2:$N$26779,MATCH($P611,[1]Dados!$N$2:$N$26779,),2)</f>
        <v>#N/A</v>
      </c>
      <c r="P611">
        <v>143645</v>
      </c>
      <c r="Q611" s="1">
        <v>36662</v>
      </c>
      <c r="R611" s="1">
        <v>36666</v>
      </c>
      <c r="S611" t="s">
        <v>1640</v>
      </c>
      <c r="T611">
        <v>1</v>
      </c>
    </row>
    <row r="612" spans="1:20" x14ac:dyDescent="0.2">
      <c r="A612" s="7">
        <v>270920</v>
      </c>
      <c r="B612" s="3">
        <v>28835</v>
      </c>
      <c r="C612" s="3" t="s">
        <v>60</v>
      </c>
      <c r="D612" s="2" t="s">
        <v>825</v>
      </c>
      <c r="E612" s="3">
        <v>10</v>
      </c>
      <c r="F612" s="17">
        <v>0</v>
      </c>
      <c r="G612" s="17">
        <v>1</v>
      </c>
      <c r="H612" s="17">
        <v>0</v>
      </c>
      <c r="I612" s="7">
        <v>1</v>
      </c>
      <c r="J612" s="7">
        <v>27</v>
      </c>
      <c r="K612" s="4">
        <v>2</v>
      </c>
      <c r="L612" s="5">
        <v>2.0596999999999999</v>
      </c>
      <c r="M612">
        <v>38753.800000000003</v>
      </c>
      <c r="N612" s="3">
        <v>1</v>
      </c>
      <c r="O612" s="50" t="e">
        <f>INDEX([1]Dados!$M$2:$N$26779,MATCH($P612,[1]Dados!$N$2:$N$26779,),2)</f>
        <v>#N/A</v>
      </c>
      <c r="P612">
        <v>145611</v>
      </c>
      <c r="Q612" s="1">
        <v>36690</v>
      </c>
      <c r="R612" s="1">
        <v>36694</v>
      </c>
      <c r="S612" t="s">
        <v>1365</v>
      </c>
      <c r="T612">
        <v>1</v>
      </c>
    </row>
    <row r="613" spans="1:20" x14ac:dyDescent="0.2">
      <c r="A613" s="7">
        <v>270920</v>
      </c>
      <c r="B613" s="3">
        <v>28835</v>
      </c>
      <c r="C613" s="3" t="s">
        <v>60</v>
      </c>
      <c r="D613" s="2" t="s">
        <v>825</v>
      </c>
      <c r="E613" s="3">
        <v>10</v>
      </c>
      <c r="F613" s="17">
        <v>0</v>
      </c>
      <c r="G613" s="17">
        <v>1</v>
      </c>
      <c r="H613" s="17">
        <v>0</v>
      </c>
      <c r="I613" s="7">
        <v>1</v>
      </c>
      <c r="J613" s="7">
        <v>26</v>
      </c>
      <c r="K613" s="4">
        <v>2</v>
      </c>
      <c r="L613" s="5">
        <v>2.0596999999999999</v>
      </c>
      <c r="M613">
        <v>38753.800000000003</v>
      </c>
      <c r="N613" s="3">
        <v>1</v>
      </c>
      <c r="O613" s="50" t="e">
        <f>INDEX([1]Dados!$M$2:$N$26779,MATCH($P613,[1]Dados!$N$2:$N$26779,),2)</f>
        <v>#N/A</v>
      </c>
      <c r="P613">
        <v>145611</v>
      </c>
      <c r="Q613" s="1">
        <v>36690</v>
      </c>
      <c r="R613" s="1">
        <v>36694</v>
      </c>
      <c r="S613" t="s">
        <v>1365</v>
      </c>
      <c r="T613">
        <v>1</v>
      </c>
    </row>
    <row r="614" spans="1:20" x14ac:dyDescent="0.2">
      <c r="A614" s="7">
        <v>270920</v>
      </c>
      <c r="B614" s="3">
        <v>28835</v>
      </c>
      <c r="C614" s="3" t="s">
        <v>60</v>
      </c>
      <c r="D614" s="2" t="s">
        <v>825</v>
      </c>
      <c r="E614" s="3">
        <v>10</v>
      </c>
      <c r="F614" s="17">
        <v>0</v>
      </c>
      <c r="G614" s="17">
        <v>1</v>
      </c>
      <c r="H614" s="17">
        <v>0</v>
      </c>
      <c r="I614" s="7">
        <v>1</v>
      </c>
      <c r="J614" s="7">
        <v>25</v>
      </c>
      <c r="K614" s="4">
        <v>2</v>
      </c>
      <c r="L614" s="5">
        <v>2.0596999999999999</v>
      </c>
      <c r="M614">
        <v>38753.800000000003</v>
      </c>
      <c r="N614" s="3">
        <v>1</v>
      </c>
      <c r="O614" s="50" t="e">
        <f>INDEX([1]Dados!$M$2:$N$26779,MATCH($P614,[1]Dados!$N$2:$N$26779,),2)</f>
        <v>#N/A</v>
      </c>
      <c r="P614">
        <v>145611</v>
      </c>
      <c r="Q614" s="1">
        <v>36690</v>
      </c>
      <c r="R614" s="1">
        <v>36694</v>
      </c>
      <c r="S614" t="s">
        <v>1365</v>
      </c>
      <c r="T614">
        <v>1</v>
      </c>
    </row>
    <row r="615" spans="1:20" x14ac:dyDescent="0.2">
      <c r="A615" s="7">
        <v>270920</v>
      </c>
      <c r="B615" s="3">
        <v>28835</v>
      </c>
      <c r="C615" s="3" t="s">
        <v>60</v>
      </c>
      <c r="D615" s="2" t="s">
        <v>825</v>
      </c>
      <c r="E615" s="3">
        <v>10</v>
      </c>
      <c r="F615" s="17">
        <v>0</v>
      </c>
      <c r="G615" s="17">
        <v>1</v>
      </c>
      <c r="H615" s="17">
        <v>0</v>
      </c>
      <c r="I615" s="7">
        <v>1</v>
      </c>
      <c r="J615" s="7">
        <v>29</v>
      </c>
      <c r="K615" s="4">
        <v>2</v>
      </c>
      <c r="L615" s="5">
        <v>2.0596999999999999</v>
      </c>
      <c r="M615">
        <v>38753.800000000003</v>
      </c>
      <c r="N615" s="3">
        <v>1</v>
      </c>
      <c r="O615" s="50" t="e">
        <f>INDEX([1]Dados!$M$2:$N$26779,MATCH($P615,[1]Dados!$N$2:$N$26779,),2)</f>
        <v>#N/A</v>
      </c>
      <c r="P615">
        <v>145611</v>
      </c>
      <c r="Q615" s="1">
        <v>36690</v>
      </c>
      <c r="R615" s="1">
        <v>36694</v>
      </c>
      <c r="S615" t="s">
        <v>1365</v>
      </c>
      <c r="T615">
        <v>1</v>
      </c>
    </row>
    <row r="616" spans="1:20" x14ac:dyDescent="0.2">
      <c r="A616" s="7">
        <v>270920</v>
      </c>
      <c r="B616" s="3">
        <v>28835</v>
      </c>
      <c r="C616" s="3" t="s">
        <v>60</v>
      </c>
      <c r="D616" s="2" t="s">
        <v>825</v>
      </c>
      <c r="E616" s="3">
        <v>10</v>
      </c>
      <c r="F616" s="17">
        <v>0</v>
      </c>
      <c r="G616" s="17">
        <v>1</v>
      </c>
      <c r="H616" s="17">
        <v>0</v>
      </c>
      <c r="I616" s="7">
        <v>1.4</v>
      </c>
      <c r="J616" s="7">
        <v>11</v>
      </c>
      <c r="K616" s="4">
        <v>2</v>
      </c>
      <c r="L616" s="5">
        <v>2.0596999999999999</v>
      </c>
      <c r="M616">
        <v>38753.800000000003</v>
      </c>
      <c r="N616" s="3">
        <v>1</v>
      </c>
      <c r="O616" s="50" t="e">
        <f>INDEX([1]Dados!$M$2:$N$26779,MATCH($P616,[1]Dados!$N$2:$N$26779,),2)</f>
        <v>#N/A</v>
      </c>
      <c r="P616">
        <v>145611</v>
      </c>
      <c r="Q616" s="1">
        <v>36690</v>
      </c>
      <c r="R616" s="1">
        <v>36694</v>
      </c>
      <c r="S616" t="s">
        <v>1365</v>
      </c>
      <c r="T616">
        <v>1</v>
      </c>
    </row>
    <row r="617" spans="1:20" x14ac:dyDescent="0.2">
      <c r="A617" s="7">
        <v>270920</v>
      </c>
      <c r="B617" s="3">
        <v>28835</v>
      </c>
      <c r="C617" s="3" t="s">
        <v>60</v>
      </c>
      <c r="D617" s="2" t="s">
        <v>825</v>
      </c>
      <c r="E617" s="3">
        <v>10</v>
      </c>
      <c r="F617" s="17">
        <v>0</v>
      </c>
      <c r="G617" s="17">
        <v>1</v>
      </c>
      <c r="H617" s="17">
        <v>0</v>
      </c>
      <c r="I617" s="7">
        <v>1.5</v>
      </c>
      <c r="J617" s="7">
        <v>32</v>
      </c>
      <c r="K617" s="4">
        <v>2</v>
      </c>
      <c r="L617" s="5">
        <v>2.0596999999999999</v>
      </c>
      <c r="M617">
        <v>38753.800000000003</v>
      </c>
      <c r="N617" s="3">
        <v>1</v>
      </c>
      <c r="O617" s="50" t="e">
        <f>INDEX([1]Dados!$M$2:$N$26779,MATCH($P617,[1]Dados!$N$2:$N$26779,),2)</f>
        <v>#N/A</v>
      </c>
      <c r="P617">
        <v>145611</v>
      </c>
      <c r="Q617" s="1">
        <v>36690</v>
      </c>
      <c r="R617" s="1">
        <v>36694</v>
      </c>
      <c r="S617" t="s">
        <v>1365</v>
      </c>
      <c r="T617">
        <v>1</v>
      </c>
    </row>
    <row r="618" spans="1:20" x14ac:dyDescent="0.2">
      <c r="A618" s="7">
        <v>270920</v>
      </c>
      <c r="B618" s="3">
        <v>28835</v>
      </c>
      <c r="C618" s="3" t="s">
        <v>60</v>
      </c>
      <c r="D618" s="2" t="s">
        <v>825</v>
      </c>
      <c r="E618" s="3">
        <v>10</v>
      </c>
      <c r="F618" s="17">
        <v>0</v>
      </c>
      <c r="G618" s="17">
        <v>1</v>
      </c>
      <c r="H618" s="17">
        <v>0</v>
      </c>
      <c r="I618" s="7">
        <v>1.7</v>
      </c>
      <c r="J618" s="7">
        <v>0</v>
      </c>
      <c r="K618" s="4">
        <v>2</v>
      </c>
      <c r="L618" s="5">
        <v>2.0596999999999999</v>
      </c>
      <c r="M618">
        <v>38753.800000000003</v>
      </c>
      <c r="N618" s="3">
        <v>1</v>
      </c>
      <c r="O618" s="50" t="e">
        <f>INDEX([1]Dados!$M$2:$N$26779,MATCH($P618,[1]Dados!$N$2:$N$26779,),2)</f>
        <v>#N/A</v>
      </c>
      <c r="P618">
        <v>145611</v>
      </c>
      <c r="Q618" s="1">
        <v>36690</v>
      </c>
      <c r="R618" s="1">
        <v>36694</v>
      </c>
      <c r="S618" t="s">
        <v>1365</v>
      </c>
      <c r="T618">
        <v>1</v>
      </c>
    </row>
    <row r="619" spans="1:20" x14ac:dyDescent="0.2">
      <c r="A619" s="7">
        <v>270920</v>
      </c>
      <c r="B619" s="3">
        <v>28835</v>
      </c>
      <c r="C619" s="3" t="s">
        <v>60</v>
      </c>
      <c r="D619" s="2" t="s">
        <v>825</v>
      </c>
      <c r="E619" s="3">
        <v>10</v>
      </c>
      <c r="F619" s="17">
        <v>0</v>
      </c>
      <c r="G619" s="17">
        <v>1</v>
      </c>
      <c r="H619" s="17">
        <v>0</v>
      </c>
      <c r="I619" s="7">
        <v>8.1</v>
      </c>
      <c r="J619" s="7">
        <v>12</v>
      </c>
      <c r="K619" s="4">
        <v>4</v>
      </c>
      <c r="L619" s="5">
        <v>4.5776000000000003</v>
      </c>
      <c r="M619">
        <v>88000</v>
      </c>
      <c r="N619" s="3">
        <v>1</v>
      </c>
      <c r="O619" s="50" t="e">
        <f>INDEX([1]Dados!$M$2:$N$26779,MATCH($P619,[1]Dados!$N$2:$N$26779,),2)</f>
        <v>#N/A</v>
      </c>
      <c r="P619">
        <v>145650</v>
      </c>
      <c r="Q619" s="1">
        <v>36690</v>
      </c>
      <c r="R619" s="1">
        <v>36694</v>
      </c>
      <c r="S619" t="s">
        <v>1404</v>
      </c>
      <c r="T619">
        <v>1</v>
      </c>
    </row>
    <row r="620" spans="1:20" x14ac:dyDescent="0.2">
      <c r="A620" s="7">
        <v>270920</v>
      </c>
      <c r="B620" s="3">
        <v>28835</v>
      </c>
      <c r="C620" s="3" t="s">
        <v>60</v>
      </c>
      <c r="D620" s="2" t="s">
        <v>825</v>
      </c>
      <c r="E620" s="3">
        <v>10</v>
      </c>
      <c r="F620" s="17">
        <v>0</v>
      </c>
      <c r="G620" s="17">
        <v>1</v>
      </c>
      <c r="H620" s="17">
        <v>0</v>
      </c>
      <c r="I620" s="7">
        <v>8.1999999999999993</v>
      </c>
      <c r="J620" s="7">
        <v>9</v>
      </c>
      <c r="K620" s="4">
        <v>4</v>
      </c>
      <c r="L620" s="5">
        <v>4.5776000000000003</v>
      </c>
      <c r="M620">
        <v>88000</v>
      </c>
      <c r="N620" s="3">
        <v>1</v>
      </c>
      <c r="O620" s="50" t="e">
        <f>INDEX([1]Dados!$M$2:$N$26779,MATCH($P620,[1]Dados!$N$2:$N$26779,),2)</f>
        <v>#N/A</v>
      </c>
      <c r="P620">
        <v>145650</v>
      </c>
      <c r="Q620" s="1">
        <v>36690</v>
      </c>
      <c r="R620" s="1">
        <v>36694</v>
      </c>
      <c r="S620" t="s">
        <v>1404</v>
      </c>
      <c r="T620">
        <v>1</v>
      </c>
    </row>
    <row r="621" spans="1:20" x14ac:dyDescent="0.2">
      <c r="A621" s="7">
        <v>270920</v>
      </c>
      <c r="B621" s="3">
        <v>28835</v>
      </c>
      <c r="C621" s="3" t="s">
        <v>60</v>
      </c>
      <c r="D621" s="2" t="s">
        <v>825</v>
      </c>
      <c r="E621" s="3">
        <v>10</v>
      </c>
      <c r="F621" s="17">
        <v>0</v>
      </c>
      <c r="G621" s="17">
        <v>1</v>
      </c>
      <c r="H621" s="17">
        <v>0</v>
      </c>
      <c r="I621" s="7">
        <v>5.0999999999999996</v>
      </c>
      <c r="J621" s="7">
        <v>7</v>
      </c>
      <c r="K621" s="4">
        <v>119</v>
      </c>
      <c r="L621" s="5">
        <v>119.38590000000001</v>
      </c>
      <c r="M621">
        <v>152575.29</v>
      </c>
      <c r="N621" s="3">
        <v>1</v>
      </c>
      <c r="O621" s="50" t="e">
        <f>INDEX([1]Dados!$M$2:$N$26779,MATCH($P621,[1]Dados!$N$2:$N$26779,),2)</f>
        <v>#N/A</v>
      </c>
      <c r="P621">
        <v>145564</v>
      </c>
      <c r="Q621" s="1">
        <v>36690</v>
      </c>
      <c r="R621" s="1">
        <v>36694</v>
      </c>
      <c r="S621" t="s">
        <v>1402</v>
      </c>
      <c r="T621">
        <v>1</v>
      </c>
    </row>
    <row r="622" spans="1:20" x14ac:dyDescent="0.2">
      <c r="A622" s="7">
        <v>270920</v>
      </c>
      <c r="B622" s="3">
        <v>28835</v>
      </c>
      <c r="C622" s="3" t="s">
        <v>60</v>
      </c>
      <c r="D622" s="2" t="s">
        <v>825</v>
      </c>
      <c r="E622" s="3">
        <v>10</v>
      </c>
      <c r="F622" s="17">
        <v>0</v>
      </c>
      <c r="G622" s="17">
        <v>1</v>
      </c>
      <c r="H622" s="17">
        <v>0</v>
      </c>
      <c r="I622" s="7">
        <v>5.2</v>
      </c>
      <c r="J622" s="7">
        <v>4</v>
      </c>
      <c r="K622" s="4">
        <v>119</v>
      </c>
      <c r="L622" s="5">
        <v>119.38590000000001</v>
      </c>
      <c r="M622">
        <v>152575.29</v>
      </c>
      <c r="N622" s="3">
        <v>1</v>
      </c>
      <c r="O622" s="50" t="e">
        <f>INDEX([1]Dados!$M$2:$N$26779,MATCH($P622,[1]Dados!$N$2:$N$26779,),2)</f>
        <v>#N/A</v>
      </c>
      <c r="P622">
        <v>145564</v>
      </c>
      <c r="Q622" s="1">
        <v>36690</v>
      </c>
      <c r="R622" s="1">
        <v>36694</v>
      </c>
      <c r="S622" t="s">
        <v>1402</v>
      </c>
      <c r="T622">
        <v>1</v>
      </c>
    </row>
    <row r="623" spans="1:20" x14ac:dyDescent="0.2">
      <c r="A623" s="7">
        <v>270920</v>
      </c>
      <c r="B623" s="3">
        <v>28835</v>
      </c>
      <c r="C623" s="3" t="s">
        <v>60</v>
      </c>
      <c r="D623" s="2" t="s">
        <v>825</v>
      </c>
      <c r="E623" s="3">
        <v>10</v>
      </c>
      <c r="F623" s="17">
        <v>0</v>
      </c>
      <c r="G623" s="17">
        <v>1</v>
      </c>
      <c r="H623" s="17">
        <v>0</v>
      </c>
      <c r="I623" s="7">
        <v>5.3</v>
      </c>
      <c r="J623" s="7">
        <v>18</v>
      </c>
      <c r="K623" s="4">
        <v>119</v>
      </c>
      <c r="L623" s="5">
        <v>119.38590000000001</v>
      </c>
      <c r="M623">
        <v>152575.29</v>
      </c>
      <c r="N623" s="3">
        <v>1</v>
      </c>
      <c r="O623" s="50" t="e">
        <f>INDEX([1]Dados!$M$2:$N$26779,MATCH($P623,[1]Dados!$N$2:$N$26779,),2)</f>
        <v>#N/A</v>
      </c>
      <c r="P623">
        <v>145564</v>
      </c>
      <c r="Q623" s="1">
        <v>36690</v>
      </c>
      <c r="R623" s="1">
        <v>36694</v>
      </c>
      <c r="S623" t="s">
        <v>1402</v>
      </c>
      <c r="T623">
        <v>1</v>
      </c>
    </row>
    <row r="624" spans="1:20" x14ac:dyDescent="0.2">
      <c r="A624" s="7">
        <v>270920</v>
      </c>
      <c r="B624" s="3">
        <v>28835</v>
      </c>
      <c r="C624" s="3" t="s">
        <v>60</v>
      </c>
      <c r="D624" s="2" t="s">
        <v>825</v>
      </c>
      <c r="E624" s="3">
        <v>10</v>
      </c>
      <c r="F624" s="17">
        <v>0</v>
      </c>
      <c r="G624" s="17">
        <v>1</v>
      </c>
      <c r="H624" s="17">
        <v>0</v>
      </c>
      <c r="I624" s="7">
        <v>5.4</v>
      </c>
      <c r="J624" s="7">
        <v>15</v>
      </c>
      <c r="K624" s="4">
        <v>119</v>
      </c>
      <c r="L624" s="5">
        <v>119.38590000000001</v>
      </c>
      <c r="M624">
        <v>152575.29</v>
      </c>
      <c r="N624" s="3">
        <v>1</v>
      </c>
      <c r="O624" s="50" t="e">
        <f>INDEX([1]Dados!$M$2:$N$26779,MATCH($P624,[1]Dados!$N$2:$N$26779,),2)</f>
        <v>#N/A</v>
      </c>
      <c r="P624">
        <v>145564</v>
      </c>
      <c r="Q624" s="1">
        <v>36690</v>
      </c>
      <c r="R624" s="1">
        <v>36694</v>
      </c>
      <c r="S624" t="s">
        <v>1402</v>
      </c>
      <c r="T624">
        <v>1</v>
      </c>
    </row>
    <row r="625" spans="1:20" x14ac:dyDescent="0.2">
      <c r="A625" s="7">
        <v>270920</v>
      </c>
      <c r="B625" s="3">
        <v>28835</v>
      </c>
      <c r="C625" s="3" t="s">
        <v>60</v>
      </c>
      <c r="D625" s="2" t="s">
        <v>825</v>
      </c>
      <c r="E625" s="3">
        <v>10</v>
      </c>
      <c r="F625" s="17">
        <v>0</v>
      </c>
      <c r="G625" s="17">
        <v>1</v>
      </c>
      <c r="H625" s="17">
        <v>0</v>
      </c>
      <c r="I625" s="7">
        <v>5.5</v>
      </c>
      <c r="J625" s="7">
        <v>32</v>
      </c>
      <c r="K625" s="4">
        <v>119</v>
      </c>
      <c r="L625" s="5">
        <v>119.38590000000001</v>
      </c>
      <c r="M625">
        <v>152575.29</v>
      </c>
      <c r="N625" s="3">
        <v>1</v>
      </c>
      <c r="O625" s="50" t="e">
        <f>INDEX([1]Dados!$M$2:$N$26779,MATCH($P625,[1]Dados!$N$2:$N$26779,),2)</f>
        <v>#N/A</v>
      </c>
      <c r="P625">
        <v>145564</v>
      </c>
      <c r="Q625" s="1">
        <v>36690</v>
      </c>
      <c r="R625" s="1">
        <v>36694</v>
      </c>
      <c r="S625" t="s">
        <v>1402</v>
      </c>
      <c r="T625">
        <v>1</v>
      </c>
    </row>
    <row r="626" spans="1:20" x14ac:dyDescent="0.2">
      <c r="A626" s="7">
        <v>270920</v>
      </c>
      <c r="B626" s="3">
        <v>28835</v>
      </c>
      <c r="C626" s="3" t="s">
        <v>60</v>
      </c>
      <c r="D626" s="2" t="s">
        <v>825</v>
      </c>
      <c r="E626" s="3">
        <v>10</v>
      </c>
      <c r="F626" s="17">
        <v>0</v>
      </c>
      <c r="G626" s="17">
        <v>1</v>
      </c>
      <c r="H626" s="17">
        <v>0</v>
      </c>
      <c r="I626" s="7">
        <v>5.6</v>
      </c>
      <c r="J626" s="7">
        <v>19</v>
      </c>
      <c r="K626" s="4">
        <v>119</v>
      </c>
      <c r="L626" s="5">
        <v>119.38590000000001</v>
      </c>
      <c r="M626">
        <v>152575.29</v>
      </c>
      <c r="N626" s="3">
        <v>1</v>
      </c>
      <c r="O626" s="50" t="e">
        <f>INDEX([1]Dados!$M$2:$N$26779,MATCH($P626,[1]Dados!$N$2:$N$26779,),2)</f>
        <v>#N/A</v>
      </c>
      <c r="P626">
        <v>145564</v>
      </c>
      <c r="Q626" s="1">
        <v>36690</v>
      </c>
      <c r="R626" s="1">
        <v>36694</v>
      </c>
      <c r="S626" t="s">
        <v>1402</v>
      </c>
      <c r="T626">
        <v>1</v>
      </c>
    </row>
    <row r="627" spans="1:20" x14ac:dyDescent="0.2">
      <c r="A627" s="7">
        <v>270920</v>
      </c>
      <c r="B627" s="3">
        <v>28835</v>
      </c>
      <c r="C627" s="3" t="s">
        <v>60</v>
      </c>
      <c r="D627" s="2" t="s">
        <v>825</v>
      </c>
      <c r="E627" s="3">
        <v>10</v>
      </c>
      <c r="F627" s="17">
        <v>0</v>
      </c>
      <c r="G627" s="17">
        <v>1</v>
      </c>
      <c r="H627" s="17">
        <v>0</v>
      </c>
      <c r="I627" s="7">
        <v>5.7</v>
      </c>
      <c r="J627" s="7">
        <v>19</v>
      </c>
      <c r="K627" s="4">
        <v>119</v>
      </c>
      <c r="L627" s="5">
        <v>119.38590000000001</v>
      </c>
      <c r="M627">
        <v>152575.29</v>
      </c>
      <c r="N627" s="3">
        <v>1</v>
      </c>
      <c r="O627" s="50" t="e">
        <f>INDEX([1]Dados!$M$2:$N$26779,MATCH($P627,[1]Dados!$N$2:$N$26779,),2)</f>
        <v>#N/A</v>
      </c>
      <c r="P627">
        <v>145564</v>
      </c>
      <c r="Q627" s="1">
        <v>36690</v>
      </c>
      <c r="R627" s="1">
        <v>36694</v>
      </c>
      <c r="S627" t="s">
        <v>1402</v>
      </c>
      <c r="T627">
        <v>1</v>
      </c>
    </row>
    <row r="628" spans="1:20" x14ac:dyDescent="0.2">
      <c r="A628" s="7">
        <v>270920</v>
      </c>
      <c r="B628" s="3">
        <v>28835</v>
      </c>
      <c r="C628" s="3" t="s">
        <v>60</v>
      </c>
      <c r="D628" s="2" t="s">
        <v>825</v>
      </c>
      <c r="E628" s="3">
        <v>10</v>
      </c>
      <c r="F628" s="17">
        <v>0</v>
      </c>
      <c r="G628" s="17">
        <v>1</v>
      </c>
      <c r="H628" s="17">
        <v>0</v>
      </c>
      <c r="I628" s="7">
        <v>5.8</v>
      </c>
      <c r="J628" s="7">
        <v>99</v>
      </c>
      <c r="K628" s="4">
        <v>119</v>
      </c>
      <c r="L628" s="5">
        <v>119.38590000000001</v>
      </c>
      <c r="M628">
        <v>152575.29</v>
      </c>
      <c r="N628" s="3">
        <v>1</v>
      </c>
      <c r="O628" s="50" t="e">
        <f>INDEX([1]Dados!$M$2:$N$26779,MATCH($P628,[1]Dados!$N$2:$N$26779,),2)</f>
        <v>#N/A</v>
      </c>
      <c r="P628">
        <v>145564</v>
      </c>
      <c r="Q628" s="1">
        <v>36690</v>
      </c>
      <c r="R628" s="1">
        <v>36694</v>
      </c>
      <c r="S628" t="s">
        <v>1402</v>
      </c>
      <c r="T628">
        <v>1</v>
      </c>
    </row>
    <row r="629" spans="1:20" x14ac:dyDescent="0.2">
      <c r="A629" s="7">
        <v>270920</v>
      </c>
      <c r="B629" s="3">
        <v>28835</v>
      </c>
      <c r="C629" s="3" t="s">
        <v>60</v>
      </c>
      <c r="D629" s="2" t="s">
        <v>825</v>
      </c>
      <c r="E629" s="3">
        <v>10</v>
      </c>
      <c r="F629" s="17">
        <v>0</v>
      </c>
      <c r="G629" s="17">
        <v>1</v>
      </c>
      <c r="H629" s="17">
        <v>0</v>
      </c>
      <c r="I629" s="7">
        <v>5.9</v>
      </c>
      <c r="J629" s="7">
        <v>12</v>
      </c>
      <c r="K629" s="4">
        <v>119</v>
      </c>
      <c r="L629" s="5">
        <v>119.38590000000001</v>
      </c>
      <c r="M629">
        <v>152575.29</v>
      </c>
      <c r="N629" s="3">
        <v>1</v>
      </c>
      <c r="O629" s="50" t="e">
        <f>INDEX([1]Dados!$M$2:$N$26779,MATCH($P629,[1]Dados!$N$2:$N$26779,),2)</f>
        <v>#N/A</v>
      </c>
      <c r="P629">
        <v>145564</v>
      </c>
      <c r="Q629" s="1">
        <v>36690</v>
      </c>
      <c r="R629" s="1">
        <v>36694</v>
      </c>
      <c r="S629" t="s">
        <v>1402</v>
      </c>
      <c r="T629">
        <v>1</v>
      </c>
    </row>
    <row r="630" spans="1:20" x14ac:dyDescent="0.2">
      <c r="A630" s="7">
        <v>270920</v>
      </c>
      <c r="B630" s="3">
        <v>28835</v>
      </c>
      <c r="C630" s="3" t="s">
        <v>60</v>
      </c>
      <c r="D630" s="2" t="s">
        <v>825</v>
      </c>
      <c r="E630" s="3">
        <v>10</v>
      </c>
      <c r="F630" s="17">
        <v>0</v>
      </c>
      <c r="G630" s="17">
        <v>1</v>
      </c>
      <c r="H630" s="17">
        <v>0</v>
      </c>
      <c r="I630" s="7">
        <v>6.1</v>
      </c>
      <c r="J630" s="7">
        <v>33</v>
      </c>
      <c r="K630" s="4">
        <v>119</v>
      </c>
      <c r="L630" s="5">
        <v>119.38590000000001</v>
      </c>
      <c r="M630">
        <v>106029.18</v>
      </c>
      <c r="N630" s="3">
        <v>1</v>
      </c>
      <c r="O630" s="50" t="e">
        <f>INDEX([1]Dados!$M$2:$N$26779,MATCH($P630,[1]Dados!$N$2:$N$26779,),2)</f>
        <v>#N/A</v>
      </c>
      <c r="P630">
        <v>145565</v>
      </c>
      <c r="Q630" s="1">
        <v>36690</v>
      </c>
      <c r="R630" s="1">
        <v>36694</v>
      </c>
      <c r="S630" t="s">
        <v>1403</v>
      </c>
      <c r="T630">
        <v>1</v>
      </c>
    </row>
    <row r="631" spans="1:20" x14ac:dyDescent="0.2">
      <c r="A631" s="7">
        <v>270920</v>
      </c>
      <c r="B631" s="3">
        <v>28835</v>
      </c>
      <c r="C631" s="3" t="s">
        <v>60</v>
      </c>
      <c r="D631" s="2" t="s">
        <v>825</v>
      </c>
      <c r="E631" s="3">
        <v>10</v>
      </c>
      <c r="F631" s="17">
        <v>0</v>
      </c>
      <c r="G631" s="17">
        <v>1</v>
      </c>
      <c r="H631" s="17">
        <v>0</v>
      </c>
      <c r="I631" s="7">
        <v>6.1</v>
      </c>
      <c r="J631" s="7">
        <v>14</v>
      </c>
      <c r="K631" s="4">
        <v>119</v>
      </c>
      <c r="L631" s="5">
        <v>119.38590000000001</v>
      </c>
      <c r="M631">
        <v>106029.18</v>
      </c>
      <c r="N631" s="3">
        <v>1</v>
      </c>
      <c r="O631" s="50" t="e">
        <f>INDEX([1]Dados!$M$2:$N$26779,MATCH($P631,[1]Dados!$N$2:$N$26779,),2)</f>
        <v>#N/A</v>
      </c>
      <c r="P631">
        <v>145565</v>
      </c>
      <c r="Q631" s="1">
        <v>36690</v>
      </c>
      <c r="R631" s="1">
        <v>36694</v>
      </c>
      <c r="S631" t="s">
        <v>1403</v>
      </c>
      <c r="T631">
        <v>1</v>
      </c>
    </row>
    <row r="632" spans="1:20" x14ac:dyDescent="0.2">
      <c r="A632" s="7">
        <v>270920</v>
      </c>
      <c r="B632" s="3">
        <v>28835</v>
      </c>
      <c r="C632" s="3" t="s">
        <v>60</v>
      </c>
      <c r="D632" s="2" t="s">
        <v>825</v>
      </c>
      <c r="E632" s="3">
        <v>10</v>
      </c>
      <c r="F632" s="17">
        <v>0</v>
      </c>
      <c r="G632" s="17">
        <v>1</v>
      </c>
      <c r="H632" s="17">
        <v>0</v>
      </c>
      <c r="I632" s="7">
        <v>6.2</v>
      </c>
      <c r="J632" s="7">
        <v>7</v>
      </c>
      <c r="K632" s="4">
        <v>119</v>
      </c>
      <c r="L632" s="5">
        <v>119.38590000000001</v>
      </c>
      <c r="M632">
        <v>106029.18</v>
      </c>
      <c r="N632" s="3">
        <v>1</v>
      </c>
      <c r="O632" s="50" t="e">
        <f>INDEX([1]Dados!$M$2:$N$26779,MATCH($P632,[1]Dados!$N$2:$N$26779,),2)</f>
        <v>#N/A</v>
      </c>
      <c r="P632">
        <v>145565</v>
      </c>
      <c r="Q632" s="1">
        <v>36690</v>
      </c>
      <c r="R632" s="1">
        <v>36694</v>
      </c>
      <c r="S632" t="s">
        <v>1403</v>
      </c>
      <c r="T632">
        <v>1</v>
      </c>
    </row>
    <row r="633" spans="1:20" x14ac:dyDescent="0.2">
      <c r="A633" s="7">
        <v>270920</v>
      </c>
      <c r="B633" s="3">
        <v>28835</v>
      </c>
      <c r="C633" s="3" t="s">
        <v>60</v>
      </c>
      <c r="D633" s="2" t="s">
        <v>825</v>
      </c>
      <c r="E633" s="3">
        <v>10</v>
      </c>
      <c r="F633" s="17">
        <v>0</v>
      </c>
      <c r="G633" s="17">
        <v>1</v>
      </c>
      <c r="H633" s="17">
        <v>0</v>
      </c>
      <c r="I633" s="7">
        <v>6.2</v>
      </c>
      <c r="J633" s="7">
        <v>7</v>
      </c>
      <c r="K633" s="4">
        <v>119</v>
      </c>
      <c r="L633" s="5">
        <v>119.38590000000001</v>
      </c>
      <c r="M633">
        <v>106029.18</v>
      </c>
      <c r="N633" s="3">
        <v>1</v>
      </c>
      <c r="O633" s="50" t="e">
        <f>INDEX([1]Dados!$M$2:$N$26779,MATCH($P633,[1]Dados!$N$2:$N$26779,),2)</f>
        <v>#N/A</v>
      </c>
      <c r="P633">
        <v>145565</v>
      </c>
      <c r="Q633" s="1">
        <v>36690</v>
      </c>
      <c r="R633" s="1">
        <v>36694</v>
      </c>
      <c r="S633" t="s">
        <v>1403</v>
      </c>
      <c r="T633">
        <v>1</v>
      </c>
    </row>
    <row r="634" spans="1:20" x14ac:dyDescent="0.2">
      <c r="A634" s="7">
        <v>270920</v>
      </c>
      <c r="B634" s="3">
        <v>28835</v>
      </c>
      <c r="C634" s="3" t="s">
        <v>60</v>
      </c>
      <c r="D634" s="2" t="s">
        <v>825</v>
      </c>
      <c r="E634" s="3">
        <v>10</v>
      </c>
      <c r="F634" s="17">
        <v>0</v>
      </c>
      <c r="G634" s="17">
        <v>1</v>
      </c>
      <c r="H634" s="17">
        <v>0</v>
      </c>
      <c r="I634" s="7">
        <v>6.3</v>
      </c>
      <c r="J634" s="7">
        <v>4</v>
      </c>
      <c r="K634" s="4">
        <v>119</v>
      </c>
      <c r="L634" s="5">
        <v>119.38590000000001</v>
      </c>
      <c r="M634">
        <v>106029.18</v>
      </c>
      <c r="N634" s="3">
        <v>1</v>
      </c>
      <c r="O634" s="50" t="e">
        <f>INDEX([1]Dados!$M$2:$N$26779,MATCH($P634,[1]Dados!$N$2:$N$26779,),2)</f>
        <v>#N/A</v>
      </c>
      <c r="P634">
        <v>145565</v>
      </c>
      <c r="Q634" s="1">
        <v>36690</v>
      </c>
      <c r="R634" s="1">
        <v>36694</v>
      </c>
      <c r="S634" t="s">
        <v>1403</v>
      </c>
      <c r="T634">
        <v>1</v>
      </c>
    </row>
    <row r="635" spans="1:20" x14ac:dyDescent="0.2">
      <c r="A635" s="7">
        <v>270920</v>
      </c>
      <c r="B635" s="3">
        <v>28835</v>
      </c>
      <c r="C635" s="3" t="s">
        <v>60</v>
      </c>
      <c r="D635" s="2" t="s">
        <v>825</v>
      </c>
      <c r="E635" s="3">
        <v>10</v>
      </c>
      <c r="F635" s="17">
        <v>0</v>
      </c>
      <c r="G635" s="17">
        <v>1</v>
      </c>
      <c r="H635" s="17">
        <v>0</v>
      </c>
      <c r="I635" s="7">
        <v>6.4</v>
      </c>
      <c r="J635" s="7">
        <v>19</v>
      </c>
      <c r="K635" s="4">
        <v>119</v>
      </c>
      <c r="L635" s="5">
        <v>119.38590000000001</v>
      </c>
      <c r="M635">
        <v>106029.18</v>
      </c>
      <c r="N635" s="3">
        <v>1</v>
      </c>
      <c r="O635" s="50" t="e">
        <f>INDEX([1]Dados!$M$2:$N$26779,MATCH($P635,[1]Dados!$N$2:$N$26779,),2)</f>
        <v>#N/A</v>
      </c>
      <c r="P635">
        <v>145565</v>
      </c>
      <c r="Q635" s="1">
        <v>36690</v>
      </c>
      <c r="R635" s="1">
        <v>36694</v>
      </c>
      <c r="S635" t="s">
        <v>1403</v>
      </c>
      <c r="T635">
        <v>1</v>
      </c>
    </row>
    <row r="636" spans="1:20" x14ac:dyDescent="0.2">
      <c r="A636" s="7">
        <v>270920</v>
      </c>
      <c r="B636" s="3">
        <v>28835</v>
      </c>
      <c r="C636" s="3" t="s">
        <v>60</v>
      </c>
      <c r="D636" s="2" t="s">
        <v>825</v>
      </c>
      <c r="E636" s="3">
        <v>10</v>
      </c>
      <c r="F636" s="17">
        <v>0</v>
      </c>
      <c r="G636" s="17">
        <v>1</v>
      </c>
      <c r="H636" s="17">
        <v>0</v>
      </c>
      <c r="I636" s="7">
        <v>6.5</v>
      </c>
      <c r="J636" s="7">
        <v>15</v>
      </c>
      <c r="K636" s="4">
        <v>119</v>
      </c>
      <c r="L636" s="5">
        <v>119.38590000000001</v>
      </c>
      <c r="M636">
        <v>106029.18</v>
      </c>
      <c r="N636" s="3">
        <v>1</v>
      </c>
      <c r="O636" s="50" t="e">
        <f>INDEX([1]Dados!$M$2:$N$26779,MATCH($P636,[1]Dados!$N$2:$N$26779,),2)</f>
        <v>#N/A</v>
      </c>
      <c r="P636">
        <v>145565</v>
      </c>
      <c r="Q636" s="1">
        <v>36690</v>
      </c>
      <c r="R636" s="1">
        <v>36694</v>
      </c>
      <c r="S636" t="s">
        <v>1403</v>
      </c>
      <c r="T636">
        <v>1</v>
      </c>
    </row>
    <row r="637" spans="1:20" x14ac:dyDescent="0.2">
      <c r="A637" s="7">
        <v>270920</v>
      </c>
      <c r="B637" s="3">
        <v>28835</v>
      </c>
      <c r="C637" s="3" t="s">
        <v>60</v>
      </c>
      <c r="D637" s="2" t="s">
        <v>825</v>
      </c>
      <c r="E637" s="3">
        <v>10</v>
      </c>
      <c r="F637" s="17">
        <v>0</v>
      </c>
      <c r="G637" s="17">
        <v>1</v>
      </c>
      <c r="H637" s="17">
        <v>0</v>
      </c>
      <c r="I637" s="7">
        <v>6.6</v>
      </c>
      <c r="J637" s="7">
        <v>32</v>
      </c>
      <c r="K637" s="4">
        <v>119</v>
      </c>
      <c r="L637" s="5">
        <v>119.38590000000001</v>
      </c>
      <c r="M637">
        <v>106029.18</v>
      </c>
      <c r="N637" s="3">
        <v>1</v>
      </c>
      <c r="O637" s="50" t="e">
        <f>INDEX([1]Dados!$M$2:$N$26779,MATCH($P637,[1]Dados!$N$2:$N$26779,),2)</f>
        <v>#N/A</v>
      </c>
      <c r="P637">
        <v>145565</v>
      </c>
      <c r="Q637" s="1">
        <v>36690</v>
      </c>
      <c r="R637" s="1">
        <v>36694</v>
      </c>
      <c r="S637" t="s">
        <v>1403</v>
      </c>
      <c r="T637">
        <v>1</v>
      </c>
    </row>
    <row r="638" spans="1:20" x14ac:dyDescent="0.2">
      <c r="A638" s="7">
        <v>270920</v>
      </c>
      <c r="B638" s="3">
        <v>28835</v>
      </c>
      <c r="C638" s="3" t="s">
        <v>60</v>
      </c>
      <c r="D638" s="2" t="s">
        <v>825</v>
      </c>
      <c r="E638" s="3">
        <v>10</v>
      </c>
      <c r="F638" s="17">
        <v>0</v>
      </c>
      <c r="G638" s="17">
        <v>1</v>
      </c>
      <c r="H638" s="17">
        <v>0</v>
      </c>
      <c r="I638" s="7">
        <v>6.7</v>
      </c>
      <c r="J638" s="7">
        <v>8</v>
      </c>
      <c r="K638" s="4">
        <v>119</v>
      </c>
      <c r="L638" s="5">
        <v>119.38590000000001</v>
      </c>
      <c r="M638">
        <v>106029.18</v>
      </c>
      <c r="N638" s="3">
        <v>1</v>
      </c>
      <c r="O638" s="50" t="e">
        <f>INDEX([1]Dados!$M$2:$N$26779,MATCH($P638,[1]Dados!$N$2:$N$26779,),2)</f>
        <v>#N/A</v>
      </c>
      <c r="P638">
        <v>145565</v>
      </c>
      <c r="Q638" s="1">
        <v>36690</v>
      </c>
      <c r="R638" s="1">
        <v>36694</v>
      </c>
      <c r="S638" t="s">
        <v>1403</v>
      </c>
      <c r="T638">
        <v>1</v>
      </c>
    </row>
    <row r="639" spans="1:20" x14ac:dyDescent="0.2">
      <c r="A639" s="7">
        <v>270920</v>
      </c>
      <c r="B639" s="3">
        <v>28835</v>
      </c>
      <c r="C639" s="3" t="s">
        <v>60</v>
      </c>
      <c r="D639" s="2" t="s">
        <v>825</v>
      </c>
      <c r="E639" s="3">
        <v>10</v>
      </c>
      <c r="F639" s="17">
        <v>0</v>
      </c>
      <c r="G639" s="17">
        <v>1</v>
      </c>
      <c r="H639" s="17">
        <v>0</v>
      </c>
      <c r="I639" s="7">
        <v>6.8</v>
      </c>
      <c r="J639" s="7">
        <v>26</v>
      </c>
      <c r="K639" s="4">
        <v>119</v>
      </c>
      <c r="L639" s="5">
        <v>119.38590000000001</v>
      </c>
      <c r="M639">
        <v>106029.18</v>
      </c>
      <c r="N639" s="3">
        <v>1</v>
      </c>
      <c r="O639" s="50" t="e">
        <f>INDEX([1]Dados!$M$2:$N$26779,MATCH($P639,[1]Dados!$N$2:$N$26779,),2)</f>
        <v>#N/A</v>
      </c>
      <c r="P639">
        <v>145565</v>
      </c>
      <c r="Q639" s="1">
        <v>36690</v>
      </c>
      <c r="R639" s="1">
        <v>36694</v>
      </c>
      <c r="S639" t="s">
        <v>1403</v>
      </c>
      <c r="T639">
        <v>1</v>
      </c>
    </row>
    <row r="640" spans="1:20" x14ac:dyDescent="0.2">
      <c r="A640" s="7">
        <v>270920</v>
      </c>
      <c r="B640" s="3">
        <v>28835</v>
      </c>
      <c r="C640" s="3" t="s">
        <v>60</v>
      </c>
      <c r="D640" s="2" t="s">
        <v>825</v>
      </c>
      <c r="E640" s="3">
        <v>10</v>
      </c>
      <c r="F640" s="17">
        <v>0</v>
      </c>
      <c r="G640" s="17">
        <v>1</v>
      </c>
      <c r="H640" s="17">
        <v>0</v>
      </c>
      <c r="I640" s="7">
        <v>6.9</v>
      </c>
      <c r="J640" s="7">
        <v>9</v>
      </c>
      <c r="K640" s="4">
        <v>119</v>
      </c>
      <c r="L640" s="5">
        <v>119.38590000000001</v>
      </c>
      <c r="M640">
        <v>106029.18</v>
      </c>
      <c r="N640" s="3">
        <v>1</v>
      </c>
      <c r="O640" s="50" t="e">
        <f>INDEX([1]Dados!$M$2:$N$26779,MATCH($P640,[1]Dados!$N$2:$N$26779,),2)</f>
        <v>#N/A</v>
      </c>
      <c r="P640">
        <v>145565</v>
      </c>
      <c r="Q640" s="1">
        <v>36690</v>
      </c>
      <c r="R640" s="1">
        <v>36694</v>
      </c>
      <c r="S640" t="s">
        <v>1403</v>
      </c>
      <c r="T640">
        <v>1</v>
      </c>
    </row>
    <row r="641" spans="1:20" x14ac:dyDescent="0.2">
      <c r="A641" s="7">
        <v>270920</v>
      </c>
      <c r="B641" s="3">
        <v>28835</v>
      </c>
      <c r="C641" s="3" t="s">
        <v>60</v>
      </c>
      <c r="D641" s="2" t="s">
        <v>825</v>
      </c>
      <c r="E641" s="3">
        <v>10</v>
      </c>
      <c r="F641" s="17">
        <v>0</v>
      </c>
      <c r="G641" s="17">
        <v>1</v>
      </c>
      <c r="H641" s="17">
        <v>0</v>
      </c>
      <c r="I641" s="7">
        <v>9.1</v>
      </c>
      <c r="J641" s="7">
        <v>4</v>
      </c>
      <c r="K641" s="4">
        <v>119</v>
      </c>
      <c r="L641" s="5">
        <v>119.3861</v>
      </c>
      <c r="M641">
        <v>200000</v>
      </c>
      <c r="N641" s="3">
        <v>1</v>
      </c>
      <c r="O641" s="50" t="e">
        <f>INDEX([1]Dados!$M$2:$N$26779,MATCH($P641,[1]Dados!$N$2:$N$26779,),2)</f>
        <v>#N/A</v>
      </c>
      <c r="P641">
        <v>145561</v>
      </c>
      <c r="Q641" s="1">
        <v>36690</v>
      </c>
      <c r="R641" s="1">
        <v>36694</v>
      </c>
      <c r="S641" t="s">
        <v>1400</v>
      </c>
      <c r="T641">
        <v>1</v>
      </c>
    </row>
    <row r="642" spans="1:20" x14ac:dyDescent="0.2">
      <c r="A642" s="7">
        <v>270920</v>
      </c>
      <c r="B642" s="3">
        <v>28835</v>
      </c>
      <c r="C642" s="3" t="s">
        <v>60</v>
      </c>
      <c r="D642" s="2" t="s">
        <v>825</v>
      </c>
      <c r="E642" s="3">
        <v>10</v>
      </c>
      <c r="F642" s="17">
        <v>0</v>
      </c>
      <c r="G642" s="17">
        <v>1</v>
      </c>
      <c r="H642" s="17">
        <v>0</v>
      </c>
      <c r="I642" s="7">
        <v>9.1999999999999993</v>
      </c>
      <c r="J642" s="7">
        <v>0</v>
      </c>
      <c r="K642" s="4">
        <v>119</v>
      </c>
      <c r="L642" s="5">
        <v>119.3861</v>
      </c>
      <c r="M642">
        <v>200000</v>
      </c>
      <c r="N642" s="3">
        <v>1</v>
      </c>
      <c r="O642" s="50" t="e">
        <f>INDEX([1]Dados!$M$2:$N$26779,MATCH($P642,[1]Dados!$N$2:$N$26779,),2)</f>
        <v>#N/A</v>
      </c>
      <c r="P642">
        <v>145561</v>
      </c>
      <c r="Q642" s="1">
        <v>36690</v>
      </c>
      <c r="R642" s="1">
        <v>36694</v>
      </c>
      <c r="S642" t="s">
        <v>1400</v>
      </c>
      <c r="T642">
        <v>1</v>
      </c>
    </row>
    <row r="643" spans="1:20" x14ac:dyDescent="0.2">
      <c r="A643" s="7">
        <v>270920</v>
      </c>
      <c r="B643" s="3">
        <v>28835</v>
      </c>
      <c r="C643" s="3" t="s">
        <v>60</v>
      </c>
      <c r="D643" s="2" t="s">
        <v>825</v>
      </c>
      <c r="E643" s="3">
        <v>10</v>
      </c>
      <c r="F643" s="17">
        <v>0</v>
      </c>
      <c r="G643" s="17">
        <v>1</v>
      </c>
      <c r="H643" s="17">
        <v>0</v>
      </c>
      <c r="I643" s="7">
        <v>7</v>
      </c>
      <c r="J643" s="7">
        <v>13</v>
      </c>
      <c r="K643" s="4">
        <v>122</v>
      </c>
      <c r="L643" s="5">
        <v>122.3861</v>
      </c>
      <c r="M643">
        <v>131313.13</v>
      </c>
      <c r="N643" s="3">
        <v>1</v>
      </c>
      <c r="O643" s="50" t="e">
        <f>INDEX([1]Dados!$M$2:$N$26779,MATCH($P643,[1]Dados!$N$2:$N$26779,),2)</f>
        <v>#N/A</v>
      </c>
      <c r="P643">
        <v>145562</v>
      </c>
      <c r="Q643" s="1">
        <v>36690</v>
      </c>
      <c r="R643" s="1">
        <v>36694</v>
      </c>
      <c r="S643" t="s">
        <v>1401</v>
      </c>
      <c r="T643">
        <v>1</v>
      </c>
    </row>
    <row r="644" spans="1:20" x14ac:dyDescent="0.2">
      <c r="A644" s="7">
        <v>270920</v>
      </c>
      <c r="B644" s="3">
        <v>28835</v>
      </c>
      <c r="C644" s="3" t="s">
        <v>60</v>
      </c>
      <c r="D644" s="2" t="s">
        <v>825</v>
      </c>
      <c r="E644" s="3">
        <v>10</v>
      </c>
      <c r="F644" s="17">
        <v>0</v>
      </c>
      <c r="G644" s="17">
        <v>1</v>
      </c>
      <c r="H644" s="17">
        <v>0</v>
      </c>
      <c r="I644" s="7">
        <v>7</v>
      </c>
      <c r="J644" s="7">
        <v>7</v>
      </c>
      <c r="K644" s="4">
        <v>122</v>
      </c>
      <c r="L644" s="5">
        <v>122.3861</v>
      </c>
      <c r="M644">
        <v>131313.13</v>
      </c>
      <c r="N644" s="3">
        <v>1</v>
      </c>
      <c r="O644" s="50" t="e">
        <f>INDEX([1]Dados!$M$2:$N$26779,MATCH($P644,[1]Dados!$N$2:$N$26779,),2)</f>
        <v>#N/A</v>
      </c>
      <c r="P644">
        <v>145562</v>
      </c>
      <c r="Q644" s="1">
        <v>36690</v>
      </c>
      <c r="R644" s="1">
        <v>36694</v>
      </c>
      <c r="S644" t="s">
        <v>1401</v>
      </c>
      <c r="T644">
        <v>1</v>
      </c>
    </row>
    <row r="645" spans="1:20" x14ac:dyDescent="0.2">
      <c r="A645" s="7">
        <v>270920</v>
      </c>
      <c r="B645" s="3">
        <v>28835</v>
      </c>
      <c r="C645" s="3" t="s">
        <v>60</v>
      </c>
      <c r="D645" s="2" t="s">
        <v>825</v>
      </c>
      <c r="E645" s="3">
        <v>10</v>
      </c>
      <c r="F645" s="17">
        <v>0</v>
      </c>
      <c r="G645" s="17">
        <v>1</v>
      </c>
      <c r="H645" s="17">
        <v>0</v>
      </c>
      <c r="I645" s="7">
        <v>7</v>
      </c>
      <c r="J645" s="7">
        <v>12</v>
      </c>
      <c r="K645" s="4">
        <v>122</v>
      </c>
      <c r="L645" s="5">
        <v>122.3861</v>
      </c>
      <c r="M645">
        <v>131313.13</v>
      </c>
      <c r="N645" s="3">
        <v>1</v>
      </c>
      <c r="O645" s="50" t="e">
        <f>INDEX([1]Dados!$M$2:$N$26779,MATCH($P645,[1]Dados!$N$2:$N$26779,),2)</f>
        <v>#N/A</v>
      </c>
      <c r="P645">
        <v>145562</v>
      </c>
      <c r="Q645" s="1">
        <v>36690</v>
      </c>
      <c r="R645" s="1">
        <v>36694</v>
      </c>
      <c r="S645" t="s">
        <v>1401</v>
      </c>
      <c r="T645">
        <v>1</v>
      </c>
    </row>
    <row r="646" spans="1:20" x14ac:dyDescent="0.2">
      <c r="A646" s="7">
        <v>270920</v>
      </c>
      <c r="B646" s="3">
        <v>28835</v>
      </c>
      <c r="C646" s="3" t="s">
        <v>60</v>
      </c>
      <c r="D646" s="2" t="s">
        <v>825</v>
      </c>
      <c r="E646" s="3">
        <v>10</v>
      </c>
      <c r="F646" s="17">
        <v>0</v>
      </c>
      <c r="G646" s="17">
        <v>1</v>
      </c>
      <c r="H646" s="17">
        <v>0</v>
      </c>
      <c r="I646" s="7">
        <v>7</v>
      </c>
      <c r="J646" s="7">
        <v>9</v>
      </c>
      <c r="K646" s="4">
        <v>122</v>
      </c>
      <c r="L646" s="5">
        <v>122.3861</v>
      </c>
      <c r="M646">
        <v>131313.13</v>
      </c>
      <c r="N646" s="3">
        <v>1</v>
      </c>
      <c r="O646" s="50" t="e">
        <f>INDEX([1]Dados!$M$2:$N$26779,MATCH($P646,[1]Dados!$N$2:$N$26779,),2)</f>
        <v>#N/A</v>
      </c>
      <c r="P646">
        <v>145562</v>
      </c>
      <c r="Q646" s="1">
        <v>36690</v>
      </c>
      <c r="R646" s="1">
        <v>36694</v>
      </c>
      <c r="S646" t="s">
        <v>1401</v>
      </c>
      <c r="T646">
        <v>1</v>
      </c>
    </row>
    <row r="647" spans="1:20" x14ac:dyDescent="0.2">
      <c r="A647" s="7">
        <v>270920</v>
      </c>
      <c r="B647" s="3">
        <v>28835</v>
      </c>
      <c r="C647" s="3" t="s">
        <v>60</v>
      </c>
      <c r="D647" s="2" t="s">
        <v>825</v>
      </c>
      <c r="E647" s="3">
        <v>10</v>
      </c>
      <c r="F647" s="17">
        <v>0</v>
      </c>
      <c r="G647" s="17">
        <v>1</v>
      </c>
      <c r="H647" s="17">
        <v>0</v>
      </c>
      <c r="I647" s="7">
        <v>7</v>
      </c>
      <c r="J647" s="7">
        <v>4</v>
      </c>
      <c r="K647" s="4">
        <v>122</v>
      </c>
      <c r="L647" s="5">
        <v>122.3861</v>
      </c>
      <c r="M647">
        <v>131313.13</v>
      </c>
      <c r="N647" s="3">
        <v>1</v>
      </c>
      <c r="O647" s="50" t="e">
        <f>INDEX([1]Dados!$M$2:$N$26779,MATCH($P647,[1]Dados!$N$2:$N$26779,),2)</f>
        <v>#N/A</v>
      </c>
      <c r="P647">
        <v>145562</v>
      </c>
      <c r="Q647" s="1">
        <v>36690</v>
      </c>
      <c r="R647" s="1">
        <v>36694</v>
      </c>
      <c r="S647" t="s">
        <v>1401</v>
      </c>
      <c r="T647">
        <v>1</v>
      </c>
    </row>
    <row r="648" spans="1:20" x14ac:dyDescent="0.2">
      <c r="A648" s="7">
        <v>270920</v>
      </c>
      <c r="B648" s="3">
        <v>28835</v>
      </c>
      <c r="C648" s="3" t="s">
        <v>60</v>
      </c>
      <c r="D648" s="2" t="s">
        <v>825</v>
      </c>
      <c r="E648" s="3">
        <v>10</v>
      </c>
      <c r="F648" s="17">
        <v>0</v>
      </c>
      <c r="G648" s="17">
        <v>1</v>
      </c>
      <c r="H648" s="17">
        <v>0</v>
      </c>
      <c r="I648" s="7">
        <v>7.1</v>
      </c>
      <c r="J648" s="7">
        <v>33</v>
      </c>
      <c r="K648" s="4">
        <v>122</v>
      </c>
      <c r="L648" s="5">
        <v>122.3861</v>
      </c>
      <c r="M648">
        <v>131313.13</v>
      </c>
      <c r="N648" s="3">
        <v>1</v>
      </c>
      <c r="O648" s="50" t="e">
        <f>INDEX([1]Dados!$M$2:$N$26779,MATCH($P648,[1]Dados!$N$2:$N$26779,),2)</f>
        <v>#N/A</v>
      </c>
      <c r="P648">
        <v>145562</v>
      </c>
      <c r="Q648" s="1">
        <v>36690</v>
      </c>
      <c r="R648" s="1">
        <v>36694</v>
      </c>
      <c r="S648" t="s">
        <v>1401</v>
      </c>
      <c r="T648">
        <v>1</v>
      </c>
    </row>
    <row r="649" spans="1:20" x14ac:dyDescent="0.2">
      <c r="A649" s="7">
        <v>270920</v>
      </c>
      <c r="B649" s="3">
        <v>28835</v>
      </c>
      <c r="C649" s="3" t="s">
        <v>60</v>
      </c>
      <c r="D649" s="2" t="s">
        <v>825</v>
      </c>
      <c r="E649" s="3">
        <v>10</v>
      </c>
      <c r="F649" s="17">
        <v>0</v>
      </c>
      <c r="G649" s="17">
        <v>1</v>
      </c>
      <c r="H649" s="17">
        <v>0</v>
      </c>
      <c r="I649" s="7">
        <v>7.6</v>
      </c>
      <c r="J649" s="7">
        <v>32</v>
      </c>
      <c r="K649" s="4">
        <v>122</v>
      </c>
      <c r="L649" s="5">
        <v>122.3861</v>
      </c>
      <c r="M649">
        <v>131313.13</v>
      </c>
      <c r="N649" s="3">
        <v>1</v>
      </c>
      <c r="O649" s="50" t="e">
        <f>INDEX([1]Dados!$M$2:$N$26779,MATCH($P649,[1]Dados!$N$2:$N$26779,),2)</f>
        <v>#N/A</v>
      </c>
      <c r="P649">
        <v>145562</v>
      </c>
      <c r="Q649" s="1">
        <v>36690</v>
      </c>
      <c r="R649" s="1">
        <v>36694</v>
      </c>
      <c r="S649" t="s">
        <v>1401</v>
      </c>
      <c r="T649">
        <v>1</v>
      </c>
    </row>
    <row r="650" spans="1:20" x14ac:dyDescent="0.2">
      <c r="A650" s="7">
        <v>270920</v>
      </c>
      <c r="B650" s="3">
        <v>28835</v>
      </c>
      <c r="C650" s="3" t="s">
        <v>60</v>
      </c>
      <c r="D650" s="2" t="s">
        <v>825</v>
      </c>
      <c r="E650" s="3">
        <v>10</v>
      </c>
      <c r="F650" s="17">
        <v>0</v>
      </c>
      <c r="G650" s="17">
        <v>1</v>
      </c>
      <c r="H650" s="17">
        <v>0</v>
      </c>
      <c r="I650" s="7">
        <v>7.7</v>
      </c>
      <c r="J650" s="7">
        <v>13</v>
      </c>
      <c r="K650" s="4">
        <v>122</v>
      </c>
      <c r="L650" s="5">
        <v>122.3861</v>
      </c>
      <c r="M650">
        <v>131313.13</v>
      </c>
      <c r="N650" s="3">
        <v>1</v>
      </c>
      <c r="O650" s="50" t="e">
        <f>INDEX([1]Dados!$M$2:$N$26779,MATCH($P650,[1]Dados!$N$2:$N$26779,),2)</f>
        <v>#N/A</v>
      </c>
      <c r="P650">
        <v>145562</v>
      </c>
      <c r="Q650" s="1">
        <v>36690</v>
      </c>
      <c r="R650" s="1">
        <v>36694</v>
      </c>
      <c r="S650" t="s">
        <v>1401</v>
      </c>
      <c r="T650">
        <v>1</v>
      </c>
    </row>
    <row r="651" spans="1:20" x14ac:dyDescent="0.2">
      <c r="A651" s="7">
        <v>270920</v>
      </c>
      <c r="B651" s="3">
        <v>28835</v>
      </c>
      <c r="C651" s="3" t="s">
        <v>60</v>
      </c>
      <c r="D651" s="2" t="s">
        <v>825</v>
      </c>
      <c r="E651" s="3">
        <v>10</v>
      </c>
      <c r="F651" s="17">
        <v>0</v>
      </c>
      <c r="G651" s="17">
        <v>1</v>
      </c>
      <c r="H651" s="17">
        <v>0</v>
      </c>
      <c r="I651" s="7">
        <v>4.0999999999999996</v>
      </c>
      <c r="J651" s="7">
        <v>18</v>
      </c>
      <c r="K651" s="4">
        <v>1214</v>
      </c>
      <c r="L651" s="5">
        <v>1214.0587</v>
      </c>
      <c r="M651">
        <v>245424</v>
      </c>
      <c r="N651" s="3">
        <v>1</v>
      </c>
      <c r="O651" s="50" t="e">
        <f>INDEX([1]Dados!$M$2:$N$26779,MATCH($P651,[1]Dados!$N$2:$N$26779,),2)</f>
        <v>#N/A</v>
      </c>
      <c r="P651">
        <v>145881</v>
      </c>
      <c r="Q651" s="1">
        <v>36690</v>
      </c>
      <c r="R651" s="1">
        <v>36694</v>
      </c>
      <c r="S651" t="s">
        <v>1051</v>
      </c>
      <c r="T651">
        <v>1</v>
      </c>
    </row>
    <row r="652" spans="1:20" x14ac:dyDescent="0.2">
      <c r="A652" s="7">
        <v>270920</v>
      </c>
      <c r="B652" s="3">
        <v>28835</v>
      </c>
      <c r="C652" s="3" t="s">
        <v>60</v>
      </c>
      <c r="D652" s="2" t="s">
        <v>825</v>
      </c>
      <c r="E652" s="3">
        <v>10</v>
      </c>
      <c r="F652" s="17">
        <v>0</v>
      </c>
      <c r="G652" s="17">
        <v>1</v>
      </c>
      <c r="H652" s="17">
        <v>0</v>
      </c>
      <c r="I652" s="7">
        <v>4.0999999999999996</v>
      </c>
      <c r="J652" s="7">
        <v>0</v>
      </c>
      <c r="K652" s="4">
        <v>1214</v>
      </c>
      <c r="L652" s="5">
        <v>1214.0587</v>
      </c>
      <c r="M652">
        <v>245424</v>
      </c>
      <c r="N652" s="3">
        <v>1</v>
      </c>
      <c r="O652" s="50" t="e">
        <f>INDEX([1]Dados!$M$2:$N$26779,MATCH($P652,[1]Dados!$N$2:$N$26779,),2)</f>
        <v>#N/A</v>
      </c>
      <c r="P652">
        <v>145881</v>
      </c>
      <c r="Q652" s="1">
        <v>36690</v>
      </c>
      <c r="R652" s="1">
        <v>36694</v>
      </c>
      <c r="S652" t="s">
        <v>1051</v>
      </c>
      <c r="T652">
        <v>1</v>
      </c>
    </row>
    <row r="653" spans="1:20" x14ac:dyDescent="0.2">
      <c r="A653" s="7">
        <v>270920</v>
      </c>
      <c r="B653" s="3">
        <v>28835</v>
      </c>
      <c r="C653" s="3" t="s">
        <v>60</v>
      </c>
      <c r="D653" s="2" t="s">
        <v>825</v>
      </c>
      <c r="E653" s="3">
        <v>10</v>
      </c>
      <c r="F653" s="17">
        <v>0</v>
      </c>
      <c r="G653" s="17">
        <v>1</v>
      </c>
      <c r="H653" s="17">
        <v>0</v>
      </c>
      <c r="I653" s="7">
        <v>4.2</v>
      </c>
      <c r="J653" s="7">
        <v>15</v>
      </c>
      <c r="K653" s="4">
        <v>1214</v>
      </c>
      <c r="L653" s="5">
        <v>1214.0587</v>
      </c>
      <c r="M653">
        <v>245424</v>
      </c>
      <c r="N653" s="3">
        <v>1</v>
      </c>
      <c r="O653" s="50" t="e">
        <f>INDEX([1]Dados!$M$2:$N$26779,MATCH($P653,[1]Dados!$N$2:$N$26779,),2)</f>
        <v>#N/A</v>
      </c>
      <c r="P653">
        <v>145881</v>
      </c>
      <c r="Q653" s="1">
        <v>36690</v>
      </c>
      <c r="R653" s="1">
        <v>36694</v>
      </c>
      <c r="S653" t="s">
        <v>1051</v>
      </c>
      <c r="T653">
        <v>1</v>
      </c>
    </row>
    <row r="654" spans="1:20" x14ac:dyDescent="0.2">
      <c r="A654" s="7">
        <v>270920</v>
      </c>
      <c r="B654" s="3">
        <v>28835</v>
      </c>
      <c r="C654" s="3" t="s">
        <v>60</v>
      </c>
      <c r="D654" s="2" t="s">
        <v>825</v>
      </c>
      <c r="E654" s="3">
        <v>10</v>
      </c>
      <c r="F654" s="17">
        <v>0</v>
      </c>
      <c r="G654" s="17">
        <v>1</v>
      </c>
      <c r="H654" s="17">
        <v>0</v>
      </c>
      <c r="I654" s="7">
        <v>4.3</v>
      </c>
      <c r="J654" s="7">
        <v>15</v>
      </c>
      <c r="K654" s="4">
        <v>1214</v>
      </c>
      <c r="L654" s="5">
        <v>1214.0587</v>
      </c>
      <c r="M654">
        <v>245424</v>
      </c>
      <c r="N654" s="3">
        <v>1</v>
      </c>
      <c r="O654" s="50" t="e">
        <f>INDEX([1]Dados!$M$2:$N$26779,MATCH($P654,[1]Dados!$N$2:$N$26779,),2)</f>
        <v>#N/A</v>
      </c>
      <c r="P654">
        <v>145881</v>
      </c>
      <c r="Q654" s="1">
        <v>36690</v>
      </c>
      <c r="R654" s="1">
        <v>36694</v>
      </c>
      <c r="S654" t="s">
        <v>1051</v>
      </c>
      <c r="T654">
        <v>1</v>
      </c>
    </row>
    <row r="655" spans="1:20" x14ac:dyDescent="0.2">
      <c r="A655" s="7">
        <v>270920</v>
      </c>
      <c r="B655" s="3">
        <v>28835</v>
      </c>
      <c r="C655" s="3" t="s">
        <v>60</v>
      </c>
      <c r="D655" s="2" t="s">
        <v>825</v>
      </c>
      <c r="E655" s="3">
        <v>10</v>
      </c>
      <c r="F655" s="17">
        <v>0</v>
      </c>
      <c r="G655" s="17">
        <v>1</v>
      </c>
      <c r="H655" s="17">
        <v>0</v>
      </c>
      <c r="I655" s="7">
        <v>4.4000000000000004</v>
      </c>
      <c r="J655" s="7">
        <v>32</v>
      </c>
      <c r="K655" s="4">
        <v>1214</v>
      </c>
      <c r="L655" s="5">
        <v>1214.0587</v>
      </c>
      <c r="M655">
        <v>245424</v>
      </c>
      <c r="N655" s="3">
        <v>1</v>
      </c>
      <c r="O655" s="50" t="e">
        <f>INDEX([1]Dados!$M$2:$N$26779,MATCH($P655,[1]Dados!$N$2:$N$26779,),2)</f>
        <v>#N/A</v>
      </c>
      <c r="P655">
        <v>145881</v>
      </c>
      <c r="Q655" s="1">
        <v>36690</v>
      </c>
      <c r="R655" s="1">
        <v>36694</v>
      </c>
      <c r="S655" t="s">
        <v>1051</v>
      </c>
      <c r="T655">
        <v>1</v>
      </c>
    </row>
    <row r="656" spans="1:20" x14ac:dyDescent="0.2">
      <c r="A656" s="7">
        <v>270920</v>
      </c>
      <c r="B656" s="3">
        <v>28835</v>
      </c>
      <c r="C656" s="3" t="s">
        <v>60</v>
      </c>
      <c r="D656" s="2" t="s">
        <v>825</v>
      </c>
      <c r="E656" s="3">
        <v>10</v>
      </c>
      <c r="F656" s="17">
        <v>0</v>
      </c>
      <c r="G656" s="17">
        <v>1</v>
      </c>
      <c r="H656" s="17">
        <v>0</v>
      </c>
      <c r="I656" s="7">
        <v>4.5</v>
      </c>
      <c r="J656" s="7">
        <v>25</v>
      </c>
      <c r="K656" s="4">
        <v>1214</v>
      </c>
      <c r="L656" s="5">
        <v>1214.0587</v>
      </c>
      <c r="M656">
        <v>245424</v>
      </c>
      <c r="N656" s="3">
        <v>1</v>
      </c>
      <c r="O656" s="50" t="e">
        <f>INDEX([1]Dados!$M$2:$N$26779,MATCH($P656,[1]Dados!$N$2:$N$26779,),2)</f>
        <v>#N/A</v>
      </c>
      <c r="P656">
        <v>145881</v>
      </c>
      <c r="Q656" s="1">
        <v>36690</v>
      </c>
      <c r="R656" s="1">
        <v>36694</v>
      </c>
      <c r="S656" t="s">
        <v>1051</v>
      </c>
      <c r="T656">
        <v>1</v>
      </c>
    </row>
    <row r="657" spans="1:20" x14ac:dyDescent="0.2">
      <c r="A657" s="7">
        <v>270920</v>
      </c>
      <c r="B657" s="3">
        <v>28835</v>
      </c>
      <c r="C657" s="3" t="s">
        <v>60</v>
      </c>
      <c r="D657" s="2" t="s">
        <v>825</v>
      </c>
      <c r="E657" s="3">
        <v>10</v>
      </c>
      <c r="F657" s="17">
        <v>0</v>
      </c>
      <c r="G657" s="17">
        <v>1</v>
      </c>
      <c r="H657" s="17">
        <v>0</v>
      </c>
      <c r="I657" s="7">
        <v>4.5999999999999996</v>
      </c>
      <c r="J657" s="7">
        <v>3</v>
      </c>
      <c r="K657" s="4">
        <v>1214</v>
      </c>
      <c r="L657" s="5">
        <v>1214.0587</v>
      </c>
      <c r="M657">
        <v>245424</v>
      </c>
      <c r="N657" s="3">
        <v>1</v>
      </c>
      <c r="O657" s="50" t="e">
        <f>INDEX([1]Dados!$M$2:$N$26779,MATCH($P657,[1]Dados!$N$2:$N$26779,),2)</f>
        <v>#N/A</v>
      </c>
      <c r="P657">
        <v>145881</v>
      </c>
      <c r="Q657" s="1">
        <v>36690</v>
      </c>
      <c r="R657" s="1">
        <v>36694</v>
      </c>
      <c r="S657" t="s">
        <v>1051</v>
      </c>
      <c r="T657">
        <v>1</v>
      </c>
    </row>
    <row r="658" spans="1:20" x14ac:dyDescent="0.2">
      <c r="A658" s="7">
        <v>270920</v>
      </c>
      <c r="B658" s="3">
        <v>28835</v>
      </c>
      <c r="C658" s="3" t="s">
        <v>60</v>
      </c>
      <c r="D658" s="2" t="s">
        <v>825</v>
      </c>
      <c r="E658" s="3">
        <v>10</v>
      </c>
      <c r="F658" s="17">
        <v>0</v>
      </c>
      <c r="G658" s="17">
        <v>1</v>
      </c>
      <c r="H658" s="17">
        <v>0</v>
      </c>
      <c r="I658" s="7">
        <v>4.7</v>
      </c>
      <c r="J658" s="7">
        <v>18</v>
      </c>
      <c r="K658" s="4">
        <v>1214</v>
      </c>
      <c r="L658" s="5">
        <v>1214.0587</v>
      </c>
      <c r="M658">
        <v>245424</v>
      </c>
      <c r="N658" s="3">
        <v>1</v>
      </c>
      <c r="O658" s="50" t="e">
        <f>INDEX([1]Dados!$M$2:$N$26779,MATCH($P658,[1]Dados!$N$2:$N$26779,),2)</f>
        <v>#N/A</v>
      </c>
      <c r="P658">
        <v>145881</v>
      </c>
      <c r="Q658" s="1">
        <v>36690</v>
      </c>
      <c r="R658" s="1">
        <v>36694</v>
      </c>
      <c r="S658" t="s">
        <v>1051</v>
      </c>
      <c r="T658">
        <v>1</v>
      </c>
    </row>
    <row r="659" spans="1:20" x14ac:dyDescent="0.2">
      <c r="A659" s="7">
        <v>270920</v>
      </c>
      <c r="B659" s="3">
        <v>28835</v>
      </c>
      <c r="C659" s="3" t="s">
        <v>60</v>
      </c>
      <c r="D659" s="2" t="s">
        <v>825</v>
      </c>
      <c r="E659" s="3">
        <v>10</v>
      </c>
      <c r="F659" s="17">
        <v>0</v>
      </c>
      <c r="G659" s="17">
        <v>1</v>
      </c>
      <c r="H659" s="17">
        <v>0</v>
      </c>
      <c r="I659" s="7">
        <v>4.8</v>
      </c>
      <c r="J659" s="7">
        <v>32</v>
      </c>
      <c r="K659" s="4">
        <v>1214</v>
      </c>
      <c r="L659" s="5">
        <v>1214.0587</v>
      </c>
      <c r="M659">
        <v>245424</v>
      </c>
      <c r="N659" s="3">
        <v>1</v>
      </c>
      <c r="O659" s="50" t="e">
        <f>INDEX([1]Dados!$M$2:$N$26779,MATCH($P659,[1]Dados!$N$2:$N$26779,),2)</f>
        <v>#N/A</v>
      </c>
      <c r="P659">
        <v>145881</v>
      </c>
      <c r="Q659" s="1">
        <v>36690</v>
      </c>
      <c r="R659" s="1">
        <v>36694</v>
      </c>
      <c r="S659" t="s">
        <v>1051</v>
      </c>
      <c r="T659">
        <v>1</v>
      </c>
    </row>
    <row r="660" spans="1:20" x14ac:dyDescent="0.2">
      <c r="A660" s="7">
        <v>270920</v>
      </c>
      <c r="B660" s="3">
        <v>28835</v>
      </c>
      <c r="C660" s="3" t="s">
        <v>60</v>
      </c>
      <c r="D660" s="2" t="s">
        <v>825</v>
      </c>
      <c r="E660" s="3">
        <v>10</v>
      </c>
      <c r="F660" s="17">
        <v>0</v>
      </c>
      <c r="G660" s="17">
        <v>1</v>
      </c>
      <c r="H660" s="17">
        <v>0</v>
      </c>
      <c r="I660" s="7">
        <v>4.9000000000000004</v>
      </c>
      <c r="J660" s="7">
        <v>18</v>
      </c>
      <c r="K660" s="4">
        <v>1214</v>
      </c>
      <c r="L660" s="5">
        <v>1214.0587</v>
      </c>
      <c r="M660">
        <v>245424</v>
      </c>
      <c r="N660" s="3">
        <v>1</v>
      </c>
      <c r="O660" s="50" t="e">
        <f>INDEX([1]Dados!$M$2:$N$26779,MATCH($P660,[1]Dados!$N$2:$N$26779,),2)</f>
        <v>#N/A</v>
      </c>
      <c r="P660">
        <v>145881</v>
      </c>
      <c r="Q660" s="1">
        <v>36690</v>
      </c>
      <c r="R660" s="1">
        <v>36694</v>
      </c>
      <c r="S660" t="s">
        <v>1051</v>
      </c>
      <c r="T660">
        <v>1</v>
      </c>
    </row>
    <row r="661" spans="1:20" x14ac:dyDescent="0.2">
      <c r="A661" s="7">
        <v>270920</v>
      </c>
      <c r="B661" s="3">
        <v>28835</v>
      </c>
      <c r="C661" s="3" t="s">
        <v>60</v>
      </c>
      <c r="D661" s="2" t="s">
        <v>825</v>
      </c>
      <c r="E661" s="3">
        <v>10</v>
      </c>
      <c r="F661" s="17">
        <v>0</v>
      </c>
      <c r="G661" s="17">
        <v>1</v>
      </c>
      <c r="H661" s="17">
        <v>0</v>
      </c>
      <c r="I661" s="7">
        <v>3.1</v>
      </c>
      <c r="J661" s="7">
        <v>24</v>
      </c>
      <c r="K661" s="4">
        <v>1214</v>
      </c>
      <c r="L661" s="5">
        <v>1214.0589</v>
      </c>
      <c r="M661">
        <v>377388</v>
      </c>
      <c r="N661" s="3">
        <v>1</v>
      </c>
      <c r="O661" s="50" t="e">
        <f>INDEX([1]Dados!$M$2:$N$26779,MATCH($P661,[1]Dados!$N$2:$N$26779,),2)</f>
        <v>#N/A</v>
      </c>
      <c r="P661">
        <v>146907</v>
      </c>
      <c r="Q661" s="1">
        <v>36690</v>
      </c>
      <c r="R661" s="1">
        <v>36694</v>
      </c>
      <c r="S661" t="s">
        <v>1051</v>
      </c>
      <c r="T661">
        <v>1</v>
      </c>
    </row>
    <row r="662" spans="1:20" x14ac:dyDescent="0.2">
      <c r="A662" s="7">
        <v>270920</v>
      </c>
      <c r="B662" s="3">
        <v>28835</v>
      </c>
      <c r="C662" s="3" t="s">
        <v>60</v>
      </c>
      <c r="D662" s="2" t="s">
        <v>825</v>
      </c>
      <c r="E662" s="3">
        <v>10</v>
      </c>
      <c r="F662" s="17">
        <v>0</v>
      </c>
      <c r="G662" s="17">
        <v>1</v>
      </c>
      <c r="H662" s="17">
        <v>0</v>
      </c>
      <c r="I662" s="7">
        <v>3.2</v>
      </c>
      <c r="J662" s="7">
        <v>18</v>
      </c>
      <c r="K662" s="4">
        <v>1214</v>
      </c>
      <c r="L662" s="5">
        <v>1214.0589</v>
      </c>
      <c r="M662">
        <v>377388</v>
      </c>
      <c r="N662" s="3">
        <v>1</v>
      </c>
      <c r="O662" s="50" t="e">
        <f>INDEX([1]Dados!$M$2:$N$26779,MATCH($P662,[1]Dados!$N$2:$N$26779,),2)</f>
        <v>#N/A</v>
      </c>
      <c r="P662">
        <v>146907</v>
      </c>
      <c r="Q662" s="1">
        <v>36690</v>
      </c>
      <c r="R662" s="1">
        <v>36694</v>
      </c>
      <c r="S662" t="s">
        <v>1051</v>
      </c>
      <c r="T662">
        <v>1</v>
      </c>
    </row>
    <row r="663" spans="1:20" x14ac:dyDescent="0.2">
      <c r="A663" s="7">
        <v>270920</v>
      </c>
      <c r="B663" s="3">
        <v>28835</v>
      </c>
      <c r="C663" s="3" t="s">
        <v>60</v>
      </c>
      <c r="D663" s="2" t="s">
        <v>825</v>
      </c>
      <c r="E663" s="3">
        <v>10</v>
      </c>
      <c r="F663" s="17">
        <v>0</v>
      </c>
      <c r="G663" s="17">
        <v>1</v>
      </c>
      <c r="H663" s="17">
        <v>0</v>
      </c>
      <c r="I663" s="7">
        <v>3.3</v>
      </c>
      <c r="J663" s="7">
        <v>28</v>
      </c>
      <c r="K663" s="4">
        <v>1214</v>
      </c>
      <c r="L663" s="5">
        <v>1214.0589</v>
      </c>
      <c r="M663">
        <v>377388</v>
      </c>
      <c r="N663" s="3">
        <v>1</v>
      </c>
      <c r="O663" s="50" t="e">
        <f>INDEX([1]Dados!$M$2:$N$26779,MATCH($P663,[1]Dados!$N$2:$N$26779,),2)</f>
        <v>#N/A</v>
      </c>
      <c r="P663">
        <v>146907</v>
      </c>
      <c r="Q663" s="1">
        <v>36690</v>
      </c>
      <c r="R663" s="1">
        <v>36694</v>
      </c>
      <c r="S663" t="s">
        <v>1051</v>
      </c>
      <c r="T663">
        <v>1</v>
      </c>
    </row>
    <row r="664" spans="1:20" x14ac:dyDescent="0.2">
      <c r="A664" s="7">
        <v>270920</v>
      </c>
      <c r="B664" s="3">
        <v>28835</v>
      </c>
      <c r="C664" s="3" t="s">
        <v>60</v>
      </c>
      <c r="D664" s="2" t="s">
        <v>825</v>
      </c>
      <c r="E664" s="3">
        <v>10</v>
      </c>
      <c r="F664" s="17">
        <v>0</v>
      </c>
      <c r="G664" s="17">
        <v>1</v>
      </c>
      <c r="H664" s="17">
        <v>0</v>
      </c>
      <c r="I664" s="7">
        <v>3.4</v>
      </c>
      <c r="J664" s="7">
        <v>20</v>
      </c>
      <c r="K664" s="4">
        <v>1214</v>
      </c>
      <c r="L664" s="5">
        <v>1214.0589</v>
      </c>
      <c r="M664">
        <v>377388</v>
      </c>
      <c r="N664" s="3">
        <v>1</v>
      </c>
      <c r="O664" s="50" t="e">
        <f>INDEX([1]Dados!$M$2:$N$26779,MATCH($P664,[1]Dados!$N$2:$N$26779,),2)</f>
        <v>#N/A</v>
      </c>
      <c r="P664">
        <v>146907</v>
      </c>
      <c r="Q664" s="1">
        <v>36690</v>
      </c>
      <c r="R664" s="1">
        <v>36694</v>
      </c>
      <c r="S664" t="s">
        <v>1051</v>
      </c>
      <c r="T664">
        <v>1</v>
      </c>
    </row>
    <row r="665" spans="1:20" x14ac:dyDescent="0.2">
      <c r="A665" s="7">
        <v>270920</v>
      </c>
      <c r="B665" s="3">
        <v>28835</v>
      </c>
      <c r="C665" s="3" t="s">
        <v>60</v>
      </c>
      <c r="D665" s="2" t="s">
        <v>825</v>
      </c>
      <c r="E665" s="3">
        <v>10</v>
      </c>
      <c r="F665" s="17">
        <v>0</v>
      </c>
      <c r="G665" s="17">
        <v>1</v>
      </c>
      <c r="H665" s="17">
        <v>0</v>
      </c>
      <c r="I665" s="7">
        <v>3.5</v>
      </c>
      <c r="J665" s="7">
        <v>23</v>
      </c>
      <c r="K665" s="4">
        <v>1214</v>
      </c>
      <c r="L665" s="5">
        <v>1214.0589</v>
      </c>
      <c r="M665">
        <v>377388</v>
      </c>
      <c r="N665" s="3">
        <v>1</v>
      </c>
      <c r="O665" s="50" t="e">
        <f>INDEX([1]Dados!$M$2:$N$26779,MATCH($P665,[1]Dados!$N$2:$N$26779,),2)</f>
        <v>#N/A</v>
      </c>
      <c r="P665">
        <v>146907</v>
      </c>
      <c r="Q665" s="1">
        <v>36690</v>
      </c>
      <c r="R665" s="1">
        <v>36694</v>
      </c>
      <c r="S665" t="s">
        <v>1051</v>
      </c>
      <c r="T665">
        <v>1</v>
      </c>
    </row>
    <row r="666" spans="1:20" x14ac:dyDescent="0.2">
      <c r="A666" s="7">
        <v>270920</v>
      </c>
      <c r="B666" s="3">
        <v>28835</v>
      </c>
      <c r="C666" s="3" t="s">
        <v>60</v>
      </c>
      <c r="D666" s="2" t="s">
        <v>825</v>
      </c>
      <c r="E666" s="3">
        <v>10</v>
      </c>
      <c r="F666" s="17">
        <v>0</v>
      </c>
      <c r="G666" s="17">
        <v>1</v>
      </c>
      <c r="H666" s="17">
        <v>0</v>
      </c>
      <c r="I666" s="7">
        <v>3.6</v>
      </c>
      <c r="J666" s="7">
        <v>18</v>
      </c>
      <c r="K666" s="4">
        <v>1214</v>
      </c>
      <c r="L666" s="5">
        <v>1214.0589</v>
      </c>
      <c r="M666">
        <v>377388</v>
      </c>
      <c r="N666" s="3">
        <v>1</v>
      </c>
      <c r="O666" s="50" t="e">
        <f>INDEX([1]Dados!$M$2:$N$26779,MATCH($P666,[1]Dados!$N$2:$N$26779,),2)</f>
        <v>#N/A</v>
      </c>
      <c r="P666">
        <v>146907</v>
      </c>
      <c r="Q666" s="1">
        <v>36690</v>
      </c>
      <c r="R666" s="1">
        <v>36694</v>
      </c>
      <c r="S666" t="s">
        <v>1051</v>
      </c>
      <c r="T666">
        <v>1</v>
      </c>
    </row>
    <row r="667" spans="1:20" x14ac:dyDescent="0.2">
      <c r="A667" s="7">
        <v>270920</v>
      </c>
      <c r="B667" s="3">
        <v>28835</v>
      </c>
      <c r="C667" s="3" t="s">
        <v>60</v>
      </c>
      <c r="D667" s="2" t="s">
        <v>825</v>
      </c>
      <c r="E667" s="3">
        <v>10</v>
      </c>
      <c r="F667" s="17">
        <v>0</v>
      </c>
      <c r="G667" s="17">
        <v>1</v>
      </c>
      <c r="H667" s="17">
        <v>0</v>
      </c>
      <c r="I667" s="7">
        <v>3.7</v>
      </c>
      <c r="J667" s="7">
        <v>18</v>
      </c>
      <c r="K667" s="4">
        <v>1214</v>
      </c>
      <c r="L667" s="5">
        <v>1214.0589</v>
      </c>
      <c r="M667">
        <v>377388</v>
      </c>
      <c r="N667" s="3">
        <v>1</v>
      </c>
      <c r="O667" s="50" t="e">
        <f>INDEX([1]Dados!$M$2:$N$26779,MATCH($P667,[1]Dados!$N$2:$N$26779,),2)</f>
        <v>#N/A</v>
      </c>
      <c r="P667">
        <v>146907</v>
      </c>
      <c r="Q667" s="1">
        <v>36690</v>
      </c>
      <c r="R667" s="1">
        <v>36694</v>
      </c>
      <c r="S667" t="s">
        <v>1051</v>
      </c>
      <c r="T667">
        <v>1</v>
      </c>
    </row>
    <row r="668" spans="1:20" x14ac:dyDescent="0.2">
      <c r="A668" s="7">
        <v>270920</v>
      </c>
      <c r="B668" s="3">
        <v>28835</v>
      </c>
      <c r="C668" s="3" t="s">
        <v>60</v>
      </c>
      <c r="D668" s="2" t="s">
        <v>825</v>
      </c>
      <c r="E668" s="3">
        <v>10</v>
      </c>
      <c r="F668" s="17">
        <v>0</v>
      </c>
      <c r="G668" s="17">
        <v>1</v>
      </c>
      <c r="H668" s="17">
        <v>0</v>
      </c>
      <c r="I668" s="7">
        <v>3.8</v>
      </c>
      <c r="J668" s="7">
        <v>18</v>
      </c>
      <c r="K668" s="4">
        <v>1214</v>
      </c>
      <c r="L668" s="5">
        <v>1214.0589</v>
      </c>
      <c r="M668">
        <v>377388</v>
      </c>
      <c r="N668" s="3">
        <v>1</v>
      </c>
      <c r="O668" s="50" t="e">
        <f>INDEX([1]Dados!$M$2:$N$26779,MATCH($P668,[1]Dados!$N$2:$N$26779,),2)</f>
        <v>#N/A</v>
      </c>
      <c r="P668">
        <v>146907</v>
      </c>
      <c r="Q668" s="1">
        <v>36690</v>
      </c>
      <c r="R668" s="1">
        <v>36694</v>
      </c>
      <c r="S668" t="s">
        <v>1051</v>
      </c>
      <c r="T668">
        <v>1</v>
      </c>
    </row>
    <row r="669" spans="1:20" x14ac:dyDescent="0.2">
      <c r="A669" s="7">
        <v>270920</v>
      </c>
      <c r="B669" s="3">
        <v>28835</v>
      </c>
      <c r="C669" s="3" t="s">
        <v>60</v>
      </c>
      <c r="D669" s="2" t="s">
        <v>825</v>
      </c>
      <c r="E669" s="3">
        <v>10</v>
      </c>
      <c r="F669" s="17">
        <v>0</v>
      </c>
      <c r="G669" s="17">
        <v>1</v>
      </c>
      <c r="H669" s="17">
        <v>0</v>
      </c>
      <c r="I669" s="7">
        <v>2</v>
      </c>
      <c r="J669" s="7">
        <v>29</v>
      </c>
      <c r="K669" s="4">
        <v>1293</v>
      </c>
      <c r="L669" s="5">
        <v>1293.0592999999999</v>
      </c>
      <c r="M669">
        <v>31465.3</v>
      </c>
      <c r="N669" s="3">
        <v>1</v>
      </c>
      <c r="O669" s="50" t="e">
        <f>INDEX([1]Dados!$M$2:$N$26779,MATCH($P669,[1]Dados!$N$2:$N$26779,),2)</f>
        <v>#N/A</v>
      </c>
      <c r="P669">
        <v>145812</v>
      </c>
      <c r="Q669" s="1">
        <v>36690</v>
      </c>
      <c r="R669" s="1">
        <v>36694</v>
      </c>
      <c r="S669" t="s">
        <v>1339</v>
      </c>
      <c r="T669">
        <v>1</v>
      </c>
    </row>
    <row r="670" spans="1:20" x14ac:dyDescent="0.2">
      <c r="A670" s="7">
        <v>270920</v>
      </c>
      <c r="B670" s="3">
        <v>28835</v>
      </c>
      <c r="C670" s="3" t="s">
        <v>60</v>
      </c>
      <c r="D670" s="2" t="s">
        <v>825</v>
      </c>
      <c r="E670" s="3">
        <v>10</v>
      </c>
      <c r="F670" s="17">
        <v>0</v>
      </c>
      <c r="G670" s="17">
        <v>1</v>
      </c>
      <c r="H670" s="17">
        <v>0</v>
      </c>
      <c r="I670" s="7">
        <v>2</v>
      </c>
      <c r="J670" s="7">
        <v>0</v>
      </c>
      <c r="K670" s="4">
        <v>1293</v>
      </c>
      <c r="L670" s="5">
        <v>1293.0592999999999</v>
      </c>
      <c r="M670">
        <v>31465.3</v>
      </c>
      <c r="N670" s="3">
        <v>1</v>
      </c>
      <c r="O670" s="50" t="e">
        <f>INDEX([1]Dados!$M$2:$N$26779,MATCH($P670,[1]Dados!$N$2:$N$26779,),2)</f>
        <v>#N/A</v>
      </c>
      <c r="P670">
        <v>145812</v>
      </c>
      <c r="Q670" s="1">
        <v>36690</v>
      </c>
      <c r="R670" s="1">
        <v>36694</v>
      </c>
      <c r="S670" t="s">
        <v>1339</v>
      </c>
      <c r="T670">
        <v>1</v>
      </c>
    </row>
    <row r="671" spans="1:20" x14ac:dyDescent="0.2">
      <c r="A671" s="7">
        <v>270920</v>
      </c>
      <c r="B671" s="3">
        <v>28835</v>
      </c>
      <c r="C671" s="3" t="s">
        <v>60</v>
      </c>
      <c r="D671" s="2" t="s">
        <v>825</v>
      </c>
      <c r="E671" s="3">
        <v>10</v>
      </c>
      <c r="F671" s="17">
        <v>0</v>
      </c>
      <c r="G671" s="17">
        <v>1</v>
      </c>
      <c r="H671" s="17">
        <v>0</v>
      </c>
      <c r="I671" s="7">
        <v>2</v>
      </c>
      <c r="J671" s="7">
        <v>21</v>
      </c>
      <c r="K671" s="4">
        <v>1293</v>
      </c>
      <c r="L671" s="5">
        <v>1293.0592999999999</v>
      </c>
      <c r="M671">
        <v>31465.3</v>
      </c>
      <c r="N671" s="3">
        <v>1</v>
      </c>
      <c r="O671" s="50" t="e">
        <f>INDEX([1]Dados!$M$2:$N$26779,MATCH($P671,[1]Dados!$N$2:$N$26779,),2)</f>
        <v>#N/A</v>
      </c>
      <c r="P671">
        <v>145812</v>
      </c>
      <c r="Q671" s="1">
        <v>36690</v>
      </c>
      <c r="R671" s="1">
        <v>36694</v>
      </c>
      <c r="S671" t="s">
        <v>1339</v>
      </c>
      <c r="T671">
        <v>1</v>
      </c>
    </row>
    <row r="672" spans="1:20" x14ac:dyDescent="0.2">
      <c r="A672" s="7">
        <v>270920</v>
      </c>
      <c r="B672" s="3">
        <v>28835</v>
      </c>
      <c r="C672" s="3" t="s">
        <v>60</v>
      </c>
      <c r="D672" s="2" t="s">
        <v>825</v>
      </c>
      <c r="E672" s="3">
        <v>10</v>
      </c>
      <c r="F672" s="17">
        <v>0</v>
      </c>
      <c r="G672" s="17">
        <v>1</v>
      </c>
      <c r="H672" s="17">
        <v>0</v>
      </c>
      <c r="I672" s="7">
        <v>2</v>
      </c>
      <c r="J672" s="7">
        <v>22</v>
      </c>
      <c r="K672" s="4">
        <v>1293</v>
      </c>
      <c r="L672" s="5">
        <v>1293.0592999999999</v>
      </c>
      <c r="M672">
        <v>31465.3</v>
      </c>
      <c r="N672" s="3">
        <v>1</v>
      </c>
      <c r="O672" s="50" t="e">
        <f>INDEX([1]Dados!$M$2:$N$26779,MATCH($P672,[1]Dados!$N$2:$N$26779,),2)</f>
        <v>#N/A</v>
      </c>
      <c r="P672">
        <v>145812</v>
      </c>
      <c r="Q672" s="1">
        <v>36690</v>
      </c>
      <c r="R672" s="1">
        <v>36694</v>
      </c>
      <c r="S672" t="s">
        <v>1339</v>
      </c>
      <c r="T672">
        <v>1</v>
      </c>
    </row>
    <row r="673" spans="1:20" x14ac:dyDescent="0.2">
      <c r="A673" s="7">
        <v>270920</v>
      </c>
      <c r="B673" s="3">
        <v>28835</v>
      </c>
      <c r="C673" s="3" t="s">
        <v>60</v>
      </c>
      <c r="D673" s="2" t="s">
        <v>825</v>
      </c>
      <c r="E673" s="3">
        <v>10</v>
      </c>
      <c r="F673" s="17">
        <v>0</v>
      </c>
      <c r="G673" s="17">
        <v>1</v>
      </c>
      <c r="H673" s="17">
        <v>0</v>
      </c>
      <c r="I673" s="7">
        <v>2.2999999999999998</v>
      </c>
      <c r="J673" s="7">
        <v>22</v>
      </c>
      <c r="K673" s="4">
        <v>1293</v>
      </c>
      <c r="L673" s="5">
        <v>1293.0592999999999</v>
      </c>
      <c r="M673">
        <v>31465.3</v>
      </c>
      <c r="N673" s="3">
        <v>1</v>
      </c>
      <c r="O673" s="50" t="e">
        <f>INDEX([1]Dados!$M$2:$N$26779,MATCH($P673,[1]Dados!$N$2:$N$26779,),2)</f>
        <v>#N/A</v>
      </c>
      <c r="P673">
        <v>145812</v>
      </c>
      <c r="Q673" s="1">
        <v>36690</v>
      </c>
      <c r="R673" s="1">
        <v>36694</v>
      </c>
      <c r="S673" t="s">
        <v>1339</v>
      </c>
      <c r="T673">
        <v>1</v>
      </c>
    </row>
    <row r="674" spans="1:20" x14ac:dyDescent="0.2">
      <c r="A674" s="7">
        <v>270920</v>
      </c>
      <c r="B674" s="3">
        <v>28835</v>
      </c>
      <c r="C674" s="3" t="s">
        <v>60</v>
      </c>
      <c r="D674" s="2" t="s">
        <v>825</v>
      </c>
      <c r="E674" s="3">
        <v>10</v>
      </c>
      <c r="F674" s="17">
        <v>0</v>
      </c>
      <c r="G674" s="17">
        <v>1</v>
      </c>
      <c r="H674" s="17">
        <v>0</v>
      </c>
      <c r="I674" s="7">
        <v>2.6</v>
      </c>
      <c r="J674" s="7">
        <v>0</v>
      </c>
      <c r="K674" s="4">
        <v>1293</v>
      </c>
      <c r="L674" s="5">
        <v>1293.0592999999999</v>
      </c>
      <c r="M674">
        <v>31465.3</v>
      </c>
      <c r="N674" s="3">
        <v>1</v>
      </c>
      <c r="O674" s="50" t="e">
        <f>INDEX([1]Dados!$M$2:$N$26779,MATCH($P674,[1]Dados!$N$2:$N$26779,),2)</f>
        <v>#N/A</v>
      </c>
      <c r="P674">
        <v>145812</v>
      </c>
      <c r="Q674" s="1">
        <v>36690</v>
      </c>
      <c r="R674" s="1">
        <v>36694</v>
      </c>
      <c r="S674" t="s">
        <v>1339</v>
      </c>
      <c r="T674">
        <v>1</v>
      </c>
    </row>
    <row r="675" spans="1:20" x14ac:dyDescent="0.2">
      <c r="A675" s="7">
        <v>290430</v>
      </c>
      <c r="B675" s="3">
        <v>33855</v>
      </c>
      <c r="C675" s="3" t="s">
        <v>31</v>
      </c>
      <c r="D675" s="2" t="s">
        <v>308</v>
      </c>
      <c r="E675" s="3">
        <v>10</v>
      </c>
      <c r="F675" s="17">
        <v>0</v>
      </c>
      <c r="G675" s="17">
        <v>1</v>
      </c>
      <c r="H675" s="17">
        <v>0</v>
      </c>
      <c r="I675" s="7">
        <v>4</v>
      </c>
      <c r="J675" s="7">
        <v>12</v>
      </c>
      <c r="K675" s="4">
        <v>2</v>
      </c>
      <c r="L675" s="5">
        <v>2.0829</v>
      </c>
      <c r="M675">
        <v>39173.5</v>
      </c>
      <c r="N675" s="3">
        <v>1</v>
      </c>
      <c r="O675" s="50" t="e">
        <f>INDEX([1]Dados!$M$2:$N$26779,MATCH($P675,[1]Dados!$N$2:$N$26779,),2)</f>
        <v>#N/A</v>
      </c>
      <c r="P675">
        <v>145615</v>
      </c>
      <c r="Q675" s="1">
        <v>36690</v>
      </c>
      <c r="R675" s="1">
        <v>36694</v>
      </c>
      <c r="S675" t="s">
        <v>1830</v>
      </c>
      <c r="T675">
        <v>1</v>
      </c>
    </row>
    <row r="676" spans="1:20" x14ac:dyDescent="0.2">
      <c r="A676" s="7">
        <v>290430</v>
      </c>
      <c r="B676" s="3">
        <v>33855</v>
      </c>
      <c r="C676" s="3" t="s">
        <v>31</v>
      </c>
      <c r="D676" s="2" t="s">
        <v>308</v>
      </c>
      <c r="E676" s="3">
        <v>10</v>
      </c>
      <c r="F676" s="17">
        <v>0</v>
      </c>
      <c r="G676" s="17">
        <v>1</v>
      </c>
      <c r="H676" s="17">
        <v>0</v>
      </c>
      <c r="I676" s="7">
        <v>8</v>
      </c>
      <c r="J676" s="7">
        <v>19</v>
      </c>
      <c r="K676" s="4">
        <v>119</v>
      </c>
      <c r="L676" s="5">
        <v>119.3861</v>
      </c>
      <c r="M676">
        <v>197715.03</v>
      </c>
      <c r="N676" s="3">
        <v>1</v>
      </c>
      <c r="O676" s="50" t="e">
        <f>INDEX([1]Dados!$M$2:$N$26779,MATCH($P676,[1]Dados!$N$2:$N$26779,),2)</f>
        <v>#N/A</v>
      </c>
      <c r="P676">
        <v>145574</v>
      </c>
      <c r="Q676" s="1">
        <v>36690</v>
      </c>
      <c r="R676" s="1">
        <v>36694</v>
      </c>
      <c r="S676" t="s">
        <v>2150</v>
      </c>
      <c r="T676">
        <v>1</v>
      </c>
    </row>
    <row r="677" spans="1:20" x14ac:dyDescent="0.2">
      <c r="A677" s="7">
        <v>290430</v>
      </c>
      <c r="B677" s="3">
        <v>33855</v>
      </c>
      <c r="C677" s="3" t="s">
        <v>31</v>
      </c>
      <c r="D677" s="2" t="s">
        <v>308</v>
      </c>
      <c r="E677" s="3">
        <v>10</v>
      </c>
      <c r="F677" s="17">
        <v>0</v>
      </c>
      <c r="G677" s="17">
        <v>1</v>
      </c>
      <c r="H677" s="17">
        <v>0</v>
      </c>
      <c r="I677" s="7">
        <v>7.1</v>
      </c>
      <c r="J677" s="7">
        <v>19</v>
      </c>
      <c r="K677" s="4">
        <v>119</v>
      </c>
      <c r="L677" s="5">
        <v>119.38590000000001</v>
      </c>
      <c r="M677">
        <v>166667.29999999999</v>
      </c>
      <c r="N677" s="3">
        <v>1</v>
      </c>
      <c r="O677" s="50" t="e">
        <f>INDEX([1]Dados!$M$2:$N$26779,MATCH($P677,[1]Dados!$N$2:$N$26779,),2)</f>
        <v>#N/A</v>
      </c>
      <c r="P677">
        <v>145572</v>
      </c>
      <c r="Q677" s="1">
        <v>36690</v>
      </c>
      <c r="R677" s="1">
        <v>36694</v>
      </c>
      <c r="S677" t="s">
        <v>2149</v>
      </c>
      <c r="T677">
        <v>1</v>
      </c>
    </row>
    <row r="678" spans="1:20" x14ac:dyDescent="0.2">
      <c r="A678" s="7">
        <v>290430</v>
      </c>
      <c r="B678" s="3">
        <v>33855</v>
      </c>
      <c r="C678" s="3" t="s">
        <v>31</v>
      </c>
      <c r="D678" s="2" t="s">
        <v>308</v>
      </c>
      <c r="E678" s="3">
        <v>10</v>
      </c>
      <c r="F678" s="17">
        <v>0</v>
      </c>
      <c r="G678" s="17">
        <v>1</v>
      </c>
      <c r="H678" s="17">
        <v>0</v>
      </c>
      <c r="I678" s="7">
        <v>7.2</v>
      </c>
      <c r="J678" s="7">
        <v>0</v>
      </c>
      <c r="K678" s="4">
        <v>119</v>
      </c>
      <c r="L678" s="5">
        <v>119.38590000000001</v>
      </c>
      <c r="M678">
        <v>412945.02</v>
      </c>
      <c r="N678" s="3">
        <v>1</v>
      </c>
      <c r="O678" s="50" t="e">
        <f>INDEX([1]Dados!$M$2:$N$26779,MATCH($P678,[1]Dados!$N$2:$N$26779,),2)</f>
        <v>#N/A</v>
      </c>
      <c r="P678">
        <v>145569</v>
      </c>
      <c r="Q678" s="1">
        <v>36690</v>
      </c>
      <c r="R678" s="1">
        <v>36694</v>
      </c>
      <c r="S678" t="s">
        <v>2149</v>
      </c>
      <c r="T678">
        <v>1</v>
      </c>
    </row>
    <row r="679" spans="1:20" x14ac:dyDescent="0.2">
      <c r="A679" s="7">
        <v>290430</v>
      </c>
      <c r="B679" s="3">
        <v>33855</v>
      </c>
      <c r="C679" s="3" t="s">
        <v>31</v>
      </c>
      <c r="D679" s="2" t="s">
        <v>308</v>
      </c>
      <c r="E679" s="3">
        <v>10</v>
      </c>
      <c r="F679" s="17">
        <v>0</v>
      </c>
      <c r="G679" s="17">
        <v>1</v>
      </c>
      <c r="H679" s="17">
        <v>0</v>
      </c>
      <c r="I679" s="7">
        <v>5</v>
      </c>
      <c r="J679" s="7">
        <v>14</v>
      </c>
      <c r="K679" s="4">
        <v>122</v>
      </c>
      <c r="L679" s="5">
        <v>122.85850000000001</v>
      </c>
      <c r="M679">
        <v>352971.18</v>
      </c>
      <c r="N679" s="3">
        <v>1</v>
      </c>
      <c r="O679" s="50" t="e">
        <f>INDEX([1]Dados!$M$2:$N$26779,MATCH($P679,[1]Dados!$N$2:$N$26779,),2)</f>
        <v>#N/A</v>
      </c>
      <c r="P679">
        <v>145663</v>
      </c>
      <c r="Q679" s="1">
        <v>36690</v>
      </c>
      <c r="R679" s="1">
        <v>36694</v>
      </c>
      <c r="S679" t="s">
        <v>2148</v>
      </c>
      <c r="T679">
        <v>1</v>
      </c>
    </row>
    <row r="680" spans="1:20" x14ac:dyDescent="0.2">
      <c r="A680" s="7">
        <v>290430</v>
      </c>
      <c r="B680" s="3">
        <v>33855</v>
      </c>
      <c r="C680" s="3" t="s">
        <v>31</v>
      </c>
      <c r="D680" s="2" t="s">
        <v>308</v>
      </c>
      <c r="E680" s="3">
        <v>10</v>
      </c>
      <c r="F680" s="17">
        <v>0</v>
      </c>
      <c r="G680" s="17">
        <v>1</v>
      </c>
      <c r="H680" s="17">
        <v>0</v>
      </c>
      <c r="I680" s="7">
        <v>5</v>
      </c>
      <c r="J680" s="7">
        <v>99</v>
      </c>
      <c r="K680" s="4">
        <v>122</v>
      </c>
      <c r="L680" s="5">
        <v>122.85850000000001</v>
      </c>
      <c r="M680">
        <v>352971.18</v>
      </c>
      <c r="N680" s="3">
        <v>1</v>
      </c>
      <c r="O680" s="50" t="e">
        <f>INDEX([1]Dados!$M$2:$N$26779,MATCH($P680,[1]Dados!$N$2:$N$26779,),2)</f>
        <v>#N/A</v>
      </c>
      <c r="P680">
        <v>145663</v>
      </c>
      <c r="Q680" s="1">
        <v>36690</v>
      </c>
      <c r="R680" s="1">
        <v>36694</v>
      </c>
      <c r="S680" t="s">
        <v>2148</v>
      </c>
      <c r="T680">
        <v>1</v>
      </c>
    </row>
    <row r="681" spans="1:20" x14ac:dyDescent="0.2">
      <c r="A681" s="7">
        <v>290430</v>
      </c>
      <c r="B681" s="3">
        <v>33855</v>
      </c>
      <c r="C681" s="3" t="s">
        <v>31</v>
      </c>
      <c r="D681" s="2" t="s">
        <v>308</v>
      </c>
      <c r="E681" s="3">
        <v>10</v>
      </c>
      <c r="F681" s="17">
        <v>0</v>
      </c>
      <c r="G681" s="17">
        <v>1</v>
      </c>
      <c r="H681" s="17">
        <v>0</v>
      </c>
      <c r="I681" s="7">
        <v>5</v>
      </c>
      <c r="J681" s="7">
        <v>22</v>
      </c>
      <c r="K681" s="4">
        <v>122</v>
      </c>
      <c r="L681" s="5">
        <v>122.85850000000001</v>
      </c>
      <c r="M681">
        <v>352971.18</v>
      </c>
      <c r="N681" s="3">
        <v>1</v>
      </c>
      <c r="O681" s="50" t="e">
        <f>INDEX([1]Dados!$M$2:$N$26779,MATCH($P681,[1]Dados!$N$2:$N$26779,),2)</f>
        <v>#N/A</v>
      </c>
      <c r="P681">
        <v>145663</v>
      </c>
      <c r="Q681" s="1">
        <v>36690</v>
      </c>
      <c r="R681" s="1">
        <v>36694</v>
      </c>
      <c r="S681" t="s">
        <v>2148</v>
      </c>
      <c r="T681">
        <v>1</v>
      </c>
    </row>
    <row r="682" spans="1:20" x14ac:dyDescent="0.2">
      <c r="A682" s="7">
        <v>290430</v>
      </c>
      <c r="B682" s="3">
        <v>33855</v>
      </c>
      <c r="C682" s="3" t="s">
        <v>31</v>
      </c>
      <c r="D682" s="2" t="s">
        <v>308</v>
      </c>
      <c r="E682" s="3">
        <v>10</v>
      </c>
      <c r="F682" s="17">
        <v>0</v>
      </c>
      <c r="G682" s="17">
        <v>1</v>
      </c>
      <c r="H682" s="17">
        <v>0</v>
      </c>
      <c r="I682" s="7">
        <v>5</v>
      </c>
      <c r="J682" s="7">
        <v>29</v>
      </c>
      <c r="K682" s="4">
        <v>122</v>
      </c>
      <c r="L682" s="5">
        <v>122.85850000000001</v>
      </c>
      <c r="M682">
        <v>352971.18</v>
      </c>
      <c r="N682" s="3">
        <v>1</v>
      </c>
      <c r="O682" s="50" t="e">
        <f>INDEX([1]Dados!$M$2:$N$26779,MATCH($P682,[1]Dados!$N$2:$N$26779,),2)</f>
        <v>#N/A</v>
      </c>
      <c r="P682">
        <v>145663</v>
      </c>
      <c r="Q682" s="1">
        <v>36690</v>
      </c>
      <c r="R682" s="1">
        <v>36694</v>
      </c>
      <c r="S682" t="s">
        <v>2148</v>
      </c>
      <c r="T682">
        <v>1</v>
      </c>
    </row>
    <row r="683" spans="1:20" x14ac:dyDescent="0.2">
      <c r="A683" s="7">
        <v>290430</v>
      </c>
      <c r="B683" s="3">
        <v>33855</v>
      </c>
      <c r="C683" s="3" t="s">
        <v>31</v>
      </c>
      <c r="D683" s="2" t="s">
        <v>308</v>
      </c>
      <c r="E683" s="3">
        <v>10</v>
      </c>
      <c r="F683" s="17">
        <v>0</v>
      </c>
      <c r="G683" s="17">
        <v>1</v>
      </c>
      <c r="H683" s="17">
        <v>0</v>
      </c>
      <c r="I683" s="7">
        <v>5</v>
      </c>
      <c r="J683" s="7">
        <v>12</v>
      </c>
      <c r="K683" s="4">
        <v>122</v>
      </c>
      <c r="L683" s="5">
        <v>122.85850000000001</v>
      </c>
      <c r="M683">
        <v>352971.18</v>
      </c>
      <c r="N683" s="3">
        <v>1</v>
      </c>
      <c r="O683" s="50" t="e">
        <f>INDEX([1]Dados!$M$2:$N$26779,MATCH($P683,[1]Dados!$N$2:$N$26779,),2)</f>
        <v>#N/A</v>
      </c>
      <c r="P683">
        <v>145663</v>
      </c>
      <c r="Q683" s="1">
        <v>36690</v>
      </c>
      <c r="R683" s="1">
        <v>36694</v>
      </c>
      <c r="S683" t="s">
        <v>2148</v>
      </c>
      <c r="T683">
        <v>1</v>
      </c>
    </row>
    <row r="684" spans="1:20" x14ac:dyDescent="0.2">
      <c r="A684" s="7">
        <v>290430</v>
      </c>
      <c r="B684" s="3">
        <v>33855</v>
      </c>
      <c r="C684" s="3" t="s">
        <v>31</v>
      </c>
      <c r="D684" s="2" t="s">
        <v>308</v>
      </c>
      <c r="E684" s="3">
        <v>10</v>
      </c>
      <c r="F684" s="17">
        <v>0</v>
      </c>
      <c r="G684" s="17">
        <v>1</v>
      </c>
      <c r="H684" s="17">
        <v>0</v>
      </c>
      <c r="I684" s="7">
        <v>5</v>
      </c>
      <c r="J684" s="7">
        <v>11</v>
      </c>
      <c r="K684" s="4">
        <v>122</v>
      </c>
      <c r="L684" s="5">
        <v>122.85850000000001</v>
      </c>
      <c r="M684">
        <v>352971.18</v>
      </c>
      <c r="N684" s="3">
        <v>1</v>
      </c>
      <c r="O684" s="50" t="e">
        <f>INDEX([1]Dados!$M$2:$N$26779,MATCH($P684,[1]Dados!$N$2:$N$26779,),2)</f>
        <v>#N/A</v>
      </c>
      <c r="P684">
        <v>145663</v>
      </c>
      <c r="Q684" s="1">
        <v>36690</v>
      </c>
      <c r="R684" s="1">
        <v>36694</v>
      </c>
      <c r="S684" t="s">
        <v>2148</v>
      </c>
      <c r="T684">
        <v>1</v>
      </c>
    </row>
    <row r="685" spans="1:20" x14ac:dyDescent="0.2">
      <c r="A685" s="7">
        <v>290430</v>
      </c>
      <c r="B685" s="3">
        <v>33855</v>
      </c>
      <c r="C685" s="3" t="s">
        <v>31</v>
      </c>
      <c r="D685" s="2" t="s">
        <v>308</v>
      </c>
      <c r="E685" s="3">
        <v>10</v>
      </c>
      <c r="F685" s="17">
        <v>0</v>
      </c>
      <c r="G685" s="17">
        <v>1</v>
      </c>
      <c r="H685" s="17">
        <v>0</v>
      </c>
      <c r="I685" s="7">
        <v>5</v>
      </c>
      <c r="J685" s="7">
        <v>6</v>
      </c>
      <c r="K685" s="4">
        <v>122</v>
      </c>
      <c r="L685" s="5">
        <v>122.85850000000001</v>
      </c>
      <c r="M685">
        <v>352971.18</v>
      </c>
      <c r="N685" s="3">
        <v>1</v>
      </c>
      <c r="O685" s="50" t="e">
        <f>INDEX([1]Dados!$M$2:$N$26779,MATCH($P685,[1]Dados!$N$2:$N$26779,),2)</f>
        <v>#N/A</v>
      </c>
      <c r="P685">
        <v>145663</v>
      </c>
      <c r="Q685" s="1">
        <v>36690</v>
      </c>
      <c r="R685" s="1">
        <v>36694</v>
      </c>
      <c r="S685" t="s">
        <v>2148</v>
      </c>
      <c r="T685">
        <v>1</v>
      </c>
    </row>
    <row r="686" spans="1:20" x14ac:dyDescent="0.2">
      <c r="A686" s="7">
        <v>290430</v>
      </c>
      <c r="B686" s="3">
        <v>33855</v>
      </c>
      <c r="C686" s="3" t="s">
        <v>31</v>
      </c>
      <c r="D686" s="2" t="s">
        <v>308</v>
      </c>
      <c r="E686" s="3">
        <v>10</v>
      </c>
      <c r="F686" s="17">
        <v>0</v>
      </c>
      <c r="G686" s="17">
        <v>1</v>
      </c>
      <c r="H686" s="17">
        <v>0</v>
      </c>
      <c r="I686" s="7">
        <v>1</v>
      </c>
      <c r="J686" s="7">
        <v>14</v>
      </c>
      <c r="K686" s="4">
        <v>1214</v>
      </c>
      <c r="L686" s="5">
        <v>1214.0587</v>
      </c>
      <c r="M686">
        <v>158292</v>
      </c>
      <c r="N686" s="3">
        <v>1</v>
      </c>
      <c r="O686" s="50" t="e">
        <f>INDEX([1]Dados!$M$2:$N$26779,MATCH($P686,[1]Dados!$N$2:$N$26779,),2)</f>
        <v>#N/A</v>
      </c>
      <c r="P686">
        <v>145852</v>
      </c>
      <c r="Q686" s="1">
        <v>36690</v>
      </c>
      <c r="R686" s="1">
        <v>36694</v>
      </c>
      <c r="S686" t="s">
        <v>2147</v>
      </c>
      <c r="T686">
        <v>1</v>
      </c>
    </row>
    <row r="687" spans="1:20" x14ac:dyDescent="0.2">
      <c r="A687" s="7">
        <v>290430</v>
      </c>
      <c r="B687" s="3">
        <v>33855</v>
      </c>
      <c r="C687" s="3" t="s">
        <v>31</v>
      </c>
      <c r="D687" s="2" t="s">
        <v>308</v>
      </c>
      <c r="E687" s="3">
        <v>10</v>
      </c>
      <c r="F687" s="17">
        <v>0</v>
      </c>
      <c r="G687" s="17">
        <v>1</v>
      </c>
      <c r="H687" s="17">
        <v>0</v>
      </c>
      <c r="I687" s="7">
        <v>1</v>
      </c>
      <c r="J687" s="7">
        <v>24</v>
      </c>
      <c r="K687" s="4">
        <v>1214</v>
      </c>
      <c r="L687" s="5">
        <v>1214.0587</v>
      </c>
      <c r="M687">
        <v>158292</v>
      </c>
      <c r="N687" s="3">
        <v>1</v>
      </c>
      <c r="O687" s="50" t="e">
        <f>INDEX([1]Dados!$M$2:$N$26779,MATCH($P687,[1]Dados!$N$2:$N$26779,),2)</f>
        <v>#N/A</v>
      </c>
      <c r="P687">
        <v>145852</v>
      </c>
      <c r="Q687" s="1">
        <v>36690</v>
      </c>
      <c r="R687" s="1">
        <v>36694</v>
      </c>
      <c r="S687" t="s">
        <v>2147</v>
      </c>
      <c r="T687">
        <v>1</v>
      </c>
    </row>
    <row r="688" spans="1:20" x14ac:dyDescent="0.2">
      <c r="A688" s="7">
        <v>290430</v>
      </c>
      <c r="B688" s="3">
        <v>33855</v>
      </c>
      <c r="C688" s="3" t="s">
        <v>31</v>
      </c>
      <c r="D688" s="2" t="s">
        <v>308</v>
      </c>
      <c r="E688" s="3">
        <v>10</v>
      </c>
      <c r="F688" s="17">
        <v>0</v>
      </c>
      <c r="G688" s="17">
        <v>1</v>
      </c>
      <c r="H688" s="17">
        <v>0</v>
      </c>
      <c r="I688" s="7">
        <v>1</v>
      </c>
      <c r="J688" s="7">
        <v>2</v>
      </c>
      <c r="K688" s="4">
        <v>1214</v>
      </c>
      <c r="L688" s="5">
        <v>1214.0587</v>
      </c>
      <c r="M688">
        <v>158292</v>
      </c>
      <c r="N688" s="3">
        <v>1</v>
      </c>
      <c r="O688" s="50" t="e">
        <f>INDEX([1]Dados!$M$2:$N$26779,MATCH($P688,[1]Dados!$N$2:$N$26779,),2)</f>
        <v>#N/A</v>
      </c>
      <c r="P688">
        <v>145852</v>
      </c>
      <c r="Q688" s="1">
        <v>36690</v>
      </c>
      <c r="R688" s="1">
        <v>36694</v>
      </c>
      <c r="S688" t="s">
        <v>2147</v>
      </c>
      <c r="T688">
        <v>1</v>
      </c>
    </row>
    <row r="689" spans="1:20" x14ac:dyDescent="0.2">
      <c r="A689" s="7">
        <v>290430</v>
      </c>
      <c r="B689" s="3">
        <v>33855</v>
      </c>
      <c r="C689" s="3" t="s">
        <v>31</v>
      </c>
      <c r="D689" s="2" t="s">
        <v>308</v>
      </c>
      <c r="E689" s="3">
        <v>10</v>
      </c>
      <c r="F689" s="17">
        <v>0</v>
      </c>
      <c r="G689" s="17">
        <v>1</v>
      </c>
      <c r="H689" s="17">
        <v>0</v>
      </c>
      <c r="I689" s="7">
        <v>2</v>
      </c>
      <c r="J689" s="7">
        <v>24</v>
      </c>
      <c r="K689" s="4">
        <v>1214</v>
      </c>
      <c r="L689" s="5">
        <v>1214.0589</v>
      </c>
      <c r="M689">
        <v>39964</v>
      </c>
      <c r="N689" s="3">
        <v>1</v>
      </c>
      <c r="O689" s="50" t="e">
        <f>INDEX([1]Dados!$M$2:$N$26779,MATCH($P689,[1]Dados!$N$2:$N$26779,),2)</f>
        <v>#N/A</v>
      </c>
      <c r="P689">
        <v>146911</v>
      </c>
      <c r="Q689" s="1">
        <v>36690</v>
      </c>
      <c r="R689" s="1">
        <v>36694</v>
      </c>
      <c r="S689" t="s">
        <v>1832</v>
      </c>
      <c r="T689">
        <v>1</v>
      </c>
    </row>
    <row r="690" spans="1:20" x14ac:dyDescent="0.2">
      <c r="A690" s="7">
        <v>290430</v>
      </c>
      <c r="B690" s="3">
        <v>33855</v>
      </c>
      <c r="C690" s="3" t="s">
        <v>31</v>
      </c>
      <c r="D690" s="2" t="s">
        <v>308</v>
      </c>
      <c r="E690" s="3">
        <v>10</v>
      </c>
      <c r="F690" s="17">
        <v>0</v>
      </c>
      <c r="G690" s="17">
        <v>1</v>
      </c>
      <c r="H690" s="17">
        <v>0</v>
      </c>
      <c r="I690" s="7">
        <v>2</v>
      </c>
      <c r="J690" s="7">
        <v>21</v>
      </c>
      <c r="K690" s="4">
        <v>1214</v>
      </c>
      <c r="L690" s="5">
        <v>1214.0589</v>
      </c>
      <c r="M690">
        <v>39964</v>
      </c>
      <c r="N690" s="3">
        <v>1</v>
      </c>
      <c r="O690" s="50" t="e">
        <f>INDEX([1]Dados!$M$2:$N$26779,MATCH($P690,[1]Dados!$N$2:$N$26779,),2)</f>
        <v>#N/A</v>
      </c>
      <c r="P690">
        <v>146911</v>
      </c>
      <c r="Q690" s="1">
        <v>36690</v>
      </c>
      <c r="R690" s="1">
        <v>36694</v>
      </c>
      <c r="S690" t="s">
        <v>1832</v>
      </c>
      <c r="T690">
        <v>1</v>
      </c>
    </row>
    <row r="691" spans="1:20" x14ac:dyDescent="0.2">
      <c r="A691" s="7">
        <v>290430</v>
      </c>
      <c r="B691" s="3">
        <v>33855</v>
      </c>
      <c r="C691" s="3" t="s">
        <v>31</v>
      </c>
      <c r="D691" s="2" t="s">
        <v>308</v>
      </c>
      <c r="E691" s="3">
        <v>10</v>
      </c>
      <c r="F691" s="17">
        <v>0</v>
      </c>
      <c r="G691" s="17">
        <v>1</v>
      </c>
      <c r="H691" s="17">
        <v>0</v>
      </c>
      <c r="I691" s="7">
        <v>2</v>
      </c>
      <c r="J691" s="7">
        <v>18</v>
      </c>
      <c r="K691" s="4">
        <v>1214</v>
      </c>
      <c r="L691" s="5">
        <v>1214.0589</v>
      </c>
      <c r="M691">
        <v>39964</v>
      </c>
      <c r="N691" s="3">
        <v>1</v>
      </c>
      <c r="O691" s="50" t="e">
        <f>INDEX([1]Dados!$M$2:$N$26779,MATCH($P691,[1]Dados!$N$2:$N$26779,),2)</f>
        <v>#N/A</v>
      </c>
      <c r="P691">
        <v>146911</v>
      </c>
      <c r="Q691" s="1">
        <v>36690</v>
      </c>
      <c r="R691" s="1">
        <v>36694</v>
      </c>
      <c r="S691" t="s">
        <v>1832</v>
      </c>
      <c r="T691">
        <v>1</v>
      </c>
    </row>
    <row r="692" spans="1:20" x14ac:dyDescent="0.2">
      <c r="A692" s="7">
        <v>290430</v>
      </c>
      <c r="B692" s="3">
        <v>33855</v>
      </c>
      <c r="C692" s="3" t="s">
        <v>31</v>
      </c>
      <c r="D692" s="2" t="s">
        <v>308</v>
      </c>
      <c r="E692" s="3">
        <v>10</v>
      </c>
      <c r="F692" s="17">
        <v>0</v>
      </c>
      <c r="G692" s="17">
        <v>1</v>
      </c>
      <c r="H692" s="17">
        <v>0</v>
      </c>
      <c r="I692" s="7">
        <v>6</v>
      </c>
      <c r="J692" s="7">
        <v>14</v>
      </c>
      <c r="K692" s="4">
        <v>1214</v>
      </c>
      <c r="L692" s="5" t="s">
        <v>19</v>
      </c>
      <c r="M692">
        <v>52800</v>
      </c>
      <c r="N692" s="3">
        <v>1</v>
      </c>
      <c r="O692" s="50" t="e">
        <f>INDEX([1]Dados!$M$2:$N$26779,MATCH($P692,[1]Dados!$N$2:$N$26779,),2)</f>
        <v>#N/A</v>
      </c>
      <c r="P692">
        <v>145664</v>
      </c>
      <c r="Q692" s="1">
        <v>36690</v>
      </c>
      <c r="R692" s="1">
        <v>36694</v>
      </c>
      <c r="S692" t="s">
        <v>1831</v>
      </c>
      <c r="T692">
        <v>1</v>
      </c>
    </row>
    <row r="693" spans="1:20" x14ac:dyDescent="0.2">
      <c r="A693" s="7">
        <v>290430</v>
      </c>
      <c r="B693" s="3">
        <v>33855</v>
      </c>
      <c r="C693" s="3" t="s">
        <v>31</v>
      </c>
      <c r="D693" s="2" t="s">
        <v>308</v>
      </c>
      <c r="E693" s="3">
        <v>10</v>
      </c>
      <c r="F693" s="17">
        <v>0</v>
      </c>
      <c r="G693" s="17">
        <v>1</v>
      </c>
      <c r="H693" s="17">
        <v>0</v>
      </c>
      <c r="I693" s="7">
        <v>3</v>
      </c>
      <c r="J693" s="7">
        <v>28</v>
      </c>
      <c r="K693" s="4">
        <v>1293</v>
      </c>
      <c r="L693" s="5">
        <v>1293.0592999999999</v>
      </c>
      <c r="M693">
        <v>51760.55</v>
      </c>
      <c r="N693" s="3">
        <v>1</v>
      </c>
      <c r="O693" s="50" t="e">
        <f>INDEX([1]Dados!$M$2:$N$26779,MATCH($P693,[1]Dados!$N$2:$N$26779,),2)</f>
        <v>#N/A</v>
      </c>
      <c r="P693">
        <v>145814</v>
      </c>
      <c r="Q693" s="1">
        <v>36690</v>
      </c>
      <c r="R693" s="1">
        <v>36694</v>
      </c>
      <c r="S693" t="s">
        <v>2146</v>
      </c>
      <c r="T693">
        <v>1</v>
      </c>
    </row>
    <row r="694" spans="1:20" x14ac:dyDescent="0.2">
      <c r="A694" s="7">
        <v>290430</v>
      </c>
      <c r="B694" s="3">
        <v>33855</v>
      </c>
      <c r="C694" s="3" t="s">
        <v>31</v>
      </c>
      <c r="D694" s="2" t="s">
        <v>308</v>
      </c>
      <c r="E694" s="3">
        <v>10</v>
      </c>
      <c r="F694" s="17">
        <v>0</v>
      </c>
      <c r="G694" s="17">
        <v>1</v>
      </c>
      <c r="H694" s="17">
        <v>0</v>
      </c>
      <c r="I694" s="7">
        <v>3</v>
      </c>
      <c r="J694" s="7">
        <v>29</v>
      </c>
      <c r="K694" s="4">
        <v>1293</v>
      </c>
      <c r="L694" s="5">
        <v>1293.0592999999999</v>
      </c>
      <c r="M694">
        <v>51760.55</v>
      </c>
      <c r="N694" s="3">
        <v>1</v>
      </c>
      <c r="O694" s="50" t="e">
        <f>INDEX([1]Dados!$M$2:$N$26779,MATCH($P694,[1]Dados!$N$2:$N$26779,),2)</f>
        <v>#N/A</v>
      </c>
      <c r="P694">
        <v>145814</v>
      </c>
      <c r="Q694" s="1">
        <v>36690</v>
      </c>
      <c r="R694" s="1">
        <v>36694</v>
      </c>
      <c r="S694" t="s">
        <v>2146</v>
      </c>
      <c r="T694">
        <v>1</v>
      </c>
    </row>
    <row r="695" spans="1:20" x14ac:dyDescent="0.2">
      <c r="A695" s="7">
        <v>290430</v>
      </c>
      <c r="B695" s="3">
        <v>33855</v>
      </c>
      <c r="C695" s="3" t="s">
        <v>31</v>
      </c>
      <c r="D695" s="2" t="s">
        <v>308</v>
      </c>
      <c r="E695" s="3">
        <v>10</v>
      </c>
      <c r="F695" s="17">
        <v>0</v>
      </c>
      <c r="G695" s="17">
        <v>1</v>
      </c>
      <c r="H695" s="17">
        <v>0</v>
      </c>
      <c r="I695" s="7">
        <v>3</v>
      </c>
      <c r="J695" s="7">
        <v>22</v>
      </c>
      <c r="K695" s="4">
        <v>1293</v>
      </c>
      <c r="L695" s="5">
        <v>1293.0592999999999</v>
      </c>
      <c r="M695">
        <v>51760.55</v>
      </c>
      <c r="N695" s="3">
        <v>1</v>
      </c>
      <c r="O695" s="50" t="e">
        <f>INDEX([1]Dados!$M$2:$N$26779,MATCH($P695,[1]Dados!$N$2:$N$26779,),2)</f>
        <v>#N/A</v>
      </c>
      <c r="P695">
        <v>145814</v>
      </c>
      <c r="Q695" s="1">
        <v>36690</v>
      </c>
      <c r="R695" s="1">
        <v>36694</v>
      </c>
      <c r="S695" t="s">
        <v>2146</v>
      </c>
      <c r="T695">
        <v>1</v>
      </c>
    </row>
    <row r="696" spans="1:20" x14ac:dyDescent="0.2">
      <c r="A696" s="7">
        <v>290430</v>
      </c>
      <c r="B696" s="3">
        <v>33855</v>
      </c>
      <c r="C696" s="3" t="s">
        <v>31</v>
      </c>
      <c r="D696" s="2" t="s">
        <v>308</v>
      </c>
      <c r="E696" s="3">
        <v>10</v>
      </c>
      <c r="F696" s="17">
        <v>0</v>
      </c>
      <c r="G696" s="17">
        <v>1</v>
      </c>
      <c r="H696" s="17">
        <v>0</v>
      </c>
      <c r="I696" s="7">
        <v>3</v>
      </c>
      <c r="J696" s="7">
        <v>25</v>
      </c>
      <c r="K696" s="4">
        <v>1293</v>
      </c>
      <c r="L696" s="5">
        <v>1293.0592999999999</v>
      </c>
      <c r="M696">
        <v>51760.55</v>
      </c>
      <c r="N696" s="3">
        <v>1</v>
      </c>
      <c r="O696" s="50" t="e">
        <f>INDEX([1]Dados!$M$2:$N$26779,MATCH($P696,[1]Dados!$N$2:$N$26779,),2)</f>
        <v>#N/A</v>
      </c>
      <c r="P696">
        <v>145814</v>
      </c>
      <c r="Q696" s="1">
        <v>36690</v>
      </c>
      <c r="R696" s="1">
        <v>36694</v>
      </c>
      <c r="S696" t="s">
        <v>2146</v>
      </c>
      <c r="T696">
        <v>1</v>
      </c>
    </row>
    <row r="697" spans="1:20" x14ac:dyDescent="0.2">
      <c r="A697" s="7">
        <v>290430</v>
      </c>
      <c r="B697" s="3">
        <v>33855</v>
      </c>
      <c r="C697" s="3" t="s">
        <v>31</v>
      </c>
      <c r="D697" s="2" t="s">
        <v>308</v>
      </c>
      <c r="E697" s="3">
        <v>10</v>
      </c>
      <c r="F697" s="17">
        <v>0</v>
      </c>
      <c r="G697" s="17">
        <v>1</v>
      </c>
      <c r="H697" s="17">
        <v>0</v>
      </c>
      <c r="I697" s="7">
        <v>3</v>
      </c>
      <c r="J697" s="7">
        <v>8</v>
      </c>
      <c r="K697" s="4">
        <v>1293</v>
      </c>
      <c r="L697" s="5">
        <v>1293.0592999999999</v>
      </c>
      <c r="M697">
        <v>51760.55</v>
      </c>
      <c r="N697" s="3">
        <v>1</v>
      </c>
      <c r="O697" s="50" t="e">
        <f>INDEX([1]Dados!$M$2:$N$26779,MATCH($P697,[1]Dados!$N$2:$N$26779,),2)</f>
        <v>#N/A</v>
      </c>
      <c r="P697">
        <v>145814</v>
      </c>
      <c r="Q697" s="1">
        <v>36690</v>
      </c>
      <c r="R697" s="1">
        <v>36694</v>
      </c>
      <c r="S697" t="s">
        <v>2146</v>
      </c>
      <c r="T697">
        <v>1</v>
      </c>
    </row>
    <row r="698" spans="1:20" x14ac:dyDescent="0.2">
      <c r="A698" s="7">
        <v>290430</v>
      </c>
      <c r="B698" s="3">
        <v>33855</v>
      </c>
      <c r="C698" s="3" t="s">
        <v>31</v>
      </c>
      <c r="D698" s="2" t="s">
        <v>308</v>
      </c>
      <c r="E698" s="3">
        <v>10</v>
      </c>
      <c r="F698" s="17">
        <v>0</v>
      </c>
      <c r="G698" s="17">
        <v>1</v>
      </c>
      <c r="H698" s="17">
        <v>0</v>
      </c>
      <c r="I698" s="7">
        <v>3</v>
      </c>
      <c r="J698" s="7">
        <v>21</v>
      </c>
      <c r="K698" s="4">
        <v>1293</v>
      </c>
      <c r="L698" s="5">
        <v>1293.0592999999999</v>
      </c>
      <c r="M698">
        <v>51760.55</v>
      </c>
      <c r="N698" s="3">
        <v>1</v>
      </c>
      <c r="O698" s="50" t="e">
        <f>INDEX([1]Dados!$M$2:$N$26779,MATCH($P698,[1]Dados!$N$2:$N$26779,),2)</f>
        <v>#N/A</v>
      </c>
      <c r="P698">
        <v>145814</v>
      </c>
      <c r="Q698" s="1">
        <v>36690</v>
      </c>
      <c r="R698" s="1">
        <v>36694</v>
      </c>
      <c r="S698" t="s">
        <v>2146</v>
      </c>
      <c r="T698">
        <v>1</v>
      </c>
    </row>
    <row r="699" spans="1:20" x14ac:dyDescent="0.2">
      <c r="A699" s="7">
        <v>290430</v>
      </c>
      <c r="B699" s="3">
        <v>33855</v>
      </c>
      <c r="C699" s="3" t="s">
        <v>31</v>
      </c>
      <c r="D699" s="2" t="s">
        <v>308</v>
      </c>
      <c r="E699" s="3">
        <v>10</v>
      </c>
      <c r="F699" s="17">
        <v>0</v>
      </c>
      <c r="G699" s="17">
        <v>1</v>
      </c>
      <c r="H699" s="17">
        <v>0</v>
      </c>
      <c r="I699" s="7">
        <v>3</v>
      </c>
      <c r="J699" s="7">
        <v>12</v>
      </c>
      <c r="K699" s="4">
        <v>1293</v>
      </c>
      <c r="L699" s="5">
        <v>1293.0592999999999</v>
      </c>
      <c r="M699">
        <v>51760.55</v>
      </c>
      <c r="N699" s="3">
        <v>1</v>
      </c>
      <c r="O699" s="50" t="e">
        <f>INDEX([1]Dados!$M$2:$N$26779,MATCH($P699,[1]Dados!$N$2:$N$26779,),2)</f>
        <v>#N/A</v>
      </c>
      <c r="P699">
        <v>145814</v>
      </c>
      <c r="Q699" s="1">
        <v>36690</v>
      </c>
      <c r="R699" s="1">
        <v>36694</v>
      </c>
      <c r="S699" t="s">
        <v>2146</v>
      </c>
      <c r="T699">
        <v>1</v>
      </c>
    </row>
    <row r="700" spans="1:20" x14ac:dyDescent="0.2">
      <c r="A700" s="7">
        <v>290710</v>
      </c>
      <c r="B700" s="3">
        <v>34410</v>
      </c>
      <c r="C700" s="3" t="s">
        <v>31</v>
      </c>
      <c r="D700" s="2" t="s">
        <v>352</v>
      </c>
      <c r="E700" s="3">
        <v>10</v>
      </c>
      <c r="F700" s="17">
        <v>0</v>
      </c>
      <c r="G700" s="17">
        <v>1</v>
      </c>
      <c r="H700" s="17">
        <v>0</v>
      </c>
      <c r="I700" s="7">
        <v>1</v>
      </c>
      <c r="J700" s="7">
        <v>13</v>
      </c>
      <c r="K700" s="4">
        <v>2</v>
      </c>
      <c r="L700" s="5">
        <v>2.0596999999999999</v>
      </c>
      <c r="M700">
        <v>113996.7</v>
      </c>
      <c r="N700" s="3">
        <v>1</v>
      </c>
      <c r="O700" s="50" t="e">
        <f>INDEX([1]Dados!$M$2:$N$26779,MATCH($P700,[1]Dados!$N$2:$N$26779,),2)</f>
        <v>#N/A</v>
      </c>
      <c r="P700">
        <v>145617</v>
      </c>
      <c r="Q700" s="1">
        <v>36690</v>
      </c>
      <c r="R700" s="1">
        <v>36698</v>
      </c>
      <c r="S700" t="s">
        <v>1542</v>
      </c>
      <c r="T700">
        <v>1</v>
      </c>
    </row>
    <row r="701" spans="1:20" x14ac:dyDescent="0.2">
      <c r="A701" s="7">
        <v>290710</v>
      </c>
      <c r="B701" s="3">
        <v>34410</v>
      </c>
      <c r="C701" s="3" t="s">
        <v>31</v>
      </c>
      <c r="D701" s="2" t="s">
        <v>352</v>
      </c>
      <c r="E701" s="3">
        <v>10</v>
      </c>
      <c r="F701" s="17">
        <v>0</v>
      </c>
      <c r="G701" s="17">
        <v>1</v>
      </c>
      <c r="H701" s="17">
        <v>0</v>
      </c>
      <c r="I701" s="7">
        <v>1</v>
      </c>
      <c r="J701" s="7">
        <v>25</v>
      </c>
      <c r="K701" s="4">
        <v>2</v>
      </c>
      <c r="L701" s="5">
        <v>2.0596999999999999</v>
      </c>
      <c r="M701">
        <v>113996.7</v>
      </c>
      <c r="N701" s="3">
        <v>1</v>
      </c>
      <c r="O701" s="50" t="e">
        <f>INDEX([1]Dados!$M$2:$N$26779,MATCH($P701,[1]Dados!$N$2:$N$26779,),2)</f>
        <v>#N/A</v>
      </c>
      <c r="P701">
        <v>145617</v>
      </c>
      <c r="Q701" s="1">
        <v>36690</v>
      </c>
      <c r="R701" s="1">
        <v>36698</v>
      </c>
      <c r="S701" t="s">
        <v>1542</v>
      </c>
      <c r="T701">
        <v>1</v>
      </c>
    </row>
    <row r="702" spans="1:20" hidden="1" x14ac:dyDescent="0.2">
      <c r="A702" s="7">
        <v>290710</v>
      </c>
      <c r="B702" s="3">
        <v>34410</v>
      </c>
      <c r="C702" s="3" t="s">
        <v>31</v>
      </c>
      <c r="D702" s="2" t="s">
        <v>352</v>
      </c>
      <c r="E702" s="3">
        <v>10</v>
      </c>
      <c r="F702" s="17">
        <v>0</v>
      </c>
      <c r="G702" s="17">
        <v>1</v>
      </c>
      <c r="H702" s="17">
        <v>0</v>
      </c>
      <c r="I702" s="7">
        <v>2</v>
      </c>
      <c r="J702" s="7">
        <v>14</v>
      </c>
      <c r="K702" s="4">
        <v>1214</v>
      </c>
      <c r="L702" s="5">
        <v>1214.0587</v>
      </c>
      <c r="M702">
        <v>675450.69</v>
      </c>
      <c r="N702" s="3">
        <v>1</v>
      </c>
      <c r="O702" s="50">
        <f>INDEX([1]Dados!$M$2:$N$26779,MATCH($P702,[1]Dados!$N$2:$N$26779,),2)</f>
        <v>145850</v>
      </c>
      <c r="P702">
        <v>145850</v>
      </c>
      <c r="Q702" s="1">
        <v>36690</v>
      </c>
      <c r="R702" s="1">
        <v>36698</v>
      </c>
      <c r="S702" t="s">
        <v>1543</v>
      </c>
      <c r="T702">
        <v>1</v>
      </c>
    </row>
    <row r="703" spans="1:20" hidden="1" x14ac:dyDescent="0.2">
      <c r="A703" s="7">
        <v>290710</v>
      </c>
      <c r="B703" s="3">
        <v>34410</v>
      </c>
      <c r="C703" s="3" t="s">
        <v>31</v>
      </c>
      <c r="D703" s="2" t="s">
        <v>352</v>
      </c>
      <c r="E703" s="3">
        <v>10</v>
      </c>
      <c r="F703" s="17">
        <v>0</v>
      </c>
      <c r="G703" s="17">
        <v>1</v>
      </c>
      <c r="H703" s="17">
        <v>0</v>
      </c>
      <c r="I703" s="7">
        <v>2</v>
      </c>
      <c r="J703" s="7">
        <v>13</v>
      </c>
      <c r="K703" s="4">
        <v>1214</v>
      </c>
      <c r="L703" s="5">
        <v>1214.0587</v>
      </c>
      <c r="M703">
        <v>675450.69</v>
      </c>
      <c r="N703" s="3">
        <v>1</v>
      </c>
      <c r="O703" s="50">
        <f>INDEX([1]Dados!$M$2:$N$26779,MATCH($P703,[1]Dados!$N$2:$N$26779,),2)</f>
        <v>145850</v>
      </c>
      <c r="P703">
        <v>145850</v>
      </c>
      <c r="Q703" s="1">
        <v>36690</v>
      </c>
      <c r="R703" s="1">
        <v>36698</v>
      </c>
      <c r="S703" t="s">
        <v>1543</v>
      </c>
      <c r="T703">
        <v>1</v>
      </c>
    </row>
    <row r="704" spans="1:20" hidden="1" x14ac:dyDescent="0.2">
      <c r="A704" s="7">
        <v>290710</v>
      </c>
      <c r="B704" s="3">
        <v>34410</v>
      </c>
      <c r="C704" s="3" t="s">
        <v>31</v>
      </c>
      <c r="D704" s="2" t="s">
        <v>352</v>
      </c>
      <c r="E704" s="3">
        <v>10</v>
      </c>
      <c r="F704" s="17">
        <v>0</v>
      </c>
      <c r="G704" s="17">
        <v>1</v>
      </c>
      <c r="H704" s="17">
        <v>0</v>
      </c>
      <c r="I704" s="7">
        <v>2</v>
      </c>
      <c r="J704" s="7">
        <v>29</v>
      </c>
      <c r="K704" s="4">
        <v>1214</v>
      </c>
      <c r="L704" s="5">
        <v>1214.0587</v>
      </c>
      <c r="M704">
        <v>675450.69</v>
      </c>
      <c r="N704" s="3">
        <v>1</v>
      </c>
      <c r="O704" s="50">
        <f>INDEX([1]Dados!$M$2:$N$26779,MATCH($P704,[1]Dados!$N$2:$N$26779,),2)</f>
        <v>145850</v>
      </c>
      <c r="P704">
        <v>145850</v>
      </c>
      <c r="Q704" s="1">
        <v>36690</v>
      </c>
      <c r="R704" s="1">
        <v>36698</v>
      </c>
      <c r="S704" t="s">
        <v>1543</v>
      </c>
      <c r="T704">
        <v>1</v>
      </c>
    </row>
    <row r="705" spans="1:20" hidden="1" x14ac:dyDescent="0.2">
      <c r="A705" s="7">
        <v>290710</v>
      </c>
      <c r="B705" s="3">
        <v>34410</v>
      </c>
      <c r="C705" s="3" t="s">
        <v>31</v>
      </c>
      <c r="D705" s="2" t="s">
        <v>352</v>
      </c>
      <c r="E705" s="3">
        <v>10</v>
      </c>
      <c r="F705" s="17">
        <v>0</v>
      </c>
      <c r="G705" s="17">
        <v>1</v>
      </c>
      <c r="H705" s="17">
        <v>0</v>
      </c>
      <c r="I705" s="7">
        <v>2</v>
      </c>
      <c r="J705" s="7">
        <v>12</v>
      </c>
      <c r="K705" s="4">
        <v>1214</v>
      </c>
      <c r="L705" s="5">
        <v>1214.0587</v>
      </c>
      <c r="M705">
        <v>675450.69</v>
      </c>
      <c r="N705" s="3">
        <v>1</v>
      </c>
      <c r="O705" s="50">
        <f>INDEX([1]Dados!$M$2:$N$26779,MATCH($P705,[1]Dados!$N$2:$N$26779,),2)</f>
        <v>145850</v>
      </c>
      <c r="P705">
        <v>145850</v>
      </c>
      <c r="Q705" s="1">
        <v>36690</v>
      </c>
      <c r="R705" s="1">
        <v>36698</v>
      </c>
      <c r="S705" t="s">
        <v>1543</v>
      </c>
      <c r="T705">
        <v>1</v>
      </c>
    </row>
    <row r="706" spans="1:20" hidden="1" x14ac:dyDescent="0.2">
      <c r="A706" s="7">
        <v>290710</v>
      </c>
      <c r="B706" s="3">
        <v>34410</v>
      </c>
      <c r="C706" s="3" t="s">
        <v>31</v>
      </c>
      <c r="D706" s="2" t="s">
        <v>352</v>
      </c>
      <c r="E706" s="3">
        <v>10</v>
      </c>
      <c r="F706" s="17">
        <v>0</v>
      </c>
      <c r="G706" s="17">
        <v>1</v>
      </c>
      <c r="H706" s="17">
        <v>0</v>
      </c>
      <c r="I706" s="7">
        <v>2</v>
      </c>
      <c r="J706" s="7">
        <v>9</v>
      </c>
      <c r="K706" s="4">
        <v>1214</v>
      </c>
      <c r="L706" s="5">
        <v>1214.0587</v>
      </c>
      <c r="M706">
        <v>675450.69</v>
      </c>
      <c r="N706" s="3">
        <v>1</v>
      </c>
      <c r="O706" s="50">
        <f>INDEX([1]Dados!$M$2:$N$26779,MATCH($P706,[1]Dados!$N$2:$N$26779,),2)</f>
        <v>145850</v>
      </c>
      <c r="P706">
        <v>145850</v>
      </c>
      <c r="Q706" s="1">
        <v>36690</v>
      </c>
      <c r="R706" s="1">
        <v>36698</v>
      </c>
      <c r="S706" t="s">
        <v>1543</v>
      </c>
      <c r="T706">
        <v>1</v>
      </c>
    </row>
    <row r="707" spans="1:20" hidden="1" x14ac:dyDescent="0.2">
      <c r="A707" s="7">
        <v>290710</v>
      </c>
      <c r="B707" s="3">
        <v>34410</v>
      </c>
      <c r="C707" s="3" t="s">
        <v>31</v>
      </c>
      <c r="D707" s="2" t="s">
        <v>352</v>
      </c>
      <c r="E707" s="3">
        <v>10</v>
      </c>
      <c r="F707" s="17">
        <v>0</v>
      </c>
      <c r="G707" s="17">
        <v>1</v>
      </c>
      <c r="H707" s="17">
        <v>0</v>
      </c>
      <c r="I707" s="7">
        <v>2</v>
      </c>
      <c r="J707" s="7">
        <v>28</v>
      </c>
      <c r="K707" s="4">
        <v>1214</v>
      </c>
      <c r="L707" s="5">
        <v>1214.0587</v>
      </c>
      <c r="M707">
        <v>675450.69</v>
      </c>
      <c r="N707" s="3">
        <v>1</v>
      </c>
      <c r="O707" s="50">
        <f>INDEX([1]Dados!$M$2:$N$26779,MATCH($P707,[1]Dados!$N$2:$N$26779,),2)</f>
        <v>145850</v>
      </c>
      <c r="P707">
        <v>145850</v>
      </c>
      <c r="Q707" s="1">
        <v>36690</v>
      </c>
      <c r="R707" s="1">
        <v>36698</v>
      </c>
      <c r="S707" t="s">
        <v>1543</v>
      </c>
      <c r="T707">
        <v>1</v>
      </c>
    </row>
    <row r="708" spans="1:20" hidden="1" x14ac:dyDescent="0.2">
      <c r="A708" s="7">
        <v>290710</v>
      </c>
      <c r="B708" s="3">
        <v>34410</v>
      </c>
      <c r="C708" s="3" t="s">
        <v>31</v>
      </c>
      <c r="D708" s="2" t="s">
        <v>352</v>
      </c>
      <c r="E708" s="3">
        <v>10</v>
      </c>
      <c r="F708" s="17">
        <v>0</v>
      </c>
      <c r="G708" s="17">
        <v>1</v>
      </c>
      <c r="H708" s="17">
        <v>0</v>
      </c>
      <c r="I708" s="7">
        <v>2</v>
      </c>
      <c r="J708" s="7">
        <v>22</v>
      </c>
      <c r="K708" s="4">
        <v>1214</v>
      </c>
      <c r="L708" s="5">
        <v>1214.0587</v>
      </c>
      <c r="M708">
        <v>675450.69</v>
      </c>
      <c r="N708" s="3">
        <v>1</v>
      </c>
      <c r="O708" s="50">
        <f>INDEX([1]Dados!$M$2:$N$26779,MATCH($P708,[1]Dados!$N$2:$N$26779,),2)</f>
        <v>145850</v>
      </c>
      <c r="P708">
        <v>145850</v>
      </c>
      <c r="Q708" s="1">
        <v>36690</v>
      </c>
      <c r="R708" s="1">
        <v>36698</v>
      </c>
      <c r="S708" t="s">
        <v>1543</v>
      </c>
      <c r="T708">
        <v>1</v>
      </c>
    </row>
    <row r="709" spans="1:20" hidden="1" x14ac:dyDescent="0.2">
      <c r="A709" s="7">
        <v>290710</v>
      </c>
      <c r="B709" s="3">
        <v>34410</v>
      </c>
      <c r="C709" s="3" t="s">
        <v>31</v>
      </c>
      <c r="D709" s="2" t="s">
        <v>352</v>
      </c>
      <c r="E709" s="3">
        <v>10</v>
      </c>
      <c r="F709" s="17">
        <v>0</v>
      </c>
      <c r="G709" s="17">
        <v>1</v>
      </c>
      <c r="H709" s="17">
        <v>0</v>
      </c>
      <c r="I709" s="7">
        <v>2</v>
      </c>
      <c r="J709" s="7">
        <v>15</v>
      </c>
      <c r="K709" s="4">
        <v>1214</v>
      </c>
      <c r="L709" s="5">
        <v>1214.0587</v>
      </c>
      <c r="M709">
        <v>675450.69</v>
      </c>
      <c r="N709" s="3">
        <v>1</v>
      </c>
      <c r="O709" s="50">
        <f>INDEX([1]Dados!$M$2:$N$26779,MATCH($P709,[1]Dados!$N$2:$N$26779,),2)</f>
        <v>145850</v>
      </c>
      <c r="P709">
        <v>145850</v>
      </c>
      <c r="Q709" s="1">
        <v>36690</v>
      </c>
      <c r="R709" s="1">
        <v>36698</v>
      </c>
      <c r="S709" t="s">
        <v>1543</v>
      </c>
      <c r="T709">
        <v>1</v>
      </c>
    </row>
    <row r="710" spans="1:20" hidden="1" x14ac:dyDescent="0.2">
      <c r="A710" s="7">
        <v>290710</v>
      </c>
      <c r="B710" s="3">
        <v>34410</v>
      </c>
      <c r="C710" s="3" t="s">
        <v>31</v>
      </c>
      <c r="D710" s="2" t="s">
        <v>352</v>
      </c>
      <c r="E710" s="3">
        <v>10</v>
      </c>
      <c r="F710" s="17">
        <v>0</v>
      </c>
      <c r="G710" s="17">
        <v>1</v>
      </c>
      <c r="H710" s="17">
        <v>0</v>
      </c>
      <c r="I710" s="7">
        <v>2</v>
      </c>
      <c r="J710" s="7">
        <v>18</v>
      </c>
      <c r="K710" s="4">
        <v>1214</v>
      </c>
      <c r="L710" s="5">
        <v>1214.0587</v>
      </c>
      <c r="M710">
        <v>675450.69</v>
      </c>
      <c r="N710" s="3">
        <v>1</v>
      </c>
      <c r="O710" s="50">
        <f>INDEX([1]Dados!$M$2:$N$26779,MATCH($P710,[1]Dados!$N$2:$N$26779,),2)</f>
        <v>145850</v>
      </c>
      <c r="P710">
        <v>145850</v>
      </c>
      <c r="Q710" s="1">
        <v>36690</v>
      </c>
      <c r="R710" s="1">
        <v>36698</v>
      </c>
      <c r="S710" t="s">
        <v>1543</v>
      </c>
      <c r="T710">
        <v>1</v>
      </c>
    </row>
    <row r="711" spans="1:20" s="13" customFormat="1" hidden="1" x14ac:dyDescent="0.2">
      <c r="A711" s="10">
        <v>290710</v>
      </c>
      <c r="B711" s="11">
        <v>34410</v>
      </c>
      <c r="C711" s="11" t="s">
        <v>31</v>
      </c>
      <c r="D711" s="12" t="s">
        <v>352</v>
      </c>
      <c r="E711" s="11">
        <v>10</v>
      </c>
      <c r="F711" s="18">
        <v>0</v>
      </c>
      <c r="G711" s="18">
        <v>1</v>
      </c>
      <c r="H711" s="18">
        <v>0</v>
      </c>
      <c r="I711" s="10">
        <v>3.1</v>
      </c>
      <c r="J711" s="10">
        <v>20</v>
      </c>
      <c r="K711" s="14" t="s">
        <v>2134</v>
      </c>
      <c r="L711" s="15" t="s">
        <v>2134</v>
      </c>
      <c r="M711" s="13">
        <v>201760.66</v>
      </c>
      <c r="N711" s="11">
        <v>1</v>
      </c>
      <c r="O711" s="50">
        <f>INDEX([1]Dados!$M$2:$N$26779,MATCH($P711,[1]Dados!$N$2:$N$26779,),2)</f>
        <v>147711</v>
      </c>
      <c r="P711" s="13">
        <v>147711</v>
      </c>
      <c r="Q711" s="16">
        <v>36690</v>
      </c>
      <c r="R711" s="16">
        <v>36698</v>
      </c>
      <c r="S711" s="13" t="s">
        <v>2151</v>
      </c>
      <c r="T711">
        <v>1</v>
      </c>
    </row>
    <row r="712" spans="1:20" s="13" customFormat="1" hidden="1" x14ac:dyDescent="0.2">
      <c r="A712" s="10">
        <v>290710</v>
      </c>
      <c r="B712" s="11">
        <v>34410</v>
      </c>
      <c r="C712" s="11" t="s">
        <v>31</v>
      </c>
      <c r="D712" s="12" t="s">
        <v>352</v>
      </c>
      <c r="E712" s="11">
        <v>10</v>
      </c>
      <c r="F712" s="18">
        <v>0</v>
      </c>
      <c r="G712" s="18">
        <v>1</v>
      </c>
      <c r="H712" s="18">
        <v>0</v>
      </c>
      <c r="I712" s="10">
        <v>3.2</v>
      </c>
      <c r="J712" s="10">
        <v>21</v>
      </c>
      <c r="K712" s="14" t="s">
        <v>2134</v>
      </c>
      <c r="L712" s="15" t="s">
        <v>2134</v>
      </c>
      <c r="M712" s="13">
        <v>201760.66</v>
      </c>
      <c r="N712" s="11">
        <v>1</v>
      </c>
      <c r="O712" s="50">
        <f>INDEX([1]Dados!$M$2:$N$26779,MATCH($P712,[1]Dados!$N$2:$N$26779,),2)</f>
        <v>147711</v>
      </c>
      <c r="P712" s="13">
        <v>147711</v>
      </c>
      <c r="Q712" s="16">
        <v>36690</v>
      </c>
      <c r="R712" s="16">
        <v>36698</v>
      </c>
      <c r="S712" s="13" t="s">
        <v>2151</v>
      </c>
      <c r="T712">
        <v>1</v>
      </c>
    </row>
    <row r="713" spans="1:20" s="13" customFormat="1" hidden="1" x14ac:dyDescent="0.2">
      <c r="A713" s="10">
        <v>290710</v>
      </c>
      <c r="B713" s="11">
        <v>34410</v>
      </c>
      <c r="C713" s="11" t="s">
        <v>31</v>
      </c>
      <c r="D713" s="12" t="s">
        <v>352</v>
      </c>
      <c r="E713" s="11">
        <v>10</v>
      </c>
      <c r="F713" s="18">
        <v>0</v>
      </c>
      <c r="G713" s="18">
        <v>1</v>
      </c>
      <c r="H713" s="18">
        <v>0</v>
      </c>
      <c r="I713" s="10">
        <v>3.3</v>
      </c>
      <c r="J713" s="10">
        <v>25</v>
      </c>
      <c r="K713" s="14" t="s">
        <v>2134</v>
      </c>
      <c r="L713" s="15" t="s">
        <v>2134</v>
      </c>
      <c r="M713" s="13">
        <v>201760.66</v>
      </c>
      <c r="N713" s="11">
        <v>1</v>
      </c>
      <c r="O713" s="50">
        <f>INDEX([1]Dados!$M$2:$N$26779,MATCH($P713,[1]Dados!$N$2:$N$26779,),2)</f>
        <v>147711</v>
      </c>
      <c r="P713" s="13">
        <v>147711</v>
      </c>
      <c r="Q713" s="16">
        <v>36690</v>
      </c>
      <c r="R713" s="16">
        <v>36698</v>
      </c>
      <c r="S713" s="13" t="s">
        <v>2151</v>
      </c>
      <c r="T713">
        <v>1</v>
      </c>
    </row>
    <row r="714" spans="1:20" s="13" customFormat="1" hidden="1" x14ac:dyDescent="0.2">
      <c r="A714" s="10">
        <v>290710</v>
      </c>
      <c r="B714" s="11">
        <v>34410</v>
      </c>
      <c r="C714" s="11" t="s">
        <v>31</v>
      </c>
      <c r="D714" s="12" t="s">
        <v>352</v>
      </c>
      <c r="E714" s="11">
        <v>10</v>
      </c>
      <c r="F714" s="18">
        <v>0</v>
      </c>
      <c r="G714" s="18">
        <v>1</v>
      </c>
      <c r="H714" s="18">
        <v>0</v>
      </c>
      <c r="I714" s="10">
        <v>3.4</v>
      </c>
      <c r="J714" s="10">
        <v>22</v>
      </c>
      <c r="K714" s="14" t="s">
        <v>2134</v>
      </c>
      <c r="L714" s="15" t="s">
        <v>2134</v>
      </c>
      <c r="M714" s="13">
        <v>201760.66</v>
      </c>
      <c r="N714" s="11">
        <v>1</v>
      </c>
      <c r="O714" s="50">
        <f>INDEX([1]Dados!$M$2:$N$26779,MATCH($P714,[1]Dados!$N$2:$N$26779,),2)</f>
        <v>147711</v>
      </c>
      <c r="P714" s="13">
        <v>147711</v>
      </c>
      <c r="Q714" s="16">
        <v>36690</v>
      </c>
      <c r="R714" s="16">
        <v>36698</v>
      </c>
      <c r="S714" s="13" t="s">
        <v>2151</v>
      </c>
      <c r="T714">
        <v>1</v>
      </c>
    </row>
    <row r="715" spans="1:20" s="13" customFormat="1" hidden="1" x14ac:dyDescent="0.2">
      <c r="A715" s="10">
        <v>290710</v>
      </c>
      <c r="B715" s="11">
        <v>34410</v>
      </c>
      <c r="C715" s="11" t="s">
        <v>31</v>
      </c>
      <c r="D715" s="12" t="s">
        <v>352</v>
      </c>
      <c r="E715" s="11">
        <v>10</v>
      </c>
      <c r="F715" s="18">
        <v>0</v>
      </c>
      <c r="G715" s="18">
        <v>1</v>
      </c>
      <c r="H715" s="18">
        <v>0</v>
      </c>
      <c r="I715" s="10">
        <v>3.5</v>
      </c>
      <c r="J715" s="10">
        <v>22</v>
      </c>
      <c r="K715" s="14" t="s">
        <v>2134</v>
      </c>
      <c r="L715" s="15" t="s">
        <v>2134</v>
      </c>
      <c r="M715" s="13">
        <v>201760.66</v>
      </c>
      <c r="N715" s="11">
        <v>1</v>
      </c>
      <c r="O715" s="50">
        <f>INDEX([1]Dados!$M$2:$N$26779,MATCH($P715,[1]Dados!$N$2:$N$26779,),2)</f>
        <v>147711</v>
      </c>
      <c r="P715" s="13">
        <v>147711</v>
      </c>
      <c r="Q715" s="16">
        <v>36690</v>
      </c>
      <c r="R715" s="16">
        <v>36698</v>
      </c>
      <c r="S715" s="13" t="s">
        <v>2151</v>
      </c>
      <c r="T715">
        <v>1</v>
      </c>
    </row>
    <row r="716" spans="1:20" hidden="1" x14ac:dyDescent="0.2">
      <c r="A716" s="7">
        <v>290710</v>
      </c>
      <c r="B716" s="3">
        <v>34410</v>
      </c>
      <c r="C716" s="3" t="s">
        <v>31</v>
      </c>
      <c r="D716" s="2" t="s">
        <v>352</v>
      </c>
      <c r="E716" s="3">
        <v>10</v>
      </c>
      <c r="F716" s="17">
        <v>0</v>
      </c>
      <c r="G716" s="17">
        <v>1</v>
      </c>
      <c r="H716" s="17">
        <v>0</v>
      </c>
      <c r="I716" s="7" t="s">
        <v>3</v>
      </c>
      <c r="J716" s="7">
        <v>0</v>
      </c>
      <c r="K716" s="4">
        <v>1214</v>
      </c>
      <c r="L716" s="5">
        <v>1214.0589</v>
      </c>
      <c r="M716">
        <v>23520</v>
      </c>
      <c r="N716" s="3">
        <v>1</v>
      </c>
      <c r="O716" s="50">
        <f>INDEX([1]Dados!$M$2:$N$26779,MATCH($P716,[1]Dados!$N$2:$N$26779,),2)</f>
        <v>146914</v>
      </c>
      <c r="P716">
        <v>146914</v>
      </c>
      <c r="Q716" s="1">
        <v>36690</v>
      </c>
      <c r="R716" s="1">
        <v>36698</v>
      </c>
      <c r="S716" t="s">
        <v>2134</v>
      </c>
      <c r="T716">
        <v>1</v>
      </c>
    </row>
    <row r="717" spans="1:20" x14ac:dyDescent="0.2">
      <c r="A717" s="7">
        <v>290710</v>
      </c>
      <c r="B717" s="3">
        <v>34410</v>
      </c>
      <c r="C717" s="3" t="s">
        <v>31</v>
      </c>
      <c r="D717" s="2" t="s">
        <v>352</v>
      </c>
      <c r="E717" s="3">
        <v>10</v>
      </c>
      <c r="F717" s="17">
        <v>0</v>
      </c>
      <c r="G717" s="17">
        <v>1</v>
      </c>
      <c r="H717" s="17">
        <v>0</v>
      </c>
      <c r="I717" s="7" t="s">
        <v>3</v>
      </c>
      <c r="J717" s="7">
        <v>0</v>
      </c>
      <c r="K717" s="4">
        <v>1293</v>
      </c>
      <c r="L717" s="5">
        <v>1293.0592999999999</v>
      </c>
      <c r="M717">
        <v>27798</v>
      </c>
      <c r="N717" s="3">
        <v>1</v>
      </c>
      <c r="O717" s="50" t="e">
        <f>INDEX([1]Dados!$M$2:$N$26779,MATCH($P717,[1]Dados!$N$2:$N$26779,),2)</f>
        <v>#N/A</v>
      </c>
      <c r="P717">
        <v>145816</v>
      </c>
      <c r="Q717" s="1">
        <v>36690</v>
      </c>
      <c r="R717" s="1">
        <v>36698</v>
      </c>
      <c r="S717" t="s">
        <v>2134</v>
      </c>
      <c r="T717">
        <v>1</v>
      </c>
    </row>
    <row r="718" spans="1:20" hidden="1" x14ac:dyDescent="0.2">
      <c r="A718" s="7">
        <v>290710</v>
      </c>
      <c r="B718" s="3">
        <v>34410</v>
      </c>
      <c r="C718" s="3" t="s">
        <v>31</v>
      </c>
      <c r="D718" s="2" t="s">
        <v>352</v>
      </c>
      <c r="E718" s="3">
        <v>10</v>
      </c>
      <c r="F718" s="17">
        <v>0</v>
      </c>
      <c r="G718" s="17">
        <v>1</v>
      </c>
      <c r="H718" s="17">
        <v>0</v>
      </c>
      <c r="I718" s="7">
        <v>4.0999999999999996</v>
      </c>
      <c r="J718" s="7">
        <v>5</v>
      </c>
      <c r="K718" s="4">
        <v>119</v>
      </c>
      <c r="L718" s="5">
        <v>119.3861</v>
      </c>
      <c r="M718">
        <v>239091.59</v>
      </c>
      <c r="N718" s="3">
        <v>1</v>
      </c>
      <c r="O718" s="50">
        <f>INDEX([1]Dados!$M$2:$N$26779,MATCH($P718,[1]Dados!$N$2:$N$26779,),2)</f>
        <v>145573</v>
      </c>
      <c r="P718">
        <v>145573</v>
      </c>
      <c r="Q718" s="1">
        <v>36690</v>
      </c>
      <c r="R718" s="1">
        <v>36698</v>
      </c>
      <c r="S718" t="s">
        <v>2152</v>
      </c>
      <c r="T718">
        <v>1</v>
      </c>
    </row>
    <row r="719" spans="1:20" hidden="1" x14ac:dyDescent="0.2">
      <c r="A719" s="7">
        <v>290710</v>
      </c>
      <c r="B719" s="3">
        <v>34410</v>
      </c>
      <c r="C719" s="3" t="s">
        <v>31</v>
      </c>
      <c r="D719" s="2" t="s">
        <v>352</v>
      </c>
      <c r="E719" s="3">
        <v>10</v>
      </c>
      <c r="F719" s="17">
        <v>0</v>
      </c>
      <c r="G719" s="17">
        <v>1</v>
      </c>
      <c r="H719" s="17">
        <v>0</v>
      </c>
      <c r="I719" s="7">
        <v>4.2</v>
      </c>
      <c r="J719" s="7">
        <v>18</v>
      </c>
      <c r="K719" s="4">
        <v>119</v>
      </c>
      <c r="L719" s="5">
        <v>119.3861</v>
      </c>
      <c r="M719">
        <v>239091.59</v>
      </c>
      <c r="N719" s="3">
        <v>1</v>
      </c>
      <c r="O719" s="50">
        <f>INDEX([1]Dados!$M$2:$N$26779,MATCH($P719,[1]Dados!$N$2:$N$26779,),2)</f>
        <v>145573</v>
      </c>
      <c r="P719">
        <v>145573</v>
      </c>
      <c r="Q719" s="1">
        <v>36690</v>
      </c>
      <c r="R719" s="1">
        <v>36698</v>
      </c>
      <c r="S719" t="s">
        <v>2152</v>
      </c>
      <c r="T719">
        <v>1</v>
      </c>
    </row>
    <row r="720" spans="1:20" hidden="1" x14ac:dyDescent="0.2">
      <c r="A720" s="7">
        <v>290710</v>
      </c>
      <c r="B720" s="3">
        <v>34410</v>
      </c>
      <c r="C720" s="3" t="s">
        <v>31</v>
      </c>
      <c r="D720" s="2" t="s">
        <v>352</v>
      </c>
      <c r="E720" s="3">
        <v>10</v>
      </c>
      <c r="F720" s="17">
        <v>0</v>
      </c>
      <c r="G720" s="17">
        <v>1</v>
      </c>
      <c r="H720" s="17">
        <v>0</v>
      </c>
      <c r="I720" s="7">
        <v>4.3</v>
      </c>
      <c r="J720" s="7">
        <v>19</v>
      </c>
      <c r="K720" s="4">
        <v>119</v>
      </c>
      <c r="L720" s="5">
        <v>119.3861</v>
      </c>
      <c r="M720">
        <v>239091.59</v>
      </c>
      <c r="N720" s="3">
        <v>1</v>
      </c>
      <c r="O720" s="50">
        <f>INDEX([1]Dados!$M$2:$N$26779,MATCH($P720,[1]Dados!$N$2:$N$26779,),2)</f>
        <v>145573</v>
      </c>
      <c r="P720">
        <v>145573</v>
      </c>
      <c r="Q720" s="1">
        <v>36690</v>
      </c>
      <c r="R720" s="1">
        <v>36698</v>
      </c>
      <c r="S720" t="s">
        <v>2152</v>
      </c>
      <c r="T720">
        <v>1</v>
      </c>
    </row>
    <row r="721" spans="1:20" hidden="1" x14ac:dyDescent="0.2">
      <c r="A721" s="7">
        <v>290710</v>
      </c>
      <c r="B721" s="3">
        <v>34410</v>
      </c>
      <c r="C721" s="3" t="s">
        <v>31</v>
      </c>
      <c r="D721" s="2" t="s">
        <v>352</v>
      </c>
      <c r="E721" s="3">
        <v>10</v>
      </c>
      <c r="F721" s="17">
        <v>0</v>
      </c>
      <c r="G721" s="17">
        <v>1</v>
      </c>
      <c r="H721" s="17">
        <v>0</v>
      </c>
      <c r="I721" s="7">
        <v>5.0999999999999996</v>
      </c>
      <c r="J721" s="7">
        <v>5</v>
      </c>
      <c r="K721" s="4">
        <v>119</v>
      </c>
      <c r="L721" s="5">
        <v>119.38590000000001</v>
      </c>
      <c r="M721">
        <v>251111.25</v>
      </c>
      <c r="N721" s="3">
        <v>1</v>
      </c>
      <c r="O721" s="50">
        <f>INDEX([1]Dados!$M$2:$N$26779,MATCH($P721,[1]Dados!$N$2:$N$26779,),2)</f>
        <v>145576</v>
      </c>
      <c r="P721">
        <v>145576</v>
      </c>
      <c r="Q721" s="1">
        <v>36690</v>
      </c>
      <c r="R721" s="1">
        <v>36698</v>
      </c>
      <c r="S721" t="s">
        <v>2153</v>
      </c>
      <c r="T721">
        <v>1</v>
      </c>
    </row>
    <row r="722" spans="1:20" hidden="1" x14ac:dyDescent="0.2">
      <c r="A722" s="7">
        <v>290710</v>
      </c>
      <c r="B722" s="3">
        <v>34410</v>
      </c>
      <c r="C722" s="3" t="s">
        <v>31</v>
      </c>
      <c r="D722" s="2" t="s">
        <v>352</v>
      </c>
      <c r="E722" s="3">
        <v>10</v>
      </c>
      <c r="F722" s="17">
        <v>0</v>
      </c>
      <c r="G722" s="17">
        <v>1</v>
      </c>
      <c r="H722" s="17">
        <v>0</v>
      </c>
      <c r="I722" s="7">
        <v>5.2</v>
      </c>
      <c r="J722" s="7">
        <v>8</v>
      </c>
      <c r="K722" s="4">
        <v>119</v>
      </c>
      <c r="L722" s="5">
        <v>119.38590000000001</v>
      </c>
      <c r="M722">
        <v>251111.25</v>
      </c>
      <c r="N722" s="3">
        <v>1</v>
      </c>
      <c r="O722" s="50">
        <f>INDEX([1]Dados!$M$2:$N$26779,MATCH($P722,[1]Dados!$N$2:$N$26779,),2)</f>
        <v>145576</v>
      </c>
      <c r="P722">
        <v>145576</v>
      </c>
      <c r="Q722" s="1">
        <v>36690</v>
      </c>
      <c r="R722" s="1">
        <v>36698</v>
      </c>
      <c r="S722" t="s">
        <v>2153</v>
      </c>
      <c r="T722">
        <v>1</v>
      </c>
    </row>
    <row r="723" spans="1:20" hidden="1" x14ac:dyDescent="0.2">
      <c r="A723" s="7">
        <v>290710</v>
      </c>
      <c r="B723" s="3">
        <v>34410</v>
      </c>
      <c r="C723" s="3" t="s">
        <v>31</v>
      </c>
      <c r="D723" s="2" t="s">
        <v>352</v>
      </c>
      <c r="E723" s="3">
        <v>10</v>
      </c>
      <c r="F723" s="17">
        <v>0</v>
      </c>
      <c r="G723" s="17">
        <v>1</v>
      </c>
      <c r="H723" s="17">
        <v>0</v>
      </c>
      <c r="I723" s="7">
        <v>5.3</v>
      </c>
      <c r="J723" s="7">
        <v>19</v>
      </c>
      <c r="K723" s="4">
        <v>119</v>
      </c>
      <c r="L723" s="5">
        <v>119.38590000000001</v>
      </c>
      <c r="M723">
        <v>251111.25</v>
      </c>
      <c r="N723" s="3">
        <v>1</v>
      </c>
      <c r="O723" s="50">
        <f>INDEX([1]Dados!$M$2:$N$26779,MATCH($P723,[1]Dados!$N$2:$N$26779,),2)</f>
        <v>145576</v>
      </c>
      <c r="P723">
        <v>145576</v>
      </c>
      <c r="Q723" s="1">
        <v>36690</v>
      </c>
      <c r="R723" s="1">
        <v>36698</v>
      </c>
      <c r="S723" t="s">
        <v>2153</v>
      </c>
      <c r="T723">
        <v>1</v>
      </c>
    </row>
    <row r="724" spans="1:20" hidden="1" x14ac:dyDescent="0.2">
      <c r="A724" s="7">
        <v>290710</v>
      </c>
      <c r="B724" s="3">
        <v>34410</v>
      </c>
      <c r="C724" s="3" t="s">
        <v>31</v>
      </c>
      <c r="D724" s="2" t="s">
        <v>352</v>
      </c>
      <c r="E724" s="3">
        <v>10</v>
      </c>
      <c r="F724" s="17">
        <v>0</v>
      </c>
      <c r="G724" s="17">
        <v>1</v>
      </c>
      <c r="H724" s="17">
        <v>0</v>
      </c>
      <c r="I724" s="7">
        <v>5.3</v>
      </c>
      <c r="J724" s="7">
        <v>19</v>
      </c>
      <c r="K724" s="4">
        <v>119</v>
      </c>
      <c r="L724" s="5">
        <v>119.38590000000001</v>
      </c>
      <c r="M724">
        <v>251111.25</v>
      </c>
      <c r="N724" s="3">
        <v>1</v>
      </c>
      <c r="O724" s="50">
        <f>INDEX([1]Dados!$M$2:$N$26779,MATCH($P724,[1]Dados!$N$2:$N$26779,),2)</f>
        <v>145576</v>
      </c>
      <c r="P724">
        <v>145576</v>
      </c>
      <c r="Q724" s="1">
        <v>36690</v>
      </c>
      <c r="R724" s="1">
        <v>36698</v>
      </c>
      <c r="S724" t="s">
        <v>2153</v>
      </c>
      <c r="T724">
        <v>1</v>
      </c>
    </row>
    <row r="725" spans="1:20" x14ac:dyDescent="0.2">
      <c r="A725" s="7">
        <v>290880</v>
      </c>
      <c r="B725" s="3">
        <v>34754</v>
      </c>
      <c r="C725" s="3" t="s">
        <v>31</v>
      </c>
      <c r="D725" s="2" t="s">
        <v>376</v>
      </c>
      <c r="E725" s="3">
        <v>10</v>
      </c>
      <c r="F725" s="17">
        <v>0</v>
      </c>
      <c r="G725" s="17">
        <v>1</v>
      </c>
      <c r="H725" s="17">
        <v>0</v>
      </c>
      <c r="I725" s="7">
        <v>1</v>
      </c>
      <c r="J725" s="7">
        <v>12</v>
      </c>
      <c r="K725" s="4">
        <v>2</v>
      </c>
      <c r="L725" s="5">
        <v>2.3921000000000001</v>
      </c>
      <c r="M725">
        <v>80000</v>
      </c>
      <c r="N725" s="3">
        <v>1</v>
      </c>
      <c r="O725" s="50" t="e">
        <f>INDEX([1]Dados!$M$2:$N$26779,MATCH($P725,[1]Dados!$N$2:$N$26779,),2)</f>
        <v>#N/A</v>
      </c>
      <c r="P725">
        <v>145570</v>
      </c>
      <c r="Q725" s="1">
        <v>31412</v>
      </c>
      <c r="R725" s="1">
        <v>31412</v>
      </c>
      <c r="S725" t="s">
        <v>1029</v>
      </c>
      <c r="T725">
        <v>1</v>
      </c>
    </row>
    <row r="726" spans="1:20" x14ac:dyDescent="0.2">
      <c r="A726" s="7">
        <v>290880</v>
      </c>
      <c r="B726" s="3">
        <v>34754</v>
      </c>
      <c r="C726" s="3" t="s">
        <v>31</v>
      </c>
      <c r="D726" s="2" t="s">
        <v>376</v>
      </c>
      <c r="E726" s="3">
        <v>10</v>
      </c>
      <c r="F726" s="17">
        <v>0</v>
      </c>
      <c r="G726" s="17">
        <v>1</v>
      </c>
      <c r="H726" s="17">
        <v>0</v>
      </c>
      <c r="I726" s="7" t="s">
        <v>3</v>
      </c>
      <c r="J726" s="7">
        <v>0</v>
      </c>
      <c r="K726" s="4">
        <v>1293</v>
      </c>
      <c r="L726" s="5">
        <v>1293.0592999999999</v>
      </c>
      <c r="M726">
        <v>4110</v>
      </c>
      <c r="N726" s="3">
        <v>1</v>
      </c>
      <c r="O726" s="50" t="e">
        <f>INDEX([1]Dados!$M$2:$N$26779,MATCH($P726,[1]Dados!$N$2:$N$26779,),2)</f>
        <v>#N/A</v>
      </c>
      <c r="P726">
        <v>145817</v>
      </c>
      <c r="Q726" s="1">
        <v>31412</v>
      </c>
      <c r="R726" s="1">
        <v>31412</v>
      </c>
      <c r="S726" t="s">
        <v>2134</v>
      </c>
      <c r="T726">
        <v>1</v>
      </c>
    </row>
    <row r="727" spans="1:20" x14ac:dyDescent="0.2">
      <c r="A727" s="7">
        <v>290880</v>
      </c>
      <c r="B727" s="3">
        <v>34754</v>
      </c>
      <c r="C727" s="3" t="s">
        <v>31</v>
      </c>
      <c r="D727" s="2" t="s">
        <v>376</v>
      </c>
      <c r="E727" s="3">
        <v>10</v>
      </c>
      <c r="F727" s="17">
        <v>0</v>
      </c>
      <c r="G727" s="17">
        <v>1</v>
      </c>
      <c r="H727" s="17">
        <v>0</v>
      </c>
      <c r="I727" s="7">
        <v>2</v>
      </c>
      <c r="J727" s="7">
        <v>13</v>
      </c>
      <c r="K727" s="4">
        <v>1214</v>
      </c>
      <c r="L727" s="5">
        <v>1214.0587</v>
      </c>
      <c r="M727">
        <v>21803.95</v>
      </c>
      <c r="N727" s="3">
        <v>1</v>
      </c>
      <c r="O727" s="50" t="e">
        <f>INDEX([1]Dados!$M$2:$N$26779,MATCH($P727,[1]Dados!$N$2:$N$26779,),2)</f>
        <v>#N/A</v>
      </c>
      <c r="P727">
        <v>145853</v>
      </c>
      <c r="Q727" s="1">
        <v>31412</v>
      </c>
      <c r="R727" s="1">
        <v>31412</v>
      </c>
      <c r="S727" t="s">
        <v>1030</v>
      </c>
      <c r="T727">
        <v>1</v>
      </c>
    </row>
    <row r="728" spans="1:20" s="23" customFormat="1" x14ac:dyDescent="0.2">
      <c r="A728" s="19">
        <v>290880</v>
      </c>
      <c r="B728" s="20">
        <v>34754</v>
      </c>
      <c r="C728" s="20" t="s">
        <v>31</v>
      </c>
      <c r="D728" s="21" t="s">
        <v>376</v>
      </c>
      <c r="E728" s="20">
        <v>10</v>
      </c>
      <c r="F728" s="22">
        <v>0</v>
      </c>
      <c r="G728" s="22">
        <v>1</v>
      </c>
      <c r="H728" s="22">
        <v>0</v>
      </c>
      <c r="I728" s="19" t="s">
        <v>3</v>
      </c>
      <c r="J728" s="19">
        <v>0</v>
      </c>
      <c r="K728" s="24">
        <v>1214</v>
      </c>
      <c r="L728" s="25">
        <v>1214.0589</v>
      </c>
      <c r="M728" s="23">
        <v>6240</v>
      </c>
      <c r="N728" s="20">
        <v>1</v>
      </c>
      <c r="O728" s="50" t="e">
        <f>INDEX([1]Dados!$M$2:$N$26779,MATCH($P728,[1]Dados!$N$2:$N$26779,),2)</f>
        <v>#N/A</v>
      </c>
      <c r="P728" s="23">
        <v>146916</v>
      </c>
      <c r="Q728" s="26">
        <v>31412</v>
      </c>
      <c r="R728" s="26">
        <v>31412</v>
      </c>
      <c r="S728" s="23" t="s">
        <v>2134</v>
      </c>
      <c r="T728">
        <v>1</v>
      </c>
    </row>
    <row r="729" spans="1:20" x14ac:dyDescent="0.2">
      <c r="A729" s="7">
        <v>291465</v>
      </c>
      <c r="B729" s="3">
        <v>35947</v>
      </c>
      <c r="C729" s="3" t="s">
        <v>31</v>
      </c>
      <c r="D729" s="2" t="s">
        <v>483</v>
      </c>
      <c r="E729" s="3">
        <v>10</v>
      </c>
      <c r="F729" s="17">
        <v>0</v>
      </c>
      <c r="G729" s="17">
        <v>1</v>
      </c>
      <c r="H729" s="17">
        <v>0</v>
      </c>
      <c r="I729" s="7">
        <v>9</v>
      </c>
      <c r="J729" s="7">
        <v>5</v>
      </c>
      <c r="K729" s="4">
        <v>119</v>
      </c>
      <c r="L729" s="5">
        <v>119.3861</v>
      </c>
      <c r="M729">
        <v>222222.22</v>
      </c>
      <c r="N729" s="3">
        <v>1</v>
      </c>
      <c r="O729" s="50" t="e">
        <f>INDEX([1]Dados!$M$2:$N$26779,MATCH($P729,[1]Dados!$N$2:$N$26779,),2)</f>
        <v>#N/A</v>
      </c>
      <c r="P729">
        <v>145568</v>
      </c>
      <c r="Q729" s="1">
        <v>36690</v>
      </c>
      <c r="R729" s="1">
        <v>36694</v>
      </c>
      <c r="S729" t="s">
        <v>1589</v>
      </c>
      <c r="T729">
        <v>1</v>
      </c>
    </row>
    <row r="730" spans="1:20" x14ac:dyDescent="0.2">
      <c r="A730" s="7">
        <v>291465</v>
      </c>
      <c r="B730" s="3">
        <v>35947</v>
      </c>
      <c r="C730" s="3" t="s">
        <v>31</v>
      </c>
      <c r="D730" s="2" t="s">
        <v>483</v>
      </c>
      <c r="E730" s="3">
        <v>10</v>
      </c>
      <c r="F730" s="17">
        <v>0</v>
      </c>
      <c r="G730" s="17">
        <v>1</v>
      </c>
      <c r="H730" s="17">
        <v>0</v>
      </c>
      <c r="I730" s="7">
        <v>9</v>
      </c>
      <c r="J730" s="7">
        <v>20</v>
      </c>
      <c r="K730" s="4">
        <v>119</v>
      </c>
      <c r="L730" s="5">
        <v>119.3861</v>
      </c>
      <c r="M730">
        <v>222222.22</v>
      </c>
      <c r="N730" s="3">
        <v>1</v>
      </c>
      <c r="O730" s="50" t="e">
        <f>INDEX([1]Dados!$M$2:$N$26779,MATCH($P730,[1]Dados!$N$2:$N$26779,),2)</f>
        <v>#N/A</v>
      </c>
      <c r="P730">
        <v>145568</v>
      </c>
      <c r="Q730" s="1">
        <v>36690</v>
      </c>
      <c r="R730" s="1">
        <v>36694</v>
      </c>
      <c r="S730" t="s">
        <v>1589</v>
      </c>
      <c r="T730">
        <v>1</v>
      </c>
    </row>
    <row r="731" spans="1:20" x14ac:dyDescent="0.2">
      <c r="A731" s="7">
        <v>291465</v>
      </c>
      <c r="B731" s="3">
        <v>35947</v>
      </c>
      <c r="C731" s="3" t="s">
        <v>31</v>
      </c>
      <c r="D731" s="2" t="s">
        <v>483</v>
      </c>
      <c r="E731" s="3">
        <v>10</v>
      </c>
      <c r="F731" s="17">
        <v>0</v>
      </c>
      <c r="G731" s="17">
        <v>1</v>
      </c>
      <c r="H731" s="17">
        <v>0</v>
      </c>
      <c r="I731" s="7">
        <v>9</v>
      </c>
      <c r="J731" s="7">
        <v>8</v>
      </c>
      <c r="K731" s="4">
        <v>119</v>
      </c>
      <c r="L731" s="5">
        <v>119.3861</v>
      </c>
      <c r="M731">
        <v>222222.22</v>
      </c>
      <c r="N731" s="3">
        <v>1</v>
      </c>
      <c r="O731" s="50" t="e">
        <f>INDEX([1]Dados!$M$2:$N$26779,MATCH($P731,[1]Dados!$N$2:$N$26779,),2)</f>
        <v>#N/A</v>
      </c>
      <c r="P731">
        <v>145568</v>
      </c>
      <c r="Q731" s="1">
        <v>36690</v>
      </c>
      <c r="R731" s="1">
        <v>36694</v>
      </c>
      <c r="S731" t="s">
        <v>1589</v>
      </c>
      <c r="T731">
        <v>1</v>
      </c>
    </row>
    <row r="732" spans="1:20" x14ac:dyDescent="0.2">
      <c r="A732" s="7">
        <v>291465</v>
      </c>
      <c r="B732" s="3">
        <v>35947</v>
      </c>
      <c r="C732" s="3" t="s">
        <v>31</v>
      </c>
      <c r="D732" s="2" t="s">
        <v>483</v>
      </c>
      <c r="E732" s="3">
        <v>10</v>
      </c>
      <c r="F732" s="17">
        <v>0</v>
      </c>
      <c r="G732" s="17">
        <v>1</v>
      </c>
      <c r="H732" s="17">
        <v>0</v>
      </c>
      <c r="I732" s="7">
        <v>9</v>
      </c>
      <c r="J732" s="7">
        <v>13</v>
      </c>
      <c r="K732" s="4">
        <v>119</v>
      </c>
      <c r="L732" s="5">
        <v>119.3861</v>
      </c>
      <c r="M732">
        <v>222222.22</v>
      </c>
      <c r="N732" s="3">
        <v>1</v>
      </c>
      <c r="O732" s="50" t="e">
        <f>INDEX([1]Dados!$M$2:$N$26779,MATCH($P732,[1]Dados!$N$2:$N$26779,),2)</f>
        <v>#N/A</v>
      </c>
      <c r="P732">
        <v>145568</v>
      </c>
      <c r="Q732" s="1">
        <v>36690</v>
      </c>
      <c r="R732" s="1">
        <v>36694</v>
      </c>
      <c r="S732" t="s">
        <v>1589</v>
      </c>
      <c r="T732">
        <v>1</v>
      </c>
    </row>
    <row r="733" spans="1:20" x14ac:dyDescent="0.2">
      <c r="A733" s="7">
        <v>291465</v>
      </c>
      <c r="B733" s="3">
        <v>35947</v>
      </c>
      <c r="C733" s="3" t="s">
        <v>31</v>
      </c>
      <c r="D733" s="2" t="s">
        <v>483</v>
      </c>
      <c r="E733" s="3">
        <v>10</v>
      </c>
      <c r="F733" s="17">
        <v>0</v>
      </c>
      <c r="G733" s="17">
        <v>1</v>
      </c>
      <c r="H733" s="17">
        <v>0</v>
      </c>
      <c r="I733" s="7">
        <v>9</v>
      </c>
      <c r="J733" s="7">
        <v>25</v>
      </c>
      <c r="K733" s="4">
        <v>119</v>
      </c>
      <c r="L733" s="5">
        <v>119.3861</v>
      </c>
      <c r="M733">
        <v>222222.22</v>
      </c>
      <c r="N733" s="3">
        <v>1</v>
      </c>
      <c r="O733" s="50" t="e">
        <f>INDEX([1]Dados!$M$2:$N$26779,MATCH($P733,[1]Dados!$N$2:$N$26779,),2)</f>
        <v>#N/A</v>
      </c>
      <c r="P733">
        <v>145568</v>
      </c>
      <c r="Q733" s="1">
        <v>36690</v>
      </c>
      <c r="R733" s="1">
        <v>36694</v>
      </c>
      <c r="S733" t="s">
        <v>1589</v>
      </c>
      <c r="T733">
        <v>1</v>
      </c>
    </row>
    <row r="734" spans="1:20" x14ac:dyDescent="0.2">
      <c r="A734" s="7">
        <v>291465</v>
      </c>
      <c r="B734" s="3">
        <v>35947</v>
      </c>
      <c r="C734" s="3" t="s">
        <v>31</v>
      </c>
      <c r="D734" s="2" t="s">
        <v>483</v>
      </c>
      <c r="E734" s="3">
        <v>10</v>
      </c>
      <c r="F734" s="17">
        <v>0</v>
      </c>
      <c r="G734" s="17">
        <v>1</v>
      </c>
      <c r="H734" s="17">
        <v>0</v>
      </c>
      <c r="I734" s="7">
        <v>8</v>
      </c>
      <c r="J734" s="7">
        <v>25</v>
      </c>
      <c r="K734" s="4">
        <v>122</v>
      </c>
      <c r="L734" s="5">
        <v>122.38630000000001</v>
      </c>
      <c r="M734">
        <v>118056</v>
      </c>
      <c r="N734" s="3">
        <v>1</v>
      </c>
      <c r="O734" s="50" t="e">
        <f>INDEX([1]Dados!$M$2:$N$26779,MATCH($P734,[1]Dados!$N$2:$N$26779,),2)</f>
        <v>#N/A</v>
      </c>
      <c r="P734">
        <v>145666</v>
      </c>
      <c r="Q734" s="1">
        <v>36690</v>
      </c>
      <c r="R734" s="1">
        <v>36694</v>
      </c>
      <c r="S734" t="s">
        <v>1591</v>
      </c>
      <c r="T734">
        <v>1</v>
      </c>
    </row>
    <row r="735" spans="1:20" x14ac:dyDescent="0.2">
      <c r="A735" s="7">
        <v>291465</v>
      </c>
      <c r="B735" s="3">
        <v>35947</v>
      </c>
      <c r="C735" s="3" t="s">
        <v>31</v>
      </c>
      <c r="D735" s="2" t="s">
        <v>483</v>
      </c>
      <c r="E735" s="3">
        <v>10</v>
      </c>
      <c r="F735" s="17">
        <v>0</v>
      </c>
      <c r="G735" s="17">
        <v>1</v>
      </c>
      <c r="H735" s="17">
        <v>0</v>
      </c>
      <c r="I735" s="7">
        <v>8</v>
      </c>
      <c r="J735" s="7">
        <v>18</v>
      </c>
      <c r="K735" s="4">
        <v>122</v>
      </c>
      <c r="L735" s="5">
        <v>122.38630000000001</v>
      </c>
      <c r="M735">
        <v>118056</v>
      </c>
      <c r="N735" s="3">
        <v>1</v>
      </c>
      <c r="O735" s="50" t="e">
        <f>INDEX([1]Dados!$M$2:$N$26779,MATCH($P735,[1]Dados!$N$2:$N$26779,),2)</f>
        <v>#N/A</v>
      </c>
      <c r="P735">
        <v>145666</v>
      </c>
      <c r="Q735" s="1">
        <v>36690</v>
      </c>
      <c r="R735" s="1">
        <v>36694</v>
      </c>
      <c r="S735" t="s">
        <v>1591</v>
      </c>
      <c r="T735">
        <v>1</v>
      </c>
    </row>
    <row r="736" spans="1:20" x14ac:dyDescent="0.2">
      <c r="A736" s="7">
        <v>291465</v>
      </c>
      <c r="B736" s="3">
        <v>35947</v>
      </c>
      <c r="C736" s="3" t="s">
        <v>31</v>
      </c>
      <c r="D736" s="2" t="s">
        <v>483</v>
      </c>
      <c r="E736" s="3">
        <v>10</v>
      </c>
      <c r="F736" s="17">
        <v>0</v>
      </c>
      <c r="G736" s="17">
        <v>1</v>
      </c>
      <c r="H736" s="17">
        <v>0</v>
      </c>
      <c r="I736" s="7">
        <v>8</v>
      </c>
      <c r="J736" s="7">
        <v>8</v>
      </c>
      <c r="K736" s="4">
        <v>122</v>
      </c>
      <c r="L736" s="5">
        <v>122.38630000000001</v>
      </c>
      <c r="M736">
        <v>118056</v>
      </c>
      <c r="N736" s="3">
        <v>1</v>
      </c>
      <c r="O736" s="50" t="e">
        <f>INDEX([1]Dados!$M$2:$N$26779,MATCH($P736,[1]Dados!$N$2:$N$26779,),2)</f>
        <v>#N/A</v>
      </c>
      <c r="P736">
        <v>145666</v>
      </c>
      <c r="Q736" s="1">
        <v>36690</v>
      </c>
      <c r="R736" s="1">
        <v>36694</v>
      </c>
      <c r="S736" t="s">
        <v>1591</v>
      </c>
      <c r="T736">
        <v>1</v>
      </c>
    </row>
    <row r="737" spans="1:20" x14ac:dyDescent="0.2">
      <c r="A737" s="7">
        <v>291465</v>
      </c>
      <c r="B737" s="3">
        <v>35947</v>
      </c>
      <c r="C737" s="3" t="s">
        <v>31</v>
      </c>
      <c r="D737" s="2" t="s">
        <v>483</v>
      </c>
      <c r="E737" s="3">
        <v>10</v>
      </c>
      <c r="F737" s="17">
        <v>0</v>
      </c>
      <c r="G737" s="17">
        <v>1</v>
      </c>
      <c r="H737" s="17">
        <v>0</v>
      </c>
      <c r="I737" s="7">
        <v>8</v>
      </c>
      <c r="J737" s="7">
        <v>20</v>
      </c>
      <c r="K737" s="4">
        <v>122</v>
      </c>
      <c r="L737" s="5">
        <v>122.38630000000001</v>
      </c>
      <c r="M737">
        <v>118056</v>
      </c>
      <c r="N737" s="3">
        <v>1</v>
      </c>
      <c r="O737" s="50" t="e">
        <f>INDEX([1]Dados!$M$2:$N$26779,MATCH($P737,[1]Dados!$N$2:$N$26779,),2)</f>
        <v>#N/A</v>
      </c>
      <c r="P737">
        <v>145666</v>
      </c>
      <c r="Q737" s="1">
        <v>36690</v>
      </c>
      <c r="R737" s="1">
        <v>36694</v>
      </c>
      <c r="S737" t="s">
        <v>1591</v>
      </c>
      <c r="T737">
        <v>1</v>
      </c>
    </row>
    <row r="738" spans="1:20" x14ac:dyDescent="0.2">
      <c r="A738" s="7">
        <v>291465</v>
      </c>
      <c r="B738" s="3">
        <v>35947</v>
      </c>
      <c r="C738" s="3" t="s">
        <v>31</v>
      </c>
      <c r="D738" s="2" t="s">
        <v>483</v>
      </c>
      <c r="E738" s="3">
        <v>10</v>
      </c>
      <c r="F738" s="17">
        <v>0</v>
      </c>
      <c r="G738" s="17">
        <v>1</v>
      </c>
      <c r="H738" s="17">
        <v>0</v>
      </c>
      <c r="I738" s="7">
        <v>8</v>
      </c>
      <c r="J738" s="7">
        <v>15</v>
      </c>
      <c r="K738" s="4">
        <v>122</v>
      </c>
      <c r="L738" s="5">
        <v>122.38630000000001</v>
      </c>
      <c r="M738">
        <v>118056</v>
      </c>
      <c r="N738" s="3">
        <v>1</v>
      </c>
      <c r="O738" s="50" t="e">
        <f>INDEX([1]Dados!$M$2:$N$26779,MATCH($P738,[1]Dados!$N$2:$N$26779,),2)</f>
        <v>#N/A</v>
      </c>
      <c r="P738">
        <v>145666</v>
      </c>
      <c r="Q738" s="1">
        <v>36690</v>
      </c>
      <c r="R738" s="1">
        <v>36694</v>
      </c>
      <c r="S738" t="s">
        <v>1591</v>
      </c>
      <c r="T738">
        <v>1</v>
      </c>
    </row>
    <row r="739" spans="1:20" x14ac:dyDescent="0.2">
      <c r="A739" s="7">
        <v>291465</v>
      </c>
      <c r="B739" s="3">
        <v>35947</v>
      </c>
      <c r="C739" s="3" t="s">
        <v>31</v>
      </c>
      <c r="D739" s="2" t="s">
        <v>483</v>
      </c>
      <c r="E739" s="3">
        <v>10</v>
      </c>
      <c r="F739" s="17">
        <v>0</v>
      </c>
      <c r="G739" s="17">
        <v>1</v>
      </c>
      <c r="H739" s="17">
        <v>0</v>
      </c>
      <c r="I739" s="7">
        <v>8</v>
      </c>
      <c r="J739" s="7">
        <v>19</v>
      </c>
      <c r="K739" s="4">
        <v>122</v>
      </c>
      <c r="L739" s="5">
        <v>122.38630000000001</v>
      </c>
      <c r="M739">
        <v>118056</v>
      </c>
      <c r="N739" s="3">
        <v>1</v>
      </c>
      <c r="O739" s="50" t="e">
        <f>INDEX([1]Dados!$M$2:$N$26779,MATCH($P739,[1]Dados!$N$2:$N$26779,),2)</f>
        <v>#N/A</v>
      </c>
      <c r="P739">
        <v>145666</v>
      </c>
      <c r="Q739" s="1">
        <v>36690</v>
      </c>
      <c r="R739" s="1">
        <v>36694</v>
      </c>
      <c r="S739" t="s">
        <v>1591</v>
      </c>
      <c r="T739">
        <v>1</v>
      </c>
    </row>
    <row r="740" spans="1:20" x14ac:dyDescent="0.2">
      <c r="A740" s="7">
        <v>291465</v>
      </c>
      <c r="B740" s="3">
        <v>35947</v>
      </c>
      <c r="C740" s="3" t="s">
        <v>31</v>
      </c>
      <c r="D740" s="2" t="s">
        <v>483</v>
      </c>
      <c r="E740" s="3">
        <v>10</v>
      </c>
      <c r="F740" s="17">
        <v>0</v>
      </c>
      <c r="G740" s="17">
        <v>1</v>
      </c>
      <c r="H740" s="17">
        <v>0</v>
      </c>
      <c r="I740" s="7">
        <v>8</v>
      </c>
      <c r="J740" s="7">
        <v>5</v>
      </c>
      <c r="K740" s="4">
        <v>122</v>
      </c>
      <c r="L740" s="5">
        <v>122.38630000000001</v>
      </c>
      <c r="M740">
        <v>118056</v>
      </c>
      <c r="N740" s="3">
        <v>1</v>
      </c>
      <c r="O740" s="50" t="e">
        <f>INDEX([1]Dados!$M$2:$N$26779,MATCH($P740,[1]Dados!$N$2:$N$26779,),2)</f>
        <v>#N/A</v>
      </c>
      <c r="P740">
        <v>145666</v>
      </c>
      <c r="Q740" s="1">
        <v>36690</v>
      </c>
      <c r="R740" s="1">
        <v>36694</v>
      </c>
      <c r="S740" t="s">
        <v>1591</v>
      </c>
      <c r="T740">
        <v>1</v>
      </c>
    </row>
    <row r="741" spans="1:20" x14ac:dyDescent="0.2">
      <c r="A741" s="7">
        <v>291465</v>
      </c>
      <c r="B741" s="3">
        <v>35947</v>
      </c>
      <c r="C741" s="3" t="s">
        <v>31</v>
      </c>
      <c r="D741" s="2" t="s">
        <v>483</v>
      </c>
      <c r="E741" s="3">
        <v>10</v>
      </c>
      <c r="F741" s="17">
        <v>0</v>
      </c>
      <c r="G741" s="17">
        <v>1</v>
      </c>
      <c r="H741" s="17">
        <v>0</v>
      </c>
      <c r="I741" s="7">
        <v>7.1</v>
      </c>
      <c r="J741" s="7">
        <v>9</v>
      </c>
      <c r="K741" s="4">
        <v>122</v>
      </c>
      <c r="L741" s="5">
        <v>122.3921</v>
      </c>
      <c r="M741">
        <v>113447.73</v>
      </c>
      <c r="N741" s="3">
        <v>1</v>
      </c>
      <c r="O741" s="50" t="e">
        <f>INDEX([1]Dados!$M$2:$N$26779,MATCH($P741,[1]Dados!$N$2:$N$26779,),2)</f>
        <v>#N/A</v>
      </c>
      <c r="P741">
        <v>145571</v>
      </c>
      <c r="Q741" s="1">
        <v>36690</v>
      </c>
      <c r="R741" s="1">
        <v>36694</v>
      </c>
      <c r="S741" t="s">
        <v>1116</v>
      </c>
      <c r="T741">
        <v>1</v>
      </c>
    </row>
    <row r="742" spans="1:20" x14ac:dyDescent="0.2">
      <c r="A742" s="7">
        <v>291465</v>
      </c>
      <c r="B742" s="3">
        <v>35947</v>
      </c>
      <c r="C742" s="3" t="s">
        <v>31</v>
      </c>
      <c r="D742" s="2" t="s">
        <v>483</v>
      </c>
      <c r="E742" s="3">
        <v>10</v>
      </c>
      <c r="F742" s="17">
        <v>0</v>
      </c>
      <c r="G742" s="17">
        <v>1</v>
      </c>
      <c r="H742" s="17">
        <v>0</v>
      </c>
      <c r="I742" s="7">
        <v>1</v>
      </c>
      <c r="J742" s="7">
        <v>0</v>
      </c>
      <c r="K742" s="4">
        <v>122</v>
      </c>
      <c r="L742" s="5">
        <v>122.3921</v>
      </c>
      <c r="M742">
        <v>167440</v>
      </c>
      <c r="N742" s="3">
        <v>1</v>
      </c>
      <c r="O742" s="50" t="e">
        <f>INDEX([1]Dados!$M$2:$N$26779,MATCH($P742,[1]Dados!$N$2:$N$26779,),2)</f>
        <v>#N/A</v>
      </c>
      <c r="P742">
        <v>145575</v>
      </c>
      <c r="Q742" s="1">
        <v>36690</v>
      </c>
      <c r="R742" s="1">
        <v>36694</v>
      </c>
      <c r="S742" t="s">
        <v>1590</v>
      </c>
      <c r="T742">
        <v>1</v>
      </c>
    </row>
    <row r="743" spans="1:20" x14ac:dyDescent="0.2">
      <c r="A743" s="7">
        <v>291465</v>
      </c>
      <c r="B743" s="3">
        <v>35947</v>
      </c>
      <c r="C743" s="3" t="s">
        <v>31</v>
      </c>
      <c r="D743" s="2" t="s">
        <v>483</v>
      </c>
      <c r="E743" s="3">
        <v>10</v>
      </c>
      <c r="F743" s="17">
        <v>0</v>
      </c>
      <c r="G743" s="17">
        <v>1</v>
      </c>
      <c r="H743" s="17">
        <v>0</v>
      </c>
      <c r="I743" s="7">
        <v>2</v>
      </c>
      <c r="J743" s="7">
        <v>14</v>
      </c>
      <c r="K743" s="4">
        <v>1214</v>
      </c>
      <c r="L743" s="5">
        <v>1214.0587</v>
      </c>
      <c r="M743">
        <v>355635</v>
      </c>
      <c r="N743" s="3">
        <v>1</v>
      </c>
      <c r="O743" s="50" t="e">
        <f>INDEX([1]Dados!$M$2:$N$26779,MATCH($P743,[1]Dados!$N$2:$N$26779,),2)</f>
        <v>#N/A</v>
      </c>
      <c r="P743">
        <v>145854</v>
      </c>
      <c r="Q743" s="1">
        <v>36690</v>
      </c>
      <c r="R743" s="1">
        <v>36694</v>
      </c>
      <c r="S743" t="s">
        <v>1593</v>
      </c>
      <c r="T743">
        <v>1</v>
      </c>
    </row>
    <row r="744" spans="1:20" x14ac:dyDescent="0.2">
      <c r="A744" s="7">
        <v>291465</v>
      </c>
      <c r="B744" s="3">
        <v>35947</v>
      </c>
      <c r="C744" s="3" t="s">
        <v>31</v>
      </c>
      <c r="D744" s="2" t="s">
        <v>483</v>
      </c>
      <c r="E744" s="3">
        <v>10</v>
      </c>
      <c r="F744" s="17">
        <v>0</v>
      </c>
      <c r="G744" s="17">
        <v>1</v>
      </c>
      <c r="H744" s="17">
        <v>0</v>
      </c>
      <c r="I744" s="7">
        <v>1</v>
      </c>
      <c r="J744" s="7">
        <v>14</v>
      </c>
      <c r="K744" s="4">
        <v>1214</v>
      </c>
      <c r="L744" s="5">
        <v>1214.0589</v>
      </c>
      <c r="M744">
        <v>94472</v>
      </c>
      <c r="N744" s="3">
        <v>1</v>
      </c>
      <c r="O744" s="50" t="e">
        <f>INDEX([1]Dados!$M$2:$N$26779,MATCH($P744,[1]Dados!$N$2:$N$26779,),2)</f>
        <v>#N/A</v>
      </c>
      <c r="P744">
        <v>146816</v>
      </c>
      <c r="Q744" s="1">
        <v>36690</v>
      </c>
      <c r="R744" s="1">
        <v>36694</v>
      </c>
      <c r="S744" t="s">
        <v>1594</v>
      </c>
      <c r="T744">
        <v>1</v>
      </c>
    </row>
    <row r="745" spans="1:20" x14ac:dyDescent="0.2">
      <c r="A745" s="7">
        <v>291465</v>
      </c>
      <c r="B745" s="3">
        <v>35947</v>
      </c>
      <c r="C745" s="3" t="s">
        <v>31</v>
      </c>
      <c r="D745" s="2" t="s">
        <v>483</v>
      </c>
      <c r="E745" s="3">
        <v>10</v>
      </c>
      <c r="F745" s="17">
        <v>0</v>
      </c>
      <c r="G745" s="17">
        <v>1</v>
      </c>
      <c r="H745" s="17">
        <v>0</v>
      </c>
      <c r="I745" s="7">
        <v>1</v>
      </c>
      <c r="J745" s="7">
        <v>18</v>
      </c>
      <c r="K745" s="4">
        <v>1214</v>
      </c>
      <c r="L745" s="5">
        <v>1214.0589</v>
      </c>
      <c r="M745">
        <v>94472</v>
      </c>
      <c r="N745" s="3">
        <v>1</v>
      </c>
      <c r="O745" s="50" t="e">
        <f>INDEX([1]Dados!$M$2:$N$26779,MATCH($P745,[1]Dados!$N$2:$N$26779,),2)</f>
        <v>#N/A</v>
      </c>
      <c r="P745">
        <v>146816</v>
      </c>
      <c r="Q745" s="1">
        <v>36690</v>
      </c>
      <c r="R745" s="1">
        <v>36694</v>
      </c>
      <c r="S745" t="s">
        <v>1594</v>
      </c>
      <c r="T745">
        <v>1</v>
      </c>
    </row>
    <row r="746" spans="1:20" x14ac:dyDescent="0.2">
      <c r="A746" s="7">
        <v>291465</v>
      </c>
      <c r="B746" s="3">
        <v>35947</v>
      </c>
      <c r="C746" s="3" t="s">
        <v>31</v>
      </c>
      <c r="D746" s="2" t="s">
        <v>483</v>
      </c>
      <c r="E746" s="3">
        <v>10</v>
      </c>
      <c r="F746" s="17">
        <v>0</v>
      </c>
      <c r="G746" s="17">
        <v>1</v>
      </c>
      <c r="H746" s="17">
        <v>0</v>
      </c>
      <c r="I746" s="7">
        <v>3</v>
      </c>
      <c r="J746" s="7">
        <v>18</v>
      </c>
      <c r="K746" s="4">
        <v>1214</v>
      </c>
      <c r="L746" s="5">
        <v>1214.0589</v>
      </c>
      <c r="M746">
        <v>94472</v>
      </c>
      <c r="N746" s="3">
        <v>1</v>
      </c>
      <c r="O746" s="50" t="e">
        <f>INDEX([1]Dados!$M$2:$N$26779,MATCH($P746,[1]Dados!$N$2:$N$26779,),2)</f>
        <v>#N/A</v>
      </c>
      <c r="P746">
        <v>146816</v>
      </c>
      <c r="Q746" s="1">
        <v>36690</v>
      </c>
      <c r="R746" s="1">
        <v>36694</v>
      </c>
      <c r="S746" t="s">
        <v>1594</v>
      </c>
      <c r="T746">
        <v>1</v>
      </c>
    </row>
    <row r="747" spans="1:20" x14ac:dyDescent="0.2">
      <c r="A747" s="7">
        <v>291465</v>
      </c>
      <c r="B747" s="3">
        <v>35947</v>
      </c>
      <c r="C747" s="3" t="s">
        <v>31</v>
      </c>
      <c r="D747" s="2" t="s">
        <v>483</v>
      </c>
      <c r="E747" s="3">
        <v>10</v>
      </c>
      <c r="F747" s="17">
        <v>0</v>
      </c>
      <c r="G747" s="17">
        <v>1</v>
      </c>
      <c r="H747" s="17">
        <v>0</v>
      </c>
      <c r="I747" s="7">
        <v>3</v>
      </c>
      <c r="J747" s="7">
        <v>24</v>
      </c>
      <c r="K747" s="4">
        <v>1214</v>
      </c>
      <c r="L747" s="5">
        <v>1214.0589</v>
      </c>
      <c r="M747">
        <v>94472</v>
      </c>
      <c r="N747" s="3">
        <v>1</v>
      </c>
      <c r="O747" s="50" t="e">
        <f>INDEX([1]Dados!$M$2:$N$26779,MATCH($P747,[1]Dados!$N$2:$N$26779,),2)</f>
        <v>#N/A</v>
      </c>
      <c r="P747">
        <v>146816</v>
      </c>
      <c r="Q747" s="1">
        <v>36690</v>
      </c>
      <c r="R747" s="1">
        <v>36694</v>
      </c>
      <c r="S747" t="s">
        <v>1594</v>
      </c>
      <c r="T747">
        <v>1</v>
      </c>
    </row>
    <row r="748" spans="1:20" x14ac:dyDescent="0.2">
      <c r="A748" s="7">
        <v>291465</v>
      </c>
      <c r="B748" s="3">
        <v>35947</v>
      </c>
      <c r="C748" s="3" t="s">
        <v>31</v>
      </c>
      <c r="D748" s="2" t="s">
        <v>483</v>
      </c>
      <c r="E748" s="3">
        <v>10</v>
      </c>
      <c r="F748" s="17">
        <v>0</v>
      </c>
      <c r="G748" s="17">
        <v>1</v>
      </c>
      <c r="H748" s="17">
        <v>0</v>
      </c>
      <c r="I748" s="7">
        <v>4</v>
      </c>
      <c r="J748" s="7">
        <v>0</v>
      </c>
      <c r="K748" s="4">
        <v>1214</v>
      </c>
      <c r="L748" s="5">
        <v>1214.0589</v>
      </c>
      <c r="M748">
        <v>94472</v>
      </c>
      <c r="N748" s="3">
        <v>1</v>
      </c>
      <c r="O748" s="50" t="e">
        <f>INDEX([1]Dados!$M$2:$N$26779,MATCH($P748,[1]Dados!$N$2:$N$26779,),2)</f>
        <v>#N/A</v>
      </c>
      <c r="P748">
        <v>146816</v>
      </c>
      <c r="Q748" s="1">
        <v>36690</v>
      </c>
      <c r="R748" s="1">
        <v>36694</v>
      </c>
      <c r="S748" t="s">
        <v>1594</v>
      </c>
      <c r="T748">
        <v>1</v>
      </c>
    </row>
    <row r="749" spans="1:20" x14ac:dyDescent="0.2">
      <c r="A749" s="7">
        <v>291465</v>
      </c>
      <c r="B749" s="3">
        <v>35947</v>
      </c>
      <c r="C749" s="3" t="s">
        <v>31</v>
      </c>
      <c r="D749" s="2" t="s">
        <v>483</v>
      </c>
      <c r="E749" s="3">
        <v>10</v>
      </c>
      <c r="F749" s="17">
        <v>0</v>
      </c>
      <c r="G749" s="17">
        <v>1</v>
      </c>
      <c r="H749" s="17">
        <v>0</v>
      </c>
      <c r="I749" s="7">
        <v>5</v>
      </c>
      <c r="J749" s="7">
        <v>7</v>
      </c>
      <c r="K749" s="4">
        <v>1214</v>
      </c>
      <c r="L749" s="5" t="s">
        <v>19</v>
      </c>
      <c r="M749">
        <v>48000</v>
      </c>
      <c r="N749" s="3">
        <v>1</v>
      </c>
      <c r="O749" s="50" t="e">
        <f>INDEX([1]Dados!$M$2:$N$26779,MATCH($P749,[1]Dados!$N$2:$N$26779,),2)</f>
        <v>#N/A</v>
      </c>
      <c r="P749">
        <v>145667</v>
      </c>
      <c r="Q749" s="1">
        <v>36690</v>
      </c>
      <c r="R749" s="1">
        <v>36694</v>
      </c>
      <c r="S749" t="s">
        <v>1592</v>
      </c>
      <c r="T749">
        <v>1</v>
      </c>
    </row>
    <row r="750" spans="1:20" x14ac:dyDescent="0.2">
      <c r="A750" s="7">
        <v>291465</v>
      </c>
      <c r="B750" s="3">
        <v>35947</v>
      </c>
      <c r="C750" s="3" t="s">
        <v>31</v>
      </c>
      <c r="D750" s="2" t="s">
        <v>483</v>
      </c>
      <c r="E750" s="3">
        <v>10</v>
      </c>
      <c r="F750" s="17">
        <v>0</v>
      </c>
      <c r="G750" s="17">
        <v>1</v>
      </c>
      <c r="H750" s="17">
        <v>0</v>
      </c>
      <c r="I750" s="7">
        <v>5</v>
      </c>
      <c r="J750" s="7">
        <v>20</v>
      </c>
      <c r="K750" s="4">
        <v>1214</v>
      </c>
      <c r="L750" s="5" t="s">
        <v>19</v>
      </c>
      <c r="M750">
        <v>48000</v>
      </c>
      <c r="N750" s="3">
        <v>1</v>
      </c>
      <c r="O750" s="50" t="e">
        <f>INDEX([1]Dados!$M$2:$N$26779,MATCH($P750,[1]Dados!$N$2:$N$26779,),2)</f>
        <v>#N/A</v>
      </c>
      <c r="P750">
        <v>145667</v>
      </c>
      <c r="Q750" s="1">
        <v>36690</v>
      </c>
      <c r="R750" s="1">
        <v>36694</v>
      </c>
      <c r="S750" t="s">
        <v>1592</v>
      </c>
      <c r="T750">
        <v>1</v>
      </c>
    </row>
    <row r="751" spans="1:20" x14ac:dyDescent="0.2">
      <c r="A751" s="7">
        <v>291465</v>
      </c>
      <c r="B751" s="3">
        <v>35947</v>
      </c>
      <c r="C751" s="3" t="s">
        <v>31</v>
      </c>
      <c r="D751" s="2" t="s">
        <v>483</v>
      </c>
      <c r="E751" s="3">
        <v>10</v>
      </c>
      <c r="F751" s="17">
        <v>0</v>
      </c>
      <c r="G751" s="17">
        <v>1</v>
      </c>
      <c r="H751" s="17">
        <v>0</v>
      </c>
      <c r="I751" s="7">
        <v>5</v>
      </c>
      <c r="J751" s="7">
        <v>9</v>
      </c>
      <c r="K751" s="4">
        <v>1214</v>
      </c>
      <c r="L751" s="5" t="s">
        <v>19</v>
      </c>
      <c r="M751">
        <v>48000</v>
      </c>
      <c r="N751" s="3">
        <v>1</v>
      </c>
      <c r="O751" s="50" t="e">
        <f>INDEX([1]Dados!$M$2:$N$26779,MATCH($P751,[1]Dados!$N$2:$N$26779,),2)</f>
        <v>#N/A</v>
      </c>
      <c r="P751">
        <v>145667</v>
      </c>
      <c r="Q751" s="1">
        <v>36690</v>
      </c>
      <c r="R751" s="1">
        <v>36694</v>
      </c>
      <c r="S751" t="s">
        <v>1592</v>
      </c>
      <c r="T751">
        <v>1</v>
      </c>
    </row>
    <row r="752" spans="1:20" x14ac:dyDescent="0.2">
      <c r="A752" s="7">
        <v>291465</v>
      </c>
      <c r="B752" s="3">
        <v>35947</v>
      </c>
      <c r="C752" s="3" t="s">
        <v>31</v>
      </c>
      <c r="D752" s="2" t="s">
        <v>483</v>
      </c>
      <c r="E752" s="3">
        <v>10</v>
      </c>
      <c r="F752" s="17">
        <v>0</v>
      </c>
      <c r="G752" s="17">
        <v>1</v>
      </c>
      <c r="H752" s="17">
        <v>0</v>
      </c>
      <c r="I752" s="7">
        <v>5</v>
      </c>
      <c r="J752" s="7">
        <v>25</v>
      </c>
      <c r="K752" s="4">
        <v>1214</v>
      </c>
      <c r="L752" s="5" t="s">
        <v>19</v>
      </c>
      <c r="M752">
        <v>48000</v>
      </c>
      <c r="N752" s="3">
        <v>1</v>
      </c>
      <c r="O752" s="50" t="e">
        <f>INDEX([1]Dados!$M$2:$N$26779,MATCH($P752,[1]Dados!$N$2:$N$26779,),2)</f>
        <v>#N/A</v>
      </c>
      <c r="P752">
        <v>145667</v>
      </c>
      <c r="Q752" s="1">
        <v>36690</v>
      </c>
      <c r="R752" s="1">
        <v>36694</v>
      </c>
      <c r="S752" t="s">
        <v>1592</v>
      </c>
      <c r="T752">
        <v>1</v>
      </c>
    </row>
    <row r="753" spans="1:20" x14ac:dyDescent="0.2">
      <c r="A753" s="7">
        <v>291465</v>
      </c>
      <c r="B753" s="3">
        <v>35947</v>
      </c>
      <c r="C753" s="3" t="s">
        <v>31</v>
      </c>
      <c r="D753" s="2" t="s">
        <v>483</v>
      </c>
      <c r="E753" s="3">
        <v>10</v>
      </c>
      <c r="F753" s="17">
        <v>0</v>
      </c>
      <c r="G753" s="17">
        <v>1</v>
      </c>
      <c r="H753" s="17">
        <v>0</v>
      </c>
      <c r="I753" s="7">
        <v>5</v>
      </c>
      <c r="J753" s="7">
        <v>13</v>
      </c>
      <c r="K753" s="4">
        <v>1214</v>
      </c>
      <c r="L753" s="5" t="s">
        <v>19</v>
      </c>
      <c r="M753">
        <v>48000</v>
      </c>
      <c r="N753" s="3">
        <v>1</v>
      </c>
      <c r="O753" s="50" t="e">
        <f>INDEX([1]Dados!$M$2:$N$26779,MATCH($P753,[1]Dados!$N$2:$N$26779,),2)</f>
        <v>#N/A</v>
      </c>
      <c r="P753">
        <v>145667</v>
      </c>
      <c r="Q753" s="1">
        <v>36690</v>
      </c>
      <c r="R753" s="1">
        <v>36694</v>
      </c>
      <c r="S753" t="s">
        <v>1592</v>
      </c>
      <c r="T753">
        <v>1</v>
      </c>
    </row>
    <row r="754" spans="1:20" x14ac:dyDescent="0.2">
      <c r="A754" s="7">
        <v>291465</v>
      </c>
      <c r="B754" s="3">
        <v>35947</v>
      </c>
      <c r="C754" s="3" t="s">
        <v>31</v>
      </c>
      <c r="D754" s="2" t="s">
        <v>483</v>
      </c>
      <c r="E754" s="3">
        <v>10</v>
      </c>
      <c r="F754" s="17">
        <v>0</v>
      </c>
      <c r="G754" s="17">
        <v>1</v>
      </c>
      <c r="H754" s="17">
        <v>0</v>
      </c>
      <c r="I754" s="7">
        <v>5</v>
      </c>
      <c r="J754" s="7">
        <v>18</v>
      </c>
      <c r="K754" s="4">
        <v>1214</v>
      </c>
      <c r="L754" s="5" t="s">
        <v>19</v>
      </c>
      <c r="M754">
        <v>48000</v>
      </c>
      <c r="N754" s="3">
        <v>1</v>
      </c>
      <c r="O754" s="50" t="e">
        <f>INDEX([1]Dados!$M$2:$N$26779,MATCH($P754,[1]Dados!$N$2:$N$26779,),2)</f>
        <v>#N/A</v>
      </c>
      <c r="P754">
        <v>145667</v>
      </c>
      <c r="Q754" s="1">
        <v>36690</v>
      </c>
      <c r="R754" s="1">
        <v>36694</v>
      </c>
      <c r="S754" t="s">
        <v>1592</v>
      </c>
      <c r="T754">
        <v>1</v>
      </c>
    </row>
    <row r="755" spans="1:20" x14ac:dyDescent="0.2">
      <c r="A755" s="7">
        <v>291465</v>
      </c>
      <c r="B755" s="3">
        <v>35947</v>
      </c>
      <c r="C755" s="3" t="s">
        <v>31</v>
      </c>
      <c r="D755" s="2" t="s">
        <v>483</v>
      </c>
      <c r="E755" s="3">
        <v>10</v>
      </c>
      <c r="F755" s="17">
        <v>0</v>
      </c>
      <c r="G755" s="17">
        <v>1</v>
      </c>
      <c r="H755" s="17">
        <v>0</v>
      </c>
      <c r="I755" s="7" t="s">
        <v>3</v>
      </c>
      <c r="J755" s="7">
        <v>0</v>
      </c>
      <c r="K755" s="4">
        <v>2</v>
      </c>
      <c r="L755" s="5">
        <v>2.0596999999999999</v>
      </c>
      <c r="M755">
        <v>135635</v>
      </c>
      <c r="N755" s="3">
        <v>1</v>
      </c>
      <c r="O755" s="50" t="e">
        <f>INDEX([1]Dados!$M$2:$N$26779,MATCH($P755,[1]Dados!$N$2:$N$26779,),2)</f>
        <v>#N/A</v>
      </c>
      <c r="P755">
        <v>145618</v>
      </c>
      <c r="Q755" s="1">
        <v>36690</v>
      </c>
      <c r="R755" s="1">
        <v>36694</v>
      </c>
      <c r="S755" t="s">
        <v>2134</v>
      </c>
      <c r="T755">
        <v>1</v>
      </c>
    </row>
    <row r="756" spans="1:20" x14ac:dyDescent="0.2">
      <c r="A756" s="7">
        <v>291465</v>
      </c>
      <c r="B756" s="3">
        <v>35947</v>
      </c>
      <c r="C756" s="3" t="s">
        <v>31</v>
      </c>
      <c r="D756" s="2" t="s">
        <v>483</v>
      </c>
      <c r="E756" s="3">
        <v>10</v>
      </c>
      <c r="F756" s="17">
        <v>0</v>
      </c>
      <c r="G756" s="17">
        <v>1</v>
      </c>
      <c r="H756" s="17">
        <v>0</v>
      </c>
      <c r="I756" s="7" t="s">
        <v>3</v>
      </c>
      <c r="J756" s="7">
        <v>0</v>
      </c>
      <c r="K756" s="4">
        <v>1293</v>
      </c>
      <c r="L756" s="5">
        <v>1293.0592999999999</v>
      </c>
      <c r="M756">
        <v>27255</v>
      </c>
      <c r="N756" s="3">
        <v>1</v>
      </c>
      <c r="O756" s="50" t="e">
        <f>INDEX([1]Dados!$M$2:$N$26779,MATCH($P756,[1]Dados!$N$2:$N$26779,),2)</f>
        <v>#N/A</v>
      </c>
      <c r="P756">
        <v>145818</v>
      </c>
      <c r="Q756" s="1">
        <v>36690</v>
      </c>
      <c r="R756" s="1">
        <v>36694</v>
      </c>
      <c r="S756" t="s">
        <v>2134</v>
      </c>
      <c r="T756">
        <v>1</v>
      </c>
    </row>
    <row r="757" spans="1:20" x14ac:dyDescent="0.2">
      <c r="A757" s="7">
        <v>320150</v>
      </c>
      <c r="B757" s="3">
        <v>56294</v>
      </c>
      <c r="C757" s="3" t="s">
        <v>35</v>
      </c>
      <c r="D757" s="2" t="s">
        <v>370</v>
      </c>
      <c r="E757" s="3">
        <v>10</v>
      </c>
      <c r="F757" s="17">
        <v>0</v>
      </c>
      <c r="G757" s="17">
        <v>1</v>
      </c>
      <c r="H757" s="17">
        <v>0</v>
      </c>
      <c r="I757" s="7">
        <v>1</v>
      </c>
      <c r="J757" s="7">
        <v>0</v>
      </c>
      <c r="K757" s="4">
        <v>2</v>
      </c>
      <c r="L757" s="5">
        <v>2.0596999999999999</v>
      </c>
      <c r="M757">
        <v>521561.59999999998</v>
      </c>
      <c r="N757" s="3">
        <v>1</v>
      </c>
      <c r="O757" s="50" t="e">
        <f>INDEX([1]Dados!$M$2:$N$26779,MATCH($P757,[1]Dados!$N$2:$N$26779,),2)</f>
        <v>#N/A</v>
      </c>
      <c r="P757">
        <v>145640</v>
      </c>
      <c r="Q757" s="1">
        <v>36690</v>
      </c>
      <c r="R757" s="1">
        <v>36699</v>
      </c>
      <c r="S757" t="s">
        <v>18</v>
      </c>
      <c r="T757">
        <v>1</v>
      </c>
    </row>
    <row r="758" spans="1:20" x14ac:dyDescent="0.2">
      <c r="A758" s="7">
        <v>320150</v>
      </c>
      <c r="B758" s="3">
        <v>56294</v>
      </c>
      <c r="C758" s="3" t="s">
        <v>35</v>
      </c>
      <c r="D758" s="2" t="s">
        <v>370</v>
      </c>
      <c r="E758" s="3">
        <v>10</v>
      </c>
      <c r="F758" s="17">
        <v>0</v>
      </c>
      <c r="G758" s="17">
        <v>1</v>
      </c>
      <c r="H758" s="17">
        <v>0</v>
      </c>
      <c r="I758" s="7">
        <v>5.0999999999999996</v>
      </c>
      <c r="J758" s="7">
        <v>0</v>
      </c>
      <c r="K758" s="4">
        <v>4</v>
      </c>
      <c r="L758" s="5">
        <v>4.1822999999999997</v>
      </c>
      <c r="M758">
        <v>79975</v>
      </c>
      <c r="N758" s="3">
        <v>1</v>
      </c>
      <c r="O758" s="50" t="e">
        <f>INDEX([1]Dados!$M$2:$N$26779,MATCH($P758,[1]Dados!$N$2:$N$26779,),2)</f>
        <v>#N/A</v>
      </c>
      <c r="P758">
        <v>145679</v>
      </c>
      <c r="Q758" s="1">
        <v>36690</v>
      </c>
      <c r="R758" s="1">
        <v>36699</v>
      </c>
      <c r="S758" t="s">
        <v>1020</v>
      </c>
      <c r="T758">
        <v>1</v>
      </c>
    </row>
    <row r="759" spans="1:20" x14ac:dyDescent="0.2">
      <c r="A759" s="7">
        <v>320150</v>
      </c>
      <c r="B759" s="3">
        <v>56294</v>
      </c>
      <c r="C759" s="3" t="s">
        <v>35</v>
      </c>
      <c r="D759" s="2" t="s">
        <v>370</v>
      </c>
      <c r="E759" s="3">
        <v>10</v>
      </c>
      <c r="F759" s="17">
        <v>0</v>
      </c>
      <c r="G759" s="17">
        <v>1</v>
      </c>
      <c r="H759" s="17">
        <v>0</v>
      </c>
      <c r="I759" s="7">
        <v>4.0999999999999996</v>
      </c>
      <c r="J759" s="7">
        <v>0</v>
      </c>
      <c r="K759" s="4">
        <v>4</v>
      </c>
      <c r="L759" s="5">
        <v>4.1822999999999997</v>
      </c>
      <c r="M759">
        <v>79975</v>
      </c>
      <c r="N759" s="3">
        <v>1</v>
      </c>
      <c r="O759" s="50" t="e">
        <f>INDEX([1]Dados!$M$2:$N$26779,MATCH($P759,[1]Dados!$N$2:$N$26779,),2)</f>
        <v>#N/A</v>
      </c>
      <c r="P759">
        <v>145973</v>
      </c>
      <c r="Q759" s="1">
        <v>36690</v>
      </c>
      <c r="R759" s="1">
        <v>36699</v>
      </c>
      <c r="S759" t="s">
        <v>1023</v>
      </c>
      <c r="T759">
        <v>1</v>
      </c>
    </row>
    <row r="760" spans="1:20" x14ac:dyDescent="0.2">
      <c r="A760" s="7">
        <v>320150</v>
      </c>
      <c r="B760" s="3">
        <v>56294</v>
      </c>
      <c r="C760" s="3" t="s">
        <v>35</v>
      </c>
      <c r="D760" s="2" t="s">
        <v>370</v>
      </c>
      <c r="E760" s="3">
        <v>10</v>
      </c>
      <c r="F760" s="17">
        <v>0</v>
      </c>
      <c r="G760" s="17">
        <v>1</v>
      </c>
      <c r="H760" s="17">
        <v>0</v>
      </c>
      <c r="I760" s="7">
        <v>1</v>
      </c>
      <c r="J760" s="7">
        <v>0</v>
      </c>
      <c r="K760" s="4">
        <v>4</v>
      </c>
      <c r="L760" s="5">
        <v>4.3868</v>
      </c>
      <c r="M760">
        <v>30932</v>
      </c>
      <c r="N760" s="3">
        <v>1</v>
      </c>
      <c r="O760" s="50" t="e">
        <f>INDEX([1]Dados!$M$2:$N$26779,MATCH($P760,[1]Dados!$N$2:$N$26779,),2)</f>
        <v>#N/A</v>
      </c>
      <c r="P760">
        <v>145680</v>
      </c>
      <c r="Q760" s="1">
        <v>36690</v>
      </c>
      <c r="R760" s="1">
        <v>36699</v>
      </c>
      <c r="S760" t="s">
        <v>18</v>
      </c>
      <c r="T760">
        <v>1</v>
      </c>
    </row>
    <row r="761" spans="1:20" x14ac:dyDescent="0.2">
      <c r="A761" s="7">
        <v>320150</v>
      </c>
      <c r="B761" s="3">
        <v>56294</v>
      </c>
      <c r="C761" s="3" t="s">
        <v>35</v>
      </c>
      <c r="D761" s="2" t="s">
        <v>370</v>
      </c>
      <c r="E761" s="3">
        <v>10</v>
      </c>
      <c r="F761" s="17">
        <v>0</v>
      </c>
      <c r="G761" s="17">
        <v>1</v>
      </c>
      <c r="H761" s="17">
        <v>0</v>
      </c>
      <c r="I761" s="7">
        <v>1</v>
      </c>
      <c r="J761" s="7">
        <v>0</v>
      </c>
      <c r="K761" s="4">
        <v>4</v>
      </c>
      <c r="L761" s="5">
        <v>4.5776000000000003</v>
      </c>
      <c r="M761">
        <v>80000</v>
      </c>
      <c r="N761" s="3">
        <v>1</v>
      </c>
      <c r="O761" s="50" t="e">
        <f>INDEX([1]Dados!$M$2:$N$26779,MATCH($P761,[1]Dados!$N$2:$N$26779,),2)</f>
        <v>#N/A</v>
      </c>
      <c r="P761">
        <v>145681</v>
      </c>
      <c r="Q761" s="1">
        <v>36690</v>
      </c>
      <c r="R761" s="1">
        <v>36699</v>
      </c>
      <c r="S761" t="s">
        <v>18</v>
      </c>
      <c r="T761">
        <v>1</v>
      </c>
    </row>
    <row r="762" spans="1:20" x14ac:dyDescent="0.2">
      <c r="A762" s="7">
        <v>320150</v>
      </c>
      <c r="B762" s="3">
        <v>56294</v>
      </c>
      <c r="C762" s="3" t="s">
        <v>35</v>
      </c>
      <c r="D762" s="2" t="s">
        <v>370</v>
      </c>
      <c r="E762" s="3">
        <v>10</v>
      </c>
      <c r="F762" s="17">
        <v>0</v>
      </c>
      <c r="G762" s="17">
        <v>1</v>
      </c>
      <c r="H762" s="17">
        <v>0</v>
      </c>
      <c r="I762" s="7">
        <v>7.1</v>
      </c>
      <c r="J762" s="7">
        <v>30</v>
      </c>
      <c r="K762" s="4">
        <v>119</v>
      </c>
      <c r="L762" s="5">
        <v>119.38590000000001</v>
      </c>
      <c r="M762">
        <v>257007.78</v>
      </c>
      <c r="N762" s="3">
        <v>1</v>
      </c>
      <c r="O762" s="50" t="e">
        <f>INDEX([1]Dados!$M$2:$N$26779,MATCH($P762,[1]Dados!$N$2:$N$26779,),2)</f>
        <v>#N/A</v>
      </c>
      <c r="P762">
        <v>145597</v>
      </c>
      <c r="Q762" s="1">
        <v>36690</v>
      </c>
      <c r="R762" s="1">
        <v>36699</v>
      </c>
      <c r="S762" t="s">
        <v>1019</v>
      </c>
      <c r="T762">
        <v>1</v>
      </c>
    </row>
    <row r="763" spans="1:20" x14ac:dyDescent="0.2">
      <c r="A763" s="7">
        <v>320150</v>
      </c>
      <c r="B763" s="3">
        <v>56294</v>
      </c>
      <c r="C763" s="3" t="s">
        <v>35</v>
      </c>
      <c r="D763" s="2" t="s">
        <v>370</v>
      </c>
      <c r="E763" s="3">
        <v>10</v>
      </c>
      <c r="F763" s="17">
        <v>0</v>
      </c>
      <c r="G763" s="17">
        <v>1</v>
      </c>
      <c r="H763" s="17">
        <v>0</v>
      </c>
      <c r="I763" s="7">
        <v>7.2</v>
      </c>
      <c r="J763" s="7">
        <v>19</v>
      </c>
      <c r="K763" s="4">
        <v>119</v>
      </c>
      <c r="L763" s="5">
        <v>119.38590000000001</v>
      </c>
      <c r="M763">
        <v>257007.78</v>
      </c>
      <c r="N763" s="3">
        <v>1</v>
      </c>
      <c r="O763" s="50" t="e">
        <f>INDEX([1]Dados!$M$2:$N$26779,MATCH($P763,[1]Dados!$N$2:$N$26779,),2)</f>
        <v>#N/A</v>
      </c>
      <c r="P763">
        <v>145597</v>
      </c>
      <c r="Q763" s="1">
        <v>36690</v>
      </c>
      <c r="R763" s="1">
        <v>36699</v>
      </c>
      <c r="S763" t="s">
        <v>1019</v>
      </c>
      <c r="T763">
        <v>1</v>
      </c>
    </row>
    <row r="764" spans="1:20" x14ac:dyDescent="0.2">
      <c r="A764" s="7">
        <v>320150</v>
      </c>
      <c r="B764" s="3">
        <v>56294</v>
      </c>
      <c r="C764" s="3" t="s">
        <v>35</v>
      </c>
      <c r="D764" s="2" t="s">
        <v>370</v>
      </c>
      <c r="E764" s="3">
        <v>10</v>
      </c>
      <c r="F764" s="17">
        <v>0</v>
      </c>
      <c r="G764" s="17">
        <v>1</v>
      </c>
      <c r="H764" s="17">
        <v>0</v>
      </c>
      <c r="I764" s="7">
        <v>7.3</v>
      </c>
      <c r="J764" s="7">
        <v>19</v>
      </c>
      <c r="K764" s="4">
        <v>119</v>
      </c>
      <c r="L764" s="5">
        <v>119.38590000000001</v>
      </c>
      <c r="M764">
        <v>257007.78</v>
      </c>
      <c r="N764" s="3">
        <v>1</v>
      </c>
      <c r="O764" s="50" t="e">
        <f>INDEX([1]Dados!$M$2:$N$26779,MATCH($P764,[1]Dados!$N$2:$N$26779,),2)</f>
        <v>#N/A</v>
      </c>
      <c r="P764">
        <v>145597</v>
      </c>
      <c r="Q764" s="1">
        <v>36690</v>
      </c>
      <c r="R764" s="1">
        <v>36699</v>
      </c>
      <c r="S764" t="s">
        <v>1019</v>
      </c>
      <c r="T764">
        <v>1</v>
      </c>
    </row>
    <row r="765" spans="1:20" x14ac:dyDescent="0.2">
      <c r="A765" s="7">
        <v>320150</v>
      </c>
      <c r="B765" s="3">
        <v>56294</v>
      </c>
      <c r="C765" s="3" t="s">
        <v>35</v>
      </c>
      <c r="D765" s="2" t="s">
        <v>370</v>
      </c>
      <c r="E765" s="3">
        <v>10</v>
      </c>
      <c r="F765" s="17">
        <v>0</v>
      </c>
      <c r="G765" s="17">
        <v>1</v>
      </c>
      <c r="H765" s="17">
        <v>0</v>
      </c>
      <c r="I765" s="7">
        <v>9.1</v>
      </c>
      <c r="J765" s="7">
        <v>11</v>
      </c>
      <c r="K765" s="4">
        <v>119</v>
      </c>
      <c r="L765" s="5">
        <v>119.386</v>
      </c>
      <c r="M765">
        <v>222801.99</v>
      </c>
      <c r="N765" s="3">
        <v>1</v>
      </c>
      <c r="O765" s="50" t="e">
        <f>INDEX([1]Dados!$M$2:$N$26779,MATCH($P765,[1]Dados!$N$2:$N$26779,),2)</f>
        <v>#N/A</v>
      </c>
      <c r="P765">
        <v>145596</v>
      </c>
      <c r="Q765" s="1">
        <v>36690</v>
      </c>
      <c r="R765" s="1">
        <v>36699</v>
      </c>
      <c r="S765" t="s">
        <v>1018</v>
      </c>
      <c r="T765">
        <v>1</v>
      </c>
    </row>
    <row r="766" spans="1:20" x14ac:dyDescent="0.2">
      <c r="A766" s="7">
        <v>320150</v>
      </c>
      <c r="B766" s="3">
        <v>56294</v>
      </c>
      <c r="C766" s="3" t="s">
        <v>35</v>
      </c>
      <c r="D766" s="2" t="s">
        <v>370</v>
      </c>
      <c r="E766" s="3">
        <v>10</v>
      </c>
      <c r="F766" s="17">
        <v>0</v>
      </c>
      <c r="G766" s="17">
        <v>1</v>
      </c>
      <c r="H766" s="17">
        <v>0</v>
      </c>
      <c r="I766" s="7">
        <v>9.1999999999999993</v>
      </c>
      <c r="J766" s="7">
        <v>15</v>
      </c>
      <c r="K766" s="4">
        <v>119</v>
      </c>
      <c r="L766" s="5">
        <v>119.386</v>
      </c>
      <c r="M766">
        <v>222801.99</v>
      </c>
      <c r="N766" s="3">
        <v>1</v>
      </c>
      <c r="O766" s="50" t="e">
        <f>INDEX([1]Dados!$M$2:$N$26779,MATCH($P766,[1]Dados!$N$2:$N$26779,),2)</f>
        <v>#N/A</v>
      </c>
      <c r="P766">
        <v>145596</v>
      </c>
      <c r="Q766" s="1">
        <v>36690</v>
      </c>
      <c r="R766" s="1">
        <v>36699</v>
      </c>
      <c r="S766" t="s">
        <v>1018</v>
      </c>
      <c r="T766">
        <v>1</v>
      </c>
    </row>
    <row r="767" spans="1:20" x14ac:dyDescent="0.2">
      <c r="A767" s="7">
        <v>320150</v>
      </c>
      <c r="B767" s="3">
        <v>56294</v>
      </c>
      <c r="C767" s="3" t="s">
        <v>35</v>
      </c>
      <c r="D767" s="2" t="s">
        <v>370</v>
      </c>
      <c r="E767" s="3">
        <v>10</v>
      </c>
      <c r="F767" s="17">
        <v>0</v>
      </c>
      <c r="G767" s="17">
        <v>1</v>
      </c>
      <c r="H767" s="17">
        <v>0</v>
      </c>
      <c r="I767" s="7">
        <v>10.1</v>
      </c>
      <c r="J767" s="7">
        <v>15</v>
      </c>
      <c r="K767" s="4">
        <v>119</v>
      </c>
      <c r="L767" s="5">
        <v>119.386</v>
      </c>
      <c r="M767">
        <v>1240000</v>
      </c>
      <c r="N767" s="3">
        <v>1</v>
      </c>
      <c r="O767" s="50" t="e">
        <f>INDEX([1]Dados!$M$2:$N$26779,MATCH($P767,[1]Dados!$N$2:$N$26779,),2)</f>
        <v>#N/A</v>
      </c>
      <c r="P767">
        <v>147706</v>
      </c>
      <c r="Q767" s="1">
        <v>36690</v>
      </c>
      <c r="R767" s="1">
        <v>36699</v>
      </c>
      <c r="S767" t="s">
        <v>1026</v>
      </c>
      <c r="T767">
        <v>1</v>
      </c>
    </row>
    <row r="768" spans="1:20" x14ac:dyDescent="0.2">
      <c r="A768" s="7">
        <v>320150</v>
      </c>
      <c r="B768" s="3">
        <v>56294</v>
      </c>
      <c r="C768" s="3" t="s">
        <v>35</v>
      </c>
      <c r="D768" s="2" t="s">
        <v>370</v>
      </c>
      <c r="E768" s="3">
        <v>10</v>
      </c>
      <c r="F768" s="17">
        <v>0</v>
      </c>
      <c r="G768" s="17">
        <v>1</v>
      </c>
      <c r="H768" s="17">
        <v>0</v>
      </c>
      <c r="I768" s="7">
        <v>8.1</v>
      </c>
      <c r="J768" s="7">
        <v>19</v>
      </c>
      <c r="K768" s="4">
        <v>119</v>
      </c>
      <c r="L768" s="5">
        <v>119.3861</v>
      </c>
      <c r="M768">
        <v>235715.54</v>
      </c>
      <c r="N768" s="3">
        <v>1</v>
      </c>
      <c r="O768" s="50" t="e">
        <f>INDEX([1]Dados!$M$2:$N$26779,MATCH($P768,[1]Dados!$N$2:$N$26779,),2)</f>
        <v>#N/A</v>
      </c>
      <c r="P768">
        <v>147707</v>
      </c>
      <c r="Q768" s="1">
        <v>36690</v>
      </c>
      <c r="R768" s="1">
        <v>36699</v>
      </c>
      <c r="S768" t="s">
        <v>1027</v>
      </c>
      <c r="T768">
        <v>1</v>
      </c>
    </row>
    <row r="769" spans="1:20" x14ac:dyDescent="0.2">
      <c r="A769" s="7">
        <v>320150</v>
      </c>
      <c r="B769" s="3">
        <v>56294</v>
      </c>
      <c r="C769" s="3" t="s">
        <v>35</v>
      </c>
      <c r="D769" s="2" t="s">
        <v>370</v>
      </c>
      <c r="E769" s="3">
        <v>10</v>
      </c>
      <c r="F769" s="17">
        <v>0</v>
      </c>
      <c r="G769" s="17">
        <v>1</v>
      </c>
      <c r="H769" s="17">
        <v>0</v>
      </c>
      <c r="I769" s="7">
        <v>8.1999999999999993</v>
      </c>
      <c r="J769" s="7">
        <v>11</v>
      </c>
      <c r="K769" s="4">
        <v>119</v>
      </c>
      <c r="L769" s="5">
        <v>119.3861</v>
      </c>
      <c r="M769">
        <v>235715.54</v>
      </c>
      <c r="N769" s="3">
        <v>1</v>
      </c>
      <c r="O769" s="50" t="e">
        <f>INDEX([1]Dados!$M$2:$N$26779,MATCH($P769,[1]Dados!$N$2:$N$26779,),2)</f>
        <v>#N/A</v>
      </c>
      <c r="P769">
        <v>147707</v>
      </c>
      <c r="Q769" s="1">
        <v>36690</v>
      </c>
      <c r="R769" s="1">
        <v>36699</v>
      </c>
      <c r="S769" t="s">
        <v>1027</v>
      </c>
      <c r="T769">
        <v>1</v>
      </c>
    </row>
    <row r="770" spans="1:20" x14ac:dyDescent="0.2">
      <c r="A770" s="7">
        <v>320150</v>
      </c>
      <c r="B770" s="3">
        <v>56294</v>
      </c>
      <c r="C770" s="3" t="s">
        <v>35</v>
      </c>
      <c r="D770" s="2" t="s">
        <v>370</v>
      </c>
      <c r="E770" s="3">
        <v>10</v>
      </c>
      <c r="F770" s="17">
        <v>0</v>
      </c>
      <c r="G770" s="17">
        <v>1</v>
      </c>
      <c r="H770" s="17">
        <v>0</v>
      </c>
      <c r="I770" s="7">
        <v>8.3000000000000007</v>
      </c>
      <c r="J770" s="7">
        <v>25</v>
      </c>
      <c r="K770" s="4">
        <v>119</v>
      </c>
      <c r="L770" s="5">
        <v>119.3861</v>
      </c>
      <c r="M770">
        <v>235715.54</v>
      </c>
      <c r="N770" s="3">
        <v>1</v>
      </c>
      <c r="O770" s="50" t="e">
        <f>INDEX([1]Dados!$M$2:$N$26779,MATCH($P770,[1]Dados!$N$2:$N$26779,),2)</f>
        <v>#N/A</v>
      </c>
      <c r="P770">
        <v>147707</v>
      </c>
      <c r="Q770" s="1">
        <v>36690</v>
      </c>
      <c r="R770" s="1">
        <v>36699</v>
      </c>
      <c r="S770" t="s">
        <v>1027</v>
      </c>
      <c r="T770">
        <v>1</v>
      </c>
    </row>
    <row r="771" spans="1:20" x14ac:dyDescent="0.2">
      <c r="A771" s="7">
        <v>320150</v>
      </c>
      <c r="B771" s="3">
        <v>56294</v>
      </c>
      <c r="C771" s="3" t="s">
        <v>35</v>
      </c>
      <c r="D771" s="2" t="s">
        <v>370</v>
      </c>
      <c r="E771" s="3">
        <v>10</v>
      </c>
      <c r="F771" s="17">
        <v>0</v>
      </c>
      <c r="G771" s="17">
        <v>1</v>
      </c>
      <c r="H771" s="17">
        <v>0</v>
      </c>
      <c r="I771" s="7">
        <v>8.4</v>
      </c>
      <c r="J771" s="7">
        <v>30</v>
      </c>
      <c r="K771" s="4">
        <v>119</v>
      </c>
      <c r="L771" s="5">
        <v>119.3861</v>
      </c>
      <c r="M771">
        <v>235715.54</v>
      </c>
      <c r="N771" s="3">
        <v>1</v>
      </c>
      <c r="O771" s="50" t="e">
        <f>INDEX([1]Dados!$M$2:$N$26779,MATCH($P771,[1]Dados!$N$2:$N$26779,),2)</f>
        <v>#N/A</v>
      </c>
      <c r="P771">
        <v>147707</v>
      </c>
      <c r="Q771" s="1">
        <v>36690</v>
      </c>
      <c r="R771" s="1">
        <v>36699</v>
      </c>
      <c r="S771" t="s">
        <v>1027</v>
      </c>
      <c r="T771">
        <v>1</v>
      </c>
    </row>
    <row r="772" spans="1:20" x14ac:dyDescent="0.2">
      <c r="A772" s="7">
        <v>320150</v>
      </c>
      <c r="B772" s="3">
        <v>56294</v>
      </c>
      <c r="C772" s="3" t="s">
        <v>35</v>
      </c>
      <c r="D772" s="2" t="s">
        <v>370</v>
      </c>
      <c r="E772" s="3">
        <v>10</v>
      </c>
      <c r="F772" s="17">
        <v>0</v>
      </c>
      <c r="G772" s="17">
        <v>1</v>
      </c>
      <c r="H772" s="17">
        <v>0</v>
      </c>
      <c r="I772" s="7">
        <v>8.5</v>
      </c>
      <c r="J772" s="7">
        <v>33</v>
      </c>
      <c r="K772" s="4">
        <v>119</v>
      </c>
      <c r="L772" s="5">
        <v>119.3861</v>
      </c>
      <c r="M772">
        <v>235715.54</v>
      </c>
      <c r="N772" s="3">
        <v>1</v>
      </c>
      <c r="O772" s="50" t="e">
        <f>INDEX([1]Dados!$M$2:$N$26779,MATCH($P772,[1]Dados!$N$2:$N$26779,),2)</f>
        <v>#N/A</v>
      </c>
      <c r="P772">
        <v>147707</v>
      </c>
      <c r="Q772" s="1">
        <v>36690</v>
      </c>
      <c r="R772" s="1">
        <v>36699</v>
      </c>
      <c r="S772" t="s">
        <v>1027</v>
      </c>
      <c r="T772">
        <v>1</v>
      </c>
    </row>
    <row r="773" spans="1:20" x14ac:dyDescent="0.2">
      <c r="A773" s="7">
        <v>320150</v>
      </c>
      <c r="B773" s="3">
        <v>56294</v>
      </c>
      <c r="C773" s="3" t="s">
        <v>35</v>
      </c>
      <c r="D773" s="2" t="s">
        <v>370</v>
      </c>
      <c r="E773" s="3">
        <v>10</v>
      </c>
      <c r="F773" s="17">
        <v>0</v>
      </c>
      <c r="G773" s="17">
        <v>1</v>
      </c>
      <c r="H773" s="17">
        <v>0</v>
      </c>
      <c r="I773" s="7">
        <v>8.6</v>
      </c>
      <c r="J773" s="7">
        <v>0</v>
      </c>
      <c r="K773" s="4">
        <v>119</v>
      </c>
      <c r="L773" s="5">
        <v>119.3861</v>
      </c>
      <c r="M773">
        <v>869368.92</v>
      </c>
      <c r="N773" s="3">
        <v>1</v>
      </c>
      <c r="O773" s="50" t="e">
        <f>INDEX([1]Dados!$M$2:$N$26779,MATCH($P773,[1]Dados!$N$2:$N$26779,),2)</f>
        <v>#N/A</v>
      </c>
      <c r="P773">
        <v>147708</v>
      </c>
      <c r="Q773" s="1">
        <v>36690</v>
      </c>
      <c r="R773" s="1">
        <v>36699</v>
      </c>
      <c r="S773" t="s">
        <v>1027</v>
      </c>
      <c r="T773">
        <v>1</v>
      </c>
    </row>
    <row r="774" spans="1:20" x14ac:dyDescent="0.2">
      <c r="A774" s="7">
        <v>320150</v>
      </c>
      <c r="B774" s="3">
        <v>56294</v>
      </c>
      <c r="C774" s="3" t="s">
        <v>35</v>
      </c>
      <c r="D774" s="2" t="s">
        <v>370</v>
      </c>
      <c r="E774" s="3">
        <v>10</v>
      </c>
      <c r="F774" s="17">
        <v>0</v>
      </c>
      <c r="G774" s="17">
        <v>1</v>
      </c>
      <c r="H774" s="17">
        <v>0</v>
      </c>
      <c r="I774" s="7">
        <v>1</v>
      </c>
      <c r="J774" s="7">
        <v>25</v>
      </c>
      <c r="K774" s="4">
        <v>1214</v>
      </c>
      <c r="L774" s="5">
        <v>1214.0587</v>
      </c>
      <c r="M774">
        <v>1199000</v>
      </c>
      <c r="N774" s="3">
        <v>1</v>
      </c>
      <c r="O774" s="50" t="e">
        <f>INDEX([1]Dados!$M$2:$N$26779,MATCH($P774,[1]Dados!$N$2:$N$26779,),2)</f>
        <v>#N/A</v>
      </c>
      <c r="P774">
        <v>145879</v>
      </c>
      <c r="Q774" s="1">
        <v>36690</v>
      </c>
      <c r="R774" s="1">
        <v>36699</v>
      </c>
      <c r="S774" t="s">
        <v>1022</v>
      </c>
      <c r="T774">
        <v>1</v>
      </c>
    </row>
    <row r="775" spans="1:20" x14ac:dyDescent="0.2">
      <c r="A775" s="7">
        <v>320150</v>
      </c>
      <c r="B775" s="3">
        <v>56294</v>
      </c>
      <c r="C775" s="3" t="s">
        <v>35</v>
      </c>
      <c r="D775" s="2" t="s">
        <v>370</v>
      </c>
      <c r="E775" s="3">
        <v>10</v>
      </c>
      <c r="F775" s="17">
        <v>0</v>
      </c>
      <c r="G775" s="17">
        <v>1</v>
      </c>
      <c r="H775" s="17">
        <v>0</v>
      </c>
      <c r="I775" s="7">
        <v>1</v>
      </c>
      <c r="J775" s="7">
        <v>14</v>
      </c>
      <c r="K775" s="4">
        <v>1214</v>
      </c>
      <c r="L775" s="5">
        <v>1214.0587</v>
      </c>
      <c r="M775">
        <v>1199000</v>
      </c>
      <c r="N775" s="3">
        <v>1</v>
      </c>
      <c r="O775" s="50" t="e">
        <f>INDEX([1]Dados!$M$2:$N$26779,MATCH($P775,[1]Dados!$N$2:$N$26779,),2)</f>
        <v>#N/A</v>
      </c>
      <c r="P775">
        <v>145879</v>
      </c>
      <c r="Q775" s="1">
        <v>36690</v>
      </c>
      <c r="R775" s="1">
        <v>36699</v>
      </c>
      <c r="S775" t="s">
        <v>1022</v>
      </c>
      <c r="T775">
        <v>1</v>
      </c>
    </row>
    <row r="776" spans="1:20" x14ac:dyDescent="0.2">
      <c r="A776" s="7">
        <v>320150</v>
      </c>
      <c r="B776" s="3">
        <v>56294</v>
      </c>
      <c r="C776" s="3" t="s">
        <v>35</v>
      </c>
      <c r="D776" s="2" t="s">
        <v>370</v>
      </c>
      <c r="E776" s="3">
        <v>10</v>
      </c>
      <c r="F776" s="17">
        <v>0</v>
      </c>
      <c r="G776" s="17">
        <v>1</v>
      </c>
      <c r="H776" s="17">
        <v>0</v>
      </c>
      <c r="I776" s="7">
        <v>2</v>
      </c>
      <c r="J776" s="7">
        <v>24</v>
      </c>
      <c r="K776" s="4">
        <v>1214</v>
      </c>
      <c r="L776" s="5">
        <v>1214.0589</v>
      </c>
      <c r="M776">
        <v>282424</v>
      </c>
      <c r="N776" s="3">
        <v>1</v>
      </c>
      <c r="O776" s="50" t="e">
        <f>INDEX([1]Dados!$M$2:$N$26779,MATCH($P776,[1]Dados!$N$2:$N$26779,),2)</f>
        <v>#N/A</v>
      </c>
      <c r="P776">
        <v>146822</v>
      </c>
      <c r="Q776" s="1">
        <v>36690</v>
      </c>
      <c r="R776" s="1">
        <v>36699</v>
      </c>
      <c r="S776" t="s">
        <v>1024</v>
      </c>
      <c r="T776">
        <v>1</v>
      </c>
    </row>
    <row r="777" spans="1:20" x14ac:dyDescent="0.2">
      <c r="A777" s="7">
        <v>320150</v>
      </c>
      <c r="B777" s="3">
        <v>56294</v>
      </c>
      <c r="C777" s="3" t="s">
        <v>35</v>
      </c>
      <c r="D777" s="2" t="s">
        <v>370</v>
      </c>
      <c r="E777" s="3">
        <v>10</v>
      </c>
      <c r="F777" s="17">
        <v>0</v>
      </c>
      <c r="G777" s="17">
        <v>1</v>
      </c>
      <c r="H777" s="17">
        <v>0</v>
      </c>
      <c r="I777" s="7">
        <v>2</v>
      </c>
      <c r="J777" s="7">
        <v>18</v>
      </c>
      <c r="K777" s="4">
        <v>1214</v>
      </c>
      <c r="L777" s="5">
        <v>1214.0589</v>
      </c>
      <c r="M777">
        <v>282424</v>
      </c>
      <c r="N777" s="3">
        <v>1</v>
      </c>
      <c r="O777" s="50" t="e">
        <f>INDEX([1]Dados!$M$2:$N$26779,MATCH($P777,[1]Dados!$N$2:$N$26779,),2)</f>
        <v>#N/A</v>
      </c>
      <c r="P777">
        <v>146822</v>
      </c>
      <c r="Q777" s="1">
        <v>36690</v>
      </c>
      <c r="R777" s="1">
        <v>36699</v>
      </c>
      <c r="S777" t="s">
        <v>1024</v>
      </c>
      <c r="T777">
        <v>1</v>
      </c>
    </row>
    <row r="778" spans="1:20" x14ac:dyDescent="0.2">
      <c r="A778" s="7">
        <v>320150</v>
      </c>
      <c r="B778" s="3">
        <v>56294</v>
      </c>
      <c r="C778" s="3" t="s">
        <v>35</v>
      </c>
      <c r="D778" s="2" t="s">
        <v>370</v>
      </c>
      <c r="E778" s="3">
        <v>10</v>
      </c>
      <c r="F778" s="17">
        <v>0</v>
      </c>
      <c r="G778" s="17">
        <v>1</v>
      </c>
      <c r="H778" s="17">
        <v>0</v>
      </c>
      <c r="I778" s="7">
        <v>6.1</v>
      </c>
      <c r="J778" s="7">
        <v>15</v>
      </c>
      <c r="K778" s="4">
        <v>1220</v>
      </c>
      <c r="L778" s="5">
        <v>1220.0906</v>
      </c>
      <c r="M778">
        <v>769391.4</v>
      </c>
      <c r="N778" s="3">
        <v>1</v>
      </c>
      <c r="O778" s="50" t="e">
        <f>INDEX([1]Dados!$M$2:$N$26779,MATCH($P778,[1]Dados!$N$2:$N$26779,),2)</f>
        <v>#N/A</v>
      </c>
      <c r="P778">
        <v>147262</v>
      </c>
      <c r="Q778" s="1">
        <v>36690</v>
      </c>
      <c r="R778" s="1">
        <v>36699</v>
      </c>
      <c r="S778" t="s">
        <v>1025</v>
      </c>
      <c r="T778">
        <v>1</v>
      </c>
    </row>
    <row r="779" spans="1:20" x14ac:dyDescent="0.2">
      <c r="A779" s="7">
        <v>320150</v>
      </c>
      <c r="B779" s="3">
        <v>56294</v>
      </c>
      <c r="C779" s="3" t="s">
        <v>35</v>
      </c>
      <c r="D779" s="2" t="s">
        <v>370</v>
      </c>
      <c r="E779" s="3">
        <v>10</v>
      </c>
      <c r="F779" s="17">
        <v>0</v>
      </c>
      <c r="G779" s="17">
        <v>1</v>
      </c>
      <c r="H779" s="17">
        <v>0</v>
      </c>
      <c r="I779" s="7" t="s">
        <v>3</v>
      </c>
      <c r="J779" s="7">
        <v>0</v>
      </c>
      <c r="K779" s="4">
        <v>1220</v>
      </c>
      <c r="L779" s="5">
        <v>1220.0906</v>
      </c>
      <c r="M779">
        <v>769391.4</v>
      </c>
      <c r="N779" s="3">
        <v>1</v>
      </c>
      <c r="O779" s="50" t="e">
        <f>INDEX([1]Dados!$M$2:$N$26779,MATCH($P779,[1]Dados!$N$2:$N$26779,),2)</f>
        <v>#N/A</v>
      </c>
      <c r="P779">
        <v>147280</v>
      </c>
      <c r="Q779" s="1">
        <v>36690</v>
      </c>
      <c r="R779" s="1">
        <v>36699</v>
      </c>
      <c r="S779" t="s">
        <v>1025</v>
      </c>
      <c r="T779">
        <v>1</v>
      </c>
    </row>
    <row r="780" spans="1:20" x14ac:dyDescent="0.2">
      <c r="A780" s="7">
        <v>320150</v>
      </c>
      <c r="B780" s="3">
        <v>56294</v>
      </c>
      <c r="C780" s="3" t="s">
        <v>35</v>
      </c>
      <c r="D780" s="2" t="s">
        <v>370</v>
      </c>
      <c r="E780" s="3">
        <v>10</v>
      </c>
      <c r="F780" s="17">
        <v>0</v>
      </c>
      <c r="G780" s="17">
        <v>1</v>
      </c>
      <c r="H780" s="17">
        <v>0</v>
      </c>
      <c r="I780" s="7">
        <v>3.1</v>
      </c>
      <c r="J780" s="7">
        <v>17</v>
      </c>
      <c r="K780" s="4">
        <v>1293</v>
      </c>
      <c r="L780" s="5">
        <v>1293.0592999999999</v>
      </c>
      <c r="M780">
        <v>106902</v>
      </c>
      <c r="N780" s="3">
        <v>1</v>
      </c>
      <c r="O780" s="50" t="e">
        <f>INDEX([1]Dados!$M$2:$N$26779,MATCH($P780,[1]Dados!$N$2:$N$26779,),2)</f>
        <v>#N/A</v>
      </c>
      <c r="P780">
        <v>145821</v>
      </c>
      <c r="Q780" s="1">
        <v>36690</v>
      </c>
      <c r="R780" s="1">
        <v>36699</v>
      </c>
      <c r="S780" t="s">
        <v>1021</v>
      </c>
      <c r="T780">
        <v>1</v>
      </c>
    </row>
    <row r="781" spans="1:20" x14ac:dyDescent="0.2">
      <c r="A781" s="7">
        <v>320150</v>
      </c>
      <c r="B781" s="3">
        <v>56294</v>
      </c>
      <c r="C781" s="3" t="s">
        <v>35</v>
      </c>
      <c r="D781" s="2" t="s">
        <v>370</v>
      </c>
      <c r="E781" s="3">
        <v>10</v>
      </c>
      <c r="F781" s="17">
        <v>0</v>
      </c>
      <c r="G781" s="17">
        <v>1</v>
      </c>
      <c r="H781" s="17">
        <v>0</v>
      </c>
      <c r="I781" s="7">
        <v>3.2</v>
      </c>
      <c r="J781" s="7">
        <v>25</v>
      </c>
      <c r="K781" s="4">
        <v>1293</v>
      </c>
      <c r="L781" s="5">
        <v>1293.0592999999999</v>
      </c>
      <c r="M781">
        <v>106902</v>
      </c>
      <c r="N781" s="3">
        <v>1</v>
      </c>
      <c r="O781" s="50" t="e">
        <f>INDEX([1]Dados!$M$2:$N$26779,MATCH($P781,[1]Dados!$N$2:$N$26779,),2)</f>
        <v>#N/A</v>
      </c>
      <c r="P781">
        <v>145821</v>
      </c>
      <c r="Q781" s="1">
        <v>36690</v>
      </c>
      <c r="R781" s="1">
        <v>36699</v>
      </c>
      <c r="S781" t="s">
        <v>1021</v>
      </c>
      <c r="T781">
        <v>1</v>
      </c>
    </row>
    <row r="782" spans="1:20" x14ac:dyDescent="0.2">
      <c r="A782" s="7">
        <v>320150</v>
      </c>
      <c r="B782" s="3">
        <v>56294</v>
      </c>
      <c r="C782" s="3" t="s">
        <v>35</v>
      </c>
      <c r="D782" s="2" t="s">
        <v>370</v>
      </c>
      <c r="E782" s="3">
        <v>10</v>
      </c>
      <c r="F782" s="17">
        <v>0</v>
      </c>
      <c r="G782" s="17">
        <v>1</v>
      </c>
      <c r="H782" s="17">
        <v>0</v>
      </c>
      <c r="I782" s="7">
        <v>3.3</v>
      </c>
      <c r="J782" s="7">
        <v>22</v>
      </c>
      <c r="K782" s="4">
        <v>1293</v>
      </c>
      <c r="L782" s="5">
        <v>1293.0592999999999</v>
      </c>
      <c r="M782">
        <v>106902</v>
      </c>
      <c r="N782" s="3">
        <v>1</v>
      </c>
      <c r="O782" s="50" t="e">
        <f>INDEX([1]Dados!$M$2:$N$26779,MATCH($P782,[1]Dados!$N$2:$N$26779,),2)</f>
        <v>#N/A</v>
      </c>
      <c r="P782">
        <v>145821</v>
      </c>
      <c r="Q782" s="1">
        <v>36690</v>
      </c>
      <c r="R782" s="1">
        <v>36699</v>
      </c>
      <c r="S782" t="s">
        <v>1021</v>
      </c>
      <c r="T782">
        <v>1</v>
      </c>
    </row>
    <row r="783" spans="1:20" x14ac:dyDescent="0.2">
      <c r="A783" s="7">
        <v>320150</v>
      </c>
      <c r="B783" s="3">
        <v>56294</v>
      </c>
      <c r="C783" s="3" t="s">
        <v>35</v>
      </c>
      <c r="D783" s="2" t="s">
        <v>370</v>
      </c>
      <c r="E783" s="3">
        <v>10</v>
      </c>
      <c r="F783" s="17">
        <v>0</v>
      </c>
      <c r="G783" s="17">
        <v>1</v>
      </c>
      <c r="H783" s="17">
        <v>0</v>
      </c>
      <c r="I783" s="7">
        <v>3.4</v>
      </c>
      <c r="J783" s="7">
        <v>28</v>
      </c>
      <c r="K783" s="4">
        <v>1293</v>
      </c>
      <c r="L783" s="5">
        <v>1293.0592999999999</v>
      </c>
      <c r="M783">
        <v>106902</v>
      </c>
      <c r="N783" s="3">
        <v>1</v>
      </c>
      <c r="O783" s="50" t="e">
        <f>INDEX([1]Dados!$M$2:$N$26779,MATCH($P783,[1]Dados!$N$2:$N$26779,),2)</f>
        <v>#N/A</v>
      </c>
      <c r="P783">
        <v>145821</v>
      </c>
      <c r="Q783" s="1">
        <v>36690</v>
      </c>
      <c r="R783" s="1">
        <v>36699</v>
      </c>
      <c r="S783" t="s">
        <v>1021</v>
      </c>
      <c r="T783">
        <v>1</v>
      </c>
    </row>
    <row r="784" spans="1:20" x14ac:dyDescent="0.2">
      <c r="A784" s="7">
        <v>320150</v>
      </c>
      <c r="B784" s="3">
        <v>56294</v>
      </c>
      <c r="C784" s="3" t="s">
        <v>35</v>
      </c>
      <c r="D784" s="2" t="s">
        <v>370</v>
      </c>
      <c r="E784" s="3">
        <v>10</v>
      </c>
      <c r="F784" s="17">
        <v>0</v>
      </c>
      <c r="G784" s="17">
        <v>1</v>
      </c>
      <c r="H784" s="17">
        <v>0</v>
      </c>
      <c r="I784" s="7">
        <v>3.5</v>
      </c>
      <c r="J784" s="7">
        <v>29</v>
      </c>
      <c r="K784" s="4">
        <v>1293</v>
      </c>
      <c r="L784" s="5">
        <v>1293.0592999999999</v>
      </c>
      <c r="M784">
        <v>106902</v>
      </c>
      <c r="N784" s="3">
        <v>1</v>
      </c>
      <c r="O784" s="50" t="e">
        <f>INDEX([1]Dados!$M$2:$N$26779,MATCH($P784,[1]Dados!$N$2:$N$26779,),2)</f>
        <v>#N/A</v>
      </c>
      <c r="P784">
        <v>145821</v>
      </c>
      <c r="Q784" s="1">
        <v>36690</v>
      </c>
      <c r="R784" s="1">
        <v>36699</v>
      </c>
      <c r="S784" t="s">
        <v>1021</v>
      </c>
      <c r="T784">
        <v>1</v>
      </c>
    </row>
    <row r="785" spans="1:20" x14ac:dyDescent="0.2">
      <c r="A785" s="7">
        <v>320150</v>
      </c>
      <c r="B785" s="3">
        <v>56294</v>
      </c>
      <c r="C785" s="3" t="s">
        <v>35</v>
      </c>
      <c r="D785" s="2" t="s">
        <v>370</v>
      </c>
      <c r="E785" s="3">
        <v>10</v>
      </c>
      <c r="F785" s="17">
        <v>0</v>
      </c>
      <c r="G785" s="17">
        <v>1</v>
      </c>
      <c r="H785" s="17">
        <v>0</v>
      </c>
      <c r="I785" s="7">
        <v>3.6</v>
      </c>
      <c r="J785" s="7">
        <v>28</v>
      </c>
      <c r="K785" s="4">
        <v>1293</v>
      </c>
      <c r="L785" s="5">
        <v>1293.0592999999999</v>
      </c>
      <c r="M785">
        <v>106902</v>
      </c>
      <c r="N785" s="3">
        <v>1</v>
      </c>
      <c r="O785" s="50" t="e">
        <f>INDEX([1]Dados!$M$2:$N$26779,MATCH($P785,[1]Dados!$N$2:$N$26779,),2)</f>
        <v>#N/A</v>
      </c>
      <c r="P785">
        <v>145821</v>
      </c>
      <c r="Q785" s="1">
        <v>36690</v>
      </c>
      <c r="R785" s="1">
        <v>36699</v>
      </c>
      <c r="S785" t="s">
        <v>1021</v>
      </c>
      <c r="T785">
        <v>1</v>
      </c>
    </row>
    <row r="786" spans="1:20" x14ac:dyDescent="0.2">
      <c r="A786" s="7">
        <v>320150</v>
      </c>
      <c r="B786" s="3">
        <v>56294</v>
      </c>
      <c r="C786" s="3" t="s">
        <v>35</v>
      </c>
      <c r="D786" s="2" t="s">
        <v>370</v>
      </c>
      <c r="E786" s="3">
        <v>10</v>
      </c>
      <c r="F786" s="17">
        <v>0</v>
      </c>
      <c r="G786" s="17">
        <v>1</v>
      </c>
      <c r="H786" s="17">
        <v>0</v>
      </c>
      <c r="I786" s="7">
        <v>3.7</v>
      </c>
      <c r="J786" s="7">
        <v>21</v>
      </c>
      <c r="K786" s="4">
        <v>1293</v>
      </c>
      <c r="L786" s="5">
        <v>1293.0592999999999</v>
      </c>
      <c r="M786">
        <v>106902</v>
      </c>
      <c r="N786" s="3">
        <v>1</v>
      </c>
      <c r="O786" s="50" t="e">
        <f>INDEX([1]Dados!$M$2:$N$26779,MATCH($P786,[1]Dados!$N$2:$N$26779,),2)</f>
        <v>#N/A</v>
      </c>
      <c r="P786">
        <v>145821</v>
      </c>
      <c r="Q786" s="1">
        <v>36690</v>
      </c>
      <c r="R786" s="1">
        <v>36699</v>
      </c>
      <c r="S786" t="s">
        <v>1021</v>
      </c>
      <c r="T786">
        <v>1</v>
      </c>
    </row>
    <row r="787" spans="1:20" x14ac:dyDescent="0.2">
      <c r="A787" s="7">
        <v>320150</v>
      </c>
      <c r="B787" s="3">
        <v>56294</v>
      </c>
      <c r="C787" s="3" t="s">
        <v>35</v>
      </c>
      <c r="D787" s="2" t="s">
        <v>370</v>
      </c>
      <c r="E787" s="3">
        <v>10</v>
      </c>
      <c r="F787" s="17">
        <v>0</v>
      </c>
      <c r="G787" s="17">
        <v>1</v>
      </c>
      <c r="H787" s="17">
        <v>0</v>
      </c>
      <c r="I787" s="7">
        <v>3.8</v>
      </c>
      <c r="J787" s="7">
        <v>18</v>
      </c>
      <c r="K787" s="4">
        <v>1293</v>
      </c>
      <c r="L787" s="5">
        <v>1293.0592999999999</v>
      </c>
      <c r="M787">
        <v>106902</v>
      </c>
      <c r="N787" s="3">
        <v>1</v>
      </c>
      <c r="O787" s="50" t="e">
        <f>INDEX([1]Dados!$M$2:$N$26779,MATCH($P787,[1]Dados!$N$2:$N$26779,),2)</f>
        <v>#N/A</v>
      </c>
      <c r="P787">
        <v>145821</v>
      </c>
      <c r="Q787" s="1">
        <v>36690</v>
      </c>
      <c r="R787" s="1">
        <v>36699</v>
      </c>
      <c r="S787" t="s">
        <v>1021</v>
      </c>
      <c r="T787">
        <v>1</v>
      </c>
    </row>
    <row r="788" spans="1:20" x14ac:dyDescent="0.2">
      <c r="A788" s="7">
        <v>521870</v>
      </c>
      <c r="B788" s="3">
        <v>95672</v>
      </c>
      <c r="C788" s="3" t="s">
        <v>1</v>
      </c>
      <c r="D788" s="2" t="s">
        <v>693</v>
      </c>
      <c r="E788" s="3">
        <v>10</v>
      </c>
      <c r="F788" s="17">
        <v>0</v>
      </c>
      <c r="G788" s="17">
        <v>1</v>
      </c>
      <c r="H788" s="17">
        <v>0</v>
      </c>
      <c r="I788" s="7">
        <v>2</v>
      </c>
      <c r="J788" s="7">
        <v>20</v>
      </c>
      <c r="K788" s="4">
        <v>1</v>
      </c>
      <c r="L788" s="5">
        <v>1</v>
      </c>
      <c r="M788">
        <v>244993.32</v>
      </c>
      <c r="N788" s="3">
        <v>1</v>
      </c>
      <c r="O788" s="50" t="e">
        <f>INDEX([1]Dados!$M$2:$N$26779,MATCH($P788,[1]Dados!$N$2:$N$26779,),2)</f>
        <v>#N/A</v>
      </c>
      <c r="P788">
        <v>146829</v>
      </c>
      <c r="Q788" s="1">
        <v>36690</v>
      </c>
      <c r="R788" s="1">
        <v>36693</v>
      </c>
      <c r="S788" t="s">
        <v>1274</v>
      </c>
      <c r="T788">
        <v>1</v>
      </c>
    </row>
    <row r="789" spans="1:20" x14ac:dyDescent="0.2">
      <c r="A789" s="7">
        <v>521870</v>
      </c>
      <c r="B789" s="3">
        <v>95672</v>
      </c>
      <c r="C789" s="3" t="s">
        <v>1</v>
      </c>
      <c r="D789" s="2" t="s">
        <v>693</v>
      </c>
      <c r="E789" s="3">
        <v>10</v>
      </c>
      <c r="F789" s="17">
        <v>0</v>
      </c>
      <c r="G789" s="17">
        <v>1</v>
      </c>
      <c r="H789" s="17">
        <v>0</v>
      </c>
      <c r="I789" s="7">
        <v>2</v>
      </c>
      <c r="J789" s="7">
        <v>18</v>
      </c>
      <c r="K789" s="4">
        <v>1</v>
      </c>
      <c r="L789" s="5">
        <v>1</v>
      </c>
      <c r="M789">
        <v>244993.32</v>
      </c>
      <c r="N789" s="3">
        <v>1</v>
      </c>
      <c r="O789" s="50" t="e">
        <f>INDEX([1]Dados!$M$2:$N$26779,MATCH($P789,[1]Dados!$N$2:$N$26779,),2)</f>
        <v>#N/A</v>
      </c>
      <c r="P789">
        <v>146829</v>
      </c>
      <c r="Q789" s="1">
        <v>36690</v>
      </c>
      <c r="R789" s="1">
        <v>36693</v>
      </c>
      <c r="S789" t="s">
        <v>1274</v>
      </c>
      <c r="T789">
        <v>1</v>
      </c>
    </row>
    <row r="790" spans="1:20" x14ac:dyDescent="0.2">
      <c r="A790" s="7">
        <v>521870</v>
      </c>
      <c r="B790" s="3">
        <v>95672</v>
      </c>
      <c r="C790" s="3" t="s">
        <v>1</v>
      </c>
      <c r="D790" s="2" t="s">
        <v>693</v>
      </c>
      <c r="E790" s="3">
        <v>10</v>
      </c>
      <c r="F790" s="17">
        <v>0</v>
      </c>
      <c r="G790" s="17">
        <v>1</v>
      </c>
      <c r="H790" s="17">
        <v>0</v>
      </c>
      <c r="I790" s="7">
        <v>2</v>
      </c>
      <c r="J790" s="7">
        <v>28</v>
      </c>
      <c r="K790" s="4">
        <v>1</v>
      </c>
      <c r="L790" s="5">
        <v>1</v>
      </c>
      <c r="M790">
        <v>244993.32</v>
      </c>
      <c r="N790" s="3">
        <v>1</v>
      </c>
      <c r="O790" s="50" t="e">
        <f>INDEX([1]Dados!$M$2:$N$26779,MATCH($P790,[1]Dados!$N$2:$N$26779,),2)</f>
        <v>#N/A</v>
      </c>
      <c r="P790">
        <v>146829</v>
      </c>
      <c r="Q790" s="1">
        <v>36690</v>
      </c>
      <c r="R790" s="1">
        <v>36693</v>
      </c>
      <c r="S790" t="s">
        <v>1274</v>
      </c>
      <c r="T790">
        <v>1</v>
      </c>
    </row>
    <row r="791" spans="1:20" x14ac:dyDescent="0.2">
      <c r="A791" s="7">
        <v>521870</v>
      </c>
      <c r="B791" s="3">
        <v>95672</v>
      </c>
      <c r="C791" s="3" t="s">
        <v>1</v>
      </c>
      <c r="D791" s="2" t="s">
        <v>693</v>
      </c>
      <c r="E791" s="3">
        <v>10</v>
      </c>
      <c r="F791" s="17">
        <v>0</v>
      </c>
      <c r="G791" s="17">
        <v>1</v>
      </c>
      <c r="H791" s="17">
        <v>0</v>
      </c>
      <c r="I791" s="7">
        <v>2</v>
      </c>
      <c r="J791" s="7">
        <v>23</v>
      </c>
      <c r="K791" s="4">
        <v>1</v>
      </c>
      <c r="L791" s="5">
        <v>1</v>
      </c>
      <c r="M791">
        <v>244993.32</v>
      </c>
      <c r="N791" s="3">
        <v>1</v>
      </c>
      <c r="O791" s="50" t="e">
        <f>INDEX([1]Dados!$M$2:$N$26779,MATCH($P791,[1]Dados!$N$2:$N$26779,),2)</f>
        <v>#N/A</v>
      </c>
      <c r="P791">
        <v>146829</v>
      </c>
      <c r="Q791" s="1">
        <v>36690</v>
      </c>
      <c r="R791" s="1">
        <v>36693</v>
      </c>
      <c r="S791" t="s">
        <v>1274</v>
      </c>
      <c r="T791">
        <v>1</v>
      </c>
    </row>
    <row r="792" spans="1:20" x14ac:dyDescent="0.2">
      <c r="A792" s="7">
        <v>521870</v>
      </c>
      <c r="B792" s="3">
        <v>95672</v>
      </c>
      <c r="C792" s="3" t="s">
        <v>1</v>
      </c>
      <c r="D792" s="2" t="s">
        <v>693</v>
      </c>
      <c r="E792" s="3">
        <v>10</v>
      </c>
      <c r="F792" s="17">
        <v>0</v>
      </c>
      <c r="G792" s="17">
        <v>1</v>
      </c>
      <c r="H792" s="17">
        <v>0</v>
      </c>
      <c r="I792" s="7">
        <v>2</v>
      </c>
      <c r="J792" s="7">
        <v>14</v>
      </c>
      <c r="K792" s="4">
        <v>1</v>
      </c>
      <c r="L792" s="5">
        <v>1</v>
      </c>
      <c r="M792">
        <v>244993.32</v>
      </c>
      <c r="N792" s="3">
        <v>1</v>
      </c>
      <c r="O792" s="50" t="e">
        <f>INDEX([1]Dados!$M$2:$N$26779,MATCH($P792,[1]Dados!$N$2:$N$26779,),2)</f>
        <v>#N/A</v>
      </c>
      <c r="P792">
        <v>146829</v>
      </c>
      <c r="Q792" s="1">
        <v>36690</v>
      </c>
      <c r="R792" s="1">
        <v>36693</v>
      </c>
      <c r="S792" t="s">
        <v>1274</v>
      </c>
      <c r="T792">
        <v>1</v>
      </c>
    </row>
    <row r="793" spans="1:20" x14ac:dyDescent="0.2">
      <c r="A793" s="7">
        <v>521870</v>
      </c>
      <c r="B793" s="3">
        <v>95672</v>
      </c>
      <c r="C793" s="3" t="s">
        <v>1</v>
      </c>
      <c r="D793" s="2" t="s">
        <v>693</v>
      </c>
      <c r="E793" s="3">
        <v>10</v>
      </c>
      <c r="F793" s="17">
        <v>0</v>
      </c>
      <c r="G793" s="17">
        <v>1</v>
      </c>
      <c r="H793" s="17">
        <v>0</v>
      </c>
      <c r="I793" s="7">
        <v>2</v>
      </c>
      <c r="J793" s="7">
        <v>25</v>
      </c>
      <c r="K793" s="4">
        <v>1</v>
      </c>
      <c r="L793" s="5">
        <v>1</v>
      </c>
      <c r="M793">
        <v>244993.32</v>
      </c>
      <c r="N793" s="3">
        <v>1</v>
      </c>
      <c r="O793" s="50" t="e">
        <f>INDEX([1]Dados!$M$2:$N$26779,MATCH($P793,[1]Dados!$N$2:$N$26779,),2)</f>
        <v>#N/A</v>
      </c>
      <c r="P793">
        <v>146829</v>
      </c>
      <c r="Q793" s="1">
        <v>36690</v>
      </c>
      <c r="R793" s="1">
        <v>36693</v>
      </c>
      <c r="S793" t="s">
        <v>1274</v>
      </c>
      <c r="T793">
        <v>1</v>
      </c>
    </row>
    <row r="794" spans="1:20" x14ac:dyDescent="0.2">
      <c r="A794" s="7">
        <v>521870</v>
      </c>
      <c r="B794" s="3">
        <v>95672</v>
      </c>
      <c r="C794" s="3" t="s">
        <v>1</v>
      </c>
      <c r="D794" s="2" t="s">
        <v>693</v>
      </c>
      <c r="E794" s="3">
        <v>10</v>
      </c>
      <c r="F794" s="17">
        <v>0</v>
      </c>
      <c r="G794" s="17">
        <v>1</v>
      </c>
      <c r="H794" s="17">
        <v>0</v>
      </c>
      <c r="I794" s="7">
        <v>4</v>
      </c>
      <c r="J794" s="7">
        <v>19</v>
      </c>
      <c r="K794" s="4">
        <v>122</v>
      </c>
      <c r="L794" s="5">
        <v>122.38630000000001</v>
      </c>
      <c r="M794">
        <v>103632</v>
      </c>
      <c r="N794" s="3">
        <v>1</v>
      </c>
      <c r="O794" s="50" t="e">
        <f>INDEX([1]Dados!$M$2:$N$26779,MATCH($P794,[1]Dados!$N$2:$N$26779,),2)</f>
        <v>#N/A</v>
      </c>
      <c r="P794">
        <v>145683</v>
      </c>
      <c r="Q794" s="1">
        <v>36690</v>
      </c>
      <c r="R794" s="1">
        <v>36693</v>
      </c>
      <c r="S794" t="s">
        <v>1272</v>
      </c>
      <c r="T794">
        <v>1</v>
      </c>
    </row>
    <row r="795" spans="1:20" x14ac:dyDescent="0.2">
      <c r="A795" s="7">
        <v>521870</v>
      </c>
      <c r="B795" s="3">
        <v>95672</v>
      </c>
      <c r="C795" s="3" t="s">
        <v>1</v>
      </c>
      <c r="D795" s="2" t="s">
        <v>693</v>
      </c>
      <c r="E795" s="3">
        <v>10</v>
      </c>
      <c r="F795" s="17">
        <v>0</v>
      </c>
      <c r="G795" s="17">
        <v>1</v>
      </c>
      <c r="H795" s="17">
        <v>0</v>
      </c>
      <c r="I795" s="7" t="s">
        <v>3</v>
      </c>
      <c r="J795" s="7">
        <v>98</v>
      </c>
      <c r="K795" s="4">
        <v>1220</v>
      </c>
      <c r="L795" s="5">
        <v>1220.0906</v>
      </c>
      <c r="M795">
        <v>43800</v>
      </c>
      <c r="N795" s="3">
        <v>1</v>
      </c>
      <c r="O795" s="50" t="e">
        <f>INDEX([1]Dados!$M$2:$N$26779,MATCH($P795,[1]Dados!$N$2:$N$26779,),2)</f>
        <v>#N/A</v>
      </c>
      <c r="P795">
        <v>147341</v>
      </c>
      <c r="Q795" s="1">
        <v>36690</v>
      </c>
      <c r="R795" s="1">
        <v>36693</v>
      </c>
      <c r="S795" t="s">
        <v>2134</v>
      </c>
      <c r="T795">
        <v>1</v>
      </c>
    </row>
    <row r="796" spans="1:20" x14ac:dyDescent="0.2">
      <c r="A796" s="7">
        <v>521870</v>
      </c>
      <c r="B796" s="3">
        <v>95672</v>
      </c>
      <c r="C796" s="3" t="s">
        <v>1</v>
      </c>
      <c r="D796" s="2" t="s">
        <v>693</v>
      </c>
      <c r="E796" s="3">
        <v>10</v>
      </c>
      <c r="F796" s="17">
        <v>0</v>
      </c>
      <c r="G796" s="17">
        <v>1</v>
      </c>
      <c r="H796" s="17">
        <v>0</v>
      </c>
      <c r="I796" s="7">
        <v>1</v>
      </c>
      <c r="J796" s="7">
        <v>25</v>
      </c>
      <c r="K796" s="4">
        <v>1214</v>
      </c>
      <c r="L796" s="5">
        <v>1214.0587</v>
      </c>
      <c r="M796">
        <v>62056</v>
      </c>
      <c r="N796" s="3">
        <v>1</v>
      </c>
      <c r="O796" s="50" t="e">
        <f>INDEX([1]Dados!$M$2:$N$26779,MATCH($P796,[1]Dados!$N$2:$N$26779,),2)</f>
        <v>#N/A</v>
      </c>
      <c r="P796">
        <v>145900</v>
      </c>
      <c r="Q796" s="1">
        <v>36690</v>
      </c>
      <c r="R796" s="1">
        <v>36693</v>
      </c>
      <c r="S796" t="s">
        <v>870</v>
      </c>
      <c r="T796">
        <v>1</v>
      </c>
    </row>
    <row r="797" spans="1:20" x14ac:dyDescent="0.2">
      <c r="A797" s="7">
        <v>521870</v>
      </c>
      <c r="B797" s="3">
        <v>95672</v>
      </c>
      <c r="C797" s="3" t="s">
        <v>1</v>
      </c>
      <c r="D797" s="2" t="s">
        <v>693</v>
      </c>
      <c r="E797" s="3">
        <v>10</v>
      </c>
      <c r="F797" s="17">
        <v>0</v>
      </c>
      <c r="G797" s="17">
        <v>1</v>
      </c>
      <c r="H797" s="17">
        <v>0</v>
      </c>
      <c r="I797" s="7">
        <v>3</v>
      </c>
      <c r="J797" s="7">
        <v>25</v>
      </c>
      <c r="K797" s="4">
        <v>1293</v>
      </c>
      <c r="L797" s="5">
        <v>1293.0592999999999</v>
      </c>
      <c r="M797">
        <v>5840.32</v>
      </c>
      <c r="N797" s="3">
        <v>1</v>
      </c>
      <c r="O797" s="50" t="e">
        <f>INDEX([1]Dados!$M$2:$N$26779,MATCH($P797,[1]Dados!$N$2:$N$26779,),2)</f>
        <v>#N/A</v>
      </c>
      <c r="P797">
        <v>145824</v>
      </c>
      <c r="Q797" s="1">
        <v>36690</v>
      </c>
      <c r="R797" s="1">
        <v>36693</v>
      </c>
      <c r="S797" t="s">
        <v>1273</v>
      </c>
      <c r="T797">
        <v>1</v>
      </c>
    </row>
    <row r="798" spans="1:20" x14ac:dyDescent="0.2">
      <c r="A798" s="7">
        <v>521870</v>
      </c>
      <c r="B798" s="3">
        <v>95672</v>
      </c>
      <c r="C798" s="3" t="s">
        <v>1</v>
      </c>
      <c r="D798" s="2" t="s">
        <v>693</v>
      </c>
      <c r="E798" s="3">
        <v>10</v>
      </c>
      <c r="F798" s="17">
        <v>0</v>
      </c>
      <c r="G798" s="17">
        <v>1</v>
      </c>
      <c r="H798" s="17">
        <v>0</v>
      </c>
      <c r="I798" s="7">
        <v>3</v>
      </c>
      <c r="J798" s="7">
        <v>17</v>
      </c>
      <c r="K798" s="4">
        <v>1293</v>
      </c>
      <c r="L798" s="5">
        <v>1293.0592999999999</v>
      </c>
      <c r="M798">
        <v>5840.32</v>
      </c>
      <c r="N798" s="3">
        <v>1</v>
      </c>
      <c r="O798" s="50" t="e">
        <f>INDEX([1]Dados!$M$2:$N$26779,MATCH($P798,[1]Dados!$N$2:$N$26779,),2)</f>
        <v>#N/A</v>
      </c>
      <c r="P798">
        <v>145824</v>
      </c>
      <c r="Q798" s="1">
        <v>36690</v>
      </c>
      <c r="R798" s="1">
        <v>36693</v>
      </c>
      <c r="S798" t="s">
        <v>1273</v>
      </c>
      <c r="T798">
        <v>1</v>
      </c>
    </row>
    <row r="799" spans="1:20" x14ac:dyDescent="0.2">
      <c r="A799" s="7">
        <v>521870</v>
      </c>
      <c r="B799" s="3">
        <v>95672</v>
      </c>
      <c r="C799" s="3" t="s">
        <v>1</v>
      </c>
      <c r="D799" s="2" t="s">
        <v>693</v>
      </c>
      <c r="E799" s="3">
        <v>10</v>
      </c>
      <c r="F799" s="17">
        <v>0</v>
      </c>
      <c r="G799" s="17">
        <v>1</v>
      </c>
      <c r="H799" s="17">
        <v>0</v>
      </c>
      <c r="I799" s="7">
        <v>3</v>
      </c>
      <c r="J799" s="7">
        <v>28</v>
      </c>
      <c r="K799" s="4">
        <v>1293</v>
      </c>
      <c r="L799" s="5">
        <v>1293.0592999999999</v>
      </c>
      <c r="M799">
        <v>5840.32</v>
      </c>
      <c r="N799" s="3">
        <v>1</v>
      </c>
      <c r="O799" s="50" t="e">
        <f>INDEX([1]Dados!$M$2:$N$26779,MATCH($P799,[1]Dados!$N$2:$N$26779,),2)</f>
        <v>#N/A</v>
      </c>
      <c r="P799">
        <v>145824</v>
      </c>
      <c r="Q799" s="1">
        <v>36690</v>
      </c>
      <c r="R799" s="1">
        <v>36693</v>
      </c>
      <c r="S799" t="s">
        <v>1273</v>
      </c>
      <c r="T799">
        <v>1</v>
      </c>
    </row>
    <row r="800" spans="1:20" x14ac:dyDescent="0.2">
      <c r="A800" s="7">
        <v>211200</v>
      </c>
      <c r="B800" s="3">
        <v>9334</v>
      </c>
      <c r="C800" s="3" t="s">
        <v>39</v>
      </c>
      <c r="D800" s="2" t="s">
        <v>816</v>
      </c>
      <c r="E800" s="3">
        <v>10</v>
      </c>
      <c r="F800" s="17">
        <v>0</v>
      </c>
      <c r="G800" s="17">
        <v>1</v>
      </c>
      <c r="H800" s="17">
        <v>0</v>
      </c>
      <c r="I800" s="7">
        <v>1.1000000000000001</v>
      </c>
      <c r="J800" s="7">
        <v>25</v>
      </c>
      <c r="K800" s="4">
        <v>2</v>
      </c>
      <c r="L800" s="5">
        <v>2.0596999999999999</v>
      </c>
      <c r="M800">
        <v>54778.99</v>
      </c>
      <c r="N800" s="3">
        <v>1</v>
      </c>
      <c r="O800" s="50" t="e">
        <f>INDEX([1]Dados!$M$2:$N$26779,MATCH($P800,[1]Dados!$N$2:$N$26779,),2)</f>
        <v>#N/A</v>
      </c>
      <c r="P800">
        <v>145636</v>
      </c>
      <c r="Q800" s="1">
        <v>36690</v>
      </c>
      <c r="R800" s="1">
        <v>36694</v>
      </c>
      <c r="S800" t="s">
        <v>2119</v>
      </c>
      <c r="T800">
        <v>1</v>
      </c>
    </row>
    <row r="801" spans="1:20" x14ac:dyDescent="0.2">
      <c r="A801" s="7">
        <v>211200</v>
      </c>
      <c r="B801" s="3">
        <v>9334</v>
      </c>
      <c r="C801" s="3" t="s">
        <v>39</v>
      </c>
      <c r="D801" s="2" t="s">
        <v>816</v>
      </c>
      <c r="E801" s="3">
        <v>10</v>
      </c>
      <c r="F801" s="17">
        <v>0</v>
      </c>
      <c r="G801" s="17">
        <v>1</v>
      </c>
      <c r="H801" s="17">
        <v>0</v>
      </c>
      <c r="I801" s="7">
        <v>1.2</v>
      </c>
      <c r="J801" s="7">
        <v>13</v>
      </c>
      <c r="K801" s="4">
        <v>2</v>
      </c>
      <c r="L801" s="5">
        <v>2.0596999999999999</v>
      </c>
      <c r="M801">
        <v>54778.99</v>
      </c>
      <c r="N801" s="3">
        <v>1</v>
      </c>
      <c r="O801" s="50" t="e">
        <f>INDEX([1]Dados!$M$2:$N$26779,MATCH($P801,[1]Dados!$N$2:$N$26779,),2)</f>
        <v>#N/A</v>
      </c>
      <c r="P801">
        <v>145636</v>
      </c>
      <c r="Q801" s="1">
        <v>36690</v>
      </c>
      <c r="R801" s="1">
        <v>36694</v>
      </c>
      <c r="S801" t="s">
        <v>2119</v>
      </c>
      <c r="T801">
        <v>1</v>
      </c>
    </row>
    <row r="802" spans="1:20" x14ac:dyDescent="0.2">
      <c r="A802" s="7">
        <v>211200</v>
      </c>
      <c r="B802" s="3">
        <v>9334</v>
      </c>
      <c r="C802" s="3" t="s">
        <v>39</v>
      </c>
      <c r="D802" s="2" t="s">
        <v>816</v>
      </c>
      <c r="E802" s="3">
        <v>10</v>
      </c>
      <c r="F802" s="17">
        <v>0</v>
      </c>
      <c r="G802" s="17">
        <v>1</v>
      </c>
      <c r="H802" s="17">
        <v>0</v>
      </c>
      <c r="I802" s="7">
        <v>1.3</v>
      </c>
      <c r="J802" s="7">
        <v>20</v>
      </c>
      <c r="K802" s="4">
        <v>2</v>
      </c>
      <c r="L802" s="5">
        <v>2.0596999999999999</v>
      </c>
      <c r="M802">
        <v>54778.99</v>
      </c>
      <c r="N802" s="3">
        <v>1</v>
      </c>
      <c r="O802" s="50" t="e">
        <f>INDEX([1]Dados!$M$2:$N$26779,MATCH($P802,[1]Dados!$N$2:$N$26779,),2)</f>
        <v>#N/A</v>
      </c>
      <c r="P802">
        <v>145636</v>
      </c>
      <c r="Q802" s="1">
        <v>36690</v>
      </c>
      <c r="R802" s="1">
        <v>36694</v>
      </c>
      <c r="S802" t="s">
        <v>2119</v>
      </c>
      <c r="T802">
        <v>1</v>
      </c>
    </row>
    <row r="803" spans="1:20" x14ac:dyDescent="0.2">
      <c r="A803" s="7">
        <v>211200</v>
      </c>
      <c r="B803" s="3">
        <v>9334</v>
      </c>
      <c r="C803" s="3" t="s">
        <v>39</v>
      </c>
      <c r="D803" s="2" t="s">
        <v>816</v>
      </c>
      <c r="E803" s="3">
        <v>10</v>
      </c>
      <c r="F803" s="17">
        <v>0</v>
      </c>
      <c r="G803" s="17">
        <v>1</v>
      </c>
      <c r="H803" s="17">
        <v>0</v>
      </c>
      <c r="I803" s="7">
        <v>5</v>
      </c>
      <c r="J803" s="7">
        <v>19</v>
      </c>
      <c r="K803" s="4">
        <v>119</v>
      </c>
      <c r="L803" s="5">
        <v>119.3861</v>
      </c>
      <c r="M803">
        <v>81745.77</v>
      </c>
      <c r="N803" s="3">
        <v>1</v>
      </c>
      <c r="O803" s="50" t="e">
        <f>INDEX([1]Dados!$M$2:$N$26779,MATCH($P803,[1]Dados!$N$2:$N$26779,),2)</f>
        <v>#N/A</v>
      </c>
      <c r="P803">
        <v>145601</v>
      </c>
      <c r="Q803" s="1">
        <v>36690</v>
      </c>
      <c r="R803" s="1">
        <v>36694</v>
      </c>
      <c r="S803" t="s">
        <v>2118</v>
      </c>
      <c r="T803">
        <v>1</v>
      </c>
    </row>
    <row r="804" spans="1:20" x14ac:dyDescent="0.2">
      <c r="A804" s="7">
        <v>211200</v>
      </c>
      <c r="B804" s="3">
        <v>9334</v>
      </c>
      <c r="C804" s="3" t="s">
        <v>39</v>
      </c>
      <c r="D804" s="2" t="s">
        <v>816</v>
      </c>
      <c r="E804" s="3">
        <v>10</v>
      </c>
      <c r="F804" s="17">
        <v>0</v>
      </c>
      <c r="G804" s="17">
        <v>1</v>
      </c>
      <c r="H804" s="17">
        <v>0</v>
      </c>
      <c r="I804" s="7">
        <v>4.0999999999999996</v>
      </c>
      <c r="J804" s="7">
        <v>25</v>
      </c>
      <c r="K804" s="4">
        <v>1214</v>
      </c>
      <c r="L804" s="5">
        <v>1214.0587</v>
      </c>
      <c r="M804">
        <v>64344</v>
      </c>
      <c r="N804" s="3">
        <v>1</v>
      </c>
      <c r="O804" s="50" t="e">
        <f>INDEX([1]Dados!$M$2:$N$26779,MATCH($P804,[1]Dados!$N$2:$N$26779,),2)</f>
        <v>#N/A</v>
      </c>
      <c r="P804">
        <v>145894</v>
      </c>
      <c r="Q804" s="1">
        <v>36690</v>
      </c>
      <c r="R804" s="1">
        <v>36694</v>
      </c>
      <c r="S804" t="s">
        <v>2120</v>
      </c>
      <c r="T804">
        <v>1</v>
      </c>
    </row>
    <row r="805" spans="1:20" x14ac:dyDescent="0.2">
      <c r="A805" s="7">
        <v>211200</v>
      </c>
      <c r="B805" s="3">
        <v>9334</v>
      </c>
      <c r="C805" s="3" t="s">
        <v>39</v>
      </c>
      <c r="D805" s="2" t="s">
        <v>816</v>
      </c>
      <c r="E805" s="3">
        <v>10</v>
      </c>
      <c r="F805" s="17">
        <v>0</v>
      </c>
      <c r="G805" s="17">
        <v>1</v>
      </c>
      <c r="H805" s="17">
        <v>0</v>
      </c>
      <c r="I805" s="7">
        <v>4.2</v>
      </c>
      <c r="J805" s="7">
        <v>13</v>
      </c>
      <c r="K805" s="4">
        <v>1214</v>
      </c>
      <c r="L805" s="5">
        <v>1214.0587</v>
      </c>
      <c r="M805">
        <v>64344</v>
      </c>
      <c r="N805" s="3">
        <v>1</v>
      </c>
      <c r="O805" s="50" t="e">
        <f>INDEX([1]Dados!$M$2:$N$26779,MATCH($P805,[1]Dados!$N$2:$N$26779,),2)</f>
        <v>#N/A</v>
      </c>
      <c r="P805">
        <v>145894</v>
      </c>
      <c r="Q805" s="1">
        <v>36690</v>
      </c>
      <c r="R805" s="1">
        <v>36694</v>
      </c>
      <c r="S805" t="s">
        <v>2120</v>
      </c>
      <c r="T805">
        <v>1</v>
      </c>
    </row>
    <row r="806" spans="1:20" x14ac:dyDescent="0.2">
      <c r="A806" s="7">
        <v>211200</v>
      </c>
      <c r="B806" s="3">
        <v>9334</v>
      </c>
      <c r="C806" s="3" t="s">
        <v>39</v>
      </c>
      <c r="D806" s="2" t="s">
        <v>816</v>
      </c>
      <c r="E806" s="3">
        <v>10</v>
      </c>
      <c r="F806" s="17">
        <v>0</v>
      </c>
      <c r="G806" s="17">
        <v>1</v>
      </c>
      <c r="H806" s="17">
        <v>0</v>
      </c>
      <c r="I806" s="7">
        <v>2</v>
      </c>
      <c r="J806" s="7">
        <v>20</v>
      </c>
      <c r="K806" s="4">
        <v>1214</v>
      </c>
      <c r="L806" s="5">
        <v>1214.0589</v>
      </c>
      <c r="M806">
        <v>96224</v>
      </c>
      <c r="N806" s="3">
        <v>1</v>
      </c>
      <c r="O806" s="50" t="e">
        <f>INDEX([1]Dados!$M$2:$N$26779,MATCH($P806,[1]Dados!$N$2:$N$26779,),2)</f>
        <v>#N/A</v>
      </c>
      <c r="P806">
        <v>146833</v>
      </c>
      <c r="Q806" s="1">
        <v>36690</v>
      </c>
      <c r="R806" s="1">
        <v>36694</v>
      </c>
      <c r="S806" t="s">
        <v>2122</v>
      </c>
      <c r="T806">
        <v>1</v>
      </c>
    </row>
    <row r="807" spans="1:20" x14ac:dyDescent="0.2">
      <c r="A807" s="7">
        <v>211200</v>
      </c>
      <c r="B807" s="3">
        <v>9334</v>
      </c>
      <c r="C807" s="3" t="s">
        <v>39</v>
      </c>
      <c r="D807" s="2" t="s">
        <v>816</v>
      </c>
      <c r="E807" s="3">
        <v>10</v>
      </c>
      <c r="F807" s="17">
        <v>0</v>
      </c>
      <c r="G807" s="17">
        <v>1</v>
      </c>
      <c r="H807" s="17">
        <v>0</v>
      </c>
      <c r="I807" s="7">
        <v>2</v>
      </c>
      <c r="J807" s="7">
        <v>9</v>
      </c>
      <c r="K807" s="4">
        <v>1214</v>
      </c>
      <c r="L807" s="5">
        <v>1214.0589</v>
      </c>
      <c r="M807">
        <v>96224</v>
      </c>
      <c r="N807" s="3">
        <v>1</v>
      </c>
      <c r="O807" s="50" t="e">
        <f>INDEX([1]Dados!$M$2:$N$26779,MATCH($P807,[1]Dados!$N$2:$N$26779,),2)</f>
        <v>#N/A</v>
      </c>
      <c r="P807">
        <v>146833</v>
      </c>
      <c r="Q807" s="1">
        <v>36690</v>
      </c>
      <c r="R807" s="1">
        <v>36694</v>
      </c>
      <c r="S807" t="s">
        <v>2122</v>
      </c>
      <c r="T807">
        <v>1</v>
      </c>
    </row>
    <row r="808" spans="1:20" s="23" customFormat="1" x14ac:dyDescent="0.2">
      <c r="A808" s="19">
        <v>211200</v>
      </c>
      <c r="B808" s="20">
        <v>9334</v>
      </c>
      <c r="C808" s="20" t="s">
        <v>39</v>
      </c>
      <c r="D808" s="21" t="s">
        <v>816</v>
      </c>
      <c r="E808" s="20">
        <v>10</v>
      </c>
      <c r="F808" s="22">
        <v>0</v>
      </c>
      <c r="G808" s="22">
        <v>1</v>
      </c>
      <c r="H808" s="22">
        <v>0</v>
      </c>
      <c r="I808" s="19">
        <v>3</v>
      </c>
      <c r="J808" s="19">
        <v>22</v>
      </c>
      <c r="K808" s="24">
        <v>1293</v>
      </c>
      <c r="L808" s="25">
        <v>1293.0592999999999</v>
      </c>
      <c r="M808" s="23">
        <v>6966.37</v>
      </c>
      <c r="N808" s="20">
        <v>1</v>
      </c>
      <c r="O808" s="50" t="e">
        <f>INDEX([1]Dados!$M$2:$N$26779,MATCH($P808,[1]Dados!$N$2:$N$26779,),2)</f>
        <v>#N/A</v>
      </c>
      <c r="P808" s="23">
        <v>145978</v>
      </c>
      <c r="Q808" s="26">
        <v>36690</v>
      </c>
      <c r="R808" s="26">
        <v>36694</v>
      </c>
      <c r="S808" s="23" t="s">
        <v>2121</v>
      </c>
      <c r="T808">
        <v>1</v>
      </c>
    </row>
    <row r="809" spans="1:20" x14ac:dyDescent="0.2">
      <c r="A809" s="7">
        <v>310310</v>
      </c>
      <c r="B809" s="3">
        <v>40614</v>
      </c>
      <c r="C809" s="3" t="s">
        <v>33</v>
      </c>
      <c r="D809" s="2" t="s">
        <v>252</v>
      </c>
      <c r="E809" s="3">
        <v>10</v>
      </c>
      <c r="F809" s="17">
        <v>0</v>
      </c>
      <c r="G809" s="17">
        <v>1</v>
      </c>
      <c r="H809" s="17">
        <v>0</v>
      </c>
      <c r="I809" s="7">
        <v>1</v>
      </c>
      <c r="J809" s="7">
        <v>25</v>
      </c>
      <c r="K809" s="4">
        <v>1214</v>
      </c>
      <c r="L809" s="5">
        <v>1214.0587</v>
      </c>
      <c r="M809">
        <v>1652</v>
      </c>
      <c r="N809" s="3">
        <v>1</v>
      </c>
      <c r="O809" s="50" t="e">
        <f>INDEX([1]Dados!$M$2:$N$26779,MATCH($P809,[1]Dados!$N$2:$N$26779,),2)</f>
        <v>#N/A</v>
      </c>
      <c r="P809">
        <v>145826</v>
      </c>
      <c r="Q809" s="1">
        <v>36690</v>
      </c>
      <c r="R809" s="1">
        <v>36694</v>
      </c>
      <c r="S809" t="s">
        <v>864</v>
      </c>
      <c r="T809">
        <v>1</v>
      </c>
    </row>
    <row r="810" spans="1:20" x14ac:dyDescent="0.2">
      <c r="A810" s="7">
        <v>310310</v>
      </c>
      <c r="B810" s="3">
        <v>40614</v>
      </c>
      <c r="C810" s="3" t="s">
        <v>33</v>
      </c>
      <c r="D810" s="2" t="s">
        <v>252</v>
      </c>
      <c r="E810" s="3">
        <v>10</v>
      </c>
      <c r="F810" s="17">
        <v>0</v>
      </c>
      <c r="G810" s="17">
        <v>1</v>
      </c>
      <c r="H810" s="17">
        <v>0</v>
      </c>
      <c r="I810" s="7">
        <v>1</v>
      </c>
      <c r="J810" s="7">
        <v>25</v>
      </c>
      <c r="K810" s="4">
        <v>1214</v>
      </c>
      <c r="L810" s="5">
        <v>1214.0587</v>
      </c>
      <c r="M810">
        <v>30252</v>
      </c>
      <c r="N810" s="3">
        <v>1</v>
      </c>
      <c r="O810" s="50" t="e">
        <f>INDEX([1]Dados!$M$2:$N$26779,MATCH($P810,[1]Dados!$N$2:$N$26779,),2)</f>
        <v>#N/A</v>
      </c>
      <c r="P810">
        <v>145873</v>
      </c>
      <c r="Q810" s="1">
        <v>36690</v>
      </c>
      <c r="R810" s="1">
        <v>36694</v>
      </c>
      <c r="S810" t="s">
        <v>919</v>
      </c>
      <c r="T810">
        <v>1</v>
      </c>
    </row>
    <row r="811" spans="1:20" x14ac:dyDescent="0.2">
      <c r="A811" s="7">
        <v>311070</v>
      </c>
      <c r="B811" s="3">
        <v>42137</v>
      </c>
      <c r="C811" s="3" t="s">
        <v>33</v>
      </c>
      <c r="D811" s="2" t="s">
        <v>326</v>
      </c>
      <c r="E811" s="3">
        <v>10</v>
      </c>
      <c r="F811" s="17">
        <v>0</v>
      </c>
      <c r="G811" s="17">
        <v>1</v>
      </c>
      <c r="H811" s="17">
        <v>0</v>
      </c>
      <c r="I811" s="7">
        <v>4</v>
      </c>
      <c r="J811" s="7">
        <v>14</v>
      </c>
      <c r="K811" s="4">
        <v>2</v>
      </c>
      <c r="L811" s="5">
        <v>2.0596999999999999</v>
      </c>
      <c r="M811">
        <v>68206.81</v>
      </c>
      <c r="N811" s="3">
        <v>1</v>
      </c>
      <c r="O811" s="50" t="e">
        <f>INDEX([1]Dados!$M$2:$N$26779,MATCH($P811,[1]Dados!$N$2:$N$26779,),2)</f>
        <v>#N/A</v>
      </c>
      <c r="P811">
        <v>145632</v>
      </c>
      <c r="Q811" s="1">
        <v>36690</v>
      </c>
      <c r="R811" s="1">
        <v>36694</v>
      </c>
      <c r="S811" t="s">
        <v>1850</v>
      </c>
      <c r="T811">
        <v>1</v>
      </c>
    </row>
    <row r="812" spans="1:20" x14ac:dyDescent="0.2">
      <c r="A812" s="7">
        <v>311070</v>
      </c>
      <c r="B812" s="3">
        <v>42137</v>
      </c>
      <c r="C812" s="3" t="s">
        <v>33</v>
      </c>
      <c r="D812" s="2" t="s">
        <v>326</v>
      </c>
      <c r="E812" s="3">
        <v>10</v>
      </c>
      <c r="F812" s="17">
        <v>0</v>
      </c>
      <c r="G812" s="17">
        <v>1</v>
      </c>
      <c r="H812" s="17">
        <v>0</v>
      </c>
      <c r="I812" s="7">
        <v>4</v>
      </c>
      <c r="J812" s="7">
        <v>29</v>
      </c>
      <c r="K812" s="4">
        <v>2</v>
      </c>
      <c r="L812" s="5">
        <v>2.0596999999999999</v>
      </c>
      <c r="M812">
        <v>68206.81</v>
      </c>
      <c r="N812" s="3">
        <v>1</v>
      </c>
      <c r="O812" s="50" t="e">
        <f>INDEX([1]Dados!$M$2:$N$26779,MATCH($P812,[1]Dados!$N$2:$N$26779,),2)</f>
        <v>#N/A</v>
      </c>
      <c r="P812">
        <v>145632</v>
      </c>
      <c r="Q812" s="1">
        <v>36690</v>
      </c>
      <c r="R812" s="1">
        <v>36694</v>
      </c>
      <c r="S812" t="s">
        <v>1850</v>
      </c>
      <c r="T812">
        <v>1</v>
      </c>
    </row>
    <row r="813" spans="1:20" x14ac:dyDescent="0.2">
      <c r="A813" s="7">
        <v>311070</v>
      </c>
      <c r="B813" s="3">
        <v>42137</v>
      </c>
      <c r="C813" s="3" t="s">
        <v>33</v>
      </c>
      <c r="D813" s="2" t="s">
        <v>326</v>
      </c>
      <c r="E813" s="3">
        <v>10</v>
      </c>
      <c r="F813" s="17">
        <v>0</v>
      </c>
      <c r="G813" s="17">
        <v>1</v>
      </c>
      <c r="H813" s="17">
        <v>0</v>
      </c>
      <c r="I813" s="7">
        <v>4</v>
      </c>
      <c r="J813" s="7">
        <v>18</v>
      </c>
      <c r="K813" s="4">
        <v>2</v>
      </c>
      <c r="L813" s="5">
        <v>2.0596999999999999</v>
      </c>
      <c r="M813">
        <v>68206.81</v>
      </c>
      <c r="N813" s="3">
        <v>1</v>
      </c>
      <c r="O813" s="50" t="e">
        <f>INDEX([1]Dados!$M$2:$N$26779,MATCH($P813,[1]Dados!$N$2:$N$26779,),2)</f>
        <v>#N/A</v>
      </c>
      <c r="P813">
        <v>145632</v>
      </c>
      <c r="Q813" s="1">
        <v>36690</v>
      </c>
      <c r="R813" s="1">
        <v>36694</v>
      </c>
      <c r="S813" t="s">
        <v>1850</v>
      </c>
      <c r="T813">
        <v>1</v>
      </c>
    </row>
    <row r="814" spans="1:20" x14ac:dyDescent="0.2">
      <c r="A814" s="7">
        <v>311070</v>
      </c>
      <c r="B814" s="3">
        <v>42137</v>
      </c>
      <c r="C814" s="3" t="s">
        <v>33</v>
      </c>
      <c r="D814" s="2" t="s">
        <v>326</v>
      </c>
      <c r="E814" s="3">
        <v>10</v>
      </c>
      <c r="F814" s="17">
        <v>0</v>
      </c>
      <c r="G814" s="17">
        <v>1</v>
      </c>
      <c r="H814" s="17">
        <v>0</v>
      </c>
      <c r="I814" s="7">
        <v>4</v>
      </c>
      <c r="J814" s="7">
        <v>15</v>
      </c>
      <c r="K814" s="4">
        <v>2</v>
      </c>
      <c r="L814" s="5">
        <v>2.0596999999999999</v>
      </c>
      <c r="M814">
        <v>68206.81</v>
      </c>
      <c r="N814" s="3">
        <v>1</v>
      </c>
      <c r="O814" s="50" t="e">
        <f>INDEX([1]Dados!$M$2:$N$26779,MATCH($P814,[1]Dados!$N$2:$N$26779,),2)</f>
        <v>#N/A</v>
      </c>
      <c r="P814">
        <v>145632</v>
      </c>
      <c r="Q814" s="1">
        <v>36690</v>
      </c>
      <c r="R814" s="1">
        <v>36694</v>
      </c>
      <c r="S814" t="s">
        <v>1850</v>
      </c>
      <c r="T814">
        <v>1</v>
      </c>
    </row>
    <row r="815" spans="1:20" x14ac:dyDescent="0.2">
      <c r="A815" s="7">
        <v>311070</v>
      </c>
      <c r="B815" s="3">
        <v>42137</v>
      </c>
      <c r="C815" s="3" t="s">
        <v>33</v>
      </c>
      <c r="D815" s="2" t="s">
        <v>326</v>
      </c>
      <c r="E815" s="3">
        <v>10</v>
      </c>
      <c r="F815" s="17">
        <v>0</v>
      </c>
      <c r="G815" s="17">
        <v>1</v>
      </c>
      <c r="H815" s="17">
        <v>0</v>
      </c>
      <c r="I815" s="7">
        <v>4</v>
      </c>
      <c r="J815" s="7">
        <v>22</v>
      </c>
      <c r="K815" s="4">
        <v>2</v>
      </c>
      <c r="L815" s="5">
        <v>2.0596999999999999</v>
      </c>
      <c r="M815">
        <v>68206.81</v>
      </c>
      <c r="N815" s="3">
        <v>1</v>
      </c>
      <c r="O815" s="50" t="e">
        <f>INDEX([1]Dados!$M$2:$N$26779,MATCH($P815,[1]Dados!$N$2:$N$26779,),2)</f>
        <v>#N/A</v>
      </c>
      <c r="P815">
        <v>145632</v>
      </c>
      <c r="Q815" s="1">
        <v>36690</v>
      </c>
      <c r="R815" s="1">
        <v>36694</v>
      </c>
      <c r="S815" t="s">
        <v>1850</v>
      </c>
      <c r="T815">
        <v>1</v>
      </c>
    </row>
    <row r="816" spans="1:20" x14ac:dyDescent="0.2">
      <c r="A816" s="7">
        <v>311070</v>
      </c>
      <c r="B816" s="3">
        <v>42137</v>
      </c>
      <c r="C816" s="3" t="s">
        <v>33</v>
      </c>
      <c r="D816" s="2" t="s">
        <v>326</v>
      </c>
      <c r="E816" s="3">
        <v>10</v>
      </c>
      <c r="F816" s="17">
        <v>0</v>
      </c>
      <c r="G816" s="17">
        <v>1</v>
      </c>
      <c r="H816" s="17">
        <v>0</v>
      </c>
      <c r="I816" s="7">
        <v>7</v>
      </c>
      <c r="J816" s="7">
        <v>17</v>
      </c>
      <c r="K816" s="4">
        <v>4</v>
      </c>
      <c r="L816" s="5">
        <v>4.3863000000000003</v>
      </c>
      <c r="M816">
        <v>48000</v>
      </c>
      <c r="N816" s="3">
        <v>1</v>
      </c>
      <c r="O816" s="50" t="e">
        <f>INDEX([1]Dados!$M$2:$N$26779,MATCH($P816,[1]Dados!$N$2:$N$26779,),2)</f>
        <v>#N/A</v>
      </c>
      <c r="P816">
        <v>145718</v>
      </c>
      <c r="Q816" s="1">
        <v>36690</v>
      </c>
      <c r="R816" s="1">
        <v>36694</v>
      </c>
      <c r="S816" t="s">
        <v>1851</v>
      </c>
      <c r="T816">
        <v>1</v>
      </c>
    </row>
    <row r="817" spans="1:20" x14ac:dyDescent="0.2">
      <c r="A817" s="7">
        <v>311070</v>
      </c>
      <c r="B817" s="3">
        <v>42137</v>
      </c>
      <c r="C817" s="3" t="s">
        <v>33</v>
      </c>
      <c r="D817" s="2" t="s">
        <v>326</v>
      </c>
      <c r="E817" s="3">
        <v>10</v>
      </c>
      <c r="F817" s="17">
        <v>0</v>
      </c>
      <c r="G817" s="17">
        <v>1</v>
      </c>
      <c r="H817" s="17">
        <v>0</v>
      </c>
      <c r="I817" s="7">
        <v>7</v>
      </c>
      <c r="J817" s="7">
        <v>0</v>
      </c>
      <c r="K817" s="4">
        <v>4</v>
      </c>
      <c r="L817" s="5">
        <v>4.3863000000000003</v>
      </c>
      <c r="M817">
        <v>48000</v>
      </c>
      <c r="N817" s="3">
        <v>1</v>
      </c>
      <c r="O817" s="50" t="e">
        <f>INDEX([1]Dados!$M$2:$N$26779,MATCH($P817,[1]Dados!$N$2:$N$26779,),2)</f>
        <v>#N/A</v>
      </c>
      <c r="P817">
        <v>145718</v>
      </c>
      <c r="Q817" s="1">
        <v>36690</v>
      </c>
      <c r="R817" s="1">
        <v>36694</v>
      </c>
      <c r="S817" t="s">
        <v>1851</v>
      </c>
      <c r="T817">
        <v>1</v>
      </c>
    </row>
    <row r="818" spans="1:20" x14ac:dyDescent="0.2">
      <c r="A818" s="37">
        <v>311070</v>
      </c>
      <c r="B818" s="33">
        <v>42137</v>
      </c>
      <c r="C818" s="33" t="s">
        <v>33</v>
      </c>
      <c r="D818" s="38" t="s">
        <v>326</v>
      </c>
      <c r="E818" s="33">
        <v>10</v>
      </c>
      <c r="F818" s="39">
        <v>0</v>
      </c>
      <c r="G818" s="39">
        <v>1</v>
      </c>
      <c r="H818" s="39">
        <v>0</v>
      </c>
      <c r="I818" s="37">
        <v>6.1</v>
      </c>
      <c r="J818" s="37">
        <v>9</v>
      </c>
      <c r="K818" s="4">
        <v>4</v>
      </c>
      <c r="L818" s="5">
        <v>4.3868</v>
      </c>
      <c r="M818">
        <v>76977</v>
      </c>
      <c r="N818" s="3">
        <v>1</v>
      </c>
      <c r="O818" s="50" t="e">
        <f>INDEX([1]Dados!$M$2:$N$26779,MATCH($P818,[1]Dados!$N$2:$N$26779,),2)</f>
        <v>#N/A</v>
      </c>
      <c r="P818">
        <v>145715</v>
      </c>
      <c r="Q818" s="1">
        <v>36690</v>
      </c>
      <c r="R818" s="1">
        <v>36694</v>
      </c>
      <c r="S818" t="s">
        <v>2154</v>
      </c>
      <c r="T818">
        <v>1</v>
      </c>
    </row>
    <row r="819" spans="1:20" x14ac:dyDescent="0.2">
      <c r="A819" s="37">
        <v>311070</v>
      </c>
      <c r="B819" s="33">
        <v>42137</v>
      </c>
      <c r="C819" s="33" t="s">
        <v>33</v>
      </c>
      <c r="D819" s="38" t="s">
        <v>326</v>
      </c>
      <c r="E819" s="33">
        <v>10</v>
      </c>
      <c r="F819" s="39">
        <v>0</v>
      </c>
      <c r="G819" s="39">
        <v>1</v>
      </c>
      <c r="H819" s="39">
        <v>0</v>
      </c>
      <c r="I819" s="37">
        <v>6.1</v>
      </c>
      <c r="J819" s="37">
        <v>9</v>
      </c>
      <c r="K819" s="4">
        <v>4</v>
      </c>
      <c r="L819" s="5">
        <v>4.3868</v>
      </c>
      <c r="M819">
        <v>30000</v>
      </c>
      <c r="N819" s="3">
        <v>1</v>
      </c>
      <c r="O819" s="50" t="e">
        <f>INDEX([1]Dados!$M$2:$N$26779,MATCH($P819,[1]Dados!$N$2:$N$26779,),2)</f>
        <v>#N/A</v>
      </c>
      <c r="P819">
        <v>145716</v>
      </c>
      <c r="Q819" s="1">
        <v>36690</v>
      </c>
      <c r="R819" s="1">
        <v>36694</v>
      </c>
      <c r="S819" t="s">
        <v>2154</v>
      </c>
      <c r="T819">
        <v>1</v>
      </c>
    </row>
    <row r="820" spans="1:20" x14ac:dyDescent="0.2">
      <c r="A820" s="37">
        <v>311070</v>
      </c>
      <c r="B820" s="33">
        <v>42137</v>
      </c>
      <c r="C820" s="33" t="s">
        <v>33</v>
      </c>
      <c r="D820" s="38" t="s">
        <v>326</v>
      </c>
      <c r="E820" s="33">
        <v>10</v>
      </c>
      <c r="F820" s="39">
        <v>0</v>
      </c>
      <c r="G820" s="39">
        <v>1</v>
      </c>
      <c r="H820" s="39">
        <v>0</v>
      </c>
      <c r="I820" s="37">
        <v>6.2</v>
      </c>
      <c r="J820" s="37">
        <v>19</v>
      </c>
      <c r="K820" s="4">
        <v>4</v>
      </c>
      <c r="L820" s="5">
        <v>4.3868</v>
      </c>
      <c r="M820">
        <v>76977</v>
      </c>
      <c r="N820" s="3">
        <v>1</v>
      </c>
      <c r="O820" s="50" t="e">
        <f>INDEX([1]Dados!$M$2:$N$26779,MATCH($P820,[1]Dados!$N$2:$N$26779,),2)</f>
        <v>#N/A</v>
      </c>
      <c r="P820">
        <v>145715</v>
      </c>
      <c r="Q820" s="1">
        <v>36690</v>
      </c>
      <c r="R820" s="1">
        <v>36694</v>
      </c>
      <c r="S820" t="s">
        <v>2154</v>
      </c>
      <c r="T820">
        <v>1</v>
      </c>
    </row>
    <row r="821" spans="1:20" x14ac:dyDescent="0.2">
      <c r="A821" s="37">
        <v>311070</v>
      </c>
      <c r="B821" s="33">
        <v>42137</v>
      </c>
      <c r="C821" s="33" t="s">
        <v>33</v>
      </c>
      <c r="D821" s="38" t="s">
        <v>326</v>
      </c>
      <c r="E821" s="33">
        <v>10</v>
      </c>
      <c r="F821" s="39">
        <v>0</v>
      </c>
      <c r="G821" s="39">
        <v>1</v>
      </c>
      <c r="H821" s="39">
        <v>0</v>
      </c>
      <c r="I821" s="37">
        <v>6.2</v>
      </c>
      <c r="J821" s="37">
        <v>19</v>
      </c>
      <c r="K821" s="4">
        <v>4</v>
      </c>
      <c r="L821" s="5">
        <v>4.3868</v>
      </c>
      <c r="M821">
        <v>30000</v>
      </c>
      <c r="N821" s="3">
        <v>1</v>
      </c>
      <c r="O821" s="50" t="e">
        <f>INDEX([1]Dados!$M$2:$N$26779,MATCH($P821,[1]Dados!$N$2:$N$26779,),2)</f>
        <v>#N/A</v>
      </c>
      <c r="P821">
        <v>145716</v>
      </c>
      <c r="Q821" s="1">
        <v>36690</v>
      </c>
      <c r="R821" s="1">
        <v>36694</v>
      </c>
      <c r="S821" t="s">
        <v>2154</v>
      </c>
      <c r="T821">
        <v>1</v>
      </c>
    </row>
    <row r="822" spans="1:20" x14ac:dyDescent="0.2">
      <c r="A822" s="37">
        <v>311070</v>
      </c>
      <c r="B822" s="33">
        <v>42137</v>
      </c>
      <c r="C822" s="33" t="s">
        <v>33</v>
      </c>
      <c r="D822" s="38" t="s">
        <v>326</v>
      </c>
      <c r="E822" s="33">
        <v>10</v>
      </c>
      <c r="F822" s="39">
        <v>0</v>
      </c>
      <c r="G822" s="39">
        <v>1</v>
      </c>
      <c r="H822" s="39">
        <v>0</v>
      </c>
      <c r="I822" s="37">
        <v>6.3</v>
      </c>
      <c r="J822" s="37">
        <v>18</v>
      </c>
      <c r="K822" s="4">
        <v>4</v>
      </c>
      <c r="L822" s="5">
        <v>4.3868</v>
      </c>
      <c r="M822">
        <v>30000</v>
      </c>
      <c r="N822" s="3">
        <v>1</v>
      </c>
      <c r="O822" s="50" t="e">
        <f>INDEX([1]Dados!$M$2:$N$26779,MATCH($P822,[1]Dados!$N$2:$N$26779,),2)</f>
        <v>#N/A</v>
      </c>
      <c r="P822">
        <v>145716</v>
      </c>
      <c r="Q822" s="1">
        <v>36690</v>
      </c>
      <c r="R822" s="1">
        <v>36694</v>
      </c>
      <c r="S822" t="s">
        <v>2154</v>
      </c>
      <c r="T822">
        <v>1</v>
      </c>
    </row>
    <row r="823" spans="1:20" x14ac:dyDescent="0.2">
      <c r="A823" s="7">
        <v>311070</v>
      </c>
      <c r="B823" s="3">
        <v>42137</v>
      </c>
      <c r="C823" s="3" t="s">
        <v>33</v>
      </c>
      <c r="D823" s="2" t="s">
        <v>326</v>
      </c>
      <c r="E823" s="3">
        <v>10</v>
      </c>
      <c r="F823" s="17">
        <v>0</v>
      </c>
      <c r="G823" s="17">
        <v>1</v>
      </c>
      <c r="H823" s="17">
        <v>0</v>
      </c>
      <c r="I823" s="7">
        <v>1</v>
      </c>
      <c r="J823" s="7">
        <v>2</v>
      </c>
      <c r="K823" s="4">
        <v>1214</v>
      </c>
      <c r="L823" s="5">
        <v>1214.0587</v>
      </c>
      <c r="M823">
        <v>128568</v>
      </c>
      <c r="N823" s="3">
        <v>1</v>
      </c>
      <c r="O823" s="50" t="e">
        <f>INDEX([1]Dados!$M$2:$N$26779,MATCH($P823,[1]Dados!$N$2:$N$26779,),2)</f>
        <v>#N/A</v>
      </c>
      <c r="P823">
        <v>145870</v>
      </c>
      <c r="Q823" s="1">
        <v>36690</v>
      </c>
      <c r="R823" s="1">
        <v>36694</v>
      </c>
      <c r="S823" t="s">
        <v>1853</v>
      </c>
      <c r="T823">
        <v>1</v>
      </c>
    </row>
    <row r="824" spans="1:20" x14ac:dyDescent="0.2">
      <c r="A824" s="7">
        <v>311070</v>
      </c>
      <c r="B824" s="3">
        <v>42137</v>
      </c>
      <c r="C824" s="3" t="s">
        <v>33</v>
      </c>
      <c r="D824" s="2" t="s">
        <v>326</v>
      </c>
      <c r="E824" s="3">
        <v>10</v>
      </c>
      <c r="F824" s="17">
        <v>0</v>
      </c>
      <c r="G824" s="17">
        <v>1</v>
      </c>
      <c r="H824" s="17">
        <v>0</v>
      </c>
      <c r="I824" s="7">
        <v>1</v>
      </c>
      <c r="J824" s="7">
        <v>25</v>
      </c>
      <c r="K824" s="4">
        <v>1214</v>
      </c>
      <c r="L824" s="5">
        <v>1214.0587</v>
      </c>
      <c r="M824">
        <v>128568</v>
      </c>
      <c r="N824" s="3">
        <v>1</v>
      </c>
      <c r="O824" s="50" t="e">
        <f>INDEX([1]Dados!$M$2:$N$26779,MATCH($P824,[1]Dados!$N$2:$N$26779,),2)</f>
        <v>#N/A</v>
      </c>
      <c r="P824">
        <v>145870</v>
      </c>
      <c r="Q824" s="1">
        <v>36690</v>
      </c>
      <c r="R824" s="1">
        <v>36694</v>
      </c>
      <c r="S824" t="s">
        <v>1853</v>
      </c>
      <c r="T824">
        <v>1</v>
      </c>
    </row>
    <row r="825" spans="1:20" x14ac:dyDescent="0.2">
      <c r="A825" s="7">
        <v>311070</v>
      </c>
      <c r="B825" s="3">
        <v>42137</v>
      </c>
      <c r="C825" s="3" t="s">
        <v>33</v>
      </c>
      <c r="D825" s="2" t="s">
        <v>326</v>
      </c>
      <c r="E825" s="3">
        <v>10</v>
      </c>
      <c r="F825" s="17">
        <v>0</v>
      </c>
      <c r="G825" s="17">
        <v>1</v>
      </c>
      <c r="H825" s="17">
        <v>0</v>
      </c>
      <c r="I825" s="7">
        <v>1</v>
      </c>
      <c r="J825" s="7">
        <v>18</v>
      </c>
      <c r="K825" s="4">
        <v>1214</v>
      </c>
      <c r="L825" s="5">
        <v>1214.0587</v>
      </c>
      <c r="M825">
        <v>128568</v>
      </c>
      <c r="N825" s="3">
        <v>1</v>
      </c>
      <c r="O825" s="50" t="e">
        <f>INDEX([1]Dados!$M$2:$N$26779,MATCH($P825,[1]Dados!$N$2:$N$26779,),2)</f>
        <v>#N/A</v>
      </c>
      <c r="P825">
        <v>145870</v>
      </c>
      <c r="Q825" s="1">
        <v>36690</v>
      </c>
      <c r="R825" s="1">
        <v>36694</v>
      </c>
      <c r="S825" t="s">
        <v>1853</v>
      </c>
      <c r="T825">
        <v>1</v>
      </c>
    </row>
    <row r="826" spans="1:20" x14ac:dyDescent="0.2">
      <c r="A826" s="7">
        <v>311070</v>
      </c>
      <c r="B826" s="3">
        <v>42137</v>
      </c>
      <c r="C826" s="3" t="s">
        <v>33</v>
      </c>
      <c r="D826" s="2" t="s">
        <v>326</v>
      </c>
      <c r="E826" s="3">
        <v>10</v>
      </c>
      <c r="F826" s="17">
        <v>0</v>
      </c>
      <c r="G826" s="17">
        <v>1</v>
      </c>
      <c r="H826" s="17">
        <v>0</v>
      </c>
      <c r="I826" s="7">
        <v>3</v>
      </c>
      <c r="J826" s="7">
        <v>25</v>
      </c>
      <c r="K826" s="4">
        <v>1214</v>
      </c>
      <c r="L826" s="5">
        <v>1214.0589</v>
      </c>
      <c r="M826">
        <v>50208</v>
      </c>
      <c r="N826" s="3">
        <v>1</v>
      </c>
      <c r="O826" s="50" t="e">
        <f>INDEX([1]Dados!$M$2:$N$26779,MATCH($P826,[1]Dados!$N$2:$N$26779,),2)</f>
        <v>#N/A</v>
      </c>
      <c r="P826">
        <v>146843</v>
      </c>
      <c r="Q826" s="1">
        <v>36690</v>
      </c>
      <c r="R826" s="1">
        <v>36694</v>
      </c>
      <c r="S826" t="s">
        <v>1535</v>
      </c>
      <c r="T826">
        <v>1</v>
      </c>
    </row>
    <row r="827" spans="1:20" x14ac:dyDescent="0.2">
      <c r="A827" s="7">
        <v>311070</v>
      </c>
      <c r="B827" s="3">
        <v>42137</v>
      </c>
      <c r="C827" s="3" t="s">
        <v>33</v>
      </c>
      <c r="D827" s="2" t="s">
        <v>326</v>
      </c>
      <c r="E827" s="3">
        <v>10</v>
      </c>
      <c r="F827" s="17">
        <v>0</v>
      </c>
      <c r="G827" s="17">
        <v>1</v>
      </c>
      <c r="H827" s="17">
        <v>0</v>
      </c>
      <c r="I827" s="7">
        <v>3</v>
      </c>
      <c r="J827" s="7">
        <v>28</v>
      </c>
      <c r="K827" s="4">
        <v>1214</v>
      </c>
      <c r="L827" s="5">
        <v>1214.0589</v>
      </c>
      <c r="M827">
        <v>50208</v>
      </c>
      <c r="N827" s="3">
        <v>1</v>
      </c>
      <c r="O827" s="50" t="e">
        <f>INDEX([1]Dados!$M$2:$N$26779,MATCH($P827,[1]Dados!$N$2:$N$26779,),2)</f>
        <v>#N/A</v>
      </c>
      <c r="P827">
        <v>146843</v>
      </c>
      <c r="Q827" s="1">
        <v>36690</v>
      </c>
      <c r="R827" s="1">
        <v>36694</v>
      </c>
      <c r="S827" t="s">
        <v>1535</v>
      </c>
      <c r="T827">
        <v>1</v>
      </c>
    </row>
    <row r="828" spans="1:20" x14ac:dyDescent="0.2">
      <c r="A828" s="7">
        <v>311070</v>
      </c>
      <c r="B828" s="3">
        <v>42137</v>
      </c>
      <c r="C828" s="3" t="s">
        <v>33</v>
      </c>
      <c r="D828" s="2" t="s">
        <v>326</v>
      </c>
      <c r="E828" s="3">
        <v>10</v>
      </c>
      <c r="F828" s="17">
        <v>0</v>
      </c>
      <c r="G828" s="17">
        <v>1</v>
      </c>
      <c r="H828" s="17">
        <v>0</v>
      </c>
      <c r="I828" s="7">
        <v>5</v>
      </c>
      <c r="J828" s="7">
        <v>25</v>
      </c>
      <c r="K828" s="4">
        <v>1214</v>
      </c>
      <c r="L828" s="5">
        <v>1214.8585</v>
      </c>
      <c r="M828">
        <v>266994.48</v>
      </c>
      <c r="N828" s="3">
        <v>1</v>
      </c>
      <c r="O828" s="50" t="e">
        <f>INDEX([1]Dados!$M$2:$N$26779,MATCH($P828,[1]Dados!$N$2:$N$26779,),2)</f>
        <v>#N/A</v>
      </c>
      <c r="P828">
        <v>147297</v>
      </c>
      <c r="Q828" s="1">
        <v>36690</v>
      </c>
      <c r="R828" s="1">
        <v>36694</v>
      </c>
      <c r="S828" t="s">
        <v>1854</v>
      </c>
      <c r="T828">
        <v>1</v>
      </c>
    </row>
    <row r="829" spans="1:20" x14ac:dyDescent="0.2">
      <c r="A829" s="7">
        <v>311070</v>
      </c>
      <c r="B829" s="3">
        <v>42137</v>
      </c>
      <c r="C829" s="3" t="s">
        <v>33</v>
      </c>
      <c r="D829" s="2" t="s">
        <v>326</v>
      </c>
      <c r="E829" s="3">
        <v>10</v>
      </c>
      <c r="F829" s="17">
        <v>0</v>
      </c>
      <c r="G829" s="17">
        <v>1</v>
      </c>
      <c r="H829" s="17">
        <v>0</v>
      </c>
      <c r="I829" s="7">
        <v>5</v>
      </c>
      <c r="J829" s="7">
        <v>20</v>
      </c>
      <c r="K829" s="4">
        <v>1214</v>
      </c>
      <c r="L829" s="5">
        <v>1214.8585</v>
      </c>
      <c r="M829">
        <v>266994.48</v>
      </c>
      <c r="N829" s="3">
        <v>1</v>
      </c>
      <c r="O829" s="50" t="e">
        <f>INDEX([1]Dados!$M$2:$N$26779,MATCH($P829,[1]Dados!$N$2:$N$26779,),2)</f>
        <v>#N/A</v>
      </c>
      <c r="P829">
        <v>147297</v>
      </c>
      <c r="Q829" s="1">
        <v>36690</v>
      </c>
      <c r="R829" s="1">
        <v>36694</v>
      </c>
      <c r="S829" t="s">
        <v>1854</v>
      </c>
      <c r="T829">
        <v>1</v>
      </c>
    </row>
    <row r="830" spans="1:20" x14ac:dyDescent="0.2">
      <c r="A830" s="7">
        <v>311070</v>
      </c>
      <c r="B830" s="3">
        <v>42137</v>
      </c>
      <c r="C830" s="3" t="s">
        <v>33</v>
      </c>
      <c r="D830" s="2" t="s">
        <v>326</v>
      </c>
      <c r="E830" s="3">
        <v>10</v>
      </c>
      <c r="F830" s="17">
        <v>0</v>
      </c>
      <c r="G830" s="17">
        <v>1</v>
      </c>
      <c r="H830" s="17">
        <v>0</v>
      </c>
      <c r="I830" s="7">
        <v>5</v>
      </c>
      <c r="J830" s="7">
        <v>18</v>
      </c>
      <c r="K830" s="4">
        <v>1214</v>
      </c>
      <c r="L830" s="5">
        <v>1214.8585</v>
      </c>
      <c r="M830">
        <v>266994.48</v>
      </c>
      <c r="N830" s="3">
        <v>1</v>
      </c>
      <c r="O830" s="50" t="e">
        <f>INDEX([1]Dados!$M$2:$N$26779,MATCH($P830,[1]Dados!$N$2:$N$26779,),2)</f>
        <v>#N/A</v>
      </c>
      <c r="P830">
        <v>147297</v>
      </c>
      <c r="Q830" s="1">
        <v>36690</v>
      </c>
      <c r="R830" s="1">
        <v>36694</v>
      </c>
      <c r="S830" t="s">
        <v>1854</v>
      </c>
      <c r="T830">
        <v>1</v>
      </c>
    </row>
    <row r="831" spans="1:20" x14ac:dyDescent="0.2">
      <c r="A831" s="7">
        <v>311070</v>
      </c>
      <c r="B831" s="3">
        <v>42137</v>
      </c>
      <c r="C831" s="3" t="s">
        <v>33</v>
      </c>
      <c r="D831" s="2" t="s">
        <v>326</v>
      </c>
      <c r="E831" s="3">
        <v>10</v>
      </c>
      <c r="F831" s="17">
        <v>0</v>
      </c>
      <c r="G831" s="17">
        <v>1</v>
      </c>
      <c r="H831" s="17">
        <v>0</v>
      </c>
      <c r="I831" s="7">
        <v>2</v>
      </c>
      <c r="J831" s="7">
        <v>22</v>
      </c>
      <c r="K831" s="4">
        <v>1293</v>
      </c>
      <c r="L831" s="5">
        <v>1293.0592999999999</v>
      </c>
      <c r="M831">
        <v>12855</v>
      </c>
      <c r="N831" s="3">
        <v>1</v>
      </c>
      <c r="O831" s="50" t="e">
        <f>INDEX([1]Dados!$M$2:$N$26779,MATCH($P831,[1]Dados!$N$2:$N$26779,),2)</f>
        <v>#N/A</v>
      </c>
      <c r="P831">
        <v>145827</v>
      </c>
      <c r="Q831" s="1">
        <v>36690</v>
      </c>
      <c r="R831" s="1">
        <v>36694</v>
      </c>
      <c r="S831" t="s">
        <v>1852</v>
      </c>
      <c r="T831">
        <v>1</v>
      </c>
    </row>
    <row r="832" spans="1:20" x14ac:dyDescent="0.2">
      <c r="A832" s="7">
        <v>311070</v>
      </c>
      <c r="B832" s="3">
        <v>42137</v>
      </c>
      <c r="C832" s="3" t="s">
        <v>33</v>
      </c>
      <c r="D832" s="2" t="s">
        <v>326</v>
      </c>
      <c r="E832" s="3">
        <v>10</v>
      </c>
      <c r="F832" s="17">
        <v>0</v>
      </c>
      <c r="G832" s="17">
        <v>1</v>
      </c>
      <c r="H832" s="17">
        <v>0</v>
      </c>
      <c r="I832" s="7">
        <v>2</v>
      </c>
      <c r="J832" s="7">
        <v>18</v>
      </c>
      <c r="K832" s="4">
        <v>1293</v>
      </c>
      <c r="L832" s="5">
        <v>1293.0592999999999</v>
      </c>
      <c r="M832" s="36">
        <v>12855</v>
      </c>
      <c r="N832" s="3">
        <v>1</v>
      </c>
      <c r="O832" s="50" t="e">
        <f>INDEX([1]Dados!$M$2:$N$26779,MATCH($P832,[1]Dados!$N$2:$N$26779,),2)</f>
        <v>#N/A</v>
      </c>
      <c r="P832">
        <v>145827</v>
      </c>
      <c r="Q832" s="1">
        <v>36690</v>
      </c>
      <c r="R832" s="1">
        <v>36694</v>
      </c>
      <c r="S832" t="s">
        <v>1852</v>
      </c>
      <c r="T832">
        <v>1</v>
      </c>
    </row>
    <row r="833" spans="1:20" x14ac:dyDescent="0.2">
      <c r="A833" s="7">
        <v>311070</v>
      </c>
      <c r="B833" s="3">
        <v>42137</v>
      </c>
      <c r="C833" s="3" t="s">
        <v>33</v>
      </c>
      <c r="D833" s="2" t="s">
        <v>326</v>
      </c>
      <c r="E833" s="3">
        <v>10</v>
      </c>
      <c r="F833" s="17">
        <v>0</v>
      </c>
      <c r="G833" s="17">
        <v>1</v>
      </c>
      <c r="H833" s="17">
        <v>0</v>
      </c>
      <c r="I833" s="7">
        <v>2</v>
      </c>
      <c r="J833" s="7">
        <v>15</v>
      </c>
      <c r="K833" s="4">
        <v>1293</v>
      </c>
      <c r="L833" s="5">
        <v>1293.0592999999999</v>
      </c>
      <c r="M833" s="36">
        <v>12855</v>
      </c>
      <c r="N833" s="3">
        <v>1</v>
      </c>
      <c r="O833" s="50" t="e">
        <f>INDEX([1]Dados!$M$2:$N$26779,MATCH($P833,[1]Dados!$N$2:$N$26779,),2)</f>
        <v>#N/A</v>
      </c>
      <c r="P833">
        <v>145827</v>
      </c>
      <c r="Q833" s="1">
        <v>36690</v>
      </c>
      <c r="R833" s="1">
        <v>36694</v>
      </c>
      <c r="S833" t="s">
        <v>1852</v>
      </c>
      <c r="T833">
        <v>1</v>
      </c>
    </row>
    <row r="834" spans="1:20" x14ac:dyDescent="0.2">
      <c r="A834" s="7">
        <v>311950</v>
      </c>
      <c r="B834" s="3">
        <v>43893</v>
      </c>
      <c r="C834" s="3" t="s">
        <v>33</v>
      </c>
      <c r="D834" s="2" t="s">
        <v>382</v>
      </c>
      <c r="E834" s="3">
        <v>10</v>
      </c>
      <c r="F834" s="17">
        <v>0</v>
      </c>
      <c r="G834" s="17">
        <v>1</v>
      </c>
      <c r="H834" s="17">
        <v>0</v>
      </c>
      <c r="I834" s="7">
        <v>4</v>
      </c>
      <c r="J834" s="7">
        <v>25</v>
      </c>
      <c r="K834" s="4">
        <v>2</v>
      </c>
      <c r="L834" s="5">
        <v>2.0596999999999999</v>
      </c>
      <c r="M834">
        <v>54181.68</v>
      </c>
      <c r="N834" s="3">
        <v>1</v>
      </c>
      <c r="O834" s="50" t="e">
        <f>INDEX([1]Dados!$M$2:$N$26779,MATCH($P834,[1]Dados!$N$2:$N$26779,),2)</f>
        <v>#N/A</v>
      </c>
      <c r="P834">
        <v>145631</v>
      </c>
      <c r="Q834" s="1">
        <v>36690</v>
      </c>
      <c r="R834" s="1">
        <v>36694</v>
      </c>
      <c r="S834" t="s">
        <v>1548</v>
      </c>
      <c r="T834">
        <v>1</v>
      </c>
    </row>
    <row r="835" spans="1:20" x14ac:dyDescent="0.2">
      <c r="A835" s="7">
        <v>311950</v>
      </c>
      <c r="B835" s="3">
        <v>43893</v>
      </c>
      <c r="C835" s="3" t="s">
        <v>33</v>
      </c>
      <c r="D835" s="2" t="s">
        <v>382</v>
      </c>
      <c r="E835" s="3">
        <v>10</v>
      </c>
      <c r="F835" s="17">
        <v>0</v>
      </c>
      <c r="G835" s="17">
        <v>1</v>
      </c>
      <c r="H835" s="17">
        <v>0</v>
      </c>
      <c r="I835" s="7">
        <v>4</v>
      </c>
      <c r="J835" s="7">
        <v>22</v>
      </c>
      <c r="K835" s="4">
        <v>2</v>
      </c>
      <c r="L835" s="5">
        <v>2.0596999999999999</v>
      </c>
      <c r="M835">
        <v>54181.68</v>
      </c>
      <c r="N835" s="3">
        <v>1</v>
      </c>
      <c r="O835" s="50" t="e">
        <f>INDEX([1]Dados!$M$2:$N$26779,MATCH($P835,[1]Dados!$N$2:$N$26779,),2)</f>
        <v>#N/A</v>
      </c>
      <c r="P835">
        <v>145631</v>
      </c>
      <c r="Q835" s="1">
        <v>36690</v>
      </c>
      <c r="R835" s="1">
        <v>36694</v>
      </c>
      <c r="S835" t="s">
        <v>1548</v>
      </c>
      <c r="T835">
        <v>1</v>
      </c>
    </row>
    <row r="836" spans="1:20" x14ac:dyDescent="0.2">
      <c r="A836" s="7">
        <v>311950</v>
      </c>
      <c r="B836" s="3">
        <v>43893</v>
      </c>
      <c r="C836" s="3" t="s">
        <v>33</v>
      </c>
      <c r="D836" s="2" t="s">
        <v>382</v>
      </c>
      <c r="E836" s="3">
        <v>10</v>
      </c>
      <c r="F836" s="17">
        <v>0</v>
      </c>
      <c r="G836" s="17">
        <v>1</v>
      </c>
      <c r="H836" s="17">
        <v>0</v>
      </c>
      <c r="I836" s="7">
        <v>3.1</v>
      </c>
      <c r="J836" s="7">
        <v>7</v>
      </c>
      <c r="K836" s="4">
        <v>4</v>
      </c>
      <c r="L836" s="5">
        <v>4.5776000000000003</v>
      </c>
      <c r="M836">
        <f>39980+4000</f>
        <v>43980</v>
      </c>
      <c r="N836" s="3">
        <v>1</v>
      </c>
      <c r="O836" s="50" t="e">
        <f>INDEX([1]Dados!$M$2:$N$26779,MATCH($P836,[1]Dados!$N$2:$N$26779,),2)</f>
        <v>#N/A</v>
      </c>
      <c r="P836">
        <v>145719</v>
      </c>
      <c r="Q836" s="1">
        <v>36690</v>
      </c>
      <c r="R836" s="1">
        <v>36694</v>
      </c>
      <c r="S836" t="s">
        <v>1446</v>
      </c>
      <c r="T836">
        <v>1</v>
      </c>
    </row>
    <row r="837" spans="1:20" x14ac:dyDescent="0.2">
      <c r="A837" s="7">
        <v>311950</v>
      </c>
      <c r="B837" s="3">
        <v>43893</v>
      </c>
      <c r="C837" s="3" t="s">
        <v>33</v>
      </c>
      <c r="D837" s="2" t="s">
        <v>382</v>
      </c>
      <c r="E837" s="3">
        <v>10</v>
      </c>
      <c r="F837" s="17">
        <v>0</v>
      </c>
      <c r="G837" s="17">
        <v>1</v>
      </c>
      <c r="H837" s="17">
        <v>0</v>
      </c>
      <c r="I837" s="7">
        <v>3.1</v>
      </c>
      <c r="J837" s="7">
        <v>7</v>
      </c>
      <c r="K837" s="4">
        <v>4</v>
      </c>
      <c r="L837" s="5">
        <v>4.5776000000000003</v>
      </c>
      <c r="M837">
        <f>26400+6600</f>
        <v>33000</v>
      </c>
      <c r="N837" s="3">
        <v>1</v>
      </c>
      <c r="O837" s="50" t="e">
        <f>INDEX([1]Dados!$M$2:$N$26779,MATCH($P837,[1]Dados!$N$2:$N$26779,),2)</f>
        <v>#N/A</v>
      </c>
      <c r="P837">
        <v>145721</v>
      </c>
      <c r="Q837" s="1">
        <v>36690</v>
      </c>
      <c r="R837" s="1">
        <v>36694</v>
      </c>
      <c r="S837" t="s">
        <v>1446</v>
      </c>
      <c r="T837">
        <v>1</v>
      </c>
    </row>
    <row r="838" spans="1:20" x14ac:dyDescent="0.2">
      <c r="A838" s="7">
        <v>311950</v>
      </c>
      <c r="B838" s="3">
        <v>43893</v>
      </c>
      <c r="C838" s="3" t="s">
        <v>33</v>
      </c>
      <c r="D838" s="2" t="s">
        <v>382</v>
      </c>
      <c r="E838" s="3">
        <v>10</v>
      </c>
      <c r="F838" s="17">
        <v>0</v>
      </c>
      <c r="G838" s="17">
        <v>1</v>
      </c>
      <c r="H838" s="17">
        <v>0</v>
      </c>
      <c r="I838" s="7">
        <v>3.1</v>
      </c>
      <c r="J838" s="7">
        <v>7</v>
      </c>
      <c r="K838" s="4">
        <v>4</v>
      </c>
      <c r="L838" s="5">
        <v>4.5776000000000003</v>
      </c>
      <c r="M838">
        <f>22388.8+1791.1</f>
        <v>24179.899999999998</v>
      </c>
      <c r="N838" s="3">
        <v>1</v>
      </c>
      <c r="O838" s="50" t="e">
        <f>INDEX([1]Dados!$M$2:$N$26779,MATCH($P838,[1]Dados!$N$2:$N$26779,),2)</f>
        <v>#N/A</v>
      </c>
      <c r="P838">
        <v>145974</v>
      </c>
      <c r="Q838" s="1">
        <v>36690</v>
      </c>
      <c r="R838" s="1">
        <v>36694</v>
      </c>
      <c r="S838" t="s">
        <v>1446</v>
      </c>
      <c r="T838">
        <v>1</v>
      </c>
    </row>
    <row r="839" spans="1:20" x14ac:dyDescent="0.2">
      <c r="A839" s="7">
        <v>311950</v>
      </c>
      <c r="B839" s="3">
        <v>43893</v>
      </c>
      <c r="C839" s="3" t="s">
        <v>33</v>
      </c>
      <c r="D839" s="2" t="s">
        <v>382</v>
      </c>
      <c r="E839" s="3">
        <v>10</v>
      </c>
      <c r="F839" s="17">
        <v>0</v>
      </c>
      <c r="G839" s="17">
        <v>1</v>
      </c>
      <c r="H839" s="17">
        <v>0</v>
      </c>
      <c r="I839" s="7">
        <v>3.2</v>
      </c>
      <c r="J839" s="7">
        <v>25</v>
      </c>
      <c r="K839" s="4">
        <v>4</v>
      </c>
      <c r="L839" s="5">
        <v>4.5776000000000003</v>
      </c>
      <c r="M839">
        <f>39980+4000</f>
        <v>43980</v>
      </c>
      <c r="N839" s="3">
        <v>1</v>
      </c>
      <c r="O839" s="50" t="e">
        <f>INDEX([1]Dados!$M$2:$N$26779,MATCH($P839,[1]Dados!$N$2:$N$26779,),2)</f>
        <v>#N/A</v>
      </c>
      <c r="P839">
        <v>145719</v>
      </c>
      <c r="Q839" s="1">
        <v>36690</v>
      </c>
      <c r="R839" s="1">
        <v>36694</v>
      </c>
      <c r="S839" t="s">
        <v>1446</v>
      </c>
      <c r="T839">
        <v>1</v>
      </c>
    </row>
    <row r="840" spans="1:20" x14ac:dyDescent="0.2">
      <c r="A840" s="7">
        <v>311950</v>
      </c>
      <c r="B840" s="3">
        <v>43893</v>
      </c>
      <c r="C840" s="3" t="s">
        <v>33</v>
      </c>
      <c r="D840" s="2" t="s">
        <v>382</v>
      </c>
      <c r="E840" s="3">
        <v>10</v>
      </c>
      <c r="F840" s="17">
        <v>0</v>
      </c>
      <c r="G840" s="17">
        <v>1</v>
      </c>
      <c r="H840" s="17">
        <v>0</v>
      </c>
      <c r="I840" s="7">
        <v>3.2</v>
      </c>
      <c r="J840" s="7">
        <v>25</v>
      </c>
      <c r="K840" s="4">
        <v>4</v>
      </c>
      <c r="L840" s="5">
        <v>4.5776000000000003</v>
      </c>
      <c r="M840">
        <f>26400+6600</f>
        <v>33000</v>
      </c>
      <c r="N840" s="3">
        <v>1</v>
      </c>
      <c r="O840" s="50" t="e">
        <f>INDEX([1]Dados!$M$2:$N$26779,MATCH($P840,[1]Dados!$N$2:$N$26779,),2)</f>
        <v>#N/A</v>
      </c>
      <c r="P840">
        <v>145721</v>
      </c>
      <c r="Q840" s="1">
        <v>36690</v>
      </c>
      <c r="R840" s="1">
        <v>36694</v>
      </c>
      <c r="S840" t="s">
        <v>1446</v>
      </c>
      <c r="T840">
        <v>1</v>
      </c>
    </row>
    <row r="841" spans="1:20" x14ac:dyDescent="0.2">
      <c r="A841" s="7">
        <v>311950</v>
      </c>
      <c r="B841" s="3">
        <v>43893</v>
      </c>
      <c r="C841" s="3" t="s">
        <v>33</v>
      </c>
      <c r="D841" s="2" t="s">
        <v>382</v>
      </c>
      <c r="E841" s="3">
        <v>10</v>
      </c>
      <c r="F841" s="17">
        <v>0</v>
      </c>
      <c r="G841" s="17">
        <v>1</v>
      </c>
      <c r="H841" s="17">
        <v>0</v>
      </c>
      <c r="I841" s="7">
        <v>3.2</v>
      </c>
      <c r="J841" s="7">
        <v>25</v>
      </c>
      <c r="K841" s="4">
        <v>4</v>
      </c>
      <c r="L841" s="5">
        <v>4.5776000000000003</v>
      </c>
      <c r="M841">
        <f>22388.8+1791.1</f>
        <v>24179.899999999998</v>
      </c>
      <c r="N841" s="3">
        <v>1</v>
      </c>
      <c r="O841" s="50" t="e">
        <f>INDEX([1]Dados!$M$2:$N$26779,MATCH($P841,[1]Dados!$N$2:$N$26779,),2)</f>
        <v>#N/A</v>
      </c>
      <c r="P841">
        <v>145974</v>
      </c>
      <c r="Q841" s="1">
        <v>36690</v>
      </c>
      <c r="R841" s="1">
        <v>36694</v>
      </c>
      <c r="S841" t="s">
        <v>1446</v>
      </c>
      <c r="T841">
        <v>1</v>
      </c>
    </row>
    <row r="842" spans="1:20" x14ac:dyDescent="0.2">
      <c r="A842" s="7">
        <v>311950</v>
      </c>
      <c r="B842" s="3">
        <v>43893</v>
      </c>
      <c r="C842" s="3" t="s">
        <v>33</v>
      </c>
      <c r="D842" s="2" t="s">
        <v>382</v>
      </c>
      <c r="E842" s="3">
        <v>10</v>
      </c>
      <c r="F842" s="17">
        <v>0</v>
      </c>
      <c r="G842" s="17">
        <v>1</v>
      </c>
      <c r="H842" s="17">
        <v>0</v>
      </c>
      <c r="I842" s="7" t="s">
        <v>3</v>
      </c>
      <c r="J842" s="7">
        <v>0</v>
      </c>
      <c r="K842" s="4">
        <v>119</v>
      </c>
      <c r="L842" s="5">
        <v>119.3861</v>
      </c>
      <c r="M842">
        <v>138771.51</v>
      </c>
      <c r="N842" s="3">
        <v>1</v>
      </c>
      <c r="O842" s="50" t="e">
        <f>INDEX([1]Dados!$M$2:$N$26779,MATCH($P842,[1]Dados!$N$2:$N$26779,),2)</f>
        <v>#N/A</v>
      </c>
      <c r="P842">
        <v>145606</v>
      </c>
      <c r="Q842" s="1">
        <v>36690</v>
      </c>
      <c r="R842" s="1">
        <v>36694</v>
      </c>
      <c r="S842" t="s">
        <v>2134</v>
      </c>
      <c r="T842">
        <v>1</v>
      </c>
    </row>
    <row r="843" spans="1:20" x14ac:dyDescent="0.2">
      <c r="A843" s="7">
        <v>311950</v>
      </c>
      <c r="B843" s="3">
        <v>43893</v>
      </c>
      <c r="C843" s="3" t="s">
        <v>33</v>
      </c>
      <c r="D843" s="2" t="s">
        <v>382</v>
      </c>
      <c r="E843" s="3">
        <v>10</v>
      </c>
      <c r="F843" s="17">
        <v>0</v>
      </c>
      <c r="G843" s="17">
        <v>1</v>
      </c>
      <c r="H843" s="17">
        <v>0</v>
      </c>
      <c r="I843" s="7">
        <v>1</v>
      </c>
      <c r="J843" s="7">
        <v>1</v>
      </c>
      <c r="K843" s="4">
        <v>1214</v>
      </c>
      <c r="L843" s="5">
        <v>1214.0587</v>
      </c>
      <c r="M843">
        <v>129642.2</v>
      </c>
      <c r="N843" s="3">
        <v>1</v>
      </c>
      <c r="O843" s="50" t="e">
        <f>INDEX([1]Dados!$M$2:$N$26779,MATCH($P843,[1]Dados!$N$2:$N$26779,),2)</f>
        <v>#N/A</v>
      </c>
      <c r="P843">
        <v>145871</v>
      </c>
      <c r="Q843" s="1">
        <v>36690</v>
      </c>
      <c r="R843" s="1">
        <v>36694</v>
      </c>
      <c r="S843" t="s">
        <v>1445</v>
      </c>
      <c r="T843">
        <v>1</v>
      </c>
    </row>
    <row r="844" spans="1:20" x14ac:dyDescent="0.2">
      <c r="A844" s="7">
        <v>311950</v>
      </c>
      <c r="B844" s="3">
        <v>43893</v>
      </c>
      <c r="C844" s="3" t="s">
        <v>33</v>
      </c>
      <c r="D844" s="2" t="s">
        <v>382</v>
      </c>
      <c r="E844" s="3">
        <v>10</v>
      </c>
      <c r="F844" s="17">
        <v>0</v>
      </c>
      <c r="G844" s="17">
        <v>1</v>
      </c>
      <c r="H844" s="17">
        <v>0</v>
      </c>
      <c r="I844" s="7">
        <v>1</v>
      </c>
      <c r="J844" s="7">
        <v>25</v>
      </c>
      <c r="K844" s="4">
        <v>1214</v>
      </c>
      <c r="L844" s="5">
        <v>1214.0587</v>
      </c>
      <c r="M844">
        <v>129642.2</v>
      </c>
      <c r="N844" s="3">
        <v>1</v>
      </c>
      <c r="O844" s="50" t="e">
        <f>INDEX([1]Dados!$M$2:$N$26779,MATCH($P844,[1]Dados!$N$2:$N$26779,),2)</f>
        <v>#N/A</v>
      </c>
      <c r="P844">
        <v>145871</v>
      </c>
      <c r="Q844" s="1">
        <v>36690</v>
      </c>
      <c r="R844" s="1">
        <v>36694</v>
      </c>
      <c r="S844" t="s">
        <v>1445</v>
      </c>
      <c r="T844">
        <v>1</v>
      </c>
    </row>
    <row r="845" spans="1:20" x14ac:dyDescent="0.2">
      <c r="A845" s="7">
        <v>311950</v>
      </c>
      <c r="B845" s="3">
        <v>43893</v>
      </c>
      <c r="C845" s="3" t="s">
        <v>33</v>
      </c>
      <c r="D845" s="2" t="s">
        <v>382</v>
      </c>
      <c r="E845" s="3">
        <v>10</v>
      </c>
      <c r="F845" s="17">
        <v>0</v>
      </c>
      <c r="G845" s="17">
        <v>1</v>
      </c>
      <c r="H845" s="17">
        <v>0</v>
      </c>
      <c r="I845" s="7">
        <v>1</v>
      </c>
      <c r="J845" s="7">
        <v>2</v>
      </c>
      <c r="K845" s="4">
        <v>1214</v>
      </c>
      <c r="L845" s="5">
        <v>1214.0587</v>
      </c>
      <c r="M845">
        <v>129642.2</v>
      </c>
      <c r="N845" s="3">
        <v>1</v>
      </c>
      <c r="O845" s="50" t="e">
        <f>INDEX([1]Dados!$M$2:$N$26779,MATCH($P845,[1]Dados!$N$2:$N$26779,),2)</f>
        <v>#N/A</v>
      </c>
      <c r="P845">
        <v>145871</v>
      </c>
      <c r="Q845" s="1">
        <v>36690</v>
      </c>
      <c r="R845" s="1">
        <v>36694</v>
      </c>
      <c r="S845" t="s">
        <v>1445</v>
      </c>
      <c r="T845">
        <v>1</v>
      </c>
    </row>
    <row r="846" spans="1:20" x14ac:dyDescent="0.2">
      <c r="A846" s="7">
        <v>311950</v>
      </c>
      <c r="B846" s="3">
        <v>43893</v>
      </c>
      <c r="C846" s="3" t="s">
        <v>33</v>
      </c>
      <c r="D846" s="2" t="s">
        <v>382</v>
      </c>
      <c r="E846" s="3">
        <v>10</v>
      </c>
      <c r="F846" s="17">
        <v>0</v>
      </c>
      <c r="G846" s="17">
        <v>1</v>
      </c>
      <c r="H846" s="17">
        <v>0</v>
      </c>
      <c r="I846" s="7">
        <v>5</v>
      </c>
      <c r="J846" s="7">
        <v>20</v>
      </c>
      <c r="K846" s="4">
        <v>1214</v>
      </c>
      <c r="L846" s="5">
        <v>1214.0589</v>
      </c>
      <c r="M846">
        <v>81082</v>
      </c>
      <c r="N846" s="3">
        <v>1</v>
      </c>
      <c r="O846" s="50" t="e">
        <f>INDEX([1]Dados!$M$2:$N$26779,MATCH($P846,[1]Dados!$N$2:$N$26779,),2)</f>
        <v>#N/A</v>
      </c>
      <c r="P846">
        <v>146845</v>
      </c>
      <c r="Q846" s="1">
        <v>36690</v>
      </c>
      <c r="R846" s="1">
        <v>36694</v>
      </c>
      <c r="S846" t="s">
        <v>1549</v>
      </c>
      <c r="T846">
        <v>1</v>
      </c>
    </row>
    <row r="847" spans="1:20" x14ac:dyDescent="0.2">
      <c r="A847" s="7">
        <v>311950</v>
      </c>
      <c r="B847" s="3">
        <v>43893</v>
      </c>
      <c r="C847" s="3" t="s">
        <v>33</v>
      </c>
      <c r="D847" s="2" t="s">
        <v>382</v>
      </c>
      <c r="E847" s="3">
        <v>10</v>
      </c>
      <c r="F847" s="17">
        <v>0</v>
      </c>
      <c r="G847" s="17">
        <v>1</v>
      </c>
      <c r="H847" s="17">
        <v>0</v>
      </c>
      <c r="I847" s="7">
        <v>5</v>
      </c>
      <c r="J847" s="7">
        <v>25</v>
      </c>
      <c r="K847" s="4">
        <v>1214</v>
      </c>
      <c r="L847" s="5">
        <v>1214.0589</v>
      </c>
      <c r="M847">
        <v>81082</v>
      </c>
      <c r="N847" s="3">
        <v>1</v>
      </c>
      <c r="O847" s="50" t="e">
        <f>INDEX([1]Dados!$M$2:$N$26779,MATCH($P847,[1]Dados!$N$2:$N$26779,),2)</f>
        <v>#N/A</v>
      </c>
      <c r="P847">
        <v>146845</v>
      </c>
      <c r="Q847" s="1">
        <v>36690</v>
      </c>
      <c r="R847" s="1">
        <v>36694</v>
      </c>
      <c r="S847" t="s">
        <v>1549</v>
      </c>
      <c r="T847">
        <v>1</v>
      </c>
    </row>
    <row r="848" spans="1:20" x14ac:dyDescent="0.2">
      <c r="A848" s="7">
        <v>311950</v>
      </c>
      <c r="B848" s="3">
        <v>43893</v>
      </c>
      <c r="C848" s="3" t="s">
        <v>33</v>
      </c>
      <c r="D848" s="2" t="s">
        <v>382</v>
      </c>
      <c r="E848" s="3">
        <v>10</v>
      </c>
      <c r="F848" s="17">
        <v>0</v>
      </c>
      <c r="G848" s="17">
        <v>1</v>
      </c>
      <c r="H848" s="17">
        <v>0</v>
      </c>
      <c r="I848" s="7">
        <v>5</v>
      </c>
      <c r="J848" s="7">
        <v>18</v>
      </c>
      <c r="K848" s="4">
        <v>1214</v>
      </c>
      <c r="L848" s="5">
        <v>1214.0589</v>
      </c>
      <c r="M848">
        <v>81082</v>
      </c>
      <c r="N848" s="3">
        <v>1</v>
      </c>
      <c r="O848" s="50" t="e">
        <f>INDEX([1]Dados!$M$2:$N$26779,MATCH($P848,[1]Dados!$N$2:$N$26779,),2)</f>
        <v>#N/A</v>
      </c>
      <c r="P848">
        <v>146845</v>
      </c>
      <c r="Q848" s="1">
        <v>36690</v>
      </c>
      <c r="R848" s="1">
        <v>36694</v>
      </c>
      <c r="S848" t="s">
        <v>1549</v>
      </c>
      <c r="T848">
        <v>1</v>
      </c>
    </row>
    <row r="849" spans="1:20" x14ac:dyDescent="0.2">
      <c r="A849" s="7">
        <v>311950</v>
      </c>
      <c r="B849" s="3">
        <v>43893</v>
      </c>
      <c r="C849" s="3" t="s">
        <v>33</v>
      </c>
      <c r="D849" s="2" t="s">
        <v>382</v>
      </c>
      <c r="E849" s="3">
        <v>10</v>
      </c>
      <c r="F849" s="17">
        <v>0</v>
      </c>
      <c r="G849" s="17">
        <v>1</v>
      </c>
      <c r="H849" s="17">
        <v>0</v>
      </c>
      <c r="I849" s="7">
        <v>2</v>
      </c>
      <c r="J849" s="7">
        <v>22</v>
      </c>
      <c r="K849" s="4">
        <v>1293</v>
      </c>
      <c r="L849" s="5">
        <v>1293.0592999999999</v>
      </c>
      <c r="M849">
        <v>17904.61</v>
      </c>
      <c r="N849" s="3">
        <v>1</v>
      </c>
      <c r="O849" s="50" t="e">
        <f>INDEX([1]Dados!$M$2:$N$26779,MATCH($P849,[1]Dados!$N$2:$N$26779,),2)</f>
        <v>#N/A</v>
      </c>
      <c r="P849">
        <v>145828</v>
      </c>
      <c r="Q849" s="1">
        <v>36690</v>
      </c>
      <c r="R849" s="1">
        <v>36694</v>
      </c>
      <c r="S849" t="s">
        <v>1444</v>
      </c>
      <c r="T849">
        <v>1</v>
      </c>
    </row>
    <row r="850" spans="1:20" x14ac:dyDescent="0.2">
      <c r="A850" s="7">
        <v>311950</v>
      </c>
      <c r="B850" s="3">
        <v>43893</v>
      </c>
      <c r="C850" s="3" t="s">
        <v>33</v>
      </c>
      <c r="D850" s="2" t="s">
        <v>382</v>
      </c>
      <c r="E850" s="3">
        <v>10</v>
      </c>
      <c r="F850" s="17">
        <v>0</v>
      </c>
      <c r="G850" s="17">
        <v>1</v>
      </c>
      <c r="H850" s="17">
        <v>0</v>
      </c>
      <c r="I850" s="7">
        <v>2</v>
      </c>
      <c r="J850" s="7">
        <v>21</v>
      </c>
      <c r="K850" s="4">
        <v>1293</v>
      </c>
      <c r="L850" s="5">
        <v>1293.0592999999999</v>
      </c>
      <c r="M850">
        <v>17904.61</v>
      </c>
      <c r="N850" s="3">
        <v>1</v>
      </c>
      <c r="O850" s="50" t="e">
        <f>INDEX([1]Dados!$M$2:$N$26779,MATCH($P850,[1]Dados!$N$2:$N$26779,),2)</f>
        <v>#N/A</v>
      </c>
      <c r="P850">
        <v>145828</v>
      </c>
      <c r="Q850" s="1">
        <v>36690</v>
      </c>
      <c r="R850" s="1">
        <v>36694</v>
      </c>
      <c r="S850" t="s">
        <v>1444</v>
      </c>
      <c r="T850">
        <v>1</v>
      </c>
    </row>
    <row r="851" spans="1:20" x14ac:dyDescent="0.2">
      <c r="A851" s="7">
        <v>312410</v>
      </c>
      <c r="B851" s="3">
        <v>44814</v>
      </c>
      <c r="C851" s="3" t="s">
        <v>33</v>
      </c>
      <c r="D851" s="2" t="s">
        <v>410</v>
      </c>
      <c r="E851" s="3">
        <v>10</v>
      </c>
      <c r="F851" s="17">
        <v>0</v>
      </c>
      <c r="G851" s="17">
        <v>1</v>
      </c>
      <c r="H851" s="17">
        <v>0</v>
      </c>
      <c r="I851" s="7">
        <v>3</v>
      </c>
      <c r="J851" s="7">
        <v>25</v>
      </c>
      <c r="K851" s="4">
        <v>2</v>
      </c>
      <c r="L851" s="5">
        <v>2.0596999999999999</v>
      </c>
      <c r="M851">
        <v>147070.6</v>
      </c>
      <c r="N851" s="3">
        <v>1</v>
      </c>
      <c r="O851" s="50" t="e">
        <f>INDEX([1]Dados!$M$2:$N$26779,MATCH($P851,[1]Dados!$N$2:$N$26779,),2)</f>
        <v>#N/A</v>
      </c>
      <c r="P851">
        <v>145626</v>
      </c>
      <c r="Q851" s="1">
        <v>36690</v>
      </c>
      <c r="R851" s="1">
        <v>36694</v>
      </c>
      <c r="S851" t="s">
        <v>1761</v>
      </c>
      <c r="T851">
        <v>1</v>
      </c>
    </row>
    <row r="852" spans="1:20" x14ac:dyDescent="0.2">
      <c r="A852" s="7">
        <v>312410</v>
      </c>
      <c r="B852" s="3">
        <v>44814</v>
      </c>
      <c r="C852" s="3" t="s">
        <v>33</v>
      </c>
      <c r="D852" s="2" t="s">
        <v>410</v>
      </c>
      <c r="E852" s="3">
        <v>10</v>
      </c>
      <c r="F852" s="17">
        <v>0</v>
      </c>
      <c r="G852" s="17">
        <v>1</v>
      </c>
      <c r="H852" s="17">
        <v>0</v>
      </c>
      <c r="I852" s="7">
        <v>5</v>
      </c>
      <c r="J852" s="7">
        <v>0</v>
      </c>
      <c r="K852" s="4">
        <v>4</v>
      </c>
      <c r="L852" s="5">
        <v>4.3863000000000003</v>
      </c>
      <c r="M852">
        <v>120000</v>
      </c>
      <c r="N852" s="3">
        <v>1</v>
      </c>
      <c r="O852" s="50" t="e">
        <f>INDEX([1]Dados!$M$2:$N$26779,MATCH($P852,[1]Dados!$N$2:$N$26779,),2)</f>
        <v>#N/A</v>
      </c>
      <c r="P852">
        <v>145706</v>
      </c>
      <c r="Q852" s="1">
        <v>36690</v>
      </c>
      <c r="R852" s="1">
        <v>36694</v>
      </c>
      <c r="S852" t="s">
        <v>1762</v>
      </c>
      <c r="T852">
        <v>1</v>
      </c>
    </row>
    <row r="853" spans="1:20" x14ac:dyDescent="0.2">
      <c r="A853" s="7">
        <v>312410</v>
      </c>
      <c r="B853" s="3">
        <v>44814</v>
      </c>
      <c r="C853" s="3" t="s">
        <v>33</v>
      </c>
      <c r="D853" s="2" t="s">
        <v>410</v>
      </c>
      <c r="E853" s="3">
        <v>10</v>
      </c>
      <c r="F853" s="17">
        <v>0</v>
      </c>
      <c r="G853" s="17">
        <v>1</v>
      </c>
      <c r="H853" s="17">
        <v>0</v>
      </c>
      <c r="I853" s="7">
        <v>1</v>
      </c>
      <c r="J853" s="7">
        <v>1</v>
      </c>
      <c r="K853" s="4">
        <v>1214</v>
      </c>
      <c r="L853" s="5">
        <v>1214.0587</v>
      </c>
      <c r="M853">
        <v>518856</v>
      </c>
      <c r="N853" s="3">
        <v>1</v>
      </c>
      <c r="O853" s="50" t="e">
        <f>INDEX([1]Dados!$M$2:$N$26779,MATCH($P853,[1]Dados!$N$2:$N$26779,),2)</f>
        <v>#N/A</v>
      </c>
      <c r="P853">
        <v>145869</v>
      </c>
      <c r="Q853" s="1">
        <v>36690</v>
      </c>
      <c r="R853" s="1">
        <v>36694</v>
      </c>
      <c r="S853" t="s">
        <v>1561</v>
      </c>
      <c r="T853">
        <v>1</v>
      </c>
    </row>
    <row r="854" spans="1:20" x14ac:dyDescent="0.2">
      <c r="A854" s="7">
        <v>312410</v>
      </c>
      <c r="B854" s="3">
        <v>44814</v>
      </c>
      <c r="C854" s="3" t="s">
        <v>33</v>
      </c>
      <c r="D854" s="2" t="s">
        <v>410</v>
      </c>
      <c r="E854" s="3">
        <v>10</v>
      </c>
      <c r="F854" s="17">
        <v>0</v>
      </c>
      <c r="G854" s="17">
        <v>1</v>
      </c>
      <c r="H854" s="17">
        <v>0</v>
      </c>
      <c r="I854" s="7">
        <v>1</v>
      </c>
      <c r="J854" s="7">
        <v>14</v>
      </c>
      <c r="K854" s="4">
        <v>1214</v>
      </c>
      <c r="L854" s="5">
        <v>1214.0587</v>
      </c>
      <c r="M854">
        <v>518856</v>
      </c>
      <c r="N854" s="3">
        <v>1</v>
      </c>
      <c r="O854" s="50" t="e">
        <f>INDEX([1]Dados!$M$2:$N$26779,MATCH($P854,[1]Dados!$N$2:$N$26779,),2)</f>
        <v>#N/A</v>
      </c>
      <c r="P854">
        <v>145869</v>
      </c>
      <c r="Q854" s="1">
        <v>36690</v>
      </c>
      <c r="R854" s="1">
        <v>36694</v>
      </c>
      <c r="S854" t="s">
        <v>1561</v>
      </c>
      <c r="T854">
        <v>1</v>
      </c>
    </row>
    <row r="855" spans="1:20" x14ac:dyDescent="0.2">
      <c r="A855" s="7">
        <v>312410</v>
      </c>
      <c r="B855" s="3">
        <v>44814</v>
      </c>
      <c r="C855" s="3" t="s">
        <v>33</v>
      </c>
      <c r="D855" s="2" t="s">
        <v>410</v>
      </c>
      <c r="E855" s="3">
        <v>10</v>
      </c>
      <c r="F855" s="17">
        <v>0</v>
      </c>
      <c r="G855" s="17">
        <v>1</v>
      </c>
      <c r="H855" s="17">
        <v>0</v>
      </c>
      <c r="I855" s="7">
        <v>1</v>
      </c>
      <c r="J855" s="7">
        <v>25</v>
      </c>
      <c r="K855" s="4">
        <v>1214</v>
      </c>
      <c r="L855" s="5">
        <v>1214.0587</v>
      </c>
      <c r="M855">
        <v>518856</v>
      </c>
      <c r="N855" s="3">
        <v>1</v>
      </c>
      <c r="O855" s="50" t="e">
        <f>INDEX([1]Dados!$M$2:$N$26779,MATCH($P855,[1]Dados!$N$2:$N$26779,),2)</f>
        <v>#N/A</v>
      </c>
      <c r="P855">
        <v>145869</v>
      </c>
      <c r="Q855" s="1">
        <v>36690</v>
      </c>
      <c r="R855" s="1">
        <v>36694</v>
      </c>
      <c r="S855" t="s">
        <v>1561</v>
      </c>
      <c r="T855">
        <v>1</v>
      </c>
    </row>
    <row r="856" spans="1:20" x14ac:dyDescent="0.2">
      <c r="A856" s="7">
        <v>312410</v>
      </c>
      <c r="B856" s="3">
        <v>44814</v>
      </c>
      <c r="C856" s="3" t="s">
        <v>33</v>
      </c>
      <c r="D856" s="2" t="s">
        <v>410</v>
      </c>
      <c r="E856" s="3">
        <v>10</v>
      </c>
      <c r="F856" s="17">
        <v>0</v>
      </c>
      <c r="G856" s="17">
        <v>1</v>
      </c>
      <c r="H856" s="17">
        <v>0</v>
      </c>
      <c r="I856" s="7">
        <v>4</v>
      </c>
      <c r="J856" s="7">
        <v>0</v>
      </c>
      <c r="K856" s="4">
        <v>4</v>
      </c>
      <c r="L856" s="5">
        <v>4.5776000000000003</v>
      </c>
      <c r="M856">
        <v>28800</v>
      </c>
      <c r="N856" s="3">
        <v>1</v>
      </c>
      <c r="O856" s="50" t="e">
        <f>INDEX([1]Dados!$M$2:$N$26779,MATCH($P856,[1]Dados!$N$2:$N$26779,),2)</f>
        <v>#N/A</v>
      </c>
      <c r="P856">
        <v>145708</v>
      </c>
      <c r="Q856" s="1">
        <v>36690</v>
      </c>
      <c r="R856" s="1">
        <v>36694</v>
      </c>
      <c r="S856" t="s">
        <v>1562</v>
      </c>
      <c r="T856">
        <v>1</v>
      </c>
    </row>
    <row r="857" spans="1:20" x14ac:dyDescent="0.2">
      <c r="A857" s="7">
        <v>312410</v>
      </c>
      <c r="B857" s="3">
        <v>44814</v>
      </c>
      <c r="C857" s="3" t="s">
        <v>33</v>
      </c>
      <c r="D857" s="2" t="s">
        <v>410</v>
      </c>
      <c r="E857" s="3">
        <v>10</v>
      </c>
      <c r="F857" s="17">
        <v>0</v>
      </c>
      <c r="G857" s="17">
        <v>1</v>
      </c>
      <c r="H857" s="17">
        <v>0</v>
      </c>
      <c r="I857" s="7">
        <v>4</v>
      </c>
      <c r="J857" s="7">
        <v>0</v>
      </c>
      <c r="K857" s="4">
        <v>4</v>
      </c>
      <c r="L857" s="5">
        <v>4.5776000000000003</v>
      </c>
      <c r="M857">
        <v>19200</v>
      </c>
      <c r="N857" s="3">
        <v>1</v>
      </c>
      <c r="O857" s="50" t="e">
        <f>INDEX([1]Dados!$M$2:$N$26779,MATCH($P857,[1]Dados!$N$2:$N$26779,),2)</f>
        <v>#N/A</v>
      </c>
      <c r="P857">
        <v>145713</v>
      </c>
      <c r="Q857" s="1">
        <v>36690</v>
      </c>
      <c r="R857" s="1">
        <v>36694</v>
      </c>
      <c r="S857" t="s">
        <v>1562</v>
      </c>
      <c r="T857">
        <v>1</v>
      </c>
    </row>
    <row r="858" spans="1:20" x14ac:dyDescent="0.2">
      <c r="A858" s="7">
        <v>312410</v>
      </c>
      <c r="B858" s="3">
        <v>44814</v>
      </c>
      <c r="C858" s="3" t="s">
        <v>33</v>
      </c>
      <c r="D858" s="2" t="s">
        <v>410</v>
      </c>
      <c r="E858" s="3">
        <v>10</v>
      </c>
      <c r="F858" s="17">
        <v>0</v>
      </c>
      <c r="G858" s="17">
        <v>1</v>
      </c>
      <c r="H858" s="17">
        <v>0</v>
      </c>
      <c r="I858" s="7">
        <v>2</v>
      </c>
      <c r="J858" s="7">
        <v>21</v>
      </c>
      <c r="K858" s="4">
        <v>1293</v>
      </c>
      <c r="L858" s="5">
        <v>1293.0592999999999</v>
      </c>
      <c r="M858">
        <v>47562.13</v>
      </c>
      <c r="N858" s="3">
        <v>1</v>
      </c>
      <c r="O858" s="50" t="e">
        <f>INDEX([1]Dados!$M$2:$N$26779,MATCH($P858,[1]Dados!$N$2:$N$26779,),2)</f>
        <v>#N/A</v>
      </c>
      <c r="P858">
        <v>145829</v>
      </c>
      <c r="Q858" s="1">
        <v>36690</v>
      </c>
      <c r="R858" s="1">
        <v>36694</v>
      </c>
      <c r="S858" t="s">
        <v>1560</v>
      </c>
      <c r="T858">
        <v>1</v>
      </c>
    </row>
    <row r="859" spans="1:20" x14ac:dyDescent="0.2">
      <c r="A859" s="7">
        <v>312410</v>
      </c>
      <c r="B859" s="3">
        <v>44814</v>
      </c>
      <c r="C859" s="3" t="s">
        <v>33</v>
      </c>
      <c r="D859" s="2" t="s">
        <v>410</v>
      </c>
      <c r="E859" s="3">
        <v>10</v>
      </c>
      <c r="F859" s="17">
        <v>0</v>
      </c>
      <c r="G859" s="17">
        <v>1</v>
      </c>
      <c r="H859" s="17">
        <v>0</v>
      </c>
      <c r="I859" s="7">
        <v>2</v>
      </c>
      <c r="J859" s="7">
        <v>0</v>
      </c>
      <c r="K859" s="4">
        <v>1293</v>
      </c>
      <c r="L859" s="5">
        <v>1293.0592999999999</v>
      </c>
      <c r="M859">
        <v>47562.13</v>
      </c>
      <c r="N859" s="3">
        <v>1</v>
      </c>
      <c r="O859" s="50" t="e">
        <f>INDEX([1]Dados!$M$2:$N$26779,MATCH($P859,[1]Dados!$N$2:$N$26779,),2)</f>
        <v>#N/A</v>
      </c>
      <c r="P859">
        <v>145829</v>
      </c>
      <c r="Q859" s="1">
        <v>36690</v>
      </c>
      <c r="R859" s="1">
        <v>36694</v>
      </c>
      <c r="S859" t="s">
        <v>1560</v>
      </c>
      <c r="T859">
        <v>1</v>
      </c>
    </row>
    <row r="860" spans="1:20" x14ac:dyDescent="0.2">
      <c r="A860" s="7">
        <v>312410</v>
      </c>
      <c r="B860" s="3">
        <v>44814</v>
      </c>
      <c r="C860" s="3" t="s">
        <v>33</v>
      </c>
      <c r="D860" s="2" t="s">
        <v>410</v>
      </c>
      <c r="E860" s="3">
        <v>10</v>
      </c>
      <c r="F860" s="17">
        <v>0</v>
      </c>
      <c r="G860" s="17">
        <v>1</v>
      </c>
      <c r="H860" s="17">
        <v>0</v>
      </c>
      <c r="I860" s="7">
        <v>2</v>
      </c>
      <c r="J860" s="7">
        <v>22</v>
      </c>
      <c r="K860" s="4">
        <v>1293</v>
      </c>
      <c r="L860" s="5">
        <v>1293.0592999999999</v>
      </c>
      <c r="M860">
        <v>47562.13</v>
      </c>
      <c r="N860" s="3">
        <v>1</v>
      </c>
      <c r="O860" s="50" t="e">
        <f>INDEX([1]Dados!$M$2:$N$26779,MATCH($P860,[1]Dados!$N$2:$N$26779,),2)</f>
        <v>#N/A</v>
      </c>
      <c r="P860">
        <v>145829</v>
      </c>
      <c r="Q860" s="1">
        <v>36690</v>
      </c>
      <c r="R860" s="1">
        <v>36694</v>
      </c>
      <c r="S860" t="s">
        <v>1560</v>
      </c>
      <c r="T860">
        <v>1</v>
      </c>
    </row>
    <row r="861" spans="1:20" x14ac:dyDescent="0.2">
      <c r="A861" s="7">
        <v>312410</v>
      </c>
      <c r="B861" s="3">
        <v>44814</v>
      </c>
      <c r="C861" s="3" t="s">
        <v>33</v>
      </c>
      <c r="D861" s="2" t="s">
        <v>410</v>
      </c>
      <c r="E861" s="3">
        <v>10</v>
      </c>
      <c r="F861" s="17">
        <v>0</v>
      </c>
      <c r="G861" s="17">
        <v>1</v>
      </c>
      <c r="H861" s="17">
        <v>0</v>
      </c>
      <c r="I861" s="7">
        <v>2</v>
      </c>
      <c r="J861" s="7">
        <v>18</v>
      </c>
      <c r="K861" s="4">
        <v>1293</v>
      </c>
      <c r="L861" s="5">
        <v>1293.0592999999999</v>
      </c>
      <c r="M861">
        <v>47562.13</v>
      </c>
      <c r="N861" s="3">
        <v>1</v>
      </c>
      <c r="O861" s="50" t="e">
        <f>INDEX([1]Dados!$M$2:$N$26779,MATCH($P861,[1]Dados!$N$2:$N$26779,),2)</f>
        <v>#N/A</v>
      </c>
      <c r="P861">
        <v>145829</v>
      </c>
      <c r="Q861" s="1">
        <v>36690</v>
      </c>
      <c r="R861" s="1">
        <v>36694</v>
      </c>
      <c r="S861" t="s">
        <v>1560</v>
      </c>
      <c r="T861">
        <v>1</v>
      </c>
    </row>
    <row r="862" spans="1:20" x14ac:dyDescent="0.2">
      <c r="A862" s="7">
        <v>500080</v>
      </c>
      <c r="B862" s="3">
        <v>90158</v>
      </c>
      <c r="C862" s="3" t="s">
        <v>42</v>
      </c>
      <c r="D862" s="2" t="s">
        <v>247</v>
      </c>
      <c r="E862" s="3">
        <v>10</v>
      </c>
      <c r="F862" s="17">
        <v>0</v>
      </c>
      <c r="G862" s="17">
        <v>1</v>
      </c>
      <c r="H862" s="17">
        <v>0</v>
      </c>
      <c r="I862" s="7">
        <v>5.0999999999999996</v>
      </c>
      <c r="J862" s="7">
        <v>15</v>
      </c>
      <c r="K862" s="4">
        <v>2</v>
      </c>
      <c r="L862" s="5">
        <v>2.0596999999999999</v>
      </c>
      <c r="M862">
        <v>115574.16</v>
      </c>
      <c r="N862" s="3">
        <v>1</v>
      </c>
      <c r="O862" s="50" t="e">
        <f>INDEX([1]Dados!$M$2:$N$26779,MATCH($P862,[1]Dados!$N$2:$N$26779,),2)</f>
        <v>#N/A</v>
      </c>
      <c r="P862">
        <v>145635</v>
      </c>
      <c r="Q862" s="1">
        <v>36690</v>
      </c>
      <c r="R862" s="1">
        <v>36694</v>
      </c>
      <c r="S862" t="s">
        <v>909</v>
      </c>
      <c r="T862">
        <v>1</v>
      </c>
    </row>
    <row r="863" spans="1:20" x14ac:dyDescent="0.2">
      <c r="A863" s="7">
        <v>500080</v>
      </c>
      <c r="B863" s="3">
        <v>90158</v>
      </c>
      <c r="C863" s="3" t="s">
        <v>42</v>
      </c>
      <c r="D863" s="2" t="s">
        <v>247</v>
      </c>
      <c r="E863" s="3">
        <v>10</v>
      </c>
      <c r="F863" s="17">
        <v>0</v>
      </c>
      <c r="G863" s="17">
        <v>1</v>
      </c>
      <c r="H863" s="17">
        <v>0</v>
      </c>
      <c r="I863" s="7">
        <v>5.2</v>
      </c>
      <c r="J863" s="7">
        <v>14</v>
      </c>
      <c r="K863" s="4">
        <v>2</v>
      </c>
      <c r="L863" s="5">
        <v>2.0596999999999999</v>
      </c>
      <c r="M863">
        <v>115574.16</v>
      </c>
      <c r="N863" s="3">
        <v>1</v>
      </c>
      <c r="O863" s="50" t="e">
        <f>INDEX([1]Dados!$M$2:$N$26779,MATCH($P863,[1]Dados!$N$2:$N$26779,),2)</f>
        <v>#N/A</v>
      </c>
      <c r="P863">
        <v>145635</v>
      </c>
      <c r="Q863" s="1">
        <v>36690</v>
      </c>
      <c r="R863" s="1">
        <v>36694</v>
      </c>
      <c r="S863" t="s">
        <v>909</v>
      </c>
      <c r="T863">
        <v>1</v>
      </c>
    </row>
    <row r="864" spans="1:20" x14ac:dyDescent="0.2">
      <c r="A864" s="7">
        <v>500080</v>
      </c>
      <c r="B864" s="3">
        <v>90158</v>
      </c>
      <c r="C864" s="3" t="s">
        <v>42</v>
      </c>
      <c r="D864" s="2" t="s">
        <v>247</v>
      </c>
      <c r="E864" s="3">
        <v>10</v>
      </c>
      <c r="F864" s="17">
        <v>0</v>
      </c>
      <c r="G864" s="17">
        <v>1</v>
      </c>
      <c r="H864" s="17">
        <v>0</v>
      </c>
      <c r="I864" s="7">
        <v>5.3</v>
      </c>
      <c r="J864" s="7">
        <v>25</v>
      </c>
      <c r="K864" s="4">
        <v>2</v>
      </c>
      <c r="L864" s="5">
        <v>2.0596999999999999</v>
      </c>
      <c r="M864">
        <v>115574.16</v>
      </c>
      <c r="N864" s="3">
        <v>1</v>
      </c>
      <c r="O864" s="50" t="e">
        <f>INDEX([1]Dados!$M$2:$N$26779,MATCH($P864,[1]Dados!$N$2:$N$26779,),2)</f>
        <v>#N/A</v>
      </c>
      <c r="P864">
        <v>145635</v>
      </c>
      <c r="Q864" s="1">
        <v>36690</v>
      </c>
      <c r="R864" s="1">
        <v>36694</v>
      </c>
      <c r="S864" t="s">
        <v>909</v>
      </c>
      <c r="T864">
        <v>1</v>
      </c>
    </row>
    <row r="865" spans="1:20" x14ac:dyDescent="0.2">
      <c r="A865" s="7">
        <v>500080</v>
      </c>
      <c r="B865" s="3">
        <v>90158</v>
      </c>
      <c r="C865" s="3" t="s">
        <v>42</v>
      </c>
      <c r="D865" s="2" t="s">
        <v>247</v>
      </c>
      <c r="E865" s="3">
        <v>10</v>
      </c>
      <c r="F865" s="17">
        <v>0</v>
      </c>
      <c r="G865" s="17">
        <v>1</v>
      </c>
      <c r="H865" s="17">
        <v>0</v>
      </c>
      <c r="I865" s="7">
        <v>1.1000000000000001</v>
      </c>
      <c r="J865" s="7">
        <v>25</v>
      </c>
      <c r="K865" s="4">
        <v>1214</v>
      </c>
      <c r="L865" s="5">
        <v>1214.0587</v>
      </c>
      <c r="M865">
        <v>80988</v>
      </c>
      <c r="N865" s="3">
        <v>1</v>
      </c>
      <c r="O865" s="50" t="e">
        <f>INDEX([1]Dados!$M$2:$N$26779,MATCH($P865,[1]Dados!$N$2:$N$26779,),2)</f>
        <v>#N/A</v>
      </c>
      <c r="P865">
        <v>145875</v>
      </c>
      <c r="Q865" s="1">
        <v>36690</v>
      </c>
      <c r="R865" s="1">
        <v>36694</v>
      </c>
      <c r="S865" t="s">
        <v>910</v>
      </c>
      <c r="T865">
        <v>1</v>
      </c>
    </row>
    <row r="866" spans="1:20" x14ac:dyDescent="0.2">
      <c r="A866" s="7">
        <v>500080</v>
      </c>
      <c r="B866" s="3">
        <v>90158</v>
      </c>
      <c r="C866" s="3" t="s">
        <v>42</v>
      </c>
      <c r="D866" s="2" t="s">
        <v>247</v>
      </c>
      <c r="E866" s="3">
        <v>10</v>
      </c>
      <c r="F866" s="17">
        <v>0</v>
      </c>
      <c r="G866" s="17">
        <v>1</v>
      </c>
      <c r="H866" s="17">
        <v>0</v>
      </c>
      <c r="I866" s="7">
        <v>1.2</v>
      </c>
      <c r="J866" s="7">
        <v>15</v>
      </c>
      <c r="K866" s="4">
        <v>1214</v>
      </c>
      <c r="L866" s="5">
        <v>1214.0587</v>
      </c>
      <c r="M866">
        <v>80988</v>
      </c>
      <c r="N866" s="3">
        <v>1</v>
      </c>
      <c r="O866" s="50" t="e">
        <f>INDEX([1]Dados!$M$2:$N$26779,MATCH($P866,[1]Dados!$N$2:$N$26779,),2)</f>
        <v>#N/A</v>
      </c>
      <c r="P866">
        <v>145875</v>
      </c>
      <c r="Q866" s="1">
        <v>36690</v>
      </c>
      <c r="R866" s="1">
        <v>36694</v>
      </c>
      <c r="S866" t="s">
        <v>910</v>
      </c>
      <c r="T866">
        <v>1</v>
      </c>
    </row>
    <row r="867" spans="1:20" x14ac:dyDescent="0.2">
      <c r="A867" s="7">
        <v>500080</v>
      </c>
      <c r="B867" s="3">
        <v>90158</v>
      </c>
      <c r="C867" s="3" t="s">
        <v>42</v>
      </c>
      <c r="D867" s="2" t="s">
        <v>247</v>
      </c>
      <c r="E867" s="3">
        <v>10</v>
      </c>
      <c r="F867" s="17">
        <v>0</v>
      </c>
      <c r="G867" s="17">
        <v>1</v>
      </c>
      <c r="H867" s="17">
        <v>0</v>
      </c>
      <c r="I867" s="7">
        <v>4.0999999999999996</v>
      </c>
      <c r="J867" s="7">
        <v>20</v>
      </c>
      <c r="K867" s="4">
        <v>1214</v>
      </c>
      <c r="L867" s="5">
        <v>1214.0589</v>
      </c>
      <c r="M867">
        <v>51840</v>
      </c>
      <c r="N867" s="3">
        <v>1</v>
      </c>
      <c r="O867" s="50" t="e">
        <f>INDEX([1]Dados!$M$2:$N$26779,MATCH($P867,[1]Dados!$N$2:$N$26779,),2)</f>
        <v>#N/A</v>
      </c>
      <c r="P867">
        <v>146839</v>
      </c>
      <c r="Q867" s="1">
        <v>36690</v>
      </c>
      <c r="R867" s="1">
        <v>36694</v>
      </c>
      <c r="S867" t="s">
        <v>912</v>
      </c>
      <c r="T867">
        <v>1</v>
      </c>
    </row>
    <row r="868" spans="1:20" x14ac:dyDescent="0.2">
      <c r="A868" s="7">
        <v>500080</v>
      </c>
      <c r="B868" s="3">
        <v>90158</v>
      </c>
      <c r="C868" s="3" t="s">
        <v>42</v>
      </c>
      <c r="D868" s="2" t="s">
        <v>247</v>
      </c>
      <c r="E868" s="3">
        <v>10</v>
      </c>
      <c r="F868" s="17">
        <v>0</v>
      </c>
      <c r="G868" s="17">
        <v>1</v>
      </c>
      <c r="H868" s="17">
        <v>0</v>
      </c>
      <c r="I868" s="7">
        <v>4.2</v>
      </c>
      <c r="J868" s="7">
        <v>23</v>
      </c>
      <c r="K868" s="4">
        <v>1214</v>
      </c>
      <c r="L868" s="5">
        <v>1214.0589</v>
      </c>
      <c r="M868">
        <v>51840</v>
      </c>
      <c r="N868" s="3">
        <v>1</v>
      </c>
      <c r="O868" s="50" t="e">
        <f>INDEX([1]Dados!$M$2:$N$26779,MATCH($P868,[1]Dados!$N$2:$N$26779,),2)</f>
        <v>#N/A</v>
      </c>
      <c r="P868">
        <v>146839</v>
      </c>
      <c r="Q868" s="1">
        <v>36690</v>
      </c>
      <c r="R868" s="1">
        <v>36694</v>
      </c>
      <c r="S868" t="s">
        <v>912</v>
      </c>
      <c r="T868">
        <v>1</v>
      </c>
    </row>
    <row r="869" spans="1:20" x14ac:dyDescent="0.2">
      <c r="A869" s="7">
        <v>500080</v>
      </c>
      <c r="B869" s="3">
        <v>90158</v>
      </c>
      <c r="C869" s="3" t="s">
        <v>42</v>
      </c>
      <c r="D869" s="2" t="s">
        <v>247</v>
      </c>
      <c r="E869" s="3">
        <v>10</v>
      </c>
      <c r="F869" s="17">
        <v>0</v>
      </c>
      <c r="G869" s="17">
        <v>1</v>
      </c>
      <c r="H869" s="17">
        <v>0</v>
      </c>
      <c r="I869" s="7">
        <v>2.1</v>
      </c>
      <c r="J869" s="7">
        <v>25</v>
      </c>
      <c r="K869" s="4">
        <v>1220</v>
      </c>
      <c r="L869" s="5">
        <v>1220.0906</v>
      </c>
      <c r="M869">
        <v>263688.12</v>
      </c>
      <c r="N869" s="3">
        <v>1</v>
      </c>
      <c r="O869" s="50" t="e">
        <f>INDEX([1]Dados!$M$2:$N$26779,MATCH($P869,[1]Dados!$N$2:$N$26779,),2)</f>
        <v>#N/A</v>
      </c>
      <c r="P869">
        <v>147299</v>
      </c>
      <c r="Q869" s="1">
        <v>36690</v>
      </c>
      <c r="R869" s="1">
        <v>36694</v>
      </c>
      <c r="S869" t="s">
        <v>913</v>
      </c>
      <c r="T869">
        <v>1</v>
      </c>
    </row>
    <row r="870" spans="1:20" x14ac:dyDescent="0.2">
      <c r="A870" s="7">
        <v>500080</v>
      </c>
      <c r="B870" s="3">
        <v>90158</v>
      </c>
      <c r="C870" s="3" t="s">
        <v>42</v>
      </c>
      <c r="D870" s="2" t="s">
        <v>247</v>
      </c>
      <c r="E870" s="3">
        <v>10</v>
      </c>
      <c r="F870" s="17">
        <v>0</v>
      </c>
      <c r="G870" s="17">
        <v>1</v>
      </c>
      <c r="H870" s="17">
        <v>0</v>
      </c>
      <c r="I870" s="7">
        <v>2.2000000000000002</v>
      </c>
      <c r="J870" s="7">
        <v>23</v>
      </c>
      <c r="K870" s="4">
        <v>1220</v>
      </c>
      <c r="L870" s="5">
        <v>1220.0906</v>
      </c>
      <c r="M870">
        <v>263688.12</v>
      </c>
      <c r="N870" s="3">
        <v>1</v>
      </c>
      <c r="O870" s="50" t="e">
        <f>INDEX([1]Dados!$M$2:$N$26779,MATCH($P870,[1]Dados!$N$2:$N$26779,),2)</f>
        <v>#N/A</v>
      </c>
      <c r="P870">
        <v>147299</v>
      </c>
      <c r="Q870" s="1">
        <v>36690</v>
      </c>
      <c r="R870" s="1">
        <v>36694</v>
      </c>
      <c r="S870" t="s">
        <v>913</v>
      </c>
      <c r="T870">
        <v>1</v>
      </c>
    </row>
    <row r="871" spans="1:20" x14ac:dyDescent="0.2">
      <c r="A871" s="7">
        <v>500080</v>
      </c>
      <c r="B871" s="3">
        <v>90158</v>
      </c>
      <c r="C871" s="3" t="s">
        <v>42</v>
      </c>
      <c r="D871" s="2" t="s">
        <v>247</v>
      </c>
      <c r="E871" s="3">
        <v>10</v>
      </c>
      <c r="F871" s="17">
        <v>0</v>
      </c>
      <c r="G871" s="17">
        <v>1</v>
      </c>
      <c r="H871" s="17">
        <v>0</v>
      </c>
      <c r="I871" s="7">
        <v>2.2999999999999998</v>
      </c>
      <c r="J871" s="7">
        <v>18</v>
      </c>
      <c r="K871" s="4">
        <v>1220</v>
      </c>
      <c r="L871" s="5">
        <v>1220.0906</v>
      </c>
      <c r="M871">
        <v>263688.12</v>
      </c>
      <c r="N871" s="3">
        <v>1</v>
      </c>
      <c r="O871" s="50" t="e">
        <f>INDEX([1]Dados!$M$2:$N$26779,MATCH($P871,[1]Dados!$N$2:$N$26779,),2)</f>
        <v>#N/A</v>
      </c>
      <c r="P871">
        <v>147299</v>
      </c>
      <c r="Q871" s="1">
        <v>36690</v>
      </c>
      <c r="R871" s="1">
        <v>36694</v>
      </c>
      <c r="S871" t="s">
        <v>913</v>
      </c>
      <c r="T871">
        <v>1</v>
      </c>
    </row>
    <row r="872" spans="1:20" x14ac:dyDescent="0.2">
      <c r="A872" s="7">
        <v>500080</v>
      </c>
      <c r="B872" s="3">
        <v>90158</v>
      </c>
      <c r="C872" s="3" t="s">
        <v>42</v>
      </c>
      <c r="D872" s="2" t="s">
        <v>247</v>
      </c>
      <c r="E872" s="3">
        <v>10</v>
      </c>
      <c r="F872" s="17">
        <v>0</v>
      </c>
      <c r="G872" s="17">
        <v>1</v>
      </c>
      <c r="H872" s="17">
        <v>0</v>
      </c>
      <c r="I872" s="7">
        <v>3.1</v>
      </c>
      <c r="J872" s="7">
        <v>22</v>
      </c>
      <c r="K872" s="4">
        <v>1293</v>
      </c>
      <c r="L872" s="5">
        <v>1293.0592999999999</v>
      </c>
      <c r="M872">
        <v>8166</v>
      </c>
      <c r="N872" s="3">
        <v>1</v>
      </c>
      <c r="O872" s="50" t="e">
        <f>INDEX([1]Dados!$M$2:$N$26779,MATCH($P872,[1]Dados!$N$2:$N$26779,),2)</f>
        <v>#N/A</v>
      </c>
      <c r="P872">
        <v>145981</v>
      </c>
      <c r="Q872" s="1">
        <v>36690</v>
      </c>
      <c r="R872" s="1">
        <v>36694</v>
      </c>
      <c r="S872" t="s">
        <v>911</v>
      </c>
      <c r="T872">
        <v>1</v>
      </c>
    </row>
    <row r="873" spans="1:20" x14ac:dyDescent="0.2">
      <c r="A873" s="7">
        <v>500080</v>
      </c>
      <c r="B873" s="3">
        <v>90158</v>
      </c>
      <c r="C873" s="3" t="s">
        <v>42</v>
      </c>
      <c r="D873" s="2" t="s">
        <v>247</v>
      </c>
      <c r="E873" s="3">
        <v>10</v>
      </c>
      <c r="F873" s="17">
        <v>0</v>
      </c>
      <c r="G873" s="17">
        <v>1</v>
      </c>
      <c r="H873" s="17">
        <v>0</v>
      </c>
      <c r="I873" s="7">
        <v>3.2</v>
      </c>
      <c r="J873" s="7">
        <v>25</v>
      </c>
      <c r="K873" s="4">
        <v>1293</v>
      </c>
      <c r="L873" s="5">
        <v>1293.0592999999999</v>
      </c>
      <c r="M873">
        <v>8166</v>
      </c>
      <c r="N873" s="3">
        <v>1</v>
      </c>
      <c r="O873" s="50" t="e">
        <f>INDEX([1]Dados!$M$2:$N$26779,MATCH($P873,[1]Dados!$N$2:$N$26779,),2)</f>
        <v>#N/A</v>
      </c>
      <c r="P873">
        <v>145981</v>
      </c>
      <c r="Q873" s="1">
        <v>36690</v>
      </c>
      <c r="R873" s="1">
        <v>36694</v>
      </c>
      <c r="S873" t="s">
        <v>911</v>
      </c>
      <c r="T873">
        <v>1</v>
      </c>
    </row>
    <row r="874" spans="1:20" x14ac:dyDescent="0.2">
      <c r="A874" s="7">
        <v>500080</v>
      </c>
      <c r="B874" s="3">
        <v>90158</v>
      </c>
      <c r="C874" s="3" t="s">
        <v>42</v>
      </c>
      <c r="D874" s="2" t="s">
        <v>247</v>
      </c>
      <c r="E874" s="3">
        <v>10</v>
      </c>
      <c r="F874" s="17">
        <v>0</v>
      </c>
      <c r="G874" s="17">
        <v>1</v>
      </c>
      <c r="H874" s="17">
        <v>0</v>
      </c>
      <c r="I874" s="7">
        <v>3.3</v>
      </c>
      <c r="J874" s="7">
        <v>22</v>
      </c>
      <c r="K874" s="4">
        <v>1293</v>
      </c>
      <c r="L874" s="5">
        <v>1293.0592999999999</v>
      </c>
      <c r="M874">
        <v>8166</v>
      </c>
      <c r="N874" s="3">
        <v>1</v>
      </c>
      <c r="O874" s="50" t="e">
        <f>INDEX([1]Dados!$M$2:$N$26779,MATCH($P874,[1]Dados!$N$2:$N$26779,),2)</f>
        <v>#N/A</v>
      </c>
      <c r="P874">
        <v>145981</v>
      </c>
      <c r="Q874" s="1">
        <v>36690</v>
      </c>
      <c r="R874" s="1">
        <v>36694</v>
      </c>
      <c r="S874" t="s">
        <v>911</v>
      </c>
      <c r="T874">
        <v>1</v>
      </c>
    </row>
    <row r="875" spans="1:20" x14ac:dyDescent="0.2">
      <c r="A875" s="7">
        <v>510718</v>
      </c>
      <c r="B875" s="3">
        <v>90662</v>
      </c>
      <c r="C875" s="3" t="s">
        <v>38</v>
      </c>
      <c r="D875" s="2" t="s">
        <v>695</v>
      </c>
      <c r="E875" s="3">
        <v>10</v>
      </c>
      <c r="F875" s="17">
        <v>0</v>
      </c>
      <c r="G875" s="17">
        <v>1</v>
      </c>
      <c r="H875" s="17">
        <v>0</v>
      </c>
      <c r="I875" s="7">
        <v>1</v>
      </c>
      <c r="J875" s="7">
        <v>15</v>
      </c>
      <c r="K875" s="4">
        <v>2</v>
      </c>
      <c r="L875" s="5">
        <v>2.0596999999999999</v>
      </c>
      <c r="M875">
        <v>16867.05</v>
      </c>
      <c r="N875" s="3">
        <v>1</v>
      </c>
      <c r="O875" s="50" t="e">
        <f>INDEX([1]Dados!$M$2:$N$26779,MATCH($P875,[1]Dados!$N$2:$N$26779,),2)</f>
        <v>#N/A</v>
      </c>
      <c r="P875">
        <v>145634</v>
      </c>
      <c r="Q875" t="s">
        <v>189</v>
      </c>
      <c r="R875" t="s">
        <v>190</v>
      </c>
      <c r="S875" t="s">
        <v>1672</v>
      </c>
      <c r="T875">
        <v>1</v>
      </c>
    </row>
    <row r="876" spans="1:20" x14ac:dyDescent="0.2">
      <c r="A876" s="7">
        <v>510718</v>
      </c>
      <c r="B876" s="3">
        <v>90662</v>
      </c>
      <c r="C876" s="3" t="s">
        <v>38</v>
      </c>
      <c r="D876" s="2" t="s">
        <v>695</v>
      </c>
      <c r="E876" s="3">
        <v>10</v>
      </c>
      <c r="F876" s="17">
        <v>0</v>
      </c>
      <c r="G876" s="17">
        <v>1</v>
      </c>
      <c r="H876" s="17">
        <v>0</v>
      </c>
      <c r="I876" s="7">
        <v>1</v>
      </c>
      <c r="J876" s="7">
        <v>25</v>
      </c>
      <c r="K876" s="4">
        <v>2</v>
      </c>
      <c r="L876" s="5">
        <v>2.0596999999999999</v>
      </c>
      <c r="M876">
        <v>16867.05</v>
      </c>
      <c r="N876" s="3">
        <v>1</v>
      </c>
      <c r="O876" s="50" t="e">
        <f>INDEX([1]Dados!$M$2:$N$26779,MATCH($P876,[1]Dados!$N$2:$N$26779,),2)</f>
        <v>#N/A</v>
      </c>
      <c r="P876">
        <v>145634</v>
      </c>
      <c r="Q876" t="s">
        <v>189</v>
      </c>
      <c r="R876" t="s">
        <v>190</v>
      </c>
      <c r="S876" t="s">
        <v>1672</v>
      </c>
      <c r="T876">
        <v>1</v>
      </c>
    </row>
    <row r="877" spans="1:20" x14ac:dyDescent="0.2">
      <c r="A877" s="7">
        <v>510718</v>
      </c>
      <c r="B877" s="3">
        <v>90662</v>
      </c>
      <c r="C877" s="3" t="s">
        <v>38</v>
      </c>
      <c r="D877" s="2" t="s">
        <v>695</v>
      </c>
      <c r="E877" s="3">
        <v>10</v>
      </c>
      <c r="F877" s="17">
        <v>0</v>
      </c>
      <c r="G877" s="17">
        <v>1</v>
      </c>
      <c r="H877" s="17">
        <v>0</v>
      </c>
      <c r="I877" s="7">
        <v>1</v>
      </c>
      <c r="J877" s="7">
        <v>29</v>
      </c>
      <c r="K877" s="4">
        <v>2</v>
      </c>
      <c r="L877" s="5">
        <v>2.0596999999999999</v>
      </c>
      <c r="M877">
        <v>16867.05</v>
      </c>
      <c r="N877" s="3">
        <v>1</v>
      </c>
      <c r="O877" s="50" t="e">
        <f>INDEX([1]Dados!$M$2:$N$26779,MATCH($P877,[1]Dados!$N$2:$N$26779,),2)</f>
        <v>#N/A</v>
      </c>
      <c r="P877">
        <v>145634</v>
      </c>
      <c r="Q877" t="s">
        <v>189</v>
      </c>
      <c r="R877" t="s">
        <v>190</v>
      </c>
      <c r="S877" t="s">
        <v>1672</v>
      </c>
      <c r="T877">
        <v>1</v>
      </c>
    </row>
    <row r="878" spans="1:20" x14ac:dyDescent="0.2">
      <c r="A878" s="7">
        <v>510718</v>
      </c>
      <c r="B878" s="3">
        <v>90662</v>
      </c>
      <c r="C878" s="3" t="s">
        <v>38</v>
      </c>
      <c r="D878" s="2" t="s">
        <v>695</v>
      </c>
      <c r="E878" s="3">
        <v>10</v>
      </c>
      <c r="F878" s="17">
        <v>0</v>
      </c>
      <c r="G878" s="17">
        <v>1</v>
      </c>
      <c r="H878" s="17">
        <v>0</v>
      </c>
      <c r="I878" s="7">
        <v>5.0999999999999996</v>
      </c>
      <c r="J878" s="7">
        <v>9</v>
      </c>
      <c r="K878" s="4">
        <v>4</v>
      </c>
      <c r="L878" s="5">
        <v>4.3863000000000003</v>
      </c>
      <c r="M878">
        <v>88000</v>
      </c>
      <c r="N878" s="3">
        <v>1</v>
      </c>
      <c r="O878" s="50" t="e">
        <f>INDEX([1]Dados!$M$2:$N$26779,MATCH($P878,[1]Dados!$N$2:$N$26779,),2)</f>
        <v>#N/A</v>
      </c>
      <c r="P878">
        <v>145694</v>
      </c>
      <c r="Q878" t="s">
        <v>189</v>
      </c>
      <c r="R878" t="s">
        <v>190</v>
      </c>
      <c r="S878" t="s">
        <v>1673</v>
      </c>
      <c r="T878">
        <v>1</v>
      </c>
    </row>
    <row r="879" spans="1:20" x14ac:dyDescent="0.2">
      <c r="A879" s="7">
        <v>510718</v>
      </c>
      <c r="B879" s="3">
        <v>90662</v>
      </c>
      <c r="C879" s="3" t="s">
        <v>38</v>
      </c>
      <c r="D879" s="2" t="s">
        <v>695</v>
      </c>
      <c r="E879" s="3">
        <v>10</v>
      </c>
      <c r="F879" s="17">
        <v>0</v>
      </c>
      <c r="G879" s="17">
        <v>1</v>
      </c>
      <c r="H879" s="17">
        <v>0</v>
      </c>
      <c r="I879" s="7">
        <v>5.2</v>
      </c>
      <c r="J879" s="7">
        <v>9</v>
      </c>
      <c r="K879" s="4">
        <v>4</v>
      </c>
      <c r="L879" s="5">
        <v>4.3863000000000003</v>
      </c>
      <c r="M879">
        <v>88000</v>
      </c>
      <c r="N879" s="3">
        <v>1</v>
      </c>
      <c r="O879" s="50" t="e">
        <f>INDEX([1]Dados!$M$2:$N$26779,MATCH($P879,[1]Dados!$N$2:$N$26779,),2)</f>
        <v>#N/A</v>
      </c>
      <c r="P879">
        <v>145694</v>
      </c>
      <c r="Q879" t="s">
        <v>189</v>
      </c>
      <c r="R879" t="s">
        <v>190</v>
      </c>
      <c r="S879" t="s">
        <v>1673</v>
      </c>
      <c r="T879">
        <v>1</v>
      </c>
    </row>
    <row r="880" spans="1:20" x14ac:dyDescent="0.2">
      <c r="A880" s="7">
        <v>510718</v>
      </c>
      <c r="B880" s="3">
        <v>90662</v>
      </c>
      <c r="C880" s="3" t="s">
        <v>38</v>
      </c>
      <c r="D880" s="2" t="s">
        <v>695</v>
      </c>
      <c r="E880" s="3">
        <v>10</v>
      </c>
      <c r="F880" s="17">
        <v>0</v>
      </c>
      <c r="G880" s="17">
        <v>1</v>
      </c>
      <c r="H880" s="17">
        <v>0</v>
      </c>
      <c r="I880" s="7">
        <v>5.3</v>
      </c>
      <c r="J880" s="7">
        <v>19</v>
      </c>
      <c r="K880" s="4">
        <v>4</v>
      </c>
      <c r="L880" s="5">
        <v>4.3863000000000003</v>
      </c>
      <c r="M880">
        <v>88000</v>
      </c>
      <c r="N880" s="3">
        <v>1</v>
      </c>
      <c r="O880" s="50" t="e">
        <f>INDEX([1]Dados!$M$2:$N$26779,MATCH($P880,[1]Dados!$N$2:$N$26779,),2)</f>
        <v>#N/A</v>
      </c>
      <c r="P880">
        <v>145694</v>
      </c>
      <c r="Q880" t="s">
        <v>189</v>
      </c>
      <c r="R880" t="s">
        <v>190</v>
      </c>
      <c r="S880" t="s">
        <v>1673</v>
      </c>
      <c r="T880">
        <v>1</v>
      </c>
    </row>
    <row r="881" spans="1:20" x14ac:dyDescent="0.2">
      <c r="A881" s="7">
        <v>510718</v>
      </c>
      <c r="B881" s="3">
        <v>90662</v>
      </c>
      <c r="C881" s="3" t="s">
        <v>38</v>
      </c>
      <c r="D881" s="2" t="s">
        <v>695</v>
      </c>
      <c r="E881" s="3">
        <v>10</v>
      </c>
      <c r="F881" s="17">
        <v>0</v>
      </c>
      <c r="G881" s="17">
        <v>1</v>
      </c>
      <c r="H881" s="17">
        <v>0</v>
      </c>
      <c r="I881" s="7">
        <v>5.4</v>
      </c>
      <c r="J881" s="7">
        <v>7</v>
      </c>
      <c r="K881" s="4">
        <v>4</v>
      </c>
      <c r="L881" s="5">
        <v>4.3863000000000003</v>
      </c>
      <c r="M881">
        <v>88000</v>
      </c>
      <c r="N881" s="3">
        <v>1</v>
      </c>
      <c r="O881" s="50" t="e">
        <f>INDEX([1]Dados!$M$2:$N$26779,MATCH($P881,[1]Dados!$N$2:$N$26779,),2)</f>
        <v>#N/A</v>
      </c>
      <c r="P881">
        <v>145694</v>
      </c>
      <c r="Q881" t="s">
        <v>189</v>
      </c>
      <c r="R881" t="s">
        <v>190</v>
      </c>
      <c r="S881" t="s">
        <v>1673</v>
      </c>
      <c r="T881">
        <v>1</v>
      </c>
    </row>
    <row r="882" spans="1:20" x14ac:dyDescent="0.2">
      <c r="A882" s="7">
        <v>510718</v>
      </c>
      <c r="B882" s="3">
        <v>90662</v>
      </c>
      <c r="C882" s="3" t="s">
        <v>38</v>
      </c>
      <c r="D882" s="2" t="s">
        <v>695</v>
      </c>
      <c r="E882" s="3">
        <v>10</v>
      </c>
      <c r="F882" s="17">
        <v>0</v>
      </c>
      <c r="G882" s="17">
        <v>1</v>
      </c>
      <c r="H882" s="17">
        <v>0</v>
      </c>
      <c r="I882" s="7">
        <v>6.1</v>
      </c>
      <c r="J882" s="7">
        <v>9</v>
      </c>
      <c r="K882" s="4">
        <v>4</v>
      </c>
      <c r="L882" s="5">
        <v>4.3863000000000003</v>
      </c>
      <c r="M882">
        <v>52800</v>
      </c>
      <c r="N882" s="3">
        <v>1</v>
      </c>
      <c r="O882" s="50" t="e">
        <f>INDEX([1]Dados!$M$2:$N$26779,MATCH($P882,[1]Dados!$N$2:$N$26779,),2)</f>
        <v>#N/A</v>
      </c>
      <c r="P882">
        <v>145695</v>
      </c>
      <c r="Q882" t="s">
        <v>189</v>
      </c>
      <c r="R882" t="s">
        <v>190</v>
      </c>
      <c r="S882" t="s">
        <v>1766</v>
      </c>
      <c r="T882">
        <v>1</v>
      </c>
    </row>
    <row r="883" spans="1:20" x14ac:dyDescent="0.2">
      <c r="A883" s="7">
        <v>510718</v>
      </c>
      <c r="B883" s="3">
        <v>90662</v>
      </c>
      <c r="C883" s="3" t="s">
        <v>38</v>
      </c>
      <c r="D883" s="2" t="s">
        <v>695</v>
      </c>
      <c r="E883" s="3">
        <v>10</v>
      </c>
      <c r="F883" s="17">
        <v>0</v>
      </c>
      <c r="G883" s="17">
        <v>1</v>
      </c>
      <c r="H883" s="17">
        <v>0</v>
      </c>
      <c r="I883" s="7">
        <v>6.2</v>
      </c>
      <c r="J883" s="7">
        <v>18</v>
      </c>
      <c r="K883" s="4">
        <v>4</v>
      </c>
      <c r="L883" s="5">
        <v>4.3863000000000003</v>
      </c>
      <c r="M883">
        <v>52800</v>
      </c>
      <c r="N883" s="3">
        <v>1</v>
      </c>
      <c r="O883" s="50" t="e">
        <f>INDEX([1]Dados!$M$2:$N$26779,MATCH($P883,[1]Dados!$N$2:$N$26779,),2)</f>
        <v>#N/A</v>
      </c>
      <c r="P883">
        <v>145695</v>
      </c>
      <c r="Q883" t="s">
        <v>189</v>
      </c>
      <c r="R883" t="s">
        <v>190</v>
      </c>
      <c r="S883" t="s">
        <v>1766</v>
      </c>
      <c r="T883">
        <v>1</v>
      </c>
    </row>
    <row r="884" spans="1:20" x14ac:dyDescent="0.2">
      <c r="A884" s="7">
        <v>510718</v>
      </c>
      <c r="B884" s="3">
        <v>90662</v>
      </c>
      <c r="C884" s="3" t="s">
        <v>38</v>
      </c>
      <c r="D884" s="2" t="s">
        <v>695</v>
      </c>
      <c r="E884" s="3">
        <v>10</v>
      </c>
      <c r="F884" s="17">
        <v>0</v>
      </c>
      <c r="G884" s="17">
        <v>1</v>
      </c>
      <c r="H884" s="17">
        <v>0</v>
      </c>
      <c r="I884" s="7">
        <v>6.3</v>
      </c>
      <c r="J884" s="7">
        <v>19</v>
      </c>
      <c r="K884" s="4">
        <v>4</v>
      </c>
      <c r="L884" s="5">
        <v>4.3863000000000003</v>
      </c>
      <c r="M884">
        <v>52800</v>
      </c>
      <c r="N884" s="3">
        <v>1</v>
      </c>
      <c r="O884" s="50" t="e">
        <f>INDEX([1]Dados!$M$2:$N$26779,MATCH($P884,[1]Dados!$N$2:$N$26779,),2)</f>
        <v>#N/A</v>
      </c>
      <c r="P884">
        <v>145695</v>
      </c>
      <c r="Q884" t="s">
        <v>189</v>
      </c>
      <c r="R884" t="s">
        <v>190</v>
      </c>
      <c r="S884" t="s">
        <v>1766</v>
      </c>
      <c r="T884">
        <v>1</v>
      </c>
    </row>
    <row r="885" spans="1:20" x14ac:dyDescent="0.2">
      <c r="A885" s="7">
        <v>510718</v>
      </c>
      <c r="B885" s="3">
        <v>90662</v>
      </c>
      <c r="C885" s="3" t="s">
        <v>38</v>
      </c>
      <c r="D885" s="2" t="s">
        <v>695</v>
      </c>
      <c r="E885" s="3">
        <v>10</v>
      </c>
      <c r="F885" s="17">
        <v>0</v>
      </c>
      <c r="G885" s="17">
        <v>1</v>
      </c>
      <c r="H885" s="17">
        <v>0</v>
      </c>
      <c r="I885" s="7">
        <v>7</v>
      </c>
      <c r="J885" s="7">
        <v>18</v>
      </c>
      <c r="K885" s="4">
        <v>119</v>
      </c>
      <c r="L885" s="5">
        <v>119.38590000000001</v>
      </c>
      <c r="M885">
        <v>173925.9</v>
      </c>
      <c r="N885" s="3">
        <v>1</v>
      </c>
      <c r="O885" s="50" t="e">
        <f>INDEX([1]Dados!$M$2:$N$26779,MATCH($P885,[1]Dados!$N$2:$N$26779,),2)</f>
        <v>#N/A</v>
      </c>
      <c r="P885">
        <v>145627</v>
      </c>
      <c r="Q885" t="s">
        <v>189</v>
      </c>
      <c r="R885" t="s">
        <v>190</v>
      </c>
      <c r="S885" t="s">
        <v>1086</v>
      </c>
      <c r="T885">
        <v>1</v>
      </c>
    </row>
    <row r="886" spans="1:20" x14ac:dyDescent="0.2">
      <c r="A886" s="7">
        <v>510718</v>
      </c>
      <c r="B886" s="3">
        <v>90662</v>
      </c>
      <c r="C886" s="3" t="s">
        <v>38</v>
      </c>
      <c r="D886" s="2" t="s">
        <v>695</v>
      </c>
      <c r="E886" s="3">
        <v>10</v>
      </c>
      <c r="F886" s="17">
        <v>0</v>
      </c>
      <c r="G886" s="17">
        <v>1</v>
      </c>
      <c r="H886" s="17">
        <v>0</v>
      </c>
      <c r="I886" s="7">
        <v>7</v>
      </c>
      <c r="J886" s="7">
        <v>25</v>
      </c>
      <c r="K886" s="4">
        <v>119</v>
      </c>
      <c r="L886" s="5">
        <v>119.38590000000001</v>
      </c>
      <c r="M886">
        <v>173925.9</v>
      </c>
      <c r="N886" s="3">
        <v>1</v>
      </c>
      <c r="O886" s="50" t="e">
        <f>INDEX([1]Dados!$M$2:$N$26779,MATCH($P886,[1]Dados!$N$2:$N$26779,),2)</f>
        <v>#N/A</v>
      </c>
      <c r="P886">
        <v>145627</v>
      </c>
      <c r="Q886" t="s">
        <v>189</v>
      </c>
      <c r="R886" t="s">
        <v>190</v>
      </c>
      <c r="S886" t="s">
        <v>1086</v>
      </c>
      <c r="T886">
        <v>1</v>
      </c>
    </row>
    <row r="887" spans="1:20" x14ac:dyDescent="0.2">
      <c r="A887" s="7">
        <v>510718</v>
      </c>
      <c r="B887" s="3">
        <v>90662</v>
      </c>
      <c r="C887" s="3" t="s">
        <v>38</v>
      </c>
      <c r="D887" s="2" t="s">
        <v>695</v>
      </c>
      <c r="E887" s="3">
        <v>10</v>
      </c>
      <c r="F887" s="17">
        <v>0</v>
      </c>
      <c r="G887" s="17">
        <v>1</v>
      </c>
      <c r="H887" s="17">
        <v>0</v>
      </c>
      <c r="I887" s="7">
        <v>4</v>
      </c>
      <c r="J887" s="7">
        <v>15</v>
      </c>
      <c r="K887" s="4">
        <v>1214</v>
      </c>
      <c r="L887" s="5">
        <v>1214.0587</v>
      </c>
      <c r="M887">
        <v>81794.75</v>
      </c>
      <c r="N887" s="3">
        <v>1</v>
      </c>
      <c r="O887" s="50" t="e">
        <f>INDEX([1]Dados!$M$2:$N$26779,MATCH($P887,[1]Dados!$N$2:$N$26779,),2)</f>
        <v>#N/A</v>
      </c>
      <c r="P887">
        <v>145885</v>
      </c>
      <c r="Q887" t="s">
        <v>189</v>
      </c>
      <c r="R887" t="s">
        <v>190</v>
      </c>
      <c r="S887" t="s">
        <v>1674</v>
      </c>
      <c r="T887">
        <v>1</v>
      </c>
    </row>
    <row r="888" spans="1:20" x14ac:dyDescent="0.2">
      <c r="A888" s="7">
        <v>510718</v>
      </c>
      <c r="B888" s="3">
        <v>90662</v>
      </c>
      <c r="C888" s="3" t="s">
        <v>38</v>
      </c>
      <c r="D888" s="2" t="s">
        <v>695</v>
      </c>
      <c r="E888" s="3">
        <v>10</v>
      </c>
      <c r="F888" s="17">
        <v>0</v>
      </c>
      <c r="G888" s="17">
        <v>1</v>
      </c>
      <c r="H888" s="17">
        <v>0</v>
      </c>
      <c r="I888" s="7">
        <v>2</v>
      </c>
      <c r="J888" s="7">
        <v>24</v>
      </c>
      <c r="K888" s="4">
        <v>1214</v>
      </c>
      <c r="L888" s="5">
        <v>1214.0589</v>
      </c>
      <c r="M888">
        <v>28200</v>
      </c>
      <c r="N888" s="3">
        <v>1</v>
      </c>
      <c r="O888" s="50" t="e">
        <f>INDEX([1]Dados!$M$2:$N$26779,MATCH($P888,[1]Dados!$N$2:$N$26779,),2)</f>
        <v>#N/A</v>
      </c>
      <c r="P888">
        <v>146837</v>
      </c>
      <c r="Q888" t="s">
        <v>189</v>
      </c>
      <c r="R888" t="s">
        <v>190</v>
      </c>
      <c r="S888" t="s">
        <v>1675</v>
      </c>
      <c r="T888">
        <v>1</v>
      </c>
    </row>
    <row r="889" spans="1:20" x14ac:dyDescent="0.2">
      <c r="A889" s="7">
        <v>510718</v>
      </c>
      <c r="B889" s="3">
        <v>90662</v>
      </c>
      <c r="C889" s="3" t="s">
        <v>38</v>
      </c>
      <c r="D889" s="2" t="s">
        <v>695</v>
      </c>
      <c r="E889" s="3">
        <v>10</v>
      </c>
      <c r="F889" s="17">
        <v>0</v>
      </c>
      <c r="G889" s="17">
        <v>1</v>
      </c>
      <c r="H889" s="17">
        <v>0</v>
      </c>
      <c r="I889" s="7">
        <v>3</v>
      </c>
      <c r="J889" s="7">
        <v>31</v>
      </c>
      <c r="K889" s="4">
        <v>1293</v>
      </c>
      <c r="L889" s="5">
        <v>1293.0592999999999</v>
      </c>
      <c r="M889">
        <v>7471</v>
      </c>
      <c r="N889" s="3">
        <v>1</v>
      </c>
      <c r="O889" s="50" t="e">
        <f>INDEX([1]Dados!$M$2:$N$26779,MATCH($P889,[1]Dados!$N$2:$N$26779,),2)</f>
        <v>#N/A</v>
      </c>
      <c r="P889">
        <v>145980</v>
      </c>
      <c r="Q889" t="s">
        <v>189</v>
      </c>
      <c r="R889" t="s">
        <v>190</v>
      </c>
      <c r="S889" t="s">
        <v>1767</v>
      </c>
      <c r="T889">
        <v>1</v>
      </c>
    </row>
    <row r="890" spans="1:20" x14ac:dyDescent="0.2">
      <c r="A890" s="7">
        <v>510718</v>
      </c>
      <c r="B890" s="3">
        <v>90662</v>
      </c>
      <c r="C890" s="3" t="s">
        <v>38</v>
      </c>
      <c r="D890" s="2" t="s">
        <v>695</v>
      </c>
      <c r="E890" s="3">
        <v>10</v>
      </c>
      <c r="F890" s="17">
        <v>0</v>
      </c>
      <c r="G890" s="17">
        <v>1</v>
      </c>
      <c r="H890" s="17">
        <v>0</v>
      </c>
      <c r="I890" s="7">
        <v>3</v>
      </c>
      <c r="J890" s="7">
        <v>22</v>
      </c>
      <c r="K890" s="4">
        <v>1293</v>
      </c>
      <c r="L890" s="5">
        <v>1293.0592999999999</v>
      </c>
      <c r="M890">
        <v>7471</v>
      </c>
      <c r="N890" s="3">
        <v>1</v>
      </c>
      <c r="O890" s="50" t="e">
        <f>INDEX([1]Dados!$M$2:$N$26779,MATCH($P890,[1]Dados!$N$2:$N$26779,),2)</f>
        <v>#N/A</v>
      </c>
      <c r="P890">
        <v>145980</v>
      </c>
      <c r="Q890" t="s">
        <v>189</v>
      </c>
      <c r="R890" t="s">
        <v>190</v>
      </c>
      <c r="S890" t="s">
        <v>1767</v>
      </c>
      <c r="T890">
        <v>1</v>
      </c>
    </row>
    <row r="891" spans="1:20" x14ac:dyDescent="0.2">
      <c r="A891" s="7">
        <v>510718</v>
      </c>
      <c r="B891" s="3">
        <v>90662</v>
      </c>
      <c r="C891" s="3" t="s">
        <v>38</v>
      </c>
      <c r="D891" s="2" t="s">
        <v>695</v>
      </c>
      <c r="E891" s="3">
        <v>10</v>
      </c>
      <c r="F891" s="17">
        <v>0</v>
      </c>
      <c r="G891" s="17">
        <v>1</v>
      </c>
      <c r="H891" s="17">
        <v>0</v>
      </c>
      <c r="I891" s="7">
        <v>3</v>
      </c>
      <c r="J891" s="7">
        <v>29</v>
      </c>
      <c r="K891" s="4">
        <v>1293</v>
      </c>
      <c r="L891" s="5">
        <v>1293.0592999999999</v>
      </c>
      <c r="M891">
        <v>7471</v>
      </c>
      <c r="N891" s="3">
        <v>1</v>
      </c>
      <c r="O891" s="50" t="e">
        <f>INDEX([1]Dados!$M$2:$N$26779,MATCH($P891,[1]Dados!$N$2:$N$26779,),2)</f>
        <v>#N/A</v>
      </c>
      <c r="P891">
        <v>145980</v>
      </c>
      <c r="Q891" t="s">
        <v>189</v>
      </c>
      <c r="R891" t="s">
        <v>190</v>
      </c>
      <c r="S891" t="s">
        <v>1767</v>
      </c>
      <c r="T891">
        <v>1</v>
      </c>
    </row>
    <row r="892" spans="1:20" x14ac:dyDescent="0.2">
      <c r="A892" s="7">
        <v>510718</v>
      </c>
      <c r="B892" s="3">
        <v>90662</v>
      </c>
      <c r="C892" s="3" t="s">
        <v>38</v>
      </c>
      <c r="D892" s="2" t="s">
        <v>695</v>
      </c>
      <c r="E892" s="3">
        <v>10</v>
      </c>
      <c r="F892" s="17">
        <v>0</v>
      </c>
      <c r="G892" s="17">
        <v>1</v>
      </c>
      <c r="H892" s="17">
        <v>0</v>
      </c>
      <c r="I892" s="7" t="s">
        <v>3</v>
      </c>
      <c r="J892" s="7">
        <v>0</v>
      </c>
      <c r="K892" s="4">
        <v>1220</v>
      </c>
      <c r="L892" s="5">
        <v>1220.0906</v>
      </c>
      <c r="M892">
        <v>57679.44</v>
      </c>
      <c r="N892" s="3">
        <v>1</v>
      </c>
      <c r="O892" s="50" t="e">
        <f>INDEX([1]Dados!$M$2:$N$26779,MATCH($P892,[1]Dados!$N$2:$N$26779,),2)</f>
        <v>#N/A</v>
      </c>
      <c r="P892">
        <v>147338</v>
      </c>
      <c r="Q892" t="s">
        <v>189</v>
      </c>
      <c r="R892" t="s">
        <v>190</v>
      </c>
      <c r="S892" t="s">
        <v>1767</v>
      </c>
      <c r="T892">
        <v>1</v>
      </c>
    </row>
    <row r="893" spans="1:20" x14ac:dyDescent="0.2">
      <c r="A893" s="7">
        <v>150230</v>
      </c>
      <c r="B893" s="3">
        <v>4456</v>
      </c>
      <c r="C893" s="3" t="s">
        <v>2</v>
      </c>
      <c r="D893" s="2" t="s">
        <v>344</v>
      </c>
      <c r="E893" s="3">
        <v>10</v>
      </c>
      <c r="F893" s="17">
        <v>0</v>
      </c>
      <c r="G893" s="17">
        <v>1</v>
      </c>
      <c r="H893" s="17">
        <v>0</v>
      </c>
      <c r="I893" s="7">
        <v>1</v>
      </c>
      <c r="J893" s="7">
        <v>7</v>
      </c>
      <c r="K893" s="4">
        <v>1214</v>
      </c>
      <c r="L893" s="5">
        <v>1214.0587</v>
      </c>
      <c r="M893">
        <v>506772</v>
      </c>
      <c r="N893" s="3">
        <v>1</v>
      </c>
      <c r="O893" s="50" t="e">
        <f>INDEX([1]Dados!$M$2:$N$26779,MATCH($P893,[1]Dados!$N$2:$N$26779,),2)</f>
        <v>#N/A</v>
      </c>
      <c r="P893">
        <v>145883</v>
      </c>
      <c r="Q893" s="1">
        <v>36690</v>
      </c>
      <c r="R893" s="1">
        <v>36699</v>
      </c>
      <c r="S893" t="s">
        <v>2155</v>
      </c>
      <c r="T893">
        <v>1</v>
      </c>
    </row>
    <row r="894" spans="1:20" x14ac:dyDescent="0.2">
      <c r="A894" s="7">
        <v>150230</v>
      </c>
      <c r="B894" s="3">
        <v>4456</v>
      </c>
      <c r="C894" s="3" t="s">
        <v>2</v>
      </c>
      <c r="D894" s="2" t="s">
        <v>344</v>
      </c>
      <c r="E894" s="3">
        <v>10</v>
      </c>
      <c r="F894" s="17">
        <v>0</v>
      </c>
      <c r="G894" s="17">
        <v>1</v>
      </c>
      <c r="H894" s="17">
        <v>0</v>
      </c>
      <c r="I894" s="7">
        <v>1</v>
      </c>
      <c r="J894" s="7">
        <v>25</v>
      </c>
      <c r="K894" s="4">
        <v>1214</v>
      </c>
      <c r="L894" s="5">
        <v>1214.0587</v>
      </c>
      <c r="M894">
        <v>506772</v>
      </c>
      <c r="N894" s="3">
        <v>1</v>
      </c>
      <c r="O894" s="50" t="e">
        <f>INDEX([1]Dados!$M$2:$N$26779,MATCH($P894,[1]Dados!$N$2:$N$26779,),2)</f>
        <v>#N/A</v>
      </c>
      <c r="P894">
        <v>145883</v>
      </c>
      <c r="Q894" s="1">
        <v>36690</v>
      </c>
      <c r="R894" s="1">
        <v>36699</v>
      </c>
      <c r="S894" t="s">
        <v>2155</v>
      </c>
      <c r="T894">
        <v>1</v>
      </c>
    </row>
    <row r="895" spans="1:20" x14ac:dyDescent="0.2">
      <c r="A895" s="7">
        <v>150230</v>
      </c>
      <c r="B895" s="3">
        <v>4456</v>
      </c>
      <c r="C895" s="3" t="s">
        <v>2</v>
      </c>
      <c r="D895" s="2" t="s">
        <v>344</v>
      </c>
      <c r="E895" s="3">
        <v>10</v>
      </c>
      <c r="F895" s="17">
        <v>0</v>
      </c>
      <c r="G895" s="17">
        <v>1</v>
      </c>
      <c r="H895" s="17">
        <v>0</v>
      </c>
      <c r="I895" s="7">
        <v>1</v>
      </c>
      <c r="J895" s="7">
        <v>24</v>
      </c>
      <c r="K895" s="4">
        <v>1214</v>
      </c>
      <c r="L895" s="5">
        <v>1214.0587</v>
      </c>
      <c r="M895">
        <v>506772</v>
      </c>
      <c r="N895" s="3">
        <v>1</v>
      </c>
      <c r="O895" s="50" t="e">
        <f>INDEX([1]Dados!$M$2:$N$26779,MATCH($P895,[1]Dados!$N$2:$N$26779,),2)</f>
        <v>#N/A</v>
      </c>
      <c r="P895">
        <v>145883</v>
      </c>
      <c r="Q895" s="1">
        <v>36690</v>
      </c>
      <c r="R895" s="1">
        <v>36699</v>
      </c>
      <c r="S895" t="s">
        <v>2155</v>
      </c>
      <c r="T895">
        <v>1</v>
      </c>
    </row>
    <row r="896" spans="1:20" x14ac:dyDescent="0.2">
      <c r="A896" s="7">
        <v>150230</v>
      </c>
      <c r="B896" s="3">
        <v>4456</v>
      </c>
      <c r="C896" s="3" t="s">
        <v>2</v>
      </c>
      <c r="D896" s="2" t="s">
        <v>344</v>
      </c>
      <c r="E896" s="3">
        <v>10</v>
      </c>
      <c r="F896" s="17">
        <v>0</v>
      </c>
      <c r="G896" s="17">
        <v>1</v>
      </c>
      <c r="H896" s="17">
        <v>0</v>
      </c>
      <c r="I896" s="7">
        <v>1</v>
      </c>
      <c r="J896" s="7">
        <v>18</v>
      </c>
      <c r="K896" s="4">
        <v>1214</v>
      </c>
      <c r="L896" s="5">
        <v>1214.0587</v>
      </c>
      <c r="M896">
        <v>506772</v>
      </c>
      <c r="N896" s="3">
        <v>1</v>
      </c>
      <c r="O896" s="50" t="e">
        <f>INDEX([1]Dados!$M$2:$N$26779,MATCH($P896,[1]Dados!$N$2:$N$26779,),2)</f>
        <v>#N/A</v>
      </c>
      <c r="P896">
        <v>145883</v>
      </c>
      <c r="Q896" s="1">
        <v>36690</v>
      </c>
      <c r="R896" s="1">
        <v>36699</v>
      </c>
      <c r="S896" t="s">
        <v>2155</v>
      </c>
      <c r="T896">
        <v>1</v>
      </c>
    </row>
    <row r="897" spans="1:20" x14ac:dyDescent="0.2">
      <c r="A897" s="7">
        <v>150230</v>
      </c>
      <c r="B897" s="3">
        <v>4456</v>
      </c>
      <c r="C897" s="3" t="s">
        <v>2</v>
      </c>
      <c r="D897" s="2" t="s">
        <v>344</v>
      </c>
      <c r="E897" s="3">
        <v>10</v>
      </c>
      <c r="F897" s="17">
        <v>0</v>
      </c>
      <c r="G897" s="17">
        <v>1</v>
      </c>
      <c r="H897" s="17">
        <v>0</v>
      </c>
      <c r="I897" s="7">
        <v>1</v>
      </c>
      <c r="J897" s="7">
        <v>23</v>
      </c>
      <c r="K897" s="4">
        <v>1214</v>
      </c>
      <c r="L897" s="5">
        <v>1214.0587</v>
      </c>
      <c r="M897">
        <v>506772</v>
      </c>
      <c r="N897" s="3">
        <v>1</v>
      </c>
      <c r="O897" s="50" t="e">
        <f>INDEX([1]Dados!$M$2:$N$26779,MATCH($P897,[1]Dados!$N$2:$N$26779,),2)</f>
        <v>#N/A</v>
      </c>
      <c r="P897">
        <v>145883</v>
      </c>
      <c r="Q897" s="1">
        <v>36690</v>
      </c>
      <c r="R897" s="1">
        <v>36699</v>
      </c>
      <c r="S897" t="s">
        <v>2155</v>
      </c>
      <c r="T897">
        <v>1</v>
      </c>
    </row>
    <row r="898" spans="1:20" x14ac:dyDescent="0.2">
      <c r="A898" s="7">
        <v>150230</v>
      </c>
      <c r="B898" s="3">
        <v>4456</v>
      </c>
      <c r="C898" s="3" t="s">
        <v>2</v>
      </c>
      <c r="D898" s="2" t="s">
        <v>344</v>
      </c>
      <c r="E898" s="3">
        <v>10</v>
      </c>
      <c r="F898" s="17">
        <v>0</v>
      </c>
      <c r="G898" s="17">
        <v>1</v>
      </c>
      <c r="H898" s="17">
        <v>0</v>
      </c>
      <c r="I898" s="7">
        <v>1.6</v>
      </c>
      <c r="J898" s="7">
        <v>25</v>
      </c>
      <c r="K898" s="4">
        <v>1214</v>
      </c>
      <c r="L898" s="5">
        <v>1214.0587</v>
      </c>
      <c r="M898">
        <v>506772</v>
      </c>
      <c r="N898" s="3">
        <v>1</v>
      </c>
      <c r="O898" s="50" t="e">
        <f>INDEX([1]Dados!$M$2:$N$26779,MATCH($P898,[1]Dados!$N$2:$N$26779,),2)</f>
        <v>#N/A</v>
      </c>
      <c r="P898">
        <v>145883</v>
      </c>
      <c r="Q898" s="1">
        <v>36690</v>
      </c>
      <c r="R898" s="1">
        <v>36699</v>
      </c>
      <c r="S898" t="s">
        <v>2155</v>
      </c>
      <c r="T898">
        <v>1</v>
      </c>
    </row>
    <row r="899" spans="1:20" x14ac:dyDescent="0.2">
      <c r="A899" s="7">
        <v>150230</v>
      </c>
      <c r="B899" s="3">
        <v>4456</v>
      </c>
      <c r="C899" s="3" t="s">
        <v>2</v>
      </c>
      <c r="D899" s="2" t="s">
        <v>344</v>
      </c>
      <c r="E899" s="3">
        <v>10</v>
      </c>
      <c r="F899" s="17">
        <v>0</v>
      </c>
      <c r="G899" s="17">
        <v>1</v>
      </c>
      <c r="H899" s="17">
        <v>0</v>
      </c>
      <c r="I899" s="7">
        <v>1.7</v>
      </c>
      <c r="J899" s="7">
        <v>2</v>
      </c>
      <c r="K899" s="4">
        <v>1214</v>
      </c>
      <c r="L899" s="5">
        <v>1214.0587</v>
      </c>
      <c r="M899">
        <v>506772</v>
      </c>
      <c r="N899" s="3">
        <v>1</v>
      </c>
      <c r="O899" s="50" t="e">
        <f>INDEX([1]Dados!$M$2:$N$26779,MATCH($P899,[1]Dados!$N$2:$N$26779,),2)</f>
        <v>#N/A</v>
      </c>
      <c r="P899">
        <v>145883</v>
      </c>
      <c r="Q899" s="1">
        <v>36690</v>
      </c>
      <c r="R899" s="1">
        <v>36699</v>
      </c>
      <c r="S899" t="s">
        <v>2155</v>
      </c>
      <c r="T899">
        <v>1</v>
      </c>
    </row>
    <row r="900" spans="1:20" x14ac:dyDescent="0.2">
      <c r="A900" s="7">
        <v>150230</v>
      </c>
      <c r="B900" s="3">
        <v>4456</v>
      </c>
      <c r="C900" s="3" t="s">
        <v>2</v>
      </c>
      <c r="D900" s="2" t="s">
        <v>344</v>
      </c>
      <c r="E900" s="3">
        <v>10</v>
      </c>
      <c r="F900" s="17">
        <v>0</v>
      </c>
      <c r="G900" s="17">
        <v>1</v>
      </c>
      <c r="H900" s="17">
        <v>0</v>
      </c>
      <c r="I900" s="7">
        <v>1.8</v>
      </c>
      <c r="J900" s="7">
        <v>7</v>
      </c>
      <c r="K900" s="4">
        <v>1214</v>
      </c>
      <c r="L900" s="5">
        <v>1214.0587</v>
      </c>
      <c r="M900">
        <v>506772</v>
      </c>
      <c r="N900" s="3">
        <v>1</v>
      </c>
      <c r="O900" s="50" t="e">
        <f>INDEX([1]Dados!$M$2:$N$26779,MATCH($P900,[1]Dados!$N$2:$N$26779,),2)</f>
        <v>#N/A</v>
      </c>
      <c r="P900">
        <v>145883</v>
      </c>
      <c r="Q900" s="1">
        <v>36690</v>
      </c>
      <c r="R900" s="1">
        <v>36699</v>
      </c>
      <c r="S900" t="s">
        <v>2155</v>
      </c>
      <c r="T900">
        <v>1</v>
      </c>
    </row>
    <row r="901" spans="1:20" x14ac:dyDescent="0.2">
      <c r="A901" s="7">
        <v>150230</v>
      </c>
      <c r="B901" s="3">
        <v>4456</v>
      </c>
      <c r="C901" s="3" t="s">
        <v>2</v>
      </c>
      <c r="D901" s="2" t="s">
        <v>344</v>
      </c>
      <c r="E901" s="3">
        <v>10</v>
      </c>
      <c r="F901" s="17">
        <v>0</v>
      </c>
      <c r="G901" s="17">
        <v>1</v>
      </c>
      <c r="H901" s="17">
        <v>0</v>
      </c>
      <c r="I901" s="7">
        <v>1.9</v>
      </c>
      <c r="J901" s="7">
        <v>5</v>
      </c>
      <c r="K901" s="4">
        <v>1214</v>
      </c>
      <c r="L901" s="5">
        <v>1214.0587</v>
      </c>
      <c r="M901">
        <v>506772</v>
      </c>
      <c r="N901" s="3">
        <v>1</v>
      </c>
      <c r="O901" s="50" t="e">
        <f>INDEX([1]Dados!$M$2:$N$26779,MATCH($P901,[1]Dados!$N$2:$N$26779,),2)</f>
        <v>#N/A</v>
      </c>
      <c r="P901">
        <v>145883</v>
      </c>
      <c r="Q901" s="1">
        <v>36690</v>
      </c>
      <c r="R901" s="1">
        <v>36699</v>
      </c>
      <c r="S901" t="s">
        <v>2155</v>
      </c>
      <c r="T901">
        <v>1</v>
      </c>
    </row>
    <row r="902" spans="1:20" x14ac:dyDescent="0.2">
      <c r="A902" s="7">
        <v>150230</v>
      </c>
      <c r="B902" s="3">
        <v>4456</v>
      </c>
      <c r="C902" s="3" t="s">
        <v>2</v>
      </c>
      <c r="D902" s="2" t="s">
        <v>344</v>
      </c>
      <c r="E902" s="3">
        <v>10</v>
      </c>
      <c r="F902" s="17">
        <v>0</v>
      </c>
      <c r="G902" s="17">
        <v>1</v>
      </c>
      <c r="H902" s="17">
        <v>0</v>
      </c>
      <c r="I902" s="7">
        <v>2</v>
      </c>
      <c r="J902" s="7">
        <v>27</v>
      </c>
      <c r="K902" s="4">
        <v>1214</v>
      </c>
      <c r="L902" s="5">
        <v>1214.0589</v>
      </c>
      <c r="M902">
        <v>62676</v>
      </c>
      <c r="N902" s="3">
        <v>1</v>
      </c>
      <c r="O902" s="50" t="e">
        <f>INDEX([1]Dados!$M$2:$N$26779,MATCH($P902,[1]Dados!$N$2:$N$26779,),2)</f>
        <v>#N/A</v>
      </c>
      <c r="P902">
        <v>146850</v>
      </c>
      <c r="Q902" s="1">
        <v>36690</v>
      </c>
      <c r="R902" s="1">
        <v>36699</v>
      </c>
      <c r="S902" t="s">
        <v>2156</v>
      </c>
      <c r="T902">
        <v>1</v>
      </c>
    </row>
    <row r="903" spans="1:20" x14ac:dyDescent="0.2">
      <c r="A903" s="7">
        <v>150230</v>
      </c>
      <c r="B903" s="3">
        <v>4456</v>
      </c>
      <c r="C903" s="3" t="s">
        <v>2</v>
      </c>
      <c r="D903" s="2" t="s">
        <v>344</v>
      </c>
      <c r="E903" s="3">
        <v>10</v>
      </c>
      <c r="F903" s="17">
        <v>0</v>
      </c>
      <c r="G903" s="17">
        <v>1</v>
      </c>
      <c r="H903" s="17">
        <v>0</v>
      </c>
      <c r="I903" s="7">
        <v>2</v>
      </c>
      <c r="J903" s="7">
        <v>20</v>
      </c>
      <c r="K903" s="4">
        <v>1214</v>
      </c>
      <c r="L903" s="5">
        <v>1214.0589</v>
      </c>
      <c r="M903">
        <v>62676</v>
      </c>
      <c r="N903" s="3">
        <v>1</v>
      </c>
      <c r="O903" s="50" t="e">
        <f>INDEX([1]Dados!$M$2:$N$26779,MATCH($P903,[1]Dados!$N$2:$N$26779,),2)</f>
        <v>#N/A</v>
      </c>
      <c r="P903">
        <v>146850</v>
      </c>
      <c r="Q903" s="1">
        <v>36690</v>
      </c>
      <c r="R903" s="1">
        <v>36699</v>
      </c>
      <c r="S903" t="s">
        <v>2156</v>
      </c>
      <c r="T903">
        <v>1</v>
      </c>
    </row>
    <row r="904" spans="1:20" x14ac:dyDescent="0.2">
      <c r="A904" s="7">
        <v>150230</v>
      </c>
      <c r="B904" s="3">
        <v>4456</v>
      </c>
      <c r="C904" s="3" t="s">
        <v>2</v>
      </c>
      <c r="D904" s="2" t="s">
        <v>344</v>
      </c>
      <c r="E904" s="3">
        <v>10</v>
      </c>
      <c r="F904" s="17">
        <v>0</v>
      </c>
      <c r="G904" s="17">
        <v>1</v>
      </c>
      <c r="H904" s="17">
        <v>0</v>
      </c>
      <c r="I904" s="7">
        <v>2</v>
      </c>
      <c r="J904" s="7">
        <v>18</v>
      </c>
      <c r="K904" s="4">
        <v>1214</v>
      </c>
      <c r="L904" s="5">
        <v>1214.0589</v>
      </c>
      <c r="M904">
        <v>62676</v>
      </c>
      <c r="N904" s="3">
        <v>1</v>
      </c>
      <c r="O904" s="50" t="e">
        <f>INDEX([1]Dados!$M$2:$N$26779,MATCH($P904,[1]Dados!$N$2:$N$26779,),2)</f>
        <v>#N/A</v>
      </c>
      <c r="P904">
        <v>146850</v>
      </c>
      <c r="Q904" s="1">
        <v>36690</v>
      </c>
      <c r="R904" s="1">
        <v>36699</v>
      </c>
      <c r="S904" t="s">
        <v>2156</v>
      </c>
      <c r="T904">
        <v>1</v>
      </c>
    </row>
    <row r="905" spans="1:20" x14ac:dyDescent="0.2">
      <c r="A905" s="7">
        <v>150230</v>
      </c>
      <c r="B905" s="3">
        <v>4456</v>
      </c>
      <c r="C905" s="3" t="s">
        <v>2</v>
      </c>
      <c r="D905" s="2" t="s">
        <v>344</v>
      </c>
      <c r="E905" s="3">
        <v>10</v>
      </c>
      <c r="F905" s="17">
        <v>0</v>
      </c>
      <c r="G905" s="17">
        <v>1</v>
      </c>
      <c r="H905" s="17">
        <v>0</v>
      </c>
      <c r="I905" s="7">
        <v>2.4</v>
      </c>
      <c r="J905" s="7">
        <v>27</v>
      </c>
      <c r="K905" s="4">
        <v>1214</v>
      </c>
      <c r="L905" s="5">
        <v>1214.0589</v>
      </c>
      <c r="M905">
        <v>62676</v>
      </c>
      <c r="N905" s="3">
        <v>1</v>
      </c>
      <c r="O905" s="50" t="e">
        <f>INDEX([1]Dados!$M$2:$N$26779,MATCH($P905,[1]Dados!$N$2:$N$26779,),2)</f>
        <v>#N/A</v>
      </c>
      <c r="P905">
        <v>146850</v>
      </c>
      <c r="Q905" s="1">
        <v>36690</v>
      </c>
      <c r="R905" s="1">
        <v>36699</v>
      </c>
      <c r="S905" t="s">
        <v>2156</v>
      </c>
      <c r="T905">
        <v>1</v>
      </c>
    </row>
    <row r="906" spans="1:20" x14ac:dyDescent="0.2">
      <c r="A906" s="7">
        <v>150230</v>
      </c>
      <c r="B906" s="3">
        <v>4456</v>
      </c>
      <c r="C906" s="3" t="s">
        <v>2</v>
      </c>
      <c r="D906" s="2" t="s">
        <v>344</v>
      </c>
      <c r="E906" s="3">
        <v>10</v>
      </c>
      <c r="F906" s="17">
        <v>0</v>
      </c>
      <c r="G906" s="17">
        <v>1</v>
      </c>
      <c r="H906" s="17">
        <v>0</v>
      </c>
      <c r="I906" s="7">
        <v>4</v>
      </c>
      <c r="J906" s="7">
        <v>20</v>
      </c>
      <c r="K906" s="4">
        <v>1220</v>
      </c>
      <c r="L906" s="5">
        <v>1220.0906</v>
      </c>
      <c r="M906">
        <v>1019372.88</v>
      </c>
      <c r="N906" s="3">
        <v>1</v>
      </c>
      <c r="O906" s="50" t="e">
        <f>INDEX([1]Dados!$M$2:$N$26779,MATCH($P906,[1]Dados!$N$2:$N$26779,),2)</f>
        <v>#N/A</v>
      </c>
      <c r="P906">
        <v>147336</v>
      </c>
      <c r="Q906" s="1">
        <v>36690</v>
      </c>
      <c r="R906" s="1">
        <v>36699</v>
      </c>
      <c r="S906" t="s">
        <v>2158</v>
      </c>
      <c r="T906">
        <v>1</v>
      </c>
    </row>
    <row r="907" spans="1:20" x14ac:dyDescent="0.2">
      <c r="A907" s="7">
        <v>150230</v>
      </c>
      <c r="B907" s="3">
        <v>4456</v>
      </c>
      <c r="C907" s="3" t="s">
        <v>2</v>
      </c>
      <c r="D907" s="2" t="s">
        <v>344</v>
      </c>
      <c r="E907" s="3">
        <v>10</v>
      </c>
      <c r="F907" s="17">
        <v>0</v>
      </c>
      <c r="G907" s="17">
        <v>1</v>
      </c>
      <c r="H907" s="17">
        <v>0</v>
      </c>
      <c r="I907" s="7">
        <v>4</v>
      </c>
      <c r="J907" s="7">
        <v>25</v>
      </c>
      <c r="K907" s="4">
        <v>1220</v>
      </c>
      <c r="L907" s="5">
        <v>1220.0906</v>
      </c>
      <c r="M907">
        <v>1019372.88</v>
      </c>
      <c r="N907" s="3">
        <v>1</v>
      </c>
      <c r="O907" s="50" t="e">
        <f>INDEX([1]Dados!$M$2:$N$26779,MATCH($P907,[1]Dados!$N$2:$N$26779,),2)</f>
        <v>#N/A</v>
      </c>
      <c r="P907">
        <v>147336</v>
      </c>
      <c r="Q907" s="1">
        <v>36690</v>
      </c>
      <c r="R907" s="1">
        <v>36699</v>
      </c>
      <c r="S907" t="s">
        <v>2158</v>
      </c>
      <c r="T907">
        <v>1</v>
      </c>
    </row>
    <row r="908" spans="1:20" x14ac:dyDescent="0.2">
      <c r="A908" s="7">
        <v>150230</v>
      </c>
      <c r="B908" s="3">
        <v>4456</v>
      </c>
      <c r="C908" s="3" t="s">
        <v>2</v>
      </c>
      <c r="D908" s="2" t="s">
        <v>344</v>
      </c>
      <c r="E908" s="3">
        <v>10</v>
      </c>
      <c r="F908" s="17">
        <v>0</v>
      </c>
      <c r="G908" s="17">
        <v>1</v>
      </c>
      <c r="H908" s="17">
        <v>0</v>
      </c>
      <c r="I908" s="7">
        <v>4</v>
      </c>
      <c r="J908" s="7">
        <v>18</v>
      </c>
      <c r="K908" s="4">
        <v>1220</v>
      </c>
      <c r="L908" s="5">
        <v>1220.0906</v>
      </c>
      <c r="M908">
        <v>1019372.88</v>
      </c>
      <c r="N908" s="3">
        <v>1</v>
      </c>
      <c r="O908" s="50" t="e">
        <f>INDEX([1]Dados!$M$2:$N$26779,MATCH($P908,[1]Dados!$N$2:$N$26779,),2)</f>
        <v>#N/A</v>
      </c>
      <c r="P908">
        <v>147336</v>
      </c>
      <c r="Q908" s="1">
        <v>36690</v>
      </c>
      <c r="R908" s="1">
        <v>36699</v>
      </c>
      <c r="S908" t="s">
        <v>2158</v>
      </c>
      <c r="T908">
        <v>1</v>
      </c>
    </row>
    <row r="909" spans="1:20" x14ac:dyDescent="0.2">
      <c r="A909" s="7">
        <v>150230</v>
      </c>
      <c r="B909" s="3">
        <v>4456</v>
      </c>
      <c r="C909" s="3" t="s">
        <v>2</v>
      </c>
      <c r="D909" s="2" t="s">
        <v>344</v>
      </c>
      <c r="E909" s="3">
        <v>10</v>
      </c>
      <c r="F909" s="17">
        <v>0</v>
      </c>
      <c r="G909" s="17">
        <v>1</v>
      </c>
      <c r="H909" s="17">
        <v>0</v>
      </c>
      <c r="I909" s="7">
        <v>4.4000000000000004</v>
      </c>
      <c r="J909" s="7">
        <v>18</v>
      </c>
      <c r="K909" s="4">
        <v>1220</v>
      </c>
      <c r="L909" s="5">
        <v>1220.0906</v>
      </c>
      <c r="M909">
        <v>1019372.88</v>
      </c>
      <c r="N909" s="3">
        <v>1</v>
      </c>
      <c r="O909" s="50" t="e">
        <f>INDEX([1]Dados!$M$2:$N$26779,MATCH($P909,[1]Dados!$N$2:$N$26779,),2)</f>
        <v>#N/A</v>
      </c>
      <c r="P909">
        <v>147336</v>
      </c>
      <c r="Q909" s="1">
        <v>36690</v>
      </c>
      <c r="R909" s="1">
        <v>36699</v>
      </c>
      <c r="S909" t="s">
        <v>2158</v>
      </c>
      <c r="T909">
        <v>1</v>
      </c>
    </row>
    <row r="910" spans="1:20" x14ac:dyDescent="0.2">
      <c r="A910" s="7">
        <v>150230</v>
      </c>
      <c r="B910" s="3">
        <v>4456</v>
      </c>
      <c r="C910" s="3" t="s">
        <v>2</v>
      </c>
      <c r="D910" s="2" t="s">
        <v>344</v>
      </c>
      <c r="E910" s="3">
        <v>10</v>
      </c>
      <c r="F910" s="17">
        <v>0</v>
      </c>
      <c r="G910" s="17">
        <v>1</v>
      </c>
      <c r="H910" s="17">
        <v>0</v>
      </c>
      <c r="I910" s="7">
        <v>4.5</v>
      </c>
      <c r="J910" s="7">
        <v>18</v>
      </c>
      <c r="K910" s="4">
        <v>1220</v>
      </c>
      <c r="L910" s="5">
        <v>1220.0906</v>
      </c>
      <c r="M910">
        <v>1019372.88</v>
      </c>
      <c r="N910" s="3">
        <v>1</v>
      </c>
      <c r="O910" s="50" t="e">
        <f>INDEX([1]Dados!$M$2:$N$26779,MATCH($P910,[1]Dados!$N$2:$N$26779,),2)</f>
        <v>#N/A</v>
      </c>
      <c r="P910">
        <v>147336</v>
      </c>
      <c r="Q910" s="1">
        <v>36690</v>
      </c>
      <c r="R910" s="1">
        <v>36699</v>
      </c>
      <c r="S910" t="s">
        <v>2158</v>
      </c>
      <c r="T910">
        <v>1</v>
      </c>
    </row>
    <row r="911" spans="1:20" x14ac:dyDescent="0.2">
      <c r="A911" s="7">
        <v>150230</v>
      </c>
      <c r="B911" s="3">
        <v>4456</v>
      </c>
      <c r="C911" s="3" t="s">
        <v>2</v>
      </c>
      <c r="D911" s="2" t="s">
        <v>344</v>
      </c>
      <c r="E911" s="3">
        <v>10</v>
      </c>
      <c r="F911" s="17">
        <v>0</v>
      </c>
      <c r="G911" s="17">
        <v>1</v>
      </c>
      <c r="H911" s="17">
        <v>0</v>
      </c>
      <c r="I911" s="7">
        <v>5.0999999999999996</v>
      </c>
      <c r="J911" s="7">
        <v>25</v>
      </c>
      <c r="K911" s="4">
        <v>1220</v>
      </c>
      <c r="L911" s="5">
        <v>1220.0906</v>
      </c>
      <c r="M911">
        <v>1019372.88</v>
      </c>
      <c r="N911" s="3">
        <v>1</v>
      </c>
      <c r="O911" s="50" t="e">
        <f>INDEX([1]Dados!$M$2:$N$26779,MATCH($P911,[1]Dados!$N$2:$N$26779,),2)</f>
        <v>#N/A</v>
      </c>
      <c r="P911">
        <v>147337</v>
      </c>
      <c r="Q911" s="1">
        <v>36690</v>
      </c>
      <c r="R911" s="1">
        <v>36699</v>
      </c>
      <c r="S911" t="s">
        <v>2158</v>
      </c>
      <c r="T911">
        <v>1</v>
      </c>
    </row>
    <row r="912" spans="1:20" x14ac:dyDescent="0.2">
      <c r="A912" s="7">
        <v>150230</v>
      </c>
      <c r="B912" s="3">
        <v>4456</v>
      </c>
      <c r="C912" s="3" t="s">
        <v>2</v>
      </c>
      <c r="D912" s="2" t="s">
        <v>344</v>
      </c>
      <c r="E912" s="3">
        <v>10</v>
      </c>
      <c r="F912" s="17">
        <v>0</v>
      </c>
      <c r="G912" s="17">
        <v>1</v>
      </c>
      <c r="H912" s="17">
        <v>0</v>
      </c>
      <c r="I912" s="7">
        <v>5.2</v>
      </c>
      <c r="J912" s="7">
        <v>25</v>
      </c>
      <c r="K912" s="4">
        <v>1220</v>
      </c>
      <c r="L912" s="5">
        <v>1220.0906</v>
      </c>
      <c r="M912">
        <v>1019372.88</v>
      </c>
      <c r="N912" s="3">
        <v>1</v>
      </c>
      <c r="O912" s="50" t="e">
        <f>INDEX([1]Dados!$M$2:$N$26779,MATCH($P912,[1]Dados!$N$2:$N$26779,),2)</f>
        <v>#N/A</v>
      </c>
      <c r="P912">
        <v>147337</v>
      </c>
      <c r="Q912" s="1">
        <v>36690</v>
      </c>
      <c r="R912" s="1">
        <v>36699</v>
      </c>
      <c r="S912" t="s">
        <v>2158</v>
      </c>
      <c r="T912">
        <v>1</v>
      </c>
    </row>
    <row r="913" spans="1:20" x14ac:dyDescent="0.2">
      <c r="A913" s="7">
        <v>150230</v>
      </c>
      <c r="B913" s="3">
        <v>4456</v>
      </c>
      <c r="C913" s="3" t="s">
        <v>2</v>
      </c>
      <c r="D913" s="2" t="s">
        <v>344</v>
      </c>
      <c r="E913" s="3">
        <v>10</v>
      </c>
      <c r="F913" s="17">
        <v>0</v>
      </c>
      <c r="G913" s="17">
        <v>1</v>
      </c>
      <c r="H913" s="17">
        <v>0</v>
      </c>
      <c r="I913" s="7">
        <v>5.3</v>
      </c>
      <c r="J913" s="7">
        <v>20</v>
      </c>
      <c r="K913" s="4">
        <v>1220</v>
      </c>
      <c r="L913" s="5">
        <v>1220.0906</v>
      </c>
      <c r="M913">
        <v>1019372.88</v>
      </c>
      <c r="N913" s="3">
        <v>1</v>
      </c>
      <c r="O913" s="50" t="e">
        <f>INDEX([1]Dados!$M$2:$N$26779,MATCH($P913,[1]Dados!$N$2:$N$26779,),2)</f>
        <v>#N/A</v>
      </c>
      <c r="P913">
        <v>147337</v>
      </c>
      <c r="Q913" s="1">
        <v>36690</v>
      </c>
      <c r="R913" s="1">
        <v>36699</v>
      </c>
      <c r="S913" t="s">
        <v>2158</v>
      </c>
      <c r="T913">
        <v>1</v>
      </c>
    </row>
    <row r="914" spans="1:20" x14ac:dyDescent="0.2">
      <c r="A914" s="7">
        <v>150230</v>
      </c>
      <c r="B914" s="3">
        <v>4456</v>
      </c>
      <c r="C914" s="3" t="s">
        <v>2</v>
      </c>
      <c r="D914" s="2" t="s">
        <v>344</v>
      </c>
      <c r="E914" s="3">
        <v>10</v>
      </c>
      <c r="F914" s="17">
        <v>0</v>
      </c>
      <c r="G914" s="17">
        <v>1</v>
      </c>
      <c r="H914" s="17">
        <v>0</v>
      </c>
      <c r="I914" s="7">
        <v>5.4</v>
      </c>
      <c r="J914" s="7">
        <v>0</v>
      </c>
      <c r="K914" s="4">
        <v>1220</v>
      </c>
      <c r="L914" s="5">
        <v>1220.0906</v>
      </c>
      <c r="M914">
        <v>1019372.88</v>
      </c>
      <c r="N914" s="3">
        <v>1</v>
      </c>
      <c r="O914" s="50" t="e">
        <f>INDEX([1]Dados!$M$2:$N$26779,MATCH($P914,[1]Dados!$N$2:$N$26779,),2)</f>
        <v>#N/A</v>
      </c>
      <c r="P914">
        <v>147337</v>
      </c>
      <c r="Q914" s="1">
        <v>36690</v>
      </c>
      <c r="R914" s="1">
        <v>36699</v>
      </c>
      <c r="S914" t="s">
        <v>2158</v>
      </c>
      <c r="T914">
        <v>1</v>
      </c>
    </row>
    <row r="915" spans="1:20" x14ac:dyDescent="0.2">
      <c r="A915" s="7">
        <v>150230</v>
      </c>
      <c r="B915" s="3">
        <v>4456</v>
      </c>
      <c r="C915" s="3" t="s">
        <v>2</v>
      </c>
      <c r="D915" s="2" t="s">
        <v>344</v>
      </c>
      <c r="E915" s="3">
        <v>10</v>
      </c>
      <c r="F915" s="17">
        <v>0</v>
      </c>
      <c r="G915" s="17">
        <v>1</v>
      </c>
      <c r="H915" s="17">
        <v>0</v>
      </c>
      <c r="I915" s="7">
        <v>5.5</v>
      </c>
      <c r="J915" s="7">
        <v>0</v>
      </c>
      <c r="K915" s="4">
        <v>1220</v>
      </c>
      <c r="L915" s="5">
        <v>1220.0906</v>
      </c>
      <c r="M915">
        <v>1019372.88</v>
      </c>
      <c r="N915" s="3">
        <v>1</v>
      </c>
      <c r="O915" s="50" t="e">
        <f>INDEX([1]Dados!$M$2:$N$26779,MATCH($P915,[1]Dados!$N$2:$N$26779,),2)</f>
        <v>#N/A</v>
      </c>
      <c r="P915">
        <v>147337</v>
      </c>
      <c r="Q915" s="1">
        <v>36690</v>
      </c>
      <c r="R915" s="1">
        <v>36699</v>
      </c>
      <c r="S915" t="s">
        <v>2158</v>
      </c>
      <c r="T915">
        <v>1</v>
      </c>
    </row>
    <row r="916" spans="1:20" x14ac:dyDescent="0.2">
      <c r="A916" s="7">
        <v>150230</v>
      </c>
      <c r="B916" s="3">
        <v>4456</v>
      </c>
      <c r="C916" s="3" t="s">
        <v>2</v>
      </c>
      <c r="D916" s="2" t="s">
        <v>344</v>
      </c>
      <c r="E916" s="3">
        <v>10</v>
      </c>
      <c r="F916" s="17">
        <v>0</v>
      </c>
      <c r="G916" s="17">
        <v>1</v>
      </c>
      <c r="H916" s="17">
        <v>0</v>
      </c>
      <c r="I916" s="7">
        <v>3</v>
      </c>
      <c r="J916" s="7">
        <v>22</v>
      </c>
      <c r="K916" s="4">
        <v>1293</v>
      </c>
      <c r="L916" s="5">
        <v>1293.0592999999999</v>
      </c>
      <c r="M916">
        <v>51099</v>
      </c>
      <c r="N916" s="3">
        <v>1</v>
      </c>
      <c r="O916" s="50" t="e">
        <f>INDEX([1]Dados!$M$2:$N$26779,MATCH($P916,[1]Dados!$N$2:$N$26779,),2)</f>
        <v>#N/A</v>
      </c>
      <c r="P916">
        <v>145982</v>
      </c>
      <c r="Q916" s="1">
        <v>36690</v>
      </c>
      <c r="R916" s="1">
        <v>36699</v>
      </c>
      <c r="S916" t="s">
        <v>2157</v>
      </c>
      <c r="T916">
        <v>1</v>
      </c>
    </row>
    <row r="917" spans="1:20" x14ac:dyDescent="0.2">
      <c r="A917" s="7">
        <v>150230</v>
      </c>
      <c r="B917" s="3">
        <v>4456</v>
      </c>
      <c r="C917" s="3" t="s">
        <v>2</v>
      </c>
      <c r="D917" s="2" t="s">
        <v>344</v>
      </c>
      <c r="E917" s="3">
        <v>10</v>
      </c>
      <c r="F917" s="17">
        <v>0</v>
      </c>
      <c r="G917" s="17">
        <v>1</v>
      </c>
      <c r="H917" s="17">
        <v>0</v>
      </c>
      <c r="I917" s="7">
        <v>3</v>
      </c>
      <c r="J917" s="7">
        <v>21</v>
      </c>
      <c r="K917" s="4">
        <v>1293</v>
      </c>
      <c r="L917" s="5">
        <v>1293.0592999999999</v>
      </c>
      <c r="M917">
        <v>51099</v>
      </c>
      <c r="N917" s="3">
        <v>1</v>
      </c>
      <c r="O917" s="50" t="e">
        <f>INDEX([1]Dados!$M$2:$N$26779,MATCH($P917,[1]Dados!$N$2:$N$26779,),2)</f>
        <v>#N/A</v>
      </c>
      <c r="P917">
        <v>145982</v>
      </c>
      <c r="Q917" s="1">
        <v>36690</v>
      </c>
      <c r="R917" s="1">
        <v>36699</v>
      </c>
      <c r="S917" t="s">
        <v>2157</v>
      </c>
      <c r="T917">
        <v>1</v>
      </c>
    </row>
    <row r="918" spans="1:20" x14ac:dyDescent="0.2">
      <c r="A918" s="7">
        <v>150230</v>
      </c>
      <c r="B918" s="3">
        <v>4456</v>
      </c>
      <c r="C918" s="3" t="s">
        <v>2</v>
      </c>
      <c r="D918" s="2" t="s">
        <v>344</v>
      </c>
      <c r="E918" s="3">
        <v>10</v>
      </c>
      <c r="F918" s="17">
        <v>0</v>
      </c>
      <c r="G918" s="17">
        <v>1</v>
      </c>
      <c r="H918" s="17">
        <v>0</v>
      </c>
      <c r="I918" s="7">
        <v>3</v>
      </c>
      <c r="J918" s="7">
        <v>7</v>
      </c>
      <c r="K918" s="4">
        <v>1293</v>
      </c>
      <c r="L918" s="5">
        <v>1293.0592999999999</v>
      </c>
      <c r="M918">
        <v>51099</v>
      </c>
      <c r="N918" s="3">
        <v>1</v>
      </c>
      <c r="O918" s="50" t="e">
        <f>INDEX([1]Dados!$M$2:$N$26779,MATCH($P918,[1]Dados!$N$2:$N$26779,),2)</f>
        <v>#N/A</v>
      </c>
      <c r="P918">
        <v>145982</v>
      </c>
      <c r="Q918" s="1">
        <v>36690</v>
      </c>
      <c r="R918" s="1">
        <v>36699</v>
      </c>
      <c r="S918" t="s">
        <v>2157</v>
      </c>
      <c r="T918">
        <v>1</v>
      </c>
    </row>
    <row r="919" spans="1:20" x14ac:dyDescent="0.2">
      <c r="A919" s="7">
        <v>150230</v>
      </c>
      <c r="B919" s="3">
        <v>4456</v>
      </c>
      <c r="C919" s="3" t="s">
        <v>2</v>
      </c>
      <c r="D919" s="2" t="s">
        <v>344</v>
      </c>
      <c r="E919" s="3">
        <v>10</v>
      </c>
      <c r="F919" s="17">
        <v>0</v>
      </c>
      <c r="G919" s="17">
        <v>1</v>
      </c>
      <c r="H919" s="17">
        <v>0</v>
      </c>
      <c r="I919" s="7">
        <v>3.4</v>
      </c>
      <c r="J919" s="7">
        <v>7</v>
      </c>
      <c r="K919" s="4">
        <v>1293</v>
      </c>
      <c r="L919" s="5">
        <v>1293.0592999999999</v>
      </c>
      <c r="M919">
        <v>51099</v>
      </c>
      <c r="N919" s="3">
        <v>1</v>
      </c>
      <c r="O919" s="50" t="e">
        <f>INDEX([1]Dados!$M$2:$N$26779,MATCH($P919,[1]Dados!$N$2:$N$26779,),2)</f>
        <v>#N/A</v>
      </c>
      <c r="P919">
        <v>145982</v>
      </c>
      <c r="Q919" s="1">
        <v>36690</v>
      </c>
      <c r="R919" s="1">
        <v>36699</v>
      </c>
      <c r="S919" t="s">
        <v>2157</v>
      </c>
      <c r="T919">
        <v>1</v>
      </c>
    </row>
    <row r="920" spans="1:20" hidden="1" x14ac:dyDescent="0.2">
      <c r="A920" s="7">
        <v>250860</v>
      </c>
      <c r="B920" s="3">
        <v>20737</v>
      </c>
      <c r="C920" s="3" t="s">
        <v>34</v>
      </c>
      <c r="D920" s="2" t="s">
        <v>536</v>
      </c>
      <c r="E920" s="3">
        <v>10</v>
      </c>
      <c r="F920" s="17">
        <v>0</v>
      </c>
      <c r="G920" s="17">
        <v>1</v>
      </c>
      <c r="H920" s="17">
        <v>0</v>
      </c>
      <c r="I920" s="7">
        <v>5.0999999999999996</v>
      </c>
      <c r="J920" s="7">
        <v>12</v>
      </c>
      <c r="K920" s="4">
        <v>122</v>
      </c>
      <c r="L920" s="5">
        <v>122.38630000000001</v>
      </c>
      <c r="M920">
        <v>80000</v>
      </c>
      <c r="N920" s="3">
        <v>1</v>
      </c>
      <c r="O920" s="50">
        <f>INDEX([1]Dados!$M$2:$N$26779,MATCH($P920,[1]Dados!$N$2:$N$26779,),2)</f>
        <v>145727</v>
      </c>
      <c r="P920">
        <v>145727</v>
      </c>
      <c r="Q920" s="1">
        <v>36690</v>
      </c>
      <c r="R920" s="1">
        <v>36694</v>
      </c>
      <c r="S920" t="s">
        <v>1167</v>
      </c>
      <c r="T920">
        <v>1</v>
      </c>
    </row>
    <row r="921" spans="1:20" hidden="1" x14ac:dyDescent="0.2">
      <c r="A921" s="7">
        <v>250860</v>
      </c>
      <c r="B921" s="3">
        <v>20737</v>
      </c>
      <c r="C921" s="3" t="s">
        <v>34</v>
      </c>
      <c r="D921" s="2" t="s">
        <v>536</v>
      </c>
      <c r="E921" s="3">
        <v>10</v>
      </c>
      <c r="F921" s="17">
        <v>0</v>
      </c>
      <c r="G921" s="17">
        <v>1</v>
      </c>
      <c r="H921" s="17">
        <v>0</v>
      </c>
      <c r="I921" s="7">
        <v>5.2</v>
      </c>
      <c r="J921" s="7">
        <v>10</v>
      </c>
      <c r="K921" s="4">
        <v>122</v>
      </c>
      <c r="L921" s="5">
        <v>122.38630000000001</v>
      </c>
      <c r="M921">
        <v>60000</v>
      </c>
      <c r="N921" s="3">
        <v>1</v>
      </c>
      <c r="O921" s="50">
        <f>INDEX([1]Dados!$M$2:$N$26779,MATCH($P921,[1]Dados!$N$2:$N$26779,),2)</f>
        <v>145729</v>
      </c>
      <c r="P921">
        <v>145729</v>
      </c>
      <c r="Q921" s="1">
        <v>36690</v>
      </c>
      <c r="R921" s="1">
        <v>36694</v>
      </c>
      <c r="S921" t="s">
        <v>1167</v>
      </c>
      <c r="T921">
        <v>1</v>
      </c>
    </row>
    <row r="922" spans="1:20" hidden="1" x14ac:dyDescent="0.2">
      <c r="A922" s="7">
        <v>250860</v>
      </c>
      <c r="B922" s="3">
        <v>20737</v>
      </c>
      <c r="C922" s="3" t="s">
        <v>34</v>
      </c>
      <c r="D922" s="2" t="s">
        <v>536</v>
      </c>
      <c r="E922" s="3">
        <v>10</v>
      </c>
      <c r="F922" s="17">
        <v>0</v>
      </c>
      <c r="G922" s="17">
        <v>1</v>
      </c>
      <c r="H922" s="17">
        <v>0</v>
      </c>
      <c r="I922" s="7">
        <v>5.3</v>
      </c>
      <c r="J922" s="7">
        <v>18</v>
      </c>
      <c r="K922" s="4">
        <v>122</v>
      </c>
      <c r="L922" s="5">
        <v>122.38630000000001</v>
      </c>
      <c r="M922">
        <v>60000</v>
      </c>
      <c r="N922" s="3">
        <v>1</v>
      </c>
      <c r="O922" s="50">
        <f>INDEX([1]Dados!$M$2:$N$26779,MATCH($P922,[1]Dados!$N$2:$N$26779,),2)</f>
        <v>145729</v>
      </c>
      <c r="P922">
        <v>145729</v>
      </c>
      <c r="Q922" s="1">
        <v>36690</v>
      </c>
      <c r="R922" s="1">
        <v>36694</v>
      </c>
      <c r="S922" t="s">
        <v>1167</v>
      </c>
      <c r="T922">
        <v>1</v>
      </c>
    </row>
    <row r="923" spans="1:20" hidden="1" x14ac:dyDescent="0.2">
      <c r="A923" s="7">
        <v>250860</v>
      </c>
      <c r="B923" s="3">
        <v>20737</v>
      </c>
      <c r="C923" s="3" t="s">
        <v>34</v>
      </c>
      <c r="D923" s="2" t="s">
        <v>536</v>
      </c>
      <c r="E923" s="3">
        <v>10</v>
      </c>
      <c r="F923" s="17">
        <v>0</v>
      </c>
      <c r="G923" s="17">
        <v>1</v>
      </c>
      <c r="H923" s="17">
        <v>0</v>
      </c>
      <c r="I923" s="7">
        <v>4.0999999999999996</v>
      </c>
      <c r="J923" s="7">
        <v>12</v>
      </c>
      <c r="K923" s="4">
        <v>122</v>
      </c>
      <c r="L923" s="5">
        <v>122.3921</v>
      </c>
      <c r="M923">
        <v>315830</v>
      </c>
      <c r="N923" s="3">
        <v>1</v>
      </c>
      <c r="O923" s="50">
        <f>INDEX([1]Dados!$M$2:$N$26779,MATCH($P923,[1]Dados!$N$2:$N$26779,),2)</f>
        <v>145628</v>
      </c>
      <c r="P923">
        <v>145628</v>
      </c>
      <c r="Q923" s="1">
        <v>36690</v>
      </c>
      <c r="R923" s="1">
        <v>36694</v>
      </c>
      <c r="S923" t="s">
        <v>1166</v>
      </c>
      <c r="T923">
        <v>1</v>
      </c>
    </row>
    <row r="924" spans="1:20" hidden="1" x14ac:dyDescent="0.2">
      <c r="A924" s="7">
        <v>250860</v>
      </c>
      <c r="B924" s="3">
        <v>20737</v>
      </c>
      <c r="C924" s="3" t="s">
        <v>34</v>
      </c>
      <c r="D924" s="2" t="s">
        <v>536</v>
      </c>
      <c r="E924" s="3">
        <v>10</v>
      </c>
      <c r="F924" s="17">
        <v>0</v>
      </c>
      <c r="G924" s="17">
        <v>1</v>
      </c>
      <c r="H924" s="17">
        <v>0</v>
      </c>
      <c r="I924" s="7">
        <v>4.2</v>
      </c>
      <c r="J924" s="7">
        <v>7</v>
      </c>
      <c r="K924" s="4">
        <v>122</v>
      </c>
      <c r="L924" s="5">
        <v>122.3921</v>
      </c>
      <c r="M924">
        <v>315830</v>
      </c>
      <c r="N924" s="3">
        <v>1</v>
      </c>
      <c r="O924" s="50">
        <f>INDEX([1]Dados!$M$2:$N$26779,MATCH($P924,[1]Dados!$N$2:$N$26779,),2)</f>
        <v>145628</v>
      </c>
      <c r="P924">
        <v>145628</v>
      </c>
      <c r="Q924" s="1">
        <v>36690</v>
      </c>
      <c r="R924" s="1">
        <v>36694</v>
      </c>
      <c r="S924" t="s">
        <v>1166</v>
      </c>
      <c r="T924">
        <v>1</v>
      </c>
    </row>
    <row r="925" spans="1:20" hidden="1" x14ac:dyDescent="0.2">
      <c r="A925" s="7">
        <v>250860</v>
      </c>
      <c r="B925" s="3">
        <v>20737</v>
      </c>
      <c r="C925" s="3" t="s">
        <v>34</v>
      </c>
      <c r="D925" s="2" t="s">
        <v>536</v>
      </c>
      <c r="E925" s="3">
        <v>10</v>
      </c>
      <c r="F925" s="17">
        <v>0</v>
      </c>
      <c r="G925" s="17">
        <v>1</v>
      </c>
      <c r="H925" s="17">
        <v>0</v>
      </c>
      <c r="I925" s="7">
        <v>4.3</v>
      </c>
      <c r="J925" s="7">
        <v>18</v>
      </c>
      <c r="K925" s="4">
        <v>122</v>
      </c>
      <c r="L925" s="5">
        <v>122.3921</v>
      </c>
      <c r="M925">
        <v>315830</v>
      </c>
      <c r="N925" s="3">
        <v>1</v>
      </c>
      <c r="O925" s="50">
        <f>INDEX([1]Dados!$M$2:$N$26779,MATCH($P925,[1]Dados!$N$2:$N$26779,),2)</f>
        <v>145628</v>
      </c>
      <c r="P925">
        <v>145628</v>
      </c>
      <c r="Q925" s="1">
        <v>36690</v>
      </c>
      <c r="R925" s="1">
        <v>36694</v>
      </c>
      <c r="S925" t="s">
        <v>1166</v>
      </c>
      <c r="T925">
        <v>1</v>
      </c>
    </row>
    <row r="926" spans="1:20" hidden="1" x14ac:dyDescent="0.2">
      <c r="A926" s="7">
        <v>250860</v>
      </c>
      <c r="B926" s="3">
        <v>20737</v>
      </c>
      <c r="C926" s="3" t="s">
        <v>34</v>
      </c>
      <c r="D926" s="2" t="s">
        <v>536</v>
      </c>
      <c r="E926" s="3">
        <v>10</v>
      </c>
      <c r="F926" s="17">
        <v>0</v>
      </c>
      <c r="G926" s="17">
        <v>1</v>
      </c>
      <c r="H926" s="17">
        <v>0</v>
      </c>
      <c r="I926" s="7">
        <v>4.4000000000000004</v>
      </c>
      <c r="J926" s="7">
        <v>25</v>
      </c>
      <c r="K926" s="4">
        <v>119</v>
      </c>
      <c r="L926" s="5">
        <v>119.38590000000001</v>
      </c>
      <c r="M926">
        <v>87487.05</v>
      </c>
      <c r="N926" s="3">
        <v>1</v>
      </c>
      <c r="O926" s="50">
        <f>INDEX([1]Dados!$M$2:$N$26779,MATCH($P926,[1]Dados!$N$2:$N$26779,),2)</f>
        <v>145630</v>
      </c>
      <c r="P926">
        <v>145630</v>
      </c>
      <c r="Q926" s="1">
        <v>36690</v>
      </c>
      <c r="R926" s="1">
        <v>36694</v>
      </c>
      <c r="S926" t="s">
        <v>1166</v>
      </c>
      <c r="T926">
        <v>1</v>
      </c>
    </row>
    <row r="927" spans="1:20" hidden="1" x14ac:dyDescent="0.2">
      <c r="A927" s="7">
        <v>250860</v>
      </c>
      <c r="B927" s="3">
        <v>20737</v>
      </c>
      <c r="C927" s="3" t="s">
        <v>34</v>
      </c>
      <c r="D927" s="2" t="s">
        <v>536</v>
      </c>
      <c r="E927" s="3">
        <v>10</v>
      </c>
      <c r="F927" s="17">
        <v>0</v>
      </c>
      <c r="G927" s="17">
        <v>1</v>
      </c>
      <c r="H927" s="17">
        <v>0</v>
      </c>
      <c r="I927" s="7">
        <v>4.5</v>
      </c>
      <c r="J927" s="7">
        <v>7</v>
      </c>
      <c r="K927" s="4">
        <v>119</v>
      </c>
      <c r="L927" s="5">
        <v>119.38590000000001</v>
      </c>
      <c r="M927">
        <v>87487.05</v>
      </c>
      <c r="N927" s="3">
        <v>1</v>
      </c>
      <c r="O927" s="50">
        <f>INDEX([1]Dados!$M$2:$N$26779,MATCH($P927,[1]Dados!$N$2:$N$26779,),2)</f>
        <v>145630</v>
      </c>
      <c r="P927">
        <v>145630</v>
      </c>
      <c r="Q927" s="1">
        <v>36690</v>
      </c>
      <c r="R927" s="1">
        <v>36694</v>
      </c>
      <c r="S927" t="s">
        <v>1166</v>
      </c>
      <c r="T927">
        <v>1</v>
      </c>
    </row>
    <row r="928" spans="1:20" hidden="1" x14ac:dyDescent="0.2">
      <c r="A928" s="7">
        <v>250860</v>
      </c>
      <c r="B928" s="3">
        <v>20737</v>
      </c>
      <c r="C928" s="3" t="s">
        <v>34</v>
      </c>
      <c r="D928" s="2" t="s">
        <v>536</v>
      </c>
      <c r="E928" s="3">
        <v>10</v>
      </c>
      <c r="F928" s="17">
        <v>0</v>
      </c>
      <c r="G928" s="17">
        <v>1</v>
      </c>
      <c r="H928" s="17">
        <v>0</v>
      </c>
      <c r="I928" s="7">
        <v>4.5999999999999996</v>
      </c>
      <c r="J928" s="7">
        <v>13</v>
      </c>
      <c r="K928" s="4">
        <v>119</v>
      </c>
      <c r="L928" s="5">
        <v>119.38590000000001</v>
      </c>
      <c r="M928">
        <v>87487.05</v>
      </c>
      <c r="N928" s="3">
        <v>1</v>
      </c>
      <c r="O928" s="50">
        <f>INDEX([1]Dados!$M$2:$N$26779,MATCH($P928,[1]Dados!$N$2:$N$26779,),2)</f>
        <v>145630</v>
      </c>
      <c r="P928">
        <v>145630</v>
      </c>
      <c r="Q928" s="1">
        <v>36690</v>
      </c>
      <c r="R928" s="1">
        <v>36694</v>
      </c>
      <c r="S928" t="s">
        <v>1166</v>
      </c>
      <c r="T928">
        <v>1</v>
      </c>
    </row>
    <row r="929" spans="1:20" hidden="1" x14ac:dyDescent="0.2">
      <c r="A929" s="7">
        <v>250860</v>
      </c>
      <c r="B929" s="3">
        <v>20737</v>
      </c>
      <c r="C929" s="3" t="s">
        <v>34</v>
      </c>
      <c r="D929" s="2" t="s">
        <v>536</v>
      </c>
      <c r="E929" s="3">
        <v>10</v>
      </c>
      <c r="F929" s="17">
        <v>0</v>
      </c>
      <c r="G929" s="17">
        <v>1</v>
      </c>
      <c r="H929" s="17">
        <v>0</v>
      </c>
      <c r="I929" s="7">
        <v>4.7</v>
      </c>
      <c r="J929" s="7">
        <v>17</v>
      </c>
      <c r="K929" s="4">
        <v>119</v>
      </c>
      <c r="L929" s="5">
        <v>119.38590000000001</v>
      </c>
      <c r="M929">
        <v>87487.05</v>
      </c>
      <c r="N929" s="3">
        <v>1</v>
      </c>
      <c r="O929" s="50">
        <f>INDEX([1]Dados!$M$2:$N$26779,MATCH($P929,[1]Dados!$N$2:$N$26779,),2)</f>
        <v>145630</v>
      </c>
      <c r="P929">
        <v>145630</v>
      </c>
      <c r="Q929" s="1">
        <v>36690</v>
      </c>
      <c r="R929" s="1">
        <v>36694</v>
      </c>
      <c r="S929" t="s">
        <v>1166</v>
      </c>
      <c r="T929">
        <v>1</v>
      </c>
    </row>
    <row r="930" spans="1:20" hidden="1" x14ac:dyDescent="0.2">
      <c r="A930" s="7">
        <v>250860</v>
      </c>
      <c r="B930" s="3">
        <v>20737</v>
      </c>
      <c r="C930" s="3" t="s">
        <v>34</v>
      </c>
      <c r="D930" s="2" t="s">
        <v>536</v>
      </c>
      <c r="E930" s="3">
        <v>10</v>
      </c>
      <c r="F930" s="17">
        <v>0</v>
      </c>
      <c r="G930" s="17">
        <v>1</v>
      </c>
      <c r="H930" s="17">
        <v>0</v>
      </c>
      <c r="I930" s="7">
        <v>1</v>
      </c>
      <c r="J930" s="7">
        <v>14</v>
      </c>
      <c r="K930" s="4">
        <v>1093</v>
      </c>
      <c r="L930" s="5">
        <v>1093</v>
      </c>
      <c r="M930">
        <v>101880</v>
      </c>
      <c r="N930" s="3">
        <v>1</v>
      </c>
      <c r="O930" s="50">
        <f>INDEX([1]Dados!$M$2:$N$26779,MATCH($P930,[1]Dados!$N$2:$N$26779,),2)</f>
        <v>145898</v>
      </c>
      <c r="P930">
        <v>145898</v>
      </c>
      <c r="Q930" s="1">
        <v>36690</v>
      </c>
      <c r="R930" s="1">
        <v>36694</v>
      </c>
      <c r="S930" t="s">
        <v>953</v>
      </c>
      <c r="T930">
        <v>1</v>
      </c>
    </row>
    <row r="931" spans="1:20" hidden="1" x14ac:dyDescent="0.2">
      <c r="A931" s="7">
        <v>250860</v>
      </c>
      <c r="B931" s="3">
        <v>20737</v>
      </c>
      <c r="C931" s="3" t="s">
        <v>34</v>
      </c>
      <c r="D931" s="2" t="s">
        <v>536</v>
      </c>
      <c r="E931" s="3">
        <v>10</v>
      </c>
      <c r="F931" s="17">
        <v>0</v>
      </c>
      <c r="G931" s="17">
        <v>1</v>
      </c>
      <c r="H931" s="17">
        <v>0</v>
      </c>
      <c r="I931" s="7">
        <v>1</v>
      </c>
      <c r="J931" s="7">
        <v>8</v>
      </c>
      <c r="K931" s="4">
        <v>1093</v>
      </c>
      <c r="L931" s="5">
        <v>1093</v>
      </c>
      <c r="M931">
        <v>101880</v>
      </c>
      <c r="N931" s="3">
        <v>1</v>
      </c>
      <c r="O931" s="50">
        <f>INDEX([1]Dados!$M$2:$N$26779,MATCH($P931,[1]Dados!$N$2:$N$26779,),2)</f>
        <v>145898</v>
      </c>
      <c r="P931">
        <v>145898</v>
      </c>
      <c r="Q931" s="1">
        <v>36690</v>
      </c>
      <c r="R931" s="1">
        <v>36694</v>
      </c>
      <c r="S931" t="s">
        <v>953</v>
      </c>
      <c r="T931">
        <v>1</v>
      </c>
    </row>
    <row r="932" spans="1:20" hidden="1" x14ac:dyDescent="0.2">
      <c r="A932" s="7">
        <v>250860</v>
      </c>
      <c r="B932" s="3">
        <v>20737</v>
      </c>
      <c r="C932" s="3" t="s">
        <v>34</v>
      </c>
      <c r="D932" s="2" t="s">
        <v>536</v>
      </c>
      <c r="E932" s="3">
        <v>10</v>
      </c>
      <c r="F932" s="17">
        <v>0</v>
      </c>
      <c r="G932" s="17">
        <v>1</v>
      </c>
      <c r="H932" s="17">
        <v>0</v>
      </c>
      <c r="I932" s="7">
        <v>1</v>
      </c>
      <c r="J932" s="7">
        <v>25</v>
      </c>
      <c r="K932" s="4">
        <v>1093</v>
      </c>
      <c r="L932" s="5">
        <v>1093</v>
      </c>
      <c r="M932">
        <v>101880</v>
      </c>
      <c r="N932" s="3">
        <v>1</v>
      </c>
      <c r="O932" s="50">
        <f>INDEX([1]Dados!$M$2:$N$26779,MATCH($P932,[1]Dados!$N$2:$N$26779,),2)</f>
        <v>145898</v>
      </c>
      <c r="P932">
        <v>145898</v>
      </c>
      <c r="Q932" s="1">
        <v>36690</v>
      </c>
      <c r="R932" s="1">
        <v>36694</v>
      </c>
      <c r="S932" t="s">
        <v>953</v>
      </c>
      <c r="T932">
        <v>1</v>
      </c>
    </row>
    <row r="933" spans="1:20" hidden="1" x14ac:dyDescent="0.2">
      <c r="A933" s="7">
        <v>250860</v>
      </c>
      <c r="B933" s="3">
        <v>20737</v>
      </c>
      <c r="C933" s="3" t="s">
        <v>34</v>
      </c>
      <c r="D933" s="2" t="s">
        <v>536</v>
      </c>
      <c r="E933" s="3">
        <v>10</v>
      </c>
      <c r="F933" s="17">
        <v>0</v>
      </c>
      <c r="G933" s="17">
        <v>1</v>
      </c>
      <c r="H933" s="17">
        <v>0</v>
      </c>
      <c r="I933" s="7">
        <v>1</v>
      </c>
      <c r="J933" s="7">
        <v>30</v>
      </c>
      <c r="K933" s="4">
        <v>1093</v>
      </c>
      <c r="L933" s="5">
        <v>1093</v>
      </c>
      <c r="M933">
        <v>101880</v>
      </c>
      <c r="N933" s="3">
        <v>1</v>
      </c>
      <c r="O933" s="50">
        <f>INDEX([1]Dados!$M$2:$N$26779,MATCH($P933,[1]Dados!$N$2:$N$26779,),2)</f>
        <v>145898</v>
      </c>
      <c r="P933">
        <v>145898</v>
      </c>
      <c r="Q933" s="1">
        <v>36690</v>
      </c>
      <c r="R933" s="1">
        <v>36694</v>
      </c>
      <c r="S933" t="s">
        <v>953</v>
      </c>
      <c r="T933">
        <v>1</v>
      </c>
    </row>
    <row r="934" spans="1:20" hidden="1" x14ac:dyDescent="0.2">
      <c r="A934" s="7">
        <v>250860</v>
      </c>
      <c r="B934" s="3">
        <v>20737</v>
      </c>
      <c r="C934" s="3" t="s">
        <v>34</v>
      </c>
      <c r="D934" s="2" t="s">
        <v>536</v>
      </c>
      <c r="E934" s="3">
        <v>10</v>
      </c>
      <c r="F934" s="17">
        <v>0</v>
      </c>
      <c r="G934" s="17">
        <v>1</v>
      </c>
      <c r="H934" s="17">
        <v>0</v>
      </c>
      <c r="I934" s="7">
        <v>2</v>
      </c>
      <c r="J934" s="7">
        <v>24</v>
      </c>
      <c r="K934" s="4">
        <v>1214</v>
      </c>
      <c r="L934" s="5">
        <v>1214.0589</v>
      </c>
      <c r="M934">
        <v>107520</v>
      </c>
      <c r="N934" s="3">
        <v>1</v>
      </c>
      <c r="O934" s="50">
        <f>INDEX([1]Dados!$M$2:$N$26779,MATCH($P934,[1]Dados!$N$2:$N$26779,),2)</f>
        <v>146853</v>
      </c>
      <c r="P934">
        <v>146853</v>
      </c>
      <c r="Q934" s="1">
        <v>36690</v>
      </c>
      <c r="R934" s="1">
        <v>36694</v>
      </c>
      <c r="S934" t="s">
        <v>1165</v>
      </c>
      <c r="T934">
        <v>1</v>
      </c>
    </row>
    <row r="935" spans="1:20" hidden="1" x14ac:dyDescent="0.2">
      <c r="A935" s="7">
        <v>250860</v>
      </c>
      <c r="B935" s="3">
        <v>20737</v>
      </c>
      <c r="C935" s="3" t="s">
        <v>34</v>
      </c>
      <c r="D935" s="2" t="s">
        <v>536</v>
      </c>
      <c r="E935" s="3">
        <v>10</v>
      </c>
      <c r="F935" s="17">
        <v>0</v>
      </c>
      <c r="G935" s="17">
        <v>1</v>
      </c>
      <c r="H935" s="17">
        <v>0</v>
      </c>
      <c r="I935" s="7">
        <v>2</v>
      </c>
      <c r="J935" s="7">
        <v>25</v>
      </c>
      <c r="K935" s="4">
        <v>1214</v>
      </c>
      <c r="L935" s="5">
        <v>1214.0589</v>
      </c>
      <c r="M935">
        <v>107520</v>
      </c>
      <c r="N935" s="3">
        <v>1</v>
      </c>
      <c r="O935" s="50">
        <f>INDEX([1]Dados!$M$2:$N$26779,MATCH($P935,[1]Dados!$N$2:$N$26779,),2)</f>
        <v>146853</v>
      </c>
      <c r="P935">
        <v>146853</v>
      </c>
      <c r="Q935" s="1">
        <v>36690</v>
      </c>
      <c r="R935" s="1">
        <v>36694</v>
      </c>
      <c r="S935" t="s">
        <v>1165</v>
      </c>
      <c r="T935">
        <v>1</v>
      </c>
    </row>
    <row r="936" spans="1:20" hidden="1" x14ac:dyDescent="0.2">
      <c r="A936" s="7">
        <v>250860</v>
      </c>
      <c r="B936" s="3">
        <v>20737</v>
      </c>
      <c r="C936" s="3" t="s">
        <v>34</v>
      </c>
      <c r="D936" s="2" t="s">
        <v>536</v>
      </c>
      <c r="E936" s="3">
        <v>10</v>
      </c>
      <c r="F936" s="17">
        <v>0</v>
      </c>
      <c r="G936" s="17">
        <v>1</v>
      </c>
      <c r="H936" s="17">
        <v>0</v>
      </c>
      <c r="I936" s="7">
        <v>2</v>
      </c>
      <c r="J936" s="7">
        <v>0</v>
      </c>
      <c r="K936" s="4">
        <v>1214</v>
      </c>
      <c r="L936" s="5">
        <v>1214.0589</v>
      </c>
      <c r="M936">
        <v>107520</v>
      </c>
      <c r="N936" s="3">
        <v>1</v>
      </c>
      <c r="O936" s="50">
        <f>INDEX([1]Dados!$M$2:$N$26779,MATCH($P936,[1]Dados!$N$2:$N$26779,),2)</f>
        <v>146853</v>
      </c>
      <c r="P936">
        <v>146853</v>
      </c>
      <c r="Q936" s="1">
        <v>36690</v>
      </c>
      <c r="R936" s="1">
        <v>36694</v>
      </c>
      <c r="S936" t="s">
        <v>1165</v>
      </c>
      <c r="T936">
        <v>1</v>
      </c>
    </row>
    <row r="937" spans="1:20" hidden="1" x14ac:dyDescent="0.2">
      <c r="A937" s="7">
        <v>250860</v>
      </c>
      <c r="B937" s="3">
        <v>20737</v>
      </c>
      <c r="C937" s="3" t="s">
        <v>34</v>
      </c>
      <c r="D937" s="2" t="s">
        <v>536</v>
      </c>
      <c r="E937" s="3">
        <v>10</v>
      </c>
      <c r="F937" s="17">
        <v>0</v>
      </c>
      <c r="G937" s="17">
        <v>1</v>
      </c>
      <c r="H937" s="17">
        <v>0</v>
      </c>
      <c r="I937" s="7">
        <v>3</v>
      </c>
      <c r="J937" s="7">
        <v>25</v>
      </c>
      <c r="K937" s="4">
        <v>1293</v>
      </c>
      <c r="L937" s="5">
        <v>1293.0592999999999</v>
      </c>
      <c r="M937">
        <v>10388</v>
      </c>
      <c r="N937" s="3">
        <v>1</v>
      </c>
      <c r="O937" s="50">
        <f>INDEX([1]Dados!$M$2:$N$26779,MATCH($P937,[1]Dados!$N$2:$N$26779,),2)</f>
        <v>145833</v>
      </c>
      <c r="P937">
        <v>145833</v>
      </c>
      <c r="Q937" s="1">
        <v>36690</v>
      </c>
      <c r="R937" s="1">
        <v>36694</v>
      </c>
      <c r="S937" t="s">
        <v>954</v>
      </c>
      <c r="T937">
        <v>1</v>
      </c>
    </row>
    <row r="938" spans="1:20" hidden="1" x14ac:dyDescent="0.2">
      <c r="A938" s="7">
        <v>250860</v>
      </c>
      <c r="B938" s="3">
        <v>20737</v>
      </c>
      <c r="C938" s="3" t="s">
        <v>34</v>
      </c>
      <c r="D938" s="2" t="s">
        <v>536</v>
      </c>
      <c r="E938" s="3">
        <v>10</v>
      </c>
      <c r="F938" s="17">
        <v>0</v>
      </c>
      <c r="G938" s="17">
        <v>1</v>
      </c>
      <c r="H938" s="17">
        <v>0</v>
      </c>
      <c r="I938" s="7">
        <v>3</v>
      </c>
      <c r="J938" s="7">
        <v>22</v>
      </c>
      <c r="K938" s="4">
        <v>1293</v>
      </c>
      <c r="L938" s="5">
        <v>1293.0592999999999</v>
      </c>
      <c r="M938">
        <v>10388</v>
      </c>
      <c r="N938" s="3">
        <v>1</v>
      </c>
      <c r="O938" s="50">
        <f>INDEX([1]Dados!$M$2:$N$26779,MATCH($P938,[1]Dados!$N$2:$N$26779,),2)</f>
        <v>145833</v>
      </c>
      <c r="P938">
        <v>145833</v>
      </c>
      <c r="Q938" s="1">
        <v>36690</v>
      </c>
      <c r="R938" s="1">
        <v>36694</v>
      </c>
      <c r="S938" t="s">
        <v>954</v>
      </c>
      <c r="T938">
        <v>1</v>
      </c>
    </row>
    <row r="939" spans="1:20" hidden="1" x14ac:dyDescent="0.2">
      <c r="A939" s="7">
        <v>250860</v>
      </c>
      <c r="B939" s="3">
        <v>20737</v>
      </c>
      <c r="C939" s="3" t="s">
        <v>34</v>
      </c>
      <c r="D939" s="2" t="s">
        <v>536</v>
      </c>
      <c r="E939" s="3">
        <v>10</v>
      </c>
      <c r="F939" s="17">
        <v>0</v>
      </c>
      <c r="G939" s="17">
        <v>1</v>
      </c>
      <c r="H939" s="17">
        <v>0</v>
      </c>
      <c r="I939" s="7">
        <v>3</v>
      </c>
      <c r="J939" s="7">
        <v>17</v>
      </c>
      <c r="K939" s="4">
        <v>1293</v>
      </c>
      <c r="L939" s="5">
        <v>1293.0592999999999</v>
      </c>
      <c r="M939">
        <v>10388</v>
      </c>
      <c r="N939" s="3">
        <v>1</v>
      </c>
      <c r="O939" s="50">
        <f>INDEX([1]Dados!$M$2:$N$26779,MATCH($P939,[1]Dados!$N$2:$N$26779,),2)</f>
        <v>145833</v>
      </c>
      <c r="P939">
        <v>145833</v>
      </c>
      <c r="Q939" s="1">
        <v>36690</v>
      </c>
      <c r="R939" s="1">
        <v>36694</v>
      </c>
      <c r="S939" t="s">
        <v>954</v>
      </c>
      <c r="T939">
        <v>1</v>
      </c>
    </row>
    <row r="940" spans="1:20" hidden="1" x14ac:dyDescent="0.2">
      <c r="A940" s="7">
        <v>260515</v>
      </c>
      <c r="B940" s="3">
        <v>23140</v>
      </c>
      <c r="C940" s="3" t="s">
        <v>51</v>
      </c>
      <c r="D940" s="2" t="s">
        <v>403</v>
      </c>
      <c r="E940" s="3">
        <v>10</v>
      </c>
      <c r="F940" s="17">
        <v>0</v>
      </c>
      <c r="G940" s="17">
        <v>1</v>
      </c>
      <c r="H940" s="17">
        <v>0</v>
      </c>
      <c r="I940" s="7">
        <v>1</v>
      </c>
      <c r="J940" s="7">
        <v>15</v>
      </c>
      <c r="K940" s="4">
        <v>1214</v>
      </c>
      <c r="L940" s="5">
        <v>1214.0587</v>
      </c>
      <c r="M940">
        <v>147144</v>
      </c>
      <c r="N940" s="3">
        <v>1</v>
      </c>
      <c r="O940" s="50">
        <f>INDEX([1]Dados!$M$2:$N$26779,MATCH($P940,[1]Dados!$N$2:$N$26779,),2)</f>
        <v>145893</v>
      </c>
      <c r="P940">
        <v>145893</v>
      </c>
      <c r="Q940" s="1">
        <v>36690</v>
      </c>
      <c r="R940" s="1">
        <v>36694</v>
      </c>
      <c r="S940" t="s">
        <v>1895</v>
      </c>
      <c r="T940">
        <v>1</v>
      </c>
    </row>
    <row r="941" spans="1:20" hidden="1" x14ac:dyDescent="0.2">
      <c r="A941" s="7">
        <v>260515</v>
      </c>
      <c r="B941" s="3">
        <v>23140</v>
      </c>
      <c r="C941" s="3" t="s">
        <v>51</v>
      </c>
      <c r="D941" s="2" t="s">
        <v>403</v>
      </c>
      <c r="E941" s="3">
        <v>10</v>
      </c>
      <c r="F941" s="17">
        <v>0</v>
      </c>
      <c r="G941" s="17">
        <v>1</v>
      </c>
      <c r="H941" s="17">
        <v>0</v>
      </c>
      <c r="I941" s="7">
        <v>1</v>
      </c>
      <c r="J941" s="7">
        <v>9</v>
      </c>
      <c r="K941" s="4">
        <v>1214</v>
      </c>
      <c r="L941" s="5">
        <v>1214.0587</v>
      </c>
      <c r="M941">
        <v>147144</v>
      </c>
      <c r="N941" s="3">
        <v>1</v>
      </c>
      <c r="O941" s="50">
        <f>INDEX([1]Dados!$M$2:$N$26779,MATCH($P941,[1]Dados!$N$2:$N$26779,),2)</f>
        <v>145893</v>
      </c>
      <c r="P941">
        <v>145893</v>
      </c>
      <c r="Q941" s="1">
        <v>36690</v>
      </c>
      <c r="R941" s="1">
        <v>36694</v>
      </c>
      <c r="S941" t="s">
        <v>1895</v>
      </c>
      <c r="T941">
        <v>1</v>
      </c>
    </row>
    <row r="942" spans="1:20" hidden="1" x14ac:dyDescent="0.2">
      <c r="A942" s="7">
        <v>260515</v>
      </c>
      <c r="B942" s="3">
        <v>23140</v>
      </c>
      <c r="C942" s="3" t="s">
        <v>51</v>
      </c>
      <c r="D942" s="2" t="s">
        <v>403</v>
      </c>
      <c r="E942" s="3">
        <v>10</v>
      </c>
      <c r="F942" s="17">
        <v>0</v>
      </c>
      <c r="G942" s="17">
        <v>1</v>
      </c>
      <c r="H942" s="17">
        <v>0</v>
      </c>
      <c r="I942" s="7">
        <v>1</v>
      </c>
      <c r="J942" s="7">
        <v>25</v>
      </c>
      <c r="K942" s="4">
        <v>1214</v>
      </c>
      <c r="L942" s="5">
        <v>1214.0587</v>
      </c>
      <c r="M942">
        <v>147144</v>
      </c>
      <c r="N942" s="3">
        <v>1</v>
      </c>
      <c r="O942" s="50">
        <f>INDEX([1]Dados!$M$2:$N$26779,MATCH($P942,[1]Dados!$N$2:$N$26779,),2)</f>
        <v>145893</v>
      </c>
      <c r="P942">
        <v>145893</v>
      </c>
      <c r="Q942" s="1">
        <v>36690</v>
      </c>
      <c r="R942" s="1">
        <v>36694</v>
      </c>
      <c r="S942" t="s">
        <v>1895</v>
      </c>
      <c r="T942">
        <v>1</v>
      </c>
    </row>
    <row r="943" spans="1:20" hidden="1" x14ac:dyDescent="0.2">
      <c r="A943" s="7">
        <v>260515</v>
      </c>
      <c r="B943" s="3">
        <v>23140</v>
      </c>
      <c r="C943" s="3" t="s">
        <v>51</v>
      </c>
      <c r="D943" s="2" t="s">
        <v>403</v>
      </c>
      <c r="E943" s="3">
        <v>10</v>
      </c>
      <c r="F943" s="17">
        <v>0</v>
      </c>
      <c r="G943" s="17">
        <v>1</v>
      </c>
      <c r="H943" s="17">
        <v>0</v>
      </c>
      <c r="I943" s="7">
        <v>1</v>
      </c>
      <c r="J943" s="7">
        <v>18</v>
      </c>
      <c r="K943" s="4">
        <v>1214</v>
      </c>
      <c r="L943" s="5">
        <v>1214.0587</v>
      </c>
      <c r="M943">
        <v>147144</v>
      </c>
      <c r="N943" s="3">
        <v>1</v>
      </c>
      <c r="O943" s="50">
        <f>INDEX([1]Dados!$M$2:$N$26779,MATCH($P943,[1]Dados!$N$2:$N$26779,),2)</f>
        <v>145893</v>
      </c>
      <c r="P943">
        <v>145893</v>
      </c>
      <c r="Q943" s="1">
        <v>36690</v>
      </c>
      <c r="R943" s="1">
        <v>36694</v>
      </c>
      <c r="S943" t="s">
        <v>1895</v>
      </c>
      <c r="T943">
        <v>1</v>
      </c>
    </row>
    <row r="944" spans="1:20" hidden="1" x14ac:dyDescent="0.2">
      <c r="A944" s="7">
        <v>260515</v>
      </c>
      <c r="B944" s="3">
        <v>23140</v>
      </c>
      <c r="C944" s="3" t="s">
        <v>51</v>
      </c>
      <c r="D944" s="2" t="s">
        <v>403</v>
      </c>
      <c r="E944" s="3">
        <v>10</v>
      </c>
      <c r="F944" s="17">
        <v>0</v>
      </c>
      <c r="G944" s="17">
        <v>1</v>
      </c>
      <c r="H944" s="17">
        <v>0</v>
      </c>
      <c r="I944" s="7">
        <v>3</v>
      </c>
      <c r="J944" s="7">
        <v>99</v>
      </c>
      <c r="K944" s="4">
        <v>1214</v>
      </c>
      <c r="L944" s="5">
        <v>1214.0589</v>
      </c>
      <c r="M944">
        <v>36288</v>
      </c>
      <c r="N944" s="3">
        <v>1</v>
      </c>
      <c r="O944" s="50">
        <f>INDEX([1]Dados!$M$2:$N$26779,MATCH($P944,[1]Dados!$N$2:$N$26779,),2)</f>
        <v>146864</v>
      </c>
      <c r="P944">
        <v>146864</v>
      </c>
      <c r="Q944" s="1">
        <v>36690</v>
      </c>
      <c r="R944" s="1">
        <v>36694</v>
      </c>
      <c r="S944" t="s">
        <v>1897</v>
      </c>
      <c r="T944">
        <v>1</v>
      </c>
    </row>
    <row r="945" spans="1:20" hidden="1" x14ac:dyDescent="0.2">
      <c r="A945" s="7">
        <v>260515</v>
      </c>
      <c r="B945" s="3">
        <v>23140</v>
      </c>
      <c r="C945" s="3" t="s">
        <v>51</v>
      </c>
      <c r="D945" s="2" t="s">
        <v>403</v>
      </c>
      <c r="E945" s="3">
        <v>10</v>
      </c>
      <c r="F945" s="17">
        <v>0</v>
      </c>
      <c r="G945" s="17">
        <v>1</v>
      </c>
      <c r="H945" s="17">
        <v>0</v>
      </c>
      <c r="I945" s="7">
        <v>3</v>
      </c>
      <c r="J945" s="7">
        <v>11</v>
      </c>
      <c r="K945" s="4">
        <v>1214</v>
      </c>
      <c r="L945" s="5">
        <v>1214.0589</v>
      </c>
      <c r="M945">
        <v>36288</v>
      </c>
      <c r="N945" s="3">
        <v>1</v>
      </c>
      <c r="O945" s="50">
        <f>INDEX([1]Dados!$M$2:$N$26779,MATCH($P945,[1]Dados!$N$2:$N$26779,),2)</f>
        <v>146864</v>
      </c>
      <c r="P945">
        <v>146864</v>
      </c>
      <c r="Q945" s="1">
        <v>36690</v>
      </c>
      <c r="R945" s="1">
        <v>36694</v>
      </c>
      <c r="S945" t="s">
        <v>1897</v>
      </c>
      <c r="T945">
        <v>1</v>
      </c>
    </row>
    <row r="946" spans="1:20" hidden="1" x14ac:dyDescent="0.2">
      <c r="A946" s="7">
        <v>260515</v>
      </c>
      <c r="B946" s="3">
        <v>23140</v>
      </c>
      <c r="C946" s="3" t="s">
        <v>51</v>
      </c>
      <c r="D946" s="2" t="s">
        <v>403</v>
      </c>
      <c r="E946" s="3">
        <v>10</v>
      </c>
      <c r="F946" s="17">
        <v>0</v>
      </c>
      <c r="G946" s="17">
        <v>1</v>
      </c>
      <c r="H946" s="17">
        <v>0</v>
      </c>
      <c r="I946" s="7">
        <v>3</v>
      </c>
      <c r="J946" s="7">
        <v>0</v>
      </c>
      <c r="K946" s="4">
        <v>1214</v>
      </c>
      <c r="L946" s="5">
        <v>1214.0589</v>
      </c>
      <c r="M946">
        <v>36288</v>
      </c>
      <c r="N946" s="3">
        <v>1</v>
      </c>
      <c r="O946" s="50">
        <f>INDEX([1]Dados!$M$2:$N$26779,MATCH($P946,[1]Dados!$N$2:$N$26779,),2)</f>
        <v>146864</v>
      </c>
      <c r="P946">
        <v>146864</v>
      </c>
      <c r="Q946" s="1">
        <v>36690</v>
      </c>
      <c r="R946" s="1">
        <v>36694</v>
      </c>
      <c r="S946" t="s">
        <v>1897</v>
      </c>
      <c r="T946">
        <v>1</v>
      </c>
    </row>
    <row r="947" spans="1:20" hidden="1" x14ac:dyDescent="0.2">
      <c r="A947" s="7">
        <v>260515</v>
      </c>
      <c r="B947" s="3">
        <v>23140</v>
      </c>
      <c r="C947" s="3" t="s">
        <v>51</v>
      </c>
      <c r="D947" s="2" t="s">
        <v>403</v>
      </c>
      <c r="E947" s="3">
        <v>10</v>
      </c>
      <c r="F947" s="17">
        <v>0</v>
      </c>
      <c r="G947" s="17">
        <v>1</v>
      </c>
      <c r="H947" s="17">
        <v>0</v>
      </c>
      <c r="I947" s="7">
        <v>3</v>
      </c>
      <c r="J947" s="7">
        <v>28</v>
      </c>
      <c r="K947" s="4">
        <v>1214</v>
      </c>
      <c r="L947" s="5">
        <v>1214.0589</v>
      </c>
      <c r="M947">
        <v>36288</v>
      </c>
      <c r="N947" s="3">
        <v>1</v>
      </c>
      <c r="O947" s="50">
        <f>INDEX([1]Dados!$M$2:$N$26779,MATCH($P947,[1]Dados!$N$2:$N$26779,),2)</f>
        <v>146864</v>
      </c>
      <c r="P947">
        <v>146864</v>
      </c>
      <c r="Q947" s="1">
        <v>36690</v>
      </c>
      <c r="R947" s="1">
        <v>36694</v>
      </c>
      <c r="S947" t="s">
        <v>1897</v>
      </c>
      <c r="T947">
        <v>1</v>
      </c>
    </row>
    <row r="948" spans="1:20" hidden="1" x14ac:dyDescent="0.2">
      <c r="A948" s="7">
        <v>260515</v>
      </c>
      <c r="B948" s="3">
        <v>23140</v>
      </c>
      <c r="C948" s="3" t="s">
        <v>51</v>
      </c>
      <c r="D948" s="2" t="s">
        <v>403</v>
      </c>
      <c r="E948" s="3">
        <v>10</v>
      </c>
      <c r="F948" s="17">
        <v>0</v>
      </c>
      <c r="G948" s="17">
        <v>1</v>
      </c>
      <c r="H948" s="17">
        <v>0</v>
      </c>
      <c r="I948" s="7">
        <v>2</v>
      </c>
      <c r="J948" s="7">
        <v>29</v>
      </c>
      <c r="K948" s="4">
        <v>1293</v>
      </c>
      <c r="L948" s="5">
        <v>1293.0592999999999</v>
      </c>
      <c r="M948">
        <v>14855</v>
      </c>
      <c r="N948" s="3">
        <v>1</v>
      </c>
      <c r="O948" s="50">
        <f>INDEX([1]Dados!$M$2:$N$26779,MATCH($P948,[1]Dados!$N$2:$N$26779,),2)</f>
        <v>145984</v>
      </c>
      <c r="P948">
        <v>145984</v>
      </c>
      <c r="Q948" s="1">
        <v>36690</v>
      </c>
      <c r="R948" s="1">
        <v>36694</v>
      </c>
      <c r="S948" t="s">
        <v>1896</v>
      </c>
      <c r="T948">
        <v>1</v>
      </c>
    </row>
    <row r="949" spans="1:20" hidden="1" x14ac:dyDescent="0.2">
      <c r="A949" s="7">
        <v>260515</v>
      </c>
      <c r="B949" s="3">
        <v>23140</v>
      </c>
      <c r="C949" s="3" t="s">
        <v>51</v>
      </c>
      <c r="D949" s="2" t="s">
        <v>403</v>
      </c>
      <c r="E949" s="3">
        <v>10</v>
      </c>
      <c r="F949" s="17">
        <v>0</v>
      </c>
      <c r="G949" s="17">
        <v>1</v>
      </c>
      <c r="H949" s="17">
        <v>0</v>
      </c>
      <c r="I949" s="7">
        <v>2</v>
      </c>
      <c r="J949" s="7">
        <v>0</v>
      </c>
      <c r="K949" s="4">
        <v>1293</v>
      </c>
      <c r="L949" s="5">
        <v>1293.0592999999999</v>
      </c>
      <c r="M949">
        <v>14855</v>
      </c>
      <c r="N949" s="3">
        <v>1</v>
      </c>
      <c r="O949" s="50">
        <f>INDEX([1]Dados!$M$2:$N$26779,MATCH($P949,[1]Dados!$N$2:$N$26779,),2)</f>
        <v>145984</v>
      </c>
      <c r="P949">
        <v>145984</v>
      </c>
      <c r="Q949" s="1">
        <v>36690</v>
      </c>
      <c r="R949" s="1">
        <v>36694</v>
      </c>
      <c r="S949" t="s">
        <v>1896</v>
      </c>
      <c r="T949">
        <v>1</v>
      </c>
    </row>
    <row r="950" spans="1:20" hidden="1" x14ac:dyDescent="0.2">
      <c r="A950" s="7">
        <v>260515</v>
      </c>
      <c r="B950" s="3">
        <v>23140</v>
      </c>
      <c r="C950" s="3" t="s">
        <v>51</v>
      </c>
      <c r="D950" s="2" t="s">
        <v>403</v>
      </c>
      <c r="E950" s="3">
        <v>10</v>
      </c>
      <c r="F950" s="17">
        <v>0</v>
      </c>
      <c r="G950" s="17">
        <v>1</v>
      </c>
      <c r="H950" s="17">
        <v>0</v>
      </c>
      <c r="I950" s="7">
        <v>2</v>
      </c>
      <c r="J950" s="7">
        <v>22</v>
      </c>
      <c r="K950" s="4">
        <v>1293</v>
      </c>
      <c r="L950" s="5">
        <v>1293.0592999999999</v>
      </c>
      <c r="M950">
        <v>14855</v>
      </c>
      <c r="N950" s="3">
        <v>1</v>
      </c>
      <c r="O950" s="50">
        <f>INDEX([1]Dados!$M$2:$N$26779,MATCH($P950,[1]Dados!$N$2:$N$26779,),2)</f>
        <v>145984</v>
      </c>
      <c r="P950">
        <v>145984</v>
      </c>
      <c r="Q950" s="1">
        <v>36690</v>
      </c>
      <c r="R950" s="1">
        <v>36694</v>
      </c>
      <c r="S950" t="s">
        <v>1896</v>
      </c>
      <c r="T950">
        <v>1</v>
      </c>
    </row>
    <row r="951" spans="1:20" hidden="1" x14ac:dyDescent="0.2">
      <c r="A951" s="7">
        <v>260515</v>
      </c>
      <c r="B951" s="3">
        <v>23140</v>
      </c>
      <c r="C951" s="3" t="s">
        <v>51</v>
      </c>
      <c r="D951" s="2" t="s">
        <v>403</v>
      </c>
      <c r="E951" s="3">
        <v>10</v>
      </c>
      <c r="F951" s="17">
        <v>0</v>
      </c>
      <c r="G951" s="17">
        <v>1</v>
      </c>
      <c r="H951" s="17">
        <v>0</v>
      </c>
      <c r="I951" s="7">
        <v>2</v>
      </c>
      <c r="J951" s="7">
        <v>28</v>
      </c>
      <c r="K951" s="4">
        <v>1293</v>
      </c>
      <c r="L951" s="5">
        <v>1293.0592999999999</v>
      </c>
      <c r="M951">
        <v>14855</v>
      </c>
      <c r="N951" s="3">
        <v>1</v>
      </c>
      <c r="O951" s="50">
        <f>INDEX([1]Dados!$M$2:$N$26779,MATCH($P951,[1]Dados!$N$2:$N$26779,),2)</f>
        <v>145984</v>
      </c>
      <c r="P951">
        <v>145984</v>
      </c>
      <c r="Q951" s="1">
        <v>36690</v>
      </c>
      <c r="R951" s="1">
        <v>36694</v>
      </c>
      <c r="S951" t="s">
        <v>1896</v>
      </c>
      <c r="T951">
        <v>1</v>
      </c>
    </row>
    <row r="952" spans="1:20" x14ac:dyDescent="0.2">
      <c r="A952" s="7">
        <v>220515</v>
      </c>
      <c r="B952" s="3">
        <v>10286</v>
      </c>
      <c r="C952" s="3" t="s">
        <v>30</v>
      </c>
      <c r="D952" s="2" t="s">
        <v>505</v>
      </c>
      <c r="E952" s="3">
        <v>10</v>
      </c>
      <c r="F952" s="17">
        <v>0</v>
      </c>
      <c r="G952" s="17">
        <v>1</v>
      </c>
      <c r="H952" s="17">
        <v>0</v>
      </c>
      <c r="I952" s="7">
        <v>4.0999999999999996</v>
      </c>
      <c r="J952" s="7">
        <v>12</v>
      </c>
      <c r="K952" s="4">
        <v>119</v>
      </c>
      <c r="L952" s="5">
        <v>119.38590000000001</v>
      </c>
      <c r="M952">
        <v>182260</v>
      </c>
      <c r="N952" s="3">
        <v>1</v>
      </c>
      <c r="O952" s="50" t="e">
        <f>INDEX([1]Dados!$M$2:$N$26779,MATCH($P952,[1]Dados!$N$2:$N$26779,),2)</f>
        <v>#N/A</v>
      </c>
      <c r="P952">
        <v>145648</v>
      </c>
      <c r="Q952" s="1">
        <v>36688</v>
      </c>
      <c r="R952" s="1">
        <v>36693</v>
      </c>
      <c r="S952" t="s">
        <v>1947</v>
      </c>
      <c r="T952">
        <v>1</v>
      </c>
    </row>
    <row r="953" spans="1:20" x14ac:dyDescent="0.2">
      <c r="A953" s="7">
        <v>220515</v>
      </c>
      <c r="B953" s="3">
        <v>10286</v>
      </c>
      <c r="C953" s="3" t="s">
        <v>30</v>
      </c>
      <c r="D953" s="2" t="s">
        <v>505</v>
      </c>
      <c r="E953" s="3">
        <v>10</v>
      </c>
      <c r="F953" s="17">
        <v>0</v>
      </c>
      <c r="G953" s="17">
        <v>1</v>
      </c>
      <c r="H953" s="17">
        <v>0</v>
      </c>
      <c r="I953" s="7">
        <v>4.2</v>
      </c>
      <c r="J953" s="7">
        <v>18</v>
      </c>
      <c r="K953" s="4">
        <v>119</v>
      </c>
      <c r="L953" s="5">
        <v>119.38590000000001</v>
      </c>
      <c r="M953">
        <v>182260</v>
      </c>
      <c r="N953" s="3">
        <v>1</v>
      </c>
      <c r="O953" s="50" t="e">
        <f>INDEX([1]Dados!$M$2:$N$26779,MATCH($P953,[1]Dados!$N$2:$N$26779,),2)</f>
        <v>#N/A</v>
      </c>
      <c r="P953">
        <v>145648</v>
      </c>
      <c r="Q953" s="1">
        <v>36688</v>
      </c>
      <c r="R953" s="1">
        <v>36693</v>
      </c>
      <c r="S953" t="s">
        <v>1947</v>
      </c>
      <c r="T953">
        <v>1</v>
      </c>
    </row>
    <row r="954" spans="1:20" x14ac:dyDescent="0.2">
      <c r="A954" s="7">
        <v>220515</v>
      </c>
      <c r="B954" s="3">
        <v>10286</v>
      </c>
      <c r="C954" s="3" t="s">
        <v>30</v>
      </c>
      <c r="D954" s="2" t="s">
        <v>505</v>
      </c>
      <c r="E954" s="3">
        <v>10</v>
      </c>
      <c r="F954" s="17">
        <v>0</v>
      </c>
      <c r="G954" s="17">
        <v>1</v>
      </c>
      <c r="H954" s="17">
        <v>0</v>
      </c>
      <c r="I954" s="7">
        <v>4.3</v>
      </c>
      <c r="J954" s="7">
        <v>13</v>
      </c>
      <c r="K954" s="4">
        <v>119</v>
      </c>
      <c r="L954" s="5">
        <v>119.38590000000001</v>
      </c>
      <c r="M954">
        <v>182260</v>
      </c>
      <c r="N954" s="3">
        <v>1</v>
      </c>
      <c r="O954" s="50" t="e">
        <f>INDEX([1]Dados!$M$2:$N$26779,MATCH($P954,[1]Dados!$N$2:$N$26779,),2)</f>
        <v>#N/A</v>
      </c>
      <c r="P954">
        <v>145648</v>
      </c>
      <c r="Q954" s="1">
        <v>36688</v>
      </c>
      <c r="R954" s="1">
        <v>36693</v>
      </c>
      <c r="S954" t="s">
        <v>1947</v>
      </c>
      <c r="T954">
        <v>1</v>
      </c>
    </row>
    <row r="955" spans="1:20" x14ac:dyDescent="0.2">
      <c r="A955" s="7">
        <v>220515</v>
      </c>
      <c r="B955" s="3">
        <v>10286</v>
      </c>
      <c r="C955" s="3" t="s">
        <v>30</v>
      </c>
      <c r="D955" s="2" t="s">
        <v>505</v>
      </c>
      <c r="E955" s="3">
        <v>10</v>
      </c>
      <c r="F955" s="17">
        <v>0</v>
      </c>
      <c r="G955" s="17">
        <v>1</v>
      </c>
      <c r="H955" s="17">
        <v>0</v>
      </c>
      <c r="I955" s="7">
        <v>4.4000000000000004</v>
      </c>
      <c r="J955" s="7">
        <v>7</v>
      </c>
      <c r="K955" s="4">
        <v>119</v>
      </c>
      <c r="L955" s="5">
        <v>119.38590000000001</v>
      </c>
      <c r="M955">
        <v>182260</v>
      </c>
      <c r="N955" s="3">
        <v>1</v>
      </c>
      <c r="O955" s="50" t="e">
        <f>INDEX([1]Dados!$M$2:$N$26779,MATCH($P955,[1]Dados!$N$2:$N$26779,),2)</f>
        <v>#N/A</v>
      </c>
      <c r="P955">
        <v>145648</v>
      </c>
      <c r="Q955" s="1">
        <v>36688</v>
      </c>
      <c r="R955" s="1">
        <v>36693</v>
      </c>
      <c r="S955" t="s">
        <v>1947</v>
      </c>
      <c r="T955">
        <v>1</v>
      </c>
    </row>
    <row r="956" spans="1:20" x14ac:dyDescent="0.2">
      <c r="A956" s="7">
        <v>220515</v>
      </c>
      <c r="B956" s="3">
        <v>10286</v>
      </c>
      <c r="C956" s="3" t="s">
        <v>30</v>
      </c>
      <c r="D956" s="2" t="s">
        <v>505</v>
      </c>
      <c r="E956" s="3">
        <v>10</v>
      </c>
      <c r="F956" s="17">
        <v>0</v>
      </c>
      <c r="G956" s="17">
        <v>1</v>
      </c>
      <c r="H956" s="17">
        <v>0</v>
      </c>
      <c r="I956" s="7">
        <v>4.5</v>
      </c>
      <c r="J956" s="7">
        <v>25</v>
      </c>
      <c r="K956" s="4">
        <v>119</v>
      </c>
      <c r="L956" s="5">
        <v>119.38590000000001</v>
      </c>
      <c r="M956">
        <v>182260</v>
      </c>
      <c r="N956" s="3">
        <v>1</v>
      </c>
      <c r="O956" s="50" t="e">
        <f>INDEX([1]Dados!$M$2:$N$26779,MATCH($P956,[1]Dados!$N$2:$N$26779,),2)</f>
        <v>#N/A</v>
      </c>
      <c r="P956">
        <v>145648</v>
      </c>
      <c r="Q956" s="1">
        <v>36688</v>
      </c>
      <c r="R956" s="1">
        <v>36693</v>
      </c>
      <c r="S956" t="s">
        <v>1947</v>
      </c>
      <c r="T956">
        <v>1</v>
      </c>
    </row>
    <row r="957" spans="1:20" x14ac:dyDescent="0.2">
      <c r="A957" s="7">
        <v>220515</v>
      </c>
      <c r="B957" s="3">
        <v>10286</v>
      </c>
      <c r="C957" s="3" t="s">
        <v>30</v>
      </c>
      <c r="D957" s="2" t="s">
        <v>505</v>
      </c>
      <c r="E957" s="3">
        <v>10</v>
      </c>
      <c r="F957" s="17">
        <v>0</v>
      </c>
      <c r="G957" s="17">
        <v>1</v>
      </c>
      <c r="H957" s="17">
        <v>0</v>
      </c>
      <c r="I957" s="7">
        <v>5.0999999999999996</v>
      </c>
      <c r="J957" s="7">
        <v>15</v>
      </c>
      <c r="K957" s="4">
        <v>119</v>
      </c>
      <c r="L957" s="5">
        <v>119.38590000000001</v>
      </c>
      <c r="M957">
        <v>175636.8</v>
      </c>
      <c r="N957" s="3">
        <v>1</v>
      </c>
      <c r="O957" s="50" t="e">
        <f>INDEX([1]Dados!$M$2:$N$26779,MATCH($P957,[1]Dados!$N$2:$N$26779,),2)</f>
        <v>#N/A</v>
      </c>
      <c r="P957">
        <v>145652</v>
      </c>
      <c r="Q957" s="1">
        <v>36688</v>
      </c>
      <c r="R957" s="1">
        <v>36693</v>
      </c>
      <c r="S957" t="s">
        <v>1948</v>
      </c>
      <c r="T957">
        <v>1</v>
      </c>
    </row>
    <row r="958" spans="1:20" x14ac:dyDescent="0.2">
      <c r="A958" s="7">
        <v>220515</v>
      </c>
      <c r="B958" s="3">
        <v>10286</v>
      </c>
      <c r="C958" s="3" t="s">
        <v>30</v>
      </c>
      <c r="D958" s="2" t="s">
        <v>505</v>
      </c>
      <c r="E958" s="3">
        <v>10</v>
      </c>
      <c r="F958" s="17">
        <v>0</v>
      </c>
      <c r="G958" s="17">
        <v>1</v>
      </c>
      <c r="H958" s="17">
        <v>0</v>
      </c>
      <c r="I958" s="7">
        <v>5.2</v>
      </c>
      <c r="J958" s="7">
        <v>18</v>
      </c>
      <c r="K958" s="4">
        <v>119</v>
      </c>
      <c r="L958" s="5">
        <v>119.38590000000001</v>
      </c>
      <c r="M958">
        <v>175636.8</v>
      </c>
      <c r="N958" s="3">
        <v>1</v>
      </c>
      <c r="O958" s="50" t="e">
        <f>INDEX([1]Dados!$M$2:$N$26779,MATCH($P958,[1]Dados!$N$2:$N$26779,),2)</f>
        <v>#N/A</v>
      </c>
      <c r="P958">
        <v>145652</v>
      </c>
      <c r="Q958" s="1">
        <v>36688</v>
      </c>
      <c r="R958" s="1">
        <v>36693</v>
      </c>
      <c r="S958" t="s">
        <v>1948</v>
      </c>
      <c r="T958">
        <v>1</v>
      </c>
    </row>
    <row r="959" spans="1:20" x14ac:dyDescent="0.2">
      <c r="A959" s="7">
        <v>220515</v>
      </c>
      <c r="B959" s="3">
        <v>10286</v>
      </c>
      <c r="C959" s="3" t="s">
        <v>30</v>
      </c>
      <c r="D959" s="2" t="s">
        <v>505</v>
      </c>
      <c r="E959" s="3">
        <v>10</v>
      </c>
      <c r="F959" s="17">
        <v>0</v>
      </c>
      <c r="G959" s="17">
        <v>1</v>
      </c>
      <c r="H959" s="17">
        <v>0</v>
      </c>
      <c r="I959" s="7">
        <v>3</v>
      </c>
      <c r="J959" s="7">
        <v>25</v>
      </c>
      <c r="K959" s="4">
        <v>1214</v>
      </c>
      <c r="L959" s="5">
        <v>1214.0587</v>
      </c>
      <c r="M959">
        <v>66960</v>
      </c>
      <c r="N959" s="3">
        <v>1</v>
      </c>
      <c r="O959" s="50" t="e">
        <f>INDEX([1]Dados!$M$2:$N$26779,MATCH($P959,[1]Dados!$N$2:$N$26779,),2)</f>
        <v>#N/A</v>
      </c>
      <c r="P959">
        <v>145896</v>
      </c>
      <c r="Q959" s="1">
        <v>36688</v>
      </c>
      <c r="R959" s="1">
        <v>36693</v>
      </c>
      <c r="S959" t="s">
        <v>1949</v>
      </c>
      <c r="T959">
        <v>1</v>
      </c>
    </row>
    <row r="960" spans="1:20" x14ac:dyDescent="0.2">
      <c r="A960" s="7">
        <v>220515</v>
      </c>
      <c r="B960" s="3">
        <v>10286</v>
      </c>
      <c r="C960" s="3" t="s">
        <v>30</v>
      </c>
      <c r="D960" s="2" t="s">
        <v>505</v>
      </c>
      <c r="E960" s="3">
        <v>10</v>
      </c>
      <c r="F960" s="17">
        <v>0</v>
      </c>
      <c r="G960" s="17">
        <v>1</v>
      </c>
      <c r="H960" s="17">
        <v>0</v>
      </c>
      <c r="I960" s="7">
        <v>1</v>
      </c>
      <c r="J960" s="7">
        <v>23</v>
      </c>
      <c r="K960" s="4">
        <v>1214</v>
      </c>
      <c r="L960" s="5">
        <v>1214.0589</v>
      </c>
      <c r="M960">
        <v>93718</v>
      </c>
      <c r="N960" s="3">
        <v>1</v>
      </c>
      <c r="O960" s="50" t="e">
        <f>INDEX([1]Dados!$M$2:$N$26779,MATCH($P960,[1]Dados!$N$2:$N$26779,),2)</f>
        <v>#N/A</v>
      </c>
      <c r="P960">
        <v>146869</v>
      </c>
      <c r="Q960" s="1">
        <v>36688</v>
      </c>
      <c r="R960" s="1">
        <v>36693</v>
      </c>
      <c r="S960" t="s">
        <v>1951</v>
      </c>
      <c r="T960">
        <v>1</v>
      </c>
    </row>
    <row r="961" spans="1:20" x14ac:dyDescent="0.2">
      <c r="A961" s="7">
        <v>220515</v>
      </c>
      <c r="B961" s="3">
        <v>10286</v>
      </c>
      <c r="C961" s="3" t="s">
        <v>30</v>
      </c>
      <c r="D961" s="2" t="s">
        <v>505</v>
      </c>
      <c r="E961" s="3">
        <v>10</v>
      </c>
      <c r="F961" s="17">
        <v>0</v>
      </c>
      <c r="G961" s="17">
        <v>1</v>
      </c>
      <c r="H961" s="17">
        <v>0</v>
      </c>
      <c r="I961" s="7">
        <v>1</v>
      </c>
      <c r="J961" s="7">
        <v>20</v>
      </c>
      <c r="K961" s="4">
        <v>1214</v>
      </c>
      <c r="L961" s="5">
        <v>1214.0589</v>
      </c>
      <c r="M961">
        <v>93718</v>
      </c>
      <c r="N961" s="3">
        <v>1</v>
      </c>
      <c r="O961" s="50" t="e">
        <f>INDEX([1]Dados!$M$2:$N$26779,MATCH($P961,[1]Dados!$N$2:$N$26779,),2)</f>
        <v>#N/A</v>
      </c>
      <c r="P961">
        <v>146869</v>
      </c>
      <c r="Q961" s="1">
        <v>36688</v>
      </c>
      <c r="R961" s="1">
        <v>36693</v>
      </c>
      <c r="S961" t="s">
        <v>1951</v>
      </c>
      <c r="T961">
        <v>1</v>
      </c>
    </row>
    <row r="962" spans="1:20" x14ac:dyDescent="0.2">
      <c r="A962" s="7">
        <v>220515</v>
      </c>
      <c r="B962" s="3">
        <v>10286</v>
      </c>
      <c r="C962" s="3" t="s">
        <v>30</v>
      </c>
      <c r="D962" s="2" t="s">
        <v>505</v>
      </c>
      <c r="E962" s="3">
        <v>10</v>
      </c>
      <c r="F962" s="17">
        <v>0</v>
      </c>
      <c r="G962" s="17">
        <v>1</v>
      </c>
      <c r="H962" s="17">
        <v>0</v>
      </c>
      <c r="I962" s="7">
        <v>1</v>
      </c>
      <c r="J962" s="7">
        <v>18</v>
      </c>
      <c r="K962" s="4">
        <v>1214</v>
      </c>
      <c r="L962" s="5">
        <v>1214.0589</v>
      </c>
      <c r="M962">
        <v>93718</v>
      </c>
      <c r="N962" s="3">
        <v>1</v>
      </c>
      <c r="O962" s="50" t="e">
        <f>INDEX([1]Dados!$M$2:$N$26779,MATCH($P962,[1]Dados!$N$2:$N$26779,),2)</f>
        <v>#N/A</v>
      </c>
      <c r="P962">
        <v>146869</v>
      </c>
      <c r="Q962" s="1">
        <v>36688</v>
      </c>
      <c r="R962" s="1">
        <v>36693</v>
      </c>
      <c r="S962" t="s">
        <v>1951</v>
      </c>
      <c r="T962">
        <v>1</v>
      </c>
    </row>
    <row r="963" spans="1:20" x14ac:dyDescent="0.2">
      <c r="A963" s="7">
        <v>220515</v>
      </c>
      <c r="B963" s="3">
        <v>10286</v>
      </c>
      <c r="C963" s="3" t="s">
        <v>30</v>
      </c>
      <c r="D963" s="2" t="s">
        <v>505</v>
      </c>
      <c r="E963" s="3">
        <v>10</v>
      </c>
      <c r="F963" s="17">
        <v>0</v>
      </c>
      <c r="G963" s="17">
        <v>1</v>
      </c>
      <c r="H963" s="17">
        <v>0</v>
      </c>
      <c r="I963" s="7">
        <v>1</v>
      </c>
      <c r="J963" s="7">
        <v>24</v>
      </c>
      <c r="K963" s="4">
        <v>1214</v>
      </c>
      <c r="L963" s="5">
        <v>1214.0589</v>
      </c>
      <c r="M963">
        <v>93718</v>
      </c>
      <c r="N963" s="3">
        <v>1</v>
      </c>
      <c r="O963" s="50" t="e">
        <f>INDEX([1]Dados!$M$2:$N$26779,MATCH($P963,[1]Dados!$N$2:$N$26779,),2)</f>
        <v>#N/A</v>
      </c>
      <c r="P963">
        <v>146869</v>
      </c>
      <c r="Q963" s="1">
        <v>36688</v>
      </c>
      <c r="R963" s="1">
        <v>36693</v>
      </c>
      <c r="S963" t="s">
        <v>1951</v>
      </c>
      <c r="T963">
        <v>1</v>
      </c>
    </row>
    <row r="964" spans="1:20" x14ac:dyDescent="0.2">
      <c r="A964" s="7">
        <v>220515</v>
      </c>
      <c r="B964" s="3">
        <v>10286</v>
      </c>
      <c r="C964" s="3" t="s">
        <v>30</v>
      </c>
      <c r="D964" s="2" t="s">
        <v>505</v>
      </c>
      <c r="E964" s="3">
        <v>10</v>
      </c>
      <c r="F964" s="17">
        <v>0</v>
      </c>
      <c r="G964" s="17">
        <v>1</v>
      </c>
      <c r="H964" s="17">
        <v>0</v>
      </c>
      <c r="I964" s="7">
        <v>1.5</v>
      </c>
      <c r="J964" s="7">
        <v>20</v>
      </c>
      <c r="K964" s="4">
        <v>1214</v>
      </c>
      <c r="L964" s="5">
        <v>1214.0589</v>
      </c>
      <c r="M964">
        <v>93718</v>
      </c>
      <c r="N964" s="3">
        <v>1</v>
      </c>
      <c r="O964" s="50" t="e">
        <f>INDEX([1]Dados!$M$2:$N$26779,MATCH($P964,[1]Dados!$N$2:$N$26779,),2)</f>
        <v>#N/A</v>
      </c>
      <c r="P964">
        <v>146869</v>
      </c>
      <c r="Q964" s="1">
        <v>36688</v>
      </c>
      <c r="R964" s="1">
        <v>36693</v>
      </c>
      <c r="S964" t="s">
        <v>1951</v>
      </c>
      <c r="T964">
        <v>1</v>
      </c>
    </row>
    <row r="965" spans="1:20" x14ac:dyDescent="0.2">
      <c r="A965" s="7">
        <v>220515</v>
      </c>
      <c r="B965" s="3">
        <v>10286</v>
      </c>
      <c r="C965" s="3" t="s">
        <v>30</v>
      </c>
      <c r="D965" s="2" t="s">
        <v>505</v>
      </c>
      <c r="E965" s="3">
        <v>10</v>
      </c>
      <c r="F965" s="17">
        <v>0</v>
      </c>
      <c r="G965" s="17">
        <v>1</v>
      </c>
      <c r="H965" s="17">
        <v>0</v>
      </c>
      <c r="I965" s="7">
        <v>2</v>
      </c>
      <c r="J965" s="7">
        <v>21</v>
      </c>
      <c r="K965" s="4">
        <v>1293</v>
      </c>
      <c r="L965" s="5">
        <v>1293.0592999999999</v>
      </c>
      <c r="M965">
        <v>6180.85</v>
      </c>
      <c r="N965" s="3">
        <v>1</v>
      </c>
      <c r="O965" s="50" t="e">
        <f>INDEX([1]Dados!$M$2:$N$26779,MATCH($P965,[1]Dados!$N$2:$N$26779,),2)</f>
        <v>#N/A</v>
      </c>
      <c r="P965">
        <v>145987</v>
      </c>
      <c r="Q965" s="1">
        <v>36688</v>
      </c>
      <c r="R965" s="1">
        <v>36693</v>
      </c>
      <c r="S965" t="s">
        <v>1950</v>
      </c>
      <c r="T965">
        <v>1</v>
      </c>
    </row>
    <row r="966" spans="1:20" x14ac:dyDescent="0.2">
      <c r="A966" s="7">
        <v>220515</v>
      </c>
      <c r="B966" s="3">
        <v>10286</v>
      </c>
      <c r="C966" s="3" t="s">
        <v>30</v>
      </c>
      <c r="D966" s="2" t="s">
        <v>505</v>
      </c>
      <c r="E966" s="3">
        <v>10</v>
      </c>
      <c r="F966" s="17">
        <v>0</v>
      </c>
      <c r="G966" s="17">
        <v>1</v>
      </c>
      <c r="H966" s="17">
        <v>0</v>
      </c>
      <c r="I966" s="7">
        <v>2</v>
      </c>
      <c r="J966" s="7">
        <v>29</v>
      </c>
      <c r="K966" s="4">
        <v>1293</v>
      </c>
      <c r="L966" s="5">
        <v>1293.0592999999999</v>
      </c>
      <c r="M966">
        <v>6180.85</v>
      </c>
      <c r="N966" s="3">
        <v>1</v>
      </c>
      <c r="O966" s="50" t="e">
        <f>INDEX([1]Dados!$M$2:$N$26779,MATCH($P966,[1]Dados!$N$2:$N$26779,),2)</f>
        <v>#N/A</v>
      </c>
      <c r="P966">
        <v>145987</v>
      </c>
      <c r="Q966" s="1">
        <v>36688</v>
      </c>
      <c r="R966" s="1">
        <v>36693</v>
      </c>
      <c r="S966" t="s">
        <v>1950</v>
      </c>
      <c r="T966">
        <v>1</v>
      </c>
    </row>
    <row r="967" spans="1:20" x14ac:dyDescent="0.2">
      <c r="A967" s="7">
        <v>410260</v>
      </c>
      <c r="B967" s="3">
        <v>74497</v>
      </c>
      <c r="C967" s="3" t="s">
        <v>37</v>
      </c>
      <c r="D967" s="2" t="s">
        <v>283</v>
      </c>
      <c r="E967" s="3">
        <v>10</v>
      </c>
      <c r="F967" s="17">
        <v>0</v>
      </c>
      <c r="G967" s="17">
        <v>1</v>
      </c>
      <c r="H967" s="17">
        <v>0</v>
      </c>
      <c r="I967" s="7">
        <v>5</v>
      </c>
      <c r="J967" s="7">
        <v>0</v>
      </c>
      <c r="K967" s="4">
        <v>122</v>
      </c>
      <c r="L967" s="5">
        <v>122.38630000000001</v>
      </c>
      <c r="M967">
        <v>40000</v>
      </c>
      <c r="N967" s="3">
        <v>1</v>
      </c>
      <c r="O967" s="50" t="e">
        <f>INDEX([1]Dados!$M$2:$N$26779,MATCH($P967,[1]Dados!$N$2:$N$26779,),2)</f>
        <v>#N/A</v>
      </c>
      <c r="P967">
        <v>145736</v>
      </c>
      <c r="Q967" s="1">
        <v>36690</v>
      </c>
      <c r="R967" s="1">
        <v>36694</v>
      </c>
      <c r="S967" t="s">
        <v>2134</v>
      </c>
      <c r="T967">
        <v>1</v>
      </c>
    </row>
    <row r="968" spans="1:20" x14ac:dyDescent="0.2">
      <c r="A968" s="7">
        <v>410260</v>
      </c>
      <c r="B968" s="3">
        <v>74497</v>
      </c>
      <c r="C968" s="3" t="s">
        <v>37</v>
      </c>
      <c r="D968" s="2" t="s">
        <v>283</v>
      </c>
      <c r="E968" s="3">
        <v>10</v>
      </c>
      <c r="F968" s="17">
        <v>0</v>
      </c>
      <c r="G968" s="17">
        <v>1</v>
      </c>
      <c r="H968" s="17">
        <v>0</v>
      </c>
      <c r="I968" s="7">
        <v>2</v>
      </c>
      <c r="J968" s="7">
        <v>14</v>
      </c>
      <c r="K968" s="4">
        <v>1214</v>
      </c>
      <c r="L968" s="5">
        <v>1214.0587</v>
      </c>
      <c r="M968">
        <v>153144</v>
      </c>
      <c r="N968" s="3">
        <v>1</v>
      </c>
      <c r="O968" s="50" t="e">
        <f>INDEX([1]Dados!$M$2:$N$26779,MATCH($P968,[1]Dados!$N$2:$N$26779,),2)</f>
        <v>#N/A</v>
      </c>
      <c r="P968">
        <v>145848</v>
      </c>
      <c r="Q968" s="1">
        <v>36690</v>
      </c>
      <c r="R968" s="1">
        <v>36694</v>
      </c>
      <c r="S968" t="s">
        <v>896</v>
      </c>
      <c r="T968">
        <v>1</v>
      </c>
    </row>
    <row r="969" spans="1:20" x14ac:dyDescent="0.2">
      <c r="A969" s="7">
        <v>410260</v>
      </c>
      <c r="B969" s="3">
        <v>74497</v>
      </c>
      <c r="C969" s="3" t="s">
        <v>37</v>
      </c>
      <c r="D969" s="2" t="s">
        <v>283</v>
      </c>
      <c r="E969" s="3">
        <v>10</v>
      </c>
      <c r="F969" s="17">
        <v>0</v>
      </c>
      <c r="G969" s="17">
        <v>1</v>
      </c>
      <c r="H969" s="17">
        <v>0</v>
      </c>
      <c r="I969" s="7">
        <v>3</v>
      </c>
      <c r="J969" s="7">
        <v>21</v>
      </c>
      <c r="K969" s="4">
        <v>1214</v>
      </c>
      <c r="L969" s="5">
        <v>1214.0589</v>
      </c>
      <c r="M969">
        <v>63360</v>
      </c>
      <c r="N969" s="3">
        <v>1</v>
      </c>
      <c r="O969" s="50" t="e">
        <f>INDEX([1]Dados!$M$2:$N$26779,MATCH($P969,[1]Dados!$N$2:$N$26779,),2)</f>
        <v>#N/A</v>
      </c>
      <c r="P969">
        <v>146857</v>
      </c>
      <c r="Q969" s="1">
        <v>36690</v>
      </c>
      <c r="R969" s="1">
        <v>36694</v>
      </c>
      <c r="S969" t="s">
        <v>897</v>
      </c>
      <c r="T969">
        <v>1</v>
      </c>
    </row>
    <row r="970" spans="1:20" x14ac:dyDescent="0.2">
      <c r="A970" s="7">
        <v>410260</v>
      </c>
      <c r="B970" s="3">
        <v>74497</v>
      </c>
      <c r="C970" s="3" t="s">
        <v>37</v>
      </c>
      <c r="D970" s="2" t="s">
        <v>283</v>
      </c>
      <c r="E970" s="3">
        <v>10</v>
      </c>
      <c r="F970" s="17">
        <v>0</v>
      </c>
      <c r="G970" s="17">
        <v>1</v>
      </c>
      <c r="H970" s="17">
        <v>0</v>
      </c>
      <c r="I970" s="7">
        <v>4.0999999999999996</v>
      </c>
      <c r="J970" s="7">
        <v>18</v>
      </c>
      <c r="K970" s="4">
        <v>1214</v>
      </c>
      <c r="L970" s="5">
        <v>1214.8585</v>
      </c>
      <c r="M970">
        <v>190101.48</v>
      </c>
      <c r="N970" s="3">
        <v>1</v>
      </c>
      <c r="O970" s="50" t="e">
        <f>INDEX([1]Dados!$M$2:$N$26779,MATCH($P970,[1]Dados!$N$2:$N$26779,),2)</f>
        <v>#N/A</v>
      </c>
      <c r="P970">
        <v>147260</v>
      </c>
      <c r="Q970" s="1">
        <v>36690</v>
      </c>
      <c r="R970" s="1">
        <v>36694</v>
      </c>
      <c r="S970" t="s">
        <v>956</v>
      </c>
      <c r="T970">
        <v>1</v>
      </c>
    </row>
    <row r="971" spans="1:20" x14ac:dyDescent="0.2">
      <c r="A971" s="7">
        <v>410260</v>
      </c>
      <c r="B971" s="3">
        <v>74497</v>
      </c>
      <c r="C971" s="3" t="s">
        <v>37</v>
      </c>
      <c r="D971" s="2" t="s">
        <v>283</v>
      </c>
      <c r="E971" s="3">
        <v>10</v>
      </c>
      <c r="F971" s="17">
        <v>0</v>
      </c>
      <c r="G971" s="17">
        <v>1</v>
      </c>
      <c r="H971" s="17">
        <v>0</v>
      </c>
      <c r="I971" s="7">
        <v>4.0999999999999996</v>
      </c>
      <c r="J971" s="7">
        <v>18</v>
      </c>
      <c r="K971" s="4">
        <v>1214</v>
      </c>
      <c r="L971" s="5">
        <v>1214.8585</v>
      </c>
      <c r="M971">
        <v>190101.48</v>
      </c>
      <c r="N971" s="3">
        <v>1</v>
      </c>
      <c r="O971" s="50" t="e">
        <f>INDEX([1]Dados!$M$2:$N$26779,MATCH($P971,[1]Dados!$N$2:$N$26779,),2)</f>
        <v>#N/A</v>
      </c>
      <c r="P971">
        <v>147260</v>
      </c>
      <c r="Q971" s="1">
        <v>36690</v>
      </c>
      <c r="R971" s="1">
        <v>36694</v>
      </c>
      <c r="S971" t="s">
        <v>956</v>
      </c>
      <c r="T971">
        <v>1</v>
      </c>
    </row>
    <row r="972" spans="1:20" x14ac:dyDescent="0.2">
      <c r="A972" s="7">
        <v>410260</v>
      </c>
      <c r="B972" s="3">
        <v>74497</v>
      </c>
      <c r="C972" s="3" t="s">
        <v>37</v>
      </c>
      <c r="D972" s="2" t="s">
        <v>283</v>
      </c>
      <c r="E972" s="3">
        <v>10</v>
      </c>
      <c r="F972" s="17">
        <v>0</v>
      </c>
      <c r="G972" s="17">
        <v>1</v>
      </c>
      <c r="H972" s="17">
        <v>0</v>
      </c>
      <c r="I972" s="7">
        <v>4.2</v>
      </c>
      <c r="J972" s="7">
        <v>23</v>
      </c>
      <c r="K972" s="4">
        <v>1214</v>
      </c>
      <c r="L972" s="5">
        <v>1214.8585</v>
      </c>
      <c r="M972">
        <v>190101.48</v>
      </c>
      <c r="N972" s="3">
        <v>1</v>
      </c>
      <c r="O972" s="50" t="e">
        <f>INDEX([1]Dados!$M$2:$N$26779,MATCH($P972,[1]Dados!$N$2:$N$26779,),2)</f>
        <v>#N/A</v>
      </c>
      <c r="P972">
        <v>147260</v>
      </c>
      <c r="Q972" s="1">
        <v>36690</v>
      </c>
      <c r="R972" s="1">
        <v>36694</v>
      </c>
      <c r="S972" t="s">
        <v>956</v>
      </c>
      <c r="T972">
        <v>1</v>
      </c>
    </row>
    <row r="973" spans="1:20" x14ac:dyDescent="0.2">
      <c r="A973" s="7">
        <v>410260</v>
      </c>
      <c r="B973" s="3">
        <v>74497</v>
      </c>
      <c r="C973" s="3" t="s">
        <v>37</v>
      </c>
      <c r="D973" s="2" t="s">
        <v>283</v>
      </c>
      <c r="E973" s="3">
        <v>10</v>
      </c>
      <c r="F973" s="17">
        <v>0</v>
      </c>
      <c r="G973" s="17">
        <v>1</v>
      </c>
      <c r="H973" s="17">
        <v>0</v>
      </c>
      <c r="I973" s="7">
        <v>4.3</v>
      </c>
      <c r="J973" s="7">
        <v>28</v>
      </c>
      <c r="K973" s="4">
        <v>1214</v>
      </c>
      <c r="L973" s="5">
        <v>1214.8585</v>
      </c>
      <c r="M973">
        <v>190101.48</v>
      </c>
      <c r="N973" s="3">
        <v>1</v>
      </c>
      <c r="O973" s="50" t="e">
        <f>INDEX([1]Dados!$M$2:$N$26779,MATCH($P973,[1]Dados!$N$2:$N$26779,),2)</f>
        <v>#N/A</v>
      </c>
      <c r="P973">
        <v>147260</v>
      </c>
      <c r="Q973" s="1">
        <v>36690</v>
      </c>
      <c r="R973" s="1">
        <v>36694</v>
      </c>
      <c r="S973" t="s">
        <v>956</v>
      </c>
      <c r="T973">
        <v>1</v>
      </c>
    </row>
    <row r="974" spans="1:20" x14ac:dyDescent="0.2">
      <c r="A974" s="7">
        <v>410260</v>
      </c>
      <c r="B974" s="3">
        <v>74497</v>
      </c>
      <c r="C974" s="3" t="s">
        <v>37</v>
      </c>
      <c r="D974" s="2" t="s">
        <v>283</v>
      </c>
      <c r="E974" s="3">
        <v>10</v>
      </c>
      <c r="F974" s="17">
        <v>0</v>
      </c>
      <c r="G974" s="17">
        <v>1</v>
      </c>
      <c r="H974" s="17">
        <v>0</v>
      </c>
      <c r="I974" s="7">
        <v>4.4000000000000004</v>
      </c>
      <c r="J974" s="7">
        <v>25</v>
      </c>
      <c r="K974" s="4">
        <v>1214</v>
      </c>
      <c r="L974" s="5">
        <v>1214.8585</v>
      </c>
      <c r="M974">
        <v>190101.48</v>
      </c>
      <c r="N974" s="3">
        <v>1</v>
      </c>
      <c r="O974" s="50" t="e">
        <f>INDEX([1]Dados!$M$2:$N$26779,MATCH($P974,[1]Dados!$N$2:$N$26779,),2)</f>
        <v>#N/A</v>
      </c>
      <c r="P974">
        <v>147260</v>
      </c>
      <c r="Q974" s="1">
        <v>36690</v>
      </c>
      <c r="R974" s="1">
        <v>36694</v>
      </c>
      <c r="S974" t="s">
        <v>956</v>
      </c>
      <c r="T974">
        <v>1</v>
      </c>
    </row>
    <row r="975" spans="1:20" x14ac:dyDescent="0.2">
      <c r="A975" s="7">
        <v>410260</v>
      </c>
      <c r="B975" s="3">
        <v>74497</v>
      </c>
      <c r="C975" s="3" t="s">
        <v>37</v>
      </c>
      <c r="D975" s="2" t="s">
        <v>283</v>
      </c>
      <c r="E975" s="3">
        <v>10</v>
      </c>
      <c r="F975" s="17">
        <v>0</v>
      </c>
      <c r="G975" s="17">
        <v>1</v>
      </c>
      <c r="H975" s="17">
        <v>0</v>
      </c>
      <c r="I975" s="7">
        <v>4.5</v>
      </c>
      <c r="J975" s="7">
        <v>23</v>
      </c>
      <c r="K975" s="4">
        <v>1214</v>
      </c>
      <c r="L975" s="5">
        <v>1214.8585</v>
      </c>
      <c r="M975">
        <v>190101.48</v>
      </c>
      <c r="N975" s="3">
        <v>1</v>
      </c>
      <c r="O975" s="50" t="e">
        <f>INDEX([1]Dados!$M$2:$N$26779,MATCH($P975,[1]Dados!$N$2:$N$26779,),2)</f>
        <v>#N/A</v>
      </c>
      <c r="P975">
        <v>147260</v>
      </c>
      <c r="Q975" s="1">
        <v>36690</v>
      </c>
      <c r="R975" s="1">
        <v>36694</v>
      </c>
      <c r="S975" t="s">
        <v>956</v>
      </c>
      <c r="T975">
        <v>1</v>
      </c>
    </row>
    <row r="976" spans="1:20" x14ac:dyDescent="0.2">
      <c r="A976" s="7">
        <v>410260</v>
      </c>
      <c r="B976" s="3">
        <v>74497</v>
      </c>
      <c r="C976" s="3" t="s">
        <v>37</v>
      </c>
      <c r="D976" s="2" t="s">
        <v>283</v>
      </c>
      <c r="E976" s="3">
        <v>10</v>
      </c>
      <c r="F976" s="17">
        <v>0</v>
      </c>
      <c r="G976" s="17">
        <v>1</v>
      </c>
      <c r="H976" s="17">
        <v>0</v>
      </c>
      <c r="I976" s="7">
        <v>1</v>
      </c>
      <c r="J976" s="7">
        <v>22</v>
      </c>
      <c r="K976" s="4">
        <v>1293</v>
      </c>
      <c r="L976" s="5">
        <v>1293.0592999999999</v>
      </c>
      <c r="M976">
        <v>23909</v>
      </c>
      <c r="N976" s="3">
        <v>1</v>
      </c>
      <c r="O976" s="50" t="e">
        <f>INDEX([1]Dados!$M$2:$N$26779,MATCH($P976,[1]Dados!$N$2:$N$26779,),2)</f>
        <v>#N/A</v>
      </c>
      <c r="P976">
        <v>145835</v>
      </c>
      <c r="Q976" s="1">
        <v>36690</v>
      </c>
      <c r="R976" s="1">
        <v>36694</v>
      </c>
      <c r="S976" t="s">
        <v>895</v>
      </c>
      <c r="T976">
        <v>1</v>
      </c>
    </row>
    <row r="977" spans="1:20" x14ac:dyDescent="0.2">
      <c r="A977" s="7">
        <v>410490</v>
      </c>
      <c r="B977" s="3">
        <v>74950</v>
      </c>
      <c r="C977" s="3" t="s">
        <v>37</v>
      </c>
      <c r="D977" s="2" t="s">
        <v>356</v>
      </c>
      <c r="E977" s="3">
        <v>10</v>
      </c>
      <c r="F977" s="17">
        <v>0</v>
      </c>
      <c r="G977" s="17">
        <v>1</v>
      </c>
      <c r="H977" s="17">
        <v>0</v>
      </c>
      <c r="I977" s="7" t="s">
        <v>3</v>
      </c>
      <c r="J977" s="7">
        <v>0</v>
      </c>
      <c r="K977" s="4">
        <v>2</v>
      </c>
      <c r="L977" s="5">
        <v>2.0596999999999999</v>
      </c>
      <c r="M977">
        <v>24288.04</v>
      </c>
      <c r="N977" s="3">
        <v>1</v>
      </c>
      <c r="O977" s="50" t="e">
        <f>INDEX([1]Dados!$M$2:$N$26779,MATCH($P977,[1]Dados!$N$2:$N$26779,),2)</f>
        <v>#N/A</v>
      </c>
      <c r="P977">
        <v>145646</v>
      </c>
      <c r="Q977" s="1">
        <v>37831</v>
      </c>
      <c r="R977" s="1">
        <v>37890</v>
      </c>
      <c r="S977" t="s">
        <v>2134</v>
      </c>
      <c r="T977">
        <v>1</v>
      </c>
    </row>
    <row r="978" spans="1:20" x14ac:dyDescent="0.2">
      <c r="A978" s="7">
        <v>410490</v>
      </c>
      <c r="B978" s="3">
        <v>74950</v>
      </c>
      <c r="C978" s="3" t="s">
        <v>37</v>
      </c>
      <c r="D978" s="2" t="s">
        <v>356</v>
      </c>
      <c r="E978" s="3">
        <v>10</v>
      </c>
      <c r="F978" s="17">
        <v>0</v>
      </c>
      <c r="G978" s="17">
        <v>1</v>
      </c>
      <c r="H978" s="17">
        <v>0</v>
      </c>
      <c r="I978" s="7" t="s">
        <v>3</v>
      </c>
      <c r="J978" s="7">
        <v>0</v>
      </c>
      <c r="K978" s="4">
        <v>1214</v>
      </c>
      <c r="L978" s="5">
        <v>1214.0587</v>
      </c>
      <c r="M978">
        <v>666288</v>
      </c>
      <c r="N978" s="3">
        <v>1</v>
      </c>
      <c r="O978" s="50" t="e">
        <f>INDEX([1]Dados!$M$2:$N$26779,MATCH($P978,[1]Dados!$N$2:$N$26779,),2)</f>
        <v>#N/A</v>
      </c>
      <c r="P978">
        <v>145847</v>
      </c>
      <c r="Q978" s="1">
        <v>37831</v>
      </c>
      <c r="R978" s="1">
        <v>37890</v>
      </c>
      <c r="S978" t="s">
        <v>2134</v>
      </c>
      <c r="T978">
        <v>1</v>
      </c>
    </row>
    <row r="979" spans="1:20" x14ac:dyDescent="0.2">
      <c r="A979" s="7">
        <v>410490</v>
      </c>
      <c r="B979" s="3">
        <v>74950</v>
      </c>
      <c r="C979" s="3" t="s">
        <v>37</v>
      </c>
      <c r="D979" s="2" t="s">
        <v>356</v>
      </c>
      <c r="E979" s="3">
        <v>10</v>
      </c>
      <c r="F979" s="17">
        <v>0</v>
      </c>
      <c r="G979" s="17">
        <v>1</v>
      </c>
      <c r="H979" s="17">
        <v>0</v>
      </c>
      <c r="I979" s="7" t="s">
        <v>3</v>
      </c>
      <c r="J979" s="7">
        <v>0</v>
      </c>
      <c r="K979" s="4">
        <v>1214</v>
      </c>
      <c r="L979" s="5">
        <v>1214.0589</v>
      </c>
      <c r="M979">
        <v>176136</v>
      </c>
      <c r="N979" s="3">
        <v>1</v>
      </c>
      <c r="O979" s="50" t="e">
        <f>INDEX([1]Dados!$M$2:$N$26779,MATCH($P979,[1]Dados!$N$2:$N$26779,),2)</f>
        <v>#N/A</v>
      </c>
      <c r="P979">
        <v>146858</v>
      </c>
      <c r="Q979" s="1">
        <v>37831</v>
      </c>
      <c r="R979" s="1">
        <v>37890</v>
      </c>
      <c r="S979" t="s">
        <v>2134</v>
      </c>
      <c r="T979">
        <v>1</v>
      </c>
    </row>
    <row r="980" spans="1:20" x14ac:dyDescent="0.2">
      <c r="A980" s="7">
        <v>410490</v>
      </c>
      <c r="B980" s="3">
        <v>74950</v>
      </c>
      <c r="C980" s="3" t="s">
        <v>37</v>
      </c>
      <c r="D980" s="2" t="s">
        <v>356</v>
      </c>
      <c r="E980" s="3">
        <v>10</v>
      </c>
      <c r="F980" s="17">
        <v>0</v>
      </c>
      <c r="G980" s="17">
        <v>1</v>
      </c>
      <c r="H980" s="17">
        <v>0</v>
      </c>
      <c r="I980" s="7" t="s">
        <v>3</v>
      </c>
      <c r="J980" s="7">
        <v>0</v>
      </c>
      <c r="K980" s="4">
        <v>4</v>
      </c>
      <c r="L980" s="5">
        <v>4.5776000000000003</v>
      </c>
      <c r="M980">
        <v>76800</v>
      </c>
      <c r="N980" s="3">
        <v>0</v>
      </c>
      <c r="O980" s="50" t="e">
        <f>INDEX([1]Dados!$M$2:$N$26779,MATCH($P980,[1]Dados!$N$2:$N$26779,),2)</f>
        <v>#N/A</v>
      </c>
      <c r="P980">
        <v>145732</v>
      </c>
      <c r="Q980" s="1">
        <v>37831</v>
      </c>
      <c r="R980" s="1">
        <v>37890</v>
      </c>
      <c r="S980" t="s">
        <v>2134</v>
      </c>
      <c r="T980">
        <v>1</v>
      </c>
    </row>
    <row r="981" spans="1:20" x14ac:dyDescent="0.2">
      <c r="A981" s="7">
        <v>410490</v>
      </c>
      <c r="B981" s="3">
        <v>74950</v>
      </c>
      <c r="C981" s="3" t="s">
        <v>37</v>
      </c>
      <c r="D981" s="2" t="s">
        <v>356</v>
      </c>
      <c r="E981" s="3">
        <v>10</v>
      </c>
      <c r="F981" s="17">
        <v>0</v>
      </c>
      <c r="G981" s="17">
        <v>1</v>
      </c>
      <c r="H981" s="17">
        <v>0</v>
      </c>
      <c r="I981" s="7" t="s">
        <v>3</v>
      </c>
      <c r="J981" s="7">
        <v>0</v>
      </c>
      <c r="K981" s="4">
        <v>1293</v>
      </c>
      <c r="L981" s="5">
        <v>1293.0592999999999</v>
      </c>
      <c r="M981">
        <v>66036</v>
      </c>
      <c r="N981" s="3">
        <v>1</v>
      </c>
      <c r="O981" s="50" t="e">
        <f>INDEX([1]Dados!$M$2:$N$26779,MATCH($P981,[1]Dados!$N$2:$N$26779,),2)</f>
        <v>#N/A</v>
      </c>
      <c r="P981">
        <v>145836</v>
      </c>
      <c r="Q981" s="1">
        <v>37831</v>
      </c>
      <c r="R981" s="1">
        <v>37890</v>
      </c>
      <c r="S981" t="s">
        <v>2134</v>
      </c>
      <c r="T981">
        <v>1</v>
      </c>
    </row>
    <row r="982" spans="1:20" x14ac:dyDescent="0.2">
      <c r="A982" s="7">
        <v>412600</v>
      </c>
      <c r="B982" s="3">
        <v>78956</v>
      </c>
      <c r="C982" s="3" t="s">
        <v>37</v>
      </c>
      <c r="D982" s="2" t="s">
        <v>778</v>
      </c>
      <c r="E982" s="3">
        <v>10</v>
      </c>
      <c r="F982" s="17">
        <v>0</v>
      </c>
      <c r="G982" s="17">
        <v>1</v>
      </c>
      <c r="H982" s="17">
        <v>0</v>
      </c>
      <c r="I982" s="7">
        <v>4</v>
      </c>
      <c r="J982" s="7">
        <v>14</v>
      </c>
      <c r="K982" s="4">
        <v>4</v>
      </c>
      <c r="L982" s="5">
        <v>4.3863000000000003</v>
      </c>
      <c r="M982">
        <v>40000</v>
      </c>
      <c r="N982" s="3">
        <v>1</v>
      </c>
      <c r="O982" s="50" t="e">
        <f>INDEX([1]Dados!$M$2:$N$26779,MATCH($P982,[1]Dados!$N$2:$N$26779,),2)</f>
        <v>#N/A</v>
      </c>
      <c r="P982">
        <v>145738</v>
      </c>
      <c r="Q982" s="1">
        <v>36690</v>
      </c>
      <c r="R982" s="1">
        <v>36694</v>
      </c>
      <c r="S982" t="s">
        <v>2097</v>
      </c>
      <c r="T982">
        <v>1</v>
      </c>
    </row>
    <row r="983" spans="1:20" x14ac:dyDescent="0.2">
      <c r="A983" s="7">
        <v>412600</v>
      </c>
      <c r="B983" s="3">
        <v>78956</v>
      </c>
      <c r="C983" s="3" t="s">
        <v>37</v>
      </c>
      <c r="D983" s="2" t="s">
        <v>778</v>
      </c>
      <c r="E983" s="3">
        <v>10</v>
      </c>
      <c r="F983" s="17">
        <v>0</v>
      </c>
      <c r="G983" s="17">
        <v>1</v>
      </c>
      <c r="H983" s="17">
        <v>0</v>
      </c>
      <c r="I983" s="7" t="s">
        <v>3</v>
      </c>
      <c r="J983" s="7">
        <v>0</v>
      </c>
      <c r="K983" s="4">
        <v>4</v>
      </c>
      <c r="L983" s="5">
        <v>4.3863000000000003</v>
      </c>
      <c r="M983">
        <v>30000</v>
      </c>
      <c r="N983" s="3">
        <v>1</v>
      </c>
      <c r="O983" s="50" t="e">
        <f>INDEX([1]Dados!$M$2:$N$26779,MATCH($P983,[1]Dados!$N$2:$N$26779,),2)</f>
        <v>#N/A</v>
      </c>
      <c r="P983">
        <v>145737</v>
      </c>
      <c r="Q983" s="1">
        <v>36690</v>
      </c>
      <c r="R983" s="1">
        <v>36694</v>
      </c>
      <c r="S983" t="s">
        <v>2097</v>
      </c>
      <c r="T983">
        <v>1</v>
      </c>
    </row>
    <row r="984" spans="1:20" x14ac:dyDescent="0.2">
      <c r="A984" s="7">
        <v>412600</v>
      </c>
      <c r="B984" s="3">
        <v>78956</v>
      </c>
      <c r="C984" s="3" t="s">
        <v>37</v>
      </c>
      <c r="D984" s="2" t="s">
        <v>778</v>
      </c>
      <c r="E984" s="3">
        <v>10</v>
      </c>
      <c r="F984" s="17">
        <v>0</v>
      </c>
      <c r="G984" s="17">
        <v>1</v>
      </c>
      <c r="H984" s="17">
        <v>0</v>
      </c>
      <c r="I984" s="7">
        <v>3</v>
      </c>
      <c r="J984" s="7">
        <v>25</v>
      </c>
      <c r="K984" s="4">
        <v>1214</v>
      </c>
      <c r="L984" s="5">
        <v>1214.0587</v>
      </c>
      <c r="M984">
        <v>153255</v>
      </c>
      <c r="N984" s="3">
        <v>1</v>
      </c>
      <c r="O984" s="50" t="e">
        <f>INDEX([1]Dados!$M$2:$N$26779,MATCH($P984,[1]Dados!$N$2:$N$26779,),2)</f>
        <v>#N/A</v>
      </c>
      <c r="P984">
        <v>145849</v>
      </c>
      <c r="Q984" s="1">
        <v>36690</v>
      </c>
      <c r="R984" s="1">
        <v>36694</v>
      </c>
      <c r="S984" t="s">
        <v>2098</v>
      </c>
      <c r="T984">
        <v>1</v>
      </c>
    </row>
    <row r="985" spans="1:20" x14ac:dyDescent="0.2">
      <c r="A985" s="7">
        <v>412600</v>
      </c>
      <c r="B985" s="3">
        <v>78956</v>
      </c>
      <c r="C985" s="3" t="s">
        <v>37</v>
      </c>
      <c r="D985" s="2" t="s">
        <v>778</v>
      </c>
      <c r="E985" s="3">
        <v>10</v>
      </c>
      <c r="F985" s="17">
        <v>0</v>
      </c>
      <c r="G985" s="17">
        <v>1</v>
      </c>
      <c r="H985" s="17">
        <v>0</v>
      </c>
      <c r="I985" s="7">
        <v>1</v>
      </c>
      <c r="J985" s="7">
        <v>15</v>
      </c>
      <c r="K985" s="4">
        <v>1214</v>
      </c>
      <c r="L985" s="5">
        <v>1214.0589</v>
      </c>
      <c r="M985">
        <v>176840</v>
      </c>
      <c r="N985" s="3">
        <v>1</v>
      </c>
      <c r="O985" s="50" t="e">
        <f>INDEX([1]Dados!$M$2:$N$26779,MATCH($P985,[1]Dados!$N$2:$N$26779,),2)</f>
        <v>#N/A</v>
      </c>
      <c r="P985">
        <v>146862</v>
      </c>
      <c r="Q985" s="1">
        <v>36690</v>
      </c>
      <c r="R985" s="1">
        <v>36694</v>
      </c>
      <c r="S985" t="s">
        <v>2099</v>
      </c>
      <c r="T985">
        <v>1</v>
      </c>
    </row>
    <row r="986" spans="1:20" x14ac:dyDescent="0.2">
      <c r="A986" s="7">
        <v>412600</v>
      </c>
      <c r="B986" s="3">
        <v>78956</v>
      </c>
      <c r="C986" s="3" t="s">
        <v>37</v>
      </c>
      <c r="D986" s="2" t="s">
        <v>778</v>
      </c>
      <c r="E986" s="3">
        <v>10</v>
      </c>
      <c r="F986" s="17">
        <v>0</v>
      </c>
      <c r="G986" s="17">
        <v>1</v>
      </c>
      <c r="H986" s="17">
        <v>0</v>
      </c>
      <c r="I986" s="7">
        <v>1</v>
      </c>
      <c r="J986" s="7">
        <v>28</v>
      </c>
      <c r="K986" s="4">
        <v>1214</v>
      </c>
      <c r="L986" s="5">
        <v>1214.0589</v>
      </c>
      <c r="M986">
        <v>176840</v>
      </c>
      <c r="N986" s="3">
        <v>1</v>
      </c>
      <c r="O986" s="50" t="e">
        <f>INDEX([1]Dados!$M$2:$N$26779,MATCH($P986,[1]Dados!$N$2:$N$26779,),2)</f>
        <v>#N/A</v>
      </c>
      <c r="P986">
        <v>146862</v>
      </c>
      <c r="Q986" s="1">
        <v>36690</v>
      </c>
      <c r="R986" s="1">
        <v>36694</v>
      </c>
      <c r="S986" t="s">
        <v>2099</v>
      </c>
      <c r="T986">
        <v>1</v>
      </c>
    </row>
    <row r="987" spans="1:20" x14ac:dyDescent="0.2">
      <c r="A987" s="7">
        <v>412600</v>
      </c>
      <c r="B987" s="3">
        <v>78956</v>
      </c>
      <c r="C987" s="3" t="s">
        <v>37</v>
      </c>
      <c r="D987" s="2" t="s">
        <v>778</v>
      </c>
      <c r="E987" s="3">
        <v>10</v>
      </c>
      <c r="F987" s="17">
        <v>0</v>
      </c>
      <c r="G987" s="17">
        <v>1</v>
      </c>
      <c r="H987" s="17">
        <v>0</v>
      </c>
      <c r="I987" s="7">
        <v>1</v>
      </c>
      <c r="J987" s="7">
        <v>99</v>
      </c>
      <c r="K987" s="4">
        <v>1214</v>
      </c>
      <c r="L987" s="5">
        <v>1214.0589</v>
      </c>
      <c r="M987">
        <v>176840</v>
      </c>
      <c r="N987" s="3">
        <v>1</v>
      </c>
      <c r="O987" s="50" t="e">
        <f>INDEX([1]Dados!$M$2:$N$26779,MATCH($P987,[1]Dados!$N$2:$N$26779,),2)</f>
        <v>#N/A</v>
      </c>
      <c r="P987">
        <v>146862</v>
      </c>
      <c r="Q987" s="1">
        <v>36690</v>
      </c>
      <c r="R987" s="1">
        <v>36694</v>
      </c>
      <c r="S987" t="s">
        <v>2099</v>
      </c>
      <c r="T987">
        <v>1</v>
      </c>
    </row>
    <row r="988" spans="1:20" x14ac:dyDescent="0.2">
      <c r="A988" s="7">
        <v>412600</v>
      </c>
      <c r="B988" s="3">
        <v>78956</v>
      </c>
      <c r="C988" s="3" t="s">
        <v>37</v>
      </c>
      <c r="D988" s="2" t="s">
        <v>778</v>
      </c>
      <c r="E988" s="3">
        <v>10</v>
      </c>
      <c r="F988" s="17">
        <v>0</v>
      </c>
      <c r="G988" s="17">
        <v>1</v>
      </c>
      <c r="H988" s="17">
        <v>0</v>
      </c>
      <c r="I988" s="7">
        <v>1</v>
      </c>
      <c r="J988" s="7">
        <v>17</v>
      </c>
      <c r="K988" s="4">
        <v>1214</v>
      </c>
      <c r="L988" s="5">
        <v>1214.0589</v>
      </c>
      <c r="M988">
        <v>176840</v>
      </c>
      <c r="N988" s="3">
        <v>1</v>
      </c>
      <c r="O988" s="50" t="e">
        <f>INDEX([1]Dados!$M$2:$N$26779,MATCH($P988,[1]Dados!$N$2:$N$26779,),2)</f>
        <v>#N/A</v>
      </c>
      <c r="P988">
        <v>146862</v>
      </c>
      <c r="Q988" s="1">
        <v>36690</v>
      </c>
      <c r="R988" s="1">
        <v>36694</v>
      </c>
      <c r="S988" t="s">
        <v>2099</v>
      </c>
      <c r="T988">
        <v>1</v>
      </c>
    </row>
    <row r="989" spans="1:20" x14ac:dyDescent="0.2">
      <c r="A989" s="7">
        <v>412600</v>
      </c>
      <c r="B989" s="3">
        <v>78956</v>
      </c>
      <c r="C989" s="3" t="s">
        <v>37</v>
      </c>
      <c r="D989" s="2" t="s">
        <v>778</v>
      </c>
      <c r="E989" s="3">
        <v>10</v>
      </c>
      <c r="F989" s="17">
        <v>0</v>
      </c>
      <c r="G989" s="17">
        <v>1</v>
      </c>
      <c r="H989" s="17">
        <v>0</v>
      </c>
      <c r="I989" s="7">
        <v>2.1</v>
      </c>
      <c r="J989" s="7">
        <v>22</v>
      </c>
      <c r="K989" s="4">
        <v>1293</v>
      </c>
      <c r="L989" s="5">
        <v>1293.0592999999999</v>
      </c>
      <c r="M989">
        <v>8734</v>
      </c>
      <c r="N989" s="3">
        <v>1</v>
      </c>
      <c r="O989" s="50" t="e">
        <f>INDEX([1]Dados!$M$2:$N$26779,MATCH($P989,[1]Dados!$N$2:$N$26779,),2)</f>
        <v>#N/A</v>
      </c>
      <c r="P989">
        <v>145838</v>
      </c>
      <c r="Q989" s="1">
        <v>36690</v>
      </c>
      <c r="R989" s="1">
        <v>36694</v>
      </c>
      <c r="S989" t="s">
        <v>2159</v>
      </c>
      <c r="T989">
        <v>1</v>
      </c>
    </row>
    <row r="990" spans="1:20" x14ac:dyDescent="0.2">
      <c r="A990" s="7">
        <v>412600</v>
      </c>
      <c r="B990" s="3">
        <v>78956</v>
      </c>
      <c r="C990" s="3" t="s">
        <v>37</v>
      </c>
      <c r="D990" s="2" t="s">
        <v>778</v>
      </c>
      <c r="E990" s="3">
        <v>10</v>
      </c>
      <c r="F990" s="17">
        <v>0</v>
      </c>
      <c r="G990" s="17">
        <v>1</v>
      </c>
      <c r="H990" s="17">
        <v>0</v>
      </c>
      <c r="I990" s="7">
        <v>2.2000000000000002</v>
      </c>
      <c r="J990" s="7">
        <v>29</v>
      </c>
      <c r="K990" s="4">
        <v>1293</v>
      </c>
      <c r="L990" s="5">
        <v>1293.0592999999999</v>
      </c>
      <c r="M990">
        <v>8734</v>
      </c>
      <c r="N990" s="3">
        <v>1</v>
      </c>
      <c r="O990" s="50" t="e">
        <f>INDEX([1]Dados!$M$2:$N$26779,MATCH($P990,[1]Dados!$N$2:$N$26779,),2)</f>
        <v>#N/A</v>
      </c>
      <c r="P990">
        <v>145838</v>
      </c>
      <c r="Q990" s="1">
        <v>36690</v>
      </c>
      <c r="R990" s="1">
        <v>36694</v>
      </c>
      <c r="S990" t="s">
        <v>2159</v>
      </c>
      <c r="T990">
        <v>1</v>
      </c>
    </row>
    <row r="991" spans="1:20" x14ac:dyDescent="0.2">
      <c r="A991" s="7">
        <v>412600</v>
      </c>
      <c r="B991" s="3">
        <v>78956</v>
      </c>
      <c r="C991" s="3" t="s">
        <v>37</v>
      </c>
      <c r="D991" s="2" t="s">
        <v>778</v>
      </c>
      <c r="E991" s="3">
        <v>10</v>
      </c>
      <c r="F991" s="17">
        <v>0</v>
      </c>
      <c r="G991" s="17">
        <v>1</v>
      </c>
      <c r="H991" s="17">
        <v>0</v>
      </c>
      <c r="I991" s="7">
        <v>2.2999999999999998</v>
      </c>
      <c r="J991" s="7">
        <v>22</v>
      </c>
      <c r="K991" s="4">
        <v>1293</v>
      </c>
      <c r="L991" s="5">
        <v>1293.0592999999999</v>
      </c>
      <c r="M991">
        <v>8734</v>
      </c>
      <c r="N991" s="3">
        <v>1</v>
      </c>
      <c r="O991" s="50" t="e">
        <f>INDEX([1]Dados!$M$2:$N$26779,MATCH($P991,[1]Dados!$N$2:$N$26779,),2)</f>
        <v>#N/A</v>
      </c>
      <c r="P991">
        <v>145838</v>
      </c>
      <c r="Q991" s="1">
        <v>36690</v>
      </c>
      <c r="R991" s="1">
        <v>36694</v>
      </c>
      <c r="S991" t="s">
        <v>2159</v>
      </c>
      <c r="T991">
        <v>1</v>
      </c>
    </row>
    <row r="992" spans="1:20" x14ac:dyDescent="0.2">
      <c r="A992" s="7">
        <v>412600</v>
      </c>
      <c r="B992" s="3">
        <v>78956</v>
      </c>
      <c r="C992" s="3" t="s">
        <v>37</v>
      </c>
      <c r="D992" s="2" t="s">
        <v>778</v>
      </c>
      <c r="E992" s="3">
        <v>10</v>
      </c>
      <c r="F992" s="17">
        <v>0</v>
      </c>
      <c r="G992" s="17">
        <v>1</v>
      </c>
      <c r="H992" s="17">
        <v>0</v>
      </c>
      <c r="I992" s="7">
        <v>2.4</v>
      </c>
      <c r="J992" s="7">
        <v>21</v>
      </c>
      <c r="K992" s="4">
        <v>1293</v>
      </c>
      <c r="L992" s="5">
        <v>1293.0592999999999</v>
      </c>
      <c r="M992">
        <v>8734</v>
      </c>
      <c r="N992" s="3">
        <v>1</v>
      </c>
      <c r="O992" s="50" t="e">
        <f>INDEX([1]Dados!$M$2:$N$26779,MATCH($P992,[1]Dados!$N$2:$N$26779,),2)</f>
        <v>#N/A</v>
      </c>
      <c r="P992">
        <v>145838</v>
      </c>
      <c r="Q992" s="1">
        <v>36690</v>
      </c>
      <c r="R992" s="1">
        <v>36694</v>
      </c>
      <c r="S992" t="s">
        <v>2159</v>
      </c>
      <c r="T992">
        <v>1</v>
      </c>
    </row>
    <row r="993" spans="1:20" x14ac:dyDescent="0.2">
      <c r="A993" s="7">
        <v>330510</v>
      </c>
      <c r="B993" s="3">
        <v>59013</v>
      </c>
      <c r="C993" s="3" t="s">
        <v>45</v>
      </c>
      <c r="D993" s="2" t="s">
        <v>759</v>
      </c>
      <c r="E993" s="3">
        <v>10</v>
      </c>
      <c r="F993" s="17">
        <v>0</v>
      </c>
      <c r="G993" s="17">
        <v>1</v>
      </c>
      <c r="H993" s="17">
        <v>0</v>
      </c>
      <c r="I993" s="7">
        <v>7.1</v>
      </c>
      <c r="J993" s="7">
        <v>18</v>
      </c>
      <c r="K993" s="4">
        <v>2</v>
      </c>
      <c r="L993" s="5">
        <v>2.0596999999999999</v>
      </c>
      <c r="M993">
        <v>1009684.56</v>
      </c>
      <c r="N993" s="3">
        <v>1</v>
      </c>
      <c r="O993" s="50" t="e">
        <f>INDEX([1]Dados!$M$2:$N$26779,MATCH($P993,[1]Dados!$N$2:$N$26779,),2)</f>
        <v>#N/A</v>
      </c>
      <c r="P993">
        <v>145644</v>
      </c>
      <c r="Q993" s="1">
        <v>36690</v>
      </c>
      <c r="R993" s="1">
        <v>36694</v>
      </c>
      <c r="S993" t="s">
        <v>1343</v>
      </c>
      <c r="T993">
        <v>1</v>
      </c>
    </row>
    <row r="994" spans="1:20" x14ac:dyDescent="0.2">
      <c r="A994" s="7">
        <v>330510</v>
      </c>
      <c r="B994" s="3">
        <v>59013</v>
      </c>
      <c r="C994" s="3" t="s">
        <v>45</v>
      </c>
      <c r="D994" s="2" t="s">
        <v>759</v>
      </c>
      <c r="E994" s="3">
        <v>10</v>
      </c>
      <c r="F994" s="17">
        <v>0</v>
      </c>
      <c r="G994" s="17">
        <v>1</v>
      </c>
      <c r="H994" s="17">
        <v>0</v>
      </c>
      <c r="I994" s="7">
        <v>7.2</v>
      </c>
      <c r="J994" s="7">
        <v>18</v>
      </c>
      <c r="K994" s="4">
        <v>2</v>
      </c>
      <c r="L994" s="5">
        <v>2.0596999999999999</v>
      </c>
      <c r="M994">
        <v>1009684.56</v>
      </c>
      <c r="N994" s="3">
        <v>1</v>
      </c>
      <c r="O994" s="50" t="e">
        <f>INDEX([1]Dados!$M$2:$N$26779,MATCH($P994,[1]Dados!$N$2:$N$26779,),2)</f>
        <v>#N/A</v>
      </c>
      <c r="P994">
        <v>145644</v>
      </c>
      <c r="Q994" s="1">
        <v>36690</v>
      </c>
      <c r="R994" s="1">
        <v>36694</v>
      </c>
      <c r="S994" t="s">
        <v>1343</v>
      </c>
      <c r="T994">
        <v>1</v>
      </c>
    </row>
    <row r="995" spans="1:20" x14ac:dyDescent="0.2">
      <c r="A995" s="7">
        <v>330510</v>
      </c>
      <c r="B995" s="3">
        <v>59013</v>
      </c>
      <c r="C995" s="3" t="s">
        <v>45</v>
      </c>
      <c r="D995" s="2" t="s">
        <v>759</v>
      </c>
      <c r="E995" s="3">
        <v>10</v>
      </c>
      <c r="F995" s="17">
        <v>0</v>
      </c>
      <c r="G995" s="17">
        <v>1</v>
      </c>
      <c r="H995" s="17">
        <v>0</v>
      </c>
      <c r="I995" s="7">
        <v>2.1</v>
      </c>
      <c r="J995" s="7">
        <v>11</v>
      </c>
      <c r="K995" s="4">
        <v>4</v>
      </c>
      <c r="L995" s="5">
        <v>4.1822999999999997</v>
      </c>
      <c r="M995">
        <v>511450</v>
      </c>
      <c r="N995" s="3">
        <v>1</v>
      </c>
      <c r="O995" s="50" t="e">
        <f>INDEX([1]Dados!$M$2:$N$26779,MATCH($P995,[1]Dados!$N$2:$N$26779,),2)</f>
        <v>#N/A</v>
      </c>
      <c r="P995">
        <v>145745</v>
      </c>
      <c r="Q995" s="1">
        <v>36690</v>
      </c>
      <c r="R995" s="1">
        <v>36694</v>
      </c>
      <c r="S995" t="s">
        <v>1344</v>
      </c>
      <c r="T995">
        <v>1</v>
      </c>
    </row>
    <row r="996" spans="1:20" x14ac:dyDescent="0.2">
      <c r="A996" s="7">
        <v>330510</v>
      </c>
      <c r="B996" s="3">
        <v>59013</v>
      </c>
      <c r="C996" s="3" t="s">
        <v>45</v>
      </c>
      <c r="D996" s="2" t="s">
        <v>759</v>
      </c>
      <c r="E996" s="3">
        <v>10</v>
      </c>
      <c r="F996" s="17">
        <v>0</v>
      </c>
      <c r="G996" s="17">
        <v>1</v>
      </c>
      <c r="H996" s="17">
        <v>0</v>
      </c>
      <c r="I996" s="7">
        <v>2.2000000000000002</v>
      </c>
      <c r="J996" s="7">
        <v>30</v>
      </c>
      <c r="K996" s="4">
        <v>4</v>
      </c>
      <c r="L996" s="5">
        <v>4.1822999999999997</v>
      </c>
      <c r="M996">
        <v>511450</v>
      </c>
      <c r="N996" s="3">
        <v>1</v>
      </c>
      <c r="O996" s="50" t="e">
        <f>INDEX([1]Dados!$M$2:$N$26779,MATCH($P996,[1]Dados!$N$2:$N$26779,),2)</f>
        <v>#N/A</v>
      </c>
      <c r="P996">
        <v>145745</v>
      </c>
      <c r="Q996" s="1">
        <v>36690</v>
      </c>
      <c r="R996" s="1">
        <v>36694</v>
      </c>
      <c r="S996" t="s">
        <v>1344</v>
      </c>
      <c r="T996">
        <v>1</v>
      </c>
    </row>
    <row r="997" spans="1:20" x14ac:dyDescent="0.2">
      <c r="A997" s="7">
        <v>330510</v>
      </c>
      <c r="B997" s="3">
        <v>59013</v>
      </c>
      <c r="C997" s="3" t="s">
        <v>45</v>
      </c>
      <c r="D997" s="2" t="s">
        <v>759</v>
      </c>
      <c r="E997" s="3">
        <v>10</v>
      </c>
      <c r="F997" s="17">
        <v>0</v>
      </c>
      <c r="G997" s="17">
        <v>1</v>
      </c>
      <c r="H997" s="17">
        <v>0</v>
      </c>
      <c r="I997" s="7">
        <v>2.2999999999999998</v>
      </c>
      <c r="J997" s="7">
        <v>4</v>
      </c>
      <c r="K997" s="4">
        <v>4</v>
      </c>
      <c r="L997" s="5">
        <v>4.1822999999999997</v>
      </c>
      <c r="M997">
        <v>511450</v>
      </c>
      <c r="N997" s="3">
        <v>1</v>
      </c>
      <c r="O997" s="50" t="e">
        <f>INDEX([1]Dados!$M$2:$N$26779,MATCH($P997,[1]Dados!$N$2:$N$26779,),2)</f>
        <v>#N/A</v>
      </c>
      <c r="P997">
        <v>145745</v>
      </c>
      <c r="Q997" s="1">
        <v>36690</v>
      </c>
      <c r="R997" s="1">
        <v>36694</v>
      </c>
      <c r="S997" t="s">
        <v>1344</v>
      </c>
      <c r="T997">
        <v>1</v>
      </c>
    </row>
    <row r="998" spans="1:20" x14ac:dyDescent="0.2">
      <c r="A998" s="7">
        <v>330510</v>
      </c>
      <c r="B998" s="3">
        <v>59013</v>
      </c>
      <c r="C998" s="3" t="s">
        <v>45</v>
      </c>
      <c r="D998" s="2" t="s">
        <v>759</v>
      </c>
      <c r="E998" s="3">
        <v>10</v>
      </c>
      <c r="F998" s="17">
        <v>0</v>
      </c>
      <c r="G998" s="17">
        <v>1</v>
      </c>
      <c r="H998" s="17">
        <v>0</v>
      </c>
      <c r="I998" s="7">
        <v>2.4</v>
      </c>
      <c r="J998" s="7">
        <v>20</v>
      </c>
      <c r="K998" s="4">
        <v>4</v>
      </c>
      <c r="L998" s="5">
        <v>4.1822999999999997</v>
      </c>
      <c r="M998">
        <v>511450</v>
      </c>
      <c r="N998" s="3">
        <v>1</v>
      </c>
      <c r="O998" s="50" t="e">
        <f>INDEX([1]Dados!$M$2:$N$26779,MATCH($P998,[1]Dados!$N$2:$N$26779,),2)</f>
        <v>#N/A</v>
      </c>
      <c r="P998">
        <v>145745</v>
      </c>
      <c r="Q998" s="1">
        <v>36690</v>
      </c>
      <c r="R998" s="1">
        <v>36694</v>
      </c>
      <c r="S998" t="s">
        <v>1344</v>
      </c>
      <c r="T998">
        <v>1</v>
      </c>
    </row>
    <row r="999" spans="1:20" x14ac:dyDescent="0.2">
      <c r="A999" s="7">
        <v>330510</v>
      </c>
      <c r="B999" s="3">
        <v>59013</v>
      </c>
      <c r="C999" s="3" t="s">
        <v>45</v>
      </c>
      <c r="D999" s="2" t="s">
        <v>759</v>
      </c>
      <c r="E999" s="3">
        <v>10</v>
      </c>
      <c r="F999" s="17">
        <v>0</v>
      </c>
      <c r="G999" s="17">
        <v>1</v>
      </c>
      <c r="H999" s="17">
        <v>0</v>
      </c>
      <c r="I999" s="7">
        <v>1.1000000000000001</v>
      </c>
      <c r="J999" s="7">
        <v>11</v>
      </c>
      <c r="K999" s="4">
        <v>4</v>
      </c>
      <c r="L999" s="5">
        <v>4.3868</v>
      </c>
      <c r="M999">
        <v>48800</v>
      </c>
      <c r="N999" s="3">
        <v>1</v>
      </c>
      <c r="O999" s="50" t="e">
        <f>INDEX([1]Dados!$M$2:$N$26779,MATCH($P999,[1]Dados!$N$2:$N$26779,),2)</f>
        <v>#N/A</v>
      </c>
      <c r="P999">
        <v>145975</v>
      </c>
      <c r="Q999" s="1">
        <v>36690</v>
      </c>
      <c r="R999" s="1">
        <v>36694</v>
      </c>
      <c r="S999" t="s">
        <v>1347</v>
      </c>
      <c r="T999">
        <v>1</v>
      </c>
    </row>
    <row r="1000" spans="1:20" x14ac:dyDescent="0.2">
      <c r="A1000" s="7">
        <v>330510</v>
      </c>
      <c r="B1000" s="3">
        <v>59013</v>
      </c>
      <c r="C1000" s="3" t="s">
        <v>45</v>
      </c>
      <c r="D1000" s="2" t="s">
        <v>759</v>
      </c>
      <c r="E1000" s="3">
        <v>10</v>
      </c>
      <c r="F1000" s="17">
        <v>0</v>
      </c>
      <c r="G1000" s="17">
        <v>1</v>
      </c>
      <c r="H1000" s="17">
        <v>0</v>
      </c>
      <c r="I1000" s="7" t="s">
        <v>3</v>
      </c>
      <c r="J1000" s="7">
        <v>0</v>
      </c>
      <c r="K1000" s="4">
        <v>4</v>
      </c>
      <c r="L1000" s="5">
        <v>4.3868</v>
      </c>
      <c r="M1000">
        <v>100000</v>
      </c>
      <c r="N1000" s="3">
        <v>1</v>
      </c>
      <c r="O1000" s="50" t="e">
        <f>INDEX([1]Dados!$M$2:$N$26779,MATCH($P1000,[1]Dados!$N$2:$N$26779,),2)</f>
        <v>#N/A</v>
      </c>
      <c r="P1000">
        <v>145744</v>
      </c>
      <c r="Q1000" s="1">
        <v>36690</v>
      </c>
      <c r="R1000" s="1">
        <v>36694</v>
      </c>
      <c r="S1000" t="s">
        <v>1347</v>
      </c>
      <c r="T1000">
        <v>1</v>
      </c>
    </row>
    <row r="1001" spans="1:20" x14ac:dyDescent="0.2">
      <c r="A1001" s="7">
        <v>330510</v>
      </c>
      <c r="B1001" s="3">
        <v>59013</v>
      </c>
      <c r="C1001" s="3" t="s">
        <v>45</v>
      </c>
      <c r="D1001" s="2" t="s">
        <v>759</v>
      </c>
      <c r="E1001" s="3">
        <v>10</v>
      </c>
      <c r="F1001" s="17">
        <v>0</v>
      </c>
      <c r="G1001" s="17">
        <v>1</v>
      </c>
      <c r="H1001" s="17">
        <v>0</v>
      </c>
      <c r="I1001" s="7">
        <v>3.4</v>
      </c>
      <c r="J1001" s="7">
        <v>25</v>
      </c>
      <c r="K1001" s="4">
        <v>4</v>
      </c>
      <c r="L1001" s="5">
        <v>4.5776000000000003</v>
      </c>
      <c r="M1001">
        <v>180000</v>
      </c>
      <c r="N1001" s="3">
        <v>1</v>
      </c>
      <c r="O1001" s="50" t="e">
        <f>INDEX([1]Dados!$M$2:$N$26779,MATCH($P1001,[1]Dados!$N$2:$N$26779,),2)</f>
        <v>#N/A</v>
      </c>
      <c r="P1001">
        <v>145741</v>
      </c>
      <c r="Q1001" s="1">
        <v>36690</v>
      </c>
      <c r="R1001" s="1">
        <v>36694</v>
      </c>
      <c r="S1001" t="s">
        <v>1200</v>
      </c>
      <c r="T1001">
        <v>1</v>
      </c>
    </row>
    <row r="1002" spans="1:20" x14ac:dyDescent="0.2">
      <c r="A1002" s="7">
        <v>330510</v>
      </c>
      <c r="B1002" s="3">
        <v>59013</v>
      </c>
      <c r="C1002" s="3" t="s">
        <v>45</v>
      </c>
      <c r="D1002" s="2" t="s">
        <v>759</v>
      </c>
      <c r="E1002" s="3">
        <v>10</v>
      </c>
      <c r="F1002" s="17">
        <v>0</v>
      </c>
      <c r="G1002" s="17">
        <v>1</v>
      </c>
      <c r="H1002" s="17">
        <v>0</v>
      </c>
      <c r="I1002" s="7">
        <v>3.5</v>
      </c>
      <c r="J1002" s="7">
        <v>20</v>
      </c>
      <c r="K1002" s="4">
        <v>4</v>
      </c>
      <c r="L1002" s="5">
        <v>4.5776000000000003</v>
      </c>
      <c r="M1002">
        <v>180000</v>
      </c>
      <c r="N1002" s="3">
        <v>1</v>
      </c>
      <c r="O1002" s="50" t="e">
        <f>INDEX([1]Dados!$M$2:$N$26779,MATCH($P1002,[1]Dados!$N$2:$N$26779,),2)</f>
        <v>#N/A</v>
      </c>
      <c r="P1002">
        <v>145741</v>
      </c>
      <c r="Q1002" s="1">
        <v>36690</v>
      </c>
      <c r="R1002" s="1">
        <v>36694</v>
      </c>
      <c r="S1002" t="s">
        <v>1200</v>
      </c>
      <c r="T1002">
        <v>1</v>
      </c>
    </row>
    <row r="1003" spans="1:20" x14ac:dyDescent="0.2">
      <c r="A1003" s="7">
        <v>330510</v>
      </c>
      <c r="B1003" s="3">
        <v>59013</v>
      </c>
      <c r="C1003" s="3" t="s">
        <v>45</v>
      </c>
      <c r="D1003" s="2" t="s">
        <v>759</v>
      </c>
      <c r="E1003" s="3">
        <v>10</v>
      </c>
      <c r="F1003" s="17">
        <v>0</v>
      </c>
      <c r="G1003" s="17">
        <v>1</v>
      </c>
      <c r="H1003" s="17">
        <v>0</v>
      </c>
      <c r="I1003" s="7">
        <v>3.6</v>
      </c>
      <c r="J1003" s="7">
        <v>20</v>
      </c>
      <c r="K1003" s="4">
        <v>4</v>
      </c>
      <c r="L1003" s="5">
        <v>4.5776000000000003</v>
      </c>
      <c r="M1003">
        <v>180000</v>
      </c>
      <c r="N1003" s="3">
        <v>1</v>
      </c>
      <c r="O1003" s="50" t="e">
        <f>INDEX([1]Dados!$M$2:$N$26779,MATCH($P1003,[1]Dados!$N$2:$N$26779,),2)</f>
        <v>#N/A</v>
      </c>
      <c r="P1003">
        <v>145741</v>
      </c>
      <c r="Q1003" s="1">
        <v>36690</v>
      </c>
      <c r="R1003" s="1">
        <v>36694</v>
      </c>
      <c r="S1003" t="s">
        <v>1200</v>
      </c>
      <c r="T1003">
        <v>1</v>
      </c>
    </row>
    <row r="1004" spans="1:20" x14ac:dyDescent="0.2">
      <c r="A1004" s="7">
        <v>330510</v>
      </c>
      <c r="B1004" s="3">
        <v>59013</v>
      </c>
      <c r="C1004" s="3" t="s">
        <v>45</v>
      </c>
      <c r="D1004" s="2" t="s">
        <v>759</v>
      </c>
      <c r="E1004" s="3">
        <v>10</v>
      </c>
      <c r="F1004" s="17">
        <v>0</v>
      </c>
      <c r="G1004" s="17">
        <v>1</v>
      </c>
      <c r="H1004" s="17">
        <v>0</v>
      </c>
      <c r="I1004" s="7">
        <v>3.1</v>
      </c>
      <c r="J1004" s="7">
        <v>17</v>
      </c>
      <c r="K1004" s="4">
        <v>4</v>
      </c>
      <c r="L1004" s="5">
        <v>4.5776000000000003</v>
      </c>
      <c r="M1004">
        <v>92500</v>
      </c>
      <c r="N1004" s="3">
        <v>1</v>
      </c>
      <c r="O1004" s="50" t="e">
        <f>INDEX([1]Dados!$M$2:$N$26779,MATCH($P1004,[1]Dados!$N$2:$N$26779,),2)</f>
        <v>#N/A</v>
      </c>
      <c r="P1004">
        <v>145755</v>
      </c>
      <c r="Q1004" s="1">
        <v>36690</v>
      </c>
      <c r="R1004" s="1">
        <v>36694</v>
      </c>
      <c r="S1004" t="s">
        <v>1345</v>
      </c>
      <c r="T1004">
        <v>1</v>
      </c>
    </row>
    <row r="1005" spans="1:20" x14ac:dyDescent="0.2">
      <c r="A1005" s="7">
        <v>330510</v>
      </c>
      <c r="B1005" s="3">
        <v>59013</v>
      </c>
      <c r="C1005" s="3" t="s">
        <v>45</v>
      </c>
      <c r="D1005" s="2" t="s">
        <v>759</v>
      </c>
      <c r="E1005" s="3">
        <v>10</v>
      </c>
      <c r="F1005" s="17">
        <v>0</v>
      </c>
      <c r="G1005" s="17">
        <v>1</v>
      </c>
      <c r="H1005" s="17">
        <v>0</v>
      </c>
      <c r="I1005" s="7">
        <v>3.2</v>
      </c>
      <c r="J1005" s="7">
        <v>9</v>
      </c>
      <c r="K1005" s="4">
        <v>4</v>
      </c>
      <c r="L1005" s="5">
        <v>4.5776000000000003</v>
      </c>
      <c r="M1005">
        <f>74800+18700</f>
        <v>93500</v>
      </c>
      <c r="N1005" s="3">
        <v>1</v>
      </c>
      <c r="O1005" s="50" t="e">
        <f>INDEX([1]Dados!$M$2:$N$26779,MATCH($P1005,[1]Dados!$N$2:$N$26779,),2)</f>
        <v>#N/A</v>
      </c>
      <c r="P1005">
        <v>145755</v>
      </c>
      <c r="Q1005" s="1">
        <v>36690</v>
      </c>
      <c r="R1005" s="1">
        <v>36694</v>
      </c>
      <c r="S1005" t="s">
        <v>1345</v>
      </c>
      <c r="T1005">
        <v>1</v>
      </c>
    </row>
    <row r="1006" spans="1:20" x14ac:dyDescent="0.2">
      <c r="A1006" s="7">
        <v>330510</v>
      </c>
      <c r="B1006" s="3">
        <v>59013</v>
      </c>
      <c r="C1006" s="3" t="s">
        <v>45</v>
      </c>
      <c r="D1006" s="2" t="s">
        <v>759</v>
      </c>
      <c r="E1006" s="3">
        <v>10</v>
      </c>
      <c r="F1006" s="17">
        <v>0</v>
      </c>
      <c r="G1006" s="17">
        <v>1</v>
      </c>
      <c r="H1006" s="17">
        <v>0</v>
      </c>
      <c r="I1006" s="7">
        <v>3.2</v>
      </c>
      <c r="J1006" s="7">
        <v>9</v>
      </c>
      <c r="K1006" s="4">
        <v>4</v>
      </c>
      <c r="L1006" s="5">
        <v>4.5776000000000003</v>
      </c>
      <c r="M1006">
        <v>384000</v>
      </c>
      <c r="N1006" s="3">
        <v>1</v>
      </c>
      <c r="O1006" s="50" t="e">
        <f>INDEX([1]Dados!$M$2:$N$26779,MATCH($P1006,[1]Dados!$N$2:$N$26779,),2)</f>
        <v>#N/A</v>
      </c>
      <c r="P1006">
        <v>145746</v>
      </c>
      <c r="Q1006" s="1">
        <v>36690</v>
      </c>
      <c r="R1006" s="1">
        <v>36694</v>
      </c>
      <c r="S1006" t="s">
        <v>1345</v>
      </c>
      <c r="T1006">
        <v>1</v>
      </c>
    </row>
    <row r="1007" spans="1:20" x14ac:dyDescent="0.2">
      <c r="A1007" s="7">
        <v>330510</v>
      </c>
      <c r="B1007" s="3">
        <v>59013</v>
      </c>
      <c r="C1007" s="3" t="s">
        <v>45</v>
      </c>
      <c r="D1007" s="2" t="s">
        <v>759</v>
      </c>
      <c r="E1007" s="3">
        <v>10</v>
      </c>
      <c r="F1007" s="17">
        <v>0</v>
      </c>
      <c r="G1007" s="17">
        <v>1</v>
      </c>
      <c r="H1007" s="17">
        <v>0</v>
      </c>
      <c r="I1007" s="7">
        <v>3.2</v>
      </c>
      <c r="J1007" s="7">
        <v>9</v>
      </c>
      <c r="K1007" s="4">
        <v>4</v>
      </c>
      <c r="L1007" s="5">
        <v>4.5776000000000003</v>
      </c>
      <c r="M1007">
        <f>68000+13600</f>
        <v>81600</v>
      </c>
      <c r="N1007" s="3">
        <v>1</v>
      </c>
      <c r="O1007" s="50" t="e">
        <f>INDEX([1]Dados!$M$2:$N$26779,MATCH($P1007,[1]Dados!$N$2:$N$26779,),2)</f>
        <v>#N/A</v>
      </c>
      <c r="P1007">
        <v>145749</v>
      </c>
      <c r="Q1007" s="1">
        <v>36690</v>
      </c>
      <c r="R1007" s="1">
        <v>36694</v>
      </c>
      <c r="S1007" t="s">
        <v>1345</v>
      </c>
      <c r="T1007">
        <v>1</v>
      </c>
    </row>
    <row r="1008" spans="1:20" x14ac:dyDescent="0.2">
      <c r="A1008" s="7">
        <v>330510</v>
      </c>
      <c r="B1008" s="3">
        <v>59013</v>
      </c>
      <c r="C1008" s="3" t="s">
        <v>45</v>
      </c>
      <c r="D1008" s="2" t="s">
        <v>759</v>
      </c>
      <c r="E1008" s="3">
        <v>10</v>
      </c>
      <c r="F1008" s="17">
        <v>0</v>
      </c>
      <c r="G1008" s="17">
        <v>1</v>
      </c>
      <c r="H1008" s="17">
        <v>0</v>
      </c>
      <c r="I1008" s="7">
        <v>3.2</v>
      </c>
      <c r="J1008" s="7">
        <v>9</v>
      </c>
      <c r="K1008" s="4">
        <v>4</v>
      </c>
      <c r="L1008" s="5">
        <v>4.5776000000000003</v>
      </c>
      <c r="M1008">
        <f>18700+37400</f>
        <v>56100</v>
      </c>
      <c r="N1008" s="3">
        <v>1</v>
      </c>
      <c r="O1008" s="50" t="e">
        <f>INDEX([1]Dados!$M$2:$N$26779,MATCH($P1008,[1]Dados!$N$2:$N$26779,),2)</f>
        <v>#N/A</v>
      </c>
      <c r="P1008">
        <v>145750</v>
      </c>
      <c r="Q1008" s="1">
        <v>36690</v>
      </c>
      <c r="R1008" s="1">
        <v>36694</v>
      </c>
      <c r="S1008" t="s">
        <v>1345</v>
      </c>
      <c r="T1008">
        <v>1</v>
      </c>
    </row>
    <row r="1009" spans="1:20" x14ac:dyDescent="0.2">
      <c r="A1009" s="7">
        <v>330510</v>
      </c>
      <c r="B1009" s="3">
        <v>59013</v>
      </c>
      <c r="C1009" s="3" t="s">
        <v>45</v>
      </c>
      <c r="D1009" s="2" t="s">
        <v>759</v>
      </c>
      <c r="E1009" s="3">
        <v>10</v>
      </c>
      <c r="F1009" s="17">
        <v>0</v>
      </c>
      <c r="G1009" s="17">
        <v>1</v>
      </c>
      <c r="H1009" s="17">
        <v>0</v>
      </c>
      <c r="I1009" s="7">
        <v>3.2</v>
      </c>
      <c r="J1009" s="7">
        <v>9</v>
      </c>
      <c r="K1009" s="4">
        <v>4</v>
      </c>
      <c r="L1009" s="5">
        <v>4.5776000000000003</v>
      </c>
      <c r="M1009">
        <v>90800</v>
      </c>
      <c r="N1009" s="3">
        <v>1</v>
      </c>
      <c r="O1009" s="50" t="e">
        <f>INDEX([1]Dados!$M$2:$N$26779,MATCH($P1009,[1]Dados!$N$2:$N$26779,),2)</f>
        <v>#N/A</v>
      </c>
      <c r="P1009">
        <v>145752</v>
      </c>
      <c r="Q1009" s="1">
        <v>36690</v>
      </c>
      <c r="R1009" s="1">
        <v>36694</v>
      </c>
      <c r="S1009" t="s">
        <v>1345</v>
      </c>
      <c r="T1009">
        <v>1</v>
      </c>
    </row>
    <row r="1010" spans="1:20" x14ac:dyDescent="0.2">
      <c r="A1010" s="7">
        <v>330510</v>
      </c>
      <c r="B1010" s="3">
        <v>59013</v>
      </c>
      <c r="C1010" s="3" t="s">
        <v>45</v>
      </c>
      <c r="D1010" s="2" t="s">
        <v>759</v>
      </c>
      <c r="E1010" s="3">
        <v>10</v>
      </c>
      <c r="F1010" s="17">
        <v>0</v>
      </c>
      <c r="G1010" s="17">
        <v>1</v>
      </c>
      <c r="H1010" s="17">
        <v>0</v>
      </c>
      <c r="I1010" s="7">
        <v>3.2</v>
      </c>
      <c r="J1010" s="7">
        <v>9</v>
      </c>
      <c r="K1010" s="4">
        <v>4</v>
      </c>
      <c r="L1010" s="5">
        <v>4.5776000000000003</v>
      </c>
      <c r="M1010">
        <v>48000</v>
      </c>
      <c r="N1010" s="3">
        <v>1</v>
      </c>
      <c r="O1010" s="50" t="e">
        <f>INDEX([1]Dados!$M$2:$N$26779,MATCH($P1010,[1]Dados!$N$2:$N$26779,),2)</f>
        <v>#N/A</v>
      </c>
      <c r="P1010">
        <v>145753</v>
      </c>
      <c r="Q1010" s="1">
        <v>36690</v>
      </c>
      <c r="R1010" s="1">
        <v>36694</v>
      </c>
      <c r="S1010" t="s">
        <v>1345</v>
      </c>
      <c r="T1010">
        <v>1</v>
      </c>
    </row>
    <row r="1011" spans="1:20" x14ac:dyDescent="0.2">
      <c r="A1011" s="7">
        <v>330510</v>
      </c>
      <c r="B1011" s="3">
        <v>59013</v>
      </c>
      <c r="C1011" s="3" t="s">
        <v>45</v>
      </c>
      <c r="D1011" s="2" t="s">
        <v>759</v>
      </c>
      <c r="E1011" s="3">
        <v>10</v>
      </c>
      <c r="F1011" s="17">
        <v>0</v>
      </c>
      <c r="G1011" s="17">
        <v>1</v>
      </c>
      <c r="H1011" s="17">
        <v>0</v>
      </c>
      <c r="I1011" s="7">
        <v>3.2</v>
      </c>
      <c r="J1011" s="7">
        <v>9</v>
      </c>
      <c r="K1011" s="4">
        <v>4</v>
      </c>
      <c r="L1011" s="5">
        <v>4.5776000000000003</v>
      </c>
      <c r="M1011">
        <v>124400</v>
      </c>
      <c r="N1011" s="3">
        <v>1</v>
      </c>
      <c r="O1011" s="50" t="e">
        <f>INDEX([1]Dados!$M$2:$N$26779,MATCH($P1011,[1]Dados!$N$2:$N$26779,),2)</f>
        <v>#N/A</v>
      </c>
      <c r="P1011">
        <v>145748</v>
      </c>
      <c r="Q1011" s="1">
        <v>36690</v>
      </c>
      <c r="R1011" s="1">
        <v>36694</v>
      </c>
      <c r="S1011" t="s">
        <v>1345</v>
      </c>
      <c r="T1011">
        <v>1</v>
      </c>
    </row>
    <row r="1012" spans="1:20" x14ac:dyDescent="0.2">
      <c r="A1012" s="7">
        <v>330510</v>
      </c>
      <c r="B1012" s="3">
        <v>59013</v>
      </c>
      <c r="C1012" s="3" t="s">
        <v>45</v>
      </c>
      <c r="D1012" s="2" t="s">
        <v>759</v>
      </c>
      <c r="E1012" s="3">
        <v>10</v>
      </c>
      <c r="F1012" s="17">
        <v>0</v>
      </c>
      <c r="G1012" s="17">
        <v>1</v>
      </c>
      <c r="H1012" s="17">
        <v>0</v>
      </c>
      <c r="I1012" s="7">
        <v>3.2</v>
      </c>
      <c r="J1012" s="7">
        <v>9</v>
      </c>
      <c r="K1012" s="4">
        <v>4</v>
      </c>
      <c r="L1012" s="5">
        <v>4.5776000000000003</v>
      </c>
      <c r="M1012">
        <v>96000</v>
      </c>
      <c r="N1012" s="3">
        <v>1</v>
      </c>
      <c r="O1012" s="50" t="e">
        <f>INDEX([1]Dados!$M$2:$N$26779,MATCH($P1012,[1]Dados!$N$2:$N$26779,),2)</f>
        <v>#N/A</v>
      </c>
      <c r="P1012">
        <v>145743</v>
      </c>
      <c r="Q1012" s="1">
        <v>36690</v>
      </c>
      <c r="R1012" s="1">
        <v>36694</v>
      </c>
      <c r="S1012" t="s">
        <v>1345</v>
      </c>
      <c r="T1012">
        <v>1</v>
      </c>
    </row>
    <row r="1013" spans="1:20" x14ac:dyDescent="0.2">
      <c r="A1013" s="7">
        <v>330510</v>
      </c>
      <c r="B1013" s="3">
        <v>59013</v>
      </c>
      <c r="C1013" s="3" t="s">
        <v>45</v>
      </c>
      <c r="D1013" s="2" t="s">
        <v>759</v>
      </c>
      <c r="E1013" s="3">
        <v>10</v>
      </c>
      <c r="F1013" s="17">
        <v>0</v>
      </c>
      <c r="G1013" s="17">
        <v>1</v>
      </c>
      <c r="H1013" s="17">
        <v>0</v>
      </c>
      <c r="I1013" s="7">
        <v>3.3</v>
      </c>
      <c r="J1013" s="7">
        <v>25</v>
      </c>
      <c r="K1013" s="4">
        <v>4</v>
      </c>
      <c r="L1013" s="5">
        <v>4.5776000000000003</v>
      </c>
      <c r="M1013">
        <f>18700+37400</f>
        <v>56100</v>
      </c>
      <c r="N1013" s="3">
        <v>1</v>
      </c>
      <c r="O1013" s="50" t="e">
        <f>INDEX([1]Dados!$M$2:$N$26779,MATCH($P1013,[1]Dados!$N$2:$N$26779,),2)</f>
        <v>#N/A</v>
      </c>
      <c r="P1013">
        <v>145750</v>
      </c>
      <c r="Q1013" s="1">
        <v>36690</v>
      </c>
      <c r="R1013" s="1">
        <v>36694</v>
      </c>
      <c r="S1013" t="s">
        <v>1345</v>
      </c>
      <c r="T1013">
        <v>1</v>
      </c>
    </row>
    <row r="1014" spans="1:20" x14ac:dyDescent="0.2">
      <c r="A1014" s="7">
        <v>330510</v>
      </c>
      <c r="B1014" s="3">
        <v>59013</v>
      </c>
      <c r="C1014" s="3" t="s">
        <v>45</v>
      </c>
      <c r="D1014" s="2" t="s">
        <v>759</v>
      </c>
      <c r="E1014" s="3">
        <v>10</v>
      </c>
      <c r="F1014" s="17">
        <v>0</v>
      </c>
      <c r="G1014" s="17">
        <v>1</v>
      </c>
      <c r="H1014" s="17">
        <v>0</v>
      </c>
      <c r="I1014" s="7">
        <v>3.3</v>
      </c>
      <c r="J1014" s="7">
        <v>25</v>
      </c>
      <c r="K1014" s="4">
        <v>4</v>
      </c>
      <c r="L1014" s="5">
        <v>4.5776000000000003</v>
      </c>
      <c r="M1014">
        <v>90800</v>
      </c>
      <c r="N1014" s="3">
        <v>1</v>
      </c>
      <c r="O1014" s="50" t="e">
        <f>INDEX([1]Dados!$M$2:$N$26779,MATCH($P1014,[1]Dados!$N$2:$N$26779,),2)</f>
        <v>#N/A</v>
      </c>
      <c r="P1014">
        <v>145752</v>
      </c>
      <c r="Q1014" s="1">
        <v>36690</v>
      </c>
      <c r="R1014" s="1">
        <v>36694</v>
      </c>
      <c r="S1014" t="s">
        <v>1345</v>
      </c>
      <c r="T1014">
        <v>1</v>
      </c>
    </row>
    <row r="1015" spans="1:20" x14ac:dyDescent="0.2">
      <c r="A1015" s="7">
        <v>330510</v>
      </c>
      <c r="B1015" s="3">
        <v>59013</v>
      </c>
      <c r="C1015" s="3" t="s">
        <v>45</v>
      </c>
      <c r="D1015" s="2" t="s">
        <v>759</v>
      </c>
      <c r="E1015" s="3">
        <v>10</v>
      </c>
      <c r="F1015" s="17">
        <v>0</v>
      </c>
      <c r="G1015" s="17">
        <v>1</v>
      </c>
      <c r="H1015" s="17">
        <v>0</v>
      </c>
      <c r="I1015" s="7">
        <v>3.3</v>
      </c>
      <c r="J1015" s="7">
        <v>25</v>
      </c>
      <c r="K1015" s="4">
        <v>4</v>
      </c>
      <c r="L1015" s="5">
        <v>4.5776000000000003</v>
      </c>
      <c r="M1015">
        <v>48000</v>
      </c>
      <c r="N1015" s="3">
        <v>1</v>
      </c>
      <c r="O1015" s="50" t="e">
        <f>INDEX([1]Dados!$M$2:$N$26779,MATCH($P1015,[1]Dados!$N$2:$N$26779,),2)</f>
        <v>#N/A</v>
      </c>
      <c r="P1015">
        <v>145753</v>
      </c>
      <c r="Q1015" s="1">
        <v>36690</v>
      </c>
      <c r="R1015" s="1">
        <v>36694</v>
      </c>
      <c r="S1015" t="s">
        <v>1345</v>
      </c>
      <c r="T1015">
        <v>1</v>
      </c>
    </row>
    <row r="1016" spans="1:20" x14ac:dyDescent="0.2">
      <c r="A1016" s="7">
        <v>330510</v>
      </c>
      <c r="B1016" s="3">
        <v>59013</v>
      </c>
      <c r="C1016" s="3" t="s">
        <v>45</v>
      </c>
      <c r="D1016" s="2" t="s">
        <v>759</v>
      </c>
      <c r="E1016" s="3">
        <v>10</v>
      </c>
      <c r="F1016" s="17">
        <v>0</v>
      </c>
      <c r="G1016" s="17">
        <v>1</v>
      </c>
      <c r="H1016" s="17">
        <v>0</v>
      </c>
      <c r="I1016" s="7">
        <v>3.3</v>
      </c>
      <c r="J1016" s="7">
        <v>25</v>
      </c>
      <c r="K1016" s="4">
        <v>4</v>
      </c>
      <c r="L1016" s="5">
        <v>4.5776000000000003</v>
      </c>
      <c r="M1016">
        <v>124400</v>
      </c>
      <c r="N1016" s="3">
        <v>1</v>
      </c>
      <c r="O1016" s="50" t="e">
        <f>INDEX([1]Dados!$M$2:$N$26779,MATCH($P1016,[1]Dados!$N$2:$N$26779,),2)</f>
        <v>#N/A</v>
      </c>
      <c r="P1016">
        <v>145748</v>
      </c>
      <c r="Q1016" s="1">
        <v>36690</v>
      </c>
      <c r="R1016" s="1">
        <v>36694</v>
      </c>
      <c r="S1016" t="s">
        <v>1345</v>
      </c>
      <c r="T1016">
        <v>1</v>
      </c>
    </row>
    <row r="1017" spans="1:20" x14ac:dyDescent="0.2">
      <c r="A1017" s="7">
        <v>330510</v>
      </c>
      <c r="B1017" s="3">
        <v>59013</v>
      </c>
      <c r="C1017" s="3" t="s">
        <v>45</v>
      </c>
      <c r="D1017" s="2" t="s">
        <v>759</v>
      </c>
      <c r="E1017" s="3">
        <v>10</v>
      </c>
      <c r="F1017" s="17">
        <v>0</v>
      </c>
      <c r="G1017" s="17">
        <v>1</v>
      </c>
      <c r="H1017" s="17">
        <v>0</v>
      </c>
      <c r="I1017" s="7">
        <v>3.3</v>
      </c>
      <c r="J1017" s="7">
        <v>25</v>
      </c>
      <c r="K1017" s="4">
        <v>4</v>
      </c>
      <c r="L1017" s="5">
        <v>4.5776000000000003</v>
      </c>
      <c r="M1017">
        <v>96000</v>
      </c>
      <c r="N1017" s="3">
        <v>1</v>
      </c>
      <c r="O1017" s="50" t="e">
        <f>INDEX([1]Dados!$M$2:$N$26779,MATCH($P1017,[1]Dados!$N$2:$N$26779,),2)</f>
        <v>#N/A</v>
      </c>
      <c r="P1017">
        <v>145743</v>
      </c>
      <c r="Q1017" s="1">
        <v>36690</v>
      </c>
      <c r="R1017" s="1">
        <v>36694</v>
      </c>
      <c r="S1017" t="s">
        <v>1345</v>
      </c>
      <c r="T1017">
        <v>1</v>
      </c>
    </row>
    <row r="1018" spans="1:20" x14ac:dyDescent="0.2">
      <c r="A1018" s="7">
        <v>330510</v>
      </c>
      <c r="B1018" s="3">
        <v>59013</v>
      </c>
      <c r="C1018" s="3" t="s">
        <v>45</v>
      </c>
      <c r="D1018" s="2" t="s">
        <v>759</v>
      </c>
      <c r="E1018" s="3">
        <v>10</v>
      </c>
      <c r="F1018" s="17">
        <v>0</v>
      </c>
      <c r="G1018" s="17">
        <v>1</v>
      </c>
      <c r="H1018" s="17">
        <v>0</v>
      </c>
      <c r="I1018" s="7">
        <v>4.0999999999999996</v>
      </c>
      <c r="J1018" s="7">
        <v>13</v>
      </c>
      <c r="K1018" s="4">
        <v>1214</v>
      </c>
      <c r="L1018" s="5">
        <v>1214.0587</v>
      </c>
      <c r="M1018">
        <v>4544628</v>
      </c>
      <c r="N1018" s="3">
        <v>1</v>
      </c>
      <c r="O1018" s="50" t="e">
        <f>INDEX([1]Dados!$M$2:$N$26779,MATCH($P1018,[1]Dados!$N$2:$N$26779,),2)</f>
        <v>#N/A</v>
      </c>
      <c r="P1018">
        <v>145878</v>
      </c>
      <c r="Q1018" s="1">
        <v>36690</v>
      </c>
      <c r="R1018" s="1">
        <v>36694</v>
      </c>
      <c r="S1018" t="s">
        <v>1346</v>
      </c>
      <c r="T1018">
        <v>1</v>
      </c>
    </row>
    <row r="1019" spans="1:20" x14ac:dyDescent="0.2">
      <c r="A1019" s="7">
        <v>330510</v>
      </c>
      <c r="B1019" s="3">
        <v>59013</v>
      </c>
      <c r="C1019" s="3" t="s">
        <v>45</v>
      </c>
      <c r="D1019" s="2" t="s">
        <v>759</v>
      </c>
      <c r="E1019" s="3">
        <v>10</v>
      </c>
      <c r="F1019" s="17">
        <v>0</v>
      </c>
      <c r="G1019" s="17">
        <v>1</v>
      </c>
      <c r="H1019" s="17">
        <v>0</v>
      </c>
      <c r="I1019" s="7">
        <v>4.2</v>
      </c>
      <c r="J1019" s="7">
        <v>14</v>
      </c>
      <c r="K1019" s="4">
        <v>1214</v>
      </c>
      <c r="L1019" s="5">
        <v>1214.0587</v>
      </c>
      <c r="M1019">
        <v>4544628</v>
      </c>
      <c r="N1019" s="3">
        <v>1</v>
      </c>
      <c r="O1019" s="50" t="e">
        <f>INDEX([1]Dados!$M$2:$N$26779,MATCH($P1019,[1]Dados!$N$2:$N$26779,),2)</f>
        <v>#N/A</v>
      </c>
      <c r="P1019">
        <v>145878</v>
      </c>
      <c r="Q1019" s="1">
        <v>36690</v>
      </c>
      <c r="R1019" s="1">
        <v>36694</v>
      </c>
      <c r="S1019" t="s">
        <v>1346</v>
      </c>
      <c r="T1019">
        <v>1</v>
      </c>
    </row>
    <row r="1020" spans="1:20" x14ac:dyDescent="0.2">
      <c r="A1020" s="7">
        <v>330510</v>
      </c>
      <c r="B1020" s="3">
        <v>59013</v>
      </c>
      <c r="C1020" s="3" t="s">
        <v>45</v>
      </c>
      <c r="D1020" s="2" t="s">
        <v>759</v>
      </c>
      <c r="E1020" s="3">
        <v>10</v>
      </c>
      <c r="F1020" s="17">
        <v>0</v>
      </c>
      <c r="G1020" s="17">
        <v>1</v>
      </c>
      <c r="H1020" s="17">
        <v>0</v>
      </c>
      <c r="I1020" s="7">
        <v>6.1</v>
      </c>
      <c r="J1020" s="7">
        <v>21</v>
      </c>
      <c r="K1020" s="4">
        <v>1214</v>
      </c>
      <c r="L1020" s="5">
        <v>1214.0589</v>
      </c>
      <c r="M1020">
        <v>193044</v>
      </c>
      <c r="N1020" s="3">
        <v>1</v>
      </c>
      <c r="O1020" s="50" t="e">
        <f>INDEX([1]Dados!$M$2:$N$26779,MATCH($P1020,[1]Dados!$N$2:$N$26779,),2)</f>
        <v>#N/A</v>
      </c>
      <c r="P1020">
        <v>146875</v>
      </c>
      <c r="Q1020" s="1">
        <v>36690</v>
      </c>
      <c r="R1020" s="1">
        <v>36694</v>
      </c>
      <c r="S1020" t="s">
        <v>1348</v>
      </c>
      <c r="T1020">
        <v>1</v>
      </c>
    </row>
    <row r="1021" spans="1:20" x14ac:dyDescent="0.2">
      <c r="A1021" s="7">
        <v>330510</v>
      </c>
      <c r="B1021" s="3">
        <v>59013</v>
      </c>
      <c r="C1021" s="3" t="s">
        <v>45</v>
      </c>
      <c r="D1021" s="2" t="s">
        <v>759</v>
      </c>
      <c r="E1021" s="3">
        <v>10</v>
      </c>
      <c r="F1021" s="17">
        <v>0</v>
      </c>
      <c r="G1021" s="17">
        <v>1</v>
      </c>
      <c r="H1021" s="17">
        <v>0</v>
      </c>
      <c r="I1021" s="7">
        <v>6.2</v>
      </c>
      <c r="J1021" s="7">
        <v>20</v>
      </c>
      <c r="K1021" s="4">
        <v>1214</v>
      </c>
      <c r="L1021" s="5">
        <v>1214.0589</v>
      </c>
      <c r="M1021">
        <v>193044</v>
      </c>
      <c r="N1021" s="3">
        <v>1</v>
      </c>
      <c r="O1021" s="50" t="e">
        <f>INDEX([1]Dados!$M$2:$N$26779,MATCH($P1021,[1]Dados!$N$2:$N$26779,),2)</f>
        <v>#N/A</v>
      </c>
      <c r="P1021">
        <v>146875</v>
      </c>
      <c r="Q1021" s="1">
        <v>36690</v>
      </c>
      <c r="R1021" s="1">
        <v>36694</v>
      </c>
      <c r="S1021" t="s">
        <v>1348</v>
      </c>
      <c r="T1021">
        <v>1</v>
      </c>
    </row>
    <row r="1022" spans="1:20" x14ac:dyDescent="0.2">
      <c r="A1022" s="7">
        <v>330510</v>
      </c>
      <c r="B1022" s="3">
        <v>59013</v>
      </c>
      <c r="C1022" s="3" t="s">
        <v>45</v>
      </c>
      <c r="D1022" s="2" t="s">
        <v>759</v>
      </c>
      <c r="E1022" s="3">
        <v>10</v>
      </c>
      <c r="F1022" s="17">
        <v>0</v>
      </c>
      <c r="G1022" s="17">
        <v>1</v>
      </c>
      <c r="H1022" s="17">
        <v>0</v>
      </c>
      <c r="I1022" s="7">
        <v>8.1</v>
      </c>
      <c r="J1022" s="7">
        <v>25</v>
      </c>
      <c r="K1022" s="4">
        <v>1220</v>
      </c>
      <c r="L1022" s="5">
        <v>1220.0906</v>
      </c>
      <c r="M1022" s="40">
        <f>119721.5/6</f>
        <v>19953.583333333332</v>
      </c>
      <c r="N1022" s="3">
        <v>1</v>
      </c>
      <c r="O1022" s="50" t="e">
        <f>INDEX([1]Dados!$M$2:$N$26779,MATCH($P1022,[1]Dados!$N$2:$N$26779,),2)</f>
        <v>#N/A</v>
      </c>
      <c r="P1022" s="8">
        <v>147330</v>
      </c>
      <c r="Q1022" s="1">
        <v>36690</v>
      </c>
      <c r="R1022" s="1">
        <v>36694</v>
      </c>
      <c r="S1022" t="s">
        <v>1349</v>
      </c>
      <c r="T1022">
        <v>1</v>
      </c>
    </row>
    <row r="1023" spans="1:20" x14ac:dyDescent="0.2">
      <c r="A1023" s="7">
        <v>330510</v>
      </c>
      <c r="B1023" s="3">
        <v>59013</v>
      </c>
      <c r="C1023" s="3" t="s">
        <v>45</v>
      </c>
      <c r="D1023" s="2" t="s">
        <v>759</v>
      </c>
      <c r="E1023" s="3">
        <v>10</v>
      </c>
      <c r="F1023" s="17">
        <v>0</v>
      </c>
      <c r="G1023" s="17">
        <v>1</v>
      </c>
      <c r="H1023" s="17">
        <v>0</v>
      </c>
      <c r="I1023" s="7">
        <v>8.1</v>
      </c>
      <c r="J1023" s="7">
        <v>25</v>
      </c>
      <c r="K1023" s="4">
        <v>1220</v>
      </c>
      <c r="L1023" s="5">
        <v>1220.0906</v>
      </c>
      <c r="M1023" s="40">
        <f t="shared" ref="M1023:M1027" si="2">119721.5/6</f>
        <v>19953.583333333332</v>
      </c>
      <c r="N1023" s="3">
        <v>1</v>
      </c>
      <c r="O1023" s="50" t="e">
        <f>INDEX([1]Dados!$M$2:$N$26779,MATCH($P1023,[1]Dados!$N$2:$N$26779,),2)</f>
        <v>#N/A</v>
      </c>
      <c r="P1023" s="8">
        <v>147331</v>
      </c>
      <c r="Q1023" s="1">
        <v>36690</v>
      </c>
      <c r="R1023" s="1">
        <v>36694</v>
      </c>
      <c r="S1023" t="s">
        <v>1349</v>
      </c>
      <c r="T1023">
        <v>1</v>
      </c>
    </row>
    <row r="1024" spans="1:20" x14ac:dyDescent="0.2">
      <c r="A1024" s="7">
        <v>330510</v>
      </c>
      <c r="B1024" s="3">
        <v>59013</v>
      </c>
      <c r="C1024" s="3" t="s">
        <v>45</v>
      </c>
      <c r="D1024" s="2" t="s">
        <v>759</v>
      </c>
      <c r="E1024" s="3">
        <v>10</v>
      </c>
      <c r="F1024" s="17">
        <v>0</v>
      </c>
      <c r="G1024" s="17">
        <v>1</v>
      </c>
      <c r="H1024" s="17">
        <v>0</v>
      </c>
      <c r="I1024" s="7">
        <v>8.1</v>
      </c>
      <c r="J1024" s="7">
        <v>25</v>
      </c>
      <c r="K1024" s="4">
        <v>1220</v>
      </c>
      <c r="L1024" s="5">
        <v>1220.0906</v>
      </c>
      <c r="M1024" s="40">
        <f t="shared" si="2"/>
        <v>19953.583333333332</v>
      </c>
      <c r="N1024" s="3">
        <v>1</v>
      </c>
      <c r="O1024" s="50" t="e">
        <f>INDEX([1]Dados!$M$2:$N$26779,MATCH($P1024,[1]Dados!$N$2:$N$26779,),2)</f>
        <v>#N/A</v>
      </c>
      <c r="P1024" s="8">
        <v>147332</v>
      </c>
      <c r="Q1024" s="1">
        <v>36690</v>
      </c>
      <c r="R1024" s="1">
        <v>36694</v>
      </c>
      <c r="S1024" t="s">
        <v>1349</v>
      </c>
      <c r="T1024">
        <v>1</v>
      </c>
    </row>
    <row r="1025" spans="1:20" x14ac:dyDescent="0.2">
      <c r="A1025" s="7">
        <v>330510</v>
      </c>
      <c r="B1025" s="3">
        <v>59013</v>
      </c>
      <c r="C1025" s="3" t="s">
        <v>45</v>
      </c>
      <c r="D1025" s="2" t="s">
        <v>759</v>
      </c>
      <c r="E1025" s="3">
        <v>10</v>
      </c>
      <c r="F1025" s="17">
        <v>0</v>
      </c>
      <c r="G1025" s="17">
        <v>1</v>
      </c>
      <c r="H1025" s="17">
        <v>0</v>
      </c>
      <c r="I1025" s="7">
        <v>8.1</v>
      </c>
      <c r="J1025" s="7">
        <v>25</v>
      </c>
      <c r="K1025" s="4">
        <v>1220</v>
      </c>
      <c r="L1025" s="5">
        <v>1220.0906</v>
      </c>
      <c r="M1025" s="40">
        <f t="shared" si="2"/>
        <v>19953.583333333332</v>
      </c>
      <c r="N1025" s="3">
        <v>1</v>
      </c>
      <c r="O1025" s="50" t="e">
        <f>INDEX([1]Dados!$M$2:$N$26779,MATCH($P1025,[1]Dados!$N$2:$N$26779,),2)</f>
        <v>#N/A</v>
      </c>
      <c r="P1025" s="8">
        <v>147333</v>
      </c>
      <c r="Q1025" s="1">
        <v>36690</v>
      </c>
      <c r="R1025" s="1">
        <v>36694</v>
      </c>
      <c r="S1025" t="s">
        <v>1349</v>
      </c>
      <c r="T1025">
        <v>1</v>
      </c>
    </row>
    <row r="1026" spans="1:20" x14ac:dyDescent="0.2">
      <c r="A1026" s="7">
        <v>330510</v>
      </c>
      <c r="B1026" s="3">
        <v>59013</v>
      </c>
      <c r="C1026" s="3" t="s">
        <v>45</v>
      </c>
      <c r="D1026" s="2" t="s">
        <v>759</v>
      </c>
      <c r="E1026" s="3">
        <v>10</v>
      </c>
      <c r="F1026" s="17">
        <v>0</v>
      </c>
      <c r="G1026" s="17">
        <v>1</v>
      </c>
      <c r="H1026" s="17">
        <v>0</v>
      </c>
      <c r="I1026" s="7">
        <v>8.1</v>
      </c>
      <c r="J1026" s="7">
        <v>25</v>
      </c>
      <c r="K1026" s="4">
        <v>1220</v>
      </c>
      <c r="L1026" s="5">
        <v>1220.0906</v>
      </c>
      <c r="M1026" s="40">
        <f t="shared" si="2"/>
        <v>19953.583333333332</v>
      </c>
      <c r="N1026" s="3">
        <v>1</v>
      </c>
      <c r="O1026" s="50" t="e">
        <f>INDEX([1]Dados!$M$2:$N$26779,MATCH($P1026,[1]Dados!$N$2:$N$26779,),2)</f>
        <v>#N/A</v>
      </c>
      <c r="P1026" s="8">
        <v>147334</v>
      </c>
      <c r="Q1026" s="1">
        <v>36690</v>
      </c>
      <c r="R1026" s="1">
        <v>36694</v>
      </c>
      <c r="S1026" t="s">
        <v>1349</v>
      </c>
      <c r="T1026">
        <v>1</v>
      </c>
    </row>
    <row r="1027" spans="1:20" x14ac:dyDescent="0.2">
      <c r="A1027" s="7">
        <v>330510</v>
      </c>
      <c r="B1027" s="3">
        <v>59013</v>
      </c>
      <c r="C1027" s="3" t="s">
        <v>45</v>
      </c>
      <c r="D1027" s="2" t="s">
        <v>759</v>
      </c>
      <c r="E1027" s="3">
        <v>10</v>
      </c>
      <c r="F1027" s="17">
        <v>0</v>
      </c>
      <c r="G1027" s="17">
        <v>1</v>
      </c>
      <c r="H1027" s="17">
        <v>0</v>
      </c>
      <c r="I1027" s="7">
        <v>8.1</v>
      </c>
      <c r="J1027" s="7">
        <v>25</v>
      </c>
      <c r="K1027" s="4">
        <v>1220</v>
      </c>
      <c r="L1027" s="5">
        <v>1220.0906</v>
      </c>
      <c r="M1027" s="40">
        <f t="shared" si="2"/>
        <v>19953.583333333332</v>
      </c>
      <c r="N1027" s="3">
        <v>1</v>
      </c>
      <c r="O1027" s="50" t="e">
        <f>INDEX([1]Dados!$M$2:$N$26779,MATCH($P1027,[1]Dados!$N$2:$N$26779,),2)</f>
        <v>#N/A</v>
      </c>
      <c r="P1027" s="8">
        <v>147335</v>
      </c>
      <c r="Q1027" s="1">
        <v>36690</v>
      </c>
      <c r="R1027" s="1">
        <v>36694</v>
      </c>
      <c r="S1027" t="s">
        <v>1349</v>
      </c>
      <c r="T1027">
        <v>1</v>
      </c>
    </row>
    <row r="1028" spans="1:20" x14ac:dyDescent="0.2">
      <c r="A1028" s="7">
        <v>330510</v>
      </c>
      <c r="B1028" s="3">
        <v>59013</v>
      </c>
      <c r="C1028" s="3" t="s">
        <v>45</v>
      </c>
      <c r="D1028" s="2" t="s">
        <v>759</v>
      </c>
      <c r="E1028" s="3">
        <v>10</v>
      </c>
      <c r="F1028" s="17">
        <v>0</v>
      </c>
      <c r="G1028" s="17">
        <v>1</v>
      </c>
      <c r="H1028" s="17">
        <v>0</v>
      </c>
      <c r="I1028" s="7">
        <v>5.0999999999999996</v>
      </c>
      <c r="J1028" s="7">
        <v>22</v>
      </c>
      <c r="K1028" s="4">
        <v>1293</v>
      </c>
      <c r="L1028" s="5">
        <v>1293.0592999999999</v>
      </c>
      <c r="M1028">
        <v>456778</v>
      </c>
      <c r="N1028" s="3">
        <v>1</v>
      </c>
      <c r="O1028" s="50" t="e">
        <f>INDEX([1]Dados!$M$2:$N$26779,MATCH($P1028,[1]Dados!$N$2:$N$26779,),2)</f>
        <v>#N/A</v>
      </c>
      <c r="P1028">
        <v>145989</v>
      </c>
      <c r="Q1028" s="1">
        <v>36690</v>
      </c>
      <c r="R1028" s="1">
        <v>36694</v>
      </c>
      <c r="S1028" t="s">
        <v>1697</v>
      </c>
      <c r="T1028">
        <v>1</v>
      </c>
    </row>
    <row r="1029" spans="1:20" x14ac:dyDescent="0.2">
      <c r="A1029" s="7">
        <v>330510</v>
      </c>
      <c r="B1029" s="3">
        <v>59013</v>
      </c>
      <c r="C1029" s="3" t="s">
        <v>45</v>
      </c>
      <c r="D1029" s="2" t="s">
        <v>759</v>
      </c>
      <c r="E1029" s="3">
        <v>10</v>
      </c>
      <c r="F1029" s="17">
        <v>0</v>
      </c>
      <c r="G1029" s="17">
        <v>1</v>
      </c>
      <c r="H1029" s="17">
        <v>0</v>
      </c>
      <c r="I1029" s="7">
        <v>5.2</v>
      </c>
      <c r="J1029" s="7">
        <v>11</v>
      </c>
      <c r="K1029" s="4">
        <v>1293</v>
      </c>
      <c r="L1029" s="5">
        <v>1293.0592999999999</v>
      </c>
      <c r="M1029">
        <v>456778</v>
      </c>
      <c r="N1029" s="3">
        <v>1</v>
      </c>
      <c r="O1029" s="50" t="e">
        <f>INDEX([1]Dados!$M$2:$N$26779,MATCH($P1029,[1]Dados!$N$2:$N$26779,),2)</f>
        <v>#N/A</v>
      </c>
      <c r="P1029">
        <v>145989</v>
      </c>
      <c r="Q1029" s="1">
        <v>36690</v>
      </c>
      <c r="R1029" s="1">
        <v>36694</v>
      </c>
      <c r="S1029" t="s">
        <v>1697</v>
      </c>
      <c r="T1029">
        <v>1</v>
      </c>
    </row>
    <row r="1030" spans="1:20" s="23" customFormat="1" x14ac:dyDescent="0.2">
      <c r="A1030" s="19">
        <v>330510</v>
      </c>
      <c r="B1030" s="20">
        <v>59013</v>
      </c>
      <c r="C1030" s="20" t="s">
        <v>45</v>
      </c>
      <c r="D1030" s="21" t="s">
        <v>759</v>
      </c>
      <c r="E1030" s="20">
        <v>10</v>
      </c>
      <c r="F1030" s="22">
        <v>0</v>
      </c>
      <c r="G1030" s="22">
        <v>1</v>
      </c>
      <c r="H1030" s="22">
        <v>0</v>
      </c>
      <c r="I1030" s="19">
        <v>5.3</v>
      </c>
      <c r="J1030" s="19">
        <v>17</v>
      </c>
      <c r="K1030" s="24">
        <v>1293</v>
      </c>
      <c r="L1030" s="25">
        <v>1293.0592999999999</v>
      </c>
      <c r="M1030" s="23">
        <v>456778</v>
      </c>
      <c r="N1030" s="20">
        <v>1</v>
      </c>
      <c r="O1030" s="50" t="e">
        <f>INDEX([1]Dados!$M$2:$N$26779,MATCH($P1030,[1]Dados!$N$2:$N$26779,),2)</f>
        <v>#N/A</v>
      </c>
      <c r="P1030" s="23">
        <v>145989</v>
      </c>
      <c r="Q1030" s="26">
        <v>36690</v>
      </c>
      <c r="R1030" s="26">
        <v>36694</v>
      </c>
      <c r="S1030" s="23" t="s">
        <v>1697</v>
      </c>
      <c r="T1030">
        <v>1</v>
      </c>
    </row>
    <row r="1031" spans="1:20" x14ac:dyDescent="0.2">
      <c r="A1031" s="7">
        <v>240650</v>
      </c>
      <c r="B1031" s="3">
        <v>17299</v>
      </c>
      <c r="C1031" s="3" t="s">
        <v>17</v>
      </c>
      <c r="D1031" s="2" t="s">
        <v>530</v>
      </c>
      <c r="E1031" s="3">
        <v>10</v>
      </c>
      <c r="F1031" s="17">
        <v>0</v>
      </c>
      <c r="G1031" s="17">
        <v>1</v>
      </c>
      <c r="H1031" s="17">
        <v>0</v>
      </c>
      <c r="I1031" s="7">
        <v>2</v>
      </c>
      <c r="J1031" s="7">
        <v>18</v>
      </c>
      <c r="K1031" s="4">
        <v>119</v>
      </c>
      <c r="L1031" s="5">
        <v>119.3861</v>
      </c>
      <c r="M1031">
        <v>24466.66</v>
      </c>
      <c r="N1031" s="3">
        <v>1</v>
      </c>
      <c r="O1031" s="50" t="e">
        <f>INDEX([1]Dados!$M$2:$N$26779,MATCH($P1031,[1]Dados!$N$2:$N$26779,),2)</f>
        <v>#N/A</v>
      </c>
      <c r="P1031">
        <v>145678</v>
      </c>
      <c r="Q1031" s="1">
        <v>36690</v>
      </c>
      <c r="R1031" s="1">
        <v>36701</v>
      </c>
      <c r="S1031" t="s">
        <v>1156</v>
      </c>
      <c r="T1031">
        <v>1</v>
      </c>
    </row>
    <row r="1032" spans="1:20" x14ac:dyDescent="0.2">
      <c r="A1032" s="7">
        <v>240650</v>
      </c>
      <c r="B1032" s="3">
        <v>17299</v>
      </c>
      <c r="C1032" s="3" t="s">
        <v>17</v>
      </c>
      <c r="D1032" s="2" t="s">
        <v>530</v>
      </c>
      <c r="E1032" s="3">
        <v>10</v>
      </c>
      <c r="F1032" s="17">
        <v>0</v>
      </c>
      <c r="G1032" s="17">
        <v>1</v>
      </c>
      <c r="H1032" s="17">
        <v>0</v>
      </c>
      <c r="I1032" s="7">
        <v>2</v>
      </c>
      <c r="J1032" s="7">
        <v>0</v>
      </c>
      <c r="K1032" s="4">
        <v>119</v>
      </c>
      <c r="L1032" s="5">
        <v>119.3861</v>
      </c>
      <c r="M1032">
        <v>24466.66</v>
      </c>
      <c r="N1032" s="3">
        <v>1</v>
      </c>
      <c r="O1032" s="50" t="e">
        <f>INDEX([1]Dados!$M$2:$N$26779,MATCH($P1032,[1]Dados!$N$2:$N$26779,),2)</f>
        <v>#N/A</v>
      </c>
      <c r="P1032">
        <v>145678</v>
      </c>
      <c r="Q1032" s="1">
        <v>36690</v>
      </c>
      <c r="R1032" s="1">
        <v>36701</v>
      </c>
      <c r="S1032" t="s">
        <v>1156</v>
      </c>
      <c r="T1032">
        <v>1</v>
      </c>
    </row>
    <row r="1033" spans="1:20" x14ac:dyDescent="0.2">
      <c r="A1033" s="7">
        <v>240650</v>
      </c>
      <c r="B1033" s="3">
        <v>17299</v>
      </c>
      <c r="C1033" s="3" t="s">
        <v>17</v>
      </c>
      <c r="D1033" s="2" t="s">
        <v>530</v>
      </c>
      <c r="E1033" s="3">
        <v>10</v>
      </c>
      <c r="F1033" s="17">
        <v>0</v>
      </c>
      <c r="G1033" s="17">
        <v>1</v>
      </c>
      <c r="H1033" s="17">
        <v>0</v>
      </c>
      <c r="I1033" s="7">
        <v>1</v>
      </c>
      <c r="J1033" s="7">
        <v>6</v>
      </c>
      <c r="K1033" s="4">
        <v>122</v>
      </c>
      <c r="L1033" s="5">
        <v>122.3921</v>
      </c>
      <c r="M1033">
        <v>424245.29</v>
      </c>
      <c r="N1033" s="3">
        <v>1</v>
      </c>
      <c r="O1033" s="50" t="e">
        <f>INDEX([1]Dados!$M$2:$N$26779,MATCH($P1033,[1]Dados!$N$2:$N$26779,),2)</f>
        <v>#N/A</v>
      </c>
      <c r="P1033">
        <v>145671</v>
      </c>
      <c r="Q1033" s="1">
        <v>36690</v>
      </c>
      <c r="R1033" s="1">
        <v>36701</v>
      </c>
      <c r="S1033" t="s">
        <v>1155</v>
      </c>
      <c r="T1033">
        <v>1</v>
      </c>
    </row>
    <row r="1034" spans="1:20" x14ac:dyDescent="0.2">
      <c r="A1034" s="7">
        <v>240650</v>
      </c>
      <c r="B1034" s="3">
        <v>17299</v>
      </c>
      <c r="C1034" s="3" t="s">
        <v>17</v>
      </c>
      <c r="D1034" s="2" t="s">
        <v>530</v>
      </c>
      <c r="E1034" s="3">
        <v>10</v>
      </c>
      <c r="F1034" s="17">
        <v>0</v>
      </c>
      <c r="G1034" s="17">
        <v>1</v>
      </c>
      <c r="H1034" s="17">
        <v>0</v>
      </c>
      <c r="I1034" s="7">
        <v>4</v>
      </c>
      <c r="J1034" s="7">
        <v>15</v>
      </c>
      <c r="K1034" s="4">
        <v>1214</v>
      </c>
      <c r="L1034" s="5">
        <v>1214.0587</v>
      </c>
      <c r="M1034">
        <v>103787.43</v>
      </c>
      <c r="N1034" s="3">
        <v>1</v>
      </c>
      <c r="O1034" s="50" t="e">
        <f>INDEX([1]Dados!$M$2:$N$26779,MATCH($P1034,[1]Dados!$N$2:$N$26779,),2)</f>
        <v>#N/A</v>
      </c>
      <c r="P1034">
        <v>145889</v>
      </c>
      <c r="Q1034" s="1">
        <v>36690</v>
      </c>
      <c r="R1034" s="1">
        <v>36701</v>
      </c>
      <c r="S1034" t="s">
        <v>1158</v>
      </c>
      <c r="T1034">
        <v>1</v>
      </c>
    </row>
    <row r="1035" spans="1:20" x14ac:dyDescent="0.2">
      <c r="A1035" s="7">
        <v>240650</v>
      </c>
      <c r="B1035" s="3">
        <v>17299</v>
      </c>
      <c r="C1035" s="3" t="s">
        <v>17</v>
      </c>
      <c r="D1035" s="2" t="s">
        <v>530</v>
      </c>
      <c r="E1035" s="3">
        <v>10</v>
      </c>
      <c r="F1035" s="17">
        <v>0</v>
      </c>
      <c r="G1035" s="17">
        <v>1</v>
      </c>
      <c r="H1035" s="17">
        <v>0</v>
      </c>
      <c r="I1035" s="7">
        <v>4</v>
      </c>
      <c r="J1035" s="7">
        <v>0</v>
      </c>
      <c r="K1035" s="4">
        <v>1214</v>
      </c>
      <c r="L1035" s="5">
        <v>1214.0587</v>
      </c>
      <c r="M1035">
        <v>103787.43</v>
      </c>
      <c r="N1035" s="3">
        <v>1</v>
      </c>
      <c r="O1035" s="50" t="e">
        <f>INDEX([1]Dados!$M$2:$N$26779,MATCH($P1035,[1]Dados!$N$2:$N$26779,),2)</f>
        <v>#N/A</v>
      </c>
      <c r="P1035">
        <v>145889</v>
      </c>
      <c r="Q1035" s="1">
        <v>36690</v>
      </c>
      <c r="R1035" s="1">
        <v>36701</v>
      </c>
      <c r="S1035" t="s">
        <v>1158</v>
      </c>
      <c r="T1035">
        <v>1</v>
      </c>
    </row>
    <row r="1036" spans="1:20" x14ac:dyDescent="0.2">
      <c r="A1036" s="7">
        <v>240650</v>
      </c>
      <c r="B1036" s="3">
        <v>17299</v>
      </c>
      <c r="C1036" s="3" t="s">
        <v>17</v>
      </c>
      <c r="D1036" s="2" t="s">
        <v>530</v>
      </c>
      <c r="E1036" s="3">
        <v>10</v>
      </c>
      <c r="F1036" s="17">
        <v>0</v>
      </c>
      <c r="G1036" s="17">
        <v>1</v>
      </c>
      <c r="H1036" s="17">
        <v>0</v>
      </c>
      <c r="I1036" s="7">
        <v>4</v>
      </c>
      <c r="J1036" s="7">
        <v>14</v>
      </c>
      <c r="K1036" s="4">
        <v>1214</v>
      </c>
      <c r="L1036" s="5">
        <v>1214.0587</v>
      </c>
      <c r="M1036">
        <v>103787.43</v>
      </c>
      <c r="N1036" s="3">
        <v>1</v>
      </c>
      <c r="O1036" s="50" t="e">
        <f>INDEX([1]Dados!$M$2:$N$26779,MATCH($P1036,[1]Dados!$N$2:$N$26779,),2)</f>
        <v>#N/A</v>
      </c>
      <c r="P1036">
        <v>145889</v>
      </c>
      <c r="Q1036" s="1">
        <v>36690</v>
      </c>
      <c r="R1036" s="1">
        <v>36701</v>
      </c>
      <c r="S1036" t="s">
        <v>1158</v>
      </c>
      <c r="T1036">
        <v>1</v>
      </c>
    </row>
    <row r="1037" spans="1:20" x14ac:dyDescent="0.2">
      <c r="A1037" s="7">
        <v>240650</v>
      </c>
      <c r="B1037" s="3">
        <v>17299</v>
      </c>
      <c r="C1037" s="3" t="s">
        <v>17</v>
      </c>
      <c r="D1037" s="2" t="s">
        <v>530</v>
      </c>
      <c r="E1037" s="3">
        <v>10</v>
      </c>
      <c r="F1037" s="17">
        <v>0</v>
      </c>
      <c r="G1037" s="17">
        <v>1</v>
      </c>
      <c r="H1037" s="17">
        <v>0</v>
      </c>
      <c r="I1037" s="7">
        <v>4.3</v>
      </c>
      <c r="J1037" s="7">
        <v>15</v>
      </c>
      <c r="K1037" s="4">
        <v>1214</v>
      </c>
      <c r="L1037" s="5">
        <v>1214.0587</v>
      </c>
      <c r="M1037">
        <v>103787.43</v>
      </c>
      <c r="N1037" s="3">
        <v>1</v>
      </c>
      <c r="O1037" s="50" t="e">
        <f>INDEX([1]Dados!$M$2:$N$26779,MATCH($P1037,[1]Dados!$N$2:$N$26779,),2)</f>
        <v>#N/A</v>
      </c>
      <c r="P1037">
        <v>145889</v>
      </c>
      <c r="Q1037" s="1">
        <v>36690</v>
      </c>
      <c r="R1037" s="1">
        <v>36701</v>
      </c>
      <c r="S1037" t="s">
        <v>1158</v>
      </c>
      <c r="T1037">
        <v>1</v>
      </c>
    </row>
    <row r="1038" spans="1:20" x14ac:dyDescent="0.2">
      <c r="A1038" s="7">
        <v>240650</v>
      </c>
      <c r="B1038" s="3">
        <v>17299</v>
      </c>
      <c r="C1038" s="3" t="s">
        <v>17</v>
      </c>
      <c r="D1038" s="2" t="s">
        <v>530</v>
      </c>
      <c r="E1038" s="3">
        <v>10</v>
      </c>
      <c r="F1038" s="17">
        <v>0</v>
      </c>
      <c r="G1038" s="17">
        <v>1</v>
      </c>
      <c r="H1038" s="17">
        <v>0</v>
      </c>
      <c r="I1038" s="7">
        <v>3</v>
      </c>
      <c r="J1038" s="7">
        <v>15</v>
      </c>
      <c r="K1038" s="4">
        <v>1214</v>
      </c>
      <c r="L1038" s="5">
        <v>1214.8585</v>
      </c>
      <c r="M1038">
        <v>252239.04</v>
      </c>
      <c r="N1038" s="3">
        <v>1</v>
      </c>
      <c r="O1038" s="50" t="e">
        <f>INDEX([1]Dados!$M$2:$N$26779,MATCH($P1038,[1]Dados!$N$2:$N$26779,),2)</f>
        <v>#N/A</v>
      </c>
      <c r="P1038">
        <v>147340</v>
      </c>
      <c r="Q1038" s="1">
        <v>36690</v>
      </c>
      <c r="R1038" s="1">
        <v>36701</v>
      </c>
      <c r="S1038" t="s">
        <v>1160</v>
      </c>
      <c r="T1038">
        <v>1</v>
      </c>
    </row>
    <row r="1039" spans="1:20" x14ac:dyDescent="0.2">
      <c r="A1039" s="7">
        <v>240650</v>
      </c>
      <c r="B1039" s="3">
        <v>17299</v>
      </c>
      <c r="C1039" s="3" t="s">
        <v>17</v>
      </c>
      <c r="D1039" s="2" t="s">
        <v>530</v>
      </c>
      <c r="E1039" s="3">
        <v>10</v>
      </c>
      <c r="F1039" s="17">
        <v>0</v>
      </c>
      <c r="G1039" s="17">
        <v>1</v>
      </c>
      <c r="H1039" s="17">
        <v>0</v>
      </c>
      <c r="I1039" s="7">
        <v>3</v>
      </c>
      <c r="J1039" s="7">
        <v>20</v>
      </c>
      <c r="K1039" s="4">
        <v>1214</v>
      </c>
      <c r="L1039" s="5">
        <v>1214.8585</v>
      </c>
      <c r="M1039">
        <v>252239.04</v>
      </c>
      <c r="N1039" s="3">
        <v>1</v>
      </c>
      <c r="O1039" s="50" t="e">
        <f>INDEX([1]Dados!$M$2:$N$26779,MATCH($P1039,[1]Dados!$N$2:$N$26779,),2)</f>
        <v>#N/A</v>
      </c>
      <c r="P1039">
        <v>147340</v>
      </c>
      <c r="Q1039" s="1">
        <v>36690</v>
      </c>
      <c r="R1039" s="1">
        <v>36701</v>
      </c>
      <c r="S1039" t="s">
        <v>1160</v>
      </c>
      <c r="T1039">
        <v>1</v>
      </c>
    </row>
    <row r="1040" spans="1:20" x14ac:dyDescent="0.2">
      <c r="A1040" s="7">
        <v>240650</v>
      </c>
      <c r="B1040" s="3">
        <v>17299</v>
      </c>
      <c r="C1040" s="3" t="s">
        <v>17</v>
      </c>
      <c r="D1040" s="2" t="s">
        <v>530</v>
      </c>
      <c r="E1040" s="3">
        <v>10</v>
      </c>
      <c r="F1040" s="17">
        <v>0</v>
      </c>
      <c r="G1040" s="17">
        <v>1</v>
      </c>
      <c r="H1040" s="17">
        <v>0</v>
      </c>
      <c r="I1040" s="7">
        <v>3.3</v>
      </c>
      <c r="J1040" s="7">
        <v>15</v>
      </c>
      <c r="K1040" s="4">
        <v>1214</v>
      </c>
      <c r="L1040" s="5">
        <v>1214.8585</v>
      </c>
      <c r="M1040">
        <v>252239.04</v>
      </c>
      <c r="N1040" s="3">
        <v>1</v>
      </c>
      <c r="O1040" s="50" t="e">
        <f>INDEX([1]Dados!$M$2:$N$26779,MATCH($P1040,[1]Dados!$N$2:$N$26779,),2)</f>
        <v>#N/A</v>
      </c>
      <c r="P1040">
        <v>147340</v>
      </c>
      <c r="Q1040" s="1">
        <v>36690</v>
      </c>
      <c r="R1040" s="1">
        <v>36701</v>
      </c>
      <c r="S1040" t="s">
        <v>1160</v>
      </c>
      <c r="T1040">
        <v>1</v>
      </c>
    </row>
    <row r="1041" spans="1:20" x14ac:dyDescent="0.2">
      <c r="A1041" s="7">
        <v>240650</v>
      </c>
      <c r="B1041" s="3">
        <v>17299</v>
      </c>
      <c r="C1041" s="3" t="s">
        <v>17</v>
      </c>
      <c r="D1041" s="2" t="s">
        <v>530</v>
      </c>
      <c r="E1041" s="3">
        <v>10</v>
      </c>
      <c r="F1041" s="17">
        <v>0</v>
      </c>
      <c r="G1041" s="17">
        <v>1</v>
      </c>
      <c r="H1041" s="17">
        <v>0</v>
      </c>
      <c r="I1041" s="7">
        <v>3.4</v>
      </c>
      <c r="J1041" s="7">
        <v>18</v>
      </c>
      <c r="K1041" s="4">
        <v>1214</v>
      </c>
      <c r="L1041" s="5">
        <v>1214.8585</v>
      </c>
      <c r="M1041">
        <v>252239.04</v>
      </c>
      <c r="N1041" s="3">
        <v>1</v>
      </c>
      <c r="O1041" s="50" t="e">
        <f>INDEX([1]Dados!$M$2:$N$26779,MATCH($P1041,[1]Dados!$N$2:$N$26779,),2)</f>
        <v>#N/A</v>
      </c>
      <c r="P1041">
        <v>147340</v>
      </c>
      <c r="Q1041" s="1">
        <v>36690</v>
      </c>
      <c r="R1041" s="1">
        <v>36701</v>
      </c>
      <c r="S1041" t="s">
        <v>1160</v>
      </c>
      <c r="T1041">
        <v>1</v>
      </c>
    </row>
    <row r="1042" spans="1:20" x14ac:dyDescent="0.2">
      <c r="A1042" s="7">
        <v>240650</v>
      </c>
      <c r="B1042" s="3">
        <v>17299</v>
      </c>
      <c r="C1042" s="3" t="s">
        <v>17</v>
      </c>
      <c r="D1042" s="2" t="s">
        <v>530</v>
      </c>
      <c r="E1042" s="3">
        <v>10</v>
      </c>
      <c r="F1042" s="17">
        <v>0</v>
      </c>
      <c r="G1042" s="17">
        <v>1</v>
      </c>
      <c r="H1042" s="17">
        <v>0</v>
      </c>
      <c r="I1042" s="7">
        <v>5</v>
      </c>
      <c r="J1042" s="7">
        <v>18</v>
      </c>
      <c r="K1042" s="4">
        <v>1293</v>
      </c>
      <c r="L1042" s="5">
        <v>1293.0592999999999</v>
      </c>
      <c r="M1042">
        <v>12450</v>
      </c>
      <c r="N1042" s="3">
        <v>1</v>
      </c>
      <c r="O1042" s="50" t="e">
        <f>INDEX([1]Dados!$M$2:$N$26779,MATCH($P1042,[1]Dados!$N$2:$N$26779,),2)</f>
        <v>#N/A</v>
      </c>
      <c r="P1042">
        <v>145990</v>
      </c>
      <c r="Q1042" s="1">
        <v>36690</v>
      </c>
      <c r="R1042" s="1">
        <v>36701</v>
      </c>
      <c r="S1042" t="s">
        <v>1159</v>
      </c>
      <c r="T1042">
        <v>1</v>
      </c>
    </row>
    <row r="1043" spans="1:20" x14ac:dyDescent="0.2">
      <c r="A1043" s="7">
        <v>240650</v>
      </c>
      <c r="B1043" s="3">
        <v>17299</v>
      </c>
      <c r="C1043" s="3" t="s">
        <v>17</v>
      </c>
      <c r="D1043" s="2" t="s">
        <v>530</v>
      </c>
      <c r="E1043" s="3">
        <v>10</v>
      </c>
      <c r="F1043" s="17">
        <v>0</v>
      </c>
      <c r="G1043" s="17">
        <v>1</v>
      </c>
      <c r="H1043" s="17">
        <v>0</v>
      </c>
      <c r="I1043" s="7">
        <v>5</v>
      </c>
      <c r="J1043" s="7">
        <v>17</v>
      </c>
      <c r="K1043" s="4">
        <v>1293</v>
      </c>
      <c r="L1043" s="5">
        <v>1293.0592999999999</v>
      </c>
      <c r="M1043">
        <v>12450</v>
      </c>
      <c r="N1043" s="3">
        <v>1</v>
      </c>
      <c r="O1043" s="50" t="e">
        <f>INDEX([1]Dados!$M$2:$N$26779,MATCH($P1043,[1]Dados!$N$2:$N$26779,),2)</f>
        <v>#N/A</v>
      </c>
      <c r="P1043">
        <v>145990</v>
      </c>
      <c r="Q1043" s="1">
        <v>36690</v>
      </c>
      <c r="R1043" s="1">
        <v>36701</v>
      </c>
      <c r="S1043" t="s">
        <v>1159</v>
      </c>
      <c r="T1043">
        <v>1</v>
      </c>
    </row>
    <row r="1044" spans="1:20" x14ac:dyDescent="0.2">
      <c r="A1044" s="7">
        <v>240650</v>
      </c>
      <c r="B1044" s="3">
        <v>17299</v>
      </c>
      <c r="C1044" s="3" t="s">
        <v>17</v>
      </c>
      <c r="D1044" s="2" t="s">
        <v>530</v>
      </c>
      <c r="E1044" s="3">
        <v>10</v>
      </c>
      <c r="F1044" s="17">
        <v>0</v>
      </c>
      <c r="G1044" s="17">
        <v>1</v>
      </c>
      <c r="H1044" s="17">
        <v>0</v>
      </c>
      <c r="I1044" s="7">
        <v>5</v>
      </c>
      <c r="J1044" s="7">
        <v>22</v>
      </c>
      <c r="K1044" s="4">
        <v>1293</v>
      </c>
      <c r="L1044" s="5">
        <v>1293.0592999999999</v>
      </c>
      <c r="M1044">
        <v>12450</v>
      </c>
      <c r="N1044" s="3">
        <v>1</v>
      </c>
      <c r="O1044" s="50" t="e">
        <f>INDEX([1]Dados!$M$2:$N$26779,MATCH($P1044,[1]Dados!$N$2:$N$26779,),2)</f>
        <v>#N/A</v>
      </c>
      <c r="P1044">
        <v>145990</v>
      </c>
      <c r="Q1044" s="1">
        <v>36690</v>
      </c>
      <c r="R1044" s="1">
        <v>36701</v>
      </c>
      <c r="S1044" t="s">
        <v>1159</v>
      </c>
      <c r="T1044">
        <v>1</v>
      </c>
    </row>
    <row r="1045" spans="1:20" x14ac:dyDescent="0.2">
      <c r="A1045" s="7">
        <v>240650</v>
      </c>
      <c r="B1045" s="3">
        <v>17299</v>
      </c>
      <c r="C1045" s="3" t="s">
        <v>17</v>
      </c>
      <c r="D1045" s="2" t="s">
        <v>530</v>
      </c>
      <c r="E1045" s="3">
        <v>10</v>
      </c>
      <c r="F1045" s="17">
        <v>0</v>
      </c>
      <c r="G1045" s="17">
        <v>1</v>
      </c>
      <c r="H1045" s="17">
        <v>0</v>
      </c>
      <c r="I1045" s="7">
        <v>6</v>
      </c>
      <c r="J1045" s="7">
        <v>14</v>
      </c>
      <c r="K1045" s="4">
        <v>1293</v>
      </c>
      <c r="L1045" s="5">
        <v>1293.0592999999999</v>
      </c>
      <c r="M1045">
        <v>12450</v>
      </c>
      <c r="N1045" s="3">
        <v>1</v>
      </c>
      <c r="O1045" s="50" t="e">
        <f>INDEX([1]Dados!$M$2:$N$26779,MATCH($P1045,[1]Dados!$N$2:$N$26779,),2)</f>
        <v>#N/A</v>
      </c>
      <c r="P1045">
        <v>145990</v>
      </c>
      <c r="Q1045" s="1">
        <v>36690</v>
      </c>
      <c r="R1045" s="1">
        <v>36701</v>
      </c>
      <c r="S1045" t="s">
        <v>1159</v>
      </c>
      <c r="T1045">
        <v>1</v>
      </c>
    </row>
    <row r="1046" spans="1:20" x14ac:dyDescent="0.2">
      <c r="A1046" s="7">
        <v>240650</v>
      </c>
      <c r="B1046" s="3">
        <v>17299</v>
      </c>
      <c r="C1046" s="3" t="s">
        <v>17</v>
      </c>
      <c r="D1046" s="2" t="s">
        <v>530</v>
      </c>
      <c r="E1046" s="3">
        <v>10</v>
      </c>
      <c r="F1046" s="17">
        <v>0</v>
      </c>
      <c r="G1046" s="17">
        <v>1</v>
      </c>
      <c r="H1046" s="17">
        <v>0</v>
      </c>
      <c r="I1046" s="7" t="s">
        <v>3</v>
      </c>
      <c r="J1046" s="7">
        <v>0</v>
      </c>
      <c r="K1046" s="4">
        <v>2</v>
      </c>
      <c r="L1046" s="5">
        <v>2.0596999999999999</v>
      </c>
      <c r="M1046">
        <v>64153.919999999998</v>
      </c>
      <c r="N1046" s="3">
        <v>1</v>
      </c>
      <c r="O1046" s="50" t="e">
        <f>INDEX([1]Dados!$M$2:$N$26779,MATCH($P1046,[1]Dados!$N$2:$N$26779,),2)</f>
        <v>#N/A</v>
      </c>
      <c r="P1046" s="7">
        <v>145643</v>
      </c>
      <c r="Q1046" s="1">
        <v>36690</v>
      </c>
      <c r="R1046" s="1">
        <v>36701</v>
      </c>
      <c r="S1046" t="s">
        <v>2134</v>
      </c>
      <c r="T1046">
        <v>1</v>
      </c>
    </row>
    <row r="1047" spans="1:20" x14ac:dyDescent="0.2">
      <c r="A1047" s="7">
        <v>240650</v>
      </c>
      <c r="B1047" s="3">
        <v>17299</v>
      </c>
      <c r="C1047" s="3" t="s">
        <v>17</v>
      </c>
      <c r="D1047" s="2" t="s">
        <v>530</v>
      </c>
      <c r="E1047" s="3">
        <v>10</v>
      </c>
      <c r="F1047" s="17">
        <v>0</v>
      </c>
      <c r="G1047" s="17">
        <v>1</v>
      </c>
      <c r="H1047" s="17">
        <v>0</v>
      </c>
      <c r="I1047" s="7" t="s">
        <v>3</v>
      </c>
      <c r="J1047" s="7">
        <v>0</v>
      </c>
      <c r="K1047" s="4">
        <v>119</v>
      </c>
      <c r="L1047" s="5">
        <v>119.38590000000001</v>
      </c>
      <c r="M1047">
        <v>79169</v>
      </c>
      <c r="N1047" s="3">
        <v>1</v>
      </c>
      <c r="O1047" s="50" t="e">
        <f>INDEX([1]Dados!$M$2:$N$26779,MATCH($P1047,[1]Dados!$N$2:$N$26779,),2)</f>
        <v>#N/A</v>
      </c>
      <c r="P1047">
        <v>145682</v>
      </c>
      <c r="Q1047" s="1">
        <v>36690</v>
      </c>
      <c r="R1047" s="1">
        <v>36701</v>
      </c>
      <c r="S1047" t="s">
        <v>1157</v>
      </c>
      <c r="T1047">
        <v>1</v>
      </c>
    </row>
    <row r="1048" spans="1:20" x14ac:dyDescent="0.2">
      <c r="A1048" s="7">
        <v>240650</v>
      </c>
      <c r="B1048" s="3">
        <v>17299</v>
      </c>
      <c r="C1048" s="3" t="s">
        <v>17</v>
      </c>
      <c r="D1048" s="2" t="s">
        <v>530</v>
      </c>
      <c r="E1048" s="3">
        <v>10</v>
      </c>
      <c r="F1048" s="17">
        <v>0</v>
      </c>
      <c r="G1048" s="17">
        <v>1</v>
      </c>
      <c r="H1048" s="17">
        <v>0</v>
      </c>
      <c r="I1048" s="7" t="s">
        <v>3</v>
      </c>
      <c r="J1048" s="7">
        <v>0</v>
      </c>
      <c r="K1048" s="4">
        <v>1214</v>
      </c>
      <c r="L1048" s="5">
        <v>1214.0589</v>
      </c>
      <c r="M1048">
        <v>105108</v>
      </c>
      <c r="N1048" s="3">
        <v>1</v>
      </c>
      <c r="O1048" s="50" t="e">
        <f>INDEX([1]Dados!$M$2:$N$26779,MATCH($P1048,[1]Dados!$N$2:$N$26779,),2)</f>
        <v>#N/A</v>
      </c>
      <c r="P1048">
        <v>146877</v>
      </c>
      <c r="Q1048" s="1">
        <v>36690</v>
      </c>
      <c r="R1048" s="1">
        <v>36701</v>
      </c>
      <c r="S1048" t="s">
        <v>2134</v>
      </c>
      <c r="T1048">
        <v>1</v>
      </c>
    </row>
    <row r="1049" spans="1:20" x14ac:dyDescent="0.2">
      <c r="A1049" s="7">
        <v>241450</v>
      </c>
      <c r="B1049" s="3">
        <v>18872</v>
      </c>
      <c r="C1049" s="3" t="s">
        <v>17</v>
      </c>
      <c r="D1049" s="2" t="s">
        <v>833</v>
      </c>
      <c r="E1049" s="3">
        <v>10</v>
      </c>
      <c r="F1049" s="17">
        <v>0</v>
      </c>
      <c r="G1049" s="17">
        <v>1</v>
      </c>
      <c r="H1049" s="17">
        <v>0</v>
      </c>
      <c r="I1049" s="7">
        <v>2.1</v>
      </c>
      <c r="J1049" s="7">
        <v>13</v>
      </c>
      <c r="K1049" s="4">
        <v>119</v>
      </c>
      <c r="L1049" s="5">
        <v>119.38590000000001</v>
      </c>
      <c r="M1049">
        <v>148605</v>
      </c>
      <c r="N1049" s="3">
        <v>1</v>
      </c>
      <c r="O1049" s="50" t="e">
        <f>INDEX([1]Dados!$M$2:$N$26779,MATCH($P1049,[1]Dados!$N$2:$N$26779,),2)</f>
        <v>#N/A</v>
      </c>
      <c r="P1049">
        <v>145668</v>
      </c>
      <c r="Q1049" s="1">
        <v>36690</v>
      </c>
      <c r="R1049" s="1">
        <v>36694</v>
      </c>
      <c r="S1049" t="s">
        <v>2125</v>
      </c>
      <c r="T1049">
        <v>1</v>
      </c>
    </row>
    <row r="1050" spans="1:20" x14ac:dyDescent="0.2">
      <c r="A1050" s="7">
        <v>241450</v>
      </c>
      <c r="B1050" s="3">
        <v>18872</v>
      </c>
      <c r="C1050" s="3" t="s">
        <v>17</v>
      </c>
      <c r="D1050" s="2" t="s">
        <v>833</v>
      </c>
      <c r="E1050" s="3">
        <v>10</v>
      </c>
      <c r="F1050" s="17">
        <v>0</v>
      </c>
      <c r="G1050" s="17">
        <v>1</v>
      </c>
      <c r="H1050" s="17">
        <v>0</v>
      </c>
      <c r="I1050" s="7">
        <v>1.1000000000000001</v>
      </c>
      <c r="J1050" s="7">
        <v>19</v>
      </c>
      <c r="K1050" s="4">
        <v>119</v>
      </c>
      <c r="L1050" s="5">
        <v>119.386</v>
      </c>
      <c r="M1050">
        <v>152049.75</v>
      </c>
      <c r="N1050" s="3">
        <v>1</v>
      </c>
      <c r="O1050" s="50" t="e">
        <f>INDEX([1]Dados!$M$2:$N$26779,MATCH($P1050,[1]Dados!$N$2:$N$26779,),2)</f>
        <v>#N/A</v>
      </c>
      <c r="P1050">
        <v>145675</v>
      </c>
      <c r="Q1050" s="1">
        <v>36690</v>
      </c>
      <c r="R1050" s="1">
        <v>36694</v>
      </c>
      <c r="S1050" t="s">
        <v>2126</v>
      </c>
      <c r="T1050">
        <v>1</v>
      </c>
    </row>
    <row r="1051" spans="1:20" x14ac:dyDescent="0.2">
      <c r="A1051" s="7">
        <v>241450</v>
      </c>
      <c r="B1051" s="3">
        <v>18872</v>
      </c>
      <c r="C1051" s="3" t="s">
        <v>17</v>
      </c>
      <c r="D1051" s="2" t="s">
        <v>833</v>
      </c>
      <c r="E1051" s="3">
        <v>10</v>
      </c>
      <c r="F1051" s="17">
        <v>0</v>
      </c>
      <c r="G1051" s="17">
        <v>1</v>
      </c>
      <c r="H1051" s="17">
        <v>0</v>
      </c>
      <c r="I1051" s="7">
        <v>4</v>
      </c>
      <c r="J1051" s="7">
        <v>14</v>
      </c>
      <c r="K1051" s="4">
        <v>1214</v>
      </c>
      <c r="L1051" s="5">
        <v>1214.0589</v>
      </c>
      <c r="M1051">
        <v>67264</v>
      </c>
      <c r="N1051" s="3">
        <v>1</v>
      </c>
      <c r="O1051" s="50" t="e">
        <f>INDEX([1]Dados!$M$2:$N$26779,MATCH($P1051,[1]Dados!$N$2:$N$26779,),2)</f>
        <v>#N/A</v>
      </c>
      <c r="P1051">
        <v>146879</v>
      </c>
      <c r="Q1051" s="1">
        <v>36690</v>
      </c>
      <c r="R1051" s="1">
        <v>36694</v>
      </c>
      <c r="S1051" t="s">
        <v>2128</v>
      </c>
      <c r="T1051">
        <v>1</v>
      </c>
    </row>
    <row r="1052" spans="1:20" x14ac:dyDescent="0.2">
      <c r="A1052" s="7">
        <v>241450</v>
      </c>
      <c r="B1052" s="3">
        <v>18872</v>
      </c>
      <c r="C1052" s="3" t="s">
        <v>17</v>
      </c>
      <c r="D1052" s="2" t="s">
        <v>833</v>
      </c>
      <c r="E1052" s="3">
        <v>10</v>
      </c>
      <c r="F1052" s="17">
        <v>0</v>
      </c>
      <c r="G1052" s="17">
        <v>1</v>
      </c>
      <c r="H1052" s="17">
        <v>0</v>
      </c>
      <c r="I1052" s="7">
        <v>4</v>
      </c>
      <c r="J1052" s="7">
        <v>24</v>
      </c>
      <c r="K1052" s="4">
        <v>1214</v>
      </c>
      <c r="L1052" s="5">
        <v>1214.0589</v>
      </c>
      <c r="M1052">
        <v>67264</v>
      </c>
      <c r="N1052" s="3">
        <v>1</v>
      </c>
      <c r="O1052" s="50" t="e">
        <f>INDEX([1]Dados!$M$2:$N$26779,MATCH($P1052,[1]Dados!$N$2:$N$26779,),2)</f>
        <v>#N/A</v>
      </c>
      <c r="P1052">
        <v>146879</v>
      </c>
      <c r="Q1052" s="1">
        <v>36690</v>
      </c>
      <c r="R1052" s="1">
        <v>36694</v>
      </c>
      <c r="S1052" t="s">
        <v>2128</v>
      </c>
      <c r="T1052">
        <v>1</v>
      </c>
    </row>
    <row r="1053" spans="1:20" x14ac:dyDescent="0.2">
      <c r="A1053" s="7">
        <v>241450</v>
      </c>
      <c r="B1053" s="3">
        <v>18872</v>
      </c>
      <c r="C1053" s="3" t="s">
        <v>17</v>
      </c>
      <c r="D1053" s="2" t="s">
        <v>833</v>
      </c>
      <c r="E1053" s="3">
        <v>10</v>
      </c>
      <c r="F1053" s="17">
        <v>0</v>
      </c>
      <c r="G1053" s="17">
        <v>1</v>
      </c>
      <c r="H1053" s="17">
        <v>0</v>
      </c>
      <c r="I1053" s="7">
        <v>4</v>
      </c>
      <c r="J1053" s="7">
        <v>23</v>
      </c>
      <c r="K1053" s="4">
        <v>1214</v>
      </c>
      <c r="L1053" s="5">
        <v>1214.0589</v>
      </c>
      <c r="M1053">
        <v>67264</v>
      </c>
      <c r="N1053" s="3">
        <v>1</v>
      </c>
      <c r="O1053" s="50" t="e">
        <f>INDEX([1]Dados!$M$2:$N$26779,MATCH($P1053,[1]Dados!$N$2:$N$26779,),2)</f>
        <v>#N/A</v>
      </c>
      <c r="P1053">
        <v>146879</v>
      </c>
      <c r="Q1053" s="1">
        <v>36690</v>
      </c>
      <c r="R1053" s="1">
        <v>36694</v>
      </c>
      <c r="S1053" t="s">
        <v>2128</v>
      </c>
      <c r="T1053">
        <v>1</v>
      </c>
    </row>
    <row r="1054" spans="1:20" x14ac:dyDescent="0.2">
      <c r="A1054" s="7">
        <v>241450</v>
      </c>
      <c r="B1054" s="3">
        <v>18872</v>
      </c>
      <c r="C1054" s="3" t="s">
        <v>17</v>
      </c>
      <c r="D1054" s="2" t="s">
        <v>833</v>
      </c>
      <c r="E1054" s="3">
        <v>10</v>
      </c>
      <c r="F1054" s="17">
        <v>0</v>
      </c>
      <c r="G1054" s="17">
        <v>1</v>
      </c>
      <c r="H1054" s="17">
        <v>0</v>
      </c>
      <c r="I1054" s="7">
        <v>4.4000000000000004</v>
      </c>
      <c r="J1054" s="7">
        <v>28</v>
      </c>
      <c r="K1054" s="4">
        <v>1214</v>
      </c>
      <c r="L1054" s="5">
        <v>1214.0589</v>
      </c>
      <c r="M1054">
        <v>67264</v>
      </c>
      <c r="N1054" s="3">
        <v>1</v>
      </c>
      <c r="O1054" s="50" t="e">
        <f>INDEX([1]Dados!$M$2:$N$26779,MATCH($P1054,[1]Dados!$N$2:$N$26779,),2)</f>
        <v>#N/A</v>
      </c>
      <c r="P1054">
        <v>146879</v>
      </c>
      <c r="Q1054" s="1">
        <v>36690</v>
      </c>
      <c r="R1054" s="1">
        <v>36694</v>
      </c>
      <c r="S1054" t="s">
        <v>2128</v>
      </c>
      <c r="T1054">
        <v>1</v>
      </c>
    </row>
    <row r="1055" spans="1:20" x14ac:dyDescent="0.2">
      <c r="A1055" s="7">
        <v>241450</v>
      </c>
      <c r="B1055" s="3">
        <v>18872</v>
      </c>
      <c r="C1055" s="3" t="s">
        <v>17</v>
      </c>
      <c r="D1055" s="2" t="s">
        <v>833</v>
      </c>
      <c r="E1055" s="3">
        <v>10</v>
      </c>
      <c r="F1055" s="17">
        <v>0</v>
      </c>
      <c r="G1055" s="17">
        <v>1</v>
      </c>
      <c r="H1055" s="17">
        <v>0</v>
      </c>
      <c r="I1055" s="7">
        <v>3.1</v>
      </c>
      <c r="J1055" s="7">
        <v>18</v>
      </c>
      <c r="K1055" s="4">
        <v>1293</v>
      </c>
      <c r="L1055" s="5">
        <v>1293.0592999999999</v>
      </c>
      <c r="M1055">
        <v>11094.32</v>
      </c>
      <c r="N1055" s="3">
        <v>1</v>
      </c>
      <c r="O1055" s="50" t="e">
        <f>INDEX([1]Dados!$M$2:$N$26779,MATCH($P1055,[1]Dados!$N$2:$N$26779,),2)</f>
        <v>#N/A</v>
      </c>
      <c r="P1055">
        <v>145991</v>
      </c>
      <c r="Q1055" s="1">
        <v>36690</v>
      </c>
      <c r="R1055" s="1">
        <v>36694</v>
      </c>
      <c r="S1055" t="s">
        <v>2127</v>
      </c>
      <c r="T1055">
        <v>1</v>
      </c>
    </row>
    <row r="1056" spans="1:20" x14ac:dyDescent="0.2">
      <c r="A1056" s="7">
        <v>241450</v>
      </c>
      <c r="B1056" s="3">
        <v>18872</v>
      </c>
      <c r="C1056" s="3" t="s">
        <v>17</v>
      </c>
      <c r="D1056" s="2" t="s">
        <v>833</v>
      </c>
      <c r="E1056" s="3">
        <v>10</v>
      </c>
      <c r="F1056" s="17">
        <v>0</v>
      </c>
      <c r="G1056" s="17">
        <v>1</v>
      </c>
      <c r="H1056" s="17">
        <v>0</v>
      </c>
      <c r="I1056" s="7">
        <v>3.2</v>
      </c>
      <c r="J1056" s="7">
        <v>9</v>
      </c>
      <c r="K1056" s="4">
        <v>1293</v>
      </c>
      <c r="L1056" s="5">
        <v>1293.0592999999999</v>
      </c>
      <c r="M1056">
        <v>11094.32</v>
      </c>
      <c r="N1056" s="3">
        <v>1</v>
      </c>
      <c r="O1056" s="50" t="e">
        <f>INDEX([1]Dados!$M$2:$N$26779,MATCH($P1056,[1]Dados!$N$2:$N$26779,),2)</f>
        <v>#N/A</v>
      </c>
      <c r="P1056">
        <v>145991</v>
      </c>
      <c r="Q1056" s="1">
        <v>36690</v>
      </c>
      <c r="R1056" s="1">
        <v>36694</v>
      </c>
      <c r="S1056" t="s">
        <v>2127</v>
      </c>
      <c r="T1056">
        <v>1</v>
      </c>
    </row>
    <row r="1057" spans="1:20" x14ac:dyDescent="0.2">
      <c r="A1057" s="7">
        <v>241450</v>
      </c>
      <c r="B1057" s="3">
        <v>18872</v>
      </c>
      <c r="C1057" s="3" t="s">
        <v>17</v>
      </c>
      <c r="D1057" s="2" t="s">
        <v>833</v>
      </c>
      <c r="E1057" s="3">
        <v>10</v>
      </c>
      <c r="F1057" s="17">
        <v>0</v>
      </c>
      <c r="G1057" s="17">
        <v>1</v>
      </c>
      <c r="H1057" s="17">
        <v>0</v>
      </c>
      <c r="I1057" s="7">
        <v>3.3</v>
      </c>
      <c r="J1057" s="7">
        <v>17</v>
      </c>
      <c r="K1057" s="4">
        <v>1293</v>
      </c>
      <c r="L1057" s="5">
        <v>1293.0592999999999</v>
      </c>
      <c r="M1057">
        <v>11094.32</v>
      </c>
      <c r="N1057" s="3">
        <v>1</v>
      </c>
      <c r="O1057" s="50" t="e">
        <f>INDEX([1]Dados!$M$2:$N$26779,MATCH($P1057,[1]Dados!$N$2:$N$26779,),2)</f>
        <v>#N/A</v>
      </c>
      <c r="P1057">
        <v>145991</v>
      </c>
      <c r="Q1057" s="1">
        <v>36690</v>
      </c>
      <c r="R1057" s="1">
        <v>36694</v>
      </c>
      <c r="S1057" t="s">
        <v>2127</v>
      </c>
      <c r="T1057">
        <v>1</v>
      </c>
    </row>
    <row r="1058" spans="1:20" x14ac:dyDescent="0.2">
      <c r="A1058" s="7">
        <v>241450</v>
      </c>
      <c r="B1058" s="3">
        <v>18872</v>
      </c>
      <c r="C1058" s="3" t="s">
        <v>17</v>
      </c>
      <c r="D1058" s="2" t="s">
        <v>833</v>
      </c>
      <c r="E1058" s="3">
        <v>10</v>
      </c>
      <c r="F1058" s="17">
        <v>0</v>
      </c>
      <c r="G1058" s="17">
        <v>1</v>
      </c>
      <c r="H1058" s="17">
        <v>0</v>
      </c>
      <c r="I1058" s="7" t="s">
        <v>3</v>
      </c>
      <c r="J1058" s="7">
        <v>0</v>
      </c>
      <c r="K1058" s="4">
        <v>2</v>
      </c>
      <c r="L1058" s="5">
        <v>2.0596999999999999</v>
      </c>
      <c r="M1058">
        <v>10418.200000000001</v>
      </c>
      <c r="N1058" s="3">
        <v>1</v>
      </c>
      <c r="O1058" s="50" t="e">
        <f>INDEX([1]Dados!$M$2:$N$26779,MATCH($P1058,[1]Dados!$N$2:$N$26779,),2)</f>
        <v>#N/A</v>
      </c>
      <c r="P1058">
        <v>145642</v>
      </c>
      <c r="Q1058" s="1">
        <v>36690</v>
      </c>
      <c r="R1058" s="1">
        <v>36694</v>
      </c>
      <c r="S1058" t="s">
        <v>2134</v>
      </c>
      <c r="T1058">
        <v>1</v>
      </c>
    </row>
    <row r="1059" spans="1:20" x14ac:dyDescent="0.2">
      <c r="A1059" s="7">
        <v>241450</v>
      </c>
      <c r="B1059" s="3">
        <v>18872</v>
      </c>
      <c r="C1059" s="3" t="s">
        <v>17</v>
      </c>
      <c r="D1059" s="2" t="s">
        <v>833</v>
      </c>
      <c r="E1059" s="3">
        <v>10</v>
      </c>
      <c r="F1059" s="17">
        <v>0</v>
      </c>
      <c r="G1059" s="17">
        <v>1</v>
      </c>
      <c r="H1059" s="17">
        <v>0</v>
      </c>
      <c r="I1059" s="7" t="s">
        <v>3</v>
      </c>
      <c r="J1059" s="7">
        <v>0</v>
      </c>
      <c r="K1059" s="4">
        <v>1214</v>
      </c>
      <c r="L1059" s="5">
        <v>1214.0587</v>
      </c>
      <c r="M1059">
        <v>144336</v>
      </c>
      <c r="N1059" s="3">
        <v>1</v>
      </c>
      <c r="O1059" s="50" t="e">
        <f>INDEX([1]Dados!$M$2:$N$26779,MATCH($P1059,[1]Dados!$N$2:$N$26779,),2)</f>
        <v>#N/A</v>
      </c>
      <c r="P1059">
        <v>145888</v>
      </c>
      <c r="Q1059" s="1">
        <v>36690</v>
      </c>
      <c r="R1059" s="1">
        <v>36694</v>
      </c>
      <c r="S1059" t="s">
        <v>2134</v>
      </c>
      <c r="T1059">
        <v>1</v>
      </c>
    </row>
    <row r="1060" spans="1:20" x14ac:dyDescent="0.2">
      <c r="A1060" s="7">
        <v>241450</v>
      </c>
      <c r="B1060" s="3">
        <v>18872</v>
      </c>
      <c r="C1060" s="3" t="s">
        <v>17</v>
      </c>
      <c r="D1060" s="2" t="s">
        <v>833</v>
      </c>
      <c r="E1060" s="3">
        <v>10</v>
      </c>
      <c r="F1060" s="17">
        <v>0</v>
      </c>
      <c r="G1060" s="17">
        <v>1</v>
      </c>
      <c r="H1060" s="17">
        <v>0</v>
      </c>
      <c r="I1060" s="7" t="s">
        <v>3</v>
      </c>
      <c r="J1060" s="7">
        <v>0</v>
      </c>
      <c r="K1060" s="4">
        <v>1220</v>
      </c>
      <c r="L1060" s="5">
        <v>1220.0906</v>
      </c>
      <c r="M1060">
        <v>11094.32</v>
      </c>
      <c r="N1060" s="3">
        <v>1</v>
      </c>
      <c r="O1060" s="50" t="e">
        <f>INDEX([1]Dados!$M$2:$N$26779,MATCH($P1060,[1]Dados!$N$2:$N$26779,),2)</f>
        <v>#N/A</v>
      </c>
      <c r="P1060">
        <v>147339</v>
      </c>
      <c r="Q1060" s="1">
        <v>36690</v>
      </c>
      <c r="R1060" s="1">
        <v>36694</v>
      </c>
      <c r="S1060" t="s">
        <v>2134</v>
      </c>
      <c r="T1060">
        <v>1</v>
      </c>
    </row>
    <row r="1061" spans="1:20" x14ac:dyDescent="0.2">
      <c r="A1061" s="7">
        <v>430245</v>
      </c>
      <c r="B1061" s="3">
        <v>84921</v>
      </c>
      <c r="C1061" s="3" t="s">
        <v>40</v>
      </c>
      <c r="D1061" s="2" t="s">
        <v>298</v>
      </c>
      <c r="E1061" s="3">
        <v>10</v>
      </c>
      <c r="F1061" s="17">
        <v>0</v>
      </c>
      <c r="G1061" s="17">
        <v>1</v>
      </c>
      <c r="H1061" s="17">
        <v>0</v>
      </c>
      <c r="I1061" s="7">
        <v>4.0999999999999996</v>
      </c>
      <c r="J1061" s="7">
        <v>14</v>
      </c>
      <c r="K1061" s="4">
        <v>4</v>
      </c>
      <c r="L1061" s="5">
        <v>4.1822999999999997</v>
      </c>
      <c r="M1061">
        <v>53254.48</v>
      </c>
      <c r="N1061" s="3">
        <v>1</v>
      </c>
      <c r="O1061" s="50" t="e">
        <f>INDEX([1]Dados!$M$2:$N$26779,MATCH($P1061,[1]Dados!$N$2:$N$26779,),2)</f>
        <v>#N/A</v>
      </c>
      <c r="P1061">
        <v>145758</v>
      </c>
      <c r="Q1061" s="1">
        <v>36690</v>
      </c>
      <c r="R1061" s="1">
        <v>36694</v>
      </c>
      <c r="S1061" t="s">
        <v>1823</v>
      </c>
      <c r="T1061">
        <v>1</v>
      </c>
    </row>
    <row r="1062" spans="1:20" x14ac:dyDescent="0.2">
      <c r="A1062" s="7">
        <v>430245</v>
      </c>
      <c r="B1062" s="3">
        <v>84921</v>
      </c>
      <c r="C1062" s="3" t="s">
        <v>40</v>
      </c>
      <c r="D1062" s="2" t="s">
        <v>298</v>
      </c>
      <c r="E1062" s="3">
        <v>10</v>
      </c>
      <c r="F1062" s="17">
        <v>0</v>
      </c>
      <c r="G1062" s="17">
        <v>1</v>
      </c>
      <c r="H1062" s="17">
        <v>0</v>
      </c>
      <c r="I1062" s="7">
        <v>3</v>
      </c>
      <c r="J1062" s="7">
        <v>18</v>
      </c>
      <c r="K1062" s="4">
        <v>1214</v>
      </c>
      <c r="L1062" s="5">
        <v>1214.0589</v>
      </c>
      <c r="M1062">
        <v>5760</v>
      </c>
      <c r="N1062" s="3">
        <v>1</v>
      </c>
      <c r="O1062" s="50" t="e">
        <f>INDEX([1]Dados!$M$2:$N$26779,MATCH($P1062,[1]Dados!$N$2:$N$26779,),2)</f>
        <v>#N/A</v>
      </c>
      <c r="P1062">
        <v>146881</v>
      </c>
      <c r="Q1062" s="1">
        <v>36690</v>
      </c>
      <c r="R1062" s="1">
        <v>36694</v>
      </c>
      <c r="S1062" t="s">
        <v>1825</v>
      </c>
      <c r="T1062">
        <v>1</v>
      </c>
    </row>
    <row r="1063" spans="1:20" x14ac:dyDescent="0.2">
      <c r="A1063" s="7">
        <v>430245</v>
      </c>
      <c r="B1063" s="3">
        <v>84921</v>
      </c>
      <c r="C1063" s="3" t="s">
        <v>40</v>
      </c>
      <c r="D1063" s="2" t="s">
        <v>298</v>
      </c>
      <c r="E1063" s="3">
        <v>10</v>
      </c>
      <c r="F1063" s="17">
        <v>0</v>
      </c>
      <c r="G1063" s="17">
        <v>1</v>
      </c>
      <c r="H1063" s="17">
        <v>0</v>
      </c>
      <c r="I1063" s="7">
        <v>2.1</v>
      </c>
      <c r="J1063" s="7">
        <v>25</v>
      </c>
      <c r="K1063" s="4">
        <v>1220</v>
      </c>
      <c r="L1063" s="5">
        <v>1220.0906</v>
      </c>
      <c r="M1063">
        <v>56694.55</v>
      </c>
      <c r="N1063" s="3">
        <v>1</v>
      </c>
      <c r="O1063" s="50" t="e">
        <f>INDEX([1]Dados!$M$2:$N$26779,MATCH($P1063,[1]Dados!$N$2:$N$26779,),2)</f>
        <v>#N/A</v>
      </c>
      <c r="P1063">
        <v>147285</v>
      </c>
      <c r="Q1063" s="1">
        <v>36690</v>
      </c>
      <c r="R1063" s="1">
        <v>36694</v>
      </c>
      <c r="S1063" t="s">
        <v>1826</v>
      </c>
      <c r="T1063">
        <v>1</v>
      </c>
    </row>
    <row r="1064" spans="1:20" x14ac:dyDescent="0.2">
      <c r="A1064" s="7">
        <v>430245</v>
      </c>
      <c r="B1064" s="3">
        <v>84921</v>
      </c>
      <c r="C1064" s="3" t="s">
        <v>40</v>
      </c>
      <c r="D1064" s="2" t="s">
        <v>298</v>
      </c>
      <c r="E1064" s="3">
        <v>10</v>
      </c>
      <c r="F1064" s="17">
        <v>0</v>
      </c>
      <c r="G1064" s="17">
        <v>1</v>
      </c>
      <c r="H1064" s="17">
        <v>0</v>
      </c>
      <c r="I1064" s="7">
        <v>2.2000000000000002</v>
      </c>
      <c r="J1064" s="7">
        <v>25</v>
      </c>
      <c r="K1064" s="4">
        <v>1220</v>
      </c>
      <c r="L1064" s="5">
        <v>1220.0906</v>
      </c>
      <c r="M1064">
        <v>56694.55</v>
      </c>
      <c r="N1064" s="3">
        <v>1</v>
      </c>
      <c r="O1064" s="50" t="e">
        <f>INDEX([1]Dados!$M$2:$N$26779,MATCH($P1064,[1]Dados!$N$2:$N$26779,),2)</f>
        <v>#N/A</v>
      </c>
      <c r="P1064">
        <v>147285</v>
      </c>
      <c r="Q1064" s="1">
        <v>36690</v>
      </c>
      <c r="R1064" s="1">
        <v>36694</v>
      </c>
      <c r="S1064" t="s">
        <v>1826</v>
      </c>
      <c r="T1064">
        <v>1</v>
      </c>
    </row>
    <row r="1065" spans="1:20" x14ac:dyDescent="0.2">
      <c r="A1065" s="7">
        <v>430245</v>
      </c>
      <c r="B1065" s="3">
        <v>84921</v>
      </c>
      <c r="C1065" s="3" t="s">
        <v>40</v>
      </c>
      <c r="D1065" s="2" t="s">
        <v>298</v>
      </c>
      <c r="E1065" s="3">
        <v>10</v>
      </c>
      <c r="F1065" s="17">
        <v>0</v>
      </c>
      <c r="G1065" s="17">
        <v>1</v>
      </c>
      <c r="H1065" s="17">
        <v>0</v>
      </c>
      <c r="I1065" s="7">
        <v>1</v>
      </c>
      <c r="J1065" s="7">
        <v>22</v>
      </c>
      <c r="K1065" s="4">
        <v>1293</v>
      </c>
      <c r="L1065" s="5">
        <v>1293.0592999999999</v>
      </c>
      <c r="M1065">
        <v>9889.5</v>
      </c>
      <c r="N1065" s="3">
        <v>1</v>
      </c>
      <c r="O1065" s="50" t="e">
        <f>INDEX([1]Dados!$M$2:$N$26779,MATCH($P1065,[1]Dados!$N$2:$N$26779,),2)</f>
        <v>#N/A</v>
      </c>
      <c r="P1065">
        <v>145992</v>
      </c>
      <c r="Q1065" s="1">
        <v>36690</v>
      </c>
      <c r="R1065" s="1">
        <v>36694</v>
      </c>
      <c r="S1065" t="s">
        <v>1824</v>
      </c>
      <c r="T1065">
        <v>1</v>
      </c>
    </row>
    <row r="1066" spans="1:20" x14ac:dyDescent="0.2">
      <c r="A1066" s="7">
        <v>430245</v>
      </c>
      <c r="B1066" s="3">
        <v>84921</v>
      </c>
      <c r="C1066" s="3" t="s">
        <v>40</v>
      </c>
      <c r="D1066" s="2" t="s">
        <v>298</v>
      </c>
      <c r="E1066" s="3">
        <v>10</v>
      </c>
      <c r="F1066" s="17">
        <v>0</v>
      </c>
      <c r="G1066" s="17">
        <v>1</v>
      </c>
      <c r="H1066" s="17">
        <v>0</v>
      </c>
      <c r="I1066" s="7">
        <v>1.2</v>
      </c>
      <c r="J1066" s="7">
        <v>22</v>
      </c>
      <c r="K1066" s="4">
        <v>1293</v>
      </c>
      <c r="L1066" s="5">
        <v>1293.0592999999999</v>
      </c>
      <c r="M1066">
        <v>9889.5</v>
      </c>
      <c r="N1066" s="3">
        <v>1</v>
      </c>
      <c r="O1066" s="50" t="e">
        <f>INDEX([1]Dados!$M$2:$N$26779,MATCH($P1066,[1]Dados!$N$2:$N$26779,),2)</f>
        <v>#N/A</v>
      </c>
      <c r="P1066">
        <v>145992</v>
      </c>
      <c r="Q1066" s="1">
        <v>36690</v>
      </c>
      <c r="R1066" s="1">
        <v>36694</v>
      </c>
      <c r="S1066" t="s">
        <v>1824</v>
      </c>
      <c r="T1066">
        <v>1</v>
      </c>
    </row>
    <row r="1067" spans="1:20" x14ac:dyDescent="0.2">
      <c r="A1067" s="7">
        <v>430245</v>
      </c>
      <c r="B1067" s="3">
        <v>84921</v>
      </c>
      <c r="C1067" s="3" t="s">
        <v>40</v>
      </c>
      <c r="D1067" s="2" t="s">
        <v>298</v>
      </c>
      <c r="E1067" s="3">
        <v>10</v>
      </c>
      <c r="F1067" s="17">
        <v>0</v>
      </c>
      <c r="G1067" s="17">
        <v>1</v>
      </c>
      <c r="H1067" s="17">
        <v>0</v>
      </c>
      <c r="I1067" s="7" t="s">
        <v>3</v>
      </c>
      <c r="J1067" s="7">
        <v>0</v>
      </c>
      <c r="K1067" s="4">
        <v>4</v>
      </c>
      <c r="L1067" s="5">
        <v>4.1822999999999997</v>
      </c>
      <c r="M1067">
        <f>22388.8+1500</f>
        <v>23888.799999999999</v>
      </c>
      <c r="N1067" s="3">
        <v>1</v>
      </c>
      <c r="O1067" s="50" t="e">
        <f>INDEX([1]Dados!$M$2:$N$26779,MATCH($P1067,[1]Dados!$N$2:$N$26779,),2)</f>
        <v>#N/A</v>
      </c>
      <c r="P1067">
        <v>145756</v>
      </c>
      <c r="Q1067" s="1">
        <v>36690</v>
      </c>
      <c r="R1067" s="1">
        <v>36694</v>
      </c>
      <c r="S1067" t="s">
        <v>2134</v>
      </c>
      <c r="T1067">
        <v>1</v>
      </c>
    </row>
    <row r="1068" spans="1:20" x14ac:dyDescent="0.2">
      <c r="A1068" s="7">
        <v>430245</v>
      </c>
      <c r="B1068" s="3">
        <v>84921</v>
      </c>
      <c r="C1068" s="3" t="s">
        <v>40</v>
      </c>
      <c r="D1068" s="2" t="s">
        <v>298</v>
      </c>
      <c r="E1068" s="3">
        <v>10</v>
      </c>
      <c r="F1068" s="17">
        <v>0</v>
      </c>
      <c r="G1068" s="17">
        <v>1</v>
      </c>
      <c r="H1068" s="17">
        <v>0</v>
      </c>
      <c r="I1068" s="7" t="s">
        <v>3</v>
      </c>
      <c r="J1068" s="7">
        <v>0</v>
      </c>
      <c r="K1068" s="4">
        <v>4</v>
      </c>
      <c r="L1068" s="5">
        <v>4.1822999999999997</v>
      </c>
      <c r="M1068">
        <f>23400+4680</f>
        <v>28080</v>
      </c>
      <c r="N1068" s="3">
        <v>1</v>
      </c>
      <c r="O1068" s="50" t="e">
        <f>INDEX([1]Dados!$M$2:$N$26779,MATCH($P1068,[1]Dados!$N$2:$N$26779,),2)</f>
        <v>#N/A</v>
      </c>
      <c r="P1068">
        <v>145760</v>
      </c>
      <c r="Q1068" s="1">
        <v>36690</v>
      </c>
      <c r="R1068" s="1">
        <v>36694</v>
      </c>
      <c r="S1068" t="s">
        <v>2134</v>
      </c>
      <c r="T1068">
        <v>1</v>
      </c>
    </row>
    <row r="1069" spans="1:20" x14ac:dyDescent="0.2">
      <c r="A1069" s="7">
        <v>430245</v>
      </c>
      <c r="B1069" s="3">
        <v>84921</v>
      </c>
      <c r="C1069" s="3" t="s">
        <v>40</v>
      </c>
      <c r="D1069" s="2" t="s">
        <v>298</v>
      </c>
      <c r="E1069" s="3">
        <v>10</v>
      </c>
      <c r="F1069" s="17">
        <v>0</v>
      </c>
      <c r="G1069" s="17">
        <v>1</v>
      </c>
      <c r="H1069" s="17">
        <v>0</v>
      </c>
      <c r="I1069" s="7" t="s">
        <v>3</v>
      </c>
      <c r="J1069" s="7">
        <v>0</v>
      </c>
      <c r="K1069" s="4">
        <v>1214</v>
      </c>
      <c r="L1069" s="5">
        <v>1214.0587</v>
      </c>
      <c r="M1069">
        <v>47538</v>
      </c>
      <c r="N1069" s="3">
        <v>1</v>
      </c>
      <c r="O1069" s="50" t="e">
        <f>INDEX([1]Dados!$M$2:$N$26779,MATCH($P1069,[1]Dados!$N$2:$N$26779,),2)</f>
        <v>#N/A</v>
      </c>
      <c r="P1069">
        <v>145855</v>
      </c>
      <c r="Q1069" s="1">
        <v>36690</v>
      </c>
      <c r="R1069" s="1">
        <v>36694</v>
      </c>
      <c r="S1069" t="s">
        <v>2134</v>
      </c>
      <c r="T1069">
        <v>1</v>
      </c>
    </row>
    <row r="1070" spans="1:20" x14ac:dyDescent="0.2">
      <c r="A1070" s="7">
        <v>430912</v>
      </c>
      <c r="B1070" s="3">
        <v>86762</v>
      </c>
      <c r="C1070" s="3" t="s">
        <v>40</v>
      </c>
      <c r="D1070" s="2" t="s">
        <v>445</v>
      </c>
      <c r="E1070" s="3">
        <v>10</v>
      </c>
      <c r="F1070" s="17">
        <v>0</v>
      </c>
      <c r="G1070" s="17">
        <v>1</v>
      </c>
      <c r="H1070" s="17">
        <v>0</v>
      </c>
      <c r="I1070" s="7">
        <v>3.1</v>
      </c>
      <c r="J1070" s="7">
        <v>5</v>
      </c>
      <c r="K1070" s="4">
        <v>4</v>
      </c>
      <c r="L1070" s="5">
        <v>4.1822999999999997</v>
      </c>
      <c r="M1070">
        <v>49565.7</v>
      </c>
      <c r="N1070" s="3">
        <v>1</v>
      </c>
      <c r="O1070" s="50" t="e">
        <f>INDEX([1]Dados!$M$2:$N$26779,MATCH($P1070,[1]Dados!$N$2:$N$26779,),2)</f>
        <v>#N/A</v>
      </c>
      <c r="P1070">
        <v>145747</v>
      </c>
      <c r="Q1070" s="1">
        <v>36720</v>
      </c>
      <c r="R1070" s="1">
        <v>36724</v>
      </c>
      <c r="S1070" t="s">
        <v>1083</v>
      </c>
      <c r="T1070">
        <v>1</v>
      </c>
    </row>
    <row r="1071" spans="1:20" x14ac:dyDescent="0.2">
      <c r="A1071" s="7">
        <v>430912</v>
      </c>
      <c r="B1071" s="3">
        <v>86762</v>
      </c>
      <c r="C1071" s="3" t="s">
        <v>40</v>
      </c>
      <c r="D1071" s="2" t="s">
        <v>445</v>
      </c>
      <c r="E1071" s="3">
        <v>10</v>
      </c>
      <c r="F1071" s="17">
        <v>0</v>
      </c>
      <c r="G1071" s="17">
        <v>1</v>
      </c>
      <c r="H1071" s="17">
        <v>0</v>
      </c>
      <c r="I1071" s="7">
        <v>3.2</v>
      </c>
      <c r="J1071" s="7">
        <v>26</v>
      </c>
      <c r="K1071" s="4">
        <v>4</v>
      </c>
      <c r="L1071" s="5">
        <v>4.1822999999999997</v>
      </c>
      <c r="M1071">
        <v>49565.7</v>
      </c>
      <c r="N1071" s="3">
        <v>1</v>
      </c>
      <c r="O1071" s="50" t="e">
        <f>INDEX([1]Dados!$M$2:$N$26779,MATCH($P1071,[1]Dados!$N$2:$N$26779,),2)</f>
        <v>#N/A</v>
      </c>
      <c r="P1071">
        <v>145747</v>
      </c>
      <c r="Q1071" s="1">
        <v>36720</v>
      </c>
      <c r="R1071" s="1">
        <v>36724</v>
      </c>
      <c r="S1071" t="s">
        <v>1083</v>
      </c>
      <c r="T1071">
        <v>1</v>
      </c>
    </row>
    <row r="1072" spans="1:20" x14ac:dyDescent="0.2">
      <c r="A1072" s="7">
        <v>430912</v>
      </c>
      <c r="B1072" s="3">
        <v>86762</v>
      </c>
      <c r="C1072" s="3" t="s">
        <v>40</v>
      </c>
      <c r="D1072" s="2" t="s">
        <v>445</v>
      </c>
      <c r="E1072" s="3">
        <v>10</v>
      </c>
      <c r="F1072" s="17">
        <v>0</v>
      </c>
      <c r="G1072" s="17">
        <v>1</v>
      </c>
      <c r="H1072" s="17">
        <v>0</v>
      </c>
      <c r="I1072" s="7">
        <v>3.3</v>
      </c>
      <c r="J1072" s="7">
        <v>8</v>
      </c>
      <c r="K1072" s="4">
        <v>4</v>
      </c>
      <c r="L1072" s="5">
        <v>4.1822999999999997</v>
      </c>
      <c r="M1072">
        <v>49565.7</v>
      </c>
      <c r="N1072" s="3">
        <v>1</v>
      </c>
      <c r="O1072" s="50" t="e">
        <f>INDEX([1]Dados!$M$2:$N$26779,MATCH($P1072,[1]Dados!$N$2:$N$26779,),2)</f>
        <v>#N/A</v>
      </c>
      <c r="P1072">
        <v>145747</v>
      </c>
      <c r="Q1072" s="1">
        <v>36720</v>
      </c>
      <c r="R1072" s="1">
        <v>36724</v>
      </c>
      <c r="S1072" t="s">
        <v>1083</v>
      </c>
      <c r="T1072">
        <v>1</v>
      </c>
    </row>
    <row r="1073" spans="1:20" x14ac:dyDescent="0.2">
      <c r="A1073" s="7">
        <v>430912</v>
      </c>
      <c r="B1073" s="3">
        <v>86762</v>
      </c>
      <c r="C1073" s="3" t="s">
        <v>40</v>
      </c>
      <c r="D1073" s="2" t="s">
        <v>445</v>
      </c>
      <c r="E1073" s="3">
        <v>10</v>
      </c>
      <c r="F1073" s="17">
        <v>0</v>
      </c>
      <c r="G1073" s="17">
        <v>1</v>
      </c>
      <c r="H1073" s="17">
        <v>0</v>
      </c>
      <c r="I1073" s="7">
        <v>4</v>
      </c>
      <c r="J1073" s="7">
        <v>0</v>
      </c>
      <c r="K1073" s="4">
        <v>1214</v>
      </c>
      <c r="L1073" s="5">
        <v>1214.0587</v>
      </c>
      <c r="M1073">
        <v>28968</v>
      </c>
      <c r="N1073" s="3">
        <v>1</v>
      </c>
      <c r="O1073" s="50" t="e">
        <f>INDEX([1]Dados!$M$2:$N$26779,MATCH($P1073,[1]Dados!$N$2:$N$26779,),2)</f>
        <v>#N/A</v>
      </c>
      <c r="P1073">
        <v>145858</v>
      </c>
      <c r="Q1073" s="1">
        <v>36720</v>
      </c>
      <c r="R1073" s="1">
        <v>36724</v>
      </c>
      <c r="S1073" t="s">
        <v>2134</v>
      </c>
      <c r="T1073">
        <v>1</v>
      </c>
    </row>
    <row r="1074" spans="1:20" x14ac:dyDescent="0.2">
      <c r="A1074" s="7">
        <v>430912</v>
      </c>
      <c r="B1074" s="3">
        <v>86762</v>
      </c>
      <c r="C1074" s="3" t="s">
        <v>40</v>
      </c>
      <c r="D1074" s="2" t="s">
        <v>445</v>
      </c>
      <c r="E1074" s="3">
        <v>10</v>
      </c>
      <c r="F1074" s="17">
        <v>0</v>
      </c>
      <c r="G1074" s="17">
        <v>1</v>
      </c>
      <c r="H1074" s="17">
        <v>0</v>
      </c>
      <c r="I1074" s="7">
        <v>2.1</v>
      </c>
      <c r="J1074" s="7">
        <v>8</v>
      </c>
      <c r="K1074" s="4">
        <v>1214</v>
      </c>
      <c r="L1074" s="5">
        <v>1214.0589</v>
      </c>
      <c r="M1074">
        <v>26400</v>
      </c>
      <c r="N1074" s="3">
        <v>1</v>
      </c>
      <c r="O1074" s="50" t="e">
        <f>INDEX([1]Dados!$M$2:$N$26779,MATCH($P1074,[1]Dados!$N$2:$N$26779,),2)</f>
        <v>#N/A</v>
      </c>
      <c r="P1074">
        <v>146882</v>
      </c>
      <c r="Q1074" s="1">
        <v>36720</v>
      </c>
      <c r="R1074" s="1">
        <v>36724</v>
      </c>
      <c r="S1074" t="s">
        <v>1084</v>
      </c>
      <c r="T1074">
        <v>1</v>
      </c>
    </row>
    <row r="1075" spans="1:20" x14ac:dyDescent="0.2">
      <c r="A1075" s="7">
        <v>430912</v>
      </c>
      <c r="B1075" s="3">
        <v>86762</v>
      </c>
      <c r="C1075" s="3" t="s">
        <v>40</v>
      </c>
      <c r="D1075" s="2" t="s">
        <v>445</v>
      </c>
      <c r="E1075" s="3">
        <v>10</v>
      </c>
      <c r="F1075" s="17">
        <v>0</v>
      </c>
      <c r="G1075" s="17">
        <v>1</v>
      </c>
      <c r="H1075" s="17">
        <v>0</v>
      </c>
      <c r="I1075" s="7">
        <v>1</v>
      </c>
      <c r="J1075" s="7">
        <v>22</v>
      </c>
      <c r="K1075" s="4">
        <v>1293</v>
      </c>
      <c r="L1075" s="5">
        <v>1293.0592999999999</v>
      </c>
      <c r="M1075">
        <v>2508</v>
      </c>
      <c r="N1075" s="3">
        <v>1</v>
      </c>
      <c r="O1075" s="50" t="e">
        <f>INDEX([1]Dados!$M$2:$N$26779,MATCH($P1075,[1]Dados!$N$2:$N$26779,),2)</f>
        <v>#N/A</v>
      </c>
      <c r="P1075">
        <v>145993</v>
      </c>
      <c r="Q1075" s="1">
        <v>36720</v>
      </c>
      <c r="R1075" s="1">
        <v>36724</v>
      </c>
      <c r="S1075" t="s">
        <v>1449</v>
      </c>
      <c r="T1075">
        <v>1</v>
      </c>
    </row>
    <row r="1076" spans="1:20" x14ac:dyDescent="0.2">
      <c r="A1076" s="7">
        <v>431261</v>
      </c>
      <c r="B1076" s="3">
        <v>88544</v>
      </c>
      <c r="C1076" s="3" t="s">
        <v>40</v>
      </c>
      <c r="D1076" s="2" t="s">
        <v>583</v>
      </c>
      <c r="E1076" s="3">
        <v>10</v>
      </c>
      <c r="F1076" s="17">
        <v>0</v>
      </c>
      <c r="G1076" s="17">
        <v>1</v>
      </c>
      <c r="H1076" s="17">
        <v>0</v>
      </c>
      <c r="I1076" s="7">
        <v>1</v>
      </c>
      <c r="J1076" s="7">
        <v>2</v>
      </c>
      <c r="K1076" s="4">
        <v>1214</v>
      </c>
      <c r="L1076" s="5">
        <v>1214.0587</v>
      </c>
      <c r="M1076">
        <v>33228</v>
      </c>
      <c r="N1076" s="3">
        <v>1</v>
      </c>
      <c r="O1076" s="50" t="e">
        <f>INDEX([1]Dados!$M$2:$N$26779,MATCH($P1076,[1]Dados!$N$2:$N$26779,),2)</f>
        <v>#N/A</v>
      </c>
      <c r="P1076">
        <v>145859</v>
      </c>
      <c r="Q1076" s="1">
        <v>36690</v>
      </c>
      <c r="R1076" s="1">
        <v>36694</v>
      </c>
      <c r="S1076" t="s">
        <v>1967</v>
      </c>
      <c r="T1076">
        <v>1</v>
      </c>
    </row>
    <row r="1077" spans="1:20" x14ac:dyDescent="0.2">
      <c r="A1077" s="7">
        <v>431261</v>
      </c>
      <c r="B1077" s="3">
        <v>88544</v>
      </c>
      <c r="C1077" s="3" t="s">
        <v>40</v>
      </c>
      <c r="D1077" s="2" t="s">
        <v>583</v>
      </c>
      <c r="E1077" s="3">
        <v>10</v>
      </c>
      <c r="F1077" s="17">
        <v>0</v>
      </c>
      <c r="G1077" s="17">
        <v>1</v>
      </c>
      <c r="H1077" s="17">
        <v>0</v>
      </c>
      <c r="I1077" s="7">
        <v>1</v>
      </c>
      <c r="J1077" s="7">
        <v>25</v>
      </c>
      <c r="K1077" s="4">
        <v>1214</v>
      </c>
      <c r="L1077" s="5">
        <v>1214.0587</v>
      </c>
      <c r="M1077">
        <v>33228</v>
      </c>
      <c r="N1077" s="3">
        <v>1</v>
      </c>
      <c r="O1077" s="50" t="e">
        <f>INDEX([1]Dados!$M$2:$N$26779,MATCH($P1077,[1]Dados!$N$2:$N$26779,),2)</f>
        <v>#N/A</v>
      </c>
      <c r="P1077">
        <v>145859</v>
      </c>
      <c r="Q1077" s="1">
        <v>36690</v>
      </c>
      <c r="R1077" s="1">
        <v>36694</v>
      </c>
      <c r="S1077" t="s">
        <v>1967</v>
      </c>
      <c r="T1077">
        <v>1</v>
      </c>
    </row>
    <row r="1078" spans="1:20" x14ac:dyDescent="0.2">
      <c r="A1078" s="7">
        <v>431261</v>
      </c>
      <c r="B1078" s="3">
        <v>88544</v>
      </c>
      <c r="C1078" s="3" t="s">
        <v>40</v>
      </c>
      <c r="D1078" s="2" t="s">
        <v>583</v>
      </c>
      <c r="E1078" s="3">
        <v>10</v>
      </c>
      <c r="F1078" s="17">
        <v>0</v>
      </c>
      <c r="G1078" s="17">
        <v>1</v>
      </c>
      <c r="H1078" s="17">
        <v>0</v>
      </c>
      <c r="I1078" s="7">
        <v>1</v>
      </c>
      <c r="J1078" s="7">
        <v>0</v>
      </c>
      <c r="K1078" s="4">
        <v>1214</v>
      </c>
      <c r="L1078" s="5">
        <v>1214.0587</v>
      </c>
      <c r="M1078">
        <v>33228</v>
      </c>
      <c r="N1078" s="3">
        <v>1</v>
      </c>
      <c r="O1078" s="50" t="e">
        <f>INDEX([1]Dados!$M$2:$N$26779,MATCH($P1078,[1]Dados!$N$2:$N$26779,),2)</f>
        <v>#N/A</v>
      </c>
      <c r="P1078">
        <v>145859</v>
      </c>
      <c r="Q1078" s="1">
        <v>36690</v>
      </c>
      <c r="R1078" s="1">
        <v>36694</v>
      </c>
      <c r="S1078" t="s">
        <v>1967</v>
      </c>
      <c r="T1078">
        <v>1</v>
      </c>
    </row>
    <row r="1079" spans="1:20" x14ac:dyDescent="0.2">
      <c r="A1079" s="7">
        <v>431261</v>
      </c>
      <c r="B1079" s="3">
        <v>88544</v>
      </c>
      <c r="C1079" s="3" t="s">
        <v>40</v>
      </c>
      <c r="D1079" s="2" t="s">
        <v>583</v>
      </c>
      <c r="E1079" s="3">
        <v>10</v>
      </c>
      <c r="F1079" s="17">
        <v>0</v>
      </c>
      <c r="G1079" s="17">
        <v>1</v>
      </c>
      <c r="H1079" s="17">
        <v>0</v>
      </c>
      <c r="I1079" s="7">
        <v>2</v>
      </c>
      <c r="J1079" s="7">
        <v>15</v>
      </c>
      <c r="K1079" s="4">
        <v>1214</v>
      </c>
      <c r="L1079" s="5">
        <v>1214.0589</v>
      </c>
      <c r="M1079">
        <v>5280</v>
      </c>
      <c r="N1079" s="3">
        <v>1</v>
      </c>
      <c r="O1079" s="50" t="e">
        <f>INDEX([1]Dados!$M$2:$N$26779,MATCH($P1079,[1]Dados!$N$2:$N$26779,),2)</f>
        <v>#N/A</v>
      </c>
      <c r="P1079">
        <v>146883</v>
      </c>
      <c r="Q1079" s="1">
        <v>36690</v>
      </c>
      <c r="R1079" s="1">
        <v>36694</v>
      </c>
      <c r="S1079" t="s">
        <v>2013</v>
      </c>
      <c r="T1079">
        <v>1</v>
      </c>
    </row>
    <row r="1080" spans="1:20" x14ac:dyDescent="0.2">
      <c r="A1080" s="7">
        <v>431261</v>
      </c>
      <c r="B1080" s="3">
        <v>88544</v>
      </c>
      <c r="C1080" s="3" t="s">
        <v>40</v>
      </c>
      <c r="D1080" s="2" t="s">
        <v>583</v>
      </c>
      <c r="E1080" s="3">
        <v>10</v>
      </c>
      <c r="F1080" s="17">
        <v>0</v>
      </c>
      <c r="G1080" s="17">
        <v>1</v>
      </c>
      <c r="H1080" s="17">
        <v>0</v>
      </c>
      <c r="I1080" s="7">
        <v>2</v>
      </c>
      <c r="J1080" s="7">
        <v>9</v>
      </c>
      <c r="K1080" s="4">
        <v>1214</v>
      </c>
      <c r="L1080" s="5">
        <v>1214.0589</v>
      </c>
      <c r="M1080">
        <v>5280</v>
      </c>
      <c r="N1080" s="3">
        <v>1</v>
      </c>
      <c r="O1080" s="50" t="e">
        <f>INDEX([1]Dados!$M$2:$N$26779,MATCH($P1080,[1]Dados!$N$2:$N$26779,),2)</f>
        <v>#N/A</v>
      </c>
      <c r="P1080">
        <v>146883</v>
      </c>
      <c r="Q1080" s="1">
        <v>36690</v>
      </c>
      <c r="R1080" s="1">
        <v>36694</v>
      </c>
      <c r="S1080" t="s">
        <v>2013</v>
      </c>
      <c r="T1080">
        <v>1</v>
      </c>
    </row>
    <row r="1081" spans="1:20" x14ac:dyDescent="0.2">
      <c r="A1081" s="7">
        <v>431261</v>
      </c>
      <c r="B1081" s="3">
        <v>88544</v>
      </c>
      <c r="C1081" s="3" t="s">
        <v>40</v>
      </c>
      <c r="D1081" s="2" t="s">
        <v>583</v>
      </c>
      <c r="E1081" s="3">
        <v>10</v>
      </c>
      <c r="F1081" s="17">
        <v>0</v>
      </c>
      <c r="G1081" s="17">
        <v>1</v>
      </c>
      <c r="H1081" s="17">
        <v>0</v>
      </c>
      <c r="I1081" s="7">
        <v>2</v>
      </c>
      <c r="J1081" s="7">
        <v>18</v>
      </c>
      <c r="K1081" s="4">
        <v>1214</v>
      </c>
      <c r="L1081" s="5">
        <v>1214.0589</v>
      </c>
      <c r="M1081">
        <v>5280</v>
      </c>
      <c r="N1081" s="3">
        <v>1</v>
      </c>
      <c r="O1081" s="50" t="e">
        <f>INDEX([1]Dados!$M$2:$N$26779,MATCH($P1081,[1]Dados!$N$2:$N$26779,),2)</f>
        <v>#N/A</v>
      </c>
      <c r="P1081">
        <v>146883</v>
      </c>
      <c r="Q1081" s="1">
        <v>36690</v>
      </c>
      <c r="R1081" s="1">
        <v>36694</v>
      </c>
      <c r="S1081" t="s">
        <v>2013</v>
      </c>
      <c r="T1081">
        <v>1</v>
      </c>
    </row>
    <row r="1082" spans="1:20" x14ac:dyDescent="0.2">
      <c r="A1082" s="7">
        <v>431261</v>
      </c>
      <c r="B1082" s="3">
        <v>88544</v>
      </c>
      <c r="C1082" s="3" t="s">
        <v>40</v>
      </c>
      <c r="D1082" s="2" t="s">
        <v>583</v>
      </c>
      <c r="E1082" s="3">
        <v>10</v>
      </c>
      <c r="F1082" s="17">
        <v>0</v>
      </c>
      <c r="G1082" s="17">
        <v>1</v>
      </c>
      <c r="H1082" s="17">
        <v>0</v>
      </c>
      <c r="I1082" s="7">
        <v>2</v>
      </c>
      <c r="J1082" s="7">
        <v>28</v>
      </c>
      <c r="K1082" s="4">
        <v>1214</v>
      </c>
      <c r="L1082" s="5">
        <v>1214.0589</v>
      </c>
      <c r="M1082">
        <v>5280</v>
      </c>
      <c r="N1082" s="3">
        <v>1</v>
      </c>
      <c r="O1082" s="50" t="e">
        <f>INDEX([1]Dados!$M$2:$N$26779,MATCH($P1082,[1]Dados!$N$2:$N$26779,),2)</f>
        <v>#N/A</v>
      </c>
      <c r="P1082">
        <v>146883</v>
      </c>
      <c r="Q1082" s="1">
        <v>36690</v>
      </c>
      <c r="R1082" s="1">
        <v>36694</v>
      </c>
      <c r="S1082" t="s">
        <v>2013</v>
      </c>
      <c r="T1082">
        <v>1</v>
      </c>
    </row>
    <row r="1083" spans="1:20" x14ac:dyDescent="0.2">
      <c r="A1083" s="7">
        <v>431261</v>
      </c>
      <c r="B1083" s="3">
        <v>88544</v>
      </c>
      <c r="C1083" s="3" t="s">
        <v>40</v>
      </c>
      <c r="D1083" s="2" t="s">
        <v>583</v>
      </c>
      <c r="E1083" s="3">
        <v>10</v>
      </c>
      <c r="F1083" s="17">
        <v>0</v>
      </c>
      <c r="G1083" s="17">
        <v>1</v>
      </c>
      <c r="H1083" s="17">
        <v>0</v>
      </c>
      <c r="I1083" s="7">
        <v>3</v>
      </c>
      <c r="J1083" s="7">
        <v>4</v>
      </c>
      <c r="K1083" s="4">
        <v>1293</v>
      </c>
      <c r="L1083" s="5">
        <v>1293.0592999999999</v>
      </c>
      <c r="M1083">
        <v>2931.96</v>
      </c>
      <c r="N1083" s="3">
        <v>1</v>
      </c>
      <c r="O1083" s="50" t="e">
        <f>INDEX([1]Dados!$M$2:$N$26779,MATCH($P1083,[1]Dados!$N$2:$N$26779,),2)</f>
        <v>#N/A</v>
      </c>
      <c r="P1083">
        <v>145994</v>
      </c>
      <c r="Q1083" s="1">
        <v>36690</v>
      </c>
      <c r="R1083" s="1">
        <v>36694</v>
      </c>
      <c r="S1083" t="s">
        <v>1968</v>
      </c>
      <c r="T1083">
        <v>1</v>
      </c>
    </row>
    <row r="1084" spans="1:20" x14ac:dyDescent="0.2">
      <c r="A1084" s="7">
        <v>431261</v>
      </c>
      <c r="B1084" s="3">
        <v>88544</v>
      </c>
      <c r="C1084" s="3" t="s">
        <v>40</v>
      </c>
      <c r="D1084" s="2" t="s">
        <v>583</v>
      </c>
      <c r="E1084" s="3">
        <v>10</v>
      </c>
      <c r="F1084" s="17">
        <v>0</v>
      </c>
      <c r="G1084" s="17">
        <v>1</v>
      </c>
      <c r="H1084" s="17">
        <v>0</v>
      </c>
      <c r="I1084" s="7">
        <v>3</v>
      </c>
      <c r="J1084" s="7">
        <v>22</v>
      </c>
      <c r="K1084" s="4">
        <v>1293</v>
      </c>
      <c r="L1084" s="5">
        <v>1293.0592999999999</v>
      </c>
      <c r="M1084">
        <v>2931.96</v>
      </c>
      <c r="N1084" s="3">
        <v>1</v>
      </c>
      <c r="O1084" s="50" t="e">
        <f>INDEX([1]Dados!$M$2:$N$26779,MATCH($P1084,[1]Dados!$N$2:$N$26779,),2)</f>
        <v>#N/A</v>
      </c>
      <c r="P1084">
        <v>145994</v>
      </c>
      <c r="Q1084" s="1">
        <v>36690</v>
      </c>
      <c r="R1084" s="1">
        <v>36694</v>
      </c>
      <c r="S1084" t="s">
        <v>1968</v>
      </c>
      <c r="T1084">
        <v>1</v>
      </c>
    </row>
    <row r="1085" spans="1:20" x14ac:dyDescent="0.2">
      <c r="A1085" s="7">
        <v>431261</v>
      </c>
      <c r="B1085" s="3">
        <v>88544</v>
      </c>
      <c r="C1085" s="3" t="s">
        <v>40</v>
      </c>
      <c r="D1085" s="2" t="s">
        <v>583</v>
      </c>
      <c r="E1085" s="3">
        <v>10</v>
      </c>
      <c r="F1085" s="17">
        <v>0</v>
      </c>
      <c r="G1085" s="17">
        <v>1</v>
      </c>
      <c r="H1085" s="17">
        <v>0</v>
      </c>
      <c r="I1085" s="7">
        <v>3</v>
      </c>
      <c r="J1085" s="7">
        <v>15</v>
      </c>
      <c r="K1085" s="4">
        <v>1293</v>
      </c>
      <c r="L1085" s="5">
        <v>1293.0592999999999</v>
      </c>
      <c r="M1085">
        <v>2931.96</v>
      </c>
      <c r="N1085" s="3">
        <v>1</v>
      </c>
      <c r="O1085" s="50" t="e">
        <f>INDEX([1]Dados!$M$2:$N$26779,MATCH($P1085,[1]Dados!$N$2:$N$26779,),2)</f>
        <v>#N/A</v>
      </c>
      <c r="P1085">
        <v>145994</v>
      </c>
      <c r="Q1085" s="1">
        <v>36690</v>
      </c>
      <c r="R1085" s="1">
        <v>36694</v>
      </c>
      <c r="S1085" t="s">
        <v>1968</v>
      </c>
      <c r="T1085">
        <v>1</v>
      </c>
    </row>
    <row r="1086" spans="1:20" x14ac:dyDescent="0.2">
      <c r="A1086" s="7">
        <v>431940</v>
      </c>
      <c r="B1086" s="3">
        <v>88919</v>
      </c>
      <c r="C1086" s="3" t="s">
        <v>40</v>
      </c>
      <c r="D1086" s="2" t="s">
        <v>775</v>
      </c>
      <c r="E1086" s="3">
        <v>10</v>
      </c>
      <c r="F1086" s="17">
        <v>0</v>
      </c>
      <c r="G1086" s="17">
        <v>1</v>
      </c>
      <c r="H1086" s="17">
        <v>0</v>
      </c>
      <c r="I1086" s="7">
        <v>4.0999999999999996</v>
      </c>
      <c r="J1086" s="7">
        <v>25</v>
      </c>
      <c r="K1086" s="4">
        <v>119</v>
      </c>
      <c r="L1086" s="5">
        <v>119.3921</v>
      </c>
      <c r="M1086">
        <v>72728</v>
      </c>
      <c r="N1086" s="3">
        <v>1</v>
      </c>
      <c r="O1086" s="50" t="e">
        <f>INDEX([1]Dados!$M$2:$N$26779,MATCH($P1086,[1]Dados!$N$2:$N$26779,),2)</f>
        <v>#N/A</v>
      </c>
      <c r="P1086">
        <v>145685</v>
      </c>
      <c r="Q1086" s="1">
        <v>36690</v>
      </c>
      <c r="R1086" s="1">
        <v>36694</v>
      </c>
      <c r="S1086" t="s">
        <v>2094</v>
      </c>
      <c r="T1086">
        <v>1</v>
      </c>
    </row>
    <row r="1087" spans="1:20" x14ac:dyDescent="0.2">
      <c r="A1087" s="7">
        <v>431940</v>
      </c>
      <c r="B1087" s="3">
        <v>88919</v>
      </c>
      <c r="C1087" s="3" t="s">
        <v>40</v>
      </c>
      <c r="D1087" s="2" t="s">
        <v>775</v>
      </c>
      <c r="E1087" s="3">
        <v>10</v>
      </c>
      <c r="F1087" s="17">
        <v>0</v>
      </c>
      <c r="G1087" s="17">
        <v>1</v>
      </c>
      <c r="H1087" s="17">
        <v>0</v>
      </c>
      <c r="I1087" s="7">
        <v>4.2</v>
      </c>
      <c r="J1087" s="7">
        <v>20</v>
      </c>
      <c r="K1087" s="4">
        <v>119</v>
      </c>
      <c r="L1087" s="5">
        <v>119.3921</v>
      </c>
      <c r="M1087">
        <v>72728</v>
      </c>
      <c r="N1087" s="3">
        <v>1</v>
      </c>
      <c r="O1087" s="50" t="e">
        <f>INDEX([1]Dados!$M$2:$N$26779,MATCH($P1087,[1]Dados!$N$2:$N$26779,),2)</f>
        <v>#N/A</v>
      </c>
      <c r="P1087">
        <v>145685</v>
      </c>
      <c r="Q1087" s="1">
        <v>36690</v>
      </c>
      <c r="R1087" s="1">
        <v>36694</v>
      </c>
      <c r="S1087" t="s">
        <v>2094</v>
      </c>
      <c r="T1087">
        <v>1</v>
      </c>
    </row>
    <row r="1088" spans="1:20" x14ac:dyDescent="0.2">
      <c r="A1088" s="7">
        <v>431940</v>
      </c>
      <c r="B1088" s="3">
        <v>88919</v>
      </c>
      <c r="C1088" s="3" t="s">
        <v>40</v>
      </c>
      <c r="D1088" s="2" t="s">
        <v>775</v>
      </c>
      <c r="E1088" s="3">
        <v>10</v>
      </c>
      <c r="F1088" s="17">
        <v>0</v>
      </c>
      <c r="G1088" s="17">
        <v>1</v>
      </c>
      <c r="H1088" s="17">
        <v>0</v>
      </c>
      <c r="I1088" s="7">
        <v>4.3</v>
      </c>
      <c r="J1088" s="7">
        <v>10</v>
      </c>
      <c r="K1088" s="4">
        <v>119</v>
      </c>
      <c r="L1088" s="5">
        <v>119.3921</v>
      </c>
      <c r="M1088">
        <v>72728</v>
      </c>
      <c r="N1088" s="3">
        <v>1</v>
      </c>
      <c r="O1088" s="50" t="e">
        <f>INDEX([1]Dados!$M$2:$N$26779,MATCH($P1088,[1]Dados!$N$2:$N$26779,),2)</f>
        <v>#N/A</v>
      </c>
      <c r="P1088">
        <v>145685</v>
      </c>
      <c r="Q1088" s="1">
        <v>36690</v>
      </c>
      <c r="R1088" s="1">
        <v>36694</v>
      </c>
      <c r="S1088" t="s">
        <v>2094</v>
      </c>
      <c r="T1088">
        <v>1</v>
      </c>
    </row>
    <row r="1089" spans="1:20" x14ac:dyDescent="0.2">
      <c r="A1089" s="7">
        <v>431940</v>
      </c>
      <c r="B1089" s="3">
        <v>88919</v>
      </c>
      <c r="C1089" s="3" t="s">
        <v>40</v>
      </c>
      <c r="D1089" s="2" t="s">
        <v>775</v>
      </c>
      <c r="E1089" s="3">
        <v>10</v>
      </c>
      <c r="F1089" s="17">
        <v>0</v>
      </c>
      <c r="G1089" s="17">
        <v>1</v>
      </c>
      <c r="H1089" s="17">
        <v>0</v>
      </c>
      <c r="I1089" s="7">
        <v>4.4000000000000004</v>
      </c>
      <c r="J1089" s="7">
        <v>20</v>
      </c>
      <c r="K1089" s="4">
        <v>119</v>
      </c>
      <c r="L1089" s="5">
        <v>119.3921</v>
      </c>
      <c r="M1089">
        <v>72728</v>
      </c>
      <c r="N1089" s="3">
        <v>1</v>
      </c>
      <c r="O1089" s="50" t="e">
        <f>INDEX([1]Dados!$M$2:$N$26779,MATCH($P1089,[1]Dados!$N$2:$N$26779,),2)</f>
        <v>#N/A</v>
      </c>
      <c r="P1089">
        <v>145685</v>
      </c>
      <c r="Q1089" s="1">
        <v>36690</v>
      </c>
      <c r="R1089" s="1">
        <v>36694</v>
      </c>
      <c r="S1089" t="s">
        <v>2094</v>
      </c>
      <c r="T1089">
        <v>1</v>
      </c>
    </row>
    <row r="1090" spans="1:20" x14ac:dyDescent="0.2">
      <c r="A1090" s="7">
        <v>431940</v>
      </c>
      <c r="B1090" s="3">
        <v>88919</v>
      </c>
      <c r="C1090" s="3" t="s">
        <v>40</v>
      </c>
      <c r="D1090" s="2" t="s">
        <v>775</v>
      </c>
      <c r="E1090" s="3">
        <v>10</v>
      </c>
      <c r="F1090" s="17">
        <v>0</v>
      </c>
      <c r="G1090" s="17">
        <v>1</v>
      </c>
      <c r="H1090" s="17">
        <v>0</v>
      </c>
      <c r="I1090" s="7">
        <v>3.3</v>
      </c>
      <c r="J1090" s="7">
        <v>9</v>
      </c>
      <c r="K1090" s="4">
        <v>122</v>
      </c>
      <c r="L1090" s="5">
        <v>122.38630000000001</v>
      </c>
      <c r="M1090">
        <v>35000</v>
      </c>
      <c r="N1090" s="3">
        <v>1</v>
      </c>
      <c r="O1090" s="50" t="e">
        <f>INDEX([1]Dados!$M$2:$N$26779,MATCH($P1090,[1]Dados!$N$2:$N$26779,),2)</f>
        <v>#N/A</v>
      </c>
      <c r="P1090">
        <v>145751</v>
      </c>
      <c r="Q1090" s="1">
        <v>36690</v>
      </c>
      <c r="R1090" s="1">
        <v>36694</v>
      </c>
      <c r="S1090" t="s">
        <v>2095</v>
      </c>
      <c r="T1090">
        <v>1</v>
      </c>
    </row>
    <row r="1091" spans="1:20" x14ac:dyDescent="0.2">
      <c r="A1091" s="7">
        <v>431940</v>
      </c>
      <c r="B1091" s="3">
        <v>88919</v>
      </c>
      <c r="C1091" s="3" t="s">
        <v>40</v>
      </c>
      <c r="D1091" s="2" t="s">
        <v>775</v>
      </c>
      <c r="E1091" s="3">
        <v>10</v>
      </c>
      <c r="F1091" s="17">
        <v>0</v>
      </c>
      <c r="G1091" s="17">
        <v>1</v>
      </c>
      <c r="H1091" s="17">
        <v>0</v>
      </c>
      <c r="I1091" s="7">
        <v>3.1</v>
      </c>
      <c r="J1091" s="7">
        <v>25</v>
      </c>
      <c r="K1091" s="4">
        <v>122</v>
      </c>
      <c r="L1091" s="5">
        <v>122.38630000000001</v>
      </c>
      <c r="M1091">
        <v>35000</v>
      </c>
      <c r="N1091" s="3">
        <v>1</v>
      </c>
      <c r="O1091" s="50" t="e">
        <f>INDEX([1]Dados!$M$2:$N$26779,MATCH($P1091,[1]Dados!$N$2:$N$26779,),2)</f>
        <v>#N/A</v>
      </c>
      <c r="P1091">
        <v>145751</v>
      </c>
      <c r="Q1091" s="1">
        <v>36690</v>
      </c>
      <c r="R1091" s="1">
        <v>36694</v>
      </c>
      <c r="S1091" t="s">
        <v>2095</v>
      </c>
      <c r="T1091">
        <v>1</v>
      </c>
    </row>
    <row r="1092" spans="1:20" x14ac:dyDescent="0.2">
      <c r="A1092" s="7">
        <v>431940</v>
      </c>
      <c r="B1092" s="3">
        <v>88919</v>
      </c>
      <c r="C1092" s="3" t="s">
        <v>40</v>
      </c>
      <c r="D1092" s="2" t="s">
        <v>775</v>
      </c>
      <c r="E1092" s="3">
        <v>10</v>
      </c>
      <c r="F1092" s="17">
        <v>0</v>
      </c>
      <c r="G1092" s="17">
        <v>1</v>
      </c>
      <c r="H1092" s="17">
        <v>0</v>
      </c>
      <c r="I1092" s="7">
        <v>3.2</v>
      </c>
      <c r="J1092" s="7">
        <v>18</v>
      </c>
      <c r="K1092" s="4">
        <v>122</v>
      </c>
      <c r="L1092" s="5">
        <v>122.38630000000001</v>
      </c>
      <c r="M1092">
        <v>35000</v>
      </c>
      <c r="N1092" s="3">
        <v>1</v>
      </c>
      <c r="O1092" s="50" t="e">
        <f>INDEX([1]Dados!$M$2:$N$26779,MATCH($P1092,[1]Dados!$N$2:$N$26779,),2)</f>
        <v>#N/A</v>
      </c>
      <c r="P1092">
        <v>145751</v>
      </c>
      <c r="Q1092" s="1">
        <v>36690</v>
      </c>
      <c r="R1092" s="1">
        <v>36694</v>
      </c>
      <c r="S1092" t="s">
        <v>2095</v>
      </c>
      <c r="T1092">
        <v>1</v>
      </c>
    </row>
    <row r="1093" spans="1:20" x14ac:dyDescent="0.2">
      <c r="A1093" s="7">
        <v>431940</v>
      </c>
      <c r="B1093" s="3">
        <v>88919</v>
      </c>
      <c r="C1093" s="3" t="s">
        <v>40</v>
      </c>
      <c r="D1093" s="2" t="s">
        <v>775</v>
      </c>
      <c r="E1093" s="3">
        <v>10</v>
      </c>
      <c r="F1093" s="17">
        <v>0</v>
      </c>
      <c r="G1093" s="17">
        <v>1</v>
      </c>
      <c r="H1093" s="17">
        <v>0</v>
      </c>
      <c r="I1093" s="7">
        <v>1.1000000000000001</v>
      </c>
      <c r="J1093" s="7">
        <v>25</v>
      </c>
      <c r="K1093" s="4">
        <v>1214</v>
      </c>
      <c r="L1093" s="5">
        <v>1214.0587</v>
      </c>
      <c r="M1093">
        <v>50871</v>
      </c>
      <c r="N1093" s="3">
        <v>1</v>
      </c>
      <c r="O1093" s="50" t="e">
        <f>INDEX([1]Dados!$M$2:$N$26779,MATCH($P1093,[1]Dados!$N$2:$N$26779,),2)</f>
        <v>#N/A</v>
      </c>
      <c r="P1093">
        <v>145857</v>
      </c>
      <c r="Q1093" s="1">
        <v>36690</v>
      </c>
      <c r="R1093" s="1">
        <v>36694</v>
      </c>
      <c r="S1093" t="s">
        <v>2096</v>
      </c>
      <c r="T1093">
        <v>1</v>
      </c>
    </row>
    <row r="1094" spans="1:20" x14ac:dyDescent="0.2">
      <c r="A1094" s="7">
        <v>431940</v>
      </c>
      <c r="B1094" s="3">
        <v>88919</v>
      </c>
      <c r="C1094" s="3" t="s">
        <v>40</v>
      </c>
      <c r="D1094" s="2" t="s">
        <v>775</v>
      </c>
      <c r="E1094" s="3">
        <v>10</v>
      </c>
      <c r="F1094" s="17">
        <v>0</v>
      </c>
      <c r="G1094" s="17">
        <v>1</v>
      </c>
      <c r="H1094" s="17">
        <v>0</v>
      </c>
      <c r="I1094" s="7">
        <v>1.2</v>
      </c>
      <c r="J1094" s="7">
        <v>25</v>
      </c>
      <c r="K1094" s="4">
        <v>1214</v>
      </c>
      <c r="L1094" s="5">
        <v>1214.0587</v>
      </c>
      <c r="M1094">
        <v>50871</v>
      </c>
      <c r="N1094" s="3">
        <v>1</v>
      </c>
      <c r="O1094" s="50" t="e">
        <f>INDEX([1]Dados!$M$2:$N$26779,MATCH($P1094,[1]Dados!$N$2:$N$26779,),2)</f>
        <v>#N/A</v>
      </c>
      <c r="P1094">
        <v>145857</v>
      </c>
      <c r="Q1094" s="1">
        <v>36690</v>
      </c>
      <c r="R1094" s="1">
        <v>36694</v>
      </c>
      <c r="S1094" t="s">
        <v>2096</v>
      </c>
      <c r="T1094">
        <v>1</v>
      </c>
    </row>
    <row r="1095" spans="1:20" x14ac:dyDescent="0.2">
      <c r="A1095" s="7">
        <v>431940</v>
      </c>
      <c r="B1095" s="3">
        <v>88919</v>
      </c>
      <c r="C1095" s="3" t="s">
        <v>40</v>
      </c>
      <c r="D1095" s="2" t="s">
        <v>775</v>
      </c>
      <c r="E1095" s="3">
        <v>10</v>
      </c>
      <c r="F1095" s="17">
        <v>0</v>
      </c>
      <c r="G1095" s="17">
        <v>1</v>
      </c>
      <c r="H1095" s="17">
        <v>0</v>
      </c>
      <c r="I1095" s="7" t="s">
        <v>3</v>
      </c>
      <c r="J1095" s="7">
        <v>0</v>
      </c>
      <c r="K1095" s="4">
        <v>4</v>
      </c>
      <c r="L1095" s="5">
        <v>4.1822999999999997</v>
      </c>
      <c r="M1095">
        <f>31600+2560</f>
        <v>34160</v>
      </c>
      <c r="N1095" s="3">
        <v>1</v>
      </c>
      <c r="O1095" s="50" t="e">
        <f>INDEX([1]Dados!$M$2:$N$26779,MATCH($P1095,[1]Dados!$N$2:$N$26779,),2)</f>
        <v>#N/A</v>
      </c>
      <c r="P1095" s="8">
        <v>145754</v>
      </c>
      <c r="Q1095" s="1">
        <v>36690</v>
      </c>
      <c r="R1095" s="1">
        <v>36694</v>
      </c>
      <c r="S1095" t="s">
        <v>2134</v>
      </c>
      <c r="T1095">
        <v>1</v>
      </c>
    </row>
    <row r="1096" spans="1:20" x14ac:dyDescent="0.2">
      <c r="A1096" s="7">
        <v>431940</v>
      </c>
      <c r="B1096" s="3">
        <v>88919</v>
      </c>
      <c r="C1096" s="3" t="s">
        <v>40</v>
      </c>
      <c r="D1096" s="2" t="s">
        <v>775</v>
      </c>
      <c r="E1096" s="3">
        <v>10</v>
      </c>
      <c r="F1096" s="17">
        <v>0</v>
      </c>
      <c r="G1096" s="17">
        <v>1</v>
      </c>
      <c r="H1096" s="17">
        <v>0</v>
      </c>
      <c r="I1096" s="7" t="s">
        <v>3</v>
      </c>
      <c r="J1096" s="7">
        <v>0</v>
      </c>
      <c r="K1096" s="4">
        <v>1214</v>
      </c>
      <c r="L1096" s="5">
        <v>1214.0589</v>
      </c>
      <c r="M1096">
        <v>12000</v>
      </c>
      <c r="N1096" s="3">
        <v>1</v>
      </c>
      <c r="O1096" s="50" t="e">
        <f>INDEX([1]Dados!$M$2:$N$26779,MATCH($P1096,[1]Dados!$N$2:$N$26779,),2)</f>
        <v>#N/A</v>
      </c>
      <c r="P1096" s="8">
        <v>146884</v>
      </c>
      <c r="Q1096" s="1">
        <v>36690</v>
      </c>
      <c r="R1096" s="1">
        <v>36694</v>
      </c>
      <c r="S1096" t="s">
        <v>2134</v>
      </c>
      <c r="T1096">
        <v>1</v>
      </c>
    </row>
    <row r="1097" spans="1:20" x14ac:dyDescent="0.2">
      <c r="A1097" s="7">
        <v>431940</v>
      </c>
      <c r="B1097" s="3">
        <v>88919</v>
      </c>
      <c r="C1097" s="3" t="s">
        <v>40</v>
      </c>
      <c r="D1097" s="2" t="s">
        <v>775</v>
      </c>
      <c r="E1097" s="3">
        <v>10</v>
      </c>
      <c r="F1097" s="17">
        <v>0</v>
      </c>
      <c r="G1097" s="17">
        <v>1</v>
      </c>
      <c r="H1097" s="17">
        <v>0</v>
      </c>
      <c r="I1097" s="7">
        <v>2.1</v>
      </c>
      <c r="J1097" s="7">
        <v>22</v>
      </c>
      <c r="K1097" s="4">
        <v>1293</v>
      </c>
      <c r="L1097" s="5">
        <v>1293.0592999999999</v>
      </c>
      <c r="M1097">
        <v>16956.96</v>
      </c>
      <c r="N1097" s="3">
        <v>1</v>
      </c>
      <c r="O1097" s="50" t="e">
        <f>INDEX([1]Dados!$M$2:$N$26779,MATCH($P1097,[1]Dados!$N$2:$N$26779,),2)</f>
        <v>#N/A</v>
      </c>
      <c r="P1097" s="8">
        <v>145995</v>
      </c>
      <c r="Q1097" s="1">
        <v>36690</v>
      </c>
      <c r="R1097" s="1">
        <v>36694</v>
      </c>
      <c r="S1097" t="s">
        <v>2160</v>
      </c>
      <c r="T1097">
        <v>1</v>
      </c>
    </row>
    <row r="1098" spans="1:20" x14ac:dyDescent="0.2">
      <c r="A1098" s="7">
        <v>420030</v>
      </c>
      <c r="B1098" s="3">
        <v>80055</v>
      </c>
      <c r="C1098" s="3" t="s">
        <v>29</v>
      </c>
      <c r="D1098" s="2" t="s">
        <v>222</v>
      </c>
      <c r="E1098" s="3">
        <v>10</v>
      </c>
      <c r="F1098" s="17">
        <v>0</v>
      </c>
      <c r="G1098" s="17">
        <v>1</v>
      </c>
      <c r="H1098" s="17">
        <v>0</v>
      </c>
      <c r="I1098" s="7">
        <v>1</v>
      </c>
      <c r="J1098" s="7">
        <v>17</v>
      </c>
      <c r="K1098" s="4">
        <v>2</v>
      </c>
      <c r="L1098" s="5">
        <v>2.0596999999999999</v>
      </c>
      <c r="M1098">
        <v>12020.99</v>
      </c>
      <c r="N1098" s="3">
        <v>1</v>
      </c>
      <c r="O1098" s="50" t="e">
        <f>INDEX([1]Dados!$M$2:$N$26779,MATCH($P1098,[1]Dados!$N$2:$N$26779,),2)</f>
        <v>#N/A</v>
      </c>
      <c r="P1098">
        <v>147730</v>
      </c>
      <c r="Q1098" s="1">
        <v>36690</v>
      </c>
      <c r="R1098" s="1">
        <v>36701</v>
      </c>
      <c r="S1098" t="s">
        <v>2161</v>
      </c>
      <c r="T1098">
        <v>1</v>
      </c>
    </row>
    <row r="1099" spans="1:20" x14ac:dyDescent="0.2">
      <c r="A1099" s="7">
        <v>420030</v>
      </c>
      <c r="B1099" s="3">
        <v>80055</v>
      </c>
      <c r="C1099" s="3" t="s">
        <v>29</v>
      </c>
      <c r="D1099" s="2" t="s">
        <v>222</v>
      </c>
      <c r="E1099" s="3">
        <v>10</v>
      </c>
      <c r="F1099" s="17">
        <v>0</v>
      </c>
      <c r="G1099" s="17">
        <v>1</v>
      </c>
      <c r="H1099" s="17">
        <v>0</v>
      </c>
      <c r="I1099" s="7">
        <v>1</v>
      </c>
      <c r="J1099" s="7">
        <v>14</v>
      </c>
      <c r="K1099" s="4">
        <v>2</v>
      </c>
      <c r="L1099" s="5">
        <v>2.0596999999999999</v>
      </c>
      <c r="M1099">
        <v>12020.99</v>
      </c>
      <c r="N1099" s="3">
        <v>1</v>
      </c>
      <c r="O1099" s="50" t="e">
        <f>INDEX([1]Dados!$M$2:$N$26779,MATCH($P1099,[1]Dados!$N$2:$N$26779,),2)</f>
        <v>#N/A</v>
      </c>
      <c r="P1099">
        <v>147730</v>
      </c>
      <c r="Q1099" s="1">
        <v>36690</v>
      </c>
      <c r="R1099" s="1">
        <v>36701</v>
      </c>
      <c r="S1099" t="s">
        <v>2161</v>
      </c>
      <c r="T1099">
        <v>1</v>
      </c>
    </row>
    <row r="1100" spans="1:20" x14ac:dyDescent="0.2">
      <c r="A1100" s="7">
        <v>420030</v>
      </c>
      <c r="B1100" s="3">
        <v>80055</v>
      </c>
      <c r="C1100" s="3" t="s">
        <v>29</v>
      </c>
      <c r="D1100" s="2" t="s">
        <v>222</v>
      </c>
      <c r="E1100" s="3">
        <v>10</v>
      </c>
      <c r="F1100" s="17">
        <v>0</v>
      </c>
      <c r="G1100" s="17">
        <v>1</v>
      </c>
      <c r="H1100" s="17">
        <v>0</v>
      </c>
      <c r="I1100" s="7">
        <v>3</v>
      </c>
      <c r="J1100" s="7">
        <v>25</v>
      </c>
      <c r="K1100" s="4">
        <v>1214</v>
      </c>
      <c r="L1100" s="5">
        <v>1214.0587</v>
      </c>
      <c r="M1100">
        <v>194849.99</v>
      </c>
      <c r="N1100" s="3">
        <v>1</v>
      </c>
      <c r="O1100" s="50" t="e">
        <f>INDEX([1]Dados!$M$2:$N$26779,MATCH($P1100,[1]Dados!$N$2:$N$26779,),2)</f>
        <v>#N/A</v>
      </c>
      <c r="P1100">
        <v>145903</v>
      </c>
      <c r="Q1100" s="1">
        <v>36690</v>
      </c>
      <c r="R1100" s="1">
        <v>36701</v>
      </c>
      <c r="S1100" t="s">
        <v>1471</v>
      </c>
      <c r="T1100">
        <v>1</v>
      </c>
    </row>
    <row r="1101" spans="1:20" x14ac:dyDescent="0.2">
      <c r="A1101" s="7">
        <v>420030</v>
      </c>
      <c r="B1101" s="3">
        <v>80055</v>
      </c>
      <c r="C1101" s="3" t="s">
        <v>29</v>
      </c>
      <c r="D1101" s="2" t="s">
        <v>222</v>
      </c>
      <c r="E1101" s="3">
        <v>10</v>
      </c>
      <c r="F1101" s="17">
        <v>0</v>
      </c>
      <c r="G1101" s="17">
        <v>1</v>
      </c>
      <c r="H1101" s="17">
        <v>0</v>
      </c>
      <c r="I1101" s="7">
        <v>3</v>
      </c>
      <c r="J1101" s="7">
        <v>14</v>
      </c>
      <c r="K1101" s="4">
        <v>1214</v>
      </c>
      <c r="L1101" s="5">
        <v>1214.0587</v>
      </c>
      <c r="M1101">
        <v>194849.99</v>
      </c>
      <c r="N1101" s="3">
        <v>1</v>
      </c>
      <c r="O1101" s="50" t="e">
        <f>INDEX([1]Dados!$M$2:$N$26779,MATCH($P1101,[1]Dados!$N$2:$N$26779,),2)</f>
        <v>#N/A</v>
      </c>
      <c r="P1101">
        <v>145903</v>
      </c>
      <c r="Q1101" s="1">
        <v>36690</v>
      </c>
      <c r="R1101" s="1">
        <v>36701</v>
      </c>
      <c r="S1101" t="s">
        <v>1471</v>
      </c>
      <c r="T1101">
        <v>1</v>
      </c>
    </row>
    <row r="1102" spans="1:20" x14ac:dyDescent="0.2">
      <c r="A1102" s="7">
        <v>420030</v>
      </c>
      <c r="B1102" s="3">
        <v>80055</v>
      </c>
      <c r="C1102" s="3" t="s">
        <v>29</v>
      </c>
      <c r="D1102" s="2" t="s">
        <v>222</v>
      </c>
      <c r="E1102" s="3">
        <v>10</v>
      </c>
      <c r="F1102" s="17">
        <v>0</v>
      </c>
      <c r="G1102" s="17">
        <v>1</v>
      </c>
      <c r="H1102" s="17">
        <v>0</v>
      </c>
      <c r="I1102" s="7">
        <v>4</v>
      </c>
      <c r="J1102" s="7">
        <v>21</v>
      </c>
      <c r="K1102" s="4">
        <v>1214</v>
      </c>
      <c r="L1102" s="5">
        <v>1214.0589</v>
      </c>
      <c r="M1102">
        <v>29280</v>
      </c>
      <c r="N1102" s="3">
        <v>1</v>
      </c>
      <c r="O1102" s="50" t="e">
        <f>INDEX([1]Dados!$M$2:$N$26779,MATCH($P1102,[1]Dados!$N$2:$N$26779,),2)</f>
        <v>#N/A</v>
      </c>
      <c r="P1102">
        <v>146886</v>
      </c>
      <c r="Q1102" s="1">
        <v>36690</v>
      </c>
      <c r="R1102" s="1">
        <v>36701</v>
      </c>
      <c r="S1102" t="s">
        <v>1473</v>
      </c>
      <c r="T1102">
        <v>1</v>
      </c>
    </row>
    <row r="1103" spans="1:20" x14ac:dyDescent="0.2">
      <c r="A1103" s="7">
        <v>420030</v>
      </c>
      <c r="B1103" s="3">
        <v>80055</v>
      </c>
      <c r="C1103" s="3" t="s">
        <v>29</v>
      </c>
      <c r="D1103" s="2" t="s">
        <v>222</v>
      </c>
      <c r="E1103" s="3">
        <v>10</v>
      </c>
      <c r="F1103" s="17">
        <v>0</v>
      </c>
      <c r="G1103" s="17">
        <v>1</v>
      </c>
      <c r="H1103" s="17">
        <v>0</v>
      </c>
      <c r="I1103" s="7">
        <v>4</v>
      </c>
      <c r="J1103" s="7">
        <v>20</v>
      </c>
      <c r="K1103" s="4">
        <v>1214</v>
      </c>
      <c r="L1103" s="5">
        <v>1214.0589</v>
      </c>
      <c r="M1103">
        <v>29280</v>
      </c>
      <c r="N1103" s="3">
        <v>1</v>
      </c>
      <c r="O1103" s="50" t="e">
        <f>INDEX([1]Dados!$M$2:$N$26779,MATCH($P1103,[1]Dados!$N$2:$N$26779,),2)</f>
        <v>#N/A</v>
      </c>
      <c r="P1103">
        <v>146886</v>
      </c>
      <c r="Q1103" s="1">
        <v>36690</v>
      </c>
      <c r="R1103" s="1">
        <v>36701</v>
      </c>
      <c r="S1103" t="s">
        <v>1473</v>
      </c>
      <c r="T1103">
        <v>1</v>
      </c>
    </row>
    <row r="1104" spans="1:20" x14ac:dyDescent="0.2">
      <c r="A1104" s="7">
        <v>420030</v>
      </c>
      <c r="B1104" s="3">
        <v>80055</v>
      </c>
      <c r="C1104" s="3" t="s">
        <v>29</v>
      </c>
      <c r="D1104" s="2" t="s">
        <v>222</v>
      </c>
      <c r="E1104" s="3">
        <v>10</v>
      </c>
      <c r="F1104" s="17">
        <v>0</v>
      </c>
      <c r="G1104" s="17">
        <v>1</v>
      </c>
      <c r="H1104" s="17">
        <v>0</v>
      </c>
      <c r="I1104" s="7">
        <v>2</v>
      </c>
      <c r="J1104" s="7">
        <v>20</v>
      </c>
      <c r="K1104" s="4">
        <v>1293</v>
      </c>
      <c r="L1104" s="5">
        <v>1293.0592999999999</v>
      </c>
      <c r="M1104">
        <v>4406</v>
      </c>
      <c r="N1104" s="3">
        <v>1</v>
      </c>
      <c r="O1104" s="50" t="e">
        <f>INDEX([1]Dados!$M$2:$N$26779,MATCH($P1104,[1]Dados!$N$2:$N$26779,),2)</f>
        <v>#N/A</v>
      </c>
      <c r="P1104">
        <v>145997</v>
      </c>
      <c r="Q1104" s="1">
        <v>36690</v>
      </c>
      <c r="R1104" s="1">
        <v>36701</v>
      </c>
      <c r="S1104" t="s">
        <v>1472</v>
      </c>
      <c r="T1104">
        <v>1</v>
      </c>
    </row>
    <row r="1105" spans="1:20" x14ac:dyDescent="0.2">
      <c r="A1105" s="7">
        <v>420030</v>
      </c>
      <c r="B1105" s="3">
        <v>80055</v>
      </c>
      <c r="C1105" s="3" t="s">
        <v>29</v>
      </c>
      <c r="D1105" s="2" t="s">
        <v>222</v>
      </c>
      <c r="E1105" s="3">
        <v>10</v>
      </c>
      <c r="F1105" s="17">
        <v>0</v>
      </c>
      <c r="G1105" s="17">
        <v>1</v>
      </c>
      <c r="H1105" s="17">
        <v>0</v>
      </c>
      <c r="I1105" s="7">
        <v>2</v>
      </c>
      <c r="J1105" s="7">
        <v>22</v>
      </c>
      <c r="K1105" s="4">
        <v>1293</v>
      </c>
      <c r="L1105" s="5">
        <v>1293.0592999999999</v>
      </c>
      <c r="M1105">
        <v>4406</v>
      </c>
      <c r="N1105" s="3">
        <v>1</v>
      </c>
      <c r="O1105" s="50" t="e">
        <f>INDEX([1]Dados!$M$2:$N$26779,MATCH($P1105,[1]Dados!$N$2:$N$26779,),2)</f>
        <v>#N/A</v>
      </c>
      <c r="P1105">
        <v>145997</v>
      </c>
      <c r="Q1105" s="1">
        <v>36690</v>
      </c>
      <c r="R1105" s="1">
        <v>36701</v>
      </c>
      <c r="S1105" t="s">
        <v>1472</v>
      </c>
      <c r="T1105">
        <v>1</v>
      </c>
    </row>
    <row r="1106" spans="1:20" x14ac:dyDescent="0.2">
      <c r="A1106" s="7">
        <v>421605</v>
      </c>
      <c r="B1106" s="3">
        <v>80942</v>
      </c>
      <c r="C1106" s="3" t="s">
        <v>29</v>
      </c>
      <c r="D1106" s="2" t="s">
        <v>756</v>
      </c>
      <c r="E1106" s="3">
        <v>10</v>
      </c>
      <c r="F1106" s="17">
        <v>0</v>
      </c>
      <c r="G1106" s="17">
        <v>1</v>
      </c>
      <c r="H1106" s="17">
        <v>0</v>
      </c>
      <c r="I1106" s="7">
        <v>1.1000000000000001</v>
      </c>
      <c r="J1106" s="7">
        <v>18</v>
      </c>
      <c r="K1106" s="4">
        <v>1214</v>
      </c>
      <c r="L1106" s="5">
        <v>1214.0587</v>
      </c>
      <c r="M1106">
        <v>46716</v>
      </c>
      <c r="N1106" s="3">
        <v>1</v>
      </c>
      <c r="O1106" s="50" t="e">
        <f>INDEX([1]Dados!$M$2:$N$26779,MATCH($P1106,[1]Dados!$N$2:$N$26779,),2)</f>
        <v>#N/A</v>
      </c>
      <c r="P1106">
        <v>145905</v>
      </c>
      <c r="Q1106" s="1">
        <v>36690</v>
      </c>
      <c r="R1106" s="1">
        <v>36701</v>
      </c>
      <c r="S1106" t="s">
        <v>1807</v>
      </c>
      <c r="T1106">
        <v>1</v>
      </c>
    </row>
    <row r="1107" spans="1:20" x14ac:dyDescent="0.2">
      <c r="A1107" s="7">
        <v>421605</v>
      </c>
      <c r="B1107" s="3">
        <v>80942</v>
      </c>
      <c r="C1107" s="3" t="s">
        <v>29</v>
      </c>
      <c r="D1107" s="2" t="s">
        <v>756</v>
      </c>
      <c r="E1107" s="3">
        <v>10</v>
      </c>
      <c r="F1107" s="17">
        <v>0</v>
      </c>
      <c r="G1107" s="17">
        <v>1</v>
      </c>
      <c r="H1107" s="17">
        <v>0</v>
      </c>
      <c r="I1107" s="7" t="s">
        <v>3</v>
      </c>
      <c r="J1107" s="7">
        <v>0</v>
      </c>
      <c r="K1107" s="4">
        <v>1214</v>
      </c>
      <c r="L1107" s="5">
        <v>1214.0589</v>
      </c>
      <c r="M1107">
        <v>31200</v>
      </c>
      <c r="N1107" s="3">
        <v>1</v>
      </c>
      <c r="O1107" s="50" t="e">
        <f>INDEX([1]Dados!$M$2:$N$26779,MATCH($P1107,[1]Dados!$N$2:$N$26779,),2)</f>
        <v>#N/A</v>
      </c>
      <c r="P1107">
        <v>146887</v>
      </c>
      <c r="Q1107" s="1">
        <v>36690</v>
      </c>
      <c r="R1107" s="1">
        <v>36701</v>
      </c>
      <c r="S1107" t="s">
        <v>2134</v>
      </c>
      <c r="T1107">
        <v>1</v>
      </c>
    </row>
    <row r="1108" spans="1:20" x14ac:dyDescent="0.2">
      <c r="A1108" s="7">
        <v>421605</v>
      </c>
      <c r="B1108" s="3">
        <v>80942</v>
      </c>
      <c r="C1108" s="3" t="s">
        <v>29</v>
      </c>
      <c r="D1108" s="2" t="s">
        <v>756</v>
      </c>
      <c r="E1108" s="3">
        <v>10</v>
      </c>
      <c r="F1108" s="17">
        <v>0</v>
      </c>
      <c r="G1108" s="17">
        <v>1</v>
      </c>
      <c r="H1108" s="17">
        <v>0</v>
      </c>
      <c r="I1108" s="7" t="s">
        <v>3</v>
      </c>
      <c r="J1108" s="7">
        <v>0</v>
      </c>
      <c r="K1108" s="4">
        <v>1293</v>
      </c>
      <c r="L1108" s="5">
        <v>1293.0592999999999</v>
      </c>
      <c r="M1108">
        <v>4750</v>
      </c>
      <c r="N1108" s="3">
        <v>1</v>
      </c>
      <c r="O1108" s="50" t="e">
        <f>INDEX([1]Dados!$M$2:$N$26779,MATCH($P1108,[1]Dados!$N$2:$N$26779,),2)</f>
        <v>#N/A</v>
      </c>
      <c r="P1108">
        <v>145998</v>
      </c>
      <c r="Q1108" s="1">
        <v>36690</v>
      </c>
      <c r="R1108" s="1">
        <v>36701</v>
      </c>
      <c r="S1108" t="s">
        <v>2134</v>
      </c>
      <c r="T1108">
        <v>1</v>
      </c>
    </row>
    <row r="1109" spans="1:20" x14ac:dyDescent="0.2">
      <c r="A1109" s="7">
        <v>352930</v>
      </c>
      <c r="B1109" s="3">
        <v>66877</v>
      </c>
      <c r="C1109" s="3" t="s">
        <v>28</v>
      </c>
      <c r="D1109" s="2" t="s">
        <v>556</v>
      </c>
      <c r="E1109" s="3">
        <v>10</v>
      </c>
      <c r="F1109" s="17">
        <v>0</v>
      </c>
      <c r="G1109" s="17">
        <v>1</v>
      </c>
      <c r="H1109" s="17">
        <v>0</v>
      </c>
      <c r="I1109" s="7">
        <v>4</v>
      </c>
      <c r="J1109" s="7">
        <v>18</v>
      </c>
      <c r="K1109" s="4">
        <v>2</v>
      </c>
      <c r="L1109" s="5">
        <v>2.0596999999999999</v>
      </c>
      <c r="M1109">
        <v>319261.68</v>
      </c>
      <c r="N1109" s="3">
        <v>1</v>
      </c>
      <c r="O1109" s="50" t="e">
        <f>INDEX([1]Dados!$M$2:$N$26779,MATCH($P1109,[1]Dados!$N$2:$N$26779,),2)</f>
        <v>#N/A</v>
      </c>
      <c r="P1109">
        <v>145624</v>
      </c>
      <c r="Q1109" s="1">
        <v>36690</v>
      </c>
      <c r="R1109" s="1">
        <v>36694</v>
      </c>
      <c r="S1109" t="s">
        <v>1979</v>
      </c>
      <c r="T1109">
        <v>1</v>
      </c>
    </row>
    <row r="1110" spans="1:20" x14ac:dyDescent="0.2">
      <c r="A1110" s="7">
        <v>352930</v>
      </c>
      <c r="B1110" s="3">
        <v>66877</v>
      </c>
      <c r="C1110" s="3" t="s">
        <v>28</v>
      </c>
      <c r="D1110" s="2" t="s">
        <v>556</v>
      </c>
      <c r="E1110" s="3">
        <v>10</v>
      </c>
      <c r="F1110" s="17">
        <v>0</v>
      </c>
      <c r="G1110" s="17">
        <v>1</v>
      </c>
      <c r="H1110" s="17">
        <v>0</v>
      </c>
      <c r="I1110" s="7">
        <v>4</v>
      </c>
      <c r="J1110" s="7">
        <v>25</v>
      </c>
      <c r="K1110" s="4">
        <v>2</v>
      </c>
      <c r="L1110" s="5">
        <v>2.0596999999999999</v>
      </c>
      <c r="M1110">
        <v>319261.68</v>
      </c>
      <c r="N1110" s="3">
        <v>1</v>
      </c>
      <c r="O1110" s="50" t="e">
        <f>INDEX([1]Dados!$M$2:$N$26779,MATCH($P1110,[1]Dados!$N$2:$N$26779,),2)</f>
        <v>#N/A</v>
      </c>
      <c r="P1110">
        <v>145624</v>
      </c>
      <c r="Q1110" s="1">
        <v>36690</v>
      </c>
      <c r="R1110" s="1">
        <v>36694</v>
      </c>
      <c r="S1110" t="s">
        <v>1979</v>
      </c>
      <c r="T1110">
        <v>1</v>
      </c>
    </row>
    <row r="1111" spans="1:20" x14ac:dyDescent="0.2">
      <c r="A1111" s="7">
        <v>352930</v>
      </c>
      <c r="B1111" s="3">
        <v>66877</v>
      </c>
      <c r="C1111" s="3" t="s">
        <v>28</v>
      </c>
      <c r="D1111" s="2" t="s">
        <v>556</v>
      </c>
      <c r="E1111" s="3">
        <v>10</v>
      </c>
      <c r="F1111" s="17">
        <v>0</v>
      </c>
      <c r="G1111" s="17">
        <v>1</v>
      </c>
      <c r="H1111" s="17">
        <v>0</v>
      </c>
      <c r="I1111" s="7">
        <v>1</v>
      </c>
      <c r="J1111" s="7">
        <v>15</v>
      </c>
      <c r="K1111" s="4">
        <v>1214</v>
      </c>
      <c r="L1111" s="5">
        <v>1214.0587</v>
      </c>
      <c r="M1111">
        <v>881592</v>
      </c>
      <c r="N1111" s="3">
        <v>1</v>
      </c>
      <c r="O1111" s="50" t="e">
        <f>INDEX([1]Dados!$M$2:$N$26779,MATCH($P1111,[1]Dados!$N$2:$N$26779,),2)</f>
        <v>#N/A</v>
      </c>
      <c r="P1111">
        <v>145862</v>
      </c>
      <c r="Q1111" s="1">
        <v>36690</v>
      </c>
      <c r="R1111" s="1">
        <v>36694</v>
      </c>
      <c r="S1111" t="s">
        <v>1981</v>
      </c>
      <c r="T1111">
        <v>1</v>
      </c>
    </row>
    <row r="1112" spans="1:20" x14ac:dyDescent="0.2">
      <c r="A1112" s="7">
        <v>352930</v>
      </c>
      <c r="B1112" s="3">
        <v>66877</v>
      </c>
      <c r="C1112" s="3" t="s">
        <v>28</v>
      </c>
      <c r="D1112" s="2" t="s">
        <v>556</v>
      </c>
      <c r="E1112" s="3">
        <v>10</v>
      </c>
      <c r="F1112" s="17">
        <v>0</v>
      </c>
      <c r="G1112" s="17">
        <v>1</v>
      </c>
      <c r="H1112" s="17">
        <v>0</v>
      </c>
      <c r="I1112" s="7">
        <v>1</v>
      </c>
      <c r="J1112" s="7">
        <v>26</v>
      </c>
      <c r="K1112" s="4">
        <v>1214</v>
      </c>
      <c r="L1112" s="5">
        <v>1214.0587</v>
      </c>
      <c r="M1112">
        <v>881592</v>
      </c>
      <c r="N1112" s="3">
        <v>1</v>
      </c>
      <c r="O1112" s="50" t="e">
        <f>INDEX([1]Dados!$M$2:$N$26779,MATCH($P1112,[1]Dados!$N$2:$N$26779,),2)</f>
        <v>#N/A</v>
      </c>
      <c r="P1112">
        <v>145862</v>
      </c>
      <c r="Q1112" s="1">
        <v>36690</v>
      </c>
      <c r="R1112" s="1">
        <v>36694</v>
      </c>
      <c r="S1112" t="s">
        <v>1981</v>
      </c>
      <c r="T1112">
        <v>1</v>
      </c>
    </row>
    <row r="1113" spans="1:20" x14ac:dyDescent="0.2">
      <c r="A1113" s="7">
        <v>352930</v>
      </c>
      <c r="B1113" s="3">
        <v>66877</v>
      </c>
      <c r="C1113" s="3" t="s">
        <v>28</v>
      </c>
      <c r="D1113" s="2" t="s">
        <v>556</v>
      </c>
      <c r="E1113" s="3">
        <v>10</v>
      </c>
      <c r="F1113" s="17">
        <v>0</v>
      </c>
      <c r="G1113" s="17">
        <v>1</v>
      </c>
      <c r="H1113" s="17">
        <v>0</v>
      </c>
      <c r="I1113" s="7">
        <v>1</v>
      </c>
      <c r="J1113" s="7">
        <v>32</v>
      </c>
      <c r="K1113" s="4">
        <v>1214</v>
      </c>
      <c r="L1113" s="5">
        <v>1214.0587</v>
      </c>
      <c r="M1113">
        <v>881592</v>
      </c>
      <c r="N1113" s="3">
        <v>1</v>
      </c>
      <c r="O1113" s="50" t="e">
        <f>INDEX([1]Dados!$M$2:$N$26779,MATCH($P1113,[1]Dados!$N$2:$N$26779,),2)</f>
        <v>#N/A</v>
      </c>
      <c r="P1113">
        <v>145862</v>
      </c>
      <c r="Q1113" s="1">
        <v>36690</v>
      </c>
      <c r="R1113" s="1">
        <v>36694</v>
      </c>
      <c r="S1113" t="s">
        <v>1981</v>
      </c>
      <c r="T1113">
        <v>1</v>
      </c>
    </row>
    <row r="1114" spans="1:20" x14ac:dyDescent="0.2">
      <c r="A1114" s="7">
        <v>352930</v>
      </c>
      <c r="B1114" s="3">
        <v>66877</v>
      </c>
      <c r="C1114" s="3" t="s">
        <v>28</v>
      </c>
      <c r="D1114" s="2" t="s">
        <v>556</v>
      </c>
      <c r="E1114" s="3">
        <v>10</v>
      </c>
      <c r="F1114" s="17">
        <v>0</v>
      </c>
      <c r="G1114" s="17">
        <v>1</v>
      </c>
      <c r="H1114" s="17">
        <v>0</v>
      </c>
      <c r="I1114" s="7">
        <v>2</v>
      </c>
      <c r="J1114" s="7">
        <v>20</v>
      </c>
      <c r="K1114" s="4">
        <v>1214</v>
      </c>
      <c r="L1114" s="5">
        <v>1214.0589</v>
      </c>
      <c r="M1114">
        <v>19844</v>
      </c>
      <c r="N1114" s="3">
        <v>1</v>
      </c>
      <c r="O1114" s="50" t="e">
        <f>INDEX([1]Dados!$M$2:$N$26779,MATCH($P1114,[1]Dados!$N$2:$N$26779,),2)</f>
        <v>#N/A</v>
      </c>
      <c r="P1114">
        <v>146889</v>
      </c>
      <c r="Q1114" s="1">
        <v>36690</v>
      </c>
      <c r="R1114" s="1">
        <v>36694</v>
      </c>
      <c r="S1114" t="s">
        <v>1982</v>
      </c>
      <c r="T1114">
        <v>1</v>
      </c>
    </row>
    <row r="1115" spans="1:20" x14ac:dyDescent="0.2">
      <c r="A1115" s="7">
        <v>352930</v>
      </c>
      <c r="B1115" s="3">
        <v>66877</v>
      </c>
      <c r="C1115" s="3" t="s">
        <v>28</v>
      </c>
      <c r="D1115" s="2" t="s">
        <v>556</v>
      </c>
      <c r="E1115" s="3">
        <v>10</v>
      </c>
      <c r="F1115" s="17">
        <v>0</v>
      </c>
      <c r="G1115" s="17">
        <v>1</v>
      </c>
      <c r="H1115" s="17">
        <v>0</v>
      </c>
      <c r="I1115" s="7">
        <v>2</v>
      </c>
      <c r="J1115" s="7">
        <v>25</v>
      </c>
      <c r="K1115" s="4">
        <v>1214</v>
      </c>
      <c r="L1115" s="5">
        <v>1214.0589</v>
      </c>
      <c r="M1115">
        <v>19844</v>
      </c>
      <c r="N1115" s="3">
        <v>1</v>
      </c>
      <c r="O1115" s="50" t="e">
        <f>INDEX([1]Dados!$M$2:$N$26779,MATCH($P1115,[1]Dados!$N$2:$N$26779,),2)</f>
        <v>#N/A</v>
      </c>
      <c r="P1115">
        <v>146889</v>
      </c>
      <c r="Q1115" s="1">
        <v>36690</v>
      </c>
      <c r="R1115" s="1">
        <v>36694</v>
      </c>
      <c r="S1115" t="s">
        <v>1982</v>
      </c>
      <c r="T1115">
        <v>1</v>
      </c>
    </row>
    <row r="1116" spans="1:20" x14ac:dyDescent="0.2">
      <c r="A1116" s="7">
        <v>352930</v>
      </c>
      <c r="B1116" s="3">
        <v>66877</v>
      </c>
      <c r="C1116" s="3" t="s">
        <v>28</v>
      </c>
      <c r="D1116" s="2" t="s">
        <v>556</v>
      </c>
      <c r="E1116" s="3">
        <v>10</v>
      </c>
      <c r="F1116" s="17">
        <v>0</v>
      </c>
      <c r="G1116" s="17">
        <v>1</v>
      </c>
      <c r="H1116" s="17">
        <v>0</v>
      </c>
      <c r="I1116" s="7">
        <v>2</v>
      </c>
      <c r="J1116" s="7">
        <v>18</v>
      </c>
      <c r="K1116" s="4">
        <v>1214</v>
      </c>
      <c r="L1116" s="5">
        <v>1214.0589</v>
      </c>
      <c r="M1116">
        <v>19844</v>
      </c>
      <c r="N1116" s="3">
        <v>1</v>
      </c>
      <c r="O1116" s="50" t="e">
        <f>INDEX([1]Dados!$M$2:$N$26779,MATCH($P1116,[1]Dados!$N$2:$N$26779,),2)</f>
        <v>#N/A</v>
      </c>
      <c r="P1116">
        <v>146889</v>
      </c>
      <c r="Q1116" s="1">
        <v>36690</v>
      </c>
      <c r="R1116" s="1">
        <v>36694</v>
      </c>
      <c r="S1116" t="s">
        <v>1982</v>
      </c>
      <c r="T1116">
        <v>1</v>
      </c>
    </row>
    <row r="1117" spans="1:20" x14ac:dyDescent="0.2">
      <c r="A1117" s="7">
        <v>352930</v>
      </c>
      <c r="B1117" s="3">
        <v>66877</v>
      </c>
      <c r="C1117" s="3" t="s">
        <v>28</v>
      </c>
      <c r="D1117" s="2" t="s">
        <v>556</v>
      </c>
      <c r="E1117" s="3">
        <v>10</v>
      </c>
      <c r="F1117" s="17">
        <v>0</v>
      </c>
      <c r="G1117" s="17">
        <v>1</v>
      </c>
      <c r="H1117" s="17">
        <v>0</v>
      </c>
      <c r="I1117" s="7">
        <v>5</v>
      </c>
      <c r="J1117" s="7">
        <v>20</v>
      </c>
      <c r="K1117" s="4">
        <v>1220</v>
      </c>
      <c r="L1117" s="5">
        <v>1220.0906</v>
      </c>
      <c r="M1117">
        <v>2044291</v>
      </c>
      <c r="N1117" s="3">
        <v>1</v>
      </c>
      <c r="O1117" s="50" t="e">
        <f>INDEX([1]Dados!$M$2:$N$26779,MATCH($P1117,[1]Dados!$N$2:$N$26779,),2)</f>
        <v>#N/A</v>
      </c>
      <c r="P1117">
        <v>147292</v>
      </c>
      <c r="Q1117" s="1">
        <v>36690</v>
      </c>
      <c r="R1117" s="1">
        <v>36694</v>
      </c>
      <c r="S1117" t="s">
        <v>1983</v>
      </c>
      <c r="T1117">
        <v>1</v>
      </c>
    </row>
    <row r="1118" spans="1:20" x14ac:dyDescent="0.2">
      <c r="A1118" s="7">
        <v>352930</v>
      </c>
      <c r="B1118" s="3">
        <v>66877</v>
      </c>
      <c r="C1118" s="3" t="s">
        <v>28</v>
      </c>
      <c r="D1118" s="2" t="s">
        <v>556</v>
      </c>
      <c r="E1118" s="3">
        <v>10</v>
      </c>
      <c r="F1118" s="17">
        <v>0</v>
      </c>
      <c r="G1118" s="17">
        <v>1</v>
      </c>
      <c r="H1118" s="17">
        <v>0</v>
      </c>
      <c r="I1118" s="7">
        <v>5</v>
      </c>
      <c r="J1118" s="7">
        <v>18</v>
      </c>
      <c r="K1118" s="4">
        <v>1220</v>
      </c>
      <c r="L1118" s="5">
        <v>1220.0906</v>
      </c>
      <c r="M1118">
        <v>2044291</v>
      </c>
      <c r="N1118" s="3">
        <v>1</v>
      </c>
      <c r="O1118" s="50" t="e">
        <f>INDEX([1]Dados!$M$2:$N$26779,MATCH($P1118,[1]Dados!$N$2:$N$26779,),2)</f>
        <v>#N/A</v>
      </c>
      <c r="P1118">
        <v>147292</v>
      </c>
      <c r="Q1118" s="1">
        <v>36690</v>
      </c>
      <c r="R1118" s="1">
        <v>36694</v>
      </c>
      <c r="S1118" t="s">
        <v>1983</v>
      </c>
      <c r="T1118">
        <v>1</v>
      </c>
    </row>
    <row r="1119" spans="1:20" x14ac:dyDescent="0.2">
      <c r="A1119" s="7">
        <v>352930</v>
      </c>
      <c r="B1119" s="3">
        <v>66877</v>
      </c>
      <c r="C1119" s="3" t="s">
        <v>28</v>
      </c>
      <c r="D1119" s="2" t="s">
        <v>556</v>
      </c>
      <c r="E1119" s="3">
        <v>10</v>
      </c>
      <c r="F1119" s="17">
        <v>0</v>
      </c>
      <c r="G1119" s="17">
        <v>1</v>
      </c>
      <c r="H1119" s="17">
        <v>0</v>
      </c>
      <c r="I1119" s="7">
        <v>5</v>
      </c>
      <c r="J1119" s="7">
        <v>23</v>
      </c>
      <c r="K1119" s="4">
        <v>1220</v>
      </c>
      <c r="L1119" s="5">
        <v>1220.0906</v>
      </c>
      <c r="M1119">
        <v>2044291</v>
      </c>
      <c r="N1119" s="3">
        <v>1</v>
      </c>
      <c r="O1119" s="50" t="e">
        <f>INDEX([1]Dados!$M$2:$N$26779,MATCH($P1119,[1]Dados!$N$2:$N$26779,),2)</f>
        <v>#N/A</v>
      </c>
      <c r="P1119">
        <v>147292</v>
      </c>
      <c r="Q1119" s="1">
        <v>36690</v>
      </c>
      <c r="R1119" s="1">
        <v>36694</v>
      </c>
      <c r="S1119" t="s">
        <v>1983</v>
      </c>
      <c r="T1119">
        <v>1</v>
      </c>
    </row>
    <row r="1120" spans="1:20" x14ac:dyDescent="0.2">
      <c r="A1120" s="7">
        <v>352930</v>
      </c>
      <c r="B1120" s="3">
        <v>66877</v>
      </c>
      <c r="C1120" s="3" t="s">
        <v>28</v>
      </c>
      <c r="D1120" s="2" t="s">
        <v>556</v>
      </c>
      <c r="E1120" s="3">
        <v>10</v>
      </c>
      <c r="F1120" s="17">
        <v>0</v>
      </c>
      <c r="G1120" s="17">
        <v>1</v>
      </c>
      <c r="H1120" s="17">
        <v>0</v>
      </c>
      <c r="I1120" s="7">
        <v>3</v>
      </c>
      <c r="J1120" s="7">
        <v>29</v>
      </c>
      <c r="K1120" s="4">
        <v>1293</v>
      </c>
      <c r="L1120" s="5">
        <v>1293.0592999999999</v>
      </c>
      <c r="M1120">
        <v>74261</v>
      </c>
      <c r="N1120" s="3">
        <v>1</v>
      </c>
      <c r="O1120" s="50" t="e">
        <f>INDEX([1]Dados!$M$2:$N$26779,MATCH($P1120,[1]Dados!$N$2:$N$26779,),2)</f>
        <v>#N/A</v>
      </c>
      <c r="P1120">
        <v>145839</v>
      </c>
      <c r="Q1120" s="1">
        <v>36690</v>
      </c>
      <c r="R1120" s="1">
        <v>36694</v>
      </c>
      <c r="S1120" t="s">
        <v>1980</v>
      </c>
      <c r="T1120">
        <v>1</v>
      </c>
    </row>
    <row r="1121" spans="1:20" x14ac:dyDescent="0.2">
      <c r="A1121" s="7">
        <v>352930</v>
      </c>
      <c r="B1121" s="3">
        <v>66877</v>
      </c>
      <c r="C1121" s="3" t="s">
        <v>28</v>
      </c>
      <c r="D1121" s="2" t="s">
        <v>556</v>
      </c>
      <c r="E1121" s="3">
        <v>10</v>
      </c>
      <c r="F1121" s="17">
        <v>0</v>
      </c>
      <c r="G1121" s="17">
        <v>1</v>
      </c>
      <c r="H1121" s="17">
        <v>0</v>
      </c>
      <c r="I1121" s="7">
        <v>3</v>
      </c>
      <c r="J1121" s="7">
        <v>21</v>
      </c>
      <c r="K1121" s="4">
        <v>1293</v>
      </c>
      <c r="L1121" s="5">
        <v>1293.0592999999999</v>
      </c>
      <c r="M1121">
        <v>74261</v>
      </c>
      <c r="N1121" s="3">
        <v>1</v>
      </c>
      <c r="O1121" s="50" t="e">
        <f>INDEX([1]Dados!$M$2:$N$26779,MATCH($P1121,[1]Dados!$N$2:$N$26779,),2)</f>
        <v>#N/A</v>
      </c>
      <c r="P1121">
        <v>145839</v>
      </c>
      <c r="Q1121" s="1">
        <v>36690</v>
      </c>
      <c r="R1121" s="1">
        <v>36694</v>
      </c>
      <c r="S1121" t="s">
        <v>1980</v>
      </c>
      <c r="T1121">
        <v>1</v>
      </c>
    </row>
    <row r="1122" spans="1:20" x14ac:dyDescent="0.2">
      <c r="A1122" s="7">
        <v>352930</v>
      </c>
      <c r="B1122" s="3">
        <v>66877</v>
      </c>
      <c r="C1122" s="3" t="s">
        <v>28</v>
      </c>
      <c r="D1122" s="2" t="s">
        <v>556</v>
      </c>
      <c r="E1122" s="3">
        <v>10</v>
      </c>
      <c r="F1122" s="17">
        <v>0</v>
      </c>
      <c r="G1122" s="17">
        <v>1</v>
      </c>
      <c r="H1122" s="17">
        <v>0</v>
      </c>
      <c r="I1122" s="7">
        <v>3</v>
      </c>
      <c r="J1122" s="7">
        <v>22</v>
      </c>
      <c r="K1122" s="4">
        <v>1293</v>
      </c>
      <c r="L1122" s="5">
        <v>1293.0592999999999</v>
      </c>
      <c r="M1122">
        <v>74261</v>
      </c>
      <c r="N1122" s="3">
        <v>1</v>
      </c>
      <c r="O1122" s="50" t="e">
        <f>INDEX([1]Dados!$M$2:$N$26779,MATCH($P1122,[1]Dados!$N$2:$N$26779,),2)</f>
        <v>#N/A</v>
      </c>
      <c r="P1122">
        <v>145839</v>
      </c>
      <c r="Q1122" s="1">
        <v>36690</v>
      </c>
      <c r="R1122" s="1">
        <v>36694</v>
      </c>
      <c r="S1122" t="s">
        <v>1980</v>
      </c>
      <c r="T1122">
        <v>1</v>
      </c>
    </row>
    <row r="1123" spans="1:20" x14ac:dyDescent="0.2">
      <c r="A1123" s="7">
        <v>352930</v>
      </c>
      <c r="B1123" s="3">
        <v>66877</v>
      </c>
      <c r="C1123" s="3" t="s">
        <v>28</v>
      </c>
      <c r="D1123" s="2" t="s">
        <v>556</v>
      </c>
      <c r="E1123" s="3">
        <v>10</v>
      </c>
      <c r="F1123" s="17">
        <v>0</v>
      </c>
      <c r="G1123" s="17">
        <v>1</v>
      </c>
      <c r="H1123" s="17">
        <v>0</v>
      </c>
      <c r="I1123" s="7" t="s">
        <v>3</v>
      </c>
      <c r="J1123" s="7">
        <v>0</v>
      </c>
      <c r="K1123" s="4">
        <v>4</v>
      </c>
      <c r="L1123" s="5">
        <v>4.1822999999999997</v>
      </c>
      <c r="M1123">
        <v>50000</v>
      </c>
      <c r="N1123" s="3">
        <v>1</v>
      </c>
      <c r="O1123" s="50" t="e">
        <f>INDEX([1]Dados!$M$2:$N$26779,MATCH($P1123,[1]Dados!$N$2:$N$26779,),2)</f>
        <v>#N/A</v>
      </c>
      <c r="P1123">
        <v>145699</v>
      </c>
      <c r="Q1123" s="1">
        <v>36690</v>
      </c>
      <c r="R1123" s="1">
        <v>36694</v>
      </c>
      <c r="S1123" t="s">
        <v>2134</v>
      </c>
      <c r="T1123">
        <v>1</v>
      </c>
    </row>
    <row r="1124" spans="1:20" x14ac:dyDescent="0.2">
      <c r="A1124" s="7">
        <v>352930</v>
      </c>
      <c r="B1124" s="3">
        <v>66877</v>
      </c>
      <c r="C1124" s="3" t="s">
        <v>28</v>
      </c>
      <c r="D1124" s="2" t="s">
        <v>556</v>
      </c>
      <c r="E1124" s="3">
        <v>10</v>
      </c>
      <c r="F1124" s="17">
        <v>0</v>
      </c>
      <c r="G1124" s="17">
        <v>1</v>
      </c>
      <c r="H1124" s="17">
        <v>0</v>
      </c>
      <c r="I1124" s="7" t="s">
        <v>3</v>
      </c>
      <c r="J1124" s="7">
        <v>0</v>
      </c>
      <c r="K1124" s="4">
        <v>4</v>
      </c>
      <c r="L1124" s="5">
        <v>4.1822999999999997</v>
      </c>
      <c r="M1124">
        <v>120000</v>
      </c>
      <c r="N1124" s="3">
        <v>1</v>
      </c>
      <c r="O1124" s="50" t="e">
        <f>INDEX([1]Dados!$M$2:$N$26779,MATCH($P1124,[1]Dados!$N$2:$N$26779,),2)</f>
        <v>#N/A</v>
      </c>
      <c r="P1124">
        <v>145703</v>
      </c>
      <c r="Q1124" s="1">
        <v>36690</v>
      </c>
      <c r="R1124" s="1">
        <v>36694</v>
      </c>
      <c r="S1124" t="s">
        <v>2134</v>
      </c>
      <c r="T1124">
        <v>1</v>
      </c>
    </row>
    <row r="1125" spans="1:20" x14ac:dyDescent="0.2">
      <c r="A1125" s="7">
        <v>352930</v>
      </c>
      <c r="B1125" s="3">
        <v>66877</v>
      </c>
      <c r="C1125" s="3" t="s">
        <v>28</v>
      </c>
      <c r="D1125" s="2" t="s">
        <v>556</v>
      </c>
      <c r="E1125" s="3">
        <v>10</v>
      </c>
      <c r="F1125" s="17">
        <v>0</v>
      </c>
      <c r="G1125" s="17">
        <v>1</v>
      </c>
      <c r="H1125" s="17">
        <v>0</v>
      </c>
      <c r="I1125" s="7" t="s">
        <v>3</v>
      </c>
      <c r="J1125" s="7">
        <v>0</v>
      </c>
      <c r="K1125" s="4">
        <v>4</v>
      </c>
      <c r="L1125" s="5">
        <v>4.1822999999999997</v>
      </c>
      <c r="M1125">
        <f>120000+61118.44</f>
        <v>181118.44</v>
      </c>
      <c r="N1125" s="3">
        <v>1</v>
      </c>
      <c r="O1125" s="50" t="e">
        <f>INDEX([1]Dados!$M$2:$N$26779,MATCH($P1125,[1]Dados!$N$2:$N$26779,),2)</f>
        <v>#N/A</v>
      </c>
      <c r="P1125">
        <v>145707</v>
      </c>
      <c r="Q1125" s="1">
        <v>36690</v>
      </c>
      <c r="R1125" s="1">
        <v>36694</v>
      </c>
      <c r="S1125" t="s">
        <v>2134</v>
      </c>
      <c r="T1125">
        <v>1</v>
      </c>
    </row>
    <row r="1126" spans="1:20" x14ac:dyDescent="0.2">
      <c r="A1126" s="7">
        <v>354580</v>
      </c>
      <c r="B1126" s="3">
        <v>70173</v>
      </c>
      <c r="C1126" s="3" t="s">
        <v>28</v>
      </c>
      <c r="D1126" s="2" t="s">
        <v>726</v>
      </c>
      <c r="E1126" s="3">
        <v>10</v>
      </c>
      <c r="F1126" s="17">
        <v>0</v>
      </c>
      <c r="G1126" s="17">
        <v>1</v>
      </c>
      <c r="H1126" s="17">
        <v>0</v>
      </c>
      <c r="I1126" s="7">
        <v>3</v>
      </c>
      <c r="J1126" s="7">
        <v>18</v>
      </c>
      <c r="K1126" s="4">
        <v>2</v>
      </c>
      <c r="L1126" s="5">
        <v>2.0596999999999999</v>
      </c>
      <c r="M1126">
        <v>575116.85</v>
      </c>
      <c r="N1126" s="3">
        <v>1</v>
      </c>
      <c r="O1126" s="50" t="e">
        <f>INDEX([1]Dados!$M$2:$N$26779,MATCH($P1126,[1]Dados!$N$2:$N$26779,),2)</f>
        <v>#N/A</v>
      </c>
      <c r="P1126">
        <v>145622</v>
      </c>
      <c r="Q1126" s="1">
        <v>36690</v>
      </c>
      <c r="R1126" s="1">
        <v>36694</v>
      </c>
      <c r="S1126" t="s">
        <v>1687</v>
      </c>
      <c r="T1126">
        <v>1</v>
      </c>
    </row>
    <row r="1127" spans="1:20" x14ac:dyDescent="0.2">
      <c r="A1127" s="7">
        <v>354580</v>
      </c>
      <c r="B1127" s="3">
        <v>70173</v>
      </c>
      <c r="C1127" s="3" t="s">
        <v>28</v>
      </c>
      <c r="D1127" s="2" t="s">
        <v>726</v>
      </c>
      <c r="E1127" s="3">
        <v>10</v>
      </c>
      <c r="F1127" s="17">
        <v>0</v>
      </c>
      <c r="G1127" s="17">
        <v>1</v>
      </c>
      <c r="H1127" s="17">
        <v>0</v>
      </c>
      <c r="I1127" s="7">
        <v>6</v>
      </c>
      <c r="J1127" s="7">
        <v>12</v>
      </c>
      <c r="K1127" s="4">
        <v>4</v>
      </c>
      <c r="L1127" s="5">
        <v>4.3863000000000003</v>
      </c>
      <c r="M1127">
        <v>400000</v>
      </c>
      <c r="N1127" s="3">
        <v>1</v>
      </c>
      <c r="O1127" s="50" t="e">
        <f>INDEX([1]Dados!$M$2:$N$26779,MATCH($P1127,[1]Dados!$N$2:$N$26779,),2)</f>
        <v>#N/A</v>
      </c>
      <c r="P1127">
        <v>145722</v>
      </c>
      <c r="Q1127" s="1">
        <v>36690</v>
      </c>
      <c r="R1127" s="1">
        <v>36694</v>
      </c>
      <c r="S1127" t="s">
        <v>1688</v>
      </c>
      <c r="T1127">
        <v>1</v>
      </c>
    </row>
    <row r="1128" spans="1:20" x14ac:dyDescent="0.2">
      <c r="A1128" s="7">
        <v>354580</v>
      </c>
      <c r="B1128" s="3">
        <v>70173</v>
      </c>
      <c r="C1128" s="3" t="s">
        <v>28</v>
      </c>
      <c r="D1128" s="2" t="s">
        <v>726</v>
      </c>
      <c r="E1128" s="3">
        <v>10</v>
      </c>
      <c r="F1128" s="17">
        <v>0</v>
      </c>
      <c r="G1128" s="17">
        <v>1</v>
      </c>
      <c r="H1128" s="17">
        <v>0</v>
      </c>
      <c r="I1128" s="7">
        <v>6</v>
      </c>
      <c r="J1128" s="7">
        <v>11</v>
      </c>
      <c r="K1128" s="4">
        <v>4</v>
      </c>
      <c r="L1128" s="5">
        <v>4.3863000000000003</v>
      </c>
      <c r="M1128">
        <v>400000</v>
      </c>
      <c r="N1128" s="3">
        <v>1</v>
      </c>
      <c r="O1128" s="50" t="e">
        <f>INDEX([1]Dados!$M$2:$N$26779,MATCH($P1128,[1]Dados!$N$2:$N$26779,),2)</f>
        <v>#N/A</v>
      </c>
      <c r="P1128">
        <v>145722</v>
      </c>
      <c r="Q1128" s="1">
        <v>36690</v>
      </c>
      <c r="R1128" s="1">
        <v>36694</v>
      </c>
      <c r="S1128" t="s">
        <v>1688</v>
      </c>
      <c r="T1128">
        <v>1</v>
      </c>
    </row>
    <row r="1129" spans="1:20" x14ac:dyDescent="0.2">
      <c r="A1129" s="7">
        <v>354580</v>
      </c>
      <c r="B1129" s="3">
        <v>70173</v>
      </c>
      <c r="C1129" s="3" t="s">
        <v>28</v>
      </c>
      <c r="D1129" s="2" t="s">
        <v>726</v>
      </c>
      <c r="E1129" s="3">
        <v>10</v>
      </c>
      <c r="F1129" s="17">
        <v>0</v>
      </c>
      <c r="G1129" s="17">
        <v>1</v>
      </c>
      <c r="H1129" s="17">
        <v>0</v>
      </c>
      <c r="I1129" s="7">
        <v>6</v>
      </c>
      <c r="J1129" s="7">
        <v>17</v>
      </c>
      <c r="K1129" s="4">
        <v>4</v>
      </c>
      <c r="L1129" s="5">
        <v>4.3863000000000003</v>
      </c>
      <c r="M1129">
        <v>400000</v>
      </c>
      <c r="N1129" s="3">
        <v>1</v>
      </c>
      <c r="O1129" s="50" t="e">
        <f>INDEX([1]Dados!$M$2:$N$26779,MATCH($P1129,[1]Dados!$N$2:$N$26779,),2)</f>
        <v>#N/A</v>
      </c>
      <c r="P1129">
        <v>145722</v>
      </c>
      <c r="Q1129" s="1">
        <v>36690</v>
      </c>
      <c r="R1129" s="1">
        <v>36694</v>
      </c>
      <c r="S1129" t="s">
        <v>1688</v>
      </c>
      <c r="T1129">
        <v>1</v>
      </c>
    </row>
    <row r="1130" spans="1:20" x14ac:dyDescent="0.2">
      <c r="A1130" s="7">
        <v>354580</v>
      </c>
      <c r="B1130" s="3">
        <v>70173</v>
      </c>
      <c r="C1130" s="3" t="s">
        <v>28</v>
      </c>
      <c r="D1130" s="2" t="s">
        <v>726</v>
      </c>
      <c r="E1130" s="3">
        <v>10</v>
      </c>
      <c r="F1130" s="17">
        <v>0</v>
      </c>
      <c r="G1130" s="17">
        <v>1</v>
      </c>
      <c r="H1130" s="17">
        <v>0</v>
      </c>
      <c r="I1130" s="7">
        <v>6</v>
      </c>
      <c r="J1130" s="7">
        <v>25</v>
      </c>
      <c r="K1130" s="4">
        <v>4</v>
      </c>
      <c r="L1130" s="5">
        <v>4.3863000000000003</v>
      </c>
      <c r="M1130">
        <v>400000</v>
      </c>
      <c r="N1130" s="3">
        <v>1</v>
      </c>
      <c r="O1130" s="50" t="e">
        <f>INDEX([1]Dados!$M$2:$N$26779,MATCH($P1130,[1]Dados!$N$2:$N$26779,),2)</f>
        <v>#N/A</v>
      </c>
      <c r="P1130">
        <v>145722</v>
      </c>
      <c r="Q1130" s="1">
        <v>36690</v>
      </c>
      <c r="R1130" s="1">
        <v>36694</v>
      </c>
      <c r="S1130" t="s">
        <v>1688</v>
      </c>
      <c r="T1130">
        <v>1</v>
      </c>
    </row>
    <row r="1131" spans="1:20" x14ac:dyDescent="0.2">
      <c r="A1131" s="7">
        <v>354580</v>
      </c>
      <c r="B1131" s="3">
        <v>70173</v>
      </c>
      <c r="C1131" s="3" t="s">
        <v>28</v>
      </c>
      <c r="D1131" s="2" t="s">
        <v>726</v>
      </c>
      <c r="E1131" s="3">
        <v>10</v>
      </c>
      <c r="F1131" s="17">
        <v>0</v>
      </c>
      <c r="G1131" s="17">
        <v>1</v>
      </c>
      <c r="H1131" s="17">
        <v>0</v>
      </c>
      <c r="I1131" s="7">
        <v>6</v>
      </c>
      <c r="J1131" s="7">
        <v>18</v>
      </c>
      <c r="K1131" s="4">
        <v>4</v>
      </c>
      <c r="L1131" s="5">
        <v>4.3863000000000003</v>
      </c>
      <c r="M1131">
        <v>400000</v>
      </c>
      <c r="N1131" s="3">
        <v>1</v>
      </c>
      <c r="O1131" s="50" t="e">
        <f>INDEX([1]Dados!$M$2:$N$26779,MATCH($P1131,[1]Dados!$N$2:$N$26779,),2)</f>
        <v>#N/A</v>
      </c>
      <c r="P1131">
        <v>145722</v>
      </c>
      <c r="Q1131" s="1">
        <v>36690</v>
      </c>
      <c r="R1131" s="1">
        <v>36694</v>
      </c>
      <c r="S1131" t="s">
        <v>1688</v>
      </c>
      <c r="T1131">
        <v>1</v>
      </c>
    </row>
    <row r="1132" spans="1:20" x14ac:dyDescent="0.2">
      <c r="A1132" s="7">
        <v>354580</v>
      </c>
      <c r="B1132" s="3">
        <v>70173</v>
      </c>
      <c r="C1132" s="3" t="s">
        <v>28</v>
      </c>
      <c r="D1132" s="2" t="s">
        <v>726</v>
      </c>
      <c r="E1132" s="3">
        <v>10</v>
      </c>
      <c r="F1132" s="17">
        <v>0</v>
      </c>
      <c r="G1132" s="17">
        <v>1</v>
      </c>
      <c r="H1132" s="17">
        <v>0</v>
      </c>
      <c r="I1132" s="7">
        <v>6</v>
      </c>
      <c r="J1132" s="7">
        <v>4</v>
      </c>
      <c r="K1132" s="4">
        <v>4</v>
      </c>
      <c r="L1132" s="5">
        <v>4.3863000000000003</v>
      </c>
      <c r="M1132">
        <v>400000</v>
      </c>
      <c r="N1132" s="3">
        <v>1</v>
      </c>
      <c r="O1132" s="50" t="e">
        <f>INDEX([1]Dados!$M$2:$N$26779,MATCH($P1132,[1]Dados!$N$2:$N$26779,),2)</f>
        <v>#N/A</v>
      </c>
      <c r="P1132">
        <v>145722</v>
      </c>
      <c r="Q1132" s="1">
        <v>36690</v>
      </c>
      <c r="R1132" s="1">
        <v>36694</v>
      </c>
      <c r="S1132" t="s">
        <v>1688</v>
      </c>
      <c r="T1132">
        <v>1</v>
      </c>
    </row>
    <row r="1133" spans="1:20" x14ac:dyDescent="0.2">
      <c r="A1133" s="7">
        <v>354580</v>
      </c>
      <c r="B1133" s="3">
        <v>70173</v>
      </c>
      <c r="C1133" s="3" t="s">
        <v>28</v>
      </c>
      <c r="D1133" s="2" t="s">
        <v>726</v>
      </c>
      <c r="E1133" s="3">
        <v>10</v>
      </c>
      <c r="F1133" s="17">
        <v>0</v>
      </c>
      <c r="G1133" s="17">
        <v>1</v>
      </c>
      <c r="H1133" s="17">
        <v>0</v>
      </c>
      <c r="I1133" s="7">
        <v>5</v>
      </c>
      <c r="J1133" s="7">
        <v>25</v>
      </c>
      <c r="K1133" s="4">
        <v>4</v>
      </c>
      <c r="L1133" s="5">
        <v>4.1822999999999997</v>
      </c>
      <c r="M1133">
        <v>95952</v>
      </c>
      <c r="N1133" s="3">
        <v>1</v>
      </c>
      <c r="O1133" s="50" t="e">
        <f>INDEX([1]Dados!$M$2:$N$26779,MATCH($P1133,[1]Dados!$N$2:$N$26779,),2)</f>
        <v>#N/A</v>
      </c>
      <c r="P1133">
        <v>145725</v>
      </c>
      <c r="Q1133" s="1">
        <v>36690</v>
      </c>
      <c r="R1133" s="1">
        <v>36694</v>
      </c>
      <c r="S1133" t="s">
        <v>1689</v>
      </c>
      <c r="T1133">
        <v>1</v>
      </c>
    </row>
    <row r="1134" spans="1:20" x14ac:dyDescent="0.2">
      <c r="A1134" s="7">
        <v>354580</v>
      </c>
      <c r="B1134" s="3">
        <v>70173</v>
      </c>
      <c r="C1134" s="3" t="s">
        <v>28</v>
      </c>
      <c r="D1134" s="2" t="s">
        <v>726</v>
      </c>
      <c r="E1134" s="3">
        <v>10</v>
      </c>
      <c r="F1134" s="17">
        <v>0</v>
      </c>
      <c r="G1134" s="17">
        <v>1</v>
      </c>
      <c r="H1134" s="17">
        <v>0</v>
      </c>
      <c r="I1134" s="7">
        <v>5</v>
      </c>
      <c r="J1134" s="7">
        <v>17</v>
      </c>
      <c r="K1134" s="4">
        <v>4</v>
      </c>
      <c r="L1134" s="5">
        <v>4.1822999999999997</v>
      </c>
      <c r="M1134">
        <v>95952</v>
      </c>
      <c r="N1134" s="3">
        <v>1</v>
      </c>
      <c r="O1134" s="50" t="e">
        <f>INDEX([1]Dados!$M$2:$N$26779,MATCH($P1134,[1]Dados!$N$2:$N$26779,),2)</f>
        <v>#N/A</v>
      </c>
      <c r="P1134">
        <v>145725</v>
      </c>
      <c r="Q1134" s="1">
        <v>36690</v>
      </c>
      <c r="R1134" s="1">
        <v>36694</v>
      </c>
      <c r="S1134" t="s">
        <v>1689</v>
      </c>
      <c r="T1134">
        <v>1</v>
      </c>
    </row>
    <row r="1135" spans="1:20" x14ac:dyDescent="0.2">
      <c r="A1135" s="7">
        <v>354580</v>
      </c>
      <c r="B1135" s="3">
        <v>70173</v>
      </c>
      <c r="C1135" s="3" t="s">
        <v>28</v>
      </c>
      <c r="D1135" s="2" t="s">
        <v>726</v>
      </c>
      <c r="E1135" s="3">
        <v>10</v>
      </c>
      <c r="F1135" s="17">
        <v>0</v>
      </c>
      <c r="G1135" s="17">
        <v>1</v>
      </c>
      <c r="H1135" s="17">
        <v>0</v>
      </c>
      <c r="I1135" s="7" t="s">
        <v>3</v>
      </c>
      <c r="J1135" s="7">
        <v>0</v>
      </c>
      <c r="K1135" s="4">
        <v>4</v>
      </c>
      <c r="L1135" s="5">
        <v>4.1822999999999997</v>
      </c>
      <c r="M1135">
        <v>95952</v>
      </c>
      <c r="N1135" s="3">
        <v>1</v>
      </c>
      <c r="O1135" s="50" t="e">
        <f>INDEX([1]Dados!$M$2:$N$26779,MATCH($P1135,[1]Dados!$N$2:$N$26779,),2)</f>
        <v>#N/A</v>
      </c>
      <c r="P1135">
        <v>145717</v>
      </c>
      <c r="Q1135" s="1">
        <v>36690</v>
      </c>
      <c r="R1135" s="1">
        <v>36694</v>
      </c>
      <c r="S1135" t="s">
        <v>1689</v>
      </c>
      <c r="T1135">
        <v>1</v>
      </c>
    </row>
    <row r="1136" spans="1:20" x14ac:dyDescent="0.2">
      <c r="A1136" s="7">
        <v>354580</v>
      </c>
      <c r="B1136" s="3">
        <v>70173</v>
      </c>
      <c r="C1136" s="3" t="s">
        <v>28</v>
      </c>
      <c r="D1136" s="2" t="s">
        <v>726</v>
      </c>
      <c r="E1136" s="3">
        <v>10</v>
      </c>
      <c r="F1136" s="17">
        <v>0</v>
      </c>
      <c r="G1136" s="17">
        <v>1</v>
      </c>
      <c r="H1136" s="17">
        <v>0</v>
      </c>
      <c r="I1136" s="7">
        <v>1</v>
      </c>
      <c r="J1136" s="7">
        <v>25</v>
      </c>
      <c r="K1136" s="4">
        <v>1093</v>
      </c>
      <c r="L1136" s="5">
        <v>1093</v>
      </c>
      <c r="M1136">
        <v>2103588</v>
      </c>
      <c r="N1136" s="3">
        <v>1</v>
      </c>
      <c r="O1136" s="50" t="e">
        <f>INDEX([1]Dados!$M$2:$N$26779,MATCH($P1136,[1]Dados!$N$2:$N$26779,),2)</f>
        <v>#N/A</v>
      </c>
      <c r="P1136">
        <v>145865</v>
      </c>
      <c r="Q1136" s="1">
        <v>36690</v>
      </c>
      <c r="R1136" s="1">
        <v>36694</v>
      </c>
      <c r="S1136" t="s">
        <v>1691</v>
      </c>
      <c r="T1136">
        <v>1</v>
      </c>
    </row>
    <row r="1137" spans="1:20" x14ac:dyDescent="0.2">
      <c r="A1137" s="7">
        <v>354580</v>
      </c>
      <c r="B1137" s="3">
        <v>70173</v>
      </c>
      <c r="C1137" s="3" t="s">
        <v>28</v>
      </c>
      <c r="D1137" s="2" t="s">
        <v>726</v>
      </c>
      <c r="E1137" s="3">
        <v>10</v>
      </c>
      <c r="F1137" s="17">
        <v>0</v>
      </c>
      <c r="G1137" s="17">
        <v>1</v>
      </c>
      <c r="H1137" s="17">
        <v>0</v>
      </c>
      <c r="I1137" s="7">
        <v>1</v>
      </c>
      <c r="J1137" s="7">
        <v>14</v>
      </c>
      <c r="K1137" s="4">
        <v>1093</v>
      </c>
      <c r="L1137" s="5">
        <v>1093</v>
      </c>
      <c r="M1137">
        <v>2103588</v>
      </c>
      <c r="N1137" s="3">
        <v>1</v>
      </c>
      <c r="O1137" s="50" t="e">
        <f>INDEX([1]Dados!$M$2:$N$26779,MATCH($P1137,[1]Dados!$N$2:$N$26779,),2)</f>
        <v>#N/A</v>
      </c>
      <c r="P1137">
        <v>145865</v>
      </c>
      <c r="Q1137" s="1">
        <v>36690</v>
      </c>
      <c r="R1137" s="1">
        <v>36694</v>
      </c>
      <c r="S1137" t="s">
        <v>1691</v>
      </c>
      <c r="T1137">
        <v>1</v>
      </c>
    </row>
    <row r="1138" spans="1:20" x14ac:dyDescent="0.2">
      <c r="A1138" s="7">
        <v>354580</v>
      </c>
      <c r="B1138" s="3">
        <v>70173</v>
      </c>
      <c r="C1138" s="3" t="s">
        <v>28</v>
      </c>
      <c r="D1138" s="2" t="s">
        <v>726</v>
      </c>
      <c r="E1138" s="3">
        <v>10</v>
      </c>
      <c r="F1138" s="17">
        <v>0</v>
      </c>
      <c r="G1138" s="17">
        <v>1</v>
      </c>
      <c r="H1138" s="17">
        <v>0</v>
      </c>
      <c r="I1138" s="7">
        <v>4</v>
      </c>
      <c r="J1138" s="7">
        <v>18</v>
      </c>
      <c r="K1138" s="4">
        <v>1214</v>
      </c>
      <c r="L1138" s="5">
        <v>1214.8585</v>
      </c>
      <c r="M1138">
        <v>5192966.8499999996</v>
      </c>
      <c r="N1138" s="3">
        <v>1</v>
      </c>
      <c r="O1138" s="50" t="e">
        <f>INDEX([1]Dados!$M$2:$N$26779,MATCH($P1138,[1]Dados!$N$2:$N$26779,),2)</f>
        <v>#N/A</v>
      </c>
      <c r="P1138">
        <v>147295</v>
      </c>
      <c r="Q1138" s="1">
        <v>36690</v>
      </c>
      <c r="R1138" s="1">
        <v>36694</v>
      </c>
      <c r="S1138" t="s">
        <v>1326</v>
      </c>
      <c r="T1138">
        <v>1</v>
      </c>
    </row>
    <row r="1139" spans="1:20" x14ac:dyDescent="0.2">
      <c r="A1139" s="7">
        <v>354580</v>
      </c>
      <c r="B1139" s="3">
        <v>70173</v>
      </c>
      <c r="C1139" s="3" t="s">
        <v>28</v>
      </c>
      <c r="D1139" s="2" t="s">
        <v>726</v>
      </c>
      <c r="E1139" s="3">
        <v>10</v>
      </c>
      <c r="F1139" s="17">
        <v>0</v>
      </c>
      <c r="G1139" s="17">
        <v>1</v>
      </c>
      <c r="H1139" s="17">
        <v>0</v>
      </c>
      <c r="I1139" s="7">
        <v>4</v>
      </c>
      <c r="J1139" s="7">
        <v>25</v>
      </c>
      <c r="K1139" s="4">
        <v>1214</v>
      </c>
      <c r="L1139" s="5">
        <v>1214.8585</v>
      </c>
      <c r="M1139">
        <v>5192966.8499999996</v>
      </c>
      <c r="N1139" s="3">
        <v>1</v>
      </c>
      <c r="O1139" s="50" t="e">
        <f>INDEX([1]Dados!$M$2:$N$26779,MATCH($P1139,[1]Dados!$N$2:$N$26779,),2)</f>
        <v>#N/A</v>
      </c>
      <c r="P1139">
        <v>147295</v>
      </c>
      <c r="Q1139" s="1">
        <v>36690</v>
      </c>
      <c r="R1139" s="1">
        <v>36694</v>
      </c>
      <c r="S1139" t="s">
        <v>1326</v>
      </c>
      <c r="T1139">
        <v>1</v>
      </c>
    </row>
    <row r="1140" spans="1:20" x14ac:dyDescent="0.2">
      <c r="A1140" s="7">
        <v>354580</v>
      </c>
      <c r="B1140" s="3">
        <v>70173</v>
      </c>
      <c r="C1140" s="3" t="s">
        <v>28</v>
      </c>
      <c r="D1140" s="2" t="s">
        <v>726</v>
      </c>
      <c r="E1140" s="3">
        <v>10</v>
      </c>
      <c r="F1140" s="17">
        <v>0</v>
      </c>
      <c r="G1140" s="17">
        <v>1</v>
      </c>
      <c r="H1140" s="17">
        <v>0</v>
      </c>
      <c r="I1140" s="7">
        <v>4</v>
      </c>
      <c r="J1140" s="7">
        <v>20</v>
      </c>
      <c r="K1140" s="4">
        <v>1214</v>
      </c>
      <c r="L1140" s="5">
        <v>1214.8585</v>
      </c>
      <c r="M1140">
        <v>5192966.8499999996</v>
      </c>
      <c r="N1140" s="3">
        <v>1</v>
      </c>
      <c r="O1140" s="50" t="e">
        <f>INDEX([1]Dados!$M$2:$N$26779,MATCH($P1140,[1]Dados!$N$2:$N$26779,),2)</f>
        <v>#N/A</v>
      </c>
      <c r="P1140">
        <v>147295</v>
      </c>
      <c r="Q1140" s="1">
        <v>36690</v>
      </c>
      <c r="R1140" s="1">
        <v>36694</v>
      </c>
      <c r="S1140" t="s">
        <v>1326</v>
      </c>
      <c r="T1140">
        <v>1</v>
      </c>
    </row>
    <row r="1141" spans="1:20" x14ac:dyDescent="0.2">
      <c r="A1141" s="7">
        <v>354580</v>
      </c>
      <c r="B1141" s="3">
        <v>70173</v>
      </c>
      <c r="C1141" s="3" t="s">
        <v>28</v>
      </c>
      <c r="D1141" s="2" t="s">
        <v>726</v>
      </c>
      <c r="E1141" s="3">
        <v>10</v>
      </c>
      <c r="F1141" s="17">
        <v>0</v>
      </c>
      <c r="G1141" s="17">
        <v>1</v>
      </c>
      <c r="H1141" s="17">
        <v>0</v>
      </c>
      <c r="I1141" s="7" t="s">
        <v>3</v>
      </c>
      <c r="J1141" s="7">
        <v>0</v>
      </c>
      <c r="K1141" s="4">
        <v>4</v>
      </c>
      <c r="L1141" s="5">
        <v>4.5776000000000003</v>
      </c>
      <c r="M1141">
        <v>28000</v>
      </c>
      <c r="N1141" s="3">
        <v>1</v>
      </c>
      <c r="O1141" s="50" t="e">
        <f>INDEX([1]Dados!$M$2:$N$26779,MATCH($P1141,[1]Dados!$N$2:$N$26779,),2)</f>
        <v>#N/A</v>
      </c>
      <c r="P1141">
        <v>145720</v>
      </c>
      <c r="Q1141" s="1">
        <v>36690</v>
      </c>
      <c r="R1141" s="1">
        <v>36694</v>
      </c>
      <c r="S1141" t="s">
        <v>2134</v>
      </c>
      <c r="T1141">
        <v>1</v>
      </c>
    </row>
    <row r="1142" spans="1:20" x14ac:dyDescent="0.2">
      <c r="A1142" s="7">
        <v>354580</v>
      </c>
      <c r="B1142" s="3">
        <v>70173</v>
      </c>
      <c r="C1142" s="3" t="s">
        <v>28</v>
      </c>
      <c r="D1142" s="2" t="s">
        <v>726</v>
      </c>
      <c r="E1142" s="3">
        <v>10</v>
      </c>
      <c r="F1142" s="17">
        <v>0</v>
      </c>
      <c r="G1142" s="17">
        <v>1</v>
      </c>
      <c r="H1142" s="17">
        <v>0</v>
      </c>
      <c r="I1142" s="7">
        <v>2</v>
      </c>
      <c r="J1142" s="7">
        <v>29</v>
      </c>
      <c r="K1142" s="4">
        <v>1293</v>
      </c>
      <c r="L1142" s="5">
        <v>1293.0592999999999</v>
      </c>
      <c r="M1142">
        <v>177722</v>
      </c>
      <c r="N1142" s="3">
        <v>1</v>
      </c>
      <c r="O1142" s="50" t="e">
        <f>INDEX([1]Dados!$M$2:$N$26779,MATCH($P1142,[1]Dados!$N$2:$N$26779,),2)</f>
        <v>#N/A</v>
      </c>
      <c r="P1142">
        <v>145842</v>
      </c>
      <c r="Q1142" s="1">
        <v>36690</v>
      </c>
      <c r="R1142" s="1">
        <v>36694</v>
      </c>
      <c r="S1142" t="s">
        <v>1690</v>
      </c>
      <c r="T1142">
        <v>1</v>
      </c>
    </row>
    <row r="1143" spans="1:20" x14ac:dyDescent="0.2">
      <c r="A1143" s="7">
        <v>354580</v>
      </c>
      <c r="B1143" s="3">
        <v>70173</v>
      </c>
      <c r="C1143" s="3" t="s">
        <v>28</v>
      </c>
      <c r="D1143" s="2" t="s">
        <v>726</v>
      </c>
      <c r="E1143" s="3">
        <v>10</v>
      </c>
      <c r="F1143" s="17">
        <v>0</v>
      </c>
      <c r="G1143" s="17">
        <v>1</v>
      </c>
      <c r="H1143" s="17">
        <v>0</v>
      </c>
      <c r="I1143" s="7">
        <v>2</v>
      </c>
      <c r="J1143" s="7">
        <v>17</v>
      </c>
      <c r="K1143" s="4">
        <v>1293</v>
      </c>
      <c r="L1143" s="5">
        <v>1293.0592999999999</v>
      </c>
      <c r="M1143">
        <v>177722</v>
      </c>
      <c r="N1143" s="3">
        <v>1</v>
      </c>
      <c r="O1143" s="50" t="e">
        <f>INDEX([1]Dados!$M$2:$N$26779,MATCH($P1143,[1]Dados!$N$2:$N$26779,),2)</f>
        <v>#N/A</v>
      </c>
      <c r="P1143">
        <v>145842</v>
      </c>
      <c r="Q1143" s="1">
        <v>36690</v>
      </c>
      <c r="R1143" s="1">
        <v>36694</v>
      </c>
      <c r="S1143" t="s">
        <v>1690</v>
      </c>
      <c r="T1143">
        <v>1</v>
      </c>
    </row>
    <row r="1144" spans="1:20" x14ac:dyDescent="0.2">
      <c r="A1144" s="7">
        <v>354580</v>
      </c>
      <c r="B1144" s="3">
        <v>70173</v>
      </c>
      <c r="C1144" s="3" t="s">
        <v>28</v>
      </c>
      <c r="D1144" s="2" t="s">
        <v>726</v>
      </c>
      <c r="E1144" s="3">
        <v>10</v>
      </c>
      <c r="F1144" s="17">
        <v>0</v>
      </c>
      <c r="G1144" s="17">
        <v>1</v>
      </c>
      <c r="H1144" s="17">
        <v>0</v>
      </c>
      <c r="I1144" s="7">
        <v>2</v>
      </c>
      <c r="J1144" s="7">
        <v>22</v>
      </c>
      <c r="K1144" s="4">
        <v>1293</v>
      </c>
      <c r="L1144" s="5">
        <v>1293.0592999999999</v>
      </c>
      <c r="M1144">
        <v>177722</v>
      </c>
      <c r="N1144" s="3">
        <v>1</v>
      </c>
      <c r="O1144" s="50" t="e">
        <f>INDEX([1]Dados!$M$2:$N$26779,MATCH($P1144,[1]Dados!$N$2:$N$26779,),2)</f>
        <v>#N/A</v>
      </c>
      <c r="P1144">
        <v>145842</v>
      </c>
      <c r="Q1144" s="1">
        <v>36690</v>
      </c>
      <c r="R1144" s="1">
        <v>36694</v>
      </c>
      <c r="S1144" t="s">
        <v>1690</v>
      </c>
      <c r="T1144">
        <v>1</v>
      </c>
    </row>
    <row r="1145" spans="1:20" x14ac:dyDescent="0.2">
      <c r="A1145" s="7">
        <v>354580</v>
      </c>
      <c r="B1145" s="3">
        <v>70173</v>
      </c>
      <c r="C1145" s="3" t="s">
        <v>28</v>
      </c>
      <c r="D1145" s="2" t="s">
        <v>726</v>
      </c>
      <c r="E1145" s="3">
        <v>10</v>
      </c>
      <c r="F1145" s="17">
        <v>0</v>
      </c>
      <c r="G1145" s="17">
        <v>1</v>
      </c>
      <c r="H1145" s="17">
        <v>0</v>
      </c>
      <c r="I1145" s="7">
        <v>2</v>
      </c>
      <c r="J1145" s="7">
        <v>21</v>
      </c>
      <c r="K1145" s="4">
        <v>1293</v>
      </c>
      <c r="L1145" s="5">
        <v>1293.0592999999999</v>
      </c>
      <c r="M1145">
        <v>177722</v>
      </c>
      <c r="N1145" s="3">
        <v>1</v>
      </c>
      <c r="O1145" s="50" t="e">
        <f>INDEX([1]Dados!$M$2:$N$26779,MATCH($P1145,[1]Dados!$N$2:$N$26779,),2)</f>
        <v>#N/A</v>
      </c>
      <c r="P1145">
        <v>145842</v>
      </c>
      <c r="Q1145" s="1">
        <v>36690</v>
      </c>
      <c r="R1145" s="1">
        <v>36694</v>
      </c>
      <c r="S1145" t="s">
        <v>1690</v>
      </c>
      <c r="T1145">
        <v>1</v>
      </c>
    </row>
    <row r="1146" spans="1:20" s="23" customFormat="1" x14ac:dyDescent="0.2">
      <c r="A1146" s="19">
        <v>354580</v>
      </c>
      <c r="B1146" s="20">
        <v>70173</v>
      </c>
      <c r="C1146" s="20" t="s">
        <v>28</v>
      </c>
      <c r="D1146" s="21" t="s">
        <v>726</v>
      </c>
      <c r="E1146" s="20">
        <v>10</v>
      </c>
      <c r="F1146" s="22">
        <v>0</v>
      </c>
      <c r="G1146" s="22">
        <v>1</v>
      </c>
      <c r="H1146" s="22">
        <v>0</v>
      </c>
      <c r="I1146" s="19">
        <v>2</v>
      </c>
      <c r="J1146" s="19">
        <v>20</v>
      </c>
      <c r="K1146" s="24">
        <v>1293</v>
      </c>
      <c r="L1146" s="25">
        <v>1293.0592999999999</v>
      </c>
      <c r="M1146" s="23">
        <v>177722</v>
      </c>
      <c r="N1146" s="20">
        <v>1</v>
      </c>
      <c r="O1146" s="50" t="e">
        <f>INDEX([1]Dados!$M$2:$N$26779,MATCH($P1146,[1]Dados!$N$2:$N$26779,),2)</f>
        <v>#N/A</v>
      </c>
      <c r="P1146" s="23">
        <v>145842</v>
      </c>
      <c r="Q1146" s="26">
        <v>36690</v>
      </c>
      <c r="R1146" s="26">
        <v>36694</v>
      </c>
      <c r="S1146" s="23" t="s">
        <v>1690</v>
      </c>
      <c r="T1146">
        <v>1</v>
      </c>
    </row>
    <row r="1147" spans="1:20" x14ac:dyDescent="0.2">
      <c r="A1147" s="7">
        <v>354650</v>
      </c>
      <c r="B1147" s="3">
        <v>70319</v>
      </c>
      <c r="C1147" s="3" t="s">
        <v>28</v>
      </c>
      <c r="D1147" s="2" t="s">
        <v>731</v>
      </c>
      <c r="E1147" s="3">
        <v>10</v>
      </c>
      <c r="F1147" s="17">
        <v>0</v>
      </c>
      <c r="G1147" s="17">
        <v>1</v>
      </c>
      <c r="H1147" s="17">
        <v>0</v>
      </c>
      <c r="I1147" s="7">
        <v>1.1000000000000001</v>
      </c>
      <c r="J1147" s="7">
        <v>22</v>
      </c>
      <c r="K1147" s="4">
        <v>5</v>
      </c>
      <c r="L1147" s="5">
        <v>5.0593000000000004</v>
      </c>
      <c r="M1147">
        <v>7208.04</v>
      </c>
      <c r="N1147" s="3">
        <v>1</v>
      </c>
      <c r="O1147" s="50" t="e">
        <f>INDEX([1]Dados!$M$2:$N$26779,MATCH($P1147,[1]Dados!$N$2:$N$26779,),2)</f>
        <v>#N/A</v>
      </c>
      <c r="P1147">
        <v>145843</v>
      </c>
      <c r="Q1147" s="1">
        <v>36690</v>
      </c>
      <c r="R1147" s="1">
        <v>36694</v>
      </c>
      <c r="S1147" t="s">
        <v>1330</v>
      </c>
      <c r="T1147">
        <v>1</v>
      </c>
    </row>
    <row r="1148" spans="1:20" x14ac:dyDescent="0.2">
      <c r="A1148" s="7">
        <v>354650</v>
      </c>
      <c r="B1148" s="3">
        <v>70319</v>
      </c>
      <c r="C1148" s="3" t="s">
        <v>28</v>
      </c>
      <c r="D1148" s="2" t="s">
        <v>731</v>
      </c>
      <c r="E1148" s="3">
        <v>10</v>
      </c>
      <c r="F1148" s="17">
        <v>0</v>
      </c>
      <c r="G1148" s="17">
        <v>1</v>
      </c>
      <c r="H1148" s="17">
        <v>0</v>
      </c>
      <c r="I1148" s="7">
        <v>1.2</v>
      </c>
      <c r="J1148" s="7">
        <v>22</v>
      </c>
      <c r="K1148" s="4">
        <v>5</v>
      </c>
      <c r="L1148" s="5">
        <v>5.0593000000000004</v>
      </c>
      <c r="M1148">
        <v>7208.04</v>
      </c>
      <c r="N1148" s="3">
        <v>1</v>
      </c>
      <c r="O1148" s="50" t="e">
        <f>INDEX([1]Dados!$M$2:$N$26779,MATCH($P1148,[1]Dados!$N$2:$N$26779,),2)</f>
        <v>#N/A</v>
      </c>
      <c r="P1148">
        <v>145843</v>
      </c>
      <c r="Q1148" s="1">
        <v>36690</v>
      </c>
      <c r="R1148" s="1">
        <v>36694</v>
      </c>
      <c r="S1148" t="s">
        <v>1330</v>
      </c>
      <c r="T1148">
        <v>1</v>
      </c>
    </row>
    <row r="1149" spans="1:20" x14ac:dyDescent="0.2">
      <c r="A1149" s="7">
        <v>354650</v>
      </c>
      <c r="B1149" s="3">
        <v>70319</v>
      </c>
      <c r="C1149" s="3" t="s">
        <v>28</v>
      </c>
      <c r="D1149" s="2" t="s">
        <v>731</v>
      </c>
      <c r="E1149" s="3">
        <v>10</v>
      </c>
      <c r="F1149" s="17">
        <v>0</v>
      </c>
      <c r="G1149" s="17">
        <v>1</v>
      </c>
      <c r="H1149" s="17">
        <v>0</v>
      </c>
      <c r="I1149" s="7">
        <v>2.1</v>
      </c>
      <c r="J1149" s="7">
        <v>25</v>
      </c>
      <c r="K1149" s="4">
        <v>1214</v>
      </c>
      <c r="L1149" s="5">
        <v>1214.0589</v>
      </c>
      <c r="M1149">
        <v>86884</v>
      </c>
      <c r="N1149" s="3">
        <v>1</v>
      </c>
      <c r="O1149" s="50" t="e">
        <f>INDEX([1]Dados!$M$2:$N$26779,MATCH($P1149,[1]Dados!$N$2:$N$26779,),2)</f>
        <v>#N/A</v>
      </c>
      <c r="P1149">
        <v>145860</v>
      </c>
      <c r="Q1149" s="1">
        <v>36690</v>
      </c>
      <c r="R1149" s="1">
        <v>36694</v>
      </c>
      <c r="S1149" t="s">
        <v>1311</v>
      </c>
      <c r="T1149">
        <v>1</v>
      </c>
    </row>
    <row r="1150" spans="1:20" x14ac:dyDescent="0.2">
      <c r="A1150" s="7">
        <v>354650</v>
      </c>
      <c r="B1150" s="3">
        <v>70319</v>
      </c>
      <c r="C1150" s="3" t="s">
        <v>28</v>
      </c>
      <c r="D1150" s="2" t="s">
        <v>731</v>
      </c>
      <c r="E1150" s="3">
        <v>10</v>
      </c>
      <c r="F1150" s="17">
        <v>0</v>
      </c>
      <c r="G1150" s="17">
        <v>1</v>
      </c>
      <c r="H1150" s="17">
        <v>0</v>
      </c>
      <c r="I1150" s="7">
        <v>2.2000000000000002</v>
      </c>
      <c r="J1150" s="7">
        <v>3</v>
      </c>
      <c r="K1150" s="4">
        <v>1214</v>
      </c>
      <c r="L1150" s="5">
        <v>1214.0589</v>
      </c>
      <c r="M1150">
        <v>86884</v>
      </c>
      <c r="N1150" s="3">
        <v>1</v>
      </c>
      <c r="O1150" s="50" t="e">
        <f>INDEX([1]Dados!$M$2:$N$26779,MATCH($P1150,[1]Dados!$N$2:$N$26779,),2)</f>
        <v>#N/A</v>
      </c>
      <c r="P1150">
        <v>145860</v>
      </c>
      <c r="Q1150" s="1">
        <v>36690</v>
      </c>
      <c r="R1150" s="1">
        <v>36694</v>
      </c>
      <c r="S1150" t="s">
        <v>1311</v>
      </c>
      <c r="T1150">
        <v>1</v>
      </c>
    </row>
    <row r="1151" spans="1:20" x14ac:dyDescent="0.2">
      <c r="A1151" s="7">
        <v>354650</v>
      </c>
      <c r="B1151" s="3">
        <v>70319</v>
      </c>
      <c r="C1151" s="3" t="s">
        <v>28</v>
      </c>
      <c r="D1151" s="2" t="s">
        <v>731</v>
      </c>
      <c r="E1151" s="3">
        <v>10</v>
      </c>
      <c r="F1151" s="17">
        <v>0</v>
      </c>
      <c r="G1151" s="17">
        <v>1</v>
      </c>
      <c r="H1151" s="17">
        <v>0</v>
      </c>
      <c r="I1151" s="7">
        <v>2.2999999999999998</v>
      </c>
      <c r="J1151" s="7">
        <v>2</v>
      </c>
      <c r="K1151" s="4">
        <v>1214</v>
      </c>
      <c r="L1151" s="5">
        <v>1214.0589</v>
      </c>
      <c r="M1151">
        <v>86884</v>
      </c>
      <c r="N1151" s="3">
        <v>1</v>
      </c>
      <c r="O1151" s="50" t="e">
        <f>INDEX([1]Dados!$M$2:$N$26779,MATCH($P1151,[1]Dados!$N$2:$N$26779,),2)</f>
        <v>#N/A</v>
      </c>
      <c r="P1151">
        <v>145860</v>
      </c>
      <c r="Q1151" s="1">
        <v>36690</v>
      </c>
      <c r="R1151" s="1">
        <v>36694</v>
      </c>
      <c r="S1151" t="s">
        <v>1311</v>
      </c>
      <c r="T1151">
        <v>1</v>
      </c>
    </row>
    <row r="1152" spans="1:20" x14ac:dyDescent="0.2">
      <c r="A1152" s="7">
        <v>354650</v>
      </c>
      <c r="B1152" s="3">
        <v>70319</v>
      </c>
      <c r="C1152" s="3" t="s">
        <v>28</v>
      </c>
      <c r="D1152" s="2" t="s">
        <v>731</v>
      </c>
      <c r="E1152" s="3">
        <v>10</v>
      </c>
      <c r="F1152" s="17">
        <v>0</v>
      </c>
      <c r="G1152" s="17">
        <v>1</v>
      </c>
      <c r="H1152" s="17">
        <v>0</v>
      </c>
      <c r="I1152" s="7">
        <v>2.4</v>
      </c>
      <c r="J1152" s="7">
        <v>28</v>
      </c>
      <c r="K1152" s="4">
        <v>1214</v>
      </c>
      <c r="L1152" s="5">
        <v>1214.0589</v>
      </c>
      <c r="M1152">
        <v>86884</v>
      </c>
      <c r="N1152" s="3">
        <v>1</v>
      </c>
      <c r="O1152" s="50" t="e">
        <f>INDEX([1]Dados!$M$2:$N$26779,MATCH($P1152,[1]Dados!$N$2:$N$26779,),2)</f>
        <v>#N/A</v>
      </c>
      <c r="P1152">
        <v>145860</v>
      </c>
      <c r="Q1152" s="1">
        <v>36690</v>
      </c>
      <c r="R1152" s="1">
        <v>36694</v>
      </c>
      <c r="S1152" t="s">
        <v>1311</v>
      </c>
      <c r="T1152">
        <v>1</v>
      </c>
    </row>
    <row r="1153" spans="1:20" x14ac:dyDescent="0.2">
      <c r="A1153" s="7">
        <v>354650</v>
      </c>
      <c r="B1153" s="3">
        <v>70319</v>
      </c>
      <c r="C1153" s="3" t="s">
        <v>28</v>
      </c>
      <c r="D1153" s="2" t="s">
        <v>731</v>
      </c>
      <c r="E1153" s="3">
        <v>10</v>
      </c>
      <c r="F1153" s="17">
        <v>0</v>
      </c>
      <c r="G1153" s="17">
        <v>1</v>
      </c>
      <c r="H1153" s="17">
        <v>0</v>
      </c>
      <c r="I1153" s="7" t="s">
        <v>3</v>
      </c>
      <c r="J1153" s="7">
        <v>0</v>
      </c>
      <c r="K1153" s="4">
        <v>1293</v>
      </c>
      <c r="L1153" s="5">
        <v>1293.0592999999999</v>
      </c>
      <c r="M1153">
        <v>40000</v>
      </c>
      <c r="N1153" s="3">
        <v>1</v>
      </c>
      <c r="O1153" s="50" t="e">
        <f>INDEX([1]Dados!$M$2:$N$26779,MATCH($P1153,[1]Dados!$N$2:$N$26779,),2)</f>
        <v>#N/A</v>
      </c>
      <c r="P1153">
        <v>145712</v>
      </c>
      <c r="Q1153" s="1">
        <v>36690</v>
      </c>
      <c r="R1153" s="1">
        <v>36694</v>
      </c>
      <c r="S1153" t="s">
        <v>2134</v>
      </c>
      <c r="T1153">
        <v>1</v>
      </c>
    </row>
    <row r="1154" spans="1:20" x14ac:dyDescent="0.2">
      <c r="A1154" s="7">
        <v>354880</v>
      </c>
      <c r="B1154" s="3">
        <v>70777</v>
      </c>
      <c r="C1154" s="3" t="s">
        <v>28</v>
      </c>
      <c r="D1154" s="2" t="s">
        <v>755</v>
      </c>
      <c r="E1154" s="3">
        <v>10</v>
      </c>
      <c r="F1154" s="17">
        <v>0</v>
      </c>
      <c r="G1154" s="17">
        <v>1</v>
      </c>
      <c r="H1154" s="17">
        <v>0</v>
      </c>
      <c r="I1154" s="7">
        <v>3</v>
      </c>
      <c r="J1154" s="7">
        <v>25</v>
      </c>
      <c r="K1154" s="4">
        <v>2</v>
      </c>
      <c r="L1154" s="5">
        <v>2.0829</v>
      </c>
      <c r="M1154">
        <v>423707.84</v>
      </c>
      <c r="N1154" s="3">
        <v>1</v>
      </c>
      <c r="O1154" s="50" t="e">
        <f>INDEX([1]Dados!$M$2:$N$26779,MATCH($P1154,[1]Dados!$N$2:$N$26779,),2)</f>
        <v>#N/A</v>
      </c>
      <c r="P1154">
        <v>145621</v>
      </c>
      <c r="Q1154" s="1">
        <v>36690</v>
      </c>
      <c r="R1154" s="1">
        <v>36694</v>
      </c>
      <c r="S1154" t="s">
        <v>2082</v>
      </c>
      <c r="T1154">
        <v>1</v>
      </c>
    </row>
    <row r="1155" spans="1:20" x14ac:dyDescent="0.2">
      <c r="A1155" s="7">
        <v>354880</v>
      </c>
      <c r="B1155" s="3">
        <v>70777</v>
      </c>
      <c r="C1155" s="3" t="s">
        <v>28</v>
      </c>
      <c r="D1155" s="2" t="s">
        <v>755</v>
      </c>
      <c r="E1155" s="3">
        <v>10</v>
      </c>
      <c r="F1155" s="17">
        <v>0</v>
      </c>
      <c r="G1155" s="17">
        <v>1</v>
      </c>
      <c r="H1155" s="17">
        <v>0</v>
      </c>
      <c r="I1155" s="7">
        <v>3</v>
      </c>
      <c r="J1155" s="7">
        <v>13</v>
      </c>
      <c r="K1155" s="4">
        <v>2</v>
      </c>
      <c r="L1155" s="5">
        <v>2.0829</v>
      </c>
      <c r="M1155">
        <v>423707.84</v>
      </c>
      <c r="N1155" s="3">
        <v>1</v>
      </c>
      <c r="O1155" s="50" t="e">
        <f>INDEX([1]Dados!$M$2:$N$26779,MATCH($P1155,[1]Dados!$N$2:$N$26779,),2)</f>
        <v>#N/A</v>
      </c>
      <c r="P1155">
        <v>145621</v>
      </c>
      <c r="Q1155" s="1">
        <v>36690</v>
      </c>
      <c r="R1155" s="1">
        <v>36694</v>
      </c>
      <c r="S1155" t="s">
        <v>2082</v>
      </c>
      <c r="T1155">
        <v>1</v>
      </c>
    </row>
    <row r="1156" spans="1:20" x14ac:dyDescent="0.2">
      <c r="A1156" s="7">
        <v>354880</v>
      </c>
      <c r="B1156" s="3">
        <v>70777</v>
      </c>
      <c r="C1156" s="3" t="s">
        <v>28</v>
      </c>
      <c r="D1156" s="2" t="s">
        <v>755</v>
      </c>
      <c r="E1156" s="3">
        <v>10</v>
      </c>
      <c r="F1156" s="17">
        <v>0</v>
      </c>
      <c r="G1156" s="17">
        <v>1</v>
      </c>
      <c r="H1156" s="17">
        <v>0</v>
      </c>
      <c r="I1156" s="7">
        <v>1</v>
      </c>
      <c r="J1156" s="7">
        <v>16</v>
      </c>
      <c r="K1156" s="4">
        <v>1214</v>
      </c>
      <c r="L1156" s="5">
        <v>1214.0587</v>
      </c>
      <c r="M1156">
        <v>1658280</v>
      </c>
      <c r="N1156" s="3">
        <v>1</v>
      </c>
      <c r="O1156" s="50" t="e">
        <f>INDEX([1]Dados!$M$2:$N$26779,MATCH($P1156,[1]Dados!$N$2:$N$26779,),2)</f>
        <v>#N/A</v>
      </c>
      <c r="P1156">
        <v>145863</v>
      </c>
      <c r="Q1156" s="1">
        <v>36690</v>
      </c>
      <c r="R1156" s="1">
        <v>36694</v>
      </c>
      <c r="S1156" t="s">
        <v>2162</v>
      </c>
      <c r="T1156">
        <v>1</v>
      </c>
    </row>
    <row r="1157" spans="1:20" x14ac:dyDescent="0.2">
      <c r="A1157" s="7">
        <v>354880</v>
      </c>
      <c r="B1157" s="3">
        <v>70777</v>
      </c>
      <c r="C1157" s="3" t="s">
        <v>28</v>
      </c>
      <c r="D1157" s="2" t="s">
        <v>755</v>
      </c>
      <c r="E1157" s="3">
        <v>10</v>
      </c>
      <c r="F1157" s="17">
        <v>0</v>
      </c>
      <c r="G1157" s="17">
        <v>1</v>
      </c>
      <c r="H1157" s="17">
        <v>0</v>
      </c>
      <c r="I1157" s="7">
        <v>1</v>
      </c>
      <c r="J1157" s="7">
        <v>99</v>
      </c>
      <c r="K1157" s="4">
        <v>1214</v>
      </c>
      <c r="L1157" s="5">
        <v>1214.0587</v>
      </c>
      <c r="M1157">
        <v>1658280</v>
      </c>
      <c r="N1157" s="3">
        <v>1</v>
      </c>
      <c r="O1157" s="50" t="e">
        <f>INDEX([1]Dados!$M$2:$N$26779,MATCH($P1157,[1]Dados!$N$2:$N$26779,),2)</f>
        <v>#N/A</v>
      </c>
      <c r="P1157">
        <v>145863</v>
      </c>
      <c r="Q1157" s="1">
        <v>36690</v>
      </c>
      <c r="R1157" s="1">
        <v>36694</v>
      </c>
      <c r="S1157" t="s">
        <v>2162</v>
      </c>
      <c r="T1157">
        <v>1</v>
      </c>
    </row>
    <row r="1158" spans="1:20" x14ac:dyDescent="0.2">
      <c r="A1158" s="7">
        <v>354880</v>
      </c>
      <c r="B1158" s="3">
        <v>70777</v>
      </c>
      <c r="C1158" s="3" t="s">
        <v>28</v>
      </c>
      <c r="D1158" s="2" t="s">
        <v>755</v>
      </c>
      <c r="E1158" s="3">
        <v>10</v>
      </c>
      <c r="F1158" s="17">
        <v>0</v>
      </c>
      <c r="G1158" s="17">
        <v>1</v>
      </c>
      <c r="H1158" s="17">
        <v>0</v>
      </c>
      <c r="I1158" s="7">
        <v>1</v>
      </c>
      <c r="J1158" s="7">
        <v>25</v>
      </c>
      <c r="K1158" s="4">
        <v>1214</v>
      </c>
      <c r="L1158" s="5">
        <v>1214.0587</v>
      </c>
      <c r="M1158">
        <v>1658280</v>
      </c>
      <c r="N1158" s="3">
        <v>1</v>
      </c>
      <c r="O1158" s="50" t="e">
        <f>INDEX([1]Dados!$M$2:$N$26779,MATCH($P1158,[1]Dados!$N$2:$N$26779,),2)</f>
        <v>#N/A</v>
      </c>
      <c r="P1158">
        <v>145863</v>
      </c>
      <c r="Q1158" s="1">
        <v>36690</v>
      </c>
      <c r="R1158" s="1">
        <v>36694</v>
      </c>
      <c r="S1158" t="s">
        <v>2162</v>
      </c>
      <c r="T1158">
        <v>1</v>
      </c>
    </row>
    <row r="1159" spans="1:20" x14ac:dyDescent="0.2">
      <c r="A1159" s="7">
        <v>354880</v>
      </c>
      <c r="B1159" s="3">
        <v>70777</v>
      </c>
      <c r="C1159" s="3" t="s">
        <v>28</v>
      </c>
      <c r="D1159" s="2" t="s">
        <v>755</v>
      </c>
      <c r="E1159" s="3">
        <v>10</v>
      </c>
      <c r="F1159" s="17">
        <v>0</v>
      </c>
      <c r="G1159" s="17">
        <v>1</v>
      </c>
      <c r="H1159" s="17">
        <v>0</v>
      </c>
      <c r="I1159" s="7">
        <v>1.4</v>
      </c>
      <c r="J1159" s="7">
        <v>25</v>
      </c>
      <c r="K1159" s="4">
        <v>1214</v>
      </c>
      <c r="L1159" s="5">
        <v>1214.0587</v>
      </c>
      <c r="M1159">
        <v>1658280</v>
      </c>
      <c r="N1159" s="3">
        <v>1</v>
      </c>
      <c r="O1159" s="50" t="e">
        <f>INDEX([1]Dados!$M$2:$N$26779,MATCH($P1159,[1]Dados!$N$2:$N$26779,),2)</f>
        <v>#N/A</v>
      </c>
      <c r="P1159">
        <v>145863</v>
      </c>
      <c r="Q1159" s="1">
        <v>36690</v>
      </c>
      <c r="R1159" s="1">
        <v>36694</v>
      </c>
      <c r="S1159" t="s">
        <v>2162</v>
      </c>
      <c r="T1159">
        <v>1</v>
      </c>
    </row>
    <row r="1160" spans="1:20" x14ac:dyDescent="0.2">
      <c r="A1160" s="7">
        <v>354880</v>
      </c>
      <c r="B1160" s="3">
        <v>70777</v>
      </c>
      <c r="C1160" s="3" t="s">
        <v>28</v>
      </c>
      <c r="D1160" s="2" t="s">
        <v>755</v>
      </c>
      <c r="E1160" s="3">
        <v>10</v>
      </c>
      <c r="F1160" s="17">
        <v>0</v>
      </c>
      <c r="G1160" s="17">
        <v>1</v>
      </c>
      <c r="H1160" s="17">
        <v>0</v>
      </c>
      <c r="I1160" s="7">
        <v>2</v>
      </c>
      <c r="J1160" s="7">
        <v>20</v>
      </c>
      <c r="K1160" s="4">
        <v>1214</v>
      </c>
      <c r="L1160" s="5">
        <v>1214.0589</v>
      </c>
      <c r="M1160">
        <v>211560</v>
      </c>
      <c r="N1160" s="3">
        <v>1</v>
      </c>
      <c r="O1160" s="50" t="e">
        <f>INDEX([1]Dados!$M$2:$N$26779,MATCH($P1160,[1]Dados!$N$2:$N$26779,),2)</f>
        <v>#N/A</v>
      </c>
      <c r="P1160">
        <v>146899</v>
      </c>
      <c r="Q1160" s="1">
        <v>36690</v>
      </c>
      <c r="R1160" s="1">
        <v>36694</v>
      </c>
      <c r="S1160" t="s">
        <v>1057</v>
      </c>
      <c r="T1160">
        <v>1</v>
      </c>
    </row>
    <row r="1161" spans="1:20" x14ac:dyDescent="0.2">
      <c r="A1161" s="7">
        <v>354880</v>
      </c>
      <c r="B1161" s="3">
        <v>70777</v>
      </c>
      <c r="C1161" s="3" t="s">
        <v>28</v>
      </c>
      <c r="D1161" s="2" t="s">
        <v>755</v>
      </c>
      <c r="E1161" s="3">
        <v>10</v>
      </c>
      <c r="F1161" s="17">
        <v>0</v>
      </c>
      <c r="G1161" s="17">
        <v>1</v>
      </c>
      <c r="H1161" s="17">
        <v>0</v>
      </c>
      <c r="I1161" s="7">
        <v>2</v>
      </c>
      <c r="J1161" s="7">
        <v>13</v>
      </c>
      <c r="K1161" s="4">
        <v>1214</v>
      </c>
      <c r="L1161" s="5">
        <v>1214.0589</v>
      </c>
      <c r="M1161">
        <v>211560</v>
      </c>
      <c r="N1161" s="3">
        <v>1</v>
      </c>
      <c r="O1161" s="50" t="e">
        <f>INDEX([1]Dados!$M$2:$N$26779,MATCH($P1161,[1]Dados!$N$2:$N$26779,),2)</f>
        <v>#N/A</v>
      </c>
      <c r="P1161">
        <v>146899</v>
      </c>
      <c r="Q1161" s="1">
        <v>36690</v>
      </c>
      <c r="R1161" s="1">
        <v>36694</v>
      </c>
      <c r="S1161" t="s">
        <v>1057</v>
      </c>
      <c r="T1161">
        <v>1</v>
      </c>
    </row>
    <row r="1162" spans="1:20" x14ac:dyDescent="0.2">
      <c r="A1162" s="7">
        <v>354880</v>
      </c>
      <c r="B1162" s="3">
        <v>70777</v>
      </c>
      <c r="C1162" s="3" t="s">
        <v>28</v>
      </c>
      <c r="D1162" s="2" t="s">
        <v>755</v>
      </c>
      <c r="E1162" s="3">
        <v>10</v>
      </c>
      <c r="F1162" s="17">
        <v>0</v>
      </c>
      <c r="G1162" s="17">
        <v>1</v>
      </c>
      <c r="H1162" s="17">
        <v>0</v>
      </c>
      <c r="I1162" s="7">
        <v>2</v>
      </c>
      <c r="J1162" s="7">
        <v>24</v>
      </c>
      <c r="K1162" s="4">
        <v>1214</v>
      </c>
      <c r="L1162" s="5">
        <v>1214.0589</v>
      </c>
      <c r="M1162">
        <v>211560</v>
      </c>
      <c r="N1162" s="3">
        <v>1</v>
      </c>
      <c r="O1162" s="50" t="e">
        <f>INDEX([1]Dados!$M$2:$N$26779,MATCH($P1162,[1]Dados!$N$2:$N$26779,),2)</f>
        <v>#N/A</v>
      </c>
      <c r="P1162">
        <v>146899</v>
      </c>
      <c r="Q1162" s="1">
        <v>36690</v>
      </c>
      <c r="R1162" s="1">
        <v>36694</v>
      </c>
      <c r="S1162" t="s">
        <v>1057</v>
      </c>
      <c r="T1162">
        <v>1</v>
      </c>
    </row>
    <row r="1163" spans="1:20" x14ac:dyDescent="0.2">
      <c r="A1163" s="7">
        <v>354880</v>
      </c>
      <c r="B1163" s="3">
        <v>70777</v>
      </c>
      <c r="C1163" s="3" t="s">
        <v>28</v>
      </c>
      <c r="D1163" s="2" t="s">
        <v>755</v>
      </c>
      <c r="E1163" s="3">
        <v>10</v>
      </c>
      <c r="F1163" s="17">
        <v>0</v>
      </c>
      <c r="G1163" s="17">
        <v>1</v>
      </c>
      <c r="H1163" s="17">
        <v>0</v>
      </c>
      <c r="I1163" s="7">
        <v>5</v>
      </c>
      <c r="J1163" s="7">
        <v>99</v>
      </c>
      <c r="K1163" s="4">
        <v>1214</v>
      </c>
      <c r="L1163" s="5">
        <v>1214.8585</v>
      </c>
      <c r="M1163">
        <v>328688.52</v>
      </c>
      <c r="N1163" s="3">
        <v>1</v>
      </c>
      <c r="O1163" s="50" t="e">
        <f>INDEX([1]Dados!$M$2:$N$26779,MATCH($P1163,[1]Dados!$N$2:$N$26779,),2)</f>
        <v>#N/A</v>
      </c>
      <c r="P1163">
        <v>147293</v>
      </c>
      <c r="Q1163" s="1">
        <v>36690</v>
      </c>
      <c r="R1163" s="1">
        <v>36694</v>
      </c>
      <c r="S1163" t="s">
        <v>2084</v>
      </c>
      <c r="T1163">
        <v>1</v>
      </c>
    </row>
    <row r="1164" spans="1:20" x14ac:dyDescent="0.2">
      <c r="A1164" s="7">
        <v>354880</v>
      </c>
      <c r="B1164" s="3">
        <v>70777</v>
      </c>
      <c r="C1164" s="3" t="s">
        <v>28</v>
      </c>
      <c r="D1164" s="2" t="s">
        <v>755</v>
      </c>
      <c r="E1164" s="3">
        <v>10</v>
      </c>
      <c r="F1164" s="17">
        <v>0</v>
      </c>
      <c r="G1164" s="17">
        <v>1</v>
      </c>
      <c r="H1164" s="17">
        <v>0</v>
      </c>
      <c r="I1164" s="7">
        <v>4</v>
      </c>
      <c r="J1164" s="7">
        <v>29</v>
      </c>
      <c r="K1164" s="4">
        <v>1293</v>
      </c>
      <c r="L1164" s="5">
        <v>1293.0592999999999</v>
      </c>
      <c r="M1164">
        <v>137276</v>
      </c>
      <c r="N1164" s="3">
        <v>1</v>
      </c>
      <c r="O1164" s="50" t="e">
        <f>INDEX([1]Dados!$M$2:$N$26779,MATCH($P1164,[1]Dados!$N$2:$N$26779,),2)</f>
        <v>#N/A</v>
      </c>
      <c r="P1164">
        <v>145844</v>
      </c>
      <c r="Q1164" s="1">
        <v>36690</v>
      </c>
      <c r="R1164" s="1">
        <v>36694</v>
      </c>
      <c r="S1164" t="s">
        <v>2083</v>
      </c>
      <c r="T1164">
        <v>1</v>
      </c>
    </row>
    <row r="1165" spans="1:20" x14ac:dyDescent="0.2">
      <c r="A1165" s="7">
        <v>354880</v>
      </c>
      <c r="B1165" s="3">
        <v>70777</v>
      </c>
      <c r="C1165" s="3" t="s">
        <v>28</v>
      </c>
      <c r="D1165" s="2" t="s">
        <v>755</v>
      </c>
      <c r="E1165" s="3">
        <v>10</v>
      </c>
      <c r="F1165" s="17">
        <v>0</v>
      </c>
      <c r="G1165" s="17">
        <v>1</v>
      </c>
      <c r="H1165" s="17">
        <v>0</v>
      </c>
      <c r="I1165" s="7">
        <v>4</v>
      </c>
      <c r="J1165" s="7">
        <v>21</v>
      </c>
      <c r="K1165" s="4">
        <v>1293</v>
      </c>
      <c r="L1165" s="5">
        <v>1293.0592999999999</v>
      </c>
      <c r="M1165">
        <v>137276</v>
      </c>
      <c r="N1165" s="3">
        <v>1</v>
      </c>
      <c r="O1165" s="50" t="e">
        <f>INDEX([1]Dados!$M$2:$N$26779,MATCH($P1165,[1]Dados!$N$2:$N$26779,),2)</f>
        <v>#N/A</v>
      </c>
      <c r="P1165">
        <v>145844</v>
      </c>
      <c r="Q1165" s="1">
        <v>36690</v>
      </c>
      <c r="R1165" s="1">
        <v>36694</v>
      </c>
      <c r="S1165" t="s">
        <v>2083</v>
      </c>
      <c r="T1165">
        <v>1</v>
      </c>
    </row>
    <row r="1166" spans="1:20" x14ac:dyDescent="0.2">
      <c r="A1166" s="7">
        <v>170900</v>
      </c>
      <c r="B1166" s="3">
        <v>95338</v>
      </c>
      <c r="C1166" s="3" t="s">
        <v>36</v>
      </c>
      <c r="D1166" s="2" t="s">
        <v>441</v>
      </c>
      <c r="E1166" s="3">
        <v>10</v>
      </c>
      <c r="F1166" s="17">
        <v>0</v>
      </c>
      <c r="G1166" s="17">
        <v>1</v>
      </c>
      <c r="H1166" s="17">
        <v>0</v>
      </c>
      <c r="I1166" s="7">
        <v>4</v>
      </c>
      <c r="J1166" s="7">
        <v>20</v>
      </c>
      <c r="K1166" s="4">
        <v>1</v>
      </c>
      <c r="L1166" s="5">
        <v>1</v>
      </c>
      <c r="M1166">
        <v>66304</v>
      </c>
      <c r="N1166" s="3">
        <v>1</v>
      </c>
      <c r="O1166" s="50" t="e">
        <f>INDEX([1]Dados!$M$2:$N$26779,MATCH($P1166,[1]Dados!$N$2:$N$26779,),2)</f>
        <v>#N/A</v>
      </c>
      <c r="P1166">
        <v>146904</v>
      </c>
      <c r="Q1166" s="1">
        <v>36725</v>
      </c>
      <c r="R1166" s="1">
        <v>36729</v>
      </c>
      <c r="S1166" t="s">
        <v>2166</v>
      </c>
      <c r="T1166">
        <v>1</v>
      </c>
    </row>
    <row r="1167" spans="1:20" x14ac:dyDescent="0.2">
      <c r="A1167" s="7">
        <v>170900</v>
      </c>
      <c r="B1167" s="3">
        <v>95338</v>
      </c>
      <c r="C1167" s="3" t="s">
        <v>36</v>
      </c>
      <c r="D1167" s="2" t="s">
        <v>441</v>
      </c>
      <c r="E1167" s="3">
        <v>10</v>
      </c>
      <c r="F1167" s="17">
        <v>0</v>
      </c>
      <c r="G1167" s="17">
        <v>1</v>
      </c>
      <c r="H1167" s="17">
        <v>0</v>
      </c>
      <c r="I1167" s="7">
        <v>4</v>
      </c>
      <c r="J1167" s="7">
        <v>18</v>
      </c>
      <c r="K1167" s="4">
        <v>1</v>
      </c>
      <c r="L1167" s="5">
        <v>1</v>
      </c>
      <c r="M1167">
        <v>66304</v>
      </c>
      <c r="N1167" s="3">
        <v>1</v>
      </c>
      <c r="O1167" s="50" t="e">
        <f>INDEX([1]Dados!$M$2:$N$26779,MATCH($P1167,[1]Dados!$N$2:$N$26779,),2)</f>
        <v>#N/A</v>
      </c>
      <c r="P1167">
        <v>146904</v>
      </c>
      <c r="Q1167" s="1">
        <v>36725</v>
      </c>
      <c r="R1167" s="1">
        <v>36729</v>
      </c>
      <c r="S1167" t="s">
        <v>2166</v>
      </c>
      <c r="T1167">
        <v>1</v>
      </c>
    </row>
    <row r="1168" spans="1:20" x14ac:dyDescent="0.2">
      <c r="A1168" s="7">
        <v>170900</v>
      </c>
      <c r="B1168" s="3">
        <v>95338</v>
      </c>
      <c r="C1168" s="3" t="s">
        <v>36</v>
      </c>
      <c r="D1168" s="2" t="s">
        <v>441</v>
      </c>
      <c r="E1168" s="3">
        <v>10</v>
      </c>
      <c r="F1168" s="17">
        <v>0</v>
      </c>
      <c r="G1168" s="17">
        <v>1</v>
      </c>
      <c r="H1168" s="17">
        <v>0</v>
      </c>
      <c r="I1168" s="7">
        <v>4</v>
      </c>
      <c r="J1168" s="7">
        <v>25</v>
      </c>
      <c r="K1168" s="4">
        <v>1</v>
      </c>
      <c r="L1168" s="5">
        <v>1</v>
      </c>
      <c r="M1168">
        <v>66304</v>
      </c>
      <c r="N1168" s="3">
        <v>1</v>
      </c>
      <c r="O1168" s="50" t="e">
        <f>INDEX([1]Dados!$M$2:$N$26779,MATCH($P1168,[1]Dados!$N$2:$N$26779,),2)</f>
        <v>#N/A</v>
      </c>
      <c r="P1168">
        <v>146904</v>
      </c>
      <c r="Q1168" s="1">
        <v>36725</v>
      </c>
      <c r="R1168" s="1">
        <v>36729</v>
      </c>
      <c r="S1168" t="s">
        <v>2166</v>
      </c>
      <c r="T1168">
        <v>1</v>
      </c>
    </row>
    <row r="1169" spans="1:20" x14ac:dyDescent="0.2">
      <c r="A1169" s="7">
        <v>170900</v>
      </c>
      <c r="B1169" s="3">
        <v>95338</v>
      </c>
      <c r="C1169" s="3" t="s">
        <v>36</v>
      </c>
      <c r="D1169" s="2" t="s">
        <v>441</v>
      </c>
      <c r="E1169" s="3">
        <v>10</v>
      </c>
      <c r="F1169" s="17">
        <v>0</v>
      </c>
      <c r="G1169" s="17">
        <v>1</v>
      </c>
      <c r="H1169" s="17">
        <v>0</v>
      </c>
      <c r="I1169" s="7">
        <v>2</v>
      </c>
      <c r="J1169" s="7">
        <v>25</v>
      </c>
      <c r="K1169" s="4">
        <v>2</v>
      </c>
      <c r="L1169" s="5">
        <v>2.0596999999999999</v>
      </c>
      <c r="M1169">
        <v>95892.64</v>
      </c>
      <c r="N1169" s="3">
        <v>1</v>
      </c>
      <c r="O1169" s="50" t="e">
        <f>INDEX([1]Dados!$M$2:$N$26779,MATCH($P1169,[1]Dados!$N$2:$N$26779,),2)</f>
        <v>#N/A</v>
      </c>
      <c r="P1169">
        <v>145619</v>
      </c>
      <c r="Q1169" s="1">
        <v>36725</v>
      </c>
      <c r="R1169" s="1">
        <v>36729</v>
      </c>
      <c r="S1169" t="s">
        <v>2164</v>
      </c>
      <c r="T1169">
        <v>1</v>
      </c>
    </row>
    <row r="1170" spans="1:20" x14ac:dyDescent="0.2">
      <c r="A1170" s="7">
        <v>170900</v>
      </c>
      <c r="B1170" s="3">
        <v>95338</v>
      </c>
      <c r="C1170" s="3" t="s">
        <v>36</v>
      </c>
      <c r="D1170" s="2" t="s">
        <v>441</v>
      </c>
      <c r="E1170" s="3">
        <v>10</v>
      </c>
      <c r="F1170" s="17">
        <v>0</v>
      </c>
      <c r="G1170" s="17">
        <v>1</v>
      </c>
      <c r="H1170" s="17">
        <v>0</v>
      </c>
      <c r="I1170" s="7">
        <v>2</v>
      </c>
      <c r="J1170" s="7">
        <v>27</v>
      </c>
      <c r="K1170" s="4">
        <v>2</v>
      </c>
      <c r="L1170" s="5">
        <v>2.0596999999999999</v>
      </c>
      <c r="M1170">
        <v>95892.64</v>
      </c>
      <c r="N1170" s="3">
        <v>1</v>
      </c>
      <c r="O1170" s="50" t="e">
        <f>INDEX([1]Dados!$M$2:$N$26779,MATCH($P1170,[1]Dados!$N$2:$N$26779,),2)</f>
        <v>#N/A</v>
      </c>
      <c r="P1170">
        <v>145619</v>
      </c>
      <c r="Q1170" s="1">
        <v>36725</v>
      </c>
      <c r="R1170" s="1">
        <v>36729</v>
      </c>
      <c r="S1170" t="s">
        <v>2164</v>
      </c>
      <c r="T1170">
        <v>1</v>
      </c>
    </row>
    <row r="1171" spans="1:20" x14ac:dyDescent="0.2">
      <c r="A1171" s="7">
        <v>170900</v>
      </c>
      <c r="B1171" s="3">
        <v>95338</v>
      </c>
      <c r="C1171" s="3" t="s">
        <v>36</v>
      </c>
      <c r="D1171" s="2" t="s">
        <v>441</v>
      </c>
      <c r="E1171" s="3">
        <v>10</v>
      </c>
      <c r="F1171" s="17">
        <v>0</v>
      </c>
      <c r="G1171" s="17">
        <v>1</v>
      </c>
      <c r="H1171" s="17">
        <v>0</v>
      </c>
      <c r="I1171" s="7">
        <v>5.2</v>
      </c>
      <c r="J1171" s="7">
        <v>19</v>
      </c>
      <c r="K1171" s="4">
        <v>122</v>
      </c>
      <c r="L1171" s="5">
        <v>122.76519999999999</v>
      </c>
      <c r="M1171">
        <v>303100</v>
      </c>
      <c r="N1171" s="3">
        <v>1</v>
      </c>
      <c r="O1171" s="50" t="e">
        <f>INDEX([1]Dados!$M$2:$N$26779,MATCH($P1171,[1]Dados!$N$2:$N$26779,),2)</f>
        <v>#N/A</v>
      </c>
      <c r="P1171">
        <v>145728</v>
      </c>
      <c r="Q1171" s="1">
        <v>36725</v>
      </c>
      <c r="R1171" s="1">
        <v>36729</v>
      </c>
      <c r="S1171" t="s">
        <v>1162</v>
      </c>
      <c r="T1171">
        <v>1</v>
      </c>
    </row>
    <row r="1172" spans="1:20" x14ac:dyDescent="0.2">
      <c r="A1172" s="7">
        <v>170900</v>
      </c>
      <c r="B1172" s="3">
        <v>95338</v>
      </c>
      <c r="C1172" s="3" t="s">
        <v>36</v>
      </c>
      <c r="D1172" s="2" t="s">
        <v>441</v>
      </c>
      <c r="E1172" s="3">
        <v>10</v>
      </c>
      <c r="F1172" s="17">
        <v>0</v>
      </c>
      <c r="G1172" s="17">
        <v>1</v>
      </c>
      <c r="H1172" s="17">
        <v>0</v>
      </c>
      <c r="I1172" s="7">
        <v>5.3</v>
      </c>
      <c r="J1172" s="7">
        <v>0</v>
      </c>
      <c r="K1172" s="4">
        <v>122</v>
      </c>
      <c r="L1172" s="5">
        <v>122.76519999999999</v>
      </c>
      <c r="M1172">
        <v>303100</v>
      </c>
      <c r="N1172" s="3">
        <v>1</v>
      </c>
      <c r="O1172" s="50" t="e">
        <f>INDEX([1]Dados!$M$2:$N$26779,MATCH($P1172,[1]Dados!$N$2:$N$26779,),2)</f>
        <v>#N/A</v>
      </c>
      <c r="P1172">
        <v>145728</v>
      </c>
      <c r="Q1172" s="1">
        <v>36725</v>
      </c>
      <c r="R1172" s="1">
        <v>36729</v>
      </c>
      <c r="S1172" t="s">
        <v>1162</v>
      </c>
      <c r="T1172">
        <v>1</v>
      </c>
    </row>
    <row r="1173" spans="1:20" x14ac:dyDescent="0.2">
      <c r="A1173" s="7">
        <v>170900</v>
      </c>
      <c r="B1173" s="3">
        <v>95338</v>
      </c>
      <c r="C1173" s="3" t="s">
        <v>36</v>
      </c>
      <c r="D1173" s="2" t="s">
        <v>441</v>
      </c>
      <c r="E1173" s="3">
        <v>10</v>
      </c>
      <c r="F1173" s="17">
        <v>0</v>
      </c>
      <c r="G1173" s="17">
        <v>1</v>
      </c>
      <c r="H1173" s="17">
        <v>0</v>
      </c>
      <c r="I1173" s="7">
        <v>5.3</v>
      </c>
      <c r="J1173" s="7">
        <v>0</v>
      </c>
      <c r="K1173" s="4">
        <v>122</v>
      </c>
      <c r="L1173" s="5">
        <v>122.76519999999999</v>
      </c>
      <c r="M1173">
        <v>116037.21</v>
      </c>
      <c r="N1173" s="3">
        <v>1</v>
      </c>
      <c r="O1173" s="50" t="e">
        <f>INDEX([1]Dados!$M$2:$N$26779,MATCH($P1173,[1]Dados!$N$2:$N$26779,),2)</f>
        <v>#N/A</v>
      </c>
      <c r="P1173">
        <v>145845</v>
      </c>
      <c r="Q1173" s="1">
        <v>36725</v>
      </c>
      <c r="R1173" s="1">
        <v>36729</v>
      </c>
      <c r="S1173" t="s">
        <v>1162</v>
      </c>
      <c r="T1173">
        <v>1</v>
      </c>
    </row>
    <row r="1174" spans="1:20" x14ac:dyDescent="0.2">
      <c r="A1174" s="7">
        <v>170900</v>
      </c>
      <c r="B1174" s="3">
        <v>95338</v>
      </c>
      <c r="C1174" s="3" t="s">
        <v>36</v>
      </c>
      <c r="D1174" s="2" t="s">
        <v>441</v>
      </c>
      <c r="E1174" s="3">
        <v>10</v>
      </c>
      <c r="F1174" s="17">
        <v>0</v>
      </c>
      <c r="G1174" s="17">
        <v>1</v>
      </c>
      <c r="H1174" s="17">
        <v>0</v>
      </c>
      <c r="I1174" s="7">
        <v>5.0999999999999996</v>
      </c>
      <c r="J1174" s="7">
        <v>13</v>
      </c>
      <c r="K1174" s="4">
        <v>122</v>
      </c>
      <c r="L1174" s="5">
        <v>122.76519999999999</v>
      </c>
      <c r="M1174">
        <v>116037.21</v>
      </c>
      <c r="N1174" s="3">
        <v>1</v>
      </c>
      <c r="O1174" s="50" t="e">
        <f>INDEX([1]Dados!$M$2:$N$26779,MATCH($P1174,[1]Dados!$N$2:$N$26779,),2)</f>
        <v>#N/A</v>
      </c>
      <c r="P1174">
        <v>145845</v>
      </c>
      <c r="Q1174" s="1">
        <v>36725</v>
      </c>
      <c r="R1174" s="1">
        <v>36729</v>
      </c>
      <c r="S1174" t="s">
        <v>1162</v>
      </c>
      <c r="T1174">
        <v>1</v>
      </c>
    </row>
    <row r="1175" spans="1:20" x14ac:dyDescent="0.2">
      <c r="A1175" s="7">
        <v>170900</v>
      </c>
      <c r="B1175" s="3">
        <v>95338</v>
      </c>
      <c r="C1175" s="3" t="s">
        <v>36</v>
      </c>
      <c r="D1175" s="2" t="s">
        <v>441</v>
      </c>
      <c r="E1175" s="3">
        <v>10</v>
      </c>
      <c r="F1175" s="17">
        <v>0</v>
      </c>
      <c r="G1175" s="17">
        <v>1</v>
      </c>
      <c r="H1175" s="17">
        <v>0</v>
      </c>
      <c r="I1175" s="7">
        <v>1</v>
      </c>
      <c r="J1175" s="7">
        <v>25</v>
      </c>
      <c r="K1175" s="4">
        <v>1214</v>
      </c>
      <c r="L1175" s="5">
        <v>1214.0587</v>
      </c>
      <c r="M1175">
        <v>109602</v>
      </c>
      <c r="N1175" s="3">
        <v>1</v>
      </c>
      <c r="O1175" s="50" t="e">
        <f>INDEX([1]Dados!$M$2:$N$26779,MATCH($P1175,[1]Dados!$N$2:$N$26779,),2)</f>
        <v>#N/A</v>
      </c>
      <c r="P1175">
        <v>145886</v>
      </c>
      <c r="Q1175" s="1">
        <v>36725</v>
      </c>
      <c r="R1175" s="1">
        <v>36729</v>
      </c>
      <c r="S1175" t="s">
        <v>2163</v>
      </c>
      <c r="T1175">
        <v>1</v>
      </c>
    </row>
    <row r="1176" spans="1:20" x14ac:dyDescent="0.2">
      <c r="A1176" s="7">
        <v>170900</v>
      </c>
      <c r="B1176" s="3">
        <v>95338</v>
      </c>
      <c r="C1176" s="3" t="s">
        <v>36</v>
      </c>
      <c r="D1176" s="2" t="s">
        <v>441</v>
      </c>
      <c r="E1176" s="3">
        <v>10</v>
      </c>
      <c r="F1176" s="17">
        <v>0</v>
      </c>
      <c r="G1176" s="17">
        <v>1</v>
      </c>
      <c r="H1176" s="17">
        <v>0</v>
      </c>
      <c r="I1176" s="7">
        <v>1</v>
      </c>
      <c r="J1176" s="7">
        <v>14</v>
      </c>
      <c r="K1176" s="4">
        <v>1214</v>
      </c>
      <c r="L1176" s="5">
        <v>1214.0587</v>
      </c>
      <c r="M1176">
        <v>109602</v>
      </c>
      <c r="N1176" s="3">
        <v>1</v>
      </c>
      <c r="O1176" s="50" t="e">
        <f>INDEX([1]Dados!$M$2:$N$26779,MATCH($P1176,[1]Dados!$N$2:$N$26779,),2)</f>
        <v>#N/A</v>
      </c>
      <c r="P1176">
        <v>145886</v>
      </c>
      <c r="Q1176" s="1">
        <v>36725</v>
      </c>
      <c r="R1176" s="1">
        <v>36729</v>
      </c>
      <c r="S1176" t="s">
        <v>2163</v>
      </c>
      <c r="T1176">
        <v>1</v>
      </c>
    </row>
    <row r="1177" spans="1:20" x14ac:dyDescent="0.2">
      <c r="A1177" s="7">
        <v>170900</v>
      </c>
      <c r="B1177" s="3">
        <v>95338</v>
      </c>
      <c r="C1177" s="3" t="s">
        <v>36</v>
      </c>
      <c r="D1177" s="2" t="s">
        <v>441</v>
      </c>
      <c r="E1177" s="3">
        <v>10</v>
      </c>
      <c r="F1177" s="17">
        <v>0</v>
      </c>
      <c r="G1177" s="17">
        <v>1</v>
      </c>
      <c r="H1177" s="17">
        <v>0</v>
      </c>
      <c r="I1177" s="7">
        <v>3</v>
      </c>
      <c r="J1177" s="7">
        <v>22</v>
      </c>
      <c r="K1177" s="4">
        <v>1293</v>
      </c>
      <c r="L1177" s="5">
        <v>1293.0592999999999</v>
      </c>
      <c r="M1177">
        <v>10928</v>
      </c>
      <c r="N1177" s="3">
        <v>1</v>
      </c>
      <c r="O1177" s="50" t="e">
        <f>INDEX([1]Dados!$M$2:$N$26779,MATCH($P1177,[1]Dados!$N$2:$N$26779,),2)</f>
        <v>#N/A</v>
      </c>
      <c r="P1177">
        <v>146002</v>
      </c>
      <c r="Q1177" s="1">
        <v>36725</v>
      </c>
      <c r="R1177" s="1">
        <v>36729</v>
      </c>
      <c r="S1177" t="s">
        <v>2165</v>
      </c>
      <c r="T1177">
        <v>1</v>
      </c>
    </row>
    <row r="1178" spans="1:20" x14ac:dyDescent="0.2">
      <c r="A1178" s="7">
        <v>170900</v>
      </c>
      <c r="B1178" s="3">
        <v>95338</v>
      </c>
      <c r="C1178" s="3" t="s">
        <v>36</v>
      </c>
      <c r="D1178" s="2" t="s">
        <v>441</v>
      </c>
      <c r="E1178" s="3">
        <v>10</v>
      </c>
      <c r="F1178" s="17">
        <v>0</v>
      </c>
      <c r="G1178" s="17">
        <v>1</v>
      </c>
      <c r="H1178" s="17">
        <v>0</v>
      </c>
      <c r="I1178" s="7">
        <v>3</v>
      </c>
      <c r="J1178" s="7">
        <v>21</v>
      </c>
      <c r="K1178" s="4">
        <v>1293</v>
      </c>
      <c r="L1178" s="5">
        <v>1293.0592999999999</v>
      </c>
      <c r="M1178">
        <v>10928</v>
      </c>
      <c r="N1178" s="3">
        <v>1</v>
      </c>
      <c r="O1178" s="50" t="e">
        <f>INDEX([1]Dados!$M$2:$N$26779,MATCH($P1178,[1]Dados!$N$2:$N$26779,),2)</f>
        <v>#N/A</v>
      </c>
      <c r="P1178">
        <v>146002</v>
      </c>
      <c r="Q1178" s="1">
        <v>36725</v>
      </c>
      <c r="R1178" s="1">
        <v>36729</v>
      </c>
      <c r="S1178" t="s">
        <v>2165</v>
      </c>
      <c r="T1178">
        <v>1</v>
      </c>
    </row>
    <row r="1179" spans="1:20" x14ac:dyDescent="0.2">
      <c r="A1179" s="7">
        <v>170900</v>
      </c>
      <c r="B1179" s="3">
        <v>95338</v>
      </c>
      <c r="C1179" s="3" t="s">
        <v>36</v>
      </c>
      <c r="D1179" s="2" t="s">
        <v>441</v>
      </c>
      <c r="E1179" s="3">
        <v>10</v>
      </c>
      <c r="F1179" s="17">
        <v>0</v>
      </c>
      <c r="G1179" s="17">
        <v>1</v>
      </c>
      <c r="H1179" s="17">
        <v>0</v>
      </c>
      <c r="I1179" s="7">
        <v>6</v>
      </c>
      <c r="J1179" s="7">
        <v>19</v>
      </c>
      <c r="K1179" s="4">
        <v>8007</v>
      </c>
      <c r="L1179" s="5">
        <v>8007.3984</v>
      </c>
      <c r="M1179">
        <v>102025</v>
      </c>
      <c r="N1179" s="3">
        <v>1</v>
      </c>
      <c r="O1179" s="50" t="e">
        <f>INDEX([1]Dados!$M$2:$N$26779,MATCH($P1179,[1]Dados!$N$2:$N$26779,),2)</f>
        <v>#N/A</v>
      </c>
      <c r="P1179">
        <v>145731</v>
      </c>
      <c r="Q1179" s="1">
        <v>36725</v>
      </c>
      <c r="R1179" s="1">
        <v>36729</v>
      </c>
      <c r="S1179" t="s">
        <v>2167</v>
      </c>
      <c r="T1179">
        <v>1</v>
      </c>
    </row>
    <row r="1180" spans="1:20" x14ac:dyDescent="0.2">
      <c r="A1180" s="7">
        <v>270895</v>
      </c>
      <c r="B1180" s="3">
        <v>28916</v>
      </c>
      <c r="C1180" s="3" t="s">
        <v>60</v>
      </c>
      <c r="D1180" s="2" t="s">
        <v>790</v>
      </c>
      <c r="E1180" s="3">
        <v>11</v>
      </c>
      <c r="F1180" s="17">
        <v>0</v>
      </c>
      <c r="G1180" s="17">
        <v>1</v>
      </c>
      <c r="H1180" s="17">
        <v>0</v>
      </c>
      <c r="I1180" s="7">
        <v>3</v>
      </c>
      <c r="J1180" s="7">
        <v>26</v>
      </c>
      <c r="K1180" s="4">
        <v>2</v>
      </c>
      <c r="L1180" s="5">
        <v>2.0596999999999999</v>
      </c>
      <c r="M1180">
        <v>32150.48</v>
      </c>
      <c r="N1180" s="3">
        <v>1</v>
      </c>
      <c r="O1180" s="50" t="e">
        <f>INDEX([1]Dados!$M$2:$N$26779,MATCH($P1180,[1]Dados!$N$2:$N$26779,),2)</f>
        <v>#N/A</v>
      </c>
      <c r="P1180">
        <v>147881</v>
      </c>
      <c r="Q1180" s="1">
        <v>36725</v>
      </c>
      <c r="R1180" s="1">
        <v>36733</v>
      </c>
      <c r="S1180" t="s">
        <v>1365</v>
      </c>
      <c r="T1180">
        <v>1</v>
      </c>
    </row>
    <row r="1181" spans="1:20" x14ac:dyDescent="0.2">
      <c r="A1181" s="7">
        <v>270895</v>
      </c>
      <c r="B1181" s="3">
        <v>28916</v>
      </c>
      <c r="C1181" s="3" t="s">
        <v>60</v>
      </c>
      <c r="D1181" s="2" t="s">
        <v>790</v>
      </c>
      <c r="E1181" s="3">
        <v>11</v>
      </c>
      <c r="F1181" s="17">
        <v>0</v>
      </c>
      <c r="G1181" s="17">
        <v>1</v>
      </c>
      <c r="H1181" s="17">
        <v>0</v>
      </c>
      <c r="I1181" s="7">
        <v>3</v>
      </c>
      <c r="J1181" s="7">
        <v>18</v>
      </c>
      <c r="K1181" s="4">
        <v>2</v>
      </c>
      <c r="L1181" s="5">
        <v>2.0596999999999999</v>
      </c>
      <c r="M1181">
        <v>32150.48</v>
      </c>
      <c r="N1181" s="3">
        <v>1</v>
      </c>
      <c r="O1181" s="50" t="e">
        <f>INDEX([1]Dados!$M$2:$N$26779,MATCH($P1181,[1]Dados!$N$2:$N$26779,),2)</f>
        <v>#N/A</v>
      </c>
      <c r="P1181">
        <v>147881</v>
      </c>
      <c r="Q1181" s="1">
        <v>36725</v>
      </c>
      <c r="R1181" s="1">
        <v>36733</v>
      </c>
      <c r="S1181" t="s">
        <v>1365</v>
      </c>
      <c r="T1181">
        <v>1</v>
      </c>
    </row>
    <row r="1182" spans="1:20" x14ac:dyDescent="0.2">
      <c r="A1182" s="7">
        <v>270895</v>
      </c>
      <c r="B1182" s="3">
        <v>28916</v>
      </c>
      <c r="C1182" s="3" t="s">
        <v>60</v>
      </c>
      <c r="D1182" s="2" t="s">
        <v>790</v>
      </c>
      <c r="E1182" s="3">
        <v>11</v>
      </c>
      <c r="F1182" s="17">
        <v>0</v>
      </c>
      <c r="G1182" s="17">
        <v>1</v>
      </c>
      <c r="H1182" s="17">
        <v>0</v>
      </c>
      <c r="I1182" s="7">
        <v>3</v>
      </c>
      <c r="J1182" s="7">
        <v>29</v>
      </c>
      <c r="K1182" s="4">
        <v>2</v>
      </c>
      <c r="L1182" s="5">
        <v>2.0596999999999999</v>
      </c>
      <c r="M1182">
        <v>32150.48</v>
      </c>
      <c r="N1182" s="3">
        <v>1</v>
      </c>
      <c r="O1182" s="50" t="e">
        <f>INDEX([1]Dados!$M$2:$N$26779,MATCH($P1182,[1]Dados!$N$2:$N$26779,),2)</f>
        <v>#N/A</v>
      </c>
      <c r="P1182">
        <v>147881</v>
      </c>
      <c r="Q1182" s="1">
        <v>36725</v>
      </c>
      <c r="R1182" s="1">
        <v>36733</v>
      </c>
      <c r="S1182" t="s">
        <v>1365</v>
      </c>
      <c r="T1182">
        <v>1</v>
      </c>
    </row>
    <row r="1183" spans="1:20" x14ac:dyDescent="0.2">
      <c r="A1183" s="7">
        <v>270895</v>
      </c>
      <c r="B1183" s="3">
        <v>28916</v>
      </c>
      <c r="C1183" s="3" t="s">
        <v>60</v>
      </c>
      <c r="D1183" s="2" t="s">
        <v>790</v>
      </c>
      <c r="E1183" s="3">
        <v>11</v>
      </c>
      <c r="F1183" s="17">
        <v>0</v>
      </c>
      <c r="G1183" s="17">
        <v>1</v>
      </c>
      <c r="H1183" s="17">
        <v>0</v>
      </c>
      <c r="I1183" s="7">
        <v>3</v>
      </c>
      <c r="J1183" s="7">
        <v>14</v>
      </c>
      <c r="K1183" s="4">
        <v>2</v>
      </c>
      <c r="L1183" s="5">
        <v>2.0596999999999999</v>
      </c>
      <c r="M1183">
        <v>32150.48</v>
      </c>
      <c r="N1183" s="3">
        <v>1</v>
      </c>
      <c r="O1183" s="50" t="e">
        <f>INDEX([1]Dados!$M$2:$N$26779,MATCH($P1183,[1]Dados!$N$2:$N$26779,),2)</f>
        <v>#N/A</v>
      </c>
      <c r="P1183">
        <v>147881</v>
      </c>
      <c r="Q1183" s="1">
        <v>36725</v>
      </c>
      <c r="R1183" s="1">
        <v>36733</v>
      </c>
      <c r="S1183" t="s">
        <v>1365</v>
      </c>
      <c r="T1183">
        <v>1</v>
      </c>
    </row>
    <row r="1184" spans="1:20" x14ac:dyDescent="0.2">
      <c r="A1184" s="7">
        <v>270895</v>
      </c>
      <c r="B1184" s="3">
        <v>28916</v>
      </c>
      <c r="C1184" s="3" t="s">
        <v>60</v>
      </c>
      <c r="D1184" s="2" t="s">
        <v>790</v>
      </c>
      <c r="E1184" s="3">
        <v>11</v>
      </c>
      <c r="F1184" s="17">
        <v>0</v>
      </c>
      <c r="G1184" s="17">
        <v>1</v>
      </c>
      <c r="H1184" s="17">
        <v>0</v>
      </c>
      <c r="I1184" s="7">
        <v>3</v>
      </c>
      <c r="J1184" s="7">
        <v>20</v>
      </c>
      <c r="K1184" s="4">
        <v>2</v>
      </c>
      <c r="L1184" s="5">
        <v>2.0596999999999999</v>
      </c>
      <c r="M1184">
        <v>32150.48</v>
      </c>
      <c r="N1184" s="3">
        <v>1</v>
      </c>
      <c r="O1184" s="50" t="e">
        <f>INDEX([1]Dados!$M$2:$N$26779,MATCH($P1184,[1]Dados!$N$2:$N$26779,),2)</f>
        <v>#N/A</v>
      </c>
      <c r="P1184">
        <v>147881</v>
      </c>
      <c r="Q1184" s="1">
        <v>36725</v>
      </c>
      <c r="R1184" s="1">
        <v>36733</v>
      </c>
      <c r="S1184" t="s">
        <v>1365</v>
      </c>
      <c r="T1184">
        <v>1</v>
      </c>
    </row>
    <row r="1185" spans="1:20" x14ac:dyDescent="0.2">
      <c r="A1185" s="7">
        <v>270895</v>
      </c>
      <c r="B1185" s="3">
        <v>28916</v>
      </c>
      <c r="C1185" s="3" t="s">
        <v>60</v>
      </c>
      <c r="D1185" s="2" t="s">
        <v>790</v>
      </c>
      <c r="E1185" s="3">
        <v>11</v>
      </c>
      <c r="F1185" s="17">
        <v>0</v>
      </c>
      <c r="G1185" s="17">
        <v>1</v>
      </c>
      <c r="H1185" s="17">
        <v>0</v>
      </c>
      <c r="I1185" s="7">
        <v>3</v>
      </c>
      <c r="J1185" s="7">
        <v>13</v>
      </c>
      <c r="K1185" s="4">
        <v>2</v>
      </c>
      <c r="L1185" s="5">
        <v>2.0596999999999999</v>
      </c>
      <c r="M1185">
        <v>32150.48</v>
      </c>
      <c r="N1185" s="3">
        <v>1</v>
      </c>
      <c r="O1185" s="50" t="e">
        <f>INDEX([1]Dados!$M$2:$N$26779,MATCH($P1185,[1]Dados!$N$2:$N$26779,),2)</f>
        <v>#N/A</v>
      </c>
      <c r="P1185">
        <v>147881</v>
      </c>
      <c r="Q1185" s="1">
        <v>36725</v>
      </c>
      <c r="R1185" s="1">
        <v>36733</v>
      </c>
      <c r="S1185" t="s">
        <v>1365</v>
      </c>
      <c r="T1185">
        <v>1</v>
      </c>
    </row>
    <row r="1186" spans="1:20" x14ac:dyDescent="0.2">
      <c r="A1186" s="7">
        <v>270895</v>
      </c>
      <c r="B1186" s="3">
        <v>28916</v>
      </c>
      <c r="C1186" s="3" t="s">
        <v>60</v>
      </c>
      <c r="D1186" s="2" t="s">
        <v>790</v>
      </c>
      <c r="E1186" s="3">
        <v>11</v>
      </c>
      <c r="F1186" s="17">
        <v>0</v>
      </c>
      <c r="G1186" s="17">
        <v>1</v>
      </c>
      <c r="H1186" s="17">
        <v>0</v>
      </c>
      <c r="I1186" s="7">
        <v>3</v>
      </c>
      <c r="J1186" s="7">
        <v>25</v>
      </c>
      <c r="K1186" s="4">
        <v>2</v>
      </c>
      <c r="L1186" s="5">
        <v>2.0596999999999999</v>
      </c>
      <c r="M1186">
        <v>32150.48</v>
      </c>
      <c r="N1186" s="3">
        <v>1</v>
      </c>
      <c r="O1186" s="50" t="e">
        <f>INDEX([1]Dados!$M$2:$N$26779,MATCH($P1186,[1]Dados!$N$2:$N$26779,),2)</f>
        <v>#N/A</v>
      </c>
      <c r="P1186">
        <v>147881</v>
      </c>
      <c r="Q1186" s="1">
        <v>36725</v>
      </c>
      <c r="R1186" s="1">
        <v>36733</v>
      </c>
      <c r="S1186" t="s">
        <v>1365</v>
      </c>
      <c r="T1186">
        <v>1</v>
      </c>
    </row>
    <row r="1187" spans="1:20" x14ac:dyDescent="0.2">
      <c r="A1187" s="7">
        <v>270895</v>
      </c>
      <c r="B1187" s="3">
        <v>28916</v>
      </c>
      <c r="C1187" s="3" t="s">
        <v>60</v>
      </c>
      <c r="D1187" s="2" t="s">
        <v>790</v>
      </c>
      <c r="E1187" s="3">
        <v>11</v>
      </c>
      <c r="F1187" s="17">
        <v>0</v>
      </c>
      <c r="G1187" s="17">
        <v>1</v>
      </c>
      <c r="H1187" s="17">
        <v>0</v>
      </c>
      <c r="I1187" s="7">
        <v>3.1</v>
      </c>
      <c r="J1187" s="7">
        <v>13</v>
      </c>
      <c r="K1187" s="4">
        <v>2</v>
      </c>
      <c r="L1187" s="5">
        <v>2.0596999999999999</v>
      </c>
      <c r="M1187">
        <v>32150.48</v>
      </c>
      <c r="N1187" s="3">
        <v>1</v>
      </c>
      <c r="O1187" s="50" t="e">
        <f>INDEX([1]Dados!$M$2:$N$26779,MATCH($P1187,[1]Dados!$N$2:$N$26779,),2)</f>
        <v>#N/A</v>
      </c>
      <c r="P1187">
        <v>147881</v>
      </c>
      <c r="Q1187" s="1">
        <v>36725</v>
      </c>
      <c r="R1187" s="1">
        <v>36733</v>
      </c>
      <c r="S1187" t="s">
        <v>1365</v>
      </c>
      <c r="T1187">
        <v>1</v>
      </c>
    </row>
    <row r="1188" spans="1:20" x14ac:dyDescent="0.2">
      <c r="A1188" s="7">
        <v>270895</v>
      </c>
      <c r="B1188" s="3">
        <v>28916</v>
      </c>
      <c r="C1188" s="3" t="s">
        <v>60</v>
      </c>
      <c r="D1188" s="2" t="s">
        <v>790</v>
      </c>
      <c r="E1188" s="3">
        <v>11</v>
      </c>
      <c r="F1188" s="17">
        <v>0</v>
      </c>
      <c r="G1188" s="17">
        <v>1</v>
      </c>
      <c r="H1188" s="17">
        <v>0</v>
      </c>
      <c r="I1188" s="7">
        <v>3.8</v>
      </c>
      <c r="J1188" s="7">
        <v>32</v>
      </c>
      <c r="K1188" s="4">
        <v>2</v>
      </c>
      <c r="L1188" s="5">
        <v>2.0596999999999999</v>
      </c>
      <c r="M1188">
        <v>32150.48</v>
      </c>
      <c r="N1188" s="3">
        <v>1</v>
      </c>
      <c r="O1188" s="50" t="e">
        <f>INDEX([1]Dados!$M$2:$N$26779,MATCH($P1188,[1]Dados!$N$2:$N$26779,),2)</f>
        <v>#N/A</v>
      </c>
      <c r="P1188">
        <v>147881</v>
      </c>
      <c r="Q1188" s="1">
        <v>36725</v>
      </c>
      <c r="R1188" s="1">
        <v>36733</v>
      </c>
      <c r="S1188" t="s">
        <v>1365</v>
      </c>
      <c r="T1188">
        <v>1</v>
      </c>
    </row>
    <row r="1189" spans="1:20" x14ac:dyDescent="0.2">
      <c r="A1189" s="7">
        <v>270895</v>
      </c>
      <c r="B1189" s="3">
        <v>28916</v>
      </c>
      <c r="C1189" s="3" t="s">
        <v>60</v>
      </c>
      <c r="D1189" s="2" t="s">
        <v>790</v>
      </c>
      <c r="E1189" s="3">
        <v>11</v>
      </c>
      <c r="F1189" s="17">
        <v>0</v>
      </c>
      <c r="G1189" s="17">
        <v>1</v>
      </c>
      <c r="H1189" s="17">
        <v>0</v>
      </c>
      <c r="I1189" s="7">
        <v>3.9</v>
      </c>
      <c r="J1189" s="7">
        <v>13</v>
      </c>
      <c r="K1189" s="4">
        <v>2</v>
      </c>
      <c r="L1189" s="5">
        <v>2.0596999999999999</v>
      </c>
      <c r="M1189">
        <v>32150.48</v>
      </c>
      <c r="N1189" s="3">
        <v>1</v>
      </c>
      <c r="O1189" s="50" t="e">
        <f>INDEX([1]Dados!$M$2:$N$26779,MATCH($P1189,[1]Dados!$N$2:$N$26779,),2)</f>
        <v>#N/A</v>
      </c>
      <c r="P1189">
        <v>147881</v>
      </c>
      <c r="Q1189" s="1">
        <v>36725</v>
      </c>
      <c r="R1189" s="1">
        <v>36733</v>
      </c>
      <c r="S1189" t="s">
        <v>1365</v>
      </c>
      <c r="T1189">
        <v>1</v>
      </c>
    </row>
    <row r="1190" spans="1:20" x14ac:dyDescent="0.2">
      <c r="A1190" s="7">
        <v>270895</v>
      </c>
      <c r="B1190" s="3">
        <v>28916</v>
      </c>
      <c r="C1190" s="3" t="s">
        <v>60</v>
      </c>
      <c r="D1190" s="2" t="s">
        <v>790</v>
      </c>
      <c r="E1190" s="3">
        <v>11</v>
      </c>
      <c r="F1190" s="17">
        <v>0</v>
      </c>
      <c r="G1190" s="17">
        <v>1</v>
      </c>
      <c r="H1190" s="17">
        <v>0</v>
      </c>
      <c r="I1190" s="7">
        <v>7.1</v>
      </c>
      <c r="J1190" s="7">
        <v>33</v>
      </c>
      <c r="K1190" s="4">
        <v>2</v>
      </c>
      <c r="L1190" s="5">
        <v>2.3921000000000001</v>
      </c>
      <c r="M1190">
        <v>151095.76999999999</v>
      </c>
      <c r="N1190" s="3">
        <v>1</v>
      </c>
      <c r="O1190" s="50" t="e">
        <f>INDEX([1]Dados!$M$2:$N$26779,MATCH($P1190,[1]Dados!$N$2:$N$26779,),2)</f>
        <v>#N/A</v>
      </c>
      <c r="P1190">
        <v>148552</v>
      </c>
      <c r="Q1190" s="1">
        <v>36725</v>
      </c>
      <c r="R1190" s="1">
        <v>36733</v>
      </c>
      <c r="S1190" t="s">
        <v>1367</v>
      </c>
      <c r="T1190">
        <v>1</v>
      </c>
    </row>
    <row r="1191" spans="1:20" x14ac:dyDescent="0.2">
      <c r="A1191" s="7">
        <v>270895</v>
      </c>
      <c r="B1191" s="3">
        <v>28916</v>
      </c>
      <c r="C1191" s="3" t="s">
        <v>60</v>
      </c>
      <c r="D1191" s="2" t="s">
        <v>790</v>
      </c>
      <c r="E1191" s="3">
        <v>11</v>
      </c>
      <c r="F1191" s="17">
        <v>0</v>
      </c>
      <c r="G1191" s="17">
        <v>1</v>
      </c>
      <c r="H1191" s="17">
        <v>0</v>
      </c>
      <c r="I1191" s="7">
        <v>7.1</v>
      </c>
      <c r="J1191" s="7">
        <v>0</v>
      </c>
      <c r="K1191" s="4">
        <v>2</v>
      </c>
      <c r="L1191" s="5">
        <v>2.3921000000000001</v>
      </c>
      <c r="M1191">
        <v>151095.76999999999</v>
      </c>
      <c r="N1191" s="3">
        <v>1</v>
      </c>
      <c r="O1191" s="50" t="e">
        <f>INDEX([1]Dados!$M$2:$N$26779,MATCH($P1191,[1]Dados!$N$2:$N$26779,),2)</f>
        <v>#N/A</v>
      </c>
      <c r="P1191">
        <v>148552</v>
      </c>
      <c r="Q1191" s="1">
        <v>36725</v>
      </c>
      <c r="R1191" s="1">
        <v>36733</v>
      </c>
      <c r="S1191" t="s">
        <v>1367</v>
      </c>
      <c r="T1191">
        <v>1</v>
      </c>
    </row>
    <row r="1192" spans="1:20" x14ac:dyDescent="0.2">
      <c r="A1192" s="7">
        <v>270895</v>
      </c>
      <c r="B1192" s="3">
        <v>28916</v>
      </c>
      <c r="C1192" s="3" t="s">
        <v>60</v>
      </c>
      <c r="D1192" s="2" t="s">
        <v>790</v>
      </c>
      <c r="E1192" s="3">
        <v>11</v>
      </c>
      <c r="F1192" s="17">
        <v>0</v>
      </c>
      <c r="G1192" s="17">
        <v>1</v>
      </c>
      <c r="H1192" s="17">
        <v>0</v>
      </c>
      <c r="I1192" s="7">
        <v>7.2</v>
      </c>
      <c r="J1192" s="7">
        <v>7</v>
      </c>
      <c r="K1192" s="4">
        <v>2</v>
      </c>
      <c r="L1192" s="5">
        <v>2.3921000000000001</v>
      </c>
      <c r="M1192">
        <v>151095.76999999999</v>
      </c>
      <c r="N1192" s="3">
        <v>1</v>
      </c>
      <c r="O1192" s="50" t="e">
        <f>INDEX([1]Dados!$M$2:$N$26779,MATCH($P1192,[1]Dados!$N$2:$N$26779,),2)</f>
        <v>#N/A</v>
      </c>
      <c r="P1192">
        <v>148552</v>
      </c>
      <c r="Q1192" s="1">
        <v>36725</v>
      </c>
      <c r="R1192" s="1">
        <v>36733</v>
      </c>
      <c r="S1192" t="s">
        <v>1367</v>
      </c>
      <c r="T1192">
        <v>1</v>
      </c>
    </row>
    <row r="1193" spans="1:20" x14ac:dyDescent="0.2">
      <c r="A1193" s="7">
        <v>270895</v>
      </c>
      <c r="B1193" s="3">
        <v>28916</v>
      </c>
      <c r="C1193" s="3" t="s">
        <v>60</v>
      </c>
      <c r="D1193" s="2" t="s">
        <v>790</v>
      </c>
      <c r="E1193" s="3">
        <v>11</v>
      </c>
      <c r="F1193" s="17">
        <v>0</v>
      </c>
      <c r="G1193" s="17">
        <v>1</v>
      </c>
      <c r="H1193" s="17">
        <v>0</v>
      </c>
      <c r="I1193" s="7">
        <v>7.3</v>
      </c>
      <c r="J1193" s="7">
        <v>7</v>
      </c>
      <c r="K1193" s="4">
        <v>2</v>
      </c>
      <c r="L1193" s="5">
        <v>2.3921000000000001</v>
      </c>
      <c r="M1193">
        <v>151095.76999999999</v>
      </c>
      <c r="N1193" s="3">
        <v>1</v>
      </c>
      <c r="O1193" s="50" t="e">
        <f>INDEX([1]Dados!$M$2:$N$26779,MATCH($P1193,[1]Dados!$N$2:$N$26779,),2)</f>
        <v>#N/A</v>
      </c>
      <c r="P1193">
        <v>148552</v>
      </c>
      <c r="Q1193" s="1">
        <v>36725</v>
      </c>
      <c r="R1193" s="1">
        <v>36733</v>
      </c>
      <c r="S1193" t="s">
        <v>1367</v>
      </c>
      <c r="T1193">
        <v>1</v>
      </c>
    </row>
    <row r="1194" spans="1:20" x14ac:dyDescent="0.2">
      <c r="A1194" s="7">
        <v>270895</v>
      </c>
      <c r="B1194" s="3">
        <v>28916</v>
      </c>
      <c r="C1194" s="3" t="s">
        <v>60</v>
      </c>
      <c r="D1194" s="2" t="s">
        <v>790</v>
      </c>
      <c r="E1194" s="3">
        <v>11</v>
      </c>
      <c r="F1194" s="17">
        <v>0</v>
      </c>
      <c r="G1194" s="17">
        <v>1</v>
      </c>
      <c r="H1194" s="17">
        <v>0</v>
      </c>
      <c r="I1194" s="7">
        <v>7.4</v>
      </c>
      <c r="J1194" s="7">
        <v>8</v>
      </c>
      <c r="K1194" s="4">
        <v>2</v>
      </c>
      <c r="L1194" s="5">
        <v>2.3921000000000001</v>
      </c>
      <c r="M1194">
        <v>151095.76999999999</v>
      </c>
      <c r="N1194" s="3">
        <v>1</v>
      </c>
      <c r="O1194" s="50" t="e">
        <f>INDEX([1]Dados!$M$2:$N$26779,MATCH($P1194,[1]Dados!$N$2:$N$26779,),2)</f>
        <v>#N/A</v>
      </c>
      <c r="P1194">
        <v>148552</v>
      </c>
      <c r="Q1194" s="1">
        <v>36725</v>
      </c>
      <c r="R1194" s="1">
        <v>36733</v>
      </c>
      <c r="S1194" t="s">
        <v>1367</v>
      </c>
      <c r="T1194">
        <v>1</v>
      </c>
    </row>
    <row r="1195" spans="1:20" x14ac:dyDescent="0.2">
      <c r="A1195" s="7">
        <v>270895</v>
      </c>
      <c r="B1195" s="3">
        <v>28916</v>
      </c>
      <c r="C1195" s="3" t="s">
        <v>60</v>
      </c>
      <c r="D1195" s="2" t="s">
        <v>790</v>
      </c>
      <c r="E1195" s="3">
        <v>11</v>
      </c>
      <c r="F1195" s="17">
        <v>0</v>
      </c>
      <c r="G1195" s="17">
        <v>1</v>
      </c>
      <c r="H1195" s="17">
        <v>0</v>
      </c>
      <c r="I1195" s="7">
        <v>7.5</v>
      </c>
      <c r="J1195" s="7">
        <v>15</v>
      </c>
      <c r="K1195" s="4">
        <v>2</v>
      </c>
      <c r="L1195" s="5">
        <v>2.3921000000000001</v>
      </c>
      <c r="M1195">
        <v>151095.76999999999</v>
      </c>
      <c r="N1195" s="3">
        <v>1</v>
      </c>
      <c r="O1195" s="50" t="e">
        <f>INDEX([1]Dados!$M$2:$N$26779,MATCH($P1195,[1]Dados!$N$2:$N$26779,),2)</f>
        <v>#N/A</v>
      </c>
      <c r="P1195">
        <v>148552</v>
      </c>
      <c r="Q1195" s="1">
        <v>36725</v>
      </c>
      <c r="R1195" s="1">
        <v>36733</v>
      </c>
      <c r="S1195" t="s">
        <v>1367</v>
      </c>
      <c r="T1195">
        <v>1</v>
      </c>
    </row>
    <row r="1196" spans="1:20" x14ac:dyDescent="0.2">
      <c r="A1196" s="7">
        <v>270895</v>
      </c>
      <c r="B1196" s="3">
        <v>28916</v>
      </c>
      <c r="C1196" s="3" t="s">
        <v>60</v>
      </c>
      <c r="D1196" s="2" t="s">
        <v>790</v>
      </c>
      <c r="E1196" s="3">
        <v>11</v>
      </c>
      <c r="F1196" s="17">
        <v>0</v>
      </c>
      <c r="G1196" s="17">
        <v>1</v>
      </c>
      <c r="H1196" s="17">
        <v>0</v>
      </c>
      <c r="I1196" s="7">
        <v>7.6</v>
      </c>
      <c r="J1196" s="7">
        <v>32</v>
      </c>
      <c r="K1196" s="4">
        <v>2</v>
      </c>
      <c r="L1196" s="5">
        <v>2.3921000000000001</v>
      </c>
      <c r="M1196">
        <v>151095.76999999999</v>
      </c>
      <c r="N1196" s="3">
        <v>1</v>
      </c>
      <c r="O1196" s="50" t="e">
        <f>INDEX([1]Dados!$M$2:$N$26779,MATCH($P1196,[1]Dados!$N$2:$N$26779,),2)</f>
        <v>#N/A</v>
      </c>
      <c r="P1196">
        <v>148552</v>
      </c>
      <c r="Q1196" s="1">
        <v>36725</v>
      </c>
      <c r="R1196" s="1">
        <v>36733</v>
      </c>
      <c r="S1196" t="s">
        <v>1367</v>
      </c>
      <c r="T1196">
        <v>1</v>
      </c>
    </row>
    <row r="1197" spans="1:20" x14ac:dyDescent="0.2">
      <c r="A1197" s="7">
        <v>270895</v>
      </c>
      <c r="B1197" s="3">
        <v>28916</v>
      </c>
      <c r="C1197" s="3" t="s">
        <v>60</v>
      </c>
      <c r="D1197" s="2" t="s">
        <v>790</v>
      </c>
      <c r="E1197" s="3">
        <v>11</v>
      </c>
      <c r="F1197" s="17">
        <v>0</v>
      </c>
      <c r="G1197" s="17">
        <v>1</v>
      </c>
      <c r="H1197" s="17">
        <v>0</v>
      </c>
      <c r="I1197" s="7">
        <v>7.7</v>
      </c>
      <c r="J1197" s="7">
        <v>12</v>
      </c>
      <c r="K1197" s="4">
        <v>2</v>
      </c>
      <c r="L1197" s="5">
        <v>2.3921000000000001</v>
      </c>
      <c r="M1197">
        <v>151095.76999999999</v>
      </c>
      <c r="N1197" s="3">
        <v>1</v>
      </c>
      <c r="O1197" s="50" t="e">
        <f>INDEX([1]Dados!$M$2:$N$26779,MATCH($P1197,[1]Dados!$N$2:$N$26779,),2)</f>
        <v>#N/A</v>
      </c>
      <c r="P1197">
        <v>148552</v>
      </c>
      <c r="Q1197" s="1">
        <v>36725</v>
      </c>
      <c r="R1197" s="1">
        <v>36733</v>
      </c>
      <c r="S1197" t="s">
        <v>1367</v>
      </c>
      <c r="T1197">
        <v>1</v>
      </c>
    </row>
    <row r="1198" spans="1:20" x14ac:dyDescent="0.2">
      <c r="A1198" s="7">
        <v>270895</v>
      </c>
      <c r="B1198" s="3">
        <v>28916</v>
      </c>
      <c r="C1198" s="3" t="s">
        <v>60</v>
      </c>
      <c r="D1198" s="2" t="s">
        <v>790</v>
      </c>
      <c r="E1198" s="3">
        <v>11</v>
      </c>
      <c r="F1198" s="17">
        <v>0</v>
      </c>
      <c r="G1198" s="17">
        <v>1</v>
      </c>
      <c r="H1198" s="17">
        <v>0</v>
      </c>
      <c r="I1198" s="7">
        <v>7.8</v>
      </c>
      <c r="J1198" s="7">
        <v>4</v>
      </c>
      <c r="K1198" s="4">
        <v>2</v>
      </c>
      <c r="L1198" s="5">
        <v>2.3921000000000001</v>
      </c>
      <c r="M1198">
        <v>151095.76999999999</v>
      </c>
      <c r="N1198" s="3">
        <v>1</v>
      </c>
      <c r="O1198" s="50" t="e">
        <f>INDEX([1]Dados!$M$2:$N$26779,MATCH($P1198,[1]Dados!$N$2:$N$26779,),2)</f>
        <v>#N/A</v>
      </c>
      <c r="P1198">
        <v>148552</v>
      </c>
      <c r="Q1198" s="1">
        <v>36725</v>
      </c>
      <c r="R1198" s="1">
        <v>36733</v>
      </c>
      <c r="S1198" t="s">
        <v>1367</v>
      </c>
      <c r="T1198">
        <v>1</v>
      </c>
    </row>
    <row r="1199" spans="1:20" x14ac:dyDescent="0.2">
      <c r="A1199" s="7">
        <v>270895</v>
      </c>
      <c r="B1199" s="3">
        <v>28916</v>
      </c>
      <c r="C1199" s="3" t="s">
        <v>60</v>
      </c>
      <c r="D1199" s="2" t="s">
        <v>790</v>
      </c>
      <c r="E1199" s="3">
        <v>11</v>
      </c>
      <c r="F1199" s="17">
        <v>0</v>
      </c>
      <c r="G1199" s="17">
        <v>1</v>
      </c>
      <c r="H1199" s="17">
        <v>0</v>
      </c>
      <c r="I1199" s="7">
        <v>7.9</v>
      </c>
      <c r="J1199" s="7">
        <v>19</v>
      </c>
      <c r="K1199" s="4">
        <v>2</v>
      </c>
      <c r="L1199" s="5">
        <v>2.3921000000000001</v>
      </c>
      <c r="M1199">
        <v>151095.76999999999</v>
      </c>
      <c r="N1199" s="3">
        <v>1</v>
      </c>
      <c r="O1199" s="50" t="e">
        <f>INDEX([1]Dados!$M$2:$N$26779,MATCH($P1199,[1]Dados!$N$2:$N$26779,),2)</f>
        <v>#N/A</v>
      </c>
      <c r="P1199">
        <v>148552</v>
      </c>
      <c r="Q1199" s="1">
        <v>36725</v>
      </c>
      <c r="R1199" s="1">
        <v>36733</v>
      </c>
      <c r="S1199" t="s">
        <v>1367</v>
      </c>
      <c r="T1199">
        <v>1</v>
      </c>
    </row>
    <row r="1200" spans="1:20" x14ac:dyDescent="0.2">
      <c r="A1200" s="7">
        <v>270895</v>
      </c>
      <c r="B1200" s="3">
        <v>28916</v>
      </c>
      <c r="C1200" s="3" t="s">
        <v>60</v>
      </c>
      <c r="D1200" s="2" t="s">
        <v>790</v>
      </c>
      <c r="E1200" s="3">
        <v>11</v>
      </c>
      <c r="F1200" s="17">
        <v>0</v>
      </c>
      <c r="G1200" s="17">
        <v>1</v>
      </c>
      <c r="H1200" s="17">
        <v>0</v>
      </c>
      <c r="I1200" s="7">
        <v>6</v>
      </c>
      <c r="J1200" s="7">
        <v>7</v>
      </c>
      <c r="K1200" s="4">
        <v>2</v>
      </c>
      <c r="L1200" s="5">
        <v>2.3921000000000001</v>
      </c>
      <c r="M1200">
        <v>191919.19</v>
      </c>
      <c r="N1200" s="3">
        <v>1</v>
      </c>
      <c r="O1200" s="50" t="e">
        <f>INDEX([1]Dados!$M$2:$N$26779,MATCH($P1200,[1]Dados!$N$2:$N$26779,),2)</f>
        <v>#N/A</v>
      </c>
      <c r="P1200">
        <v>148668</v>
      </c>
      <c r="Q1200" s="1">
        <v>36725</v>
      </c>
      <c r="R1200" s="1">
        <v>36733</v>
      </c>
      <c r="S1200" t="s">
        <v>1368</v>
      </c>
      <c r="T1200">
        <v>1</v>
      </c>
    </row>
    <row r="1201" spans="1:20" x14ac:dyDescent="0.2">
      <c r="A1201" s="7">
        <v>270895</v>
      </c>
      <c r="B1201" s="3">
        <v>28916</v>
      </c>
      <c r="C1201" s="3" t="s">
        <v>60</v>
      </c>
      <c r="D1201" s="2" t="s">
        <v>790</v>
      </c>
      <c r="E1201" s="3">
        <v>11</v>
      </c>
      <c r="F1201" s="17">
        <v>0</v>
      </c>
      <c r="G1201" s="17">
        <v>1</v>
      </c>
      <c r="H1201" s="17">
        <v>0</v>
      </c>
      <c r="I1201" s="7">
        <v>6</v>
      </c>
      <c r="J1201" s="7">
        <v>25</v>
      </c>
      <c r="K1201" s="4">
        <v>2</v>
      </c>
      <c r="L1201" s="5">
        <v>2.3921000000000001</v>
      </c>
      <c r="M1201">
        <v>191919.19</v>
      </c>
      <c r="N1201" s="3">
        <v>1</v>
      </c>
      <c r="O1201" s="50" t="e">
        <f>INDEX([1]Dados!$M$2:$N$26779,MATCH($P1201,[1]Dados!$N$2:$N$26779,),2)</f>
        <v>#N/A</v>
      </c>
      <c r="P1201">
        <v>148668</v>
      </c>
      <c r="Q1201" s="1">
        <v>36725</v>
      </c>
      <c r="R1201" s="1">
        <v>36733</v>
      </c>
      <c r="S1201" t="s">
        <v>1368</v>
      </c>
      <c r="T1201">
        <v>1</v>
      </c>
    </row>
    <row r="1202" spans="1:20" x14ac:dyDescent="0.2">
      <c r="A1202" s="7">
        <v>270895</v>
      </c>
      <c r="B1202" s="3">
        <v>28916</v>
      </c>
      <c r="C1202" s="3" t="s">
        <v>60</v>
      </c>
      <c r="D1202" s="2" t="s">
        <v>790</v>
      </c>
      <c r="E1202" s="3">
        <v>11</v>
      </c>
      <c r="F1202" s="17">
        <v>0</v>
      </c>
      <c r="G1202" s="17">
        <v>1</v>
      </c>
      <c r="H1202" s="17">
        <v>0</v>
      </c>
      <c r="I1202" s="7">
        <v>6</v>
      </c>
      <c r="J1202" s="7">
        <v>31</v>
      </c>
      <c r="K1202" s="4">
        <v>2</v>
      </c>
      <c r="L1202" s="5">
        <v>2.3921000000000001</v>
      </c>
      <c r="M1202">
        <v>191919.19</v>
      </c>
      <c r="N1202" s="3">
        <v>1</v>
      </c>
      <c r="O1202" s="50" t="e">
        <f>INDEX([1]Dados!$M$2:$N$26779,MATCH($P1202,[1]Dados!$N$2:$N$26779,),2)</f>
        <v>#N/A</v>
      </c>
      <c r="P1202">
        <v>148668</v>
      </c>
      <c r="Q1202" s="1">
        <v>36725</v>
      </c>
      <c r="R1202" s="1">
        <v>36733</v>
      </c>
      <c r="S1202" t="s">
        <v>1368</v>
      </c>
      <c r="T1202">
        <v>1</v>
      </c>
    </row>
    <row r="1203" spans="1:20" x14ac:dyDescent="0.2">
      <c r="A1203" s="7">
        <v>270895</v>
      </c>
      <c r="B1203" s="3">
        <v>28916</v>
      </c>
      <c r="C1203" s="3" t="s">
        <v>60</v>
      </c>
      <c r="D1203" s="2" t="s">
        <v>790</v>
      </c>
      <c r="E1203" s="3">
        <v>11</v>
      </c>
      <c r="F1203" s="17">
        <v>0</v>
      </c>
      <c r="G1203" s="17">
        <v>1</v>
      </c>
      <c r="H1203" s="17">
        <v>0</v>
      </c>
      <c r="I1203" s="7">
        <v>6</v>
      </c>
      <c r="J1203" s="7">
        <v>26</v>
      </c>
      <c r="K1203" s="4">
        <v>2</v>
      </c>
      <c r="L1203" s="5">
        <v>2.3921000000000001</v>
      </c>
      <c r="M1203">
        <v>191919.19</v>
      </c>
      <c r="N1203" s="3">
        <v>1</v>
      </c>
      <c r="O1203" s="50" t="e">
        <f>INDEX([1]Dados!$M$2:$N$26779,MATCH($P1203,[1]Dados!$N$2:$N$26779,),2)</f>
        <v>#N/A</v>
      </c>
      <c r="P1203">
        <v>148668</v>
      </c>
      <c r="Q1203" s="1">
        <v>36725</v>
      </c>
      <c r="R1203" s="1">
        <v>36733</v>
      </c>
      <c r="S1203" t="s">
        <v>1368</v>
      </c>
      <c r="T1203">
        <v>1</v>
      </c>
    </row>
    <row r="1204" spans="1:20" x14ac:dyDescent="0.2">
      <c r="A1204" s="7">
        <v>270895</v>
      </c>
      <c r="B1204" s="3">
        <v>28916</v>
      </c>
      <c r="C1204" s="3" t="s">
        <v>60</v>
      </c>
      <c r="D1204" s="2" t="s">
        <v>790</v>
      </c>
      <c r="E1204" s="3">
        <v>11</v>
      </c>
      <c r="F1204" s="17">
        <v>0</v>
      </c>
      <c r="G1204" s="17">
        <v>1</v>
      </c>
      <c r="H1204" s="17">
        <v>0</v>
      </c>
      <c r="I1204" s="7">
        <v>6.4</v>
      </c>
      <c r="J1204" s="7">
        <v>15</v>
      </c>
      <c r="K1204" s="4">
        <v>2</v>
      </c>
      <c r="L1204" s="5">
        <v>2.3921000000000001</v>
      </c>
      <c r="M1204">
        <v>191919.19</v>
      </c>
      <c r="N1204" s="3">
        <v>1</v>
      </c>
      <c r="O1204" s="50" t="e">
        <f>INDEX([1]Dados!$M$2:$N$26779,MATCH($P1204,[1]Dados!$N$2:$N$26779,),2)</f>
        <v>#N/A</v>
      </c>
      <c r="P1204">
        <v>148668</v>
      </c>
      <c r="Q1204" s="1">
        <v>36725</v>
      </c>
      <c r="R1204" s="1">
        <v>36733</v>
      </c>
      <c r="S1204" t="s">
        <v>1368</v>
      </c>
      <c r="T1204">
        <v>1</v>
      </c>
    </row>
    <row r="1205" spans="1:20" x14ac:dyDescent="0.2">
      <c r="A1205" s="7">
        <v>270895</v>
      </c>
      <c r="B1205" s="3">
        <v>28916</v>
      </c>
      <c r="C1205" s="3" t="s">
        <v>60</v>
      </c>
      <c r="D1205" s="2" t="s">
        <v>790</v>
      </c>
      <c r="E1205" s="3">
        <v>11</v>
      </c>
      <c r="F1205" s="17">
        <v>0</v>
      </c>
      <c r="G1205" s="17">
        <v>1</v>
      </c>
      <c r="H1205" s="17">
        <v>0</v>
      </c>
      <c r="I1205" s="7">
        <v>6.5</v>
      </c>
      <c r="J1205" s="7">
        <v>32</v>
      </c>
      <c r="K1205" s="4">
        <v>2</v>
      </c>
      <c r="L1205" s="5">
        <v>2.3921000000000001</v>
      </c>
      <c r="M1205">
        <v>191919.19</v>
      </c>
      <c r="N1205" s="3">
        <v>1</v>
      </c>
      <c r="O1205" s="50" t="e">
        <f>INDEX([1]Dados!$M$2:$N$26779,MATCH($P1205,[1]Dados!$N$2:$N$26779,),2)</f>
        <v>#N/A</v>
      </c>
      <c r="P1205">
        <v>148668</v>
      </c>
      <c r="Q1205" s="1">
        <v>36725</v>
      </c>
      <c r="R1205" s="1">
        <v>36733</v>
      </c>
      <c r="S1205" t="s">
        <v>1368</v>
      </c>
      <c r="T1205">
        <v>1</v>
      </c>
    </row>
    <row r="1206" spans="1:20" x14ac:dyDescent="0.2">
      <c r="A1206" s="7">
        <v>270895</v>
      </c>
      <c r="B1206" s="3">
        <v>28916</v>
      </c>
      <c r="C1206" s="3" t="s">
        <v>60</v>
      </c>
      <c r="D1206" s="2" t="s">
        <v>790</v>
      </c>
      <c r="E1206" s="3">
        <v>11</v>
      </c>
      <c r="F1206" s="17">
        <v>0</v>
      </c>
      <c r="G1206" s="17">
        <v>1</v>
      </c>
      <c r="H1206" s="17">
        <v>0</v>
      </c>
      <c r="I1206" s="7">
        <v>6.6</v>
      </c>
      <c r="J1206" s="7">
        <v>33</v>
      </c>
      <c r="K1206" s="4">
        <v>2</v>
      </c>
      <c r="L1206" s="5">
        <v>2.3921000000000001</v>
      </c>
      <c r="M1206">
        <v>191919.19</v>
      </c>
      <c r="N1206" s="3">
        <v>1</v>
      </c>
      <c r="O1206" s="50" t="e">
        <f>INDEX([1]Dados!$M$2:$N$26779,MATCH($P1206,[1]Dados!$N$2:$N$26779,),2)</f>
        <v>#N/A</v>
      </c>
      <c r="P1206">
        <v>148668</v>
      </c>
      <c r="Q1206" s="1">
        <v>36725</v>
      </c>
      <c r="R1206" s="1">
        <v>36733</v>
      </c>
      <c r="S1206" t="s">
        <v>1368</v>
      </c>
      <c r="T1206">
        <v>1</v>
      </c>
    </row>
    <row r="1207" spans="1:20" x14ac:dyDescent="0.2">
      <c r="A1207" s="7">
        <v>270895</v>
      </c>
      <c r="B1207" s="3">
        <v>28916</v>
      </c>
      <c r="C1207" s="3" t="s">
        <v>60</v>
      </c>
      <c r="D1207" s="2" t="s">
        <v>790</v>
      </c>
      <c r="E1207" s="3">
        <v>11</v>
      </c>
      <c r="F1207" s="17">
        <v>0</v>
      </c>
      <c r="G1207" s="17">
        <v>1</v>
      </c>
      <c r="H1207" s="17">
        <v>0</v>
      </c>
      <c r="I1207" s="7">
        <v>6.7</v>
      </c>
      <c r="J1207" s="7">
        <v>19</v>
      </c>
      <c r="K1207" s="4">
        <v>2</v>
      </c>
      <c r="L1207" s="5">
        <v>2.3921000000000001</v>
      </c>
      <c r="M1207">
        <v>191919.19</v>
      </c>
      <c r="N1207" s="3">
        <v>1</v>
      </c>
      <c r="O1207" s="50" t="e">
        <f>INDEX([1]Dados!$M$2:$N$26779,MATCH($P1207,[1]Dados!$N$2:$N$26779,),2)</f>
        <v>#N/A</v>
      </c>
      <c r="P1207">
        <v>148668</v>
      </c>
      <c r="Q1207" s="1">
        <v>36725</v>
      </c>
      <c r="R1207" s="1">
        <v>36733</v>
      </c>
      <c r="S1207" t="s">
        <v>1368</v>
      </c>
      <c r="T1207">
        <v>1</v>
      </c>
    </row>
    <row r="1208" spans="1:20" x14ac:dyDescent="0.2">
      <c r="A1208" s="7">
        <v>270895</v>
      </c>
      <c r="B1208" s="3">
        <v>28916</v>
      </c>
      <c r="C1208" s="3" t="s">
        <v>60</v>
      </c>
      <c r="D1208" s="2" t="s">
        <v>790</v>
      </c>
      <c r="E1208" s="3">
        <v>11</v>
      </c>
      <c r="F1208" s="17">
        <v>0</v>
      </c>
      <c r="G1208" s="17">
        <v>1</v>
      </c>
      <c r="H1208" s="17">
        <v>0</v>
      </c>
      <c r="I1208" s="7">
        <v>6.8</v>
      </c>
      <c r="J1208" s="7">
        <v>0</v>
      </c>
      <c r="K1208" s="4">
        <v>2</v>
      </c>
      <c r="L1208" s="5">
        <v>2.3921000000000001</v>
      </c>
      <c r="M1208">
        <v>191919.19</v>
      </c>
      <c r="N1208" s="3">
        <v>1</v>
      </c>
      <c r="O1208" s="50" t="e">
        <f>INDEX([1]Dados!$M$2:$N$26779,MATCH($P1208,[1]Dados!$N$2:$N$26779,),2)</f>
        <v>#N/A</v>
      </c>
      <c r="P1208">
        <v>148668</v>
      </c>
      <c r="Q1208" s="1">
        <v>36725</v>
      </c>
      <c r="R1208" s="1">
        <v>36733</v>
      </c>
      <c r="S1208" t="s">
        <v>1368</v>
      </c>
      <c r="T1208">
        <v>1</v>
      </c>
    </row>
    <row r="1209" spans="1:20" x14ac:dyDescent="0.2">
      <c r="A1209" s="7">
        <v>270895</v>
      </c>
      <c r="B1209" s="3">
        <v>28916</v>
      </c>
      <c r="C1209" s="3" t="s">
        <v>60</v>
      </c>
      <c r="D1209" s="2" t="s">
        <v>790</v>
      </c>
      <c r="E1209" s="3">
        <v>11</v>
      </c>
      <c r="F1209" s="17">
        <v>0</v>
      </c>
      <c r="G1209" s="17">
        <v>1</v>
      </c>
      <c r="H1209" s="17">
        <v>0</v>
      </c>
      <c r="I1209" s="7">
        <v>5.0999999999999996</v>
      </c>
      <c r="J1209" s="7">
        <v>7</v>
      </c>
      <c r="K1209" s="4">
        <v>119</v>
      </c>
      <c r="L1209" s="5">
        <v>119.38590000000001</v>
      </c>
      <c r="M1209">
        <v>155000</v>
      </c>
      <c r="N1209" s="3">
        <v>1</v>
      </c>
      <c r="O1209" s="50" t="e">
        <f>INDEX([1]Dados!$M$2:$N$26779,MATCH($P1209,[1]Dados!$N$2:$N$26779,),2)</f>
        <v>#N/A</v>
      </c>
      <c r="P1209">
        <v>148551</v>
      </c>
      <c r="Q1209" s="1">
        <v>36725</v>
      </c>
      <c r="R1209" s="1">
        <v>36733</v>
      </c>
      <c r="S1209" t="s">
        <v>1366</v>
      </c>
      <c r="T1209">
        <v>1</v>
      </c>
    </row>
    <row r="1210" spans="1:20" x14ac:dyDescent="0.2">
      <c r="A1210" s="7">
        <v>270895</v>
      </c>
      <c r="B1210" s="3">
        <v>28916</v>
      </c>
      <c r="C1210" s="3" t="s">
        <v>60</v>
      </c>
      <c r="D1210" s="2" t="s">
        <v>790</v>
      </c>
      <c r="E1210" s="3">
        <v>11</v>
      </c>
      <c r="F1210" s="17">
        <v>0</v>
      </c>
      <c r="G1210" s="17">
        <v>1</v>
      </c>
      <c r="H1210" s="17">
        <v>0</v>
      </c>
      <c r="I1210" s="7">
        <v>5.2</v>
      </c>
      <c r="J1210" s="7">
        <v>4</v>
      </c>
      <c r="K1210" s="4">
        <v>119</v>
      </c>
      <c r="L1210" s="5">
        <v>119.38590000000001</v>
      </c>
      <c r="M1210">
        <v>155000</v>
      </c>
      <c r="N1210" s="3">
        <v>1</v>
      </c>
      <c r="O1210" s="50" t="e">
        <f>INDEX([1]Dados!$M$2:$N$26779,MATCH($P1210,[1]Dados!$N$2:$N$26779,),2)</f>
        <v>#N/A</v>
      </c>
      <c r="P1210">
        <v>148551</v>
      </c>
      <c r="Q1210" s="1">
        <v>36725</v>
      </c>
      <c r="R1210" s="1">
        <v>36733</v>
      </c>
      <c r="S1210" t="s">
        <v>1366</v>
      </c>
      <c r="T1210">
        <v>1</v>
      </c>
    </row>
    <row r="1211" spans="1:20" x14ac:dyDescent="0.2">
      <c r="A1211" s="7">
        <v>270895</v>
      </c>
      <c r="B1211" s="3">
        <v>28916</v>
      </c>
      <c r="C1211" s="3" t="s">
        <v>60</v>
      </c>
      <c r="D1211" s="2" t="s">
        <v>790</v>
      </c>
      <c r="E1211" s="3">
        <v>11</v>
      </c>
      <c r="F1211" s="17">
        <v>0</v>
      </c>
      <c r="G1211" s="17">
        <v>1</v>
      </c>
      <c r="H1211" s="17">
        <v>0</v>
      </c>
      <c r="I1211" s="7">
        <v>5.3</v>
      </c>
      <c r="J1211" s="7">
        <v>15</v>
      </c>
      <c r="K1211" s="4">
        <v>119</v>
      </c>
      <c r="L1211" s="5">
        <v>119.38590000000001</v>
      </c>
      <c r="M1211">
        <v>155000</v>
      </c>
      <c r="N1211" s="3">
        <v>1</v>
      </c>
      <c r="O1211" s="50" t="e">
        <f>INDEX([1]Dados!$M$2:$N$26779,MATCH($P1211,[1]Dados!$N$2:$N$26779,),2)</f>
        <v>#N/A</v>
      </c>
      <c r="P1211">
        <v>148551</v>
      </c>
      <c r="Q1211" s="1">
        <v>36725</v>
      </c>
      <c r="R1211" s="1">
        <v>36733</v>
      </c>
      <c r="S1211" t="s">
        <v>1366</v>
      </c>
      <c r="T1211">
        <v>1</v>
      </c>
    </row>
    <row r="1212" spans="1:20" x14ac:dyDescent="0.2">
      <c r="A1212" s="7">
        <v>270895</v>
      </c>
      <c r="B1212" s="3">
        <v>28916</v>
      </c>
      <c r="C1212" s="3" t="s">
        <v>60</v>
      </c>
      <c r="D1212" s="2" t="s">
        <v>790</v>
      </c>
      <c r="E1212" s="3">
        <v>11</v>
      </c>
      <c r="F1212" s="17">
        <v>0</v>
      </c>
      <c r="G1212" s="17">
        <v>1</v>
      </c>
      <c r="H1212" s="17">
        <v>0</v>
      </c>
      <c r="I1212" s="7">
        <v>5.4</v>
      </c>
      <c r="J1212" s="7">
        <v>32</v>
      </c>
      <c r="K1212" s="4">
        <v>119</v>
      </c>
      <c r="L1212" s="5">
        <v>119.38590000000001</v>
      </c>
      <c r="M1212">
        <v>155000</v>
      </c>
      <c r="N1212" s="3">
        <v>1</v>
      </c>
      <c r="O1212" s="50" t="e">
        <f>INDEX([1]Dados!$M$2:$N$26779,MATCH($P1212,[1]Dados!$N$2:$N$26779,),2)</f>
        <v>#N/A</v>
      </c>
      <c r="P1212">
        <v>148551</v>
      </c>
      <c r="Q1212" s="1">
        <v>36725</v>
      </c>
      <c r="R1212" s="1">
        <v>36733</v>
      </c>
      <c r="S1212" t="s">
        <v>1366</v>
      </c>
      <c r="T1212">
        <v>1</v>
      </c>
    </row>
    <row r="1213" spans="1:20" x14ac:dyDescent="0.2">
      <c r="A1213" s="7">
        <v>270895</v>
      </c>
      <c r="B1213" s="3">
        <v>28916</v>
      </c>
      <c r="C1213" s="3" t="s">
        <v>60</v>
      </c>
      <c r="D1213" s="2" t="s">
        <v>790</v>
      </c>
      <c r="E1213" s="3">
        <v>11</v>
      </c>
      <c r="F1213" s="17">
        <v>0</v>
      </c>
      <c r="G1213" s="17">
        <v>1</v>
      </c>
      <c r="H1213" s="17">
        <v>0</v>
      </c>
      <c r="I1213" s="7">
        <v>5.5</v>
      </c>
      <c r="J1213" s="7">
        <v>5</v>
      </c>
      <c r="K1213" s="4">
        <v>119</v>
      </c>
      <c r="L1213" s="5">
        <v>119.38590000000001</v>
      </c>
      <c r="M1213">
        <v>155000</v>
      </c>
      <c r="N1213" s="3">
        <v>1</v>
      </c>
      <c r="O1213" s="50" t="e">
        <f>INDEX([1]Dados!$M$2:$N$26779,MATCH($P1213,[1]Dados!$N$2:$N$26779,),2)</f>
        <v>#N/A</v>
      </c>
      <c r="P1213">
        <v>148551</v>
      </c>
      <c r="Q1213" s="1">
        <v>36725</v>
      </c>
      <c r="R1213" s="1">
        <v>36733</v>
      </c>
      <c r="S1213" t="s">
        <v>1366</v>
      </c>
      <c r="T1213">
        <v>1</v>
      </c>
    </row>
    <row r="1214" spans="1:20" x14ac:dyDescent="0.2">
      <c r="A1214" s="7">
        <v>270895</v>
      </c>
      <c r="B1214" s="3">
        <v>28916</v>
      </c>
      <c r="C1214" s="3" t="s">
        <v>60</v>
      </c>
      <c r="D1214" s="2" t="s">
        <v>790</v>
      </c>
      <c r="E1214" s="3">
        <v>11</v>
      </c>
      <c r="F1214" s="17">
        <v>0</v>
      </c>
      <c r="G1214" s="17">
        <v>1</v>
      </c>
      <c r="H1214" s="17">
        <v>0</v>
      </c>
      <c r="I1214" s="7">
        <v>5.6</v>
      </c>
      <c r="J1214" s="7">
        <v>5</v>
      </c>
      <c r="K1214" s="4">
        <v>119</v>
      </c>
      <c r="L1214" s="5">
        <v>119.38590000000001</v>
      </c>
      <c r="M1214">
        <v>155000</v>
      </c>
      <c r="N1214" s="3">
        <v>1</v>
      </c>
      <c r="O1214" s="50" t="e">
        <f>INDEX([1]Dados!$M$2:$N$26779,MATCH($P1214,[1]Dados!$N$2:$N$26779,),2)</f>
        <v>#N/A</v>
      </c>
      <c r="P1214">
        <v>148551</v>
      </c>
      <c r="Q1214" s="1">
        <v>36725</v>
      </c>
      <c r="R1214" s="1">
        <v>36733</v>
      </c>
      <c r="S1214" t="s">
        <v>1366</v>
      </c>
      <c r="T1214">
        <v>1</v>
      </c>
    </row>
    <row r="1215" spans="1:20" x14ac:dyDescent="0.2">
      <c r="A1215" s="7">
        <v>270895</v>
      </c>
      <c r="B1215" s="3">
        <v>28916</v>
      </c>
      <c r="C1215" s="3" t="s">
        <v>60</v>
      </c>
      <c r="D1215" s="2" t="s">
        <v>790</v>
      </c>
      <c r="E1215" s="3">
        <v>11</v>
      </c>
      <c r="F1215" s="17">
        <v>0</v>
      </c>
      <c r="G1215" s="17">
        <v>1</v>
      </c>
      <c r="H1215" s="17">
        <v>0</v>
      </c>
      <c r="I1215" s="7">
        <v>5.7</v>
      </c>
      <c r="J1215" s="7">
        <v>8</v>
      </c>
      <c r="K1215" s="4">
        <v>119</v>
      </c>
      <c r="L1215" s="5">
        <v>119.38590000000001</v>
      </c>
      <c r="M1215">
        <v>155000</v>
      </c>
      <c r="N1215" s="3">
        <v>1</v>
      </c>
      <c r="O1215" s="50" t="e">
        <f>INDEX([1]Dados!$M$2:$N$26779,MATCH($P1215,[1]Dados!$N$2:$N$26779,),2)</f>
        <v>#N/A</v>
      </c>
      <c r="P1215">
        <v>148551</v>
      </c>
      <c r="Q1215" s="1">
        <v>36725</v>
      </c>
      <c r="R1215" s="1">
        <v>36733</v>
      </c>
      <c r="S1215" t="s">
        <v>1366</v>
      </c>
      <c r="T1215">
        <v>1</v>
      </c>
    </row>
    <row r="1216" spans="1:20" x14ac:dyDescent="0.2">
      <c r="A1216" s="7">
        <v>270895</v>
      </c>
      <c r="B1216" s="3">
        <v>28916</v>
      </c>
      <c r="C1216" s="3" t="s">
        <v>60</v>
      </c>
      <c r="D1216" s="2" t="s">
        <v>790</v>
      </c>
      <c r="E1216" s="3">
        <v>11</v>
      </c>
      <c r="F1216" s="17">
        <v>0</v>
      </c>
      <c r="G1216" s="17">
        <v>1</v>
      </c>
      <c r="H1216" s="17">
        <v>0</v>
      </c>
      <c r="I1216" s="7">
        <v>5.8</v>
      </c>
      <c r="J1216" s="7">
        <v>0</v>
      </c>
      <c r="K1216" s="4">
        <v>119</v>
      </c>
      <c r="L1216" s="5">
        <v>119.38590000000001</v>
      </c>
      <c r="M1216">
        <v>155000</v>
      </c>
      <c r="N1216" s="3">
        <v>1</v>
      </c>
      <c r="O1216" s="50" t="e">
        <f>INDEX([1]Dados!$M$2:$N$26779,MATCH($P1216,[1]Dados!$N$2:$N$26779,),2)</f>
        <v>#N/A</v>
      </c>
      <c r="P1216">
        <v>148551</v>
      </c>
      <c r="Q1216" s="1">
        <v>36725</v>
      </c>
      <c r="R1216" s="1">
        <v>36733</v>
      </c>
      <c r="S1216" t="s">
        <v>1366</v>
      </c>
      <c r="T1216">
        <v>1</v>
      </c>
    </row>
    <row r="1217" spans="1:20" x14ac:dyDescent="0.2">
      <c r="A1217" s="7">
        <v>270895</v>
      </c>
      <c r="B1217" s="3">
        <v>28916</v>
      </c>
      <c r="C1217" s="3" t="s">
        <v>60</v>
      </c>
      <c r="D1217" s="2" t="s">
        <v>790</v>
      </c>
      <c r="E1217" s="3">
        <v>11</v>
      </c>
      <c r="F1217" s="17">
        <v>0</v>
      </c>
      <c r="G1217" s="17">
        <v>1</v>
      </c>
      <c r="H1217" s="17">
        <v>0</v>
      </c>
      <c r="I1217" s="7">
        <v>1.1000000000000001</v>
      </c>
      <c r="J1217" s="7">
        <v>25</v>
      </c>
      <c r="K1217" s="4">
        <v>1214</v>
      </c>
      <c r="L1217" s="5">
        <v>1214.0587</v>
      </c>
      <c r="M1217">
        <v>156897.66</v>
      </c>
      <c r="N1217" s="3">
        <v>1</v>
      </c>
      <c r="O1217" s="50" t="e">
        <f>INDEX([1]Dados!$M$2:$N$26779,MATCH($P1217,[1]Dados!$N$2:$N$26779,),2)</f>
        <v>#N/A</v>
      </c>
      <c r="P1217">
        <v>148169</v>
      </c>
      <c r="Q1217" s="1">
        <v>36725</v>
      </c>
      <c r="R1217" s="1">
        <v>36733</v>
      </c>
      <c r="S1217" t="s">
        <v>1051</v>
      </c>
      <c r="T1217">
        <v>1</v>
      </c>
    </row>
    <row r="1218" spans="1:20" x14ac:dyDescent="0.2">
      <c r="A1218" s="7">
        <v>270895</v>
      </c>
      <c r="B1218" s="3">
        <v>28916</v>
      </c>
      <c r="C1218" s="3" t="s">
        <v>60</v>
      </c>
      <c r="D1218" s="2" t="s">
        <v>790</v>
      </c>
      <c r="E1218" s="3">
        <v>11</v>
      </c>
      <c r="F1218" s="17">
        <v>0</v>
      </c>
      <c r="G1218" s="17">
        <v>1</v>
      </c>
      <c r="H1218" s="17">
        <v>0</v>
      </c>
      <c r="I1218" s="7">
        <v>1.2</v>
      </c>
      <c r="J1218" s="7">
        <v>14</v>
      </c>
      <c r="K1218" s="4">
        <v>1214</v>
      </c>
      <c r="L1218" s="5">
        <v>1214.0587</v>
      </c>
      <c r="M1218">
        <v>156897.66</v>
      </c>
      <c r="N1218" s="3">
        <v>1</v>
      </c>
      <c r="O1218" s="50" t="e">
        <f>INDEX([1]Dados!$M$2:$N$26779,MATCH($P1218,[1]Dados!$N$2:$N$26779,),2)</f>
        <v>#N/A</v>
      </c>
      <c r="P1218">
        <v>148169</v>
      </c>
      <c r="Q1218" s="1">
        <v>36725</v>
      </c>
      <c r="R1218" s="1">
        <v>36733</v>
      </c>
      <c r="S1218" t="s">
        <v>1051</v>
      </c>
      <c r="T1218">
        <v>1</v>
      </c>
    </row>
    <row r="1219" spans="1:20" x14ac:dyDescent="0.2">
      <c r="A1219" s="7">
        <v>270895</v>
      </c>
      <c r="B1219" s="3">
        <v>28916</v>
      </c>
      <c r="C1219" s="3" t="s">
        <v>60</v>
      </c>
      <c r="D1219" s="2" t="s">
        <v>790</v>
      </c>
      <c r="E1219" s="3">
        <v>11</v>
      </c>
      <c r="F1219" s="17">
        <v>0</v>
      </c>
      <c r="G1219" s="17">
        <v>1</v>
      </c>
      <c r="H1219" s="17">
        <v>0</v>
      </c>
      <c r="I1219" s="7">
        <v>1.3</v>
      </c>
      <c r="J1219" s="7">
        <v>13</v>
      </c>
      <c r="K1219" s="4">
        <v>1214</v>
      </c>
      <c r="L1219" s="5">
        <v>1214.0587</v>
      </c>
      <c r="M1219">
        <v>156897.66</v>
      </c>
      <c r="N1219" s="3">
        <v>1</v>
      </c>
      <c r="O1219" s="50" t="e">
        <f>INDEX([1]Dados!$M$2:$N$26779,MATCH($P1219,[1]Dados!$N$2:$N$26779,),2)</f>
        <v>#N/A</v>
      </c>
      <c r="P1219">
        <v>148169</v>
      </c>
      <c r="Q1219" s="1">
        <v>36725</v>
      </c>
      <c r="R1219" s="1">
        <v>36733</v>
      </c>
      <c r="S1219" t="s">
        <v>1051</v>
      </c>
      <c r="T1219">
        <v>1</v>
      </c>
    </row>
    <row r="1220" spans="1:20" x14ac:dyDescent="0.2">
      <c r="A1220" s="7">
        <v>270895</v>
      </c>
      <c r="B1220" s="3">
        <v>28916</v>
      </c>
      <c r="C1220" s="3" t="s">
        <v>60</v>
      </c>
      <c r="D1220" s="2" t="s">
        <v>790</v>
      </c>
      <c r="E1220" s="3">
        <v>11</v>
      </c>
      <c r="F1220" s="17">
        <v>0</v>
      </c>
      <c r="G1220" s="17">
        <v>1</v>
      </c>
      <c r="H1220" s="17">
        <v>0</v>
      </c>
      <c r="I1220" s="7">
        <v>1.4</v>
      </c>
      <c r="J1220" s="7">
        <v>18</v>
      </c>
      <c r="K1220" s="4">
        <v>1214</v>
      </c>
      <c r="L1220" s="5">
        <v>1214.0587</v>
      </c>
      <c r="M1220">
        <v>156897.66</v>
      </c>
      <c r="N1220" s="3">
        <v>1</v>
      </c>
      <c r="O1220" s="50" t="e">
        <f>INDEX([1]Dados!$M$2:$N$26779,MATCH($P1220,[1]Dados!$N$2:$N$26779,),2)</f>
        <v>#N/A</v>
      </c>
      <c r="P1220">
        <v>148169</v>
      </c>
      <c r="Q1220" s="1">
        <v>36725</v>
      </c>
      <c r="R1220" s="1">
        <v>36733</v>
      </c>
      <c r="S1220" t="s">
        <v>1051</v>
      </c>
      <c r="T1220">
        <v>1</v>
      </c>
    </row>
    <row r="1221" spans="1:20" x14ac:dyDescent="0.2">
      <c r="A1221" s="7">
        <v>270895</v>
      </c>
      <c r="B1221" s="3">
        <v>28916</v>
      </c>
      <c r="C1221" s="3" t="s">
        <v>60</v>
      </c>
      <c r="D1221" s="2" t="s">
        <v>790</v>
      </c>
      <c r="E1221" s="3">
        <v>11</v>
      </c>
      <c r="F1221" s="17">
        <v>0</v>
      </c>
      <c r="G1221" s="17">
        <v>1</v>
      </c>
      <c r="H1221" s="17">
        <v>0</v>
      </c>
      <c r="I1221" s="7">
        <v>1.5</v>
      </c>
      <c r="J1221" s="7">
        <v>0</v>
      </c>
      <c r="K1221" s="4">
        <v>1214</v>
      </c>
      <c r="L1221" s="5">
        <v>1214.0587</v>
      </c>
      <c r="M1221">
        <v>156897.66</v>
      </c>
      <c r="N1221" s="3">
        <v>1</v>
      </c>
      <c r="O1221" s="50" t="e">
        <f>INDEX([1]Dados!$M$2:$N$26779,MATCH($P1221,[1]Dados!$N$2:$N$26779,),2)</f>
        <v>#N/A</v>
      </c>
      <c r="P1221">
        <v>148169</v>
      </c>
      <c r="Q1221" s="1">
        <v>36725</v>
      </c>
      <c r="R1221" s="1">
        <v>36733</v>
      </c>
      <c r="S1221" t="s">
        <v>1051</v>
      </c>
      <c r="T1221">
        <v>1</v>
      </c>
    </row>
    <row r="1222" spans="1:20" x14ac:dyDescent="0.2">
      <c r="A1222" s="7">
        <v>270895</v>
      </c>
      <c r="B1222" s="3">
        <v>28916</v>
      </c>
      <c r="C1222" s="3" t="s">
        <v>60</v>
      </c>
      <c r="D1222" s="2" t="s">
        <v>790</v>
      </c>
      <c r="E1222" s="3">
        <v>11</v>
      </c>
      <c r="F1222" s="17">
        <v>0</v>
      </c>
      <c r="G1222" s="17">
        <v>1</v>
      </c>
      <c r="H1222" s="17">
        <v>0</v>
      </c>
      <c r="I1222" s="7">
        <v>4.0999999999999996</v>
      </c>
      <c r="J1222" s="7">
        <v>24</v>
      </c>
      <c r="K1222" s="4">
        <v>1214</v>
      </c>
      <c r="L1222" s="5">
        <v>1214.0589</v>
      </c>
      <c r="M1222">
        <v>386833.33</v>
      </c>
      <c r="N1222" s="3">
        <v>1</v>
      </c>
      <c r="O1222" s="50" t="e">
        <f>INDEX([1]Dados!$M$2:$N$26779,MATCH($P1222,[1]Dados!$N$2:$N$26779,),2)</f>
        <v>#N/A</v>
      </c>
      <c r="P1222">
        <v>149254</v>
      </c>
      <c r="Q1222" s="1">
        <v>36725</v>
      </c>
      <c r="R1222" s="1">
        <v>36733</v>
      </c>
      <c r="S1222" t="s">
        <v>1051</v>
      </c>
      <c r="T1222">
        <v>1</v>
      </c>
    </row>
    <row r="1223" spans="1:20" x14ac:dyDescent="0.2">
      <c r="A1223" s="7">
        <v>270895</v>
      </c>
      <c r="B1223" s="3">
        <v>28916</v>
      </c>
      <c r="C1223" s="3" t="s">
        <v>60</v>
      </c>
      <c r="D1223" s="2" t="s">
        <v>790</v>
      </c>
      <c r="E1223" s="3">
        <v>11</v>
      </c>
      <c r="F1223" s="17">
        <v>0</v>
      </c>
      <c r="G1223" s="17">
        <v>1</v>
      </c>
      <c r="H1223" s="17">
        <v>0</v>
      </c>
      <c r="I1223" s="7">
        <v>4.0999999999999996</v>
      </c>
      <c r="J1223" s="7">
        <v>15</v>
      </c>
      <c r="K1223" s="4">
        <v>1214</v>
      </c>
      <c r="L1223" s="5">
        <v>1214.0589</v>
      </c>
      <c r="M1223">
        <v>386833.33</v>
      </c>
      <c r="N1223" s="3">
        <v>1</v>
      </c>
      <c r="O1223" s="50" t="e">
        <f>INDEX([1]Dados!$M$2:$N$26779,MATCH($P1223,[1]Dados!$N$2:$N$26779,),2)</f>
        <v>#N/A</v>
      </c>
      <c r="P1223">
        <v>149254</v>
      </c>
      <c r="Q1223" s="1">
        <v>36725</v>
      </c>
      <c r="R1223" s="1">
        <v>36733</v>
      </c>
      <c r="S1223" t="s">
        <v>1051</v>
      </c>
      <c r="T1223">
        <v>1</v>
      </c>
    </row>
    <row r="1224" spans="1:20" x14ac:dyDescent="0.2">
      <c r="A1224" s="7">
        <v>270895</v>
      </c>
      <c r="B1224" s="3">
        <v>28916</v>
      </c>
      <c r="C1224" s="3" t="s">
        <v>60</v>
      </c>
      <c r="D1224" s="2" t="s">
        <v>790</v>
      </c>
      <c r="E1224" s="3">
        <v>11</v>
      </c>
      <c r="F1224" s="17">
        <v>0</v>
      </c>
      <c r="G1224" s="17">
        <v>1</v>
      </c>
      <c r="H1224" s="17">
        <v>0</v>
      </c>
      <c r="I1224" s="7">
        <v>4.1100000000000003</v>
      </c>
      <c r="J1224" s="7">
        <v>32</v>
      </c>
      <c r="K1224" s="4">
        <v>1214</v>
      </c>
      <c r="L1224" s="5">
        <v>1214.0589</v>
      </c>
      <c r="M1224">
        <v>386833.33</v>
      </c>
      <c r="N1224" s="3">
        <v>1</v>
      </c>
      <c r="O1224" s="50" t="e">
        <f>INDEX([1]Dados!$M$2:$N$26779,MATCH($P1224,[1]Dados!$N$2:$N$26779,),2)</f>
        <v>#N/A</v>
      </c>
      <c r="P1224">
        <v>149254</v>
      </c>
      <c r="Q1224" s="1">
        <v>36725</v>
      </c>
      <c r="R1224" s="1">
        <v>36733</v>
      </c>
      <c r="S1224" t="s">
        <v>1051</v>
      </c>
      <c r="T1224">
        <v>1</v>
      </c>
    </row>
    <row r="1225" spans="1:20" x14ac:dyDescent="0.2">
      <c r="A1225" s="7">
        <v>270895</v>
      </c>
      <c r="B1225" s="3">
        <v>28916</v>
      </c>
      <c r="C1225" s="3" t="s">
        <v>60</v>
      </c>
      <c r="D1225" s="2" t="s">
        <v>790</v>
      </c>
      <c r="E1225" s="3">
        <v>11</v>
      </c>
      <c r="F1225" s="17">
        <v>0</v>
      </c>
      <c r="G1225" s="17">
        <v>1</v>
      </c>
      <c r="H1225" s="17">
        <v>0</v>
      </c>
      <c r="I1225" s="7">
        <v>4.12</v>
      </c>
      <c r="J1225" s="7">
        <v>32</v>
      </c>
      <c r="K1225" s="4">
        <v>1214</v>
      </c>
      <c r="L1225" s="5">
        <v>1214.0589</v>
      </c>
      <c r="M1225">
        <v>386833.33</v>
      </c>
      <c r="N1225" s="3">
        <v>1</v>
      </c>
      <c r="O1225" s="50" t="e">
        <f>INDEX([1]Dados!$M$2:$N$26779,MATCH($P1225,[1]Dados!$N$2:$N$26779,),2)</f>
        <v>#N/A</v>
      </c>
      <c r="P1225">
        <v>149254</v>
      </c>
      <c r="Q1225" s="1">
        <v>36725</v>
      </c>
      <c r="R1225" s="1">
        <v>36733</v>
      </c>
      <c r="S1225" t="s">
        <v>1051</v>
      </c>
      <c r="T1225">
        <v>1</v>
      </c>
    </row>
    <row r="1226" spans="1:20" x14ac:dyDescent="0.2">
      <c r="A1226" s="7">
        <v>270895</v>
      </c>
      <c r="B1226" s="3">
        <v>28916</v>
      </c>
      <c r="C1226" s="3" t="s">
        <v>60</v>
      </c>
      <c r="D1226" s="2" t="s">
        <v>790</v>
      </c>
      <c r="E1226" s="3">
        <v>11</v>
      </c>
      <c r="F1226" s="17">
        <v>0</v>
      </c>
      <c r="G1226" s="17">
        <v>1</v>
      </c>
      <c r="H1226" s="17">
        <v>0</v>
      </c>
      <c r="I1226" s="7">
        <v>4.13</v>
      </c>
      <c r="J1226" s="7">
        <v>0</v>
      </c>
      <c r="K1226" s="4">
        <v>1214</v>
      </c>
      <c r="L1226" s="5">
        <v>1214.0589</v>
      </c>
      <c r="M1226">
        <v>386833.33</v>
      </c>
      <c r="N1226" s="3">
        <v>1</v>
      </c>
      <c r="O1226" s="50" t="e">
        <f>INDEX([1]Dados!$M$2:$N$26779,MATCH($P1226,[1]Dados!$N$2:$N$26779,),2)</f>
        <v>#N/A</v>
      </c>
      <c r="P1226">
        <v>149254</v>
      </c>
      <c r="Q1226" s="1">
        <v>36725</v>
      </c>
      <c r="R1226" s="1">
        <v>36733</v>
      </c>
      <c r="S1226" t="s">
        <v>1051</v>
      </c>
      <c r="T1226">
        <v>1</v>
      </c>
    </row>
    <row r="1227" spans="1:20" x14ac:dyDescent="0.2">
      <c r="A1227" s="7">
        <v>270895</v>
      </c>
      <c r="B1227" s="3">
        <v>28916</v>
      </c>
      <c r="C1227" s="3" t="s">
        <v>60</v>
      </c>
      <c r="D1227" s="2" t="s">
        <v>790</v>
      </c>
      <c r="E1227" s="3">
        <v>11</v>
      </c>
      <c r="F1227" s="17">
        <v>0</v>
      </c>
      <c r="G1227" s="17">
        <v>1</v>
      </c>
      <c r="H1227" s="17">
        <v>0</v>
      </c>
      <c r="I1227" s="7">
        <v>4.1399999999999997</v>
      </c>
      <c r="J1227" s="7">
        <v>13</v>
      </c>
      <c r="K1227" s="4">
        <v>1214</v>
      </c>
      <c r="L1227" s="5">
        <v>1214.0589</v>
      </c>
      <c r="M1227">
        <v>386833.33</v>
      </c>
      <c r="N1227" s="3">
        <v>1</v>
      </c>
      <c r="O1227" s="50" t="e">
        <f>INDEX([1]Dados!$M$2:$N$26779,MATCH($P1227,[1]Dados!$N$2:$N$26779,),2)</f>
        <v>#N/A</v>
      </c>
      <c r="P1227">
        <v>149254</v>
      </c>
      <c r="Q1227" s="1">
        <v>36725</v>
      </c>
      <c r="R1227" s="1">
        <v>36733</v>
      </c>
      <c r="S1227" t="s">
        <v>1051</v>
      </c>
      <c r="T1227">
        <v>1</v>
      </c>
    </row>
    <row r="1228" spans="1:20" x14ac:dyDescent="0.2">
      <c r="A1228" s="7">
        <v>270895</v>
      </c>
      <c r="B1228" s="3">
        <v>28916</v>
      </c>
      <c r="C1228" s="3" t="s">
        <v>60</v>
      </c>
      <c r="D1228" s="2" t="s">
        <v>790</v>
      </c>
      <c r="E1228" s="3">
        <v>11</v>
      </c>
      <c r="F1228" s="17">
        <v>0</v>
      </c>
      <c r="G1228" s="17">
        <v>1</v>
      </c>
      <c r="H1228" s="17">
        <v>0</v>
      </c>
      <c r="I1228" s="7">
        <v>4.1500000000000004</v>
      </c>
      <c r="J1228" s="7">
        <v>0</v>
      </c>
      <c r="K1228" s="4">
        <v>1214</v>
      </c>
      <c r="L1228" s="5">
        <v>1214.0589</v>
      </c>
      <c r="M1228">
        <v>386833.33</v>
      </c>
      <c r="N1228" s="3">
        <v>1</v>
      </c>
      <c r="O1228" s="50" t="e">
        <f>INDEX([1]Dados!$M$2:$N$26779,MATCH($P1228,[1]Dados!$N$2:$N$26779,),2)</f>
        <v>#N/A</v>
      </c>
      <c r="P1228">
        <v>149254</v>
      </c>
      <c r="Q1228" s="1">
        <v>36725</v>
      </c>
      <c r="R1228" s="1">
        <v>36733</v>
      </c>
      <c r="S1228" t="s">
        <v>1051</v>
      </c>
      <c r="T1228">
        <v>1</v>
      </c>
    </row>
    <row r="1229" spans="1:20" x14ac:dyDescent="0.2">
      <c r="A1229" s="7">
        <v>270895</v>
      </c>
      <c r="B1229" s="3">
        <v>28916</v>
      </c>
      <c r="C1229" s="3" t="s">
        <v>60</v>
      </c>
      <c r="D1229" s="2" t="s">
        <v>790</v>
      </c>
      <c r="E1229" s="3">
        <v>11</v>
      </c>
      <c r="F1229" s="17">
        <v>0</v>
      </c>
      <c r="G1229" s="17">
        <v>1</v>
      </c>
      <c r="H1229" s="17">
        <v>0</v>
      </c>
      <c r="I1229" s="7">
        <v>4.2</v>
      </c>
      <c r="J1229" s="7">
        <v>23</v>
      </c>
      <c r="K1229" s="4">
        <v>1214</v>
      </c>
      <c r="L1229" s="5">
        <v>1214.0589</v>
      </c>
      <c r="M1229">
        <v>386833.33</v>
      </c>
      <c r="N1229" s="3">
        <v>1</v>
      </c>
      <c r="O1229" s="50" t="e">
        <f>INDEX([1]Dados!$M$2:$N$26779,MATCH($P1229,[1]Dados!$N$2:$N$26779,),2)</f>
        <v>#N/A</v>
      </c>
      <c r="P1229">
        <v>149254</v>
      </c>
      <c r="Q1229" s="1">
        <v>36725</v>
      </c>
      <c r="R1229" s="1">
        <v>36733</v>
      </c>
      <c r="S1229" t="s">
        <v>1051</v>
      </c>
      <c r="T1229">
        <v>1</v>
      </c>
    </row>
    <row r="1230" spans="1:20" x14ac:dyDescent="0.2">
      <c r="A1230" s="7">
        <v>270895</v>
      </c>
      <c r="B1230" s="3">
        <v>28916</v>
      </c>
      <c r="C1230" s="3" t="s">
        <v>60</v>
      </c>
      <c r="D1230" s="2" t="s">
        <v>790</v>
      </c>
      <c r="E1230" s="3">
        <v>11</v>
      </c>
      <c r="F1230" s="17">
        <v>0</v>
      </c>
      <c r="G1230" s="17">
        <v>1</v>
      </c>
      <c r="H1230" s="17">
        <v>0</v>
      </c>
      <c r="I1230" s="7">
        <v>4.3</v>
      </c>
      <c r="J1230" s="7">
        <v>28</v>
      </c>
      <c r="K1230" s="4">
        <v>1214</v>
      </c>
      <c r="L1230" s="5">
        <v>1214.0589</v>
      </c>
      <c r="M1230">
        <v>386833.33</v>
      </c>
      <c r="N1230" s="3">
        <v>1</v>
      </c>
      <c r="O1230" s="50" t="e">
        <f>INDEX([1]Dados!$M$2:$N$26779,MATCH($P1230,[1]Dados!$N$2:$N$26779,),2)</f>
        <v>#N/A</v>
      </c>
      <c r="P1230">
        <v>149254</v>
      </c>
      <c r="Q1230" s="1">
        <v>36725</v>
      </c>
      <c r="R1230" s="1">
        <v>36733</v>
      </c>
      <c r="S1230" t="s">
        <v>1051</v>
      </c>
      <c r="T1230">
        <v>1</v>
      </c>
    </row>
    <row r="1231" spans="1:20" x14ac:dyDescent="0.2">
      <c r="A1231" s="7">
        <v>270895</v>
      </c>
      <c r="B1231" s="3">
        <v>28916</v>
      </c>
      <c r="C1231" s="3" t="s">
        <v>60</v>
      </c>
      <c r="D1231" s="2" t="s">
        <v>790</v>
      </c>
      <c r="E1231" s="3">
        <v>11</v>
      </c>
      <c r="F1231" s="17">
        <v>0</v>
      </c>
      <c r="G1231" s="17">
        <v>1</v>
      </c>
      <c r="H1231" s="17">
        <v>0</v>
      </c>
      <c r="I1231" s="7">
        <v>4.4000000000000004</v>
      </c>
      <c r="J1231" s="7">
        <v>20</v>
      </c>
      <c r="K1231" s="4">
        <v>1214</v>
      </c>
      <c r="L1231" s="5">
        <v>1214.0589</v>
      </c>
      <c r="M1231">
        <v>386833.33</v>
      </c>
      <c r="N1231" s="3">
        <v>1</v>
      </c>
      <c r="O1231" s="50" t="e">
        <f>INDEX([1]Dados!$M$2:$N$26779,MATCH($P1231,[1]Dados!$N$2:$N$26779,),2)</f>
        <v>#N/A</v>
      </c>
      <c r="P1231">
        <v>149254</v>
      </c>
      <c r="Q1231" s="1">
        <v>36725</v>
      </c>
      <c r="R1231" s="1">
        <v>36733</v>
      </c>
      <c r="S1231" t="s">
        <v>1051</v>
      </c>
      <c r="T1231">
        <v>1</v>
      </c>
    </row>
    <row r="1232" spans="1:20" x14ac:dyDescent="0.2">
      <c r="A1232" s="7">
        <v>270895</v>
      </c>
      <c r="B1232" s="3">
        <v>28916</v>
      </c>
      <c r="C1232" s="3" t="s">
        <v>60</v>
      </c>
      <c r="D1232" s="2" t="s">
        <v>790</v>
      </c>
      <c r="E1232" s="3">
        <v>11</v>
      </c>
      <c r="F1232" s="17">
        <v>0</v>
      </c>
      <c r="G1232" s="17">
        <v>1</v>
      </c>
      <c r="H1232" s="17">
        <v>0</v>
      </c>
      <c r="I1232" s="7">
        <v>4.5</v>
      </c>
      <c r="J1232" s="7">
        <v>18</v>
      </c>
      <c r="K1232" s="4">
        <v>1214</v>
      </c>
      <c r="L1232" s="5">
        <v>1214.0589</v>
      </c>
      <c r="M1232">
        <v>386833.33</v>
      </c>
      <c r="N1232" s="3">
        <v>1</v>
      </c>
      <c r="O1232" s="50" t="e">
        <f>INDEX([1]Dados!$M$2:$N$26779,MATCH($P1232,[1]Dados!$N$2:$N$26779,),2)</f>
        <v>#N/A</v>
      </c>
      <c r="P1232">
        <v>149254</v>
      </c>
      <c r="Q1232" s="1">
        <v>36725</v>
      </c>
      <c r="R1232" s="1">
        <v>36733</v>
      </c>
      <c r="S1232" t="s">
        <v>1051</v>
      </c>
      <c r="T1232">
        <v>1</v>
      </c>
    </row>
    <row r="1233" spans="1:20" x14ac:dyDescent="0.2">
      <c r="A1233" s="7">
        <v>270895</v>
      </c>
      <c r="B1233" s="3">
        <v>28916</v>
      </c>
      <c r="C1233" s="3" t="s">
        <v>60</v>
      </c>
      <c r="D1233" s="2" t="s">
        <v>790</v>
      </c>
      <c r="E1233" s="3">
        <v>11</v>
      </c>
      <c r="F1233" s="17">
        <v>0</v>
      </c>
      <c r="G1233" s="17">
        <v>1</v>
      </c>
      <c r="H1233" s="17">
        <v>0</v>
      </c>
      <c r="I1233" s="7">
        <v>4.5999999999999996</v>
      </c>
      <c r="J1233" s="7">
        <v>23</v>
      </c>
      <c r="K1233" s="4">
        <v>1214</v>
      </c>
      <c r="L1233" s="5">
        <v>1214.0589</v>
      </c>
      <c r="M1233">
        <v>386833.33</v>
      </c>
      <c r="N1233" s="3">
        <v>1</v>
      </c>
      <c r="O1233" s="50" t="e">
        <f>INDEX([1]Dados!$M$2:$N$26779,MATCH($P1233,[1]Dados!$N$2:$N$26779,),2)</f>
        <v>#N/A</v>
      </c>
      <c r="P1233">
        <v>149254</v>
      </c>
      <c r="Q1233" s="1">
        <v>36725</v>
      </c>
      <c r="R1233" s="1">
        <v>36733</v>
      </c>
      <c r="S1233" t="s">
        <v>1051</v>
      </c>
      <c r="T1233">
        <v>1</v>
      </c>
    </row>
    <row r="1234" spans="1:20" x14ac:dyDescent="0.2">
      <c r="A1234" s="7">
        <v>270895</v>
      </c>
      <c r="B1234" s="3">
        <v>28916</v>
      </c>
      <c r="C1234" s="3" t="s">
        <v>60</v>
      </c>
      <c r="D1234" s="2" t="s">
        <v>790</v>
      </c>
      <c r="E1234" s="3">
        <v>11</v>
      </c>
      <c r="F1234" s="17">
        <v>0</v>
      </c>
      <c r="G1234" s="17">
        <v>1</v>
      </c>
      <c r="H1234" s="17">
        <v>0</v>
      </c>
      <c r="I1234" s="7">
        <v>4.7</v>
      </c>
      <c r="J1234" s="7">
        <v>22</v>
      </c>
      <c r="K1234" s="4">
        <v>1214</v>
      </c>
      <c r="L1234" s="5">
        <v>1214.0589</v>
      </c>
      <c r="M1234">
        <v>386833.33</v>
      </c>
      <c r="N1234" s="3">
        <v>1</v>
      </c>
      <c r="O1234" s="50" t="e">
        <f>INDEX([1]Dados!$M$2:$N$26779,MATCH($P1234,[1]Dados!$N$2:$N$26779,),2)</f>
        <v>#N/A</v>
      </c>
      <c r="P1234">
        <v>149254</v>
      </c>
      <c r="Q1234" s="1">
        <v>36725</v>
      </c>
      <c r="R1234" s="1">
        <v>36733</v>
      </c>
      <c r="S1234" t="s">
        <v>1051</v>
      </c>
      <c r="T1234">
        <v>1</v>
      </c>
    </row>
    <row r="1235" spans="1:20" x14ac:dyDescent="0.2">
      <c r="A1235" s="7">
        <v>270895</v>
      </c>
      <c r="B1235" s="3">
        <v>28916</v>
      </c>
      <c r="C1235" s="3" t="s">
        <v>60</v>
      </c>
      <c r="D1235" s="2" t="s">
        <v>790</v>
      </c>
      <c r="E1235" s="3">
        <v>11</v>
      </c>
      <c r="F1235" s="17">
        <v>0</v>
      </c>
      <c r="G1235" s="17">
        <v>1</v>
      </c>
      <c r="H1235" s="17">
        <v>0</v>
      </c>
      <c r="I1235" s="7">
        <v>4.8</v>
      </c>
      <c r="J1235" s="7">
        <v>25</v>
      </c>
      <c r="K1235" s="4">
        <v>1214</v>
      </c>
      <c r="L1235" s="5">
        <v>1214.0589</v>
      </c>
      <c r="M1235">
        <v>386833.33</v>
      </c>
      <c r="N1235" s="3">
        <v>1</v>
      </c>
      <c r="O1235" s="50" t="e">
        <f>INDEX([1]Dados!$M$2:$N$26779,MATCH($P1235,[1]Dados!$N$2:$N$26779,),2)</f>
        <v>#N/A</v>
      </c>
      <c r="P1235">
        <v>149254</v>
      </c>
      <c r="Q1235" s="1">
        <v>36725</v>
      </c>
      <c r="R1235" s="1">
        <v>36733</v>
      </c>
      <c r="S1235" t="s">
        <v>1051</v>
      </c>
      <c r="T1235">
        <v>1</v>
      </c>
    </row>
    <row r="1236" spans="1:20" x14ac:dyDescent="0.2">
      <c r="A1236" s="7">
        <v>270895</v>
      </c>
      <c r="B1236" s="3">
        <v>28916</v>
      </c>
      <c r="C1236" s="3" t="s">
        <v>60</v>
      </c>
      <c r="D1236" s="2" t="s">
        <v>790</v>
      </c>
      <c r="E1236" s="3">
        <v>11</v>
      </c>
      <c r="F1236" s="17">
        <v>0</v>
      </c>
      <c r="G1236" s="17">
        <v>1</v>
      </c>
      <c r="H1236" s="17">
        <v>0</v>
      </c>
      <c r="I1236" s="7">
        <v>4.9000000000000004</v>
      </c>
      <c r="J1236" s="7">
        <v>12</v>
      </c>
      <c r="K1236" s="4">
        <v>1214</v>
      </c>
      <c r="L1236" s="5">
        <v>1214.0589</v>
      </c>
      <c r="M1236">
        <v>386833.33</v>
      </c>
      <c r="N1236" s="3">
        <v>1</v>
      </c>
      <c r="O1236" s="50" t="e">
        <f>INDEX([1]Dados!$M$2:$N$26779,MATCH($P1236,[1]Dados!$N$2:$N$26779,),2)</f>
        <v>#N/A</v>
      </c>
      <c r="P1236">
        <v>149254</v>
      </c>
      <c r="Q1236" s="1">
        <v>36725</v>
      </c>
      <c r="R1236" s="1">
        <v>36733</v>
      </c>
      <c r="S1236" t="s">
        <v>1051</v>
      </c>
      <c r="T1236">
        <v>1</v>
      </c>
    </row>
    <row r="1237" spans="1:20" x14ac:dyDescent="0.2">
      <c r="A1237" s="7">
        <v>270895</v>
      </c>
      <c r="B1237" s="3">
        <v>28916</v>
      </c>
      <c r="C1237" s="3" t="s">
        <v>60</v>
      </c>
      <c r="D1237" s="2" t="s">
        <v>790</v>
      </c>
      <c r="E1237" s="3">
        <v>11</v>
      </c>
      <c r="F1237" s="17">
        <v>0</v>
      </c>
      <c r="G1237" s="17">
        <v>1</v>
      </c>
      <c r="H1237" s="17">
        <v>0</v>
      </c>
      <c r="I1237" s="7">
        <v>2</v>
      </c>
      <c r="J1237" s="7">
        <v>22</v>
      </c>
      <c r="K1237" s="4">
        <v>1293</v>
      </c>
      <c r="L1237" s="5">
        <v>1293.0592999999999</v>
      </c>
      <c r="M1237">
        <v>41730</v>
      </c>
      <c r="N1237" s="3">
        <v>1</v>
      </c>
      <c r="O1237" s="50" t="e">
        <f>INDEX([1]Dados!$M$2:$N$26779,MATCH($P1237,[1]Dados!$N$2:$N$26779,),2)</f>
        <v>#N/A</v>
      </c>
      <c r="P1237">
        <v>148194</v>
      </c>
      <c r="Q1237" s="1">
        <v>36725</v>
      </c>
      <c r="R1237" s="1">
        <v>36733</v>
      </c>
      <c r="S1237" t="s">
        <v>1339</v>
      </c>
      <c r="T1237">
        <v>1</v>
      </c>
    </row>
    <row r="1238" spans="1:20" x14ac:dyDescent="0.2">
      <c r="A1238" s="7">
        <v>270895</v>
      </c>
      <c r="B1238" s="3">
        <v>28916</v>
      </c>
      <c r="C1238" s="3" t="s">
        <v>60</v>
      </c>
      <c r="D1238" s="2" t="s">
        <v>790</v>
      </c>
      <c r="E1238" s="3">
        <v>11</v>
      </c>
      <c r="F1238" s="17">
        <v>0</v>
      </c>
      <c r="G1238" s="17">
        <v>1</v>
      </c>
      <c r="H1238" s="17">
        <v>0</v>
      </c>
      <c r="I1238" s="7">
        <v>2</v>
      </c>
      <c r="J1238" s="7">
        <v>29</v>
      </c>
      <c r="K1238" s="4">
        <v>1293</v>
      </c>
      <c r="L1238" s="5">
        <v>1293.0592999999999</v>
      </c>
      <c r="M1238">
        <v>41730</v>
      </c>
      <c r="N1238" s="3">
        <v>1</v>
      </c>
      <c r="O1238" s="50" t="e">
        <f>INDEX([1]Dados!$M$2:$N$26779,MATCH($P1238,[1]Dados!$N$2:$N$26779,),2)</f>
        <v>#N/A</v>
      </c>
      <c r="P1238">
        <v>148194</v>
      </c>
      <c r="Q1238" s="1">
        <v>36725</v>
      </c>
      <c r="R1238" s="1">
        <v>36733</v>
      </c>
      <c r="S1238" t="s">
        <v>1339</v>
      </c>
      <c r="T1238">
        <v>1</v>
      </c>
    </row>
    <row r="1239" spans="1:20" x14ac:dyDescent="0.2">
      <c r="A1239" s="7">
        <v>270895</v>
      </c>
      <c r="B1239" s="3">
        <v>28916</v>
      </c>
      <c r="C1239" s="3" t="s">
        <v>60</v>
      </c>
      <c r="D1239" s="2" t="s">
        <v>790</v>
      </c>
      <c r="E1239" s="3">
        <v>11</v>
      </c>
      <c r="F1239" s="17">
        <v>0</v>
      </c>
      <c r="G1239" s="17">
        <v>1</v>
      </c>
      <c r="H1239" s="17">
        <v>0</v>
      </c>
      <c r="I1239" s="7">
        <v>2</v>
      </c>
      <c r="J1239" s="7">
        <v>0</v>
      </c>
      <c r="K1239" s="4">
        <v>1293</v>
      </c>
      <c r="L1239" s="5">
        <v>1293.0592999999999</v>
      </c>
      <c r="M1239">
        <v>41730</v>
      </c>
      <c r="N1239" s="3">
        <v>1</v>
      </c>
      <c r="O1239" s="50" t="e">
        <f>INDEX([1]Dados!$M$2:$N$26779,MATCH($P1239,[1]Dados!$N$2:$N$26779,),2)</f>
        <v>#N/A</v>
      </c>
      <c r="P1239">
        <v>148194</v>
      </c>
      <c r="Q1239" s="1">
        <v>36725</v>
      </c>
      <c r="R1239" s="1">
        <v>36733</v>
      </c>
      <c r="S1239" t="s">
        <v>1339</v>
      </c>
      <c r="T1239">
        <v>1</v>
      </c>
    </row>
    <row r="1240" spans="1:20" x14ac:dyDescent="0.2">
      <c r="A1240" s="7">
        <v>270895</v>
      </c>
      <c r="B1240" s="3">
        <v>28916</v>
      </c>
      <c r="C1240" s="3" t="s">
        <v>60</v>
      </c>
      <c r="D1240" s="2" t="s">
        <v>790</v>
      </c>
      <c r="E1240" s="3">
        <v>11</v>
      </c>
      <c r="F1240" s="17">
        <v>0</v>
      </c>
      <c r="G1240" s="17">
        <v>1</v>
      </c>
      <c r="H1240" s="17">
        <v>0</v>
      </c>
      <c r="I1240" s="7">
        <v>2</v>
      </c>
      <c r="J1240" s="7">
        <v>21</v>
      </c>
      <c r="K1240" s="4">
        <v>1293</v>
      </c>
      <c r="L1240" s="5">
        <v>1293.0592999999999</v>
      </c>
      <c r="M1240">
        <v>41730</v>
      </c>
      <c r="N1240" s="3">
        <v>1</v>
      </c>
      <c r="O1240" s="50" t="e">
        <f>INDEX([1]Dados!$M$2:$N$26779,MATCH($P1240,[1]Dados!$N$2:$N$26779,),2)</f>
        <v>#N/A</v>
      </c>
      <c r="P1240">
        <v>148194</v>
      </c>
      <c r="Q1240" s="1">
        <v>36725</v>
      </c>
      <c r="R1240" s="1">
        <v>36733</v>
      </c>
      <c r="S1240" t="s">
        <v>1339</v>
      </c>
      <c r="T1240">
        <v>1</v>
      </c>
    </row>
    <row r="1241" spans="1:20" x14ac:dyDescent="0.2">
      <c r="A1241" s="7">
        <v>270895</v>
      </c>
      <c r="B1241" s="3">
        <v>28916</v>
      </c>
      <c r="C1241" s="3" t="s">
        <v>60</v>
      </c>
      <c r="D1241" s="2" t="s">
        <v>790</v>
      </c>
      <c r="E1241" s="3">
        <v>11</v>
      </c>
      <c r="F1241" s="17">
        <v>0</v>
      </c>
      <c r="G1241" s="17">
        <v>1</v>
      </c>
      <c r="H1241" s="17">
        <v>0</v>
      </c>
      <c r="I1241" s="7">
        <v>2</v>
      </c>
      <c r="J1241" s="7">
        <v>13</v>
      </c>
      <c r="K1241" s="4">
        <v>1293</v>
      </c>
      <c r="L1241" s="5">
        <v>1293.0592999999999</v>
      </c>
      <c r="M1241">
        <v>41730</v>
      </c>
      <c r="N1241" s="3">
        <v>1</v>
      </c>
      <c r="O1241" s="50" t="e">
        <f>INDEX([1]Dados!$M$2:$N$26779,MATCH($P1241,[1]Dados!$N$2:$N$26779,),2)</f>
        <v>#N/A</v>
      </c>
      <c r="P1241">
        <v>148194</v>
      </c>
      <c r="Q1241" s="1">
        <v>36725</v>
      </c>
      <c r="R1241" s="1">
        <v>36733</v>
      </c>
      <c r="S1241" t="s">
        <v>1339</v>
      </c>
      <c r="T1241">
        <v>1</v>
      </c>
    </row>
    <row r="1242" spans="1:20" x14ac:dyDescent="0.2">
      <c r="A1242" s="7">
        <v>270895</v>
      </c>
      <c r="B1242" s="3">
        <v>28916</v>
      </c>
      <c r="C1242" s="3" t="s">
        <v>60</v>
      </c>
      <c r="D1242" s="2" t="s">
        <v>790</v>
      </c>
      <c r="E1242" s="3">
        <v>11</v>
      </c>
      <c r="F1242" s="17">
        <v>0</v>
      </c>
      <c r="G1242" s="17">
        <v>1</v>
      </c>
      <c r="H1242" s="17">
        <v>0</v>
      </c>
      <c r="I1242" s="7">
        <v>2.1</v>
      </c>
      <c r="J1242" s="7">
        <v>18</v>
      </c>
      <c r="K1242" s="4">
        <v>1293</v>
      </c>
      <c r="L1242" s="5">
        <v>1293.0592999999999</v>
      </c>
      <c r="M1242">
        <v>41730</v>
      </c>
      <c r="N1242" s="3">
        <v>1</v>
      </c>
      <c r="O1242" s="50" t="e">
        <f>INDEX([1]Dados!$M$2:$N$26779,MATCH($P1242,[1]Dados!$N$2:$N$26779,),2)</f>
        <v>#N/A</v>
      </c>
      <c r="P1242">
        <v>148194</v>
      </c>
      <c r="Q1242" s="1">
        <v>36725</v>
      </c>
      <c r="R1242" s="1">
        <v>36733</v>
      </c>
      <c r="S1242" t="s">
        <v>1339</v>
      </c>
      <c r="T1242">
        <v>1</v>
      </c>
    </row>
    <row r="1243" spans="1:20" x14ac:dyDescent="0.2">
      <c r="A1243" s="7">
        <v>130280</v>
      </c>
      <c r="B1243" s="3">
        <v>2593</v>
      </c>
      <c r="C1243" s="3" t="s">
        <v>43</v>
      </c>
      <c r="D1243" s="2" t="s">
        <v>545</v>
      </c>
      <c r="E1243" s="3">
        <v>11</v>
      </c>
      <c r="F1243" s="17">
        <v>0</v>
      </c>
      <c r="G1243" s="17">
        <v>1</v>
      </c>
      <c r="H1243" s="17">
        <v>0</v>
      </c>
      <c r="I1243" s="7" t="s">
        <v>3</v>
      </c>
      <c r="J1243" s="7">
        <v>0</v>
      </c>
      <c r="K1243" s="4">
        <v>119</v>
      </c>
      <c r="L1243" s="5">
        <v>119.38590000000001</v>
      </c>
      <c r="M1243">
        <v>73684.25</v>
      </c>
      <c r="N1243" s="3">
        <v>1</v>
      </c>
      <c r="O1243" s="50" t="e">
        <f>INDEX([1]Dados!$M$2:$N$26779,MATCH($P1243,[1]Dados!$N$2:$N$26779,),2)</f>
        <v>#N/A</v>
      </c>
      <c r="P1243">
        <v>148550</v>
      </c>
      <c r="Q1243" s="1">
        <v>36579</v>
      </c>
      <c r="R1243" s="1">
        <v>36580</v>
      </c>
      <c r="S1243" t="s">
        <v>2134</v>
      </c>
      <c r="T1243">
        <v>1</v>
      </c>
    </row>
    <row r="1244" spans="1:20" x14ac:dyDescent="0.2">
      <c r="A1244" s="7">
        <v>130280</v>
      </c>
      <c r="B1244" s="3">
        <v>2593</v>
      </c>
      <c r="C1244" s="3" t="s">
        <v>43</v>
      </c>
      <c r="D1244" s="2" t="s">
        <v>545</v>
      </c>
      <c r="E1244" s="3">
        <v>11</v>
      </c>
      <c r="F1244" s="17">
        <v>0</v>
      </c>
      <c r="G1244" s="17">
        <v>1</v>
      </c>
      <c r="H1244" s="17">
        <v>0</v>
      </c>
      <c r="I1244" s="7" t="s">
        <v>3</v>
      </c>
      <c r="J1244" s="7">
        <v>0</v>
      </c>
      <c r="K1244" s="4">
        <v>1214</v>
      </c>
      <c r="L1244" s="5">
        <v>1214.0587</v>
      </c>
      <c r="M1244">
        <v>91338.33</v>
      </c>
      <c r="N1244" s="3">
        <v>1</v>
      </c>
      <c r="O1244" s="50" t="e">
        <f>INDEX([1]Dados!$M$2:$N$26779,MATCH($P1244,[1]Dados!$N$2:$N$26779,),2)</f>
        <v>#N/A</v>
      </c>
      <c r="P1244">
        <v>148159</v>
      </c>
      <c r="Q1244" s="1">
        <v>36579</v>
      </c>
      <c r="R1244" s="1">
        <v>36580</v>
      </c>
      <c r="S1244" t="s">
        <v>2134</v>
      </c>
      <c r="T1244">
        <v>1</v>
      </c>
    </row>
    <row r="1245" spans="1:20" x14ac:dyDescent="0.2">
      <c r="A1245" s="7">
        <v>130280</v>
      </c>
      <c r="B1245" s="3">
        <v>2593</v>
      </c>
      <c r="C1245" s="3" t="s">
        <v>43</v>
      </c>
      <c r="D1245" s="2" t="s">
        <v>545</v>
      </c>
      <c r="E1245" s="3">
        <v>11</v>
      </c>
      <c r="F1245" s="17">
        <v>0</v>
      </c>
      <c r="G1245" s="17">
        <v>1</v>
      </c>
      <c r="H1245" s="17">
        <v>0</v>
      </c>
      <c r="I1245" s="7">
        <v>2</v>
      </c>
      <c r="J1245" s="7">
        <v>18</v>
      </c>
      <c r="K1245" s="4">
        <v>1214</v>
      </c>
      <c r="L1245" s="5">
        <v>1214.0589</v>
      </c>
      <c r="M1245">
        <v>79216</v>
      </c>
      <c r="N1245" s="3">
        <v>1</v>
      </c>
      <c r="O1245" s="50" t="e">
        <f>INDEX([1]Dados!$M$2:$N$26779,MATCH($P1245,[1]Dados!$N$2:$N$26779,),2)</f>
        <v>#N/A</v>
      </c>
      <c r="P1245">
        <v>149255</v>
      </c>
      <c r="Q1245" s="1">
        <v>36579</v>
      </c>
      <c r="R1245" s="1">
        <v>36580</v>
      </c>
      <c r="S1245" t="s">
        <v>2169</v>
      </c>
      <c r="T1245">
        <v>1</v>
      </c>
    </row>
    <row r="1246" spans="1:20" x14ac:dyDescent="0.2">
      <c r="A1246" s="7">
        <v>130280</v>
      </c>
      <c r="B1246" s="3">
        <v>2593</v>
      </c>
      <c r="C1246" s="3" t="s">
        <v>43</v>
      </c>
      <c r="D1246" s="2" t="s">
        <v>545</v>
      </c>
      <c r="E1246" s="3">
        <v>11</v>
      </c>
      <c r="F1246" s="17">
        <v>0</v>
      </c>
      <c r="G1246" s="17">
        <v>1</v>
      </c>
      <c r="H1246" s="17">
        <v>0</v>
      </c>
      <c r="I1246" s="7" t="s">
        <v>3</v>
      </c>
      <c r="J1246" s="7">
        <v>0</v>
      </c>
      <c r="K1246" s="4">
        <v>4</v>
      </c>
      <c r="L1246" s="5">
        <v>4.5776000000000003</v>
      </c>
      <c r="M1246">
        <v>44000</v>
      </c>
      <c r="N1246" s="3">
        <v>1</v>
      </c>
      <c r="O1246" s="50" t="e">
        <f>INDEX([1]Dados!$M$2:$N$26779,MATCH($P1246,[1]Dados!$N$2:$N$26779,),2)</f>
        <v>#N/A</v>
      </c>
      <c r="P1246" s="4">
        <v>147975</v>
      </c>
      <c r="Q1246" s="1">
        <v>36579</v>
      </c>
      <c r="R1246" s="1">
        <v>36580</v>
      </c>
      <c r="S1246" t="s">
        <v>2134</v>
      </c>
      <c r="T1246">
        <v>1</v>
      </c>
    </row>
    <row r="1247" spans="1:20" x14ac:dyDescent="0.2">
      <c r="A1247" s="7">
        <v>130280</v>
      </c>
      <c r="B1247" s="3">
        <v>2593</v>
      </c>
      <c r="C1247" s="3" t="s">
        <v>43</v>
      </c>
      <c r="D1247" s="2" t="s">
        <v>545</v>
      </c>
      <c r="E1247" s="3">
        <v>11</v>
      </c>
      <c r="F1247" s="17">
        <v>0</v>
      </c>
      <c r="G1247" s="17">
        <v>1</v>
      </c>
      <c r="H1247" s="17">
        <v>0</v>
      </c>
      <c r="I1247" s="7">
        <v>1</v>
      </c>
      <c r="J1247" s="7">
        <v>22</v>
      </c>
      <c r="K1247" s="4">
        <v>1293</v>
      </c>
      <c r="L1247" s="5">
        <v>1293.0592999999999</v>
      </c>
      <c r="M1247">
        <v>27105.33</v>
      </c>
      <c r="N1247" s="3">
        <v>1</v>
      </c>
      <c r="O1247" s="50" t="e">
        <f>INDEX([1]Dados!$M$2:$N$26779,MATCH($P1247,[1]Dados!$N$2:$N$26779,),2)</f>
        <v>#N/A</v>
      </c>
      <c r="P1247">
        <v>148195</v>
      </c>
      <c r="Q1247" s="1">
        <v>36579</v>
      </c>
      <c r="R1247" s="1">
        <v>36580</v>
      </c>
      <c r="S1247" t="s">
        <v>2168</v>
      </c>
      <c r="T1247">
        <v>1</v>
      </c>
    </row>
    <row r="1248" spans="1:20" x14ac:dyDescent="0.2">
      <c r="A1248" s="7">
        <v>130280</v>
      </c>
      <c r="B1248" s="3">
        <v>2593</v>
      </c>
      <c r="C1248" s="3" t="s">
        <v>43</v>
      </c>
      <c r="D1248" s="2" t="s">
        <v>545</v>
      </c>
      <c r="E1248" s="3">
        <v>11</v>
      </c>
      <c r="F1248" s="17">
        <v>0</v>
      </c>
      <c r="G1248" s="17">
        <v>1</v>
      </c>
      <c r="H1248" s="17">
        <v>0</v>
      </c>
      <c r="I1248" s="7">
        <v>1</v>
      </c>
      <c r="J1248" s="7">
        <v>29</v>
      </c>
      <c r="K1248" s="4">
        <v>1293</v>
      </c>
      <c r="L1248" s="5">
        <v>1293.0592999999999</v>
      </c>
      <c r="M1248">
        <v>27105.33</v>
      </c>
      <c r="N1248" s="3">
        <v>1</v>
      </c>
      <c r="O1248" s="50" t="e">
        <f>INDEX([1]Dados!$M$2:$N$26779,MATCH($P1248,[1]Dados!$N$2:$N$26779,),2)</f>
        <v>#N/A</v>
      </c>
      <c r="P1248">
        <v>148195</v>
      </c>
      <c r="Q1248" s="1">
        <v>36579</v>
      </c>
      <c r="R1248" s="1">
        <v>36580</v>
      </c>
      <c r="S1248" t="s">
        <v>2168</v>
      </c>
      <c r="T1248">
        <v>1</v>
      </c>
    </row>
    <row r="1249" spans="1:20" x14ac:dyDescent="0.2">
      <c r="A1249" s="7">
        <v>130280</v>
      </c>
      <c r="B1249" s="3">
        <v>2593</v>
      </c>
      <c r="C1249" s="3" t="s">
        <v>43</v>
      </c>
      <c r="D1249" s="2" t="s">
        <v>545</v>
      </c>
      <c r="E1249" s="3">
        <v>11</v>
      </c>
      <c r="F1249" s="17">
        <v>0</v>
      </c>
      <c r="G1249" s="17">
        <v>1</v>
      </c>
      <c r="H1249" s="17">
        <v>0</v>
      </c>
      <c r="I1249" s="7">
        <v>1</v>
      </c>
      <c r="J1249" s="7">
        <v>21</v>
      </c>
      <c r="K1249" s="4">
        <v>1293</v>
      </c>
      <c r="L1249" s="5">
        <v>1293.0592999999999</v>
      </c>
      <c r="M1249">
        <v>27105.33</v>
      </c>
      <c r="N1249" s="3">
        <v>1</v>
      </c>
      <c r="O1249" s="50" t="e">
        <f>INDEX([1]Dados!$M$2:$N$26779,MATCH($P1249,[1]Dados!$N$2:$N$26779,),2)</f>
        <v>#N/A</v>
      </c>
      <c r="P1249">
        <v>148195</v>
      </c>
      <c r="Q1249" s="1">
        <v>36579</v>
      </c>
      <c r="R1249" s="1">
        <v>36580</v>
      </c>
      <c r="S1249" t="s">
        <v>2168</v>
      </c>
      <c r="T1249">
        <v>1</v>
      </c>
    </row>
    <row r="1250" spans="1:20" x14ac:dyDescent="0.2">
      <c r="A1250" s="7">
        <v>291120</v>
      </c>
      <c r="B1250" s="3">
        <v>35238</v>
      </c>
      <c r="C1250" s="3" t="s">
        <v>31</v>
      </c>
      <c r="D1250" s="2" t="s">
        <v>437</v>
      </c>
      <c r="E1250" s="3">
        <v>11</v>
      </c>
      <c r="F1250" s="17">
        <v>0</v>
      </c>
      <c r="G1250" s="17">
        <v>1</v>
      </c>
      <c r="H1250" s="17">
        <v>0</v>
      </c>
      <c r="I1250" s="7">
        <v>3.1</v>
      </c>
      <c r="J1250" s="7">
        <v>17</v>
      </c>
      <c r="K1250" s="4">
        <v>2</v>
      </c>
      <c r="L1250" s="5">
        <v>2.0596999999999999</v>
      </c>
      <c r="M1250">
        <v>24989.37</v>
      </c>
      <c r="N1250" s="3">
        <v>1</v>
      </c>
      <c r="O1250" s="50" t="e">
        <f>INDEX([1]Dados!$M$2:$N$26779,MATCH($P1250,[1]Dados!$N$2:$N$26779,),2)</f>
        <v>#N/A</v>
      </c>
      <c r="P1250">
        <v>147885</v>
      </c>
      <c r="Q1250" s="1">
        <v>36725</v>
      </c>
      <c r="R1250" s="1">
        <v>36729</v>
      </c>
      <c r="S1250" t="s">
        <v>1254</v>
      </c>
      <c r="T1250">
        <v>1</v>
      </c>
    </row>
    <row r="1251" spans="1:20" x14ac:dyDescent="0.2">
      <c r="A1251" s="7">
        <v>291120</v>
      </c>
      <c r="B1251" s="3">
        <v>35238</v>
      </c>
      <c r="C1251" s="3" t="s">
        <v>31</v>
      </c>
      <c r="D1251" s="2" t="s">
        <v>437</v>
      </c>
      <c r="E1251" s="3">
        <v>11</v>
      </c>
      <c r="F1251" s="17">
        <v>0</v>
      </c>
      <c r="G1251" s="17">
        <v>1</v>
      </c>
      <c r="H1251" s="17">
        <v>0</v>
      </c>
      <c r="I1251" s="7">
        <v>3.2</v>
      </c>
      <c r="J1251" s="7">
        <v>13</v>
      </c>
      <c r="K1251" s="4">
        <v>2</v>
      </c>
      <c r="L1251" s="5">
        <v>2.0596999999999999</v>
      </c>
      <c r="M1251">
        <v>24989.37</v>
      </c>
      <c r="N1251" s="3">
        <v>1</v>
      </c>
      <c r="O1251" s="50" t="e">
        <f>INDEX([1]Dados!$M$2:$N$26779,MATCH($P1251,[1]Dados!$N$2:$N$26779,),2)</f>
        <v>#N/A</v>
      </c>
      <c r="P1251">
        <v>147885</v>
      </c>
      <c r="Q1251" s="1">
        <v>36725</v>
      </c>
      <c r="R1251" s="1">
        <v>36729</v>
      </c>
      <c r="S1251" t="s">
        <v>1254</v>
      </c>
      <c r="T1251">
        <v>1</v>
      </c>
    </row>
    <row r="1252" spans="1:20" x14ac:dyDescent="0.2">
      <c r="A1252" s="7">
        <v>291120</v>
      </c>
      <c r="B1252" s="3">
        <v>35238</v>
      </c>
      <c r="C1252" s="3" t="s">
        <v>31</v>
      </c>
      <c r="D1252" s="2" t="s">
        <v>437</v>
      </c>
      <c r="E1252" s="3">
        <v>11</v>
      </c>
      <c r="F1252" s="17">
        <v>0</v>
      </c>
      <c r="G1252" s="17">
        <v>1</v>
      </c>
      <c r="H1252" s="17">
        <v>0</v>
      </c>
      <c r="I1252" s="7">
        <v>3.3</v>
      </c>
      <c r="J1252" s="7">
        <v>27</v>
      </c>
      <c r="K1252" s="4">
        <v>2</v>
      </c>
      <c r="L1252" s="5">
        <v>2.0596999999999999</v>
      </c>
      <c r="M1252">
        <v>24989.37</v>
      </c>
      <c r="N1252" s="3">
        <v>1</v>
      </c>
      <c r="O1252" s="50" t="e">
        <f>INDEX([1]Dados!$M$2:$N$26779,MATCH($P1252,[1]Dados!$N$2:$N$26779,),2)</f>
        <v>#N/A</v>
      </c>
      <c r="P1252">
        <v>147885</v>
      </c>
      <c r="Q1252" s="1">
        <v>36725</v>
      </c>
      <c r="R1252" s="1">
        <v>36729</v>
      </c>
      <c r="S1252" t="s">
        <v>1254</v>
      </c>
      <c r="T1252">
        <v>1</v>
      </c>
    </row>
    <row r="1253" spans="1:20" x14ac:dyDescent="0.2">
      <c r="A1253" s="7">
        <v>291120</v>
      </c>
      <c r="B1253" s="3">
        <v>35238</v>
      </c>
      <c r="C1253" s="3" t="s">
        <v>31</v>
      </c>
      <c r="D1253" s="2" t="s">
        <v>437</v>
      </c>
      <c r="E1253" s="3">
        <v>11</v>
      </c>
      <c r="F1253" s="17">
        <v>0</v>
      </c>
      <c r="G1253" s="17">
        <v>1</v>
      </c>
      <c r="H1253" s="17">
        <v>0</v>
      </c>
      <c r="I1253" s="7">
        <v>3.4</v>
      </c>
      <c r="J1253" s="7">
        <v>25</v>
      </c>
      <c r="K1253" s="4">
        <v>2</v>
      </c>
      <c r="L1253" s="5">
        <v>2.0596999999999999</v>
      </c>
      <c r="M1253">
        <v>24989.37</v>
      </c>
      <c r="N1253" s="3">
        <v>1</v>
      </c>
      <c r="O1253" s="50" t="e">
        <f>INDEX([1]Dados!$M$2:$N$26779,MATCH($P1253,[1]Dados!$N$2:$N$26779,),2)</f>
        <v>#N/A</v>
      </c>
      <c r="P1253">
        <v>147885</v>
      </c>
      <c r="Q1253" s="1">
        <v>36725</v>
      </c>
      <c r="R1253" s="1">
        <v>36729</v>
      </c>
      <c r="S1253" t="s">
        <v>1254</v>
      </c>
      <c r="T1253">
        <v>1</v>
      </c>
    </row>
    <row r="1254" spans="1:20" x14ac:dyDescent="0.2">
      <c r="A1254" s="7">
        <v>291120</v>
      </c>
      <c r="B1254" s="3">
        <v>35238</v>
      </c>
      <c r="C1254" s="3" t="s">
        <v>31</v>
      </c>
      <c r="D1254" s="2" t="s">
        <v>437</v>
      </c>
      <c r="E1254" s="3">
        <v>11</v>
      </c>
      <c r="F1254" s="17">
        <v>0</v>
      </c>
      <c r="G1254" s="17">
        <v>1</v>
      </c>
      <c r="H1254" s="17">
        <v>0</v>
      </c>
      <c r="I1254" s="7">
        <v>3.5</v>
      </c>
      <c r="J1254" s="7">
        <v>28</v>
      </c>
      <c r="K1254" s="4">
        <v>2</v>
      </c>
      <c r="L1254" s="5">
        <v>2.0596999999999999</v>
      </c>
      <c r="M1254">
        <v>24989.37</v>
      </c>
      <c r="N1254" s="3">
        <v>1</v>
      </c>
      <c r="O1254" s="50" t="e">
        <f>INDEX([1]Dados!$M$2:$N$26779,MATCH($P1254,[1]Dados!$N$2:$N$26779,),2)</f>
        <v>#N/A</v>
      </c>
      <c r="P1254">
        <v>147885</v>
      </c>
      <c r="Q1254" s="1">
        <v>36725</v>
      </c>
      <c r="R1254" s="1">
        <v>36729</v>
      </c>
      <c r="S1254" t="s">
        <v>1254</v>
      </c>
      <c r="T1254">
        <v>1</v>
      </c>
    </row>
    <row r="1255" spans="1:20" x14ac:dyDescent="0.2">
      <c r="A1255" s="7">
        <v>291120</v>
      </c>
      <c r="B1255" s="3">
        <v>35238</v>
      </c>
      <c r="C1255" s="3" t="s">
        <v>31</v>
      </c>
      <c r="D1255" s="2" t="s">
        <v>437</v>
      </c>
      <c r="E1255" s="3">
        <v>11</v>
      </c>
      <c r="F1255" s="17">
        <v>0</v>
      </c>
      <c r="G1255" s="17">
        <v>1</v>
      </c>
      <c r="H1255" s="17">
        <v>0</v>
      </c>
      <c r="I1255" s="7">
        <v>6</v>
      </c>
      <c r="J1255" s="7">
        <v>25</v>
      </c>
      <c r="K1255" s="4">
        <v>4</v>
      </c>
      <c r="L1255" s="5">
        <v>4.3863000000000003</v>
      </c>
      <c r="M1255">
        <v>575142.35</v>
      </c>
      <c r="N1255" s="3">
        <v>1</v>
      </c>
      <c r="O1255" s="50" t="e">
        <f>INDEX([1]Dados!$M$2:$N$26779,MATCH($P1255,[1]Dados!$N$2:$N$26779,),2)</f>
        <v>#N/A</v>
      </c>
      <c r="P1255">
        <v>147927</v>
      </c>
      <c r="Q1255" s="1">
        <v>36725</v>
      </c>
      <c r="R1255" s="1">
        <v>36729</v>
      </c>
      <c r="S1255" t="s">
        <v>1076</v>
      </c>
      <c r="T1255">
        <v>1</v>
      </c>
    </row>
    <row r="1256" spans="1:20" x14ac:dyDescent="0.2">
      <c r="A1256" s="7">
        <v>291120</v>
      </c>
      <c r="B1256" s="3">
        <v>35238</v>
      </c>
      <c r="C1256" s="3" t="s">
        <v>31</v>
      </c>
      <c r="D1256" s="2" t="s">
        <v>437</v>
      </c>
      <c r="E1256" s="3">
        <v>11</v>
      </c>
      <c r="F1256" s="17">
        <v>0</v>
      </c>
      <c r="G1256" s="17">
        <v>1</v>
      </c>
      <c r="H1256" s="17">
        <v>0</v>
      </c>
      <c r="I1256" s="7">
        <v>7.1</v>
      </c>
      <c r="J1256" s="7">
        <v>19</v>
      </c>
      <c r="K1256" s="4">
        <v>119</v>
      </c>
      <c r="L1256" s="5">
        <v>119.3861</v>
      </c>
      <c r="M1256">
        <v>113873.68</v>
      </c>
      <c r="N1256" s="3">
        <v>1</v>
      </c>
      <c r="O1256" s="50" t="e">
        <f>INDEX([1]Dados!$M$2:$N$26779,MATCH($P1256,[1]Dados!$N$2:$N$26779,),2)</f>
        <v>#N/A</v>
      </c>
      <c r="P1256">
        <v>148492</v>
      </c>
      <c r="Q1256" s="1">
        <v>36725</v>
      </c>
      <c r="R1256" s="1">
        <v>36729</v>
      </c>
      <c r="S1256" t="s">
        <v>1570</v>
      </c>
      <c r="T1256">
        <v>1</v>
      </c>
    </row>
    <row r="1257" spans="1:20" x14ac:dyDescent="0.2">
      <c r="A1257" s="7">
        <v>291120</v>
      </c>
      <c r="B1257" s="3">
        <v>35238</v>
      </c>
      <c r="C1257" s="3" t="s">
        <v>31</v>
      </c>
      <c r="D1257" s="2" t="s">
        <v>437</v>
      </c>
      <c r="E1257" s="3">
        <v>11</v>
      </c>
      <c r="F1257" s="17">
        <v>0</v>
      </c>
      <c r="G1257" s="17">
        <v>1</v>
      </c>
      <c r="H1257" s="17">
        <v>0</v>
      </c>
      <c r="I1257" s="7">
        <v>7.2</v>
      </c>
      <c r="J1257" s="7">
        <v>19</v>
      </c>
      <c r="K1257" s="4">
        <v>119</v>
      </c>
      <c r="L1257" s="5">
        <v>119.3861</v>
      </c>
      <c r="M1257">
        <v>113873.68</v>
      </c>
      <c r="N1257" s="3">
        <v>1</v>
      </c>
      <c r="O1257" s="50" t="e">
        <f>INDEX([1]Dados!$M$2:$N$26779,MATCH($P1257,[1]Dados!$N$2:$N$26779,),2)</f>
        <v>#N/A</v>
      </c>
      <c r="P1257">
        <v>148492</v>
      </c>
      <c r="Q1257" s="1">
        <v>36725</v>
      </c>
      <c r="R1257" s="1">
        <v>36729</v>
      </c>
      <c r="S1257" t="s">
        <v>1570</v>
      </c>
      <c r="T1257">
        <v>1</v>
      </c>
    </row>
    <row r="1258" spans="1:20" x14ac:dyDescent="0.2">
      <c r="A1258" s="7">
        <v>291120</v>
      </c>
      <c r="B1258" s="3">
        <v>35238</v>
      </c>
      <c r="C1258" s="3" t="s">
        <v>31</v>
      </c>
      <c r="D1258" s="2" t="s">
        <v>437</v>
      </c>
      <c r="E1258" s="3">
        <v>11</v>
      </c>
      <c r="F1258" s="17">
        <v>0</v>
      </c>
      <c r="G1258" s="17">
        <v>1</v>
      </c>
      <c r="H1258" s="17">
        <v>0</v>
      </c>
      <c r="I1258" s="7">
        <v>2.1</v>
      </c>
      <c r="J1258" s="7">
        <v>25</v>
      </c>
      <c r="K1258" s="4">
        <v>1093</v>
      </c>
      <c r="L1258" s="5" t="s">
        <v>88</v>
      </c>
      <c r="M1258">
        <v>149664.17000000001</v>
      </c>
      <c r="N1258" s="3">
        <v>1</v>
      </c>
      <c r="O1258" s="50" t="e">
        <f>INDEX([1]Dados!$M$2:$N$26779,MATCH($P1258,[1]Dados!$N$2:$N$26779,),2)</f>
        <v>#N/A</v>
      </c>
      <c r="P1258">
        <v>149523</v>
      </c>
      <c r="Q1258" s="1">
        <v>36725</v>
      </c>
      <c r="R1258" s="1">
        <v>36729</v>
      </c>
      <c r="S1258" t="s">
        <v>1571</v>
      </c>
      <c r="T1258">
        <v>1</v>
      </c>
    </row>
    <row r="1259" spans="1:20" x14ac:dyDescent="0.2">
      <c r="A1259" s="7">
        <v>291120</v>
      </c>
      <c r="B1259" s="3">
        <v>35238</v>
      </c>
      <c r="C1259" s="3" t="s">
        <v>31</v>
      </c>
      <c r="D1259" s="2" t="s">
        <v>437</v>
      </c>
      <c r="E1259" s="3">
        <v>11</v>
      </c>
      <c r="F1259" s="17">
        <v>0</v>
      </c>
      <c r="G1259" s="17">
        <v>1</v>
      </c>
      <c r="H1259" s="17">
        <v>0</v>
      </c>
      <c r="I1259" s="7">
        <v>2.2000000000000002</v>
      </c>
      <c r="J1259" s="7">
        <v>23</v>
      </c>
      <c r="K1259" s="4">
        <v>1093</v>
      </c>
      <c r="L1259" s="5" t="s">
        <v>88</v>
      </c>
      <c r="M1259">
        <v>149664.17000000001</v>
      </c>
      <c r="N1259" s="3">
        <v>1</v>
      </c>
      <c r="O1259" s="50" t="e">
        <f>INDEX([1]Dados!$M$2:$N$26779,MATCH($P1259,[1]Dados!$N$2:$N$26779,),2)</f>
        <v>#N/A</v>
      </c>
      <c r="P1259">
        <v>149523</v>
      </c>
      <c r="Q1259" s="1">
        <v>36725</v>
      </c>
      <c r="R1259" s="1">
        <v>36729</v>
      </c>
      <c r="S1259" t="s">
        <v>1571</v>
      </c>
      <c r="T1259">
        <v>1</v>
      </c>
    </row>
    <row r="1260" spans="1:20" x14ac:dyDescent="0.2">
      <c r="A1260" s="7">
        <v>291120</v>
      </c>
      <c r="B1260" s="3">
        <v>35238</v>
      </c>
      <c r="C1260" s="3" t="s">
        <v>31</v>
      </c>
      <c r="D1260" s="2" t="s">
        <v>437</v>
      </c>
      <c r="E1260" s="3">
        <v>11</v>
      </c>
      <c r="F1260" s="17">
        <v>0</v>
      </c>
      <c r="G1260" s="17">
        <v>1</v>
      </c>
      <c r="H1260" s="17">
        <v>0</v>
      </c>
      <c r="I1260" s="7">
        <v>2.2999999999999998</v>
      </c>
      <c r="J1260" s="7">
        <v>99</v>
      </c>
      <c r="K1260" s="4">
        <v>1093</v>
      </c>
      <c r="L1260" s="5" t="s">
        <v>88</v>
      </c>
      <c r="M1260">
        <v>149664.17000000001</v>
      </c>
      <c r="N1260" s="3">
        <v>1</v>
      </c>
      <c r="O1260" s="50" t="e">
        <f>INDEX([1]Dados!$M$2:$N$26779,MATCH($P1260,[1]Dados!$N$2:$N$26779,),2)</f>
        <v>#N/A</v>
      </c>
      <c r="P1260">
        <v>149523</v>
      </c>
      <c r="Q1260" s="1">
        <v>36725</v>
      </c>
      <c r="R1260" s="1">
        <v>36729</v>
      </c>
      <c r="S1260" t="s">
        <v>1571</v>
      </c>
      <c r="T1260">
        <v>1</v>
      </c>
    </row>
    <row r="1261" spans="1:20" x14ac:dyDescent="0.2">
      <c r="A1261" s="7">
        <v>291120</v>
      </c>
      <c r="B1261" s="3">
        <v>35238</v>
      </c>
      <c r="C1261" s="3" t="s">
        <v>31</v>
      </c>
      <c r="D1261" s="2" t="s">
        <v>437</v>
      </c>
      <c r="E1261" s="3">
        <v>11</v>
      </c>
      <c r="F1261" s="17">
        <v>0</v>
      </c>
      <c r="G1261" s="17">
        <v>1</v>
      </c>
      <c r="H1261" s="17">
        <v>0</v>
      </c>
      <c r="I1261" s="7">
        <v>2.4</v>
      </c>
      <c r="J1261" s="7">
        <v>25</v>
      </c>
      <c r="K1261" s="4">
        <v>1093</v>
      </c>
      <c r="L1261" s="5" t="s">
        <v>88</v>
      </c>
      <c r="M1261">
        <v>149664.17000000001</v>
      </c>
      <c r="N1261" s="3">
        <v>1</v>
      </c>
      <c r="O1261" s="50" t="e">
        <f>INDEX([1]Dados!$M$2:$N$26779,MATCH($P1261,[1]Dados!$N$2:$N$26779,),2)</f>
        <v>#N/A</v>
      </c>
      <c r="P1261">
        <v>149523</v>
      </c>
      <c r="Q1261" s="1">
        <v>36725</v>
      </c>
      <c r="R1261" s="1">
        <v>36729</v>
      </c>
      <c r="S1261" t="s">
        <v>1571</v>
      </c>
      <c r="T1261">
        <v>1</v>
      </c>
    </row>
    <row r="1262" spans="1:20" x14ac:dyDescent="0.2">
      <c r="A1262" s="7">
        <v>291120</v>
      </c>
      <c r="B1262" s="3">
        <v>35238</v>
      </c>
      <c r="C1262" s="3" t="s">
        <v>31</v>
      </c>
      <c r="D1262" s="2" t="s">
        <v>437</v>
      </c>
      <c r="E1262" s="3">
        <v>11</v>
      </c>
      <c r="F1262" s="17">
        <v>0</v>
      </c>
      <c r="G1262" s="17">
        <v>1</v>
      </c>
      <c r="H1262" s="17">
        <v>0</v>
      </c>
      <c r="I1262" s="7">
        <v>2.5</v>
      </c>
      <c r="J1262" s="7">
        <v>15</v>
      </c>
      <c r="K1262" s="4">
        <v>1093</v>
      </c>
      <c r="L1262" s="5" t="s">
        <v>88</v>
      </c>
      <c r="M1262">
        <v>149664.17000000001</v>
      </c>
      <c r="N1262" s="3">
        <v>1</v>
      </c>
      <c r="O1262" s="50" t="e">
        <f>INDEX([1]Dados!$M$2:$N$26779,MATCH($P1262,[1]Dados!$N$2:$N$26779,),2)</f>
        <v>#N/A</v>
      </c>
      <c r="P1262">
        <v>149523</v>
      </c>
      <c r="Q1262" s="1">
        <v>36725</v>
      </c>
      <c r="R1262" s="1">
        <v>36729</v>
      </c>
      <c r="S1262" t="s">
        <v>1571</v>
      </c>
      <c r="T1262">
        <v>1</v>
      </c>
    </row>
    <row r="1263" spans="1:20" x14ac:dyDescent="0.2">
      <c r="A1263" s="7">
        <v>291120</v>
      </c>
      <c r="B1263" s="3">
        <v>35238</v>
      </c>
      <c r="C1263" s="3" t="s">
        <v>31</v>
      </c>
      <c r="D1263" s="2" t="s">
        <v>437</v>
      </c>
      <c r="E1263" s="3">
        <v>11</v>
      </c>
      <c r="F1263" s="17">
        <v>0</v>
      </c>
      <c r="G1263" s="17">
        <v>1</v>
      </c>
      <c r="H1263" s="17">
        <v>0</v>
      </c>
      <c r="I1263" s="7">
        <v>1.1000000000000001</v>
      </c>
      <c r="J1263" s="7">
        <v>9</v>
      </c>
      <c r="K1263" s="4">
        <v>1214</v>
      </c>
      <c r="L1263" s="5">
        <v>1214.0587</v>
      </c>
      <c r="M1263">
        <v>272864</v>
      </c>
      <c r="N1263" s="3">
        <v>1</v>
      </c>
      <c r="O1263" s="50" t="e">
        <f>INDEX([1]Dados!$M$2:$N$26779,MATCH($P1263,[1]Dados!$N$2:$N$26779,),2)</f>
        <v>#N/A</v>
      </c>
      <c r="P1263">
        <v>148141</v>
      </c>
      <c r="Q1263" s="1">
        <v>36725</v>
      </c>
      <c r="R1263" s="1">
        <v>36729</v>
      </c>
      <c r="S1263" t="s">
        <v>1077</v>
      </c>
      <c r="T1263">
        <v>1</v>
      </c>
    </row>
    <row r="1264" spans="1:20" x14ac:dyDescent="0.2">
      <c r="A1264" s="7">
        <v>291120</v>
      </c>
      <c r="B1264" s="3">
        <v>35238</v>
      </c>
      <c r="C1264" s="3" t="s">
        <v>31</v>
      </c>
      <c r="D1264" s="2" t="s">
        <v>437</v>
      </c>
      <c r="E1264" s="3">
        <v>11</v>
      </c>
      <c r="F1264" s="17">
        <v>0</v>
      </c>
      <c r="G1264" s="17">
        <v>1</v>
      </c>
      <c r="H1264" s="17">
        <v>0</v>
      </c>
      <c r="I1264" s="7">
        <v>1.2</v>
      </c>
      <c r="J1264" s="7">
        <v>9</v>
      </c>
      <c r="K1264" s="4">
        <v>1214</v>
      </c>
      <c r="L1264" s="5">
        <v>1214.0587</v>
      </c>
      <c r="M1264">
        <v>272864</v>
      </c>
      <c r="N1264" s="3">
        <v>1</v>
      </c>
      <c r="O1264" s="50" t="e">
        <f>INDEX([1]Dados!$M$2:$N$26779,MATCH($P1264,[1]Dados!$N$2:$N$26779,),2)</f>
        <v>#N/A</v>
      </c>
      <c r="P1264">
        <v>148141</v>
      </c>
      <c r="Q1264" s="1">
        <v>36725</v>
      </c>
      <c r="R1264" s="1">
        <v>36729</v>
      </c>
      <c r="S1264" t="s">
        <v>1077</v>
      </c>
      <c r="T1264">
        <v>1</v>
      </c>
    </row>
    <row r="1265" spans="1:20" x14ac:dyDescent="0.2">
      <c r="A1265" s="7">
        <v>291120</v>
      </c>
      <c r="B1265" s="3">
        <v>35238</v>
      </c>
      <c r="C1265" s="3" t="s">
        <v>31</v>
      </c>
      <c r="D1265" s="2" t="s">
        <v>437</v>
      </c>
      <c r="E1265" s="3">
        <v>11</v>
      </c>
      <c r="F1265" s="17">
        <v>0</v>
      </c>
      <c r="G1265" s="17">
        <v>1</v>
      </c>
      <c r="H1265" s="17">
        <v>0</v>
      </c>
      <c r="I1265" s="7">
        <v>1.3</v>
      </c>
      <c r="J1265" s="7">
        <v>25</v>
      </c>
      <c r="K1265" s="4">
        <v>1214</v>
      </c>
      <c r="L1265" s="5">
        <v>1214.0587</v>
      </c>
      <c r="M1265">
        <v>272864</v>
      </c>
      <c r="N1265" s="3">
        <v>1</v>
      </c>
      <c r="O1265" s="50" t="e">
        <f>INDEX([1]Dados!$M$2:$N$26779,MATCH($P1265,[1]Dados!$N$2:$N$26779,),2)</f>
        <v>#N/A</v>
      </c>
      <c r="P1265">
        <v>148141</v>
      </c>
      <c r="Q1265" s="1">
        <v>36725</v>
      </c>
      <c r="R1265" s="1">
        <v>36729</v>
      </c>
      <c r="S1265" t="s">
        <v>1077</v>
      </c>
      <c r="T1265">
        <v>1</v>
      </c>
    </row>
    <row r="1266" spans="1:20" x14ac:dyDescent="0.2">
      <c r="A1266" s="7">
        <v>291120</v>
      </c>
      <c r="B1266" s="3">
        <v>35238</v>
      </c>
      <c r="C1266" s="3" t="s">
        <v>31</v>
      </c>
      <c r="D1266" s="2" t="s">
        <v>437</v>
      </c>
      <c r="E1266" s="3">
        <v>11</v>
      </c>
      <c r="F1266" s="17">
        <v>0</v>
      </c>
      <c r="G1266" s="17">
        <v>1</v>
      </c>
      <c r="H1266" s="17">
        <v>0</v>
      </c>
      <c r="I1266" s="7">
        <v>1.4</v>
      </c>
      <c r="J1266" s="7">
        <v>30</v>
      </c>
      <c r="K1266" s="4">
        <v>1214</v>
      </c>
      <c r="L1266" s="5">
        <v>1214.0587</v>
      </c>
      <c r="M1266">
        <v>272864</v>
      </c>
      <c r="N1266" s="3">
        <v>1</v>
      </c>
      <c r="O1266" s="50" t="e">
        <f>INDEX([1]Dados!$M$2:$N$26779,MATCH($P1266,[1]Dados!$N$2:$N$26779,),2)</f>
        <v>#N/A</v>
      </c>
      <c r="P1266">
        <v>148141</v>
      </c>
      <c r="Q1266" s="1">
        <v>36725</v>
      </c>
      <c r="R1266" s="1">
        <v>36729</v>
      </c>
      <c r="S1266" t="s">
        <v>1077</v>
      </c>
      <c r="T1266">
        <v>1</v>
      </c>
    </row>
    <row r="1267" spans="1:20" x14ac:dyDescent="0.2">
      <c r="A1267" s="7">
        <v>291120</v>
      </c>
      <c r="B1267" s="3">
        <v>35238</v>
      </c>
      <c r="C1267" s="3" t="s">
        <v>31</v>
      </c>
      <c r="D1267" s="2" t="s">
        <v>437</v>
      </c>
      <c r="E1267" s="3">
        <v>11</v>
      </c>
      <c r="F1267" s="17">
        <v>0</v>
      </c>
      <c r="G1267" s="17">
        <v>1</v>
      </c>
      <c r="H1267" s="17">
        <v>0</v>
      </c>
      <c r="I1267" s="7">
        <v>1.5</v>
      </c>
      <c r="J1267" s="7">
        <v>15</v>
      </c>
      <c r="K1267" s="4">
        <v>1214</v>
      </c>
      <c r="L1267" s="5">
        <v>1214.0587</v>
      </c>
      <c r="M1267">
        <v>272864</v>
      </c>
      <c r="N1267" s="3">
        <v>1</v>
      </c>
      <c r="O1267" s="50" t="e">
        <f>INDEX([1]Dados!$M$2:$N$26779,MATCH($P1267,[1]Dados!$N$2:$N$26779,),2)</f>
        <v>#N/A</v>
      </c>
      <c r="P1267">
        <v>148141</v>
      </c>
      <c r="Q1267" s="1">
        <v>36725</v>
      </c>
      <c r="R1267" s="1">
        <v>36729</v>
      </c>
      <c r="S1267" t="s">
        <v>1077</v>
      </c>
      <c r="T1267">
        <v>1</v>
      </c>
    </row>
    <row r="1268" spans="1:20" x14ac:dyDescent="0.2">
      <c r="A1268" s="7">
        <v>291120</v>
      </c>
      <c r="B1268" s="3">
        <v>35238</v>
      </c>
      <c r="C1268" s="3" t="s">
        <v>31</v>
      </c>
      <c r="D1268" s="2" t="s">
        <v>437</v>
      </c>
      <c r="E1268" s="3">
        <v>11</v>
      </c>
      <c r="F1268" s="17">
        <v>0</v>
      </c>
      <c r="G1268" s="17">
        <v>1</v>
      </c>
      <c r="H1268" s="17">
        <v>0</v>
      </c>
      <c r="I1268" s="7">
        <v>1.6</v>
      </c>
      <c r="J1268" s="7">
        <v>31</v>
      </c>
      <c r="K1268" s="4">
        <v>1214</v>
      </c>
      <c r="L1268" s="5">
        <v>1214.0587</v>
      </c>
      <c r="M1268">
        <v>272864</v>
      </c>
      <c r="N1268" s="3">
        <v>1</v>
      </c>
      <c r="O1268" s="50" t="e">
        <f>INDEX([1]Dados!$M$2:$N$26779,MATCH($P1268,[1]Dados!$N$2:$N$26779,),2)</f>
        <v>#N/A</v>
      </c>
      <c r="P1268">
        <v>148141</v>
      </c>
      <c r="Q1268" s="1">
        <v>36725</v>
      </c>
      <c r="R1268" s="1">
        <v>36729</v>
      </c>
      <c r="S1268" t="s">
        <v>1077</v>
      </c>
      <c r="T1268">
        <v>1</v>
      </c>
    </row>
    <row r="1269" spans="1:20" x14ac:dyDescent="0.2">
      <c r="A1269" s="7">
        <v>291120</v>
      </c>
      <c r="B1269" s="3">
        <v>35238</v>
      </c>
      <c r="C1269" s="3" t="s">
        <v>31</v>
      </c>
      <c r="D1269" s="2" t="s">
        <v>437</v>
      </c>
      <c r="E1269" s="3">
        <v>11</v>
      </c>
      <c r="F1269" s="17">
        <v>0</v>
      </c>
      <c r="G1269" s="17">
        <v>1</v>
      </c>
      <c r="H1269" s="17">
        <v>0</v>
      </c>
      <c r="I1269" s="7">
        <v>4.0999999999999996</v>
      </c>
      <c r="J1269" s="7">
        <v>28</v>
      </c>
      <c r="K1269" s="4">
        <v>1214</v>
      </c>
      <c r="L1269" s="5">
        <v>1214.0589</v>
      </c>
      <c r="M1269">
        <v>36688</v>
      </c>
      <c r="N1269" s="3">
        <v>1</v>
      </c>
      <c r="O1269" s="50" t="e">
        <f>INDEX([1]Dados!$M$2:$N$26779,MATCH($P1269,[1]Dados!$N$2:$N$26779,),2)</f>
        <v>#N/A</v>
      </c>
      <c r="P1269">
        <v>149260</v>
      </c>
      <c r="Q1269" s="1">
        <v>36725</v>
      </c>
      <c r="R1269" s="1">
        <v>36729</v>
      </c>
      <c r="S1269" t="s">
        <v>1413</v>
      </c>
      <c r="T1269">
        <v>1</v>
      </c>
    </row>
    <row r="1270" spans="1:20" x14ac:dyDescent="0.2">
      <c r="A1270" s="7">
        <v>291120</v>
      </c>
      <c r="B1270" s="3">
        <v>35238</v>
      </c>
      <c r="C1270" s="3" t="s">
        <v>31</v>
      </c>
      <c r="D1270" s="2" t="s">
        <v>437</v>
      </c>
      <c r="E1270" s="3">
        <v>11</v>
      </c>
      <c r="F1270" s="17">
        <v>0</v>
      </c>
      <c r="G1270" s="17">
        <v>1</v>
      </c>
      <c r="H1270" s="17">
        <v>0</v>
      </c>
      <c r="I1270" s="7">
        <v>4.2</v>
      </c>
      <c r="J1270" s="7">
        <v>23</v>
      </c>
      <c r="K1270" s="4">
        <v>1214</v>
      </c>
      <c r="L1270" s="5">
        <v>1214.0589</v>
      </c>
      <c r="M1270">
        <v>36688</v>
      </c>
      <c r="N1270" s="3">
        <v>1</v>
      </c>
      <c r="O1270" s="50" t="e">
        <f>INDEX([1]Dados!$M$2:$N$26779,MATCH($P1270,[1]Dados!$N$2:$N$26779,),2)</f>
        <v>#N/A</v>
      </c>
      <c r="P1270">
        <v>149260</v>
      </c>
      <c r="Q1270" s="1">
        <v>36725</v>
      </c>
      <c r="R1270" s="1">
        <v>36729</v>
      </c>
      <c r="S1270" t="s">
        <v>1413</v>
      </c>
      <c r="T1270">
        <v>1</v>
      </c>
    </row>
    <row r="1271" spans="1:20" x14ac:dyDescent="0.2">
      <c r="A1271" s="7">
        <v>291120</v>
      </c>
      <c r="B1271" s="3">
        <v>35238</v>
      </c>
      <c r="C1271" s="3" t="s">
        <v>31</v>
      </c>
      <c r="D1271" s="2" t="s">
        <v>437</v>
      </c>
      <c r="E1271" s="3">
        <v>11</v>
      </c>
      <c r="F1271" s="17">
        <v>0</v>
      </c>
      <c r="G1271" s="17">
        <v>1</v>
      </c>
      <c r="H1271" s="17">
        <v>0</v>
      </c>
      <c r="I1271" s="7">
        <v>4.3</v>
      </c>
      <c r="J1271" s="7">
        <v>23</v>
      </c>
      <c r="K1271" s="4">
        <v>1214</v>
      </c>
      <c r="L1271" s="5">
        <v>1214.0589</v>
      </c>
      <c r="M1271">
        <v>36688</v>
      </c>
      <c r="N1271" s="3">
        <v>1</v>
      </c>
      <c r="O1271" s="50" t="e">
        <f>INDEX([1]Dados!$M$2:$N$26779,MATCH($P1271,[1]Dados!$N$2:$N$26779,),2)</f>
        <v>#N/A</v>
      </c>
      <c r="P1271">
        <v>149260</v>
      </c>
      <c r="Q1271" s="1">
        <v>36725</v>
      </c>
      <c r="R1271" s="1">
        <v>36729</v>
      </c>
      <c r="S1271" t="s">
        <v>1413</v>
      </c>
      <c r="T1271">
        <v>1</v>
      </c>
    </row>
    <row r="1272" spans="1:20" x14ac:dyDescent="0.2">
      <c r="A1272" s="7">
        <v>291120</v>
      </c>
      <c r="B1272" s="3">
        <v>35238</v>
      </c>
      <c r="C1272" s="3" t="s">
        <v>31</v>
      </c>
      <c r="D1272" s="2" t="s">
        <v>437</v>
      </c>
      <c r="E1272" s="3">
        <v>11</v>
      </c>
      <c r="F1272" s="17">
        <v>0</v>
      </c>
      <c r="G1272" s="17">
        <v>1</v>
      </c>
      <c r="H1272" s="17">
        <v>0</v>
      </c>
      <c r="I1272" s="7">
        <v>4.4000000000000004</v>
      </c>
      <c r="J1272" s="7">
        <v>23</v>
      </c>
      <c r="K1272" s="4">
        <v>1214</v>
      </c>
      <c r="L1272" s="5">
        <v>1214.0589</v>
      </c>
      <c r="M1272">
        <v>36688</v>
      </c>
      <c r="N1272" s="3">
        <v>1</v>
      </c>
      <c r="O1272" s="50" t="e">
        <f>INDEX([1]Dados!$M$2:$N$26779,MATCH($P1272,[1]Dados!$N$2:$N$26779,),2)</f>
        <v>#N/A</v>
      </c>
      <c r="P1272">
        <v>149260</v>
      </c>
      <c r="Q1272" s="1">
        <v>36725</v>
      </c>
      <c r="R1272" s="1">
        <v>36729</v>
      </c>
      <c r="S1272" t="s">
        <v>1413</v>
      </c>
      <c r="T1272">
        <v>1</v>
      </c>
    </row>
    <row r="1273" spans="1:20" x14ac:dyDescent="0.2">
      <c r="A1273" s="7">
        <v>291120</v>
      </c>
      <c r="B1273" s="3">
        <v>35238</v>
      </c>
      <c r="C1273" s="3" t="s">
        <v>31</v>
      </c>
      <c r="D1273" s="2" t="s">
        <v>437</v>
      </c>
      <c r="E1273" s="3">
        <v>11</v>
      </c>
      <c r="F1273" s="17">
        <v>0</v>
      </c>
      <c r="G1273" s="17">
        <v>1</v>
      </c>
      <c r="H1273" s="17">
        <v>0</v>
      </c>
      <c r="I1273" s="7">
        <v>4.5</v>
      </c>
      <c r="J1273" s="7">
        <v>23</v>
      </c>
      <c r="K1273" s="4">
        <v>1214</v>
      </c>
      <c r="L1273" s="5">
        <v>1214.0589</v>
      </c>
      <c r="M1273">
        <v>36688</v>
      </c>
      <c r="N1273" s="3">
        <v>1</v>
      </c>
      <c r="O1273" s="50" t="e">
        <f>INDEX([1]Dados!$M$2:$N$26779,MATCH($P1273,[1]Dados!$N$2:$N$26779,),2)</f>
        <v>#N/A</v>
      </c>
      <c r="P1273">
        <v>149260</v>
      </c>
      <c r="Q1273" s="1">
        <v>36725</v>
      </c>
      <c r="R1273" s="1">
        <v>36729</v>
      </c>
      <c r="S1273" t="s">
        <v>1413</v>
      </c>
      <c r="T1273">
        <v>1</v>
      </c>
    </row>
    <row r="1274" spans="1:20" x14ac:dyDescent="0.2">
      <c r="A1274" s="7">
        <v>291120</v>
      </c>
      <c r="B1274" s="3">
        <v>35238</v>
      </c>
      <c r="C1274" s="3" t="s">
        <v>31</v>
      </c>
      <c r="D1274" s="2" t="s">
        <v>437</v>
      </c>
      <c r="E1274" s="3">
        <v>11</v>
      </c>
      <c r="F1274" s="17">
        <v>0</v>
      </c>
      <c r="G1274" s="17">
        <v>1</v>
      </c>
      <c r="H1274" s="17">
        <v>0</v>
      </c>
      <c r="I1274" s="7">
        <v>4.5999999999999996</v>
      </c>
      <c r="J1274" s="7">
        <v>24</v>
      </c>
      <c r="K1274" s="4">
        <v>1214</v>
      </c>
      <c r="L1274" s="5">
        <v>1214.0589</v>
      </c>
      <c r="M1274">
        <v>36688</v>
      </c>
      <c r="N1274" s="3">
        <v>1</v>
      </c>
      <c r="O1274" s="50" t="e">
        <f>INDEX([1]Dados!$M$2:$N$26779,MATCH($P1274,[1]Dados!$N$2:$N$26779,),2)</f>
        <v>#N/A</v>
      </c>
      <c r="P1274">
        <v>149260</v>
      </c>
      <c r="Q1274" s="1">
        <v>36725</v>
      </c>
      <c r="R1274" s="1">
        <v>36729</v>
      </c>
      <c r="S1274" t="s">
        <v>1413</v>
      </c>
      <c r="T1274">
        <v>1</v>
      </c>
    </row>
    <row r="1275" spans="1:20" x14ac:dyDescent="0.2">
      <c r="A1275" s="7">
        <v>291120</v>
      </c>
      <c r="B1275" s="3">
        <v>35238</v>
      </c>
      <c r="C1275" s="3" t="s">
        <v>31</v>
      </c>
      <c r="D1275" s="2" t="s">
        <v>437</v>
      </c>
      <c r="E1275" s="3">
        <v>11</v>
      </c>
      <c r="F1275" s="17">
        <v>0</v>
      </c>
      <c r="G1275" s="17">
        <v>1</v>
      </c>
      <c r="H1275" s="17">
        <v>0</v>
      </c>
      <c r="I1275" s="7">
        <v>4.7</v>
      </c>
      <c r="J1275" s="7">
        <v>25</v>
      </c>
      <c r="K1275" s="4">
        <v>1214</v>
      </c>
      <c r="L1275" s="5">
        <v>1214.0589</v>
      </c>
      <c r="M1275">
        <v>36688</v>
      </c>
      <c r="N1275" s="3">
        <v>1</v>
      </c>
      <c r="O1275" s="50" t="e">
        <f>INDEX([1]Dados!$M$2:$N$26779,MATCH($P1275,[1]Dados!$N$2:$N$26779,),2)</f>
        <v>#N/A</v>
      </c>
      <c r="P1275">
        <v>149260</v>
      </c>
      <c r="Q1275" s="1">
        <v>36725</v>
      </c>
      <c r="R1275" s="1">
        <v>36729</v>
      </c>
      <c r="S1275" t="s">
        <v>1413</v>
      </c>
      <c r="T1275">
        <v>1</v>
      </c>
    </row>
    <row r="1276" spans="1:20" x14ac:dyDescent="0.2">
      <c r="A1276" s="7">
        <v>291120</v>
      </c>
      <c r="B1276" s="3">
        <v>35238</v>
      </c>
      <c r="C1276" s="3" t="s">
        <v>31</v>
      </c>
      <c r="D1276" s="2" t="s">
        <v>437</v>
      </c>
      <c r="E1276" s="3">
        <v>11</v>
      </c>
      <c r="F1276" s="17">
        <v>0</v>
      </c>
      <c r="G1276" s="17">
        <v>1</v>
      </c>
      <c r="H1276" s="17">
        <v>0</v>
      </c>
      <c r="I1276" s="7">
        <v>4.8</v>
      </c>
      <c r="J1276" s="7">
        <v>28</v>
      </c>
      <c r="K1276" s="4">
        <v>1214</v>
      </c>
      <c r="L1276" s="5">
        <v>1214.0589</v>
      </c>
      <c r="M1276">
        <v>36688</v>
      </c>
      <c r="N1276" s="3">
        <v>1</v>
      </c>
      <c r="O1276" s="50" t="e">
        <f>INDEX([1]Dados!$M$2:$N$26779,MATCH($P1276,[1]Dados!$N$2:$N$26779,),2)</f>
        <v>#N/A</v>
      </c>
      <c r="P1276">
        <v>149260</v>
      </c>
      <c r="Q1276" s="1">
        <v>36725</v>
      </c>
      <c r="R1276" s="1">
        <v>36729</v>
      </c>
      <c r="S1276" t="s">
        <v>1413</v>
      </c>
      <c r="T1276">
        <v>1</v>
      </c>
    </row>
    <row r="1277" spans="1:20" x14ac:dyDescent="0.2">
      <c r="A1277" s="7">
        <v>291120</v>
      </c>
      <c r="B1277" s="3">
        <v>35238</v>
      </c>
      <c r="C1277" s="3" t="s">
        <v>31</v>
      </c>
      <c r="D1277" s="2" t="s">
        <v>437</v>
      </c>
      <c r="E1277" s="3">
        <v>11</v>
      </c>
      <c r="F1277" s="17">
        <v>0</v>
      </c>
      <c r="G1277" s="17">
        <v>1</v>
      </c>
      <c r="H1277" s="17">
        <v>0</v>
      </c>
      <c r="I1277" s="7">
        <v>5.0999999999999996</v>
      </c>
      <c r="J1277" s="7">
        <v>17</v>
      </c>
      <c r="K1277" s="4">
        <v>1293</v>
      </c>
      <c r="L1277" s="5">
        <v>1293.0592999999999</v>
      </c>
      <c r="M1277">
        <v>43244.59</v>
      </c>
      <c r="N1277" s="3">
        <v>1</v>
      </c>
      <c r="O1277" s="50" t="e">
        <f>INDEX([1]Dados!$M$2:$N$26779,MATCH($P1277,[1]Dados!$N$2:$N$26779,),2)</f>
        <v>#N/A</v>
      </c>
      <c r="P1277">
        <v>148228</v>
      </c>
      <c r="Q1277" s="1">
        <v>36725</v>
      </c>
      <c r="R1277" s="1">
        <v>36729</v>
      </c>
      <c r="S1277" t="s">
        <v>1569</v>
      </c>
      <c r="T1277">
        <v>1</v>
      </c>
    </row>
    <row r="1278" spans="1:20" x14ac:dyDescent="0.2">
      <c r="A1278" s="7">
        <v>291120</v>
      </c>
      <c r="B1278" s="3">
        <v>35238</v>
      </c>
      <c r="C1278" s="3" t="s">
        <v>31</v>
      </c>
      <c r="D1278" s="2" t="s">
        <v>437</v>
      </c>
      <c r="E1278" s="3">
        <v>11</v>
      </c>
      <c r="F1278" s="17">
        <v>0</v>
      </c>
      <c r="G1278" s="17">
        <v>1</v>
      </c>
      <c r="H1278" s="17">
        <v>0</v>
      </c>
      <c r="I1278" s="7">
        <v>5.2</v>
      </c>
      <c r="J1278" s="7">
        <v>0</v>
      </c>
      <c r="K1278" s="4">
        <v>1293</v>
      </c>
      <c r="L1278" s="5">
        <v>1293.0592999999999</v>
      </c>
      <c r="M1278">
        <v>43244.59</v>
      </c>
      <c r="N1278" s="3">
        <v>1</v>
      </c>
      <c r="O1278" s="50" t="e">
        <f>INDEX([1]Dados!$M$2:$N$26779,MATCH($P1278,[1]Dados!$N$2:$N$26779,),2)</f>
        <v>#N/A</v>
      </c>
      <c r="P1278">
        <v>148228</v>
      </c>
      <c r="Q1278" s="1">
        <v>36725</v>
      </c>
      <c r="R1278" s="1">
        <v>36729</v>
      </c>
      <c r="S1278" t="s">
        <v>1569</v>
      </c>
      <c r="T1278">
        <v>1</v>
      </c>
    </row>
    <row r="1279" spans="1:20" x14ac:dyDescent="0.2">
      <c r="A1279" s="7">
        <v>291120</v>
      </c>
      <c r="B1279" s="3">
        <v>35238</v>
      </c>
      <c r="C1279" s="3" t="s">
        <v>31</v>
      </c>
      <c r="D1279" s="2" t="s">
        <v>437</v>
      </c>
      <c r="E1279" s="3">
        <v>11</v>
      </c>
      <c r="F1279" s="17">
        <v>0</v>
      </c>
      <c r="G1279" s="17">
        <v>1</v>
      </c>
      <c r="H1279" s="17">
        <v>0</v>
      </c>
      <c r="I1279" s="7">
        <v>5.3</v>
      </c>
      <c r="J1279" s="7">
        <v>18</v>
      </c>
      <c r="K1279" s="4">
        <v>1293</v>
      </c>
      <c r="L1279" s="5">
        <v>1293.0592999999999</v>
      </c>
      <c r="M1279">
        <v>43244.59</v>
      </c>
      <c r="N1279" s="3">
        <v>1</v>
      </c>
      <c r="O1279" s="50" t="e">
        <f>INDEX([1]Dados!$M$2:$N$26779,MATCH($P1279,[1]Dados!$N$2:$N$26779,),2)</f>
        <v>#N/A</v>
      </c>
      <c r="P1279">
        <v>148228</v>
      </c>
      <c r="Q1279" s="1">
        <v>36725</v>
      </c>
      <c r="R1279" s="1">
        <v>36729</v>
      </c>
      <c r="S1279" t="s">
        <v>1569</v>
      </c>
      <c r="T1279">
        <v>1</v>
      </c>
    </row>
    <row r="1280" spans="1:20" x14ac:dyDescent="0.2">
      <c r="A1280" s="7">
        <v>291120</v>
      </c>
      <c r="B1280" s="3">
        <v>35238</v>
      </c>
      <c r="C1280" s="3" t="s">
        <v>31</v>
      </c>
      <c r="D1280" s="2" t="s">
        <v>437</v>
      </c>
      <c r="E1280" s="3">
        <v>11</v>
      </c>
      <c r="F1280" s="17">
        <v>0</v>
      </c>
      <c r="G1280" s="17">
        <v>1</v>
      </c>
      <c r="H1280" s="17">
        <v>0</v>
      </c>
      <c r="I1280" s="7">
        <v>5.4</v>
      </c>
      <c r="J1280" s="7">
        <v>15</v>
      </c>
      <c r="K1280" s="4">
        <v>1293</v>
      </c>
      <c r="L1280" s="5">
        <v>1293.0592999999999</v>
      </c>
      <c r="M1280">
        <v>43244.59</v>
      </c>
      <c r="N1280" s="3">
        <v>1</v>
      </c>
      <c r="O1280" s="50" t="e">
        <f>INDEX([1]Dados!$M$2:$N$26779,MATCH($P1280,[1]Dados!$N$2:$N$26779,),2)</f>
        <v>#N/A</v>
      </c>
      <c r="P1280">
        <v>148228</v>
      </c>
      <c r="Q1280" s="1">
        <v>36725</v>
      </c>
      <c r="R1280" s="1">
        <v>36729</v>
      </c>
      <c r="S1280" t="s">
        <v>1569</v>
      </c>
      <c r="T1280">
        <v>1</v>
      </c>
    </row>
    <row r="1281" spans="1:20" x14ac:dyDescent="0.2">
      <c r="A1281" s="7">
        <v>291120</v>
      </c>
      <c r="B1281" s="3">
        <v>35238</v>
      </c>
      <c r="C1281" s="3" t="s">
        <v>31</v>
      </c>
      <c r="D1281" s="2" t="s">
        <v>437</v>
      </c>
      <c r="E1281" s="3">
        <v>11</v>
      </c>
      <c r="F1281" s="17">
        <v>0</v>
      </c>
      <c r="G1281" s="17">
        <v>1</v>
      </c>
      <c r="H1281" s="17">
        <v>0</v>
      </c>
      <c r="I1281" s="7">
        <v>5.5</v>
      </c>
      <c r="J1281" s="7">
        <v>29</v>
      </c>
      <c r="K1281" s="4">
        <v>1293</v>
      </c>
      <c r="L1281" s="5">
        <v>1293.0592999999999</v>
      </c>
      <c r="M1281">
        <v>43244.59</v>
      </c>
      <c r="N1281" s="3">
        <v>1</v>
      </c>
      <c r="O1281" s="50" t="e">
        <f>INDEX([1]Dados!$M$2:$N$26779,MATCH($P1281,[1]Dados!$N$2:$N$26779,),2)</f>
        <v>#N/A</v>
      </c>
      <c r="P1281">
        <v>148228</v>
      </c>
      <c r="Q1281" s="1">
        <v>36725</v>
      </c>
      <c r="R1281" s="1">
        <v>36729</v>
      </c>
      <c r="S1281" t="s">
        <v>1569</v>
      </c>
      <c r="T1281">
        <v>1</v>
      </c>
    </row>
    <row r="1282" spans="1:20" x14ac:dyDescent="0.2">
      <c r="A1282" s="7">
        <v>291120</v>
      </c>
      <c r="B1282" s="3">
        <v>35238</v>
      </c>
      <c r="C1282" s="3" t="s">
        <v>31</v>
      </c>
      <c r="D1282" s="2" t="s">
        <v>437</v>
      </c>
      <c r="E1282" s="3">
        <v>11</v>
      </c>
      <c r="F1282" s="17">
        <v>0</v>
      </c>
      <c r="G1282" s="17">
        <v>1</v>
      </c>
      <c r="H1282" s="17">
        <v>0</v>
      </c>
      <c r="I1282" s="7">
        <v>5.6</v>
      </c>
      <c r="J1282" s="7">
        <v>22</v>
      </c>
      <c r="K1282" s="4">
        <v>1293</v>
      </c>
      <c r="L1282" s="5">
        <v>1293.0592999999999</v>
      </c>
      <c r="M1282">
        <v>43244.59</v>
      </c>
      <c r="N1282" s="3">
        <v>1</v>
      </c>
      <c r="O1282" s="50" t="e">
        <f>INDEX([1]Dados!$M$2:$N$26779,MATCH($P1282,[1]Dados!$N$2:$N$26779,),2)</f>
        <v>#N/A</v>
      </c>
      <c r="P1282">
        <v>148228</v>
      </c>
      <c r="Q1282" s="1">
        <v>36725</v>
      </c>
      <c r="R1282" s="1">
        <v>36729</v>
      </c>
      <c r="S1282" t="s">
        <v>1569</v>
      </c>
      <c r="T1282">
        <v>1</v>
      </c>
    </row>
    <row r="1283" spans="1:20" x14ac:dyDescent="0.2">
      <c r="A1283" s="7">
        <v>291120</v>
      </c>
      <c r="B1283" s="3">
        <v>35238</v>
      </c>
      <c r="C1283" s="3" t="s">
        <v>31</v>
      </c>
      <c r="D1283" s="2" t="s">
        <v>437</v>
      </c>
      <c r="E1283" s="3">
        <v>11</v>
      </c>
      <c r="F1283" s="17">
        <v>0</v>
      </c>
      <c r="G1283" s="17">
        <v>1</v>
      </c>
      <c r="H1283" s="17">
        <v>0</v>
      </c>
      <c r="I1283" s="7">
        <v>5.7</v>
      </c>
      <c r="J1283" s="7">
        <v>22</v>
      </c>
      <c r="K1283" s="4">
        <v>1293</v>
      </c>
      <c r="L1283" s="5">
        <v>1293.0592999999999</v>
      </c>
      <c r="M1283">
        <v>43244.59</v>
      </c>
      <c r="N1283" s="3">
        <v>1</v>
      </c>
      <c r="O1283" s="50" t="e">
        <f>INDEX([1]Dados!$M$2:$N$26779,MATCH($P1283,[1]Dados!$N$2:$N$26779,),2)</f>
        <v>#N/A</v>
      </c>
      <c r="P1283">
        <v>148228</v>
      </c>
      <c r="Q1283" s="1">
        <v>36725</v>
      </c>
      <c r="R1283" s="1">
        <v>36729</v>
      </c>
      <c r="S1283" t="s">
        <v>1569</v>
      </c>
      <c r="T1283">
        <v>1</v>
      </c>
    </row>
    <row r="1284" spans="1:20" x14ac:dyDescent="0.2">
      <c r="A1284" s="7">
        <v>291720</v>
      </c>
      <c r="B1284" s="3">
        <v>36455</v>
      </c>
      <c r="C1284" s="3" t="s">
        <v>31</v>
      </c>
      <c r="D1284" s="2" t="s">
        <v>500</v>
      </c>
      <c r="E1284" s="3">
        <v>11</v>
      </c>
      <c r="F1284" s="17">
        <v>0</v>
      </c>
      <c r="G1284" s="17">
        <v>1</v>
      </c>
      <c r="H1284" s="17">
        <v>0</v>
      </c>
      <c r="I1284" s="7">
        <v>6</v>
      </c>
      <c r="J1284" s="7">
        <v>0</v>
      </c>
      <c r="K1284" s="4">
        <v>2</v>
      </c>
      <c r="L1284" s="5">
        <v>2.0596999999999999</v>
      </c>
      <c r="M1284">
        <v>114273.46</v>
      </c>
      <c r="N1284" s="3">
        <v>1</v>
      </c>
      <c r="O1284" s="50" t="e">
        <f>INDEX([1]Dados!$M$2:$N$26779,MATCH($P1284,[1]Dados!$N$2:$N$26779,),2)</f>
        <v>#N/A</v>
      </c>
      <c r="P1284">
        <v>147884</v>
      </c>
      <c r="Q1284" s="1">
        <v>36725</v>
      </c>
      <c r="R1284" s="1">
        <v>36729</v>
      </c>
      <c r="S1284" t="s">
        <v>2134</v>
      </c>
      <c r="T1284">
        <v>1</v>
      </c>
    </row>
    <row r="1285" spans="1:20" x14ac:dyDescent="0.2">
      <c r="A1285" s="7">
        <v>291720</v>
      </c>
      <c r="B1285" s="3">
        <v>36455</v>
      </c>
      <c r="C1285" s="3" t="s">
        <v>31</v>
      </c>
      <c r="D1285" s="2" t="s">
        <v>500</v>
      </c>
      <c r="E1285" s="3">
        <v>11</v>
      </c>
      <c r="F1285" s="17">
        <v>0</v>
      </c>
      <c r="G1285" s="17">
        <v>1</v>
      </c>
      <c r="H1285" s="17">
        <v>0</v>
      </c>
      <c r="I1285" s="7">
        <v>3</v>
      </c>
      <c r="J1285" s="7">
        <v>9</v>
      </c>
      <c r="K1285" s="4">
        <v>122</v>
      </c>
      <c r="L1285" s="5">
        <v>122.3921</v>
      </c>
      <c r="M1285">
        <v>143541.04999999999</v>
      </c>
      <c r="N1285" s="3">
        <v>1</v>
      </c>
      <c r="O1285" s="50" t="e">
        <f>INDEX([1]Dados!$M$2:$N$26779,MATCH($P1285,[1]Dados!$N$2:$N$26779,),2)</f>
        <v>#N/A</v>
      </c>
      <c r="P1285">
        <v>148553</v>
      </c>
      <c r="Q1285" s="1">
        <v>36725</v>
      </c>
      <c r="R1285" s="1">
        <v>36729</v>
      </c>
      <c r="S1285" t="s">
        <v>1945</v>
      </c>
      <c r="T1285">
        <v>1</v>
      </c>
    </row>
    <row r="1286" spans="1:20" x14ac:dyDescent="0.2">
      <c r="A1286" s="7">
        <v>291720</v>
      </c>
      <c r="B1286" s="3">
        <v>36455</v>
      </c>
      <c r="C1286" s="3" t="s">
        <v>31</v>
      </c>
      <c r="D1286" s="2" t="s">
        <v>500</v>
      </c>
      <c r="E1286" s="3">
        <v>11</v>
      </c>
      <c r="F1286" s="17">
        <v>0</v>
      </c>
      <c r="G1286" s="17">
        <v>1</v>
      </c>
      <c r="H1286" s="17">
        <v>0</v>
      </c>
      <c r="I1286" s="7">
        <v>5</v>
      </c>
      <c r="J1286" s="7">
        <v>25</v>
      </c>
      <c r="K1286" s="4">
        <v>1214</v>
      </c>
      <c r="L1286" s="5">
        <v>1214.0587</v>
      </c>
      <c r="M1286">
        <v>424902</v>
      </c>
      <c r="N1286" s="3">
        <v>1</v>
      </c>
      <c r="O1286" s="50" t="e">
        <f>INDEX([1]Dados!$M$2:$N$26779,MATCH($P1286,[1]Dados!$N$2:$N$26779,),2)</f>
        <v>#N/A</v>
      </c>
      <c r="P1286">
        <v>148138</v>
      </c>
      <c r="Q1286" s="1">
        <v>36725</v>
      </c>
      <c r="R1286" s="1">
        <v>36729</v>
      </c>
      <c r="S1286" t="s">
        <v>2171</v>
      </c>
      <c r="T1286">
        <v>1</v>
      </c>
    </row>
    <row r="1287" spans="1:20" x14ac:dyDescent="0.2">
      <c r="A1287" s="7">
        <v>291720</v>
      </c>
      <c r="B1287" s="3">
        <v>36455</v>
      </c>
      <c r="C1287" s="3" t="s">
        <v>31</v>
      </c>
      <c r="D1287" s="2" t="s">
        <v>500</v>
      </c>
      <c r="E1287" s="3">
        <v>11</v>
      </c>
      <c r="F1287" s="17">
        <v>0</v>
      </c>
      <c r="G1287" s="17">
        <v>1</v>
      </c>
      <c r="H1287" s="17">
        <v>0</v>
      </c>
      <c r="I1287" s="7">
        <v>5</v>
      </c>
      <c r="J1287" s="7">
        <v>15</v>
      </c>
      <c r="K1287" s="4">
        <v>1214</v>
      </c>
      <c r="L1287" s="5">
        <v>1214.0587</v>
      </c>
      <c r="M1287">
        <v>424902</v>
      </c>
      <c r="N1287" s="3">
        <v>1</v>
      </c>
      <c r="O1287" s="50" t="e">
        <f>INDEX([1]Dados!$M$2:$N$26779,MATCH($P1287,[1]Dados!$N$2:$N$26779,),2)</f>
        <v>#N/A</v>
      </c>
      <c r="P1287">
        <v>148138</v>
      </c>
      <c r="Q1287" s="1">
        <v>36725</v>
      </c>
      <c r="R1287" s="1">
        <v>36729</v>
      </c>
      <c r="S1287" t="s">
        <v>2171</v>
      </c>
      <c r="T1287">
        <v>1</v>
      </c>
    </row>
    <row r="1288" spans="1:20" x14ac:dyDescent="0.2">
      <c r="A1288" s="7">
        <v>291720</v>
      </c>
      <c r="B1288" s="3">
        <v>36455</v>
      </c>
      <c r="C1288" s="3" t="s">
        <v>31</v>
      </c>
      <c r="D1288" s="2" t="s">
        <v>500</v>
      </c>
      <c r="E1288" s="3">
        <v>11</v>
      </c>
      <c r="F1288" s="17">
        <v>0</v>
      </c>
      <c r="G1288" s="17">
        <v>1</v>
      </c>
      <c r="H1288" s="17">
        <v>0</v>
      </c>
      <c r="I1288" s="7">
        <v>5</v>
      </c>
      <c r="J1288" s="7">
        <v>2</v>
      </c>
      <c r="K1288" s="4">
        <v>1214</v>
      </c>
      <c r="L1288" s="5">
        <v>1214.0587</v>
      </c>
      <c r="M1288">
        <v>424902</v>
      </c>
      <c r="N1288" s="3">
        <v>1</v>
      </c>
      <c r="O1288" s="50" t="e">
        <f>INDEX([1]Dados!$M$2:$N$26779,MATCH($P1288,[1]Dados!$N$2:$N$26779,),2)</f>
        <v>#N/A</v>
      </c>
      <c r="P1288">
        <v>148138</v>
      </c>
      <c r="Q1288" s="1">
        <v>36725</v>
      </c>
      <c r="R1288" s="1">
        <v>36729</v>
      </c>
      <c r="S1288" t="s">
        <v>2171</v>
      </c>
      <c r="T1288">
        <v>1</v>
      </c>
    </row>
    <row r="1289" spans="1:20" x14ac:dyDescent="0.2">
      <c r="A1289" s="7">
        <v>291720</v>
      </c>
      <c r="B1289" s="3">
        <v>36455</v>
      </c>
      <c r="C1289" s="3" t="s">
        <v>31</v>
      </c>
      <c r="D1289" s="2" t="s">
        <v>500</v>
      </c>
      <c r="E1289" s="3">
        <v>11</v>
      </c>
      <c r="F1289" s="17">
        <v>0</v>
      </c>
      <c r="G1289" s="17">
        <v>1</v>
      </c>
      <c r="H1289" s="17">
        <v>0</v>
      </c>
      <c r="I1289" s="7">
        <v>5</v>
      </c>
      <c r="J1289" s="7">
        <v>28</v>
      </c>
      <c r="K1289" s="4">
        <v>1214</v>
      </c>
      <c r="L1289" s="5">
        <v>1214.0587</v>
      </c>
      <c r="M1289">
        <v>424902</v>
      </c>
      <c r="N1289" s="3">
        <v>1</v>
      </c>
      <c r="O1289" s="50" t="e">
        <f>INDEX([1]Dados!$M$2:$N$26779,MATCH($P1289,[1]Dados!$N$2:$N$26779,),2)</f>
        <v>#N/A</v>
      </c>
      <c r="P1289">
        <v>148138</v>
      </c>
      <c r="Q1289" s="1">
        <v>36725</v>
      </c>
      <c r="R1289" s="1">
        <v>36729</v>
      </c>
      <c r="S1289" t="s">
        <v>2171</v>
      </c>
      <c r="T1289">
        <v>1</v>
      </c>
    </row>
    <row r="1290" spans="1:20" x14ac:dyDescent="0.2">
      <c r="A1290" s="7">
        <v>291720</v>
      </c>
      <c r="B1290" s="3">
        <v>36455</v>
      </c>
      <c r="C1290" s="3" t="s">
        <v>31</v>
      </c>
      <c r="D1290" s="2" t="s">
        <v>500</v>
      </c>
      <c r="E1290" s="3">
        <v>11</v>
      </c>
      <c r="F1290" s="17">
        <v>0</v>
      </c>
      <c r="G1290" s="17">
        <v>1</v>
      </c>
      <c r="H1290" s="17">
        <v>0</v>
      </c>
      <c r="I1290" s="7">
        <v>4</v>
      </c>
      <c r="J1290" s="7">
        <v>18</v>
      </c>
      <c r="K1290" s="4">
        <v>1214</v>
      </c>
      <c r="L1290" s="5">
        <v>1214.0589</v>
      </c>
      <c r="M1290">
        <v>187540</v>
      </c>
      <c r="N1290" s="3">
        <v>1</v>
      </c>
      <c r="O1290" s="50" t="e">
        <f>INDEX([1]Dados!$M$2:$N$26779,MATCH($P1290,[1]Dados!$N$2:$N$26779,),2)</f>
        <v>#N/A</v>
      </c>
      <c r="P1290">
        <v>149259</v>
      </c>
      <c r="Q1290" s="1">
        <v>36725</v>
      </c>
      <c r="R1290" s="1">
        <v>36729</v>
      </c>
      <c r="S1290" t="s">
        <v>1776</v>
      </c>
      <c r="T1290">
        <v>1</v>
      </c>
    </row>
    <row r="1291" spans="1:20" x14ac:dyDescent="0.2">
      <c r="A1291" s="7">
        <v>291720</v>
      </c>
      <c r="B1291" s="3">
        <v>36455</v>
      </c>
      <c r="C1291" s="3" t="s">
        <v>31</v>
      </c>
      <c r="D1291" s="2" t="s">
        <v>500</v>
      </c>
      <c r="E1291" s="3">
        <v>11</v>
      </c>
      <c r="F1291" s="17">
        <v>0</v>
      </c>
      <c r="G1291" s="17">
        <v>1</v>
      </c>
      <c r="H1291" s="17">
        <v>0</v>
      </c>
      <c r="I1291" s="7">
        <v>4</v>
      </c>
      <c r="J1291" s="7">
        <v>23</v>
      </c>
      <c r="K1291" s="4">
        <v>1214</v>
      </c>
      <c r="L1291" s="5">
        <v>1214.0589</v>
      </c>
      <c r="M1291">
        <v>187540</v>
      </c>
      <c r="N1291" s="3">
        <v>1</v>
      </c>
      <c r="O1291" s="50" t="e">
        <f>INDEX([1]Dados!$M$2:$N$26779,MATCH($P1291,[1]Dados!$N$2:$N$26779,),2)</f>
        <v>#N/A</v>
      </c>
      <c r="P1291">
        <v>149259</v>
      </c>
      <c r="Q1291" s="1">
        <v>36725</v>
      </c>
      <c r="R1291" s="1">
        <v>36729</v>
      </c>
      <c r="S1291" t="s">
        <v>1776</v>
      </c>
      <c r="T1291">
        <v>1</v>
      </c>
    </row>
    <row r="1292" spans="1:20" x14ac:dyDescent="0.2">
      <c r="A1292" s="7">
        <v>291720</v>
      </c>
      <c r="B1292" s="3">
        <v>36455</v>
      </c>
      <c r="C1292" s="3" t="s">
        <v>31</v>
      </c>
      <c r="D1292" s="2" t="s">
        <v>500</v>
      </c>
      <c r="E1292" s="3">
        <v>11</v>
      </c>
      <c r="F1292" s="17">
        <v>0</v>
      </c>
      <c r="G1292" s="17">
        <v>1</v>
      </c>
      <c r="H1292" s="17">
        <v>0</v>
      </c>
      <c r="I1292" s="7">
        <v>4</v>
      </c>
      <c r="J1292" s="7">
        <v>20</v>
      </c>
      <c r="K1292" s="4">
        <v>1214</v>
      </c>
      <c r="L1292" s="5">
        <v>1214.0589</v>
      </c>
      <c r="M1292">
        <v>187540</v>
      </c>
      <c r="N1292" s="3">
        <v>1</v>
      </c>
      <c r="O1292" s="50" t="e">
        <f>INDEX([1]Dados!$M$2:$N$26779,MATCH($P1292,[1]Dados!$N$2:$N$26779,),2)</f>
        <v>#N/A</v>
      </c>
      <c r="P1292">
        <v>149259</v>
      </c>
      <c r="Q1292" s="1">
        <v>36725</v>
      </c>
      <c r="R1292" s="1">
        <v>36729</v>
      </c>
      <c r="S1292" t="s">
        <v>1776</v>
      </c>
      <c r="T1292">
        <v>1</v>
      </c>
    </row>
    <row r="1293" spans="1:20" x14ac:dyDescent="0.2">
      <c r="A1293" s="7">
        <v>291720</v>
      </c>
      <c r="B1293" s="3">
        <v>36455</v>
      </c>
      <c r="C1293" s="3" t="s">
        <v>31</v>
      </c>
      <c r="D1293" s="2" t="s">
        <v>500</v>
      </c>
      <c r="E1293" s="3">
        <v>11</v>
      </c>
      <c r="F1293" s="17">
        <v>0</v>
      </c>
      <c r="G1293" s="17">
        <v>1</v>
      </c>
      <c r="H1293" s="17">
        <v>0</v>
      </c>
      <c r="I1293" s="7">
        <v>2</v>
      </c>
      <c r="J1293" s="7">
        <v>6</v>
      </c>
      <c r="K1293" s="4">
        <v>1214</v>
      </c>
      <c r="L1293" s="5" t="s">
        <v>19</v>
      </c>
      <c r="M1293">
        <v>100000</v>
      </c>
      <c r="N1293" s="3">
        <v>1</v>
      </c>
      <c r="O1293" s="50" t="e">
        <f>INDEX([1]Dados!$M$2:$N$26779,MATCH($P1293,[1]Dados!$N$2:$N$26779,),2)</f>
        <v>#N/A</v>
      </c>
      <c r="P1293">
        <v>147976</v>
      </c>
      <c r="Q1293" s="1">
        <v>36725</v>
      </c>
      <c r="R1293" s="1">
        <v>36729</v>
      </c>
      <c r="S1293" t="s">
        <v>1126</v>
      </c>
      <c r="T1293">
        <v>1</v>
      </c>
    </row>
    <row r="1294" spans="1:20" x14ac:dyDescent="0.2">
      <c r="A1294" s="7">
        <v>291720</v>
      </c>
      <c r="B1294" s="3">
        <v>36455</v>
      </c>
      <c r="C1294" s="3" t="s">
        <v>31</v>
      </c>
      <c r="D1294" s="2" t="s">
        <v>500</v>
      </c>
      <c r="E1294" s="3">
        <v>11</v>
      </c>
      <c r="F1294" s="17">
        <v>0</v>
      </c>
      <c r="G1294" s="17">
        <v>1</v>
      </c>
      <c r="H1294" s="17">
        <v>0</v>
      </c>
      <c r="I1294" s="7">
        <v>1</v>
      </c>
      <c r="J1294" s="7">
        <v>0</v>
      </c>
      <c r="K1294" s="4">
        <v>1293</v>
      </c>
      <c r="L1294" s="5">
        <v>1293.0592999999999</v>
      </c>
      <c r="M1294">
        <v>17514.96</v>
      </c>
      <c r="N1294" s="3">
        <v>1</v>
      </c>
      <c r="O1294" s="50" t="e">
        <f>INDEX([1]Dados!$M$2:$N$26779,MATCH($P1294,[1]Dados!$N$2:$N$26779,),2)</f>
        <v>#N/A</v>
      </c>
      <c r="P1294">
        <v>148231</v>
      </c>
      <c r="Q1294" s="1">
        <v>36725</v>
      </c>
      <c r="R1294" s="1">
        <v>36729</v>
      </c>
      <c r="S1294" t="s">
        <v>2170</v>
      </c>
      <c r="T1294">
        <v>1</v>
      </c>
    </row>
    <row r="1295" spans="1:20" x14ac:dyDescent="0.2">
      <c r="A1295" s="7">
        <v>291720</v>
      </c>
      <c r="B1295" s="3">
        <v>36455</v>
      </c>
      <c r="C1295" s="3" t="s">
        <v>31</v>
      </c>
      <c r="D1295" s="2" t="s">
        <v>500</v>
      </c>
      <c r="E1295" s="3">
        <v>11</v>
      </c>
      <c r="F1295" s="17">
        <v>0</v>
      </c>
      <c r="G1295" s="17">
        <v>1</v>
      </c>
      <c r="H1295" s="17">
        <v>0</v>
      </c>
      <c r="I1295" s="7">
        <v>1</v>
      </c>
      <c r="J1295" s="7">
        <v>22</v>
      </c>
      <c r="K1295" s="4">
        <v>1293</v>
      </c>
      <c r="L1295" s="5">
        <v>1293.0592999999999</v>
      </c>
      <c r="M1295">
        <v>17514.96</v>
      </c>
      <c r="N1295" s="3">
        <v>1</v>
      </c>
      <c r="O1295" s="50" t="e">
        <f>INDEX([1]Dados!$M$2:$N$26779,MATCH($P1295,[1]Dados!$N$2:$N$26779,),2)</f>
        <v>#N/A</v>
      </c>
      <c r="P1295">
        <v>148231</v>
      </c>
      <c r="Q1295" s="1">
        <v>36725</v>
      </c>
      <c r="R1295" s="1">
        <v>36729</v>
      </c>
      <c r="S1295" t="s">
        <v>2170</v>
      </c>
      <c r="T1295">
        <v>1</v>
      </c>
    </row>
    <row r="1296" spans="1:20" x14ac:dyDescent="0.2">
      <c r="A1296" s="7">
        <v>292665</v>
      </c>
      <c r="B1296" s="3">
        <v>38342</v>
      </c>
      <c r="C1296" s="3" t="s">
        <v>31</v>
      </c>
      <c r="D1296" s="2" t="s">
        <v>696</v>
      </c>
      <c r="E1296" s="3">
        <v>11</v>
      </c>
      <c r="F1296" s="17">
        <v>0</v>
      </c>
      <c r="G1296" s="17">
        <v>1</v>
      </c>
      <c r="H1296" s="17">
        <v>0</v>
      </c>
      <c r="I1296" s="7">
        <v>2</v>
      </c>
      <c r="J1296" s="7">
        <v>0</v>
      </c>
      <c r="K1296" s="4">
        <v>2</v>
      </c>
      <c r="L1296" s="5">
        <v>2.0596999999999999</v>
      </c>
      <c r="M1296">
        <v>83776.710000000006</v>
      </c>
      <c r="N1296" s="3">
        <v>1</v>
      </c>
      <c r="O1296" s="50" t="e">
        <f>INDEX([1]Dados!$M$2:$N$26779,MATCH($P1296,[1]Dados!$N$2:$N$26779,),2)</f>
        <v>#N/A</v>
      </c>
      <c r="P1296" s="28">
        <v>147880</v>
      </c>
      <c r="Q1296" s="1">
        <v>36725</v>
      </c>
      <c r="R1296" s="1">
        <v>36729</v>
      </c>
      <c r="S1296" t="s">
        <v>2134</v>
      </c>
      <c r="T1296">
        <v>1</v>
      </c>
    </row>
    <row r="1297" spans="1:20" x14ac:dyDescent="0.2">
      <c r="A1297" s="7">
        <v>292665</v>
      </c>
      <c r="B1297" s="3">
        <v>38342</v>
      </c>
      <c r="C1297" s="3" t="s">
        <v>31</v>
      </c>
      <c r="D1297" s="2" t="s">
        <v>696</v>
      </c>
      <c r="E1297" s="3">
        <v>11</v>
      </c>
      <c r="F1297" s="17">
        <v>0</v>
      </c>
      <c r="G1297" s="17">
        <v>1</v>
      </c>
      <c r="H1297" s="17">
        <v>0</v>
      </c>
      <c r="I1297" s="7">
        <v>4</v>
      </c>
      <c r="J1297" s="7">
        <v>0</v>
      </c>
      <c r="K1297" s="41" t="s">
        <v>2172</v>
      </c>
      <c r="L1297" s="5">
        <v>1214.0587</v>
      </c>
      <c r="M1297">
        <v>40744</v>
      </c>
      <c r="N1297" s="3">
        <v>1</v>
      </c>
      <c r="O1297" s="50" t="e">
        <f>INDEX([1]Dados!$M$2:$N$26779,MATCH($P1297,[1]Dados!$N$2:$N$26779,),2)</f>
        <v>#N/A</v>
      </c>
      <c r="P1297" s="28">
        <v>148133</v>
      </c>
      <c r="Q1297" s="1">
        <v>36725</v>
      </c>
      <c r="R1297" s="1">
        <v>36729</v>
      </c>
      <c r="S1297" t="s">
        <v>2134</v>
      </c>
      <c r="T1297">
        <v>1</v>
      </c>
    </row>
    <row r="1298" spans="1:20" x14ac:dyDescent="0.2">
      <c r="A1298" s="7">
        <v>292665</v>
      </c>
      <c r="B1298" s="3">
        <v>38342</v>
      </c>
      <c r="C1298" s="3" t="s">
        <v>31</v>
      </c>
      <c r="D1298" s="2" t="s">
        <v>696</v>
      </c>
      <c r="E1298" s="3">
        <v>11</v>
      </c>
      <c r="F1298" s="17">
        <v>0</v>
      </c>
      <c r="G1298" s="17">
        <v>1</v>
      </c>
      <c r="H1298" s="17">
        <v>0</v>
      </c>
      <c r="I1298" s="7">
        <v>1</v>
      </c>
      <c r="J1298" s="7">
        <v>0</v>
      </c>
      <c r="K1298" s="41" t="s">
        <v>2172</v>
      </c>
      <c r="L1298" s="5">
        <v>1214.0589</v>
      </c>
      <c r="M1298">
        <v>44840</v>
      </c>
      <c r="N1298" s="3">
        <v>1</v>
      </c>
      <c r="O1298" s="50" t="e">
        <f>INDEX([1]Dados!$M$2:$N$26779,MATCH($P1298,[1]Dados!$N$2:$N$26779,),2)</f>
        <v>#N/A</v>
      </c>
      <c r="P1298" s="28">
        <v>149256</v>
      </c>
      <c r="Q1298" s="1">
        <v>36725</v>
      </c>
      <c r="R1298" s="1">
        <v>36729</v>
      </c>
      <c r="S1298" t="s">
        <v>2134</v>
      </c>
      <c r="T1298">
        <v>1</v>
      </c>
    </row>
    <row r="1299" spans="1:20" x14ac:dyDescent="0.2">
      <c r="A1299" s="7">
        <v>292665</v>
      </c>
      <c r="B1299" s="3">
        <v>38342</v>
      </c>
      <c r="C1299" s="3" t="s">
        <v>31</v>
      </c>
      <c r="D1299" s="2" t="s">
        <v>696</v>
      </c>
      <c r="E1299" s="3">
        <v>11</v>
      </c>
      <c r="F1299" s="17">
        <v>0</v>
      </c>
      <c r="G1299" s="17">
        <v>1</v>
      </c>
      <c r="H1299" s="17">
        <v>0</v>
      </c>
      <c r="I1299" s="7">
        <v>3</v>
      </c>
      <c r="J1299" s="7">
        <v>0</v>
      </c>
      <c r="K1299" s="41" t="s">
        <v>2173</v>
      </c>
      <c r="L1299" s="5">
        <v>1293.0592999999999</v>
      </c>
      <c r="M1299">
        <v>16650</v>
      </c>
      <c r="N1299" s="3">
        <v>1</v>
      </c>
      <c r="O1299" s="50" t="e">
        <f>INDEX([1]Dados!$M$2:$N$26779,MATCH($P1299,[1]Dados!$N$2:$N$26779,),2)</f>
        <v>#N/A</v>
      </c>
      <c r="P1299" s="28">
        <v>148197</v>
      </c>
      <c r="Q1299" s="1">
        <v>36725</v>
      </c>
      <c r="R1299" s="1">
        <v>36729</v>
      </c>
      <c r="S1299" t="s">
        <v>2134</v>
      </c>
      <c r="T1299">
        <v>1</v>
      </c>
    </row>
    <row r="1300" spans="1:20" x14ac:dyDescent="0.2">
      <c r="A1300" s="7">
        <v>292820</v>
      </c>
      <c r="B1300" s="3">
        <v>38652</v>
      </c>
      <c r="C1300" s="3" t="s">
        <v>31</v>
      </c>
      <c r="D1300" s="2" t="s">
        <v>739</v>
      </c>
      <c r="E1300" s="3">
        <v>11</v>
      </c>
      <c r="F1300" s="17">
        <v>0</v>
      </c>
      <c r="G1300" s="17">
        <v>1</v>
      </c>
      <c r="H1300" s="17">
        <v>0</v>
      </c>
      <c r="I1300" s="7">
        <v>1</v>
      </c>
      <c r="J1300" s="7">
        <v>29</v>
      </c>
      <c r="K1300" s="4">
        <v>2</v>
      </c>
      <c r="L1300" s="5">
        <v>2.0596999999999999</v>
      </c>
      <c r="M1300">
        <v>67868.600000000006</v>
      </c>
      <c r="N1300" s="3">
        <v>1</v>
      </c>
      <c r="O1300" s="50" t="e">
        <f>INDEX([1]Dados!$M$2:$N$26779,MATCH($P1300,[1]Dados!$N$2:$N$26779,),2)</f>
        <v>#N/A</v>
      </c>
      <c r="P1300">
        <v>147882</v>
      </c>
      <c r="Q1300" s="1">
        <v>32927</v>
      </c>
      <c r="R1300" s="1">
        <v>32954</v>
      </c>
      <c r="S1300" t="s">
        <v>2134</v>
      </c>
      <c r="T1300">
        <v>1</v>
      </c>
    </row>
    <row r="1301" spans="1:20" x14ac:dyDescent="0.2">
      <c r="A1301" s="7">
        <v>292820</v>
      </c>
      <c r="B1301" s="3">
        <v>38652</v>
      </c>
      <c r="C1301" s="3" t="s">
        <v>31</v>
      </c>
      <c r="D1301" s="2" t="s">
        <v>739</v>
      </c>
      <c r="E1301" s="3">
        <v>11</v>
      </c>
      <c r="F1301" s="17">
        <v>0</v>
      </c>
      <c r="G1301" s="17">
        <v>1</v>
      </c>
      <c r="H1301" s="17">
        <v>0</v>
      </c>
      <c r="I1301" s="7" t="s">
        <v>3</v>
      </c>
      <c r="J1301" s="7">
        <v>0</v>
      </c>
      <c r="K1301" s="4">
        <v>2</v>
      </c>
      <c r="L1301" s="5">
        <v>2.3921000000000001</v>
      </c>
      <c r="M1301">
        <v>84000</v>
      </c>
      <c r="N1301" s="3">
        <v>1</v>
      </c>
      <c r="O1301" s="50" t="e">
        <f>INDEX([1]Dados!$M$2:$N$26779,MATCH($P1301,[1]Dados!$N$2:$N$26779,),2)</f>
        <v>#N/A</v>
      </c>
      <c r="P1301">
        <v>148669</v>
      </c>
      <c r="Q1301" s="1">
        <v>32927</v>
      </c>
      <c r="R1301" s="1">
        <v>32954</v>
      </c>
      <c r="S1301" t="s">
        <v>2134</v>
      </c>
      <c r="T1301">
        <v>1</v>
      </c>
    </row>
    <row r="1302" spans="1:20" x14ac:dyDescent="0.2">
      <c r="A1302" s="7">
        <v>292820</v>
      </c>
      <c r="B1302" s="3">
        <v>38652</v>
      </c>
      <c r="C1302" s="3" t="s">
        <v>31</v>
      </c>
      <c r="D1302" s="2" t="s">
        <v>739</v>
      </c>
      <c r="E1302" s="3">
        <v>11</v>
      </c>
      <c r="F1302" s="17">
        <v>0</v>
      </c>
      <c r="G1302" s="17">
        <v>1</v>
      </c>
      <c r="H1302" s="17">
        <v>0</v>
      </c>
      <c r="I1302" s="7" t="s">
        <v>3</v>
      </c>
      <c r="J1302" s="7">
        <v>0</v>
      </c>
      <c r="K1302" s="4">
        <v>4</v>
      </c>
      <c r="L1302" s="5">
        <v>4.1822999999999997</v>
      </c>
      <c r="M1302">
        <v>80000</v>
      </c>
      <c r="N1302" s="3">
        <v>1</v>
      </c>
      <c r="O1302" s="50" t="e">
        <f>INDEX([1]Dados!$M$2:$N$26779,MATCH($P1302,[1]Dados!$N$2:$N$26779,),2)</f>
        <v>#N/A</v>
      </c>
      <c r="P1302">
        <v>147986</v>
      </c>
      <c r="Q1302" s="1">
        <v>32927</v>
      </c>
      <c r="R1302" s="1">
        <v>32954</v>
      </c>
      <c r="S1302" t="s">
        <v>2134</v>
      </c>
      <c r="T1302">
        <v>1</v>
      </c>
    </row>
    <row r="1303" spans="1:20" x14ac:dyDescent="0.2">
      <c r="A1303" s="7">
        <v>292820</v>
      </c>
      <c r="B1303" s="3">
        <v>38652</v>
      </c>
      <c r="C1303" s="3" t="s">
        <v>31</v>
      </c>
      <c r="D1303" s="2" t="s">
        <v>739</v>
      </c>
      <c r="E1303" s="3">
        <v>11</v>
      </c>
      <c r="F1303" s="17">
        <v>0</v>
      </c>
      <c r="G1303" s="17">
        <v>1</v>
      </c>
      <c r="H1303" s="17">
        <v>0</v>
      </c>
      <c r="I1303" s="7">
        <v>3</v>
      </c>
      <c r="J1303" s="7">
        <v>20</v>
      </c>
      <c r="K1303" s="4">
        <v>119</v>
      </c>
      <c r="L1303" s="5">
        <v>119.3921</v>
      </c>
      <c r="M1303">
        <v>246905.22</v>
      </c>
      <c r="N1303" s="3">
        <v>1</v>
      </c>
      <c r="O1303" s="50" t="e">
        <f>INDEX([1]Dados!$M$2:$N$26779,MATCH($P1303,[1]Dados!$N$2:$N$26779,),2)</f>
        <v>#N/A</v>
      </c>
      <c r="P1303">
        <v>148570</v>
      </c>
      <c r="Q1303" s="1">
        <v>32927</v>
      </c>
      <c r="R1303" s="1">
        <v>32954</v>
      </c>
      <c r="S1303" t="s">
        <v>2134</v>
      </c>
      <c r="T1303">
        <v>1</v>
      </c>
    </row>
    <row r="1304" spans="1:20" x14ac:dyDescent="0.2">
      <c r="A1304" s="7">
        <v>292820</v>
      </c>
      <c r="B1304" s="3">
        <v>38652</v>
      </c>
      <c r="C1304" s="3" t="s">
        <v>31</v>
      </c>
      <c r="D1304" s="2" t="s">
        <v>739</v>
      </c>
      <c r="E1304" s="3">
        <v>11</v>
      </c>
      <c r="F1304" s="17">
        <v>0</v>
      </c>
      <c r="G1304" s="17">
        <v>1</v>
      </c>
      <c r="H1304" s="17">
        <v>0</v>
      </c>
      <c r="I1304" s="7">
        <v>2</v>
      </c>
      <c r="J1304" s="7">
        <v>25</v>
      </c>
      <c r="K1304" s="4">
        <v>1214</v>
      </c>
      <c r="L1304" s="5">
        <v>1214.0587</v>
      </c>
      <c r="M1304">
        <v>67086.17</v>
      </c>
      <c r="N1304" s="3">
        <v>1</v>
      </c>
      <c r="O1304" s="50" t="e">
        <f>INDEX([1]Dados!$M$2:$N$26779,MATCH($P1304,[1]Dados!$N$2:$N$26779,),2)</f>
        <v>#N/A</v>
      </c>
      <c r="P1304">
        <v>148134</v>
      </c>
      <c r="Q1304" s="1">
        <v>32927</v>
      </c>
      <c r="R1304" s="1">
        <v>32954</v>
      </c>
      <c r="S1304" t="s">
        <v>2174</v>
      </c>
      <c r="T1304">
        <v>1</v>
      </c>
    </row>
    <row r="1305" spans="1:20" x14ac:dyDescent="0.2">
      <c r="A1305" s="7">
        <v>292820</v>
      </c>
      <c r="B1305" s="3">
        <v>38652</v>
      </c>
      <c r="C1305" s="3" t="s">
        <v>31</v>
      </c>
      <c r="D1305" s="2" t="s">
        <v>739</v>
      </c>
      <c r="E1305" s="3">
        <v>11</v>
      </c>
      <c r="F1305" s="17">
        <v>0</v>
      </c>
      <c r="G1305" s="17">
        <v>1</v>
      </c>
      <c r="H1305" s="17">
        <v>0</v>
      </c>
      <c r="I1305" s="7">
        <v>2</v>
      </c>
      <c r="J1305" s="7">
        <v>2</v>
      </c>
      <c r="K1305" s="4">
        <v>1214</v>
      </c>
      <c r="L1305" s="5">
        <v>1214.0587</v>
      </c>
      <c r="M1305">
        <v>67086.17</v>
      </c>
      <c r="N1305" s="3">
        <v>1</v>
      </c>
      <c r="O1305" s="50" t="e">
        <f>INDEX([1]Dados!$M$2:$N$26779,MATCH($P1305,[1]Dados!$N$2:$N$26779,),2)</f>
        <v>#N/A</v>
      </c>
      <c r="P1305">
        <v>148134</v>
      </c>
      <c r="Q1305" s="1">
        <v>32927</v>
      </c>
      <c r="R1305" s="1">
        <v>32954</v>
      </c>
      <c r="S1305" t="s">
        <v>2174</v>
      </c>
      <c r="T1305">
        <v>1</v>
      </c>
    </row>
    <row r="1306" spans="1:20" x14ac:dyDescent="0.2">
      <c r="A1306" s="7">
        <v>292820</v>
      </c>
      <c r="B1306" s="3">
        <v>38652</v>
      </c>
      <c r="C1306" s="3" t="s">
        <v>31</v>
      </c>
      <c r="D1306" s="2" t="s">
        <v>739</v>
      </c>
      <c r="E1306" s="3">
        <v>11</v>
      </c>
      <c r="F1306" s="17">
        <v>0</v>
      </c>
      <c r="G1306" s="17">
        <v>1</v>
      </c>
      <c r="H1306" s="17">
        <v>0</v>
      </c>
      <c r="I1306" s="7">
        <v>2</v>
      </c>
      <c r="J1306" s="7">
        <v>9</v>
      </c>
      <c r="K1306" s="4">
        <v>1214</v>
      </c>
      <c r="L1306" s="5">
        <v>1214.0587</v>
      </c>
      <c r="M1306">
        <v>67086.17</v>
      </c>
      <c r="N1306" s="3">
        <v>1</v>
      </c>
      <c r="O1306" s="50" t="e">
        <f>INDEX([1]Dados!$M$2:$N$26779,MATCH($P1306,[1]Dados!$N$2:$N$26779,),2)</f>
        <v>#N/A</v>
      </c>
      <c r="P1306">
        <v>148134</v>
      </c>
      <c r="Q1306" s="1">
        <v>32927</v>
      </c>
      <c r="R1306" s="1">
        <v>32954</v>
      </c>
      <c r="S1306" t="s">
        <v>2174</v>
      </c>
      <c r="T1306">
        <v>1</v>
      </c>
    </row>
    <row r="1307" spans="1:20" x14ac:dyDescent="0.2">
      <c r="A1307" s="7">
        <v>292820</v>
      </c>
      <c r="B1307" s="3">
        <v>38652</v>
      </c>
      <c r="C1307" s="3" t="s">
        <v>31</v>
      </c>
      <c r="D1307" s="2" t="s">
        <v>739</v>
      </c>
      <c r="E1307" s="3">
        <v>11</v>
      </c>
      <c r="F1307" s="17">
        <v>0</v>
      </c>
      <c r="G1307" s="17">
        <v>1</v>
      </c>
      <c r="H1307" s="17">
        <v>0</v>
      </c>
      <c r="I1307" s="7">
        <v>4</v>
      </c>
      <c r="J1307" s="7">
        <v>24</v>
      </c>
      <c r="K1307" s="4">
        <v>1220</v>
      </c>
      <c r="L1307" s="5">
        <v>1220.0906</v>
      </c>
      <c r="M1307">
        <v>3224527.58</v>
      </c>
      <c r="N1307" s="3">
        <v>1</v>
      </c>
      <c r="O1307" s="50" t="e">
        <f>INDEX([1]Dados!$M$2:$N$26779,MATCH($P1307,[1]Dados!$N$2:$N$26779,),2)</f>
        <v>#N/A</v>
      </c>
      <c r="P1307">
        <v>153716</v>
      </c>
      <c r="Q1307" s="1">
        <v>32927</v>
      </c>
      <c r="R1307" s="1">
        <v>32954</v>
      </c>
      <c r="S1307" t="s">
        <v>2175</v>
      </c>
      <c r="T1307">
        <v>1</v>
      </c>
    </row>
    <row r="1308" spans="1:20" x14ac:dyDescent="0.2">
      <c r="A1308" s="7">
        <v>292820</v>
      </c>
      <c r="B1308" s="3">
        <v>38652</v>
      </c>
      <c r="C1308" s="3" t="s">
        <v>31</v>
      </c>
      <c r="D1308" s="2" t="s">
        <v>739</v>
      </c>
      <c r="E1308" s="3">
        <v>11</v>
      </c>
      <c r="F1308" s="17">
        <v>0</v>
      </c>
      <c r="G1308" s="17">
        <v>1</v>
      </c>
      <c r="H1308" s="17">
        <v>0</v>
      </c>
      <c r="I1308" s="7">
        <v>4</v>
      </c>
      <c r="J1308" s="7">
        <v>9</v>
      </c>
      <c r="K1308" s="4">
        <v>1220</v>
      </c>
      <c r="L1308" s="5">
        <v>1220.0906</v>
      </c>
      <c r="M1308">
        <v>3224527.58</v>
      </c>
      <c r="N1308" s="3">
        <v>1</v>
      </c>
      <c r="O1308" s="50" t="e">
        <f>INDEX([1]Dados!$M$2:$N$26779,MATCH($P1308,[1]Dados!$N$2:$N$26779,),2)</f>
        <v>#N/A</v>
      </c>
      <c r="P1308">
        <v>153716</v>
      </c>
      <c r="Q1308" s="1">
        <v>32927</v>
      </c>
      <c r="R1308" s="1">
        <v>32954</v>
      </c>
      <c r="S1308" t="s">
        <v>2175</v>
      </c>
      <c r="T1308">
        <v>1</v>
      </c>
    </row>
    <row r="1309" spans="1:20" x14ac:dyDescent="0.2">
      <c r="A1309" s="7">
        <v>292820</v>
      </c>
      <c r="B1309" s="3">
        <v>38652</v>
      </c>
      <c r="C1309" s="3" t="s">
        <v>31</v>
      </c>
      <c r="D1309" s="2" t="s">
        <v>739</v>
      </c>
      <c r="E1309" s="3">
        <v>11</v>
      </c>
      <c r="F1309" s="17">
        <v>0</v>
      </c>
      <c r="G1309" s="17">
        <v>1</v>
      </c>
      <c r="H1309" s="17">
        <v>0</v>
      </c>
      <c r="I1309" s="7">
        <v>4</v>
      </c>
      <c r="J1309" s="7">
        <v>25</v>
      </c>
      <c r="K1309" s="4">
        <v>1220</v>
      </c>
      <c r="L1309" s="5">
        <v>1220.0906</v>
      </c>
      <c r="M1309">
        <v>3224527.58</v>
      </c>
      <c r="N1309" s="3">
        <v>1</v>
      </c>
      <c r="O1309" s="50" t="e">
        <f>INDEX([1]Dados!$M$2:$N$26779,MATCH($P1309,[1]Dados!$N$2:$N$26779,),2)</f>
        <v>#N/A</v>
      </c>
      <c r="P1309">
        <v>153716</v>
      </c>
      <c r="Q1309" s="1">
        <v>32927</v>
      </c>
      <c r="R1309" s="1">
        <v>32954</v>
      </c>
      <c r="S1309" t="s">
        <v>2175</v>
      </c>
      <c r="T1309">
        <v>1</v>
      </c>
    </row>
    <row r="1310" spans="1:20" x14ac:dyDescent="0.2">
      <c r="A1310" s="7">
        <v>292820</v>
      </c>
      <c r="B1310" s="3">
        <v>38652</v>
      </c>
      <c r="C1310" s="3" t="s">
        <v>31</v>
      </c>
      <c r="D1310" s="2" t="s">
        <v>739</v>
      </c>
      <c r="E1310" s="3">
        <v>11</v>
      </c>
      <c r="F1310" s="17">
        <v>0</v>
      </c>
      <c r="G1310" s="17">
        <v>1</v>
      </c>
      <c r="H1310" s="17">
        <v>0</v>
      </c>
      <c r="I1310" s="7">
        <v>4</v>
      </c>
      <c r="J1310" s="7">
        <v>23</v>
      </c>
      <c r="K1310" s="4">
        <v>1220</v>
      </c>
      <c r="L1310" s="5">
        <v>1220.0906</v>
      </c>
      <c r="M1310">
        <v>3224527.58</v>
      </c>
      <c r="N1310" s="3">
        <v>1</v>
      </c>
      <c r="O1310" s="50" t="e">
        <f>INDEX([1]Dados!$M$2:$N$26779,MATCH($P1310,[1]Dados!$N$2:$N$26779,),2)</f>
        <v>#N/A</v>
      </c>
      <c r="P1310">
        <v>153716</v>
      </c>
      <c r="Q1310" s="1">
        <v>32927</v>
      </c>
      <c r="R1310" s="1">
        <v>32954</v>
      </c>
      <c r="S1310" t="s">
        <v>2175</v>
      </c>
      <c r="T1310">
        <v>1</v>
      </c>
    </row>
    <row r="1311" spans="1:20" x14ac:dyDescent="0.2">
      <c r="A1311" s="7">
        <v>292820</v>
      </c>
      <c r="B1311" s="3">
        <v>38652</v>
      </c>
      <c r="C1311" s="3" t="s">
        <v>31</v>
      </c>
      <c r="D1311" s="2" t="s">
        <v>739</v>
      </c>
      <c r="E1311" s="3">
        <v>11</v>
      </c>
      <c r="F1311" s="17">
        <v>0</v>
      </c>
      <c r="G1311" s="17">
        <v>1</v>
      </c>
      <c r="H1311" s="17">
        <v>0</v>
      </c>
      <c r="I1311" s="7">
        <v>4</v>
      </c>
      <c r="J1311" s="7">
        <v>14</v>
      </c>
      <c r="K1311" s="4">
        <v>1220</v>
      </c>
      <c r="L1311" s="5">
        <v>1220.0906</v>
      </c>
      <c r="M1311">
        <v>3224527.58</v>
      </c>
      <c r="N1311" s="3">
        <v>1</v>
      </c>
      <c r="O1311" s="50" t="e">
        <f>INDEX([1]Dados!$M$2:$N$26779,MATCH($P1311,[1]Dados!$N$2:$N$26779,),2)</f>
        <v>#N/A</v>
      </c>
      <c r="P1311">
        <v>153716</v>
      </c>
      <c r="Q1311" s="1">
        <v>32927</v>
      </c>
      <c r="R1311" s="1">
        <v>32954</v>
      </c>
      <c r="S1311" t="s">
        <v>2175</v>
      </c>
      <c r="T1311">
        <v>1</v>
      </c>
    </row>
    <row r="1312" spans="1:20" x14ac:dyDescent="0.2">
      <c r="A1312" s="7">
        <v>292820</v>
      </c>
      <c r="B1312" s="3">
        <v>38652</v>
      </c>
      <c r="C1312" s="3" t="s">
        <v>31</v>
      </c>
      <c r="D1312" s="2" t="s">
        <v>739</v>
      </c>
      <c r="E1312" s="3">
        <v>11</v>
      </c>
      <c r="F1312" s="17">
        <v>0</v>
      </c>
      <c r="G1312" s="17">
        <v>1</v>
      </c>
      <c r="H1312" s="17">
        <v>0</v>
      </c>
      <c r="I1312" s="7">
        <v>4</v>
      </c>
      <c r="J1312" s="7">
        <v>99</v>
      </c>
      <c r="K1312" s="4">
        <v>1220</v>
      </c>
      <c r="L1312" s="5">
        <v>1220.0906</v>
      </c>
      <c r="M1312">
        <v>3224527.58</v>
      </c>
      <c r="N1312" s="3">
        <v>1</v>
      </c>
      <c r="O1312" s="50" t="e">
        <f>INDEX([1]Dados!$M$2:$N$26779,MATCH($P1312,[1]Dados!$N$2:$N$26779,),2)</f>
        <v>#N/A</v>
      </c>
      <c r="P1312">
        <v>153716</v>
      </c>
      <c r="Q1312" s="1">
        <v>32927</v>
      </c>
      <c r="R1312" s="1">
        <v>32954</v>
      </c>
      <c r="S1312" t="s">
        <v>2175</v>
      </c>
      <c r="T1312">
        <v>1</v>
      </c>
    </row>
    <row r="1313" spans="1:20" x14ac:dyDescent="0.2">
      <c r="A1313" s="7">
        <v>292820</v>
      </c>
      <c r="B1313" s="3">
        <v>38652</v>
      </c>
      <c r="C1313" s="3" t="s">
        <v>31</v>
      </c>
      <c r="D1313" s="2" t="s">
        <v>739</v>
      </c>
      <c r="E1313" s="3">
        <v>11</v>
      </c>
      <c r="F1313" s="17">
        <v>0</v>
      </c>
      <c r="G1313" s="17">
        <v>1</v>
      </c>
      <c r="H1313" s="17">
        <v>0</v>
      </c>
      <c r="I1313" s="7">
        <v>4</v>
      </c>
      <c r="J1313" s="7">
        <v>2</v>
      </c>
      <c r="K1313" s="4">
        <v>1220</v>
      </c>
      <c r="L1313" s="5">
        <v>1220.0906</v>
      </c>
      <c r="M1313">
        <v>3224527.58</v>
      </c>
      <c r="N1313" s="3">
        <v>1</v>
      </c>
      <c r="O1313" s="50" t="e">
        <f>INDEX([1]Dados!$M$2:$N$26779,MATCH($P1313,[1]Dados!$N$2:$N$26779,),2)</f>
        <v>#N/A</v>
      </c>
      <c r="P1313">
        <v>153716</v>
      </c>
      <c r="Q1313" s="1">
        <v>32927</v>
      </c>
      <c r="R1313" s="1">
        <v>32954</v>
      </c>
      <c r="S1313" t="s">
        <v>2175</v>
      </c>
      <c r="T1313">
        <v>1</v>
      </c>
    </row>
    <row r="1314" spans="1:20" x14ac:dyDescent="0.2">
      <c r="A1314" s="7">
        <v>292820</v>
      </c>
      <c r="B1314" s="3">
        <v>38652</v>
      </c>
      <c r="C1314" s="3" t="s">
        <v>31</v>
      </c>
      <c r="D1314" s="2" t="s">
        <v>739</v>
      </c>
      <c r="E1314" s="3">
        <v>11</v>
      </c>
      <c r="F1314" s="17">
        <v>0</v>
      </c>
      <c r="G1314" s="17">
        <v>1</v>
      </c>
      <c r="H1314" s="17">
        <v>0</v>
      </c>
      <c r="I1314" s="7" t="s">
        <v>3</v>
      </c>
      <c r="J1314" s="7">
        <v>0</v>
      </c>
      <c r="K1314" s="4">
        <v>4</v>
      </c>
      <c r="L1314" s="5">
        <v>4.3868</v>
      </c>
      <c r="M1314">
        <v>27192</v>
      </c>
      <c r="N1314" s="3">
        <v>1</v>
      </c>
      <c r="O1314" s="50" t="e">
        <f>INDEX([1]Dados!$M$2:$N$26779,MATCH($P1314,[1]Dados!$N$2:$N$26779,),2)</f>
        <v>#N/A</v>
      </c>
      <c r="P1314">
        <v>147986</v>
      </c>
      <c r="Q1314" s="1">
        <v>32927</v>
      </c>
      <c r="R1314" s="1">
        <v>32954</v>
      </c>
      <c r="S1314" t="s">
        <v>2134</v>
      </c>
      <c r="T1314">
        <v>1</v>
      </c>
    </row>
    <row r="1315" spans="1:20" x14ac:dyDescent="0.2">
      <c r="A1315" s="7">
        <v>292820</v>
      </c>
      <c r="B1315" s="3">
        <v>38652</v>
      </c>
      <c r="C1315" s="3" t="s">
        <v>31</v>
      </c>
      <c r="D1315" s="2" t="s">
        <v>739</v>
      </c>
      <c r="E1315" s="3">
        <v>11</v>
      </c>
      <c r="F1315" s="17">
        <v>0</v>
      </c>
      <c r="G1315" s="17">
        <v>1</v>
      </c>
      <c r="H1315" s="17">
        <v>0</v>
      </c>
      <c r="I1315" s="7" t="s">
        <v>3</v>
      </c>
      <c r="J1315" s="7">
        <v>0</v>
      </c>
      <c r="K1315" s="4">
        <v>4</v>
      </c>
      <c r="L1315" s="5">
        <v>4.5776000000000003</v>
      </c>
      <c r="M1315">
        <v>95971</v>
      </c>
      <c r="N1315" s="3">
        <v>1</v>
      </c>
      <c r="O1315" s="50" t="e">
        <f>INDEX([1]Dados!$M$2:$N$26779,MATCH($P1315,[1]Dados!$N$2:$N$26779,),2)</f>
        <v>#N/A</v>
      </c>
      <c r="P1315">
        <v>147977</v>
      </c>
      <c r="Q1315" s="1">
        <v>32927</v>
      </c>
      <c r="R1315" s="1">
        <v>32954</v>
      </c>
      <c r="S1315" t="s">
        <v>2134</v>
      </c>
      <c r="T1315">
        <v>1</v>
      </c>
    </row>
    <row r="1316" spans="1:20" x14ac:dyDescent="0.2">
      <c r="A1316" s="7">
        <v>292820</v>
      </c>
      <c r="B1316" s="3">
        <v>38652</v>
      </c>
      <c r="C1316" s="3" t="s">
        <v>31</v>
      </c>
      <c r="D1316" s="2" t="s">
        <v>739</v>
      </c>
      <c r="E1316" s="3">
        <v>11</v>
      </c>
      <c r="F1316" s="17">
        <v>0</v>
      </c>
      <c r="G1316" s="17">
        <v>1</v>
      </c>
      <c r="H1316" s="17">
        <v>0</v>
      </c>
      <c r="I1316" s="7" t="s">
        <v>3</v>
      </c>
      <c r="J1316" s="7">
        <v>0</v>
      </c>
      <c r="K1316" s="4">
        <v>1214</v>
      </c>
      <c r="L1316" s="5">
        <v>1214.0589</v>
      </c>
      <c r="M1316" t="s">
        <v>2134</v>
      </c>
      <c r="N1316" s="3">
        <v>1</v>
      </c>
      <c r="O1316" s="50" t="e">
        <f>INDEX([1]Dados!$M$2:$N$26779,MATCH($P1316,[1]Dados!$N$2:$N$26779,),2)</f>
        <v>#N/A</v>
      </c>
      <c r="P1316">
        <v>149257</v>
      </c>
      <c r="Q1316" s="1">
        <v>32927</v>
      </c>
      <c r="R1316" s="1">
        <v>32954</v>
      </c>
      <c r="S1316" t="s">
        <v>2134</v>
      </c>
      <c r="T1316">
        <v>1</v>
      </c>
    </row>
    <row r="1317" spans="1:20" x14ac:dyDescent="0.2">
      <c r="A1317" s="7">
        <v>292820</v>
      </c>
      <c r="B1317" s="3">
        <v>38652</v>
      </c>
      <c r="C1317" s="3" t="s">
        <v>31</v>
      </c>
      <c r="D1317" s="2" t="s">
        <v>739</v>
      </c>
      <c r="E1317" s="3">
        <v>11</v>
      </c>
      <c r="F1317" s="17">
        <v>0</v>
      </c>
      <c r="G1317" s="17">
        <v>1</v>
      </c>
      <c r="H1317" s="17">
        <v>0</v>
      </c>
      <c r="I1317" s="7" t="s">
        <v>3</v>
      </c>
      <c r="J1317" s="7">
        <v>0</v>
      </c>
      <c r="K1317" s="4">
        <v>1293</v>
      </c>
      <c r="L1317" s="5">
        <v>1293.0592999999999</v>
      </c>
      <c r="M1317">
        <v>23976</v>
      </c>
      <c r="N1317" s="3">
        <v>1</v>
      </c>
      <c r="O1317" s="50" t="e">
        <f>INDEX([1]Dados!$M$2:$N$26779,MATCH($P1317,[1]Dados!$N$2:$N$26779,),2)</f>
        <v>#N/A</v>
      </c>
      <c r="P1317">
        <v>148198</v>
      </c>
      <c r="Q1317" s="1">
        <v>32927</v>
      </c>
      <c r="R1317" s="1">
        <v>32954</v>
      </c>
      <c r="S1317" t="s">
        <v>2134</v>
      </c>
      <c r="T1317">
        <v>1</v>
      </c>
    </row>
    <row r="1318" spans="1:20" hidden="1" x14ac:dyDescent="0.2">
      <c r="A1318" s="7">
        <v>293150</v>
      </c>
      <c r="B1318" s="3">
        <v>39292</v>
      </c>
      <c r="C1318" s="3" t="s">
        <v>31</v>
      </c>
      <c r="D1318" s="2" t="s">
        <v>818</v>
      </c>
      <c r="E1318" s="3">
        <v>11</v>
      </c>
      <c r="F1318" s="17">
        <v>0</v>
      </c>
      <c r="G1318" s="17">
        <v>1</v>
      </c>
      <c r="H1318" s="17">
        <v>0</v>
      </c>
      <c r="I1318" s="7">
        <v>4</v>
      </c>
      <c r="J1318" s="7">
        <v>29</v>
      </c>
      <c r="K1318" s="4">
        <v>2</v>
      </c>
      <c r="L1318" s="5">
        <v>2.0829</v>
      </c>
      <c r="M1318">
        <v>143075.84</v>
      </c>
      <c r="N1318" s="3">
        <v>1</v>
      </c>
      <c r="O1318" s="50">
        <f>INDEX([1]Dados!$M$2:$N$26779,MATCH($P1318,[1]Dados!$N$2:$N$26779,),2)</f>
        <v>147883</v>
      </c>
      <c r="P1318">
        <v>147883</v>
      </c>
      <c r="Q1318" s="1">
        <v>36725</v>
      </c>
      <c r="R1318" s="1">
        <v>36729</v>
      </c>
      <c r="S1318" t="s">
        <v>1392</v>
      </c>
      <c r="T1318">
        <v>1</v>
      </c>
    </row>
    <row r="1319" spans="1:20" hidden="1" x14ac:dyDescent="0.2">
      <c r="A1319" s="7">
        <v>293150</v>
      </c>
      <c r="B1319" s="3">
        <v>39292</v>
      </c>
      <c r="C1319" s="3" t="s">
        <v>31</v>
      </c>
      <c r="D1319" s="2" t="s">
        <v>818</v>
      </c>
      <c r="E1319" s="3">
        <v>11</v>
      </c>
      <c r="F1319" s="17">
        <v>0</v>
      </c>
      <c r="G1319" s="17">
        <v>1</v>
      </c>
      <c r="H1319" s="17">
        <v>0</v>
      </c>
      <c r="I1319" s="7">
        <v>4.0999999999999996</v>
      </c>
      <c r="J1319" s="7">
        <v>33</v>
      </c>
      <c r="K1319" s="4">
        <v>2</v>
      </c>
      <c r="L1319" s="5">
        <v>2.0829</v>
      </c>
      <c r="M1319">
        <v>143075.84</v>
      </c>
      <c r="N1319" s="3">
        <v>1</v>
      </c>
      <c r="O1319" s="50">
        <f>INDEX([1]Dados!$M$2:$N$26779,MATCH($P1319,[1]Dados!$N$2:$N$26779,),2)</f>
        <v>147883</v>
      </c>
      <c r="P1319">
        <v>147883</v>
      </c>
      <c r="Q1319" s="1">
        <v>36725</v>
      </c>
      <c r="R1319" s="1">
        <v>36729</v>
      </c>
      <c r="S1319" t="s">
        <v>1392</v>
      </c>
      <c r="T1319">
        <v>1</v>
      </c>
    </row>
    <row r="1320" spans="1:20" hidden="1" x14ac:dyDescent="0.2">
      <c r="A1320" s="7">
        <v>293150</v>
      </c>
      <c r="B1320" s="3">
        <v>39292</v>
      </c>
      <c r="C1320" s="3" t="s">
        <v>31</v>
      </c>
      <c r="D1320" s="2" t="s">
        <v>818</v>
      </c>
      <c r="E1320" s="3">
        <v>11</v>
      </c>
      <c r="F1320" s="17">
        <v>0</v>
      </c>
      <c r="G1320" s="17">
        <v>1</v>
      </c>
      <c r="H1320" s="17">
        <v>0</v>
      </c>
      <c r="I1320" s="7">
        <v>1</v>
      </c>
      <c r="J1320" s="7">
        <v>2</v>
      </c>
      <c r="K1320" s="4">
        <v>1214</v>
      </c>
      <c r="L1320" s="5">
        <v>1214.0587</v>
      </c>
      <c r="M1320">
        <v>607587.83999999997</v>
      </c>
      <c r="N1320" s="3">
        <v>1</v>
      </c>
      <c r="O1320" s="50">
        <f>INDEX([1]Dados!$M$2:$N$26779,MATCH($P1320,[1]Dados!$N$2:$N$26779,),2)</f>
        <v>148136</v>
      </c>
      <c r="P1320">
        <v>148136</v>
      </c>
      <c r="Q1320" s="1">
        <v>36725</v>
      </c>
      <c r="R1320" s="1">
        <v>36729</v>
      </c>
      <c r="S1320" t="s">
        <v>1393</v>
      </c>
      <c r="T1320">
        <v>1</v>
      </c>
    </row>
    <row r="1321" spans="1:20" hidden="1" x14ac:dyDescent="0.2">
      <c r="A1321" s="7">
        <v>293150</v>
      </c>
      <c r="B1321" s="3">
        <v>39292</v>
      </c>
      <c r="C1321" s="3" t="s">
        <v>31</v>
      </c>
      <c r="D1321" s="2" t="s">
        <v>818</v>
      </c>
      <c r="E1321" s="3">
        <v>11</v>
      </c>
      <c r="F1321" s="17">
        <v>0</v>
      </c>
      <c r="G1321" s="17">
        <v>1</v>
      </c>
      <c r="H1321" s="17">
        <v>0</v>
      </c>
      <c r="I1321" s="7">
        <v>1</v>
      </c>
      <c r="J1321" s="7">
        <v>9</v>
      </c>
      <c r="K1321" s="4">
        <v>1214</v>
      </c>
      <c r="L1321" s="5">
        <v>1214.0587</v>
      </c>
      <c r="M1321">
        <v>607587.83999999997</v>
      </c>
      <c r="N1321" s="3">
        <v>1</v>
      </c>
      <c r="O1321" s="50">
        <f>INDEX([1]Dados!$M$2:$N$26779,MATCH($P1321,[1]Dados!$N$2:$N$26779,),2)</f>
        <v>148136</v>
      </c>
      <c r="P1321">
        <v>148136</v>
      </c>
      <c r="Q1321" s="1">
        <v>36725</v>
      </c>
      <c r="R1321" s="1">
        <v>36729</v>
      </c>
      <c r="S1321" t="s">
        <v>1393</v>
      </c>
      <c r="T1321">
        <v>1</v>
      </c>
    </row>
    <row r="1322" spans="1:20" hidden="1" x14ac:dyDescent="0.2">
      <c r="A1322" s="7">
        <v>293150</v>
      </c>
      <c r="B1322" s="3">
        <v>39292</v>
      </c>
      <c r="C1322" s="3" t="s">
        <v>31</v>
      </c>
      <c r="D1322" s="2" t="s">
        <v>818</v>
      </c>
      <c r="E1322" s="3">
        <v>11</v>
      </c>
      <c r="F1322" s="17">
        <v>0</v>
      </c>
      <c r="G1322" s="17">
        <v>1</v>
      </c>
      <c r="H1322" s="17">
        <v>0</v>
      </c>
      <c r="I1322" s="7">
        <v>1</v>
      </c>
      <c r="J1322" s="7">
        <v>23</v>
      </c>
      <c r="K1322" s="4">
        <v>1214</v>
      </c>
      <c r="L1322" s="5">
        <v>1214.0587</v>
      </c>
      <c r="M1322">
        <v>607587.83999999997</v>
      </c>
      <c r="N1322" s="3">
        <v>1</v>
      </c>
      <c r="O1322" s="50">
        <f>INDEX([1]Dados!$M$2:$N$26779,MATCH($P1322,[1]Dados!$N$2:$N$26779,),2)</f>
        <v>148136</v>
      </c>
      <c r="P1322">
        <v>148136</v>
      </c>
      <c r="Q1322" s="1">
        <v>36725</v>
      </c>
      <c r="R1322" s="1">
        <v>36729</v>
      </c>
      <c r="S1322" t="s">
        <v>1393</v>
      </c>
      <c r="T1322">
        <v>1</v>
      </c>
    </row>
    <row r="1323" spans="1:20" hidden="1" x14ac:dyDescent="0.2">
      <c r="A1323" s="7">
        <v>293150</v>
      </c>
      <c r="B1323" s="3">
        <v>39292</v>
      </c>
      <c r="C1323" s="3" t="s">
        <v>31</v>
      </c>
      <c r="D1323" s="2" t="s">
        <v>818</v>
      </c>
      <c r="E1323" s="3">
        <v>11</v>
      </c>
      <c r="F1323" s="17">
        <v>0</v>
      </c>
      <c r="G1323" s="17">
        <v>1</v>
      </c>
      <c r="H1323" s="17">
        <v>0</v>
      </c>
      <c r="I1323" s="7">
        <v>1</v>
      </c>
      <c r="J1323" s="7">
        <v>15</v>
      </c>
      <c r="K1323" s="4">
        <v>1214</v>
      </c>
      <c r="L1323" s="5">
        <v>1214.0587</v>
      </c>
      <c r="M1323">
        <v>607587.83999999997</v>
      </c>
      <c r="N1323" s="3">
        <v>1</v>
      </c>
      <c r="O1323" s="50">
        <f>INDEX([1]Dados!$M$2:$N$26779,MATCH($P1323,[1]Dados!$N$2:$N$26779,),2)</f>
        <v>148136</v>
      </c>
      <c r="P1323">
        <v>148136</v>
      </c>
      <c r="Q1323" s="1">
        <v>36725</v>
      </c>
      <c r="R1323" s="1">
        <v>36729</v>
      </c>
      <c r="S1323" t="s">
        <v>1393</v>
      </c>
      <c r="T1323">
        <v>1</v>
      </c>
    </row>
    <row r="1324" spans="1:20" hidden="1" x14ac:dyDescent="0.2">
      <c r="A1324" s="7">
        <v>293150</v>
      </c>
      <c r="B1324" s="3">
        <v>39292</v>
      </c>
      <c r="C1324" s="3" t="s">
        <v>31</v>
      </c>
      <c r="D1324" s="2" t="s">
        <v>818</v>
      </c>
      <c r="E1324" s="3">
        <v>11</v>
      </c>
      <c r="F1324" s="17">
        <v>0</v>
      </c>
      <c r="G1324" s="17">
        <v>1</v>
      </c>
      <c r="H1324" s="17">
        <v>0</v>
      </c>
      <c r="I1324" s="7">
        <v>1</v>
      </c>
      <c r="J1324" s="7">
        <v>11</v>
      </c>
      <c r="K1324" s="4">
        <v>1214</v>
      </c>
      <c r="L1324" s="5">
        <v>1214.0587</v>
      </c>
      <c r="M1324">
        <v>607587.83999999997</v>
      </c>
      <c r="N1324" s="3">
        <v>1</v>
      </c>
      <c r="O1324" s="50">
        <f>INDEX([1]Dados!$M$2:$N$26779,MATCH($P1324,[1]Dados!$N$2:$N$26779,),2)</f>
        <v>148136</v>
      </c>
      <c r="P1324">
        <v>148136</v>
      </c>
      <c r="Q1324" s="1">
        <v>36725</v>
      </c>
      <c r="R1324" s="1">
        <v>36729</v>
      </c>
      <c r="S1324" t="s">
        <v>1393</v>
      </c>
      <c r="T1324">
        <v>1</v>
      </c>
    </row>
    <row r="1325" spans="1:20" hidden="1" x14ac:dyDescent="0.2">
      <c r="A1325" s="7">
        <v>293150</v>
      </c>
      <c r="B1325" s="3">
        <v>39292</v>
      </c>
      <c r="C1325" s="3" t="s">
        <v>31</v>
      </c>
      <c r="D1325" s="2" t="s">
        <v>818</v>
      </c>
      <c r="E1325" s="3">
        <v>11</v>
      </c>
      <c r="F1325" s="17">
        <v>0</v>
      </c>
      <c r="G1325" s="17">
        <v>1</v>
      </c>
      <c r="H1325" s="17">
        <v>0</v>
      </c>
      <c r="I1325" s="7">
        <v>1</v>
      </c>
      <c r="J1325" s="7">
        <v>25</v>
      </c>
      <c r="K1325" s="4">
        <v>1214</v>
      </c>
      <c r="L1325" s="5">
        <v>1214.0587</v>
      </c>
      <c r="M1325">
        <v>607587.83999999997</v>
      </c>
      <c r="N1325" s="3">
        <v>1</v>
      </c>
      <c r="O1325" s="50">
        <f>INDEX([1]Dados!$M$2:$N$26779,MATCH($P1325,[1]Dados!$N$2:$N$26779,),2)</f>
        <v>148136</v>
      </c>
      <c r="P1325">
        <v>148136</v>
      </c>
      <c r="Q1325" s="1">
        <v>36725</v>
      </c>
      <c r="R1325" s="1">
        <v>36729</v>
      </c>
      <c r="S1325" t="s">
        <v>1393</v>
      </c>
      <c r="T1325">
        <v>1</v>
      </c>
    </row>
    <row r="1326" spans="1:20" hidden="1" x14ac:dyDescent="0.2">
      <c r="A1326" s="7">
        <v>293150</v>
      </c>
      <c r="B1326" s="3">
        <v>39292</v>
      </c>
      <c r="C1326" s="3" t="s">
        <v>31</v>
      </c>
      <c r="D1326" s="2" t="s">
        <v>818</v>
      </c>
      <c r="E1326" s="3">
        <v>11</v>
      </c>
      <c r="F1326" s="17">
        <v>0</v>
      </c>
      <c r="G1326" s="17">
        <v>1</v>
      </c>
      <c r="H1326" s="17">
        <v>0</v>
      </c>
      <c r="I1326" s="7">
        <v>1</v>
      </c>
      <c r="J1326" s="7">
        <v>14</v>
      </c>
      <c r="K1326" s="4">
        <v>1214</v>
      </c>
      <c r="L1326" s="5">
        <v>1214.0587</v>
      </c>
      <c r="M1326">
        <v>607587.83999999997</v>
      </c>
      <c r="N1326" s="3">
        <v>1</v>
      </c>
      <c r="O1326" s="50">
        <f>INDEX([1]Dados!$M$2:$N$26779,MATCH($P1326,[1]Dados!$N$2:$N$26779,),2)</f>
        <v>148136</v>
      </c>
      <c r="P1326">
        <v>148136</v>
      </c>
      <c r="Q1326" s="1">
        <v>36725</v>
      </c>
      <c r="R1326" s="1">
        <v>36729</v>
      </c>
      <c r="S1326" t="s">
        <v>1393</v>
      </c>
      <c r="T1326">
        <v>1</v>
      </c>
    </row>
    <row r="1327" spans="1:20" hidden="1" x14ac:dyDescent="0.2">
      <c r="A1327" s="7">
        <v>293150</v>
      </c>
      <c r="B1327" s="3">
        <v>39292</v>
      </c>
      <c r="C1327" s="3" t="s">
        <v>31</v>
      </c>
      <c r="D1327" s="2" t="s">
        <v>818</v>
      </c>
      <c r="E1327" s="3">
        <v>11</v>
      </c>
      <c r="F1327" s="17">
        <v>0</v>
      </c>
      <c r="G1327" s="17">
        <v>1</v>
      </c>
      <c r="H1327" s="17">
        <v>0</v>
      </c>
      <c r="I1327" s="7">
        <v>1</v>
      </c>
      <c r="J1327" s="7">
        <v>12</v>
      </c>
      <c r="K1327" s="4">
        <v>1214</v>
      </c>
      <c r="L1327" s="5">
        <v>1214.0587</v>
      </c>
      <c r="M1327">
        <v>607587.83999999997</v>
      </c>
      <c r="N1327" s="3">
        <v>1</v>
      </c>
      <c r="O1327" s="50">
        <f>INDEX([1]Dados!$M$2:$N$26779,MATCH($P1327,[1]Dados!$N$2:$N$26779,),2)</f>
        <v>148136</v>
      </c>
      <c r="P1327">
        <v>148136</v>
      </c>
      <c r="Q1327" s="1">
        <v>36725</v>
      </c>
      <c r="R1327" s="1">
        <v>36729</v>
      </c>
      <c r="S1327" t="s">
        <v>1393</v>
      </c>
      <c r="T1327">
        <v>1</v>
      </c>
    </row>
    <row r="1328" spans="1:20" hidden="1" x14ac:dyDescent="0.2">
      <c r="A1328" s="7">
        <v>293150</v>
      </c>
      <c r="B1328" s="3">
        <v>39292</v>
      </c>
      <c r="C1328" s="3" t="s">
        <v>31</v>
      </c>
      <c r="D1328" s="2" t="s">
        <v>818</v>
      </c>
      <c r="E1328" s="3">
        <v>11</v>
      </c>
      <c r="F1328" s="17">
        <v>0</v>
      </c>
      <c r="G1328" s="17">
        <v>1</v>
      </c>
      <c r="H1328" s="17">
        <v>0</v>
      </c>
      <c r="I1328" s="7">
        <v>1.7</v>
      </c>
      <c r="J1328" s="7">
        <v>15</v>
      </c>
      <c r="K1328" s="4">
        <v>1214</v>
      </c>
      <c r="L1328" s="5">
        <v>1214.0587</v>
      </c>
      <c r="M1328">
        <v>607587.83999999997</v>
      </c>
      <c r="N1328" s="3">
        <v>1</v>
      </c>
      <c r="O1328" s="50">
        <f>INDEX([1]Dados!$M$2:$N$26779,MATCH($P1328,[1]Dados!$N$2:$N$26779,),2)</f>
        <v>148136</v>
      </c>
      <c r="P1328">
        <v>148136</v>
      </c>
      <c r="Q1328" s="1">
        <v>36725</v>
      </c>
      <c r="R1328" s="1">
        <v>36729</v>
      </c>
      <c r="S1328" t="s">
        <v>1393</v>
      </c>
      <c r="T1328">
        <v>1</v>
      </c>
    </row>
    <row r="1329" spans="1:20" hidden="1" x14ac:dyDescent="0.2">
      <c r="A1329" s="7">
        <v>293150</v>
      </c>
      <c r="B1329" s="3">
        <v>39292</v>
      </c>
      <c r="C1329" s="3" t="s">
        <v>31</v>
      </c>
      <c r="D1329" s="2" t="s">
        <v>818</v>
      </c>
      <c r="E1329" s="3">
        <v>11</v>
      </c>
      <c r="F1329" s="17">
        <v>0</v>
      </c>
      <c r="G1329" s="17">
        <v>1</v>
      </c>
      <c r="H1329" s="17">
        <v>0</v>
      </c>
      <c r="I1329" s="7">
        <v>2</v>
      </c>
      <c r="J1329" s="7">
        <v>25</v>
      </c>
      <c r="K1329" s="4">
        <v>1214</v>
      </c>
      <c r="L1329" s="5">
        <v>1214.0589</v>
      </c>
      <c r="M1329">
        <v>120153.60000000001</v>
      </c>
      <c r="N1329" s="3">
        <v>1</v>
      </c>
      <c r="O1329" s="50">
        <f>INDEX([1]Dados!$M$2:$N$26779,MATCH($P1329,[1]Dados!$N$2:$N$26779,),2)</f>
        <v>149258</v>
      </c>
      <c r="P1329">
        <v>149258</v>
      </c>
      <c r="Q1329" s="1">
        <v>36725</v>
      </c>
      <c r="R1329" s="1">
        <v>36729</v>
      </c>
      <c r="S1329" t="s">
        <v>1395</v>
      </c>
      <c r="T1329">
        <v>1</v>
      </c>
    </row>
    <row r="1330" spans="1:20" hidden="1" x14ac:dyDescent="0.2">
      <c r="A1330" s="7">
        <v>293150</v>
      </c>
      <c r="B1330" s="3">
        <v>39292</v>
      </c>
      <c r="C1330" s="3" t="s">
        <v>31</v>
      </c>
      <c r="D1330" s="2" t="s">
        <v>818</v>
      </c>
      <c r="E1330" s="3">
        <v>11</v>
      </c>
      <c r="F1330" s="17">
        <v>0</v>
      </c>
      <c r="G1330" s="17">
        <v>1</v>
      </c>
      <c r="H1330" s="17">
        <v>0</v>
      </c>
      <c r="I1330" s="7">
        <v>2</v>
      </c>
      <c r="J1330" s="7">
        <v>24</v>
      </c>
      <c r="K1330" s="4">
        <v>1214</v>
      </c>
      <c r="L1330" s="5">
        <v>1214.0589</v>
      </c>
      <c r="M1330">
        <v>120153.60000000001</v>
      </c>
      <c r="N1330" s="3">
        <v>1</v>
      </c>
      <c r="O1330" s="50">
        <f>INDEX([1]Dados!$M$2:$N$26779,MATCH($P1330,[1]Dados!$N$2:$N$26779,),2)</f>
        <v>149258</v>
      </c>
      <c r="P1330">
        <v>149258</v>
      </c>
      <c r="Q1330" s="1">
        <v>36725</v>
      </c>
      <c r="R1330" s="1">
        <v>36729</v>
      </c>
      <c r="S1330" t="s">
        <v>1395</v>
      </c>
      <c r="T1330">
        <v>1</v>
      </c>
    </row>
    <row r="1331" spans="1:20" hidden="1" x14ac:dyDescent="0.2">
      <c r="A1331" s="7">
        <v>293150</v>
      </c>
      <c r="B1331" s="3">
        <v>39292</v>
      </c>
      <c r="C1331" s="3" t="s">
        <v>31</v>
      </c>
      <c r="D1331" s="2" t="s">
        <v>818</v>
      </c>
      <c r="E1331" s="3">
        <v>11</v>
      </c>
      <c r="F1331" s="17">
        <v>0</v>
      </c>
      <c r="G1331" s="17">
        <v>1</v>
      </c>
      <c r="H1331" s="17">
        <v>0</v>
      </c>
      <c r="I1331" s="7">
        <v>2.1</v>
      </c>
      <c r="J1331" s="7">
        <v>18</v>
      </c>
      <c r="K1331" s="4">
        <v>1214</v>
      </c>
      <c r="L1331" s="5">
        <v>1214.0589</v>
      </c>
      <c r="M1331">
        <v>120153.60000000001</v>
      </c>
      <c r="N1331" s="3">
        <v>1</v>
      </c>
      <c r="O1331" s="50">
        <f>INDEX([1]Dados!$M$2:$N$26779,MATCH($P1331,[1]Dados!$N$2:$N$26779,),2)</f>
        <v>149258</v>
      </c>
      <c r="P1331">
        <v>149258</v>
      </c>
      <c r="Q1331" s="1">
        <v>36725</v>
      </c>
      <c r="R1331" s="1">
        <v>36729</v>
      </c>
      <c r="S1331" t="s">
        <v>1395</v>
      </c>
      <c r="T1331">
        <v>1</v>
      </c>
    </row>
    <row r="1332" spans="1:20" hidden="1" x14ac:dyDescent="0.2">
      <c r="A1332" s="7">
        <v>293150</v>
      </c>
      <c r="B1332" s="3">
        <v>39292</v>
      </c>
      <c r="C1332" s="3" t="s">
        <v>31</v>
      </c>
      <c r="D1332" s="2" t="s">
        <v>818</v>
      </c>
      <c r="E1332" s="3">
        <v>11</v>
      </c>
      <c r="F1332" s="17">
        <v>0</v>
      </c>
      <c r="G1332" s="17">
        <v>1</v>
      </c>
      <c r="H1332" s="17">
        <v>0</v>
      </c>
      <c r="I1332" s="7">
        <v>5.0999999999999996</v>
      </c>
      <c r="J1332" s="7">
        <v>9</v>
      </c>
      <c r="K1332" s="4">
        <v>1214</v>
      </c>
      <c r="L1332" s="5">
        <v>1214.8585</v>
      </c>
      <c r="M1332">
        <v>604451.15</v>
      </c>
      <c r="N1332" s="3">
        <v>1</v>
      </c>
      <c r="O1332" s="50">
        <f>INDEX([1]Dados!$M$2:$N$26779,MATCH($P1332,[1]Dados!$N$2:$N$26779,),2)</f>
        <v>100003</v>
      </c>
      <c r="P1332">
        <v>100003</v>
      </c>
      <c r="Q1332" s="1">
        <v>36725</v>
      </c>
      <c r="R1332" s="1">
        <v>36729</v>
      </c>
      <c r="S1332" t="s">
        <v>1733</v>
      </c>
      <c r="T1332">
        <v>1</v>
      </c>
    </row>
    <row r="1333" spans="1:20" hidden="1" x14ac:dyDescent="0.2">
      <c r="A1333" s="7">
        <v>293150</v>
      </c>
      <c r="B1333" s="3">
        <v>39292</v>
      </c>
      <c r="C1333" s="3" t="s">
        <v>31</v>
      </c>
      <c r="D1333" s="2" t="s">
        <v>818</v>
      </c>
      <c r="E1333" s="3">
        <v>11</v>
      </c>
      <c r="F1333" s="17">
        <v>0</v>
      </c>
      <c r="G1333" s="17">
        <v>1</v>
      </c>
      <c r="H1333" s="17">
        <v>0</v>
      </c>
      <c r="I1333" s="7">
        <v>5.2</v>
      </c>
      <c r="J1333" s="7">
        <v>9</v>
      </c>
      <c r="K1333" s="4">
        <v>1214</v>
      </c>
      <c r="L1333" s="5">
        <v>1214.8585</v>
      </c>
      <c r="M1333">
        <v>604451.15</v>
      </c>
      <c r="N1333" s="3">
        <v>1</v>
      </c>
      <c r="O1333" s="50">
        <f>INDEX([1]Dados!$M$2:$N$26779,MATCH($P1333,[1]Dados!$N$2:$N$26779,),2)</f>
        <v>100003</v>
      </c>
      <c r="P1333">
        <v>100003</v>
      </c>
      <c r="Q1333" s="1">
        <v>36725</v>
      </c>
      <c r="R1333" s="1">
        <v>36729</v>
      </c>
      <c r="S1333" t="s">
        <v>1733</v>
      </c>
      <c r="T1333">
        <v>1</v>
      </c>
    </row>
    <row r="1334" spans="1:20" hidden="1" x14ac:dyDescent="0.2">
      <c r="A1334" s="7">
        <v>293150</v>
      </c>
      <c r="B1334" s="3">
        <v>39292</v>
      </c>
      <c r="C1334" s="3" t="s">
        <v>31</v>
      </c>
      <c r="D1334" s="2" t="s">
        <v>818</v>
      </c>
      <c r="E1334" s="3">
        <v>11</v>
      </c>
      <c r="F1334" s="17">
        <v>0</v>
      </c>
      <c r="G1334" s="17">
        <v>1</v>
      </c>
      <c r="H1334" s="17">
        <v>0</v>
      </c>
      <c r="I1334" s="7">
        <v>5.3</v>
      </c>
      <c r="J1334" s="7">
        <v>9</v>
      </c>
      <c r="K1334" s="4">
        <v>1214</v>
      </c>
      <c r="L1334" s="5">
        <v>1214.8585</v>
      </c>
      <c r="M1334">
        <v>604451.15</v>
      </c>
      <c r="N1334" s="3">
        <v>1</v>
      </c>
      <c r="O1334" s="50">
        <f>INDEX([1]Dados!$M$2:$N$26779,MATCH($P1334,[1]Dados!$N$2:$N$26779,),2)</f>
        <v>100003</v>
      </c>
      <c r="P1334">
        <v>100003</v>
      </c>
      <c r="Q1334" s="1">
        <v>36725</v>
      </c>
      <c r="R1334" s="1">
        <v>36729</v>
      </c>
      <c r="S1334" t="s">
        <v>1733</v>
      </c>
      <c r="T1334">
        <v>1</v>
      </c>
    </row>
    <row r="1335" spans="1:20" hidden="1" x14ac:dyDescent="0.2">
      <c r="A1335" s="7">
        <v>293150</v>
      </c>
      <c r="B1335" s="3">
        <v>39292</v>
      </c>
      <c r="C1335" s="3" t="s">
        <v>31</v>
      </c>
      <c r="D1335" s="2" t="s">
        <v>818</v>
      </c>
      <c r="E1335" s="3">
        <v>11</v>
      </c>
      <c r="F1335" s="17">
        <v>0</v>
      </c>
      <c r="G1335" s="17">
        <v>1</v>
      </c>
      <c r="H1335" s="17">
        <v>0</v>
      </c>
      <c r="I1335" s="7">
        <v>5.4</v>
      </c>
      <c r="J1335" s="7">
        <v>9</v>
      </c>
      <c r="K1335" s="4">
        <v>1214</v>
      </c>
      <c r="L1335" s="5">
        <v>1214.8585</v>
      </c>
      <c r="M1335">
        <v>604451.15</v>
      </c>
      <c r="N1335" s="3">
        <v>1</v>
      </c>
      <c r="O1335" s="50">
        <f>INDEX([1]Dados!$M$2:$N$26779,MATCH($P1335,[1]Dados!$N$2:$N$26779,),2)</f>
        <v>100003</v>
      </c>
      <c r="P1335">
        <v>100003</v>
      </c>
      <c r="Q1335" s="1">
        <v>36725</v>
      </c>
      <c r="R1335" s="1">
        <v>36729</v>
      </c>
      <c r="S1335" t="s">
        <v>1733</v>
      </c>
      <c r="T1335">
        <v>1</v>
      </c>
    </row>
    <row r="1336" spans="1:20" hidden="1" x14ac:dyDescent="0.2">
      <c r="A1336" s="7">
        <v>293150</v>
      </c>
      <c r="B1336" s="3">
        <v>39292</v>
      </c>
      <c r="C1336" s="3" t="s">
        <v>31</v>
      </c>
      <c r="D1336" s="2" t="s">
        <v>818</v>
      </c>
      <c r="E1336" s="3">
        <v>11</v>
      </c>
      <c r="F1336" s="17">
        <v>0</v>
      </c>
      <c r="G1336" s="17">
        <v>1</v>
      </c>
      <c r="H1336" s="17">
        <v>0</v>
      </c>
      <c r="I1336" s="7">
        <v>5.5</v>
      </c>
      <c r="J1336" s="7">
        <v>14</v>
      </c>
      <c r="K1336" s="4">
        <v>1214</v>
      </c>
      <c r="L1336" s="5">
        <v>1214.8585</v>
      </c>
      <c r="M1336">
        <v>604451.15</v>
      </c>
      <c r="N1336" s="3">
        <v>1</v>
      </c>
      <c r="O1336" s="50">
        <f>INDEX([1]Dados!$M$2:$N$26779,MATCH($P1336,[1]Dados!$N$2:$N$26779,),2)</f>
        <v>100003</v>
      </c>
      <c r="P1336">
        <v>100003</v>
      </c>
      <c r="Q1336" s="1">
        <v>36725</v>
      </c>
      <c r="R1336" s="1">
        <v>36729</v>
      </c>
      <c r="S1336" t="s">
        <v>1733</v>
      </c>
      <c r="T1336">
        <v>1</v>
      </c>
    </row>
    <row r="1337" spans="1:20" hidden="1" x14ac:dyDescent="0.2">
      <c r="A1337" s="7">
        <v>293150</v>
      </c>
      <c r="B1337" s="3">
        <v>39292</v>
      </c>
      <c r="C1337" s="3" t="s">
        <v>31</v>
      </c>
      <c r="D1337" s="2" t="s">
        <v>818</v>
      </c>
      <c r="E1337" s="3">
        <v>11</v>
      </c>
      <c r="F1337" s="17">
        <v>0</v>
      </c>
      <c r="G1337" s="17">
        <v>1</v>
      </c>
      <c r="H1337" s="17">
        <v>0</v>
      </c>
      <c r="I1337" s="7">
        <v>3</v>
      </c>
      <c r="J1337" s="7">
        <v>20</v>
      </c>
      <c r="K1337" s="4">
        <v>1293</v>
      </c>
      <c r="L1337" s="5">
        <v>1293.0592999999999</v>
      </c>
      <c r="M1337">
        <v>18544.25</v>
      </c>
      <c r="N1337" s="3">
        <v>1</v>
      </c>
      <c r="O1337" s="50">
        <f>INDEX([1]Dados!$M$2:$N$26779,MATCH($P1337,[1]Dados!$N$2:$N$26779,),2)</f>
        <v>148233</v>
      </c>
      <c r="P1337">
        <v>148233</v>
      </c>
      <c r="Q1337" s="1">
        <v>36725</v>
      </c>
      <c r="R1337" s="1">
        <v>36729</v>
      </c>
      <c r="S1337" t="s">
        <v>1394</v>
      </c>
      <c r="T1337">
        <v>1</v>
      </c>
    </row>
    <row r="1338" spans="1:20" hidden="1" x14ac:dyDescent="0.2">
      <c r="A1338" s="7">
        <v>293150</v>
      </c>
      <c r="B1338" s="3">
        <v>39292</v>
      </c>
      <c r="C1338" s="3" t="s">
        <v>31</v>
      </c>
      <c r="D1338" s="2" t="s">
        <v>818</v>
      </c>
      <c r="E1338" s="3">
        <v>11</v>
      </c>
      <c r="F1338" s="17">
        <v>0</v>
      </c>
      <c r="G1338" s="17">
        <v>1</v>
      </c>
      <c r="H1338" s="17">
        <v>0</v>
      </c>
      <c r="I1338" s="7">
        <v>3</v>
      </c>
      <c r="J1338" s="7">
        <v>99</v>
      </c>
      <c r="K1338" s="4">
        <v>1293</v>
      </c>
      <c r="L1338" s="5">
        <v>1293.0592999999999</v>
      </c>
      <c r="M1338">
        <v>18544.25</v>
      </c>
      <c r="N1338" s="3">
        <v>1</v>
      </c>
      <c r="O1338" s="50">
        <f>INDEX([1]Dados!$M$2:$N$26779,MATCH($P1338,[1]Dados!$N$2:$N$26779,),2)</f>
        <v>148233</v>
      </c>
      <c r="P1338">
        <v>148233</v>
      </c>
      <c r="Q1338" s="1">
        <v>36725</v>
      </c>
      <c r="R1338" s="1">
        <v>36729</v>
      </c>
      <c r="S1338" t="s">
        <v>1394</v>
      </c>
      <c r="T1338">
        <v>1</v>
      </c>
    </row>
    <row r="1339" spans="1:20" hidden="1" x14ac:dyDescent="0.2">
      <c r="A1339" s="7">
        <v>293150</v>
      </c>
      <c r="B1339" s="3">
        <v>39292</v>
      </c>
      <c r="C1339" s="3" t="s">
        <v>31</v>
      </c>
      <c r="D1339" s="2" t="s">
        <v>818</v>
      </c>
      <c r="E1339" s="3">
        <v>11</v>
      </c>
      <c r="F1339" s="17">
        <v>0</v>
      </c>
      <c r="G1339" s="17">
        <v>1</v>
      </c>
      <c r="H1339" s="17">
        <v>0</v>
      </c>
      <c r="I1339" s="7">
        <v>3</v>
      </c>
      <c r="J1339" s="7">
        <v>22</v>
      </c>
      <c r="K1339" s="4">
        <v>1293</v>
      </c>
      <c r="L1339" s="5">
        <v>1293.0592999999999</v>
      </c>
      <c r="M1339">
        <v>18544.25</v>
      </c>
      <c r="N1339" s="3">
        <v>1</v>
      </c>
      <c r="O1339" s="50">
        <f>INDEX([1]Dados!$M$2:$N$26779,MATCH($P1339,[1]Dados!$N$2:$N$26779,),2)</f>
        <v>148233</v>
      </c>
      <c r="P1339">
        <v>148233</v>
      </c>
      <c r="Q1339" s="1">
        <v>36725</v>
      </c>
      <c r="R1339" s="1">
        <v>36729</v>
      </c>
      <c r="S1339" t="s">
        <v>1394</v>
      </c>
      <c r="T1339">
        <v>1</v>
      </c>
    </row>
    <row r="1340" spans="1:20" hidden="1" x14ac:dyDescent="0.2">
      <c r="A1340" s="7">
        <v>293150</v>
      </c>
      <c r="B1340" s="3">
        <v>39292</v>
      </c>
      <c r="C1340" s="3" t="s">
        <v>31</v>
      </c>
      <c r="D1340" s="2" t="s">
        <v>818</v>
      </c>
      <c r="E1340" s="3">
        <v>11</v>
      </c>
      <c r="F1340" s="17">
        <v>0</v>
      </c>
      <c r="G1340" s="17">
        <v>1</v>
      </c>
      <c r="H1340" s="17">
        <v>0</v>
      </c>
      <c r="I1340" s="7">
        <v>3</v>
      </c>
      <c r="J1340" s="7">
        <v>12</v>
      </c>
      <c r="K1340" s="4">
        <v>1293</v>
      </c>
      <c r="L1340" s="5">
        <v>1293.0592999999999</v>
      </c>
      <c r="M1340">
        <v>18544.25</v>
      </c>
      <c r="N1340" s="3">
        <v>1</v>
      </c>
      <c r="O1340" s="50">
        <f>INDEX([1]Dados!$M$2:$N$26779,MATCH($P1340,[1]Dados!$N$2:$N$26779,),2)</f>
        <v>148233</v>
      </c>
      <c r="P1340">
        <v>148233</v>
      </c>
      <c r="Q1340" s="1">
        <v>36725</v>
      </c>
      <c r="R1340" s="1">
        <v>36729</v>
      </c>
      <c r="S1340" t="s">
        <v>1394</v>
      </c>
      <c r="T1340">
        <v>1</v>
      </c>
    </row>
    <row r="1341" spans="1:20" hidden="1" x14ac:dyDescent="0.2">
      <c r="A1341" s="7">
        <v>293150</v>
      </c>
      <c r="B1341" s="3">
        <v>39292</v>
      </c>
      <c r="C1341" s="3" t="s">
        <v>31</v>
      </c>
      <c r="D1341" s="2" t="s">
        <v>818</v>
      </c>
      <c r="E1341" s="3">
        <v>11</v>
      </c>
      <c r="F1341" s="17">
        <v>0</v>
      </c>
      <c r="G1341" s="17">
        <v>1</v>
      </c>
      <c r="H1341" s="17">
        <v>0</v>
      </c>
      <c r="I1341" s="7">
        <v>3</v>
      </c>
      <c r="J1341" s="7">
        <v>25</v>
      </c>
      <c r="K1341" s="4">
        <v>1293</v>
      </c>
      <c r="L1341" s="5">
        <v>1293.0592999999999</v>
      </c>
      <c r="M1341">
        <v>18544.25</v>
      </c>
      <c r="N1341" s="3">
        <v>1</v>
      </c>
      <c r="O1341" s="50">
        <f>INDEX([1]Dados!$M$2:$N$26779,MATCH($P1341,[1]Dados!$N$2:$N$26779,),2)</f>
        <v>148233</v>
      </c>
      <c r="P1341">
        <v>148233</v>
      </c>
      <c r="Q1341" s="1">
        <v>36725</v>
      </c>
      <c r="R1341" s="1">
        <v>36729</v>
      </c>
      <c r="S1341" t="s">
        <v>1394</v>
      </c>
      <c r="T1341">
        <v>1</v>
      </c>
    </row>
    <row r="1342" spans="1:20" hidden="1" x14ac:dyDescent="0.2">
      <c r="A1342" s="7">
        <v>293150</v>
      </c>
      <c r="B1342" s="3">
        <v>39292</v>
      </c>
      <c r="C1342" s="3" t="s">
        <v>31</v>
      </c>
      <c r="D1342" s="2" t="s">
        <v>818</v>
      </c>
      <c r="E1342" s="3">
        <v>11</v>
      </c>
      <c r="F1342" s="17">
        <v>0</v>
      </c>
      <c r="G1342" s="17">
        <v>1</v>
      </c>
      <c r="H1342" s="17">
        <v>0</v>
      </c>
      <c r="I1342" s="7">
        <v>3</v>
      </c>
      <c r="J1342" s="7">
        <v>21</v>
      </c>
      <c r="K1342" s="4">
        <v>1293</v>
      </c>
      <c r="L1342" s="5">
        <v>1293.0592999999999</v>
      </c>
      <c r="M1342">
        <v>18544.25</v>
      </c>
      <c r="N1342" s="3">
        <v>1</v>
      </c>
      <c r="O1342" s="50">
        <f>INDEX([1]Dados!$M$2:$N$26779,MATCH($P1342,[1]Dados!$N$2:$N$26779,),2)</f>
        <v>148233</v>
      </c>
      <c r="P1342">
        <v>148233</v>
      </c>
      <c r="Q1342" s="1">
        <v>36725</v>
      </c>
      <c r="R1342" s="1">
        <v>36729</v>
      </c>
      <c r="S1342" t="s">
        <v>1394</v>
      </c>
      <c r="T1342">
        <v>1</v>
      </c>
    </row>
    <row r="1343" spans="1:20" hidden="1" x14ac:dyDescent="0.2">
      <c r="A1343" s="7">
        <v>293150</v>
      </c>
      <c r="B1343" s="3">
        <v>39292</v>
      </c>
      <c r="C1343" s="3" t="s">
        <v>31</v>
      </c>
      <c r="D1343" s="2" t="s">
        <v>818</v>
      </c>
      <c r="E1343" s="3">
        <v>11</v>
      </c>
      <c r="F1343" s="17">
        <v>0</v>
      </c>
      <c r="G1343" s="17">
        <v>1</v>
      </c>
      <c r="H1343" s="17">
        <v>0</v>
      </c>
      <c r="I1343" s="7">
        <v>3.7</v>
      </c>
      <c r="J1343" s="7">
        <v>22</v>
      </c>
      <c r="K1343" s="4">
        <v>1293</v>
      </c>
      <c r="L1343" s="5">
        <v>1293.0592999999999</v>
      </c>
      <c r="M1343">
        <v>18544.25</v>
      </c>
      <c r="N1343" s="3">
        <v>1</v>
      </c>
      <c r="O1343" s="50">
        <f>INDEX([1]Dados!$M$2:$N$26779,MATCH($P1343,[1]Dados!$N$2:$N$26779,),2)</f>
        <v>148233</v>
      </c>
      <c r="P1343">
        <v>148233</v>
      </c>
      <c r="Q1343" s="1">
        <v>36725</v>
      </c>
      <c r="R1343" s="1">
        <v>36729</v>
      </c>
      <c r="S1343" t="s">
        <v>1394</v>
      </c>
      <c r="T1343">
        <v>1</v>
      </c>
    </row>
    <row r="1344" spans="1:20" hidden="1" x14ac:dyDescent="0.2">
      <c r="A1344" s="7">
        <v>230660</v>
      </c>
      <c r="B1344" s="3">
        <v>14338</v>
      </c>
      <c r="C1344" s="3" t="s">
        <v>4</v>
      </c>
      <c r="D1344" s="2" t="s">
        <v>496</v>
      </c>
      <c r="E1344" s="3">
        <v>11</v>
      </c>
      <c r="F1344" s="17">
        <v>0</v>
      </c>
      <c r="G1344" s="17">
        <v>1</v>
      </c>
      <c r="H1344" s="17">
        <v>0</v>
      </c>
      <c r="I1344" s="7">
        <v>6.1</v>
      </c>
      <c r="J1344" s="7">
        <v>14</v>
      </c>
      <c r="K1344" s="4">
        <v>119</v>
      </c>
      <c r="L1344" s="5">
        <v>119.3861</v>
      </c>
      <c r="M1344">
        <v>101630.77</v>
      </c>
      <c r="N1344" s="3">
        <v>1</v>
      </c>
      <c r="O1344" s="50">
        <f>INDEX([1]Dados!$M$2:$N$26779,MATCH($P1344,[1]Dados!$N$2:$N$26779,),2)</f>
        <v>148487</v>
      </c>
      <c r="P1344">
        <v>148487</v>
      </c>
      <c r="Q1344" s="1">
        <v>36725</v>
      </c>
      <c r="R1344" s="1">
        <v>36729</v>
      </c>
      <c r="S1344" t="s">
        <v>1940</v>
      </c>
      <c r="T1344">
        <v>1</v>
      </c>
    </row>
    <row r="1345" spans="1:20" hidden="1" x14ac:dyDescent="0.2">
      <c r="A1345" s="7">
        <v>230660</v>
      </c>
      <c r="B1345" s="3">
        <v>14338</v>
      </c>
      <c r="C1345" s="3" t="s">
        <v>4</v>
      </c>
      <c r="D1345" s="2" t="s">
        <v>496</v>
      </c>
      <c r="E1345" s="3">
        <v>11</v>
      </c>
      <c r="F1345" s="17">
        <v>0</v>
      </c>
      <c r="G1345" s="17">
        <v>1</v>
      </c>
      <c r="H1345" s="17">
        <v>0</v>
      </c>
      <c r="I1345" s="7">
        <v>5.0999999999999996</v>
      </c>
      <c r="J1345" s="7">
        <v>14</v>
      </c>
      <c r="K1345" s="4">
        <v>119</v>
      </c>
      <c r="L1345" s="5">
        <v>119.3861</v>
      </c>
      <c r="M1345">
        <v>234421.39</v>
      </c>
      <c r="N1345" s="3">
        <v>1</v>
      </c>
      <c r="O1345" s="50">
        <f>INDEX([1]Dados!$M$2:$N$26779,MATCH($P1345,[1]Dados!$N$2:$N$26779,),2)</f>
        <v>148489</v>
      </c>
      <c r="P1345">
        <v>148489</v>
      </c>
      <c r="Q1345" s="1">
        <v>36725</v>
      </c>
      <c r="R1345" s="1">
        <v>36729</v>
      </c>
      <c r="S1345" t="s">
        <v>1941</v>
      </c>
      <c r="T1345">
        <v>1</v>
      </c>
    </row>
    <row r="1346" spans="1:20" hidden="1" x14ac:dyDescent="0.2">
      <c r="A1346" s="7">
        <v>230660</v>
      </c>
      <c r="B1346" s="3">
        <v>14338</v>
      </c>
      <c r="C1346" s="3" t="s">
        <v>4</v>
      </c>
      <c r="D1346" s="2" t="s">
        <v>496</v>
      </c>
      <c r="E1346" s="3">
        <v>11</v>
      </c>
      <c r="F1346" s="17">
        <v>0</v>
      </c>
      <c r="G1346" s="17">
        <v>1</v>
      </c>
      <c r="H1346" s="17">
        <v>0</v>
      </c>
      <c r="I1346" s="7">
        <v>8.1</v>
      </c>
      <c r="J1346" s="7">
        <v>19</v>
      </c>
      <c r="K1346" s="4">
        <v>119</v>
      </c>
      <c r="L1346" s="5">
        <v>119.76519999999999</v>
      </c>
      <c r="M1346">
        <v>59341.760000000002</v>
      </c>
      <c r="N1346" s="3">
        <v>1</v>
      </c>
      <c r="O1346" s="50">
        <f>INDEX([1]Dados!$M$2:$N$26779,MATCH($P1346,[1]Dados!$N$2:$N$26779,),2)</f>
        <v>148539</v>
      </c>
      <c r="P1346">
        <v>148539</v>
      </c>
      <c r="Q1346" s="1">
        <v>36725</v>
      </c>
      <c r="R1346" s="1">
        <v>36729</v>
      </c>
      <c r="S1346" t="s">
        <v>1942</v>
      </c>
      <c r="T1346">
        <v>1</v>
      </c>
    </row>
    <row r="1347" spans="1:20" hidden="1" x14ac:dyDescent="0.2">
      <c r="A1347" s="7">
        <v>230660</v>
      </c>
      <c r="B1347" s="3">
        <v>14338</v>
      </c>
      <c r="C1347" s="3" t="s">
        <v>4</v>
      </c>
      <c r="D1347" s="2" t="s">
        <v>496</v>
      </c>
      <c r="E1347" s="3">
        <v>11</v>
      </c>
      <c r="F1347" s="17">
        <v>0</v>
      </c>
      <c r="G1347" s="17">
        <v>1</v>
      </c>
      <c r="H1347" s="17">
        <v>0</v>
      </c>
      <c r="I1347" s="7">
        <v>7.1</v>
      </c>
      <c r="J1347" s="7">
        <v>14</v>
      </c>
      <c r="K1347" s="4">
        <v>119</v>
      </c>
      <c r="L1347" s="5">
        <v>119.76519999999999</v>
      </c>
      <c r="M1347">
        <v>59341.760000000002</v>
      </c>
      <c r="N1347" s="3">
        <v>1</v>
      </c>
      <c r="O1347" s="50">
        <f>INDEX([1]Dados!$M$2:$N$26779,MATCH($P1347,[1]Dados!$N$2:$N$26779,),2)</f>
        <v>148542</v>
      </c>
      <c r="P1347">
        <v>148542</v>
      </c>
      <c r="Q1347" s="1">
        <v>36725</v>
      </c>
      <c r="R1347" s="1">
        <v>36729</v>
      </c>
      <c r="S1347" t="s">
        <v>1943</v>
      </c>
      <c r="T1347">
        <v>1</v>
      </c>
    </row>
    <row r="1348" spans="1:20" x14ac:dyDescent="0.2">
      <c r="A1348" s="7">
        <v>230660</v>
      </c>
      <c r="B1348" s="3">
        <v>14338</v>
      </c>
      <c r="C1348" s="3" t="s">
        <v>4</v>
      </c>
      <c r="D1348" s="2" t="s">
        <v>496</v>
      </c>
      <c r="E1348" s="3">
        <v>11</v>
      </c>
      <c r="F1348" s="17">
        <v>0</v>
      </c>
      <c r="G1348" s="17">
        <v>1</v>
      </c>
      <c r="H1348" s="17">
        <v>0</v>
      </c>
      <c r="I1348" s="7" t="s">
        <v>3</v>
      </c>
      <c r="J1348" s="7">
        <v>0</v>
      </c>
      <c r="K1348" s="4">
        <v>119</v>
      </c>
      <c r="L1348" s="5">
        <v>119.76519999999999</v>
      </c>
      <c r="M1348">
        <v>50888.47</v>
      </c>
      <c r="N1348" s="3">
        <v>1</v>
      </c>
      <c r="O1348" s="50" t="e">
        <f>INDEX([1]Dados!$M$2:$N$26779,MATCH($P1348,[1]Dados!$N$2:$N$26779,),2)</f>
        <v>#N/A</v>
      </c>
      <c r="P1348">
        <v>148544</v>
      </c>
      <c r="Q1348" s="1">
        <v>36725</v>
      </c>
      <c r="R1348" s="1">
        <v>36729</v>
      </c>
      <c r="S1348" t="s">
        <v>1943</v>
      </c>
      <c r="T1348">
        <v>1</v>
      </c>
    </row>
    <row r="1349" spans="1:20" hidden="1" x14ac:dyDescent="0.2">
      <c r="A1349" s="7">
        <v>230660</v>
      </c>
      <c r="B1349" s="3">
        <v>14338</v>
      </c>
      <c r="C1349" s="3" t="s">
        <v>4</v>
      </c>
      <c r="D1349" s="2" t="s">
        <v>496</v>
      </c>
      <c r="E1349" s="3">
        <v>11</v>
      </c>
      <c r="F1349" s="17">
        <v>0</v>
      </c>
      <c r="G1349" s="17">
        <v>1</v>
      </c>
      <c r="H1349" s="17">
        <v>0</v>
      </c>
      <c r="I1349" s="7">
        <v>4.0999999999999996</v>
      </c>
      <c r="J1349" s="7">
        <v>18</v>
      </c>
      <c r="K1349" s="4">
        <v>122</v>
      </c>
      <c r="L1349" s="5">
        <v>122.38630000000001</v>
      </c>
      <c r="M1349">
        <v>88000</v>
      </c>
      <c r="N1349" s="3">
        <v>1</v>
      </c>
      <c r="O1349" s="50">
        <f>INDEX([1]Dados!$M$2:$N$26779,MATCH($P1349,[1]Dados!$N$2:$N$26779,),2)</f>
        <v>147929</v>
      </c>
      <c r="P1349">
        <v>147929</v>
      </c>
      <c r="Q1349" s="1">
        <v>36725</v>
      </c>
      <c r="R1349" s="1">
        <v>36729</v>
      </c>
      <c r="S1349" t="s">
        <v>1937</v>
      </c>
      <c r="T1349">
        <v>1</v>
      </c>
    </row>
    <row r="1350" spans="1:20" hidden="1" x14ac:dyDescent="0.2">
      <c r="A1350" s="7">
        <v>230660</v>
      </c>
      <c r="B1350" s="3">
        <v>14338</v>
      </c>
      <c r="C1350" s="3" t="s">
        <v>4</v>
      </c>
      <c r="D1350" s="2" t="s">
        <v>496</v>
      </c>
      <c r="E1350" s="3">
        <v>11</v>
      </c>
      <c r="F1350" s="17">
        <v>0</v>
      </c>
      <c r="G1350" s="17">
        <v>1</v>
      </c>
      <c r="H1350" s="17">
        <v>0</v>
      </c>
      <c r="I1350" s="7">
        <v>4.2</v>
      </c>
      <c r="J1350" s="7">
        <v>20</v>
      </c>
      <c r="K1350" s="4">
        <v>122</v>
      </c>
      <c r="L1350" s="5">
        <v>122.38630000000001</v>
      </c>
      <c r="M1350">
        <v>88000</v>
      </c>
      <c r="N1350" s="3">
        <v>1</v>
      </c>
      <c r="O1350" s="50">
        <f>INDEX([1]Dados!$M$2:$N$26779,MATCH($P1350,[1]Dados!$N$2:$N$26779,),2)</f>
        <v>147929</v>
      </c>
      <c r="P1350">
        <v>147929</v>
      </c>
      <c r="Q1350" s="1">
        <v>36725</v>
      </c>
      <c r="R1350" s="1">
        <v>36729</v>
      </c>
      <c r="S1350" t="s">
        <v>1937</v>
      </c>
      <c r="T1350">
        <v>1</v>
      </c>
    </row>
    <row r="1351" spans="1:20" hidden="1" x14ac:dyDescent="0.2">
      <c r="A1351" s="7">
        <v>230660</v>
      </c>
      <c r="B1351" s="3">
        <v>14338</v>
      </c>
      <c r="C1351" s="3" t="s">
        <v>4</v>
      </c>
      <c r="D1351" s="2" t="s">
        <v>496</v>
      </c>
      <c r="E1351" s="3">
        <v>11</v>
      </c>
      <c r="F1351" s="17">
        <v>0</v>
      </c>
      <c r="G1351" s="17">
        <v>1</v>
      </c>
      <c r="H1351" s="17">
        <v>0</v>
      </c>
      <c r="I1351" s="7">
        <v>2.1</v>
      </c>
      <c r="J1351" s="7">
        <v>14</v>
      </c>
      <c r="K1351" s="4">
        <v>1214</v>
      </c>
      <c r="L1351" s="5">
        <v>1214.0587</v>
      </c>
      <c r="M1351">
        <v>238047.17</v>
      </c>
      <c r="N1351" s="3">
        <v>1</v>
      </c>
      <c r="O1351" s="50">
        <f>INDEX([1]Dados!$M$2:$N$26779,MATCH($P1351,[1]Dados!$N$2:$N$26779,),2)</f>
        <v>148093</v>
      </c>
      <c r="P1351">
        <v>148093</v>
      </c>
      <c r="Q1351" s="1">
        <v>36725</v>
      </c>
      <c r="R1351" s="1">
        <v>36729</v>
      </c>
      <c r="S1351" t="s">
        <v>1938</v>
      </c>
      <c r="T1351">
        <v>1</v>
      </c>
    </row>
    <row r="1352" spans="1:20" hidden="1" x14ac:dyDescent="0.2">
      <c r="A1352" s="7">
        <v>230660</v>
      </c>
      <c r="B1352" s="3">
        <v>14338</v>
      </c>
      <c r="C1352" s="3" t="s">
        <v>4</v>
      </c>
      <c r="D1352" s="2" t="s">
        <v>496</v>
      </c>
      <c r="E1352" s="3">
        <v>11</v>
      </c>
      <c r="F1352" s="17">
        <v>0</v>
      </c>
      <c r="G1352" s="17">
        <v>1</v>
      </c>
      <c r="H1352" s="17">
        <v>0</v>
      </c>
      <c r="I1352" s="7">
        <v>3.1</v>
      </c>
      <c r="J1352" s="7">
        <v>20</v>
      </c>
      <c r="K1352" s="4">
        <v>1214</v>
      </c>
      <c r="L1352" s="5">
        <v>1214.0589</v>
      </c>
      <c r="M1352">
        <v>556200</v>
      </c>
      <c r="N1352" s="3">
        <v>1</v>
      </c>
      <c r="O1352" s="50">
        <f>INDEX([1]Dados!$M$2:$N$26779,MATCH($P1352,[1]Dados!$N$2:$N$26779,),2)</f>
        <v>149262</v>
      </c>
      <c r="P1352">
        <v>149262</v>
      </c>
      <c r="Q1352" s="1">
        <v>36725</v>
      </c>
      <c r="R1352" s="1">
        <v>36729</v>
      </c>
      <c r="S1352" t="s">
        <v>1944</v>
      </c>
      <c r="T1352">
        <v>1</v>
      </c>
    </row>
    <row r="1353" spans="1:20" hidden="1" x14ac:dyDescent="0.2">
      <c r="A1353" s="7">
        <v>230660</v>
      </c>
      <c r="B1353" s="3">
        <v>14338</v>
      </c>
      <c r="C1353" s="3" t="s">
        <v>4</v>
      </c>
      <c r="D1353" s="2" t="s">
        <v>496</v>
      </c>
      <c r="E1353" s="3">
        <v>11</v>
      </c>
      <c r="F1353" s="17">
        <v>0</v>
      </c>
      <c r="G1353" s="17">
        <v>1</v>
      </c>
      <c r="H1353" s="17">
        <v>0</v>
      </c>
      <c r="I1353" s="7">
        <v>3.2</v>
      </c>
      <c r="J1353" s="7">
        <v>15</v>
      </c>
      <c r="K1353" s="4">
        <v>1214</v>
      </c>
      <c r="L1353" s="5">
        <v>1214.0589</v>
      </c>
      <c r="M1353">
        <v>556200</v>
      </c>
      <c r="N1353" s="3">
        <v>1</v>
      </c>
      <c r="O1353" s="50">
        <f>INDEX([1]Dados!$M$2:$N$26779,MATCH($P1353,[1]Dados!$N$2:$N$26779,),2)</f>
        <v>149262</v>
      </c>
      <c r="P1353">
        <v>149262</v>
      </c>
      <c r="Q1353" s="1">
        <v>36725</v>
      </c>
      <c r="R1353" s="1">
        <v>36729</v>
      </c>
      <c r="S1353" t="s">
        <v>1944</v>
      </c>
      <c r="T1353">
        <v>1</v>
      </c>
    </row>
    <row r="1354" spans="1:20" hidden="1" x14ac:dyDescent="0.2">
      <c r="A1354" s="7">
        <v>230660</v>
      </c>
      <c r="B1354" s="3">
        <v>14338</v>
      </c>
      <c r="C1354" s="3" t="s">
        <v>4</v>
      </c>
      <c r="D1354" s="2" t="s">
        <v>496</v>
      </c>
      <c r="E1354" s="3">
        <v>11</v>
      </c>
      <c r="F1354" s="17">
        <v>0</v>
      </c>
      <c r="G1354" s="17">
        <v>1</v>
      </c>
      <c r="H1354" s="17">
        <v>0</v>
      </c>
      <c r="I1354" s="7">
        <v>3.3</v>
      </c>
      <c r="J1354" s="7">
        <v>18</v>
      </c>
      <c r="K1354" s="4">
        <v>1214</v>
      </c>
      <c r="L1354" s="5">
        <v>1214.0589</v>
      </c>
      <c r="M1354">
        <v>556200</v>
      </c>
      <c r="N1354" s="3">
        <v>1</v>
      </c>
      <c r="O1354" s="50">
        <f>INDEX([1]Dados!$M$2:$N$26779,MATCH($P1354,[1]Dados!$N$2:$N$26779,),2)</f>
        <v>149262</v>
      </c>
      <c r="P1354">
        <v>149262</v>
      </c>
      <c r="Q1354" s="1">
        <v>36725</v>
      </c>
      <c r="R1354" s="1">
        <v>36729</v>
      </c>
      <c r="S1354" t="s">
        <v>1944</v>
      </c>
      <c r="T1354">
        <v>1</v>
      </c>
    </row>
    <row r="1355" spans="1:20" hidden="1" x14ac:dyDescent="0.2">
      <c r="A1355" s="7">
        <v>230660</v>
      </c>
      <c r="B1355" s="3">
        <v>14338</v>
      </c>
      <c r="C1355" s="3" t="s">
        <v>4</v>
      </c>
      <c r="D1355" s="2" t="s">
        <v>496</v>
      </c>
      <c r="E1355" s="3">
        <v>11</v>
      </c>
      <c r="F1355" s="17">
        <v>0</v>
      </c>
      <c r="G1355" s="17">
        <v>1</v>
      </c>
      <c r="H1355" s="17">
        <v>0</v>
      </c>
      <c r="I1355" s="7">
        <v>1.1000000000000001</v>
      </c>
      <c r="J1355" s="7">
        <v>15</v>
      </c>
      <c r="K1355" s="4">
        <v>1293</v>
      </c>
      <c r="L1355" s="5">
        <v>1293.0592999999999</v>
      </c>
      <c r="M1355">
        <v>16061</v>
      </c>
      <c r="N1355" s="3">
        <v>1</v>
      </c>
      <c r="O1355" s="50">
        <f>INDEX([1]Dados!$M$2:$N$26779,MATCH($P1355,[1]Dados!$N$2:$N$26779,),2)</f>
        <v>148199</v>
      </c>
      <c r="P1355">
        <v>148199</v>
      </c>
      <c r="Q1355" s="1">
        <v>36725</v>
      </c>
      <c r="R1355" s="1">
        <v>36729</v>
      </c>
      <c r="S1355" t="s">
        <v>1939</v>
      </c>
      <c r="T1355">
        <v>1</v>
      </c>
    </row>
    <row r="1356" spans="1:20" hidden="1" x14ac:dyDescent="0.2">
      <c r="A1356" s="7">
        <v>230660</v>
      </c>
      <c r="B1356" s="3">
        <v>14338</v>
      </c>
      <c r="C1356" s="3" t="s">
        <v>4</v>
      </c>
      <c r="D1356" s="2" t="s">
        <v>496</v>
      </c>
      <c r="E1356" s="3">
        <v>11</v>
      </c>
      <c r="F1356" s="17">
        <v>0</v>
      </c>
      <c r="G1356" s="17">
        <v>1</v>
      </c>
      <c r="H1356" s="17">
        <v>0</v>
      </c>
      <c r="I1356" s="7">
        <v>1.2</v>
      </c>
      <c r="J1356" s="7">
        <v>25</v>
      </c>
      <c r="K1356" s="4">
        <v>1293</v>
      </c>
      <c r="L1356" s="5">
        <v>1293.0592999999999</v>
      </c>
      <c r="M1356">
        <v>16061</v>
      </c>
      <c r="N1356" s="3">
        <v>1</v>
      </c>
      <c r="O1356" s="50">
        <f>INDEX([1]Dados!$M$2:$N$26779,MATCH($P1356,[1]Dados!$N$2:$N$26779,),2)</f>
        <v>148199</v>
      </c>
      <c r="P1356">
        <v>148199</v>
      </c>
      <c r="Q1356" s="1">
        <v>36725</v>
      </c>
      <c r="R1356" s="1">
        <v>36729</v>
      </c>
      <c r="S1356" t="s">
        <v>1939</v>
      </c>
      <c r="T1356">
        <v>1</v>
      </c>
    </row>
    <row r="1357" spans="1:20" x14ac:dyDescent="0.2">
      <c r="A1357" s="7">
        <v>521180</v>
      </c>
      <c r="B1357" s="3">
        <v>94315</v>
      </c>
      <c r="C1357" s="3" t="s">
        <v>1</v>
      </c>
      <c r="D1357" s="2" t="s">
        <v>514</v>
      </c>
      <c r="E1357" s="3">
        <v>11</v>
      </c>
      <c r="F1357" s="17">
        <v>0</v>
      </c>
      <c r="G1357" s="17">
        <v>1</v>
      </c>
      <c r="H1357" s="17">
        <v>0</v>
      </c>
      <c r="I1357" s="7">
        <v>3.1</v>
      </c>
      <c r="J1357" s="7">
        <v>20</v>
      </c>
      <c r="K1357" s="4">
        <v>2</v>
      </c>
      <c r="L1357" s="5">
        <v>2.0596999999999999</v>
      </c>
      <c r="M1357">
        <v>145711.67999999999</v>
      </c>
      <c r="N1357" s="3">
        <v>1</v>
      </c>
      <c r="O1357" s="50" t="e">
        <f>INDEX([1]Dados!$M$2:$N$26779,MATCH($P1357,[1]Dados!$N$2:$N$26779,),2)</f>
        <v>#N/A</v>
      </c>
      <c r="P1357">
        <v>147890</v>
      </c>
      <c r="Q1357" s="1">
        <v>36718</v>
      </c>
      <c r="R1357" s="1">
        <v>36729</v>
      </c>
      <c r="S1357" t="s">
        <v>1137</v>
      </c>
      <c r="T1357">
        <v>1</v>
      </c>
    </row>
    <row r="1358" spans="1:20" x14ac:dyDescent="0.2">
      <c r="A1358" s="7">
        <v>521180</v>
      </c>
      <c r="B1358" s="3">
        <v>94315</v>
      </c>
      <c r="C1358" s="3" t="s">
        <v>1</v>
      </c>
      <c r="D1358" s="2" t="s">
        <v>514</v>
      </c>
      <c r="E1358" s="3">
        <v>11</v>
      </c>
      <c r="F1358" s="17">
        <v>0</v>
      </c>
      <c r="G1358" s="17">
        <v>1</v>
      </c>
      <c r="H1358" s="17">
        <v>0</v>
      </c>
      <c r="I1358" s="7">
        <v>3.2</v>
      </c>
      <c r="J1358" s="7">
        <v>20</v>
      </c>
      <c r="K1358" s="4">
        <v>2</v>
      </c>
      <c r="L1358" s="5">
        <v>2.0596999999999999</v>
      </c>
      <c r="M1358">
        <v>145711.67999999999</v>
      </c>
      <c r="N1358" s="3">
        <v>1</v>
      </c>
      <c r="O1358" s="50" t="e">
        <f>INDEX([1]Dados!$M$2:$N$26779,MATCH($P1358,[1]Dados!$N$2:$N$26779,),2)</f>
        <v>#N/A</v>
      </c>
      <c r="P1358">
        <v>147890</v>
      </c>
      <c r="Q1358" s="1">
        <v>36718</v>
      </c>
      <c r="R1358" s="1">
        <v>36729</v>
      </c>
      <c r="S1358" t="s">
        <v>1137</v>
      </c>
      <c r="T1358">
        <v>1</v>
      </c>
    </row>
    <row r="1359" spans="1:20" x14ac:dyDescent="0.2">
      <c r="A1359" s="7">
        <v>521180</v>
      </c>
      <c r="B1359" s="3">
        <v>94315</v>
      </c>
      <c r="C1359" s="3" t="s">
        <v>1</v>
      </c>
      <c r="D1359" s="2" t="s">
        <v>514</v>
      </c>
      <c r="E1359" s="3">
        <v>11</v>
      </c>
      <c r="F1359" s="17">
        <v>0</v>
      </c>
      <c r="G1359" s="17">
        <v>1</v>
      </c>
      <c r="H1359" s="17">
        <v>0</v>
      </c>
      <c r="I1359" s="7">
        <v>5.0999999999999996</v>
      </c>
      <c r="J1359" s="7">
        <v>18</v>
      </c>
      <c r="K1359" s="4">
        <v>4</v>
      </c>
      <c r="L1359" s="5">
        <v>4.1822999999999997</v>
      </c>
      <c r="M1359">
        <v>39980</v>
      </c>
      <c r="N1359" s="3">
        <v>1</v>
      </c>
      <c r="O1359" s="50" t="e">
        <f>INDEX([1]Dados!$M$2:$N$26779,MATCH($P1359,[1]Dados!$N$2:$N$26779,),2)</f>
        <v>#N/A</v>
      </c>
      <c r="P1359">
        <v>147931</v>
      </c>
      <c r="Q1359" s="1">
        <v>36718</v>
      </c>
      <c r="R1359" s="1">
        <v>36729</v>
      </c>
      <c r="S1359" t="s">
        <v>998</v>
      </c>
      <c r="T1359">
        <v>1</v>
      </c>
    </row>
    <row r="1360" spans="1:20" x14ac:dyDescent="0.2">
      <c r="A1360" s="7">
        <v>521180</v>
      </c>
      <c r="B1360" s="3">
        <v>94315</v>
      </c>
      <c r="C1360" s="3" t="s">
        <v>1</v>
      </c>
      <c r="D1360" s="2" t="s">
        <v>514</v>
      </c>
      <c r="E1360" s="3">
        <v>11</v>
      </c>
      <c r="F1360" s="17">
        <v>0</v>
      </c>
      <c r="G1360" s="17">
        <v>1</v>
      </c>
      <c r="H1360" s="17">
        <v>0</v>
      </c>
      <c r="I1360" s="7">
        <v>4.0999999999999996</v>
      </c>
      <c r="J1360" s="7">
        <v>25</v>
      </c>
      <c r="K1360" s="4">
        <v>1214</v>
      </c>
      <c r="L1360" s="5">
        <v>1214.0587</v>
      </c>
      <c r="M1360">
        <v>543266.66</v>
      </c>
      <c r="N1360" s="3">
        <v>1</v>
      </c>
      <c r="O1360" s="50" t="e">
        <f>INDEX([1]Dados!$M$2:$N$26779,MATCH($P1360,[1]Dados!$N$2:$N$26779,),2)</f>
        <v>#N/A</v>
      </c>
      <c r="P1360">
        <v>148172</v>
      </c>
      <c r="Q1360" s="1">
        <v>36718</v>
      </c>
      <c r="R1360" s="1">
        <v>36729</v>
      </c>
      <c r="S1360" t="s">
        <v>870</v>
      </c>
      <c r="T1360">
        <v>1</v>
      </c>
    </row>
    <row r="1361" spans="1:20" x14ac:dyDescent="0.2">
      <c r="A1361" s="7">
        <v>521180</v>
      </c>
      <c r="B1361" s="3">
        <v>94315</v>
      </c>
      <c r="C1361" s="3" t="s">
        <v>1</v>
      </c>
      <c r="D1361" s="2" t="s">
        <v>514</v>
      </c>
      <c r="E1361" s="3">
        <v>11</v>
      </c>
      <c r="F1361" s="17">
        <v>0</v>
      </c>
      <c r="G1361" s="17">
        <v>1</v>
      </c>
      <c r="H1361" s="17">
        <v>0</v>
      </c>
      <c r="I1361" s="7">
        <v>4.2</v>
      </c>
      <c r="J1361" s="7">
        <v>1</v>
      </c>
      <c r="K1361" s="4">
        <v>1214</v>
      </c>
      <c r="L1361" s="5">
        <v>1214.0587</v>
      </c>
      <c r="M1361">
        <v>543266.66</v>
      </c>
      <c r="N1361" s="3">
        <v>1</v>
      </c>
      <c r="O1361" s="50" t="e">
        <f>INDEX([1]Dados!$M$2:$N$26779,MATCH($P1361,[1]Dados!$N$2:$N$26779,),2)</f>
        <v>#N/A</v>
      </c>
      <c r="P1361">
        <v>148172</v>
      </c>
      <c r="Q1361" s="1">
        <v>36718</v>
      </c>
      <c r="R1361" s="1">
        <v>36729</v>
      </c>
      <c r="S1361" t="s">
        <v>870</v>
      </c>
      <c r="T1361">
        <v>1</v>
      </c>
    </row>
    <row r="1362" spans="1:20" x14ac:dyDescent="0.2">
      <c r="A1362" s="7">
        <v>521180</v>
      </c>
      <c r="B1362" s="3">
        <v>94315</v>
      </c>
      <c r="C1362" s="3" t="s">
        <v>1</v>
      </c>
      <c r="D1362" s="2" t="s">
        <v>514</v>
      </c>
      <c r="E1362" s="3">
        <v>11</v>
      </c>
      <c r="F1362" s="17">
        <v>0</v>
      </c>
      <c r="G1362" s="17">
        <v>1</v>
      </c>
      <c r="H1362" s="17">
        <v>0</v>
      </c>
      <c r="I1362" s="7">
        <v>4.3</v>
      </c>
      <c r="J1362" s="7">
        <v>15</v>
      </c>
      <c r="K1362" s="4">
        <v>1214</v>
      </c>
      <c r="L1362" s="5">
        <v>1214.0587</v>
      </c>
      <c r="M1362">
        <v>543266.66</v>
      </c>
      <c r="N1362" s="3">
        <v>1</v>
      </c>
      <c r="O1362" s="50" t="e">
        <f>INDEX([1]Dados!$M$2:$N$26779,MATCH($P1362,[1]Dados!$N$2:$N$26779,),2)</f>
        <v>#N/A</v>
      </c>
      <c r="P1362">
        <v>148172</v>
      </c>
      <c r="Q1362" s="1">
        <v>36718</v>
      </c>
      <c r="R1362" s="1">
        <v>36729</v>
      </c>
      <c r="S1362" t="s">
        <v>870</v>
      </c>
      <c r="T1362">
        <v>1</v>
      </c>
    </row>
    <row r="1363" spans="1:20" x14ac:dyDescent="0.2">
      <c r="A1363" s="7">
        <v>521180</v>
      </c>
      <c r="B1363" s="3">
        <v>94315</v>
      </c>
      <c r="C1363" s="3" t="s">
        <v>1</v>
      </c>
      <c r="D1363" s="2" t="s">
        <v>514</v>
      </c>
      <c r="E1363" s="3">
        <v>11</v>
      </c>
      <c r="F1363" s="17">
        <v>0</v>
      </c>
      <c r="G1363" s="17">
        <v>1</v>
      </c>
      <c r="H1363" s="17">
        <v>0</v>
      </c>
      <c r="I1363" s="7">
        <v>2.1</v>
      </c>
      <c r="J1363" s="7">
        <v>24</v>
      </c>
      <c r="K1363" s="4">
        <v>1214</v>
      </c>
      <c r="L1363" s="5">
        <v>1214.0589</v>
      </c>
      <c r="M1363">
        <v>785814.67</v>
      </c>
      <c r="N1363" s="3">
        <v>1</v>
      </c>
      <c r="O1363" s="50" t="e">
        <f>INDEX([1]Dados!$M$2:$N$26779,MATCH($P1363,[1]Dados!$N$2:$N$26779,),2)</f>
        <v>#N/A</v>
      </c>
      <c r="P1363">
        <v>149267</v>
      </c>
      <c r="Q1363" s="1">
        <v>36718</v>
      </c>
      <c r="R1363" s="1">
        <v>36729</v>
      </c>
      <c r="S1363" t="s">
        <v>995</v>
      </c>
      <c r="T1363">
        <v>1</v>
      </c>
    </row>
    <row r="1364" spans="1:20" x14ac:dyDescent="0.2">
      <c r="A1364" s="7">
        <v>521180</v>
      </c>
      <c r="B1364" s="3">
        <v>94315</v>
      </c>
      <c r="C1364" s="3" t="s">
        <v>1</v>
      </c>
      <c r="D1364" s="2" t="s">
        <v>514</v>
      </c>
      <c r="E1364" s="3">
        <v>11</v>
      </c>
      <c r="F1364" s="17">
        <v>0</v>
      </c>
      <c r="G1364" s="17">
        <v>1</v>
      </c>
      <c r="H1364" s="17">
        <v>0</v>
      </c>
      <c r="I1364" s="7">
        <v>2.1</v>
      </c>
      <c r="J1364" s="7">
        <v>32</v>
      </c>
      <c r="K1364" s="4">
        <v>1214</v>
      </c>
      <c r="L1364" s="5">
        <v>1214.0589</v>
      </c>
      <c r="M1364">
        <v>785814.67</v>
      </c>
      <c r="N1364" s="3">
        <v>1</v>
      </c>
      <c r="O1364" s="50" t="e">
        <f>INDEX([1]Dados!$M$2:$N$26779,MATCH($P1364,[1]Dados!$N$2:$N$26779,),2)</f>
        <v>#N/A</v>
      </c>
      <c r="P1364">
        <v>149267</v>
      </c>
      <c r="Q1364" s="1">
        <v>36718</v>
      </c>
      <c r="R1364" s="1">
        <v>36729</v>
      </c>
      <c r="S1364" t="s">
        <v>995</v>
      </c>
      <c r="T1364">
        <v>1</v>
      </c>
    </row>
    <row r="1365" spans="1:20" x14ac:dyDescent="0.2">
      <c r="A1365" s="7">
        <v>521180</v>
      </c>
      <c r="B1365" s="3">
        <v>94315</v>
      </c>
      <c r="C1365" s="3" t="s">
        <v>1</v>
      </c>
      <c r="D1365" s="2" t="s">
        <v>514</v>
      </c>
      <c r="E1365" s="3">
        <v>11</v>
      </c>
      <c r="F1365" s="17">
        <v>0</v>
      </c>
      <c r="G1365" s="17">
        <v>1</v>
      </c>
      <c r="H1365" s="17">
        <v>0</v>
      </c>
      <c r="I1365" s="7">
        <v>2.2000000000000002</v>
      </c>
      <c r="J1365" s="7">
        <v>23</v>
      </c>
      <c r="K1365" s="4">
        <v>1214</v>
      </c>
      <c r="L1365" s="5">
        <v>1214.0589</v>
      </c>
      <c r="M1365">
        <v>785814.67</v>
      </c>
      <c r="N1365" s="3">
        <v>1</v>
      </c>
      <c r="O1365" s="50" t="e">
        <f>INDEX([1]Dados!$M$2:$N$26779,MATCH($P1365,[1]Dados!$N$2:$N$26779,),2)</f>
        <v>#N/A</v>
      </c>
      <c r="P1365">
        <v>149267</v>
      </c>
      <c r="Q1365" s="1">
        <v>36718</v>
      </c>
      <c r="R1365" s="1">
        <v>36729</v>
      </c>
      <c r="S1365" t="s">
        <v>995</v>
      </c>
      <c r="T1365">
        <v>1</v>
      </c>
    </row>
    <row r="1366" spans="1:20" x14ac:dyDescent="0.2">
      <c r="A1366" s="7">
        <v>521180</v>
      </c>
      <c r="B1366" s="3">
        <v>94315</v>
      </c>
      <c r="C1366" s="3" t="s">
        <v>1</v>
      </c>
      <c r="D1366" s="2" t="s">
        <v>514</v>
      </c>
      <c r="E1366" s="3">
        <v>11</v>
      </c>
      <c r="F1366" s="17">
        <v>0</v>
      </c>
      <c r="G1366" s="17">
        <v>1</v>
      </c>
      <c r="H1366" s="17">
        <v>0</v>
      </c>
      <c r="I1366" s="7">
        <v>2.2999999999999998</v>
      </c>
      <c r="J1366" s="7">
        <v>23</v>
      </c>
      <c r="K1366" s="4">
        <v>1214</v>
      </c>
      <c r="L1366" s="5">
        <v>1214.0589</v>
      </c>
      <c r="M1366">
        <v>785814.67</v>
      </c>
      <c r="N1366" s="3">
        <v>1</v>
      </c>
      <c r="O1366" s="50" t="e">
        <f>INDEX([1]Dados!$M$2:$N$26779,MATCH($P1366,[1]Dados!$N$2:$N$26779,),2)</f>
        <v>#N/A</v>
      </c>
      <c r="P1366">
        <v>149267</v>
      </c>
      <c r="Q1366" s="1">
        <v>36718</v>
      </c>
      <c r="R1366" s="1">
        <v>36729</v>
      </c>
      <c r="S1366" t="s">
        <v>995</v>
      </c>
      <c r="T1366">
        <v>1</v>
      </c>
    </row>
    <row r="1367" spans="1:20" x14ac:dyDescent="0.2">
      <c r="A1367" s="7">
        <v>521180</v>
      </c>
      <c r="B1367" s="3">
        <v>94315</v>
      </c>
      <c r="C1367" s="3" t="s">
        <v>1</v>
      </c>
      <c r="D1367" s="2" t="s">
        <v>514</v>
      </c>
      <c r="E1367" s="3">
        <v>11</v>
      </c>
      <c r="F1367" s="17">
        <v>0</v>
      </c>
      <c r="G1367" s="17">
        <v>1</v>
      </c>
      <c r="H1367" s="17">
        <v>0</v>
      </c>
      <c r="I1367" s="7">
        <v>2.4</v>
      </c>
      <c r="J1367" s="7">
        <v>21</v>
      </c>
      <c r="K1367" s="4">
        <v>1214</v>
      </c>
      <c r="L1367" s="5">
        <v>1214.0589</v>
      </c>
      <c r="M1367">
        <v>785814.67</v>
      </c>
      <c r="N1367" s="3">
        <v>1</v>
      </c>
      <c r="O1367" s="50" t="e">
        <f>INDEX([1]Dados!$M$2:$N$26779,MATCH($P1367,[1]Dados!$N$2:$N$26779,),2)</f>
        <v>#N/A</v>
      </c>
      <c r="P1367">
        <v>149267</v>
      </c>
      <c r="Q1367" s="1">
        <v>36718</v>
      </c>
      <c r="R1367" s="1">
        <v>36729</v>
      </c>
      <c r="S1367" t="s">
        <v>995</v>
      </c>
      <c r="T1367">
        <v>1</v>
      </c>
    </row>
    <row r="1368" spans="1:20" x14ac:dyDescent="0.2">
      <c r="A1368" s="7">
        <v>521180</v>
      </c>
      <c r="B1368" s="3">
        <v>94315</v>
      </c>
      <c r="C1368" s="3" t="s">
        <v>1</v>
      </c>
      <c r="D1368" s="2" t="s">
        <v>514</v>
      </c>
      <c r="E1368" s="3">
        <v>11</v>
      </c>
      <c r="F1368" s="17">
        <v>0</v>
      </c>
      <c r="G1368" s="17">
        <v>1</v>
      </c>
      <c r="H1368" s="17">
        <v>0</v>
      </c>
      <c r="I1368" s="7">
        <v>2.5</v>
      </c>
      <c r="J1368" s="7">
        <v>25</v>
      </c>
      <c r="K1368" s="4">
        <v>1214</v>
      </c>
      <c r="L1368" s="5">
        <v>1214.0589</v>
      </c>
      <c r="M1368">
        <v>785814.67</v>
      </c>
      <c r="N1368" s="3">
        <v>1</v>
      </c>
      <c r="O1368" s="50" t="e">
        <f>INDEX([1]Dados!$M$2:$N$26779,MATCH($P1368,[1]Dados!$N$2:$N$26779,),2)</f>
        <v>#N/A</v>
      </c>
      <c r="P1368">
        <v>149267</v>
      </c>
      <c r="Q1368" s="1">
        <v>36718</v>
      </c>
      <c r="R1368" s="1">
        <v>36729</v>
      </c>
      <c r="S1368" t="s">
        <v>995</v>
      </c>
      <c r="T1368">
        <v>1</v>
      </c>
    </row>
    <row r="1369" spans="1:20" x14ac:dyDescent="0.2">
      <c r="A1369" s="7">
        <v>521180</v>
      </c>
      <c r="B1369" s="3">
        <v>94315</v>
      </c>
      <c r="C1369" s="3" t="s">
        <v>1</v>
      </c>
      <c r="D1369" s="2" t="s">
        <v>514</v>
      </c>
      <c r="E1369" s="3">
        <v>11</v>
      </c>
      <c r="F1369" s="17">
        <v>0</v>
      </c>
      <c r="G1369" s="17">
        <v>1</v>
      </c>
      <c r="H1369" s="17">
        <v>0</v>
      </c>
      <c r="I1369" s="7">
        <v>2.6</v>
      </c>
      <c r="J1369" s="7">
        <v>22</v>
      </c>
      <c r="K1369" s="4">
        <v>1214</v>
      </c>
      <c r="L1369" s="5">
        <v>1214.0589</v>
      </c>
      <c r="M1369">
        <v>785814.67</v>
      </c>
      <c r="N1369" s="3">
        <v>1</v>
      </c>
      <c r="O1369" s="50" t="e">
        <f>INDEX([1]Dados!$M$2:$N$26779,MATCH($P1369,[1]Dados!$N$2:$N$26779,),2)</f>
        <v>#N/A</v>
      </c>
      <c r="P1369">
        <v>149267</v>
      </c>
      <c r="Q1369" s="1">
        <v>36718</v>
      </c>
      <c r="R1369" s="1">
        <v>36729</v>
      </c>
      <c r="S1369" t="s">
        <v>995</v>
      </c>
      <c r="T1369">
        <v>1</v>
      </c>
    </row>
    <row r="1370" spans="1:20" x14ac:dyDescent="0.2">
      <c r="A1370" s="7">
        <v>521180</v>
      </c>
      <c r="B1370" s="3">
        <v>94315</v>
      </c>
      <c r="C1370" s="3" t="s">
        <v>1</v>
      </c>
      <c r="D1370" s="2" t="s">
        <v>514</v>
      </c>
      <c r="E1370" s="3">
        <v>11</v>
      </c>
      <c r="F1370" s="17">
        <v>0</v>
      </c>
      <c r="G1370" s="17">
        <v>1</v>
      </c>
      <c r="H1370" s="17">
        <v>0</v>
      </c>
      <c r="I1370" s="7">
        <v>2.7</v>
      </c>
      <c r="J1370" s="7">
        <v>23</v>
      </c>
      <c r="K1370" s="4">
        <v>1214</v>
      </c>
      <c r="L1370" s="5">
        <v>1214.0589</v>
      </c>
      <c r="M1370">
        <v>785814.67</v>
      </c>
      <c r="N1370" s="3">
        <v>1</v>
      </c>
      <c r="O1370" s="50" t="e">
        <f>INDEX([1]Dados!$M$2:$N$26779,MATCH($P1370,[1]Dados!$N$2:$N$26779,),2)</f>
        <v>#N/A</v>
      </c>
      <c r="P1370">
        <v>149267</v>
      </c>
      <c r="Q1370" s="1">
        <v>36718</v>
      </c>
      <c r="R1370" s="1">
        <v>36729</v>
      </c>
      <c r="S1370" t="s">
        <v>995</v>
      </c>
      <c r="T1370">
        <v>1</v>
      </c>
    </row>
    <row r="1371" spans="1:20" x14ac:dyDescent="0.2">
      <c r="A1371" s="7">
        <v>521180</v>
      </c>
      <c r="B1371" s="3">
        <v>94315</v>
      </c>
      <c r="C1371" s="3" t="s">
        <v>1</v>
      </c>
      <c r="D1371" s="2" t="s">
        <v>514</v>
      </c>
      <c r="E1371" s="3">
        <v>11</v>
      </c>
      <c r="F1371" s="17">
        <v>0</v>
      </c>
      <c r="G1371" s="17">
        <v>1</v>
      </c>
      <c r="H1371" s="17">
        <v>0</v>
      </c>
      <c r="I1371" s="7">
        <v>2.8</v>
      </c>
      <c r="J1371" s="7">
        <v>28</v>
      </c>
      <c r="K1371" s="4">
        <v>1214</v>
      </c>
      <c r="L1371" s="5">
        <v>1214.0589</v>
      </c>
      <c r="M1371">
        <v>785814.67</v>
      </c>
      <c r="N1371" s="3">
        <v>1</v>
      </c>
      <c r="O1371" s="50" t="e">
        <f>INDEX([1]Dados!$M$2:$N$26779,MATCH($P1371,[1]Dados!$N$2:$N$26779,),2)</f>
        <v>#N/A</v>
      </c>
      <c r="P1371">
        <v>149267</v>
      </c>
      <c r="Q1371" s="1">
        <v>36718</v>
      </c>
      <c r="R1371" s="1">
        <v>36729</v>
      </c>
      <c r="S1371" t="s">
        <v>995</v>
      </c>
      <c r="T1371">
        <v>1</v>
      </c>
    </row>
    <row r="1372" spans="1:20" x14ac:dyDescent="0.2">
      <c r="A1372" s="7">
        <v>521180</v>
      </c>
      <c r="B1372" s="3">
        <v>94315</v>
      </c>
      <c r="C1372" s="3" t="s">
        <v>1</v>
      </c>
      <c r="D1372" s="2" t="s">
        <v>514</v>
      </c>
      <c r="E1372" s="3">
        <v>11</v>
      </c>
      <c r="F1372" s="17">
        <v>0</v>
      </c>
      <c r="G1372" s="17">
        <v>1</v>
      </c>
      <c r="H1372" s="17">
        <v>0</v>
      </c>
      <c r="I1372" s="7">
        <v>2.9</v>
      </c>
      <c r="J1372" s="7">
        <v>25</v>
      </c>
      <c r="K1372" s="4">
        <v>1214</v>
      </c>
      <c r="L1372" s="5">
        <v>1214.0589</v>
      </c>
      <c r="M1372">
        <v>785814.67</v>
      </c>
      <c r="N1372" s="3">
        <v>1</v>
      </c>
      <c r="O1372" s="50" t="e">
        <f>INDEX([1]Dados!$M$2:$N$26779,MATCH($P1372,[1]Dados!$N$2:$N$26779,),2)</f>
        <v>#N/A</v>
      </c>
      <c r="P1372">
        <v>149267</v>
      </c>
      <c r="Q1372" s="1">
        <v>36718</v>
      </c>
      <c r="R1372" s="1">
        <v>36729</v>
      </c>
      <c r="S1372" t="s">
        <v>995</v>
      </c>
      <c r="T1372">
        <v>1</v>
      </c>
    </row>
    <row r="1373" spans="1:20" s="23" customFormat="1" x14ac:dyDescent="0.2">
      <c r="A1373" s="19">
        <v>521180</v>
      </c>
      <c r="B1373" s="20">
        <v>94315</v>
      </c>
      <c r="C1373" s="20" t="s">
        <v>1</v>
      </c>
      <c r="D1373" s="21" t="s">
        <v>514</v>
      </c>
      <c r="E1373" s="20">
        <v>11</v>
      </c>
      <c r="F1373" s="22">
        <v>0</v>
      </c>
      <c r="G1373" s="22">
        <v>1</v>
      </c>
      <c r="H1373" s="22">
        <v>0</v>
      </c>
      <c r="I1373" s="19">
        <v>1</v>
      </c>
      <c r="J1373" s="19">
        <v>0</v>
      </c>
      <c r="K1373" s="24">
        <v>1220</v>
      </c>
      <c r="L1373" s="25">
        <v>1220.0906</v>
      </c>
      <c r="M1373" s="19" t="s">
        <v>2134</v>
      </c>
      <c r="N1373" s="20">
        <v>1</v>
      </c>
      <c r="O1373" s="50" t="e">
        <f>INDEX([1]Dados!$M$2:$N$26779,MATCH($P1373,[1]Dados!$N$2:$N$26779,),2)</f>
        <v>#N/A</v>
      </c>
      <c r="P1373" s="28">
        <v>149552</v>
      </c>
      <c r="Q1373" s="26">
        <v>36718</v>
      </c>
      <c r="R1373" s="26">
        <v>36729</v>
      </c>
      <c r="S1373" s="23" t="s">
        <v>2134</v>
      </c>
      <c r="T1373">
        <v>1</v>
      </c>
    </row>
    <row r="1374" spans="1:20" x14ac:dyDescent="0.2">
      <c r="A1374" s="7">
        <v>521180</v>
      </c>
      <c r="B1374" s="3">
        <v>94315</v>
      </c>
      <c r="C1374" s="3" t="s">
        <v>1</v>
      </c>
      <c r="D1374" s="2" t="s">
        <v>514</v>
      </c>
      <c r="E1374" s="3">
        <v>11</v>
      </c>
      <c r="F1374" s="17">
        <v>0</v>
      </c>
      <c r="G1374" s="17">
        <v>1</v>
      </c>
      <c r="H1374" s="17">
        <v>0</v>
      </c>
      <c r="I1374" s="7">
        <v>1.1000000000000001</v>
      </c>
      <c r="J1374" s="7">
        <v>20</v>
      </c>
      <c r="K1374" s="4">
        <v>1293</v>
      </c>
      <c r="L1374" s="5">
        <v>1293.0592999999999</v>
      </c>
      <c r="M1374">
        <v>135608</v>
      </c>
      <c r="N1374" s="3">
        <v>1</v>
      </c>
      <c r="O1374" s="50" t="e">
        <f>INDEX([1]Dados!$M$2:$N$26779,MATCH($P1374,[1]Dados!$N$2:$N$26779,),2)</f>
        <v>#N/A</v>
      </c>
      <c r="P1374">
        <v>148202</v>
      </c>
      <c r="Q1374" s="1">
        <v>36718</v>
      </c>
      <c r="R1374" s="1">
        <v>36729</v>
      </c>
      <c r="S1374" t="s">
        <v>1138</v>
      </c>
      <c r="T1374">
        <v>1</v>
      </c>
    </row>
    <row r="1375" spans="1:20" x14ac:dyDescent="0.2">
      <c r="A1375" s="7">
        <v>521180</v>
      </c>
      <c r="B1375" s="3">
        <v>94315</v>
      </c>
      <c r="C1375" s="3" t="s">
        <v>1</v>
      </c>
      <c r="D1375" s="2" t="s">
        <v>514</v>
      </c>
      <c r="E1375" s="3">
        <v>11</v>
      </c>
      <c r="F1375" s="17">
        <v>0</v>
      </c>
      <c r="G1375" s="17">
        <v>1</v>
      </c>
      <c r="H1375" s="17">
        <v>0</v>
      </c>
      <c r="I1375" s="7">
        <v>1.2</v>
      </c>
      <c r="J1375" s="7">
        <v>22</v>
      </c>
      <c r="K1375" s="4">
        <v>1293</v>
      </c>
      <c r="L1375" s="5">
        <v>1293.0592999999999</v>
      </c>
      <c r="M1375">
        <v>135608</v>
      </c>
      <c r="N1375" s="3">
        <v>1</v>
      </c>
      <c r="O1375" s="50" t="e">
        <f>INDEX([1]Dados!$M$2:$N$26779,MATCH($P1375,[1]Dados!$N$2:$N$26779,),2)</f>
        <v>#N/A</v>
      </c>
      <c r="P1375">
        <v>148202</v>
      </c>
      <c r="Q1375" s="1">
        <v>36718</v>
      </c>
      <c r="R1375" s="1">
        <v>36729</v>
      </c>
      <c r="S1375" t="s">
        <v>1138</v>
      </c>
      <c r="T1375">
        <v>1</v>
      </c>
    </row>
    <row r="1376" spans="1:20" x14ac:dyDescent="0.2">
      <c r="A1376" s="7">
        <v>521180</v>
      </c>
      <c r="B1376" s="3">
        <v>94315</v>
      </c>
      <c r="C1376" s="3" t="s">
        <v>1</v>
      </c>
      <c r="D1376" s="2" t="s">
        <v>514</v>
      </c>
      <c r="E1376" s="3">
        <v>11</v>
      </c>
      <c r="F1376" s="17">
        <v>0</v>
      </c>
      <c r="G1376" s="17">
        <v>1</v>
      </c>
      <c r="H1376" s="17">
        <v>0</v>
      </c>
      <c r="I1376" s="7">
        <v>1.3</v>
      </c>
      <c r="J1376" s="7">
        <v>22</v>
      </c>
      <c r="K1376" s="4">
        <v>1293</v>
      </c>
      <c r="L1376" s="5">
        <v>1293.0592999999999</v>
      </c>
      <c r="M1376">
        <v>135608</v>
      </c>
      <c r="N1376" s="3">
        <v>1</v>
      </c>
      <c r="O1376" s="50" t="e">
        <f>INDEX([1]Dados!$M$2:$N$26779,MATCH($P1376,[1]Dados!$N$2:$N$26779,),2)</f>
        <v>#N/A</v>
      </c>
      <c r="P1376">
        <v>148202</v>
      </c>
      <c r="Q1376" s="1">
        <v>36718</v>
      </c>
      <c r="R1376" s="1">
        <v>36729</v>
      </c>
      <c r="S1376" t="s">
        <v>1138</v>
      </c>
      <c r="T1376">
        <v>1</v>
      </c>
    </row>
    <row r="1377" spans="1:20" x14ac:dyDescent="0.2">
      <c r="A1377" s="7">
        <v>521180</v>
      </c>
      <c r="B1377" s="3">
        <v>94315</v>
      </c>
      <c r="C1377" s="3" t="s">
        <v>1</v>
      </c>
      <c r="D1377" s="2" t="s">
        <v>514</v>
      </c>
      <c r="E1377" s="3">
        <v>11</v>
      </c>
      <c r="F1377" s="17">
        <v>0</v>
      </c>
      <c r="G1377" s="17">
        <v>1</v>
      </c>
      <c r="H1377" s="17">
        <v>0</v>
      </c>
      <c r="I1377" s="7">
        <v>1.4</v>
      </c>
      <c r="J1377" s="7">
        <v>0</v>
      </c>
      <c r="K1377" s="4">
        <v>1293</v>
      </c>
      <c r="L1377" s="5">
        <v>1293.0592999999999</v>
      </c>
      <c r="M1377">
        <v>135608</v>
      </c>
      <c r="N1377" s="3">
        <v>1</v>
      </c>
      <c r="O1377" s="50" t="e">
        <f>INDEX([1]Dados!$M$2:$N$26779,MATCH($P1377,[1]Dados!$N$2:$N$26779,),2)</f>
        <v>#N/A</v>
      </c>
      <c r="P1377">
        <v>148202</v>
      </c>
      <c r="Q1377" s="1">
        <v>36718</v>
      </c>
      <c r="R1377" s="1">
        <v>36729</v>
      </c>
      <c r="S1377" t="s">
        <v>1138</v>
      </c>
      <c r="T1377">
        <v>1</v>
      </c>
    </row>
    <row r="1378" spans="1:20" x14ac:dyDescent="0.2">
      <c r="A1378" s="7">
        <v>521180</v>
      </c>
      <c r="B1378" s="3">
        <v>94315</v>
      </c>
      <c r="C1378" s="3" t="s">
        <v>1</v>
      </c>
      <c r="D1378" s="2" t="s">
        <v>514</v>
      </c>
      <c r="E1378" s="3">
        <v>11</v>
      </c>
      <c r="F1378" s="17">
        <v>0</v>
      </c>
      <c r="G1378" s="17">
        <v>1</v>
      </c>
      <c r="H1378" s="17">
        <v>0</v>
      </c>
      <c r="I1378" s="7">
        <v>1.5</v>
      </c>
      <c r="J1378" s="7">
        <v>25</v>
      </c>
      <c r="K1378" s="4">
        <v>1293</v>
      </c>
      <c r="L1378" s="5">
        <v>1293.0592999999999</v>
      </c>
      <c r="M1378">
        <v>135608</v>
      </c>
      <c r="N1378" s="3">
        <v>1</v>
      </c>
      <c r="O1378" s="50" t="e">
        <f>INDEX([1]Dados!$M$2:$N$26779,MATCH($P1378,[1]Dados!$N$2:$N$26779,),2)</f>
        <v>#N/A</v>
      </c>
      <c r="P1378">
        <v>148202</v>
      </c>
      <c r="Q1378" s="1">
        <v>36718</v>
      </c>
      <c r="R1378" s="1">
        <v>36729</v>
      </c>
      <c r="S1378" t="s">
        <v>1138</v>
      </c>
      <c r="T1378">
        <v>1</v>
      </c>
    </row>
    <row r="1379" spans="1:20" x14ac:dyDescent="0.2">
      <c r="A1379" s="7">
        <v>521308</v>
      </c>
      <c r="B1379" s="3">
        <v>96474</v>
      </c>
      <c r="C1379" s="3" t="s">
        <v>1</v>
      </c>
      <c r="D1379" s="2" t="s">
        <v>565</v>
      </c>
      <c r="E1379" s="3">
        <v>11</v>
      </c>
      <c r="F1379" s="17">
        <v>0</v>
      </c>
      <c r="G1379" s="17">
        <v>1</v>
      </c>
      <c r="H1379" s="17">
        <v>0</v>
      </c>
      <c r="I1379" s="7">
        <v>3</v>
      </c>
      <c r="J1379" s="7">
        <v>17</v>
      </c>
      <c r="K1379" s="4">
        <v>2</v>
      </c>
      <c r="L1379" s="5">
        <v>2.0596999999999999</v>
      </c>
      <c r="M1379">
        <v>25100.32</v>
      </c>
      <c r="N1379" s="3">
        <v>1</v>
      </c>
      <c r="O1379" s="50" t="e">
        <f>INDEX([1]Dados!$M$2:$N$26779,MATCH($P1379,[1]Dados!$N$2:$N$26779,),2)</f>
        <v>#N/A</v>
      </c>
      <c r="P1379">
        <v>147888</v>
      </c>
      <c r="Q1379" s="1">
        <v>36732</v>
      </c>
      <c r="R1379" s="1">
        <v>36736</v>
      </c>
      <c r="S1379" t="s">
        <v>1996</v>
      </c>
      <c r="T1379">
        <v>1</v>
      </c>
    </row>
    <row r="1380" spans="1:20" x14ac:dyDescent="0.2">
      <c r="A1380" s="7">
        <v>521308</v>
      </c>
      <c r="B1380" s="3">
        <v>96474</v>
      </c>
      <c r="C1380" s="3" t="s">
        <v>1</v>
      </c>
      <c r="D1380" s="2" t="s">
        <v>565</v>
      </c>
      <c r="E1380" s="3">
        <v>11</v>
      </c>
      <c r="F1380" s="17">
        <v>0</v>
      </c>
      <c r="G1380" s="17">
        <v>1</v>
      </c>
      <c r="H1380" s="17">
        <v>0</v>
      </c>
      <c r="I1380" s="7">
        <v>3</v>
      </c>
      <c r="J1380" s="7">
        <v>18</v>
      </c>
      <c r="K1380" s="4">
        <v>2</v>
      </c>
      <c r="L1380" s="5">
        <v>2.0596999999999999</v>
      </c>
      <c r="M1380">
        <v>25100.32</v>
      </c>
      <c r="N1380" s="3">
        <v>1</v>
      </c>
      <c r="O1380" s="50" t="e">
        <f>INDEX([1]Dados!$M$2:$N$26779,MATCH($P1380,[1]Dados!$N$2:$N$26779,),2)</f>
        <v>#N/A</v>
      </c>
      <c r="P1380">
        <v>147888</v>
      </c>
      <c r="Q1380" s="1">
        <v>36732</v>
      </c>
      <c r="R1380" s="1">
        <v>36736</v>
      </c>
      <c r="S1380" t="s">
        <v>1996</v>
      </c>
      <c r="T1380">
        <v>1</v>
      </c>
    </row>
    <row r="1381" spans="1:20" x14ac:dyDescent="0.2">
      <c r="A1381" s="7">
        <v>521308</v>
      </c>
      <c r="B1381" s="3">
        <v>96474</v>
      </c>
      <c r="C1381" s="3" t="s">
        <v>1</v>
      </c>
      <c r="D1381" s="2" t="s">
        <v>565</v>
      </c>
      <c r="E1381" s="3">
        <v>11</v>
      </c>
      <c r="F1381" s="17">
        <v>0</v>
      </c>
      <c r="G1381" s="17">
        <v>1</v>
      </c>
      <c r="H1381" s="17">
        <v>0</v>
      </c>
      <c r="I1381" s="7">
        <v>3</v>
      </c>
      <c r="J1381" s="7">
        <v>25</v>
      </c>
      <c r="K1381" s="4">
        <v>2</v>
      </c>
      <c r="L1381" s="5">
        <v>2.0596999999999999</v>
      </c>
      <c r="M1381">
        <v>25100.32</v>
      </c>
      <c r="N1381" s="3">
        <v>1</v>
      </c>
      <c r="O1381" s="50" t="e">
        <f>INDEX([1]Dados!$M$2:$N$26779,MATCH($P1381,[1]Dados!$N$2:$N$26779,),2)</f>
        <v>#N/A</v>
      </c>
      <c r="P1381">
        <v>147888</v>
      </c>
      <c r="Q1381" s="1">
        <v>36732</v>
      </c>
      <c r="R1381" s="1">
        <v>36736</v>
      </c>
      <c r="S1381" t="s">
        <v>1996</v>
      </c>
      <c r="T1381">
        <v>1</v>
      </c>
    </row>
    <row r="1382" spans="1:20" x14ac:dyDescent="0.2">
      <c r="A1382" s="7">
        <v>521308</v>
      </c>
      <c r="B1382" s="3">
        <v>96474</v>
      </c>
      <c r="C1382" s="3" t="s">
        <v>1</v>
      </c>
      <c r="D1382" s="2" t="s">
        <v>565</v>
      </c>
      <c r="E1382" s="3">
        <v>11</v>
      </c>
      <c r="F1382" s="17">
        <v>0</v>
      </c>
      <c r="G1382" s="17">
        <v>1</v>
      </c>
      <c r="H1382" s="17">
        <v>0</v>
      </c>
      <c r="I1382" s="7">
        <v>3</v>
      </c>
      <c r="J1382" s="7">
        <v>22</v>
      </c>
      <c r="K1382" s="4">
        <v>2</v>
      </c>
      <c r="L1382" s="5">
        <v>2.0596999999999999</v>
      </c>
      <c r="M1382">
        <v>25100.32</v>
      </c>
      <c r="N1382" s="3">
        <v>1</v>
      </c>
      <c r="O1382" s="50" t="e">
        <f>INDEX([1]Dados!$M$2:$N$26779,MATCH($P1382,[1]Dados!$N$2:$N$26779,),2)</f>
        <v>#N/A</v>
      </c>
      <c r="P1382">
        <v>147888</v>
      </c>
      <c r="Q1382" s="1">
        <v>36732</v>
      </c>
      <c r="R1382" s="1">
        <v>36736</v>
      </c>
      <c r="S1382" t="s">
        <v>1996</v>
      </c>
      <c r="T1382">
        <v>1</v>
      </c>
    </row>
    <row r="1383" spans="1:20" x14ac:dyDescent="0.2">
      <c r="A1383" s="7">
        <v>521308</v>
      </c>
      <c r="B1383" s="3">
        <v>96474</v>
      </c>
      <c r="C1383" s="3" t="s">
        <v>1</v>
      </c>
      <c r="D1383" s="2" t="s">
        <v>565</v>
      </c>
      <c r="E1383" s="3">
        <v>11</v>
      </c>
      <c r="F1383" s="17">
        <v>0</v>
      </c>
      <c r="G1383" s="17">
        <v>1</v>
      </c>
      <c r="H1383" s="17">
        <v>0</v>
      </c>
      <c r="I1383" s="7">
        <v>3.5</v>
      </c>
      <c r="J1383" s="7">
        <v>27</v>
      </c>
      <c r="K1383" s="4">
        <v>2</v>
      </c>
      <c r="L1383" s="5">
        <v>2.0596999999999999</v>
      </c>
      <c r="M1383">
        <v>25100.32</v>
      </c>
      <c r="N1383" s="3">
        <v>1</v>
      </c>
      <c r="O1383" s="50" t="e">
        <f>INDEX([1]Dados!$M$2:$N$26779,MATCH($P1383,[1]Dados!$N$2:$N$26779,),2)</f>
        <v>#N/A</v>
      </c>
      <c r="P1383">
        <v>147888</v>
      </c>
      <c r="Q1383" s="1">
        <v>36732</v>
      </c>
      <c r="R1383" s="1">
        <v>36736</v>
      </c>
      <c r="S1383" t="s">
        <v>1996</v>
      </c>
      <c r="T1383">
        <v>1</v>
      </c>
    </row>
    <row r="1384" spans="1:20" x14ac:dyDescent="0.2">
      <c r="A1384" s="7">
        <v>521308</v>
      </c>
      <c r="B1384" s="3">
        <v>96474</v>
      </c>
      <c r="C1384" s="3" t="s">
        <v>1</v>
      </c>
      <c r="D1384" s="2" t="s">
        <v>565</v>
      </c>
      <c r="E1384" s="3">
        <v>11</v>
      </c>
      <c r="F1384" s="17">
        <v>0</v>
      </c>
      <c r="G1384" s="17">
        <v>1</v>
      </c>
      <c r="H1384" s="17">
        <v>0</v>
      </c>
      <c r="I1384" s="7">
        <v>3.6</v>
      </c>
      <c r="J1384" s="7">
        <v>18</v>
      </c>
      <c r="K1384" s="4">
        <v>2</v>
      </c>
      <c r="L1384" s="5">
        <v>2.0596999999999999</v>
      </c>
      <c r="M1384">
        <v>25100.32</v>
      </c>
      <c r="N1384" s="3">
        <v>1</v>
      </c>
      <c r="O1384" s="50" t="e">
        <f>INDEX([1]Dados!$M$2:$N$26779,MATCH($P1384,[1]Dados!$N$2:$N$26779,),2)</f>
        <v>#N/A</v>
      </c>
      <c r="P1384">
        <v>147888</v>
      </c>
      <c r="Q1384" s="1">
        <v>36732</v>
      </c>
      <c r="R1384" s="1">
        <v>36736</v>
      </c>
      <c r="S1384" t="s">
        <v>1996</v>
      </c>
      <c r="T1384">
        <v>1</v>
      </c>
    </row>
    <row r="1385" spans="1:20" x14ac:dyDescent="0.2">
      <c r="A1385" s="7">
        <v>521308</v>
      </c>
      <c r="B1385" s="3">
        <v>96474</v>
      </c>
      <c r="C1385" s="3" t="s">
        <v>1</v>
      </c>
      <c r="D1385" s="2" t="s">
        <v>565</v>
      </c>
      <c r="E1385" s="3">
        <v>11</v>
      </c>
      <c r="F1385" s="17">
        <v>0</v>
      </c>
      <c r="G1385" s="17">
        <v>1</v>
      </c>
      <c r="H1385" s="17">
        <v>0</v>
      </c>
      <c r="I1385" s="7">
        <v>3.7</v>
      </c>
      <c r="J1385" s="7">
        <v>13</v>
      </c>
      <c r="K1385" s="4">
        <v>2</v>
      </c>
      <c r="L1385" s="5">
        <v>2.0596999999999999</v>
      </c>
      <c r="M1385">
        <v>25100.32</v>
      </c>
      <c r="N1385" s="3">
        <v>1</v>
      </c>
      <c r="O1385" s="50" t="e">
        <f>INDEX([1]Dados!$M$2:$N$26779,MATCH($P1385,[1]Dados!$N$2:$N$26779,),2)</f>
        <v>#N/A</v>
      </c>
      <c r="P1385">
        <v>147888</v>
      </c>
      <c r="Q1385" s="1">
        <v>36732</v>
      </c>
      <c r="R1385" s="1">
        <v>36736</v>
      </c>
      <c r="S1385" t="s">
        <v>1996</v>
      </c>
      <c r="T1385">
        <v>1</v>
      </c>
    </row>
    <row r="1386" spans="1:20" x14ac:dyDescent="0.2">
      <c r="A1386" s="7">
        <v>521308</v>
      </c>
      <c r="B1386" s="3">
        <v>96474</v>
      </c>
      <c r="C1386" s="3" t="s">
        <v>1</v>
      </c>
      <c r="D1386" s="2" t="s">
        <v>565</v>
      </c>
      <c r="E1386" s="3">
        <v>11</v>
      </c>
      <c r="F1386" s="17">
        <v>0</v>
      </c>
      <c r="G1386" s="17">
        <v>1</v>
      </c>
      <c r="H1386" s="17">
        <v>0</v>
      </c>
      <c r="I1386" s="7">
        <v>4</v>
      </c>
      <c r="J1386" s="7">
        <v>25</v>
      </c>
      <c r="K1386" s="4">
        <v>1214</v>
      </c>
      <c r="L1386" s="5">
        <v>1214.0587</v>
      </c>
      <c r="M1386">
        <v>141297.82999999999</v>
      </c>
      <c r="N1386" s="3">
        <v>1</v>
      </c>
      <c r="O1386" s="50" t="e">
        <f>INDEX([1]Dados!$M$2:$N$26779,MATCH($P1386,[1]Dados!$N$2:$N$26779,),2)</f>
        <v>#N/A</v>
      </c>
      <c r="P1386">
        <v>148170</v>
      </c>
      <c r="Q1386" s="1">
        <v>36732</v>
      </c>
      <c r="R1386" s="1">
        <v>36736</v>
      </c>
      <c r="S1386" t="s">
        <v>1997</v>
      </c>
      <c r="T1386">
        <v>1</v>
      </c>
    </row>
    <row r="1387" spans="1:20" x14ac:dyDescent="0.2">
      <c r="A1387" s="7">
        <v>521308</v>
      </c>
      <c r="B1387" s="3">
        <v>96474</v>
      </c>
      <c r="C1387" s="3" t="s">
        <v>1</v>
      </c>
      <c r="D1387" s="2" t="s">
        <v>565</v>
      </c>
      <c r="E1387" s="3">
        <v>11</v>
      </c>
      <c r="F1387" s="17">
        <v>0</v>
      </c>
      <c r="G1387" s="17">
        <v>1</v>
      </c>
      <c r="H1387" s="17">
        <v>0</v>
      </c>
      <c r="I1387" s="7">
        <v>4.2</v>
      </c>
      <c r="J1387" s="7">
        <v>13</v>
      </c>
      <c r="K1387" s="4">
        <v>1214</v>
      </c>
      <c r="L1387" s="5">
        <v>1214.0587</v>
      </c>
      <c r="M1387">
        <v>141297.82999999999</v>
      </c>
      <c r="N1387" s="3">
        <v>1</v>
      </c>
      <c r="O1387" s="50" t="e">
        <f>INDEX([1]Dados!$M$2:$N$26779,MATCH($P1387,[1]Dados!$N$2:$N$26779,),2)</f>
        <v>#N/A</v>
      </c>
      <c r="P1387">
        <v>148170</v>
      </c>
      <c r="Q1387" s="1">
        <v>36732</v>
      </c>
      <c r="R1387" s="1">
        <v>36736</v>
      </c>
      <c r="S1387" t="s">
        <v>1997</v>
      </c>
      <c r="T1387">
        <v>1</v>
      </c>
    </row>
    <row r="1388" spans="1:20" x14ac:dyDescent="0.2">
      <c r="A1388" s="7">
        <v>521308</v>
      </c>
      <c r="B1388" s="3">
        <v>96474</v>
      </c>
      <c r="C1388" s="3" t="s">
        <v>1</v>
      </c>
      <c r="D1388" s="2" t="s">
        <v>565</v>
      </c>
      <c r="E1388" s="3">
        <v>11</v>
      </c>
      <c r="F1388" s="17">
        <v>0</v>
      </c>
      <c r="G1388" s="17">
        <v>1</v>
      </c>
      <c r="H1388" s="17">
        <v>0</v>
      </c>
      <c r="I1388" s="7">
        <v>4.3</v>
      </c>
      <c r="J1388" s="7">
        <v>25</v>
      </c>
      <c r="K1388" s="4">
        <v>1214</v>
      </c>
      <c r="L1388" s="5">
        <v>1214.0587</v>
      </c>
      <c r="M1388">
        <v>141297.82999999999</v>
      </c>
      <c r="N1388" s="3">
        <v>1</v>
      </c>
      <c r="O1388" s="50" t="e">
        <f>INDEX([1]Dados!$M$2:$N$26779,MATCH($P1388,[1]Dados!$N$2:$N$26779,),2)</f>
        <v>#N/A</v>
      </c>
      <c r="P1388">
        <v>148170</v>
      </c>
      <c r="Q1388" s="1">
        <v>36732</v>
      </c>
      <c r="R1388" s="1">
        <v>36736</v>
      </c>
      <c r="S1388" t="s">
        <v>1997</v>
      </c>
      <c r="T1388">
        <v>1</v>
      </c>
    </row>
    <row r="1389" spans="1:20" x14ac:dyDescent="0.2">
      <c r="A1389" s="7">
        <v>521308</v>
      </c>
      <c r="B1389" s="3">
        <v>96474</v>
      </c>
      <c r="C1389" s="3" t="s">
        <v>1</v>
      </c>
      <c r="D1389" s="2" t="s">
        <v>565</v>
      </c>
      <c r="E1389" s="3">
        <v>11</v>
      </c>
      <c r="F1389" s="17">
        <v>0</v>
      </c>
      <c r="G1389" s="17">
        <v>1</v>
      </c>
      <c r="H1389" s="17">
        <v>0</v>
      </c>
      <c r="I1389" s="7">
        <v>2</v>
      </c>
      <c r="J1389" s="7">
        <v>23</v>
      </c>
      <c r="K1389" s="4">
        <v>1214</v>
      </c>
      <c r="L1389" s="5">
        <v>1214.0589</v>
      </c>
      <c r="M1389">
        <v>516000</v>
      </c>
      <c r="N1389" s="3">
        <v>1</v>
      </c>
      <c r="O1389" s="50" t="e">
        <f>INDEX([1]Dados!$M$2:$N$26779,MATCH($P1389,[1]Dados!$N$2:$N$26779,),2)</f>
        <v>#N/A</v>
      </c>
      <c r="P1389">
        <v>149264</v>
      </c>
      <c r="Q1389" s="1">
        <v>36732</v>
      </c>
      <c r="R1389" s="1">
        <v>36736</v>
      </c>
      <c r="S1389" t="s">
        <v>1999</v>
      </c>
      <c r="T1389">
        <v>1</v>
      </c>
    </row>
    <row r="1390" spans="1:20" x14ac:dyDescent="0.2">
      <c r="A1390" s="7">
        <v>521308</v>
      </c>
      <c r="B1390" s="3">
        <v>96474</v>
      </c>
      <c r="C1390" s="3" t="s">
        <v>1</v>
      </c>
      <c r="D1390" s="2" t="s">
        <v>565</v>
      </c>
      <c r="E1390" s="3">
        <v>11</v>
      </c>
      <c r="F1390" s="17">
        <v>0</v>
      </c>
      <c r="G1390" s="17">
        <v>1</v>
      </c>
      <c r="H1390" s="17">
        <v>0</v>
      </c>
      <c r="I1390" s="7">
        <v>2</v>
      </c>
      <c r="J1390" s="7">
        <v>20</v>
      </c>
      <c r="K1390" s="4">
        <v>1214</v>
      </c>
      <c r="L1390" s="5">
        <v>1214.0589</v>
      </c>
      <c r="M1390">
        <v>516000</v>
      </c>
      <c r="N1390" s="3">
        <v>1</v>
      </c>
      <c r="O1390" s="50" t="e">
        <f>INDEX([1]Dados!$M$2:$N$26779,MATCH($P1390,[1]Dados!$N$2:$N$26779,),2)</f>
        <v>#N/A</v>
      </c>
      <c r="P1390">
        <v>149264</v>
      </c>
      <c r="Q1390" s="1">
        <v>36732</v>
      </c>
      <c r="R1390" s="1">
        <v>36736</v>
      </c>
      <c r="S1390" t="s">
        <v>1999</v>
      </c>
      <c r="T1390">
        <v>1</v>
      </c>
    </row>
    <row r="1391" spans="1:20" x14ac:dyDescent="0.2">
      <c r="A1391" s="7">
        <v>521308</v>
      </c>
      <c r="B1391" s="3">
        <v>96474</v>
      </c>
      <c r="C1391" s="3" t="s">
        <v>1</v>
      </c>
      <c r="D1391" s="2" t="s">
        <v>565</v>
      </c>
      <c r="E1391" s="3">
        <v>11</v>
      </c>
      <c r="F1391" s="17">
        <v>0</v>
      </c>
      <c r="G1391" s="17">
        <v>1</v>
      </c>
      <c r="H1391" s="17">
        <v>0</v>
      </c>
      <c r="I1391" s="7">
        <v>2</v>
      </c>
      <c r="J1391" s="7">
        <v>21</v>
      </c>
      <c r="K1391" s="4">
        <v>1214</v>
      </c>
      <c r="L1391" s="5">
        <v>1214.0589</v>
      </c>
      <c r="M1391">
        <v>516000</v>
      </c>
      <c r="N1391" s="3">
        <v>1</v>
      </c>
      <c r="O1391" s="50" t="e">
        <f>INDEX([1]Dados!$M$2:$N$26779,MATCH($P1391,[1]Dados!$N$2:$N$26779,),2)</f>
        <v>#N/A</v>
      </c>
      <c r="P1391">
        <v>149264</v>
      </c>
      <c r="Q1391" s="1">
        <v>36732</v>
      </c>
      <c r="R1391" s="1">
        <v>36736</v>
      </c>
      <c r="S1391" t="s">
        <v>1999</v>
      </c>
      <c r="T1391">
        <v>1</v>
      </c>
    </row>
    <row r="1392" spans="1:20" x14ac:dyDescent="0.2">
      <c r="A1392" s="7">
        <v>521308</v>
      </c>
      <c r="B1392" s="3">
        <v>96474</v>
      </c>
      <c r="C1392" s="3" t="s">
        <v>1</v>
      </c>
      <c r="D1392" s="2" t="s">
        <v>565</v>
      </c>
      <c r="E1392" s="3">
        <v>11</v>
      </c>
      <c r="F1392" s="17">
        <v>0</v>
      </c>
      <c r="G1392" s="17">
        <v>1</v>
      </c>
      <c r="H1392" s="17">
        <v>0</v>
      </c>
      <c r="I1392" s="7">
        <v>2</v>
      </c>
      <c r="J1392" s="7">
        <v>28</v>
      </c>
      <c r="K1392" s="4">
        <v>1214</v>
      </c>
      <c r="L1392" s="5">
        <v>1214.0589</v>
      </c>
      <c r="M1392">
        <v>516000</v>
      </c>
      <c r="N1392" s="3">
        <v>1</v>
      </c>
      <c r="O1392" s="50" t="e">
        <f>INDEX([1]Dados!$M$2:$N$26779,MATCH($P1392,[1]Dados!$N$2:$N$26779,),2)</f>
        <v>#N/A</v>
      </c>
      <c r="P1392">
        <v>149264</v>
      </c>
      <c r="Q1392" s="1">
        <v>36732</v>
      </c>
      <c r="R1392" s="1">
        <v>36736</v>
      </c>
      <c r="S1392" t="s">
        <v>1999</v>
      </c>
      <c r="T1392">
        <v>1</v>
      </c>
    </row>
    <row r="1393" spans="1:20" x14ac:dyDescent="0.2">
      <c r="A1393" s="7">
        <v>521308</v>
      </c>
      <c r="B1393" s="3">
        <v>96474</v>
      </c>
      <c r="C1393" s="3" t="s">
        <v>1</v>
      </c>
      <c r="D1393" s="2" t="s">
        <v>565</v>
      </c>
      <c r="E1393" s="3">
        <v>11</v>
      </c>
      <c r="F1393" s="17">
        <v>0</v>
      </c>
      <c r="G1393" s="17">
        <v>1</v>
      </c>
      <c r="H1393" s="17">
        <v>0</v>
      </c>
      <c r="I1393" s="7">
        <v>2</v>
      </c>
      <c r="J1393" s="7">
        <v>18</v>
      </c>
      <c r="K1393" s="4">
        <v>1214</v>
      </c>
      <c r="L1393" s="5">
        <v>1214.0589</v>
      </c>
      <c r="M1393">
        <v>516000</v>
      </c>
      <c r="N1393" s="3">
        <v>1</v>
      </c>
      <c r="O1393" s="50" t="e">
        <f>INDEX([1]Dados!$M$2:$N$26779,MATCH($P1393,[1]Dados!$N$2:$N$26779,),2)</f>
        <v>#N/A</v>
      </c>
      <c r="P1393">
        <v>149264</v>
      </c>
      <c r="Q1393" s="1">
        <v>36732</v>
      </c>
      <c r="R1393" s="1">
        <v>36736</v>
      </c>
      <c r="S1393" t="s">
        <v>1999</v>
      </c>
      <c r="T1393">
        <v>1</v>
      </c>
    </row>
    <row r="1394" spans="1:20" x14ac:dyDescent="0.2">
      <c r="A1394" s="7">
        <v>521308</v>
      </c>
      <c r="B1394" s="3">
        <v>96474</v>
      </c>
      <c r="C1394" s="3" t="s">
        <v>1</v>
      </c>
      <c r="D1394" s="2" t="s">
        <v>565</v>
      </c>
      <c r="E1394" s="3">
        <v>11</v>
      </c>
      <c r="F1394" s="17">
        <v>0</v>
      </c>
      <c r="G1394" s="17">
        <v>1</v>
      </c>
      <c r="H1394" s="17">
        <v>0</v>
      </c>
      <c r="I1394" s="7">
        <v>1</v>
      </c>
      <c r="J1394" s="7">
        <v>22</v>
      </c>
      <c r="K1394" s="4">
        <v>1293</v>
      </c>
      <c r="L1394" s="5">
        <v>1293.0592999999999</v>
      </c>
      <c r="M1394">
        <v>87526.62</v>
      </c>
      <c r="N1394" s="3">
        <v>1</v>
      </c>
      <c r="O1394" s="50" t="e">
        <f>INDEX([1]Dados!$M$2:$N$26779,MATCH($P1394,[1]Dados!$N$2:$N$26779,),2)</f>
        <v>#N/A</v>
      </c>
      <c r="P1394">
        <v>148204</v>
      </c>
      <c r="Q1394" s="1">
        <v>36732</v>
      </c>
      <c r="R1394" s="1">
        <v>36736</v>
      </c>
      <c r="S1394" t="s">
        <v>1998</v>
      </c>
      <c r="T1394">
        <v>1</v>
      </c>
    </row>
    <row r="1395" spans="1:20" x14ac:dyDescent="0.2">
      <c r="A1395" s="7">
        <v>521308</v>
      </c>
      <c r="B1395" s="3">
        <v>96474</v>
      </c>
      <c r="C1395" s="3" t="s">
        <v>1</v>
      </c>
      <c r="D1395" s="2" t="s">
        <v>565</v>
      </c>
      <c r="E1395" s="3">
        <v>11</v>
      </c>
      <c r="F1395" s="17">
        <v>0</v>
      </c>
      <c r="G1395" s="17">
        <v>1</v>
      </c>
      <c r="H1395" s="17">
        <v>0</v>
      </c>
      <c r="I1395" s="7">
        <v>1</v>
      </c>
      <c r="J1395" s="7">
        <v>25</v>
      </c>
      <c r="K1395" s="4">
        <v>1293</v>
      </c>
      <c r="L1395" s="5">
        <v>1293.0592999999999</v>
      </c>
      <c r="M1395">
        <v>87526.62</v>
      </c>
      <c r="N1395" s="3">
        <v>1</v>
      </c>
      <c r="O1395" s="50" t="e">
        <f>INDEX([1]Dados!$M$2:$N$26779,MATCH($P1395,[1]Dados!$N$2:$N$26779,),2)</f>
        <v>#N/A</v>
      </c>
      <c r="P1395">
        <v>148204</v>
      </c>
      <c r="Q1395" s="1">
        <v>36732</v>
      </c>
      <c r="R1395" s="1">
        <v>36736</v>
      </c>
      <c r="S1395" t="s">
        <v>1998</v>
      </c>
      <c r="T1395">
        <v>1</v>
      </c>
    </row>
    <row r="1396" spans="1:20" x14ac:dyDescent="0.2">
      <c r="A1396" s="7">
        <v>521308</v>
      </c>
      <c r="B1396" s="3">
        <v>96474</v>
      </c>
      <c r="C1396" s="3" t="s">
        <v>1</v>
      </c>
      <c r="D1396" s="2" t="s">
        <v>565</v>
      </c>
      <c r="E1396" s="3">
        <v>11</v>
      </c>
      <c r="F1396" s="17">
        <v>0</v>
      </c>
      <c r="G1396" s="17">
        <v>1</v>
      </c>
      <c r="H1396" s="17">
        <v>0</v>
      </c>
      <c r="I1396" s="7">
        <v>1</v>
      </c>
      <c r="J1396" s="7">
        <v>21</v>
      </c>
      <c r="K1396" s="4">
        <v>1293</v>
      </c>
      <c r="L1396" s="5">
        <v>1293.0592999999999</v>
      </c>
      <c r="M1396">
        <v>87526.62</v>
      </c>
      <c r="N1396" s="3">
        <v>1</v>
      </c>
      <c r="O1396" s="50" t="e">
        <f>INDEX([1]Dados!$M$2:$N$26779,MATCH($P1396,[1]Dados!$N$2:$N$26779,),2)</f>
        <v>#N/A</v>
      </c>
      <c r="P1396">
        <v>148204</v>
      </c>
      <c r="Q1396" s="1">
        <v>36732</v>
      </c>
      <c r="R1396" s="1">
        <v>36736</v>
      </c>
      <c r="S1396" t="s">
        <v>1998</v>
      </c>
      <c r="T1396">
        <v>1</v>
      </c>
    </row>
    <row r="1397" spans="1:20" x14ac:dyDescent="0.2">
      <c r="A1397" s="7">
        <v>521308</v>
      </c>
      <c r="B1397" s="3">
        <v>96474</v>
      </c>
      <c r="C1397" s="3" t="s">
        <v>1</v>
      </c>
      <c r="D1397" s="2" t="s">
        <v>565</v>
      </c>
      <c r="E1397" s="3">
        <v>11</v>
      </c>
      <c r="F1397" s="17">
        <v>0</v>
      </c>
      <c r="G1397" s="17">
        <v>1</v>
      </c>
      <c r="H1397" s="17">
        <v>0</v>
      </c>
      <c r="I1397" s="7">
        <v>1.4</v>
      </c>
      <c r="J1397" s="7">
        <v>22</v>
      </c>
      <c r="K1397" s="4">
        <v>1293</v>
      </c>
      <c r="L1397" s="5">
        <v>1293.0592999999999</v>
      </c>
      <c r="M1397">
        <v>87526.62</v>
      </c>
      <c r="N1397" s="3">
        <v>1</v>
      </c>
      <c r="O1397" s="50" t="e">
        <f>INDEX([1]Dados!$M$2:$N$26779,MATCH($P1397,[1]Dados!$N$2:$N$26779,),2)</f>
        <v>#N/A</v>
      </c>
      <c r="P1397">
        <v>148204</v>
      </c>
      <c r="Q1397" s="1">
        <v>36732</v>
      </c>
      <c r="R1397" s="1">
        <v>36736</v>
      </c>
      <c r="S1397" t="s">
        <v>1998</v>
      </c>
      <c r="T1397">
        <v>1</v>
      </c>
    </row>
    <row r="1398" spans="1:20" x14ac:dyDescent="0.2">
      <c r="A1398" s="7">
        <v>521308</v>
      </c>
      <c r="B1398" s="3">
        <v>96474</v>
      </c>
      <c r="C1398" s="3" t="s">
        <v>1</v>
      </c>
      <c r="D1398" s="2" t="s">
        <v>565</v>
      </c>
      <c r="E1398" s="3">
        <v>11</v>
      </c>
      <c r="F1398" s="17">
        <v>0</v>
      </c>
      <c r="G1398" s="17">
        <v>1</v>
      </c>
      <c r="H1398" s="17">
        <v>0</v>
      </c>
      <c r="I1398" s="7">
        <v>1.5</v>
      </c>
      <c r="J1398" s="7">
        <v>14</v>
      </c>
      <c r="K1398" s="4">
        <v>1293</v>
      </c>
      <c r="L1398" s="5">
        <v>1293.0592999999999</v>
      </c>
      <c r="M1398">
        <v>87526.62</v>
      </c>
      <c r="N1398" s="3">
        <v>1</v>
      </c>
      <c r="O1398" s="50" t="e">
        <f>INDEX([1]Dados!$M$2:$N$26779,MATCH($P1398,[1]Dados!$N$2:$N$26779,),2)</f>
        <v>#N/A</v>
      </c>
      <c r="P1398">
        <v>148204</v>
      </c>
      <c r="Q1398" s="1">
        <v>36732</v>
      </c>
      <c r="R1398" s="1">
        <v>36736</v>
      </c>
      <c r="S1398" t="s">
        <v>1998</v>
      </c>
      <c r="T1398">
        <v>1</v>
      </c>
    </row>
    <row r="1399" spans="1:20" x14ac:dyDescent="0.2">
      <c r="A1399" s="7">
        <v>521308</v>
      </c>
      <c r="B1399" s="3">
        <v>96474</v>
      </c>
      <c r="C1399" s="3" t="s">
        <v>1</v>
      </c>
      <c r="D1399" s="2" t="s">
        <v>565</v>
      </c>
      <c r="E1399" s="3">
        <v>11</v>
      </c>
      <c r="F1399" s="17">
        <v>0</v>
      </c>
      <c r="G1399" s="17">
        <v>1</v>
      </c>
      <c r="H1399" s="17">
        <v>0</v>
      </c>
      <c r="I1399" s="7">
        <v>5.0999999999999996</v>
      </c>
      <c r="J1399" s="7">
        <v>0</v>
      </c>
      <c r="K1399" s="4">
        <v>4</v>
      </c>
      <c r="L1399" s="5">
        <v>4.5776000000000003</v>
      </c>
      <c r="M1399">
        <f>48000+4800</f>
        <v>52800</v>
      </c>
      <c r="N1399" s="3">
        <v>1</v>
      </c>
      <c r="O1399" s="50" t="e">
        <f>INDEX([1]Dados!$M$2:$N$26779,MATCH($P1399,[1]Dados!$N$2:$N$26779,),2)</f>
        <v>#N/A</v>
      </c>
      <c r="P1399">
        <v>147979</v>
      </c>
      <c r="Q1399" s="1">
        <v>36732</v>
      </c>
      <c r="R1399" s="1">
        <v>36736</v>
      </c>
      <c r="S1399" t="s">
        <v>2134</v>
      </c>
      <c r="T1399">
        <v>1</v>
      </c>
    </row>
    <row r="1400" spans="1:20" x14ac:dyDescent="0.2">
      <c r="A1400" s="7">
        <v>521308</v>
      </c>
      <c r="B1400" s="3">
        <v>96474</v>
      </c>
      <c r="C1400" s="3" t="s">
        <v>1</v>
      </c>
      <c r="D1400" s="2" t="s">
        <v>565</v>
      </c>
      <c r="E1400" s="3">
        <v>11</v>
      </c>
      <c r="F1400" s="17">
        <v>0</v>
      </c>
      <c r="G1400" s="17">
        <v>1</v>
      </c>
      <c r="H1400" s="17">
        <v>0</v>
      </c>
      <c r="I1400" s="7">
        <v>5.2</v>
      </c>
      <c r="J1400" s="7">
        <v>0</v>
      </c>
      <c r="K1400" s="4">
        <v>4</v>
      </c>
      <c r="L1400" s="5">
        <v>4.5776000000000003</v>
      </c>
      <c r="M1400">
        <f>32000+3200</f>
        <v>35200</v>
      </c>
      <c r="N1400" s="3">
        <v>1</v>
      </c>
      <c r="O1400" s="50" t="e">
        <f>INDEX([1]Dados!$M$2:$N$26779,MATCH($P1400,[1]Dados!$N$2:$N$26779,),2)</f>
        <v>#N/A</v>
      </c>
      <c r="P1400">
        <v>147980</v>
      </c>
      <c r="Q1400" s="1">
        <v>36732</v>
      </c>
      <c r="R1400" s="1">
        <v>36736</v>
      </c>
      <c r="S1400" t="s">
        <v>2134</v>
      </c>
      <c r="T1400">
        <v>1</v>
      </c>
    </row>
    <row r="1401" spans="1:20" x14ac:dyDescent="0.2">
      <c r="A1401" s="7">
        <v>211160</v>
      </c>
      <c r="B1401" s="3">
        <v>9253</v>
      </c>
      <c r="C1401" s="3" t="s">
        <v>39</v>
      </c>
      <c r="D1401" s="2" t="s">
        <v>777</v>
      </c>
      <c r="E1401" s="3">
        <v>11</v>
      </c>
      <c r="F1401" s="17">
        <v>0</v>
      </c>
      <c r="G1401" s="17">
        <v>1</v>
      </c>
      <c r="H1401" s="17">
        <v>0</v>
      </c>
      <c r="I1401" s="7" t="s">
        <v>3</v>
      </c>
      <c r="J1401" s="7">
        <v>0</v>
      </c>
      <c r="K1401" s="4">
        <v>2</v>
      </c>
      <c r="L1401" s="5">
        <v>2.0596999999999999</v>
      </c>
      <c r="M1401">
        <v>64334.82</v>
      </c>
      <c r="N1401" s="3">
        <v>1</v>
      </c>
      <c r="O1401" s="50" t="e">
        <f>INDEX([1]Dados!$M$2:$N$26779,MATCH($P1401,[1]Dados!$N$2:$N$26779,),2)</f>
        <v>#N/A</v>
      </c>
      <c r="P1401">
        <v>147891</v>
      </c>
      <c r="Q1401" s="1">
        <v>36732</v>
      </c>
      <c r="R1401" s="1">
        <v>36736</v>
      </c>
      <c r="S1401" t="s">
        <v>2134</v>
      </c>
      <c r="T1401">
        <v>1</v>
      </c>
    </row>
    <row r="1402" spans="1:20" hidden="1" x14ac:dyDescent="0.2">
      <c r="A1402" s="7">
        <v>211160</v>
      </c>
      <c r="B1402" s="3">
        <v>9253</v>
      </c>
      <c r="C1402" s="3" t="s">
        <v>39</v>
      </c>
      <c r="D1402" s="2" t="s">
        <v>777</v>
      </c>
      <c r="E1402" s="3">
        <v>11</v>
      </c>
      <c r="F1402" s="17">
        <v>0</v>
      </c>
      <c r="G1402" s="17">
        <v>1</v>
      </c>
      <c r="H1402" s="17">
        <v>0</v>
      </c>
      <c r="I1402" s="7">
        <v>1</v>
      </c>
      <c r="J1402" s="7">
        <v>19</v>
      </c>
      <c r="K1402" s="4">
        <v>119</v>
      </c>
      <c r="L1402" s="5">
        <v>119.3861</v>
      </c>
      <c r="M1402">
        <v>84210.52</v>
      </c>
      <c r="N1402" s="3">
        <v>1</v>
      </c>
      <c r="O1402" s="50">
        <f>INDEX([1]Dados!$M$2:$N$26779,MATCH($P1402,[1]Dados!$N$2:$N$26779,),2)</f>
        <v>148504</v>
      </c>
      <c r="P1402">
        <v>148504</v>
      </c>
      <c r="Q1402" s="1">
        <v>36732</v>
      </c>
      <c r="R1402" s="1">
        <v>36736</v>
      </c>
      <c r="S1402" t="s">
        <v>1361</v>
      </c>
      <c r="T1402">
        <v>1</v>
      </c>
    </row>
    <row r="1403" spans="1:20" hidden="1" x14ac:dyDescent="0.2">
      <c r="A1403" s="7">
        <v>211160</v>
      </c>
      <c r="B1403" s="3">
        <v>9253</v>
      </c>
      <c r="C1403" s="3" t="s">
        <v>39</v>
      </c>
      <c r="D1403" s="2" t="s">
        <v>777</v>
      </c>
      <c r="E1403" s="3">
        <v>11</v>
      </c>
      <c r="F1403" s="17">
        <v>0</v>
      </c>
      <c r="G1403" s="17">
        <v>1</v>
      </c>
      <c r="H1403" s="17">
        <v>0</v>
      </c>
      <c r="I1403" s="7">
        <v>1</v>
      </c>
      <c r="J1403" s="7">
        <v>18</v>
      </c>
      <c r="K1403" s="4">
        <v>119</v>
      </c>
      <c r="L1403" s="5">
        <v>119.3861</v>
      </c>
      <c r="M1403">
        <v>84210.52</v>
      </c>
      <c r="N1403" s="3">
        <v>1</v>
      </c>
      <c r="O1403" s="50">
        <f>INDEX([1]Dados!$M$2:$N$26779,MATCH($P1403,[1]Dados!$N$2:$N$26779,),2)</f>
        <v>148504</v>
      </c>
      <c r="P1403">
        <v>148504</v>
      </c>
      <c r="Q1403" s="1">
        <v>36732</v>
      </c>
      <c r="R1403" s="1">
        <v>36736</v>
      </c>
      <c r="S1403" t="s">
        <v>1361</v>
      </c>
      <c r="T1403">
        <v>1</v>
      </c>
    </row>
    <row r="1404" spans="1:20" hidden="1" x14ac:dyDescent="0.2">
      <c r="A1404" s="7">
        <v>211160</v>
      </c>
      <c r="B1404" s="3">
        <v>9253</v>
      </c>
      <c r="C1404" s="3" t="s">
        <v>39</v>
      </c>
      <c r="D1404" s="2" t="s">
        <v>777</v>
      </c>
      <c r="E1404" s="3">
        <v>11</v>
      </c>
      <c r="F1404" s="17">
        <v>0</v>
      </c>
      <c r="G1404" s="17">
        <v>1</v>
      </c>
      <c r="H1404" s="17">
        <v>0</v>
      </c>
      <c r="I1404" s="7">
        <v>6</v>
      </c>
      <c r="J1404" s="7">
        <v>18</v>
      </c>
      <c r="K1404" s="4">
        <v>122</v>
      </c>
      <c r="L1404" s="5">
        <v>122.38630000000001</v>
      </c>
      <c r="M1404">
        <v>97512</v>
      </c>
      <c r="N1404" s="3">
        <v>1</v>
      </c>
      <c r="O1404" s="50">
        <f>INDEX([1]Dados!$M$2:$N$26779,MATCH($P1404,[1]Dados!$N$2:$N$26779,),2)</f>
        <v>147933</v>
      </c>
      <c r="P1404">
        <v>147933</v>
      </c>
      <c r="Q1404" s="1">
        <v>36732</v>
      </c>
      <c r="R1404" s="1">
        <v>36736</v>
      </c>
      <c r="S1404" t="s">
        <v>1708</v>
      </c>
      <c r="T1404">
        <v>1</v>
      </c>
    </row>
    <row r="1405" spans="1:20" hidden="1" x14ac:dyDescent="0.2">
      <c r="A1405" s="7">
        <v>211160</v>
      </c>
      <c r="B1405" s="3">
        <v>9253</v>
      </c>
      <c r="C1405" s="3" t="s">
        <v>39</v>
      </c>
      <c r="D1405" s="2" t="s">
        <v>777</v>
      </c>
      <c r="E1405" s="3">
        <v>11</v>
      </c>
      <c r="F1405" s="17">
        <v>0</v>
      </c>
      <c r="G1405" s="17">
        <v>1</v>
      </c>
      <c r="H1405" s="17">
        <v>0</v>
      </c>
      <c r="I1405" s="7">
        <v>2</v>
      </c>
      <c r="J1405" s="7">
        <v>19</v>
      </c>
      <c r="K1405" s="4">
        <v>122</v>
      </c>
      <c r="L1405" s="5">
        <v>122.76519999999999</v>
      </c>
      <c r="M1405">
        <v>34084.21</v>
      </c>
      <c r="N1405" s="3">
        <v>1</v>
      </c>
      <c r="O1405" s="50">
        <f>INDEX([1]Dados!$M$2:$N$26779,MATCH($P1405,[1]Dados!$N$2:$N$26779,),2)</f>
        <v>148588</v>
      </c>
      <c r="P1405">
        <v>148588</v>
      </c>
      <c r="Q1405" s="1">
        <v>36732</v>
      </c>
      <c r="R1405" s="1">
        <v>36736</v>
      </c>
      <c r="S1405" t="s">
        <v>1709</v>
      </c>
      <c r="T1405">
        <v>1</v>
      </c>
    </row>
    <row r="1406" spans="1:20" hidden="1" x14ac:dyDescent="0.2">
      <c r="A1406" s="7">
        <v>211160</v>
      </c>
      <c r="B1406" s="3">
        <v>9253</v>
      </c>
      <c r="C1406" s="3" t="s">
        <v>39</v>
      </c>
      <c r="D1406" s="2" t="s">
        <v>777</v>
      </c>
      <c r="E1406" s="3">
        <v>11</v>
      </c>
      <c r="F1406" s="17">
        <v>0</v>
      </c>
      <c r="G1406" s="17">
        <v>1</v>
      </c>
      <c r="H1406" s="17">
        <v>0</v>
      </c>
      <c r="I1406" s="7">
        <v>3</v>
      </c>
      <c r="J1406" s="7">
        <v>25</v>
      </c>
      <c r="K1406" s="4">
        <v>1214</v>
      </c>
      <c r="L1406" s="5">
        <v>1214.0587</v>
      </c>
      <c r="M1406">
        <v>84564.69</v>
      </c>
      <c r="N1406" s="3">
        <v>1</v>
      </c>
      <c r="O1406" s="50">
        <f>INDEX([1]Dados!$M$2:$N$26779,MATCH($P1406,[1]Dados!$N$2:$N$26779,),2)</f>
        <v>148094</v>
      </c>
      <c r="P1406">
        <v>148094</v>
      </c>
      <c r="Q1406" s="1">
        <v>36732</v>
      </c>
      <c r="R1406" s="1">
        <v>36736</v>
      </c>
      <c r="S1406" t="s">
        <v>1359</v>
      </c>
      <c r="T1406">
        <v>1</v>
      </c>
    </row>
    <row r="1407" spans="1:20" hidden="1" x14ac:dyDescent="0.2">
      <c r="A1407" s="7">
        <v>211160</v>
      </c>
      <c r="B1407" s="3">
        <v>9253</v>
      </c>
      <c r="C1407" s="3" t="s">
        <v>39</v>
      </c>
      <c r="D1407" s="2" t="s">
        <v>777</v>
      </c>
      <c r="E1407" s="3">
        <v>11</v>
      </c>
      <c r="F1407" s="17">
        <v>0</v>
      </c>
      <c r="G1407" s="17">
        <v>1</v>
      </c>
      <c r="H1407" s="17">
        <v>0</v>
      </c>
      <c r="I1407" s="7">
        <v>3</v>
      </c>
      <c r="J1407" s="7">
        <v>13</v>
      </c>
      <c r="K1407" s="4">
        <v>1214</v>
      </c>
      <c r="L1407" s="5">
        <v>1214.0587</v>
      </c>
      <c r="M1407">
        <v>84564.69</v>
      </c>
      <c r="N1407" s="3">
        <v>1</v>
      </c>
      <c r="O1407" s="50">
        <f>INDEX([1]Dados!$M$2:$N$26779,MATCH($P1407,[1]Dados!$N$2:$N$26779,),2)</f>
        <v>148094</v>
      </c>
      <c r="P1407">
        <v>148094</v>
      </c>
      <c r="Q1407" s="1">
        <v>36732</v>
      </c>
      <c r="R1407" s="1">
        <v>36736</v>
      </c>
      <c r="S1407" t="s">
        <v>1359</v>
      </c>
      <c r="T1407">
        <v>1</v>
      </c>
    </row>
    <row r="1408" spans="1:20" hidden="1" x14ac:dyDescent="0.2">
      <c r="A1408" s="7">
        <v>211160</v>
      </c>
      <c r="B1408" s="3">
        <v>9253</v>
      </c>
      <c r="C1408" s="3" t="s">
        <v>39</v>
      </c>
      <c r="D1408" s="2" t="s">
        <v>777</v>
      </c>
      <c r="E1408" s="3">
        <v>11</v>
      </c>
      <c r="F1408" s="17">
        <v>0</v>
      </c>
      <c r="G1408" s="17">
        <v>1</v>
      </c>
      <c r="H1408" s="17">
        <v>0</v>
      </c>
      <c r="I1408" s="7">
        <v>3</v>
      </c>
      <c r="J1408" s="7">
        <v>2</v>
      </c>
      <c r="K1408" s="4">
        <v>1214</v>
      </c>
      <c r="L1408" s="5">
        <v>1214.0587</v>
      </c>
      <c r="M1408">
        <v>84564.69</v>
      </c>
      <c r="N1408" s="3">
        <v>1</v>
      </c>
      <c r="O1408" s="50">
        <f>INDEX([1]Dados!$M$2:$N$26779,MATCH($P1408,[1]Dados!$N$2:$N$26779,),2)</f>
        <v>148094</v>
      </c>
      <c r="P1408">
        <v>148094</v>
      </c>
      <c r="Q1408" s="1">
        <v>36732</v>
      </c>
      <c r="R1408" s="1">
        <v>36736</v>
      </c>
      <c r="S1408" t="s">
        <v>1359</v>
      </c>
      <c r="T1408">
        <v>1</v>
      </c>
    </row>
    <row r="1409" spans="1:20" hidden="1" x14ac:dyDescent="0.2">
      <c r="A1409" s="7">
        <v>211160</v>
      </c>
      <c r="B1409" s="3">
        <v>9253</v>
      </c>
      <c r="C1409" s="3" t="s">
        <v>39</v>
      </c>
      <c r="D1409" s="2" t="s">
        <v>777</v>
      </c>
      <c r="E1409" s="3">
        <v>11</v>
      </c>
      <c r="F1409" s="17">
        <v>0</v>
      </c>
      <c r="G1409" s="17">
        <v>1</v>
      </c>
      <c r="H1409" s="17">
        <v>0</v>
      </c>
      <c r="I1409" s="7">
        <v>3</v>
      </c>
      <c r="J1409" s="7">
        <v>20</v>
      </c>
      <c r="K1409" s="4">
        <v>1214</v>
      </c>
      <c r="L1409" s="5">
        <v>1214.0587</v>
      </c>
      <c r="M1409">
        <v>84564.69</v>
      </c>
      <c r="N1409" s="3">
        <v>1</v>
      </c>
      <c r="O1409" s="50">
        <f>INDEX([1]Dados!$M$2:$N$26779,MATCH($P1409,[1]Dados!$N$2:$N$26779,),2)</f>
        <v>148094</v>
      </c>
      <c r="P1409">
        <v>148094</v>
      </c>
      <c r="Q1409" s="1">
        <v>36732</v>
      </c>
      <c r="R1409" s="1">
        <v>36736</v>
      </c>
      <c r="S1409" t="s">
        <v>1359</v>
      </c>
      <c r="T1409">
        <v>1</v>
      </c>
    </row>
    <row r="1410" spans="1:20" hidden="1" x14ac:dyDescent="0.2">
      <c r="A1410" s="7">
        <v>211160</v>
      </c>
      <c r="B1410" s="3">
        <v>9253</v>
      </c>
      <c r="C1410" s="3" t="s">
        <v>39</v>
      </c>
      <c r="D1410" s="2" t="s">
        <v>777</v>
      </c>
      <c r="E1410" s="3">
        <v>11</v>
      </c>
      <c r="F1410" s="17">
        <v>0</v>
      </c>
      <c r="G1410" s="17">
        <v>1</v>
      </c>
      <c r="H1410" s="17">
        <v>0</v>
      </c>
      <c r="I1410" s="7">
        <v>3.5</v>
      </c>
      <c r="J1410" s="7">
        <v>18</v>
      </c>
      <c r="K1410" s="4">
        <v>1214</v>
      </c>
      <c r="L1410" s="5">
        <v>1214.0587</v>
      </c>
      <c r="M1410">
        <v>84564.69</v>
      </c>
      <c r="N1410" s="3">
        <v>1</v>
      </c>
      <c r="O1410" s="50">
        <f>INDEX([1]Dados!$M$2:$N$26779,MATCH($P1410,[1]Dados!$N$2:$N$26779,),2)</f>
        <v>148094</v>
      </c>
      <c r="P1410">
        <v>148094</v>
      </c>
      <c r="Q1410" s="1">
        <v>36732</v>
      </c>
      <c r="R1410" s="1">
        <v>36736</v>
      </c>
      <c r="S1410" t="s">
        <v>1359</v>
      </c>
      <c r="T1410">
        <v>1</v>
      </c>
    </row>
    <row r="1411" spans="1:20" hidden="1" x14ac:dyDescent="0.2">
      <c r="A1411" s="7">
        <v>211160</v>
      </c>
      <c r="B1411" s="3">
        <v>9253</v>
      </c>
      <c r="C1411" s="3" t="s">
        <v>39</v>
      </c>
      <c r="D1411" s="2" t="s">
        <v>777</v>
      </c>
      <c r="E1411" s="3">
        <v>11</v>
      </c>
      <c r="F1411" s="17">
        <v>0</v>
      </c>
      <c r="G1411" s="17">
        <v>1</v>
      </c>
      <c r="H1411" s="17">
        <v>0</v>
      </c>
      <c r="I1411" s="7">
        <v>5</v>
      </c>
      <c r="J1411" s="7">
        <v>25</v>
      </c>
      <c r="K1411" s="4">
        <v>1214</v>
      </c>
      <c r="L1411" s="5" t="s">
        <v>19</v>
      </c>
      <c r="M1411">
        <v>88000</v>
      </c>
      <c r="N1411" s="3">
        <v>1</v>
      </c>
      <c r="O1411" s="50">
        <f>INDEX([1]Dados!$M$2:$N$26779,MATCH($P1411,[1]Dados!$N$2:$N$26779,),2)</f>
        <v>147981</v>
      </c>
      <c r="P1411">
        <v>147981</v>
      </c>
      <c r="Q1411" s="1">
        <v>36732</v>
      </c>
      <c r="R1411" s="1">
        <v>36736</v>
      </c>
      <c r="S1411" t="s">
        <v>1358</v>
      </c>
      <c r="T1411">
        <v>1</v>
      </c>
    </row>
    <row r="1412" spans="1:20" hidden="1" x14ac:dyDescent="0.2">
      <c r="A1412" s="7">
        <v>211160</v>
      </c>
      <c r="B1412" s="3">
        <v>9253</v>
      </c>
      <c r="C1412" s="3" t="s">
        <v>39</v>
      </c>
      <c r="D1412" s="2" t="s">
        <v>777</v>
      </c>
      <c r="E1412" s="3">
        <v>11</v>
      </c>
      <c r="F1412" s="17">
        <v>0</v>
      </c>
      <c r="G1412" s="17">
        <v>1</v>
      </c>
      <c r="H1412" s="17">
        <v>0</v>
      </c>
      <c r="I1412" s="7">
        <v>4</v>
      </c>
      <c r="J1412" s="7">
        <v>22</v>
      </c>
      <c r="K1412" s="4">
        <v>1293</v>
      </c>
      <c r="L1412" s="5">
        <v>1293.0592999999999</v>
      </c>
      <c r="M1412">
        <v>15022.01</v>
      </c>
      <c r="N1412" s="3">
        <v>1</v>
      </c>
      <c r="O1412" s="50">
        <f>INDEX([1]Dados!$M$2:$N$26779,MATCH($P1412,[1]Dados!$N$2:$N$26779,),2)</f>
        <v>148239</v>
      </c>
      <c r="P1412">
        <v>148239</v>
      </c>
      <c r="Q1412" s="1">
        <v>36732</v>
      </c>
      <c r="R1412" s="1">
        <v>36736</v>
      </c>
      <c r="S1412" t="s">
        <v>1360</v>
      </c>
      <c r="T1412">
        <v>1</v>
      </c>
    </row>
    <row r="1413" spans="1:20" hidden="1" x14ac:dyDescent="0.2">
      <c r="A1413" s="7">
        <v>211160</v>
      </c>
      <c r="B1413" s="3">
        <v>9253</v>
      </c>
      <c r="C1413" s="3" t="s">
        <v>39</v>
      </c>
      <c r="D1413" s="2" t="s">
        <v>777</v>
      </c>
      <c r="E1413" s="3">
        <v>11</v>
      </c>
      <c r="F1413" s="17">
        <v>0</v>
      </c>
      <c r="G1413" s="17">
        <v>1</v>
      </c>
      <c r="H1413" s="17">
        <v>0</v>
      </c>
      <c r="I1413" s="7">
        <v>4</v>
      </c>
      <c r="J1413" s="7">
        <v>18</v>
      </c>
      <c r="K1413" s="4">
        <v>1293</v>
      </c>
      <c r="L1413" s="5">
        <v>1293.0592999999999</v>
      </c>
      <c r="M1413">
        <v>15022.01</v>
      </c>
      <c r="N1413" s="3">
        <v>1</v>
      </c>
      <c r="O1413" s="50">
        <f>INDEX([1]Dados!$M$2:$N$26779,MATCH($P1413,[1]Dados!$N$2:$N$26779,),2)</f>
        <v>148239</v>
      </c>
      <c r="P1413">
        <v>148239</v>
      </c>
      <c r="Q1413" s="1">
        <v>36732</v>
      </c>
      <c r="R1413" s="1">
        <v>36736</v>
      </c>
      <c r="S1413" t="s">
        <v>1360</v>
      </c>
      <c r="T1413">
        <v>1</v>
      </c>
    </row>
    <row r="1414" spans="1:20" hidden="1" x14ac:dyDescent="0.2">
      <c r="A1414" s="7">
        <v>211160</v>
      </c>
      <c r="B1414" s="3">
        <v>9253</v>
      </c>
      <c r="C1414" s="3" t="s">
        <v>39</v>
      </c>
      <c r="D1414" s="2" t="s">
        <v>777</v>
      </c>
      <c r="E1414" s="3">
        <v>11</v>
      </c>
      <c r="F1414" s="17">
        <v>0</v>
      </c>
      <c r="G1414" s="17">
        <v>1</v>
      </c>
      <c r="H1414" s="17">
        <v>0</v>
      </c>
      <c r="I1414" s="7">
        <v>4</v>
      </c>
      <c r="J1414" s="7">
        <v>13</v>
      </c>
      <c r="K1414" s="4">
        <v>1293</v>
      </c>
      <c r="L1414" s="5">
        <v>1293.0592999999999</v>
      </c>
      <c r="M1414">
        <v>15022.01</v>
      </c>
      <c r="N1414" s="3">
        <v>1</v>
      </c>
      <c r="O1414" s="50">
        <f>INDEX([1]Dados!$M$2:$N$26779,MATCH($P1414,[1]Dados!$N$2:$N$26779,),2)</f>
        <v>148239</v>
      </c>
      <c r="P1414">
        <v>148239</v>
      </c>
      <c r="Q1414" s="1">
        <v>36732</v>
      </c>
      <c r="R1414" s="1">
        <v>36736</v>
      </c>
      <c r="S1414" t="s">
        <v>1360</v>
      </c>
      <c r="T1414">
        <v>1</v>
      </c>
    </row>
    <row r="1415" spans="1:20" hidden="1" x14ac:dyDescent="0.2">
      <c r="A1415" s="7">
        <v>312050</v>
      </c>
      <c r="B1415" s="3">
        <v>44091</v>
      </c>
      <c r="C1415" s="3" t="s">
        <v>33</v>
      </c>
      <c r="D1415" s="2" t="s">
        <v>384</v>
      </c>
      <c r="E1415" s="3">
        <v>11</v>
      </c>
      <c r="F1415" s="17">
        <v>0</v>
      </c>
      <c r="G1415" s="17">
        <v>1</v>
      </c>
      <c r="H1415" s="17">
        <v>0</v>
      </c>
      <c r="I1415" s="7">
        <v>3</v>
      </c>
      <c r="J1415" s="7">
        <v>14</v>
      </c>
      <c r="K1415" s="4">
        <v>2</v>
      </c>
      <c r="L1415" s="5">
        <v>2.0596999999999999</v>
      </c>
      <c r="M1415">
        <f>25240.56+11669</f>
        <v>36909.56</v>
      </c>
      <c r="N1415" s="3">
        <v>1</v>
      </c>
      <c r="O1415" s="50">
        <f>INDEX([1]Dados!$M$2:$N$26779,MATCH($P1415,[1]Dados!$N$2:$N$26779,),2)</f>
        <v>147899</v>
      </c>
      <c r="P1415">
        <v>147899</v>
      </c>
      <c r="Q1415" s="1">
        <v>36725</v>
      </c>
      <c r="R1415" s="1">
        <v>36729</v>
      </c>
      <c r="S1415" t="s">
        <v>2177</v>
      </c>
      <c r="T1415">
        <v>1</v>
      </c>
    </row>
    <row r="1416" spans="1:20" hidden="1" x14ac:dyDescent="0.2">
      <c r="A1416" s="7">
        <v>312050</v>
      </c>
      <c r="B1416" s="3">
        <v>44091</v>
      </c>
      <c r="C1416" s="3" t="s">
        <v>33</v>
      </c>
      <c r="D1416" s="2" t="s">
        <v>384</v>
      </c>
      <c r="E1416" s="3">
        <v>11</v>
      </c>
      <c r="F1416" s="17">
        <v>0</v>
      </c>
      <c r="G1416" s="17">
        <v>1</v>
      </c>
      <c r="H1416" s="17">
        <v>0</v>
      </c>
      <c r="I1416" s="7">
        <v>3</v>
      </c>
      <c r="J1416" s="7">
        <v>28</v>
      </c>
      <c r="K1416" s="4">
        <v>2</v>
      </c>
      <c r="L1416" s="5">
        <v>2.0596999999999999</v>
      </c>
      <c r="M1416">
        <f t="shared" ref="M1416:M1418" si="3">25240.56+11669</f>
        <v>36909.56</v>
      </c>
      <c r="N1416" s="3">
        <v>1</v>
      </c>
      <c r="O1416" s="50">
        <f>INDEX([1]Dados!$M$2:$N$26779,MATCH($P1416,[1]Dados!$N$2:$N$26779,),2)</f>
        <v>147899</v>
      </c>
      <c r="P1416">
        <v>147899</v>
      </c>
      <c r="Q1416" s="1">
        <v>36725</v>
      </c>
      <c r="R1416" s="1">
        <v>36729</v>
      </c>
      <c r="S1416" t="s">
        <v>2177</v>
      </c>
      <c r="T1416">
        <v>1</v>
      </c>
    </row>
    <row r="1417" spans="1:20" hidden="1" x14ac:dyDescent="0.2">
      <c r="A1417" s="7">
        <v>312050</v>
      </c>
      <c r="B1417" s="3">
        <v>44091</v>
      </c>
      <c r="C1417" s="3" t="s">
        <v>33</v>
      </c>
      <c r="D1417" s="2" t="s">
        <v>384</v>
      </c>
      <c r="E1417" s="3">
        <v>11</v>
      </c>
      <c r="F1417" s="17">
        <v>0</v>
      </c>
      <c r="G1417" s="17">
        <v>1</v>
      </c>
      <c r="H1417" s="17">
        <v>0</v>
      </c>
      <c r="I1417" s="7">
        <v>3</v>
      </c>
      <c r="J1417" s="7">
        <v>26</v>
      </c>
      <c r="K1417" s="4">
        <v>2</v>
      </c>
      <c r="L1417" s="5">
        <v>2.0596999999999999</v>
      </c>
      <c r="M1417">
        <f t="shared" si="3"/>
        <v>36909.56</v>
      </c>
      <c r="N1417" s="3">
        <v>1</v>
      </c>
      <c r="O1417" s="50">
        <f>INDEX([1]Dados!$M$2:$N$26779,MATCH($P1417,[1]Dados!$N$2:$N$26779,),2)</f>
        <v>147899</v>
      </c>
      <c r="P1417">
        <v>147899</v>
      </c>
      <c r="Q1417" s="1">
        <v>36725</v>
      </c>
      <c r="R1417" s="1">
        <v>36729</v>
      </c>
      <c r="S1417" t="s">
        <v>2177</v>
      </c>
      <c r="T1417">
        <v>1</v>
      </c>
    </row>
    <row r="1418" spans="1:20" hidden="1" x14ac:dyDescent="0.2">
      <c r="A1418" s="7">
        <v>312050</v>
      </c>
      <c r="B1418" s="3">
        <v>44091</v>
      </c>
      <c r="C1418" s="3" t="s">
        <v>33</v>
      </c>
      <c r="D1418" s="2" t="s">
        <v>384</v>
      </c>
      <c r="E1418" s="3">
        <v>11</v>
      </c>
      <c r="F1418" s="17">
        <v>0</v>
      </c>
      <c r="G1418" s="17">
        <v>1</v>
      </c>
      <c r="H1418" s="17">
        <v>0</v>
      </c>
      <c r="I1418" s="7">
        <v>3</v>
      </c>
      <c r="J1418" s="7">
        <v>99</v>
      </c>
      <c r="K1418" s="4">
        <v>2</v>
      </c>
      <c r="L1418" s="5">
        <v>2.0596999999999999</v>
      </c>
      <c r="M1418">
        <f t="shared" si="3"/>
        <v>36909.56</v>
      </c>
      <c r="N1418" s="3">
        <v>1</v>
      </c>
      <c r="O1418" s="50">
        <f>INDEX([1]Dados!$M$2:$N$26779,MATCH($P1418,[1]Dados!$N$2:$N$26779,),2)</f>
        <v>147899</v>
      </c>
      <c r="P1418">
        <v>147899</v>
      </c>
      <c r="Q1418" s="1">
        <v>36725</v>
      </c>
      <c r="R1418" s="1">
        <v>36729</v>
      </c>
      <c r="S1418" t="s">
        <v>2177</v>
      </c>
      <c r="T1418">
        <v>1</v>
      </c>
    </row>
    <row r="1419" spans="1:20" hidden="1" x14ac:dyDescent="0.2">
      <c r="A1419" s="7">
        <v>312050</v>
      </c>
      <c r="B1419" s="3">
        <v>44091</v>
      </c>
      <c r="C1419" s="3" t="s">
        <v>33</v>
      </c>
      <c r="D1419" s="2" t="s">
        <v>384</v>
      </c>
      <c r="E1419" s="3">
        <v>11</v>
      </c>
      <c r="F1419" s="17">
        <v>0</v>
      </c>
      <c r="G1419" s="17">
        <v>1</v>
      </c>
      <c r="H1419" s="17">
        <v>0</v>
      </c>
      <c r="I1419" s="7">
        <v>1</v>
      </c>
      <c r="J1419" s="7">
        <v>2</v>
      </c>
      <c r="K1419" s="4">
        <v>1214</v>
      </c>
      <c r="L1419" s="5">
        <v>1214.0587</v>
      </c>
      <c r="M1419">
        <f>104800+43725</f>
        <v>148525</v>
      </c>
      <c r="N1419" s="3">
        <v>1</v>
      </c>
      <c r="O1419" s="50">
        <f>INDEX([1]Dados!$M$2:$N$26779,MATCH($P1419,[1]Dados!$N$2:$N$26779,),2)</f>
        <v>148120</v>
      </c>
      <c r="P1419">
        <v>148120</v>
      </c>
      <c r="Q1419" s="1">
        <v>36725</v>
      </c>
      <c r="R1419" s="1">
        <v>36729</v>
      </c>
      <c r="S1419" t="s">
        <v>2140</v>
      </c>
      <c r="T1419">
        <v>1</v>
      </c>
    </row>
    <row r="1420" spans="1:20" hidden="1" x14ac:dyDescent="0.2">
      <c r="A1420" s="7">
        <v>312050</v>
      </c>
      <c r="B1420" s="3">
        <v>44091</v>
      </c>
      <c r="C1420" s="3" t="s">
        <v>33</v>
      </c>
      <c r="D1420" s="2" t="s">
        <v>384</v>
      </c>
      <c r="E1420" s="3">
        <v>11</v>
      </c>
      <c r="F1420" s="17">
        <v>0</v>
      </c>
      <c r="G1420" s="17">
        <v>1</v>
      </c>
      <c r="H1420" s="17">
        <v>0</v>
      </c>
      <c r="I1420" s="7">
        <v>1</v>
      </c>
      <c r="J1420" s="7">
        <v>9</v>
      </c>
      <c r="K1420" s="4">
        <v>1214</v>
      </c>
      <c r="L1420" s="5">
        <v>1214.0587</v>
      </c>
      <c r="M1420">
        <f t="shared" ref="M1420:M1422" si="4">104800+43725</f>
        <v>148525</v>
      </c>
      <c r="N1420" s="3">
        <v>1</v>
      </c>
      <c r="O1420" s="50">
        <f>INDEX([1]Dados!$M$2:$N$26779,MATCH($P1420,[1]Dados!$N$2:$N$26779,),2)</f>
        <v>148120</v>
      </c>
      <c r="P1420">
        <v>148120</v>
      </c>
      <c r="Q1420" s="1">
        <v>36725</v>
      </c>
      <c r="R1420" s="1">
        <v>36729</v>
      </c>
      <c r="S1420" t="s">
        <v>2140</v>
      </c>
      <c r="T1420">
        <v>1</v>
      </c>
    </row>
    <row r="1421" spans="1:20" hidden="1" x14ac:dyDescent="0.2">
      <c r="A1421" s="7">
        <v>312050</v>
      </c>
      <c r="B1421" s="3">
        <v>44091</v>
      </c>
      <c r="C1421" s="3" t="s">
        <v>33</v>
      </c>
      <c r="D1421" s="2" t="s">
        <v>384</v>
      </c>
      <c r="E1421" s="3">
        <v>11</v>
      </c>
      <c r="F1421" s="17">
        <v>0</v>
      </c>
      <c r="G1421" s="17">
        <v>1</v>
      </c>
      <c r="H1421" s="17">
        <v>0</v>
      </c>
      <c r="I1421" s="7">
        <v>1</v>
      </c>
      <c r="J1421" s="7">
        <v>25</v>
      </c>
      <c r="K1421" s="4">
        <v>1214</v>
      </c>
      <c r="L1421" s="5">
        <v>1214.0587</v>
      </c>
      <c r="M1421">
        <f t="shared" si="4"/>
        <v>148525</v>
      </c>
      <c r="N1421" s="3">
        <v>1</v>
      </c>
      <c r="O1421" s="50">
        <f>INDEX([1]Dados!$M$2:$N$26779,MATCH($P1421,[1]Dados!$N$2:$N$26779,),2)</f>
        <v>148120</v>
      </c>
      <c r="P1421">
        <v>148120</v>
      </c>
      <c r="Q1421" s="1">
        <v>36725</v>
      </c>
      <c r="R1421" s="1">
        <v>36729</v>
      </c>
      <c r="S1421" t="s">
        <v>2140</v>
      </c>
      <c r="T1421">
        <v>1</v>
      </c>
    </row>
    <row r="1422" spans="1:20" hidden="1" x14ac:dyDescent="0.2">
      <c r="A1422" s="7">
        <v>312050</v>
      </c>
      <c r="B1422" s="3">
        <v>44091</v>
      </c>
      <c r="C1422" s="3" t="s">
        <v>33</v>
      </c>
      <c r="D1422" s="2" t="s">
        <v>384</v>
      </c>
      <c r="E1422" s="3">
        <v>11</v>
      </c>
      <c r="F1422" s="17">
        <v>0</v>
      </c>
      <c r="G1422" s="17">
        <v>1</v>
      </c>
      <c r="H1422" s="17">
        <v>0</v>
      </c>
      <c r="I1422" s="7">
        <v>1.4</v>
      </c>
      <c r="J1422" s="7">
        <v>25</v>
      </c>
      <c r="K1422" s="4">
        <v>1214</v>
      </c>
      <c r="L1422" s="5">
        <v>1214.0587</v>
      </c>
      <c r="M1422">
        <f t="shared" si="4"/>
        <v>148525</v>
      </c>
      <c r="N1422" s="3">
        <v>1</v>
      </c>
      <c r="O1422" s="50">
        <f>INDEX([1]Dados!$M$2:$N$26779,MATCH($P1422,[1]Dados!$N$2:$N$26779,),2)</f>
        <v>148120</v>
      </c>
      <c r="P1422">
        <v>148120</v>
      </c>
      <c r="Q1422" s="1">
        <v>36725</v>
      </c>
      <c r="R1422" s="1">
        <v>36729</v>
      </c>
      <c r="S1422" t="s">
        <v>2140</v>
      </c>
      <c r="T1422">
        <v>1</v>
      </c>
    </row>
    <row r="1423" spans="1:20" hidden="1" x14ac:dyDescent="0.2">
      <c r="A1423" s="7">
        <v>312050</v>
      </c>
      <c r="B1423" s="3">
        <v>44091</v>
      </c>
      <c r="C1423" s="3" t="s">
        <v>33</v>
      </c>
      <c r="D1423" s="2" t="s">
        <v>384</v>
      </c>
      <c r="E1423" s="3">
        <v>11</v>
      </c>
      <c r="F1423" s="17">
        <v>0</v>
      </c>
      <c r="G1423" s="17">
        <v>1</v>
      </c>
      <c r="H1423" s="17">
        <v>0</v>
      </c>
      <c r="I1423" s="7">
        <v>4</v>
      </c>
      <c r="J1423" s="7">
        <v>24</v>
      </c>
      <c r="K1423" s="4">
        <v>1214</v>
      </c>
      <c r="L1423" s="5">
        <v>1214.0589</v>
      </c>
      <c r="M1423">
        <f>289680+139735</f>
        <v>429415</v>
      </c>
      <c r="N1423" s="3">
        <v>1</v>
      </c>
      <c r="O1423" s="50">
        <f>INDEX([1]Dados!$M$2:$N$26779,MATCH($P1423,[1]Dados!$N$2:$N$26779,),2)</f>
        <v>149288</v>
      </c>
      <c r="P1423">
        <v>149288</v>
      </c>
      <c r="Q1423" s="1">
        <v>36725</v>
      </c>
      <c r="R1423" s="1">
        <v>36729</v>
      </c>
      <c r="S1423" t="s">
        <v>82</v>
      </c>
      <c r="T1423">
        <v>1</v>
      </c>
    </row>
    <row r="1424" spans="1:20" hidden="1" x14ac:dyDescent="0.2">
      <c r="A1424" s="7">
        <v>312050</v>
      </c>
      <c r="B1424" s="3">
        <v>44091</v>
      </c>
      <c r="C1424" s="3" t="s">
        <v>33</v>
      </c>
      <c r="D1424" s="2" t="s">
        <v>384</v>
      </c>
      <c r="E1424" s="3">
        <v>11</v>
      </c>
      <c r="F1424" s="17">
        <v>0</v>
      </c>
      <c r="G1424" s="17">
        <v>1</v>
      </c>
      <c r="H1424" s="17">
        <v>0</v>
      </c>
      <c r="I1424" s="7">
        <v>4</v>
      </c>
      <c r="J1424" s="7">
        <v>25</v>
      </c>
      <c r="K1424" s="4">
        <v>1214</v>
      </c>
      <c r="L1424" s="5">
        <v>1214.0589</v>
      </c>
      <c r="M1424">
        <f t="shared" ref="M1424:M1425" si="5">289680+139735</f>
        <v>429415</v>
      </c>
      <c r="N1424" s="3">
        <v>1</v>
      </c>
      <c r="O1424" s="50">
        <f>INDEX([1]Dados!$M$2:$N$26779,MATCH($P1424,[1]Dados!$N$2:$N$26779,),2)</f>
        <v>149288</v>
      </c>
      <c r="P1424">
        <v>149288</v>
      </c>
      <c r="Q1424" s="1">
        <v>36725</v>
      </c>
      <c r="R1424" s="1">
        <v>36729</v>
      </c>
      <c r="S1424" t="s">
        <v>82</v>
      </c>
      <c r="T1424">
        <v>1</v>
      </c>
    </row>
    <row r="1425" spans="1:20" hidden="1" x14ac:dyDescent="0.2">
      <c r="A1425" s="7">
        <v>312050</v>
      </c>
      <c r="B1425" s="3">
        <v>44091</v>
      </c>
      <c r="C1425" s="3" t="s">
        <v>33</v>
      </c>
      <c r="D1425" s="2" t="s">
        <v>384</v>
      </c>
      <c r="E1425" s="3">
        <v>11</v>
      </c>
      <c r="F1425" s="17">
        <v>0</v>
      </c>
      <c r="G1425" s="17">
        <v>1</v>
      </c>
      <c r="H1425" s="17">
        <v>0</v>
      </c>
      <c r="I1425" s="7">
        <v>4</v>
      </c>
      <c r="J1425" s="7">
        <v>20</v>
      </c>
      <c r="K1425" s="4">
        <v>1214</v>
      </c>
      <c r="L1425" s="5">
        <v>1214.0589</v>
      </c>
      <c r="M1425">
        <f t="shared" si="5"/>
        <v>429415</v>
      </c>
      <c r="N1425" s="3">
        <v>1</v>
      </c>
      <c r="O1425" s="50">
        <f>INDEX([1]Dados!$M$2:$N$26779,MATCH($P1425,[1]Dados!$N$2:$N$26779,),2)</f>
        <v>149288</v>
      </c>
      <c r="P1425">
        <v>149288</v>
      </c>
      <c r="Q1425" s="1">
        <v>36725</v>
      </c>
      <c r="R1425" s="1">
        <v>36729</v>
      </c>
      <c r="S1425" t="s">
        <v>82</v>
      </c>
      <c r="T1425">
        <v>1</v>
      </c>
    </row>
    <row r="1426" spans="1:20" hidden="1" x14ac:dyDescent="0.2">
      <c r="A1426" s="7">
        <v>312050</v>
      </c>
      <c r="B1426" s="3">
        <v>44091</v>
      </c>
      <c r="C1426" s="3" t="s">
        <v>33</v>
      </c>
      <c r="D1426" s="2" t="s">
        <v>384</v>
      </c>
      <c r="E1426" s="3">
        <v>11</v>
      </c>
      <c r="F1426" s="17">
        <v>0</v>
      </c>
      <c r="G1426" s="17">
        <v>1</v>
      </c>
      <c r="H1426" s="17">
        <v>0</v>
      </c>
      <c r="I1426" s="7">
        <v>5</v>
      </c>
      <c r="J1426" s="7">
        <v>0</v>
      </c>
      <c r="K1426" s="4">
        <v>1214</v>
      </c>
      <c r="L1426" s="5">
        <v>1214.8585</v>
      </c>
      <c r="M1426">
        <v>7444.75</v>
      </c>
      <c r="N1426" s="3">
        <v>1</v>
      </c>
      <c r="O1426" s="50">
        <f>INDEX([1]Dados!$M$2:$N$26779,MATCH($P1426,[1]Dados!$N$2:$N$26779,),2)</f>
        <v>149521</v>
      </c>
      <c r="P1426">
        <v>149521</v>
      </c>
      <c r="Q1426" s="1">
        <v>36725</v>
      </c>
      <c r="R1426" s="1">
        <v>36729</v>
      </c>
      <c r="S1426" t="s">
        <v>2178</v>
      </c>
      <c r="T1426">
        <v>1</v>
      </c>
    </row>
    <row r="1427" spans="1:20" hidden="1" x14ac:dyDescent="0.2">
      <c r="A1427" s="7">
        <v>312050</v>
      </c>
      <c r="B1427" s="3">
        <v>44091</v>
      </c>
      <c r="C1427" s="3" t="s">
        <v>33</v>
      </c>
      <c r="D1427" s="2" t="s">
        <v>384</v>
      </c>
      <c r="E1427" s="3">
        <v>11</v>
      </c>
      <c r="F1427" s="17">
        <v>0</v>
      </c>
      <c r="G1427" s="17">
        <v>1</v>
      </c>
      <c r="H1427" s="17">
        <v>0</v>
      </c>
      <c r="I1427" s="7">
        <v>5</v>
      </c>
      <c r="J1427" s="7">
        <v>11</v>
      </c>
      <c r="K1427" s="4">
        <v>1214</v>
      </c>
      <c r="L1427" s="5">
        <v>1214.8585</v>
      </c>
      <c r="M1427">
        <v>7444.75</v>
      </c>
      <c r="N1427" s="3">
        <v>1</v>
      </c>
      <c r="O1427" s="50">
        <f>INDEX([1]Dados!$M$2:$N$26779,MATCH($P1427,[1]Dados!$N$2:$N$26779,),2)</f>
        <v>149521</v>
      </c>
      <c r="P1427">
        <v>149521</v>
      </c>
      <c r="Q1427" s="1">
        <v>36725</v>
      </c>
      <c r="R1427" s="1">
        <v>36729</v>
      </c>
      <c r="S1427" t="s">
        <v>2178</v>
      </c>
      <c r="T1427">
        <v>1</v>
      </c>
    </row>
    <row r="1428" spans="1:20" hidden="1" x14ac:dyDescent="0.2">
      <c r="A1428" s="7">
        <v>312050</v>
      </c>
      <c r="B1428" s="3">
        <v>44091</v>
      </c>
      <c r="C1428" s="3" t="s">
        <v>33</v>
      </c>
      <c r="D1428" s="2" t="s">
        <v>384</v>
      </c>
      <c r="E1428" s="3">
        <v>11</v>
      </c>
      <c r="F1428" s="17">
        <v>0</v>
      </c>
      <c r="G1428" s="17">
        <v>1</v>
      </c>
      <c r="H1428" s="17">
        <v>0</v>
      </c>
      <c r="I1428" s="7">
        <v>5</v>
      </c>
      <c r="J1428" s="7">
        <v>23</v>
      </c>
      <c r="K1428" s="4">
        <v>1214</v>
      </c>
      <c r="L1428" s="5">
        <v>1214.8585</v>
      </c>
      <c r="M1428">
        <v>7444.75</v>
      </c>
      <c r="N1428" s="3">
        <v>1</v>
      </c>
      <c r="O1428" s="50">
        <f>INDEX([1]Dados!$M$2:$N$26779,MATCH($P1428,[1]Dados!$N$2:$N$26779,),2)</f>
        <v>149521</v>
      </c>
      <c r="P1428">
        <v>149521</v>
      </c>
      <c r="Q1428" s="1">
        <v>36725</v>
      </c>
      <c r="R1428" s="1">
        <v>36729</v>
      </c>
      <c r="S1428" t="s">
        <v>2178</v>
      </c>
      <c r="T1428">
        <v>1</v>
      </c>
    </row>
    <row r="1429" spans="1:20" hidden="1" x14ac:dyDescent="0.2">
      <c r="A1429" s="7">
        <v>312050</v>
      </c>
      <c r="B1429" s="3">
        <v>44091</v>
      </c>
      <c r="C1429" s="3" t="s">
        <v>33</v>
      </c>
      <c r="D1429" s="2" t="s">
        <v>384</v>
      </c>
      <c r="E1429" s="3">
        <v>11</v>
      </c>
      <c r="F1429" s="17">
        <v>0</v>
      </c>
      <c r="G1429" s="17">
        <v>1</v>
      </c>
      <c r="H1429" s="17">
        <v>0</v>
      </c>
      <c r="I1429" s="7">
        <v>5</v>
      </c>
      <c r="J1429" s="7">
        <v>25</v>
      </c>
      <c r="K1429" s="4">
        <v>1214</v>
      </c>
      <c r="L1429" s="5">
        <v>1214.8585</v>
      </c>
      <c r="M1429">
        <v>7444.75</v>
      </c>
      <c r="N1429" s="3">
        <v>1</v>
      </c>
      <c r="O1429" s="50">
        <f>INDEX([1]Dados!$M$2:$N$26779,MATCH($P1429,[1]Dados!$N$2:$N$26779,),2)</f>
        <v>149521</v>
      </c>
      <c r="P1429">
        <v>149521</v>
      </c>
      <c r="Q1429" s="1">
        <v>36725</v>
      </c>
      <c r="R1429" s="1">
        <v>36729</v>
      </c>
      <c r="S1429" t="s">
        <v>2178</v>
      </c>
      <c r="T1429">
        <v>1</v>
      </c>
    </row>
    <row r="1430" spans="1:20" hidden="1" x14ac:dyDescent="0.2">
      <c r="A1430" s="7">
        <v>312050</v>
      </c>
      <c r="B1430" s="3">
        <v>44091</v>
      </c>
      <c r="C1430" s="3" t="s">
        <v>33</v>
      </c>
      <c r="D1430" s="2" t="s">
        <v>384</v>
      </c>
      <c r="E1430" s="3">
        <v>11</v>
      </c>
      <c r="F1430" s="17">
        <v>0</v>
      </c>
      <c r="G1430" s="17">
        <v>1</v>
      </c>
      <c r="H1430" s="17">
        <v>0</v>
      </c>
      <c r="I1430" s="7">
        <v>2</v>
      </c>
      <c r="J1430" s="7">
        <v>17</v>
      </c>
      <c r="K1430" s="4">
        <v>1293</v>
      </c>
      <c r="L1430" s="5">
        <v>1293.0592999999999</v>
      </c>
      <c r="M1430">
        <f>9532.13+4337.9</f>
        <v>13870.029999999999</v>
      </c>
      <c r="N1430" s="3">
        <v>1</v>
      </c>
      <c r="O1430" s="50">
        <f>INDEX([1]Dados!$M$2:$N$26779,MATCH($P1430,[1]Dados!$N$2:$N$26779,),2)</f>
        <v>148207</v>
      </c>
      <c r="P1430">
        <v>148207</v>
      </c>
      <c r="Q1430" s="1">
        <v>36725</v>
      </c>
      <c r="R1430" s="1">
        <v>36729</v>
      </c>
      <c r="S1430" t="s">
        <v>936</v>
      </c>
      <c r="T1430">
        <v>1</v>
      </c>
    </row>
    <row r="1431" spans="1:20" hidden="1" x14ac:dyDescent="0.2">
      <c r="A1431" s="7">
        <v>312050</v>
      </c>
      <c r="B1431" s="3">
        <v>44091</v>
      </c>
      <c r="C1431" s="3" t="s">
        <v>33</v>
      </c>
      <c r="D1431" s="2" t="s">
        <v>384</v>
      </c>
      <c r="E1431" s="3">
        <v>11</v>
      </c>
      <c r="F1431" s="17">
        <v>0</v>
      </c>
      <c r="G1431" s="17">
        <v>1</v>
      </c>
      <c r="H1431" s="17">
        <v>0</v>
      </c>
      <c r="I1431" s="7">
        <v>2</v>
      </c>
      <c r="J1431" s="7">
        <v>22</v>
      </c>
      <c r="K1431" s="4">
        <v>1293</v>
      </c>
      <c r="L1431" s="5">
        <v>1293.0592999999999</v>
      </c>
      <c r="M1431">
        <f t="shared" ref="M1431:M1432" si="6">9532.13+4337.9</f>
        <v>13870.029999999999</v>
      </c>
      <c r="N1431" s="3">
        <v>1</v>
      </c>
      <c r="O1431" s="50">
        <f>INDEX([1]Dados!$M$2:$N$26779,MATCH($P1431,[1]Dados!$N$2:$N$26779,),2)</f>
        <v>148207</v>
      </c>
      <c r="P1431">
        <v>148207</v>
      </c>
      <c r="Q1431" s="1">
        <v>36725</v>
      </c>
      <c r="R1431" s="1">
        <v>36729</v>
      </c>
      <c r="S1431" t="s">
        <v>936</v>
      </c>
      <c r="T1431">
        <v>1</v>
      </c>
    </row>
    <row r="1432" spans="1:20" hidden="1" x14ac:dyDescent="0.2">
      <c r="A1432" s="7">
        <v>312050</v>
      </c>
      <c r="B1432" s="3">
        <v>44091</v>
      </c>
      <c r="C1432" s="3" t="s">
        <v>33</v>
      </c>
      <c r="D1432" s="2" t="s">
        <v>384</v>
      </c>
      <c r="E1432" s="3">
        <v>11</v>
      </c>
      <c r="F1432" s="17">
        <v>0</v>
      </c>
      <c r="G1432" s="17">
        <v>1</v>
      </c>
      <c r="H1432" s="17">
        <v>0</v>
      </c>
      <c r="I1432" s="7">
        <v>2</v>
      </c>
      <c r="J1432" s="7">
        <v>29</v>
      </c>
      <c r="K1432" s="4">
        <v>1293</v>
      </c>
      <c r="L1432" s="5">
        <v>1293.0592999999999</v>
      </c>
      <c r="M1432">
        <f t="shared" si="6"/>
        <v>13870.029999999999</v>
      </c>
      <c r="N1432" s="3">
        <v>1</v>
      </c>
      <c r="O1432" s="50">
        <f>INDEX([1]Dados!$M$2:$N$26779,MATCH($P1432,[1]Dados!$N$2:$N$26779,),2)</f>
        <v>148207</v>
      </c>
      <c r="P1432">
        <v>148207</v>
      </c>
      <c r="Q1432" s="1">
        <v>36725</v>
      </c>
      <c r="R1432" s="1">
        <v>36729</v>
      </c>
      <c r="S1432" t="s">
        <v>936</v>
      </c>
      <c r="T1432">
        <v>1</v>
      </c>
    </row>
    <row r="1433" spans="1:20" hidden="1" x14ac:dyDescent="0.2">
      <c r="A1433" s="7">
        <v>312825</v>
      </c>
      <c r="B1433" s="3">
        <v>42188</v>
      </c>
      <c r="C1433" s="3" t="s">
        <v>33</v>
      </c>
      <c r="D1433" s="2" t="s">
        <v>451</v>
      </c>
      <c r="E1433" s="3">
        <v>10</v>
      </c>
      <c r="F1433" s="17">
        <v>0</v>
      </c>
      <c r="G1433" s="17">
        <v>1</v>
      </c>
      <c r="H1433" s="17">
        <v>0</v>
      </c>
      <c r="I1433" s="7">
        <v>4.0999999999999996</v>
      </c>
      <c r="J1433" s="7">
        <v>15</v>
      </c>
      <c r="K1433" s="4">
        <v>2</v>
      </c>
      <c r="L1433" s="5">
        <v>2.3921000000000001</v>
      </c>
      <c r="M1433">
        <v>160717.14000000001</v>
      </c>
      <c r="N1433" s="3">
        <v>1</v>
      </c>
      <c r="O1433" s="50">
        <f>INDEX([1]Dados!$M$2:$N$26779,MATCH($P1433,[1]Dados!$N$2:$N$26779,),2)</f>
        <v>146785</v>
      </c>
      <c r="P1433">
        <v>146785</v>
      </c>
      <c r="Q1433" s="1">
        <v>36690</v>
      </c>
      <c r="R1433" s="1">
        <v>36694</v>
      </c>
      <c r="S1433" t="s">
        <v>1093</v>
      </c>
      <c r="T1433">
        <v>1</v>
      </c>
    </row>
    <row r="1434" spans="1:20" hidden="1" x14ac:dyDescent="0.2">
      <c r="A1434" s="7">
        <v>312825</v>
      </c>
      <c r="B1434" s="3">
        <v>42188</v>
      </c>
      <c r="C1434" s="3" t="s">
        <v>33</v>
      </c>
      <c r="D1434" s="2" t="s">
        <v>451</v>
      </c>
      <c r="E1434" s="3">
        <v>10</v>
      </c>
      <c r="F1434" s="17">
        <v>0</v>
      </c>
      <c r="G1434" s="17">
        <v>1</v>
      </c>
      <c r="H1434" s="17">
        <v>0</v>
      </c>
      <c r="I1434" s="7">
        <v>4.2</v>
      </c>
      <c r="J1434" s="7">
        <v>19</v>
      </c>
      <c r="K1434" s="4">
        <v>2</v>
      </c>
      <c r="L1434" s="5">
        <v>2.3921000000000001</v>
      </c>
      <c r="M1434">
        <v>160717.14000000001</v>
      </c>
      <c r="N1434" s="3">
        <v>1</v>
      </c>
      <c r="O1434" s="50">
        <f>INDEX([1]Dados!$M$2:$N$26779,MATCH($P1434,[1]Dados!$N$2:$N$26779,),2)</f>
        <v>146785</v>
      </c>
      <c r="P1434">
        <v>146785</v>
      </c>
      <c r="Q1434" s="1">
        <v>36690</v>
      </c>
      <c r="R1434" s="1">
        <v>36694</v>
      </c>
      <c r="S1434" t="s">
        <v>1093</v>
      </c>
      <c r="T1434">
        <v>1</v>
      </c>
    </row>
    <row r="1435" spans="1:20" hidden="1" x14ac:dyDescent="0.2">
      <c r="A1435" s="7">
        <v>312825</v>
      </c>
      <c r="B1435" s="3">
        <v>42188</v>
      </c>
      <c r="C1435" s="3" t="s">
        <v>33</v>
      </c>
      <c r="D1435" s="2" t="s">
        <v>451</v>
      </c>
      <c r="E1435" s="3">
        <v>10</v>
      </c>
      <c r="F1435" s="17">
        <v>0</v>
      </c>
      <c r="G1435" s="17">
        <v>1</v>
      </c>
      <c r="H1435" s="17">
        <v>0</v>
      </c>
      <c r="I1435" s="7">
        <v>3.1</v>
      </c>
      <c r="J1435" s="7">
        <v>15</v>
      </c>
      <c r="K1435" s="4">
        <v>119</v>
      </c>
      <c r="L1435" s="5">
        <v>119.38590000000001</v>
      </c>
      <c r="M1435">
        <v>36842.11</v>
      </c>
      <c r="N1435" s="3">
        <v>1</v>
      </c>
      <c r="O1435" s="50">
        <f>INDEX([1]Dados!$M$2:$N$26779,MATCH($P1435,[1]Dados!$N$2:$N$26779,),2)</f>
        <v>145607</v>
      </c>
      <c r="P1435">
        <v>145607</v>
      </c>
      <c r="Q1435" s="1">
        <v>36690</v>
      </c>
      <c r="R1435" s="1">
        <v>36694</v>
      </c>
      <c r="S1435" t="s">
        <v>1090</v>
      </c>
      <c r="T1435">
        <v>1</v>
      </c>
    </row>
    <row r="1436" spans="1:20" hidden="1" x14ac:dyDescent="0.2">
      <c r="A1436" s="7">
        <v>312825</v>
      </c>
      <c r="B1436" s="3">
        <v>42188</v>
      </c>
      <c r="C1436" s="3" t="s">
        <v>33</v>
      </c>
      <c r="D1436" s="2" t="s">
        <v>451</v>
      </c>
      <c r="E1436" s="3">
        <v>10</v>
      </c>
      <c r="F1436" s="17">
        <v>0</v>
      </c>
      <c r="G1436" s="17">
        <v>1</v>
      </c>
      <c r="H1436" s="17">
        <v>0</v>
      </c>
      <c r="I1436" s="7">
        <v>1.1000000000000001</v>
      </c>
      <c r="J1436" s="7">
        <v>18</v>
      </c>
      <c r="K1436" s="4">
        <v>1214</v>
      </c>
      <c r="L1436" s="5">
        <v>1214.0587</v>
      </c>
      <c r="M1436">
        <v>45768</v>
      </c>
      <c r="N1436" s="3">
        <v>1</v>
      </c>
      <c r="O1436" s="50">
        <f>INDEX([1]Dados!$M$2:$N$26779,MATCH($P1436,[1]Dados!$N$2:$N$26779,),2)</f>
        <v>145872</v>
      </c>
      <c r="P1436">
        <v>145872</v>
      </c>
      <c r="Q1436" s="1">
        <v>36690</v>
      </c>
      <c r="R1436" s="1">
        <v>36694</v>
      </c>
      <c r="S1436" t="s">
        <v>1092</v>
      </c>
      <c r="T1436">
        <v>1</v>
      </c>
    </row>
    <row r="1437" spans="1:20" hidden="1" x14ac:dyDescent="0.2">
      <c r="A1437" s="7">
        <v>312825</v>
      </c>
      <c r="B1437" s="3">
        <v>42188</v>
      </c>
      <c r="C1437" s="3" t="s">
        <v>33</v>
      </c>
      <c r="D1437" s="2" t="s">
        <v>451</v>
      </c>
      <c r="E1437" s="3">
        <v>10</v>
      </c>
      <c r="F1437" s="17">
        <v>0</v>
      </c>
      <c r="G1437" s="17">
        <v>1</v>
      </c>
      <c r="H1437" s="17">
        <v>0</v>
      </c>
      <c r="I1437" s="7">
        <v>1.2</v>
      </c>
      <c r="J1437" s="7">
        <v>18</v>
      </c>
      <c r="K1437" s="4">
        <v>1214</v>
      </c>
      <c r="L1437" s="5">
        <v>1214.0587</v>
      </c>
      <c r="M1437">
        <v>45768</v>
      </c>
      <c r="N1437" s="3">
        <v>1</v>
      </c>
      <c r="O1437" s="50">
        <f>INDEX([1]Dados!$M$2:$N$26779,MATCH($P1437,[1]Dados!$N$2:$N$26779,),2)</f>
        <v>145872</v>
      </c>
      <c r="P1437">
        <v>145872</v>
      </c>
      <c r="Q1437" s="1">
        <v>36690</v>
      </c>
      <c r="R1437" s="1">
        <v>36694</v>
      </c>
      <c r="S1437" t="s">
        <v>1092</v>
      </c>
      <c r="T1437">
        <v>1</v>
      </c>
    </row>
    <row r="1438" spans="1:20" hidden="1" x14ac:dyDescent="0.2">
      <c r="A1438" s="7">
        <v>312825</v>
      </c>
      <c r="B1438" s="3">
        <v>42188</v>
      </c>
      <c r="C1438" s="3" t="s">
        <v>33</v>
      </c>
      <c r="D1438" s="2" t="s">
        <v>451</v>
      </c>
      <c r="E1438" s="3">
        <v>10</v>
      </c>
      <c r="F1438" s="17">
        <v>0</v>
      </c>
      <c r="G1438" s="17">
        <v>1</v>
      </c>
      <c r="H1438" s="17">
        <v>0</v>
      </c>
      <c r="I1438" s="7">
        <v>1.3</v>
      </c>
      <c r="J1438" s="7">
        <v>2</v>
      </c>
      <c r="K1438" s="4">
        <v>1214</v>
      </c>
      <c r="L1438" s="5">
        <v>1214.0587</v>
      </c>
      <c r="M1438">
        <v>45768</v>
      </c>
      <c r="N1438" s="3">
        <v>1</v>
      </c>
      <c r="O1438" s="50">
        <f>INDEX([1]Dados!$M$2:$N$26779,MATCH($P1438,[1]Dados!$N$2:$N$26779,),2)</f>
        <v>145872</v>
      </c>
      <c r="P1438">
        <v>145872</v>
      </c>
      <c r="Q1438" s="1">
        <v>36690</v>
      </c>
      <c r="R1438" s="1">
        <v>36694</v>
      </c>
      <c r="S1438" t="s">
        <v>1092</v>
      </c>
      <c r="T1438">
        <v>1</v>
      </c>
    </row>
    <row r="1439" spans="1:20" hidden="1" x14ac:dyDescent="0.2">
      <c r="A1439" s="7">
        <v>312825</v>
      </c>
      <c r="B1439" s="3">
        <v>42188</v>
      </c>
      <c r="C1439" s="3" t="s">
        <v>33</v>
      </c>
      <c r="D1439" s="2" t="s">
        <v>451</v>
      </c>
      <c r="E1439" s="3">
        <v>10</v>
      </c>
      <c r="F1439" s="17">
        <v>0</v>
      </c>
      <c r="G1439" s="17">
        <v>1</v>
      </c>
      <c r="H1439" s="17">
        <v>0</v>
      </c>
      <c r="I1439" s="7">
        <v>1.4</v>
      </c>
      <c r="J1439" s="7">
        <v>31</v>
      </c>
      <c r="K1439" s="4">
        <v>1214</v>
      </c>
      <c r="L1439" s="5">
        <v>1214.0587</v>
      </c>
      <c r="M1439">
        <v>45768</v>
      </c>
      <c r="N1439" s="3">
        <v>1</v>
      </c>
      <c r="O1439" s="50">
        <f>INDEX([1]Dados!$M$2:$N$26779,MATCH($P1439,[1]Dados!$N$2:$N$26779,),2)</f>
        <v>145872</v>
      </c>
      <c r="P1439">
        <v>145872</v>
      </c>
      <c r="Q1439" s="1">
        <v>36690</v>
      </c>
      <c r="R1439" s="1">
        <v>36694</v>
      </c>
      <c r="S1439" t="s">
        <v>1092</v>
      </c>
      <c r="T1439">
        <v>1</v>
      </c>
    </row>
    <row r="1440" spans="1:20" hidden="1" x14ac:dyDescent="0.2">
      <c r="A1440" s="7">
        <v>312825</v>
      </c>
      <c r="B1440" s="3">
        <v>42188</v>
      </c>
      <c r="C1440" s="3" t="s">
        <v>33</v>
      </c>
      <c r="D1440" s="2" t="s">
        <v>451</v>
      </c>
      <c r="E1440" s="3">
        <v>10</v>
      </c>
      <c r="F1440" s="17">
        <v>0</v>
      </c>
      <c r="G1440" s="17">
        <v>1</v>
      </c>
      <c r="H1440" s="17">
        <v>0</v>
      </c>
      <c r="I1440" s="7">
        <v>1.5</v>
      </c>
      <c r="J1440" s="7">
        <v>15</v>
      </c>
      <c r="K1440" s="4">
        <v>1214</v>
      </c>
      <c r="L1440" s="5">
        <v>1214.0587</v>
      </c>
      <c r="M1440">
        <v>45768</v>
      </c>
      <c r="N1440" s="3">
        <v>1</v>
      </c>
      <c r="O1440" s="50">
        <f>INDEX([1]Dados!$M$2:$N$26779,MATCH($P1440,[1]Dados!$N$2:$N$26779,),2)</f>
        <v>145872</v>
      </c>
      <c r="P1440">
        <v>145872</v>
      </c>
      <c r="Q1440" s="1">
        <v>36690</v>
      </c>
      <c r="R1440" s="1">
        <v>36694</v>
      </c>
      <c r="S1440" t="s">
        <v>1092</v>
      </c>
      <c r="T1440">
        <v>1</v>
      </c>
    </row>
    <row r="1441" spans="1:20" x14ac:dyDescent="0.2">
      <c r="A1441" s="7">
        <v>312825</v>
      </c>
      <c r="B1441" s="3">
        <v>42188</v>
      </c>
      <c r="C1441" s="3" t="s">
        <v>33</v>
      </c>
      <c r="D1441" s="2" t="s">
        <v>451</v>
      </c>
      <c r="E1441" s="3">
        <v>10</v>
      </c>
      <c r="F1441" s="17">
        <v>0</v>
      </c>
      <c r="G1441" s="17">
        <v>1</v>
      </c>
      <c r="H1441" s="17">
        <v>0</v>
      </c>
      <c r="I1441" s="7" t="s">
        <v>89</v>
      </c>
      <c r="J1441" s="7">
        <v>0</v>
      </c>
      <c r="K1441" s="4">
        <v>1214</v>
      </c>
      <c r="L1441" s="5">
        <v>1214.0589</v>
      </c>
      <c r="M1441">
        <v>31200</v>
      </c>
      <c r="N1441" s="3">
        <v>1</v>
      </c>
      <c r="O1441" s="50" t="e">
        <f>INDEX([1]Dados!$M$2:$N$26779,MATCH($P1441,[1]Dados!$N$2:$N$26779,),2)</f>
        <v>#N/A</v>
      </c>
      <c r="P1441">
        <v>146847</v>
      </c>
      <c r="Q1441" s="1">
        <v>36690</v>
      </c>
      <c r="R1441" s="1">
        <v>36694</v>
      </c>
      <c r="S1441" t="s">
        <v>2134</v>
      </c>
      <c r="T1441">
        <v>1</v>
      </c>
    </row>
    <row r="1442" spans="1:20" hidden="1" x14ac:dyDescent="0.2">
      <c r="A1442" s="7">
        <v>312825</v>
      </c>
      <c r="B1442" s="3">
        <v>42188</v>
      </c>
      <c r="C1442" s="3" t="s">
        <v>33</v>
      </c>
      <c r="D1442" s="2" t="s">
        <v>451</v>
      </c>
      <c r="E1442" s="3">
        <v>10</v>
      </c>
      <c r="F1442" s="17">
        <v>0</v>
      </c>
      <c r="G1442" s="17">
        <v>1</v>
      </c>
      <c r="H1442" s="17">
        <v>0</v>
      </c>
      <c r="I1442" s="7">
        <v>2.1</v>
      </c>
      <c r="J1442" s="7">
        <v>0</v>
      </c>
      <c r="K1442" s="4">
        <v>1293</v>
      </c>
      <c r="L1442" s="5">
        <v>1293.0592999999999</v>
      </c>
      <c r="M1442">
        <v>4626</v>
      </c>
      <c r="N1442" s="3">
        <v>1</v>
      </c>
      <c r="O1442" s="50">
        <f>INDEX([1]Dados!$M$2:$N$26779,MATCH($P1442,[1]Dados!$N$2:$N$26779,),2)</f>
        <v>145830</v>
      </c>
      <c r="P1442">
        <v>145830</v>
      </c>
      <c r="Q1442" s="1">
        <v>36690</v>
      </c>
      <c r="R1442" s="1">
        <v>36694</v>
      </c>
      <c r="S1442" t="s">
        <v>1091</v>
      </c>
      <c r="T1442">
        <v>1</v>
      </c>
    </row>
    <row r="1443" spans="1:20" hidden="1" x14ac:dyDescent="0.2">
      <c r="A1443" s="7">
        <v>312825</v>
      </c>
      <c r="B1443" s="3">
        <v>42188</v>
      </c>
      <c r="C1443" s="3" t="s">
        <v>33</v>
      </c>
      <c r="D1443" s="2" t="s">
        <v>451</v>
      </c>
      <c r="E1443" s="3">
        <v>10</v>
      </c>
      <c r="F1443" s="17">
        <v>0</v>
      </c>
      <c r="G1443" s="17">
        <v>1</v>
      </c>
      <c r="H1443" s="17">
        <v>0</v>
      </c>
      <c r="I1443" s="7">
        <v>2.2000000000000002</v>
      </c>
      <c r="J1443" s="7">
        <v>22</v>
      </c>
      <c r="K1443" s="4">
        <v>1293</v>
      </c>
      <c r="L1443" s="5">
        <v>1293.0592999999999</v>
      </c>
      <c r="M1443">
        <v>4626</v>
      </c>
      <c r="N1443" s="3">
        <v>1</v>
      </c>
      <c r="O1443" s="50">
        <f>INDEX([1]Dados!$M$2:$N$26779,MATCH($P1443,[1]Dados!$N$2:$N$26779,),2)</f>
        <v>145830</v>
      </c>
      <c r="P1443">
        <v>145830</v>
      </c>
      <c r="Q1443" s="1">
        <v>36690</v>
      </c>
      <c r="R1443" s="1">
        <v>36694</v>
      </c>
      <c r="S1443" t="s">
        <v>1091</v>
      </c>
      <c r="T1443">
        <v>1</v>
      </c>
    </row>
    <row r="1444" spans="1:20" x14ac:dyDescent="0.2">
      <c r="A1444" s="7">
        <v>316292</v>
      </c>
      <c r="B1444" s="3">
        <v>41629</v>
      </c>
      <c r="C1444" s="3" t="s">
        <v>33</v>
      </c>
      <c r="D1444" s="2" t="s">
        <v>762</v>
      </c>
      <c r="E1444" s="3">
        <v>11</v>
      </c>
      <c r="F1444" s="17">
        <v>0</v>
      </c>
      <c r="G1444" s="17">
        <v>1</v>
      </c>
      <c r="H1444" s="17">
        <v>0</v>
      </c>
      <c r="I1444" s="7">
        <v>1</v>
      </c>
      <c r="J1444" s="7">
        <v>25</v>
      </c>
      <c r="K1444" s="4">
        <v>2</v>
      </c>
      <c r="L1444" s="5">
        <v>2.0596999999999999</v>
      </c>
      <c r="M1444">
        <v>56840.639999999999</v>
      </c>
      <c r="N1444" s="3">
        <v>1</v>
      </c>
      <c r="O1444" s="50" t="e">
        <f>INDEX([1]Dados!$M$2:$N$26779,MATCH($P1444,[1]Dados!$N$2:$N$26779,),2)</f>
        <v>#N/A</v>
      </c>
      <c r="P1444">
        <v>147901</v>
      </c>
      <c r="Q1444" s="1">
        <v>36718</v>
      </c>
      <c r="R1444" s="1">
        <v>36722</v>
      </c>
      <c r="S1444" t="s">
        <v>2087</v>
      </c>
      <c r="T1444">
        <v>1</v>
      </c>
    </row>
    <row r="1445" spans="1:20" x14ac:dyDescent="0.2">
      <c r="A1445" s="7">
        <v>316292</v>
      </c>
      <c r="B1445" s="3">
        <v>41629</v>
      </c>
      <c r="C1445" s="3" t="s">
        <v>33</v>
      </c>
      <c r="D1445" s="2" t="s">
        <v>762</v>
      </c>
      <c r="E1445" s="3">
        <v>11</v>
      </c>
      <c r="F1445" s="17">
        <v>0</v>
      </c>
      <c r="G1445" s="17">
        <v>1</v>
      </c>
      <c r="H1445" s="17">
        <v>0</v>
      </c>
      <c r="I1445" s="7">
        <v>1</v>
      </c>
      <c r="J1445" s="7">
        <v>0</v>
      </c>
      <c r="K1445" s="4">
        <v>2</v>
      </c>
      <c r="L1445" s="5">
        <v>2.0596999999999999</v>
      </c>
      <c r="M1445">
        <v>56840.639999999999</v>
      </c>
      <c r="N1445" s="3">
        <v>1</v>
      </c>
      <c r="O1445" s="50" t="e">
        <f>INDEX([1]Dados!$M$2:$N$26779,MATCH($P1445,[1]Dados!$N$2:$N$26779,),2)</f>
        <v>#N/A</v>
      </c>
      <c r="P1445">
        <v>147901</v>
      </c>
      <c r="Q1445" s="1">
        <v>36718</v>
      </c>
      <c r="R1445" s="1">
        <v>36722</v>
      </c>
      <c r="S1445" t="s">
        <v>2087</v>
      </c>
      <c r="T1445">
        <v>1</v>
      </c>
    </row>
    <row r="1446" spans="1:20" x14ac:dyDescent="0.2">
      <c r="A1446" s="7">
        <v>316292</v>
      </c>
      <c r="B1446" s="3">
        <v>41629</v>
      </c>
      <c r="C1446" s="3" t="s">
        <v>33</v>
      </c>
      <c r="D1446" s="2" t="s">
        <v>762</v>
      </c>
      <c r="E1446" s="3">
        <v>11</v>
      </c>
      <c r="F1446" s="17">
        <v>0</v>
      </c>
      <c r="G1446" s="17">
        <v>1</v>
      </c>
      <c r="H1446" s="17">
        <v>0</v>
      </c>
      <c r="I1446" s="7">
        <v>1.3</v>
      </c>
      <c r="J1446" s="7">
        <v>25</v>
      </c>
      <c r="K1446" s="4">
        <v>2</v>
      </c>
      <c r="L1446" s="5">
        <v>2.0596999999999999</v>
      </c>
      <c r="M1446">
        <v>56840.639999999999</v>
      </c>
      <c r="N1446" s="3">
        <v>1</v>
      </c>
      <c r="O1446" s="50" t="e">
        <f>INDEX([1]Dados!$M$2:$N$26779,MATCH($P1446,[1]Dados!$N$2:$N$26779,),2)</f>
        <v>#N/A</v>
      </c>
      <c r="P1446">
        <v>147901</v>
      </c>
      <c r="Q1446" s="1">
        <v>36718</v>
      </c>
      <c r="R1446" s="1">
        <v>36722</v>
      </c>
      <c r="S1446" t="s">
        <v>2087</v>
      </c>
      <c r="T1446">
        <v>1</v>
      </c>
    </row>
    <row r="1447" spans="1:20" x14ac:dyDescent="0.2">
      <c r="A1447" s="7">
        <v>316292</v>
      </c>
      <c r="B1447" s="3">
        <v>41629</v>
      </c>
      <c r="C1447" s="3" t="s">
        <v>33</v>
      </c>
      <c r="D1447" s="2" t="s">
        <v>762</v>
      </c>
      <c r="E1447" s="3">
        <v>11</v>
      </c>
      <c r="F1447" s="17">
        <v>0</v>
      </c>
      <c r="G1447" s="17">
        <v>1</v>
      </c>
      <c r="H1447" s="17">
        <v>0</v>
      </c>
      <c r="I1447" s="7">
        <v>3.2</v>
      </c>
      <c r="J1447" s="7">
        <v>0</v>
      </c>
      <c r="K1447" s="4">
        <v>4</v>
      </c>
      <c r="L1447" s="5">
        <v>4.1822999999999997</v>
      </c>
      <c r="M1447">
        <v>37800</v>
      </c>
      <c r="N1447" s="3">
        <v>1</v>
      </c>
      <c r="O1447" s="50" t="e">
        <f>INDEX([1]Dados!$M$2:$N$26779,MATCH($P1447,[1]Dados!$N$2:$N$26779,),2)</f>
        <v>#N/A</v>
      </c>
      <c r="P1447">
        <v>147936</v>
      </c>
      <c r="Q1447" s="1">
        <v>36718</v>
      </c>
      <c r="R1447" s="1">
        <v>36722</v>
      </c>
      <c r="S1447" t="s">
        <v>2134</v>
      </c>
      <c r="T1447">
        <v>1</v>
      </c>
    </row>
    <row r="1448" spans="1:20" x14ac:dyDescent="0.2">
      <c r="A1448" s="7">
        <v>316292</v>
      </c>
      <c r="B1448" s="3">
        <v>41629</v>
      </c>
      <c r="C1448" s="3" t="s">
        <v>33</v>
      </c>
      <c r="D1448" s="2" t="s">
        <v>762</v>
      </c>
      <c r="E1448" s="3">
        <v>11</v>
      </c>
      <c r="F1448" s="17">
        <v>0</v>
      </c>
      <c r="G1448" s="17">
        <v>1</v>
      </c>
      <c r="H1448" s="17">
        <v>0</v>
      </c>
      <c r="I1448" s="7">
        <v>3.1</v>
      </c>
      <c r="J1448" s="7">
        <v>19</v>
      </c>
      <c r="K1448" s="4">
        <v>4</v>
      </c>
      <c r="L1448" s="5">
        <v>4.1822999999999997</v>
      </c>
      <c r="M1448">
        <v>103948</v>
      </c>
      <c r="N1448" s="3">
        <v>1</v>
      </c>
      <c r="O1448" s="50" t="e">
        <f>INDEX([1]Dados!$M$2:$N$26779,MATCH($P1448,[1]Dados!$N$2:$N$26779,),2)</f>
        <v>#N/A</v>
      </c>
      <c r="P1448">
        <v>147937</v>
      </c>
      <c r="Q1448" s="1">
        <v>36718</v>
      </c>
      <c r="R1448" s="1">
        <v>36722</v>
      </c>
      <c r="S1448" t="s">
        <v>2088</v>
      </c>
      <c r="T1448">
        <v>1</v>
      </c>
    </row>
    <row r="1449" spans="1:20" x14ac:dyDescent="0.2">
      <c r="A1449" s="7">
        <v>316292</v>
      </c>
      <c r="B1449" s="3">
        <v>41629</v>
      </c>
      <c r="C1449" s="3" t="s">
        <v>33</v>
      </c>
      <c r="D1449" s="2" t="s">
        <v>762</v>
      </c>
      <c r="E1449" s="3">
        <v>11</v>
      </c>
      <c r="F1449" s="17">
        <v>0</v>
      </c>
      <c r="G1449" s="17">
        <v>1</v>
      </c>
      <c r="H1449" s="17">
        <v>0</v>
      </c>
      <c r="I1449" s="7">
        <v>5</v>
      </c>
      <c r="J1449" s="7">
        <v>19</v>
      </c>
      <c r="K1449" s="4">
        <v>119</v>
      </c>
      <c r="L1449" s="5">
        <v>119.386</v>
      </c>
      <c r="M1449">
        <v>91600.27</v>
      </c>
      <c r="N1449" s="3">
        <v>1</v>
      </c>
      <c r="O1449" s="50" t="e">
        <f>INDEX([1]Dados!$M$2:$N$26779,MATCH($P1449,[1]Dados!$N$2:$N$26779,),2)</f>
        <v>#N/A</v>
      </c>
      <c r="P1449">
        <v>148526</v>
      </c>
      <c r="Q1449" s="1">
        <v>36718</v>
      </c>
      <c r="R1449" s="1">
        <v>36722</v>
      </c>
      <c r="S1449" t="s">
        <v>2089</v>
      </c>
      <c r="T1449">
        <v>1</v>
      </c>
    </row>
    <row r="1450" spans="1:20" x14ac:dyDescent="0.2">
      <c r="A1450" s="7">
        <v>316292</v>
      </c>
      <c r="B1450" s="3">
        <v>41629</v>
      </c>
      <c r="C1450" s="3" t="s">
        <v>33</v>
      </c>
      <c r="D1450" s="2" t="s">
        <v>762</v>
      </c>
      <c r="E1450" s="3">
        <v>11</v>
      </c>
      <c r="F1450" s="17">
        <v>0</v>
      </c>
      <c r="G1450" s="17">
        <v>1</v>
      </c>
      <c r="H1450" s="17">
        <v>0</v>
      </c>
      <c r="I1450" s="7">
        <v>4.0999999999999996</v>
      </c>
      <c r="J1450" s="7">
        <v>9</v>
      </c>
      <c r="K1450" s="4">
        <v>4</v>
      </c>
      <c r="L1450" s="5">
        <v>4.5776000000000003</v>
      </c>
      <c r="M1450">
        <v>43980</v>
      </c>
      <c r="N1450" s="3">
        <v>1</v>
      </c>
      <c r="O1450" s="50" t="e">
        <f>INDEX([1]Dados!$M$2:$N$26779,MATCH($P1450,[1]Dados!$N$2:$N$26779,),2)</f>
        <v>#N/A</v>
      </c>
      <c r="P1450">
        <v>147984</v>
      </c>
      <c r="Q1450" s="1">
        <v>36718</v>
      </c>
      <c r="R1450" s="1">
        <v>36722</v>
      </c>
      <c r="S1450" t="s">
        <v>2134</v>
      </c>
      <c r="T1450">
        <v>1</v>
      </c>
    </row>
    <row r="1451" spans="1:20" x14ac:dyDescent="0.2">
      <c r="A1451" s="7">
        <v>316292</v>
      </c>
      <c r="B1451" s="3">
        <v>41629</v>
      </c>
      <c r="C1451" s="3" t="s">
        <v>33</v>
      </c>
      <c r="D1451" s="2" t="s">
        <v>762</v>
      </c>
      <c r="E1451" s="3">
        <v>11</v>
      </c>
      <c r="F1451" s="17">
        <v>0</v>
      </c>
      <c r="G1451" s="17">
        <v>1</v>
      </c>
      <c r="H1451" s="17">
        <v>0</v>
      </c>
      <c r="I1451" s="7">
        <v>2.1</v>
      </c>
      <c r="J1451" s="7">
        <v>22</v>
      </c>
      <c r="K1451" s="4">
        <v>1293</v>
      </c>
      <c r="L1451" s="5">
        <v>1293.0592999999999</v>
      </c>
      <c r="M1451">
        <v>19529.04</v>
      </c>
      <c r="N1451" s="3">
        <v>1</v>
      </c>
      <c r="O1451" s="50" t="e">
        <f>INDEX([1]Dados!$M$2:$N$26779,MATCH($P1451,[1]Dados!$N$2:$N$26779,),2)</f>
        <v>#N/A</v>
      </c>
      <c r="P1451">
        <v>148211</v>
      </c>
      <c r="Q1451" s="1">
        <v>36718</v>
      </c>
      <c r="R1451" s="1">
        <v>36722</v>
      </c>
      <c r="S1451" t="s">
        <v>1923</v>
      </c>
      <c r="T1451">
        <v>1</v>
      </c>
    </row>
    <row r="1452" spans="1:20" x14ac:dyDescent="0.2">
      <c r="A1452" s="7">
        <v>316292</v>
      </c>
      <c r="B1452" s="3">
        <v>41629</v>
      </c>
      <c r="C1452" s="3" t="s">
        <v>33</v>
      </c>
      <c r="D1452" s="2" t="s">
        <v>762</v>
      </c>
      <c r="E1452" s="3">
        <v>11</v>
      </c>
      <c r="F1452" s="17">
        <v>0</v>
      </c>
      <c r="G1452" s="17">
        <v>1</v>
      </c>
      <c r="H1452" s="17">
        <v>0</v>
      </c>
      <c r="I1452" s="7" t="s">
        <v>3</v>
      </c>
      <c r="J1452" s="7">
        <v>0</v>
      </c>
      <c r="K1452" s="4">
        <v>1214</v>
      </c>
      <c r="L1452" s="5">
        <v>1214.0587</v>
      </c>
      <c r="M1452">
        <v>212627.34</v>
      </c>
      <c r="N1452" s="3">
        <v>1</v>
      </c>
      <c r="O1452" s="50" t="e">
        <f>INDEX([1]Dados!$M$2:$N$26779,MATCH($P1452,[1]Dados!$N$2:$N$26779,),2)</f>
        <v>#N/A</v>
      </c>
      <c r="P1452">
        <v>148127</v>
      </c>
      <c r="Q1452" s="1">
        <v>36718</v>
      </c>
      <c r="R1452" s="1">
        <v>36722</v>
      </c>
      <c r="S1452" t="s">
        <v>2134</v>
      </c>
      <c r="T1452">
        <v>1</v>
      </c>
    </row>
    <row r="1453" spans="1:20" x14ac:dyDescent="0.2">
      <c r="A1453" s="7">
        <v>316292</v>
      </c>
      <c r="B1453" s="3">
        <v>41629</v>
      </c>
      <c r="C1453" s="3" t="s">
        <v>33</v>
      </c>
      <c r="D1453" s="2" t="s">
        <v>762</v>
      </c>
      <c r="E1453" s="3">
        <v>11</v>
      </c>
      <c r="F1453" s="17">
        <v>0</v>
      </c>
      <c r="G1453" s="17">
        <v>1</v>
      </c>
      <c r="H1453" s="17">
        <v>0</v>
      </c>
      <c r="I1453" s="7" t="s">
        <v>3</v>
      </c>
      <c r="J1453" s="7">
        <v>0</v>
      </c>
      <c r="K1453" s="4">
        <v>1214</v>
      </c>
      <c r="L1453" s="5">
        <v>1214.0589</v>
      </c>
      <c r="M1453">
        <v>22000</v>
      </c>
      <c r="N1453" s="3">
        <v>1</v>
      </c>
      <c r="O1453" s="50" t="e">
        <f>INDEX([1]Dados!$M$2:$N$26779,MATCH($P1453,[1]Dados!$N$2:$N$26779,),2)</f>
        <v>#N/A</v>
      </c>
      <c r="P1453">
        <v>149293</v>
      </c>
      <c r="Q1453" s="1">
        <v>36718</v>
      </c>
      <c r="R1453" s="1">
        <v>36722</v>
      </c>
      <c r="S1453" t="s">
        <v>2134</v>
      </c>
      <c r="T1453">
        <v>1</v>
      </c>
    </row>
    <row r="1454" spans="1:20" x14ac:dyDescent="0.2">
      <c r="A1454" s="7">
        <v>316720</v>
      </c>
      <c r="B1454" s="3">
        <v>53430</v>
      </c>
      <c r="C1454" s="3" t="s">
        <v>33</v>
      </c>
      <c r="D1454" s="2" t="s">
        <v>797</v>
      </c>
      <c r="E1454" s="3">
        <v>11</v>
      </c>
      <c r="F1454" s="17">
        <v>0</v>
      </c>
      <c r="G1454" s="17">
        <v>1</v>
      </c>
      <c r="H1454" s="17">
        <v>0</v>
      </c>
      <c r="I1454" s="7">
        <v>4</v>
      </c>
      <c r="J1454" s="7">
        <v>15</v>
      </c>
      <c r="K1454" s="4">
        <v>2</v>
      </c>
      <c r="L1454" s="5">
        <v>2.0596999999999999</v>
      </c>
      <c r="M1454">
        <f>565201.85+289234.68</f>
        <v>854436.53</v>
      </c>
      <c r="N1454" s="3">
        <v>1</v>
      </c>
      <c r="O1454" s="50" t="e">
        <f>INDEX([1]Dados!$M$2:$N$26779,MATCH($P1454,[1]Dados!$N$2:$N$26779,),2)</f>
        <v>#N/A</v>
      </c>
      <c r="P1454">
        <v>147902</v>
      </c>
      <c r="Q1454" s="1">
        <v>36718</v>
      </c>
      <c r="R1454" s="1">
        <v>36722</v>
      </c>
      <c r="S1454" t="s">
        <v>1718</v>
      </c>
      <c r="T1454">
        <v>1</v>
      </c>
    </row>
    <row r="1455" spans="1:20" x14ac:dyDescent="0.2">
      <c r="A1455" s="7">
        <v>316720</v>
      </c>
      <c r="B1455" s="3">
        <v>53430</v>
      </c>
      <c r="C1455" s="3" t="s">
        <v>33</v>
      </c>
      <c r="D1455" s="2" t="s">
        <v>797</v>
      </c>
      <c r="E1455" s="3">
        <v>11</v>
      </c>
      <c r="F1455" s="17">
        <v>0</v>
      </c>
      <c r="G1455" s="17">
        <v>1</v>
      </c>
      <c r="H1455" s="17">
        <v>0</v>
      </c>
      <c r="I1455" s="7">
        <v>4</v>
      </c>
      <c r="J1455" s="7">
        <v>18</v>
      </c>
      <c r="K1455" s="4">
        <v>2</v>
      </c>
      <c r="L1455" s="5">
        <v>2.0596999999999999</v>
      </c>
      <c r="M1455">
        <f t="shared" ref="M1455:M1457" si="7">565201.85+289234.68</f>
        <v>854436.53</v>
      </c>
      <c r="N1455" s="3">
        <v>1</v>
      </c>
      <c r="O1455" s="50" t="e">
        <f>INDEX([1]Dados!$M$2:$N$26779,MATCH($P1455,[1]Dados!$N$2:$N$26779,),2)</f>
        <v>#N/A</v>
      </c>
      <c r="P1455">
        <v>147902</v>
      </c>
      <c r="Q1455" s="1">
        <v>36718</v>
      </c>
      <c r="R1455" s="1">
        <v>36722</v>
      </c>
      <c r="S1455" t="s">
        <v>1718</v>
      </c>
      <c r="T1455">
        <v>1</v>
      </c>
    </row>
    <row r="1456" spans="1:20" x14ac:dyDescent="0.2">
      <c r="A1456" s="7">
        <v>316720</v>
      </c>
      <c r="B1456" s="3">
        <v>53430</v>
      </c>
      <c r="C1456" s="3" t="s">
        <v>33</v>
      </c>
      <c r="D1456" s="2" t="s">
        <v>797</v>
      </c>
      <c r="E1456" s="3">
        <v>11</v>
      </c>
      <c r="F1456" s="17">
        <v>0</v>
      </c>
      <c r="G1456" s="17">
        <v>1</v>
      </c>
      <c r="H1456" s="17">
        <v>0</v>
      </c>
      <c r="I1456" s="7">
        <v>4</v>
      </c>
      <c r="J1456" s="7">
        <v>25</v>
      </c>
      <c r="K1456" s="4">
        <v>2</v>
      </c>
      <c r="L1456" s="5">
        <v>2.0596999999999999</v>
      </c>
      <c r="M1456">
        <f t="shared" si="7"/>
        <v>854436.53</v>
      </c>
      <c r="N1456" s="3">
        <v>1</v>
      </c>
      <c r="O1456" s="50" t="e">
        <f>INDEX([1]Dados!$M$2:$N$26779,MATCH($P1456,[1]Dados!$N$2:$N$26779,),2)</f>
        <v>#N/A</v>
      </c>
      <c r="P1456">
        <v>147902</v>
      </c>
      <c r="Q1456" s="1">
        <v>36718</v>
      </c>
      <c r="R1456" s="1">
        <v>36722</v>
      </c>
      <c r="S1456" t="s">
        <v>1718</v>
      </c>
      <c r="T1456">
        <v>1</v>
      </c>
    </row>
    <row r="1457" spans="1:20" x14ac:dyDescent="0.2">
      <c r="A1457" s="7">
        <v>316720</v>
      </c>
      <c r="B1457" s="3">
        <v>53430</v>
      </c>
      <c r="C1457" s="3" t="s">
        <v>33</v>
      </c>
      <c r="D1457" s="2" t="s">
        <v>797</v>
      </c>
      <c r="E1457" s="3">
        <v>11</v>
      </c>
      <c r="F1457" s="17">
        <v>0</v>
      </c>
      <c r="G1457" s="17">
        <v>1</v>
      </c>
      <c r="H1457" s="17">
        <v>0</v>
      </c>
      <c r="I1457" s="7">
        <v>4</v>
      </c>
      <c r="J1457" s="7">
        <v>4</v>
      </c>
      <c r="K1457" s="4">
        <v>2</v>
      </c>
      <c r="L1457" s="5">
        <v>2.0596999999999999</v>
      </c>
      <c r="M1457">
        <f t="shared" si="7"/>
        <v>854436.53</v>
      </c>
      <c r="N1457" s="3">
        <v>1</v>
      </c>
      <c r="O1457" s="50" t="e">
        <f>INDEX([1]Dados!$M$2:$N$26779,MATCH($P1457,[1]Dados!$N$2:$N$26779,),2)</f>
        <v>#N/A</v>
      </c>
      <c r="P1457">
        <v>147902</v>
      </c>
      <c r="Q1457" s="1">
        <v>36718</v>
      </c>
      <c r="R1457" s="1">
        <v>36722</v>
      </c>
      <c r="S1457" t="s">
        <v>1718</v>
      </c>
      <c r="T1457">
        <v>1</v>
      </c>
    </row>
    <row r="1458" spans="1:20" x14ac:dyDescent="0.2">
      <c r="A1458" s="7">
        <v>316720</v>
      </c>
      <c r="B1458" s="3">
        <v>53430</v>
      </c>
      <c r="C1458" s="3" t="s">
        <v>33</v>
      </c>
      <c r="D1458" s="2" t="s">
        <v>797</v>
      </c>
      <c r="E1458" s="3">
        <v>11</v>
      </c>
      <c r="F1458" s="17">
        <v>0</v>
      </c>
      <c r="G1458" s="17">
        <v>1</v>
      </c>
      <c r="H1458" s="17">
        <v>0</v>
      </c>
      <c r="I1458" s="7">
        <v>8</v>
      </c>
      <c r="J1458" s="7">
        <v>20</v>
      </c>
      <c r="K1458" s="4">
        <v>4</v>
      </c>
      <c r="L1458" s="5">
        <v>4.1822999999999997</v>
      </c>
      <c r="M1458">
        <v>320225.63</v>
      </c>
      <c r="N1458" s="3">
        <v>1</v>
      </c>
      <c r="O1458" s="50" t="e">
        <f>INDEX([1]Dados!$M$2:$N$26779,MATCH($P1458,[1]Dados!$N$2:$N$26779,),2)</f>
        <v>#N/A</v>
      </c>
      <c r="P1458">
        <v>147940</v>
      </c>
      <c r="Q1458" s="1">
        <v>36718</v>
      </c>
      <c r="R1458" s="1">
        <v>36722</v>
      </c>
      <c r="S1458" t="s">
        <v>1719</v>
      </c>
      <c r="T1458">
        <v>1</v>
      </c>
    </row>
    <row r="1459" spans="1:20" x14ac:dyDescent="0.2">
      <c r="A1459" s="7">
        <v>316720</v>
      </c>
      <c r="B1459" s="3">
        <v>53430</v>
      </c>
      <c r="C1459" s="3" t="s">
        <v>33</v>
      </c>
      <c r="D1459" s="2" t="s">
        <v>797</v>
      </c>
      <c r="E1459" s="3">
        <v>11</v>
      </c>
      <c r="F1459" s="17">
        <v>0</v>
      </c>
      <c r="G1459" s="17">
        <v>1</v>
      </c>
      <c r="H1459" s="17">
        <v>0</v>
      </c>
      <c r="I1459" s="7">
        <v>8</v>
      </c>
      <c r="J1459" s="7">
        <v>14</v>
      </c>
      <c r="K1459" s="4">
        <v>4</v>
      </c>
      <c r="L1459" s="5">
        <v>4.1822999999999997</v>
      </c>
      <c r="M1459">
        <v>320225.63</v>
      </c>
      <c r="N1459" s="3">
        <v>1</v>
      </c>
      <c r="O1459" s="50" t="e">
        <f>INDEX([1]Dados!$M$2:$N$26779,MATCH($P1459,[1]Dados!$N$2:$N$26779,),2)</f>
        <v>#N/A</v>
      </c>
      <c r="P1459">
        <v>147940</v>
      </c>
      <c r="Q1459" s="1">
        <v>36718</v>
      </c>
      <c r="R1459" s="1">
        <v>36722</v>
      </c>
      <c r="S1459" t="s">
        <v>1719</v>
      </c>
      <c r="T1459">
        <v>1</v>
      </c>
    </row>
    <row r="1460" spans="1:20" x14ac:dyDescent="0.2">
      <c r="A1460" s="7">
        <v>316720</v>
      </c>
      <c r="B1460" s="3">
        <v>53430</v>
      </c>
      <c r="C1460" s="3" t="s">
        <v>33</v>
      </c>
      <c r="D1460" s="2" t="s">
        <v>797</v>
      </c>
      <c r="E1460" s="3">
        <v>11</v>
      </c>
      <c r="F1460" s="17">
        <v>0</v>
      </c>
      <c r="G1460" s="17">
        <v>1</v>
      </c>
      <c r="H1460" s="17">
        <v>0</v>
      </c>
      <c r="I1460" s="7">
        <v>8</v>
      </c>
      <c r="J1460" s="7">
        <v>9</v>
      </c>
      <c r="K1460" s="4">
        <v>4</v>
      </c>
      <c r="L1460" s="5">
        <v>4.1822999999999997</v>
      </c>
      <c r="M1460">
        <v>320225.63</v>
      </c>
      <c r="N1460" s="3">
        <v>1</v>
      </c>
      <c r="O1460" s="50" t="e">
        <f>INDEX([1]Dados!$M$2:$N$26779,MATCH($P1460,[1]Dados!$N$2:$N$26779,),2)</f>
        <v>#N/A</v>
      </c>
      <c r="P1460">
        <v>147940</v>
      </c>
      <c r="Q1460" s="1">
        <v>36718</v>
      </c>
      <c r="R1460" s="1">
        <v>36722</v>
      </c>
      <c r="S1460" t="s">
        <v>1719</v>
      </c>
      <c r="T1460">
        <v>1</v>
      </c>
    </row>
    <row r="1461" spans="1:20" x14ac:dyDescent="0.2">
      <c r="A1461" s="7">
        <v>316720</v>
      </c>
      <c r="B1461" s="3">
        <v>53430</v>
      </c>
      <c r="C1461" s="3" t="s">
        <v>33</v>
      </c>
      <c r="D1461" s="2" t="s">
        <v>797</v>
      </c>
      <c r="E1461" s="3">
        <v>11</v>
      </c>
      <c r="F1461" s="17">
        <v>0</v>
      </c>
      <c r="G1461" s="17">
        <v>1</v>
      </c>
      <c r="H1461" s="17">
        <v>0</v>
      </c>
      <c r="I1461" s="7" t="s">
        <v>3</v>
      </c>
      <c r="J1461" s="7">
        <v>0</v>
      </c>
      <c r="K1461" s="4">
        <v>4</v>
      </c>
      <c r="L1461" s="5">
        <v>4.1822999999999997</v>
      </c>
      <c r="M1461">
        <v>96000</v>
      </c>
      <c r="N1461" s="3">
        <v>1</v>
      </c>
      <c r="O1461" s="50" t="e">
        <f>INDEX([1]Dados!$M$2:$N$26779,MATCH($P1461,[1]Dados!$N$2:$N$26779,),2)</f>
        <v>#N/A</v>
      </c>
      <c r="P1461">
        <v>147938</v>
      </c>
      <c r="Q1461" s="1">
        <v>36718</v>
      </c>
      <c r="R1461" s="1">
        <v>36722</v>
      </c>
      <c r="S1461" t="s">
        <v>1719</v>
      </c>
      <c r="T1461">
        <v>1</v>
      </c>
    </row>
    <row r="1462" spans="1:20" x14ac:dyDescent="0.2">
      <c r="A1462" s="7">
        <v>316720</v>
      </c>
      <c r="B1462" s="3">
        <v>53430</v>
      </c>
      <c r="C1462" s="3" t="s">
        <v>33</v>
      </c>
      <c r="D1462" s="2" t="s">
        <v>797</v>
      </c>
      <c r="E1462" s="3">
        <v>11</v>
      </c>
      <c r="F1462" s="17">
        <v>0</v>
      </c>
      <c r="G1462" s="17">
        <v>1</v>
      </c>
      <c r="H1462" s="17">
        <v>0</v>
      </c>
      <c r="I1462" s="7" t="s">
        <v>3</v>
      </c>
      <c r="J1462" s="7">
        <v>0</v>
      </c>
      <c r="K1462" s="4">
        <v>4</v>
      </c>
      <c r="L1462" s="5">
        <v>4.1822999999999997</v>
      </c>
      <c r="M1462">
        <v>56000</v>
      </c>
      <c r="N1462" s="3">
        <v>1</v>
      </c>
      <c r="O1462" s="50" t="e">
        <f>INDEX([1]Dados!$M$2:$N$26779,MATCH($P1462,[1]Dados!$N$2:$N$26779,),2)</f>
        <v>#N/A</v>
      </c>
      <c r="P1462">
        <v>147939</v>
      </c>
      <c r="Q1462" s="1">
        <v>36718</v>
      </c>
      <c r="R1462" s="1">
        <v>36722</v>
      </c>
      <c r="S1462" t="s">
        <v>1719</v>
      </c>
      <c r="T1462">
        <v>1</v>
      </c>
    </row>
    <row r="1463" spans="1:20" x14ac:dyDescent="0.2">
      <c r="A1463" s="7">
        <v>316720</v>
      </c>
      <c r="B1463" s="3">
        <v>53430</v>
      </c>
      <c r="C1463" s="3" t="s">
        <v>33</v>
      </c>
      <c r="D1463" s="2" t="s">
        <v>797</v>
      </c>
      <c r="E1463" s="3">
        <v>11</v>
      </c>
      <c r="F1463" s="17">
        <v>0</v>
      </c>
      <c r="G1463" s="17">
        <v>1</v>
      </c>
      <c r="H1463" s="17">
        <v>0</v>
      </c>
      <c r="I1463" s="7">
        <v>10</v>
      </c>
      <c r="J1463" s="7">
        <v>25</v>
      </c>
      <c r="K1463" s="4">
        <v>119</v>
      </c>
      <c r="L1463" s="5">
        <v>119.3861</v>
      </c>
      <c r="M1463">
        <v>200000</v>
      </c>
      <c r="N1463" s="3">
        <v>1</v>
      </c>
      <c r="O1463" s="50" t="e">
        <f>INDEX([1]Dados!$M$2:$N$26779,MATCH($P1463,[1]Dados!$N$2:$N$26779,),2)</f>
        <v>#N/A</v>
      </c>
      <c r="P1463">
        <v>148495</v>
      </c>
      <c r="Q1463" s="1">
        <v>36718</v>
      </c>
      <c r="R1463" s="1">
        <v>36722</v>
      </c>
      <c r="S1463" t="s">
        <v>1720</v>
      </c>
      <c r="T1463">
        <v>1</v>
      </c>
    </row>
    <row r="1464" spans="1:20" x14ac:dyDescent="0.2">
      <c r="A1464" s="7">
        <v>316720</v>
      </c>
      <c r="B1464" s="3">
        <v>53430</v>
      </c>
      <c r="C1464" s="3" t="s">
        <v>33</v>
      </c>
      <c r="D1464" s="2" t="s">
        <v>797</v>
      </c>
      <c r="E1464" s="3">
        <v>11</v>
      </c>
      <c r="F1464" s="17">
        <v>0</v>
      </c>
      <c r="G1464" s="17">
        <v>1</v>
      </c>
      <c r="H1464" s="17">
        <v>0</v>
      </c>
      <c r="I1464" s="7">
        <v>11</v>
      </c>
      <c r="J1464" s="7">
        <v>25</v>
      </c>
      <c r="K1464" s="4">
        <v>119</v>
      </c>
      <c r="L1464" s="5">
        <v>119.3984</v>
      </c>
      <c r="M1464">
        <v>700000</v>
      </c>
      <c r="N1464" s="3">
        <v>1</v>
      </c>
      <c r="O1464" s="50" t="e">
        <f>INDEX([1]Dados!$M$2:$N$26779,MATCH($P1464,[1]Dados!$N$2:$N$26779,),2)</f>
        <v>#N/A</v>
      </c>
      <c r="P1464">
        <v>148652</v>
      </c>
      <c r="Q1464" s="1">
        <v>36718</v>
      </c>
      <c r="R1464" s="1">
        <v>36722</v>
      </c>
      <c r="S1464" t="s">
        <v>2181</v>
      </c>
      <c r="T1464">
        <v>1</v>
      </c>
    </row>
    <row r="1465" spans="1:20" x14ac:dyDescent="0.2">
      <c r="A1465" s="7">
        <v>316720</v>
      </c>
      <c r="B1465" s="3">
        <v>53430</v>
      </c>
      <c r="C1465" s="3" t="s">
        <v>33</v>
      </c>
      <c r="D1465" s="2" t="s">
        <v>797</v>
      </c>
      <c r="E1465" s="3">
        <v>11</v>
      </c>
      <c r="F1465" s="17">
        <v>0</v>
      </c>
      <c r="G1465" s="17">
        <v>1</v>
      </c>
      <c r="H1465" s="17">
        <v>0</v>
      </c>
      <c r="I1465" s="7" t="s">
        <v>3</v>
      </c>
      <c r="J1465" s="7">
        <v>0</v>
      </c>
      <c r="K1465" s="4">
        <v>4</v>
      </c>
      <c r="L1465" s="5">
        <v>4.5776000000000003</v>
      </c>
      <c r="M1465">
        <v>49000</v>
      </c>
      <c r="N1465" s="3">
        <v>1</v>
      </c>
      <c r="O1465" s="50" t="e">
        <f>INDEX([1]Dados!$M$2:$N$26779,MATCH($P1465,[1]Dados!$N$2:$N$26779,),2)</f>
        <v>#N/A</v>
      </c>
      <c r="P1465">
        <v>147985</v>
      </c>
      <c r="Q1465" s="1">
        <v>36718</v>
      </c>
      <c r="R1465" s="1">
        <v>36722</v>
      </c>
      <c r="S1465" t="s">
        <v>2134</v>
      </c>
      <c r="T1465">
        <v>1</v>
      </c>
    </row>
    <row r="1466" spans="1:20" x14ac:dyDescent="0.2">
      <c r="A1466" s="7">
        <v>316720</v>
      </c>
      <c r="B1466" s="3">
        <v>53430</v>
      </c>
      <c r="C1466" s="3" t="s">
        <v>33</v>
      </c>
      <c r="D1466" s="2" t="s">
        <v>797</v>
      </c>
      <c r="E1466" s="3">
        <v>11</v>
      </c>
      <c r="F1466" s="17">
        <v>0</v>
      </c>
      <c r="G1466" s="17">
        <v>1</v>
      </c>
      <c r="H1466" s="17">
        <v>0</v>
      </c>
      <c r="I1466" s="7">
        <v>9</v>
      </c>
      <c r="J1466" s="7">
        <v>25</v>
      </c>
      <c r="K1466" s="4">
        <v>119</v>
      </c>
      <c r="L1466" s="5">
        <v>119.386</v>
      </c>
      <c r="M1466">
        <v>666000</v>
      </c>
      <c r="N1466" s="3">
        <v>1</v>
      </c>
      <c r="O1466" s="50" t="e">
        <f>INDEX([1]Dados!$M$2:$N$26779,MATCH($P1466,[1]Dados!$N$2:$N$26779,),2)</f>
        <v>#N/A</v>
      </c>
      <c r="P1466">
        <v>148521</v>
      </c>
      <c r="Q1466" s="1">
        <v>36718</v>
      </c>
      <c r="R1466" s="1">
        <v>36722</v>
      </c>
      <c r="S1466" t="s">
        <v>2180</v>
      </c>
      <c r="T1466">
        <v>1</v>
      </c>
    </row>
    <row r="1467" spans="1:20" x14ac:dyDescent="0.2">
      <c r="A1467" s="7">
        <v>316720</v>
      </c>
      <c r="B1467" s="3">
        <v>53430</v>
      </c>
      <c r="C1467" s="3" t="s">
        <v>33</v>
      </c>
      <c r="D1467" s="2" t="s">
        <v>797</v>
      </c>
      <c r="E1467" s="3">
        <v>11</v>
      </c>
      <c r="F1467" s="17">
        <v>0</v>
      </c>
      <c r="G1467" s="17">
        <v>1</v>
      </c>
      <c r="H1467" s="17">
        <v>0</v>
      </c>
      <c r="I1467" s="7">
        <v>9</v>
      </c>
      <c r="J1467" s="7">
        <v>18</v>
      </c>
      <c r="K1467" s="4">
        <v>119</v>
      </c>
      <c r="L1467" s="5">
        <v>119.386</v>
      </c>
      <c r="M1467">
        <v>666000</v>
      </c>
      <c r="N1467" s="3">
        <v>1</v>
      </c>
      <c r="O1467" s="50" t="e">
        <f>INDEX([1]Dados!$M$2:$N$26779,MATCH($P1467,[1]Dados!$N$2:$N$26779,),2)</f>
        <v>#N/A</v>
      </c>
      <c r="P1467">
        <v>148521</v>
      </c>
      <c r="Q1467" s="1">
        <v>36718</v>
      </c>
      <c r="R1467" s="1">
        <v>36722</v>
      </c>
      <c r="S1467" t="s">
        <v>2180</v>
      </c>
      <c r="T1467">
        <v>1</v>
      </c>
    </row>
    <row r="1468" spans="1:20" x14ac:dyDescent="0.2">
      <c r="A1468" s="7">
        <v>316720</v>
      </c>
      <c r="B1468" s="3">
        <v>53430</v>
      </c>
      <c r="C1468" s="3" t="s">
        <v>33</v>
      </c>
      <c r="D1468" s="2" t="s">
        <v>797</v>
      </c>
      <c r="E1468" s="3">
        <v>11</v>
      </c>
      <c r="F1468" s="17">
        <v>0</v>
      </c>
      <c r="G1468" s="17">
        <v>1</v>
      </c>
      <c r="H1468" s="17">
        <v>0</v>
      </c>
      <c r="I1468" s="7">
        <v>1</v>
      </c>
      <c r="J1468" s="7">
        <v>2</v>
      </c>
      <c r="K1468" s="4">
        <v>1214</v>
      </c>
      <c r="L1468" s="5">
        <v>1214.0587</v>
      </c>
      <c r="M1468">
        <v>2141472</v>
      </c>
      <c r="N1468" s="3">
        <v>1</v>
      </c>
      <c r="O1468" s="50" t="e">
        <f>INDEX([1]Dados!$M$2:$N$26779,MATCH($P1468,[1]Dados!$N$2:$N$26779,),2)</f>
        <v>#N/A</v>
      </c>
      <c r="P1468">
        <v>148131</v>
      </c>
      <c r="Q1468" s="1">
        <v>36718</v>
      </c>
      <c r="R1468" s="1">
        <v>36722</v>
      </c>
      <c r="S1468" t="s">
        <v>1772</v>
      </c>
      <c r="T1468">
        <v>1</v>
      </c>
    </row>
    <row r="1469" spans="1:20" x14ac:dyDescent="0.2">
      <c r="A1469" s="7">
        <v>316720</v>
      </c>
      <c r="B1469" s="3">
        <v>53430</v>
      </c>
      <c r="C1469" s="3" t="s">
        <v>33</v>
      </c>
      <c r="D1469" s="2" t="s">
        <v>797</v>
      </c>
      <c r="E1469" s="3">
        <v>11</v>
      </c>
      <c r="F1469" s="17">
        <v>0</v>
      </c>
      <c r="G1469" s="17">
        <v>1</v>
      </c>
      <c r="H1469" s="17">
        <v>0</v>
      </c>
      <c r="I1469" s="7">
        <v>1</v>
      </c>
      <c r="J1469" s="7">
        <v>15</v>
      </c>
      <c r="K1469" s="4">
        <v>1214</v>
      </c>
      <c r="L1469" s="5">
        <v>1214.0587</v>
      </c>
      <c r="M1469">
        <v>2141472</v>
      </c>
      <c r="N1469" s="3">
        <v>1</v>
      </c>
      <c r="O1469" s="50" t="e">
        <f>INDEX([1]Dados!$M$2:$N$26779,MATCH($P1469,[1]Dados!$N$2:$N$26779,),2)</f>
        <v>#N/A</v>
      </c>
      <c r="P1469">
        <v>148131</v>
      </c>
      <c r="Q1469" s="1">
        <v>36718</v>
      </c>
      <c r="R1469" s="1">
        <v>36722</v>
      </c>
      <c r="S1469" t="s">
        <v>1772</v>
      </c>
      <c r="T1469">
        <v>1</v>
      </c>
    </row>
    <row r="1470" spans="1:20" x14ac:dyDescent="0.2">
      <c r="A1470" s="7">
        <v>316720</v>
      </c>
      <c r="B1470" s="3">
        <v>53430</v>
      </c>
      <c r="C1470" s="3" t="s">
        <v>33</v>
      </c>
      <c r="D1470" s="2" t="s">
        <v>797</v>
      </c>
      <c r="E1470" s="3">
        <v>11</v>
      </c>
      <c r="F1470" s="17">
        <v>0</v>
      </c>
      <c r="G1470" s="17">
        <v>1</v>
      </c>
      <c r="H1470" s="17">
        <v>0</v>
      </c>
      <c r="I1470" s="7">
        <v>1.3</v>
      </c>
      <c r="J1470" s="7">
        <v>18</v>
      </c>
      <c r="K1470" s="4">
        <v>1214</v>
      </c>
      <c r="L1470" s="5">
        <v>1214.0587</v>
      </c>
      <c r="M1470">
        <v>2141472</v>
      </c>
      <c r="N1470" s="3">
        <v>1</v>
      </c>
      <c r="O1470" s="50" t="e">
        <f>INDEX([1]Dados!$M$2:$N$26779,MATCH($P1470,[1]Dados!$N$2:$N$26779,),2)</f>
        <v>#N/A</v>
      </c>
      <c r="P1470">
        <v>148131</v>
      </c>
      <c r="Q1470" s="1">
        <v>36718</v>
      </c>
      <c r="R1470" s="1">
        <v>36722</v>
      </c>
      <c r="S1470" t="s">
        <v>1772</v>
      </c>
      <c r="T1470">
        <v>1</v>
      </c>
    </row>
    <row r="1471" spans="1:20" x14ac:dyDescent="0.2">
      <c r="A1471" s="7">
        <v>316720</v>
      </c>
      <c r="B1471" s="3">
        <v>53430</v>
      </c>
      <c r="C1471" s="3" t="s">
        <v>33</v>
      </c>
      <c r="D1471" s="2" t="s">
        <v>797</v>
      </c>
      <c r="E1471" s="3">
        <v>11</v>
      </c>
      <c r="F1471" s="17">
        <v>0</v>
      </c>
      <c r="G1471" s="17">
        <v>1</v>
      </c>
      <c r="H1471" s="17">
        <v>0</v>
      </c>
      <c r="I1471" s="7">
        <v>3</v>
      </c>
      <c r="J1471" s="7">
        <v>20</v>
      </c>
      <c r="K1471" s="4">
        <v>1214</v>
      </c>
      <c r="L1471" s="5">
        <v>1214.0589</v>
      </c>
      <c r="M1471">
        <f>805123+441440</f>
        <v>1246563</v>
      </c>
      <c r="N1471" s="3">
        <v>1</v>
      </c>
      <c r="O1471" s="50" t="e">
        <f>INDEX([1]Dados!$M$2:$N$26779,MATCH($P1471,[1]Dados!$N$2:$N$26779,),2)</f>
        <v>#N/A</v>
      </c>
      <c r="P1471">
        <v>149299</v>
      </c>
      <c r="Q1471" s="1">
        <v>36718</v>
      </c>
      <c r="R1471" s="1">
        <v>36722</v>
      </c>
      <c r="S1471" t="s">
        <v>1721</v>
      </c>
      <c r="T1471">
        <v>1</v>
      </c>
    </row>
    <row r="1472" spans="1:20" x14ac:dyDescent="0.2">
      <c r="A1472" s="7">
        <v>316720</v>
      </c>
      <c r="B1472" s="3">
        <v>53430</v>
      </c>
      <c r="C1472" s="3" t="s">
        <v>33</v>
      </c>
      <c r="D1472" s="2" t="s">
        <v>797</v>
      </c>
      <c r="E1472" s="3">
        <v>11</v>
      </c>
      <c r="F1472" s="17">
        <v>0</v>
      </c>
      <c r="G1472" s="17">
        <v>1</v>
      </c>
      <c r="H1472" s="17">
        <v>0</v>
      </c>
      <c r="I1472" s="7">
        <v>3</v>
      </c>
      <c r="J1472" s="7">
        <v>28</v>
      </c>
      <c r="K1472" s="4">
        <v>1214</v>
      </c>
      <c r="L1472" s="5">
        <v>1214.0589</v>
      </c>
      <c r="M1472">
        <f t="shared" ref="M1472:M1474" si="8">805123+441440</f>
        <v>1246563</v>
      </c>
      <c r="N1472" s="3">
        <v>1</v>
      </c>
      <c r="O1472" s="50" t="e">
        <f>INDEX([1]Dados!$M$2:$N$26779,MATCH($P1472,[1]Dados!$N$2:$N$26779,),2)</f>
        <v>#N/A</v>
      </c>
      <c r="P1472">
        <v>149299</v>
      </c>
      <c r="Q1472" s="1">
        <v>36718</v>
      </c>
      <c r="R1472" s="1">
        <v>36722</v>
      </c>
      <c r="S1472" t="s">
        <v>1721</v>
      </c>
      <c r="T1472">
        <v>1</v>
      </c>
    </row>
    <row r="1473" spans="1:20" x14ac:dyDescent="0.2">
      <c r="A1473" s="7">
        <v>316720</v>
      </c>
      <c r="B1473" s="3">
        <v>53430</v>
      </c>
      <c r="C1473" s="3" t="s">
        <v>33</v>
      </c>
      <c r="D1473" s="2" t="s">
        <v>797</v>
      </c>
      <c r="E1473" s="3">
        <v>11</v>
      </c>
      <c r="F1473" s="17">
        <v>0</v>
      </c>
      <c r="G1473" s="17">
        <v>1</v>
      </c>
      <c r="H1473" s="17">
        <v>0</v>
      </c>
      <c r="I1473" s="7">
        <v>3</v>
      </c>
      <c r="J1473" s="7">
        <v>8</v>
      </c>
      <c r="K1473" s="4">
        <v>1214</v>
      </c>
      <c r="L1473" s="5">
        <v>1214.0589</v>
      </c>
      <c r="M1473">
        <f t="shared" si="8"/>
        <v>1246563</v>
      </c>
      <c r="N1473" s="3">
        <v>1</v>
      </c>
      <c r="O1473" s="50" t="e">
        <f>INDEX([1]Dados!$M$2:$N$26779,MATCH($P1473,[1]Dados!$N$2:$N$26779,),2)</f>
        <v>#N/A</v>
      </c>
      <c r="P1473">
        <v>149299</v>
      </c>
      <c r="Q1473" s="1">
        <v>36718</v>
      </c>
      <c r="R1473" s="1">
        <v>36722</v>
      </c>
      <c r="S1473" t="s">
        <v>1721</v>
      </c>
      <c r="T1473">
        <v>1</v>
      </c>
    </row>
    <row r="1474" spans="1:20" x14ac:dyDescent="0.2">
      <c r="A1474" s="7">
        <v>316720</v>
      </c>
      <c r="B1474" s="3">
        <v>53430</v>
      </c>
      <c r="C1474" s="3" t="s">
        <v>33</v>
      </c>
      <c r="D1474" s="2" t="s">
        <v>797</v>
      </c>
      <c r="E1474" s="3">
        <v>11</v>
      </c>
      <c r="F1474" s="17">
        <v>0</v>
      </c>
      <c r="G1474" s="17">
        <v>1</v>
      </c>
      <c r="H1474" s="17">
        <v>0</v>
      </c>
      <c r="I1474" s="7">
        <v>3</v>
      </c>
      <c r="J1474" s="7">
        <v>24</v>
      </c>
      <c r="K1474" s="4">
        <v>1214</v>
      </c>
      <c r="L1474" s="5">
        <v>1214.0589</v>
      </c>
      <c r="M1474">
        <f t="shared" si="8"/>
        <v>1246563</v>
      </c>
      <c r="N1474" s="3">
        <v>1</v>
      </c>
      <c r="O1474" s="50" t="e">
        <f>INDEX([1]Dados!$M$2:$N$26779,MATCH($P1474,[1]Dados!$N$2:$N$26779,),2)</f>
        <v>#N/A</v>
      </c>
      <c r="P1474">
        <v>149299</v>
      </c>
      <c r="Q1474" s="1">
        <v>36718</v>
      </c>
      <c r="R1474" s="1">
        <v>36722</v>
      </c>
      <c r="S1474" t="s">
        <v>1721</v>
      </c>
      <c r="T1474">
        <v>1</v>
      </c>
    </row>
    <row r="1475" spans="1:20" x14ac:dyDescent="0.2">
      <c r="A1475" s="7">
        <v>316720</v>
      </c>
      <c r="B1475" s="3">
        <v>53430</v>
      </c>
      <c r="C1475" s="3" t="s">
        <v>33</v>
      </c>
      <c r="D1475" s="2" t="s">
        <v>797</v>
      </c>
      <c r="E1475" s="3">
        <v>11</v>
      </c>
      <c r="F1475" s="17">
        <v>0</v>
      </c>
      <c r="G1475" s="17">
        <v>1</v>
      </c>
      <c r="H1475" s="17">
        <v>0</v>
      </c>
      <c r="I1475" s="7">
        <v>5</v>
      </c>
      <c r="J1475" s="7">
        <v>20</v>
      </c>
      <c r="K1475" s="4">
        <v>1220</v>
      </c>
      <c r="L1475" s="5">
        <v>1220.0906</v>
      </c>
      <c r="M1475" t="s">
        <v>2134</v>
      </c>
      <c r="N1475" s="3">
        <v>1</v>
      </c>
      <c r="O1475" s="50" t="e">
        <f>INDEX([1]Dados!$M$2:$N$26779,MATCH($P1475,[1]Dados!$N$2:$N$26779,),2)</f>
        <v>#N/A</v>
      </c>
      <c r="P1475">
        <v>149516</v>
      </c>
      <c r="Q1475" s="1">
        <v>36718</v>
      </c>
      <c r="R1475" s="1">
        <v>36722</v>
      </c>
      <c r="S1475" t="s">
        <v>1369</v>
      </c>
      <c r="T1475">
        <v>1</v>
      </c>
    </row>
    <row r="1476" spans="1:20" x14ac:dyDescent="0.2">
      <c r="A1476" s="7">
        <v>316720</v>
      </c>
      <c r="B1476" s="3">
        <v>53430</v>
      </c>
      <c r="C1476" s="3" t="s">
        <v>33</v>
      </c>
      <c r="D1476" s="2" t="s">
        <v>797</v>
      </c>
      <c r="E1476" s="3">
        <v>11</v>
      </c>
      <c r="F1476" s="17">
        <v>0</v>
      </c>
      <c r="G1476" s="17">
        <v>1</v>
      </c>
      <c r="H1476" s="17">
        <v>0</v>
      </c>
      <c r="I1476" s="7">
        <v>5.0999999999999996</v>
      </c>
      <c r="J1476" s="7">
        <v>20</v>
      </c>
      <c r="K1476" s="4">
        <v>1220</v>
      </c>
      <c r="L1476" s="5">
        <v>1220.0906</v>
      </c>
      <c r="M1476" t="s">
        <v>2134</v>
      </c>
      <c r="N1476" s="3">
        <v>1</v>
      </c>
      <c r="O1476" s="50" t="e">
        <f>INDEX([1]Dados!$M$2:$N$26779,MATCH($P1476,[1]Dados!$N$2:$N$26779,),2)</f>
        <v>#N/A</v>
      </c>
      <c r="P1476">
        <v>149516</v>
      </c>
      <c r="Q1476" s="1">
        <v>36718</v>
      </c>
      <c r="R1476" s="1">
        <v>36722</v>
      </c>
      <c r="S1476" t="s">
        <v>1369</v>
      </c>
      <c r="T1476">
        <v>1</v>
      </c>
    </row>
    <row r="1477" spans="1:20" x14ac:dyDescent="0.2">
      <c r="A1477" s="7">
        <v>316720</v>
      </c>
      <c r="B1477" s="3">
        <v>53430</v>
      </c>
      <c r="C1477" s="3" t="s">
        <v>33</v>
      </c>
      <c r="D1477" s="2" t="s">
        <v>797</v>
      </c>
      <c r="E1477" s="3">
        <v>11</v>
      </c>
      <c r="F1477" s="17">
        <v>0</v>
      </c>
      <c r="G1477" s="17">
        <v>1</v>
      </c>
      <c r="H1477" s="17">
        <v>0</v>
      </c>
      <c r="I1477" s="7">
        <v>6.1</v>
      </c>
      <c r="J1477" s="7">
        <v>0</v>
      </c>
      <c r="K1477" s="4">
        <v>1220</v>
      </c>
      <c r="L1477" s="5">
        <v>1220.0906</v>
      </c>
      <c r="M1477" t="s">
        <v>2134</v>
      </c>
      <c r="N1477" s="3">
        <v>1</v>
      </c>
      <c r="O1477" s="50" t="e">
        <f>INDEX([1]Dados!$M$2:$N$26779,MATCH($P1477,[1]Dados!$N$2:$N$26779,),2)</f>
        <v>#N/A</v>
      </c>
      <c r="P1477">
        <v>149517</v>
      </c>
      <c r="Q1477" s="1">
        <v>36718</v>
      </c>
      <c r="R1477" s="1">
        <v>36722</v>
      </c>
      <c r="S1477" t="s">
        <v>1369</v>
      </c>
      <c r="T1477">
        <v>1</v>
      </c>
    </row>
    <row r="1478" spans="1:20" x14ac:dyDescent="0.2">
      <c r="A1478" s="7">
        <v>316720</v>
      </c>
      <c r="B1478" s="3">
        <v>53430</v>
      </c>
      <c r="C1478" s="3" t="s">
        <v>33</v>
      </c>
      <c r="D1478" s="2" t="s">
        <v>797</v>
      </c>
      <c r="E1478" s="3">
        <v>11</v>
      </c>
      <c r="F1478" s="17">
        <v>0</v>
      </c>
      <c r="G1478" s="17">
        <v>1</v>
      </c>
      <c r="H1478" s="17">
        <v>0</v>
      </c>
      <c r="I1478" s="7">
        <v>7.1</v>
      </c>
      <c r="J1478" s="7">
        <v>4</v>
      </c>
      <c r="K1478" s="4">
        <v>4</v>
      </c>
      <c r="L1478" s="5">
        <v>4.3868</v>
      </c>
      <c r="M1478">
        <v>286614.76</v>
      </c>
      <c r="N1478" s="3">
        <v>1</v>
      </c>
      <c r="O1478" s="50" t="e">
        <f>INDEX([1]Dados!$M$2:$N$26779,MATCH($P1478,[1]Dados!$N$2:$N$26779,),2)</f>
        <v>#N/A</v>
      </c>
      <c r="P1478">
        <v>147989</v>
      </c>
      <c r="Q1478" s="1">
        <v>36718</v>
      </c>
      <c r="R1478" s="1">
        <v>36722</v>
      </c>
      <c r="S1478" t="s">
        <v>2179</v>
      </c>
      <c r="T1478">
        <v>1</v>
      </c>
    </row>
    <row r="1479" spans="1:20" x14ac:dyDescent="0.2">
      <c r="A1479" s="7">
        <v>316720</v>
      </c>
      <c r="B1479" s="3">
        <v>53430</v>
      </c>
      <c r="C1479" s="3" t="s">
        <v>33</v>
      </c>
      <c r="D1479" s="2" t="s">
        <v>797</v>
      </c>
      <c r="E1479" s="3">
        <v>11</v>
      </c>
      <c r="F1479" s="17">
        <v>0</v>
      </c>
      <c r="G1479" s="17">
        <v>1</v>
      </c>
      <c r="H1479" s="17">
        <v>0</v>
      </c>
      <c r="I1479" s="7">
        <v>7.1</v>
      </c>
      <c r="J1479" s="7">
        <v>4</v>
      </c>
      <c r="K1479" s="4">
        <v>4</v>
      </c>
      <c r="L1479" s="5">
        <v>4.3868</v>
      </c>
      <c r="M1479">
        <v>120000</v>
      </c>
      <c r="N1479" s="3">
        <v>1</v>
      </c>
      <c r="O1479" s="50" t="e">
        <f>INDEX([1]Dados!$M$2:$N$26779,MATCH($P1479,[1]Dados!$N$2:$N$26779,),2)</f>
        <v>#N/A</v>
      </c>
      <c r="P1479">
        <v>147990</v>
      </c>
      <c r="Q1479" s="1">
        <v>36718</v>
      </c>
      <c r="R1479" s="1">
        <v>36722</v>
      </c>
      <c r="S1479" t="s">
        <v>2179</v>
      </c>
      <c r="T1479">
        <v>1</v>
      </c>
    </row>
    <row r="1480" spans="1:20" x14ac:dyDescent="0.2">
      <c r="A1480" s="7">
        <v>316720</v>
      </c>
      <c r="B1480" s="3">
        <v>53430</v>
      </c>
      <c r="C1480" s="3" t="s">
        <v>33</v>
      </c>
      <c r="D1480" s="2" t="s">
        <v>797</v>
      </c>
      <c r="E1480" s="3">
        <v>11</v>
      </c>
      <c r="F1480" s="17">
        <v>0</v>
      </c>
      <c r="G1480" s="17">
        <v>1</v>
      </c>
      <c r="H1480" s="17">
        <v>0</v>
      </c>
      <c r="I1480" s="7">
        <v>7.2</v>
      </c>
      <c r="J1480" s="7">
        <v>20</v>
      </c>
      <c r="K1480" s="4">
        <v>4</v>
      </c>
      <c r="L1480" s="5">
        <v>4.3868</v>
      </c>
      <c r="M1480">
        <v>286614.76</v>
      </c>
      <c r="N1480" s="3">
        <v>1</v>
      </c>
      <c r="O1480" s="50" t="e">
        <f>INDEX([1]Dados!$M$2:$N$26779,MATCH($P1480,[1]Dados!$N$2:$N$26779,),2)</f>
        <v>#N/A</v>
      </c>
      <c r="P1480">
        <v>147989</v>
      </c>
      <c r="Q1480" s="1">
        <v>36718</v>
      </c>
      <c r="R1480" s="1">
        <v>36722</v>
      </c>
      <c r="S1480" t="s">
        <v>2179</v>
      </c>
      <c r="T1480">
        <v>1</v>
      </c>
    </row>
    <row r="1481" spans="1:20" x14ac:dyDescent="0.2">
      <c r="A1481" s="7">
        <v>316720</v>
      </c>
      <c r="B1481" s="3">
        <v>53430</v>
      </c>
      <c r="C1481" s="3" t="s">
        <v>33</v>
      </c>
      <c r="D1481" s="2" t="s">
        <v>797</v>
      </c>
      <c r="E1481" s="3">
        <v>11</v>
      </c>
      <c r="F1481" s="17">
        <v>0</v>
      </c>
      <c r="G1481" s="17">
        <v>1</v>
      </c>
      <c r="H1481" s="17">
        <v>0</v>
      </c>
      <c r="I1481" s="7">
        <v>7.2</v>
      </c>
      <c r="J1481" s="7">
        <v>20</v>
      </c>
      <c r="K1481" s="4">
        <v>4</v>
      </c>
      <c r="L1481" s="5">
        <v>4.3868</v>
      </c>
      <c r="M1481">
        <v>120000</v>
      </c>
      <c r="N1481" s="3">
        <v>1</v>
      </c>
      <c r="O1481" s="50" t="e">
        <f>INDEX([1]Dados!$M$2:$N$26779,MATCH($P1481,[1]Dados!$N$2:$N$26779,),2)</f>
        <v>#N/A</v>
      </c>
      <c r="P1481">
        <v>147990</v>
      </c>
      <c r="Q1481" s="1">
        <v>36718</v>
      </c>
      <c r="R1481" s="1">
        <v>36722</v>
      </c>
      <c r="S1481" t="s">
        <v>2179</v>
      </c>
      <c r="T1481">
        <v>1</v>
      </c>
    </row>
    <row r="1482" spans="1:20" x14ac:dyDescent="0.2">
      <c r="A1482" s="7">
        <v>316720</v>
      </c>
      <c r="B1482" s="3">
        <v>53430</v>
      </c>
      <c r="C1482" s="3" t="s">
        <v>33</v>
      </c>
      <c r="D1482" s="2" t="s">
        <v>797</v>
      </c>
      <c r="E1482" s="3">
        <v>11</v>
      </c>
      <c r="F1482" s="17">
        <v>0</v>
      </c>
      <c r="G1482" s="17">
        <v>1</v>
      </c>
      <c r="H1482" s="17">
        <v>0</v>
      </c>
      <c r="I1482" s="7">
        <v>2</v>
      </c>
      <c r="J1482" s="7">
        <v>0</v>
      </c>
      <c r="K1482" s="4">
        <v>1293</v>
      </c>
      <c r="L1482" s="5">
        <v>1293.0592999999999</v>
      </c>
      <c r="M1482">
        <v>288941.3</v>
      </c>
      <c r="N1482" s="3">
        <v>1</v>
      </c>
      <c r="O1482" s="50" t="e">
        <f>INDEX([1]Dados!$M$2:$N$26779,MATCH($P1482,[1]Dados!$N$2:$N$26779,),2)</f>
        <v>#N/A</v>
      </c>
      <c r="P1482">
        <v>148242</v>
      </c>
      <c r="Q1482" s="1">
        <v>36718</v>
      </c>
      <c r="R1482" s="1">
        <v>36722</v>
      </c>
      <c r="S1482" t="s">
        <v>1773</v>
      </c>
      <c r="T1482">
        <v>1</v>
      </c>
    </row>
    <row r="1483" spans="1:20" x14ac:dyDescent="0.2">
      <c r="A1483" s="7">
        <v>316720</v>
      </c>
      <c r="B1483" s="3">
        <v>53430</v>
      </c>
      <c r="C1483" s="3" t="s">
        <v>33</v>
      </c>
      <c r="D1483" s="2" t="s">
        <v>797</v>
      </c>
      <c r="E1483" s="3">
        <v>11</v>
      </c>
      <c r="F1483" s="17">
        <v>0</v>
      </c>
      <c r="G1483" s="17">
        <v>1</v>
      </c>
      <c r="H1483" s="17">
        <v>0</v>
      </c>
      <c r="I1483" s="7">
        <v>2</v>
      </c>
      <c r="J1483" s="7">
        <v>15</v>
      </c>
      <c r="K1483" s="4">
        <v>1293</v>
      </c>
      <c r="L1483" s="5">
        <v>1293.0592999999999</v>
      </c>
      <c r="M1483">
        <v>288941.3</v>
      </c>
      <c r="N1483" s="3">
        <v>1</v>
      </c>
      <c r="O1483" s="50" t="e">
        <f>INDEX([1]Dados!$M$2:$N$26779,MATCH($P1483,[1]Dados!$N$2:$N$26779,),2)</f>
        <v>#N/A</v>
      </c>
      <c r="P1483">
        <v>148242</v>
      </c>
      <c r="Q1483" s="1">
        <v>36718</v>
      </c>
      <c r="R1483" s="1">
        <v>36722</v>
      </c>
      <c r="S1483" t="s">
        <v>1773</v>
      </c>
      <c r="T1483">
        <v>1</v>
      </c>
    </row>
    <row r="1484" spans="1:20" x14ac:dyDescent="0.2">
      <c r="A1484" s="7">
        <v>316720</v>
      </c>
      <c r="B1484" s="3">
        <v>53430</v>
      </c>
      <c r="C1484" s="3" t="s">
        <v>33</v>
      </c>
      <c r="D1484" s="2" t="s">
        <v>797</v>
      </c>
      <c r="E1484" s="3">
        <v>11</v>
      </c>
      <c r="F1484" s="17">
        <v>0</v>
      </c>
      <c r="G1484" s="17">
        <v>1</v>
      </c>
      <c r="H1484" s="17">
        <v>0</v>
      </c>
      <c r="I1484" s="7">
        <v>2</v>
      </c>
      <c r="J1484" s="7">
        <v>22</v>
      </c>
      <c r="K1484" s="4">
        <v>1293</v>
      </c>
      <c r="L1484" s="5">
        <v>1293.0592999999999</v>
      </c>
      <c r="M1484">
        <v>288941.3</v>
      </c>
      <c r="N1484" s="3">
        <v>1</v>
      </c>
      <c r="O1484" s="50" t="e">
        <f>INDEX([1]Dados!$M$2:$N$26779,MATCH($P1484,[1]Dados!$N$2:$N$26779,),2)</f>
        <v>#N/A</v>
      </c>
      <c r="P1484">
        <v>148242</v>
      </c>
      <c r="Q1484" s="1">
        <v>36718</v>
      </c>
      <c r="R1484" s="1">
        <v>36722</v>
      </c>
      <c r="S1484" t="s">
        <v>1773</v>
      </c>
      <c r="T1484">
        <v>1</v>
      </c>
    </row>
    <row r="1485" spans="1:20" x14ac:dyDescent="0.2">
      <c r="A1485" s="7">
        <v>500380</v>
      </c>
      <c r="B1485" s="3">
        <v>90751</v>
      </c>
      <c r="C1485" s="3" t="s">
        <v>42</v>
      </c>
      <c r="D1485" s="2" t="s">
        <v>417</v>
      </c>
      <c r="E1485" s="3">
        <v>11</v>
      </c>
      <c r="F1485" s="17">
        <v>0</v>
      </c>
      <c r="G1485" s="17">
        <v>1</v>
      </c>
      <c r="H1485" s="17">
        <v>0</v>
      </c>
      <c r="I1485" s="7">
        <v>5</v>
      </c>
      <c r="J1485" s="7">
        <v>0</v>
      </c>
      <c r="K1485" s="4">
        <v>2</v>
      </c>
      <c r="L1485" s="5">
        <v>2.0596999999999999</v>
      </c>
      <c r="M1485">
        <v>92984.320000000007</v>
      </c>
      <c r="N1485" s="3">
        <v>1</v>
      </c>
      <c r="O1485" s="50" t="e">
        <f>INDEX([1]Dados!$M$2:$N$26779,MATCH($P1485,[1]Dados!$N$2:$N$26779,),2)</f>
        <v>#N/A</v>
      </c>
      <c r="P1485">
        <v>147893</v>
      </c>
      <c r="Q1485" s="1">
        <v>36718</v>
      </c>
      <c r="R1485" s="1">
        <v>36722</v>
      </c>
      <c r="S1485" t="s">
        <v>2134</v>
      </c>
      <c r="T1485">
        <v>1</v>
      </c>
    </row>
    <row r="1486" spans="1:20" x14ac:dyDescent="0.2">
      <c r="A1486" s="7">
        <v>500380</v>
      </c>
      <c r="B1486" s="3">
        <v>90751</v>
      </c>
      <c r="C1486" s="3" t="s">
        <v>42</v>
      </c>
      <c r="D1486" s="2" t="s">
        <v>417</v>
      </c>
      <c r="E1486" s="3">
        <v>11</v>
      </c>
      <c r="F1486" s="17">
        <v>0</v>
      </c>
      <c r="G1486" s="17">
        <v>1</v>
      </c>
      <c r="H1486" s="17">
        <v>0</v>
      </c>
      <c r="I1486" s="7">
        <v>1.1000000000000001</v>
      </c>
      <c r="J1486" s="7">
        <v>13</v>
      </c>
      <c r="K1486" s="4">
        <v>1214</v>
      </c>
      <c r="L1486" s="5">
        <v>1214.0587</v>
      </c>
      <c r="M1486">
        <v>530174.46</v>
      </c>
      <c r="N1486" s="3">
        <v>1</v>
      </c>
      <c r="O1486" s="50" t="e">
        <f>INDEX([1]Dados!$M$2:$N$26779,MATCH($P1486,[1]Dados!$N$2:$N$26779,),2)</f>
        <v>#N/A</v>
      </c>
      <c r="P1486">
        <v>148156</v>
      </c>
      <c r="Q1486" s="1">
        <v>36718</v>
      </c>
      <c r="R1486" s="1">
        <v>36722</v>
      </c>
      <c r="S1486" t="s">
        <v>1064</v>
      </c>
      <c r="T1486">
        <v>1</v>
      </c>
    </row>
    <row r="1487" spans="1:20" x14ac:dyDescent="0.2">
      <c r="A1487" s="7">
        <v>500380</v>
      </c>
      <c r="B1487" s="3">
        <v>90751</v>
      </c>
      <c r="C1487" s="3" t="s">
        <v>42</v>
      </c>
      <c r="D1487" s="2" t="s">
        <v>417</v>
      </c>
      <c r="E1487" s="3">
        <v>11</v>
      </c>
      <c r="F1487" s="17">
        <v>0</v>
      </c>
      <c r="G1487" s="17">
        <v>1</v>
      </c>
      <c r="H1487" s="17">
        <v>0</v>
      </c>
      <c r="I1487" s="7">
        <v>4</v>
      </c>
      <c r="J1487" s="7">
        <v>20</v>
      </c>
      <c r="K1487" s="4">
        <v>1214</v>
      </c>
      <c r="L1487" s="5">
        <v>1214.0589</v>
      </c>
      <c r="M1487">
        <v>259200</v>
      </c>
      <c r="N1487" s="3">
        <v>1</v>
      </c>
      <c r="O1487" s="50" t="e">
        <f>INDEX([1]Dados!$M$2:$N$26779,MATCH($P1487,[1]Dados!$N$2:$N$26779,),2)</f>
        <v>#N/A</v>
      </c>
      <c r="P1487">
        <v>149313</v>
      </c>
      <c r="Q1487" s="1">
        <v>36718</v>
      </c>
      <c r="R1487" s="1">
        <v>36722</v>
      </c>
      <c r="S1487" t="s">
        <v>912</v>
      </c>
      <c r="T1487">
        <v>1</v>
      </c>
    </row>
    <row r="1488" spans="1:20" x14ac:dyDescent="0.2">
      <c r="A1488" s="7">
        <v>500380</v>
      </c>
      <c r="B1488" s="3">
        <v>90751</v>
      </c>
      <c r="C1488" s="3" t="s">
        <v>42</v>
      </c>
      <c r="D1488" s="2" t="s">
        <v>417</v>
      </c>
      <c r="E1488" s="3">
        <v>11</v>
      </c>
      <c r="F1488" s="17">
        <v>0</v>
      </c>
      <c r="G1488" s="17">
        <v>1</v>
      </c>
      <c r="H1488" s="17">
        <v>0</v>
      </c>
      <c r="I1488" s="7">
        <v>2.1</v>
      </c>
      <c r="J1488" s="7">
        <v>23</v>
      </c>
      <c r="K1488" s="4">
        <v>1220</v>
      </c>
      <c r="L1488" s="5">
        <v>1220.0906</v>
      </c>
      <c r="M1488">
        <f>14998.64/2</f>
        <v>7499.32</v>
      </c>
      <c r="N1488" s="3">
        <v>1</v>
      </c>
      <c r="O1488" s="50" t="e">
        <f>INDEX([1]Dados!$M$2:$N$26779,MATCH($P1488,[1]Dados!$N$2:$N$26779,),2)</f>
        <v>#N/A</v>
      </c>
      <c r="P1488">
        <v>149531</v>
      </c>
      <c r="Q1488" s="1">
        <v>36718</v>
      </c>
      <c r="R1488" s="1">
        <v>36722</v>
      </c>
      <c r="S1488" t="s">
        <v>1066</v>
      </c>
      <c r="T1488">
        <v>1</v>
      </c>
    </row>
    <row r="1489" spans="1:20" x14ac:dyDescent="0.2">
      <c r="A1489" s="7">
        <v>500380</v>
      </c>
      <c r="B1489" s="3">
        <v>90751</v>
      </c>
      <c r="C1489" s="3" t="s">
        <v>42</v>
      </c>
      <c r="D1489" s="2" t="s">
        <v>417</v>
      </c>
      <c r="E1489" s="3">
        <v>11</v>
      </c>
      <c r="F1489" s="17">
        <v>0</v>
      </c>
      <c r="G1489" s="17">
        <v>1</v>
      </c>
      <c r="H1489" s="17">
        <v>0</v>
      </c>
      <c r="I1489" s="7">
        <v>2.2000000000000002</v>
      </c>
      <c r="J1489" s="7">
        <v>0</v>
      </c>
      <c r="K1489" s="4">
        <v>1220</v>
      </c>
      <c r="L1489" s="5">
        <v>1220.0906</v>
      </c>
      <c r="M1489">
        <v>7499.32</v>
      </c>
      <c r="N1489" s="3">
        <v>1</v>
      </c>
      <c r="O1489" s="50" t="e">
        <f>INDEX([1]Dados!$M$2:$N$26779,MATCH($P1489,[1]Dados!$N$2:$N$26779,),2)</f>
        <v>#N/A</v>
      </c>
      <c r="P1489">
        <v>149530</v>
      </c>
      <c r="Q1489" s="1">
        <v>36718</v>
      </c>
      <c r="R1489" s="1">
        <v>36722</v>
      </c>
      <c r="S1489" t="s">
        <v>1066</v>
      </c>
      <c r="T1489">
        <v>1</v>
      </c>
    </row>
    <row r="1490" spans="1:20" x14ac:dyDescent="0.2">
      <c r="A1490" s="7">
        <v>500380</v>
      </c>
      <c r="B1490" s="3">
        <v>90751</v>
      </c>
      <c r="C1490" s="3" t="s">
        <v>42</v>
      </c>
      <c r="D1490" s="2" t="s">
        <v>417</v>
      </c>
      <c r="E1490" s="3">
        <v>11</v>
      </c>
      <c r="F1490" s="17">
        <v>0</v>
      </c>
      <c r="G1490" s="17">
        <v>1</v>
      </c>
      <c r="H1490" s="17">
        <v>0</v>
      </c>
      <c r="I1490" s="7">
        <v>3.1</v>
      </c>
      <c r="J1490" s="7">
        <v>9</v>
      </c>
      <c r="K1490" s="4">
        <v>1293</v>
      </c>
      <c r="L1490" s="5">
        <v>1293.0592999999999</v>
      </c>
      <c r="M1490">
        <v>18173</v>
      </c>
      <c r="N1490" s="3">
        <v>1</v>
      </c>
      <c r="O1490" s="50" t="e">
        <f>INDEX([1]Dados!$M$2:$N$26779,MATCH($P1490,[1]Dados!$N$2:$N$26779,),2)</f>
        <v>#N/A</v>
      </c>
      <c r="P1490">
        <v>148243</v>
      </c>
      <c r="Q1490" s="1">
        <v>36718</v>
      </c>
      <c r="R1490" s="1">
        <v>36722</v>
      </c>
      <c r="S1490" t="s">
        <v>1065</v>
      </c>
      <c r="T1490">
        <v>1</v>
      </c>
    </row>
    <row r="1491" spans="1:20" x14ac:dyDescent="0.2">
      <c r="A1491" s="7">
        <v>500380</v>
      </c>
      <c r="B1491" s="3">
        <v>90751</v>
      </c>
      <c r="C1491" s="3" t="s">
        <v>42</v>
      </c>
      <c r="D1491" s="2" t="s">
        <v>417</v>
      </c>
      <c r="E1491" s="3">
        <v>11</v>
      </c>
      <c r="F1491" s="17">
        <v>0</v>
      </c>
      <c r="G1491" s="17">
        <v>1</v>
      </c>
      <c r="H1491" s="17">
        <v>0</v>
      </c>
      <c r="I1491" s="7">
        <v>3.2</v>
      </c>
      <c r="J1491" s="7">
        <v>17</v>
      </c>
      <c r="K1491" s="4">
        <v>1293</v>
      </c>
      <c r="L1491" s="5">
        <v>1293.0592999999999</v>
      </c>
      <c r="M1491">
        <v>18173</v>
      </c>
      <c r="N1491" s="3">
        <v>1</v>
      </c>
      <c r="O1491" s="50" t="e">
        <f>INDEX([1]Dados!$M$2:$N$26779,MATCH($P1491,[1]Dados!$N$2:$N$26779,),2)</f>
        <v>#N/A</v>
      </c>
      <c r="P1491">
        <v>148243</v>
      </c>
      <c r="Q1491" s="1">
        <v>36718</v>
      </c>
      <c r="R1491" s="1">
        <v>36722</v>
      </c>
      <c r="S1491" t="s">
        <v>1065</v>
      </c>
      <c r="T1491">
        <v>1</v>
      </c>
    </row>
    <row r="1492" spans="1:20" x14ac:dyDescent="0.2">
      <c r="A1492" s="7">
        <v>500380</v>
      </c>
      <c r="B1492" s="3">
        <v>90751</v>
      </c>
      <c r="C1492" s="3" t="s">
        <v>42</v>
      </c>
      <c r="D1492" s="2" t="s">
        <v>417</v>
      </c>
      <c r="E1492" s="3">
        <v>11</v>
      </c>
      <c r="F1492" s="17">
        <v>0</v>
      </c>
      <c r="G1492" s="17">
        <v>1</v>
      </c>
      <c r="H1492" s="17">
        <v>0</v>
      </c>
      <c r="I1492" s="7">
        <v>3.3</v>
      </c>
      <c r="J1492" s="7">
        <v>22</v>
      </c>
      <c r="K1492" s="4">
        <v>1293</v>
      </c>
      <c r="L1492" s="5">
        <v>1293.0592999999999</v>
      </c>
      <c r="M1492">
        <v>18173</v>
      </c>
      <c r="N1492" s="3">
        <v>1</v>
      </c>
      <c r="O1492" s="50" t="e">
        <f>INDEX([1]Dados!$M$2:$N$26779,MATCH($P1492,[1]Dados!$N$2:$N$26779,),2)</f>
        <v>#N/A</v>
      </c>
      <c r="P1492">
        <v>148243</v>
      </c>
      <c r="Q1492" s="1">
        <v>36718</v>
      </c>
      <c r="R1492" s="1">
        <v>36722</v>
      </c>
      <c r="S1492" t="s">
        <v>1065</v>
      </c>
      <c r="T1492">
        <v>1</v>
      </c>
    </row>
    <row r="1493" spans="1:20" x14ac:dyDescent="0.2">
      <c r="A1493" s="7">
        <v>500380</v>
      </c>
      <c r="B1493" s="3">
        <v>90751</v>
      </c>
      <c r="C1493" s="3" t="s">
        <v>42</v>
      </c>
      <c r="D1493" s="2" t="s">
        <v>417</v>
      </c>
      <c r="E1493" s="3">
        <v>11</v>
      </c>
      <c r="F1493" s="17">
        <v>0</v>
      </c>
      <c r="G1493" s="17">
        <v>1</v>
      </c>
      <c r="H1493" s="17">
        <v>0</v>
      </c>
      <c r="I1493" s="7">
        <v>3.4</v>
      </c>
      <c r="J1493" s="7">
        <v>22</v>
      </c>
      <c r="K1493" s="4">
        <v>1293</v>
      </c>
      <c r="L1493" s="5">
        <v>1293.0592999999999</v>
      </c>
      <c r="M1493">
        <v>18173</v>
      </c>
      <c r="N1493" s="3">
        <v>1</v>
      </c>
      <c r="O1493" s="50" t="e">
        <f>INDEX([1]Dados!$M$2:$N$26779,MATCH($P1493,[1]Dados!$N$2:$N$26779,),2)</f>
        <v>#N/A</v>
      </c>
      <c r="P1493">
        <v>148243</v>
      </c>
      <c r="Q1493" s="1">
        <v>36718</v>
      </c>
      <c r="R1493" s="1">
        <v>36722</v>
      </c>
      <c r="S1493" t="s">
        <v>1065</v>
      </c>
      <c r="T1493">
        <v>1</v>
      </c>
    </row>
    <row r="1494" spans="1:20" x14ac:dyDescent="0.2">
      <c r="A1494" s="7">
        <v>510675</v>
      </c>
      <c r="B1494" s="3">
        <v>89990</v>
      </c>
      <c r="C1494" s="3" t="s">
        <v>38</v>
      </c>
      <c r="D1494" s="2" t="s">
        <v>671</v>
      </c>
      <c r="E1494" s="3">
        <v>11</v>
      </c>
      <c r="F1494" s="17">
        <v>0</v>
      </c>
      <c r="G1494" s="17">
        <v>1</v>
      </c>
      <c r="H1494" s="17">
        <v>0</v>
      </c>
      <c r="I1494" s="7">
        <v>1</v>
      </c>
      <c r="J1494" s="7">
        <v>14</v>
      </c>
      <c r="K1494" s="4">
        <v>2</v>
      </c>
      <c r="L1494" s="5">
        <v>2.0596999999999999</v>
      </c>
      <c r="M1494">
        <v>50501.05</v>
      </c>
      <c r="N1494" s="3">
        <v>1</v>
      </c>
      <c r="O1494" s="50" t="e">
        <f>INDEX([1]Dados!$M$2:$N$26779,MATCH($P1494,[1]Dados!$N$2:$N$26779,),2)</f>
        <v>#N/A</v>
      </c>
      <c r="P1494">
        <v>147895</v>
      </c>
      <c r="Q1494" s="1">
        <v>36725</v>
      </c>
      <c r="R1494" s="1">
        <v>36736</v>
      </c>
      <c r="S1494" t="s">
        <v>1263</v>
      </c>
      <c r="T1494">
        <v>1</v>
      </c>
    </row>
    <row r="1495" spans="1:20" x14ac:dyDescent="0.2">
      <c r="A1495" s="7">
        <v>510675</v>
      </c>
      <c r="B1495" s="3">
        <v>89990</v>
      </c>
      <c r="C1495" s="3" t="s">
        <v>38</v>
      </c>
      <c r="D1495" s="2" t="s">
        <v>671</v>
      </c>
      <c r="E1495" s="3">
        <v>11</v>
      </c>
      <c r="F1495" s="17">
        <v>0</v>
      </c>
      <c r="G1495" s="17">
        <v>1</v>
      </c>
      <c r="H1495" s="17">
        <v>0</v>
      </c>
      <c r="I1495" s="7">
        <v>8.1</v>
      </c>
      <c r="J1495" s="7">
        <v>25</v>
      </c>
      <c r="K1495" s="4">
        <v>4</v>
      </c>
      <c r="L1495" s="5">
        <v>4.3863000000000003</v>
      </c>
      <c r="M1495">
        <v>440000</v>
      </c>
      <c r="N1495" s="3">
        <v>1</v>
      </c>
      <c r="O1495" s="50" t="e">
        <f>INDEX([1]Dados!$M$2:$N$26779,MATCH($P1495,[1]Dados!$N$2:$N$26779,),2)</f>
        <v>#N/A</v>
      </c>
      <c r="P1495">
        <v>147942</v>
      </c>
      <c r="Q1495" s="1">
        <v>36725</v>
      </c>
      <c r="R1495" s="1">
        <v>36736</v>
      </c>
      <c r="S1495" t="s">
        <v>1264</v>
      </c>
      <c r="T1495">
        <v>1</v>
      </c>
    </row>
    <row r="1496" spans="1:20" x14ac:dyDescent="0.2">
      <c r="A1496" s="7">
        <v>510675</v>
      </c>
      <c r="B1496" s="3">
        <v>89990</v>
      </c>
      <c r="C1496" s="3" t="s">
        <v>38</v>
      </c>
      <c r="D1496" s="2" t="s">
        <v>671</v>
      </c>
      <c r="E1496" s="3">
        <v>11</v>
      </c>
      <c r="F1496" s="17">
        <v>0</v>
      </c>
      <c r="G1496" s="17">
        <v>1</v>
      </c>
      <c r="H1496" s="17">
        <v>0</v>
      </c>
      <c r="I1496" s="7">
        <v>7.1</v>
      </c>
      <c r="J1496" s="7">
        <v>31</v>
      </c>
      <c r="K1496" s="4">
        <v>4</v>
      </c>
      <c r="L1496" s="5">
        <v>4.3863000000000003</v>
      </c>
      <c r="M1496">
        <v>203734.49</v>
      </c>
      <c r="N1496" s="3">
        <v>1</v>
      </c>
      <c r="O1496" s="50" t="e">
        <f>INDEX([1]Dados!$M$2:$N$26779,MATCH($P1496,[1]Dados!$N$2:$N$26779,),2)</f>
        <v>#N/A</v>
      </c>
      <c r="P1496">
        <v>147943</v>
      </c>
      <c r="Q1496" s="1">
        <v>36725</v>
      </c>
      <c r="R1496" s="1">
        <v>36736</v>
      </c>
      <c r="S1496" t="s">
        <v>1265</v>
      </c>
      <c r="T1496">
        <v>1</v>
      </c>
    </row>
    <row r="1497" spans="1:20" x14ac:dyDescent="0.2">
      <c r="A1497" s="7">
        <v>510675</v>
      </c>
      <c r="B1497" s="3">
        <v>89990</v>
      </c>
      <c r="C1497" s="3" t="s">
        <v>38</v>
      </c>
      <c r="D1497" s="2" t="s">
        <v>671</v>
      </c>
      <c r="E1497" s="3">
        <v>11</v>
      </c>
      <c r="F1497" s="17">
        <v>0</v>
      </c>
      <c r="G1497" s="17">
        <v>1</v>
      </c>
      <c r="H1497" s="17">
        <v>0</v>
      </c>
      <c r="I1497" s="7">
        <v>7.2</v>
      </c>
      <c r="J1497" s="7">
        <v>19</v>
      </c>
      <c r="K1497" s="4">
        <v>4</v>
      </c>
      <c r="L1497" s="5">
        <v>4.3863000000000003</v>
      </c>
      <c r="M1497">
        <v>203734.49</v>
      </c>
      <c r="N1497" s="3">
        <v>1</v>
      </c>
      <c r="O1497" s="50" t="e">
        <f>INDEX([1]Dados!$M$2:$N$26779,MATCH($P1497,[1]Dados!$N$2:$N$26779,),2)</f>
        <v>#N/A</v>
      </c>
      <c r="P1497">
        <v>147943</v>
      </c>
      <c r="Q1497" s="1">
        <v>36725</v>
      </c>
      <c r="R1497" s="1">
        <v>36736</v>
      </c>
      <c r="S1497" t="s">
        <v>1265</v>
      </c>
      <c r="T1497">
        <v>1</v>
      </c>
    </row>
    <row r="1498" spans="1:20" x14ac:dyDescent="0.2">
      <c r="A1498" s="7">
        <v>510675</v>
      </c>
      <c r="B1498" s="3">
        <v>89990</v>
      </c>
      <c r="C1498" s="3" t="s">
        <v>38</v>
      </c>
      <c r="D1498" s="2" t="s">
        <v>671</v>
      </c>
      <c r="E1498" s="3">
        <v>11</v>
      </c>
      <c r="F1498" s="17">
        <v>0</v>
      </c>
      <c r="G1498" s="17">
        <v>1</v>
      </c>
      <c r="H1498" s="17">
        <v>0</v>
      </c>
      <c r="I1498" s="7">
        <v>3</v>
      </c>
      <c r="J1498" s="7">
        <v>12</v>
      </c>
      <c r="K1498" s="4">
        <v>122</v>
      </c>
      <c r="L1498" s="5">
        <v>122.5528</v>
      </c>
      <c r="M1498">
        <v>162329.41</v>
      </c>
      <c r="N1498" s="3">
        <v>1</v>
      </c>
      <c r="O1498" s="50" t="e">
        <f>INDEX([1]Dados!$M$2:$N$26779,MATCH($P1498,[1]Dados!$N$2:$N$26779,),2)</f>
        <v>#N/A</v>
      </c>
      <c r="P1498">
        <v>148585</v>
      </c>
      <c r="Q1498" s="1">
        <v>36725</v>
      </c>
      <c r="R1498" s="1">
        <v>36736</v>
      </c>
      <c r="S1498" t="s">
        <v>1266</v>
      </c>
      <c r="T1498">
        <v>1</v>
      </c>
    </row>
    <row r="1499" spans="1:20" x14ac:dyDescent="0.2">
      <c r="A1499" s="7">
        <v>510675</v>
      </c>
      <c r="B1499" s="3">
        <v>89990</v>
      </c>
      <c r="C1499" s="3" t="s">
        <v>38</v>
      </c>
      <c r="D1499" s="2" t="s">
        <v>671</v>
      </c>
      <c r="E1499" s="3">
        <v>11</v>
      </c>
      <c r="F1499" s="17">
        <v>0</v>
      </c>
      <c r="G1499" s="17">
        <v>1</v>
      </c>
      <c r="H1499" s="17">
        <v>0</v>
      </c>
      <c r="I1499" s="7">
        <v>3</v>
      </c>
      <c r="J1499" s="7">
        <v>19</v>
      </c>
      <c r="K1499" s="4">
        <v>122</v>
      </c>
      <c r="L1499" s="5">
        <v>122.5528</v>
      </c>
      <c r="M1499">
        <v>162329.41</v>
      </c>
      <c r="N1499" s="3">
        <v>1</v>
      </c>
      <c r="O1499" s="50" t="e">
        <f>INDEX([1]Dados!$M$2:$N$26779,MATCH($P1499,[1]Dados!$N$2:$N$26779,),2)</f>
        <v>#N/A</v>
      </c>
      <c r="P1499">
        <v>148585</v>
      </c>
      <c r="Q1499" s="1">
        <v>36725</v>
      </c>
      <c r="R1499" s="1">
        <v>36736</v>
      </c>
      <c r="S1499" t="s">
        <v>1266</v>
      </c>
      <c r="T1499">
        <v>1</v>
      </c>
    </row>
    <row r="1500" spans="1:20" x14ac:dyDescent="0.2">
      <c r="A1500" s="7">
        <v>510675</v>
      </c>
      <c r="B1500" s="3">
        <v>89990</v>
      </c>
      <c r="C1500" s="3" t="s">
        <v>38</v>
      </c>
      <c r="D1500" s="2" t="s">
        <v>671</v>
      </c>
      <c r="E1500" s="3">
        <v>11</v>
      </c>
      <c r="F1500" s="17">
        <v>0</v>
      </c>
      <c r="G1500" s="17">
        <v>1</v>
      </c>
      <c r="H1500" s="17">
        <v>0</v>
      </c>
      <c r="I1500" s="7">
        <v>3</v>
      </c>
      <c r="J1500" s="7">
        <v>7</v>
      </c>
      <c r="K1500" s="4">
        <v>122</v>
      </c>
      <c r="L1500" s="5">
        <v>122.5528</v>
      </c>
      <c r="M1500">
        <v>162329.41</v>
      </c>
      <c r="N1500" s="3">
        <v>1</v>
      </c>
      <c r="O1500" s="50" t="e">
        <f>INDEX([1]Dados!$M$2:$N$26779,MATCH($P1500,[1]Dados!$N$2:$N$26779,),2)</f>
        <v>#N/A</v>
      </c>
      <c r="P1500">
        <v>148585</v>
      </c>
      <c r="Q1500" s="1">
        <v>36725</v>
      </c>
      <c r="R1500" s="1">
        <v>36736</v>
      </c>
      <c r="S1500" t="s">
        <v>1266</v>
      </c>
      <c r="T1500">
        <v>1</v>
      </c>
    </row>
    <row r="1501" spans="1:20" x14ac:dyDescent="0.2">
      <c r="A1501" s="7">
        <v>510675</v>
      </c>
      <c r="B1501" s="3">
        <v>89990</v>
      </c>
      <c r="C1501" s="3" t="s">
        <v>38</v>
      </c>
      <c r="D1501" s="2" t="s">
        <v>671</v>
      </c>
      <c r="E1501" s="3">
        <v>11</v>
      </c>
      <c r="F1501" s="17">
        <v>0</v>
      </c>
      <c r="G1501" s="17">
        <v>1</v>
      </c>
      <c r="H1501" s="17">
        <v>0</v>
      </c>
      <c r="I1501" s="7">
        <v>2</v>
      </c>
      <c r="J1501" s="7">
        <v>14</v>
      </c>
      <c r="K1501" s="4">
        <v>1214</v>
      </c>
      <c r="L1501" s="5">
        <v>1214.0587</v>
      </c>
      <c r="M1501">
        <v>128968</v>
      </c>
      <c r="N1501" s="3">
        <v>1</v>
      </c>
      <c r="O1501" s="50" t="e">
        <f>INDEX([1]Dados!$M$2:$N$26779,MATCH($P1501,[1]Dados!$N$2:$N$26779,),2)</f>
        <v>#N/A</v>
      </c>
      <c r="P1501">
        <v>148166</v>
      </c>
      <c r="Q1501" s="1">
        <v>36725</v>
      </c>
      <c r="R1501" s="1">
        <v>36736</v>
      </c>
      <c r="S1501" t="s">
        <v>1765</v>
      </c>
      <c r="T1501">
        <v>1</v>
      </c>
    </row>
    <row r="1502" spans="1:20" x14ac:dyDescent="0.2">
      <c r="A1502" s="7">
        <v>510675</v>
      </c>
      <c r="B1502" s="3">
        <v>89990</v>
      </c>
      <c r="C1502" s="3" t="s">
        <v>38</v>
      </c>
      <c r="D1502" s="2" t="s">
        <v>671</v>
      </c>
      <c r="E1502" s="3">
        <v>11</v>
      </c>
      <c r="F1502" s="17">
        <v>0</v>
      </c>
      <c r="G1502" s="17">
        <v>1</v>
      </c>
      <c r="H1502" s="17">
        <v>0</v>
      </c>
      <c r="I1502" s="7" t="s">
        <v>3</v>
      </c>
      <c r="J1502" s="7">
        <v>0</v>
      </c>
      <c r="K1502" s="4">
        <v>1214</v>
      </c>
      <c r="L1502" s="5">
        <v>1214.0589</v>
      </c>
      <c r="M1502">
        <v>94480</v>
      </c>
      <c r="N1502" s="3">
        <v>1</v>
      </c>
      <c r="O1502" s="50" t="e">
        <f>INDEX([1]Dados!$M$2:$N$26779,MATCH($P1502,[1]Dados!$N$2:$N$26779,),2)</f>
        <v>#N/A</v>
      </c>
      <c r="P1502">
        <v>149321</v>
      </c>
      <c r="Q1502" s="1">
        <v>36725</v>
      </c>
      <c r="R1502" s="1">
        <v>36736</v>
      </c>
      <c r="S1502" t="s">
        <v>2134</v>
      </c>
      <c r="T1502">
        <v>1</v>
      </c>
    </row>
    <row r="1503" spans="1:20" x14ac:dyDescent="0.2">
      <c r="A1503" s="7">
        <v>510675</v>
      </c>
      <c r="B1503" s="3">
        <v>89990</v>
      </c>
      <c r="C1503" s="3" t="s">
        <v>38</v>
      </c>
      <c r="D1503" s="2" t="s">
        <v>671</v>
      </c>
      <c r="E1503" s="3">
        <v>11</v>
      </c>
      <c r="F1503" s="17">
        <v>0</v>
      </c>
      <c r="G1503" s="17">
        <v>1</v>
      </c>
      <c r="H1503" s="17">
        <v>0</v>
      </c>
      <c r="I1503" s="7" t="s">
        <v>3</v>
      </c>
      <c r="J1503" s="7">
        <v>0</v>
      </c>
      <c r="K1503" s="4">
        <v>1220</v>
      </c>
      <c r="L1503" s="5">
        <v>1220.0906</v>
      </c>
      <c r="M1503" t="s">
        <v>2134</v>
      </c>
      <c r="N1503" s="3">
        <v>1</v>
      </c>
      <c r="O1503" s="50" t="e">
        <f>INDEX([1]Dados!$M$2:$N$26779,MATCH($P1503,[1]Dados!$N$2:$N$26779,),2)</f>
        <v>#N/A</v>
      </c>
      <c r="P1503" s="8">
        <v>149539</v>
      </c>
      <c r="Q1503" s="1">
        <v>36725</v>
      </c>
      <c r="R1503" s="1">
        <v>36736</v>
      </c>
      <c r="S1503" t="s">
        <v>2134</v>
      </c>
      <c r="T1503">
        <v>1</v>
      </c>
    </row>
    <row r="1504" spans="1:20" x14ac:dyDescent="0.2">
      <c r="A1504" s="7">
        <v>510675</v>
      </c>
      <c r="B1504" s="3">
        <v>89990</v>
      </c>
      <c r="C1504" s="3" t="s">
        <v>38</v>
      </c>
      <c r="D1504" s="2" t="s">
        <v>671</v>
      </c>
      <c r="E1504" s="3">
        <v>11</v>
      </c>
      <c r="F1504" s="17">
        <v>0</v>
      </c>
      <c r="G1504" s="17">
        <v>1</v>
      </c>
      <c r="H1504" s="17">
        <v>0</v>
      </c>
      <c r="I1504" s="7" t="s">
        <v>3</v>
      </c>
      <c r="J1504" s="7">
        <v>0</v>
      </c>
      <c r="K1504" s="4">
        <v>4</v>
      </c>
      <c r="L1504" s="5">
        <v>4.5776000000000003</v>
      </c>
      <c r="M1504">
        <f>61569.2+11000</f>
        <v>72569.2</v>
      </c>
      <c r="N1504" s="3">
        <v>1</v>
      </c>
      <c r="O1504" s="50" t="e">
        <f>INDEX([1]Dados!$M$2:$N$26779,MATCH($P1504,[1]Dados!$N$2:$N$26779,),2)</f>
        <v>#N/A</v>
      </c>
      <c r="P1504" s="8">
        <v>147991</v>
      </c>
      <c r="Q1504" s="1">
        <v>36725</v>
      </c>
      <c r="R1504" s="1">
        <v>36736</v>
      </c>
      <c r="S1504" t="s">
        <v>887</v>
      </c>
      <c r="T1504">
        <v>1</v>
      </c>
    </row>
    <row r="1505" spans="1:20" x14ac:dyDescent="0.2">
      <c r="A1505" s="7">
        <v>510675</v>
      </c>
      <c r="B1505" s="3">
        <v>89990</v>
      </c>
      <c r="C1505" s="3" t="s">
        <v>38</v>
      </c>
      <c r="D1505" s="2" t="s">
        <v>671</v>
      </c>
      <c r="E1505" s="3">
        <v>11</v>
      </c>
      <c r="F1505" s="17">
        <v>0</v>
      </c>
      <c r="G1505" s="17">
        <v>1</v>
      </c>
      <c r="H1505" s="17">
        <v>0</v>
      </c>
      <c r="I1505" s="7">
        <v>4.0999999999999996</v>
      </c>
      <c r="J1505" s="7">
        <v>18</v>
      </c>
      <c r="K1505" s="4">
        <v>4</v>
      </c>
      <c r="L1505" s="5">
        <v>4.5776000000000003</v>
      </c>
      <c r="M1505">
        <v>114400</v>
      </c>
      <c r="N1505" s="3">
        <v>1</v>
      </c>
      <c r="O1505" s="50" t="e">
        <f>INDEX([1]Dados!$M$2:$N$26779,MATCH($P1505,[1]Dados!$N$2:$N$26779,),2)</f>
        <v>#N/A</v>
      </c>
      <c r="P1505">
        <v>147992</v>
      </c>
      <c r="Q1505" s="1">
        <v>36725</v>
      </c>
      <c r="R1505" s="1">
        <v>36736</v>
      </c>
      <c r="S1505" t="s">
        <v>887</v>
      </c>
      <c r="T1505">
        <v>1</v>
      </c>
    </row>
    <row r="1506" spans="1:20" x14ac:dyDescent="0.2">
      <c r="A1506" s="7">
        <v>510675</v>
      </c>
      <c r="B1506" s="3">
        <v>89990</v>
      </c>
      <c r="C1506" s="3" t="s">
        <v>38</v>
      </c>
      <c r="D1506" s="2" t="s">
        <v>671</v>
      </c>
      <c r="E1506" s="3">
        <v>11</v>
      </c>
      <c r="F1506" s="17">
        <v>0</v>
      </c>
      <c r="G1506" s="17">
        <v>1</v>
      </c>
      <c r="H1506" s="17">
        <v>0</v>
      </c>
      <c r="I1506" s="7">
        <v>5.0999999999999996</v>
      </c>
      <c r="J1506" s="7">
        <v>6</v>
      </c>
      <c r="K1506" s="4">
        <v>4</v>
      </c>
      <c r="L1506" s="5">
        <v>4.1822999999999997</v>
      </c>
      <c r="M1506">
        <v>88888.88</v>
      </c>
      <c r="N1506" s="3">
        <v>1</v>
      </c>
      <c r="O1506" s="50" t="e">
        <f>INDEX([1]Dados!$M$2:$N$26779,MATCH($P1506,[1]Dados!$N$2:$N$26779,),2)</f>
        <v>#N/A</v>
      </c>
      <c r="P1506">
        <v>150616</v>
      </c>
      <c r="Q1506" s="1">
        <v>36725</v>
      </c>
      <c r="R1506" s="1">
        <v>36736</v>
      </c>
      <c r="S1506" t="s">
        <v>1654</v>
      </c>
      <c r="T1506">
        <v>1</v>
      </c>
    </row>
    <row r="1507" spans="1:20" x14ac:dyDescent="0.2">
      <c r="A1507" s="7">
        <v>510675</v>
      </c>
      <c r="B1507" s="3">
        <v>89990</v>
      </c>
      <c r="C1507" s="3" t="s">
        <v>38</v>
      </c>
      <c r="D1507" s="2" t="s">
        <v>671</v>
      </c>
      <c r="E1507" s="3">
        <v>11</v>
      </c>
      <c r="F1507" s="17">
        <v>0</v>
      </c>
      <c r="G1507" s="17">
        <v>1</v>
      </c>
      <c r="H1507" s="17">
        <v>0</v>
      </c>
      <c r="I1507" s="7">
        <v>5.2</v>
      </c>
      <c r="J1507" s="7">
        <v>18</v>
      </c>
      <c r="K1507" s="4">
        <v>4</v>
      </c>
      <c r="L1507" s="5">
        <v>4.1822999999999997</v>
      </c>
      <c r="M1507">
        <v>88888.88</v>
      </c>
      <c r="N1507" s="3">
        <v>1</v>
      </c>
      <c r="O1507" s="50" t="e">
        <f>INDEX([1]Dados!$M$2:$N$26779,MATCH($P1507,[1]Dados!$N$2:$N$26779,),2)</f>
        <v>#N/A</v>
      </c>
      <c r="P1507">
        <v>150616</v>
      </c>
      <c r="Q1507" s="1">
        <v>36725</v>
      </c>
      <c r="R1507" s="1">
        <v>36736</v>
      </c>
      <c r="S1507" t="s">
        <v>1654</v>
      </c>
      <c r="T1507">
        <v>1</v>
      </c>
    </row>
    <row r="1508" spans="1:20" x14ac:dyDescent="0.2">
      <c r="A1508" s="7">
        <v>510675</v>
      </c>
      <c r="B1508" s="3">
        <v>89990</v>
      </c>
      <c r="C1508" s="3" t="s">
        <v>38</v>
      </c>
      <c r="D1508" s="2" t="s">
        <v>671</v>
      </c>
      <c r="E1508" s="3">
        <v>11</v>
      </c>
      <c r="F1508" s="17">
        <v>0</v>
      </c>
      <c r="G1508" s="17">
        <v>1</v>
      </c>
      <c r="H1508" s="17">
        <v>0</v>
      </c>
      <c r="I1508" s="7">
        <v>6.1</v>
      </c>
      <c r="J1508" s="7">
        <v>6</v>
      </c>
      <c r="K1508" s="4">
        <v>4</v>
      </c>
      <c r="L1508" s="5">
        <v>4.1822999999999997</v>
      </c>
      <c r="M1508">
        <v>88888.88</v>
      </c>
      <c r="N1508" s="3">
        <v>1</v>
      </c>
      <c r="O1508" s="50" t="e">
        <f>INDEX([1]Dados!$M$2:$N$26779,MATCH($P1508,[1]Dados!$N$2:$N$26779,),2)</f>
        <v>#N/A</v>
      </c>
      <c r="P1508">
        <v>150615</v>
      </c>
      <c r="Q1508" s="1">
        <v>36725</v>
      </c>
      <c r="R1508" s="1">
        <v>36736</v>
      </c>
      <c r="S1508" t="s">
        <v>1654</v>
      </c>
      <c r="T1508">
        <v>1</v>
      </c>
    </row>
    <row r="1509" spans="1:20" x14ac:dyDescent="0.2">
      <c r="A1509" s="7">
        <v>510675</v>
      </c>
      <c r="B1509" s="3">
        <v>89990</v>
      </c>
      <c r="C1509" s="3" t="s">
        <v>38</v>
      </c>
      <c r="D1509" s="2" t="s">
        <v>671</v>
      </c>
      <c r="E1509" s="3">
        <v>11</v>
      </c>
      <c r="F1509" s="17">
        <v>0</v>
      </c>
      <c r="G1509" s="17">
        <v>1</v>
      </c>
      <c r="H1509" s="17">
        <v>0</v>
      </c>
      <c r="I1509" s="7">
        <v>6.2</v>
      </c>
      <c r="J1509" s="7">
        <v>18</v>
      </c>
      <c r="K1509" s="4">
        <v>4</v>
      </c>
      <c r="L1509" s="5">
        <v>4.1822999999999997</v>
      </c>
      <c r="M1509">
        <v>88888.88</v>
      </c>
      <c r="N1509" s="3">
        <v>1</v>
      </c>
      <c r="O1509" s="50" t="e">
        <f>INDEX([1]Dados!$M$2:$N$26779,MATCH($P1509,[1]Dados!$N$2:$N$26779,),2)</f>
        <v>#N/A</v>
      </c>
      <c r="P1509">
        <v>150615</v>
      </c>
      <c r="Q1509" s="1">
        <v>36725</v>
      </c>
      <c r="R1509" s="1">
        <v>36736</v>
      </c>
      <c r="S1509" t="s">
        <v>1654</v>
      </c>
      <c r="T1509">
        <v>1</v>
      </c>
    </row>
    <row r="1510" spans="1:20" x14ac:dyDescent="0.2">
      <c r="A1510" s="7">
        <v>510675</v>
      </c>
      <c r="B1510" s="3">
        <v>89990</v>
      </c>
      <c r="C1510" s="3" t="s">
        <v>38</v>
      </c>
      <c r="D1510" s="2" t="s">
        <v>671</v>
      </c>
      <c r="E1510" s="3">
        <v>11</v>
      </c>
      <c r="F1510" s="17">
        <v>0</v>
      </c>
      <c r="G1510" s="17">
        <v>1</v>
      </c>
      <c r="H1510" s="17">
        <v>0</v>
      </c>
      <c r="I1510" s="7" t="s">
        <v>3</v>
      </c>
      <c r="J1510" s="7">
        <v>0</v>
      </c>
      <c r="K1510" s="4">
        <v>1293</v>
      </c>
      <c r="L1510" s="5">
        <v>1293.0592999999999</v>
      </c>
      <c r="M1510">
        <v>48207.51</v>
      </c>
      <c r="N1510" s="3">
        <v>1</v>
      </c>
      <c r="O1510" s="50" t="e">
        <f>INDEX([1]Dados!$M$2:$N$26779,MATCH($P1510,[1]Dados!$N$2:$N$26779,),2)</f>
        <v>#N/A</v>
      </c>
      <c r="P1510">
        <v>148244</v>
      </c>
      <c r="Q1510" s="1">
        <v>36725</v>
      </c>
      <c r="R1510" s="1">
        <v>36736</v>
      </c>
      <c r="S1510" t="s">
        <v>2134</v>
      </c>
      <c r="T1510">
        <v>1</v>
      </c>
    </row>
    <row r="1511" spans="1:20" x14ac:dyDescent="0.2">
      <c r="A1511" s="7">
        <v>150010</v>
      </c>
      <c r="B1511" s="3">
        <v>4014</v>
      </c>
      <c r="C1511" s="3" t="s">
        <v>2</v>
      </c>
      <c r="D1511" s="2" t="s">
        <v>217</v>
      </c>
      <c r="E1511" s="3">
        <v>11</v>
      </c>
      <c r="F1511" s="17">
        <v>0</v>
      </c>
      <c r="G1511" s="17">
        <v>1</v>
      </c>
      <c r="H1511" s="17">
        <v>0</v>
      </c>
      <c r="I1511" s="7" t="s">
        <v>3</v>
      </c>
      <c r="J1511" s="7">
        <v>0</v>
      </c>
      <c r="K1511" s="4">
        <v>2</v>
      </c>
      <c r="L1511" s="5">
        <v>2.0596999999999999</v>
      </c>
      <c r="M1511" t="s">
        <v>2134</v>
      </c>
      <c r="N1511" s="3">
        <v>1</v>
      </c>
      <c r="O1511" s="50" t="e">
        <f>INDEX([1]Dados!$M$2:$N$26779,MATCH($P1511,[1]Dados!$N$2:$N$26779,),2)</f>
        <v>#N/A</v>
      </c>
      <c r="P1511">
        <v>147904</v>
      </c>
      <c r="Q1511" s="1">
        <v>36718</v>
      </c>
      <c r="R1511" s="1">
        <v>36729</v>
      </c>
      <c r="S1511" t="s">
        <v>2134</v>
      </c>
      <c r="T1511">
        <v>1</v>
      </c>
    </row>
    <row r="1512" spans="1:20" x14ac:dyDescent="0.2">
      <c r="A1512" s="7">
        <v>150010</v>
      </c>
      <c r="B1512" s="3">
        <v>4014</v>
      </c>
      <c r="C1512" s="3" t="s">
        <v>2</v>
      </c>
      <c r="D1512" s="2" t="s">
        <v>217</v>
      </c>
      <c r="E1512" s="3">
        <v>11</v>
      </c>
      <c r="F1512" s="17">
        <v>0</v>
      </c>
      <c r="G1512" s="17">
        <v>1</v>
      </c>
      <c r="H1512" s="17">
        <v>0</v>
      </c>
      <c r="I1512" s="7">
        <v>5</v>
      </c>
      <c r="J1512" s="7">
        <v>7</v>
      </c>
      <c r="K1512" s="4">
        <v>4</v>
      </c>
      <c r="L1512" s="5">
        <v>4.3863000000000003</v>
      </c>
      <c r="M1512">
        <v>110000</v>
      </c>
      <c r="N1512" s="3">
        <v>1</v>
      </c>
      <c r="O1512" s="50" t="e">
        <f>INDEX([1]Dados!$M$2:$N$26779,MATCH($P1512,[1]Dados!$N$2:$N$26779,),2)</f>
        <v>#N/A</v>
      </c>
      <c r="P1512">
        <v>147944</v>
      </c>
      <c r="Q1512" s="1">
        <v>36718</v>
      </c>
      <c r="R1512" s="1">
        <v>36729</v>
      </c>
      <c r="S1512" t="s">
        <v>1774</v>
      </c>
      <c r="T1512">
        <v>1</v>
      </c>
    </row>
    <row r="1513" spans="1:20" x14ac:dyDescent="0.2">
      <c r="A1513" s="7">
        <v>150010</v>
      </c>
      <c r="B1513" s="3">
        <v>4014</v>
      </c>
      <c r="C1513" s="3" t="s">
        <v>2</v>
      </c>
      <c r="D1513" s="2" t="s">
        <v>217</v>
      </c>
      <c r="E1513" s="3">
        <v>11</v>
      </c>
      <c r="F1513" s="17">
        <v>0</v>
      </c>
      <c r="G1513" s="17">
        <v>1</v>
      </c>
      <c r="H1513" s="17">
        <v>0</v>
      </c>
      <c r="I1513" s="7">
        <v>5</v>
      </c>
      <c r="J1513" s="7">
        <v>11</v>
      </c>
      <c r="K1513" s="4">
        <v>4</v>
      </c>
      <c r="L1513" s="5">
        <v>4.3863000000000003</v>
      </c>
      <c r="M1513">
        <v>110000</v>
      </c>
      <c r="N1513" s="3">
        <v>1</v>
      </c>
      <c r="O1513" s="50" t="e">
        <f>INDEX([1]Dados!$M$2:$N$26779,MATCH($P1513,[1]Dados!$N$2:$N$26779,),2)</f>
        <v>#N/A</v>
      </c>
      <c r="P1513">
        <v>147944</v>
      </c>
      <c r="Q1513" s="1">
        <v>36718</v>
      </c>
      <c r="R1513" s="1">
        <v>36729</v>
      </c>
      <c r="S1513" t="s">
        <v>1774</v>
      </c>
      <c r="T1513">
        <v>1</v>
      </c>
    </row>
    <row r="1514" spans="1:20" x14ac:dyDescent="0.2">
      <c r="A1514" s="7">
        <v>150010</v>
      </c>
      <c r="B1514" s="3">
        <v>4014</v>
      </c>
      <c r="C1514" s="3" t="s">
        <v>2</v>
      </c>
      <c r="D1514" s="2" t="s">
        <v>217</v>
      </c>
      <c r="E1514" s="3">
        <v>11</v>
      </c>
      <c r="F1514" s="17">
        <v>0</v>
      </c>
      <c r="G1514" s="17">
        <v>1</v>
      </c>
      <c r="H1514" s="17">
        <v>0</v>
      </c>
      <c r="I1514" s="7">
        <v>5</v>
      </c>
      <c r="J1514" s="7">
        <v>12</v>
      </c>
      <c r="K1514" s="4">
        <v>4</v>
      </c>
      <c r="L1514" s="5">
        <v>4.3863000000000003</v>
      </c>
      <c r="M1514">
        <v>110000</v>
      </c>
      <c r="N1514" s="3">
        <v>1</v>
      </c>
      <c r="O1514" s="50" t="e">
        <f>INDEX([1]Dados!$M$2:$N$26779,MATCH($P1514,[1]Dados!$N$2:$N$26779,),2)</f>
        <v>#N/A</v>
      </c>
      <c r="P1514">
        <v>147944</v>
      </c>
      <c r="Q1514" s="1">
        <v>36718</v>
      </c>
      <c r="R1514" s="1">
        <v>36729</v>
      </c>
      <c r="S1514" t="s">
        <v>1774</v>
      </c>
      <c r="T1514">
        <v>1</v>
      </c>
    </row>
    <row r="1515" spans="1:20" x14ac:dyDescent="0.2">
      <c r="A1515" s="7">
        <v>150010</v>
      </c>
      <c r="B1515" s="3">
        <v>4014</v>
      </c>
      <c r="C1515" s="3" t="s">
        <v>2</v>
      </c>
      <c r="D1515" s="2" t="s">
        <v>217</v>
      </c>
      <c r="E1515" s="3">
        <v>11</v>
      </c>
      <c r="F1515" s="17">
        <v>0</v>
      </c>
      <c r="G1515" s="17">
        <v>1</v>
      </c>
      <c r="H1515" s="17">
        <v>0</v>
      </c>
      <c r="I1515" s="7">
        <v>5</v>
      </c>
      <c r="J1515" s="7">
        <v>13</v>
      </c>
      <c r="K1515" s="4">
        <v>4</v>
      </c>
      <c r="L1515" s="5">
        <v>4.3863000000000003</v>
      </c>
      <c r="M1515">
        <v>110000</v>
      </c>
      <c r="N1515" s="3">
        <v>1</v>
      </c>
      <c r="O1515" s="50" t="e">
        <f>INDEX([1]Dados!$M$2:$N$26779,MATCH($P1515,[1]Dados!$N$2:$N$26779,),2)</f>
        <v>#N/A</v>
      </c>
      <c r="P1515">
        <v>147944</v>
      </c>
      <c r="Q1515" s="1">
        <v>36718</v>
      </c>
      <c r="R1515" s="1">
        <v>36729</v>
      </c>
      <c r="S1515" t="s">
        <v>1774</v>
      </c>
      <c r="T1515">
        <v>1</v>
      </c>
    </row>
    <row r="1516" spans="1:20" x14ac:dyDescent="0.2">
      <c r="A1516" s="7">
        <v>150010</v>
      </c>
      <c r="B1516" s="3">
        <v>4014</v>
      </c>
      <c r="C1516" s="3" t="s">
        <v>2</v>
      </c>
      <c r="D1516" s="2" t="s">
        <v>217</v>
      </c>
      <c r="E1516" s="3">
        <v>11</v>
      </c>
      <c r="F1516" s="17">
        <v>0</v>
      </c>
      <c r="G1516" s="17">
        <v>1</v>
      </c>
      <c r="H1516" s="17">
        <v>0</v>
      </c>
      <c r="I1516" s="7">
        <v>2</v>
      </c>
      <c r="J1516" s="7">
        <v>14</v>
      </c>
      <c r="K1516" s="4">
        <v>1214</v>
      </c>
      <c r="L1516" s="5">
        <v>1214.0587</v>
      </c>
      <c r="M1516">
        <v>740975</v>
      </c>
      <c r="N1516" s="3">
        <v>1</v>
      </c>
      <c r="O1516" s="50" t="e">
        <f>INDEX([1]Dados!$M$2:$N$26779,MATCH($P1516,[1]Dados!$N$2:$N$26779,),2)</f>
        <v>#N/A</v>
      </c>
      <c r="P1516">
        <v>148178</v>
      </c>
      <c r="Q1516" s="1">
        <v>36718</v>
      </c>
      <c r="R1516" s="1">
        <v>36729</v>
      </c>
      <c r="S1516" t="s">
        <v>1775</v>
      </c>
      <c r="T1516">
        <v>1</v>
      </c>
    </row>
    <row r="1517" spans="1:20" x14ac:dyDescent="0.2">
      <c r="A1517" s="7">
        <v>150010</v>
      </c>
      <c r="B1517" s="3">
        <v>4014</v>
      </c>
      <c r="C1517" s="3" t="s">
        <v>2</v>
      </c>
      <c r="D1517" s="2" t="s">
        <v>217</v>
      </c>
      <c r="E1517" s="3">
        <v>11</v>
      </c>
      <c r="F1517" s="17">
        <v>0</v>
      </c>
      <c r="G1517" s="17">
        <v>1</v>
      </c>
      <c r="H1517" s="17">
        <v>0</v>
      </c>
      <c r="I1517" s="7">
        <v>2</v>
      </c>
      <c r="J1517" s="7">
        <v>6</v>
      </c>
      <c r="K1517" s="4">
        <v>1214</v>
      </c>
      <c r="L1517" s="5">
        <v>1214.0587</v>
      </c>
      <c r="M1517">
        <v>740975</v>
      </c>
      <c r="N1517" s="3">
        <v>1</v>
      </c>
      <c r="O1517" s="50" t="e">
        <f>INDEX([1]Dados!$M$2:$N$26779,MATCH($P1517,[1]Dados!$N$2:$N$26779,),2)</f>
        <v>#N/A</v>
      </c>
      <c r="P1517">
        <v>148178</v>
      </c>
      <c r="Q1517" s="1">
        <v>36718</v>
      </c>
      <c r="R1517" s="1">
        <v>36729</v>
      </c>
      <c r="S1517" t="s">
        <v>1775</v>
      </c>
      <c r="T1517">
        <v>1</v>
      </c>
    </row>
    <row r="1518" spans="1:20" x14ac:dyDescent="0.2">
      <c r="A1518" s="7">
        <v>150010</v>
      </c>
      <c r="B1518" s="3">
        <v>4014</v>
      </c>
      <c r="C1518" s="3" t="s">
        <v>2</v>
      </c>
      <c r="D1518" s="2" t="s">
        <v>217</v>
      </c>
      <c r="E1518" s="3">
        <v>11</v>
      </c>
      <c r="F1518" s="17">
        <v>0</v>
      </c>
      <c r="G1518" s="17">
        <v>1</v>
      </c>
      <c r="H1518" s="17">
        <v>0</v>
      </c>
      <c r="I1518" s="7">
        <v>2</v>
      </c>
      <c r="J1518" s="7">
        <v>15</v>
      </c>
      <c r="K1518" s="4">
        <v>1214</v>
      </c>
      <c r="L1518" s="5">
        <v>1214.0587</v>
      </c>
      <c r="M1518">
        <v>740975</v>
      </c>
      <c r="N1518" s="3">
        <v>1</v>
      </c>
      <c r="O1518" s="50" t="e">
        <f>INDEX([1]Dados!$M$2:$N$26779,MATCH($P1518,[1]Dados!$N$2:$N$26779,),2)</f>
        <v>#N/A</v>
      </c>
      <c r="P1518">
        <v>148178</v>
      </c>
      <c r="Q1518" s="1">
        <v>36718</v>
      </c>
      <c r="R1518" s="1">
        <v>36729</v>
      </c>
      <c r="S1518" t="s">
        <v>1775</v>
      </c>
      <c r="T1518">
        <v>1</v>
      </c>
    </row>
    <row r="1519" spans="1:20" x14ac:dyDescent="0.2">
      <c r="A1519" s="7">
        <v>150010</v>
      </c>
      <c r="B1519" s="3">
        <v>4014</v>
      </c>
      <c r="C1519" s="3" t="s">
        <v>2</v>
      </c>
      <c r="D1519" s="2" t="s">
        <v>217</v>
      </c>
      <c r="E1519" s="3">
        <v>11</v>
      </c>
      <c r="F1519" s="17">
        <v>0</v>
      </c>
      <c r="G1519" s="17">
        <v>1</v>
      </c>
      <c r="H1519" s="17">
        <v>0</v>
      </c>
      <c r="I1519" s="7">
        <v>3</v>
      </c>
      <c r="J1519" s="7">
        <v>23</v>
      </c>
      <c r="K1519" s="4">
        <v>1214</v>
      </c>
      <c r="L1519" s="5">
        <v>1214.0589</v>
      </c>
      <c r="M1519">
        <v>132552</v>
      </c>
      <c r="N1519" s="3">
        <v>1</v>
      </c>
      <c r="O1519" s="50" t="e">
        <f>INDEX([1]Dados!$M$2:$N$26779,MATCH($P1519,[1]Dados!$N$2:$N$26779,),2)</f>
        <v>#N/A</v>
      </c>
      <c r="P1519">
        <v>149325</v>
      </c>
      <c r="Q1519" s="1">
        <v>36718</v>
      </c>
      <c r="R1519" s="1">
        <v>36729</v>
      </c>
      <c r="S1519" t="s">
        <v>1776</v>
      </c>
      <c r="T1519">
        <v>1</v>
      </c>
    </row>
    <row r="1520" spans="1:20" x14ac:dyDescent="0.2">
      <c r="A1520" s="7">
        <v>150010</v>
      </c>
      <c r="B1520" s="3">
        <v>4014</v>
      </c>
      <c r="C1520" s="3" t="s">
        <v>2</v>
      </c>
      <c r="D1520" s="2" t="s">
        <v>217</v>
      </c>
      <c r="E1520" s="3">
        <v>11</v>
      </c>
      <c r="F1520" s="17">
        <v>0</v>
      </c>
      <c r="G1520" s="17">
        <v>1</v>
      </c>
      <c r="H1520" s="17">
        <v>0</v>
      </c>
      <c r="I1520" s="7">
        <v>3</v>
      </c>
      <c r="J1520" s="7">
        <v>9</v>
      </c>
      <c r="K1520" s="4">
        <v>1214</v>
      </c>
      <c r="L1520" s="5">
        <v>1214.0589</v>
      </c>
      <c r="M1520">
        <v>132552</v>
      </c>
      <c r="N1520" s="3">
        <v>1</v>
      </c>
      <c r="O1520" s="50" t="e">
        <f>INDEX([1]Dados!$M$2:$N$26779,MATCH($P1520,[1]Dados!$N$2:$N$26779,),2)</f>
        <v>#N/A</v>
      </c>
      <c r="P1520">
        <v>149325</v>
      </c>
      <c r="Q1520" s="1">
        <v>36718</v>
      </c>
      <c r="R1520" s="1">
        <v>36729</v>
      </c>
      <c r="S1520" t="s">
        <v>1776</v>
      </c>
      <c r="T1520">
        <v>1</v>
      </c>
    </row>
    <row r="1521" spans="1:20" x14ac:dyDescent="0.2">
      <c r="A1521" s="7">
        <v>150010</v>
      </c>
      <c r="B1521" s="3">
        <v>4014</v>
      </c>
      <c r="C1521" s="3" t="s">
        <v>2</v>
      </c>
      <c r="D1521" s="2" t="s">
        <v>217</v>
      </c>
      <c r="E1521" s="3">
        <v>11</v>
      </c>
      <c r="F1521" s="17">
        <v>0</v>
      </c>
      <c r="G1521" s="17">
        <v>1</v>
      </c>
      <c r="H1521" s="17">
        <v>0</v>
      </c>
      <c r="I1521" s="7">
        <v>3</v>
      </c>
      <c r="J1521" s="7">
        <v>20</v>
      </c>
      <c r="K1521" s="4">
        <v>1214</v>
      </c>
      <c r="L1521" s="5">
        <v>1214.0589</v>
      </c>
      <c r="M1521">
        <v>132552</v>
      </c>
      <c r="N1521" s="3">
        <v>1</v>
      </c>
      <c r="O1521" s="50" t="e">
        <f>INDEX([1]Dados!$M$2:$N$26779,MATCH($P1521,[1]Dados!$N$2:$N$26779,),2)</f>
        <v>#N/A</v>
      </c>
      <c r="P1521">
        <v>149325</v>
      </c>
      <c r="Q1521" s="1">
        <v>36718</v>
      </c>
      <c r="R1521" s="1">
        <v>36729</v>
      </c>
      <c r="S1521" t="s">
        <v>1776</v>
      </c>
      <c r="T1521">
        <v>1</v>
      </c>
    </row>
    <row r="1522" spans="1:20" x14ac:dyDescent="0.2">
      <c r="A1522" s="7">
        <v>150010</v>
      </c>
      <c r="B1522" s="3">
        <v>4014</v>
      </c>
      <c r="C1522" s="3" t="s">
        <v>2</v>
      </c>
      <c r="D1522" s="2" t="s">
        <v>217</v>
      </c>
      <c r="E1522" s="3">
        <v>11</v>
      </c>
      <c r="F1522" s="17">
        <v>0</v>
      </c>
      <c r="G1522" s="17">
        <v>1</v>
      </c>
      <c r="H1522" s="17">
        <v>0</v>
      </c>
      <c r="I1522" s="7">
        <v>3</v>
      </c>
      <c r="J1522" s="7">
        <v>25</v>
      </c>
      <c r="K1522" s="4">
        <v>1214</v>
      </c>
      <c r="L1522" s="5">
        <v>1214.0589</v>
      </c>
      <c r="M1522">
        <v>132552</v>
      </c>
      <c r="N1522" s="3">
        <v>1</v>
      </c>
      <c r="O1522" s="50" t="e">
        <f>INDEX([1]Dados!$M$2:$N$26779,MATCH($P1522,[1]Dados!$N$2:$N$26779,),2)</f>
        <v>#N/A</v>
      </c>
      <c r="P1522">
        <v>149325</v>
      </c>
      <c r="Q1522" s="1">
        <v>36718</v>
      </c>
      <c r="R1522" s="1">
        <v>36729</v>
      </c>
      <c r="S1522" t="s">
        <v>1776</v>
      </c>
      <c r="T1522">
        <v>1</v>
      </c>
    </row>
    <row r="1523" spans="1:20" x14ac:dyDescent="0.2">
      <c r="A1523" s="7">
        <v>150010</v>
      </c>
      <c r="B1523" s="3">
        <v>4014</v>
      </c>
      <c r="C1523" s="3" t="s">
        <v>2</v>
      </c>
      <c r="D1523" s="2" t="s">
        <v>217</v>
      </c>
      <c r="E1523" s="3">
        <v>11</v>
      </c>
      <c r="F1523" s="17">
        <v>0</v>
      </c>
      <c r="G1523" s="17">
        <v>1</v>
      </c>
      <c r="H1523" s="17">
        <v>0</v>
      </c>
      <c r="I1523" s="7">
        <v>3</v>
      </c>
      <c r="J1523" s="7">
        <v>15</v>
      </c>
      <c r="K1523" s="4">
        <v>1214</v>
      </c>
      <c r="L1523" s="5">
        <v>1214.0589</v>
      </c>
      <c r="M1523">
        <v>132552</v>
      </c>
      <c r="N1523" s="3">
        <v>1</v>
      </c>
      <c r="O1523" s="50" t="e">
        <f>INDEX([1]Dados!$M$2:$N$26779,MATCH($P1523,[1]Dados!$N$2:$N$26779,),2)</f>
        <v>#N/A</v>
      </c>
      <c r="P1523">
        <v>149325</v>
      </c>
      <c r="Q1523" s="1">
        <v>36718</v>
      </c>
      <c r="R1523" s="1">
        <v>36729</v>
      </c>
      <c r="S1523" t="s">
        <v>1776</v>
      </c>
      <c r="T1523">
        <v>1</v>
      </c>
    </row>
    <row r="1524" spans="1:20" x14ac:dyDescent="0.2">
      <c r="A1524" s="7">
        <v>150010</v>
      </c>
      <c r="B1524" s="3">
        <v>4014</v>
      </c>
      <c r="C1524" s="3" t="s">
        <v>2</v>
      </c>
      <c r="D1524" s="2" t="s">
        <v>217</v>
      </c>
      <c r="E1524" s="3">
        <v>11</v>
      </c>
      <c r="F1524" s="17">
        <v>0</v>
      </c>
      <c r="G1524" s="17">
        <v>1</v>
      </c>
      <c r="H1524" s="17">
        <v>0</v>
      </c>
      <c r="I1524" s="7">
        <v>4.0999999999999996</v>
      </c>
      <c r="J1524" s="7">
        <v>18</v>
      </c>
      <c r="K1524" s="4">
        <v>1220</v>
      </c>
      <c r="L1524" s="5">
        <v>1220.0906</v>
      </c>
      <c r="M1524" t="s">
        <v>2134</v>
      </c>
      <c r="N1524" s="3">
        <v>1</v>
      </c>
      <c r="O1524" s="50" t="e">
        <f>INDEX([1]Dados!$M$2:$N$26779,MATCH($P1524,[1]Dados!$N$2:$N$26779,),2)</f>
        <v>#N/A</v>
      </c>
      <c r="P1524">
        <v>149558</v>
      </c>
      <c r="Q1524" s="1">
        <v>36718</v>
      </c>
      <c r="R1524" s="1">
        <v>36729</v>
      </c>
      <c r="S1524" t="s">
        <v>1777</v>
      </c>
      <c r="T1524">
        <v>1</v>
      </c>
    </row>
    <row r="1525" spans="1:20" x14ac:dyDescent="0.2">
      <c r="A1525" s="7">
        <v>150010</v>
      </c>
      <c r="B1525" s="3">
        <v>4014</v>
      </c>
      <c r="C1525" s="3" t="s">
        <v>2</v>
      </c>
      <c r="D1525" s="2" t="s">
        <v>217</v>
      </c>
      <c r="E1525" s="3">
        <v>11</v>
      </c>
      <c r="F1525" s="17">
        <v>0</v>
      </c>
      <c r="G1525" s="17">
        <v>1</v>
      </c>
      <c r="H1525" s="17">
        <v>0</v>
      </c>
      <c r="I1525" s="7">
        <v>4.2</v>
      </c>
      <c r="J1525" s="7">
        <v>23</v>
      </c>
      <c r="K1525" s="4">
        <v>1220</v>
      </c>
      <c r="L1525" s="5">
        <v>1220.0906</v>
      </c>
      <c r="M1525" t="s">
        <v>2134</v>
      </c>
      <c r="N1525" s="3">
        <v>1</v>
      </c>
      <c r="O1525" s="50" t="e">
        <f>INDEX([1]Dados!$M$2:$N$26779,MATCH($P1525,[1]Dados!$N$2:$N$26779,),2)</f>
        <v>#N/A</v>
      </c>
      <c r="P1525">
        <v>149558</v>
      </c>
      <c r="Q1525" s="1">
        <v>36718</v>
      </c>
      <c r="R1525" s="1">
        <v>36729</v>
      </c>
      <c r="S1525" t="s">
        <v>1777</v>
      </c>
      <c r="T1525">
        <v>1</v>
      </c>
    </row>
    <row r="1526" spans="1:20" x14ac:dyDescent="0.2">
      <c r="A1526" s="7">
        <v>150010</v>
      </c>
      <c r="B1526" s="3">
        <v>4014</v>
      </c>
      <c r="C1526" s="3" t="s">
        <v>2</v>
      </c>
      <c r="D1526" s="2" t="s">
        <v>217</v>
      </c>
      <c r="E1526" s="3">
        <v>11</v>
      </c>
      <c r="F1526" s="17">
        <v>0</v>
      </c>
      <c r="G1526" s="17">
        <v>1</v>
      </c>
      <c r="H1526" s="17">
        <v>0</v>
      </c>
      <c r="I1526" s="7">
        <v>4.3</v>
      </c>
      <c r="J1526" s="7">
        <v>18</v>
      </c>
      <c r="K1526" s="4">
        <v>1220</v>
      </c>
      <c r="L1526" s="5">
        <v>1220.0906</v>
      </c>
      <c r="M1526" t="s">
        <v>2134</v>
      </c>
      <c r="N1526" s="3">
        <v>1</v>
      </c>
      <c r="O1526" s="50" t="e">
        <f>INDEX([1]Dados!$M$2:$N$26779,MATCH($P1526,[1]Dados!$N$2:$N$26779,),2)</f>
        <v>#N/A</v>
      </c>
      <c r="P1526">
        <v>149558</v>
      </c>
      <c r="Q1526" s="1">
        <v>36718</v>
      </c>
      <c r="R1526" s="1">
        <v>36729</v>
      </c>
      <c r="S1526" t="s">
        <v>1777</v>
      </c>
      <c r="T1526">
        <v>1</v>
      </c>
    </row>
    <row r="1527" spans="1:20" x14ac:dyDescent="0.2">
      <c r="A1527" s="7">
        <v>150010</v>
      </c>
      <c r="B1527" s="3">
        <v>4014</v>
      </c>
      <c r="C1527" s="3" t="s">
        <v>2</v>
      </c>
      <c r="D1527" s="2" t="s">
        <v>217</v>
      </c>
      <c r="E1527" s="3">
        <v>11</v>
      </c>
      <c r="F1527" s="17">
        <v>0</v>
      </c>
      <c r="G1527" s="17">
        <v>1</v>
      </c>
      <c r="H1527" s="17">
        <v>0</v>
      </c>
      <c r="I1527" s="7">
        <v>4.4000000000000004</v>
      </c>
      <c r="J1527" s="7">
        <v>18</v>
      </c>
      <c r="K1527" s="4">
        <v>1220</v>
      </c>
      <c r="L1527" s="5">
        <v>1220.0906</v>
      </c>
      <c r="M1527" t="s">
        <v>2134</v>
      </c>
      <c r="N1527" s="3">
        <v>1</v>
      </c>
      <c r="O1527" s="50" t="e">
        <f>INDEX([1]Dados!$M$2:$N$26779,MATCH($P1527,[1]Dados!$N$2:$N$26779,),2)</f>
        <v>#N/A</v>
      </c>
      <c r="P1527">
        <v>149558</v>
      </c>
      <c r="Q1527" s="1">
        <v>36718</v>
      </c>
      <c r="R1527" s="1">
        <v>36729</v>
      </c>
      <c r="S1527" t="s">
        <v>1777</v>
      </c>
      <c r="T1527">
        <v>1</v>
      </c>
    </row>
    <row r="1528" spans="1:20" x14ac:dyDescent="0.2">
      <c r="A1528" s="7">
        <v>150010</v>
      </c>
      <c r="B1528" s="3">
        <v>4014</v>
      </c>
      <c r="C1528" s="3" t="s">
        <v>2</v>
      </c>
      <c r="D1528" s="2" t="s">
        <v>217</v>
      </c>
      <c r="E1528" s="3">
        <v>11</v>
      </c>
      <c r="F1528" s="17">
        <v>0</v>
      </c>
      <c r="G1528" s="17">
        <v>1</v>
      </c>
      <c r="H1528" s="17">
        <v>0</v>
      </c>
      <c r="I1528" s="7">
        <v>4.5</v>
      </c>
      <c r="J1528" s="7">
        <v>18</v>
      </c>
      <c r="K1528" s="4">
        <v>1220</v>
      </c>
      <c r="L1528" s="5">
        <v>1220.0906</v>
      </c>
      <c r="M1528" t="s">
        <v>2134</v>
      </c>
      <c r="N1528" s="3">
        <v>1</v>
      </c>
      <c r="O1528" s="50" t="e">
        <f>INDEX([1]Dados!$M$2:$N$26779,MATCH($P1528,[1]Dados!$N$2:$N$26779,),2)</f>
        <v>#N/A</v>
      </c>
      <c r="P1528">
        <v>149560</v>
      </c>
      <c r="Q1528" s="1">
        <v>36718</v>
      </c>
      <c r="R1528" s="1">
        <v>36729</v>
      </c>
      <c r="S1528" t="s">
        <v>1777</v>
      </c>
      <c r="T1528">
        <v>1</v>
      </c>
    </row>
    <row r="1529" spans="1:20" x14ac:dyDescent="0.2">
      <c r="A1529" s="7">
        <v>150010</v>
      </c>
      <c r="B1529" s="3">
        <v>4014</v>
      </c>
      <c r="C1529" s="3" t="s">
        <v>2</v>
      </c>
      <c r="D1529" s="2" t="s">
        <v>217</v>
      </c>
      <c r="E1529" s="3">
        <v>11</v>
      </c>
      <c r="F1529" s="17">
        <v>0</v>
      </c>
      <c r="G1529" s="17">
        <v>1</v>
      </c>
      <c r="H1529" s="17">
        <v>0</v>
      </c>
      <c r="I1529" s="7">
        <v>4.5999999999999996</v>
      </c>
      <c r="J1529" s="7">
        <v>18</v>
      </c>
      <c r="K1529" s="4">
        <v>1220</v>
      </c>
      <c r="L1529" s="5">
        <v>1220.0906</v>
      </c>
      <c r="M1529" t="s">
        <v>2134</v>
      </c>
      <c r="N1529" s="3">
        <v>1</v>
      </c>
      <c r="O1529" s="50" t="e">
        <f>INDEX([1]Dados!$M$2:$N$26779,MATCH($P1529,[1]Dados!$N$2:$N$26779,),2)</f>
        <v>#N/A</v>
      </c>
      <c r="P1529">
        <v>149560</v>
      </c>
      <c r="Q1529" s="1">
        <v>36718</v>
      </c>
      <c r="R1529" s="1">
        <v>36729</v>
      </c>
      <c r="S1529" t="s">
        <v>1777</v>
      </c>
      <c r="T1529">
        <v>1</v>
      </c>
    </row>
    <row r="1530" spans="1:20" x14ac:dyDescent="0.2">
      <c r="A1530" s="7">
        <v>150010</v>
      </c>
      <c r="B1530" s="3">
        <v>4014</v>
      </c>
      <c r="C1530" s="3" t="s">
        <v>2</v>
      </c>
      <c r="D1530" s="2" t="s">
        <v>217</v>
      </c>
      <c r="E1530" s="3">
        <v>11</v>
      </c>
      <c r="F1530" s="17">
        <v>0</v>
      </c>
      <c r="G1530" s="17">
        <v>1</v>
      </c>
      <c r="H1530" s="17">
        <v>0</v>
      </c>
      <c r="I1530" s="7">
        <v>4.7</v>
      </c>
      <c r="J1530" s="7">
        <v>23</v>
      </c>
      <c r="K1530" s="4">
        <v>1220</v>
      </c>
      <c r="L1530" s="5">
        <v>1220.0906</v>
      </c>
      <c r="M1530" t="s">
        <v>2134</v>
      </c>
      <c r="N1530" s="3">
        <v>1</v>
      </c>
      <c r="O1530" s="50" t="e">
        <f>INDEX([1]Dados!$M$2:$N$26779,MATCH($P1530,[1]Dados!$N$2:$N$26779,),2)</f>
        <v>#N/A</v>
      </c>
      <c r="P1530">
        <v>149560</v>
      </c>
      <c r="Q1530" s="1">
        <v>36718</v>
      </c>
      <c r="R1530" s="1">
        <v>36729</v>
      </c>
      <c r="S1530" t="s">
        <v>1777</v>
      </c>
      <c r="T1530">
        <v>1</v>
      </c>
    </row>
    <row r="1531" spans="1:20" x14ac:dyDescent="0.2">
      <c r="A1531" s="7">
        <v>150010</v>
      </c>
      <c r="B1531" s="3">
        <v>4014</v>
      </c>
      <c r="C1531" s="3" t="s">
        <v>2</v>
      </c>
      <c r="D1531" s="2" t="s">
        <v>217</v>
      </c>
      <c r="E1531" s="3">
        <v>11</v>
      </c>
      <c r="F1531" s="17">
        <v>0</v>
      </c>
      <c r="G1531" s="17">
        <v>1</v>
      </c>
      <c r="H1531" s="17">
        <v>0</v>
      </c>
      <c r="I1531" s="7">
        <v>4.8</v>
      </c>
      <c r="J1531" s="7">
        <v>18</v>
      </c>
      <c r="K1531" s="4">
        <v>1220</v>
      </c>
      <c r="L1531" s="5">
        <v>1220.0906</v>
      </c>
      <c r="M1531" t="s">
        <v>2134</v>
      </c>
      <c r="N1531" s="3">
        <v>1</v>
      </c>
      <c r="O1531" s="50" t="e">
        <f>INDEX([1]Dados!$M$2:$N$26779,MATCH($P1531,[1]Dados!$N$2:$N$26779,),2)</f>
        <v>#N/A</v>
      </c>
      <c r="P1531">
        <v>149560</v>
      </c>
      <c r="Q1531" s="1">
        <v>36718</v>
      </c>
      <c r="R1531" s="1">
        <v>36729</v>
      </c>
      <c r="S1531" t="s">
        <v>1777</v>
      </c>
      <c r="T1531">
        <v>1</v>
      </c>
    </row>
    <row r="1532" spans="1:20" x14ac:dyDescent="0.2">
      <c r="A1532" s="7">
        <v>150010</v>
      </c>
      <c r="B1532" s="3">
        <v>4014</v>
      </c>
      <c r="C1532" s="3" t="s">
        <v>2</v>
      </c>
      <c r="D1532" s="2" t="s">
        <v>217</v>
      </c>
      <c r="E1532" s="3">
        <v>11</v>
      </c>
      <c r="F1532" s="17">
        <v>0</v>
      </c>
      <c r="G1532" s="17">
        <v>1</v>
      </c>
      <c r="H1532" s="17">
        <v>0</v>
      </c>
      <c r="I1532" s="7">
        <v>4.9000000000000004</v>
      </c>
      <c r="J1532" s="7">
        <v>18</v>
      </c>
      <c r="K1532" s="4">
        <v>1220</v>
      </c>
      <c r="L1532" s="5">
        <v>1220.0906</v>
      </c>
      <c r="M1532" t="s">
        <v>2134</v>
      </c>
      <c r="N1532" s="3">
        <v>1</v>
      </c>
      <c r="O1532" s="50" t="e">
        <f>INDEX([1]Dados!$M$2:$N$26779,MATCH($P1532,[1]Dados!$N$2:$N$26779,),2)</f>
        <v>#N/A</v>
      </c>
      <c r="P1532">
        <v>149560</v>
      </c>
      <c r="Q1532" s="1">
        <v>36718</v>
      </c>
      <c r="R1532" s="1">
        <v>36729</v>
      </c>
      <c r="S1532" t="s">
        <v>1777</v>
      </c>
      <c r="T1532">
        <v>1</v>
      </c>
    </row>
    <row r="1533" spans="1:20" x14ac:dyDescent="0.2">
      <c r="A1533" s="7">
        <v>150010</v>
      </c>
      <c r="B1533" s="3">
        <v>4014</v>
      </c>
      <c r="C1533" s="3" t="s">
        <v>2</v>
      </c>
      <c r="D1533" s="2" t="s">
        <v>217</v>
      </c>
      <c r="E1533" s="3">
        <v>11</v>
      </c>
      <c r="F1533" s="17">
        <v>0</v>
      </c>
      <c r="G1533" s="17">
        <v>1</v>
      </c>
      <c r="H1533" s="17">
        <v>0</v>
      </c>
      <c r="I1533" s="29">
        <v>4.0999999999999996</v>
      </c>
      <c r="J1533" s="7">
        <v>18</v>
      </c>
      <c r="K1533" s="4">
        <v>1220</v>
      </c>
      <c r="L1533" s="5">
        <v>1220.0906</v>
      </c>
      <c r="M1533" t="s">
        <v>2134</v>
      </c>
      <c r="N1533" s="3">
        <v>1</v>
      </c>
      <c r="O1533" s="50" t="e">
        <f>INDEX([1]Dados!$M$2:$N$26779,MATCH($P1533,[1]Dados!$N$2:$N$26779,),2)</f>
        <v>#N/A</v>
      </c>
      <c r="P1533">
        <v>149560</v>
      </c>
      <c r="Q1533" s="1">
        <v>36718</v>
      </c>
      <c r="R1533" s="1">
        <v>36729</v>
      </c>
      <c r="S1533" t="s">
        <v>1777</v>
      </c>
      <c r="T1533">
        <v>1</v>
      </c>
    </row>
    <row r="1534" spans="1:20" x14ac:dyDescent="0.2">
      <c r="A1534" s="7">
        <v>150010</v>
      </c>
      <c r="B1534" s="3">
        <v>4014</v>
      </c>
      <c r="C1534" s="3" t="s">
        <v>2</v>
      </c>
      <c r="D1534" s="2" t="s">
        <v>217</v>
      </c>
      <c r="E1534" s="3">
        <v>11</v>
      </c>
      <c r="F1534" s="17">
        <v>0</v>
      </c>
      <c r="G1534" s="17">
        <v>1</v>
      </c>
      <c r="H1534" s="17">
        <v>0</v>
      </c>
      <c r="I1534" s="7">
        <v>4.1100000000000003</v>
      </c>
      <c r="J1534" s="7">
        <v>18</v>
      </c>
      <c r="K1534" s="4">
        <v>1220</v>
      </c>
      <c r="L1534" s="5">
        <v>1220.0906</v>
      </c>
      <c r="M1534" t="s">
        <v>2134</v>
      </c>
      <c r="N1534" s="3">
        <v>1</v>
      </c>
      <c r="O1534" s="50" t="e">
        <f>INDEX([1]Dados!$M$2:$N$26779,MATCH($P1534,[1]Dados!$N$2:$N$26779,),2)</f>
        <v>#N/A</v>
      </c>
      <c r="P1534">
        <v>149560</v>
      </c>
      <c r="Q1534" s="1">
        <v>36718</v>
      </c>
      <c r="R1534" s="1">
        <v>36729</v>
      </c>
      <c r="S1534" t="s">
        <v>1777</v>
      </c>
      <c r="T1534">
        <v>1</v>
      </c>
    </row>
    <row r="1535" spans="1:20" x14ac:dyDescent="0.2">
      <c r="A1535" s="7">
        <v>150010</v>
      </c>
      <c r="B1535" s="3">
        <v>4014</v>
      </c>
      <c r="C1535" s="3" t="s">
        <v>2</v>
      </c>
      <c r="D1535" s="2" t="s">
        <v>217</v>
      </c>
      <c r="E1535" s="3">
        <v>11</v>
      </c>
      <c r="F1535" s="17">
        <v>0</v>
      </c>
      <c r="G1535" s="17">
        <v>1</v>
      </c>
      <c r="H1535" s="17">
        <v>0</v>
      </c>
      <c r="I1535" s="7">
        <v>4.12</v>
      </c>
      <c r="J1535" s="7">
        <v>18</v>
      </c>
      <c r="K1535" s="4">
        <v>1220</v>
      </c>
      <c r="L1535" s="5">
        <v>1220.0906</v>
      </c>
      <c r="M1535" t="s">
        <v>2134</v>
      </c>
      <c r="N1535" s="3">
        <v>1</v>
      </c>
      <c r="O1535" s="50" t="e">
        <f>INDEX([1]Dados!$M$2:$N$26779,MATCH($P1535,[1]Dados!$N$2:$N$26779,),2)</f>
        <v>#N/A</v>
      </c>
      <c r="P1535">
        <v>149560</v>
      </c>
      <c r="Q1535" s="1">
        <v>36718</v>
      </c>
      <c r="R1535" s="1">
        <v>36729</v>
      </c>
      <c r="S1535" t="s">
        <v>1777</v>
      </c>
      <c r="T1535">
        <v>1</v>
      </c>
    </row>
    <row r="1536" spans="1:20" x14ac:dyDescent="0.2">
      <c r="A1536" s="7">
        <v>150010</v>
      </c>
      <c r="B1536" s="3">
        <v>4014</v>
      </c>
      <c r="C1536" s="3" t="s">
        <v>2</v>
      </c>
      <c r="D1536" s="2" t="s">
        <v>217</v>
      </c>
      <c r="E1536" s="3">
        <v>11</v>
      </c>
      <c r="F1536" s="17">
        <v>0</v>
      </c>
      <c r="G1536" s="17">
        <v>1</v>
      </c>
      <c r="H1536" s="17">
        <v>0</v>
      </c>
      <c r="I1536" s="7">
        <v>1</v>
      </c>
      <c r="J1536" s="7">
        <v>22</v>
      </c>
      <c r="K1536" s="4">
        <v>1293</v>
      </c>
      <c r="L1536" s="5">
        <v>1293.0592999999999</v>
      </c>
      <c r="M1536">
        <v>123183.96</v>
      </c>
      <c r="N1536" s="3">
        <v>1</v>
      </c>
      <c r="O1536" s="50" t="e">
        <f>INDEX([1]Dados!$M$2:$N$26779,MATCH($P1536,[1]Dados!$N$2:$N$26779,),2)</f>
        <v>#N/A</v>
      </c>
      <c r="P1536">
        <v>148245</v>
      </c>
      <c r="Q1536" s="1">
        <v>36718</v>
      </c>
      <c r="R1536" s="1">
        <v>36729</v>
      </c>
      <c r="S1536" t="s">
        <v>2182</v>
      </c>
      <c r="T1536">
        <v>1</v>
      </c>
    </row>
    <row r="1537" spans="1:20" x14ac:dyDescent="0.2">
      <c r="A1537" s="7">
        <v>150010</v>
      </c>
      <c r="B1537" s="3">
        <v>4014</v>
      </c>
      <c r="C1537" s="3" t="s">
        <v>2</v>
      </c>
      <c r="D1537" s="2" t="s">
        <v>217</v>
      </c>
      <c r="E1537" s="3">
        <v>11</v>
      </c>
      <c r="F1537" s="17">
        <v>0</v>
      </c>
      <c r="G1537" s="17">
        <v>1</v>
      </c>
      <c r="H1537" s="17">
        <v>0</v>
      </c>
      <c r="I1537" s="7">
        <v>1</v>
      </c>
      <c r="J1537" s="7">
        <v>20</v>
      </c>
      <c r="K1537" s="4">
        <v>1293</v>
      </c>
      <c r="L1537" s="5">
        <v>1293.0592999999999</v>
      </c>
      <c r="M1537">
        <v>123183.96</v>
      </c>
      <c r="N1537" s="3">
        <v>1</v>
      </c>
      <c r="O1537" s="50" t="e">
        <f>INDEX([1]Dados!$M$2:$N$26779,MATCH($P1537,[1]Dados!$N$2:$N$26779,),2)</f>
        <v>#N/A</v>
      </c>
      <c r="P1537">
        <v>148245</v>
      </c>
      <c r="Q1537" s="1">
        <v>36718</v>
      </c>
      <c r="R1537" s="1">
        <v>36729</v>
      </c>
      <c r="S1537" t="s">
        <v>2182</v>
      </c>
      <c r="T1537">
        <v>1</v>
      </c>
    </row>
    <row r="1538" spans="1:20" x14ac:dyDescent="0.2">
      <c r="A1538" s="7">
        <v>150010</v>
      </c>
      <c r="B1538" s="3">
        <v>4014</v>
      </c>
      <c r="C1538" s="3" t="s">
        <v>2</v>
      </c>
      <c r="D1538" s="2" t="s">
        <v>217</v>
      </c>
      <c r="E1538" s="3">
        <v>11</v>
      </c>
      <c r="F1538" s="17">
        <v>0</v>
      </c>
      <c r="G1538" s="17">
        <v>1</v>
      </c>
      <c r="H1538" s="17">
        <v>0</v>
      </c>
      <c r="I1538" s="7">
        <v>1</v>
      </c>
      <c r="J1538" s="7">
        <v>18</v>
      </c>
      <c r="K1538" s="4">
        <v>1293</v>
      </c>
      <c r="L1538" s="5">
        <v>1293.0592999999999</v>
      </c>
      <c r="M1538">
        <v>123183.96</v>
      </c>
      <c r="N1538" s="3">
        <v>1</v>
      </c>
      <c r="O1538" s="50" t="e">
        <f>INDEX([1]Dados!$M$2:$N$26779,MATCH($P1538,[1]Dados!$N$2:$N$26779,),2)</f>
        <v>#N/A</v>
      </c>
      <c r="P1538">
        <v>148245</v>
      </c>
      <c r="Q1538" s="1">
        <v>36718</v>
      </c>
      <c r="R1538" s="1">
        <v>36729</v>
      </c>
      <c r="S1538" t="s">
        <v>2182</v>
      </c>
      <c r="T1538">
        <v>1</v>
      </c>
    </row>
    <row r="1539" spans="1:20" x14ac:dyDescent="0.2">
      <c r="A1539" s="7">
        <v>150010</v>
      </c>
      <c r="B1539" s="3">
        <v>4014</v>
      </c>
      <c r="C1539" s="3" t="s">
        <v>2</v>
      </c>
      <c r="D1539" s="2" t="s">
        <v>217</v>
      </c>
      <c r="E1539" s="3">
        <v>11</v>
      </c>
      <c r="F1539" s="17">
        <v>0</v>
      </c>
      <c r="G1539" s="17">
        <v>1</v>
      </c>
      <c r="H1539" s="17">
        <v>0</v>
      </c>
      <c r="I1539" s="7">
        <v>1</v>
      </c>
      <c r="J1539" s="7">
        <v>29</v>
      </c>
      <c r="K1539" s="4">
        <v>1293</v>
      </c>
      <c r="L1539" s="5">
        <v>1293.0592999999999</v>
      </c>
      <c r="M1539">
        <v>123183.96</v>
      </c>
      <c r="N1539" s="3">
        <v>1</v>
      </c>
      <c r="O1539" s="50" t="e">
        <f>INDEX([1]Dados!$M$2:$N$26779,MATCH($P1539,[1]Dados!$N$2:$N$26779,),2)</f>
        <v>#N/A</v>
      </c>
      <c r="P1539">
        <v>148245</v>
      </c>
      <c r="Q1539" s="1">
        <v>36718</v>
      </c>
      <c r="R1539" s="1">
        <v>36729</v>
      </c>
      <c r="S1539" t="s">
        <v>2182</v>
      </c>
      <c r="T1539">
        <v>1</v>
      </c>
    </row>
    <row r="1540" spans="1:20" s="23" customFormat="1" x14ac:dyDescent="0.2">
      <c r="A1540" s="19">
        <v>150010</v>
      </c>
      <c r="B1540" s="20">
        <v>4014</v>
      </c>
      <c r="C1540" s="20" t="s">
        <v>2</v>
      </c>
      <c r="D1540" s="21" t="s">
        <v>217</v>
      </c>
      <c r="E1540" s="20">
        <v>11</v>
      </c>
      <c r="F1540" s="22">
        <v>0</v>
      </c>
      <c r="G1540" s="22">
        <v>1</v>
      </c>
      <c r="H1540" s="22">
        <v>0</v>
      </c>
      <c r="I1540" s="19">
        <v>1</v>
      </c>
      <c r="J1540" s="19">
        <v>11</v>
      </c>
      <c r="K1540" s="24">
        <v>1293</v>
      </c>
      <c r="L1540" s="25">
        <v>1293.0592999999999</v>
      </c>
      <c r="M1540" s="23">
        <v>123183.96</v>
      </c>
      <c r="N1540" s="20">
        <v>1</v>
      </c>
      <c r="O1540" s="50" t="e">
        <f>INDEX([1]Dados!$M$2:$N$26779,MATCH($P1540,[1]Dados!$N$2:$N$26779,),2)</f>
        <v>#N/A</v>
      </c>
      <c r="P1540" s="23">
        <v>148245</v>
      </c>
      <c r="Q1540" s="26">
        <v>36718</v>
      </c>
      <c r="R1540" s="26">
        <v>36729</v>
      </c>
      <c r="S1540" s="23" t="s">
        <v>2182</v>
      </c>
      <c r="T1540">
        <v>1</v>
      </c>
    </row>
    <row r="1541" spans="1:20" x14ac:dyDescent="0.2">
      <c r="A1541" s="7">
        <v>250460</v>
      </c>
      <c r="B1541" s="3">
        <v>19933</v>
      </c>
      <c r="C1541" s="3" t="s">
        <v>34</v>
      </c>
      <c r="D1541" s="2" t="s">
        <v>374</v>
      </c>
      <c r="E1541" s="3">
        <v>11</v>
      </c>
      <c r="F1541" s="17">
        <v>0</v>
      </c>
      <c r="G1541" s="17">
        <v>1</v>
      </c>
      <c r="H1541" s="17">
        <v>0</v>
      </c>
      <c r="I1541" s="7">
        <v>5</v>
      </c>
      <c r="J1541" s="7">
        <v>14</v>
      </c>
      <c r="K1541" s="4">
        <v>2</v>
      </c>
      <c r="L1541" s="5">
        <v>2.0596999999999999</v>
      </c>
      <c r="M1541">
        <v>64657.45</v>
      </c>
      <c r="N1541" s="3">
        <v>1</v>
      </c>
      <c r="O1541" s="50" t="e">
        <f>INDEX([1]Dados!$M$2:$N$26779,MATCH($P1541,[1]Dados!$N$2:$N$26779,),2)</f>
        <v>#N/A</v>
      </c>
      <c r="P1541">
        <v>147905</v>
      </c>
      <c r="Q1541" s="1">
        <v>36725</v>
      </c>
      <c r="R1541" s="1">
        <v>36734</v>
      </c>
      <c r="S1541" t="s">
        <v>1875</v>
      </c>
      <c r="T1541">
        <v>1</v>
      </c>
    </row>
    <row r="1542" spans="1:20" x14ac:dyDescent="0.2">
      <c r="A1542" s="7">
        <v>250460</v>
      </c>
      <c r="B1542" s="3">
        <v>19933</v>
      </c>
      <c r="C1542" s="3" t="s">
        <v>34</v>
      </c>
      <c r="D1542" s="2" t="s">
        <v>374</v>
      </c>
      <c r="E1542" s="3">
        <v>11</v>
      </c>
      <c r="F1542" s="17">
        <v>0</v>
      </c>
      <c r="G1542" s="17">
        <v>1</v>
      </c>
      <c r="H1542" s="17">
        <v>0</v>
      </c>
      <c r="I1542" s="7">
        <v>5</v>
      </c>
      <c r="J1542" s="7">
        <v>18</v>
      </c>
      <c r="K1542" s="4">
        <v>2</v>
      </c>
      <c r="L1542" s="5">
        <v>2.0596999999999999</v>
      </c>
      <c r="M1542">
        <v>64657.45</v>
      </c>
      <c r="N1542" s="3">
        <v>1</v>
      </c>
      <c r="O1542" s="50" t="e">
        <f>INDEX([1]Dados!$M$2:$N$26779,MATCH($P1542,[1]Dados!$N$2:$N$26779,),2)</f>
        <v>#N/A</v>
      </c>
      <c r="P1542">
        <v>147905</v>
      </c>
      <c r="Q1542" s="1">
        <v>36725</v>
      </c>
      <c r="R1542" s="1">
        <v>36734</v>
      </c>
      <c r="S1542" t="s">
        <v>1875</v>
      </c>
      <c r="T1542">
        <v>1</v>
      </c>
    </row>
    <row r="1543" spans="1:20" x14ac:dyDescent="0.2">
      <c r="A1543" s="7">
        <v>250460</v>
      </c>
      <c r="B1543" s="3">
        <v>19933</v>
      </c>
      <c r="C1543" s="3" t="s">
        <v>34</v>
      </c>
      <c r="D1543" s="2" t="s">
        <v>374</v>
      </c>
      <c r="E1543" s="3">
        <v>11</v>
      </c>
      <c r="F1543" s="17">
        <v>0</v>
      </c>
      <c r="G1543" s="17">
        <v>1</v>
      </c>
      <c r="H1543" s="17">
        <v>0</v>
      </c>
      <c r="I1543" s="7">
        <v>5</v>
      </c>
      <c r="J1543" s="7">
        <v>25</v>
      </c>
      <c r="K1543" s="4">
        <v>2</v>
      </c>
      <c r="L1543" s="5">
        <v>2.0596999999999999</v>
      </c>
      <c r="M1543">
        <v>64657.45</v>
      </c>
      <c r="N1543" s="3">
        <v>1</v>
      </c>
      <c r="O1543" s="50" t="e">
        <f>INDEX([1]Dados!$M$2:$N$26779,MATCH($P1543,[1]Dados!$N$2:$N$26779,),2)</f>
        <v>#N/A</v>
      </c>
      <c r="P1543">
        <v>147905</v>
      </c>
      <c r="Q1543" s="1">
        <v>36725</v>
      </c>
      <c r="R1543" s="1">
        <v>36734</v>
      </c>
      <c r="S1543" t="s">
        <v>1875</v>
      </c>
      <c r="T1543">
        <v>1</v>
      </c>
    </row>
    <row r="1544" spans="1:20" x14ac:dyDescent="0.2">
      <c r="A1544" s="7">
        <v>250460</v>
      </c>
      <c r="B1544" s="3">
        <v>19933</v>
      </c>
      <c r="C1544" s="3" t="s">
        <v>34</v>
      </c>
      <c r="D1544" s="2" t="s">
        <v>374</v>
      </c>
      <c r="E1544" s="3">
        <v>11</v>
      </c>
      <c r="F1544" s="17">
        <v>0</v>
      </c>
      <c r="G1544" s="17">
        <v>1</v>
      </c>
      <c r="H1544" s="17">
        <v>0</v>
      </c>
      <c r="I1544" s="7">
        <v>5</v>
      </c>
      <c r="J1544" s="7">
        <v>23</v>
      </c>
      <c r="K1544" s="4">
        <v>2</v>
      </c>
      <c r="L1544" s="5">
        <v>2.0596999999999999</v>
      </c>
      <c r="M1544">
        <v>64657.45</v>
      </c>
      <c r="N1544" s="3">
        <v>1</v>
      </c>
      <c r="O1544" s="50" t="e">
        <f>INDEX([1]Dados!$M$2:$N$26779,MATCH($P1544,[1]Dados!$N$2:$N$26779,),2)</f>
        <v>#N/A</v>
      </c>
      <c r="P1544">
        <v>147905</v>
      </c>
      <c r="Q1544" s="1">
        <v>36725</v>
      </c>
      <c r="R1544" s="1">
        <v>36734</v>
      </c>
      <c r="S1544" t="s">
        <v>1875</v>
      </c>
      <c r="T1544">
        <v>1</v>
      </c>
    </row>
    <row r="1545" spans="1:20" x14ac:dyDescent="0.2">
      <c r="A1545" s="7">
        <v>250460</v>
      </c>
      <c r="B1545" s="3">
        <v>19933</v>
      </c>
      <c r="C1545" s="3" t="s">
        <v>34</v>
      </c>
      <c r="D1545" s="2" t="s">
        <v>374</v>
      </c>
      <c r="E1545" s="3">
        <v>11</v>
      </c>
      <c r="F1545" s="17">
        <v>0</v>
      </c>
      <c r="G1545" s="17">
        <v>1</v>
      </c>
      <c r="H1545" s="17">
        <v>0</v>
      </c>
      <c r="I1545" s="7">
        <v>3.1</v>
      </c>
      <c r="J1545" s="7">
        <v>18</v>
      </c>
      <c r="K1545" s="4">
        <v>119</v>
      </c>
      <c r="L1545" s="5">
        <v>119.38590000000001</v>
      </c>
      <c r="M1545">
        <v>87368.4</v>
      </c>
      <c r="N1545" s="3">
        <v>1</v>
      </c>
      <c r="O1545" s="50" t="e">
        <f>INDEX([1]Dados!$M$2:$N$26779,MATCH($P1545,[1]Dados!$N$2:$N$26779,),2)</f>
        <v>#N/A</v>
      </c>
      <c r="P1545">
        <v>148547</v>
      </c>
      <c r="Q1545" s="1">
        <v>36725</v>
      </c>
      <c r="R1545" s="1">
        <v>36734</v>
      </c>
      <c r="S1545" t="s">
        <v>1879</v>
      </c>
      <c r="T1545">
        <v>1</v>
      </c>
    </row>
    <row r="1546" spans="1:20" x14ac:dyDescent="0.2">
      <c r="A1546" s="7">
        <v>250460</v>
      </c>
      <c r="B1546" s="3">
        <v>19933</v>
      </c>
      <c r="C1546" s="3" t="s">
        <v>34</v>
      </c>
      <c r="D1546" s="2" t="s">
        <v>374</v>
      </c>
      <c r="E1546" s="3">
        <v>11</v>
      </c>
      <c r="F1546" s="17">
        <v>0</v>
      </c>
      <c r="G1546" s="17">
        <v>1</v>
      </c>
      <c r="H1546" s="17">
        <v>0</v>
      </c>
      <c r="I1546" s="7">
        <v>3.2</v>
      </c>
      <c r="J1546" s="7">
        <v>19</v>
      </c>
      <c r="K1546" s="4">
        <v>119</v>
      </c>
      <c r="L1546" s="5">
        <v>119.38590000000001</v>
      </c>
      <c r="M1546">
        <v>87368.4</v>
      </c>
      <c r="N1546" s="3">
        <v>1</v>
      </c>
      <c r="O1546" s="50" t="e">
        <f>INDEX([1]Dados!$M$2:$N$26779,MATCH($P1546,[1]Dados!$N$2:$N$26779,),2)</f>
        <v>#N/A</v>
      </c>
      <c r="P1546">
        <v>148547</v>
      </c>
      <c r="Q1546" s="1">
        <v>36725</v>
      </c>
      <c r="R1546" s="1">
        <v>36734</v>
      </c>
      <c r="S1546" t="s">
        <v>1879</v>
      </c>
      <c r="T1546">
        <v>1</v>
      </c>
    </row>
    <row r="1547" spans="1:20" x14ac:dyDescent="0.2">
      <c r="A1547" s="7">
        <v>250460</v>
      </c>
      <c r="B1547" s="3">
        <v>19933</v>
      </c>
      <c r="C1547" s="3" t="s">
        <v>34</v>
      </c>
      <c r="D1547" s="2" t="s">
        <v>374</v>
      </c>
      <c r="E1547" s="3">
        <v>11</v>
      </c>
      <c r="F1547" s="17">
        <v>0</v>
      </c>
      <c r="G1547" s="17">
        <v>1</v>
      </c>
      <c r="H1547" s="17">
        <v>0</v>
      </c>
      <c r="I1547" s="7">
        <v>4</v>
      </c>
      <c r="J1547" s="7">
        <v>12</v>
      </c>
      <c r="K1547" s="4">
        <v>119</v>
      </c>
      <c r="L1547" s="5">
        <v>119.3861</v>
      </c>
      <c r="M1547">
        <v>95320</v>
      </c>
      <c r="N1547" s="3">
        <v>1</v>
      </c>
      <c r="O1547" s="50" t="e">
        <f>INDEX([1]Dados!$M$2:$N$26779,MATCH($P1547,[1]Dados!$N$2:$N$26779,),2)</f>
        <v>#N/A</v>
      </c>
      <c r="P1547">
        <v>148490</v>
      </c>
      <c r="Q1547" s="1">
        <v>36725</v>
      </c>
      <c r="R1547" s="1">
        <v>36734</v>
      </c>
      <c r="S1547" t="s">
        <v>1878</v>
      </c>
      <c r="T1547">
        <v>1</v>
      </c>
    </row>
    <row r="1548" spans="1:20" x14ac:dyDescent="0.2">
      <c r="A1548" s="7">
        <v>250460</v>
      </c>
      <c r="B1548" s="3">
        <v>19933</v>
      </c>
      <c r="C1548" s="3" t="s">
        <v>34</v>
      </c>
      <c r="D1548" s="2" t="s">
        <v>374</v>
      </c>
      <c r="E1548" s="3">
        <v>11</v>
      </c>
      <c r="F1548" s="17">
        <v>0</v>
      </c>
      <c r="G1548" s="17">
        <v>1</v>
      </c>
      <c r="H1548" s="17">
        <v>0</v>
      </c>
      <c r="I1548" s="7">
        <v>4</v>
      </c>
      <c r="J1548" s="7">
        <v>18</v>
      </c>
      <c r="K1548" s="4">
        <v>119</v>
      </c>
      <c r="L1548" s="5">
        <v>119.3861</v>
      </c>
      <c r="M1548">
        <v>95320</v>
      </c>
      <c r="N1548" s="3">
        <v>1</v>
      </c>
      <c r="O1548" s="50" t="e">
        <f>INDEX([1]Dados!$M$2:$N$26779,MATCH($P1548,[1]Dados!$N$2:$N$26779,),2)</f>
        <v>#N/A</v>
      </c>
      <c r="P1548">
        <v>148490</v>
      </c>
      <c r="Q1548" s="1">
        <v>36725</v>
      </c>
      <c r="R1548" s="1">
        <v>36734</v>
      </c>
      <c r="S1548" t="s">
        <v>1878</v>
      </c>
      <c r="T1548">
        <v>1</v>
      </c>
    </row>
    <row r="1549" spans="1:20" x14ac:dyDescent="0.2">
      <c r="A1549" s="7">
        <v>250460</v>
      </c>
      <c r="B1549" s="3">
        <v>19933</v>
      </c>
      <c r="C1549" s="3" t="s">
        <v>34</v>
      </c>
      <c r="D1549" s="2" t="s">
        <v>374</v>
      </c>
      <c r="E1549" s="3">
        <v>11</v>
      </c>
      <c r="F1549" s="17">
        <v>0</v>
      </c>
      <c r="G1549" s="17">
        <v>1</v>
      </c>
      <c r="H1549" s="17">
        <v>0</v>
      </c>
      <c r="I1549" s="7">
        <v>1.1000000000000001</v>
      </c>
      <c r="J1549" s="7">
        <v>14</v>
      </c>
      <c r="K1549" s="4">
        <v>1214</v>
      </c>
      <c r="L1549" s="5">
        <v>1214.0587</v>
      </c>
      <c r="M1549">
        <v>249643.33</v>
      </c>
      <c r="N1549" s="3">
        <v>1</v>
      </c>
      <c r="O1549" s="50" t="e">
        <f>INDEX([1]Dados!$M$2:$N$26779,MATCH($P1549,[1]Dados!$N$2:$N$26779,),2)</f>
        <v>#N/A</v>
      </c>
      <c r="P1549">
        <v>148173</v>
      </c>
      <c r="Q1549" s="1">
        <v>36725</v>
      </c>
      <c r="R1549" s="1">
        <v>36734</v>
      </c>
      <c r="S1549" t="s">
        <v>1876</v>
      </c>
      <c r="T1549">
        <v>1</v>
      </c>
    </row>
    <row r="1550" spans="1:20" x14ac:dyDescent="0.2">
      <c r="A1550" s="7">
        <v>250460</v>
      </c>
      <c r="B1550" s="3">
        <v>19933</v>
      </c>
      <c r="C1550" s="3" t="s">
        <v>34</v>
      </c>
      <c r="D1550" s="2" t="s">
        <v>374</v>
      </c>
      <c r="E1550" s="3">
        <v>11</v>
      </c>
      <c r="F1550" s="17">
        <v>0</v>
      </c>
      <c r="G1550" s="17">
        <v>1</v>
      </c>
      <c r="H1550" s="17">
        <v>0</v>
      </c>
      <c r="I1550" s="7">
        <v>1.2</v>
      </c>
      <c r="J1550" s="7">
        <v>25</v>
      </c>
      <c r="K1550" s="4">
        <v>1214</v>
      </c>
      <c r="L1550" s="5">
        <v>1214.0587</v>
      </c>
      <c r="M1550">
        <v>249643.33</v>
      </c>
      <c r="N1550" s="3">
        <v>1</v>
      </c>
      <c r="O1550" s="50" t="e">
        <f>INDEX([1]Dados!$M$2:$N$26779,MATCH($P1550,[1]Dados!$N$2:$N$26779,),2)</f>
        <v>#N/A</v>
      </c>
      <c r="P1550">
        <v>148173</v>
      </c>
      <c r="Q1550" s="1">
        <v>36725</v>
      </c>
      <c r="R1550" s="1">
        <v>36734</v>
      </c>
      <c r="S1550" t="s">
        <v>1876</v>
      </c>
      <c r="T1550">
        <v>1</v>
      </c>
    </row>
    <row r="1551" spans="1:20" x14ac:dyDescent="0.2">
      <c r="A1551" s="7">
        <v>250460</v>
      </c>
      <c r="B1551" s="3">
        <v>19933</v>
      </c>
      <c r="C1551" s="3" t="s">
        <v>34</v>
      </c>
      <c r="D1551" s="2" t="s">
        <v>374</v>
      </c>
      <c r="E1551" s="3">
        <v>11</v>
      </c>
      <c r="F1551" s="17">
        <v>0</v>
      </c>
      <c r="G1551" s="17">
        <v>1</v>
      </c>
      <c r="H1551" s="17">
        <v>0</v>
      </c>
      <c r="I1551" s="7">
        <v>1.3</v>
      </c>
      <c r="J1551" s="7">
        <v>18</v>
      </c>
      <c r="K1551" s="4">
        <v>1214</v>
      </c>
      <c r="L1551" s="5">
        <v>1214.0587</v>
      </c>
      <c r="M1551">
        <v>249643.33</v>
      </c>
      <c r="N1551" s="3">
        <v>1</v>
      </c>
      <c r="O1551" s="50" t="e">
        <f>INDEX([1]Dados!$M$2:$N$26779,MATCH($P1551,[1]Dados!$N$2:$N$26779,),2)</f>
        <v>#N/A</v>
      </c>
      <c r="P1551">
        <v>148173</v>
      </c>
      <c r="Q1551" s="1">
        <v>36725</v>
      </c>
      <c r="R1551" s="1">
        <v>36734</v>
      </c>
      <c r="S1551" t="s">
        <v>1876</v>
      </c>
      <c r="T1551">
        <v>1</v>
      </c>
    </row>
    <row r="1552" spans="1:20" x14ac:dyDescent="0.2">
      <c r="A1552" s="7">
        <v>250460</v>
      </c>
      <c r="B1552" s="3">
        <v>19933</v>
      </c>
      <c r="C1552" s="3" t="s">
        <v>34</v>
      </c>
      <c r="D1552" s="2" t="s">
        <v>374</v>
      </c>
      <c r="E1552" s="3">
        <v>11</v>
      </c>
      <c r="F1552" s="17">
        <v>0</v>
      </c>
      <c r="G1552" s="17">
        <v>1</v>
      </c>
      <c r="H1552" s="17">
        <v>0</v>
      </c>
      <c r="I1552" s="7">
        <v>1.4</v>
      </c>
      <c r="J1552" s="7">
        <v>14</v>
      </c>
      <c r="K1552" s="4">
        <v>1214</v>
      </c>
      <c r="L1552" s="5">
        <v>1214.0587</v>
      </c>
      <c r="M1552">
        <v>249643.33</v>
      </c>
      <c r="N1552" s="3">
        <v>1</v>
      </c>
      <c r="O1552" s="50" t="e">
        <f>INDEX([1]Dados!$M$2:$N$26779,MATCH($P1552,[1]Dados!$N$2:$N$26779,),2)</f>
        <v>#N/A</v>
      </c>
      <c r="P1552">
        <v>148173</v>
      </c>
      <c r="Q1552" s="1">
        <v>36725</v>
      </c>
      <c r="R1552" s="1">
        <v>36734</v>
      </c>
      <c r="S1552" t="s">
        <v>1876</v>
      </c>
      <c r="T1552">
        <v>1</v>
      </c>
    </row>
    <row r="1553" spans="1:20" x14ac:dyDescent="0.2">
      <c r="A1553" s="7">
        <v>250460</v>
      </c>
      <c r="B1553" s="3">
        <v>19933</v>
      </c>
      <c r="C1553" s="3" t="s">
        <v>34</v>
      </c>
      <c r="D1553" s="2" t="s">
        <v>374</v>
      </c>
      <c r="E1553" s="3">
        <v>11</v>
      </c>
      <c r="F1553" s="17">
        <v>0</v>
      </c>
      <c r="G1553" s="17">
        <v>1</v>
      </c>
      <c r="H1553" s="17">
        <v>0</v>
      </c>
      <c r="I1553" s="7">
        <v>1.5</v>
      </c>
      <c r="J1553" s="7">
        <v>14</v>
      </c>
      <c r="K1553" s="4">
        <v>1214</v>
      </c>
      <c r="L1553" s="5">
        <v>1214.0587</v>
      </c>
      <c r="M1553">
        <v>249643.33</v>
      </c>
      <c r="N1553" s="3">
        <v>1</v>
      </c>
      <c r="O1553" s="50" t="e">
        <f>INDEX([1]Dados!$M$2:$N$26779,MATCH($P1553,[1]Dados!$N$2:$N$26779,),2)</f>
        <v>#N/A</v>
      </c>
      <c r="P1553">
        <v>148173</v>
      </c>
      <c r="Q1553" s="1">
        <v>36725</v>
      </c>
      <c r="R1553" s="1">
        <v>36734</v>
      </c>
      <c r="S1553" t="s">
        <v>1876</v>
      </c>
      <c r="T1553">
        <v>1</v>
      </c>
    </row>
    <row r="1554" spans="1:20" x14ac:dyDescent="0.2">
      <c r="A1554" s="7">
        <v>250460</v>
      </c>
      <c r="B1554" s="3">
        <v>19933</v>
      </c>
      <c r="C1554" s="3" t="s">
        <v>34</v>
      </c>
      <c r="D1554" s="2" t="s">
        <v>374</v>
      </c>
      <c r="E1554" s="3">
        <v>11</v>
      </c>
      <c r="F1554" s="17">
        <v>0</v>
      </c>
      <c r="G1554" s="17">
        <v>1</v>
      </c>
      <c r="H1554" s="17">
        <v>0</v>
      </c>
      <c r="I1554" s="7">
        <v>6</v>
      </c>
      <c r="J1554" s="7">
        <v>24</v>
      </c>
      <c r="K1554" s="4">
        <v>1214</v>
      </c>
      <c r="L1554" s="5">
        <v>1214.0589</v>
      </c>
      <c r="M1554">
        <v>627400</v>
      </c>
      <c r="N1554" s="3">
        <v>1</v>
      </c>
      <c r="O1554" s="50" t="e">
        <f>INDEX([1]Dados!$M$2:$N$26779,MATCH($P1554,[1]Dados!$N$2:$N$26779,),2)</f>
        <v>#N/A</v>
      </c>
      <c r="P1554">
        <v>149330</v>
      </c>
      <c r="Q1554" s="1">
        <v>36725</v>
      </c>
      <c r="R1554" s="1">
        <v>36734</v>
      </c>
      <c r="S1554" t="s">
        <v>1880</v>
      </c>
      <c r="T1554">
        <v>1</v>
      </c>
    </row>
    <row r="1555" spans="1:20" x14ac:dyDescent="0.2">
      <c r="A1555" s="7">
        <v>250460</v>
      </c>
      <c r="B1555" s="3">
        <v>19933</v>
      </c>
      <c r="C1555" s="3" t="s">
        <v>34</v>
      </c>
      <c r="D1555" s="2" t="s">
        <v>374</v>
      </c>
      <c r="E1555" s="3">
        <v>11</v>
      </c>
      <c r="F1555" s="17">
        <v>0</v>
      </c>
      <c r="G1555" s="17">
        <v>1</v>
      </c>
      <c r="H1555" s="17">
        <v>0</v>
      </c>
      <c r="I1555" s="7">
        <v>6</v>
      </c>
      <c r="J1555" s="7">
        <v>27</v>
      </c>
      <c r="K1555" s="4">
        <v>1214</v>
      </c>
      <c r="L1555" s="5">
        <v>1214.0589</v>
      </c>
      <c r="M1555">
        <v>627400</v>
      </c>
      <c r="N1555" s="3">
        <v>1</v>
      </c>
      <c r="O1555" s="50" t="e">
        <f>INDEX([1]Dados!$M$2:$N$26779,MATCH($P1555,[1]Dados!$N$2:$N$26779,),2)</f>
        <v>#N/A</v>
      </c>
      <c r="P1555">
        <v>149330</v>
      </c>
      <c r="Q1555" s="1">
        <v>36725</v>
      </c>
      <c r="R1555" s="1">
        <v>36734</v>
      </c>
      <c r="S1555" t="s">
        <v>1880</v>
      </c>
      <c r="T1555">
        <v>1</v>
      </c>
    </row>
    <row r="1556" spans="1:20" x14ac:dyDescent="0.2">
      <c r="A1556" s="7">
        <v>250460</v>
      </c>
      <c r="B1556" s="3">
        <v>19933</v>
      </c>
      <c r="C1556" s="3" t="s">
        <v>34</v>
      </c>
      <c r="D1556" s="2" t="s">
        <v>374</v>
      </c>
      <c r="E1556" s="3">
        <v>11</v>
      </c>
      <c r="F1556" s="17">
        <v>0</v>
      </c>
      <c r="G1556" s="17">
        <v>1</v>
      </c>
      <c r="H1556" s="17">
        <v>0</v>
      </c>
      <c r="I1556" s="7">
        <v>6</v>
      </c>
      <c r="J1556" s="7">
        <v>20</v>
      </c>
      <c r="K1556" s="4">
        <v>1214</v>
      </c>
      <c r="L1556" s="5">
        <v>1214.0589</v>
      </c>
      <c r="M1556">
        <v>627400</v>
      </c>
      <c r="N1556" s="3">
        <v>1</v>
      </c>
      <c r="O1556" s="50" t="e">
        <f>INDEX([1]Dados!$M$2:$N$26779,MATCH($P1556,[1]Dados!$N$2:$N$26779,),2)</f>
        <v>#N/A</v>
      </c>
      <c r="P1556">
        <v>149330</v>
      </c>
      <c r="Q1556" s="1">
        <v>36725</v>
      </c>
      <c r="R1556" s="1">
        <v>36734</v>
      </c>
      <c r="S1556" t="s">
        <v>1880</v>
      </c>
      <c r="T1556">
        <v>1</v>
      </c>
    </row>
    <row r="1557" spans="1:20" x14ac:dyDescent="0.2">
      <c r="A1557" s="7">
        <v>250460</v>
      </c>
      <c r="B1557" s="3">
        <v>19933</v>
      </c>
      <c r="C1557" s="3" t="s">
        <v>34</v>
      </c>
      <c r="D1557" s="2" t="s">
        <v>374</v>
      </c>
      <c r="E1557" s="3">
        <v>11</v>
      </c>
      <c r="F1557" s="17">
        <v>0</v>
      </c>
      <c r="G1557" s="17">
        <v>1</v>
      </c>
      <c r="H1557" s="17">
        <v>0</v>
      </c>
      <c r="I1557" s="7">
        <v>6</v>
      </c>
      <c r="J1557" s="7">
        <v>25</v>
      </c>
      <c r="K1557" s="4">
        <v>1214</v>
      </c>
      <c r="L1557" s="5">
        <v>1214.0589</v>
      </c>
      <c r="M1557">
        <v>627400</v>
      </c>
      <c r="N1557" s="3">
        <v>1</v>
      </c>
      <c r="O1557" s="50" t="e">
        <f>INDEX([1]Dados!$M$2:$N$26779,MATCH($P1557,[1]Dados!$N$2:$N$26779,),2)</f>
        <v>#N/A</v>
      </c>
      <c r="P1557">
        <v>149330</v>
      </c>
      <c r="Q1557" s="1">
        <v>36725</v>
      </c>
      <c r="R1557" s="1">
        <v>36734</v>
      </c>
      <c r="S1557" t="s">
        <v>1880</v>
      </c>
      <c r="T1557">
        <v>1</v>
      </c>
    </row>
    <row r="1558" spans="1:20" x14ac:dyDescent="0.2">
      <c r="A1558" s="7">
        <v>250460</v>
      </c>
      <c r="B1558" s="3">
        <v>19933</v>
      </c>
      <c r="C1558" s="3" t="s">
        <v>34</v>
      </c>
      <c r="D1558" s="2" t="s">
        <v>374</v>
      </c>
      <c r="E1558" s="3">
        <v>11</v>
      </c>
      <c r="F1558" s="17">
        <v>0</v>
      </c>
      <c r="G1558" s="17">
        <v>1</v>
      </c>
      <c r="H1558" s="17">
        <v>0</v>
      </c>
      <c r="I1558" s="7">
        <v>6</v>
      </c>
      <c r="J1558" s="7">
        <v>23</v>
      </c>
      <c r="K1558" s="4">
        <v>1214</v>
      </c>
      <c r="L1558" s="5">
        <v>1214.0589</v>
      </c>
      <c r="M1558">
        <v>627400</v>
      </c>
      <c r="N1558" s="3">
        <v>1</v>
      </c>
      <c r="O1558" s="50" t="e">
        <f>INDEX([1]Dados!$M$2:$N$26779,MATCH($P1558,[1]Dados!$N$2:$N$26779,),2)</f>
        <v>#N/A</v>
      </c>
      <c r="P1558">
        <v>149330</v>
      </c>
      <c r="Q1558" s="1">
        <v>36725</v>
      </c>
      <c r="R1558" s="1">
        <v>36734</v>
      </c>
      <c r="S1558" t="s">
        <v>1880</v>
      </c>
      <c r="T1558">
        <v>1</v>
      </c>
    </row>
    <row r="1559" spans="1:20" x14ac:dyDescent="0.2">
      <c r="A1559" s="7">
        <v>250460</v>
      </c>
      <c r="B1559" s="3">
        <v>19933</v>
      </c>
      <c r="C1559" s="3" t="s">
        <v>34</v>
      </c>
      <c r="D1559" s="2" t="s">
        <v>374</v>
      </c>
      <c r="E1559" s="3">
        <v>11</v>
      </c>
      <c r="F1559" s="17">
        <v>0</v>
      </c>
      <c r="G1559" s="17">
        <v>1</v>
      </c>
      <c r="H1559" s="17">
        <v>0</v>
      </c>
      <c r="I1559" s="7">
        <v>6.1</v>
      </c>
      <c r="J1559" s="7">
        <v>20</v>
      </c>
      <c r="K1559" s="4">
        <v>1214</v>
      </c>
      <c r="L1559" s="5">
        <v>1214.0589</v>
      </c>
      <c r="M1559">
        <v>627400</v>
      </c>
      <c r="N1559" s="3">
        <v>1</v>
      </c>
      <c r="O1559" s="50" t="e">
        <f>INDEX([1]Dados!$M$2:$N$26779,MATCH($P1559,[1]Dados!$N$2:$N$26779,),2)</f>
        <v>#N/A</v>
      </c>
      <c r="P1559">
        <v>149330</v>
      </c>
      <c r="Q1559" s="1">
        <v>36725</v>
      </c>
      <c r="R1559" s="1">
        <v>36734</v>
      </c>
      <c r="S1559" t="s">
        <v>1880</v>
      </c>
      <c r="T1559">
        <v>1</v>
      </c>
    </row>
    <row r="1560" spans="1:20" x14ac:dyDescent="0.2">
      <c r="A1560" s="7">
        <v>250460</v>
      </c>
      <c r="B1560" s="3">
        <v>19933</v>
      </c>
      <c r="C1560" s="3" t="s">
        <v>34</v>
      </c>
      <c r="D1560" s="2" t="s">
        <v>374</v>
      </c>
      <c r="E1560" s="3">
        <v>11</v>
      </c>
      <c r="F1560" s="17">
        <v>0</v>
      </c>
      <c r="G1560" s="17">
        <v>1</v>
      </c>
      <c r="H1560" s="17">
        <v>0</v>
      </c>
      <c r="I1560" s="7">
        <v>6.11</v>
      </c>
      <c r="J1560" s="7">
        <v>28</v>
      </c>
      <c r="K1560" s="4">
        <v>1214</v>
      </c>
      <c r="L1560" s="5">
        <v>1214.0589</v>
      </c>
      <c r="M1560">
        <v>627400</v>
      </c>
      <c r="N1560" s="3">
        <v>1</v>
      </c>
      <c r="O1560" s="50" t="e">
        <f>INDEX([1]Dados!$M$2:$N$26779,MATCH($P1560,[1]Dados!$N$2:$N$26779,),2)</f>
        <v>#N/A</v>
      </c>
      <c r="P1560">
        <v>149330</v>
      </c>
      <c r="Q1560" s="1">
        <v>36725</v>
      </c>
      <c r="R1560" s="1">
        <v>36734</v>
      </c>
      <c r="S1560" t="s">
        <v>1880</v>
      </c>
      <c r="T1560">
        <v>1</v>
      </c>
    </row>
    <row r="1561" spans="1:20" x14ac:dyDescent="0.2">
      <c r="A1561" s="7">
        <v>250460</v>
      </c>
      <c r="B1561" s="3">
        <v>19933</v>
      </c>
      <c r="C1561" s="3" t="s">
        <v>34</v>
      </c>
      <c r="D1561" s="2" t="s">
        <v>374</v>
      </c>
      <c r="E1561" s="3">
        <v>11</v>
      </c>
      <c r="F1561" s="17">
        <v>0</v>
      </c>
      <c r="G1561" s="17">
        <v>1</v>
      </c>
      <c r="H1561" s="17">
        <v>0</v>
      </c>
      <c r="I1561" s="7">
        <v>6.12</v>
      </c>
      <c r="J1561" s="7">
        <v>23</v>
      </c>
      <c r="K1561" s="4">
        <v>1214</v>
      </c>
      <c r="L1561" s="5">
        <v>1214.0589</v>
      </c>
      <c r="M1561">
        <v>627400</v>
      </c>
      <c r="N1561" s="3">
        <v>1</v>
      </c>
      <c r="O1561" s="50" t="e">
        <f>INDEX([1]Dados!$M$2:$N$26779,MATCH($P1561,[1]Dados!$N$2:$N$26779,),2)</f>
        <v>#N/A</v>
      </c>
      <c r="P1561">
        <v>149330</v>
      </c>
      <c r="Q1561" s="1">
        <v>36725</v>
      </c>
      <c r="R1561" s="1">
        <v>36734</v>
      </c>
      <c r="S1561" t="s">
        <v>1880</v>
      </c>
      <c r="T1561">
        <v>1</v>
      </c>
    </row>
    <row r="1562" spans="1:20" x14ac:dyDescent="0.2">
      <c r="A1562" s="7">
        <v>250460</v>
      </c>
      <c r="B1562" s="3">
        <v>19933</v>
      </c>
      <c r="C1562" s="3" t="s">
        <v>34</v>
      </c>
      <c r="D1562" s="2" t="s">
        <v>374</v>
      </c>
      <c r="E1562" s="3">
        <v>11</v>
      </c>
      <c r="F1562" s="17">
        <v>0</v>
      </c>
      <c r="G1562" s="17">
        <v>1</v>
      </c>
      <c r="H1562" s="17">
        <v>0</v>
      </c>
      <c r="I1562" s="7">
        <v>6.13</v>
      </c>
      <c r="J1562" s="7">
        <v>23</v>
      </c>
      <c r="K1562" s="4">
        <v>1214</v>
      </c>
      <c r="L1562" s="5">
        <v>1214.0589</v>
      </c>
      <c r="M1562">
        <v>627400</v>
      </c>
      <c r="N1562" s="3">
        <v>1</v>
      </c>
      <c r="O1562" s="50" t="e">
        <f>INDEX([1]Dados!$M$2:$N$26779,MATCH($P1562,[1]Dados!$N$2:$N$26779,),2)</f>
        <v>#N/A</v>
      </c>
      <c r="P1562">
        <v>149330</v>
      </c>
      <c r="Q1562" s="1">
        <v>36725</v>
      </c>
      <c r="R1562" s="1">
        <v>36734</v>
      </c>
      <c r="S1562" t="s">
        <v>1880</v>
      </c>
      <c r="T1562">
        <v>1</v>
      </c>
    </row>
    <row r="1563" spans="1:20" x14ac:dyDescent="0.2">
      <c r="A1563" s="7">
        <v>250460</v>
      </c>
      <c r="B1563" s="3">
        <v>19933</v>
      </c>
      <c r="C1563" s="3" t="s">
        <v>34</v>
      </c>
      <c r="D1563" s="2" t="s">
        <v>374</v>
      </c>
      <c r="E1563" s="3">
        <v>11</v>
      </c>
      <c r="F1563" s="17">
        <v>0</v>
      </c>
      <c r="G1563" s="17">
        <v>1</v>
      </c>
      <c r="H1563" s="17">
        <v>0</v>
      </c>
      <c r="I1563" s="7">
        <v>6.14</v>
      </c>
      <c r="J1563" s="7">
        <v>24</v>
      </c>
      <c r="K1563" s="4">
        <v>1214</v>
      </c>
      <c r="L1563" s="5">
        <v>1214.0589</v>
      </c>
      <c r="M1563">
        <v>627400</v>
      </c>
      <c r="N1563" s="3">
        <v>1</v>
      </c>
      <c r="O1563" s="50" t="e">
        <f>INDEX([1]Dados!$M$2:$N$26779,MATCH($P1563,[1]Dados!$N$2:$N$26779,),2)</f>
        <v>#N/A</v>
      </c>
      <c r="P1563">
        <v>149330</v>
      </c>
      <c r="Q1563" s="1">
        <v>36725</v>
      </c>
      <c r="R1563" s="1">
        <v>36734</v>
      </c>
      <c r="S1563" t="s">
        <v>1880</v>
      </c>
      <c r="T1563">
        <v>1</v>
      </c>
    </row>
    <row r="1564" spans="1:20" x14ac:dyDescent="0.2">
      <c r="A1564" s="7">
        <v>250460</v>
      </c>
      <c r="B1564" s="3">
        <v>19933</v>
      </c>
      <c r="C1564" s="3" t="s">
        <v>34</v>
      </c>
      <c r="D1564" s="2" t="s">
        <v>374</v>
      </c>
      <c r="E1564" s="3">
        <v>11</v>
      </c>
      <c r="F1564" s="17">
        <v>0</v>
      </c>
      <c r="G1564" s="17">
        <v>1</v>
      </c>
      <c r="H1564" s="17">
        <v>0</v>
      </c>
      <c r="I1564" s="7">
        <v>6.6</v>
      </c>
      <c r="J1564" s="7">
        <v>20</v>
      </c>
      <c r="K1564" s="4">
        <v>1214</v>
      </c>
      <c r="L1564" s="5">
        <v>1214.0589</v>
      </c>
      <c r="M1564">
        <v>627400</v>
      </c>
      <c r="N1564" s="3">
        <v>1</v>
      </c>
      <c r="O1564" s="50" t="e">
        <f>INDEX([1]Dados!$M$2:$N$26779,MATCH($P1564,[1]Dados!$N$2:$N$26779,),2)</f>
        <v>#N/A</v>
      </c>
      <c r="P1564">
        <v>149330</v>
      </c>
      <c r="Q1564" s="1">
        <v>36725</v>
      </c>
      <c r="R1564" s="1">
        <v>36734</v>
      </c>
      <c r="S1564" t="s">
        <v>1880</v>
      </c>
      <c r="T1564">
        <v>1</v>
      </c>
    </row>
    <row r="1565" spans="1:20" x14ac:dyDescent="0.2">
      <c r="A1565" s="7">
        <v>250460</v>
      </c>
      <c r="B1565" s="3">
        <v>19933</v>
      </c>
      <c r="C1565" s="3" t="s">
        <v>34</v>
      </c>
      <c r="D1565" s="2" t="s">
        <v>374</v>
      </c>
      <c r="E1565" s="3">
        <v>11</v>
      </c>
      <c r="F1565" s="17">
        <v>0</v>
      </c>
      <c r="G1565" s="17">
        <v>1</v>
      </c>
      <c r="H1565" s="17">
        <v>0</v>
      </c>
      <c r="I1565" s="7">
        <v>6.7</v>
      </c>
      <c r="J1565" s="7">
        <v>28</v>
      </c>
      <c r="K1565" s="4">
        <v>1214</v>
      </c>
      <c r="L1565" s="5">
        <v>1214.0589</v>
      </c>
      <c r="M1565">
        <v>627400</v>
      </c>
      <c r="N1565" s="3">
        <v>1</v>
      </c>
      <c r="O1565" s="50" t="e">
        <f>INDEX([1]Dados!$M$2:$N$26779,MATCH($P1565,[1]Dados!$N$2:$N$26779,),2)</f>
        <v>#N/A</v>
      </c>
      <c r="P1565">
        <v>149330</v>
      </c>
      <c r="Q1565" s="1">
        <v>36725</v>
      </c>
      <c r="R1565" s="1">
        <v>36734</v>
      </c>
      <c r="S1565" t="s">
        <v>1880</v>
      </c>
      <c r="T1565">
        <v>1</v>
      </c>
    </row>
    <row r="1566" spans="1:20" x14ac:dyDescent="0.2">
      <c r="A1566" s="7">
        <v>250460</v>
      </c>
      <c r="B1566" s="3">
        <v>19933</v>
      </c>
      <c r="C1566" s="3" t="s">
        <v>34</v>
      </c>
      <c r="D1566" s="2" t="s">
        <v>374</v>
      </c>
      <c r="E1566" s="3">
        <v>11</v>
      </c>
      <c r="F1566" s="17">
        <v>0</v>
      </c>
      <c r="G1566" s="17">
        <v>1</v>
      </c>
      <c r="H1566" s="17">
        <v>0</v>
      </c>
      <c r="I1566" s="7">
        <v>6.8</v>
      </c>
      <c r="J1566" s="7">
        <v>24</v>
      </c>
      <c r="K1566" s="4">
        <v>1214</v>
      </c>
      <c r="L1566" s="5">
        <v>1214.0589</v>
      </c>
      <c r="M1566">
        <v>627400</v>
      </c>
      <c r="N1566" s="3">
        <v>1</v>
      </c>
      <c r="O1566" s="50" t="e">
        <f>INDEX([1]Dados!$M$2:$N$26779,MATCH($P1566,[1]Dados!$N$2:$N$26779,),2)</f>
        <v>#N/A</v>
      </c>
      <c r="P1566">
        <v>149330</v>
      </c>
      <c r="Q1566" s="1">
        <v>36725</v>
      </c>
      <c r="R1566" s="1">
        <v>36734</v>
      </c>
      <c r="S1566" t="s">
        <v>1880</v>
      </c>
      <c r="T1566">
        <v>1</v>
      </c>
    </row>
    <row r="1567" spans="1:20" x14ac:dyDescent="0.2">
      <c r="A1567" s="7">
        <v>250460</v>
      </c>
      <c r="B1567" s="3">
        <v>19933</v>
      </c>
      <c r="C1567" s="3" t="s">
        <v>34</v>
      </c>
      <c r="D1567" s="2" t="s">
        <v>374</v>
      </c>
      <c r="E1567" s="3">
        <v>11</v>
      </c>
      <c r="F1567" s="17">
        <v>0</v>
      </c>
      <c r="G1567" s="17">
        <v>1</v>
      </c>
      <c r="H1567" s="17">
        <v>0</v>
      </c>
      <c r="I1567" s="7">
        <v>6.9</v>
      </c>
      <c r="J1567" s="7">
        <v>21</v>
      </c>
      <c r="K1567" s="4">
        <v>1214</v>
      </c>
      <c r="L1567" s="5">
        <v>1214.0589</v>
      </c>
      <c r="M1567">
        <v>627400</v>
      </c>
      <c r="N1567" s="3">
        <v>1</v>
      </c>
      <c r="O1567" s="50" t="e">
        <f>INDEX([1]Dados!$M$2:$N$26779,MATCH($P1567,[1]Dados!$N$2:$N$26779,),2)</f>
        <v>#N/A</v>
      </c>
      <c r="P1567">
        <v>149330</v>
      </c>
      <c r="Q1567" s="1">
        <v>36725</v>
      </c>
      <c r="R1567" s="1">
        <v>36734</v>
      </c>
      <c r="S1567" t="s">
        <v>1880</v>
      </c>
      <c r="T1567">
        <v>1</v>
      </c>
    </row>
    <row r="1568" spans="1:20" x14ac:dyDescent="0.2">
      <c r="A1568" s="7">
        <v>250460</v>
      </c>
      <c r="B1568" s="3">
        <v>19933</v>
      </c>
      <c r="C1568" s="3" t="s">
        <v>34</v>
      </c>
      <c r="D1568" s="2" t="s">
        <v>374</v>
      </c>
      <c r="E1568" s="3">
        <v>11</v>
      </c>
      <c r="F1568" s="17">
        <v>0</v>
      </c>
      <c r="G1568" s="17">
        <v>1</v>
      </c>
      <c r="H1568" s="17">
        <v>0</v>
      </c>
      <c r="I1568" s="7">
        <v>7.1</v>
      </c>
      <c r="J1568" s="7">
        <v>23</v>
      </c>
      <c r="K1568" s="4">
        <v>1220</v>
      </c>
      <c r="L1568" s="5">
        <v>1220.0906</v>
      </c>
      <c r="M1568">
        <v>27000</v>
      </c>
      <c r="N1568" s="3">
        <v>1</v>
      </c>
      <c r="O1568" s="50" t="e">
        <f>INDEX([1]Dados!$M$2:$N$26779,MATCH($P1568,[1]Dados!$N$2:$N$26779,),2)</f>
        <v>#N/A</v>
      </c>
      <c r="P1568">
        <v>149569</v>
      </c>
      <c r="Q1568" s="1">
        <v>36725</v>
      </c>
      <c r="R1568" s="1">
        <v>36734</v>
      </c>
      <c r="S1568" t="s">
        <v>1881</v>
      </c>
      <c r="T1568">
        <v>1</v>
      </c>
    </row>
    <row r="1569" spans="1:20" x14ac:dyDescent="0.2">
      <c r="A1569" s="7">
        <v>250460</v>
      </c>
      <c r="B1569" s="3">
        <v>19933</v>
      </c>
      <c r="C1569" s="3" t="s">
        <v>34</v>
      </c>
      <c r="D1569" s="2" t="s">
        <v>374</v>
      </c>
      <c r="E1569" s="3">
        <v>11</v>
      </c>
      <c r="F1569" s="17">
        <v>0</v>
      </c>
      <c r="G1569" s="17">
        <v>1</v>
      </c>
      <c r="H1569" s="17">
        <v>0</v>
      </c>
      <c r="I1569" s="7">
        <v>7.2</v>
      </c>
      <c r="J1569" s="7">
        <v>18</v>
      </c>
      <c r="K1569" s="4">
        <v>1220</v>
      </c>
      <c r="L1569" s="5">
        <v>1220.0906</v>
      </c>
      <c r="M1569">
        <v>27000</v>
      </c>
      <c r="N1569" s="3">
        <v>1</v>
      </c>
      <c r="O1569" s="50" t="e">
        <f>INDEX([1]Dados!$M$2:$N$26779,MATCH($P1569,[1]Dados!$N$2:$N$26779,),2)</f>
        <v>#N/A</v>
      </c>
      <c r="P1569">
        <v>149569</v>
      </c>
      <c r="Q1569" s="1">
        <v>36725</v>
      </c>
      <c r="R1569" s="1">
        <v>36734</v>
      </c>
      <c r="S1569" t="s">
        <v>1881</v>
      </c>
      <c r="T1569">
        <v>1</v>
      </c>
    </row>
    <row r="1570" spans="1:20" x14ac:dyDescent="0.2">
      <c r="A1570" s="7">
        <v>250460</v>
      </c>
      <c r="B1570" s="3">
        <v>19933</v>
      </c>
      <c r="C1570" s="3" t="s">
        <v>34</v>
      </c>
      <c r="D1570" s="2" t="s">
        <v>374</v>
      </c>
      <c r="E1570" s="3">
        <v>11</v>
      </c>
      <c r="F1570" s="17">
        <v>0</v>
      </c>
      <c r="G1570" s="17">
        <v>1</v>
      </c>
      <c r="H1570" s="17">
        <v>0</v>
      </c>
      <c r="I1570" s="7">
        <v>7.3</v>
      </c>
      <c r="J1570" s="7">
        <v>25</v>
      </c>
      <c r="K1570" s="4">
        <v>1220</v>
      </c>
      <c r="L1570" s="5">
        <v>1220.0906</v>
      </c>
      <c r="M1570">
        <v>27000</v>
      </c>
      <c r="N1570" s="3">
        <v>1</v>
      </c>
      <c r="O1570" s="50" t="e">
        <f>INDEX([1]Dados!$M$2:$N$26779,MATCH($P1570,[1]Dados!$N$2:$N$26779,),2)</f>
        <v>#N/A</v>
      </c>
      <c r="P1570">
        <v>149569</v>
      </c>
      <c r="Q1570" s="1">
        <v>36725</v>
      </c>
      <c r="R1570" s="1">
        <v>36734</v>
      </c>
      <c r="S1570" t="s">
        <v>1881</v>
      </c>
      <c r="T1570">
        <v>1</v>
      </c>
    </row>
    <row r="1571" spans="1:20" x14ac:dyDescent="0.2">
      <c r="A1571" s="7">
        <v>250460</v>
      </c>
      <c r="B1571" s="3">
        <v>19933</v>
      </c>
      <c r="C1571" s="3" t="s">
        <v>34</v>
      </c>
      <c r="D1571" s="2" t="s">
        <v>374</v>
      </c>
      <c r="E1571" s="3">
        <v>11</v>
      </c>
      <c r="F1571" s="17">
        <v>0</v>
      </c>
      <c r="G1571" s="17">
        <v>1</v>
      </c>
      <c r="H1571" s="17">
        <v>0</v>
      </c>
      <c r="I1571" s="7">
        <v>7.4</v>
      </c>
      <c r="J1571" s="7">
        <v>20</v>
      </c>
      <c r="K1571" s="4">
        <v>1220</v>
      </c>
      <c r="L1571" s="5">
        <v>1220.0906</v>
      </c>
      <c r="M1571">
        <v>27000</v>
      </c>
      <c r="N1571" s="3">
        <v>1</v>
      </c>
      <c r="O1571" s="50" t="e">
        <f>INDEX([1]Dados!$M$2:$N$26779,MATCH($P1571,[1]Dados!$N$2:$N$26779,),2)</f>
        <v>#N/A</v>
      </c>
      <c r="P1571">
        <v>149569</v>
      </c>
      <c r="Q1571" s="1">
        <v>36725</v>
      </c>
      <c r="R1571" s="1">
        <v>36734</v>
      </c>
      <c r="S1571" t="s">
        <v>1881</v>
      </c>
      <c r="T1571">
        <v>1</v>
      </c>
    </row>
    <row r="1572" spans="1:20" x14ac:dyDescent="0.2">
      <c r="A1572" s="7">
        <v>250460</v>
      </c>
      <c r="B1572" s="3">
        <v>19933</v>
      </c>
      <c r="C1572" s="3" t="s">
        <v>34</v>
      </c>
      <c r="D1572" s="2" t="s">
        <v>374</v>
      </c>
      <c r="E1572" s="3">
        <v>11</v>
      </c>
      <c r="F1572" s="17">
        <v>0</v>
      </c>
      <c r="G1572" s="17">
        <v>1</v>
      </c>
      <c r="H1572" s="17">
        <v>0</v>
      </c>
      <c r="I1572" s="7">
        <v>7.5</v>
      </c>
      <c r="J1572" s="7">
        <v>20</v>
      </c>
      <c r="K1572" s="4">
        <v>1220</v>
      </c>
      <c r="L1572" s="5">
        <v>1220.0906</v>
      </c>
      <c r="M1572">
        <v>27000</v>
      </c>
      <c r="N1572" s="3">
        <v>1</v>
      </c>
      <c r="O1572" s="50" t="e">
        <f>INDEX([1]Dados!$M$2:$N$26779,MATCH($P1572,[1]Dados!$N$2:$N$26779,),2)</f>
        <v>#N/A</v>
      </c>
      <c r="P1572">
        <v>149569</v>
      </c>
      <c r="Q1572" s="1">
        <v>36725</v>
      </c>
      <c r="R1572" s="1">
        <v>36734</v>
      </c>
      <c r="S1572" t="s">
        <v>1881</v>
      </c>
      <c r="T1572">
        <v>1</v>
      </c>
    </row>
    <row r="1573" spans="1:20" x14ac:dyDescent="0.2">
      <c r="A1573" s="7">
        <v>250460</v>
      </c>
      <c r="B1573" s="3">
        <v>19933</v>
      </c>
      <c r="C1573" s="3" t="s">
        <v>34</v>
      </c>
      <c r="D1573" s="2" t="s">
        <v>374</v>
      </c>
      <c r="E1573" s="3">
        <v>11</v>
      </c>
      <c r="F1573" s="17">
        <v>0</v>
      </c>
      <c r="G1573" s="17">
        <v>1</v>
      </c>
      <c r="H1573" s="17">
        <v>0</v>
      </c>
      <c r="I1573" s="7">
        <v>7.6</v>
      </c>
      <c r="J1573" s="7">
        <v>28</v>
      </c>
      <c r="K1573" s="4">
        <v>1220</v>
      </c>
      <c r="L1573" s="5">
        <v>1220.0906</v>
      </c>
      <c r="M1573">
        <v>27000</v>
      </c>
      <c r="N1573" s="3">
        <v>1</v>
      </c>
      <c r="O1573" s="50" t="e">
        <f>INDEX([1]Dados!$M$2:$N$26779,MATCH($P1573,[1]Dados!$N$2:$N$26779,),2)</f>
        <v>#N/A</v>
      </c>
      <c r="P1573">
        <v>149569</v>
      </c>
      <c r="Q1573" s="1">
        <v>36725</v>
      </c>
      <c r="R1573" s="1">
        <v>36734</v>
      </c>
      <c r="S1573" t="s">
        <v>1881</v>
      </c>
      <c r="T1573">
        <v>1</v>
      </c>
    </row>
    <row r="1574" spans="1:20" x14ac:dyDescent="0.2">
      <c r="A1574" s="7">
        <v>250460</v>
      </c>
      <c r="B1574" s="3">
        <v>19933</v>
      </c>
      <c r="C1574" s="3" t="s">
        <v>34</v>
      </c>
      <c r="D1574" s="2" t="s">
        <v>374</v>
      </c>
      <c r="E1574" s="3">
        <v>11</v>
      </c>
      <c r="F1574" s="17">
        <v>0</v>
      </c>
      <c r="G1574" s="17">
        <v>1</v>
      </c>
      <c r="H1574" s="17">
        <v>0</v>
      </c>
      <c r="I1574" s="7">
        <v>2</v>
      </c>
      <c r="J1574" s="7">
        <v>22</v>
      </c>
      <c r="K1574" s="4">
        <v>1293</v>
      </c>
      <c r="L1574" s="5">
        <v>1293.0592999999999</v>
      </c>
      <c r="M1574">
        <v>23442.3</v>
      </c>
      <c r="N1574" s="3">
        <v>1</v>
      </c>
      <c r="O1574" s="50" t="e">
        <f>INDEX([1]Dados!$M$2:$N$26779,MATCH($P1574,[1]Dados!$N$2:$N$26779,),2)</f>
        <v>#N/A</v>
      </c>
      <c r="P1574">
        <v>148212</v>
      </c>
      <c r="Q1574" s="1">
        <v>36725</v>
      </c>
      <c r="R1574" s="1">
        <v>36734</v>
      </c>
      <c r="S1574" t="s">
        <v>1877</v>
      </c>
      <c r="T1574">
        <v>1</v>
      </c>
    </row>
    <row r="1575" spans="1:20" x14ac:dyDescent="0.2">
      <c r="A1575" s="7">
        <v>250460</v>
      </c>
      <c r="B1575" s="3">
        <v>19933</v>
      </c>
      <c r="C1575" s="3" t="s">
        <v>34</v>
      </c>
      <c r="D1575" s="2" t="s">
        <v>374</v>
      </c>
      <c r="E1575" s="3">
        <v>11</v>
      </c>
      <c r="F1575" s="17">
        <v>0</v>
      </c>
      <c r="G1575" s="17">
        <v>1</v>
      </c>
      <c r="H1575" s="17">
        <v>0</v>
      </c>
      <c r="I1575" s="7">
        <v>2</v>
      </c>
      <c r="J1575" s="7">
        <v>25</v>
      </c>
      <c r="K1575" s="4">
        <v>1293</v>
      </c>
      <c r="L1575" s="5">
        <v>1293.0592999999999</v>
      </c>
      <c r="M1575">
        <v>23442.3</v>
      </c>
      <c r="N1575" s="3">
        <v>1</v>
      </c>
      <c r="O1575" s="50" t="e">
        <f>INDEX([1]Dados!$M$2:$N$26779,MATCH($P1575,[1]Dados!$N$2:$N$26779,),2)</f>
        <v>#N/A</v>
      </c>
      <c r="P1575">
        <v>148212</v>
      </c>
      <c r="Q1575" s="1">
        <v>36725</v>
      </c>
      <c r="R1575" s="1">
        <v>36734</v>
      </c>
      <c r="S1575" t="s">
        <v>1877</v>
      </c>
      <c r="T1575">
        <v>1</v>
      </c>
    </row>
    <row r="1576" spans="1:20" x14ac:dyDescent="0.2">
      <c r="A1576" s="7">
        <v>250460</v>
      </c>
      <c r="B1576" s="3">
        <v>19933</v>
      </c>
      <c r="C1576" s="3" t="s">
        <v>34</v>
      </c>
      <c r="D1576" s="2" t="s">
        <v>374</v>
      </c>
      <c r="E1576" s="3">
        <v>11</v>
      </c>
      <c r="F1576" s="17">
        <v>0</v>
      </c>
      <c r="G1576" s="17">
        <v>1</v>
      </c>
      <c r="H1576" s="17">
        <v>0</v>
      </c>
      <c r="I1576" s="7">
        <v>2</v>
      </c>
      <c r="J1576" s="7">
        <v>21</v>
      </c>
      <c r="K1576" s="4">
        <v>1293</v>
      </c>
      <c r="L1576" s="5">
        <v>1293.0592999999999</v>
      </c>
      <c r="M1576">
        <v>23442.3</v>
      </c>
      <c r="N1576" s="3">
        <v>1</v>
      </c>
      <c r="O1576" s="50" t="e">
        <f>INDEX([1]Dados!$M$2:$N$26779,MATCH($P1576,[1]Dados!$N$2:$N$26779,),2)</f>
        <v>#N/A</v>
      </c>
      <c r="P1576">
        <v>148212</v>
      </c>
      <c r="Q1576" s="1">
        <v>36725</v>
      </c>
      <c r="R1576" s="1">
        <v>36734</v>
      </c>
      <c r="S1576" t="s">
        <v>1877</v>
      </c>
      <c r="T1576">
        <v>1</v>
      </c>
    </row>
    <row r="1577" spans="1:20" x14ac:dyDescent="0.2">
      <c r="A1577" s="7">
        <v>260700</v>
      </c>
      <c r="B1577" s="3">
        <v>24392</v>
      </c>
      <c r="C1577" s="3" t="s">
        <v>51</v>
      </c>
      <c r="D1577" s="2" t="s">
        <v>476</v>
      </c>
      <c r="E1577" s="3">
        <v>11</v>
      </c>
      <c r="F1577" s="17">
        <v>0</v>
      </c>
      <c r="G1577" s="17">
        <v>1</v>
      </c>
      <c r="H1577" s="17">
        <v>0</v>
      </c>
      <c r="I1577" s="7">
        <v>1</v>
      </c>
      <c r="J1577" s="7">
        <v>29</v>
      </c>
      <c r="K1577" s="4">
        <v>1214</v>
      </c>
      <c r="L1577" s="5">
        <v>1214.0587</v>
      </c>
      <c r="M1577">
        <v>107472</v>
      </c>
      <c r="N1577" s="3">
        <v>1</v>
      </c>
      <c r="O1577" s="50" t="e">
        <f>INDEX([1]Dados!$M$2:$N$26779,MATCH($P1577,[1]Dados!$N$2:$N$26779,),2)</f>
        <v>#N/A</v>
      </c>
      <c r="P1577">
        <v>148102</v>
      </c>
      <c r="Q1577" s="1">
        <v>36732</v>
      </c>
      <c r="R1577" s="1">
        <v>36736</v>
      </c>
      <c r="S1577" t="s">
        <v>1919</v>
      </c>
      <c r="T1577">
        <v>1</v>
      </c>
    </row>
    <row r="1578" spans="1:20" x14ac:dyDescent="0.2">
      <c r="A1578" s="7">
        <v>260700</v>
      </c>
      <c r="B1578" s="3">
        <v>24392</v>
      </c>
      <c r="C1578" s="3" t="s">
        <v>51</v>
      </c>
      <c r="D1578" s="2" t="s">
        <v>476</v>
      </c>
      <c r="E1578" s="3">
        <v>11</v>
      </c>
      <c r="F1578" s="17">
        <v>0</v>
      </c>
      <c r="G1578" s="17">
        <v>1</v>
      </c>
      <c r="H1578" s="17">
        <v>0</v>
      </c>
      <c r="I1578" s="7">
        <v>1</v>
      </c>
      <c r="J1578" s="7">
        <v>9</v>
      </c>
      <c r="K1578" s="4">
        <v>1214</v>
      </c>
      <c r="L1578" s="5">
        <v>1214.0587</v>
      </c>
      <c r="M1578">
        <v>107472</v>
      </c>
      <c r="N1578" s="3">
        <v>1</v>
      </c>
      <c r="O1578" s="50" t="e">
        <f>INDEX([1]Dados!$M$2:$N$26779,MATCH($P1578,[1]Dados!$N$2:$N$26779,),2)</f>
        <v>#N/A</v>
      </c>
      <c r="P1578">
        <v>148102</v>
      </c>
      <c r="Q1578" s="1">
        <v>36732</v>
      </c>
      <c r="R1578" s="1">
        <v>36736</v>
      </c>
      <c r="S1578" t="s">
        <v>1919</v>
      </c>
      <c r="T1578">
        <v>1</v>
      </c>
    </row>
    <row r="1579" spans="1:20" x14ac:dyDescent="0.2">
      <c r="A1579" s="7">
        <v>260700</v>
      </c>
      <c r="B1579" s="3">
        <v>24392</v>
      </c>
      <c r="C1579" s="3" t="s">
        <v>51</v>
      </c>
      <c r="D1579" s="2" t="s">
        <v>476</v>
      </c>
      <c r="E1579" s="3">
        <v>11</v>
      </c>
      <c r="F1579" s="17">
        <v>0</v>
      </c>
      <c r="G1579" s="17">
        <v>1</v>
      </c>
      <c r="H1579" s="17">
        <v>0</v>
      </c>
      <c r="I1579" s="7">
        <v>1</v>
      </c>
      <c r="J1579" s="7">
        <v>10</v>
      </c>
      <c r="K1579" s="4">
        <v>1214</v>
      </c>
      <c r="L1579" s="5">
        <v>1214.0587</v>
      </c>
      <c r="M1579">
        <v>107472</v>
      </c>
      <c r="N1579" s="3">
        <v>1</v>
      </c>
      <c r="O1579" s="50" t="e">
        <f>INDEX([1]Dados!$M$2:$N$26779,MATCH($P1579,[1]Dados!$N$2:$N$26779,),2)</f>
        <v>#N/A</v>
      </c>
      <c r="P1579">
        <v>148102</v>
      </c>
      <c r="Q1579" s="1">
        <v>36732</v>
      </c>
      <c r="R1579" s="1">
        <v>36736</v>
      </c>
      <c r="S1579" t="s">
        <v>1919</v>
      </c>
      <c r="T1579">
        <v>1</v>
      </c>
    </row>
    <row r="1580" spans="1:20" x14ac:dyDescent="0.2">
      <c r="A1580" s="7">
        <v>260700</v>
      </c>
      <c r="B1580" s="3">
        <v>24392</v>
      </c>
      <c r="C1580" s="3" t="s">
        <v>51</v>
      </c>
      <c r="D1580" s="2" t="s">
        <v>476</v>
      </c>
      <c r="E1580" s="3">
        <v>11</v>
      </c>
      <c r="F1580" s="17">
        <v>0</v>
      </c>
      <c r="G1580" s="17">
        <v>1</v>
      </c>
      <c r="H1580" s="17">
        <v>0</v>
      </c>
      <c r="I1580" s="7">
        <v>1</v>
      </c>
      <c r="J1580" s="7">
        <v>12</v>
      </c>
      <c r="K1580" s="4">
        <v>1214</v>
      </c>
      <c r="L1580" s="5">
        <v>1214.0587</v>
      </c>
      <c r="M1580">
        <v>107472</v>
      </c>
      <c r="N1580" s="3">
        <v>1</v>
      </c>
      <c r="O1580" s="50" t="e">
        <f>INDEX([1]Dados!$M$2:$N$26779,MATCH($P1580,[1]Dados!$N$2:$N$26779,),2)</f>
        <v>#N/A</v>
      </c>
      <c r="P1580">
        <v>148102</v>
      </c>
      <c r="Q1580" s="1">
        <v>36732</v>
      </c>
      <c r="R1580" s="1">
        <v>36736</v>
      </c>
      <c r="S1580" t="s">
        <v>1919</v>
      </c>
      <c r="T1580">
        <v>1</v>
      </c>
    </row>
    <row r="1581" spans="1:20" x14ac:dyDescent="0.2">
      <c r="A1581" s="7">
        <v>260700</v>
      </c>
      <c r="B1581" s="3">
        <v>24392</v>
      </c>
      <c r="C1581" s="3" t="s">
        <v>51</v>
      </c>
      <c r="D1581" s="2" t="s">
        <v>476</v>
      </c>
      <c r="E1581" s="3">
        <v>11</v>
      </c>
      <c r="F1581" s="17">
        <v>0</v>
      </c>
      <c r="G1581" s="17">
        <v>1</v>
      </c>
      <c r="H1581" s="17">
        <v>0</v>
      </c>
      <c r="I1581" s="7">
        <v>1</v>
      </c>
      <c r="J1581" s="7">
        <v>25</v>
      </c>
      <c r="K1581" s="4">
        <v>1214</v>
      </c>
      <c r="L1581" s="5">
        <v>1214.0587</v>
      </c>
      <c r="M1581">
        <v>107472</v>
      </c>
      <c r="N1581" s="3">
        <v>1</v>
      </c>
      <c r="O1581" s="50" t="e">
        <f>INDEX([1]Dados!$M$2:$N$26779,MATCH($P1581,[1]Dados!$N$2:$N$26779,),2)</f>
        <v>#N/A</v>
      </c>
      <c r="P1581">
        <v>148102</v>
      </c>
      <c r="Q1581" s="1">
        <v>36732</v>
      </c>
      <c r="R1581" s="1">
        <v>36736</v>
      </c>
      <c r="S1581" t="s">
        <v>1919</v>
      </c>
      <c r="T1581">
        <v>1</v>
      </c>
    </row>
    <row r="1582" spans="1:20" x14ac:dyDescent="0.2">
      <c r="A1582" s="7">
        <v>260700</v>
      </c>
      <c r="B1582" s="3">
        <v>24392</v>
      </c>
      <c r="C1582" s="3" t="s">
        <v>51</v>
      </c>
      <c r="D1582" s="2" t="s">
        <v>476</v>
      </c>
      <c r="E1582" s="3">
        <v>11</v>
      </c>
      <c r="F1582" s="17">
        <v>0</v>
      </c>
      <c r="G1582" s="17">
        <v>1</v>
      </c>
      <c r="H1582" s="17">
        <v>0</v>
      </c>
      <c r="I1582" s="7">
        <v>1</v>
      </c>
      <c r="J1582" s="7">
        <v>28</v>
      </c>
      <c r="K1582" s="4">
        <v>1214</v>
      </c>
      <c r="L1582" s="5">
        <v>1214.0587</v>
      </c>
      <c r="M1582">
        <v>107472</v>
      </c>
      <c r="N1582" s="3">
        <v>1</v>
      </c>
      <c r="O1582" s="50" t="e">
        <f>INDEX([1]Dados!$M$2:$N$26779,MATCH($P1582,[1]Dados!$N$2:$N$26779,),2)</f>
        <v>#N/A</v>
      </c>
      <c r="P1582">
        <v>148102</v>
      </c>
      <c r="Q1582" s="1">
        <v>36732</v>
      </c>
      <c r="R1582" s="1">
        <v>36736</v>
      </c>
      <c r="S1582" t="s">
        <v>1919</v>
      </c>
      <c r="T1582">
        <v>1</v>
      </c>
    </row>
    <row r="1583" spans="1:20" x14ac:dyDescent="0.2">
      <c r="A1583" s="7">
        <v>260700</v>
      </c>
      <c r="B1583" s="3">
        <v>24392</v>
      </c>
      <c r="C1583" s="3" t="s">
        <v>51</v>
      </c>
      <c r="D1583" s="2" t="s">
        <v>476</v>
      </c>
      <c r="E1583" s="3">
        <v>11</v>
      </c>
      <c r="F1583" s="17">
        <v>0</v>
      </c>
      <c r="G1583" s="17">
        <v>1</v>
      </c>
      <c r="H1583" s="17">
        <v>0</v>
      </c>
      <c r="I1583" s="7">
        <v>1</v>
      </c>
      <c r="J1583" s="7">
        <v>30</v>
      </c>
      <c r="K1583" s="4">
        <v>1214</v>
      </c>
      <c r="L1583" s="5">
        <v>1214.0587</v>
      </c>
      <c r="M1583">
        <v>107472</v>
      </c>
      <c r="N1583" s="3">
        <v>1</v>
      </c>
      <c r="O1583" s="50" t="e">
        <f>INDEX([1]Dados!$M$2:$N$26779,MATCH($P1583,[1]Dados!$N$2:$N$26779,),2)</f>
        <v>#N/A</v>
      </c>
      <c r="P1583">
        <v>148102</v>
      </c>
      <c r="Q1583" s="1">
        <v>36732</v>
      </c>
      <c r="R1583" s="1">
        <v>36736</v>
      </c>
      <c r="S1583" t="s">
        <v>1919</v>
      </c>
      <c r="T1583">
        <v>1</v>
      </c>
    </row>
    <row r="1584" spans="1:20" x14ac:dyDescent="0.2">
      <c r="A1584" s="7">
        <v>260700</v>
      </c>
      <c r="B1584" s="3">
        <v>24392</v>
      </c>
      <c r="C1584" s="3" t="s">
        <v>51</v>
      </c>
      <c r="D1584" s="2" t="s">
        <v>476</v>
      </c>
      <c r="E1584" s="3">
        <v>11</v>
      </c>
      <c r="F1584" s="17">
        <v>0</v>
      </c>
      <c r="G1584" s="17">
        <v>1</v>
      </c>
      <c r="H1584" s="17">
        <v>0</v>
      </c>
      <c r="I1584" s="7">
        <v>1</v>
      </c>
      <c r="J1584" s="7">
        <v>18</v>
      </c>
      <c r="K1584" s="4">
        <v>1214</v>
      </c>
      <c r="L1584" s="5">
        <v>1214.0587</v>
      </c>
      <c r="M1584">
        <v>107472</v>
      </c>
      <c r="N1584" s="3">
        <v>1</v>
      </c>
      <c r="O1584" s="50" t="e">
        <f>INDEX([1]Dados!$M$2:$N$26779,MATCH($P1584,[1]Dados!$N$2:$N$26779,),2)</f>
        <v>#N/A</v>
      </c>
      <c r="P1584">
        <v>148102</v>
      </c>
      <c r="Q1584" s="1">
        <v>36732</v>
      </c>
      <c r="R1584" s="1">
        <v>36736</v>
      </c>
      <c r="S1584" t="s">
        <v>1919</v>
      </c>
      <c r="T1584">
        <v>1</v>
      </c>
    </row>
    <row r="1585" spans="1:20" x14ac:dyDescent="0.2">
      <c r="A1585" s="7">
        <v>260700</v>
      </c>
      <c r="B1585" s="3">
        <v>24392</v>
      </c>
      <c r="C1585" s="3" t="s">
        <v>51</v>
      </c>
      <c r="D1585" s="2" t="s">
        <v>476</v>
      </c>
      <c r="E1585" s="3">
        <v>11</v>
      </c>
      <c r="F1585" s="17">
        <v>0</v>
      </c>
      <c r="G1585" s="17">
        <v>1</v>
      </c>
      <c r="H1585" s="17">
        <v>0</v>
      </c>
      <c r="I1585" s="7">
        <v>3</v>
      </c>
      <c r="J1585" s="7">
        <v>0</v>
      </c>
      <c r="K1585" s="4">
        <v>1214</v>
      </c>
      <c r="L1585" s="5">
        <v>1214.0589</v>
      </c>
      <c r="M1585">
        <v>88560</v>
      </c>
      <c r="N1585" s="3">
        <v>1</v>
      </c>
      <c r="O1585" s="50" t="e">
        <f>INDEX([1]Dados!$M$2:$N$26779,MATCH($P1585,[1]Dados!$N$2:$N$26779,),2)</f>
        <v>#N/A</v>
      </c>
      <c r="P1585">
        <v>149376</v>
      </c>
      <c r="Q1585" s="1">
        <v>36732</v>
      </c>
      <c r="R1585" s="1">
        <v>36736</v>
      </c>
      <c r="S1585" t="s">
        <v>1921</v>
      </c>
      <c r="T1585">
        <v>1</v>
      </c>
    </row>
    <row r="1586" spans="1:20" x14ac:dyDescent="0.2">
      <c r="A1586" s="7">
        <v>260700</v>
      </c>
      <c r="B1586" s="3">
        <v>24392</v>
      </c>
      <c r="C1586" s="3" t="s">
        <v>51</v>
      </c>
      <c r="D1586" s="2" t="s">
        <v>476</v>
      </c>
      <c r="E1586" s="3">
        <v>11</v>
      </c>
      <c r="F1586" s="17">
        <v>0</v>
      </c>
      <c r="G1586" s="17">
        <v>1</v>
      </c>
      <c r="H1586" s="17">
        <v>0</v>
      </c>
      <c r="I1586" s="7">
        <v>2</v>
      </c>
      <c r="J1586" s="7">
        <v>11</v>
      </c>
      <c r="K1586" s="4">
        <v>1293</v>
      </c>
      <c r="L1586" s="5">
        <v>1293.0592999999999</v>
      </c>
      <c r="M1586">
        <v>13973</v>
      </c>
      <c r="N1586" s="3">
        <v>1</v>
      </c>
      <c r="O1586" s="50" t="e">
        <f>INDEX([1]Dados!$M$2:$N$26779,MATCH($P1586,[1]Dados!$N$2:$N$26779,),2)</f>
        <v>#N/A</v>
      </c>
      <c r="P1586">
        <v>148248</v>
      </c>
      <c r="Q1586" s="1">
        <v>36732</v>
      </c>
      <c r="R1586" s="1">
        <v>36736</v>
      </c>
      <c r="S1586" t="s">
        <v>1920</v>
      </c>
      <c r="T1586">
        <v>1</v>
      </c>
    </row>
    <row r="1587" spans="1:20" x14ac:dyDescent="0.2">
      <c r="A1587" s="7">
        <v>260700</v>
      </c>
      <c r="B1587" s="3">
        <v>24392</v>
      </c>
      <c r="C1587" s="3" t="s">
        <v>51</v>
      </c>
      <c r="D1587" s="2" t="s">
        <v>476</v>
      </c>
      <c r="E1587" s="3">
        <v>11</v>
      </c>
      <c r="F1587" s="17">
        <v>0</v>
      </c>
      <c r="G1587" s="17">
        <v>1</v>
      </c>
      <c r="H1587" s="17">
        <v>0</v>
      </c>
      <c r="I1587" s="7">
        <v>2</v>
      </c>
      <c r="J1587" s="7">
        <v>17</v>
      </c>
      <c r="K1587" s="4">
        <v>1293</v>
      </c>
      <c r="L1587" s="5">
        <v>1293.0592999999999</v>
      </c>
      <c r="M1587">
        <v>13973</v>
      </c>
      <c r="N1587" s="3">
        <v>1</v>
      </c>
      <c r="O1587" s="50" t="e">
        <f>INDEX([1]Dados!$M$2:$N$26779,MATCH($P1587,[1]Dados!$N$2:$N$26779,),2)</f>
        <v>#N/A</v>
      </c>
      <c r="P1587">
        <v>148248</v>
      </c>
      <c r="Q1587" s="1">
        <v>36732</v>
      </c>
      <c r="R1587" s="1">
        <v>36736</v>
      </c>
      <c r="S1587" t="s">
        <v>1920</v>
      </c>
      <c r="T1587">
        <v>1</v>
      </c>
    </row>
    <row r="1588" spans="1:20" x14ac:dyDescent="0.2">
      <c r="A1588" s="7">
        <v>260700</v>
      </c>
      <c r="B1588" s="3">
        <v>24392</v>
      </c>
      <c r="C1588" s="3" t="s">
        <v>51</v>
      </c>
      <c r="D1588" s="2" t="s">
        <v>476</v>
      </c>
      <c r="E1588" s="3">
        <v>11</v>
      </c>
      <c r="F1588" s="17">
        <v>0</v>
      </c>
      <c r="G1588" s="17">
        <v>1</v>
      </c>
      <c r="H1588" s="17">
        <v>0</v>
      </c>
      <c r="I1588" s="7">
        <v>2</v>
      </c>
      <c r="J1588" s="7">
        <v>28</v>
      </c>
      <c r="K1588" s="4">
        <v>1293</v>
      </c>
      <c r="L1588" s="5">
        <v>1293.0592999999999</v>
      </c>
      <c r="M1588">
        <v>13973</v>
      </c>
      <c r="N1588" s="3">
        <v>1</v>
      </c>
      <c r="O1588" s="50" t="e">
        <f>INDEX([1]Dados!$M$2:$N$26779,MATCH($P1588,[1]Dados!$N$2:$N$26779,),2)</f>
        <v>#N/A</v>
      </c>
      <c r="P1588">
        <v>148248</v>
      </c>
      <c r="Q1588" s="1">
        <v>36732</v>
      </c>
      <c r="R1588" s="1">
        <v>36736</v>
      </c>
      <c r="S1588" t="s">
        <v>1920</v>
      </c>
      <c r="T1588">
        <v>1</v>
      </c>
    </row>
    <row r="1589" spans="1:20" x14ac:dyDescent="0.2">
      <c r="A1589" s="7">
        <v>260700</v>
      </c>
      <c r="B1589" s="3">
        <v>24392</v>
      </c>
      <c r="C1589" s="3" t="s">
        <v>51</v>
      </c>
      <c r="D1589" s="2" t="s">
        <v>476</v>
      </c>
      <c r="E1589" s="3">
        <v>11</v>
      </c>
      <c r="F1589" s="17">
        <v>0</v>
      </c>
      <c r="G1589" s="17">
        <v>1</v>
      </c>
      <c r="H1589" s="17">
        <v>0</v>
      </c>
      <c r="I1589" s="7">
        <v>2</v>
      </c>
      <c r="J1589" s="7">
        <v>0</v>
      </c>
      <c r="K1589" s="4">
        <v>1293</v>
      </c>
      <c r="L1589" s="5">
        <v>1293.0592999999999</v>
      </c>
      <c r="M1589">
        <v>13973</v>
      </c>
      <c r="N1589" s="3">
        <v>1</v>
      </c>
      <c r="O1589" s="50" t="e">
        <f>INDEX([1]Dados!$M$2:$N$26779,MATCH($P1589,[1]Dados!$N$2:$N$26779,),2)</f>
        <v>#N/A</v>
      </c>
      <c r="P1589">
        <v>148248</v>
      </c>
      <c r="Q1589" s="1">
        <v>36732</v>
      </c>
      <c r="R1589" s="1">
        <v>36736</v>
      </c>
      <c r="S1589" t="s">
        <v>1920</v>
      </c>
      <c r="T1589">
        <v>1</v>
      </c>
    </row>
    <row r="1590" spans="1:20" x14ac:dyDescent="0.2">
      <c r="A1590" s="7">
        <v>260910</v>
      </c>
      <c r="B1590" s="3">
        <v>24813</v>
      </c>
      <c r="C1590" s="3" t="s">
        <v>51</v>
      </c>
      <c r="D1590" s="2" t="s">
        <v>540</v>
      </c>
      <c r="E1590" s="3">
        <v>11</v>
      </c>
      <c r="F1590" s="17">
        <v>0</v>
      </c>
      <c r="G1590" s="17">
        <v>1</v>
      </c>
      <c r="H1590" s="17">
        <v>0</v>
      </c>
      <c r="I1590" s="7">
        <v>1</v>
      </c>
      <c r="J1590" s="7">
        <v>30</v>
      </c>
      <c r="K1590" s="4">
        <v>1214</v>
      </c>
      <c r="L1590" s="5">
        <v>1214.0587</v>
      </c>
      <c r="M1590">
        <v>185262.44</v>
      </c>
      <c r="N1590" s="3">
        <v>1</v>
      </c>
      <c r="O1590" s="50" t="e">
        <f>INDEX([1]Dados!$M$2:$N$26779,MATCH($P1590,[1]Dados!$N$2:$N$26779,),2)</f>
        <v>#N/A</v>
      </c>
      <c r="P1590">
        <v>148101</v>
      </c>
      <c r="Q1590" s="1">
        <v>36718</v>
      </c>
      <c r="R1590" t="s">
        <v>117</v>
      </c>
      <c r="S1590" t="s">
        <v>1168</v>
      </c>
      <c r="T1590">
        <v>1</v>
      </c>
    </row>
    <row r="1591" spans="1:20" x14ac:dyDescent="0.2">
      <c r="A1591" s="7">
        <v>260910</v>
      </c>
      <c r="B1591" s="3">
        <v>24813</v>
      </c>
      <c r="C1591" s="3" t="s">
        <v>51</v>
      </c>
      <c r="D1591" s="2" t="s">
        <v>540</v>
      </c>
      <c r="E1591" s="3">
        <v>11</v>
      </c>
      <c r="F1591" s="17">
        <v>0</v>
      </c>
      <c r="G1591" s="17">
        <v>1</v>
      </c>
      <c r="H1591" s="17">
        <v>0</v>
      </c>
      <c r="I1591" s="7">
        <v>1</v>
      </c>
      <c r="J1591" s="7">
        <v>25</v>
      </c>
      <c r="K1591" s="4">
        <v>1214</v>
      </c>
      <c r="L1591" s="5">
        <v>1214.0587</v>
      </c>
      <c r="M1591">
        <v>185262.44</v>
      </c>
      <c r="N1591" s="3">
        <v>1</v>
      </c>
      <c r="O1591" s="50" t="e">
        <f>INDEX([1]Dados!$M$2:$N$26779,MATCH($P1591,[1]Dados!$N$2:$N$26779,),2)</f>
        <v>#N/A</v>
      </c>
      <c r="P1591">
        <v>148101</v>
      </c>
      <c r="Q1591" s="1">
        <v>36718</v>
      </c>
      <c r="R1591" t="s">
        <v>117</v>
      </c>
      <c r="S1591" t="s">
        <v>1168</v>
      </c>
      <c r="T1591">
        <v>1</v>
      </c>
    </row>
    <row r="1592" spans="1:20" x14ac:dyDescent="0.2">
      <c r="A1592" s="7">
        <v>260910</v>
      </c>
      <c r="B1592" s="3">
        <v>24813</v>
      </c>
      <c r="C1592" s="3" t="s">
        <v>51</v>
      </c>
      <c r="D1592" s="2" t="s">
        <v>540</v>
      </c>
      <c r="E1592" s="3">
        <v>11</v>
      </c>
      <c r="F1592" s="17">
        <v>0</v>
      </c>
      <c r="G1592" s="17">
        <v>1</v>
      </c>
      <c r="H1592" s="17">
        <v>0</v>
      </c>
      <c r="I1592" s="7">
        <v>1</v>
      </c>
      <c r="J1592" s="7">
        <v>5</v>
      </c>
      <c r="K1592" s="4">
        <v>1214</v>
      </c>
      <c r="L1592" s="5">
        <v>1214.0587</v>
      </c>
      <c r="M1592">
        <v>185262.44</v>
      </c>
      <c r="N1592" s="3">
        <v>1</v>
      </c>
      <c r="O1592" s="50" t="e">
        <f>INDEX([1]Dados!$M$2:$N$26779,MATCH($P1592,[1]Dados!$N$2:$N$26779,),2)</f>
        <v>#N/A</v>
      </c>
      <c r="P1592">
        <v>148101</v>
      </c>
      <c r="Q1592" s="1">
        <v>36718</v>
      </c>
      <c r="R1592" t="s">
        <v>117</v>
      </c>
      <c r="S1592" t="s">
        <v>1168</v>
      </c>
      <c r="T1592">
        <v>1</v>
      </c>
    </row>
    <row r="1593" spans="1:20" x14ac:dyDescent="0.2">
      <c r="A1593" s="7">
        <v>260910</v>
      </c>
      <c r="B1593" s="3">
        <v>24813</v>
      </c>
      <c r="C1593" s="3" t="s">
        <v>51</v>
      </c>
      <c r="D1593" s="2" t="s">
        <v>540</v>
      </c>
      <c r="E1593" s="3">
        <v>11</v>
      </c>
      <c r="F1593" s="17">
        <v>0</v>
      </c>
      <c r="G1593" s="17">
        <v>1</v>
      </c>
      <c r="H1593" s="17">
        <v>0</v>
      </c>
      <c r="I1593" s="7">
        <v>1</v>
      </c>
      <c r="J1593" s="7">
        <v>18</v>
      </c>
      <c r="K1593" s="4">
        <v>1214</v>
      </c>
      <c r="L1593" s="5">
        <v>1214.0587</v>
      </c>
      <c r="M1593">
        <v>185262.44</v>
      </c>
      <c r="N1593" s="3">
        <v>1</v>
      </c>
      <c r="O1593" s="50" t="e">
        <f>INDEX([1]Dados!$M$2:$N$26779,MATCH($P1593,[1]Dados!$N$2:$N$26779,),2)</f>
        <v>#N/A</v>
      </c>
      <c r="P1593">
        <v>148101</v>
      </c>
      <c r="Q1593" s="1">
        <v>36718</v>
      </c>
      <c r="R1593" t="s">
        <v>117</v>
      </c>
      <c r="S1593" t="s">
        <v>1168</v>
      </c>
      <c r="T1593">
        <v>1</v>
      </c>
    </row>
    <row r="1594" spans="1:20" x14ac:dyDescent="0.2">
      <c r="A1594" s="7">
        <v>260910</v>
      </c>
      <c r="B1594" s="3">
        <v>24813</v>
      </c>
      <c r="C1594" s="3" t="s">
        <v>51</v>
      </c>
      <c r="D1594" s="2" t="s">
        <v>540</v>
      </c>
      <c r="E1594" s="3">
        <v>11</v>
      </c>
      <c r="F1594" s="17">
        <v>0</v>
      </c>
      <c r="G1594" s="17">
        <v>1</v>
      </c>
      <c r="H1594" s="17">
        <v>0</v>
      </c>
      <c r="I1594" s="7">
        <v>1.3</v>
      </c>
      <c r="J1594" s="7">
        <v>18</v>
      </c>
      <c r="K1594" s="4">
        <v>1214</v>
      </c>
      <c r="L1594" s="5">
        <v>1214.0587</v>
      </c>
      <c r="M1594">
        <v>185262.44</v>
      </c>
      <c r="N1594" s="3">
        <v>1</v>
      </c>
      <c r="O1594" s="50" t="e">
        <f>INDEX([1]Dados!$M$2:$N$26779,MATCH($P1594,[1]Dados!$N$2:$N$26779,),2)</f>
        <v>#N/A</v>
      </c>
      <c r="P1594">
        <v>148101</v>
      </c>
      <c r="Q1594" s="1">
        <v>36718</v>
      </c>
      <c r="R1594" t="s">
        <v>117</v>
      </c>
      <c r="S1594" t="s">
        <v>1168</v>
      </c>
      <c r="T1594">
        <v>1</v>
      </c>
    </row>
    <row r="1595" spans="1:20" x14ac:dyDescent="0.2">
      <c r="A1595" s="7">
        <v>260910</v>
      </c>
      <c r="B1595" s="3">
        <v>24813</v>
      </c>
      <c r="C1595" s="3" t="s">
        <v>51</v>
      </c>
      <c r="D1595" s="2" t="s">
        <v>540</v>
      </c>
      <c r="E1595" s="3">
        <v>11</v>
      </c>
      <c r="F1595" s="17">
        <v>0</v>
      </c>
      <c r="G1595" s="17">
        <v>1</v>
      </c>
      <c r="H1595" s="17">
        <v>0</v>
      </c>
      <c r="I1595" s="7">
        <v>1.4</v>
      </c>
      <c r="J1595" s="7">
        <v>18</v>
      </c>
      <c r="K1595" s="4">
        <v>1214</v>
      </c>
      <c r="L1595" s="5">
        <v>1214.0587</v>
      </c>
      <c r="M1595">
        <v>185262.44</v>
      </c>
      <c r="N1595" s="3">
        <v>1</v>
      </c>
      <c r="O1595" s="50" t="e">
        <f>INDEX([1]Dados!$M$2:$N$26779,MATCH($P1595,[1]Dados!$N$2:$N$26779,),2)</f>
        <v>#N/A</v>
      </c>
      <c r="P1595">
        <v>148101</v>
      </c>
      <c r="Q1595" s="1">
        <v>36718</v>
      </c>
      <c r="R1595" t="s">
        <v>117</v>
      </c>
      <c r="S1595" t="s">
        <v>1168</v>
      </c>
      <c r="T1595">
        <v>1</v>
      </c>
    </row>
    <row r="1596" spans="1:20" x14ac:dyDescent="0.2">
      <c r="A1596" s="7">
        <v>260910</v>
      </c>
      <c r="B1596" s="3">
        <v>24813</v>
      </c>
      <c r="C1596" s="3" t="s">
        <v>51</v>
      </c>
      <c r="D1596" s="2" t="s">
        <v>540</v>
      </c>
      <c r="E1596" s="3">
        <v>11</v>
      </c>
      <c r="F1596" s="17">
        <v>0</v>
      </c>
      <c r="G1596" s="17">
        <v>1</v>
      </c>
      <c r="H1596" s="17">
        <v>0</v>
      </c>
      <c r="I1596" s="7">
        <v>1.5</v>
      </c>
      <c r="J1596" s="7">
        <v>18</v>
      </c>
      <c r="K1596" s="4">
        <v>1214</v>
      </c>
      <c r="L1596" s="5">
        <v>1214.0587</v>
      </c>
      <c r="M1596">
        <v>185262.44</v>
      </c>
      <c r="N1596" s="3">
        <v>1</v>
      </c>
      <c r="O1596" s="50" t="e">
        <f>INDEX([1]Dados!$M$2:$N$26779,MATCH($P1596,[1]Dados!$N$2:$N$26779,),2)</f>
        <v>#N/A</v>
      </c>
      <c r="P1596">
        <v>148101</v>
      </c>
      <c r="Q1596" s="1">
        <v>36718</v>
      </c>
      <c r="R1596" t="s">
        <v>117</v>
      </c>
      <c r="S1596" t="s">
        <v>1168</v>
      </c>
      <c r="T1596">
        <v>1</v>
      </c>
    </row>
    <row r="1597" spans="1:20" x14ac:dyDescent="0.2">
      <c r="A1597" s="7">
        <v>260910</v>
      </c>
      <c r="B1597" s="3">
        <v>24813</v>
      </c>
      <c r="C1597" s="3" t="s">
        <v>51</v>
      </c>
      <c r="D1597" s="2" t="s">
        <v>540</v>
      </c>
      <c r="E1597" s="3">
        <v>11</v>
      </c>
      <c r="F1597" s="17">
        <v>0</v>
      </c>
      <c r="G1597" s="17">
        <v>1</v>
      </c>
      <c r="H1597" s="17">
        <v>0</v>
      </c>
      <c r="I1597" s="7">
        <v>3</v>
      </c>
      <c r="J1597" s="7">
        <v>20</v>
      </c>
      <c r="K1597" s="4">
        <v>1214</v>
      </c>
      <c r="L1597" s="5">
        <v>1214.0589</v>
      </c>
      <c r="M1597">
        <v>80600</v>
      </c>
      <c r="N1597" s="3">
        <v>1</v>
      </c>
      <c r="O1597" s="50" t="e">
        <f>INDEX([1]Dados!$M$2:$N$26779,MATCH($P1597,[1]Dados!$N$2:$N$26779,),2)</f>
        <v>#N/A</v>
      </c>
      <c r="P1597">
        <v>149332</v>
      </c>
      <c r="Q1597" s="1">
        <v>36718</v>
      </c>
      <c r="R1597" t="s">
        <v>117</v>
      </c>
      <c r="S1597" t="s">
        <v>1169</v>
      </c>
      <c r="T1597">
        <v>1</v>
      </c>
    </row>
    <row r="1598" spans="1:20" x14ac:dyDescent="0.2">
      <c r="A1598" s="7">
        <v>260910</v>
      </c>
      <c r="B1598" s="3">
        <v>24813</v>
      </c>
      <c r="C1598" s="3" t="s">
        <v>51</v>
      </c>
      <c r="D1598" s="2" t="s">
        <v>540</v>
      </c>
      <c r="E1598" s="3">
        <v>11</v>
      </c>
      <c r="F1598" s="17">
        <v>0</v>
      </c>
      <c r="G1598" s="17">
        <v>1</v>
      </c>
      <c r="H1598" s="17">
        <v>0</v>
      </c>
      <c r="I1598" s="7">
        <v>3</v>
      </c>
      <c r="J1598" s="7">
        <v>25</v>
      </c>
      <c r="K1598" s="4">
        <v>1214</v>
      </c>
      <c r="L1598" s="5">
        <v>1214.0589</v>
      </c>
      <c r="M1598">
        <v>80600</v>
      </c>
      <c r="N1598" s="3">
        <v>1</v>
      </c>
      <c r="O1598" s="50" t="e">
        <f>INDEX([1]Dados!$M$2:$N$26779,MATCH($P1598,[1]Dados!$N$2:$N$26779,),2)</f>
        <v>#N/A</v>
      </c>
      <c r="P1598">
        <v>149332</v>
      </c>
      <c r="Q1598" s="1">
        <v>36718</v>
      </c>
      <c r="R1598" t="s">
        <v>117</v>
      </c>
      <c r="S1598" t="s">
        <v>1169</v>
      </c>
      <c r="T1598">
        <v>1</v>
      </c>
    </row>
    <row r="1599" spans="1:20" x14ac:dyDescent="0.2">
      <c r="A1599" s="7">
        <v>260910</v>
      </c>
      <c r="B1599" s="3">
        <v>24813</v>
      </c>
      <c r="C1599" s="3" t="s">
        <v>51</v>
      </c>
      <c r="D1599" s="2" t="s">
        <v>540</v>
      </c>
      <c r="E1599" s="3">
        <v>11</v>
      </c>
      <c r="F1599" s="17">
        <v>0</v>
      </c>
      <c r="G1599" s="17">
        <v>1</v>
      </c>
      <c r="H1599" s="17">
        <v>0</v>
      </c>
      <c r="I1599" s="7">
        <v>3</v>
      </c>
      <c r="J1599" s="7">
        <v>27</v>
      </c>
      <c r="K1599" s="4">
        <v>1214</v>
      </c>
      <c r="L1599" s="5">
        <v>1214.0589</v>
      </c>
      <c r="M1599">
        <v>80600</v>
      </c>
      <c r="N1599" s="3">
        <v>1</v>
      </c>
      <c r="O1599" s="50" t="e">
        <f>INDEX([1]Dados!$M$2:$N$26779,MATCH($P1599,[1]Dados!$N$2:$N$26779,),2)</f>
        <v>#N/A</v>
      </c>
      <c r="P1599">
        <v>149332</v>
      </c>
      <c r="Q1599" s="1">
        <v>36718</v>
      </c>
      <c r="R1599" t="s">
        <v>117</v>
      </c>
      <c r="S1599" t="s">
        <v>1169</v>
      </c>
      <c r="T1599">
        <v>1</v>
      </c>
    </row>
    <row r="1600" spans="1:20" x14ac:dyDescent="0.2">
      <c r="A1600" s="7">
        <v>260910</v>
      </c>
      <c r="B1600" s="3">
        <v>24813</v>
      </c>
      <c r="C1600" s="3" t="s">
        <v>51</v>
      </c>
      <c r="D1600" s="2" t="s">
        <v>540</v>
      </c>
      <c r="E1600" s="3">
        <v>11</v>
      </c>
      <c r="F1600" s="17">
        <v>0</v>
      </c>
      <c r="G1600" s="17">
        <v>1</v>
      </c>
      <c r="H1600" s="17">
        <v>0</v>
      </c>
      <c r="I1600" s="7">
        <v>2</v>
      </c>
      <c r="J1600" s="7">
        <v>13</v>
      </c>
      <c r="K1600" s="4">
        <v>1293</v>
      </c>
      <c r="L1600" s="5">
        <v>1293.0592999999999</v>
      </c>
      <c r="M1600">
        <v>10074</v>
      </c>
      <c r="N1600" s="3">
        <v>1</v>
      </c>
      <c r="O1600" s="50" t="e">
        <f>INDEX([1]Dados!$M$2:$N$26779,MATCH($P1600,[1]Dados!$N$2:$N$26779,),2)</f>
        <v>#N/A</v>
      </c>
      <c r="P1600">
        <v>148250</v>
      </c>
      <c r="Q1600" s="1">
        <v>36718</v>
      </c>
      <c r="R1600" t="s">
        <v>117</v>
      </c>
      <c r="S1600" t="s">
        <v>2183</v>
      </c>
      <c r="T1600">
        <v>1</v>
      </c>
    </row>
    <row r="1601" spans="1:20" x14ac:dyDescent="0.2">
      <c r="A1601" s="7">
        <v>260910</v>
      </c>
      <c r="B1601" s="3">
        <v>24813</v>
      </c>
      <c r="C1601" s="3" t="s">
        <v>51</v>
      </c>
      <c r="D1601" s="2" t="s">
        <v>540</v>
      </c>
      <c r="E1601" s="3">
        <v>11</v>
      </c>
      <c r="F1601" s="17">
        <v>0</v>
      </c>
      <c r="G1601" s="17">
        <v>1</v>
      </c>
      <c r="H1601" s="17">
        <v>0</v>
      </c>
      <c r="I1601" s="7">
        <v>2</v>
      </c>
      <c r="J1601" s="7">
        <v>7</v>
      </c>
      <c r="K1601" s="4">
        <v>1293</v>
      </c>
      <c r="L1601" s="5">
        <v>1293.0592999999999</v>
      </c>
      <c r="M1601">
        <v>10074</v>
      </c>
      <c r="N1601" s="3">
        <v>1</v>
      </c>
      <c r="O1601" s="50" t="e">
        <f>INDEX([1]Dados!$M$2:$N$26779,MATCH($P1601,[1]Dados!$N$2:$N$26779,),2)</f>
        <v>#N/A</v>
      </c>
      <c r="P1601">
        <v>148250</v>
      </c>
      <c r="Q1601" s="1">
        <v>36718</v>
      </c>
      <c r="R1601" t="s">
        <v>117</v>
      </c>
      <c r="S1601" t="s">
        <v>2183</v>
      </c>
      <c r="T1601">
        <v>1</v>
      </c>
    </row>
    <row r="1602" spans="1:20" x14ac:dyDescent="0.2">
      <c r="A1602" s="7">
        <v>260910</v>
      </c>
      <c r="B1602" s="3">
        <v>24813</v>
      </c>
      <c r="C1602" s="3" t="s">
        <v>51</v>
      </c>
      <c r="D1602" s="2" t="s">
        <v>540</v>
      </c>
      <c r="E1602" s="3">
        <v>11</v>
      </c>
      <c r="F1602" s="17">
        <v>0</v>
      </c>
      <c r="G1602" s="17">
        <v>1</v>
      </c>
      <c r="H1602" s="17">
        <v>0</v>
      </c>
      <c r="I1602" s="7">
        <v>2</v>
      </c>
      <c r="J1602" s="7">
        <v>15</v>
      </c>
      <c r="K1602" s="4">
        <v>1293</v>
      </c>
      <c r="L1602" s="5">
        <v>1293.0592999999999</v>
      </c>
      <c r="M1602">
        <v>10074</v>
      </c>
      <c r="N1602" s="3">
        <v>1</v>
      </c>
      <c r="O1602" s="50" t="e">
        <f>INDEX([1]Dados!$M$2:$N$26779,MATCH($P1602,[1]Dados!$N$2:$N$26779,),2)</f>
        <v>#N/A</v>
      </c>
      <c r="P1602">
        <v>148250</v>
      </c>
      <c r="Q1602" s="1">
        <v>36718</v>
      </c>
      <c r="R1602" t="s">
        <v>117</v>
      </c>
      <c r="S1602" t="s">
        <v>2183</v>
      </c>
      <c r="T1602">
        <v>1</v>
      </c>
    </row>
    <row r="1603" spans="1:20" x14ac:dyDescent="0.2">
      <c r="A1603" s="7">
        <v>260910</v>
      </c>
      <c r="B1603" s="3">
        <v>24813</v>
      </c>
      <c r="C1603" s="3" t="s">
        <v>51</v>
      </c>
      <c r="D1603" s="2" t="s">
        <v>540</v>
      </c>
      <c r="E1603" s="3">
        <v>11</v>
      </c>
      <c r="F1603" s="17">
        <v>0</v>
      </c>
      <c r="G1603" s="17">
        <v>1</v>
      </c>
      <c r="H1603" s="17">
        <v>0</v>
      </c>
      <c r="I1603" s="7">
        <v>2</v>
      </c>
      <c r="J1603" s="7">
        <v>17</v>
      </c>
      <c r="K1603" s="4">
        <v>1293</v>
      </c>
      <c r="L1603" s="5">
        <v>1293.0592999999999</v>
      </c>
      <c r="M1603">
        <v>10074</v>
      </c>
      <c r="N1603" s="3">
        <v>1</v>
      </c>
      <c r="O1603" s="50" t="e">
        <f>INDEX([1]Dados!$M$2:$N$26779,MATCH($P1603,[1]Dados!$N$2:$N$26779,),2)</f>
        <v>#N/A</v>
      </c>
      <c r="P1603">
        <v>148250</v>
      </c>
      <c r="Q1603" s="1">
        <v>36718</v>
      </c>
      <c r="R1603" t="s">
        <v>117</v>
      </c>
      <c r="S1603" t="s">
        <v>2183</v>
      </c>
      <c r="T1603">
        <v>1</v>
      </c>
    </row>
    <row r="1604" spans="1:20" x14ac:dyDescent="0.2">
      <c r="A1604" s="7">
        <v>260910</v>
      </c>
      <c r="B1604" s="3">
        <v>24813</v>
      </c>
      <c r="C1604" s="3" t="s">
        <v>51</v>
      </c>
      <c r="D1604" s="2" t="s">
        <v>540</v>
      </c>
      <c r="E1604" s="3">
        <v>11</v>
      </c>
      <c r="F1604" s="17">
        <v>0</v>
      </c>
      <c r="G1604" s="17">
        <v>1</v>
      </c>
      <c r="H1604" s="17">
        <v>0</v>
      </c>
      <c r="I1604" s="7">
        <v>2</v>
      </c>
      <c r="J1604" s="7">
        <v>10</v>
      </c>
      <c r="K1604" s="4">
        <v>1293</v>
      </c>
      <c r="L1604" s="5">
        <v>1293.0592999999999</v>
      </c>
      <c r="M1604">
        <v>10074</v>
      </c>
      <c r="N1604" s="3">
        <v>1</v>
      </c>
      <c r="O1604" s="50" t="e">
        <f>INDEX([1]Dados!$M$2:$N$26779,MATCH($P1604,[1]Dados!$N$2:$N$26779,),2)</f>
        <v>#N/A</v>
      </c>
      <c r="P1604">
        <v>148250</v>
      </c>
      <c r="Q1604" s="1">
        <v>36718</v>
      </c>
      <c r="R1604" t="s">
        <v>117</v>
      </c>
      <c r="S1604" t="s">
        <v>2183</v>
      </c>
      <c r="T1604">
        <v>1</v>
      </c>
    </row>
    <row r="1605" spans="1:20" x14ac:dyDescent="0.2">
      <c r="A1605" s="7">
        <v>260910</v>
      </c>
      <c r="B1605" s="3">
        <v>24813</v>
      </c>
      <c r="C1605" s="3" t="s">
        <v>51</v>
      </c>
      <c r="D1605" s="2" t="s">
        <v>540</v>
      </c>
      <c r="E1605" s="3">
        <v>11</v>
      </c>
      <c r="F1605" s="17">
        <v>0</v>
      </c>
      <c r="G1605" s="17">
        <v>1</v>
      </c>
      <c r="H1605" s="17">
        <v>0</v>
      </c>
      <c r="I1605" s="7">
        <v>2</v>
      </c>
      <c r="J1605" s="7">
        <v>28</v>
      </c>
      <c r="K1605" s="4">
        <v>1293</v>
      </c>
      <c r="L1605" s="5">
        <v>1293.0592999999999</v>
      </c>
      <c r="M1605">
        <v>10074</v>
      </c>
      <c r="N1605" s="3">
        <v>1</v>
      </c>
      <c r="O1605" s="50" t="e">
        <f>INDEX([1]Dados!$M$2:$N$26779,MATCH($P1605,[1]Dados!$N$2:$N$26779,),2)</f>
        <v>#N/A</v>
      </c>
      <c r="P1605">
        <v>148250</v>
      </c>
      <c r="Q1605" s="1">
        <v>36718</v>
      </c>
      <c r="R1605" t="s">
        <v>117</v>
      </c>
      <c r="S1605" t="s">
        <v>2183</v>
      </c>
      <c r="T1605">
        <v>1</v>
      </c>
    </row>
    <row r="1606" spans="1:20" x14ac:dyDescent="0.2">
      <c r="A1606" s="7">
        <v>260910</v>
      </c>
      <c r="B1606" s="3">
        <v>24813</v>
      </c>
      <c r="C1606" s="3" t="s">
        <v>51</v>
      </c>
      <c r="D1606" s="2" t="s">
        <v>540</v>
      </c>
      <c r="E1606" s="3">
        <v>11</v>
      </c>
      <c r="F1606" s="17">
        <v>0</v>
      </c>
      <c r="G1606" s="17">
        <v>1</v>
      </c>
      <c r="H1606" s="17">
        <v>0</v>
      </c>
      <c r="I1606" s="7">
        <v>2</v>
      </c>
      <c r="J1606" s="7">
        <v>0</v>
      </c>
      <c r="K1606" s="4">
        <v>1293</v>
      </c>
      <c r="L1606" s="5">
        <v>1293.0592999999999</v>
      </c>
      <c r="M1606">
        <v>10074</v>
      </c>
      <c r="N1606" s="3">
        <v>1</v>
      </c>
      <c r="O1606" s="50" t="e">
        <f>INDEX([1]Dados!$M$2:$N$26779,MATCH($P1606,[1]Dados!$N$2:$N$26779,),2)</f>
        <v>#N/A</v>
      </c>
      <c r="P1606">
        <v>148250</v>
      </c>
      <c r="Q1606" s="1">
        <v>36718</v>
      </c>
      <c r="R1606" t="s">
        <v>117</v>
      </c>
      <c r="S1606" t="s">
        <v>2183</v>
      </c>
      <c r="T1606">
        <v>1</v>
      </c>
    </row>
    <row r="1607" spans="1:20" x14ac:dyDescent="0.2">
      <c r="A1607" s="7">
        <v>260910</v>
      </c>
      <c r="B1607" s="3">
        <v>24813</v>
      </c>
      <c r="C1607" s="3" t="s">
        <v>51</v>
      </c>
      <c r="D1607" s="2" t="s">
        <v>540</v>
      </c>
      <c r="E1607" s="3">
        <v>11</v>
      </c>
      <c r="F1607" s="17">
        <v>0</v>
      </c>
      <c r="G1607" s="17">
        <v>1</v>
      </c>
      <c r="H1607" s="17">
        <v>0</v>
      </c>
      <c r="I1607" s="7">
        <v>2</v>
      </c>
      <c r="J1607" s="7">
        <v>22</v>
      </c>
      <c r="K1607" s="4">
        <v>1293</v>
      </c>
      <c r="L1607" s="5">
        <v>1293.0592999999999</v>
      </c>
      <c r="M1607">
        <v>10074</v>
      </c>
      <c r="N1607" s="3">
        <v>1</v>
      </c>
      <c r="O1607" s="50" t="e">
        <f>INDEX([1]Dados!$M$2:$N$26779,MATCH($P1607,[1]Dados!$N$2:$N$26779,),2)</f>
        <v>#N/A</v>
      </c>
      <c r="P1607">
        <v>148250</v>
      </c>
      <c r="Q1607" s="1">
        <v>36718</v>
      </c>
      <c r="R1607" t="s">
        <v>117</v>
      </c>
      <c r="S1607" t="s">
        <v>2183</v>
      </c>
      <c r="T1607">
        <v>1</v>
      </c>
    </row>
    <row r="1608" spans="1:20" x14ac:dyDescent="0.2">
      <c r="A1608" s="7">
        <v>260910</v>
      </c>
      <c r="B1608" s="3">
        <v>24813</v>
      </c>
      <c r="C1608" s="3" t="s">
        <v>51</v>
      </c>
      <c r="D1608" s="2" t="s">
        <v>540</v>
      </c>
      <c r="E1608" s="3">
        <v>11</v>
      </c>
      <c r="F1608" s="17">
        <v>0</v>
      </c>
      <c r="G1608" s="17">
        <v>1</v>
      </c>
      <c r="H1608" s="17">
        <v>0</v>
      </c>
      <c r="I1608" s="7">
        <v>2.4</v>
      </c>
      <c r="J1608" s="7">
        <v>18</v>
      </c>
      <c r="K1608" s="4">
        <v>1293</v>
      </c>
      <c r="L1608" s="5">
        <v>1293.0592999999999</v>
      </c>
      <c r="M1608">
        <v>10074</v>
      </c>
      <c r="N1608" s="3">
        <v>1</v>
      </c>
      <c r="O1608" s="50" t="e">
        <f>INDEX([1]Dados!$M$2:$N$26779,MATCH($P1608,[1]Dados!$N$2:$N$26779,),2)</f>
        <v>#N/A</v>
      </c>
      <c r="P1608">
        <v>148250</v>
      </c>
      <c r="Q1608" s="1">
        <v>36718</v>
      </c>
      <c r="R1608" t="s">
        <v>117</v>
      </c>
      <c r="S1608" t="s">
        <v>2183</v>
      </c>
      <c r="T1608">
        <v>1</v>
      </c>
    </row>
    <row r="1609" spans="1:20" x14ac:dyDescent="0.2">
      <c r="A1609" s="7">
        <v>220020</v>
      </c>
      <c r="B1609" s="3">
        <v>10030</v>
      </c>
      <c r="C1609" s="3" t="s">
        <v>30</v>
      </c>
      <c r="D1609" s="2" t="s">
        <v>223</v>
      </c>
      <c r="E1609" s="3">
        <v>11</v>
      </c>
      <c r="F1609" s="17">
        <v>0</v>
      </c>
      <c r="G1609" s="17">
        <v>1</v>
      </c>
      <c r="H1609" s="17">
        <v>0</v>
      </c>
      <c r="I1609" s="7">
        <v>4.0999999999999996</v>
      </c>
      <c r="J1609" s="7">
        <v>15</v>
      </c>
      <c r="K1609" s="4">
        <v>2</v>
      </c>
      <c r="L1609" s="5">
        <v>2.0596999999999999</v>
      </c>
      <c r="M1609">
        <v>82600.960000000006</v>
      </c>
      <c r="N1609" s="3">
        <v>1</v>
      </c>
      <c r="O1609" s="50" t="e">
        <f>INDEX([1]Dados!$M$2:$N$26779,MATCH($P1609,[1]Dados!$N$2:$N$26779,),2)</f>
        <v>#N/A</v>
      </c>
      <c r="P1609">
        <v>147906</v>
      </c>
      <c r="Q1609" s="1">
        <v>36725</v>
      </c>
      <c r="R1609" s="1">
        <v>36729</v>
      </c>
      <c r="S1609" t="s">
        <v>875</v>
      </c>
      <c r="T1609">
        <v>1</v>
      </c>
    </row>
    <row r="1610" spans="1:20" x14ac:dyDescent="0.2">
      <c r="A1610" s="7">
        <v>220020</v>
      </c>
      <c r="B1610" s="3">
        <v>10030</v>
      </c>
      <c r="C1610" s="3" t="s">
        <v>30</v>
      </c>
      <c r="D1610" s="2" t="s">
        <v>223</v>
      </c>
      <c r="E1610" s="3">
        <v>11</v>
      </c>
      <c r="F1610" s="17">
        <v>0</v>
      </c>
      <c r="G1610" s="17">
        <v>1</v>
      </c>
      <c r="H1610" s="17">
        <v>0</v>
      </c>
      <c r="I1610" s="7">
        <v>1</v>
      </c>
      <c r="J1610" s="7">
        <v>0</v>
      </c>
      <c r="K1610" s="4">
        <v>119</v>
      </c>
      <c r="L1610" s="5">
        <v>119.38590000000001</v>
      </c>
      <c r="M1610">
        <v>758495.7</v>
      </c>
      <c r="N1610" s="3">
        <v>1</v>
      </c>
      <c r="O1610" s="50" t="e">
        <f>INDEX([1]Dados!$M$2:$N$26779,MATCH($P1610,[1]Dados!$N$2:$N$26779,),2)</f>
        <v>#N/A</v>
      </c>
      <c r="P1610">
        <v>148536</v>
      </c>
      <c r="Q1610" s="1">
        <v>36725</v>
      </c>
      <c r="R1610" s="1">
        <v>36729</v>
      </c>
      <c r="S1610" t="s">
        <v>2134</v>
      </c>
      <c r="T1610">
        <v>1</v>
      </c>
    </row>
    <row r="1611" spans="1:20" x14ac:dyDescent="0.2">
      <c r="A1611" s="7">
        <v>220020</v>
      </c>
      <c r="B1611" s="3">
        <v>10030</v>
      </c>
      <c r="C1611" s="3" t="s">
        <v>30</v>
      </c>
      <c r="D1611" s="2" t="s">
        <v>223</v>
      </c>
      <c r="E1611" s="3">
        <v>11</v>
      </c>
      <c r="F1611" s="17">
        <v>0</v>
      </c>
      <c r="G1611" s="17">
        <v>1</v>
      </c>
      <c r="H1611" s="17">
        <v>0</v>
      </c>
      <c r="I1611" s="7" t="s">
        <v>3</v>
      </c>
      <c r="J1611" s="7">
        <v>0</v>
      </c>
      <c r="K1611" s="4">
        <v>119</v>
      </c>
      <c r="L1611" s="5">
        <v>119.3861</v>
      </c>
      <c r="M1611">
        <v>599618.15</v>
      </c>
      <c r="N1611" s="3">
        <v>1</v>
      </c>
      <c r="O1611" s="50" t="e">
        <f>INDEX([1]Dados!$M$2:$N$26779,MATCH($P1611,[1]Dados!$N$2:$N$26779,),2)</f>
        <v>#N/A</v>
      </c>
      <c r="P1611">
        <v>148483</v>
      </c>
      <c r="Q1611" s="1">
        <v>36725</v>
      </c>
      <c r="R1611" s="1">
        <v>36729</v>
      </c>
      <c r="S1611" t="s">
        <v>2134</v>
      </c>
      <c r="T1611">
        <v>1</v>
      </c>
    </row>
    <row r="1612" spans="1:20" x14ac:dyDescent="0.2">
      <c r="A1612" s="7">
        <v>220020</v>
      </c>
      <c r="B1612" s="3">
        <v>10030</v>
      </c>
      <c r="C1612" s="3" t="s">
        <v>30</v>
      </c>
      <c r="D1612" s="2" t="s">
        <v>223</v>
      </c>
      <c r="E1612" s="3">
        <v>11</v>
      </c>
      <c r="F1612" s="17">
        <v>0</v>
      </c>
      <c r="G1612" s="17">
        <v>1</v>
      </c>
      <c r="H1612" s="17">
        <v>0</v>
      </c>
      <c r="I1612" s="7">
        <v>3.1</v>
      </c>
      <c r="J1612" s="7">
        <v>15</v>
      </c>
      <c r="K1612" s="4">
        <v>1214</v>
      </c>
      <c r="L1612" s="5">
        <v>1214.0587</v>
      </c>
      <c r="M1612">
        <v>67052</v>
      </c>
      <c r="N1612" s="3">
        <v>1</v>
      </c>
      <c r="O1612" s="50" t="e">
        <f>INDEX([1]Dados!$M$2:$N$26779,MATCH($P1612,[1]Dados!$N$2:$N$26779,),2)</f>
        <v>#N/A</v>
      </c>
      <c r="P1612">
        <v>148160</v>
      </c>
      <c r="Q1612" s="1">
        <v>36725</v>
      </c>
      <c r="R1612" s="1">
        <v>36729</v>
      </c>
      <c r="S1612" t="s">
        <v>874</v>
      </c>
      <c r="T1612">
        <v>1</v>
      </c>
    </row>
    <row r="1613" spans="1:20" x14ac:dyDescent="0.2">
      <c r="A1613" s="7">
        <v>220020</v>
      </c>
      <c r="B1613" s="3">
        <v>10030</v>
      </c>
      <c r="C1613" s="3" t="s">
        <v>30</v>
      </c>
      <c r="D1613" s="2" t="s">
        <v>223</v>
      </c>
      <c r="E1613" s="3">
        <v>11</v>
      </c>
      <c r="F1613" s="17">
        <v>0</v>
      </c>
      <c r="G1613" s="17">
        <v>1</v>
      </c>
      <c r="H1613" s="17">
        <v>0</v>
      </c>
      <c r="I1613" s="7">
        <v>3.2</v>
      </c>
      <c r="J1613" s="7">
        <v>28</v>
      </c>
      <c r="K1613" s="4">
        <v>1214</v>
      </c>
      <c r="L1613" s="5">
        <v>1214.0587</v>
      </c>
      <c r="M1613">
        <v>67052</v>
      </c>
      <c r="N1613" s="3">
        <v>1</v>
      </c>
      <c r="O1613" s="50" t="e">
        <f>INDEX([1]Dados!$M$2:$N$26779,MATCH($P1613,[1]Dados!$N$2:$N$26779,),2)</f>
        <v>#N/A</v>
      </c>
      <c r="P1613">
        <v>148160</v>
      </c>
      <c r="Q1613" s="1">
        <v>36725</v>
      </c>
      <c r="R1613" s="1">
        <v>36729</v>
      </c>
      <c r="S1613" t="s">
        <v>874</v>
      </c>
      <c r="T1613">
        <v>1</v>
      </c>
    </row>
    <row r="1614" spans="1:20" x14ac:dyDescent="0.2">
      <c r="A1614" s="7">
        <v>220020</v>
      </c>
      <c r="B1614" s="3">
        <v>10030</v>
      </c>
      <c r="C1614" s="3" t="s">
        <v>30</v>
      </c>
      <c r="D1614" s="2" t="s">
        <v>223</v>
      </c>
      <c r="E1614" s="3">
        <v>11</v>
      </c>
      <c r="F1614" s="17">
        <v>0</v>
      </c>
      <c r="G1614" s="17">
        <v>1</v>
      </c>
      <c r="H1614" s="17">
        <v>0</v>
      </c>
      <c r="I1614" s="7">
        <v>3.3</v>
      </c>
      <c r="J1614" s="7">
        <v>25</v>
      </c>
      <c r="K1614" s="4">
        <v>1214</v>
      </c>
      <c r="L1614" s="5">
        <v>1214.0587</v>
      </c>
      <c r="M1614">
        <v>67052</v>
      </c>
      <c r="N1614" s="3">
        <v>1</v>
      </c>
      <c r="O1614" s="50" t="e">
        <f>INDEX([1]Dados!$M$2:$N$26779,MATCH($P1614,[1]Dados!$N$2:$N$26779,),2)</f>
        <v>#N/A</v>
      </c>
      <c r="P1614">
        <v>148160</v>
      </c>
      <c r="Q1614" s="1">
        <v>36725</v>
      </c>
      <c r="R1614" s="1">
        <v>36729</v>
      </c>
      <c r="S1614" t="s">
        <v>874</v>
      </c>
      <c r="T1614">
        <v>1</v>
      </c>
    </row>
    <row r="1615" spans="1:20" x14ac:dyDescent="0.2">
      <c r="A1615" s="7">
        <v>220020</v>
      </c>
      <c r="B1615" s="3">
        <v>10030</v>
      </c>
      <c r="C1615" s="3" t="s">
        <v>30</v>
      </c>
      <c r="D1615" s="2" t="s">
        <v>223</v>
      </c>
      <c r="E1615" s="3">
        <v>11</v>
      </c>
      <c r="F1615" s="17">
        <v>0</v>
      </c>
      <c r="G1615" s="17">
        <v>1</v>
      </c>
      <c r="H1615" s="17">
        <v>0</v>
      </c>
      <c r="I1615" s="7">
        <v>1.1000000000000001</v>
      </c>
      <c r="J1615" s="7">
        <v>28</v>
      </c>
      <c r="K1615" s="4">
        <v>1214</v>
      </c>
      <c r="L1615" s="5">
        <v>1214.0589</v>
      </c>
      <c r="M1615">
        <v>167340</v>
      </c>
      <c r="N1615" s="3">
        <v>1</v>
      </c>
      <c r="O1615" s="50" t="e">
        <f>INDEX([1]Dados!$M$2:$N$26779,MATCH($P1615,[1]Dados!$N$2:$N$26779,),2)</f>
        <v>#N/A</v>
      </c>
      <c r="P1615">
        <v>149379</v>
      </c>
      <c r="Q1615" s="1">
        <v>36725</v>
      </c>
      <c r="R1615" s="1">
        <v>36729</v>
      </c>
      <c r="S1615" t="s">
        <v>877</v>
      </c>
      <c r="T1615">
        <v>1</v>
      </c>
    </row>
    <row r="1616" spans="1:20" x14ac:dyDescent="0.2">
      <c r="A1616" s="7">
        <v>220020</v>
      </c>
      <c r="B1616" s="3">
        <v>10030</v>
      </c>
      <c r="C1616" s="3" t="s">
        <v>30</v>
      </c>
      <c r="D1616" s="2" t="s">
        <v>223</v>
      </c>
      <c r="E1616" s="3">
        <v>11</v>
      </c>
      <c r="F1616" s="17">
        <v>0</v>
      </c>
      <c r="G1616" s="17">
        <v>1</v>
      </c>
      <c r="H1616" s="17">
        <v>0</v>
      </c>
      <c r="I1616" s="7">
        <v>1.2</v>
      </c>
      <c r="J1616" s="7">
        <v>24</v>
      </c>
      <c r="K1616" s="4">
        <v>1214</v>
      </c>
      <c r="L1616" s="5">
        <v>1214.0589</v>
      </c>
      <c r="M1616">
        <v>167340</v>
      </c>
      <c r="N1616" s="3">
        <v>1</v>
      </c>
      <c r="O1616" s="50" t="e">
        <f>INDEX([1]Dados!$M$2:$N$26779,MATCH($P1616,[1]Dados!$N$2:$N$26779,),2)</f>
        <v>#N/A</v>
      </c>
      <c r="P1616">
        <v>149379</v>
      </c>
      <c r="Q1616" s="1">
        <v>36725</v>
      </c>
      <c r="R1616" s="1">
        <v>36729</v>
      </c>
      <c r="S1616" t="s">
        <v>877</v>
      </c>
      <c r="T1616">
        <v>1</v>
      </c>
    </row>
    <row r="1617" spans="1:20" x14ac:dyDescent="0.2">
      <c r="A1617" s="7">
        <v>220020</v>
      </c>
      <c r="B1617" s="3">
        <v>10030</v>
      </c>
      <c r="C1617" s="3" t="s">
        <v>30</v>
      </c>
      <c r="D1617" s="2" t="s">
        <v>223</v>
      </c>
      <c r="E1617" s="3">
        <v>11</v>
      </c>
      <c r="F1617" s="17">
        <v>0</v>
      </c>
      <c r="G1617" s="17">
        <v>1</v>
      </c>
      <c r="H1617" s="17">
        <v>0</v>
      </c>
      <c r="I1617" s="7">
        <v>1.3</v>
      </c>
      <c r="J1617" s="7">
        <v>15</v>
      </c>
      <c r="K1617" s="4">
        <v>1214</v>
      </c>
      <c r="L1617" s="5">
        <v>1214.0589</v>
      </c>
      <c r="M1617">
        <v>167340</v>
      </c>
      <c r="N1617" s="3">
        <v>1</v>
      </c>
      <c r="O1617" s="50" t="e">
        <f>INDEX([1]Dados!$M$2:$N$26779,MATCH($P1617,[1]Dados!$N$2:$N$26779,),2)</f>
        <v>#N/A</v>
      </c>
      <c r="P1617">
        <v>149379</v>
      </c>
      <c r="Q1617" s="1">
        <v>36725</v>
      </c>
      <c r="R1617" s="1">
        <v>36729</v>
      </c>
      <c r="S1617" t="s">
        <v>877</v>
      </c>
      <c r="T1617">
        <v>1</v>
      </c>
    </row>
    <row r="1618" spans="1:20" x14ac:dyDescent="0.2">
      <c r="A1618" s="7">
        <v>220020</v>
      </c>
      <c r="B1618" s="3">
        <v>10030</v>
      </c>
      <c r="C1618" s="3" t="s">
        <v>30</v>
      </c>
      <c r="D1618" s="2" t="s">
        <v>223</v>
      </c>
      <c r="E1618" s="3">
        <v>11</v>
      </c>
      <c r="F1618" s="17">
        <v>0</v>
      </c>
      <c r="G1618" s="17">
        <v>1</v>
      </c>
      <c r="H1618" s="17">
        <v>0</v>
      </c>
      <c r="I1618" s="7">
        <v>1.4</v>
      </c>
      <c r="J1618" s="7">
        <v>28</v>
      </c>
      <c r="K1618" s="4">
        <v>1214</v>
      </c>
      <c r="L1618" s="5">
        <v>1214.0589</v>
      </c>
      <c r="M1618">
        <v>167340</v>
      </c>
      <c r="N1618" s="3">
        <v>1</v>
      </c>
      <c r="O1618" s="50" t="e">
        <f>INDEX([1]Dados!$M$2:$N$26779,MATCH($P1618,[1]Dados!$N$2:$N$26779,),2)</f>
        <v>#N/A</v>
      </c>
      <c r="P1618">
        <v>149379</v>
      </c>
      <c r="Q1618" s="1">
        <v>36725</v>
      </c>
      <c r="R1618" s="1">
        <v>36729</v>
      </c>
      <c r="S1618" t="s">
        <v>877</v>
      </c>
      <c r="T1618">
        <v>1</v>
      </c>
    </row>
    <row r="1619" spans="1:20" x14ac:dyDescent="0.2">
      <c r="A1619" s="7">
        <v>220020</v>
      </c>
      <c r="B1619" s="3">
        <v>10030</v>
      </c>
      <c r="C1619" s="3" t="s">
        <v>30</v>
      </c>
      <c r="D1619" s="2" t="s">
        <v>223</v>
      </c>
      <c r="E1619" s="3">
        <v>11</v>
      </c>
      <c r="F1619" s="17">
        <v>0</v>
      </c>
      <c r="G1619" s="17">
        <v>1</v>
      </c>
      <c r="H1619" s="17">
        <v>0</v>
      </c>
      <c r="I1619" s="7">
        <v>1.5</v>
      </c>
      <c r="J1619" s="7">
        <v>23</v>
      </c>
      <c r="K1619" s="4">
        <v>1214</v>
      </c>
      <c r="L1619" s="5">
        <v>1214.0589</v>
      </c>
      <c r="M1619">
        <v>167340</v>
      </c>
      <c r="N1619" s="3">
        <v>1</v>
      </c>
      <c r="O1619" s="50" t="e">
        <f>INDEX([1]Dados!$M$2:$N$26779,MATCH($P1619,[1]Dados!$N$2:$N$26779,),2)</f>
        <v>#N/A</v>
      </c>
      <c r="P1619">
        <v>149379</v>
      </c>
      <c r="Q1619" s="1">
        <v>36725</v>
      </c>
      <c r="R1619" s="1">
        <v>36729</v>
      </c>
      <c r="S1619" t="s">
        <v>877</v>
      </c>
      <c r="T1619">
        <v>1</v>
      </c>
    </row>
    <row r="1620" spans="1:20" x14ac:dyDescent="0.2">
      <c r="A1620" s="7">
        <v>220020</v>
      </c>
      <c r="B1620" s="3">
        <v>10030</v>
      </c>
      <c r="C1620" s="3" t="s">
        <v>30</v>
      </c>
      <c r="D1620" s="2" t="s">
        <v>223</v>
      </c>
      <c r="E1620" s="3">
        <v>11</v>
      </c>
      <c r="F1620" s="17">
        <v>0</v>
      </c>
      <c r="G1620" s="17">
        <v>1</v>
      </c>
      <c r="H1620" s="17">
        <v>0</v>
      </c>
      <c r="I1620" s="7" t="s">
        <v>3</v>
      </c>
      <c r="J1620" s="7">
        <v>0</v>
      </c>
      <c r="K1620" s="4">
        <v>4</v>
      </c>
      <c r="L1620" s="5">
        <v>4.5776000000000003</v>
      </c>
      <c r="M1620">
        <v>65000</v>
      </c>
      <c r="N1620" s="3">
        <v>1</v>
      </c>
      <c r="O1620" s="50" t="e">
        <f>INDEX([1]Dados!$M$2:$N$26779,MATCH($P1620,[1]Dados!$N$2:$N$26779,),2)</f>
        <v>#N/A</v>
      </c>
      <c r="P1620">
        <v>147993</v>
      </c>
      <c r="Q1620" s="1">
        <v>36725</v>
      </c>
      <c r="R1620" s="1">
        <v>36729</v>
      </c>
      <c r="S1620" t="s">
        <v>2134</v>
      </c>
      <c r="T1620">
        <v>1</v>
      </c>
    </row>
    <row r="1621" spans="1:20" x14ac:dyDescent="0.2">
      <c r="A1621" s="7">
        <v>220020</v>
      </c>
      <c r="B1621" s="3">
        <v>10030</v>
      </c>
      <c r="C1621" s="3" t="s">
        <v>30</v>
      </c>
      <c r="D1621" s="2" t="s">
        <v>223</v>
      </c>
      <c r="E1621" s="3">
        <v>11</v>
      </c>
      <c r="F1621" s="17">
        <v>0</v>
      </c>
      <c r="G1621" s="17">
        <v>1</v>
      </c>
      <c r="H1621" s="17">
        <v>0</v>
      </c>
      <c r="I1621" s="7">
        <v>2</v>
      </c>
      <c r="J1621" s="7">
        <v>21</v>
      </c>
      <c r="K1621" s="4">
        <v>1293</v>
      </c>
      <c r="L1621" s="5">
        <v>1293.0592999999999</v>
      </c>
      <c r="M1621">
        <v>15209</v>
      </c>
      <c r="N1621" s="3">
        <v>1</v>
      </c>
      <c r="O1621" s="50" t="e">
        <f>INDEX([1]Dados!$M$2:$N$26779,MATCH($P1621,[1]Dados!$N$2:$N$26779,),2)</f>
        <v>#N/A</v>
      </c>
      <c r="P1621">
        <v>148251</v>
      </c>
      <c r="Q1621" s="1">
        <v>36725</v>
      </c>
      <c r="R1621" s="1">
        <v>36729</v>
      </c>
      <c r="S1621" t="s">
        <v>876</v>
      </c>
      <c r="T1621">
        <v>1</v>
      </c>
    </row>
    <row r="1622" spans="1:20" x14ac:dyDescent="0.2">
      <c r="A1622" s="7">
        <v>220020</v>
      </c>
      <c r="B1622" s="3">
        <v>10030</v>
      </c>
      <c r="C1622" s="3" t="s">
        <v>30</v>
      </c>
      <c r="D1622" s="2" t="s">
        <v>223</v>
      </c>
      <c r="E1622" s="3">
        <v>11</v>
      </c>
      <c r="F1622" s="17">
        <v>0</v>
      </c>
      <c r="G1622" s="17">
        <v>1</v>
      </c>
      <c r="H1622" s="17">
        <v>0</v>
      </c>
      <c r="I1622" s="7">
        <v>2</v>
      </c>
      <c r="J1622" s="7">
        <v>22</v>
      </c>
      <c r="K1622" s="4">
        <v>1293</v>
      </c>
      <c r="L1622" s="5">
        <v>1293.0592999999999</v>
      </c>
      <c r="M1622">
        <v>15209</v>
      </c>
      <c r="N1622" s="3">
        <v>1</v>
      </c>
      <c r="O1622" s="50" t="e">
        <f>INDEX([1]Dados!$M$2:$N$26779,MATCH($P1622,[1]Dados!$N$2:$N$26779,),2)</f>
        <v>#N/A</v>
      </c>
      <c r="P1622">
        <v>148251</v>
      </c>
      <c r="Q1622" s="1">
        <v>36725</v>
      </c>
      <c r="R1622" s="1">
        <v>36729</v>
      </c>
      <c r="S1622" t="s">
        <v>876</v>
      </c>
      <c r="T1622">
        <v>1</v>
      </c>
    </row>
    <row r="1623" spans="1:20" x14ac:dyDescent="0.2">
      <c r="A1623" s="7">
        <v>411330</v>
      </c>
      <c r="B1623" s="3">
        <v>76597</v>
      </c>
      <c r="C1623" s="3" t="s">
        <v>37</v>
      </c>
      <c r="D1623" s="2" t="s">
        <v>531</v>
      </c>
      <c r="E1623" s="3">
        <v>11</v>
      </c>
      <c r="F1623" s="17">
        <v>0</v>
      </c>
      <c r="G1623" s="17">
        <v>1</v>
      </c>
      <c r="H1623" s="17">
        <v>0</v>
      </c>
      <c r="I1623" s="7" t="s">
        <v>3</v>
      </c>
      <c r="J1623" s="7">
        <v>0</v>
      </c>
      <c r="K1623" s="4">
        <v>1214</v>
      </c>
      <c r="L1623" s="5">
        <v>1214.0587</v>
      </c>
      <c r="M1623">
        <v>149371.18</v>
      </c>
      <c r="N1623" s="3">
        <v>1</v>
      </c>
      <c r="O1623" s="50" t="e">
        <f>INDEX([1]Dados!$M$2:$N$26779,MATCH($P1623,[1]Dados!$N$2:$N$26779,),2)</f>
        <v>#N/A</v>
      </c>
      <c r="P1623">
        <v>148103</v>
      </c>
      <c r="Q1623" s="1">
        <v>36718</v>
      </c>
      <c r="R1623" s="1">
        <v>36722</v>
      </c>
      <c r="S1623" t="s">
        <v>2134</v>
      </c>
      <c r="T1623">
        <v>1</v>
      </c>
    </row>
    <row r="1624" spans="1:20" x14ac:dyDescent="0.2">
      <c r="A1624" s="7">
        <v>411330</v>
      </c>
      <c r="B1624" s="3">
        <v>76597</v>
      </c>
      <c r="C1624" s="3" t="s">
        <v>37</v>
      </c>
      <c r="D1624" s="2" t="s">
        <v>531</v>
      </c>
      <c r="E1624" s="3">
        <v>11</v>
      </c>
      <c r="F1624" s="17">
        <v>0</v>
      </c>
      <c r="G1624" s="17">
        <v>1</v>
      </c>
      <c r="H1624" s="17">
        <v>0</v>
      </c>
      <c r="I1624" s="7" t="s">
        <v>3</v>
      </c>
      <c r="J1624" s="7">
        <v>0</v>
      </c>
      <c r="K1624" s="4">
        <v>1214</v>
      </c>
      <c r="L1624" s="5">
        <v>1214.0589</v>
      </c>
      <c r="M1624" t="s">
        <v>2134</v>
      </c>
      <c r="N1624" s="3">
        <v>1</v>
      </c>
      <c r="O1624" s="50" t="e">
        <f>INDEX([1]Dados!$M$2:$N$26779,MATCH($P1624,[1]Dados!$N$2:$N$26779,),2)</f>
        <v>#N/A</v>
      </c>
      <c r="P1624">
        <v>149401</v>
      </c>
      <c r="Q1624" s="1">
        <v>36718</v>
      </c>
      <c r="R1624" s="1">
        <v>36722</v>
      </c>
      <c r="S1624" t="s">
        <v>2134</v>
      </c>
      <c r="T1624">
        <v>1</v>
      </c>
    </row>
    <row r="1625" spans="1:20" x14ac:dyDescent="0.2">
      <c r="A1625" s="7">
        <v>411330</v>
      </c>
      <c r="B1625" s="3">
        <v>76597</v>
      </c>
      <c r="C1625" s="3" t="s">
        <v>37</v>
      </c>
      <c r="D1625" s="2" t="s">
        <v>531</v>
      </c>
      <c r="E1625" s="3">
        <v>11</v>
      </c>
      <c r="F1625" s="17">
        <v>0</v>
      </c>
      <c r="G1625" s="17">
        <v>1</v>
      </c>
      <c r="H1625" s="17">
        <v>0</v>
      </c>
      <c r="I1625" s="7">
        <v>1</v>
      </c>
      <c r="J1625" s="7">
        <v>0</v>
      </c>
      <c r="K1625" s="4">
        <v>1220</v>
      </c>
      <c r="L1625" s="5">
        <v>1220.0906</v>
      </c>
      <c r="M1625" t="s">
        <v>2134</v>
      </c>
      <c r="N1625" s="3">
        <v>1</v>
      </c>
      <c r="O1625" s="50" t="e">
        <f>INDEX([1]Dados!$M$2:$N$26779,MATCH($P1625,[1]Dados!$N$2:$N$26779,),2)</f>
        <v>#N/A</v>
      </c>
      <c r="P1625">
        <v>149498</v>
      </c>
      <c r="Q1625" s="1">
        <v>36718</v>
      </c>
      <c r="R1625" s="1">
        <v>36722</v>
      </c>
      <c r="S1625" t="s">
        <v>1161</v>
      </c>
      <c r="T1625">
        <v>1</v>
      </c>
    </row>
    <row r="1626" spans="1:20" x14ac:dyDescent="0.2">
      <c r="A1626" s="7">
        <v>411330</v>
      </c>
      <c r="B1626" s="3">
        <v>76597</v>
      </c>
      <c r="C1626" s="3" t="s">
        <v>37</v>
      </c>
      <c r="D1626" s="2" t="s">
        <v>531</v>
      </c>
      <c r="E1626" s="3">
        <v>11</v>
      </c>
      <c r="F1626" s="17">
        <v>0</v>
      </c>
      <c r="G1626" s="17">
        <v>1</v>
      </c>
      <c r="H1626" s="17">
        <v>0</v>
      </c>
      <c r="I1626" s="7">
        <v>1</v>
      </c>
      <c r="J1626" s="7">
        <v>0</v>
      </c>
      <c r="K1626" s="4">
        <v>1220</v>
      </c>
      <c r="L1626" s="5">
        <v>1220.0906</v>
      </c>
      <c r="M1626" t="s">
        <v>2134</v>
      </c>
      <c r="N1626" s="3">
        <v>1</v>
      </c>
      <c r="O1626" s="50" t="e">
        <f>INDEX([1]Dados!$M$2:$N$26779,MATCH($P1626,[1]Dados!$N$2:$N$26779,),2)</f>
        <v>#N/A</v>
      </c>
      <c r="P1626">
        <v>149501</v>
      </c>
      <c r="Q1626" s="1">
        <v>36718</v>
      </c>
      <c r="R1626" s="1">
        <v>36722</v>
      </c>
      <c r="S1626" t="s">
        <v>2134</v>
      </c>
      <c r="T1626">
        <v>1</v>
      </c>
    </row>
    <row r="1627" spans="1:20" x14ac:dyDescent="0.2">
      <c r="A1627" s="7">
        <v>411330</v>
      </c>
      <c r="B1627" s="3">
        <v>76597</v>
      </c>
      <c r="C1627" s="3" t="s">
        <v>37</v>
      </c>
      <c r="D1627" s="2" t="s">
        <v>531</v>
      </c>
      <c r="E1627" s="3">
        <v>11</v>
      </c>
      <c r="F1627" s="17">
        <v>0</v>
      </c>
      <c r="G1627" s="17">
        <v>1</v>
      </c>
      <c r="H1627" s="17">
        <v>0</v>
      </c>
      <c r="I1627" s="7" t="s">
        <v>3</v>
      </c>
      <c r="J1627" s="7">
        <v>0</v>
      </c>
      <c r="K1627" s="4">
        <v>1293</v>
      </c>
      <c r="L1627" s="5">
        <v>1293.0592999999999</v>
      </c>
      <c r="M1627">
        <v>30154</v>
      </c>
      <c r="N1627" s="3">
        <v>1</v>
      </c>
      <c r="O1627" s="50" t="e">
        <f>INDEX([1]Dados!$M$2:$N$26779,MATCH($P1627,[1]Dados!$N$2:$N$26779,),2)</f>
        <v>#N/A</v>
      </c>
      <c r="P1627">
        <v>148216</v>
      </c>
      <c r="Q1627" s="1">
        <v>36718</v>
      </c>
      <c r="R1627" s="1">
        <v>36722</v>
      </c>
      <c r="S1627" t="s">
        <v>2134</v>
      </c>
      <c r="T1627">
        <v>1</v>
      </c>
    </row>
    <row r="1628" spans="1:20" x14ac:dyDescent="0.2">
      <c r="A1628" s="7">
        <v>411330</v>
      </c>
      <c r="B1628" s="3">
        <v>76597</v>
      </c>
      <c r="C1628" s="3" t="s">
        <v>37</v>
      </c>
      <c r="D1628" s="2" t="s">
        <v>531</v>
      </c>
      <c r="E1628" s="3">
        <v>11</v>
      </c>
      <c r="F1628" s="17">
        <v>0</v>
      </c>
      <c r="G1628" s="17">
        <v>1</v>
      </c>
      <c r="H1628" s="17">
        <v>0</v>
      </c>
      <c r="I1628" s="7" t="s">
        <v>3</v>
      </c>
      <c r="J1628" s="7">
        <v>0</v>
      </c>
      <c r="K1628" s="4">
        <v>2</v>
      </c>
      <c r="L1628" s="5">
        <v>2.0596999999999999</v>
      </c>
      <c r="M1628" t="s">
        <v>2134</v>
      </c>
      <c r="N1628" s="3">
        <v>1</v>
      </c>
      <c r="O1628" s="50" t="e">
        <f>INDEX([1]Dados!$M$2:$N$26779,MATCH($P1628,[1]Dados!$N$2:$N$26779,),2)</f>
        <v>#N/A</v>
      </c>
      <c r="P1628">
        <v>147908</v>
      </c>
      <c r="Q1628" s="1">
        <v>36718</v>
      </c>
      <c r="R1628" s="1">
        <v>36722</v>
      </c>
      <c r="S1628" t="s">
        <v>2134</v>
      </c>
      <c r="T1628">
        <v>1</v>
      </c>
    </row>
    <row r="1629" spans="1:20" x14ac:dyDescent="0.2">
      <c r="A1629" s="7">
        <v>411330</v>
      </c>
      <c r="B1629" s="3">
        <v>76597</v>
      </c>
      <c r="C1629" s="3" t="s">
        <v>37</v>
      </c>
      <c r="D1629" s="2" t="s">
        <v>531</v>
      </c>
      <c r="E1629" s="3">
        <v>11</v>
      </c>
      <c r="F1629" s="17">
        <v>0</v>
      </c>
      <c r="G1629" s="17">
        <v>1</v>
      </c>
      <c r="H1629" s="17">
        <v>0</v>
      </c>
      <c r="I1629" s="7" t="s">
        <v>3</v>
      </c>
      <c r="J1629" s="7">
        <v>0</v>
      </c>
      <c r="K1629" s="4">
        <v>4</v>
      </c>
      <c r="L1629" s="5">
        <v>4.1822999999999997</v>
      </c>
      <c r="M1629">
        <v>25000</v>
      </c>
      <c r="N1629" s="3">
        <v>1</v>
      </c>
      <c r="O1629" s="50" t="e">
        <f>INDEX([1]Dados!$M$2:$N$26779,MATCH($P1629,[1]Dados!$N$2:$N$26779,),2)</f>
        <v>#N/A</v>
      </c>
      <c r="P1629">
        <v>147946</v>
      </c>
      <c r="Q1629" s="1">
        <v>36718</v>
      </c>
      <c r="R1629" s="1">
        <v>36722</v>
      </c>
      <c r="S1629" t="s">
        <v>2134</v>
      </c>
      <c r="T1629">
        <v>1</v>
      </c>
    </row>
    <row r="1630" spans="1:20" x14ac:dyDescent="0.2">
      <c r="A1630" s="7">
        <v>412380</v>
      </c>
      <c r="B1630" s="3">
        <v>78514</v>
      </c>
      <c r="C1630" s="3" t="s">
        <v>37</v>
      </c>
      <c r="D1630" s="2" t="s">
        <v>733</v>
      </c>
      <c r="E1630" s="3">
        <v>11</v>
      </c>
      <c r="F1630" s="17">
        <v>0</v>
      </c>
      <c r="G1630" s="17">
        <v>1</v>
      </c>
      <c r="H1630" s="17">
        <v>0</v>
      </c>
      <c r="I1630" s="7" t="s">
        <v>3</v>
      </c>
      <c r="J1630" s="7">
        <v>0</v>
      </c>
      <c r="K1630" s="4">
        <v>4</v>
      </c>
      <c r="L1630" s="5">
        <v>4.1822999999999997</v>
      </c>
      <c r="M1630">
        <v>19990</v>
      </c>
      <c r="N1630" s="3">
        <v>1</v>
      </c>
      <c r="O1630" s="50" t="e">
        <f>INDEX([1]Dados!$M$2:$N$26779,MATCH($P1630,[1]Dados!$N$2:$N$26779,),2)</f>
        <v>#N/A</v>
      </c>
      <c r="P1630">
        <v>147947</v>
      </c>
      <c r="Q1630" s="1">
        <v>36718</v>
      </c>
      <c r="R1630" s="1">
        <v>36722</v>
      </c>
      <c r="S1630" t="s">
        <v>2134</v>
      </c>
      <c r="T1630">
        <v>1</v>
      </c>
    </row>
    <row r="1631" spans="1:20" x14ac:dyDescent="0.2">
      <c r="A1631" s="7">
        <v>412380</v>
      </c>
      <c r="B1631" s="3">
        <v>78514</v>
      </c>
      <c r="C1631" s="3" t="s">
        <v>37</v>
      </c>
      <c r="D1631" s="2" t="s">
        <v>733</v>
      </c>
      <c r="E1631" s="3">
        <v>11</v>
      </c>
      <c r="F1631" s="17">
        <v>0</v>
      </c>
      <c r="G1631" s="17">
        <v>1</v>
      </c>
      <c r="H1631" s="17">
        <v>0</v>
      </c>
      <c r="I1631" s="7" t="s">
        <v>3</v>
      </c>
      <c r="J1631" s="7">
        <v>0</v>
      </c>
      <c r="K1631" s="4">
        <v>4</v>
      </c>
      <c r="L1631" s="5">
        <v>4.1822999999999997</v>
      </c>
      <c r="M1631">
        <f>87235.46+21808.87</f>
        <v>109044.33</v>
      </c>
      <c r="N1631" s="3">
        <v>1</v>
      </c>
      <c r="O1631" s="50" t="e">
        <f>INDEX([1]Dados!$M$2:$N$26779,MATCH($P1631,[1]Dados!$N$2:$N$26779,),2)</f>
        <v>#N/A</v>
      </c>
      <c r="P1631">
        <v>147948</v>
      </c>
      <c r="Q1631" s="1">
        <v>36718</v>
      </c>
      <c r="R1631" s="1">
        <v>36722</v>
      </c>
      <c r="S1631" t="s">
        <v>2134</v>
      </c>
      <c r="T1631">
        <v>1</v>
      </c>
    </row>
    <row r="1632" spans="1:20" x14ac:dyDescent="0.2">
      <c r="A1632" s="7">
        <v>412380</v>
      </c>
      <c r="B1632" s="3">
        <v>78514</v>
      </c>
      <c r="C1632" s="3" t="s">
        <v>37</v>
      </c>
      <c r="D1632" s="2" t="s">
        <v>733</v>
      </c>
      <c r="E1632" s="3">
        <v>11</v>
      </c>
      <c r="F1632" s="17">
        <v>0</v>
      </c>
      <c r="G1632" s="17">
        <v>1</v>
      </c>
      <c r="H1632" s="17">
        <v>0</v>
      </c>
      <c r="I1632" s="7">
        <v>2.1</v>
      </c>
      <c r="J1632" s="7">
        <v>0</v>
      </c>
      <c r="K1632" s="4">
        <v>1214</v>
      </c>
      <c r="L1632" s="5">
        <v>1214.0587</v>
      </c>
      <c r="M1632">
        <v>66606.929999999993</v>
      </c>
      <c r="N1632" s="3">
        <v>1</v>
      </c>
      <c r="O1632" s="50" t="e">
        <f>INDEX([1]Dados!$M$2:$N$26779,MATCH($P1632,[1]Dados!$N$2:$N$26779,),2)</f>
        <v>#N/A</v>
      </c>
      <c r="P1632">
        <v>148107</v>
      </c>
      <c r="Q1632" s="1">
        <v>36718</v>
      </c>
      <c r="R1632" s="1">
        <v>36722</v>
      </c>
      <c r="S1632" t="s">
        <v>896</v>
      </c>
      <c r="T1632">
        <v>1</v>
      </c>
    </row>
    <row r="1633" spans="1:20" x14ac:dyDescent="0.2">
      <c r="A1633" s="7">
        <v>412380</v>
      </c>
      <c r="B1633" s="3">
        <v>78514</v>
      </c>
      <c r="C1633" s="3" t="s">
        <v>37</v>
      </c>
      <c r="D1633" s="2" t="s">
        <v>733</v>
      </c>
      <c r="E1633" s="3">
        <v>11</v>
      </c>
      <c r="F1633" s="17">
        <v>0</v>
      </c>
      <c r="G1633" s="17">
        <v>1</v>
      </c>
      <c r="H1633" s="17">
        <v>0</v>
      </c>
      <c r="I1633" s="7">
        <v>2.2000000000000002</v>
      </c>
      <c r="J1633" s="7">
        <v>14</v>
      </c>
      <c r="K1633" s="4">
        <v>1214</v>
      </c>
      <c r="L1633" s="5">
        <v>1214.0587</v>
      </c>
      <c r="M1633">
        <v>66606.929999999993</v>
      </c>
      <c r="N1633" s="3">
        <v>1</v>
      </c>
      <c r="O1633" s="50" t="e">
        <f>INDEX([1]Dados!$M$2:$N$26779,MATCH($P1633,[1]Dados!$N$2:$N$26779,),2)</f>
        <v>#N/A</v>
      </c>
      <c r="P1633">
        <v>148107</v>
      </c>
      <c r="Q1633" s="1">
        <v>36718</v>
      </c>
      <c r="R1633" s="1">
        <v>36722</v>
      </c>
      <c r="S1633" t="s">
        <v>896</v>
      </c>
      <c r="T1633">
        <v>1</v>
      </c>
    </row>
    <row r="1634" spans="1:20" x14ac:dyDescent="0.2">
      <c r="A1634" s="7">
        <v>412380</v>
      </c>
      <c r="B1634" s="3">
        <v>78514</v>
      </c>
      <c r="C1634" s="3" t="s">
        <v>37</v>
      </c>
      <c r="D1634" s="2" t="s">
        <v>733</v>
      </c>
      <c r="E1634" s="3">
        <v>11</v>
      </c>
      <c r="F1634" s="17">
        <v>0</v>
      </c>
      <c r="G1634" s="17">
        <v>1</v>
      </c>
      <c r="H1634" s="17">
        <v>0</v>
      </c>
      <c r="I1634" s="7" t="s">
        <v>3</v>
      </c>
      <c r="J1634" s="7">
        <v>0</v>
      </c>
      <c r="K1634" s="4">
        <v>1214</v>
      </c>
      <c r="L1634" s="5">
        <v>1214.0589</v>
      </c>
      <c r="M1634">
        <v>205880</v>
      </c>
      <c r="N1634" s="3">
        <v>1</v>
      </c>
      <c r="O1634" s="50" t="e">
        <f>INDEX([1]Dados!$M$2:$N$26779,MATCH($P1634,[1]Dados!$N$2:$N$26779,),2)</f>
        <v>#N/A</v>
      </c>
      <c r="P1634">
        <v>149396</v>
      </c>
      <c r="Q1634" s="1">
        <v>36718</v>
      </c>
      <c r="R1634" s="1">
        <v>36722</v>
      </c>
      <c r="S1634" t="s">
        <v>2134</v>
      </c>
      <c r="T1634">
        <v>1</v>
      </c>
    </row>
    <row r="1635" spans="1:20" x14ac:dyDescent="0.2">
      <c r="A1635" s="7">
        <v>412380</v>
      </c>
      <c r="B1635" s="3">
        <v>78514</v>
      </c>
      <c r="C1635" s="3" t="s">
        <v>37</v>
      </c>
      <c r="D1635" s="2" t="s">
        <v>733</v>
      </c>
      <c r="E1635" s="3">
        <v>11</v>
      </c>
      <c r="F1635" s="17">
        <v>0</v>
      </c>
      <c r="G1635" s="17">
        <v>1</v>
      </c>
      <c r="H1635" s="17">
        <v>0</v>
      </c>
      <c r="I1635" s="7">
        <v>1.1000000000000001</v>
      </c>
      <c r="J1635" s="7">
        <v>0</v>
      </c>
      <c r="K1635" s="4">
        <v>1293</v>
      </c>
      <c r="L1635" s="5">
        <v>1293.0592999999999</v>
      </c>
      <c r="M1635">
        <v>11465</v>
      </c>
      <c r="N1635" s="3">
        <v>1</v>
      </c>
      <c r="O1635" s="50" t="e">
        <f>INDEX([1]Dados!$M$2:$N$26779,MATCH($P1635,[1]Dados!$N$2:$N$26779,),2)</f>
        <v>#N/A</v>
      </c>
      <c r="P1635" s="8">
        <v>148218</v>
      </c>
      <c r="Q1635" s="1">
        <v>36718</v>
      </c>
      <c r="R1635" s="1">
        <v>36722</v>
      </c>
      <c r="S1635" t="s">
        <v>2184</v>
      </c>
      <c r="T1635">
        <v>1</v>
      </c>
    </row>
    <row r="1636" spans="1:20" x14ac:dyDescent="0.2">
      <c r="A1636" s="7">
        <v>412380</v>
      </c>
      <c r="B1636" s="3">
        <v>78514</v>
      </c>
      <c r="C1636" s="3" t="s">
        <v>37</v>
      </c>
      <c r="D1636" s="2" t="s">
        <v>733</v>
      </c>
      <c r="E1636" s="3">
        <v>11</v>
      </c>
      <c r="F1636" s="17">
        <v>0</v>
      </c>
      <c r="G1636" s="17">
        <v>1</v>
      </c>
      <c r="H1636" s="17">
        <v>0</v>
      </c>
      <c r="I1636" s="7">
        <v>1.2</v>
      </c>
      <c r="J1636" s="7">
        <v>20</v>
      </c>
      <c r="K1636" s="4">
        <v>1293</v>
      </c>
      <c r="L1636" s="5">
        <v>1293.0592999999999</v>
      </c>
      <c r="M1636">
        <v>11465</v>
      </c>
      <c r="N1636" s="3">
        <v>1</v>
      </c>
      <c r="O1636" s="50" t="e">
        <f>INDEX([1]Dados!$M$2:$N$26779,MATCH($P1636,[1]Dados!$N$2:$N$26779,),2)</f>
        <v>#N/A</v>
      </c>
      <c r="P1636" s="8">
        <v>148218</v>
      </c>
      <c r="Q1636" s="1">
        <v>36718</v>
      </c>
      <c r="R1636" s="1">
        <v>36722</v>
      </c>
      <c r="S1636" t="s">
        <v>2184</v>
      </c>
      <c r="T1636">
        <v>1</v>
      </c>
    </row>
    <row r="1637" spans="1:20" hidden="1" x14ac:dyDescent="0.2">
      <c r="A1637" s="7">
        <v>412410</v>
      </c>
      <c r="B1637" s="3">
        <v>78590</v>
      </c>
      <c r="C1637" s="3" t="s">
        <v>37</v>
      </c>
      <c r="D1637" s="2" t="s">
        <v>743</v>
      </c>
      <c r="E1637" s="3">
        <v>11</v>
      </c>
      <c r="F1637" s="17">
        <v>0</v>
      </c>
      <c r="G1637" s="17">
        <v>1</v>
      </c>
      <c r="H1637" s="17">
        <v>0</v>
      </c>
      <c r="I1637" s="7">
        <v>4</v>
      </c>
      <c r="J1637" s="7">
        <v>15</v>
      </c>
      <c r="K1637" s="4">
        <v>2</v>
      </c>
      <c r="L1637" s="5">
        <v>2.0596999999999999</v>
      </c>
      <c r="M1637">
        <f>83655.7+43234.05</f>
        <v>126889.75</v>
      </c>
      <c r="N1637" s="3">
        <v>1</v>
      </c>
      <c r="O1637" s="50">
        <f>INDEX([1]Dados!$M$2:$N$26779,MATCH($P1637,[1]Dados!$N$2:$N$26779,),2)</f>
        <v>147909</v>
      </c>
      <c r="P1637">
        <v>147909</v>
      </c>
      <c r="Q1637" s="1">
        <v>36732</v>
      </c>
      <c r="R1637" s="1">
        <v>36736</v>
      </c>
      <c r="S1637" t="s">
        <v>1332</v>
      </c>
      <c r="T1637">
        <v>1</v>
      </c>
    </row>
    <row r="1638" spans="1:20" hidden="1" x14ac:dyDescent="0.2">
      <c r="A1638" s="7">
        <v>412410</v>
      </c>
      <c r="B1638" s="3">
        <v>78590</v>
      </c>
      <c r="C1638" s="3" t="s">
        <v>37</v>
      </c>
      <c r="D1638" s="2" t="s">
        <v>743</v>
      </c>
      <c r="E1638" s="3">
        <v>11</v>
      </c>
      <c r="F1638" s="17">
        <v>0</v>
      </c>
      <c r="G1638" s="17">
        <v>1</v>
      </c>
      <c r="H1638" s="17">
        <v>0</v>
      </c>
      <c r="I1638" s="7">
        <v>6</v>
      </c>
      <c r="J1638" s="7">
        <v>18</v>
      </c>
      <c r="K1638" s="4">
        <v>119</v>
      </c>
      <c r="L1638" s="5">
        <v>119.3921</v>
      </c>
      <c r="M1638">
        <v>38700</v>
      </c>
      <c r="N1638" s="3">
        <v>1</v>
      </c>
      <c r="O1638" s="50">
        <f>INDEX([1]Dados!$M$2:$N$26779,MATCH($P1638,[1]Dados!$N$2:$N$26779,),2)</f>
        <v>148578</v>
      </c>
      <c r="P1638">
        <v>148578</v>
      </c>
      <c r="Q1638" s="1">
        <v>36732</v>
      </c>
      <c r="R1638" s="1">
        <v>36736</v>
      </c>
      <c r="S1638" t="s">
        <v>1335</v>
      </c>
      <c r="T1638">
        <v>1</v>
      </c>
    </row>
    <row r="1639" spans="1:20" hidden="1" x14ac:dyDescent="0.2">
      <c r="A1639" s="7">
        <v>412410</v>
      </c>
      <c r="B1639" s="3">
        <v>78590</v>
      </c>
      <c r="C1639" s="3" t="s">
        <v>37</v>
      </c>
      <c r="D1639" s="2" t="s">
        <v>743</v>
      </c>
      <c r="E1639" s="3">
        <v>11</v>
      </c>
      <c r="F1639" s="17">
        <v>0</v>
      </c>
      <c r="G1639" s="17">
        <v>1</v>
      </c>
      <c r="H1639" s="17">
        <v>0</v>
      </c>
      <c r="I1639" s="7">
        <v>3</v>
      </c>
      <c r="J1639" s="7">
        <v>18</v>
      </c>
      <c r="K1639" s="4">
        <v>1214</v>
      </c>
      <c r="L1639" s="5">
        <v>1214.0587</v>
      </c>
      <c r="M1639">
        <f>417328+243864.26</f>
        <v>661192.26</v>
      </c>
      <c r="N1639" s="3">
        <v>1</v>
      </c>
      <c r="O1639" s="50">
        <f>INDEX([1]Dados!$M$2:$N$26779,MATCH($P1639,[1]Dados!$N$2:$N$26779,),2)</f>
        <v>148110</v>
      </c>
      <c r="P1639">
        <v>148110</v>
      </c>
      <c r="Q1639" s="1">
        <v>36732</v>
      </c>
      <c r="R1639" s="1">
        <v>36736</v>
      </c>
      <c r="S1639" t="s">
        <v>1333</v>
      </c>
      <c r="T1639">
        <v>1</v>
      </c>
    </row>
    <row r="1640" spans="1:20" hidden="1" x14ac:dyDescent="0.2">
      <c r="A1640" s="7">
        <v>412410</v>
      </c>
      <c r="B1640" s="3">
        <v>78590</v>
      </c>
      <c r="C1640" s="3" t="s">
        <v>37</v>
      </c>
      <c r="D1640" s="2" t="s">
        <v>743</v>
      </c>
      <c r="E1640" s="3">
        <v>11</v>
      </c>
      <c r="F1640" s="17">
        <v>0</v>
      </c>
      <c r="G1640" s="17">
        <v>1</v>
      </c>
      <c r="H1640" s="17">
        <v>0</v>
      </c>
      <c r="I1640" s="7">
        <v>1</v>
      </c>
      <c r="J1640" s="7">
        <v>25</v>
      </c>
      <c r="K1640" s="4">
        <v>1214</v>
      </c>
      <c r="L1640" s="5">
        <v>1214.0589</v>
      </c>
      <c r="M1640">
        <f>45560+29240</f>
        <v>74800</v>
      </c>
      <c r="N1640" s="3">
        <v>1</v>
      </c>
      <c r="O1640" s="50">
        <f>INDEX([1]Dados!$M$2:$N$26779,MATCH($P1640,[1]Dados!$N$2:$N$26779,),2)</f>
        <v>149394</v>
      </c>
      <c r="P1640">
        <v>149394</v>
      </c>
      <c r="Q1640" s="1">
        <v>36732</v>
      </c>
      <c r="R1640" s="1">
        <v>36736</v>
      </c>
      <c r="S1640" t="s">
        <v>1336</v>
      </c>
      <c r="T1640">
        <v>1</v>
      </c>
    </row>
    <row r="1641" spans="1:20" hidden="1" x14ac:dyDescent="0.2">
      <c r="A1641" s="7">
        <v>412410</v>
      </c>
      <c r="B1641" s="3">
        <v>78590</v>
      </c>
      <c r="C1641" s="3" t="s">
        <v>37</v>
      </c>
      <c r="D1641" s="2" t="s">
        <v>743</v>
      </c>
      <c r="E1641" s="3">
        <v>11</v>
      </c>
      <c r="F1641" s="17">
        <v>0</v>
      </c>
      <c r="G1641" s="17">
        <v>1</v>
      </c>
      <c r="H1641" s="17">
        <v>0</v>
      </c>
      <c r="I1641" s="7">
        <v>1</v>
      </c>
      <c r="J1641" s="7">
        <v>23</v>
      </c>
      <c r="K1641" s="4">
        <v>1214</v>
      </c>
      <c r="L1641" s="5">
        <v>1214.0589</v>
      </c>
      <c r="M1641">
        <f t="shared" ref="M1641:M1642" si="9">45560+29240</f>
        <v>74800</v>
      </c>
      <c r="N1641" s="3">
        <v>1</v>
      </c>
      <c r="O1641" s="50">
        <f>INDEX([1]Dados!$M$2:$N$26779,MATCH($P1641,[1]Dados!$N$2:$N$26779,),2)</f>
        <v>149394</v>
      </c>
      <c r="P1641">
        <v>149394</v>
      </c>
      <c r="Q1641" s="1">
        <v>36732</v>
      </c>
      <c r="R1641" s="1">
        <v>36736</v>
      </c>
      <c r="S1641" t="s">
        <v>1336</v>
      </c>
      <c r="T1641">
        <v>1</v>
      </c>
    </row>
    <row r="1642" spans="1:20" hidden="1" x14ac:dyDescent="0.2">
      <c r="A1642" s="7">
        <v>412410</v>
      </c>
      <c r="B1642" s="3">
        <v>78590</v>
      </c>
      <c r="C1642" s="3" t="s">
        <v>37</v>
      </c>
      <c r="D1642" s="2" t="s">
        <v>743</v>
      </c>
      <c r="E1642" s="3">
        <v>11</v>
      </c>
      <c r="F1642" s="17">
        <v>0</v>
      </c>
      <c r="G1642" s="17">
        <v>1</v>
      </c>
      <c r="H1642" s="17">
        <v>0</v>
      </c>
      <c r="I1642" s="7">
        <v>1</v>
      </c>
      <c r="J1642" s="7">
        <v>18</v>
      </c>
      <c r="K1642" s="4">
        <v>1214</v>
      </c>
      <c r="L1642" s="5">
        <v>1214.0589</v>
      </c>
      <c r="M1642">
        <f t="shared" si="9"/>
        <v>74800</v>
      </c>
      <c r="N1642" s="3">
        <v>1</v>
      </c>
      <c r="O1642" s="50">
        <f>INDEX([1]Dados!$M$2:$N$26779,MATCH($P1642,[1]Dados!$N$2:$N$26779,),2)</f>
        <v>149394</v>
      </c>
      <c r="P1642">
        <v>149394</v>
      </c>
      <c r="Q1642" s="1">
        <v>36732</v>
      </c>
      <c r="R1642" s="1">
        <v>36736</v>
      </c>
      <c r="S1642" t="s">
        <v>1336</v>
      </c>
      <c r="T1642">
        <v>1</v>
      </c>
    </row>
    <row r="1643" spans="1:20" hidden="1" x14ac:dyDescent="0.2">
      <c r="A1643" s="7">
        <v>412410</v>
      </c>
      <c r="B1643" s="3">
        <v>78590</v>
      </c>
      <c r="C1643" s="3" t="s">
        <v>37</v>
      </c>
      <c r="D1643" s="2" t="s">
        <v>743</v>
      </c>
      <c r="E1643" s="3">
        <v>11</v>
      </c>
      <c r="F1643" s="17">
        <v>0</v>
      </c>
      <c r="G1643" s="17">
        <v>1</v>
      </c>
      <c r="H1643" s="17">
        <v>0</v>
      </c>
      <c r="I1643" s="7">
        <v>5</v>
      </c>
      <c r="J1643" s="7">
        <v>25</v>
      </c>
      <c r="K1643" s="4">
        <v>1220</v>
      </c>
      <c r="L1643" s="5">
        <v>1220.0906</v>
      </c>
      <c r="M1643">
        <v>80604.149999999994</v>
      </c>
      <c r="N1643" s="3">
        <v>1</v>
      </c>
      <c r="O1643" s="50">
        <f>INDEX([1]Dados!$M$2:$N$26779,MATCH($P1643,[1]Dados!$N$2:$N$26779,),2)</f>
        <v>149502</v>
      </c>
      <c r="P1643">
        <v>149502</v>
      </c>
      <c r="Q1643" s="1">
        <v>36732</v>
      </c>
      <c r="R1643" s="1">
        <v>36736</v>
      </c>
      <c r="S1643" t="s">
        <v>1337</v>
      </c>
      <c r="T1643">
        <v>1</v>
      </c>
    </row>
    <row r="1644" spans="1:20" hidden="1" x14ac:dyDescent="0.2">
      <c r="A1644" s="7">
        <v>412410</v>
      </c>
      <c r="B1644" s="3">
        <v>78590</v>
      </c>
      <c r="C1644" s="3" t="s">
        <v>37</v>
      </c>
      <c r="D1644" s="2" t="s">
        <v>743</v>
      </c>
      <c r="E1644" s="3">
        <v>11</v>
      </c>
      <c r="F1644" s="17">
        <v>0</v>
      </c>
      <c r="G1644" s="17">
        <v>1</v>
      </c>
      <c r="H1644" s="17">
        <v>0</v>
      </c>
      <c r="I1644" s="7">
        <v>5</v>
      </c>
      <c r="J1644" s="7">
        <v>14</v>
      </c>
      <c r="K1644" s="4">
        <v>1220</v>
      </c>
      <c r="L1644" s="5">
        <v>1220.0906</v>
      </c>
      <c r="M1644">
        <v>80604.149999999994</v>
      </c>
      <c r="N1644" s="3">
        <v>1</v>
      </c>
      <c r="O1644" s="50">
        <f>INDEX([1]Dados!$M$2:$N$26779,MATCH($P1644,[1]Dados!$N$2:$N$26779,),2)</f>
        <v>149502</v>
      </c>
      <c r="P1644">
        <v>149502</v>
      </c>
      <c r="Q1644" s="1">
        <v>36732</v>
      </c>
      <c r="R1644" s="1">
        <v>36736</v>
      </c>
      <c r="S1644" t="s">
        <v>1337</v>
      </c>
      <c r="T1644">
        <v>1</v>
      </c>
    </row>
    <row r="1645" spans="1:20" hidden="1" x14ac:dyDescent="0.2">
      <c r="A1645" s="7">
        <v>412410</v>
      </c>
      <c r="B1645" s="3">
        <v>78590</v>
      </c>
      <c r="C1645" s="3" t="s">
        <v>37</v>
      </c>
      <c r="D1645" s="2" t="s">
        <v>743</v>
      </c>
      <c r="E1645" s="3">
        <v>11</v>
      </c>
      <c r="F1645" s="17">
        <v>0</v>
      </c>
      <c r="G1645" s="17">
        <v>1</v>
      </c>
      <c r="H1645" s="17">
        <v>0</v>
      </c>
      <c r="I1645" s="7">
        <v>2</v>
      </c>
      <c r="J1645" s="7">
        <v>25</v>
      </c>
      <c r="K1645" s="4">
        <v>1293</v>
      </c>
      <c r="L1645" s="5">
        <v>1293.0592999999999</v>
      </c>
      <c r="M1645">
        <f>40167.36+23451.19</f>
        <v>63618.55</v>
      </c>
      <c r="N1645" s="3">
        <v>1</v>
      </c>
      <c r="O1645" s="50">
        <f>INDEX([1]Dados!$M$2:$N$26779,MATCH($P1645,[1]Dados!$N$2:$N$26779,),2)</f>
        <v>148219</v>
      </c>
      <c r="P1645">
        <v>148219</v>
      </c>
      <c r="Q1645" s="1">
        <v>36732</v>
      </c>
      <c r="R1645" s="1">
        <v>36736</v>
      </c>
      <c r="S1645" t="s">
        <v>1334</v>
      </c>
      <c r="T1645">
        <v>1</v>
      </c>
    </row>
    <row r="1646" spans="1:20" hidden="1" x14ac:dyDescent="0.2">
      <c r="A1646" s="7">
        <v>412410</v>
      </c>
      <c r="B1646" s="3">
        <v>78590</v>
      </c>
      <c r="C1646" s="3" t="s">
        <v>37</v>
      </c>
      <c r="D1646" s="2" t="s">
        <v>743</v>
      </c>
      <c r="E1646" s="3">
        <v>11</v>
      </c>
      <c r="F1646" s="17">
        <v>0</v>
      </c>
      <c r="G1646" s="17">
        <v>1</v>
      </c>
      <c r="H1646" s="17">
        <v>0</v>
      </c>
      <c r="I1646" s="7">
        <v>2</v>
      </c>
      <c r="J1646" s="7">
        <v>22</v>
      </c>
      <c r="K1646" s="4">
        <v>1293</v>
      </c>
      <c r="L1646" s="5">
        <v>1293.0592999999999</v>
      </c>
      <c r="M1646">
        <f>40167.36+23451.19</f>
        <v>63618.55</v>
      </c>
      <c r="N1646" s="3">
        <v>1</v>
      </c>
      <c r="O1646" s="50">
        <f>INDEX([1]Dados!$M$2:$N$26779,MATCH($P1646,[1]Dados!$N$2:$N$26779,),2)</f>
        <v>148219</v>
      </c>
      <c r="P1646">
        <v>148219</v>
      </c>
      <c r="Q1646" s="1">
        <v>36732</v>
      </c>
      <c r="R1646" s="1">
        <v>36736</v>
      </c>
      <c r="S1646" t="s">
        <v>1334</v>
      </c>
      <c r="T1646">
        <v>1</v>
      </c>
    </row>
    <row r="1647" spans="1:20" x14ac:dyDescent="0.2">
      <c r="A1647" s="7">
        <v>412410</v>
      </c>
      <c r="B1647" s="3">
        <v>78590</v>
      </c>
      <c r="C1647" s="3" t="s">
        <v>37</v>
      </c>
      <c r="D1647" s="2" t="s">
        <v>743</v>
      </c>
      <c r="E1647" s="3">
        <v>11</v>
      </c>
      <c r="F1647" s="17">
        <v>0</v>
      </c>
      <c r="G1647" s="17">
        <v>1</v>
      </c>
      <c r="H1647" s="17">
        <v>0</v>
      </c>
      <c r="I1647" s="7" t="s">
        <v>3</v>
      </c>
      <c r="J1647" s="7">
        <v>0</v>
      </c>
      <c r="K1647" s="4">
        <v>119</v>
      </c>
      <c r="L1647" s="5">
        <v>119.38590000000001</v>
      </c>
      <c r="M1647">
        <v>100000</v>
      </c>
      <c r="N1647" s="3">
        <v>1</v>
      </c>
      <c r="O1647" s="50" t="e">
        <f>INDEX([1]Dados!$M$2:$N$26779,MATCH($P1647,[1]Dados!$N$2:$N$26779,),2)</f>
        <v>#N/A</v>
      </c>
      <c r="P1647">
        <v>148527</v>
      </c>
      <c r="Q1647" s="1">
        <v>36732</v>
      </c>
      <c r="R1647" s="1">
        <v>36736</v>
      </c>
      <c r="S1647" t="s">
        <v>2134</v>
      </c>
      <c r="T1647">
        <v>1</v>
      </c>
    </row>
    <row r="1648" spans="1:20" hidden="1" x14ac:dyDescent="0.2">
      <c r="A1648" s="7">
        <v>330280</v>
      </c>
      <c r="B1648" s="3">
        <v>58556</v>
      </c>
      <c r="C1648" s="3" t="s">
        <v>45</v>
      </c>
      <c r="D1648" s="2" t="s">
        <v>561</v>
      </c>
      <c r="E1648" s="3">
        <v>11</v>
      </c>
      <c r="F1648" s="17">
        <v>0</v>
      </c>
      <c r="G1648" s="17">
        <v>1</v>
      </c>
      <c r="H1648" s="17">
        <v>0</v>
      </c>
      <c r="I1648" s="7">
        <v>2.2000000000000002</v>
      </c>
      <c r="J1648" s="7">
        <v>28</v>
      </c>
      <c r="K1648" s="4">
        <v>2</v>
      </c>
      <c r="L1648" s="5">
        <v>2.0596999999999999</v>
      </c>
      <c r="M1648">
        <v>54200.45</v>
      </c>
      <c r="N1648" s="3">
        <v>1</v>
      </c>
      <c r="O1648" s="50">
        <f>INDEX([1]Dados!$M$2:$N$26779,MATCH($P1648,[1]Dados!$N$2:$N$26779,),2)</f>
        <v>147910</v>
      </c>
      <c r="P1648">
        <v>147910</v>
      </c>
      <c r="Q1648" s="1">
        <v>36718</v>
      </c>
      <c r="R1648" s="1">
        <v>36722</v>
      </c>
      <c r="S1648" t="s">
        <v>1988</v>
      </c>
      <c r="T1648">
        <v>1</v>
      </c>
    </row>
    <row r="1649" spans="1:20" hidden="1" x14ac:dyDescent="0.2">
      <c r="A1649" s="7">
        <v>330280</v>
      </c>
      <c r="B1649" s="3">
        <v>58556</v>
      </c>
      <c r="C1649" s="3" t="s">
        <v>45</v>
      </c>
      <c r="D1649" s="2" t="s">
        <v>561</v>
      </c>
      <c r="E1649" s="3">
        <v>11</v>
      </c>
      <c r="F1649" s="17">
        <v>0</v>
      </c>
      <c r="G1649" s="17">
        <v>1</v>
      </c>
      <c r="H1649" s="17">
        <v>0</v>
      </c>
      <c r="I1649" s="7">
        <v>2.1</v>
      </c>
      <c r="J1649" s="7">
        <v>17</v>
      </c>
      <c r="K1649" s="4">
        <v>2</v>
      </c>
      <c r="L1649" s="5">
        <v>2.0596999999999999</v>
      </c>
      <c r="M1649">
        <v>54200.45</v>
      </c>
      <c r="N1649" s="3">
        <v>1</v>
      </c>
      <c r="O1649" s="50">
        <f>INDEX([1]Dados!$M$2:$N$26779,MATCH($P1649,[1]Dados!$N$2:$N$26779,),2)</f>
        <v>147910</v>
      </c>
      <c r="P1649">
        <v>147910</v>
      </c>
      <c r="Q1649" s="1">
        <v>36718</v>
      </c>
      <c r="R1649" s="1">
        <v>36722</v>
      </c>
      <c r="S1649" t="s">
        <v>1988</v>
      </c>
      <c r="T1649">
        <v>1</v>
      </c>
    </row>
    <row r="1650" spans="1:20" hidden="1" x14ac:dyDescent="0.2">
      <c r="A1650" s="7">
        <v>330280</v>
      </c>
      <c r="B1650" s="3">
        <v>58556</v>
      </c>
      <c r="C1650" s="3" t="s">
        <v>45</v>
      </c>
      <c r="D1650" s="2" t="s">
        <v>561</v>
      </c>
      <c r="E1650" s="3">
        <v>11</v>
      </c>
      <c r="F1650" s="17">
        <v>0</v>
      </c>
      <c r="G1650" s="17">
        <v>1</v>
      </c>
      <c r="H1650" s="17">
        <v>0</v>
      </c>
      <c r="I1650" s="7">
        <v>2.2999999999999998</v>
      </c>
      <c r="J1650" s="7">
        <v>14</v>
      </c>
      <c r="K1650" s="4">
        <v>2</v>
      </c>
      <c r="L1650" s="5">
        <v>2.0596999999999999</v>
      </c>
      <c r="M1650">
        <v>54200.45</v>
      </c>
      <c r="N1650" s="3">
        <v>1</v>
      </c>
      <c r="O1650" s="50">
        <f>INDEX([1]Dados!$M$2:$N$26779,MATCH($P1650,[1]Dados!$N$2:$N$26779,),2)</f>
        <v>147910</v>
      </c>
      <c r="P1650">
        <v>147910</v>
      </c>
      <c r="Q1650" s="1">
        <v>36718</v>
      </c>
      <c r="R1650" s="1">
        <v>36722</v>
      </c>
      <c r="S1650" t="s">
        <v>1988</v>
      </c>
      <c r="T1650">
        <v>1</v>
      </c>
    </row>
    <row r="1651" spans="1:20" hidden="1" x14ac:dyDescent="0.2">
      <c r="A1651" s="7">
        <v>330280</v>
      </c>
      <c r="B1651" s="3">
        <v>58556</v>
      </c>
      <c r="C1651" s="3" t="s">
        <v>45</v>
      </c>
      <c r="D1651" s="2" t="s">
        <v>561</v>
      </c>
      <c r="E1651" s="3">
        <v>11</v>
      </c>
      <c r="F1651" s="17">
        <v>0</v>
      </c>
      <c r="G1651" s="17">
        <v>1</v>
      </c>
      <c r="H1651" s="17">
        <v>0</v>
      </c>
      <c r="I1651" s="7">
        <v>2.4</v>
      </c>
      <c r="J1651" s="7">
        <v>10</v>
      </c>
      <c r="K1651" s="4">
        <v>2</v>
      </c>
      <c r="L1651" s="5">
        <v>2.0596999999999999</v>
      </c>
      <c r="M1651">
        <v>54200.45</v>
      </c>
      <c r="N1651" s="3">
        <v>1</v>
      </c>
      <c r="O1651" s="50">
        <f>INDEX([1]Dados!$M$2:$N$26779,MATCH($P1651,[1]Dados!$N$2:$N$26779,),2)</f>
        <v>147910</v>
      </c>
      <c r="P1651">
        <v>147910</v>
      </c>
      <c r="Q1651" s="1">
        <v>36718</v>
      </c>
      <c r="R1651" s="1">
        <v>36722</v>
      </c>
      <c r="S1651" t="s">
        <v>1988</v>
      </c>
      <c r="T1651">
        <v>1</v>
      </c>
    </row>
    <row r="1652" spans="1:20" hidden="1" x14ac:dyDescent="0.2">
      <c r="A1652" s="7">
        <v>330280</v>
      </c>
      <c r="B1652" s="3">
        <v>58556</v>
      </c>
      <c r="C1652" s="3" t="s">
        <v>45</v>
      </c>
      <c r="D1652" s="2" t="s">
        <v>561</v>
      </c>
      <c r="E1652" s="3">
        <v>11</v>
      </c>
      <c r="F1652" s="17">
        <v>0</v>
      </c>
      <c r="G1652" s="17">
        <v>1</v>
      </c>
      <c r="H1652" s="17">
        <v>0</v>
      </c>
      <c r="I1652" s="7">
        <v>4.2</v>
      </c>
      <c r="J1652" s="7">
        <v>9</v>
      </c>
      <c r="K1652" s="4">
        <v>4</v>
      </c>
      <c r="L1652" s="5">
        <v>4.5776000000000003</v>
      </c>
      <c r="M1652">
        <v>76800</v>
      </c>
      <c r="N1652" s="3">
        <v>1</v>
      </c>
      <c r="O1652" s="50">
        <f>INDEX([1]Dados!$M$2:$N$26779,MATCH($P1652,[1]Dados!$N$2:$N$26779,),2)</f>
        <v>147995</v>
      </c>
      <c r="P1652">
        <v>147995</v>
      </c>
      <c r="Q1652" s="1">
        <v>36718</v>
      </c>
      <c r="R1652" s="1">
        <v>36722</v>
      </c>
      <c r="S1652" t="s">
        <v>887</v>
      </c>
      <c r="T1652">
        <v>1</v>
      </c>
    </row>
    <row r="1653" spans="1:20" hidden="1" x14ac:dyDescent="0.2">
      <c r="A1653" s="7">
        <v>330280</v>
      </c>
      <c r="B1653" s="3">
        <v>58556</v>
      </c>
      <c r="C1653" s="3" t="s">
        <v>45</v>
      </c>
      <c r="D1653" s="2" t="s">
        <v>561</v>
      </c>
      <c r="E1653" s="3">
        <v>11</v>
      </c>
      <c r="F1653" s="17">
        <v>0</v>
      </c>
      <c r="G1653" s="17">
        <v>1</v>
      </c>
      <c r="H1653" s="17">
        <v>0</v>
      </c>
      <c r="I1653" s="7">
        <v>4.2</v>
      </c>
      <c r="J1653" s="7">
        <v>9</v>
      </c>
      <c r="K1653" s="4">
        <v>4</v>
      </c>
      <c r="L1653" s="5">
        <v>4.5776000000000003</v>
      </c>
      <c r="M1653">
        <v>96000</v>
      </c>
      <c r="N1653" s="3">
        <v>1</v>
      </c>
      <c r="O1653" s="50">
        <f>INDEX([1]Dados!$M$2:$N$26779,MATCH($P1653,[1]Dados!$N$2:$N$26779,),2)</f>
        <v>147996</v>
      </c>
      <c r="P1653">
        <v>147996</v>
      </c>
      <c r="Q1653" s="1">
        <v>36718</v>
      </c>
      <c r="R1653" s="1">
        <v>36722</v>
      </c>
      <c r="S1653" t="s">
        <v>887</v>
      </c>
      <c r="T1653">
        <v>1</v>
      </c>
    </row>
    <row r="1654" spans="1:20" hidden="1" x14ac:dyDescent="0.2">
      <c r="A1654" s="7">
        <v>330280</v>
      </c>
      <c r="B1654" s="3">
        <v>58556</v>
      </c>
      <c r="C1654" s="3" t="s">
        <v>45</v>
      </c>
      <c r="D1654" s="2" t="s">
        <v>561</v>
      </c>
      <c r="E1654" s="3">
        <v>11</v>
      </c>
      <c r="F1654" s="17">
        <v>0</v>
      </c>
      <c r="G1654" s="17">
        <v>1</v>
      </c>
      <c r="H1654" s="17">
        <v>0</v>
      </c>
      <c r="I1654" s="7">
        <v>4.2</v>
      </c>
      <c r="J1654" s="7">
        <v>9</v>
      </c>
      <c r="K1654" s="4">
        <v>4</v>
      </c>
      <c r="L1654" s="5">
        <v>4.5776000000000003</v>
      </c>
      <c r="M1654">
        <v>76800</v>
      </c>
      <c r="N1654" s="3">
        <v>1</v>
      </c>
      <c r="O1654" s="50">
        <f>INDEX([1]Dados!$M$2:$N$26779,MATCH($P1654,[1]Dados!$N$2:$N$26779,),2)</f>
        <v>147997</v>
      </c>
      <c r="P1654">
        <v>147997</v>
      </c>
      <c r="Q1654" s="1">
        <v>36718</v>
      </c>
      <c r="R1654" s="1">
        <v>36722</v>
      </c>
      <c r="S1654" t="s">
        <v>887</v>
      </c>
      <c r="T1654">
        <v>1</v>
      </c>
    </row>
    <row r="1655" spans="1:20" hidden="1" x14ac:dyDescent="0.2">
      <c r="A1655" s="7">
        <v>330280</v>
      </c>
      <c r="B1655" s="3">
        <v>58556</v>
      </c>
      <c r="C1655" s="3" t="s">
        <v>45</v>
      </c>
      <c r="D1655" s="2" t="s">
        <v>561</v>
      </c>
      <c r="E1655" s="3">
        <v>11</v>
      </c>
      <c r="F1655" s="17">
        <v>0</v>
      </c>
      <c r="G1655" s="17">
        <v>1</v>
      </c>
      <c r="H1655" s="17">
        <v>0</v>
      </c>
      <c r="I1655" s="7">
        <v>4.2</v>
      </c>
      <c r="J1655" s="7">
        <v>9</v>
      </c>
      <c r="K1655" s="4">
        <v>4</v>
      </c>
      <c r="L1655" s="5">
        <v>4.5776000000000003</v>
      </c>
      <c r="M1655">
        <v>76800</v>
      </c>
      <c r="N1655" s="3">
        <v>1</v>
      </c>
      <c r="O1655" s="50">
        <f>INDEX([1]Dados!$M$2:$N$26779,MATCH($P1655,[1]Dados!$N$2:$N$26779,),2)</f>
        <v>147998</v>
      </c>
      <c r="P1655">
        <v>147998</v>
      </c>
      <c r="Q1655" s="1">
        <v>36718</v>
      </c>
      <c r="R1655" s="1">
        <v>36722</v>
      </c>
      <c r="S1655" t="s">
        <v>887</v>
      </c>
      <c r="T1655">
        <v>1</v>
      </c>
    </row>
    <row r="1656" spans="1:20" hidden="1" x14ac:dyDescent="0.2">
      <c r="A1656" s="7">
        <v>330280</v>
      </c>
      <c r="B1656" s="3">
        <v>58556</v>
      </c>
      <c r="C1656" s="3" t="s">
        <v>45</v>
      </c>
      <c r="D1656" s="2" t="s">
        <v>561</v>
      </c>
      <c r="E1656" s="3">
        <v>11</v>
      </c>
      <c r="F1656" s="17">
        <v>0</v>
      </c>
      <c r="G1656" s="17">
        <v>1</v>
      </c>
      <c r="H1656" s="17">
        <v>0</v>
      </c>
      <c r="I1656" s="7">
        <v>4.0999999999999996</v>
      </c>
      <c r="J1656" s="7">
        <v>33</v>
      </c>
      <c r="K1656" s="4">
        <v>4</v>
      </c>
      <c r="L1656" s="5">
        <v>4.5776000000000003</v>
      </c>
      <c r="M1656">
        <v>76800</v>
      </c>
      <c r="N1656" s="3">
        <v>1</v>
      </c>
      <c r="O1656" s="50">
        <f>INDEX([1]Dados!$M$2:$N$26779,MATCH($P1656,[1]Dados!$N$2:$N$26779,),2)</f>
        <v>147995</v>
      </c>
      <c r="P1656">
        <v>147995</v>
      </c>
      <c r="Q1656" s="1">
        <v>36718</v>
      </c>
      <c r="R1656" s="1">
        <v>36722</v>
      </c>
      <c r="S1656" t="s">
        <v>887</v>
      </c>
      <c r="T1656">
        <v>1</v>
      </c>
    </row>
    <row r="1657" spans="1:20" hidden="1" x14ac:dyDescent="0.2">
      <c r="A1657" s="7">
        <v>330280</v>
      </c>
      <c r="B1657" s="3">
        <v>58556</v>
      </c>
      <c r="C1657" s="3" t="s">
        <v>45</v>
      </c>
      <c r="D1657" s="2" t="s">
        <v>561</v>
      </c>
      <c r="E1657" s="3">
        <v>11</v>
      </c>
      <c r="F1657" s="17">
        <v>0</v>
      </c>
      <c r="G1657" s="17">
        <v>1</v>
      </c>
      <c r="H1657" s="17">
        <v>0</v>
      </c>
      <c r="I1657" s="7">
        <v>4.0999999999999996</v>
      </c>
      <c r="J1657" s="7">
        <v>33</v>
      </c>
      <c r="K1657" s="4">
        <v>4</v>
      </c>
      <c r="L1657" s="5">
        <v>4.5776000000000003</v>
      </c>
      <c r="M1657">
        <v>96000</v>
      </c>
      <c r="N1657" s="3">
        <v>1</v>
      </c>
      <c r="O1657" s="50">
        <f>INDEX([1]Dados!$M$2:$N$26779,MATCH($P1657,[1]Dados!$N$2:$N$26779,),2)</f>
        <v>147996</v>
      </c>
      <c r="P1657">
        <v>147996</v>
      </c>
      <c r="Q1657" s="1">
        <v>36718</v>
      </c>
      <c r="R1657" s="1">
        <v>36722</v>
      </c>
      <c r="S1657" t="s">
        <v>887</v>
      </c>
      <c r="T1657">
        <v>1</v>
      </c>
    </row>
    <row r="1658" spans="1:20" hidden="1" x14ac:dyDescent="0.2">
      <c r="A1658" s="7">
        <v>330280</v>
      </c>
      <c r="B1658" s="3">
        <v>58556</v>
      </c>
      <c r="C1658" s="3" t="s">
        <v>45</v>
      </c>
      <c r="D1658" s="2" t="s">
        <v>561</v>
      </c>
      <c r="E1658" s="3">
        <v>11</v>
      </c>
      <c r="F1658" s="17">
        <v>0</v>
      </c>
      <c r="G1658" s="17">
        <v>1</v>
      </c>
      <c r="H1658" s="17">
        <v>0</v>
      </c>
      <c r="I1658" s="7">
        <v>4.0999999999999996</v>
      </c>
      <c r="J1658" s="7">
        <v>33</v>
      </c>
      <c r="K1658" s="4">
        <v>4</v>
      </c>
      <c r="L1658" s="5">
        <v>4.5776000000000003</v>
      </c>
      <c r="M1658">
        <v>76800</v>
      </c>
      <c r="N1658" s="3">
        <v>1</v>
      </c>
      <c r="O1658" s="50">
        <f>INDEX([1]Dados!$M$2:$N$26779,MATCH($P1658,[1]Dados!$N$2:$N$26779,),2)</f>
        <v>147997</v>
      </c>
      <c r="P1658">
        <v>147997</v>
      </c>
      <c r="Q1658" s="1">
        <v>36718</v>
      </c>
      <c r="R1658" s="1">
        <v>36722</v>
      </c>
      <c r="S1658" t="s">
        <v>887</v>
      </c>
      <c r="T1658">
        <v>1</v>
      </c>
    </row>
    <row r="1659" spans="1:20" hidden="1" x14ac:dyDescent="0.2">
      <c r="A1659" s="7">
        <v>330280</v>
      </c>
      <c r="B1659" s="3">
        <v>58556</v>
      </c>
      <c r="C1659" s="3" t="s">
        <v>45</v>
      </c>
      <c r="D1659" s="2" t="s">
        <v>561</v>
      </c>
      <c r="E1659" s="3">
        <v>11</v>
      </c>
      <c r="F1659" s="17">
        <v>0</v>
      </c>
      <c r="G1659" s="17">
        <v>1</v>
      </c>
      <c r="H1659" s="17">
        <v>0</v>
      </c>
      <c r="I1659" s="7">
        <v>4.0999999999999996</v>
      </c>
      <c r="J1659" s="7">
        <v>33</v>
      </c>
      <c r="K1659" s="4">
        <v>4</v>
      </c>
      <c r="L1659" s="5">
        <v>4.5776000000000003</v>
      </c>
      <c r="M1659">
        <v>76800</v>
      </c>
      <c r="N1659" s="3">
        <v>1</v>
      </c>
      <c r="O1659" s="50">
        <f>INDEX([1]Dados!$M$2:$N$26779,MATCH($P1659,[1]Dados!$N$2:$N$26779,),2)</f>
        <v>147998</v>
      </c>
      <c r="P1659">
        <v>147998</v>
      </c>
      <c r="Q1659" s="1">
        <v>36718</v>
      </c>
      <c r="R1659" s="1">
        <v>36722</v>
      </c>
      <c r="S1659" t="s">
        <v>887</v>
      </c>
      <c r="T1659">
        <v>1</v>
      </c>
    </row>
    <row r="1660" spans="1:20" hidden="1" x14ac:dyDescent="0.2">
      <c r="A1660" s="7">
        <v>330280</v>
      </c>
      <c r="B1660" s="3">
        <v>58556</v>
      </c>
      <c r="C1660" s="3" t="s">
        <v>45</v>
      </c>
      <c r="D1660" s="2" t="s">
        <v>561</v>
      </c>
      <c r="E1660" s="3">
        <v>11</v>
      </c>
      <c r="F1660" s="17">
        <v>0</v>
      </c>
      <c r="G1660" s="17">
        <v>1</v>
      </c>
      <c r="H1660" s="17">
        <v>0</v>
      </c>
      <c r="I1660" s="7">
        <v>6.1</v>
      </c>
      <c r="J1660" s="7">
        <v>9</v>
      </c>
      <c r="K1660" s="4">
        <v>4</v>
      </c>
      <c r="L1660" s="5">
        <v>4.1822999999999997</v>
      </c>
      <c r="M1660">
        <f>55983+4479</f>
        <v>60462</v>
      </c>
      <c r="N1660" s="3">
        <v>1</v>
      </c>
      <c r="O1660" s="50">
        <f>INDEX([1]Dados!$M$2:$N$26779,MATCH($P1660,[1]Dados!$N$2:$N$26779,),2)</f>
        <v>147949</v>
      </c>
      <c r="P1660">
        <v>147949</v>
      </c>
      <c r="Q1660" s="1">
        <v>36718</v>
      </c>
      <c r="R1660" s="1">
        <v>36722</v>
      </c>
      <c r="S1660" t="s">
        <v>1991</v>
      </c>
      <c r="T1660">
        <v>1</v>
      </c>
    </row>
    <row r="1661" spans="1:20" hidden="1" x14ac:dyDescent="0.2">
      <c r="A1661" s="7">
        <v>330280</v>
      </c>
      <c r="B1661" s="3">
        <v>58556</v>
      </c>
      <c r="C1661" s="3" t="s">
        <v>45</v>
      </c>
      <c r="D1661" s="2" t="s">
        <v>561</v>
      </c>
      <c r="E1661" s="3">
        <v>11</v>
      </c>
      <c r="F1661" s="17">
        <v>0</v>
      </c>
      <c r="G1661" s="17">
        <v>1</v>
      </c>
      <c r="H1661" s="17">
        <v>0</v>
      </c>
      <c r="I1661" s="7">
        <v>6.1</v>
      </c>
      <c r="J1661" s="7">
        <v>9</v>
      </c>
      <c r="K1661" s="4">
        <v>4</v>
      </c>
      <c r="L1661" s="5">
        <v>4.1822999999999997</v>
      </c>
      <c r="M1661">
        <f>229550.4+45910.08</f>
        <v>275460.47999999998</v>
      </c>
      <c r="N1661" s="3">
        <v>1</v>
      </c>
      <c r="O1661" s="50">
        <f>INDEX([1]Dados!$M$2:$N$26779,MATCH($P1661,[1]Dados!$N$2:$N$26779,),2)</f>
        <v>147950</v>
      </c>
      <c r="P1661">
        <v>147950</v>
      </c>
      <c r="Q1661" s="1">
        <v>36718</v>
      </c>
      <c r="R1661" s="1">
        <v>36722</v>
      </c>
      <c r="S1661" t="s">
        <v>1991</v>
      </c>
      <c r="T1661">
        <v>1</v>
      </c>
    </row>
    <row r="1662" spans="1:20" hidden="1" x14ac:dyDescent="0.2">
      <c r="A1662" s="7">
        <v>330280</v>
      </c>
      <c r="B1662" s="3">
        <v>58556</v>
      </c>
      <c r="C1662" s="3" t="s">
        <v>45</v>
      </c>
      <c r="D1662" s="2" t="s">
        <v>561</v>
      </c>
      <c r="E1662" s="3">
        <v>11</v>
      </c>
      <c r="F1662" s="17">
        <v>0</v>
      </c>
      <c r="G1662" s="17">
        <v>1</v>
      </c>
      <c r="H1662" s="17">
        <v>0</v>
      </c>
      <c r="I1662" s="7">
        <v>6.1</v>
      </c>
      <c r="J1662" s="7">
        <v>0</v>
      </c>
      <c r="K1662" s="4">
        <v>4</v>
      </c>
      <c r="L1662" s="5">
        <v>4.5776000000000003</v>
      </c>
      <c r="M1662">
        <f>71978+5758.24</f>
        <v>77736.240000000005</v>
      </c>
      <c r="N1662" s="3">
        <v>1</v>
      </c>
      <c r="O1662" s="50">
        <f>INDEX([1]Dados!$M$2:$N$26779,MATCH($P1662,[1]Dados!$N$2:$N$26779,),2)</f>
        <v>147994</v>
      </c>
      <c r="P1662">
        <v>147994</v>
      </c>
      <c r="Q1662" s="1">
        <v>36718</v>
      </c>
      <c r="R1662" s="1">
        <v>36722</v>
      </c>
      <c r="S1662" t="s">
        <v>1991</v>
      </c>
      <c r="T1662">
        <v>1</v>
      </c>
    </row>
    <row r="1663" spans="1:20" hidden="1" x14ac:dyDescent="0.2">
      <c r="A1663" s="7">
        <v>330280</v>
      </c>
      <c r="B1663" s="3">
        <v>58556</v>
      </c>
      <c r="C1663" s="3" t="s">
        <v>45</v>
      </c>
      <c r="D1663" s="2" t="s">
        <v>561</v>
      </c>
      <c r="E1663" s="3">
        <v>11</v>
      </c>
      <c r="F1663" s="17">
        <v>0</v>
      </c>
      <c r="G1663" s="17">
        <v>1</v>
      </c>
      <c r="H1663" s="17">
        <v>0</v>
      </c>
      <c r="I1663" s="7">
        <v>6.2</v>
      </c>
      <c r="J1663" s="7">
        <v>4</v>
      </c>
      <c r="K1663" s="4">
        <v>4</v>
      </c>
      <c r="L1663" s="5">
        <v>4.1822999999999997</v>
      </c>
      <c r="M1663">
        <f>229550.4+45910.08</f>
        <v>275460.47999999998</v>
      </c>
      <c r="N1663" s="3">
        <v>1</v>
      </c>
      <c r="O1663" s="50">
        <f>INDEX([1]Dados!$M$2:$N$26779,MATCH($P1663,[1]Dados!$N$2:$N$26779,),2)</f>
        <v>147950</v>
      </c>
      <c r="P1663">
        <v>147950</v>
      </c>
      <c r="Q1663" s="1">
        <v>36718</v>
      </c>
      <c r="R1663" s="1">
        <v>36722</v>
      </c>
      <c r="S1663" t="s">
        <v>1991</v>
      </c>
      <c r="T1663">
        <v>1</v>
      </c>
    </row>
    <row r="1664" spans="1:20" hidden="1" x14ac:dyDescent="0.2">
      <c r="A1664" s="7">
        <v>330280</v>
      </c>
      <c r="B1664" s="3">
        <v>58556</v>
      </c>
      <c r="C1664" s="3" t="s">
        <v>45</v>
      </c>
      <c r="D1664" s="2" t="s">
        <v>561</v>
      </c>
      <c r="E1664" s="3">
        <v>11</v>
      </c>
      <c r="F1664" s="17">
        <v>0</v>
      </c>
      <c r="G1664" s="17">
        <v>1</v>
      </c>
      <c r="H1664" s="17">
        <v>0</v>
      </c>
      <c r="I1664" s="7">
        <v>6.3</v>
      </c>
      <c r="J1664" s="7">
        <v>5</v>
      </c>
      <c r="K1664" s="4">
        <v>4</v>
      </c>
      <c r="L1664" s="5">
        <v>4.1822999999999997</v>
      </c>
      <c r="M1664">
        <f>55983+4479</f>
        <v>60462</v>
      </c>
      <c r="N1664" s="3">
        <v>1</v>
      </c>
      <c r="O1664" s="50">
        <f>INDEX([1]Dados!$M$2:$N$26779,MATCH($P1664,[1]Dados!$N$2:$N$26779,),2)</f>
        <v>147949</v>
      </c>
      <c r="P1664">
        <v>147949</v>
      </c>
      <c r="Q1664" s="1">
        <v>36718</v>
      </c>
      <c r="R1664" s="1">
        <v>36722</v>
      </c>
      <c r="S1664" t="s">
        <v>1991</v>
      </c>
      <c r="T1664">
        <v>1</v>
      </c>
    </row>
    <row r="1665" spans="1:20" hidden="1" x14ac:dyDescent="0.2">
      <c r="A1665" s="7">
        <v>330280</v>
      </c>
      <c r="B1665" s="3">
        <v>58556</v>
      </c>
      <c r="C1665" s="3" t="s">
        <v>45</v>
      </c>
      <c r="D1665" s="2" t="s">
        <v>561</v>
      </c>
      <c r="E1665" s="3">
        <v>11</v>
      </c>
      <c r="F1665" s="17">
        <v>0</v>
      </c>
      <c r="G1665" s="17">
        <v>1</v>
      </c>
      <c r="H1665" s="17">
        <v>0</v>
      </c>
      <c r="I1665" s="7">
        <v>6.3</v>
      </c>
      <c r="J1665" s="7">
        <v>5</v>
      </c>
      <c r="K1665" s="4">
        <v>4</v>
      </c>
      <c r="L1665" s="5">
        <v>4.1822999999999997</v>
      </c>
      <c r="M1665">
        <f>229550.4+45910.08</f>
        <v>275460.47999999998</v>
      </c>
      <c r="N1665" s="3">
        <v>1</v>
      </c>
      <c r="O1665" s="50">
        <f>INDEX([1]Dados!$M$2:$N$26779,MATCH($P1665,[1]Dados!$N$2:$N$26779,),2)</f>
        <v>147950</v>
      </c>
      <c r="P1665">
        <v>147950</v>
      </c>
      <c r="Q1665" s="1">
        <v>36718</v>
      </c>
      <c r="R1665" s="1">
        <v>36722</v>
      </c>
      <c r="S1665" t="s">
        <v>1991</v>
      </c>
      <c r="T1665">
        <v>1</v>
      </c>
    </row>
    <row r="1666" spans="1:20" hidden="1" x14ac:dyDescent="0.2">
      <c r="A1666" s="7">
        <v>330280</v>
      </c>
      <c r="B1666" s="3">
        <v>58556</v>
      </c>
      <c r="C1666" s="3" t="s">
        <v>45</v>
      </c>
      <c r="D1666" s="2" t="s">
        <v>561</v>
      </c>
      <c r="E1666" s="3">
        <v>11</v>
      </c>
      <c r="F1666" s="17">
        <v>0</v>
      </c>
      <c r="G1666" s="17">
        <v>1</v>
      </c>
      <c r="H1666" s="17">
        <v>0</v>
      </c>
      <c r="I1666" s="7">
        <v>6.4</v>
      </c>
      <c r="J1666" s="7">
        <v>20</v>
      </c>
      <c r="K1666" s="4">
        <v>4</v>
      </c>
      <c r="L1666" s="5">
        <v>4.1822999999999997</v>
      </c>
      <c r="M1666">
        <f>229550.4+45910.08</f>
        <v>275460.47999999998</v>
      </c>
      <c r="N1666" s="3">
        <v>1</v>
      </c>
      <c r="O1666" s="50">
        <f>INDEX([1]Dados!$M$2:$N$26779,MATCH($P1666,[1]Dados!$N$2:$N$26779,),2)</f>
        <v>147950</v>
      </c>
      <c r="P1666">
        <v>147950</v>
      </c>
      <c r="Q1666" s="1">
        <v>36718</v>
      </c>
      <c r="R1666" s="1">
        <v>36722</v>
      </c>
      <c r="S1666" t="s">
        <v>1991</v>
      </c>
      <c r="T1666">
        <v>1</v>
      </c>
    </row>
    <row r="1667" spans="1:20" hidden="1" x14ac:dyDescent="0.2">
      <c r="A1667" s="7">
        <v>330280</v>
      </c>
      <c r="B1667" s="3">
        <v>58556</v>
      </c>
      <c r="C1667" s="3" t="s">
        <v>45</v>
      </c>
      <c r="D1667" s="2" t="s">
        <v>561</v>
      </c>
      <c r="E1667" s="3">
        <v>11</v>
      </c>
      <c r="F1667" s="17">
        <v>0</v>
      </c>
      <c r="G1667" s="17">
        <v>1</v>
      </c>
      <c r="H1667" s="17">
        <v>0</v>
      </c>
      <c r="I1667" s="7">
        <v>5.0999999999999996</v>
      </c>
      <c r="J1667" s="7">
        <v>4</v>
      </c>
      <c r="K1667" s="4">
        <v>119</v>
      </c>
      <c r="L1667" s="5">
        <v>119.3861</v>
      </c>
      <c r="M1667">
        <v>105000</v>
      </c>
      <c r="N1667" s="3">
        <v>1</v>
      </c>
      <c r="O1667" s="50">
        <f>INDEX([1]Dados!$M$2:$N$26779,MATCH($P1667,[1]Dados!$N$2:$N$26779,),2)</f>
        <v>148496</v>
      </c>
      <c r="P1667">
        <v>148496</v>
      </c>
      <c r="Q1667" s="1">
        <v>36718</v>
      </c>
      <c r="R1667" s="1">
        <v>36722</v>
      </c>
      <c r="S1667" t="s">
        <v>2185</v>
      </c>
      <c r="T1667">
        <v>1</v>
      </c>
    </row>
    <row r="1668" spans="1:20" hidden="1" x14ac:dyDescent="0.2">
      <c r="A1668" s="7">
        <v>330280</v>
      </c>
      <c r="B1668" s="3">
        <v>58556</v>
      </c>
      <c r="C1668" s="3" t="s">
        <v>45</v>
      </c>
      <c r="D1668" s="2" t="s">
        <v>561</v>
      </c>
      <c r="E1668" s="3">
        <v>11</v>
      </c>
      <c r="F1668" s="17">
        <v>0</v>
      </c>
      <c r="G1668" s="17">
        <v>1</v>
      </c>
      <c r="H1668" s="17">
        <v>0</v>
      </c>
      <c r="I1668" s="7">
        <v>5.0999999999999996</v>
      </c>
      <c r="J1668" s="7">
        <v>4</v>
      </c>
      <c r="K1668" s="4">
        <v>119</v>
      </c>
      <c r="L1668" s="5">
        <v>119.3861</v>
      </c>
      <c r="M1668">
        <v>222200</v>
      </c>
      <c r="N1668" s="3">
        <v>1</v>
      </c>
      <c r="O1668" s="50">
        <f>INDEX([1]Dados!$M$2:$N$26779,MATCH($P1668,[1]Dados!$N$2:$N$26779,),2)</f>
        <v>148497</v>
      </c>
      <c r="P1668">
        <v>148497</v>
      </c>
      <c r="Q1668" s="1">
        <v>36718</v>
      </c>
      <c r="R1668" s="1">
        <v>36722</v>
      </c>
      <c r="S1668" t="s">
        <v>2185</v>
      </c>
      <c r="T1668">
        <v>1</v>
      </c>
    </row>
    <row r="1669" spans="1:20" hidden="1" x14ac:dyDescent="0.2">
      <c r="A1669" s="7">
        <v>330280</v>
      </c>
      <c r="B1669" s="3">
        <v>58556</v>
      </c>
      <c r="C1669" s="3" t="s">
        <v>45</v>
      </c>
      <c r="D1669" s="2" t="s">
        <v>561</v>
      </c>
      <c r="E1669" s="3">
        <v>11</v>
      </c>
      <c r="F1669" s="17">
        <v>0</v>
      </c>
      <c r="G1669" s="17">
        <v>1</v>
      </c>
      <c r="H1669" s="17">
        <v>0</v>
      </c>
      <c r="I1669" s="7">
        <v>5.0999999999999996</v>
      </c>
      <c r="J1669" s="7">
        <v>4</v>
      </c>
      <c r="K1669" s="4">
        <v>119</v>
      </c>
      <c r="L1669" s="5">
        <v>119.3861</v>
      </c>
      <c r="M1669">
        <v>44500</v>
      </c>
      <c r="N1669" s="3">
        <v>1</v>
      </c>
      <c r="O1669" s="50">
        <f>INDEX([1]Dados!$M$2:$N$26779,MATCH($P1669,[1]Dados!$N$2:$N$26779,),2)</f>
        <v>148498</v>
      </c>
      <c r="P1669">
        <v>148498</v>
      </c>
      <c r="Q1669" s="1">
        <v>36718</v>
      </c>
      <c r="R1669" s="1">
        <v>36722</v>
      </c>
      <c r="S1669" t="s">
        <v>2185</v>
      </c>
      <c r="T1669">
        <v>1</v>
      </c>
    </row>
    <row r="1670" spans="1:20" hidden="1" x14ac:dyDescent="0.2">
      <c r="A1670" s="7">
        <v>330280</v>
      </c>
      <c r="B1670" s="3">
        <v>58556</v>
      </c>
      <c r="C1670" s="3" t="s">
        <v>45</v>
      </c>
      <c r="D1670" s="2" t="s">
        <v>561</v>
      </c>
      <c r="E1670" s="3">
        <v>11</v>
      </c>
      <c r="F1670" s="17">
        <v>0</v>
      </c>
      <c r="G1670" s="17">
        <v>1</v>
      </c>
      <c r="H1670" s="17">
        <v>0</v>
      </c>
      <c r="I1670" s="7">
        <v>5.2</v>
      </c>
      <c r="J1670" s="7">
        <v>19</v>
      </c>
      <c r="K1670" s="4">
        <v>119</v>
      </c>
      <c r="L1670" s="5">
        <v>119.3861</v>
      </c>
      <c r="M1670">
        <v>222200</v>
      </c>
      <c r="N1670" s="3">
        <v>1</v>
      </c>
      <c r="O1670" s="50">
        <f>INDEX([1]Dados!$M$2:$N$26779,MATCH($P1670,[1]Dados!$N$2:$N$26779,),2)</f>
        <v>148497</v>
      </c>
      <c r="P1670">
        <v>148497</v>
      </c>
      <c r="Q1670" s="1">
        <v>36718</v>
      </c>
      <c r="R1670" s="1">
        <v>36722</v>
      </c>
      <c r="S1670" t="s">
        <v>2185</v>
      </c>
      <c r="T1670">
        <v>1</v>
      </c>
    </row>
    <row r="1671" spans="1:20" hidden="1" x14ac:dyDescent="0.2">
      <c r="A1671" s="7">
        <v>330280</v>
      </c>
      <c r="B1671" s="3">
        <v>58556</v>
      </c>
      <c r="C1671" s="3" t="s">
        <v>45</v>
      </c>
      <c r="D1671" s="2" t="s">
        <v>561</v>
      </c>
      <c r="E1671" s="3">
        <v>11</v>
      </c>
      <c r="F1671" s="17">
        <v>0</v>
      </c>
      <c r="G1671" s="17">
        <v>1</v>
      </c>
      <c r="H1671" s="17">
        <v>0</v>
      </c>
      <c r="I1671" s="7">
        <v>5.3</v>
      </c>
      <c r="J1671" s="7">
        <v>19</v>
      </c>
      <c r="K1671" s="4">
        <v>119</v>
      </c>
      <c r="L1671" s="5">
        <v>119.3861</v>
      </c>
      <c r="M1671">
        <v>222200</v>
      </c>
      <c r="N1671" s="3">
        <v>1</v>
      </c>
      <c r="O1671" s="50">
        <f>INDEX([1]Dados!$M$2:$N$26779,MATCH($P1671,[1]Dados!$N$2:$N$26779,),2)</f>
        <v>148497</v>
      </c>
      <c r="P1671">
        <v>148497</v>
      </c>
      <c r="Q1671" s="1">
        <v>36718</v>
      </c>
      <c r="R1671" s="1">
        <v>36722</v>
      </c>
      <c r="S1671" t="s">
        <v>2185</v>
      </c>
      <c r="T1671">
        <v>1</v>
      </c>
    </row>
    <row r="1672" spans="1:20" hidden="1" x14ac:dyDescent="0.2">
      <c r="A1672" s="7">
        <v>330280</v>
      </c>
      <c r="B1672" s="3">
        <v>58556</v>
      </c>
      <c r="C1672" s="3" t="s">
        <v>45</v>
      </c>
      <c r="D1672" s="2" t="s">
        <v>561</v>
      </c>
      <c r="E1672" s="3">
        <v>11</v>
      </c>
      <c r="F1672" s="17">
        <v>0</v>
      </c>
      <c r="G1672" s="17">
        <v>1</v>
      </c>
      <c r="H1672" s="17">
        <v>0</v>
      </c>
      <c r="I1672" s="7">
        <v>5.4</v>
      </c>
      <c r="J1672" s="7">
        <v>15</v>
      </c>
      <c r="K1672" s="4">
        <v>119</v>
      </c>
      <c r="L1672" s="5">
        <v>119.3861</v>
      </c>
      <c r="M1672">
        <v>222200</v>
      </c>
      <c r="N1672" s="3">
        <v>1</v>
      </c>
      <c r="O1672" s="50">
        <f>INDEX([1]Dados!$M$2:$N$26779,MATCH($P1672,[1]Dados!$N$2:$N$26779,),2)</f>
        <v>148497</v>
      </c>
      <c r="P1672">
        <v>148497</v>
      </c>
      <c r="Q1672" s="1">
        <v>36718</v>
      </c>
      <c r="R1672" s="1">
        <v>36722</v>
      </c>
      <c r="S1672" t="s">
        <v>2185</v>
      </c>
      <c r="T1672">
        <v>1</v>
      </c>
    </row>
    <row r="1673" spans="1:20" hidden="1" x14ac:dyDescent="0.2">
      <c r="A1673" s="7">
        <v>330280</v>
      </c>
      <c r="B1673" s="3">
        <v>58556</v>
      </c>
      <c r="C1673" s="3" t="s">
        <v>45</v>
      </c>
      <c r="D1673" s="2" t="s">
        <v>561</v>
      </c>
      <c r="E1673" s="3">
        <v>11</v>
      </c>
      <c r="F1673" s="17">
        <v>0</v>
      </c>
      <c r="G1673" s="17">
        <v>1</v>
      </c>
      <c r="H1673" s="17">
        <v>0</v>
      </c>
      <c r="I1673" s="7">
        <v>5.4</v>
      </c>
      <c r="J1673" s="7">
        <v>15</v>
      </c>
      <c r="K1673" s="4">
        <v>119</v>
      </c>
      <c r="L1673" s="5">
        <v>119.3861</v>
      </c>
      <c r="M1673">
        <v>44500</v>
      </c>
      <c r="N1673" s="3">
        <v>1</v>
      </c>
      <c r="O1673" s="50">
        <f>INDEX([1]Dados!$M$2:$N$26779,MATCH($P1673,[1]Dados!$N$2:$N$26779,),2)</f>
        <v>148498</v>
      </c>
      <c r="P1673">
        <v>148498</v>
      </c>
      <c r="Q1673" s="1">
        <v>36718</v>
      </c>
      <c r="R1673" s="1">
        <v>36722</v>
      </c>
      <c r="S1673" t="s">
        <v>2185</v>
      </c>
      <c r="T1673">
        <v>1</v>
      </c>
    </row>
    <row r="1674" spans="1:20" x14ac:dyDescent="0.2">
      <c r="A1674" s="7">
        <v>330280</v>
      </c>
      <c r="B1674" s="3">
        <v>58556</v>
      </c>
      <c r="C1674" s="3" t="s">
        <v>45</v>
      </c>
      <c r="D1674" s="2" t="s">
        <v>561</v>
      </c>
      <c r="E1674" s="3">
        <v>11</v>
      </c>
      <c r="F1674" s="17">
        <v>0</v>
      </c>
      <c r="G1674" s="17">
        <v>1</v>
      </c>
      <c r="H1674" s="17">
        <v>0</v>
      </c>
      <c r="I1674" s="7" t="s">
        <v>3</v>
      </c>
      <c r="J1674" s="7">
        <v>0</v>
      </c>
      <c r="K1674" s="4">
        <v>1214</v>
      </c>
      <c r="L1674" s="5">
        <v>1214.0589</v>
      </c>
      <c r="M1674" t="s">
        <v>2134</v>
      </c>
      <c r="N1674" s="3">
        <v>1</v>
      </c>
      <c r="O1674" s="50" t="e">
        <f>INDEX([1]Dados!$M$2:$N$26779,MATCH($P1674,[1]Dados!$N$2:$N$26779,),2)</f>
        <v>#N/A</v>
      </c>
      <c r="P1674">
        <v>149387</v>
      </c>
      <c r="Q1674" s="1">
        <v>36718</v>
      </c>
      <c r="R1674" s="1">
        <v>36722</v>
      </c>
      <c r="S1674" t="s">
        <v>2134</v>
      </c>
      <c r="T1674">
        <v>1</v>
      </c>
    </row>
    <row r="1675" spans="1:20" x14ac:dyDescent="0.2">
      <c r="A1675" s="7">
        <v>330280</v>
      </c>
      <c r="B1675" s="3">
        <v>58556</v>
      </c>
      <c r="C1675" s="3" t="s">
        <v>45</v>
      </c>
      <c r="D1675" s="2" t="s">
        <v>561</v>
      </c>
      <c r="E1675" s="3">
        <v>11</v>
      </c>
      <c r="F1675" s="17">
        <v>0</v>
      </c>
      <c r="G1675" s="17">
        <v>1</v>
      </c>
      <c r="H1675" s="17">
        <v>0</v>
      </c>
      <c r="I1675" s="7" t="s">
        <v>3</v>
      </c>
      <c r="J1675" s="7">
        <v>0</v>
      </c>
      <c r="K1675" s="4">
        <v>1220</v>
      </c>
      <c r="L1675" s="5">
        <v>1220.0906</v>
      </c>
      <c r="M1675">
        <v>625.05999999999995</v>
      </c>
      <c r="N1675" s="3">
        <v>1</v>
      </c>
      <c r="O1675" s="50" t="e">
        <f>INDEX([1]Dados!$M$2:$N$26779,MATCH($P1675,[1]Dados!$N$2:$N$26779,),2)</f>
        <v>#N/A</v>
      </c>
      <c r="P1675">
        <v>149542</v>
      </c>
      <c r="Q1675" s="1">
        <v>36718</v>
      </c>
      <c r="R1675" s="1">
        <v>36722</v>
      </c>
      <c r="S1675" t="s">
        <v>2134</v>
      </c>
      <c r="T1675">
        <v>1</v>
      </c>
    </row>
    <row r="1676" spans="1:20" x14ac:dyDescent="0.2">
      <c r="A1676" s="7">
        <v>330280</v>
      </c>
      <c r="B1676" s="3">
        <v>58556</v>
      </c>
      <c r="C1676" s="3" t="s">
        <v>45</v>
      </c>
      <c r="D1676" s="2" t="s">
        <v>561</v>
      </c>
      <c r="E1676" s="3">
        <v>11</v>
      </c>
      <c r="F1676" s="17">
        <v>0</v>
      </c>
      <c r="G1676" s="17">
        <v>1</v>
      </c>
      <c r="H1676" s="17">
        <v>0</v>
      </c>
      <c r="I1676" s="7">
        <v>3.1</v>
      </c>
      <c r="J1676" s="7">
        <v>14</v>
      </c>
      <c r="K1676" s="4">
        <v>1214</v>
      </c>
      <c r="L1676" s="5">
        <v>1214.0587</v>
      </c>
      <c r="M1676">
        <v>73717.19</v>
      </c>
      <c r="N1676" s="3">
        <v>1</v>
      </c>
      <c r="O1676" s="50" t="e">
        <f>INDEX([1]Dados!$M$2:$N$26779,MATCH($P1676,[1]Dados!$N$2:$N$26779,),2)</f>
        <v>#N/A</v>
      </c>
      <c r="P1676">
        <v>148167</v>
      </c>
      <c r="Q1676" s="1">
        <v>36718</v>
      </c>
      <c r="R1676" s="1">
        <v>36722</v>
      </c>
      <c r="S1676" t="s">
        <v>1989</v>
      </c>
      <c r="T1676">
        <v>1</v>
      </c>
    </row>
    <row r="1677" spans="1:20" x14ac:dyDescent="0.2">
      <c r="A1677" s="7">
        <v>330280</v>
      </c>
      <c r="B1677" s="3">
        <v>58556</v>
      </c>
      <c r="C1677" s="3" t="s">
        <v>45</v>
      </c>
      <c r="D1677" s="2" t="s">
        <v>561</v>
      </c>
      <c r="E1677" s="3">
        <v>11</v>
      </c>
      <c r="F1677" s="17">
        <v>0</v>
      </c>
      <c r="G1677" s="17">
        <v>1</v>
      </c>
      <c r="H1677" s="17">
        <v>0</v>
      </c>
      <c r="I1677" s="7">
        <v>3.2</v>
      </c>
      <c r="J1677" s="7">
        <v>15</v>
      </c>
      <c r="K1677" s="4">
        <v>1214</v>
      </c>
      <c r="L1677" s="5">
        <v>1214.0587</v>
      </c>
      <c r="M1677">
        <v>73717.19</v>
      </c>
      <c r="N1677" s="3">
        <v>1</v>
      </c>
      <c r="O1677" s="50" t="e">
        <f>INDEX([1]Dados!$M$2:$N$26779,MATCH($P1677,[1]Dados!$N$2:$N$26779,),2)</f>
        <v>#N/A</v>
      </c>
      <c r="P1677">
        <v>148167</v>
      </c>
      <c r="Q1677" s="1">
        <v>36718</v>
      </c>
      <c r="R1677" s="1">
        <v>36722</v>
      </c>
      <c r="S1677" t="s">
        <v>1989</v>
      </c>
      <c r="T1677">
        <v>1</v>
      </c>
    </row>
    <row r="1678" spans="1:20" hidden="1" x14ac:dyDescent="0.2">
      <c r="A1678" s="7">
        <v>330280</v>
      </c>
      <c r="B1678" s="3">
        <v>58556</v>
      </c>
      <c r="C1678" s="3" t="s">
        <v>45</v>
      </c>
      <c r="D1678" s="2" t="s">
        <v>561</v>
      </c>
      <c r="E1678" s="3">
        <v>11</v>
      </c>
      <c r="F1678" s="17">
        <v>0</v>
      </c>
      <c r="G1678" s="17">
        <v>1</v>
      </c>
      <c r="H1678" s="17">
        <v>0</v>
      </c>
      <c r="I1678" s="7">
        <v>1.5</v>
      </c>
      <c r="J1678" s="7">
        <v>22</v>
      </c>
      <c r="K1678" s="4">
        <v>1293</v>
      </c>
      <c r="L1678" s="5">
        <v>1293.0592999999999</v>
      </c>
      <c r="M1678">
        <v>5811.32</v>
      </c>
      <c r="N1678" s="3">
        <v>1</v>
      </c>
      <c r="O1678" s="50">
        <f>INDEX([1]Dados!$M$2:$N$26779,MATCH($P1678,[1]Dados!$N$2:$N$26779,),2)</f>
        <v>148253</v>
      </c>
      <c r="P1678">
        <v>148253</v>
      </c>
      <c r="Q1678" s="1">
        <v>36718</v>
      </c>
      <c r="R1678" s="1">
        <v>36722</v>
      </c>
      <c r="S1678" t="s">
        <v>1990</v>
      </c>
      <c r="T1678">
        <v>1</v>
      </c>
    </row>
    <row r="1679" spans="1:20" hidden="1" x14ac:dyDescent="0.2">
      <c r="A1679" s="7">
        <v>330280</v>
      </c>
      <c r="B1679" s="3">
        <v>58556</v>
      </c>
      <c r="C1679" s="3" t="s">
        <v>45</v>
      </c>
      <c r="D1679" s="2" t="s">
        <v>561</v>
      </c>
      <c r="E1679" s="3">
        <v>11</v>
      </c>
      <c r="F1679" s="17">
        <v>0</v>
      </c>
      <c r="G1679" s="17">
        <v>1</v>
      </c>
      <c r="H1679" s="17">
        <v>0</v>
      </c>
      <c r="I1679" s="7">
        <v>1.4</v>
      </c>
      <c r="J1679" s="7">
        <v>14</v>
      </c>
      <c r="K1679" s="4">
        <v>1293</v>
      </c>
      <c r="L1679" s="5">
        <v>1293.0592999999999</v>
      </c>
      <c r="M1679">
        <v>5811.32</v>
      </c>
      <c r="N1679" s="3">
        <v>1</v>
      </c>
      <c r="O1679" s="50">
        <f>INDEX([1]Dados!$M$2:$N$26779,MATCH($P1679,[1]Dados!$N$2:$N$26779,),2)</f>
        <v>148253</v>
      </c>
      <c r="P1679">
        <v>148253</v>
      </c>
      <c r="Q1679" s="1">
        <v>36718</v>
      </c>
      <c r="R1679" s="1">
        <v>36722</v>
      </c>
      <c r="S1679" t="s">
        <v>1990</v>
      </c>
      <c r="T1679">
        <v>1</v>
      </c>
    </row>
    <row r="1680" spans="1:20" hidden="1" x14ac:dyDescent="0.2">
      <c r="A1680" s="7">
        <v>330280</v>
      </c>
      <c r="B1680" s="3">
        <v>58556</v>
      </c>
      <c r="C1680" s="3" t="s">
        <v>45</v>
      </c>
      <c r="D1680" s="2" t="s">
        <v>561</v>
      </c>
      <c r="E1680" s="3">
        <v>11</v>
      </c>
      <c r="F1680" s="17">
        <v>0</v>
      </c>
      <c r="G1680" s="17">
        <v>1</v>
      </c>
      <c r="H1680" s="17">
        <v>0</v>
      </c>
      <c r="I1680" s="7">
        <v>1.3</v>
      </c>
      <c r="J1680" s="7">
        <v>17</v>
      </c>
      <c r="K1680" s="4">
        <v>1293</v>
      </c>
      <c r="L1680" s="5">
        <v>1293.0592999999999</v>
      </c>
      <c r="M1680">
        <v>5811.32</v>
      </c>
      <c r="N1680" s="3">
        <v>1</v>
      </c>
      <c r="O1680" s="50">
        <f>INDEX([1]Dados!$M$2:$N$26779,MATCH($P1680,[1]Dados!$N$2:$N$26779,),2)</f>
        <v>148253</v>
      </c>
      <c r="P1680">
        <v>148253</v>
      </c>
      <c r="Q1680" s="1">
        <v>36718</v>
      </c>
      <c r="R1680" s="1">
        <v>36722</v>
      </c>
      <c r="S1680" t="s">
        <v>1990</v>
      </c>
      <c r="T1680">
        <v>1</v>
      </c>
    </row>
    <row r="1681" spans="1:20" hidden="1" x14ac:dyDescent="0.2">
      <c r="A1681" s="7">
        <v>330280</v>
      </c>
      <c r="B1681" s="3">
        <v>58556</v>
      </c>
      <c r="C1681" s="3" t="s">
        <v>45</v>
      </c>
      <c r="D1681" s="2" t="s">
        <v>561</v>
      </c>
      <c r="E1681" s="3">
        <v>11</v>
      </c>
      <c r="F1681" s="17">
        <v>0</v>
      </c>
      <c r="G1681" s="17">
        <v>1</v>
      </c>
      <c r="H1681" s="17">
        <v>0</v>
      </c>
      <c r="I1681" s="7">
        <v>1.2</v>
      </c>
      <c r="J1681" s="7">
        <v>17</v>
      </c>
      <c r="K1681" s="4">
        <v>1293</v>
      </c>
      <c r="L1681" s="5">
        <v>1293.0592999999999</v>
      </c>
      <c r="M1681">
        <v>5811.32</v>
      </c>
      <c r="N1681" s="3">
        <v>1</v>
      </c>
      <c r="O1681" s="50">
        <f>INDEX([1]Dados!$M$2:$N$26779,MATCH($P1681,[1]Dados!$N$2:$N$26779,),2)</f>
        <v>148253</v>
      </c>
      <c r="P1681">
        <v>148253</v>
      </c>
      <c r="Q1681" s="1">
        <v>36718</v>
      </c>
      <c r="R1681" s="1">
        <v>36722</v>
      </c>
      <c r="S1681" t="s">
        <v>1990</v>
      </c>
      <c r="T1681">
        <v>1</v>
      </c>
    </row>
    <row r="1682" spans="1:20" hidden="1" x14ac:dyDescent="0.2">
      <c r="A1682" s="7">
        <v>330280</v>
      </c>
      <c r="B1682" s="3">
        <v>58556</v>
      </c>
      <c r="C1682" s="3" t="s">
        <v>45</v>
      </c>
      <c r="D1682" s="2" t="s">
        <v>561</v>
      </c>
      <c r="E1682" s="3">
        <v>11</v>
      </c>
      <c r="F1682" s="17">
        <v>0</v>
      </c>
      <c r="G1682" s="17">
        <v>1</v>
      </c>
      <c r="H1682" s="17">
        <v>0</v>
      </c>
      <c r="I1682" s="7">
        <v>1.1000000000000001</v>
      </c>
      <c r="J1682" s="7">
        <v>0</v>
      </c>
      <c r="K1682" s="4">
        <v>1293</v>
      </c>
      <c r="L1682" s="5">
        <v>1293.0592999999999</v>
      </c>
      <c r="M1682">
        <v>5811.32</v>
      </c>
      <c r="N1682" s="3">
        <v>1</v>
      </c>
      <c r="O1682" s="50">
        <f>INDEX([1]Dados!$M$2:$N$26779,MATCH($P1682,[1]Dados!$N$2:$N$26779,),2)</f>
        <v>148253</v>
      </c>
      <c r="P1682">
        <v>148253</v>
      </c>
      <c r="Q1682" s="1">
        <v>36718</v>
      </c>
      <c r="R1682" s="1">
        <v>36722</v>
      </c>
      <c r="S1682" t="s">
        <v>1990</v>
      </c>
      <c r="T1682">
        <v>1</v>
      </c>
    </row>
    <row r="1683" spans="1:20" x14ac:dyDescent="0.2">
      <c r="A1683" s="7">
        <v>330300</v>
      </c>
      <c r="B1683" s="3">
        <v>58599</v>
      </c>
      <c r="C1683" s="3" t="s">
        <v>45</v>
      </c>
      <c r="D1683" s="2" t="s">
        <v>567</v>
      </c>
      <c r="E1683" s="3">
        <v>11</v>
      </c>
      <c r="F1683" s="17">
        <v>0</v>
      </c>
      <c r="G1683" s="17">
        <v>1</v>
      </c>
      <c r="H1683" s="17">
        <v>0</v>
      </c>
      <c r="I1683" s="7">
        <v>1.1000000000000001</v>
      </c>
      <c r="J1683" s="7">
        <v>31</v>
      </c>
      <c r="K1683" s="4">
        <v>4</v>
      </c>
      <c r="L1683" s="5">
        <v>4.1822999999999997</v>
      </c>
      <c r="M1683">
        <v>39200</v>
      </c>
      <c r="N1683" s="3">
        <v>1</v>
      </c>
      <c r="O1683" s="50" t="e">
        <f>INDEX([1]Dados!$M$2:$N$26779,MATCH($P1683,[1]Dados!$N$2:$N$26779,),2)</f>
        <v>#N/A</v>
      </c>
      <c r="P1683">
        <v>147951</v>
      </c>
      <c r="Q1683" s="1">
        <v>36718</v>
      </c>
      <c r="R1683" s="1">
        <v>36722</v>
      </c>
      <c r="S1683" t="s">
        <v>2186</v>
      </c>
      <c r="T1683">
        <v>1</v>
      </c>
    </row>
    <row r="1684" spans="1:20" x14ac:dyDescent="0.2">
      <c r="A1684" s="7">
        <v>330300</v>
      </c>
      <c r="B1684" s="3">
        <v>58599</v>
      </c>
      <c r="C1684" s="3" t="s">
        <v>45</v>
      </c>
      <c r="D1684" s="2" t="s">
        <v>567</v>
      </c>
      <c r="E1684" s="3">
        <v>11</v>
      </c>
      <c r="F1684" s="17">
        <v>0</v>
      </c>
      <c r="G1684" s="17">
        <v>1</v>
      </c>
      <c r="H1684" s="17">
        <v>0</v>
      </c>
      <c r="I1684" s="7">
        <v>1.1000000000000001</v>
      </c>
      <c r="J1684" s="7">
        <v>0</v>
      </c>
      <c r="K1684" s="4">
        <v>4</v>
      </c>
      <c r="L1684" s="5">
        <v>4.1822999999999997</v>
      </c>
      <c r="M1684">
        <f>252000+50400</f>
        <v>302400</v>
      </c>
      <c r="N1684" s="3">
        <v>1</v>
      </c>
      <c r="O1684" s="50" t="e">
        <f>INDEX([1]Dados!$M$2:$N$26779,MATCH($P1684,[1]Dados!$N$2:$N$26779,),2)</f>
        <v>#N/A</v>
      </c>
      <c r="P1684">
        <v>147952</v>
      </c>
      <c r="Q1684" s="1">
        <v>36718</v>
      </c>
      <c r="R1684" s="1">
        <v>36722</v>
      </c>
      <c r="S1684" t="s">
        <v>2186</v>
      </c>
      <c r="T1684">
        <v>1</v>
      </c>
    </row>
    <row r="1685" spans="1:20" x14ac:dyDescent="0.2">
      <c r="A1685" s="7">
        <v>330300</v>
      </c>
      <c r="B1685" s="3">
        <v>58599</v>
      </c>
      <c r="C1685" s="3" t="s">
        <v>45</v>
      </c>
      <c r="D1685" s="2" t="s">
        <v>567</v>
      </c>
      <c r="E1685" s="3">
        <v>11</v>
      </c>
      <c r="F1685" s="17">
        <v>0</v>
      </c>
      <c r="G1685" s="17">
        <v>1</v>
      </c>
      <c r="H1685" s="17">
        <v>0</v>
      </c>
      <c r="I1685" s="7">
        <v>1.1000000000000001</v>
      </c>
      <c r="J1685" s="7">
        <v>0</v>
      </c>
      <c r="K1685" s="4">
        <v>4</v>
      </c>
      <c r="L1685" s="5">
        <v>4.1822999999999997</v>
      </c>
      <c r="M1685">
        <f>56000+11200</f>
        <v>67200</v>
      </c>
      <c r="N1685" s="3">
        <v>1</v>
      </c>
      <c r="O1685" s="50" t="e">
        <f>INDEX([1]Dados!$M$2:$N$26779,MATCH($P1685,[1]Dados!$N$2:$N$26779,),2)</f>
        <v>#N/A</v>
      </c>
      <c r="P1685">
        <v>147953</v>
      </c>
      <c r="Q1685" s="1">
        <v>36718</v>
      </c>
      <c r="R1685" s="1">
        <v>36722</v>
      </c>
      <c r="S1685" t="s">
        <v>2186</v>
      </c>
      <c r="T1685">
        <v>1</v>
      </c>
    </row>
    <row r="1686" spans="1:20" x14ac:dyDescent="0.2">
      <c r="A1686" s="7">
        <v>330300</v>
      </c>
      <c r="B1686" s="3">
        <v>58599</v>
      </c>
      <c r="C1686" s="3" t="s">
        <v>45</v>
      </c>
      <c r="D1686" s="2" t="s">
        <v>567</v>
      </c>
      <c r="E1686" s="3">
        <v>11</v>
      </c>
      <c r="F1686" s="17">
        <v>0</v>
      </c>
      <c r="G1686" s="17">
        <v>1</v>
      </c>
      <c r="H1686" s="17">
        <v>0</v>
      </c>
      <c r="I1686" s="7">
        <v>1.1000000000000001</v>
      </c>
      <c r="J1686" s="7">
        <v>31</v>
      </c>
      <c r="K1686" s="4">
        <v>4</v>
      </c>
      <c r="L1686" s="5">
        <v>4.1822999999999997</v>
      </c>
      <c r="M1686">
        <v>277000</v>
      </c>
      <c r="N1686" s="3">
        <v>1</v>
      </c>
      <c r="O1686" s="50" t="e">
        <f>INDEX([1]Dados!$M$2:$N$26779,MATCH($P1686,[1]Dados!$N$2:$N$26779,),2)</f>
        <v>#N/A</v>
      </c>
      <c r="P1686">
        <v>148278</v>
      </c>
      <c r="Q1686" s="1">
        <v>36718</v>
      </c>
      <c r="R1686" s="1">
        <v>36722</v>
      </c>
      <c r="S1686" t="s">
        <v>2186</v>
      </c>
      <c r="T1686">
        <v>1</v>
      </c>
    </row>
    <row r="1687" spans="1:20" x14ac:dyDescent="0.2">
      <c r="A1687" s="7">
        <v>330300</v>
      </c>
      <c r="B1687" s="3">
        <v>58599</v>
      </c>
      <c r="C1687" s="3" t="s">
        <v>45</v>
      </c>
      <c r="D1687" s="2" t="s">
        <v>567</v>
      </c>
      <c r="E1687" s="3">
        <v>11</v>
      </c>
      <c r="F1687" s="17">
        <v>0</v>
      </c>
      <c r="G1687" s="17">
        <v>1</v>
      </c>
      <c r="H1687" s="17">
        <v>0</v>
      </c>
      <c r="I1687" s="7">
        <v>2.1</v>
      </c>
      <c r="J1687" s="7">
        <v>31</v>
      </c>
      <c r="K1687" s="4">
        <v>119</v>
      </c>
      <c r="L1687" s="5">
        <v>119.3861</v>
      </c>
      <c r="M1687">
        <v>45000</v>
      </c>
      <c r="N1687" s="3">
        <v>1</v>
      </c>
      <c r="O1687" s="50" t="e">
        <f>INDEX([1]Dados!$M$2:$N$26779,MATCH($P1687,[1]Dados!$N$2:$N$26779,),2)</f>
        <v>#N/A</v>
      </c>
      <c r="P1687">
        <v>148499</v>
      </c>
      <c r="Q1687" s="1">
        <v>36718</v>
      </c>
      <c r="R1687" s="1">
        <v>36722</v>
      </c>
      <c r="S1687" t="s">
        <v>2187</v>
      </c>
      <c r="T1687">
        <v>1</v>
      </c>
    </row>
    <row r="1688" spans="1:20" x14ac:dyDescent="0.2">
      <c r="A1688" s="7">
        <v>330300</v>
      </c>
      <c r="B1688" s="3">
        <v>58599</v>
      </c>
      <c r="C1688" s="3" t="s">
        <v>45</v>
      </c>
      <c r="D1688" s="2" t="s">
        <v>567</v>
      </c>
      <c r="E1688" s="3">
        <v>11</v>
      </c>
      <c r="F1688" s="17">
        <v>0</v>
      </c>
      <c r="G1688" s="17">
        <v>1</v>
      </c>
      <c r="H1688" s="17">
        <v>0</v>
      </c>
      <c r="I1688" s="7">
        <v>3.1</v>
      </c>
      <c r="J1688" s="7">
        <v>25</v>
      </c>
      <c r="K1688" s="4">
        <v>1214</v>
      </c>
      <c r="L1688" s="5">
        <v>1214.0587</v>
      </c>
      <c r="M1688">
        <v>68697</v>
      </c>
      <c r="N1688" s="3">
        <v>1</v>
      </c>
      <c r="O1688" s="50" t="e">
        <f>INDEX([1]Dados!$M$2:$N$26779,MATCH($P1688,[1]Dados!$N$2:$N$26779,),2)</f>
        <v>#N/A</v>
      </c>
      <c r="P1688">
        <v>148168</v>
      </c>
      <c r="Q1688" s="1">
        <v>36718</v>
      </c>
      <c r="R1688" s="1">
        <v>36722</v>
      </c>
      <c r="S1688" t="s">
        <v>1988</v>
      </c>
      <c r="T1688">
        <v>1</v>
      </c>
    </row>
    <row r="1689" spans="1:20" x14ac:dyDescent="0.2">
      <c r="A1689" s="7">
        <v>330300</v>
      </c>
      <c r="B1689" s="3">
        <v>58599</v>
      </c>
      <c r="C1689" s="3" t="s">
        <v>45</v>
      </c>
      <c r="D1689" s="2" t="s">
        <v>567</v>
      </c>
      <c r="E1689" s="3">
        <v>11</v>
      </c>
      <c r="F1689" s="17">
        <v>0</v>
      </c>
      <c r="G1689" s="17">
        <v>1</v>
      </c>
      <c r="H1689" s="17">
        <v>0</v>
      </c>
      <c r="I1689" s="7">
        <v>4.0999999999999996</v>
      </c>
      <c r="J1689" s="7">
        <v>25</v>
      </c>
      <c r="K1689" s="4">
        <v>2</v>
      </c>
      <c r="L1689" s="5">
        <v>2.0596999999999999</v>
      </c>
      <c r="M1689">
        <v>40890.120000000003</v>
      </c>
      <c r="N1689" s="3">
        <v>1</v>
      </c>
      <c r="O1689" s="50" t="e">
        <f>INDEX([1]Dados!$M$2:$N$26779,MATCH($P1689,[1]Dados!$N$2:$N$26779,),2)</f>
        <v>#N/A</v>
      </c>
      <c r="P1689">
        <v>147911</v>
      </c>
      <c r="Q1689" s="1">
        <v>36718</v>
      </c>
      <c r="R1689" s="1">
        <v>36722</v>
      </c>
      <c r="S1689" t="s">
        <v>1988</v>
      </c>
      <c r="T1689">
        <v>1</v>
      </c>
    </row>
    <row r="1690" spans="1:20" x14ac:dyDescent="0.2">
      <c r="A1690" s="7">
        <v>330300</v>
      </c>
      <c r="B1690" s="3">
        <v>58599</v>
      </c>
      <c r="C1690" s="3" t="s">
        <v>45</v>
      </c>
      <c r="D1690" s="2" t="s">
        <v>567</v>
      </c>
      <c r="E1690" s="3">
        <v>11</v>
      </c>
      <c r="F1690" s="17">
        <v>0</v>
      </c>
      <c r="G1690" s="17">
        <v>1</v>
      </c>
      <c r="H1690" s="17">
        <v>0</v>
      </c>
      <c r="I1690" s="7">
        <v>5.0999999999999996</v>
      </c>
      <c r="J1690" s="7">
        <v>17</v>
      </c>
      <c r="K1690" s="4">
        <v>1293</v>
      </c>
      <c r="L1690" s="5">
        <v>1293.0592999999999</v>
      </c>
      <c r="M1690">
        <v>13739.52</v>
      </c>
      <c r="N1690" s="3">
        <v>1</v>
      </c>
      <c r="O1690" s="50" t="e">
        <f>INDEX([1]Dados!$M$2:$N$26779,MATCH($P1690,[1]Dados!$N$2:$N$26779,),2)</f>
        <v>#N/A</v>
      </c>
      <c r="P1690">
        <v>148255</v>
      </c>
      <c r="Q1690" s="1">
        <v>36718</v>
      </c>
      <c r="R1690" s="1">
        <v>36722</v>
      </c>
      <c r="S1690" t="s">
        <v>1988</v>
      </c>
      <c r="T1690">
        <v>1</v>
      </c>
    </row>
    <row r="1691" spans="1:20" x14ac:dyDescent="0.2">
      <c r="A1691" s="7">
        <v>330300</v>
      </c>
      <c r="B1691" s="3">
        <v>58599</v>
      </c>
      <c r="C1691" s="3" t="s">
        <v>45</v>
      </c>
      <c r="D1691" s="2" t="s">
        <v>567</v>
      </c>
      <c r="E1691" s="3">
        <v>11</v>
      </c>
      <c r="F1691" s="17">
        <v>0</v>
      </c>
      <c r="G1691" s="17">
        <v>1</v>
      </c>
      <c r="H1691" s="17">
        <v>0</v>
      </c>
      <c r="I1691" s="7">
        <v>6.1</v>
      </c>
      <c r="J1691" s="7">
        <v>23</v>
      </c>
      <c r="K1691" s="4">
        <v>1220</v>
      </c>
      <c r="L1691" s="5">
        <v>1220.0906</v>
      </c>
      <c r="M1691">
        <f>22139.4/2</f>
        <v>11069.7</v>
      </c>
      <c r="N1691" s="3">
        <v>1</v>
      </c>
      <c r="O1691" s="50" t="e">
        <f>INDEX([1]Dados!$M$2:$N$26779,MATCH($P1691,[1]Dados!$N$2:$N$26779,),2)</f>
        <v>#N/A</v>
      </c>
      <c r="P1691">
        <v>149545</v>
      </c>
      <c r="Q1691" s="1">
        <v>36718</v>
      </c>
      <c r="R1691" s="1">
        <v>36722</v>
      </c>
      <c r="S1691" t="s">
        <v>2188</v>
      </c>
      <c r="T1691">
        <v>1</v>
      </c>
    </row>
    <row r="1692" spans="1:20" x14ac:dyDescent="0.2">
      <c r="A1692" s="7">
        <v>330300</v>
      </c>
      <c r="B1692" s="3">
        <v>58599</v>
      </c>
      <c r="C1692" s="3" t="s">
        <v>45</v>
      </c>
      <c r="D1692" s="2" t="s">
        <v>567</v>
      </c>
      <c r="E1692" s="3">
        <v>11</v>
      </c>
      <c r="F1692" s="17">
        <v>0</v>
      </c>
      <c r="G1692" s="17">
        <v>1</v>
      </c>
      <c r="H1692" s="17">
        <v>0</v>
      </c>
      <c r="I1692" s="7">
        <v>6.1</v>
      </c>
      <c r="J1692" s="7">
        <v>23</v>
      </c>
      <c r="K1692" s="4">
        <v>1220</v>
      </c>
      <c r="L1692" s="5">
        <v>1220.0906</v>
      </c>
      <c r="M1692">
        <f>22139.4/2</f>
        <v>11069.7</v>
      </c>
      <c r="N1692" s="3">
        <v>1</v>
      </c>
      <c r="O1692" s="50" t="e">
        <f>INDEX([1]Dados!$M$2:$N$26779,MATCH($P1692,[1]Dados!$N$2:$N$26779,),2)</f>
        <v>#N/A</v>
      </c>
      <c r="P1692">
        <v>149548</v>
      </c>
      <c r="Q1692" s="1">
        <v>36718</v>
      </c>
      <c r="R1692" s="1">
        <v>36722</v>
      </c>
      <c r="S1692" t="s">
        <v>2188</v>
      </c>
      <c r="T1692">
        <v>1</v>
      </c>
    </row>
    <row r="1693" spans="1:20" x14ac:dyDescent="0.2">
      <c r="A1693" s="7">
        <v>330300</v>
      </c>
      <c r="B1693" s="3">
        <v>58599</v>
      </c>
      <c r="C1693" s="3" t="s">
        <v>45</v>
      </c>
      <c r="D1693" s="2" t="s">
        <v>567</v>
      </c>
      <c r="E1693" s="3">
        <v>11</v>
      </c>
      <c r="F1693" s="17">
        <v>0</v>
      </c>
      <c r="G1693" s="17">
        <v>1</v>
      </c>
      <c r="H1693" s="17">
        <v>0</v>
      </c>
      <c r="I1693" s="7" t="s">
        <v>3</v>
      </c>
      <c r="J1693" s="7">
        <v>0</v>
      </c>
      <c r="K1693" s="4">
        <v>119</v>
      </c>
      <c r="L1693" s="5">
        <v>119.3984</v>
      </c>
      <c r="M1693">
        <f>80000+5794.84</f>
        <v>85794.84</v>
      </c>
      <c r="N1693" s="3">
        <v>1</v>
      </c>
      <c r="O1693" s="50" t="e">
        <f>INDEX([1]Dados!$M$2:$N$26779,MATCH($P1693,[1]Dados!$N$2:$N$26779,),2)</f>
        <v>#N/A</v>
      </c>
      <c r="P1693">
        <v>148653</v>
      </c>
      <c r="Q1693" s="1">
        <v>36718</v>
      </c>
      <c r="R1693" s="1">
        <v>36722</v>
      </c>
      <c r="S1693" t="s">
        <v>2189</v>
      </c>
      <c r="T1693">
        <v>1</v>
      </c>
    </row>
    <row r="1694" spans="1:20" x14ac:dyDescent="0.2">
      <c r="A1694" s="7">
        <v>330300</v>
      </c>
      <c r="B1694" s="3">
        <v>58599</v>
      </c>
      <c r="C1694" s="3" t="s">
        <v>45</v>
      </c>
      <c r="D1694" s="2" t="s">
        <v>567</v>
      </c>
      <c r="E1694" s="3">
        <v>11</v>
      </c>
      <c r="F1694" s="17">
        <v>0</v>
      </c>
      <c r="G1694" s="17">
        <v>1</v>
      </c>
      <c r="H1694" s="17">
        <v>0</v>
      </c>
      <c r="I1694" s="7" t="s">
        <v>3</v>
      </c>
      <c r="J1694" s="7">
        <v>0</v>
      </c>
      <c r="K1694" s="4">
        <v>1214</v>
      </c>
      <c r="L1694" s="5">
        <v>1214.0589</v>
      </c>
      <c r="M1694" t="s">
        <v>2134</v>
      </c>
      <c r="N1694" s="3">
        <v>1</v>
      </c>
      <c r="O1694" s="50" t="e">
        <f>INDEX([1]Dados!$M$2:$N$26779,MATCH($P1694,[1]Dados!$N$2:$N$26779,),2)</f>
        <v>#N/A</v>
      </c>
      <c r="P1694">
        <v>149385</v>
      </c>
      <c r="Q1694" s="1">
        <v>36718</v>
      </c>
      <c r="R1694" s="1">
        <v>36722</v>
      </c>
      <c r="S1694" t="s">
        <v>2134</v>
      </c>
      <c r="T1694">
        <v>1</v>
      </c>
    </row>
    <row r="1695" spans="1:20" x14ac:dyDescent="0.2">
      <c r="A1695" s="7">
        <v>330300</v>
      </c>
      <c r="B1695" s="3">
        <v>58599</v>
      </c>
      <c r="C1695" s="3" t="s">
        <v>45</v>
      </c>
      <c r="D1695" s="2" t="s">
        <v>567</v>
      </c>
      <c r="E1695" s="3">
        <v>11</v>
      </c>
      <c r="F1695" s="17">
        <v>0</v>
      </c>
      <c r="G1695" s="17">
        <v>1</v>
      </c>
      <c r="H1695" s="17">
        <v>0</v>
      </c>
      <c r="I1695" s="7" t="s">
        <v>3</v>
      </c>
      <c r="J1695" s="7">
        <v>0</v>
      </c>
      <c r="K1695" s="4">
        <v>119</v>
      </c>
      <c r="L1695" s="5">
        <v>119.38590000000001</v>
      </c>
      <c r="M1695">
        <f>160000+17828.62</f>
        <v>177828.62</v>
      </c>
      <c r="N1695" s="3">
        <v>1</v>
      </c>
      <c r="O1695" s="50" t="e">
        <f>INDEX([1]Dados!$M$2:$N$26779,MATCH($P1695,[1]Dados!$N$2:$N$26779,),2)</f>
        <v>#N/A</v>
      </c>
      <c r="P1695">
        <v>148577</v>
      </c>
      <c r="Q1695" s="1">
        <v>36718</v>
      </c>
      <c r="R1695" s="1">
        <v>36722</v>
      </c>
      <c r="S1695" t="s">
        <v>2190</v>
      </c>
      <c r="T1695">
        <v>1</v>
      </c>
    </row>
    <row r="1696" spans="1:20" x14ac:dyDescent="0.2">
      <c r="A1696" s="7">
        <v>330300</v>
      </c>
      <c r="B1696" s="3">
        <v>58599</v>
      </c>
      <c r="C1696" s="3" t="s">
        <v>45</v>
      </c>
      <c r="D1696" s="2" t="s">
        <v>567</v>
      </c>
      <c r="E1696" s="3">
        <v>11</v>
      </c>
      <c r="F1696" s="17">
        <v>0</v>
      </c>
      <c r="G1696" s="17">
        <v>1</v>
      </c>
      <c r="H1696" s="17">
        <v>0</v>
      </c>
      <c r="I1696" s="7" t="s">
        <v>3</v>
      </c>
      <c r="J1696" s="7">
        <v>0</v>
      </c>
      <c r="K1696" s="4">
        <v>119</v>
      </c>
      <c r="L1696" s="5">
        <v>119.386</v>
      </c>
      <c r="M1696">
        <v>35000</v>
      </c>
      <c r="N1696" s="3">
        <v>1</v>
      </c>
      <c r="O1696" s="50" t="e">
        <f>INDEX([1]Dados!$M$2:$N$26779,MATCH($P1696,[1]Dados!$N$2:$N$26779,),2)</f>
        <v>#N/A</v>
      </c>
      <c r="P1696" s="8">
        <v>148522</v>
      </c>
      <c r="Q1696" s="1">
        <v>36718</v>
      </c>
      <c r="R1696" s="1">
        <v>36722</v>
      </c>
      <c r="S1696" t="s">
        <v>2191</v>
      </c>
      <c r="T1696">
        <v>1</v>
      </c>
    </row>
    <row r="1697" spans="1:20" x14ac:dyDescent="0.2">
      <c r="A1697" s="7">
        <v>240050</v>
      </c>
      <c r="B1697" s="3">
        <v>16098</v>
      </c>
      <c r="C1697" s="3" t="s">
        <v>17</v>
      </c>
      <c r="D1697" s="2" t="s">
        <v>228</v>
      </c>
      <c r="E1697" s="3">
        <v>11</v>
      </c>
      <c r="F1697" s="17">
        <v>0</v>
      </c>
      <c r="G1697" s="17">
        <v>1</v>
      </c>
      <c r="H1697" s="17">
        <v>0</v>
      </c>
      <c r="I1697" s="7">
        <v>1.1000000000000001</v>
      </c>
      <c r="J1697" s="7">
        <v>10</v>
      </c>
      <c r="K1697" s="4">
        <v>119</v>
      </c>
      <c r="L1697" s="5">
        <v>119.38590000000001</v>
      </c>
      <c r="M1697">
        <v>80000</v>
      </c>
      <c r="N1697" s="3">
        <v>1</v>
      </c>
      <c r="O1697" s="50" t="e">
        <f>INDEX([1]Dados!$M$2:$N$26779,MATCH($P1697,[1]Dados!$N$2:$N$26779,),2)</f>
        <v>#N/A</v>
      </c>
      <c r="P1697">
        <v>148545</v>
      </c>
      <c r="Q1697" s="1">
        <v>36732</v>
      </c>
      <c r="R1697" s="1">
        <v>36736</v>
      </c>
      <c r="S1697" t="s">
        <v>1478</v>
      </c>
      <c r="T1697">
        <v>1</v>
      </c>
    </row>
    <row r="1698" spans="1:20" x14ac:dyDescent="0.2">
      <c r="A1698" s="7">
        <v>240050</v>
      </c>
      <c r="B1698" s="3">
        <v>16098</v>
      </c>
      <c r="C1698" s="3" t="s">
        <v>17</v>
      </c>
      <c r="D1698" s="2" t="s">
        <v>228</v>
      </c>
      <c r="E1698" s="3">
        <v>11</v>
      </c>
      <c r="F1698" s="17">
        <v>0</v>
      </c>
      <c r="G1698" s="17">
        <v>1</v>
      </c>
      <c r="H1698" s="17">
        <v>0</v>
      </c>
      <c r="I1698" s="7">
        <v>2.1</v>
      </c>
      <c r="J1698" s="7">
        <v>10</v>
      </c>
      <c r="K1698" s="4">
        <v>4</v>
      </c>
      <c r="L1698" s="5">
        <v>4.1822999999999997</v>
      </c>
      <c r="M1698">
        <v>77000</v>
      </c>
      <c r="N1698" s="3">
        <v>1</v>
      </c>
      <c r="O1698" s="50" t="e">
        <f>INDEX([1]Dados!$M$2:$N$26779,MATCH($P1698,[1]Dados!$N$2:$N$26779,),2)</f>
        <v>#N/A</v>
      </c>
      <c r="P1698">
        <v>147955</v>
      </c>
      <c r="Q1698" s="1">
        <v>36732</v>
      </c>
      <c r="R1698" s="1">
        <v>36736</v>
      </c>
      <c r="S1698" t="s">
        <v>1756</v>
      </c>
      <c r="T1698">
        <v>1</v>
      </c>
    </row>
    <row r="1699" spans="1:20" x14ac:dyDescent="0.2">
      <c r="A1699" s="7">
        <v>240050</v>
      </c>
      <c r="B1699" s="3">
        <v>16098</v>
      </c>
      <c r="C1699" s="3" t="s">
        <v>17</v>
      </c>
      <c r="D1699" s="2" t="s">
        <v>228</v>
      </c>
      <c r="E1699" s="3">
        <v>11</v>
      </c>
      <c r="F1699" s="17">
        <v>0</v>
      </c>
      <c r="G1699" s="17">
        <v>1</v>
      </c>
      <c r="H1699" s="17">
        <v>0</v>
      </c>
      <c r="I1699" s="7">
        <v>2.2000000000000002</v>
      </c>
      <c r="J1699" s="7">
        <v>19</v>
      </c>
      <c r="K1699" s="4">
        <v>4</v>
      </c>
      <c r="L1699" s="5">
        <v>4.1822999999999997</v>
      </c>
      <c r="M1699">
        <v>77000</v>
      </c>
      <c r="N1699" s="3">
        <v>1</v>
      </c>
      <c r="O1699" s="50" t="e">
        <f>INDEX([1]Dados!$M$2:$N$26779,MATCH($P1699,[1]Dados!$N$2:$N$26779,),2)</f>
        <v>#N/A</v>
      </c>
      <c r="P1699">
        <v>147955</v>
      </c>
      <c r="Q1699" s="1">
        <v>36732</v>
      </c>
      <c r="R1699" s="1">
        <v>36736</v>
      </c>
      <c r="S1699" t="s">
        <v>1756</v>
      </c>
      <c r="T1699">
        <v>1</v>
      </c>
    </row>
    <row r="1700" spans="1:20" x14ac:dyDescent="0.2">
      <c r="A1700" s="7">
        <v>240050</v>
      </c>
      <c r="B1700" s="3">
        <v>16098</v>
      </c>
      <c r="C1700" s="3" t="s">
        <v>17</v>
      </c>
      <c r="D1700" s="2" t="s">
        <v>228</v>
      </c>
      <c r="E1700" s="3">
        <v>11</v>
      </c>
      <c r="F1700" s="17">
        <v>0</v>
      </c>
      <c r="G1700" s="17">
        <v>1</v>
      </c>
      <c r="H1700" s="17">
        <v>0</v>
      </c>
      <c r="I1700" s="7">
        <v>3.1</v>
      </c>
      <c r="J1700" s="7">
        <v>22</v>
      </c>
      <c r="K1700" s="4">
        <v>1293</v>
      </c>
      <c r="L1700" s="5">
        <v>1293.0592999999999</v>
      </c>
      <c r="M1700">
        <v>18136</v>
      </c>
      <c r="N1700" s="3">
        <v>1</v>
      </c>
      <c r="O1700" s="50" t="e">
        <f>INDEX([1]Dados!$M$2:$N$26779,MATCH($P1700,[1]Dados!$N$2:$N$26779,),2)</f>
        <v>#N/A</v>
      </c>
      <c r="P1700">
        <v>148264</v>
      </c>
      <c r="Q1700" s="1">
        <v>36732</v>
      </c>
      <c r="R1700" s="1">
        <v>36736</v>
      </c>
      <c r="S1700" t="s">
        <v>885</v>
      </c>
      <c r="T1700">
        <v>1</v>
      </c>
    </row>
    <row r="1701" spans="1:20" x14ac:dyDescent="0.2">
      <c r="A1701" s="7">
        <v>240050</v>
      </c>
      <c r="B1701" s="3">
        <v>16098</v>
      </c>
      <c r="C1701" s="3" t="s">
        <v>17</v>
      </c>
      <c r="D1701" s="2" t="s">
        <v>228</v>
      </c>
      <c r="E1701" s="3">
        <v>11</v>
      </c>
      <c r="F1701" s="17">
        <v>0</v>
      </c>
      <c r="G1701" s="17">
        <v>1</v>
      </c>
      <c r="H1701" s="17">
        <v>0</v>
      </c>
      <c r="I1701" s="7">
        <v>3.2</v>
      </c>
      <c r="J1701" s="7">
        <v>15</v>
      </c>
      <c r="K1701" s="4">
        <v>1293</v>
      </c>
      <c r="L1701" s="5">
        <v>1293.0592999999999</v>
      </c>
      <c r="M1701">
        <v>18136</v>
      </c>
      <c r="N1701" s="3">
        <v>1</v>
      </c>
      <c r="O1701" s="50" t="e">
        <f>INDEX([1]Dados!$M$2:$N$26779,MATCH($P1701,[1]Dados!$N$2:$N$26779,),2)</f>
        <v>#N/A</v>
      </c>
      <c r="P1701">
        <v>148264</v>
      </c>
      <c r="Q1701" s="1">
        <v>36732</v>
      </c>
      <c r="R1701" s="1">
        <v>36736</v>
      </c>
      <c r="S1701" t="s">
        <v>885</v>
      </c>
      <c r="T1701">
        <v>1</v>
      </c>
    </row>
    <row r="1702" spans="1:20" x14ac:dyDescent="0.2">
      <c r="A1702" s="7">
        <v>240050</v>
      </c>
      <c r="B1702" s="3">
        <v>16098</v>
      </c>
      <c r="C1702" s="3" t="s">
        <v>17</v>
      </c>
      <c r="D1702" s="2" t="s">
        <v>228</v>
      </c>
      <c r="E1702" s="3">
        <v>11</v>
      </c>
      <c r="F1702" s="17">
        <v>0</v>
      </c>
      <c r="G1702" s="17">
        <v>1</v>
      </c>
      <c r="H1702" s="17">
        <v>0</v>
      </c>
      <c r="I1702" s="7">
        <v>3.3</v>
      </c>
      <c r="J1702" s="7">
        <v>33</v>
      </c>
      <c r="K1702" s="4">
        <v>1293</v>
      </c>
      <c r="L1702" s="5">
        <v>1293.0592999999999</v>
      </c>
      <c r="M1702">
        <v>18136</v>
      </c>
      <c r="N1702" s="3">
        <v>1</v>
      </c>
      <c r="O1702" s="50" t="e">
        <f>INDEX([1]Dados!$M$2:$N$26779,MATCH($P1702,[1]Dados!$N$2:$N$26779,),2)</f>
        <v>#N/A</v>
      </c>
      <c r="P1702">
        <v>148264</v>
      </c>
      <c r="Q1702" s="1">
        <v>36732</v>
      </c>
      <c r="R1702" s="1">
        <v>36736</v>
      </c>
      <c r="S1702" t="s">
        <v>885</v>
      </c>
      <c r="T1702">
        <v>1</v>
      </c>
    </row>
    <row r="1703" spans="1:20" x14ac:dyDescent="0.2">
      <c r="A1703" s="7">
        <v>240050</v>
      </c>
      <c r="B1703" s="3">
        <v>16098</v>
      </c>
      <c r="C1703" s="3" t="s">
        <v>17</v>
      </c>
      <c r="D1703" s="2" t="s">
        <v>228</v>
      </c>
      <c r="E1703" s="3">
        <v>11</v>
      </c>
      <c r="F1703" s="17">
        <v>0</v>
      </c>
      <c r="G1703" s="17">
        <v>1</v>
      </c>
      <c r="H1703" s="17">
        <v>0</v>
      </c>
      <c r="I1703" s="7">
        <v>4.0999999999999996</v>
      </c>
      <c r="J1703" s="7">
        <v>20</v>
      </c>
      <c r="K1703" s="4">
        <v>4</v>
      </c>
      <c r="L1703" s="5">
        <v>4.1822999999999997</v>
      </c>
      <c r="M1703">
        <v>66301.600000000006</v>
      </c>
      <c r="N1703" s="3">
        <v>1</v>
      </c>
      <c r="O1703" s="50" t="e">
        <f>INDEX([1]Dados!$M$2:$N$26779,MATCH($P1703,[1]Dados!$N$2:$N$26779,),2)</f>
        <v>#N/A</v>
      </c>
      <c r="P1703">
        <v>147954</v>
      </c>
      <c r="Q1703" s="1">
        <v>36732</v>
      </c>
      <c r="R1703" s="1">
        <v>36736</v>
      </c>
      <c r="S1703" t="s">
        <v>1755</v>
      </c>
      <c r="T1703">
        <v>1</v>
      </c>
    </row>
    <row r="1704" spans="1:20" x14ac:dyDescent="0.2">
      <c r="A1704" s="7">
        <v>240050</v>
      </c>
      <c r="B1704" s="3">
        <v>16098</v>
      </c>
      <c r="C1704" s="3" t="s">
        <v>17</v>
      </c>
      <c r="D1704" s="2" t="s">
        <v>228</v>
      </c>
      <c r="E1704" s="3">
        <v>11</v>
      </c>
      <c r="F1704" s="17">
        <v>0</v>
      </c>
      <c r="G1704" s="17">
        <v>1</v>
      </c>
      <c r="H1704" s="17">
        <v>0</v>
      </c>
      <c r="I1704" s="7" t="s">
        <v>3</v>
      </c>
      <c r="J1704" s="7">
        <v>0</v>
      </c>
      <c r="K1704" s="4">
        <v>1214</v>
      </c>
      <c r="L1704" s="5">
        <v>1214.0587</v>
      </c>
      <c r="M1704">
        <v>88243.839999999997</v>
      </c>
      <c r="N1704" s="3">
        <v>1</v>
      </c>
      <c r="O1704" s="50" t="e">
        <f>INDEX([1]Dados!$M$2:$N$26779,MATCH($P1704,[1]Dados!$N$2:$N$26779,),2)</f>
        <v>#N/A</v>
      </c>
      <c r="P1704" s="8">
        <v>148162</v>
      </c>
      <c r="Q1704" s="1">
        <v>36732</v>
      </c>
      <c r="R1704" s="1">
        <v>36736</v>
      </c>
      <c r="S1704" t="s">
        <v>2134</v>
      </c>
      <c r="T1704">
        <v>1</v>
      </c>
    </row>
    <row r="1705" spans="1:20" x14ac:dyDescent="0.2">
      <c r="A1705" s="7">
        <v>240050</v>
      </c>
      <c r="B1705" s="3">
        <v>16098</v>
      </c>
      <c r="C1705" s="3" t="s">
        <v>17</v>
      </c>
      <c r="D1705" s="2" t="s">
        <v>228</v>
      </c>
      <c r="E1705" s="3">
        <v>11</v>
      </c>
      <c r="F1705" s="17">
        <v>0</v>
      </c>
      <c r="G1705" s="17">
        <v>1</v>
      </c>
      <c r="H1705" s="17">
        <v>0</v>
      </c>
      <c r="I1705" s="7" t="s">
        <v>3</v>
      </c>
      <c r="J1705" s="7">
        <v>0</v>
      </c>
      <c r="K1705" s="4">
        <v>1214</v>
      </c>
      <c r="L1705" s="5">
        <v>1214.0589</v>
      </c>
      <c r="M1705">
        <v>156600</v>
      </c>
      <c r="N1705" s="3">
        <v>1</v>
      </c>
      <c r="O1705" s="50" t="e">
        <f>INDEX([1]Dados!$M$2:$N$26779,MATCH($P1705,[1]Dados!$N$2:$N$26779,),2)</f>
        <v>#N/A</v>
      </c>
      <c r="P1705" s="8">
        <v>149383</v>
      </c>
      <c r="Q1705" s="1">
        <v>36732</v>
      </c>
      <c r="R1705" s="1">
        <v>36736</v>
      </c>
      <c r="S1705" t="s">
        <v>2134</v>
      </c>
      <c r="T1705">
        <v>1</v>
      </c>
    </row>
    <row r="1706" spans="1:20" x14ac:dyDescent="0.2">
      <c r="A1706" s="7">
        <v>240050</v>
      </c>
      <c r="B1706" s="3">
        <v>16098</v>
      </c>
      <c r="C1706" s="3" t="s">
        <v>17</v>
      </c>
      <c r="D1706" s="2" t="s">
        <v>228</v>
      </c>
      <c r="E1706" s="3">
        <v>11</v>
      </c>
      <c r="F1706" s="17">
        <v>0</v>
      </c>
      <c r="G1706" s="17">
        <v>1</v>
      </c>
      <c r="H1706" s="17">
        <v>0</v>
      </c>
      <c r="I1706" s="7" t="s">
        <v>3</v>
      </c>
      <c r="J1706" s="7">
        <v>0</v>
      </c>
      <c r="K1706" s="4">
        <v>1220</v>
      </c>
      <c r="L1706" s="5">
        <v>1220.0906</v>
      </c>
      <c r="M1706">
        <f>33478.3/2</f>
        <v>16739.150000000001</v>
      </c>
      <c r="N1706" s="3">
        <v>1</v>
      </c>
      <c r="O1706" s="50" t="e">
        <f>INDEX([1]Dados!$M$2:$N$26779,MATCH($P1706,[1]Dados!$N$2:$N$26779,),2)</f>
        <v>#N/A</v>
      </c>
      <c r="P1706" s="8">
        <v>149534</v>
      </c>
      <c r="Q1706" s="1">
        <v>36732</v>
      </c>
      <c r="R1706" s="1">
        <v>36736</v>
      </c>
      <c r="S1706" t="s">
        <v>2134</v>
      </c>
      <c r="T1706">
        <v>1</v>
      </c>
    </row>
    <row r="1707" spans="1:20" x14ac:dyDescent="0.2">
      <c r="A1707" s="7">
        <v>240050</v>
      </c>
      <c r="B1707" s="3">
        <v>16098</v>
      </c>
      <c r="C1707" s="3" t="s">
        <v>17</v>
      </c>
      <c r="D1707" s="2" t="s">
        <v>228</v>
      </c>
      <c r="E1707" s="3">
        <v>11</v>
      </c>
      <c r="F1707" s="17">
        <v>0</v>
      </c>
      <c r="G1707" s="17">
        <v>1</v>
      </c>
      <c r="H1707" s="17">
        <v>0</v>
      </c>
      <c r="I1707" s="7" t="s">
        <v>3</v>
      </c>
      <c r="J1707" s="7">
        <v>0</v>
      </c>
      <c r="K1707" s="4">
        <v>1220</v>
      </c>
      <c r="L1707" s="5">
        <v>1220.0906</v>
      </c>
      <c r="M1707">
        <f>33478.3/2</f>
        <v>16739.150000000001</v>
      </c>
      <c r="N1707" s="3">
        <v>1</v>
      </c>
      <c r="O1707" s="50" t="e">
        <f>INDEX([1]Dados!$M$2:$N$26779,MATCH($P1707,[1]Dados!$N$2:$N$26779,),2)</f>
        <v>#N/A</v>
      </c>
      <c r="P1707" s="8">
        <v>149537</v>
      </c>
      <c r="Q1707" s="1">
        <v>36732</v>
      </c>
      <c r="R1707" s="1">
        <v>36736</v>
      </c>
      <c r="S1707" t="s">
        <v>2134</v>
      </c>
      <c r="T1707">
        <v>1</v>
      </c>
    </row>
    <row r="1708" spans="1:20" x14ac:dyDescent="0.2">
      <c r="A1708" s="7">
        <v>241460</v>
      </c>
      <c r="B1708" s="3">
        <v>18899</v>
      </c>
      <c r="C1708" s="3" t="s">
        <v>17</v>
      </c>
      <c r="D1708" s="2" t="s">
        <v>836</v>
      </c>
      <c r="E1708" s="3">
        <v>11</v>
      </c>
      <c r="F1708" s="17">
        <v>0</v>
      </c>
      <c r="G1708" s="17">
        <v>1</v>
      </c>
      <c r="H1708" s="17">
        <v>0</v>
      </c>
      <c r="I1708" s="7">
        <v>3.1</v>
      </c>
      <c r="J1708" s="7">
        <v>23</v>
      </c>
      <c r="K1708" s="4">
        <v>2</v>
      </c>
      <c r="L1708" s="5">
        <v>2.0596999999999999</v>
      </c>
      <c r="M1708">
        <v>70444.759999999995</v>
      </c>
      <c r="N1708" s="3">
        <v>1</v>
      </c>
      <c r="O1708" s="50" t="e">
        <f>INDEX([1]Dados!$M$2:$N$26779,MATCH($P1708,[1]Dados!$N$2:$N$26779,),2)</f>
        <v>#N/A</v>
      </c>
      <c r="P1708">
        <v>147913</v>
      </c>
      <c r="Q1708" s="1">
        <v>36732</v>
      </c>
      <c r="R1708" s="1">
        <v>36736</v>
      </c>
      <c r="S1708" t="s">
        <v>1415</v>
      </c>
      <c r="T1708">
        <v>1</v>
      </c>
    </row>
    <row r="1709" spans="1:20" x14ac:dyDescent="0.2">
      <c r="A1709" s="7">
        <v>241460</v>
      </c>
      <c r="B1709" s="3">
        <v>18899</v>
      </c>
      <c r="C1709" s="3" t="s">
        <v>17</v>
      </c>
      <c r="D1709" s="2" t="s">
        <v>836</v>
      </c>
      <c r="E1709" s="3">
        <v>11</v>
      </c>
      <c r="F1709" s="17">
        <v>0</v>
      </c>
      <c r="G1709" s="17">
        <v>1</v>
      </c>
      <c r="H1709" s="17">
        <v>0</v>
      </c>
      <c r="I1709" s="7">
        <v>4.0999999999999996</v>
      </c>
      <c r="J1709" s="7">
        <v>8</v>
      </c>
      <c r="K1709" s="4">
        <v>119</v>
      </c>
      <c r="L1709" s="5">
        <v>119.38590000000001</v>
      </c>
      <c r="M1709">
        <f>294500+9591.66</f>
        <v>304091.65999999997</v>
      </c>
      <c r="N1709" s="3">
        <v>1</v>
      </c>
      <c r="O1709" s="50" t="e">
        <f>INDEX([1]Dados!$M$2:$N$26779,MATCH($P1709,[1]Dados!$N$2:$N$26779,),2)</f>
        <v>#N/A</v>
      </c>
      <c r="P1709">
        <v>148546</v>
      </c>
      <c r="Q1709" s="1">
        <v>36732</v>
      </c>
      <c r="R1709" s="1">
        <v>36736</v>
      </c>
      <c r="S1709" t="s">
        <v>2130</v>
      </c>
      <c r="T1709">
        <v>1</v>
      </c>
    </row>
    <row r="1710" spans="1:20" x14ac:dyDescent="0.2">
      <c r="A1710" s="7">
        <v>241460</v>
      </c>
      <c r="B1710" s="3">
        <v>18899</v>
      </c>
      <c r="C1710" s="3" t="s">
        <v>17</v>
      </c>
      <c r="D1710" s="2" t="s">
        <v>836</v>
      </c>
      <c r="E1710" s="3">
        <v>11</v>
      </c>
      <c r="F1710" s="17">
        <v>0</v>
      </c>
      <c r="G1710" s="17">
        <v>1</v>
      </c>
      <c r="H1710" s="17">
        <v>0</v>
      </c>
      <c r="I1710" s="7">
        <v>4.2</v>
      </c>
      <c r="J1710" s="7">
        <v>10</v>
      </c>
      <c r="K1710" s="4">
        <v>119</v>
      </c>
      <c r="L1710" s="5">
        <v>119.38590000000001</v>
      </c>
      <c r="M1710">
        <f>294500+9591.66</f>
        <v>304091.65999999997</v>
      </c>
      <c r="N1710" s="3">
        <v>1</v>
      </c>
      <c r="O1710" s="50" t="e">
        <f>INDEX([1]Dados!$M$2:$N$26779,MATCH($P1710,[1]Dados!$N$2:$N$26779,),2)</f>
        <v>#N/A</v>
      </c>
      <c r="P1710">
        <v>148546</v>
      </c>
      <c r="Q1710" s="1">
        <v>36732</v>
      </c>
      <c r="R1710" s="1">
        <v>36736</v>
      </c>
      <c r="S1710" t="s">
        <v>2130</v>
      </c>
      <c r="T1710">
        <v>1</v>
      </c>
    </row>
    <row r="1711" spans="1:20" x14ac:dyDescent="0.2">
      <c r="A1711" s="7">
        <v>241460</v>
      </c>
      <c r="B1711" s="3">
        <v>18899</v>
      </c>
      <c r="C1711" s="3" t="s">
        <v>17</v>
      </c>
      <c r="D1711" s="2" t="s">
        <v>836</v>
      </c>
      <c r="E1711" s="3">
        <v>11</v>
      </c>
      <c r="F1711" s="17">
        <v>0</v>
      </c>
      <c r="G1711" s="17">
        <v>1</v>
      </c>
      <c r="H1711" s="17">
        <v>0</v>
      </c>
      <c r="I1711" s="7" t="s">
        <v>3</v>
      </c>
      <c r="J1711" s="7">
        <v>0</v>
      </c>
      <c r="K1711" s="4">
        <v>1214</v>
      </c>
      <c r="L1711" s="5">
        <v>1214.0587</v>
      </c>
      <c r="M1711">
        <v>57617</v>
      </c>
      <c r="N1711" s="3">
        <v>1</v>
      </c>
      <c r="O1711" s="50" t="e">
        <f>INDEX([1]Dados!$M$2:$N$26779,MATCH($P1711,[1]Dados!$N$2:$N$26779,),2)</f>
        <v>#N/A</v>
      </c>
      <c r="P1711" s="8">
        <v>148163</v>
      </c>
      <c r="Q1711" s="1">
        <v>36732</v>
      </c>
      <c r="R1711" s="1">
        <v>36736</v>
      </c>
      <c r="S1711" t="s">
        <v>919</v>
      </c>
      <c r="T1711">
        <v>1</v>
      </c>
    </row>
    <row r="1712" spans="1:20" x14ac:dyDescent="0.2">
      <c r="A1712" s="7">
        <v>241460</v>
      </c>
      <c r="B1712" s="3">
        <v>18899</v>
      </c>
      <c r="C1712" s="3" t="s">
        <v>17</v>
      </c>
      <c r="D1712" s="2" t="s">
        <v>836</v>
      </c>
      <c r="E1712" s="3">
        <v>11</v>
      </c>
      <c r="F1712" s="17">
        <v>0</v>
      </c>
      <c r="G1712" s="17">
        <v>1</v>
      </c>
      <c r="H1712" s="17">
        <v>0</v>
      </c>
      <c r="I1712" s="7">
        <v>1.1000000000000001</v>
      </c>
      <c r="J1712" s="7">
        <v>20</v>
      </c>
      <c r="K1712" s="4">
        <v>1214</v>
      </c>
      <c r="L1712" s="5">
        <v>1214.0589</v>
      </c>
      <c r="M1712">
        <v>75160</v>
      </c>
      <c r="N1712" s="3">
        <v>1</v>
      </c>
      <c r="O1712" s="50" t="e">
        <f>INDEX([1]Dados!$M$2:$N$26779,MATCH($P1712,[1]Dados!$N$2:$N$26779,),2)</f>
        <v>#N/A</v>
      </c>
      <c r="P1712" s="8">
        <v>149380</v>
      </c>
      <c r="Q1712" s="1">
        <v>36732</v>
      </c>
      <c r="R1712" s="1">
        <v>36736</v>
      </c>
      <c r="S1712" t="s">
        <v>2131</v>
      </c>
      <c r="T1712">
        <v>1</v>
      </c>
    </row>
    <row r="1713" spans="1:20" x14ac:dyDescent="0.2">
      <c r="A1713" s="7">
        <v>241460</v>
      </c>
      <c r="B1713" s="3">
        <v>18899</v>
      </c>
      <c r="C1713" s="3" t="s">
        <v>17</v>
      </c>
      <c r="D1713" s="2" t="s">
        <v>836</v>
      </c>
      <c r="E1713" s="3">
        <v>11</v>
      </c>
      <c r="F1713" s="17">
        <v>0</v>
      </c>
      <c r="G1713" s="17">
        <v>1</v>
      </c>
      <c r="H1713" s="17">
        <v>0</v>
      </c>
      <c r="I1713" s="7">
        <v>1.2</v>
      </c>
      <c r="J1713" s="7">
        <v>28</v>
      </c>
      <c r="K1713" s="4">
        <v>1214</v>
      </c>
      <c r="L1713" s="5">
        <v>1214.0589</v>
      </c>
      <c r="M1713">
        <v>75160</v>
      </c>
      <c r="N1713" s="3">
        <v>1</v>
      </c>
      <c r="O1713" s="50" t="e">
        <f>INDEX([1]Dados!$M$2:$N$26779,MATCH($P1713,[1]Dados!$N$2:$N$26779,),2)</f>
        <v>#N/A</v>
      </c>
      <c r="P1713">
        <v>149380</v>
      </c>
      <c r="Q1713" s="1">
        <v>36732</v>
      </c>
      <c r="R1713" s="1">
        <v>36736</v>
      </c>
      <c r="S1713" t="s">
        <v>2131</v>
      </c>
      <c r="T1713">
        <v>1</v>
      </c>
    </row>
    <row r="1714" spans="1:20" x14ac:dyDescent="0.2">
      <c r="A1714" s="7">
        <v>241460</v>
      </c>
      <c r="B1714" s="3">
        <v>18899</v>
      </c>
      <c r="C1714" s="3" t="s">
        <v>17</v>
      </c>
      <c r="D1714" s="2" t="s">
        <v>836</v>
      </c>
      <c r="E1714" s="3">
        <v>11</v>
      </c>
      <c r="F1714" s="17">
        <v>0</v>
      </c>
      <c r="G1714" s="17">
        <v>1</v>
      </c>
      <c r="H1714" s="17">
        <v>0</v>
      </c>
      <c r="I1714" s="7">
        <v>1.3</v>
      </c>
      <c r="J1714" s="7">
        <v>23</v>
      </c>
      <c r="K1714" s="4">
        <v>1214</v>
      </c>
      <c r="L1714" s="5">
        <v>1214.0589</v>
      </c>
      <c r="M1714">
        <v>75160</v>
      </c>
      <c r="N1714" s="3">
        <v>1</v>
      </c>
      <c r="O1714" s="50" t="e">
        <f>INDEX([1]Dados!$M$2:$N$26779,MATCH($P1714,[1]Dados!$N$2:$N$26779,),2)</f>
        <v>#N/A</v>
      </c>
      <c r="P1714">
        <v>149380</v>
      </c>
      <c r="Q1714" s="1">
        <v>36732</v>
      </c>
      <c r="R1714" s="1">
        <v>36736</v>
      </c>
      <c r="S1714" t="s">
        <v>2131</v>
      </c>
      <c r="T1714">
        <v>1</v>
      </c>
    </row>
    <row r="1715" spans="1:20" x14ac:dyDescent="0.2">
      <c r="A1715" s="7">
        <v>241460</v>
      </c>
      <c r="B1715" s="3">
        <v>18899</v>
      </c>
      <c r="C1715" s="3" t="s">
        <v>17</v>
      </c>
      <c r="D1715" s="2" t="s">
        <v>836</v>
      </c>
      <c r="E1715" s="3">
        <v>11</v>
      </c>
      <c r="F1715" s="17">
        <v>0</v>
      </c>
      <c r="G1715" s="17">
        <v>1</v>
      </c>
      <c r="H1715" s="17">
        <v>0</v>
      </c>
      <c r="I1715" s="7">
        <v>2.1</v>
      </c>
      <c r="J1715" s="7">
        <v>0</v>
      </c>
      <c r="K1715" s="4">
        <v>1293</v>
      </c>
      <c r="L1715" s="5">
        <v>1293.0592999999999</v>
      </c>
      <c r="M1715">
        <v>18136</v>
      </c>
      <c r="N1715" s="3">
        <v>1</v>
      </c>
      <c r="O1715" s="50" t="e">
        <f>INDEX([1]Dados!$M$2:$N$26779,MATCH($P1715,[1]Dados!$N$2:$N$26779,),2)</f>
        <v>#N/A</v>
      </c>
      <c r="P1715">
        <v>148265</v>
      </c>
      <c r="Q1715" s="1">
        <v>36732</v>
      </c>
      <c r="R1715" s="1">
        <v>36736</v>
      </c>
      <c r="S1715" t="s">
        <v>2127</v>
      </c>
      <c r="T1715">
        <v>1</v>
      </c>
    </row>
    <row r="1716" spans="1:20" x14ac:dyDescent="0.2">
      <c r="A1716" s="7">
        <v>241460</v>
      </c>
      <c r="B1716" s="3">
        <v>18899</v>
      </c>
      <c r="C1716" s="3" t="s">
        <v>17</v>
      </c>
      <c r="D1716" s="2" t="s">
        <v>836</v>
      </c>
      <c r="E1716" s="3">
        <v>11</v>
      </c>
      <c r="F1716" s="17">
        <v>0</v>
      </c>
      <c r="G1716" s="17">
        <v>1</v>
      </c>
      <c r="H1716" s="17">
        <v>0</v>
      </c>
      <c r="I1716" s="7">
        <v>2.2000000000000002</v>
      </c>
      <c r="J1716" s="7">
        <v>9</v>
      </c>
      <c r="K1716" s="4">
        <v>1293</v>
      </c>
      <c r="L1716" s="5">
        <v>1293.0592999999999</v>
      </c>
      <c r="M1716">
        <v>18136</v>
      </c>
      <c r="N1716" s="3">
        <v>1</v>
      </c>
      <c r="O1716" s="50" t="e">
        <f>INDEX([1]Dados!$M$2:$N$26779,MATCH($P1716,[1]Dados!$N$2:$N$26779,),2)</f>
        <v>#N/A</v>
      </c>
      <c r="P1716">
        <v>148265</v>
      </c>
      <c r="Q1716" s="1">
        <v>36732</v>
      </c>
      <c r="R1716" s="1">
        <v>36736</v>
      </c>
      <c r="S1716" t="s">
        <v>2127</v>
      </c>
      <c r="T1716">
        <v>1</v>
      </c>
    </row>
    <row r="1717" spans="1:20" x14ac:dyDescent="0.2">
      <c r="A1717" s="7">
        <v>110140</v>
      </c>
      <c r="B1717" s="3">
        <v>663</v>
      </c>
      <c r="C1717" s="3" t="s">
        <v>76</v>
      </c>
      <c r="D1717" s="2" t="s">
        <v>576</v>
      </c>
      <c r="E1717" s="3">
        <v>11</v>
      </c>
      <c r="F1717" s="17">
        <v>0</v>
      </c>
      <c r="G1717" s="17">
        <v>1</v>
      </c>
      <c r="H1717" s="17">
        <v>0</v>
      </c>
      <c r="I1717" s="7">
        <v>4.0999999999999996</v>
      </c>
      <c r="J1717" s="7">
        <v>20</v>
      </c>
      <c r="K1717" s="4">
        <v>2</v>
      </c>
      <c r="L1717" s="5">
        <v>2.0596999999999999</v>
      </c>
      <c r="M1717">
        <v>64083.01</v>
      </c>
      <c r="N1717" s="3">
        <v>1</v>
      </c>
      <c r="O1717" s="50" t="e">
        <f>INDEX([1]Dados!$M$2:$N$26779,MATCH($P1717,[1]Dados!$N$2:$N$26779,),2)</f>
        <v>#N/A</v>
      </c>
      <c r="P1717">
        <v>147914</v>
      </c>
      <c r="Q1717" s="1">
        <v>36718</v>
      </c>
      <c r="R1717" s="1">
        <v>36722</v>
      </c>
      <c r="S1717" t="s">
        <v>1189</v>
      </c>
      <c r="T1717">
        <v>1</v>
      </c>
    </row>
    <row r="1718" spans="1:20" x14ac:dyDescent="0.2">
      <c r="A1718" s="7">
        <v>110140</v>
      </c>
      <c r="B1718" s="3">
        <v>663</v>
      </c>
      <c r="C1718" s="3" t="s">
        <v>76</v>
      </c>
      <c r="D1718" s="2" t="s">
        <v>576</v>
      </c>
      <c r="E1718" s="3">
        <v>11</v>
      </c>
      <c r="F1718" s="17">
        <v>0</v>
      </c>
      <c r="G1718" s="17">
        <v>1</v>
      </c>
      <c r="H1718" s="17">
        <v>0</v>
      </c>
      <c r="I1718" s="7">
        <v>5.0999999999999996</v>
      </c>
      <c r="J1718" s="7">
        <v>15</v>
      </c>
      <c r="K1718" s="4">
        <v>122</v>
      </c>
      <c r="L1718" s="5">
        <v>122.3861</v>
      </c>
      <c r="M1718">
        <v>928041.21</v>
      </c>
      <c r="N1718" s="3">
        <v>1</v>
      </c>
      <c r="O1718" s="50" t="e">
        <f>INDEX([1]Dados!$M$2:$N$26779,MATCH($P1718,[1]Dados!$N$2:$N$26779,),2)</f>
        <v>#N/A</v>
      </c>
      <c r="P1718">
        <v>149850</v>
      </c>
      <c r="Q1718" s="1">
        <v>36718</v>
      </c>
      <c r="R1718" s="1">
        <v>36722</v>
      </c>
      <c r="S1718" t="s">
        <v>1191</v>
      </c>
      <c r="T1718">
        <v>1</v>
      </c>
    </row>
    <row r="1719" spans="1:20" x14ac:dyDescent="0.2">
      <c r="A1719" s="7">
        <v>110140</v>
      </c>
      <c r="B1719" s="3">
        <v>663</v>
      </c>
      <c r="C1719" s="3" t="s">
        <v>76</v>
      </c>
      <c r="D1719" s="2" t="s">
        <v>576</v>
      </c>
      <c r="E1719" s="3">
        <v>11</v>
      </c>
      <c r="F1719" s="17">
        <v>0</v>
      </c>
      <c r="G1719" s="17">
        <v>1</v>
      </c>
      <c r="H1719" s="17">
        <v>0</v>
      </c>
      <c r="I1719" s="7">
        <v>5.2</v>
      </c>
      <c r="J1719" s="7">
        <v>33</v>
      </c>
      <c r="K1719" s="4">
        <v>122</v>
      </c>
      <c r="L1719" s="5">
        <v>122.3861</v>
      </c>
      <c r="M1719">
        <v>928041.21</v>
      </c>
      <c r="N1719" s="3">
        <v>1</v>
      </c>
      <c r="O1719" s="50" t="e">
        <f>INDEX([1]Dados!$M$2:$N$26779,MATCH($P1719,[1]Dados!$N$2:$N$26779,),2)</f>
        <v>#N/A</v>
      </c>
      <c r="P1719">
        <v>149850</v>
      </c>
      <c r="Q1719" s="1">
        <v>36718</v>
      </c>
      <c r="R1719" s="1">
        <v>36722</v>
      </c>
      <c r="S1719" t="s">
        <v>1191</v>
      </c>
      <c r="T1719">
        <v>1</v>
      </c>
    </row>
    <row r="1720" spans="1:20" x14ac:dyDescent="0.2">
      <c r="A1720" s="7">
        <v>110140</v>
      </c>
      <c r="B1720" s="3">
        <v>663</v>
      </c>
      <c r="C1720" s="3" t="s">
        <v>76</v>
      </c>
      <c r="D1720" s="2" t="s">
        <v>576</v>
      </c>
      <c r="E1720" s="3">
        <v>11</v>
      </c>
      <c r="F1720" s="17">
        <v>0</v>
      </c>
      <c r="G1720" s="17">
        <v>1</v>
      </c>
      <c r="H1720" s="17">
        <v>0</v>
      </c>
      <c r="I1720" s="7">
        <v>5.3</v>
      </c>
      <c r="J1720" s="7">
        <v>19</v>
      </c>
      <c r="K1720" s="4">
        <v>122</v>
      </c>
      <c r="L1720" s="5">
        <v>122.3861</v>
      </c>
      <c r="M1720">
        <v>928041.21</v>
      </c>
      <c r="N1720" s="3">
        <v>1</v>
      </c>
      <c r="O1720" s="50" t="e">
        <f>INDEX([1]Dados!$M$2:$N$26779,MATCH($P1720,[1]Dados!$N$2:$N$26779,),2)</f>
        <v>#N/A</v>
      </c>
      <c r="P1720">
        <v>149850</v>
      </c>
      <c r="Q1720" s="1">
        <v>36718</v>
      </c>
      <c r="R1720" s="1">
        <v>36722</v>
      </c>
      <c r="S1720" t="s">
        <v>1191</v>
      </c>
      <c r="T1720">
        <v>1</v>
      </c>
    </row>
    <row r="1721" spans="1:20" x14ac:dyDescent="0.2">
      <c r="A1721" s="7">
        <v>110140</v>
      </c>
      <c r="B1721" s="3">
        <v>663</v>
      </c>
      <c r="C1721" s="3" t="s">
        <v>76</v>
      </c>
      <c r="D1721" s="2" t="s">
        <v>576</v>
      </c>
      <c r="E1721" s="3">
        <v>11</v>
      </c>
      <c r="F1721" s="17">
        <v>0</v>
      </c>
      <c r="G1721" s="17">
        <v>1</v>
      </c>
      <c r="H1721" s="17">
        <v>0</v>
      </c>
      <c r="I1721" s="7">
        <v>6.1</v>
      </c>
      <c r="J1721" s="7">
        <v>33</v>
      </c>
      <c r="K1721" s="4">
        <v>122</v>
      </c>
      <c r="L1721" s="5">
        <v>122.3861</v>
      </c>
      <c r="M1721">
        <v>82000</v>
      </c>
      <c r="N1721" s="3">
        <v>1</v>
      </c>
      <c r="O1721" s="50" t="e">
        <f>INDEX([1]Dados!$M$2:$N$26779,MATCH($P1721,[1]Dados!$N$2:$N$26779,),2)</f>
        <v>#N/A</v>
      </c>
      <c r="P1721">
        <v>149851</v>
      </c>
      <c r="Q1721" s="1">
        <v>36718</v>
      </c>
      <c r="R1721" s="1">
        <v>36722</v>
      </c>
      <c r="S1721" t="s">
        <v>1192</v>
      </c>
      <c r="T1721">
        <v>1</v>
      </c>
    </row>
    <row r="1722" spans="1:20" x14ac:dyDescent="0.2">
      <c r="A1722" s="7">
        <v>110140</v>
      </c>
      <c r="B1722" s="3">
        <v>663</v>
      </c>
      <c r="C1722" s="3" t="s">
        <v>76</v>
      </c>
      <c r="D1722" s="2" t="s">
        <v>576</v>
      </c>
      <c r="E1722" s="3">
        <v>11</v>
      </c>
      <c r="F1722" s="17">
        <v>0</v>
      </c>
      <c r="G1722" s="17">
        <v>1</v>
      </c>
      <c r="H1722" s="17">
        <v>0</v>
      </c>
      <c r="I1722" s="7">
        <v>6.1</v>
      </c>
      <c r="J1722" s="7">
        <v>17</v>
      </c>
      <c r="K1722" s="4">
        <v>122</v>
      </c>
      <c r="L1722" s="5">
        <v>122.3861</v>
      </c>
      <c r="M1722">
        <v>82000</v>
      </c>
      <c r="N1722" s="3">
        <v>1</v>
      </c>
      <c r="O1722" s="50" t="e">
        <f>INDEX([1]Dados!$M$2:$N$26779,MATCH($P1722,[1]Dados!$N$2:$N$26779,),2)</f>
        <v>#N/A</v>
      </c>
      <c r="P1722">
        <v>149851</v>
      </c>
      <c r="Q1722" s="1">
        <v>36718</v>
      </c>
      <c r="R1722" s="1">
        <v>36722</v>
      </c>
      <c r="S1722" t="s">
        <v>1192</v>
      </c>
      <c r="T1722">
        <v>1</v>
      </c>
    </row>
    <row r="1723" spans="1:20" x14ac:dyDescent="0.2">
      <c r="A1723" s="7">
        <v>110140</v>
      </c>
      <c r="B1723" s="3">
        <v>663</v>
      </c>
      <c r="C1723" s="3" t="s">
        <v>76</v>
      </c>
      <c r="D1723" s="2" t="s">
        <v>576</v>
      </c>
      <c r="E1723" s="3">
        <v>11</v>
      </c>
      <c r="F1723" s="17">
        <v>0</v>
      </c>
      <c r="G1723" s="17">
        <v>1</v>
      </c>
      <c r="H1723" s="17">
        <v>0</v>
      </c>
      <c r="I1723" s="7">
        <v>2.2000000000000002</v>
      </c>
      <c r="J1723" s="7">
        <v>15</v>
      </c>
      <c r="K1723" s="4">
        <v>1214</v>
      </c>
      <c r="L1723" s="5">
        <v>1214.0587</v>
      </c>
      <c r="M1723">
        <v>85052</v>
      </c>
      <c r="N1723" s="3">
        <v>1</v>
      </c>
      <c r="O1723" s="50" t="e">
        <f>INDEX([1]Dados!$M$2:$N$26779,MATCH($P1723,[1]Dados!$N$2:$N$26779,),2)</f>
        <v>#N/A</v>
      </c>
      <c r="P1723">
        <v>148158</v>
      </c>
      <c r="Q1723" s="1">
        <v>36718</v>
      </c>
      <c r="R1723" s="1">
        <v>36722</v>
      </c>
      <c r="S1723" t="s">
        <v>1190</v>
      </c>
      <c r="T1723">
        <v>1</v>
      </c>
    </row>
    <row r="1724" spans="1:20" x14ac:dyDescent="0.2">
      <c r="A1724" s="7">
        <v>110140</v>
      </c>
      <c r="B1724" s="3">
        <v>663</v>
      </c>
      <c r="C1724" s="3" t="s">
        <v>76</v>
      </c>
      <c r="D1724" s="2" t="s">
        <v>576</v>
      </c>
      <c r="E1724" s="3">
        <v>11</v>
      </c>
      <c r="F1724" s="17">
        <v>0</v>
      </c>
      <c r="G1724" s="17">
        <v>1</v>
      </c>
      <c r="H1724" s="17">
        <v>0</v>
      </c>
      <c r="I1724" s="7">
        <v>2.1</v>
      </c>
      <c r="J1724" s="7">
        <v>25</v>
      </c>
      <c r="K1724" s="4">
        <v>1214</v>
      </c>
      <c r="L1724" s="5">
        <v>1214.0587</v>
      </c>
      <c r="M1724">
        <v>85052</v>
      </c>
      <c r="N1724" s="3">
        <v>1</v>
      </c>
      <c r="O1724" s="50" t="e">
        <f>INDEX([1]Dados!$M$2:$N$26779,MATCH($P1724,[1]Dados!$N$2:$N$26779,),2)</f>
        <v>#N/A</v>
      </c>
      <c r="P1724">
        <v>148158</v>
      </c>
      <c r="Q1724" s="1">
        <v>36718</v>
      </c>
      <c r="R1724" s="1">
        <v>36722</v>
      </c>
      <c r="S1724" t="s">
        <v>1190</v>
      </c>
      <c r="T1724">
        <v>1</v>
      </c>
    </row>
    <row r="1725" spans="1:20" x14ac:dyDescent="0.2">
      <c r="A1725" s="7">
        <v>110140</v>
      </c>
      <c r="B1725" s="3">
        <v>663</v>
      </c>
      <c r="C1725" s="3" t="s">
        <v>76</v>
      </c>
      <c r="D1725" s="2" t="s">
        <v>576</v>
      </c>
      <c r="E1725" s="3">
        <v>11</v>
      </c>
      <c r="F1725" s="17">
        <v>0</v>
      </c>
      <c r="G1725" s="17">
        <v>1</v>
      </c>
      <c r="H1725" s="17">
        <v>0</v>
      </c>
      <c r="I1725" s="7">
        <v>3.1</v>
      </c>
      <c r="J1725" s="7">
        <v>18</v>
      </c>
      <c r="K1725" s="4">
        <v>1214</v>
      </c>
      <c r="L1725" s="5">
        <v>1214.0589</v>
      </c>
      <c r="M1725">
        <v>52920</v>
      </c>
      <c r="N1725" s="3">
        <v>1</v>
      </c>
      <c r="O1725" s="50" t="e">
        <f>INDEX([1]Dados!$M$2:$N$26779,MATCH($P1725,[1]Dados!$N$2:$N$26779,),2)</f>
        <v>#N/A</v>
      </c>
      <c r="P1725">
        <v>149327</v>
      </c>
      <c r="Q1725" s="1">
        <v>36718</v>
      </c>
      <c r="R1725" s="1">
        <v>36722</v>
      </c>
      <c r="S1725" t="s">
        <v>1623</v>
      </c>
      <c r="T1725">
        <v>1</v>
      </c>
    </row>
    <row r="1726" spans="1:20" x14ac:dyDescent="0.2">
      <c r="A1726" s="7">
        <v>110140</v>
      </c>
      <c r="B1726" s="3">
        <v>663</v>
      </c>
      <c r="C1726" s="3" t="s">
        <v>76</v>
      </c>
      <c r="D1726" s="2" t="s">
        <v>576</v>
      </c>
      <c r="E1726" s="3">
        <v>11</v>
      </c>
      <c r="F1726" s="17">
        <v>0</v>
      </c>
      <c r="G1726" s="17">
        <v>1</v>
      </c>
      <c r="H1726" s="17">
        <v>0</v>
      </c>
      <c r="I1726" s="7">
        <v>1.1000000000000001</v>
      </c>
      <c r="J1726" s="7">
        <v>17</v>
      </c>
      <c r="K1726" s="4">
        <v>1293</v>
      </c>
      <c r="L1726" s="5">
        <v>1293.0592999999999</v>
      </c>
      <c r="M1726">
        <v>20394.810000000001</v>
      </c>
      <c r="N1726" s="3">
        <v>1</v>
      </c>
      <c r="O1726" s="50" t="e">
        <f>INDEX([1]Dados!$M$2:$N$26779,MATCH($P1726,[1]Dados!$N$2:$N$26779,),2)</f>
        <v>#N/A</v>
      </c>
      <c r="P1726">
        <v>148266</v>
      </c>
      <c r="Q1726" s="1">
        <v>36718</v>
      </c>
      <c r="R1726" s="1">
        <v>36722</v>
      </c>
      <c r="S1726" t="s">
        <v>1142</v>
      </c>
      <c r="T1726">
        <v>1</v>
      </c>
    </row>
    <row r="1727" spans="1:20" x14ac:dyDescent="0.2">
      <c r="A1727" s="7">
        <v>110140</v>
      </c>
      <c r="B1727" s="3">
        <v>663</v>
      </c>
      <c r="C1727" s="3" t="s">
        <v>76</v>
      </c>
      <c r="D1727" s="2" t="s">
        <v>576</v>
      </c>
      <c r="E1727" s="3">
        <v>11</v>
      </c>
      <c r="F1727" s="17">
        <v>0</v>
      </c>
      <c r="G1727" s="17">
        <v>1</v>
      </c>
      <c r="H1727" s="17">
        <v>0</v>
      </c>
      <c r="I1727" s="7" t="s">
        <v>3</v>
      </c>
      <c r="J1727" s="7">
        <v>0</v>
      </c>
      <c r="K1727" s="4">
        <v>4</v>
      </c>
      <c r="L1727" s="5">
        <v>4.1822999999999997</v>
      </c>
      <c r="M1727">
        <v>32000</v>
      </c>
      <c r="N1727" s="3">
        <v>1</v>
      </c>
      <c r="O1727" s="50" t="e">
        <f>INDEX([1]Dados!$M$2:$N$26779,MATCH($P1727,[1]Dados!$N$2:$N$26779,),2)</f>
        <v>#N/A</v>
      </c>
      <c r="P1727">
        <v>147957</v>
      </c>
      <c r="Q1727" s="1">
        <v>36718</v>
      </c>
      <c r="R1727" s="1">
        <v>36722</v>
      </c>
      <c r="S1727" t="s">
        <v>2134</v>
      </c>
      <c r="T1727">
        <v>1</v>
      </c>
    </row>
    <row r="1728" spans="1:20" x14ac:dyDescent="0.2">
      <c r="A1728" s="7">
        <v>110140</v>
      </c>
      <c r="B1728" s="3">
        <v>663</v>
      </c>
      <c r="C1728" s="3" t="s">
        <v>76</v>
      </c>
      <c r="D1728" s="2" t="s">
        <v>576</v>
      </c>
      <c r="E1728" s="3">
        <v>11</v>
      </c>
      <c r="F1728" s="17">
        <v>0</v>
      </c>
      <c r="G1728" s="17">
        <v>1</v>
      </c>
      <c r="H1728" s="17">
        <v>0</v>
      </c>
      <c r="I1728" s="7" t="s">
        <v>3</v>
      </c>
      <c r="J1728" s="7">
        <v>0</v>
      </c>
      <c r="K1728" s="4">
        <v>4</v>
      </c>
      <c r="L1728" s="5">
        <v>4.5776000000000003</v>
      </c>
      <c r="M1728">
        <v>56000</v>
      </c>
      <c r="N1728" s="3">
        <v>1</v>
      </c>
      <c r="O1728" s="50" t="e">
        <f>INDEX([1]Dados!$M$2:$N$26779,MATCH($P1728,[1]Dados!$N$2:$N$26779,),2)</f>
        <v>#N/A</v>
      </c>
      <c r="P1728">
        <v>147999</v>
      </c>
      <c r="Q1728" s="1">
        <v>36718</v>
      </c>
      <c r="R1728" s="1">
        <v>36722</v>
      </c>
      <c r="S1728" t="s">
        <v>2134</v>
      </c>
      <c r="T1728">
        <v>1</v>
      </c>
    </row>
    <row r="1729" spans="1:20" x14ac:dyDescent="0.2">
      <c r="A1729" s="7">
        <v>110140</v>
      </c>
      <c r="B1729" s="3">
        <v>663</v>
      </c>
      <c r="C1729" s="3" t="s">
        <v>76</v>
      </c>
      <c r="D1729" s="2" t="s">
        <v>576</v>
      </c>
      <c r="E1729" s="3">
        <v>11</v>
      </c>
      <c r="F1729" s="17">
        <v>0</v>
      </c>
      <c r="G1729" s="17">
        <v>1</v>
      </c>
      <c r="H1729" s="17">
        <v>0</v>
      </c>
      <c r="I1729" s="7" t="s">
        <v>3</v>
      </c>
      <c r="J1729" s="7">
        <v>0</v>
      </c>
      <c r="K1729" s="4">
        <v>119</v>
      </c>
      <c r="L1729" s="5">
        <v>119.38590000000001</v>
      </c>
      <c r="M1729">
        <v>121527.17</v>
      </c>
      <c r="N1729" s="3">
        <v>1</v>
      </c>
      <c r="O1729" s="50" t="e">
        <f>INDEX([1]Dados!$M$2:$N$26779,MATCH($P1729,[1]Dados!$N$2:$N$26779,),2)</f>
        <v>#N/A</v>
      </c>
      <c r="P1729">
        <v>149849</v>
      </c>
      <c r="Q1729" s="1">
        <v>36718</v>
      </c>
      <c r="R1729" s="1">
        <v>36722</v>
      </c>
      <c r="S1729" t="s">
        <v>2134</v>
      </c>
      <c r="T1729">
        <v>1</v>
      </c>
    </row>
    <row r="1730" spans="1:20" x14ac:dyDescent="0.2">
      <c r="A1730" s="7">
        <v>431270</v>
      </c>
      <c r="B1730" s="3">
        <v>87572</v>
      </c>
      <c r="C1730" s="3" t="s">
        <v>40</v>
      </c>
      <c r="D1730" s="2" t="s">
        <v>591</v>
      </c>
      <c r="E1730" s="3">
        <v>11</v>
      </c>
      <c r="F1730" s="17">
        <v>0</v>
      </c>
      <c r="G1730" s="17">
        <v>1</v>
      </c>
      <c r="H1730" s="17">
        <v>0</v>
      </c>
      <c r="I1730" s="7">
        <v>5.0999999999999996</v>
      </c>
      <c r="J1730" s="7">
        <v>25</v>
      </c>
      <c r="K1730" s="4">
        <v>122</v>
      </c>
      <c r="L1730" s="5">
        <v>122.3921</v>
      </c>
      <c r="M1730">
        <v>19800</v>
      </c>
      <c r="N1730" s="3">
        <v>1</v>
      </c>
      <c r="O1730" s="50" t="e">
        <f>INDEX([1]Dados!$M$2:$N$26779,MATCH($P1730,[1]Dados!$N$2:$N$26779,),2)</f>
        <v>#N/A</v>
      </c>
      <c r="P1730">
        <v>148583</v>
      </c>
      <c r="Q1730" s="1">
        <v>36662</v>
      </c>
      <c r="R1730" s="1">
        <v>36666</v>
      </c>
      <c r="S1730" t="s">
        <v>2196</v>
      </c>
      <c r="T1730">
        <v>1</v>
      </c>
    </row>
    <row r="1731" spans="1:20" x14ac:dyDescent="0.2">
      <c r="A1731" s="7">
        <v>431270</v>
      </c>
      <c r="B1731" s="3">
        <v>87572</v>
      </c>
      <c r="C1731" s="3" t="s">
        <v>40</v>
      </c>
      <c r="D1731" s="2" t="s">
        <v>591</v>
      </c>
      <c r="E1731" s="3">
        <v>11</v>
      </c>
      <c r="F1731" s="17">
        <v>0</v>
      </c>
      <c r="G1731" s="17">
        <v>1</v>
      </c>
      <c r="H1731" s="17">
        <v>0</v>
      </c>
      <c r="I1731" s="7">
        <v>5.2</v>
      </c>
      <c r="J1731" s="7">
        <v>19</v>
      </c>
      <c r="K1731" s="4">
        <v>122</v>
      </c>
      <c r="L1731" s="5">
        <v>122.3921</v>
      </c>
      <c r="M1731">
        <v>19800</v>
      </c>
      <c r="N1731" s="3">
        <v>1</v>
      </c>
      <c r="O1731" s="50" t="e">
        <f>INDEX([1]Dados!$M$2:$N$26779,MATCH($P1731,[1]Dados!$N$2:$N$26779,),2)</f>
        <v>#N/A</v>
      </c>
      <c r="P1731">
        <v>148583</v>
      </c>
      <c r="Q1731" s="1">
        <v>36662</v>
      </c>
      <c r="R1731" s="1">
        <v>36666</v>
      </c>
      <c r="S1731" t="s">
        <v>2196</v>
      </c>
      <c r="T1731">
        <v>1</v>
      </c>
    </row>
    <row r="1732" spans="1:20" x14ac:dyDescent="0.2">
      <c r="A1732" s="7">
        <v>431270</v>
      </c>
      <c r="B1732" s="3">
        <v>87572</v>
      </c>
      <c r="C1732" s="3" t="s">
        <v>40</v>
      </c>
      <c r="D1732" s="2" t="s">
        <v>591</v>
      </c>
      <c r="E1732" s="3">
        <v>11</v>
      </c>
      <c r="F1732" s="17">
        <v>0</v>
      </c>
      <c r="G1732" s="17">
        <v>1</v>
      </c>
      <c r="H1732" s="17">
        <v>0</v>
      </c>
      <c r="I1732" s="7">
        <v>5.3</v>
      </c>
      <c r="J1732" s="7">
        <v>9</v>
      </c>
      <c r="K1732" s="4">
        <v>122</v>
      </c>
      <c r="L1732" s="5">
        <v>122.3921</v>
      </c>
      <c r="M1732">
        <v>19800</v>
      </c>
      <c r="N1732" s="3">
        <v>1</v>
      </c>
      <c r="O1732" s="50" t="e">
        <f>INDEX([1]Dados!$M$2:$N$26779,MATCH($P1732,[1]Dados!$N$2:$N$26779,),2)</f>
        <v>#N/A</v>
      </c>
      <c r="P1732">
        <v>148583</v>
      </c>
      <c r="Q1732" s="1">
        <v>36662</v>
      </c>
      <c r="R1732" s="1">
        <v>36666</v>
      </c>
      <c r="S1732" t="s">
        <v>2196</v>
      </c>
      <c r="T1732">
        <v>1</v>
      </c>
    </row>
    <row r="1733" spans="1:20" x14ac:dyDescent="0.2">
      <c r="A1733" s="7">
        <v>431270</v>
      </c>
      <c r="B1733" s="3">
        <v>87572</v>
      </c>
      <c r="C1733" s="3" t="s">
        <v>40</v>
      </c>
      <c r="D1733" s="2" t="s">
        <v>591</v>
      </c>
      <c r="E1733" s="3">
        <v>11</v>
      </c>
      <c r="F1733" s="17">
        <v>0</v>
      </c>
      <c r="G1733" s="17">
        <v>1</v>
      </c>
      <c r="H1733" s="17">
        <v>0</v>
      </c>
      <c r="I1733" s="7" t="s">
        <v>3</v>
      </c>
      <c r="J1733" s="7">
        <v>0</v>
      </c>
      <c r="K1733" s="4">
        <v>1214</v>
      </c>
      <c r="L1733" s="5">
        <v>1214.0587</v>
      </c>
      <c r="M1733">
        <v>64310</v>
      </c>
      <c r="N1733" s="3">
        <v>1</v>
      </c>
      <c r="O1733" s="50" t="e">
        <f>INDEX([1]Dados!$M$2:$N$26779,MATCH($P1733,[1]Dados!$N$2:$N$26779,),2)</f>
        <v>#N/A</v>
      </c>
      <c r="P1733">
        <v>148100</v>
      </c>
      <c r="Q1733" s="1">
        <v>36662</v>
      </c>
      <c r="R1733" s="1">
        <v>36666</v>
      </c>
      <c r="S1733" t="s">
        <v>2134</v>
      </c>
      <c r="T1733">
        <v>1</v>
      </c>
    </row>
    <row r="1734" spans="1:20" x14ac:dyDescent="0.2">
      <c r="A1734" s="7">
        <v>431270</v>
      </c>
      <c r="B1734" s="3">
        <v>87572</v>
      </c>
      <c r="C1734" s="3" t="s">
        <v>40</v>
      </c>
      <c r="D1734" s="2" t="s">
        <v>591</v>
      </c>
      <c r="E1734" s="3">
        <v>11</v>
      </c>
      <c r="F1734" s="17">
        <v>0</v>
      </c>
      <c r="G1734" s="17">
        <v>1</v>
      </c>
      <c r="H1734" s="17">
        <v>0</v>
      </c>
      <c r="I1734" s="7">
        <v>3.1</v>
      </c>
      <c r="J1734" s="7">
        <v>18</v>
      </c>
      <c r="K1734" s="4">
        <v>1214</v>
      </c>
      <c r="L1734" s="5">
        <v>1214.0589</v>
      </c>
      <c r="M1734">
        <v>23112</v>
      </c>
      <c r="N1734" s="3">
        <v>1</v>
      </c>
      <c r="O1734" s="50" t="e">
        <f>INDEX([1]Dados!$M$2:$N$26779,MATCH($P1734,[1]Dados!$N$2:$N$26779,),2)</f>
        <v>#N/A</v>
      </c>
      <c r="P1734">
        <v>149303</v>
      </c>
      <c r="Q1734" s="1">
        <v>36662</v>
      </c>
      <c r="R1734" s="1">
        <v>36666</v>
      </c>
      <c r="S1734" t="s">
        <v>2194</v>
      </c>
      <c r="T1734">
        <v>1</v>
      </c>
    </row>
    <row r="1735" spans="1:20" x14ac:dyDescent="0.2">
      <c r="A1735" s="7">
        <v>431270</v>
      </c>
      <c r="B1735" s="3">
        <v>87572</v>
      </c>
      <c r="C1735" s="3" t="s">
        <v>40</v>
      </c>
      <c r="D1735" s="2" t="s">
        <v>591</v>
      </c>
      <c r="E1735" s="3">
        <v>11</v>
      </c>
      <c r="F1735" s="17">
        <v>0</v>
      </c>
      <c r="G1735" s="17">
        <v>1</v>
      </c>
      <c r="H1735" s="17">
        <v>0</v>
      </c>
      <c r="I1735" s="7">
        <v>2.2000000000000002</v>
      </c>
      <c r="J1735" s="7">
        <v>25</v>
      </c>
      <c r="K1735" s="4">
        <v>1220</v>
      </c>
      <c r="L1735" s="5">
        <v>1220.0906</v>
      </c>
      <c r="M1735">
        <v>41207.19</v>
      </c>
      <c r="N1735" s="3">
        <v>1</v>
      </c>
      <c r="O1735" s="50" t="e">
        <f>INDEX([1]Dados!$M$2:$N$26779,MATCH($P1735,[1]Dados!$N$2:$N$26779,),2)</f>
        <v>#N/A</v>
      </c>
      <c r="P1735">
        <v>149492</v>
      </c>
      <c r="Q1735" s="1">
        <v>36662</v>
      </c>
      <c r="R1735" s="1">
        <v>36666</v>
      </c>
      <c r="S1735" t="s">
        <v>2193</v>
      </c>
      <c r="T1735">
        <v>1</v>
      </c>
    </row>
    <row r="1736" spans="1:20" x14ac:dyDescent="0.2">
      <c r="A1736" s="7">
        <v>431270</v>
      </c>
      <c r="B1736" s="3">
        <v>87572</v>
      </c>
      <c r="C1736" s="3" t="s">
        <v>40</v>
      </c>
      <c r="D1736" s="2" t="s">
        <v>591</v>
      </c>
      <c r="E1736" s="3">
        <v>11</v>
      </c>
      <c r="F1736" s="17">
        <v>0</v>
      </c>
      <c r="G1736" s="17">
        <v>1</v>
      </c>
      <c r="H1736" s="17">
        <v>0</v>
      </c>
      <c r="I1736" s="7">
        <v>2.1</v>
      </c>
      <c r="J1736" s="7">
        <v>25</v>
      </c>
      <c r="K1736" s="4">
        <v>1220</v>
      </c>
      <c r="L1736" s="5">
        <v>1220.0906</v>
      </c>
      <c r="M1736">
        <v>9275.02</v>
      </c>
      <c r="N1736" s="3">
        <v>1</v>
      </c>
      <c r="O1736" s="50" t="e">
        <f>INDEX([1]Dados!$M$2:$N$26779,MATCH($P1736,[1]Dados!$N$2:$N$26779,),2)</f>
        <v>#N/A</v>
      </c>
      <c r="P1736">
        <v>149495</v>
      </c>
      <c r="Q1736" s="1">
        <v>36662</v>
      </c>
      <c r="R1736" s="1">
        <v>36666</v>
      </c>
      <c r="S1736" t="s">
        <v>2192</v>
      </c>
      <c r="T1736">
        <v>1</v>
      </c>
    </row>
    <row r="1737" spans="1:20" x14ac:dyDescent="0.2">
      <c r="A1737" s="7">
        <v>431270</v>
      </c>
      <c r="B1737" s="3">
        <v>87572</v>
      </c>
      <c r="C1737" s="3" t="s">
        <v>40</v>
      </c>
      <c r="D1737" s="2" t="s">
        <v>591</v>
      </c>
      <c r="E1737" s="3">
        <v>11</v>
      </c>
      <c r="F1737" s="17">
        <v>0</v>
      </c>
      <c r="G1737" s="17">
        <v>1</v>
      </c>
      <c r="H1737" s="17">
        <v>0</v>
      </c>
      <c r="I1737" s="7">
        <v>4.0999999999999996</v>
      </c>
      <c r="J1737" s="7">
        <v>25</v>
      </c>
      <c r="K1737" s="4">
        <v>4</v>
      </c>
      <c r="L1737" s="5">
        <v>4.5776000000000003</v>
      </c>
      <c r="M1737">
        <v>62705</v>
      </c>
      <c r="N1737" s="3">
        <v>1</v>
      </c>
      <c r="O1737" s="50" t="e">
        <f>INDEX([1]Dados!$M$2:$N$26779,MATCH($P1737,[1]Dados!$N$2:$N$26779,),2)</f>
        <v>#N/A</v>
      </c>
      <c r="P1737">
        <v>148001</v>
      </c>
      <c r="Q1737" s="1">
        <v>36662</v>
      </c>
      <c r="R1737" s="1">
        <v>36666</v>
      </c>
      <c r="S1737" t="s">
        <v>2195</v>
      </c>
      <c r="T1737">
        <v>1</v>
      </c>
    </row>
    <row r="1738" spans="1:20" x14ac:dyDescent="0.2">
      <c r="A1738" s="7">
        <v>431270</v>
      </c>
      <c r="B1738" s="3">
        <v>87572</v>
      </c>
      <c r="C1738" s="3" t="s">
        <v>40</v>
      </c>
      <c r="D1738" s="2" t="s">
        <v>591</v>
      </c>
      <c r="E1738" s="3">
        <v>11</v>
      </c>
      <c r="F1738" s="17">
        <v>0</v>
      </c>
      <c r="G1738" s="17">
        <v>1</v>
      </c>
      <c r="H1738" s="17">
        <v>0</v>
      </c>
      <c r="I1738" s="7">
        <v>1.2</v>
      </c>
      <c r="J1738" s="7">
        <v>29</v>
      </c>
      <c r="K1738" s="4">
        <v>1293</v>
      </c>
      <c r="L1738" s="5">
        <v>1293.0592999999999</v>
      </c>
      <c r="M1738">
        <v>12862</v>
      </c>
      <c r="N1738" s="3">
        <v>1</v>
      </c>
      <c r="O1738" s="50" t="e">
        <f>INDEX([1]Dados!$M$2:$N$26779,MATCH($P1738,[1]Dados!$N$2:$N$26779,),2)</f>
        <v>#N/A</v>
      </c>
      <c r="P1738">
        <v>148269</v>
      </c>
      <c r="Q1738" s="1">
        <v>36662</v>
      </c>
      <c r="R1738" s="1">
        <v>36666</v>
      </c>
      <c r="S1738" t="s">
        <v>2160</v>
      </c>
      <c r="T1738">
        <v>1</v>
      </c>
    </row>
    <row r="1739" spans="1:20" x14ac:dyDescent="0.2">
      <c r="A1739" s="7">
        <v>431270</v>
      </c>
      <c r="B1739" s="3">
        <v>87572</v>
      </c>
      <c r="C1739" s="3" t="s">
        <v>40</v>
      </c>
      <c r="D1739" s="2" t="s">
        <v>591</v>
      </c>
      <c r="E1739" s="3">
        <v>11</v>
      </c>
      <c r="F1739" s="17">
        <v>0</v>
      </c>
      <c r="G1739" s="17">
        <v>1</v>
      </c>
      <c r="H1739" s="17">
        <v>0</v>
      </c>
      <c r="I1739" s="7">
        <v>1.1000000000000001</v>
      </c>
      <c r="J1739" s="7">
        <v>22</v>
      </c>
      <c r="K1739" s="4">
        <v>1293</v>
      </c>
      <c r="L1739" s="5">
        <v>1293.0592999999999</v>
      </c>
      <c r="M1739">
        <v>12862</v>
      </c>
      <c r="N1739" s="3">
        <v>1</v>
      </c>
      <c r="O1739" s="50" t="e">
        <f>INDEX([1]Dados!$M$2:$N$26779,MATCH($P1739,[1]Dados!$N$2:$N$26779,),2)</f>
        <v>#N/A</v>
      </c>
      <c r="P1739">
        <v>148269</v>
      </c>
      <c r="Q1739" s="1">
        <v>36662</v>
      </c>
      <c r="R1739" s="1">
        <v>36666</v>
      </c>
      <c r="S1739" t="s">
        <v>2160</v>
      </c>
      <c r="T1739">
        <v>1</v>
      </c>
    </row>
    <row r="1740" spans="1:20" x14ac:dyDescent="0.2">
      <c r="A1740" s="7">
        <v>432260</v>
      </c>
      <c r="B1740" s="3">
        <v>89559</v>
      </c>
      <c r="C1740" s="3" t="s">
        <v>40</v>
      </c>
      <c r="D1740" s="2" t="s">
        <v>844</v>
      </c>
      <c r="E1740" s="3">
        <v>11</v>
      </c>
      <c r="F1740" s="17">
        <v>0</v>
      </c>
      <c r="G1740" s="17">
        <v>1</v>
      </c>
      <c r="H1740" s="17">
        <v>0</v>
      </c>
      <c r="I1740" s="7">
        <v>4</v>
      </c>
      <c r="J1740" s="7">
        <v>14</v>
      </c>
      <c r="K1740" s="4">
        <v>2</v>
      </c>
      <c r="L1740" s="5">
        <v>2.0596999999999999</v>
      </c>
      <c r="M1740">
        <v>148094.44</v>
      </c>
      <c r="N1740" s="3">
        <v>1</v>
      </c>
      <c r="O1740" s="50" t="e">
        <f>INDEX([1]Dados!$M$2:$N$26779,MATCH($P1740,[1]Dados!$N$2:$N$26779,),2)</f>
        <v>#N/A</v>
      </c>
      <c r="P1740">
        <v>147915</v>
      </c>
      <c r="Q1740" s="1">
        <v>36718</v>
      </c>
      <c r="R1740" s="1">
        <v>36722</v>
      </c>
      <c r="S1740" t="s">
        <v>1418</v>
      </c>
      <c r="T1740">
        <v>1</v>
      </c>
    </row>
    <row r="1741" spans="1:20" x14ac:dyDescent="0.2">
      <c r="A1741" s="7">
        <v>432260</v>
      </c>
      <c r="B1741" s="3">
        <v>89559</v>
      </c>
      <c r="C1741" s="3" t="s">
        <v>40</v>
      </c>
      <c r="D1741" s="2" t="s">
        <v>844</v>
      </c>
      <c r="E1741" s="3">
        <v>11</v>
      </c>
      <c r="F1741" s="17">
        <v>0</v>
      </c>
      <c r="G1741" s="17">
        <v>1</v>
      </c>
      <c r="H1741" s="17">
        <v>0</v>
      </c>
      <c r="I1741" s="7">
        <v>5.0999999999999996</v>
      </c>
      <c r="J1741" s="7">
        <v>25</v>
      </c>
      <c r="K1741" s="4">
        <v>4</v>
      </c>
      <c r="L1741" s="5">
        <v>4.1822999999999997</v>
      </c>
      <c r="M1741">
        <f>20888+4177.6</f>
        <v>25065.599999999999</v>
      </c>
      <c r="N1741" s="3">
        <v>1</v>
      </c>
      <c r="O1741" s="50" t="e">
        <f>INDEX([1]Dados!$M$2:$N$26779,MATCH($P1741,[1]Dados!$N$2:$N$26779,),2)</f>
        <v>#N/A</v>
      </c>
      <c r="P1741">
        <v>148729</v>
      </c>
      <c r="Q1741" s="1">
        <v>36718</v>
      </c>
      <c r="R1741" s="1">
        <v>36722</v>
      </c>
      <c r="S1741" t="s">
        <v>1083</v>
      </c>
      <c r="T1741">
        <v>1</v>
      </c>
    </row>
    <row r="1742" spans="1:20" x14ac:dyDescent="0.2">
      <c r="A1742" s="7">
        <v>432260</v>
      </c>
      <c r="B1742" s="3">
        <v>89559</v>
      </c>
      <c r="C1742" s="3" t="s">
        <v>40</v>
      </c>
      <c r="D1742" s="2" t="s">
        <v>844</v>
      </c>
      <c r="E1742" s="3">
        <v>11</v>
      </c>
      <c r="F1742" s="17">
        <v>0</v>
      </c>
      <c r="G1742" s="17">
        <v>1</v>
      </c>
      <c r="H1742" s="17">
        <v>0</v>
      </c>
      <c r="I1742" s="7">
        <v>5.2</v>
      </c>
      <c r="J1742" s="7">
        <v>33</v>
      </c>
      <c r="K1742" s="4">
        <v>4</v>
      </c>
      <c r="L1742" s="5">
        <v>4.1822999999999997</v>
      </c>
      <c r="M1742">
        <f t="shared" ref="M1742:M1745" si="10">20888+4177.6</f>
        <v>25065.599999999999</v>
      </c>
      <c r="N1742" s="3">
        <v>1</v>
      </c>
      <c r="O1742" s="50" t="e">
        <f>INDEX([1]Dados!$M$2:$N$26779,MATCH($P1742,[1]Dados!$N$2:$N$26779,),2)</f>
        <v>#N/A</v>
      </c>
      <c r="P1742">
        <v>148729</v>
      </c>
      <c r="Q1742" s="1">
        <v>36718</v>
      </c>
      <c r="R1742" s="1">
        <v>36722</v>
      </c>
      <c r="S1742" t="s">
        <v>1083</v>
      </c>
      <c r="T1742">
        <v>1</v>
      </c>
    </row>
    <row r="1743" spans="1:20" x14ac:dyDescent="0.2">
      <c r="A1743" s="7">
        <v>432260</v>
      </c>
      <c r="B1743" s="3">
        <v>89559</v>
      </c>
      <c r="C1743" s="3" t="s">
        <v>40</v>
      </c>
      <c r="D1743" s="2" t="s">
        <v>844</v>
      </c>
      <c r="E1743" s="3">
        <v>11</v>
      </c>
      <c r="F1743" s="17">
        <v>0</v>
      </c>
      <c r="G1743" s="17">
        <v>1</v>
      </c>
      <c r="H1743" s="17">
        <v>0</v>
      </c>
      <c r="I1743" s="7">
        <v>5.3</v>
      </c>
      <c r="J1743" s="7">
        <v>7</v>
      </c>
      <c r="K1743" s="4">
        <v>4</v>
      </c>
      <c r="L1743" s="5">
        <v>4.1822999999999997</v>
      </c>
      <c r="M1743">
        <f t="shared" si="10"/>
        <v>25065.599999999999</v>
      </c>
      <c r="N1743" s="3">
        <v>1</v>
      </c>
      <c r="O1743" s="50" t="e">
        <f>INDEX([1]Dados!$M$2:$N$26779,MATCH($P1743,[1]Dados!$N$2:$N$26779,),2)</f>
        <v>#N/A</v>
      </c>
      <c r="P1743">
        <v>148729</v>
      </c>
      <c r="Q1743" s="1">
        <v>36718</v>
      </c>
      <c r="R1743" s="1">
        <v>36722</v>
      </c>
      <c r="S1743" t="s">
        <v>1083</v>
      </c>
      <c r="T1743">
        <v>1</v>
      </c>
    </row>
    <row r="1744" spans="1:20" x14ac:dyDescent="0.2">
      <c r="A1744" s="7">
        <v>432260</v>
      </c>
      <c r="B1744" s="3">
        <v>89559</v>
      </c>
      <c r="C1744" s="3" t="s">
        <v>40</v>
      </c>
      <c r="D1744" s="2" t="s">
        <v>844</v>
      </c>
      <c r="E1744" s="3">
        <v>11</v>
      </c>
      <c r="F1744" s="17">
        <v>0</v>
      </c>
      <c r="G1744" s="17">
        <v>1</v>
      </c>
      <c r="H1744" s="17">
        <v>0</v>
      </c>
      <c r="I1744" s="7">
        <v>5.4</v>
      </c>
      <c r="J1744" s="7">
        <v>25</v>
      </c>
      <c r="K1744" s="4">
        <v>4</v>
      </c>
      <c r="L1744" s="5">
        <v>4.1822999999999997</v>
      </c>
      <c r="M1744">
        <f t="shared" si="10"/>
        <v>25065.599999999999</v>
      </c>
      <c r="N1744" s="3">
        <v>1</v>
      </c>
      <c r="O1744" s="50" t="e">
        <f>INDEX([1]Dados!$M$2:$N$26779,MATCH($P1744,[1]Dados!$N$2:$N$26779,),2)</f>
        <v>#N/A</v>
      </c>
      <c r="P1744">
        <v>148729</v>
      </c>
      <c r="Q1744" s="1">
        <v>36718</v>
      </c>
      <c r="R1744" s="1">
        <v>36722</v>
      </c>
      <c r="S1744" t="s">
        <v>1083</v>
      </c>
      <c r="T1744">
        <v>1</v>
      </c>
    </row>
    <row r="1745" spans="1:20" x14ac:dyDescent="0.2">
      <c r="A1745" s="7">
        <v>432260</v>
      </c>
      <c r="B1745" s="3">
        <v>89559</v>
      </c>
      <c r="C1745" s="3" t="s">
        <v>40</v>
      </c>
      <c r="D1745" s="2" t="s">
        <v>844</v>
      </c>
      <c r="E1745" s="3">
        <v>11</v>
      </c>
      <c r="F1745" s="17">
        <v>0</v>
      </c>
      <c r="G1745" s="17">
        <v>1</v>
      </c>
      <c r="H1745" s="17">
        <v>0</v>
      </c>
      <c r="I1745" s="7">
        <v>5.5</v>
      </c>
      <c r="J1745" s="7">
        <v>20</v>
      </c>
      <c r="K1745" s="4">
        <v>4</v>
      </c>
      <c r="L1745" s="5">
        <v>4.1822999999999997</v>
      </c>
      <c r="M1745">
        <f t="shared" si="10"/>
        <v>25065.599999999999</v>
      </c>
      <c r="N1745" s="3">
        <v>1</v>
      </c>
      <c r="O1745" s="50" t="e">
        <f>INDEX([1]Dados!$M$2:$N$26779,MATCH($P1745,[1]Dados!$N$2:$N$26779,),2)</f>
        <v>#N/A</v>
      </c>
      <c r="P1745">
        <v>148729</v>
      </c>
      <c r="Q1745" s="1">
        <v>36718</v>
      </c>
      <c r="R1745" s="1">
        <v>36722</v>
      </c>
      <c r="S1745" t="s">
        <v>1083</v>
      </c>
      <c r="T1745">
        <v>1</v>
      </c>
    </row>
    <row r="1746" spans="1:20" x14ac:dyDescent="0.2">
      <c r="A1746" s="7">
        <v>432260</v>
      </c>
      <c r="B1746" s="3">
        <v>89559</v>
      </c>
      <c r="C1746" s="3" t="s">
        <v>40</v>
      </c>
      <c r="D1746" s="2" t="s">
        <v>844</v>
      </c>
      <c r="E1746" s="3">
        <v>11</v>
      </c>
      <c r="F1746" s="17">
        <v>0</v>
      </c>
      <c r="G1746" s="17">
        <v>1</v>
      </c>
      <c r="H1746" s="17">
        <v>0</v>
      </c>
      <c r="I1746" s="7">
        <v>5.6</v>
      </c>
      <c r="J1746" s="7">
        <v>33</v>
      </c>
      <c r="K1746" s="4">
        <v>4</v>
      </c>
      <c r="L1746" s="5">
        <v>4.1822999999999997</v>
      </c>
      <c r="M1746">
        <v>50000</v>
      </c>
      <c r="N1746" s="3">
        <v>1</v>
      </c>
      <c r="O1746" s="50" t="e">
        <f>INDEX([1]Dados!$M$2:$N$26779,MATCH($P1746,[1]Dados!$N$2:$N$26779,),2)</f>
        <v>#N/A</v>
      </c>
      <c r="P1746">
        <v>148730</v>
      </c>
      <c r="Q1746" s="1">
        <v>36718</v>
      </c>
      <c r="R1746" s="1">
        <v>36722</v>
      </c>
      <c r="S1746" t="s">
        <v>1743</v>
      </c>
      <c r="T1746">
        <v>1</v>
      </c>
    </row>
    <row r="1747" spans="1:20" x14ac:dyDescent="0.2">
      <c r="A1747" s="7">
        <v>432260</v>
      </c>
      <c r="B1747" s="3">
        <v>89559</v>
      </c>
      <c r="C1747" s="3" t="s">
        <v>40</v>
      </c>
      <c r="D1747" s="2" t="s">
        <v>844</v>
      </c>
      <c r="E1747" s="3">
        <v>11</v>
      </c>
      <c r="F1747" s="17">
        <v>0</v>
      </c>
      <c r="G1747" s="17">
        <v>1</v>
      </c>
      <c r="H1747" s="17">
        <v>0</v>
      </c>
      <c r="I1747" s="7">
        <v>5.7</v>
      </c>
      <c r="J1747" s="7">
        <v>11</v>
      </c>
      <c r="K1747" s="4">
        <v>4</v>
      </c>
      <c r="L1747" s="5">
        <v>4.1822999999999997</v>
      </c>
      <c r="M1747">
        <v>50000</v>
      </c>
      <c r="N1747" s="3">
        <v>1</v>
      </c>
      <c r="O1747" s="50" t="e">
        <f>INDEX([1]Dados!$M$2:$N$26779,MATCH($P1747,[1]Dados!$N$2:$N$26779,),2)</f>
        <v>#N/A</v>
      </c>
      <c r="P1747">
        <v>148730</v>
      </c>
      <c r="Q1747" s="1">
        <v>36718</v>
      </c>
      <c r="R1747" s="1">
        <v>36722</v>
      </c>
      <c r="S1747" t="s">
        <v>1743</v>
      </c>
      <c r="T1747">
        <v>1</v>
      </c>
    </row>
    <row r="1748" spans="1:20" x14ac:dyDescent="0.2">
      <c r="A1748" s="7">
        <v>432260</v>
      </c>
      <c r="B1748" s="3">
        <v>89559</v>
      </c>
      <c r="C1748" s="3" t="s">
        <v>40</v>
      </c>
      <c r="D1748" s="2" t="s">
        <v>844</v>
      </c>
      <c r="E1748" s="3">
        <v>11</v>
      </c>
      <c r="F1748" s="17">
        <v>0</v>
      </c>
      <c r="G1748" s="17">
        <v>1</v>
      </c>
      <c r="H1748" s="17">
        <v>0</v>
      </c>
      <c r="I1748" s="7">
        <v>5.8</v>
      </c>
      <c r="J1748" s="7">
        <v>25</v>
      </c>
      <c r="K1748" s="4">
        <v>4</v>
      </c>
      <c r="L1748" s="5">
        <v>4.1822999999999997</v>
      </c>
      <c r="M1748">
        <v>50000</v>
      </c>
      <c r="N1748" s="3">
        <v>1</v>
      </c>
      <c r="O1748" s="50" t="e">
        <f>INDEX([1]Dados!$M$2:$N$26779,MATCH($P1748,[1]Dados!$N$2:$N$26779,),2)</f>
        <v>#N/A</v>
      </c>
      <c r="P1748">
        <v>148730</v>
      </c>
      <c r="Q1748" s="1">
        <v>36718</v>
      </c>
      <c r="R1748" s="1">
        <v>36722</v>
      </c>
      <c r="S1748" t="s">
        <v>1743</v>
      </c>
      <c r="T1748">
        <v>1</v>
      </c>
    </row>
    <row r="1749" spans="1:20" x14ac:dyDescent="0.2">
      <c r="A1749" s="7">
        <v>432260</v>
      </c>
      <c r="B1749" s="3">
        <v>89559</v>
      </c>
      <c r="C1749" s="3" t="s">
        <v>40</v>
      </c>
      <c r="D1749" s="2" t="s">
        <v>844</v>
      </c>
      <c r="E1749" s="3">
        <v>11</v>
      </c>
      <c r="F1749" s="17">
        <v>0</v>
      </c>
      <c r="G1749" s="17">
        <v>1</v>
      </c>
      <c r="H1749" s="17">
        <v>0</v>
      </c>
      <c r="I1749" s="7">
        <v>5.9</v>
      </c>
      <c r="J1749" s="7">
        <v>25</v>
      </c>
      <c r="K1749" s="4">
        <v>4</v>
      </c>
      <c r="L1749" s="5">
        <v>4.1822999999999997</v>
      </c>
      <c r="M1749">
        <v>50000</v>
      </c>
      <c r="N1749" s="3">
        <v>1</v>
      </c>
      <c r="O1749" s="50" t="e">
        <f>INDEX([1]Dados!$M$2:$N$26779,MATCH($P1749,[1]Dados!$N$2:$N$26779,),2)</f>
        <v>#N/A</v>
      </c>
      <c r="P1749">
        <v>148730</v>
      </c>
      <c r="Q1749" s="1">
        <v>36718</v>
      </c>
      <c r="R1749" s="1">
        <v>36722</v>
      </c>
      <c r="S1749" t="s">
        <v>1743</v>
      </c>
      <c r="T1749">
        <v>1</v>
      </c>
    </row>
    <row r="1750" spans="1:20" x14ac:dyDescent="0.2">
      <c r="A1750" s="7">
        <v>432260</v>
      </c>
      <c r="B1750" s="3">
        <v>89559</v>
      </c>
      <c r="C1750" s="3" t="s">
        <v>40</v>
      </c>
      <c r="D1750" s="2" t="s">
        <v>844</v>
      </c>
      <c r="E1750" s="3">
        <v>11</v>
      </c>
      <c r="F1750" s="17">
        <v>0</v>
      </c>
      <c r="G1750" s="17">
        <v>1</v>
      </c>
      <c r="H1750" s="17">
        <v>0</v>
      </c>
      <c r="I1750" s="7">
        <v>5.0999999999999996</v>
      </c>
      <c r="J1750" s="7">
        <v>13</v>
      </c>
      <c r="K1750" s="4">
        <v>4</v>
      </c>
      <c r="L1750" s="5">
        <v>4.1822999999999997</v>
      </c>
      <c r="M1750">
        <f>78655.44+15731.09</f>
        <v>94386.53</v>
      </c>
      <c r="N1750" s="3">
        <v>1</v>
      </c>
      <c r="O1750" s="50" t="e">
        <f>INDEX([1]Dados!$M$2:$N$26779,MATCH($P1750,[1]Dados!$N$2:$N$26779,),2)</f>
        <v>#N/A</v>
      </c>
      <c r="P1750">
        <v>148731</v>
      </c>
      <c r="Q1750" s="1">
        <v>36718</v>
      </c>
      <c r="R1750" s="1">
        <v>36722</v>
      </c>
      <c r="S1750" t="s">
        <v>1419</v>
      </c>
      <c r="T1750">
        <v>1</v>
      </c>
    </row>
    <row r="1751" spans="1:20" x14ac:dyDescent="0.2">
      <c r="A1751" s="7">
        <v>432260</v>
      </c>
      <c r="B1751" s="3">
        <v>89559</v>
      </c>
      <c r="C1751" s="3" t="s">
        <v>40</v>
      </c>
      <c r="D1751" s="2" t="s">
        <v>844</v>
      </c>
      <c r="E1751" s="3">
        <v>11</v>
      </c>
      <c r="F1751" s="17">
        <v>0</v>
      </c>
      <c r="G1751" s="17">
        <v>1</v>
      </c>
      <c r="H1751" s="17">
        <v>0</v>
      </c>
      <c r="I1751" s="7">
        <v>5.1100000000000003</v>
      </c>
      <c r="J1751" s="7">
        <v>33</v>
      </c>
      <c r="K1751" s="4">
        <v>4</v>
      </c>
      <c r="L1751" s="5">
        <v>4.1822999999999997</v>
      </c>
      <c r="M1751">
        <f t="shared" ref="M1751:M1752" si="11">78655.44+15731.09</f>
        <v>94386.53</v>
      </c>
      <c r="N1751" s="3">
        <v>1</v>
      </c>
      <c r="O1751" s="50" t="e">
        <f>INDEX([1]Dados!$M$2:$N$26779,MATCH($P1751,[1]Dados!$N$2:$N$26779,),2)</f>
        <v>#N/A</v>
      </c>
      <c r="P1751">
        <v>148731</v>
      </c>
      <c r="Q1751" s="1">
        <v>36718</v>
      </c>
      <c r="R1751" s="1">
        <v>36722</v>
      </c>
      <c r="S1751" t="s">
        <v>1419</v>
      </c>
      <c r="T1751">
        <v>1</v>
      </c>
    </row>
    <row r="1752" spans="1:20" x14ac:dyDescent="0.2">
      <c r="A1752" s="7">
        <v>432260</v>
      </c>
      <c r="B1752" s="3">
        <v>89559</v>
      </c>
      <c r="C1752" s="3" t="s">
        <v>40</v>
      </c>
      <c r="D1752" s="2" t="s">
        <v>844</v>
      </c>
      <c r="E1752" s="3">
        <v>11</v>
      </c>
      <c r="F1752" s="17">
        <v>0</v>
      </c>
      <c r="G1752" s="17">
        <v>1</v>
      </c>
      <c r="H1752" s="17">
        <v>0</v>
      </c>
      <c r="I1752" s="7">
        <v>5.12</v>
      </c>
      <c r="J1752" s="7">
        <v>15</v>
      </c>
      <c r="K1752" s="4">
        <v>4</v>
      </c>
      <c r="L1752" s="5">
        <v>4.1822999999999997</v>
      </c>
      <c r="M1752">
        <f t="shared" si="11"/>
        <v>94386.53</v>
      </c>
      <c r="N1752" s="3">
        <v>1</v>
      </c>
      <c r="O1752" s="50" t="e">
        <f>INDEX([1]Dados!$M$2:$N$26779,MATCH($P1752,[1]Dados!$N$2:$N$26779,),2)</f>
        <v>#N/A</v>
      </c>
      <c r="P1752">
        <v>148731</v>
      </c>
      <c r="Q1752" s="1">
        <v>36718</v>
      </c>
      <c r="R1752" s="1">
        <v>36722</v>
      </c>
      <c r="S1752" t="s">
        <v>1419</v>
      </c>
      <c r="T1752">
        <v>1</v>
      </c>
    </row>
    <row r="1753" spans="1:20" x14ac:dyDescent="0.2">
      <c r="A1753" s="7">
        <v>432260</v>
      </c>
      <c r="B1753" s="3">
        <v>89559</v>
      </c>
      <c r="C1753" s="3" t="s">
        <v>40</v>
      </c>
      <c r="D1753" s="2" t="s">
        <v>844</v>
      </c>
      <c r="E1753" s="3">
        <v>11</v>
      </c>
      <c r="F1753" s="17">
        <v>0</v>
      </c>
      <c r="G1753" s="17">
        <v>1</v>
      </c>
      <c r="H1753" s="17">
        <v>0</v>
      </c>
      <c r="I1753" s="7" t="s">
        <v>3</v>
      </c>
      <c r="J1753" s="7">
        <v>0</v>
      </c>
      <c r="K1753" s="4">
        <v>119</v>
      </c>
      <c r="L1753" s="5">
        <v>119.38590000000001</v>
      </c>
      <c r="M1753">
        <v>16384.82</v>
      </c>
      <c r="N1753" s="3">
        <v>1</v>
      </c>
      <c r="O1753" s="50" t="e">
        <f>INDEX([1]Dados!$M$2:$N$26779,MATCH($P1753,[1]Dados!$N$2:$N$26779,),2)</f>
        <v>#N/A</v>
      </c>
      <c r="P1753" s="8">
        <v>148584</v>
      </c>
      <c r="Q1753" s="1">
        <v>36718</v>
      </c>
      <c r="R1753" s="1">
        <v>36722</v>
      </c>
      <c r="S1753" t="s">
        <v>2134</v>
      </c>
      <c r="T1753">
        <v>1</v>
      </c>
    </row>
    <row r="1754" spans="1:20" x14ac:dyDescent="0.2">
      <c r="A1754" s="7">
        <v>432260</v>
      </c>
      <c r="B1754" s="3">
        <v>89559</v>
      </c>
      <c r="C1754" s="3" t="s">
        <v>40</v>
      </c>
      <c r="D1754" s="2" t="s">
        <v>844</v>
      </c>
      <c r="E1754" s="3">
        <v>11</v>
      </c>
      <c r="F1754" s="17">
        <v>0</v>
      </c>
      <c r="G1754" s="17">
        <v>1</v>
      </c>
      <c r="H1754" s="17">
        <v>0</v>
      </c>
      <c r="I1754" s="7">
        <v>6.1</v>
      </c>
      <c r="J1754" s="7">
        <v>25</v>
      </c>
      <c r="K1754" s="4">
        <v>119</v>
      </c>
      <c r="L1754" s="5">
        <v>119.3861</v>
      </c>
      <c r="M1754">
        <v>36226.6</v>
      </c>
      <c r="N1754" s="3">
        <v>1</v>
      </c>
      <c r="O1754" s="50" t="e">
        <f>INDEX([1]Dados!$M$2:$N$26779,MATCH($P1754,[1]Dados!$N$2:$N$26779,),2)</f>
        <v>#N/A</v>
      </c>
      <c r="P1754">
        <v>148501</v>
      </c>
      <c r="Q1754" s="1">
        <v>36718</v>
      </c>
      <c r="R1754" s="1">
        <v>36722</v>
      </c>
      <c r="S1754" t="s">
        <v>1742</v>
      </c>
      <c r="T1754">
        <v>1</v>
      </c>
    </row>
    <row r="1755" spans="1:20" x14ac:dyDescent="0.2">
      <c r="A1755" s="7">
        <v>432260</v>
      </c>
      <c r="B1755" s="3">
        <v>89559</v>
      </c>
      <c r="C1755" s="3" t="s">
        <v>40</v>
      </c>
      <c r="D1755" s="2" t="s">
        <v>844</v>
      </c>
      <c r="E1755" s="3">
        <v>11</v>
      </c>
      <c r="F1755" s="17">
        <v>0</v>
      </c>
      <c r="G1755" s="17">
        <v>1</v>
      </c>
      <c r="H1755" s="17">
        <v>0</v>
      </c>
      <c r="I1755" s="7">
        <v>6.2</v>
      </c>
      <c r="J1755" s="7">
        <v>25</v>
      </c>
      <c r="K1755" s="4">
        <v>119</v>
      </c>
      <c r="L1755" s="5">
        <v>119.3861</v>
      </c>
      <c r="M1755">
        <v>36226.6</v>
      </c>
      <c r="N1755" s="3">
        <v>1</v>
      </c>
      <c r="O1755" s="50" t="e">
        <f>INDEX([1]Dados!$M$2:$N$26779,MATCH($P1755,[1]Dados!$N$2:$N$26779,),2)</f>
        <v>#N/A</v>
      </c>
      <c r="P1755">
        <v>148501</v>
      </c>
      <c r="Q1755" s="1">
        <v>36718</v>
      </c>
      <c r="R1755" s="1">
        <v>36722</v>
      </c>
      <c r="S1755" t="s">
        <v>1742</v>
      </c>
      <c r="T1755">
        <v>1</v>
      </c>
    </row>
    <row r="1756" spans="1:20" x14ac:dyDescent="0.2">
      <c r="A1756" s="7">
        <v>432260</v>
      </c>
      <c r="B1756" s="3">
        <v>89559</v>
      </c>
      <c r="C1756" s="3" t="s">
        <v>40</v>
      </c>
      <c r="D1756" s="2" t="s">
        <v>844</v>
      </c>
      <c r="E1756" s="3">
        <v>11</v>
      </c>
      <c r="F1756" s="17">
        <v>0</v>
      </c>
      <c r="G1756" s="17">
        <v>1</v>
      </c>
      <c r="H1756" s="17">
        <v>0</v>
      </c>
      <c r="I1756" s="7">
        <v>6.3</v>
      </c>
      <c r="J1756" s="7">
        <v>25</v>
      </c>
      <c r="K1756" s="4">
        <v>119</v>
      </c>
      <c r="L1756" s="5">
        <v>119.3861</v>
      </c>
      <c r="M1756">
        <v>36226.6</v>
      </c>
      <c r="N1756" s="3">
        <v>1</v>
      </c>
      <c r="O1756" s="50" t="e">
        <f>INDEX([1]Dados!$M$2:$N$26779,MATCH($P1756,[1]Dados!$N$2:$N$26779,),2)</f>
        <v>#N/A</v>
      </c>
      <c r="P1756">
        <v>148501</v>
      </c>
      <c r="Q1756" s="1">
        <v>36718</v>
      </c>
      <c r="R1756" s="1">
        <v>36722</v>
      </c>
      <c r="S1756" t="s">
        <v>1742</v>
      </c>
      <c r="T1756">
        <v>1</v>
      </c>
    </row>
    <row r="1757" spans="1:20" x14ac:dyDescent="0.2">
      <c r="A1757" s="7">
        <v>432260</v>
      </c>
      <c r="B1757" s="3">
        <v>89559</v>
      </c>
      <c r="C1757" s="3" t="s">
        <v>40</v>
      </c>
      <c r="D1757" s="2" t="s">
        <v>844</v>
      </c>
      <c r="E1757" s="3">
        <v>11</v>
      </c>
      <c r="F1757" s="17">
        <v>0</v>
      </c>
      <c r="G1757" s="17">
        <v>1</v>
      </c>
      <c r="H1757" s="17">
        <v>0</v>
      </c>
      <c r="I1757" s="7">
        <v>6.4</v>
      </c>
      <c r="J1757" s="7">
        <v>23</v>
      </c>
      <c r="K1757" s="4">
        <v>119</v>
      </c>
      <c r="L1757" s="5">
        <v>119.3861</v>
      </c>
      <c r="M1757">
        <v>36226.6</v>
      </c>
      <c r="N1757" s="3">
        <v>1</v>
      </c>
      <c r="O1757" s="50" t="e">
        <f>INDEX([1]Dados!$M$2:$N$26779,MATCH($P1757,[1]Dados!$N$2:$N$26779,),2)</f>
        <v>#N/A</v>
      </c>
      <c r="P1757">
        <v>148501</v>
      </c>
      <c r="Q1757" s="1">
        <v>36718</v>
      </c>
      <c r="R1757" s="1">
        <v>36722</v>
      </c>
      <c r="S1757" t="s">
        <v>1742</v>
      </c>
      <c r="T1757">
        <v>1</v>
      </c>
    </row>
    <row r="1758" spans="1:20" x14ac:dyDescent="0.2">
      <c r="A1758" s="7">
        <v>432260</v>
      </c>
      <c r="B1758" s="3">
        <v>89559</v>
      </c>
      <c r="C1758" s="3" t="s">
        <v>40</v>
      </c>
      <c r="D1758" s="2" t="s">
        <v>844</v>
      </c>
      <c r="E1758" s="3">
        <v>11</v>
      </c>
      <c r="F1758" s="17">
        <v>0</v>
      </c>
      <c r="G1758" s="17">
        <v>1</v>
      </c>
      <c r="H1758" s="17">
        <v>0</v>
      </c>
      <c r="I1758" s="7">
        <v>1.2</v>
      </c>
      <c r="J1758" s="7">
        <v>31</v>
      </c>
      <c r="K1758" s="4">
        <v>1214</v>
      </c>
      <c r="L1758" s="5">
        <v>1214.0587</v>
      </c>
      <c r="M1758">
        <v>378703</v>
      </c>
      <c r="N1758" s="3">
        <v>1</v>
      </c>
      <c r="O1758" s="50" t="e">
        <f>INDEX([1]Dados!$M$2:$N$26779,MATCH($P1758,[1]Dados!$N$2:$N$26779,),2)</f>
        <v>#N/A</v>
      </c>
      <c r="P1758">
        <v>148096</v>
      </c>
      <c r="Q1758" s="1">
        <v>36718</v>
      </c>
      <c r="R1758" s="1">
        <v>36722</v>
      </c>
      <c r="S1758" t="s">
        <v>1069</v>
      </c>
      <c r="T1758">
        <v>1</v>
      </c>
    </row>
    <row r="1759" spans="1:20" x14ac:dyDescent="0.2">
      <c r="A1759" s="7">
        <v>432260</v>
      </c>
      <c r="B1759" s="3">
        <v>89559</v>
      </c>
      <c r="C1759" s="3" t="s">
        <v>40</v>
      </c>
      <c r="D1759" s="2" t="s">
        <v>844</v>
      </c>
      <c r="E1759" s="3">
        <v>11</v>
      </c>
      <c r="F1759" s="17">
        <v>0</v>
      </c>
      <c r="G1759" s="17">
        <v>1</v>
      </c>
      <c r="H1759" s="17">
        <v>0</v>
      </c>
      <c r="I1759" s="7">
        <v>1.1000000000000001</v>
      </c>
      <c r="J1759" s="7">
        <v>14</v>
      </c>
      <c r="K1759" s="4">
        <v>1214</v>
      </c>
      <c r="L1759" s="5">
        <v>1214.0587</v>
      </c>
      <c r="M1759">
        <v>378703</v>
      </c>
      <c r="N1759" s="3">
        <v>1</v>
      </c>
      <c r="O1759" s="50" t="e">
        <f>INDEX([1]Dados!$M$2:$N$26779,MATCH($P1759,[1]Dados!$N$2:$N$26779,),2)</f>
        <v>#N/A</v>
      </c>
      <c r="P1759">
        <v>148096</v>
      </c>
      <c r="Q1759" s="1">
        <v>36718</v>
      </c>
      <c r="R1759" s="1">
        <v>36722</v>
      </c>
      <c r="S1759" t="s">
        <v>1069</v>
      </c>
      <c r="T1759">
        <v>1</v>
      </c>
    </row>
    <row r="1760" spans="1:20" x14ac:dyDescent="0.2">
      <c r="A1760" s="7">
        <v>432260</v>
      </c>
      <c r="B1760" s="3">
        <v>89559</v>
      </c>
      <c r="C1760" s="3" t="s">
        <v>40</v>
      </c>
      <c r="D1760" s="2" t="s">
        <v>844</v>
      </c>
      <c r="E1760" s="3">
        <v>11</v>
      </c>
      <c r="F1760" s="17">
        <v>0</v>
      </c>
      <c r="G1760" s="17">
        <v>1</v>
      </c>
      <c r="H1760" s="17">
        <v>0</v>
      </c>
      <c r="I1760" s="7" t="s">
        <v>3</v>
      </c>
      <c r="J1760" s="7">
        <v>0</v>
      </c>
      <c r="K1760" s="4">
        <v>1214</v>
      </c>
      <c r="L1760" s="5">
        <v>1214.0589</v>
      </c>
      <c r="M1760">
        <v>46704</v>
      </c>
      <c r="N1760" s="3">
        <v>1</v>
      </c>
      <c r="O1760" s="50" t="e">
        <f>INDEX([1]Dados!$M$2:$N$26779,MATCH($P1760,[1]Dados!$N$2:$N$26779,),2)</f>
        <v>#N/A</v>
      </c>
      <c r="P1760">
        <v>149324</v>
      </c>
      <c r="Q1760" s="1">
        <v>36718</v>
      </c>
      <c r="R1760" s="1">
        <v>36722</v>
      </c>
      <c r="S1760" t="s">
        <v>2134</v>
      </c>
      <c r="T1760">
        <v>1</v>
      </c>
    </row>
    <row r="1761" spans="1:20" x14ac:dyDescent="0.2">
      <c r="A1761" s="7">
        <v>432260</v>
      </c>
      <c r="B1761" s="3">
        <v>89559</v>
      </c>
      <c r="C1761" s="3" t="s">
        <v>40</v>
      </c>
      <c r="D1761" s="2" t="s">
        <v>844</v>
      </c>
      <c r="E1761" s="3">
        <v>11</v>
      </c>
      <c r="F1761" s="17">
        <v>0</v>
      </c>
      <c r="G1761" s="17">
        <v>1</v>
      </c>
      <c r="H1761" s="17">
        <v>0</v>
      </c>
      <c r="I1761" s="7">
        <v>3.1</v>
      </c>
      <c r="J1761" s="7">
        <v>25</v>
      </c>
      <c r="K1761" s="4">
        <v>1220</v>
      </c>
      <c r="L1761" s="5">
        <v>1220.0906</v>
      </c>
      <c r="M1761">
        <v>78014.95</v>
      </c>
      <c r="N1761" s="3">
        <v>1</v>
      </c>
      <c r="O1761" s="50" t="e">
        <f>INDEX([1]Dados!$M$2:$N$26779,MATCH($P1761,[1]Dados!$N$2:$N$26779,),2)</f>
        <v>#N/A</v>
      </c>
      <c r="P1761">
        <v>149480</v>
      </c>
      <c r="Q1761" s="1">
        <v>36718</v>
      </c>
      <c r="R1761" s="1">
        <v>36722</v>
      </c>
      <c r="S1761" t="s">
        <v>1744</v>
      </c>
      <c r="T1761">
        <v>1</v>
      </c>
    </row>
    <row r="1762" spans="1:20" x14ac:dyDescent="0.2">
      <c r="A1762" s="7">
        <v>432260</v>
      </c>
      <c r="B1762" s="3">
        <v>89559</v>
      </c>
      <c r="C1762" s="3" t="s">
        <v>40</v>
      </c>
      <c r="D1762" s="2" t="s">
        <v>844</v>
      </c>
      <c r="E1762" s="3">
        <v>11</v>
      </c>
      <c r="F1762" s="17">
        <v>0</v>
      </c>
      <c r="G1762" s="17">
        <v>1</v>
      </c>
      <c r="H1762" s="17">
        <v>0</v>
      </c>
      <c r="I1762" s="7">
        <v>2</v>
      </c>
      <c r="J1762" s="7">
        <v>29</v>
      </c>
      <c r="K1762" s="4">
        <v>1293</v>
      </c>
      <c r="L1762" s="5">
        <v>1293.0592999999999</v>
      </c>
      <c r="M1762">
        <v>62982</v>
      </c>
      <c r="N1762" s="3">
        <v>1</v>
      </c>
      <c r="O1762" s="50" t="e">
        <f>INDEX([1]Dados!$M$2:$N$26779,MATCH($P1762,[1]Dados!$N$2:$N$26779,),2)</f>
        <v>#N/A</v>
      </c>
      <c r="P1762">
        <v>148271</v>
      </c>
      <c r="Q1762" s="1">
        <v>36718</v>
      </c>
      <c r="R1762" s="1">
        <v>36722</v>
      </c>
      <c r="S1762" t="s">
        <v>1193</v>
      </c>
      <c r="T1762">
        <v>1</v>
      </c>
    </row>
    <row r="1763" spans="1:20" x14ac:dyDescent="0.2">
      <c r="A1763" s="7">
        <v>432260</v>
      </c>
      <c r="B1763" s="3">
        <v>89559</v>
      </c>
      <c r="C1763" s="3" t="s">
        <v>40</v>
      </c>
      <c r="D1763" s="2" t="s">
        <v>844</v>
      </c>
      <c r="E1763" s="3">
        <v>11</v>
      </c>
      <c r="F1763" s="17">
        <v>0</v>
      </c>
      <c r="G1763" s="17">
        <v>1</v>
      </c>
      <c r="H1763" s="17">
        <v>0</v>
      </c>
      <c r="I1763" s="7">
        <v>2</v>
      </c>
      <c r="J1763" s="7">
        <v>22</v>
      </c>
      <c r="K1763" s="4">
        <v>1293</v>
      </c>
      <c r="L1763" s="5">
        <v>1293.0592999999999</v>
      </c>
      <c r="M1763">
        <v>62982</v>
      </c>
      <c r="N1763" s="3">
        <v>1</v>
      </c>
      <c r="O1763" s="50" t="e">
        <f>INDEX([1]Dados!$M$2:$N$26779,MATCH($P1763,[1]Dados!$N$2:$N$26779,),2)</f>
        <v>#N/A</v>
      </c>
      <c r="P1763">
        <v>148271</v>
      </c>
      <c r="Q1763" s="1">
        <v>36718</v>
      </c>
      <c r="R1763" s="1">
        <v>36722</v>
      </c>
      <c r="S1763" t="s">
        <v>1193</v>
      </c>
      <c r="T1763">
        <v>1</v>
      </c>
    </row>
    <row r="1764" spans="1:20" hidden="1" x14ac:dyDescent="0.2">
      <c r="A1764" s="7">
        <v>421220</v>
      </c>
      <c r="B1764" s="3">
        <v>82392</v>
      </c>
      <c r="C1764" s="3" t="s">
        <v>29</v>
      </c>
      <c r="D1764" s="2" t="s">
        <v>636</v>
      </c>
      <c r="E1764" s="3">
        <v>11</v>
      </c>
      <c r="F1764" s="17">
        <v>0</v>
      </c>
      <c r="G1764" s="17">
        <v>1</v>
      </c>
      <c r="H1764" s="17">
        <v>0</v>
      </c>
      <c r="I1764" s="7">
        <v>5.0999999999999996</v>
      </c>
      <c r="J1764" s="7">
        <v>17</v>
      </c>
      <c r="K1764" s="4">
        <v>2</v>
      </c>
      <c r="L1764" s="5">
        <v>2.0596999999999999</v>
      </c>
      <c r="M1764">
        <v>14490.78</v>
      </c>
      <c r="N1764" s="3">
        <v>1</v>
      </c>
      <c r="O1764" s="50">
        <f>INDEX([1]Dados!$M$2:$N$26779,MATCH($P1764,[1]Dados!$N$2:$N$26779,),2)</f>
        <v>147916</v>
      </c>
      <c r="P1764">
        <v>147916</v>
      </c>
      <c r="Q1764" s="1">
        <v>36702</v>
      </c>
      <c r="R1764" s="1">
        <v>36784</v>
      </c>
      <c r="S1764" t="s">
        <v>1225</v>
      </c>
      <c r="T1764">
        <v>1</v>
      </c>
    </row>
    <row r="1765" spans="1:20" hidden="1" x14ac:dyDescent="0.2">
      <c r="A1765" s="7">
        <v>421220</v>
      </c>
      <c r="B1765" s="3">
        <v>82392</v>
      </c>
      <c r="C1765" s="3" t="s">
        <v>29</v>
      </c>
      <c r="D1765" s="2" t="s">
        <v>636</v>
      </c>
      <c r="E1765" s="3">
        <v>11</v>
      </c>
      <c r="F1765" s="17">
        <v>0</v>
      </c>
      <c r="G1765" s="17">
        <v>1</v>
      </c>
      <c r="H1765" s="17">
        <v>0</v>
      </c>
      <c r="I1765" s="7">
        <v>5.2</v>
      </c>
      <c r="J1765" s="7">
        <v>18</v>
      </c>
      <c r="K1765" s="4">
        <v>2</v>
      </c>
      <c r="L1765" s="5">
        <v>2.0596999999999999</v>
      </c>
      <c r="M1765">
        <v>14490.78</v>
      </c>
      <c r="N1765" s="3">
        <v>1</v>
      </c>
      <c r="O1765" s="50">
        <f>INDEX([1]Dados!$M$2:$N$26779,MATCH($P1765,[1]Dados!$N$2:$N$26779,),2)</f>
        <v>147916</v>
      </c>
      <c r="P1765">
        <v>147916</v>
      </c>
      <c r="Q1765" s="1">
        <v>36702</v>
      </c>
      <c r="R1765" s="1">
        <v>36784</v>
      </c>
      <c r="S1765" t="s">
        <v>1225</v>
      </c>
      <c r="T1765">
        <v>1</v>
      </c>
    </row>
    <row r="1766" spans="1:20" x14ac:dyDescent="0.2">
      <c r="A1766" s="7">
        <v>421220</v>
      </c>
      <c r="B1766" s="3">
        <v>82392</v>
      </c>
      <c r="C1766" s="3" t="s">
        <v>29</v>
      </c>
      <c r="D1766" s="2" t="s">
        <v>636</v>
      </c>
      <c r="E1766" s="3">
        <v>11</v>
      </c>
      <c r="F1766" s="17">
        <v>0</v>
      </c>
      <c r="G1766" s="17">
        <v>1</v>
      </c>
      <c r="H1766" s="17">
        <v>0</v>
      </c>
      <c r="I1766" s="7">
        <v>7.1</v>
      </c>
      <c r="J1766" s="7">
        <v>0</v>
      </c>
      <c r="K1766" s="4">
        <v>4</v>
      </c>
      <c r="L1766" s="5">
        <v>4.1822999999999997</v>
      </c>
      <c r="M1766">
        <v>80000</v>
      </c>
      <c r="N1766" s="3">
        <v>1</v>
      </c>
      <c r="O1766" s="50" t="e">
        <f>INDEX([1]Dados!$M$2:$N$26779,MATCH($P1766,[1]Dados!$N$2:$N$26779,),2)</f>
        <v>#N/A</v>
      </c>
      <c r="P1766">
        <v>147963</v>
      </c>
      <c r="Q1766" s="1">
        <v>36702</v>
      </c>
      <c r="R1766" s="1">
        <v>36784</v>
      </c>
      <c r="S1766" t="s">
        <v>1226</v>
      </c>
      <c r="T1766">
        <v>1</v>
      </c>
    </row>
    <row r="1767" spans="1:20" hidden="1" x14ac:dyDescent="0.2">
      <c r="A1767" s="7">
        <v>421220</v>
      </c>
      <c r="B1767" s="3">
        <v>82392</v>
      </c>
      <c r="C1767" s="3" t="s">
        <v>29</v>
      </c>
      <c r="D1767" s="2" t="s">
        <v>636</v>
      </c>
      <c r="E1767" s="3">
        <v>11</v>
      </c>
      <c r="F1767" s="17">
        <v>0</v>
      </c>
      <c r="G1767" s="17">
        <v>1</v>
      </c>
      <c r="H1767" s="17">
        <v>0</v>
      </c>
      <c r="I1767" s="7">
        <v>7.1</v>
      </c>
      <c r="J1767" s="7">
        <v>28</v>
      </c>
      <c r="K1767" s="4">
        <v>4</v>
      </c>
      <c r="L1767" s="5">
        <v>4.1822999999999997</v>
      </c>
      <c r="M1767">
        <v>49946</v>
      </c>
      <c r="N1767" s="3">
        <v>1</v>
      </c>
      <c r="O1767" s="50">
        <f>INDEX([1]Dados!$M$2:$N$26779,MATCH($P1767,[1]Dados!$N$2:$N$26779,),2)</f>
        <v>147964</v>
      </c>
      <c r="P1767">
        <v>147964</v>
      </c>
      <c r="Q1767" s="1">
        <v>36702</v>
      </c>
      <c r="R1767" s="1">
        <v>36784</v>
      </c>
      <c r="S1767" t="s">
        <v>1226</v>
      </c>
      <c r="T1767">
        <v>1</v>
      </c>
    </row>
    <row r="1768" spans="1:20" hidden="1" x14ac:dyDescent="0.2">
      <c r="A1768" s="7">
        <v>421220</v>
      </c>
      <c r="B1768" s="3">
        <v>82392</v>
      </c>
      <c r="C1768" s="3" t="s">
        <v>29</v>
      </c>
      <c r="D1768" s="2" t="s">
        <v>636</v>
      </c>
      <c r="E1768" s="3">
        <v>11</v>
      </c>
      <c r="F1768" s="17">
        <v>0</v>
      </c>
      <c r="G1768" s="17">
        <v>1</v>
      </c>
      <c r="H1768" s="17">
        <v>0</v>
      </c>
      <c r="I1768" s="7">
        <v>7.2</v>
      </c>
      <c r="J1768" s="7">
        <v>30</v>
      </c>
      <c r="K1768" s="4">
        <v>4</v>
      </c>
      <c r="L1768" s="5">
        <v>4.1822999999999997</v>
      </c>
      <c r="M1768">
        <v>49946</v>
      </c>
      <c r="N1768" s="3">
        <v>1</v>
      </c>
      <c r="O1768" s="50">
        <f>INDEX([1]Dados!$M$2:$N$26779,MATCH($P1768,[1]Dados!$N$2:$N$26779,),2)</f>
        <v>147964</v>
      </c>
      <c r="P1768">
        <v>147964</v>
      </c>
      <c r="Q1768" s="1">
        <v>36702</v>
      </c>
      <c r="R1768" s="1">
        <v>36784</v>
      </c>
      <c r="S1768" t="s">
        <v>1226</v>
      </c>
      <c r="T1768">
        <v>1</v>
      </c>
    </row>
    <row r="1769" spans="1:20" hidden="1" x14ac:dyDescent="0.2">
      <c r="A1769" s="7">
        <v>421220</v>
      </c>
      <c r="B1769" s="3">
        <v>82392</v>
      </c>
      <c r="C1769" s="3" t="s">
        <v>29</v>
      </c>
      <c r="D1769" s="2" t="s">
        <v>636</v>
      </c>
      <c r="E1769" s="3">
        <v>11</v>
      </c>
      <c r="F1769" s="17">
        <v>0</v>
      </c>
      <c r="G1769" s="17">
        <v>1</v>
      </c>
      <c r="H1769" s="17">
        <v>0</v>
      </c>
      <c r="I1769" s="7">
        <v>7.3</v>
      </c>
      <c r="J1769" s="7">
        <v>15</v>
      </c>
      <c r="K1769" s="4">
        <v>4</v>
      </c>
      <c r="L1769" s="5">
        <v>4.1822999999999997</v>
      </c>
      <c r="M1769">
        <v>49946</v>
      </c>
      <c r="N1769" s="3">
        <v>1</v>
      </c>
      <c r="O1769" s="50">
        <f>INDEX([1]Dados!$M$2:$N$26779,MATCH($P1769,[1]Dados!$N$2:$N$26779,),2)</f>
        <v>147964</v>
      </c>
      <c r="P1769">
        <v>147964</v>
      </c>
      <c r="Q1769" s="1">
        <v>36702</v>
      </c>
      <c r="R1769" s="1">
        <v>36784</v>
      </c>
      <c r="S1769" t="s">
        <v>1226</v>
      </c>
      <c r="T1769">
        <v>1</v>
      </c>
    </row>
    <row r="1770" spans="1:20" hidden="1" x14ac:dyDescent="0.2">
      <c r="A1770" s="7">
        <v>421220</v>
      </c>
      <c r="B1770" s="3">
        <v>82392</v>
      </c>
      <c r="C1770" s="3" t="s">
        <v>29</v>
      </c>
      <c r="D1770" s="2" t="s">
        <v>636</v>
      </c>
      <c r="E1770" s="3">
        <v>11</v>
      </c>
      <c r="F1770" s="17">
        <v>0</v>
      </c>
      <c r="G1770" s="17">
        <v>1</v>
      </c>
      <c r="H1770" s="17">
        <v>0</v>
      </c>
      <c r="I1770" s="7">
        <v>7.4</v>
      </c>
      <c r="J1770" s="7">
        <v>18</v>
      </c>
      <c r="K1770" s="4">
        <v>4</v>
      </c>
      <c r="L1770" s="5">
        <v>4.1822999999999997</v>
      </c>
      <c r="M1770">
        <v>49946</v>
      </c>
      <c r="N1770" s="3">
        <v>1</v>
      </c>
      <c r="O1770" s="50">
        <f>INDEX([1]Dados!$M$2:$N$26779,MATCH($P1770,[1]Dados!$N$2:$N$26779,),2)</f>
        <v>147964</v>
      </c>
      <c r="P1770">
        <v>147964</v>
      </c>
      <c r="Q1770" s="1">
        <v>36702</v>
      </c>
      <c r="R1770" s="1">
        <v>36784</v>
      </c>
      <c r="S1770" t="s">
        <v>1226</v>
      </c>
      <c r="T1770">
        <v>1</v>
      </c>
    </row>
    <row r="1771" spans="1:20" hidden="1" x14ac:dyDescent="0.2">
      <c r="A1771" s="7">
        <v>421220</v>
      </c>
      <c r="B1771" s="3">
        <v>82392</v>
      </c>
      <c r="C1771" s="3" t="s">
        <v>29</v>
      </c>
      <c r="D1771" s="2" t="s">
        <v>636</v>
      </c>
      <c r="E1771" s="3">
        <v>11</v>
      </c>
      <c r="F1771" s="17">
        <v>0</v>
      </c>
      <c r="G1771" s="17">
        <v>1</v>
      </c>
      <c r="H1771" s="17">
        <v>0</v>
      </c>
      <c r="I1771" s="7">
        <v>1.4</v>
      </c>
      <c r="J1771" s="7">
        <v>19</v>
      </c>
      <c r="K1771" s="4">
        <v>119</v>
      </c>
      <c r="L1771" s="5">
        <v>119.3921</v>
      </c>
      <c r="M1771">
        <v>90865.77</v>
      </c>
      <c r="N1771" s="3">
        <v>1</v>
      </c>
      <c r="O1771" s="50">
        <f>INDEX([1]Dados!$M$2:$N$26779,MATCH($P1771,[1]Dados!$N$2:$N$26779,),2)</f>
        <v>148581</v>
      </c>
      <c r="P1771">
        <v>148581</v>
      </c>
      <c r="Q1771" s="1">
        <v>36702</v>
      </c>
      <c r="R1771" s="1">
        <v>36784</v>
      </c>
      <c r="S1771" t="s">
        <v>1227</v>
      </c>
      <c r="T1771">
        <v>1</v>
      </c>
    </row>
    <row r="1772" spans="1:20" hidden="1" x14ac:dyDescent="0.2">
      <c r="A1772" s="7">
        <v>421220</v>
      </c>
      <c r="B1772" s="3">
        <v>82392</v>
      </c>
      <c r="C1772" s="3" t="s">
        <v>29</v>
      </c>
      <c r="D1772" s="2" t="s">
        <v>636</v>
      </c>
      <c r="E1772" s="3">
        <v>11</v>
      </c>
      <c r="F1772" s="17">
        <v>0</v>
      </c>
      <c r="G1772" s="17">
        <v>1</v>
      </c>
      <c r="H1772" s="17">
        <v>0</v>
      </c>
      <c r="I1772" s="7">
        <v>1.3</v>
      </c>
      <c r="J1772" s="7">
        <v>9</v>
      </c>
      <c r="K1772" s="4">
        <v>119</v>
      </c>
      <c r="L1772" s="5">
        <v>119.3921</v>
      </c>
      <c r="M1772">
        <v>90865.77</v>
      </c>
      <c r="N1772" s="3">
        <v>1</v>
      </c>
      <c r="O1772" s="50">
        <f>INDEX([1]Dados!$M$2:$N$26779,MATCH($P1772,[1]Dados!$N$2:$N$26779,),2)</f>
        <v>148581</v>
      </c>
      <c r="P1772">
        <v>148581</v>
      </c>
      <c r="Q1772" s="1">
        <v>36702</v>
      </c>
      <c r="R1772" s="1">
        <v>36784</v>
      </c>
      <c r="S1772" t="s">
        <v>1227</v>
      </c>
      <c r="T1772">
        <v>1</v>
      </c>
    </row>
    <row r="1773" spans="1:20" hidden="1" x14ac:dyDescent="0.2">
      <c r="A1773" s="7">
        <v>421220</v>
      </c>
      <c r="B1773" s="3">
        <v>82392</v>
      </c>
      <c r="C1773" s="3" t="s">
        <v>29</v>
      </c>
      <c r="D1773" s="2" t="s">
        <v>636</v>
      </c>
      <c r="E1773" s="3">
        <v>11</v>
      </c>
      <c r="F1773" s="17">
        <v>0</v>
      </c>
      <c r="G1773" s="17">
        <v>1</v>
      </c>
      <c r="H1773" s="17">
        <v>0</v>
      </c>
      <c r="I1773" s="7">
        <v>1.5</v>
      </c>
      <c r="J1773" s="7">
        <v>9</v>
      </c>
      <c r="K1773" s="4">
        <v>119</v>
      </c>
      <c r="L1773" s="5">
        <v>119.3921</v>
      </c>
      <c r="M1773">
        <v>90865.77</v>
      </c>
      <c r="N1773" s="3">
        <v>1</v>
      </c>
      <c r="O1773" s="50">
        <f>INDEX([1]Dados!$M$2:$N$26779,MATCH($P1773,[1]Dados!$N$2:$N$26779,),2)</f>
        <v>148581</v>
      </c>
      <c r="P1773">
        <v>148581</v>
      </c>
      <c r="Q1773" s="1">
        <v>36702</v>
      </c>
      <c r="R1773" s="1">
        <v>36784</v>
      </c>
      <c r="S1773" t="s">
        <v>1227</v>
      </c>
      <c r="T1773">
        <v>1</v>
      </c>
    </row>
    <row r="1774" spans="1:20" hidden="1" x14ac:dyDescent="0.2">
      <c r="A1774" s="7">
        <v>421220</v>
      </c>
      <c r="B1774" s="3">
        <v>82392</v>
      </c>
      <c r="C1774" s="3" t="s">
        <v>29</v>
      </c>
      <c r="D1774" s="2" t="s">
        <v>636</v>
      </c>
      <c r="E1774" s="3">
        <v>11</v>
      </c>
      <c r="F1774" s="17">
        <v>0</v>
      </c>
      <c r="G1774" s="17">
        <v>1</v>
      </c>
      <c r="H1774" s="17">
        <v>0</v>
      </c>
      <c r="I1774" s="7">
        <v>1.1000000000000001</v>
      </c>
      <c r="J1774" s="7">
        <v>25</v>
      </c>
      <c r="K1774" s="4">
        <v>119</v>
      </c>
      <c r="L1774" s="5">
        <v>119.3921</v>
      </c>
      <c r="M1774">
        <v>90865.77</v>
      </c>
      <c r="N1774" s="3">
        <v>1</v>
      </c>
      <c r="O1774" s="50">
        <f>INDEX([1]Dados!$M$2:$N$26779,MATCH($P1774,[1]Dados!$N$2:$N$26779,),2)</f>
        <v>148581</v>
      </c>
      <c r="P1774">
        <v>148581</v>
      </c>
      <c r="Q1774" s="1">
        <v>36702</v>
      </c>
      <c r="R1774" s="1">
        <v>36784</v>
      </c>
      <c r="S1774" t="s">
        <v>1227</v>
      </c>
      <c r="T1774">
        <v>1</v>
      </c>
    </row>
    <row r="1775" spans="1:20" hidden="1" x14ac:dyDescent="0.2">
      <c r="A1775" s="7">
        <v>421220</v>
      </c>
      <c r="B1775" s="3">
        <v>82392</v>
      </c>
      <c r="C1775" s="3" t="s">
        <v>29</v>
      </c>
      <c r="D1775" s="2" t="s">
        <v>636</v>
      </c>
      <c r="E1775" s="3">
        <v>11</v>
      </c>
      <c r="F1775" s="17">
        <v>0</v>
      </c>
      <c r="G1775" s="17">
        <v>1</v>
      </c>
      <c r="H1775" s="17">
        <v>0</v>
      </c>
      <c r="I1775" s="7">
        <v>1.2</v>
      </c>
      <c r="J1775" s="7">
        <v>25</v>
      </c>
      <c r="K1775" s="4">
        <v>119</v>
      </c>
      <c r="L1775" s="5">
        <v>119.3921</v>
      </c>
      <c r="M1775">
        <v>90865.77</v>
      </c>
      <c r="N1775" s="3">
        <v>1</v>
      </c>
      <c r="O1775" s="50">
        <f>INDEX([1]Dados!$M$2:$N$26779,MATCH($P1775,[1]Dados!$N$2:$N$26779,),2)</f>
        <v>148581</v>
      </c>
      <c r="P1775">
        <v>148581</v>
      </c>
      <c r="Q1775" s="1">
        <v>36702</v>
      </c>
      <c r="R1775" s="1">
        <v>36784</v>
      </c>
      <c r="S1775" t="s">
        <v>1227</v>
      </c>
      <c r="T1775">
        <v>1</v>
      </c>
    </row>
    <row r="1776" spans="1:20" hidden="1" x14ac:dyDescent="0.2">
      <c r="A1776" s="7">
        <v>421220</v>
      </c>
      <c r="B1776" s="3">
        <v>82392</v>
      </c>
      <c r="C1776" s="3" t="s">
        <v>29</v>
      </c>
      <c r="D1776" s="2" t="s">
        <v>636</v>
      </c>
      <c r="E1776" s="3">
        <v>11</v>
      </c>
      <c r="F1776" s="17">
        <v>0</v>
      </c>
      <c r="G1776" s="17">
        <v>1</v>
      </c>
      <c r="H1776" s="17">
        <v>0</v>
      </c>
      <c r="I1776" s="7">
        <v>1.6</v>
      </c>
      <c r="J1776" s="7">
        <v>18</v>
      </c>
      <c r="K1776" s="4">
        <v>119</v>
      </c>
      <c r="L1776" s="5">
        <v>119.3921</v>
      </c>
      <c r="M1776">
        <v>90865.77</v>
      </c>
      <c r="N1776" s="3">
        <v>1</v>
      </c>
      <c r="O1776" s="50">
        <f>INDEX([1]Dados!$M$2:$N$26779,MATCH($P1776,[1]Dados!$N$2:$N$26779,),2)</f>
        <v>148581</v>
      </c>
      <c r="P1776">
        <v>148581</v>
      </c>
      <c r="Q1776" s="1">
        <v>36702</v>
      </c>
      <c r="R1776" s="1">
        <v>36784</v>
      </c>
      <c r="S1776" t="s">
        <v>1227</v>
      </c>
      <c r="T1776">
        <v>1</v>
      </c>
    </row>
    <row r="1777" spans="1:20" hidden="1" x14ac:dyDescent="0.2">
      <c r="A1777" s="7">
        <v>421220</v>
      </c>
      <c r="B1777" s="3">
        <v>82392</v>
      </c>
      <c r="C1777" s="3" t="s">
        <v>29</v>
      </c>
      <c r="D1777" s="2" t="s">
        <v>636</v>
      </c>
      <c r="E1777" s="3">
        <v>11</v>
      </c>
      <c r="F1777" s="17">
        <v>0</v>
      </c>
      <c r="G1777" s="17">
        <v>1</v>
      </c>
      <c r="H1777" s="17">
        <v>0</v>
      </c>
      <c r="I1777" s="7">
        <v>6.1</v>
      </c>
      <c r="J1777" s="7">
        <v>25</v>
      </c>
      <c r="K1777" s="4">
        <v>1214</v>
      </c>
      <c r="L1777" s="5">
        <v>1214.0587</v>
      </c>
      <c r="M1777">
        <v>101792</v>
      </c>
      <c r="N1777" s="3">
        <v>1</v>
      </c>
      <c r="O1777" s="50">
        <f>INDEX([1]Dados!$M$2:$N$26779,MATCH($P1777,[1]Dados!$N$2:$N$26779,),2)</f>
        <v>148175</v>
      </c>
      <c r="P1777">
        <v>148175</v>
      </c>
      <c r="Q1777" s="1">
        <v>36702</v>
      </c>
      <c r="R1777" s="1">
        <v>36784</v>
      </c>
      <c r="S1777" t="s">
        <v>1017</v>
      </c>
      <c r="T1777">
        <v>1</v>
      </c>
    </row>
    <row r="1778" spans="1:20" hidden="1" x14ac:dyDescent="0.2">
      <c r="A1778" s="7">
        <v>421220</v>
      </c>
      <c r="B1778" s="3">
        <v>82392</v>
      </c>
      <c r="C1778" s="3" t="s">
        <v>29</v>
      </c>
      <c r="D1778" s="2" t="s">
        <v>636</v>
      </c>
      <c r="E1778" s="3">
        <v>11</v>
      </c>
      <c r="F1778" s="17">
        <v>0</v>
      </c>
      <c r="G1778" s="17">
        <v>1</v>
      </c>
      <c r="H1778" s="17">
        <v>0</v>
      </c>
      <c r="I1778" s="7">
        <v>3.2</v>
      </c>
      <c r="J1778" s="7">
        <v>20</v>
      </c>
      <c r="K1778" s="4">
        <v>1214</v>
      </c>
      <c r="L1778" s="5">
        <v>1214.0589</v>
      </c>
      <c r="M1778">
        <v>125740</v>
      </c>
      <c r="N1778" s="3">
        <v>1</v>
      </c>
      <c r="O1778" s="50">
        <f>INDEX([1]Dados!$M$2:$N$26779,MATCH($P1778,[1]Dados!$N$2:$N$26779,),2)</f>
        <v>149294</v>
      </c>
      <c r="P1778">
        <v>149294</v>
      </c>
      <c r="Q1778" s="1">
        <v>36702</v>
      </c>
      <c r="R1778" s="1">
        <v>36784</v>
      </c>
      <c r="S1778" t="s">
        <v>1017</v>
      </c>
      <c r="T1778">
        <v>1</v>
      </c>
    </row>
    <row r="1779" spans="1:20" hidden="1" x14ac:dyDescent="0.2">
      <c r="A1779" s="7">
        <v>421220</v>
      </c>
      <c r="B1779" s="3">
        <v>82392</v>
      </c>
      <c r="C1779" s="3" t="s">
        <v>29</v>
      </c>
      <c r="D1779" s="2" t="s">
        <v>636</v>
      </c>
      <c r="E1779" s="3">
        <v>11</v>
      </c>
      <c r="F1779" s="17">
        <v>0</v>
      </c>
      <c r="G1779" s="17">
        <v>1</v>
      </c>
      <c r="H1779" s="17">
        <v>0</v>
      </c>
      <c r="I1779" s="7">
        <v>3.1</v>
      </c>
      <c r="J1779" s="7">
        <v>21</v>
      </c>
      <c r="K1779" s="4">
        <v>1214</v>
      </c>
      <c r="L1779" s="5">
        <v>1214.0589</v>
      </c>
      <c r="M1779">
        <v>125740</v>
      </c>
      <c r="N1779" s="3">
        <v>1</v>
      </c>
      <c r="O1779" s="50">
        <f>INDEX([1]Dados!$M$2:$N$26779,MATCH($P1779,[1]Dados!$N$2:$N$26779,),2)</f>
        <v>149294</v>
      </c>
      <c r="P1779">
        <v>149294</v>
      </c>
      <c r="Q1779" s="1">
        <v>36702</v>
      </c>
      <c r="R1779" s="1">
        <v>36784</v>
      </c>
      <c r="S1779" t="s">
        <v>1017</v>
      </c>
      <c r="T1779">
        <v>1</v>
      </c>
    </row>
    <row r="1780" spans="1:20" hidden="1" x14ac:dyDescent="0.2">
      <c r="A1780" s="7">
        <v>421220</v>
      </c>
      <c r="B1780" s="3">
        <v>82392</v>
      </c>
      <c r="C1780" s="3" t="s">
        <v>29</v>
      </c>
      <c r="D1780" s="2" t="s">
        <v>636</v>
      </c>
      <c r="E1780" s="3">
        <v>11</v>
      </c>
      <c r="F1780" s="17">
        <v>0</v>
      </c>
      <c r="G1780" s="17">
        <v>1</v>
      </c>
      <c r="H1780" s="17">
        <v>0</v>
      </c>
      <c r="I1780" s="7">
        <v>3.3</v>
      </c>
      <c r="J1780" s="7">
        <v>18</v>
      </c>
      <c r="K1780" s="4">
        <v>1214</v>
      </c>
      <c r="L1780" s="5">
        <v>1214.0589</v>
      </c>
      <c r="M1780">
        <v>125740</v>
      </c>
      <c r="N1780" s="3">
        <v>1</v>
      </c>
      <c r="O1780" s="50">
        <f>INDEX([1]Dados!$M$2:$N$26779,MATCH($P1780,[1]Dados!$N$2:$N$26779,),2)</f>
        <v>149294</v>
      </c>
      <c r="P1780">
        <v>149294</v>
      </c>
      <c r="Q1780" s="1">
        <v>36702</v>
      </c>
      <c r="R1780" s="1">
        <v>36784</v>
      </c>
      <c r="S1780" t="s">
        <v>1017</v>
      </c>
      <c r="T1780">
        <v>1</v>
      </c>
    </row>
    <row r="1781" spans="1:20" hidden="1" x14ac:dyDescent="0.2">
      <c r="A1781" s="7">
        <v>421220</v>
      </c>
      <c r="B1781" s="3">
        <v>82392</v>
      </c>
      <c r="C1781" s="3" t="s">
        <v>29</v>
      </c>
      <c r="D1781" s="2" t="s">
        <v>636</v>
      </c>
      <c r="E1781" s="3">
        <v>11</v>
      </c>
      <c r="F1781" s="17">
        <v>0</v>
      </c>
      <c r="G1781" s="17">
        <v>1</v>
      </c>
      <c r="H1781" s="17">
        <v>0</v>
      </c>
      <c r="I1781" s="7">
        <v>2.2000000000000002</v>
      </c>
      <c r="J1781" s="7">
        <v>20</v>
      </c>
      <c r="K1781" s="4">
        <v>1214</v>
      </c>
      <c r="L1781" s="5">
        <v>1214.8585</v>
      </c>
      <c r="M1781" t="s">
        <v>2134</v>
      </c>
      <c r="N1781" s="3">
        <v>1</v>
      </c>
      <c r="O1781" s="50">
        <f>INDEX([1]Dados!$M$2:$N$26779,MATCH($P1781,[1]Dados!$N$2:$N$26779,),2)</f>
        <v>149554</v>
      </c>
      <c r="P1781">
        <v>149554</v>
      </c>
      <c r="Q1781" s="1">
        <v>36702</v>
      </c>
      <c r="R1781" s="1">
        <v>36784</v>
      </c>
      <c r="S1781" t="s">
        <v>1228</v>
      </c>
      <c r="T1781">
        <v>1</v>
      </c>
    </row>
    <row r="1782" spans="1:20" hidden="1" x14ac:dyDescent="0.2">
      <c r="A1782" s="7">
        <v>421220</v>
      </c>
      <c r="B1782" s="3">
        <v>82392</v>
      </c>
      <c r="C1782" s="3" t="s">
        <v>29</v>
      </c>
      <c r="D1782" s="2" t="s">
        <v>636</v>
      </c>
      <c r="E1782" s="3">
        <v>11</v>
      </c>
      <c r="F1782" s="17">
        <v>0</v>
      </c>
      <c r="G1782" s="17">
        <v>1</v>
      </c>
      <c r="H1782" s="17">
        <v>0</v>
      </c>
      <c r="I1782" s="7">
        <v>2.1</v>
      </c>
      <c r="J1782" s="7">
        <v>0</v>
      </c>
      <c r="K1782" s="4">
        <v>1214</v>
      </c>
      <c r="L1782" s="5">
        <v>1214.8585</v>
      </c>
      <c r="M1782" t="s">
        <v>2134</v>
      </c>
      <c r="N1782" s="3">
        <v>1</v>
      </c>
      <c r="O1782" s="50">
        <f>INDEX([1]Dados!$M$2:$N$26779,MATCH($P1782,[1]Dados!$N$2:$N$26779,),2)</f>
        <v>149554</v>
      </c>
      <c r="P1782">
        <v>149554</v>
      </c>
      <c r="Q1782" s="1">
        <v>36702</v>
      </c>
      <c r="R1782" s="1">
        <v>36784</v>
      </c>
      <c r="S1782" t="s">
        <v>1228</v>
      </c>
      <c r="T1782">
        <v>1</v>
      </c>
    </row>
    <row r="1783" spans="1:20" hidden="1" x14ac:dyDescent="0.2">
      <c r="A1783" s="7">
        <v>421220</v>
      </c>
      <c r="B1783" s="3">
        <v>82392</v>
      </c>
      <c r="C1783" s="3" t="s">
        <v>29</v>
      </c>
      <c r="D1783" s="2" t="s">
        <v>636</v>
      </c>
      <c r="E1783" s="3">
        <v>11</v>
      </c>
      <c r="F1783" s="17">
        <v>0</v>
      </c>
      <c r="G1783" s="17">
        <v>1</v>
      </c>
      <c r="H1783" s="17">
        <v>0</v>
      </c>
      <c r="I1783" s="7">
        <v>2.2999999999999998</v>
      </c>
      <c r="J1783" s="7">
        <v>23</v>
      </c>
      <c r="K1783" s="4">
        <v>1214</v>
      </c>
      <c r="L1783" s="5">
        <v>1214.8585</v>
      </c>
      <c r="M1783" t="s">
        <v>2134</v>
      </c>
      <c r="N1783" s="3">
        <v>1</v>
      </c>
      <c r="O1783" s="50">
        <f>INDEX([1]Dados!$M$2:$N$26779,MATCH($P1783,[1]Dados!$N$2:$N$26779,),2)</f>
        <v>149554</v>
      </c>
      <c r="P1783">
        <v>149554</v>
      </c>
      <c r="Q1783" s="1">
        <v>36702</v>
      </c>
      <c r="R1783" s="1">
        <v>36784</v>
      </c>
      <c r="S1783" t="s">
        <v>1228</v>
      </c>
      <c r="T1783">
        <v>1</v>
      </c>
    </row>
    <row r="1784" spans="1:20" hidden="1" x14ac:dyDescent="0.2">
      <c r="A1784" s="7">
        <v>421220</v>
      </c>
      <c r="B1784" s="3">
        <v>82392</v>
      </c>
      <c r="C1784" s="3" t="s">
        <v>29</v>
      </c>
      <c r="D1784" s="2" t="s">
        <v>636</v>
      </c>
      <c r="E1784" s="3">
        <v>11</v>
      </c>
      <c r="F1784" s="17">
        <v>0</v>
      </c>
      <c r="G1784" s="17">
        <v>1</v>
      </c>
      <c r="H1784" s="17">
        <v>0</v>
      </c>
      <c r="I1784" s="7">
        <v>4.0999999999999996</v>
      </c>
      <c r="J1784" s="7">
        <v>21</v>
      </c>
      <c r="K1784" s="4">
        <v>1293</v>
      </c>
      <c r="L1784" s="5">
        <v>1293.0592999999999</v>
      </c>
      <c r="M1784">
        <v>17004</v>
      </c>
      <c r="N1784" s="3">
        <v>1</v>
      </c>
      <c r="O1784" s="50">
        <f>INDEX([1]Dados!$M$2:$N$26779,MATCH($P1784,[1]Dados!$N$2:$N$26779,),2)</f>
        <v>148272</v>
      </c>
      <c r="P1784">
        <v>148272</v>
      </c>
      <c r="Q1784" s="1">
        <v>36702</v>
      </c>
      <c r="R1784" s="1">
        <v>36784</v>
      </c>
      <c r="S1784" t="s">
        <v>1113</v>
      </c>
      <c r="T1784">
        <v>1</v>
      </c>
    </row>
    <row r="1785" spans="1:20" s="23" customFormat="1" hidden="1" x14ac:dyDescent="0.2">
      <c r="A1785" s="19">
        <v>421220</v>
      </c>
      <c r="B1785" s="20">
        <v>82392</v>
      </c>
      <c r="C1785" s="20" t="s">
        <v>29</v>
      </c>
      <c r="D1785" s="21" t="s">
        <v>636</v>
      </c>
      <c r="E1785" s="20">
        <v>11</v>
      </c>
      <c r="F1785" s="22">
        <v>0</v>
      </c>
      <c r="G1785" s="22">
        <v>1</v>
      </c>
      <c r="H1785" s="22">
        <v>0</v>
      </c>
      <c r="I1785" s="19">
        <v>4.2</v>
      </c>
      <c r="J1785" s="19">
        <v>22</v>
      </c>
      <c r="K1785" s="24">
        <v>1293</v>
      </c>
      <c r="L1785" s="25">
        <v>1293.0592999999999</v>
      </c>
      <c r="M1785" s="23">
        <v>17004</v>
      </c>
      <c r="N1785" s="20">
        <v>1</v>
      </c>
      <c r="O1785" s="50">
        <f>INDEX([1]Dados!$M$2:$N$26779,MATCH($P1785,[1]Dados!$N$2:$N$26779,),2)</f>
        <v>148272</v>
      </c>
      <c r="P1785" s="23">
        <v>148272</v>
      </c>
      <c r="Q1785" s="26">
        <v>36702</v>
      </c>
      <c r="R1785" s="26">
        <v>36784</v>
      </c>
      <c r="S1785" s="23" t="s">
        <v>1113</v>
      </c>
      <c r="T1785">
        <v>1</v>
      </c>
    </row>
    <row r="1786" spans="1:20" x14ac:dyDescent="0.2">
      <c r="A1786" s="7">
        <v>421360</v>
      </c>
      <c r="B1786" s="3">
        <v>82678</v>
      </c>
      <c r="C1786" s="3" t="s">
        <v>29</v>
      </c>
      <c r="D1786" s="2" t="s">
        <v>672</v>
      </c>
      <c r="E1786" s="3">
        <v>11</v>
      </c>
      <c r="F1786" s="17">
        <v>0</v>
      </c>
      <c r="G1786" s="17">
        <v>1</v>
      </c>
      <c r="H1786" s="17">
        <v>0</v>
      </c>
      <c r="I1786" s="7" t="s">
        <v>3</v>
      </c>
      <c r="J1786" s="7">
        <v>0</v>
      </c>
      <c r="K1786" s="4">
        <v>2</v>
      </c>
      <c r="L1786" s="5">
        <v>2.0596999999999999</v>
      </c>
      <c r="M1786">
        <v>104624.32000000001</v>
      </c>
      <c r="N1786" s="3">
        <v>1</v>
      </c>
      <c r="O1786" s="50" t="e">
        <f>INDEX([1]Dados!$M$2:$N$26779,MATCH($P1786,[1]Dados!$N$2:$N$26779,),2)</f>
        <v>#N/A</v>
      </c>
      <c r="P1786">
        <v>147917</v>
      </c>
      <c r="Q1786" s="1">
        <v>36718</v>
      </c>
      <c r="R1786" s="1">
        <v>36722</v>
      </c>
      <c r="S1786" t="s">
        <v>2134</v>
      </c>
      <c r="T1786">
        <v>1</v>
      </c>
    </row>
    <row r="1787" spans="1:20" x14ac:dyDescent="0.2">
      <c r="A1787" s="7">
        <v>421360</v>
      </c>
      <c r="B1787" s="3">
        <v>82678</v>
      </c>
      <c r="C1787" s="3" t="s">
        <v>29</v>
      </c>
      <c r="D1787" s="2" t="s">
        <v>672</v>
      </c>
      <c r="E1787" s="3">
        <v>11</v>
      </c>
      <c r="F1787" s="17">
        <v>0</v>
      </c>
      <c r="G1787" s="17">
        <v>1</v>
      </c>
      <c r="H1787" s="17">
        <v>0</v>
      </c>
      <c r="I1787" s="7">
        <v>3.2</v>
      </c>
      <c r="J1787" s="7">
        <v>25</v>
      </c>
      <c r="K1787" s="4">
        <v>4</v>
      </c>
      <c r="L1787" s="5">
        <v>4.3863000000000003</v>
      </c>
      <c r="M1787">
        <v>47900</v>
      </c>
      <c r="N1787" s="3">
        <v>1</v>
      </c>
      <c r="O1787" s="50" t="e">
        <f>INDEX([1]Dados!$M$2:$N$26779,MATCH($P1787,[1]Dados!$N$2:$N$26779,),2)</f>
        <v>#N/A</v>
      </c>
      <c r="P1787">
        <v>147966</v>
      </c>
      <c r="Q1787" s="1">
        <v>36718</v>
      </c>
      <c r="R1787" s="1">
        <v>36722</v>
      </c>
      <c r="S1787" t="s">
        <v>2198</v>
      </c>
      <c r="T1787">
        <v>1</v>
      </c>
    </row>
    <row r="1788" spans="1:20" x14ac:dyDescent="0.2">
      <c r="A1788" s="7">
        <v>421360</v>
      </c>
      <c r="B1788" s="3">
        <v>82678</v>
      </c>
      <c r="C1788" s="3" t="s">
        <v>29</v>
      </c>
      <c r="D1788" s="2" t="s">
        <v>672</v>
      </c>
      <c r="E1788" s="3">
        <v>11</v>
      </c>
      <c r="F1788" s="17">
        <v>0</v>
      </c>
      <c r="G1788" s="17">
        <v>1</v>
      </c>
      <c r="H1788" s="17">
        <v>0</v>
      </c>
      <c r="I1788" s="7">
        <v>3.1</v>
      </c>
      <c r="J1788" s="7">
        <v>9</v>
      </c>
      <c r="K1788" s="4">
        <v>4</v>
      </c>
      <c r="L1788" s="5">
        <v>4.3863000000000003</v>
      </c>
      <c r="M1788">
        <v>47900</v>
      </c>
      <c r="N1788" s="3">
        <v>1</v>
      </c>
      <c r="O1788" s="50" t="e">
        <f>INDEX([1]Dados!$M$2:$N$26779,MATCH($P1788,[1]Dados!$N$2:$N$26779,),2)</f>
        <v>#N/A</v>
      </c>
      <c r="P1788">
        <v>147966</v>
      </c>
      <c r="Q1788" s="1">
        <v>36718</v>
      </c>
      <c r="R1788" s="1">
        <v>36722</v>
      </c>
      <c r="S1788" t="s">
        <v>2198</v>
      </c>
      <c r="T1788">
        <v>1</v>
      </c>
    </row>
    <row r="1789" spans="1:20" x14ac:dyDescent="0.2">
      <c r="A1789" s="7">
        <v>421360</v>
      </c>
      <c r="B1789" s="3">
        <v>82678</v>
      </c>
      <c r="C1789" s="3" t="s">
        <v>29</v>
      </c>
      <c r="D1789" s="2" t="s">
        <v>672</v>
      </c>
      <c r="E1789" s="3">
        <v>11</v>
      </c>
      <c r="F1789" s="17">
        <v>0</v>
      </c>
      <c r="G1789" s="17">
        <v>1</v>
      </c>
      <c r="H1789" s="17">
        <v>0</v>
      </c>
      <c r="I1789" s="7">
        <v>1.3</v>
      </c>
      <c r="J1789" s="7">
        <v>9</v>
      </c>
      <c r="K1789" s="4">
        <v>1214</v>
      </c>
      <c r="L1789" s="5">
        <v>1214.0587</v>
      </c>
      <c r="M1789">
        <v>584388</v>
      </c>
      <c r="N1789" s="3">
        <v>1</v>
      </c>
      <c r="O1789" s="50" t="e">
        <f>INDEX([1]Dados!$M$2:$N$26779,MATCH($P1789,[1]Dados!$N$2:$N$26779,),2)</f>
        <v>#N/A</v>
      </c>
      <c r="P1789">
        <v>148176</v>
      </c>
      <c r="Q1789" s="1">
        <v>36718</v>
      </c>
      <c r="R1789" s="1">
        <v>36722</v>
      </c>
      <c r="S1789" t="s">
        <v>2197</v>
      </c>
      <c r="T1789">
        <v>1</v>
      </c>
    </row>
    <row r="1790" spans="1:20" x14ac:dyDescent="0.2">
      <c r="A1790" s="7">
        <v>421360</v>
      </c>
      <c r="B1790" s="3">
        <v>82678</v>
      </c>
      <c r="C1790" s="3" t="s">
        <v>29</v>
      </c>
      <c r="D1790" s="2" t="s">
        <v>672</v>
      </c>
      <c r="E1790" s="3">
        <v>11</v>
      </c>
      <c r="F1790" s="17">
        <v>0</v>
      </c>
      <c r="G1790" s="17">
        <v>1</v>
      </c>
      <c r="H1790" s="17">
        <v>0</v>
      </c>
      <c r="I1790" s="7">
        <v>1.1000000000000001</v>
      </c>
      <c r="J1790" s="7">
        <v>25</v>
      </c>
      <c r="K1790" s="4">
        <v>1214</v>
      </c>
      <c r="L1790" s="5">
        <v>1214.0587</v>
      </c>
      <c r="M1790">
        <v>584388</v>
      </c>
      <c r="N1790" s="3">
        <v>1</v>
      </c>
      <c r="O1790" s="50" t="e">
        <f>INDEX([1]Dados!$M$2:$N$26779,MATCH($P1790,[1]Dados!$N$2:$N$26779,),2)</f>
        <v>#N/A</v>
      </c>
      <c r="P1790">
        <v>148176</v>
      </c>
      <c r="Q1790" s="1">
        <v>36718</v>
      </c>
      <c r="R1790" s="1">
        <v>36722</v>
      </c>
      <c r="S1790" t="s">
        <v>2197</v>
      </c>
      <c r="T1790">
        <v>1</v>
      </c>
    </row>
    <row r="1791" spans="1:20" x14ac:dyDescent="0.2">
      <c r="A1791" s="7">
        <v>421360</v>
      </c>
      <c r="B1791" s="3">
        <v>82678</v>
      </c>
      <c r="C1791" s="3" t="s">
        <v>29</v>
      </c>
      <c r="D1791" s="2" t="s">
        <v>672</v>
      </c>
      <c r="E1791" s="3">
        <v>11</v>
      </c>
      <c r="F1791" s="17">
        <v>0</v>
      </c>
      <c r="G1791" s="17">
        <v>1</v>
      </c>
      <c r="H1791" s="17">
        <v>0</v>
      </c>
      <c r="I1791" s="7">
        <v>1.2</v>
      </c>
      <c r="J1791" s="7">
        <v>18</v>
      </c>
      <c r="K1791" s="4">
        <v>1214</v>
      </c>
      <c r="L1791" s="5">
        <v>1214.0587</v>
      </c>
      <c r="M1791">
        <v>584388</v>
      </c>
      <c r="N1791" s="3">
        <v>1</v>
      </c>
      <c r="O1791" s="50" t="e">
        <f>INDEX([1]Dados!$M$2:$N$26779,MATCH($P1791,[1]Dados!$N$2:$N$26779,),2)</f>
        <v>#N/A</v>
      </c>
      <c r="P1791">
        <v>148176</v>
      </c>
      <c r="Q1791" s="1">
        <v>36718</v>
      </c>
      <c r="R1791" s="1">
        <v>36722</v>
      </c>
      <c r="S1791" t="s">
        <v>2197</v>
      </c>
      <c r="T1791">
        <v>1</v>
      </c>
    </row>
    <row r="1792" spans="1:20" x14ac:dyDescent="0.2">
      <c r="A1792" s="7">
        <v>421360</v>
      </c>
      <c r="B1792" s="3">
        <v>82678</v>
      </c>
      <c r="C1792" s="3" t="s">
        <v>29</v>
      </c>
      <c r="D1792" s="2" t="s">
        <v>672</v>
      </c>
      <c r="E1792" s="3">
        <v>11</v>
      </c>
      <c r="F1792" s="17">
        <v>0</v>
      </c>
      <c r="G1792" s="17">
        <v>1</v>
      </c>
      <c r="H1792" s="17">
        <v>0</v>
      </c>
      <c r="I1792" s="7">
        <v>1.4</v>
      </c>
      <c r="J1792" s="7">
        <v>18</v>
      </c>
      <c r="K1792" s="4">
        <v>1214</v>
      </c>
      <c r="L1792" s="5">
        <v>1214.0587</v>
      </c>
      <c r="M1792">
        <v>584388</v>
      </c>
      <c r="N1792" s="3">
        <v>1</v>
      </c>
      <c r="O1792" s="50" t="e">
        <f>INDEX([1]Dados!$M$2:$N$26779,MATCH($P1792,[1]Dados!$N$2:$N$26779,),2)</f>
        <v>#N/A</v>
      </c>
      <c r="P1792">
        <v>148176</v>
      </c>
      <c r="Q1792" s="1">
        <v>36718</v>
      </c>
      <c r="R1792" s="1">
        <v>36722</v>
      </c>
      <c r="S1792" t="s">
        <v>2197</v>
      </c>
      <c r="T1792">
        <v>1</v>
      </c>
    </row>
    <row r="1793" spans="1:20" x14ac:dyDescent="0.2">
      <c r="A1793" s="7">
        <v>421360</v>
      </c>
      <c r="B1793" s="3">
        <v>82678</v>
      </c>
      <c r="C1793" s="3" t="s">
        <v>29</v>
      </c>
      <c r="D1793" s="2" t="s">
        <v>672</v>
      </c>
      <c r="E1793" s="3">
        <v>11</v>
      </c>
      <c r="F1793" s="17">
        <v>0</v>
      </c>
      <c r="G1793" s="17">
        <v>1</v>
      </c>
      <c r="H1793" s="17">
        <v>0</v>
      </c>
      <c r="I1793" s="7">
        <v>2.2999999999999998</v>
      </c>
      <c r="J1793" s="7">
        <v>21</v>
      </c>
      <c r="K1793" s="4">
        <v>1293</v>
      </c>
      <c r="L1793" s="5">
        <v>1293.0592999999999</v>
      </c>
      <c r="M1793">
        <v>32466</v>
      </c>
      <c r="N1793" s="3">
        <v>1</v>
      </c>
      <c r="O1793" s="50" t="e">
        <f>INDEX([1]Dados!$M$2:$N$26779,MATCH($P1793,[1]Dados!$N$2:$N$26779,),2)</f>
        <v>#N/A</v>
      </c>
      <c r="P1793">
        <v>148274</v>
      </c>
      <c r="Q1793" s="1">
        <v>36718</v>
      </c>
      <c r="R1793" s="1">
        <v>36722</v>
      </c>
      <c r="S1793" t="s">
        <v>1828</v>
      </c>
      <c r="T1793">
        <v>1</v>
      </c>
    </row>
    <row r="1794" spans="1:20" x14ac:dyDescent="0.2">
      <c r="A1794" s="7">
        <v>421360</v>
      </c>
      <c r="B1794" s="3">
        <v>82678</v>
      </c>
      <c r="C1794" s="3" t="s">
        <v>29</v>
      </c>
      <c r="D1794" s="2" t="s">
        <v>672</v>
      </c>
      <c r="E1794" s="3">
        <v>11</v>
      </c>
      <c r="F1794" s="17">
        <v>0</v>
      </c>
      <c r="G1794" s="17">
        <v>1</v>
      </c>
      <c r="H1794" s="17">
        <v>0</v>
      </c>
      <c r="I1794" s="7">
        <v>2.1</v>
      </c>
      <c r="J1794" s="7">
        <v>22</v>
      </c>
      <c r="K1794" s="4">
        <v>1293</v>
      </c>
      <c r="L1794" s="5">
        <v>1293.0592999999999</v>
      </c>
      <c r="M1794">
        <v>32466</v>
      </c>
      <c r="N1794" s="3">
        <v>1</v>
      </c>
      <c r="O1794" s="50" t="e">
        <f>INDEX([1]Dados!$M$2:$N$26779,MATCH($P1794,[1]Dados!$N$2:$N$26779,),2)</f>
        <v>#N/A</v>
      </c>
      <c r="P1794">
        <v>148274</v>
      </c>
      <c r="Q1794" s="1">
        <v>36718</v>
      </c>
      <c r="R1794" s="1">
        <v>36722</v>
      </c>
      <c r="S1794" t="s">
        <v>1828</v>
      </c>
      <c r="T1794">
        <v>1</v>
      </c>
    </row>
    <row r="1795" spans="1:20" x14ac:dyDescent="0.2">
      <c r="A1795" s="7">
        <v>421360</v>
      </c>
      <c r="B1795" s="3">
        <v>82678</v>
      </c>
      <c r="C1795" s="3" t="s">
        <v>29</v>
      </c>
      <c r="D1795" s="2" t="s">
        <v>672</v>
      </c>
      <c r="E1795" s="3">
        <v>11</v>
      </c>
      <c r="F1795" s="17">
        <v>0</v>
      </c>
      <c r="G1795" s="17">
        <v>1</v>
      </c>
      <c r="H1795" s="17">
        <v>0</v>
      </c>
      <c r="I1795" s="7">
        <v>2.2000000000000002</v>
      </c>
      <c r="J1795" s="7">
        <v>22</v>
      </c>
      <c r="K1795" s="4">
        <v>1293</v>
      </c>
      <c r="L1795" s="5">
        <v>1293.0592999999999</v>
      </c>
      <c r="M1795">
        <v>32466</v>
      </c>
      <c r="N1795" s="3">
        <v>1</v>
      </c>
      <c r="O1795" s="50" t="e">
        <f>INDEX([1]Dados!$M$2:$N$26779,MATCH($P1795,[1]Dados!$N$2:$N$26779,),2)</f>
        <v>#N/A</v>
      </c>
      <c r="P1795">
        <v>148274</v>
      </c>
      <c r="Q1795" s="1">
        <v>36718</v>
      </c>
      <c r="R1795" s="1">
        <v>36722</v>
      </c>
      <c r="S1795" t="s">
        <v>1828</v>
      </c>
      <c r="T1795">
        <v>1</v>
      </c>
    </row>
    <row r="1796" spans="1:20" x14ac:dyDescent="0.2">
      <c r="A1796" s="7">
        <v>421360</v>
      </c>
      <c r="B1796" s="3">
        <v>82678</v>
      </c>
      <c r="C1796" s="3" t="s">
        <v>29</v>
      </c>
      <c r="D1796" s="2" t="s">
        <v>672</v>
      </c>
      <c r="E1796" s="3">
        <v>11</v>
      </c>
      <c r="F1796" s="17">
        <v>0</v>
      </c>
      <c r="G1796" s="17">
        <v>1</v>
      </c>
      <c r="H1796" s="17">
        <v>0</v>
      </c>
      <c r="I1796" s="7" t="s">
        <v>3</v>
      </c>
      <c r="J1796" s="7">
        <v>0</v>
      </c>
      <c r="K1796" s="4">
        <v>4</v>
      </c>
      <c r="L1796" s="5">
        <v>4.5776000000000003</v>
      </c>
      <c r="M1796">
        <v>63980</v>
      </c>
      <c r="N1796" s="3">
        <v>1</v>
      </c>
      <c r="O1796" s="50" t="e">
        <f>INDEX([1]Dados!$M$2:$N$26779,MATCH($P1796,[1]Dados!$N$2:$N$26779,),2)</f>
        <v>#N/A</v>
      </c>
      <c r="P1796">
        <v>148002</v>
      </c>
      <c r="Q1796" s="1">
        <v>36718</v>
      </c>
      <c r="R1796" s="1">
        <v>36722</v>
      </c>
      <c r="S1796" t="s">
        <v>2134</v>
      </c>
      <c r="T1796">
        <v>1</v>
      </c>
    </row>
    <row r="1797" spans="1:20" x14ac:dyDescent="0.2">
      <c r="A1797" s="7">
        <v>421360</v>
      </c>
      <c r="B1797" s="3">
        <v>82678</v>
      </c>
      <c r="C1797" s="3" t="s">
        <v>29</v>
      </c>
      <c r="D1797" s="2" t="s">
        <v>672</v>
      </c>
      <c r="E1797" s="3">
        <v>11</v>
      </c>
      <c r="F1797" s="17">
        <v>0</v>
      </c>
      <c r="G1797" s="17">
        <v>1</v>
      </c>
      <c r="H1797" s="17">
        <v>0</v>
      </c>
      <c r="I1797" s="7" t="s">
        <v>3</v>
      </c>
      <c r="J1797" s="7">
        <v>0</v>
      </c>
      <c r="K1797" s="4">
        <v>1214</v>
      </c>
      <c r="L1797" s="5">
        <v>1214.0589</v>
      </c>
      <c r="M1797">
        <v>5180</v>
      </c>
      <c r="N1797" s="3">
        <v>1</v>
      </c>
      <c r="O1797" s="50" t="e">
        <f>INDEX([1]Dados!$M$2:$N$26779,MATCH($P1797,[1]Dados!$N$2:$N$26779,),2)</f>
        <v>#N/A</v>
      </c>
      <c r="P1797">
        <v>149389</v>
      </c>
      <c r="Q1797" s="1">
        <v>36718</v>
      </c>
      <c r="R1797" s="1">
        <v>36722</v>
      </c>
      <c r="S1797" t="s">
        <v>2134</v>
      </c>
      <c r="T1797">
        <v>1</v>
      </c>
    </row>
    <row r="1798" spans="1:20" x14ac:dyDescent="0.2">
      <c r="A1798" s="7">
        <v>350010</v>
      </c>
      <c r="B1798" s="3">
        <v>61018</v>
      </c>
      <c r="C1798" s="3" t="s">
        <v>28</v>
      </c>
      <c r="D1798" s="2" t="s">
        <v>221</v>
      </c>
      <c r="E1798" s="3">
        <v>11</v>
      </c>
      <c r="F1798" s="17">
        <v>0</v>
      </c>
      <c r="G1798" s="17">
        <v>1</v>
      </c>
      <c r="H1798" s="17">
        <v>0</v>
      </c>
      <c r="I1798" s="7">
        <v>5.0999999999999996</v>
      </c>
      <c r="J1798" s="7">
        <v>0</v>
      </c>
      <c r="K1798" s="4">
        <v>2</v>
      </c>
      <c r="L1798" s="5">
        <v>2.0596999999999999</v>
      </c>
      <c r="M1798">
        <v>147869.51999999999</v>
      </c>
      <c r="N1798" s="3">
        <v>1</v>
      </c>
      <c r="O1798" s="50" t="e">
        <f>INDEX([1]Dados!$M$2:$N$26779,MATCH($P1798,[1]Dados!$N$2:$N$26779,),2)</f>
        <v>#N/A</v>
      </c>
      <c r="P1798" s="8">
        <v>147920</v>
      </c>
      <c r="Q1798" s="1">
        <v>36718</v>
      </c>
      <c r="R1798" s="1">
        <v>36722</v>
      </c>
      <c r="S1798" t="s">
        <v>2134</v>
      </c>
      <c r="T1798">
        <v>1</v>
      </c>
    </row>
    <row r="1799" spans="1:20" x14ac:dyDescent="0.2">
      <c r="A1799" s="7">
        <v>350010</v>
      </c>
      <c r="B1799" s="3">
        <v>61018</v>
      </c>
      <c r="C1799" s="3" t="s">
        <v>28</v>
      </c>
      <c r="D1799" s="2" t="s">
        <v>221</v>
      </c>
      <c r="E1799" s="3">
        <v>11</v>
      </c>
      <c r="F1799" s="17">
        <v>0</v>
      </c>
      <c r="G1799" s="17">
        <v>1</v>
      </c>
      <c r="H1799" s="17">
        <v>0</v>
      </c>
      <c r="I1799" s="7">
        <v>4.0999999999999996</v>
      </c>
      <c r="J1799" s="7">
        <v>0</v>
      </c>
      <c r="K1799" s="4">
        <v>4</v>
      </c>
      <c r="L1799" s="5">
        <v>4.5776000000000003</v>
      </c>
      <c r="M1799">
        <v>39988</v>
      </c>
      <c r="N1799" s="3">
        <v>1</v>
      </c>
      <c r="O1799" s="50" t="e">
        <f>INDEX([1]Dados!$M$2:$N$26779,MATCH($P1799,[1]Dados!$N$2:$N$26779,),2)</f>
        <v>#N/A</v>
      </c>
      <c r="P1799" s="8">
        <v>148004</v>
      </c>
      <c r="Q1799" s="1">
        <v>36718</v>
      </c>
      <c r="R1799" s="1">
        <v>36722</v>
      </c>
      <c r="S1799" t="s">
        <v>2134</v>
      </c>
      <c r="T1799">
        <v>1</v>
      </c>
    </row>
    <row r="1800" spans="1:20" hidden="1" x14ac:dyDescent="0.2">
      <c r="A1800" s="7">
        <v>350010</v>
      </c>
      <c r="B1800" s="3">
        <v>61018</v>
      </c>
      <c r="C1800" s="3" t="s">
        <v>28</v>
      </c>
      <c r="D1800" s="2" t="s">
        <v>221</v>
      </c>
      <c r="E1800" s="3">
        <v>11</v>
      </c>
      <c r="F1800" s="17">
        <v>0</v>
      </c>
      <c r="G1800" s="17">
        <v>1</v>
      </c>
      <c r="H1800" s="17">
        <v>0</v>
      </c>
      <c r="I1800" s="7">
        <v>1.1000000000000001</v>
      </c>
      <c r="J1800" s="7">
        <v>15</v>
      </c>
      <c r="K1800" s="4">
        <v>1214</v>
      </c>
      <c r="L1800" s="5">
        <v>1214.0587</v>
      </c>
      <c r="M1800">
        <v>563108</v>
      </c>
      <c r="N1800" s="3">
        <v>1</v>
      </c>
      <c r="O1800" s="50">
        <f>INDEX([1]Dados!$M$2:$N$26779,MATCH($P1800,[1]Dados!$N$2:$N$26779,),2)</f>
        <v>148150</v>
      </c>
      <c r="P1800">
        <v>148150</v>
      </c>
      <c r="Q1800" s="1">
        <v>36718</v>
      </c>
      <c r="R1800" s="1">
        <v>36722</v>
      </c>
      <c r="S1800" t="s">
        <v>1781</v>
      </c>
      <c r="T1800">
        <v>1</v>
      </c>
    </row>
    <row r="1801" spans="1:20" hidden="1" x14ac:dyDescent="0.2">
      <c r="A1801" s="7">
        <v>350010</v>
      </c>
      <c r="B1801" s="3">
        <v>61018</v>
      </c>
      <c r="C1801" s="3" t="s">
        <v>28</v>
      </c>
      <c r="D1801" s="2" t="s">
        <v>221</v>
      </c>
      <c r="E1801" s="3">
        <v>11</v>
      </c>
      <c r="F1801" s="17">
        <v>0</v>
      </c>
      <c r="G1801" s="17">
        <v>1</v>
      </c>
      <c r="H1801" s="17">
        <v>0</v>
      </c>
      <c r="I1801" s="7">
        <v>2.1</v>
      </c>
      <c r="J1801" s="7">
        <v>13</v>
      </c>
      <c r="K1801" s="4">
        <v>1220</v>
      </c>
      <c r="L1801" s="5">
        <v>1220.0906</v>
      </c>
      <c r="M1801" t="s">
        <v>2134</v>
      </c>
      <c r="N1801" s="3">
        <v>1</v>
      </c>
      <c r="O1801" s="50">
        <f>INDEX([1]Dados!$M$2:$N$26779,MATCH($P1801,[1]Dados!$N$2:$N$26779,),2)</f>
        <v>149526</v>
      </c>
      <c r="P1801">
        <v>149526</v>
      </c>
      <c r="Q1801" s="1">
        <v>36718</v>
      </c>
      <c r="R1801" s="1">
        <v>36722</v>
      </c>
      <c r="S1801" t="s">
        <v>1782</v>
      </c>
      <c r="T1801">
        <v>1</v>
      </c>
    </row>
    <row r="1802" spans="1:20" x14ac:dyDescent="0.2">
      <c r="A1802" s="7">
        <v>350010</v>
      </c>
      <c r="B1802" s="3">
        <v>61018</v>
      </c>
      <c r="C1802" s="3" t="s">
        <v>28</v>
      </c>
      <c r="D1802" s="2" t="s">
        <v>221</v>
      </c>
      <c r="E1802" s="3">
        <v>11</v>
      </c>
      <c r="F1802" s="17">
        <v>0</v>
      </c>
      <c r="G1802" s="17">
        <v>1</v>
      </c>
      <c r="H1802" s="17">
        <v>0</v>
      </c>
      <c r="I1802" s="7">
        <v>3.1</v>
      </c>
      <c r="J1802" s="7">
        <v>0</v>
      </c>
      <c r="K1802" s="9">
        <v>1293</v>
      </c>
      <c r="L1802" s="5">
        <v>1293.0592999999999</v>
      </c>
      <c r="M1802" s="9">
        <v>33930</v>
      </c>
      <c r="N1802" s="3">
        <v>1</v>
      </c>
      <c r="O1802" s="50" t="e">
        <f>INDEX([1]Dados!$M$2:$N$26779,MATCH($P1802,[1]Dados!$N$2:$N$26779,),2)</f>
        <v>#N/A</v>
      </c>
      <c r="P1802" s="8">
        <v>148220</v>
      </c>
      <c r="Q1802" s="1">
        <v>36718</v>
      </c>
      <c r="R1802" s="1">
        <v>36722</v>
      </c>
      <c r="S1802" t="s">
        <v>2134</v>
      </c>
      <c r="T1802">
        <v>1</v>
      </c>
    </row>
    <row r="1803" spans="1:20" x14ac:dyDescent="0.2">
      <c r="A1803" s="7">
        <v>350290</v>
      </c>
      <c r="B1803" s="3">
        <v>61573</v>
      </c>
      <c r="C1803" s="3" t="s">
        <v>28</v>
      </c>
      <c r="D1803" s="2" t="s">
        <v>259</v>
      </c>
      <c r="E1803" s="3">
        <v>11</v>
      </c>
      <c r="F1803" s="17">
        <v>0</v>
      </c>
      <c r="G1803" s="17">
        <v>1</v>
      </c>
      <c r="H1803" s="17">
        <v>0</v>
      </c>
      <c r="I1803" s="7">
        <v>4.0999999999999996</v>
      </c>
      <c r="J1803" s="7">
        <v>18</v>
      </c>
      <c r="K1803" s="4">
        <v>2</v>
      </c>
      <c r="L1803" s="5">
        <v>2.0596999999999999</v>
      </c>
      <c r="M1803">
        <v>61829.919999999998</v>
      </c>
      <c r="N1803" s="3">
        <v>1</v>
      </c>
      <c r="O1803" s="50" t="e">
        <f>INDEX([1]Dados!$M$2:$N$26779,MATCH($P1803,[1]Dados!$N$2:$N$26779,),2)</f>
        <v>#N/A</v>
      </c>
      <c r="P1803">
        <v>147919</v>
      </c>
      <c r="Q1803" s="1">
        <v>36688</v>
      </c>
      <c r="R1803" s="1">
        <v>36692</v>
      </c>
      <c r="S1803" t="s">
        <v>1809</v>
      </c>
      <c r="T1803">
        <v>1</v>
      </c>
    </row>
    <row r="1804" spans="1:20" x14ac:dyDescent="0.2">
      <c r="A1804" s="7">
        <v>350290</v>
      </c>
      <c r="B1804" s="3">
        <v>61573</v>
      </c>
      <c r="C1804" s="3" t="s">
        <v>28</v>
      </c>
      <c r="D1804" s="2" t="s">
        <v>259</v>
      </c>
      <c r="E1804" s="3">
        <v>11</v>
      </c>
      <c r="F1804" s="17">
        <v>0</v>
      </c>
      <c r="G1804" s="17">
        <v>1</v>
      </c>
      <c r="H1804" s="17">
        <v>0</v>
      </c>
      <c r="I1804" s="7">
        <v>4.2</v>
      </c>
      <c r="J1804" s="7">
        <v>14</v>
      </c>
      <c r="K1804" s="4">
        <v>2</v>
      </c>
      <c r="L1804" s="5">
        <v>2.0596999999999999</v>
      </c>
      <c r="M1804">
        <v>61829.919999999998</v>
      </c>
      <c r="N1804" s="3">
        <v>1</v>
      </c>
      <c r="O1804" s="50" t="e">
        <f>INDEX([1]Dados!$M$2:$N$26779,MATCH($P1804,[1]Dados!$N$2:$N$26779,),2)</f>
        <v>#N/A</v>
      </c>
      <c r="P1804">
        <v>147919</v>
      </c>
      <c r="Q1804" s="1">
        <v>36688</v>
      </c>
      <c r="R1804" s="1">
        <v>36692</v>
      </c>
      <c r="S1804" t="s">
        <v>1809</v>
      </c>
      <c r="T1804">
        <v>1</v>
      </c>
    </row>
    <row r="1805" spans="1:20" x14ac:dyDescent="0.2">
      <c r="A1805" s="7">
        <v>350290</v>
      </c>
      <c r="B1805" s="3">
        <v>61573</v>
      </c>
      <c r="C1805" s="3" t="s">
        <v>28</v>
      </c>
      <c r="D1805" s="2" t="s">
        <v>259</v>
      </c>
      <c r="E1805" s="3">
        <v>11</v>
      </c>
      <c r="F1805" s="17">
        <v>0</v>
      </c>
      <c r="G1805" s="17">
        <v>1</v>
      </c>
      <c r="H1805" s="17">
        <v>0</v>
      </c>
      <c r="I1805" s="7">
        <v>5.0999999999999996</v>
      </c>
      <c r="J1805" s="7">
        <v>18</v>
      </c>
      <c r="K1805" s="4">
        <v>4</v>
      </c>
      <c r="L1805" s="5">
        <v>4.1822999999999997</v>
      </c>
      <c r="M1805">
        <v>59944</v>
      </c>
      <c r="N1805" s="3">
        <v>1</v>
      </c>
      <c r="O1805" s="50" t="e">
        <f>INDEX([1]Dados!$M$2:$N$26779,MATCH($P1805,[1]Dados!$N$2:$N$26779,),2)</f>
        <v>#N/A</v>
      </c>
      <c r="P1805">
        <v>147968</v>
      </c>
      <c r="Q1805" s="1">
        <v>36688</v>
      </c>
      <c r="R1805" s="1">
        <v>36692</v>
      </c>
      <c r="S1805" t="s">
        <v>2199</v>
      </c>
      <c r="T1805">
        <v>1</v>
      </c>
    </row>
    <row r="1806" spans="1:20" x14ac:dyDescent="0.2">
      <c r="A1806" s="7">
        <v>350290</v>
      </c>
      <c r="B1806" s="3">
        <v>61573</v>
      </c>
      <c r="C1806" s="3" t="s">
        <v>28</v>
      </c>
      <c r="D1806" s="2" t="s">
        <v>259</v>
      </c>
      <c r="E1806" s="3">
        <v>11</v>
      </c>
      <c r="F1806" s="17">
        <v>0</v>
      </c>
      <c r="G1806" s="17">
        <v>1</v>
      </c>
      <c r="H1806" s="17">
        <v>0</v>
      </c>
      <c r="I1806" s="7">
        <v>6.1</v>
      </c>
      <c r="J1806" s="7">
        <v>9</v>
      </c>
      <c r="K1806" s="4">
        <v>4</v>
      </c>
      <c r="L1806" s="5">
        <v>4.1822999999999997</v>
      </c>
      <c r="M1806">
        <v>88281.04</v>
      </c>
      <c r="N1806" s="3">
        <v>1</v>
      </c>
      <c r="O1806" s="50" t="e">
        <f>INDEX([1]Dados!$M$2:$N$26779,MATCH($P1806,[1]Dados!$N$2:$N$26779,),2)</f>
        <v>#N/A</v>
      </c>
      <c r="P1806">
        <v>147969</v>
      </c>
      <c r="Q1806" s="1">
        <v>36688</v>
      </c>
      <c r="R1806" s="1">
        <v>36692</v>
      </c>
      <c r="S1806" t="s">
        <v>2199</v>
      </c>
      <c r="T1806">
        <v>1</v>
      </c>
    </row>
    <row r="1807" spans="1:20" x14ac:dyDescent="0.2">
      <c r="A1807" s="7">
        <v>350290</v>
      </c>
      <c r="B1807" s="3">
        <v>61573</v>
      </c>
      <c r="C1807" s="3" t="s">
        <v>28</v>
      </c>
      <c r="D1807" s="2" t="s">
        <v>259</v>
      </c>
      <c r="E1807" s="3">
        <v>11</v>
      </c>
      <c r="F1807" s="17">
        <v>0</v>
      </c>
      <c r="G1807" s="17">
        <v>1</v>
      </c>
      <c r="H1807" s="17">
        <v>0</v>
      </c>
      <c r="I1807" s="7">
        <v>6.2</v>
      </c>
      <c r="J1807" s="7">
        <v>10</v>
      </c>
      <c r="K1807" s="4">
        <v>4</v>
      </c>
      <c r="L1807" s="5">
        <v>4.1822999999999997</v>
      </c>
      <c r="M1807">
        <v>88281.04</v>
      </c>
      <c r="N1807" s="3">
        <v>1</v>
      </c>
      <c r="O1807" s="50" t="e">
        <f>INDEX([1]Dados!$M$2:$N$26779,MATCH($P1807,[1]Dados!$N$2:$N$26779,),2)</f>
        <v>#N/A</v>
      </c>
      <c r="P1807">
        <v>147969</v>
      </c>
      <c r="Q1807" s="1">
        <v>36688</v>
      </c>
      <c r="R1807" s="1">
        <v>36692</v>
      </c>
      <c r="S1807" t="s">
        <v>2199</v>
      </c>
      <c r="T1807">
        <v>1</v>
      </c>
    </row>
    <row r="1808" spans="1:20" x14ac:dyDescent="0.2">
      <c r="A1808" s="7">
        <v>350290</v>
      </c>
      <c r="B1808" s="3">
        <v>61573</v>
      </c>
      <c r="C1808" s="3" t="s">
        <v>28</v>
      </c>
      <c r="D1808" s="2" t="s">
        <v>259</v>
      </c>
      <c r="E1808" s="3">
        <v>11</v>
      </c>
      <c r="F1808" s="17">
        <v>0</v>
      </c>
      <c r="G1808" s="17">
        <v>1</v>
      </c>
      <c r="H1808" s="17">
        <v>0</v>
      </c>
      <c r="I1808" s="7">
        <v>6.3</v>
      </c>
      <c r="J1808" s="7">
        <v>25</v>
      </c>
      <c r="K1808" s="4">
        <v>4</v>
      </c>
      <c r="L1808" s="5">
        <v>4.1822999999999997</v>
      </c>
      <c r="M1808">
        <v>88281.04</v>
      </c>
      <c r="N1808" s="3">
        <v>1</v>
      </c>
      <c r="O1808" s="50" t="e">
        <f>INDEX([1]Dados!$M$2:$N$26779,MATCH($P1808,[1]Dados!$N$2:$N$26779,),2)</f>
        <v>#N/A</v>
      </c>
      <c r="P1808">
        <v>147969</v>
      </c>
      <c r="Q1808" s="1">
        <v>36688</v>
      </c>
      <c r="R1808" s="1">
        <v>36692</v>
      </c>
      <c r="S1808" t="s">
        <v>2199</v>
      </c>
      <c r="T1808">
        <v>1</v>
      </c>
    </row>
    <row r="1809" spans="1:20" x14ac:dyDescent="0.2">
      <c r="A1809" s="7">
        <v>350290</v>
      </c>
      <c r="B1809" s="3">
        <v>61573</v>
      </c>
      <c r="C1809" s="3" t="s">
        <v>28</v>
      </c>
      <c r="D1809" s="2" t="s">
        <v>259</v>
      </c>
      <c r="E1809" s="3">
        <v>11</v>
      </c>
      <c r="F1809" s="17">
        <v>0</v>
      </c>
      <c r="G1809" s="17">
        <v>1</v>
      </c>
      <c r="H1809" s="17">
        <v>0</v>
      </c>
      <c r="I1809" s="7">
        <v>7.1</v>
      </c>
      <c r="J1809" s="7">
        <v>0</v>
      </c>
      <c r="K1809" s="4">
        <v>4</v>
      </c>
      <c r="L1809" s="5">
        <v>4.5776000000000003</v>
      </c>
      <c r="M1809">
        <v>63744</v>
      </c>
      <c r="N1809" s="3">
        <v>1</v>
      </c>
      <c r="O1809" s="50" t="e">
        <f>INDEX([1]Dados!$M$2:$N$26779,MATCH($P1809,[1]Dados!$N$2:$N$26779,),2)</f>
        <v>#N/A</v>
      </c>
      <c r="P1809">
        <v>148005</v>
      </c>
      <c r="Q1809" s="1">
        <v>36688</v>
      </c>
      <c r="R1809" s="1">
        <v>36692</v>
      </c>
      <c r="T1809">
        <v>1</v>
      </c>
    </row>
    <row r="1810" spans="1:20" x14ac:dyDescent="0.2">
      <c r="A1810" s="7">
        <v>350290</v>
      </c>
      <c r="B1810" s="3">
        <v>61573</v>
      </c>
      <c r="C1810" s="3" t="s">
        <v>28</v>
      </c>
      <c r="D1810" s="2" t="s">
        <v>259</v>
      </c>
      <c r="E1810" s="3">
        <v>11</v>
      </c>
      <c r="F1810" s="17">
        <v>0</v>
      </c>
      <c r="G1810" s="17">
        <v>1</v>
      </c>
      <c r="H1810" s="17">
        <v>0</v>
      </c>
      <c r="I1810" s="7">
        <v>1.1000000000000001</v>
      </c>
      <c r="J1810" s="7">
        <v>25</v>
      </c>
      <c r="K1810" s="4">
        <v>1214</v>
      </c>
      <c r="L1810" s="5">
        <v>1214.0587</v>
      </c>
      <c r="M1810">
        <v>105056.67</v>
      </c>
      <c r="N1810" s="3">
        <v>1</v>
      </c>
      <c r="O1810" s="50" t="e">
        <f>INDEX([1]Dados!$M$2:$N$26779,MATCH($P1810,[1]Dados!$N$2:$N$26779,),2)</f>
        <v>#N/A</v>
      </c>
      <c r="P1810">
        <v>148148</v>
      </c>
      <c r="Q1810" s="1">
        <v>36688</v>
      </c>
      <c r="R1810" s="1">
        <v>36692</v>
      </c>
      <c r="S1810" t="s">
        <v>1810</v>
      </c>
      <c r="T1810">
        <v>1</v>
      </c>
    </row>
    <row r="1811" spans="1:20" x14ac:dyDescent="0.2">
      <c r="A1811" s="7">
        <v>350290</v>
      </c>
      <c r="B1811" s="3">
        <v>61573</v>
      </c>
      <c r="C1811" s="3" t="s">
        <v>28</v>
      </c>
      <c r="D1811" s="2" t="s">
        <v>259</v>
      </c>
      <c r="E1811" s="3">
        <v>11</v>
      </c>
      <c r="F1811" s="17">
        <v>0</v>
      </c>
      <c r="G1811" s="17">
        <v>1</v>
      </c>
      <c r="H1811" s="17">
        <v>0</v>
      </c>
      <c r="I1811" s="7">
        <v>1.2</v>
      </c>
      <c r="J1811" s="7">
        <v>15</v>
      </c>
      <c r="K1811" s="4">
        <v>1214</v>
      </c>
      <c r="L1811" s="5">
        <v>1214.0587</v>
      </c>
      <c r="M1811">
        <v>105056.67</v>
      </c>
      <c r="N1811" s="3">
        <v>1</v>
      </c>
      <c r="O1811" s="50" t="e">
        <f>INDEX([1]Dados!$M$2:$N$26779,MATCH($P1811,[1]Dados!$N$2:$N$26779,),2)</f>
        <v>#N/A</v>
      </c>
      <c r="P1811">
        <v>148148</v>
      </c>
      <c r="Q1811" s="1">
        <v>36688</v>
      </c>
      <c r="R1811" s="1">
        <v>36692</v>
      </c>
      <c r="S1811" t="s">
        <v>1810</v>
      </c>
      <c r="T1811">
        <v>1</v>
      </c>
    </row>
    <row r="1812" spans="1:20" x14ac:dyDescent="0.2">
      <c r="A1812" s="7">
        <v>350290</v>
      </c>
      <c r="B1812" s="3">
        <v>61573</v>
      </c>
      <c r="C1812" s="3" t="s">
        <v>28</v>
      </c>
      <c r="D1812" s="2" t="s">
        <v>259</v>
      </c>
      <c r="E1812" s="3">
        <v>11</v>
      </c>
      <c r="F1812" s="17">
        <v>0</v>
      </c>
      <c r="G1812" s="17">
        <v>1</v>
      </c>
      <c r="H1812" s="17">
        <v>0</v>
      </c>
      <c r="I1812" s="7">
        <v>1.3</v>
      </c>
      <c r="J1812" s="7">
        <v>9</v>
      </c>
      <c r="K1812" s="4">
        <v>1214</v>
      </c>
      <c r="L1812" s="5">
        <v>1214.0587</v>
      </c>
      <c r="M1812">
        <v>105056.67</v>
      </c>
      <c r="N1812" s="3">
        <v>1</v>
      </c>
      <c r="O1812" s="50" t="e">
        <f>INDEX([1]Dados!$M$2:$N$26779,MATCH($P1812,[1]Dados!$N$2:$N$26779,),2)</f>
        <v>#N/A</v>
      </c>
      <c r="P1812">
        <v>148148</v>
      </c>
      <c r="Q1812" s="1">
        <v>36688</v>
      </c>
      <c r="R1812" s="1">
        <v>36692</v>
      </c>
      <c r="S1812" t="s">
        <v>1810</v>
      </c>
      <c r="T1812">
        <v>1</v>
      </c>
    </row>
    <row r="1813" spans="1:20" x14ac:dyDescent="0.2">
      <c r="A1813" s="7">
        <v>350290</v>
      </c>
      <c r="B1813" s="3">
        <v>61573</v>
      </c>
      <c r="C1813" s="3" t="s">
        <v>28</v>
      </c>
      <c r="D1813" s="2" t="s">
        <v>259</v>
      </c>
      <c r="E1813" s="3">
        <v>11</v>
      </c>
      <c r="F1813" s="17">
        <v>0</v>
      </c>
      <c r="G1813" s="17">
        <v>1</v>
      </c>
      <c r="H1813" s="17">
        <v>0</v>
      </c>
      <c r="I1813" s="7">
        <v>1.4</v>
      </c>
      <c r="J1813" s="7">
        <v>15</v>
      </c>
      <c r="K1813" s="4">
        <v>1214</v>
      </c>
      <c r="L1813" s="5">
        <v>1214.0587</v>
      </c>
      <c r="M1813">
        <v>105056.67</v>
      </c>
      <c r="N1813" s="3">
        <v>1</v>
      </c>
      <c r="O1813" s="50" t="e">
        <f>INDEX([1]Dados!$M$2:$N$26779,MATCH($P1813,[1]Dados!$N$2:$N$26779,),2)</f>
        <v>#N/A</v>
      </c>
      <c r="P1813">
        <v>148148</v>
      </c>
      <c r="Q1813" s="1">
        <v>36688</v>
      </c>
      <c r="R1813" s="1">
        <v>36692</v>
      </c>
      <c r="S1813" t="s">
        <v>1810</v>
      </c>
      <c r="T1813">
        <v>1</v>
      </c>
    </row>
    <row r="1814" spans="1:20" x14ac:dyDescent="0.2">
      <c r="A1814" s="7">
        <v>350290</v>
      </c>
      <c r="B1814" s="3">
        <v>61573</v>
      </c>
      <c r="C1814" s="3" t="s">
        <v>28</v>
      </c>
      <c r="D1814" s="2" t="s">
        <v>259</v>
      </c>
      <c r="E1814" s="3">
        <v>11</v>
      </c>
      <c r="F1814" s="17">
        <v>0</v>
      </c>
      <c r="G1814" s="17">
        <v>1</v>
      </c>
      <c r="H1814" s="17">
        <v>0</v>
      </c>
      <c r="I1814" s="7">
        <v>2</v>
      </c>
      <c r="J1814" s="7">
        <v>20</v>
      </c>
      <c r="K1814" s="4">
        <v>1214</v>
      </c>
      <c r="L1814" s="5">
        <v>1214.0589</v>
      </c>
      <c r="M1814">
        <v>88110</v>
      </c>
      <c r="N1814" s="3">
        <v>1</v>
      </c>
      <c r="O1814" s="50" t="e">
        <f>INDEX([1]Dados!$M$2:$N$26779,MATCH($P1814,[1]Dados!$N$2:$N$26779,),2)</f>
        <v>#N/A</v>
      </c>
      <c r="P1814">
        <v>149287</v>
      </c>
      <c r="Q1814" s="1">
        <v>36688</v>
      </c>
      <c r="R1814" s="1">
        <v>36692</v>
      </c>
      <c r="S1814" t="s">
        <v>1812</v>
      </c>
      <c r="T1814">
        <v>1</v>
      </c>
    </row>
    <row r="1815" spans="1:20" x14ac:dyDescent="0.2">
      <c r="A1815" s="7">
        <v>350290</v>
      </c>
      <c r="B1815" s="3">
        <v>61573</v>
      </c>
      <c r="C1815" s="3" t="s">
        <v>28</v>
      </c>
      <c r="D1815" s="2" t="s">
        <v>259</v>
      </c>
      <c r="E1815" s="3">
        <v>11</v>
      </c>
      <c r="F1815" s="17">
        <v>0</v>
      </c>
      <c r="G1815" s="17">
        <v>1</v>
      </c>
      <c r="H1815" s="17">
        <v>0</v>
      </c>
      <c r="I1815" s="7">
        <v>2</v>
      </c>
      <c r="J1815" s="7">
        <v>25</v>
      </c>
      <c r="K1815" s="4">
        <v>1214</v>
      </c>
      <c r="L1815" s="5">
        <v>1214.0589</v>
      </c>
      <c r="M1815">
        <v>88110</v>
      </c>
      <c r="N1815" s="3">
        <v>1</v>
      </c>
      <c r="O1815" s="50" t="e">
        <f>INDEX([1]Dados!$M$2:$N$26779,MATCH($P1815,[1]Dados!$N$2:$N$26779,),2)</f>
        <v>#N/A</v>
      </c>
      <c r="P1815">
        <v>149287</v>
      </c>
      <c r="Q1815" s="1">
        <v>36688</v>
      </c>
      <c r="R1815" s="1">
        <v>36692</v>
      </c>
      <c r="S1815" t="s">
        <v>1812</v>
      </c>
      <c r="T1815">
        <v>1</v>
      </c>
    </row>
    <row r="1816" spans="1:20" x14ac:dyDescent="0.2">
      <c r="A1816" s="7">
        <v>350290</v>
      </c>
      <c r="B1816" s="3">
        <v>61573</v>
      </c>
      <c r="C1816" s="3" t="s">
        <v>28</v>
      </c>
      <c r="D1816" s="2" t="s">
        <v>259</v>
      </c>
      <c r="E1816" s="3">
        <v>11</v>
      </c>
      <c r="F1816" s="17">
        <v>0</v>
      </c>
      <c r="G1816" s="17">
        <v>1</v>
      </c>
      <c r="H1816" s="17">
        <v>0</v>
      </c>
      <c r="I1816" s="7">
        <v>2</v>
      </c>
      <c r="J1816" s="7">
        <v>24</v>
      </c>
      <c r="K1816" s="4">
        <v>1214</v>
      </c>
      <c r="L1816" s="5">
        <v>1214.0589</v>
      </c>
      <c r="M1816">
        <v>88110</v>
      </c>
      <c r="N1816" s="3">
        <v>1</v>
      </c>
      <c r="O1816" s="50" t="e">
        <f>INDEX([1]Dados!$M$2:$N$26779,MATCH($P1816,[1]Dados!$N$2:$N$26779,),2)</f>
        <v>#N/A</v>
      </c>
      <c r="P1816">
        <v>149287</v>
      </c>
      <c r="Q1816" s="1">
        <v>36688</v>
      </c>
      <c r="R1816" s="1">
        <v>36692</v>
      </c>
      <c r="S1816" t="s">
        <v>1812</v>
      </c>
      <c r="T1816">
        <v>1</v>
      </c>
    </row>
    <row r="1817" spans="1:20" x14ac:dyDescent="0.2">
      <c r="A1817" s="7">
        <v>350290</v>
      </c>
      <c r="B1817" s="3">
        <v>61573</v>
      </c>
      <c r="C1817" s="3" t="s">
        <v>28</v>
      </c>
      <c r="D1817" s="2" t="s">
        <v>259</v>
      </c>
      <c r="E1817" s="3">
        <v>11</v>
      </c>
      <c r="F1817" s="17">
        <v>0</v>
      </c>
      <c r="G1817" s="17">
        <v>1</v>
      </c>
      <c r="H1817" s="17">
        <v>0</v>
      </c>
      <c r="I1817" s="7">
        <v>2</v>
      </c>
      <c r="J1817" s="7">
        <v>23</v>
      </c>
      <c r="K1817" s="4">
        <v>1214</v>
      </c>
      <c r="L1817" s="5">
        <v>1214.0589</v>
      </c>
      <c r="M1817">
        <v>88110</v>
      </c>
      <c r="N1817" s="3">
        <v>1</v>
      </c>
      <c r="O1817" s="50" t="e">
        <f>INDEX([1]Dados!$M$2:$N$26779,MATCH($P1817,[1]Dados!$N$2:$N$26779,),2)</f>
        <v>#N/A</v>
      </c>
      <c r="P1817">
        <v>149287</v>
      </c>
      <c r="Q1817" s="1">
        <v>36688</v>
      </c>
      <c r="R1817" s="1">
        <v>36692</v>
      </c>
      <c r="S1817" t="s">
        <v>1812</v>
      </c>
      <c r="T1817">
        <v>1</v>
      </c>
    </row>
    <row r="1818" spans="1:20" x14ac:dyDescent="0.2">
      <c r="A1818" s="7">
        <v>350290</v>
      </c>
      <c r="B1818" s="3">
        <v>61573</v>
      </c>
      <c r="C1818" s="3" t="s">
        <v>28</v>
      </c>
      <c r="D1818" s="2" t="s">
        <v>259</v>
      </c>
      <c r="E1818" s="3">
        <v>11</v>
      </c>
      <c r="F1818" s="17">
        <v>0</v>
      </c>
      <c r="G1818" s="17">
        <v>1</v>
      </c>
      <c r="H1818" s="17">
        <v>0</v>
      </c>
      <c r="I1818" s="7">
        <v>2</v>
      </c>
      <c r="J1818" s="7">
        <v>28</v>
      </c>
      <c r="K1818" s="4">
        <v>1214</v>
      </c>
      <c r="L1818" s="5">
        <v>1214.0589</v>
      </c>
      <c r="M1818">
        <v>88110</v>
      </c>
      <c r="N1818" s="3">
        <v>1</v>
      </c>
      <c r="O1818" s="50" t="e">
        <f>INDEX([1]Dados!$M$2:$N$26779,MATCH($P1818,[1]Dados!$N$2:$N$26779,),2)</f>
        <v>#N/A</v>
      </c>
      <c r="P1818">
        <v>149287</v>
      </c>
      <c r="Q1818" s="1">
        <v>36688</v>
      </c>
      <c r="R1818" s="1">
        <v>36692</v>
      </c>
      <c r="S1818" t="s">
        <v>1812</v>
      </c>
      <c r="T1818">
        <v>1</v>
      </c>
    </row>
    <row r="1819" spans="1:20" x14ac:dyDescent="0.2">
      <c r="A1819" s="7">
        <v>350290</v>
      </c>
      <c r="B1819" s="3">
        <v>61573</v>
      </c>
      <c r="C1819" s="3" t="s">
        <v>28</v>
      </c>
      <c r="D1819" s="2" t="s">
        <v>259</v>
      </c>
      <c r="E1819" s="3">
        <v>11</v>
      </c>
      <c r="F1819" s="17">
        <v>0</v>
      </c>
      <c r="G1819" s="17">
        <v>1</v>
      </c>
      <c r="H1819" s="17">
        <v>0</v>
      </c>
      <c r="I1819" s="7">
        <v>2.6</v>
      </c>
      <c r="J1819" s="7">
        <v>23</v>
      </c>
      <c r="K1819" s="4">
        <v>1214</v>
      </c>
      <c r="L1819" s="5">
        <v>1214.0589</v>
      </c>
      <c r="M1819">
        <v>88110</v>
      </c>
      <c r="N1819" s="3">
        <v>1</v>
      </c>
      <c r="O1819" s="50" t="e">
        <f>INDEX([1]Dados!$M$2:$N$26779,MATCH($P1819,[1]Dados!$N$2:$N$26779,),2)</f>
        <v>#N/A</v>
      </c>
      <c r="P1819">
        <v>149287</v>
      </c>
      <c r="Q1819" s="1">
        <v>36688</v>
      </c>
      <c r="R1819" s="1">
        <v>36692</v>
      </c>
      <c r="S1819" t="s">
        <v>1812</v>
      </c>
      <c r="T1819">
        <v>1</v>
      </c>
    </row>
    <row r="1820" spans="1:20" x14ac:dyDescent="0.2">
      <c r="A1820" s="7">
        <v>350290</v>
      </c>
      <c r="B1820" s="3">
        <v>61573</v>
      </c>
      <c r="C1820" s="3" t="s">
        <v>28</v>
      </c>
      <c r="D1820" s="2" t="s">
        <v>259</v>
      </c>
      <c r="E1820" s="3">
        <v>11</v>
      </c>
      <c r="F1820" s="17">
        <v>0</v>
      </c>
      <c r="G1820" s="17">
        <v>1</v>
      </c>
      <c r="H1820" s="17">
        <v>0</v>
      </c>
      <c r="I1820" s="7">
        <v>2.7</v>
      </c>
      <c r="J1820" s="7">
        <v>24</v>
      </c>
      <c r="K1820" s="4">
        <v>1214</v>
      </c>
      <c r="L1820" s="5">
        <v>1214.0589</v>
      </c>
      <c r="M1820">
        <v>88110</v>
      </c>
      <c r="N1820" s="3">
        <v>1</v>
      </c>
      <c r="O1820" s="50" t="e">
        <f>INDEX([1]Dados!$M$2:$N$26779,MATCH($P1820,[1]Dados!$N$2:$N$26779,),2)</f>
        <v>#N/A</v>
      </c>
      <c r="P1820">
        <v>149287</v>
      </c>
      <c r="Q1820" s="1">
        <v>36688</v>
      </c>
      <c r="R1820" s="1">
        <v>36692</v>
      </c>
      <c r="S1820" t="s">
        <v>1812</v>
      </c>
      <c r="T1820">
        <v>1</v>
      </c>
    </row>
    <row r="1821" spans="1:20" x14ac:dyDescent="0.2">
      <c r="A1821" s="7">
        <v>350290</v>
      </c>
      <c r="B1821" s="3">
        <v>61573</v>
      </c>
      <c r="C1821" s="3" t="s">
        <v>28</v>
      </c>
      <c r="D1821" s="2" t="s">
        <v>259</v>
      </c>
      <c r="E1821" s="3">
        <v>11</v>
      </c>
      <c r="F1821" s="17">
        <v>0</v>
      </c>
      <c r="G1821" s="17">
        <v>1</v>
      </c>
      <c r="H1821" s="17">
        <v>0</v>
      </c>
      <c r="I1821" s="7">
        <v>2.8</v>
      </c>
      <c r="J1821" s="7">
        <v>28</v>
      </c>
      <c r="K1821" s="4">
        <v>1214</v>
      </c>
      <c r="L1821" s="5">
        <v>1214.0589</v>
      </c>
      <c r="M1821">
        <v>88110</v>
      </c>
      <c r="N1821" s="3">
        <v>1</v>
      </c>
      <c r="O1821" s="50" t="e">
        <f>INDEX([1]Dados!$M$2:$N$26779,MATCH($P1821,[1]Dados!$N$2:$N$26779,),2)</f>
        <v>#N/A</v>
      </c>
      <c r="P1821">
        <v>149287</v>
      </c>
      <c r="Q1821" s="1">
        <v>36688</v>
      </c>
      <c r="R1821" s="1">
        <v>36692</v>
      </c>
      <c r="S1821" t="s">
        <v>1812</v>
      </c>
      <c r="T1821">
        <v>1</v>
      </c>
    </row>
    <row r="1822" spans="1:20" x14ac:dyDescent="0.2">
      <c r="A1822" s="7">
        <v>350290</v>
      </c>
      <c r="B1822" s="3">
        <v>61573</v>
      </c>
      <c r="C1822" s="3" t="s">
        <v>28</v>
      </c>
      <c r="D1822" s="2" t="s">
        <v>259</v>
      </c>
      <c r="E1822" s="3">
        <v>11</v>
      </c>
      <c r="F1822" s="17">
        <v>0</v>
      </c>
      <c r="G1822" s="17">
        <v>1</v>
      </c>
      <c r="H1822" s="17">
        <v>0</v>
      </c>
      <c r="I1822" s="7">
        <v>3</v>
      </c>
      <c r="J1822" s="7">
        <v>29</v>
      </c>
      <c r="K1822" s="4">
        <v>1293</v>
      </c>
      <c r="L1822" s="5">
        <v>1293.0592999999999</v>
      </c>
      <c r="M1822">
        <v>21440</v>
      </c>
      <c r="N1822" s="3">
        <v>1</v>
      </c>
      <c r="O1822" s="50" t="e">
        <f>INDEX([1]Dados!$M$2:$N$26779,MATCH($P1822,[1]Dados!$N$2:$N$26779,),2)</f>
        <v>#N/A</v>
      </c>
      <c r="P1822">
        <v>148222</v>
      </c>
      <c r="Q1822" s="1">
        <v>36688</v>
      </c>
      <c r="R1822" s="1">
        <v>36692</v>
      </c>
      <c r="S1822" t="s">
        <v>1811</v>
      </c>
      <c r="T1822">
        <v>1</v>
      </c>
    </row>
    <row r="1823" spans="1:20" x14ac:dyDescent="0.2">
      <c r="A1823" s="7">
        <v>350290</v>
      </c>
      <c r="B1823" s="3">
        <v>61573</v>
      </c>
      <c r="C1823" s="3" t="s">
        <v>28</v>
      </c>
      <c r="D1823" s="2" t="s">
        <v>259</v>
      </c>
      <c r="E1823" s="3">
        <v>11</v>
      </c>
      <c r="F1823" s="17">
        <v>0</v>
      </c>
      <c r="G1823" s="17">
        <v>1</v>
      </c>
      <c r="H1823" s="17">
        <v>0</v>
      </c>
      <c r="I1823" s="7">
        <v>3</v>
      </c>
      <c r="J1823" s="7">
        <v>21</v>
      </c>
      <c r="K1823" s="4">
        <v>1293</v>
      </c>
      <c r="L1823" s="5">
        <v>1293.0592999999999</v>
      </c>
      <c r="M1823">
        <v>21440</v>
      </c>
      <c r="N1823" s="3">
        <v>1</v>
      </c>
      <c r="O1823" s="50" t="e">
        <f>INDEX([1]Dados!$M$2:$N$26779,MATCH($P1823,[1]Dados!$N$2:$N$26779,),2)</f>
        <v>#N/A</v>
      </c>
      <c r="P1823">
        <v>148222</v>
      </c>
      <c r="Q1823" s="1">
        <v>36688</v>
      </c>
      <c r="R1823" s="1">
        <v>36692</v>
      </c>
      <c r="S1823" t="s">
        <v>1811</v>
      </c>
      <c r="T1823">
        <v>1</v>
      </c>
    </row>
    <row r="1824" spans="1:20" x14ac:dyDescent="0.2">
      <c r="A1824" s="7">
        <v>350290</v>
      </c>
      <c r="B1824" s="3">
        <v>61573</v>
      </c>
      <c r="C1824" s="3" t="s">
        <v>28</v>
      </c>
      <c r="D1824" s="2" t="s">
        <v>259</v>
      </c>
      <c r="E1824" s="3">
        <v>11</v>
      </c>
      <c r="F1824" s="17">
        <v>0</v>
      </c>
      <c r="G1824" s="17">
        <v>1</v>
      </c>
      <c r="H1824" s="17">
        <v>0</v>
      </c>
      <c r="I1824" s="7">
        <v>3</v>
      </c>
      <c r="J1824" s="7">
        <v>22</v>
      </c>
      <c r="K1824" s="4">
        <v>1293</v>
      </c>
      <c r="L1824" s="5">
        <v>1293.0592999999999</v>
      </c>
      <c r="M1824">
        <v>21440</v>
      </c>
      <c r="N1824" s="3">
        <v>1</v>
      </c>
      <c r="O1824" s="50" t="e">
        <f>INDEX([1]Dados!$M$2:$N$26779,MATCH($P1824,[1]Dados!$N$2:$N$26779,),2)</f>
        <v>#N/A</v>
      </c>
      <c r="P1824">
        <v>148222</v>
      </c>
      <c r="Q1824" s="1">
        <v>36688</v>
      </c>
      <c r="R1824" s="1">
        <v>36692</v>
      </c>
      <c r="S1824" t="s">
        <v>1811</v>
      </c>
      <c r="T1824">
        <v>1</v>
      </c>
    </row>
    <row r="1825" spans="1:20" x14ac:dyDescent="0.2">
      <c r="A1825" s="7">
        <v>350290</v>
      </c>
      <c r="B1825" s="3">
        <v>61573</v>
      </c>
      <c r="C1825" s="3" t="s">
        <v>28</v>
      </c>
      <c r="D1825" s="2" t="s">
        <v>259</v>
      </c>
      <c r="E1825" s="3">
        <v>11</v>
      </c>
      <c r="F1825" s="17">
        <v>0</v>
      </c>
      <c r="G1825" s="17">
        <v>1</v>
      </c>
      <c r="H1825" s="17">
        <v>0</v>
      </c>
      <c r="I1825" s="7">
        <v>3.4</v>
      </c>
      <c r="J1825" s="7">
        <v>22</v>
      </c>
      <c r="K1825" s="4">
        <v>1293</v>
      </c>
      <c r="L1825" s="5">
        <v>1293.0592999999999</v>
      </c>
      <c r="M1825">
        <v>21440</v>
      </c>
      <c r="N1825" s="3">
        <v>1</v>
      </c>
      <c r="O1825" s="50" t="e">
        <f>INDEX([1]Dados!$M$2:$N$26779,MATCH($P1825,[1]Dados!$N$2:$N$26779,),2)</f>
        <v>#N/A</v>
      </c>
      <c r="P1825">
        <v>148222</v>
      </c>
      <c r="Q1825" s="1">
        <v>36688</v>
      </c>
      <c r="R1825" s="1">
        <v>36692</v>
      </c>
      <c r="S1825" t="s">
        <v>1811</v>
      </c>
      <c r="T1825">
        <v>1</v>
      </c>
    </row>
    <row r="1826" spans="1:20" x14ac:dyDescent="0.2">
      <c r="A1826" s="7">
        <v>351518</v>
      </c>
      <c r="B1826" s="3">
        <v>68659</v>
      </c>
      <c r="C1826" s="3" t="s">
        <v>28</v>
      </c>
      <c r="D1826" s="2" t="s">
        <v>412</v>
      </c>
      <c r="E1826" s="3">
        <v>11</v>
      </c>
      <c r="F1826" s="17">
        <v>0</v>
      </c>
      <c r="G1826" s="17">
        <v>1</v>
      </c>
      <c r="H1826" s="17">
        <v>0</v>
      </c>
      <c r="I1826" s="7" t="s">
        <v>3</v>
      </c>
      <c r="J1826" s="7">
        <v>0</v>
      </c>
      <c r="K1826" s="4">
        <v>2</v>
      </c>
      <c r="L1826" s="5">
        <v>2.0596999999999999</v>
      </c>
      <c r="M1826">
        <v>124432.08</v>
      </c>
      <c r="N1826" s="3">
        <v>1</v>
      </c>
      <c r="O1826" s="50" t="e">
        <f>INDEX([1]Dados!$M$2:$N$26779,MATCH($P1826,[1]Dados!$N$2:$N$26779,),2)</f>
        <v>#N/A</v>
      </c>
      <c r="P1826">
        <v>147922</v>
      </c>
      <c r="Q1826" s="1">
        <v>36718</v>
      </c>
      <c r="R1826" s="1">
        <v>36722</v>
      </c>
      <c r="S1826" t="s">
        <v>2134</v>
      </c>
      <c r="T1826">
        <v>1</v>
      </c>
    </row>
    <row r="1827" spans="1:20" x14ac:dyDescent="0.2">
      <c r="A1827" s="7">
        <v>351518</v>
      </c>
      <c r="B1827" s="3">
        <v>68659</v>
      </c>
      <c r="C1827" s="3" t="s">
        <v>28</v>
      </c>
      <c r="D1827" s="2" t="s">
        <v>412</v>
      </c>
      <c r="E1827" s="3">
        <v>11</v>
      </c>
      <c r="F1827" s="17">
        <v>0</v>
      </c>
      <c r="G1827" s="17">
        <v>1</v>
      </c>
      <c r="H1827" s="17">
        <v>0</v>
      </c>
      <c r="I1827" s="7">
        <v>1.1000000000000001</v>
      </c>
      <c r="J1827" s="7">
        <v>25</v>
      </c>
      <c r="K1827" s="4">
        <v>1214</v>
      </c>
      <c r="L1827" s="5">
        <v>1214.0587</v>
      </c>
      <c r="M1827">
        <v>1658280</v>
      </c>
      <c r="N1827" s="3">
        <v>1</v>
      </c>
      <c r="O1827" s="50" t="e">
        <f>INDEX([1]Dados!$M$2:$N$26779,MATCH($P1827,[1]Dados!$N$2:$N$26779,),2)</f>
        <v>#N/A</v>
      </c>
      <c r="P1827">
        <v>148152</v>
      </c>
      <c r="Q1827" s="1">
        <v>36718</v>
      </c>
      <c r="R1827" s="1">
        <v>36722</v>
      </c>
      <c r="S1827" t="s">
        <v>1061</v>
      </c>
      <c r="T1827">
        <v>1</v>
      </c>
    </row>
    <row r="1828" spans="1:20" x14ac:dyDescent="0.2">
      <c r="A1828" s="7">
        <v>351518</v>
      </c>
      <c r="B1828" s="3">
        <v>68659</v>
      </c>
      <c r="C1828" s="3" t="s">
        <v>28</v>
      </c>
      <c r="D1828" s="2" t="s">
        <v>412</v>
      </c>
      <c r="E1828" s="3">
        <v>11</v>
      </c>
      <c r="F1828" s="17">
        <v>0</v>
      </c>
      <c r="G1828" s="17">
        <v>1</v>
      </c>
      <c r="H1828" s="17">
        <v>0</v>
      </c>
      <c r="I1828" s="7">
        <v>1.2</v>
      </c>
      <c r="J1828" s="7">
        <v>25</v>
      </c>
      <c r="K1828" s="4">
        <v>1214</v>
      </c>
      <c r="L1828" s="5">
        <v>1214.0587</v>
      </c>
      <c r="M1828">
        <v>1658280</v>
      </c>
      <c r="N1828" s="3">
        <v>1</v>
      </c>
      <c r="O1828" s="50" t="e">
        <f>INDEX([1]Dados!$M$2:$N$26779,MATCH($P1828,[1]Dados!$N$2:$N$26779,),2)</f>
        <v>#N/A</v>
      </c>
      <c r="P1828">
        <v>148152</v>
      </c>
      <c r="Q1828" s="1">
        <v>36718</v>
      </c>
      <c r="R1828" s="1">
        <v>36722</v>
      </c>
      <c r="S1828" t="s">
        <v>1061</v>
      </c>
      <c r="T1828">
        <v>1</v>
      </c>
    </row>
    <row r="1829" spans="1:20" x14ac:dyDescent="0.2">
      <c r="A1829" s="7">
        <v>351518</v>
      </c>
      <c r="B1829" s="3">
        <v>68659</v>
      </c>
      <c r="C1829" s="3" t="s">
        <v>28</v>
      </c>
      <c r="D1829" s="2" t="s">
        <v>412</v>
      </c>
      <c r="E1829" s="3">
        <v>11</v>
      </c>
      <c r="F1829" s="17">
        <v>0</v>
      </c>
      <c r="G1829" s="17">
        <v>1</v>
      </c>
      <c r="H1829" s="17">
        <v>0</v>
      </c>
      <c r="I1829" s="7" t="s">
        <v>3</v>
      </c>
      <c r="J1829" s="7">
        <v>0</v>
      </c>
      <c r="K1829" s="4">
        <v>1214</v>
      </c>
      <c r="L1829" s="5">
        <v>1214.0589</v>
      </c>
      <c r="M1829">
        <v>139780</v>
      </c>
      <c r="N1829" s="3">
        <v>1</v>
      </c>
      <c r="O1829" s="50" t="e">
        <f>INDEX([1]Dados!$M$2:$N$26779,MATCH($P1829,[1]Dados!$N$2:$N$26779,),2)</f>
        <v>#N/A</v>
      </c>
      <c r="P1829">
        <v>149279</v>
      </c>
      <c r="Q1829" s="1">
        <v>36718</v>
      </c>
      <c r="R1829" s="1">
        <v>36722</v>
      </c>
      <c r="S1829" t="s">
        <v>2134</v>
      </c>
      <c r="T1829">
        <v>1</v>
      </c>
    </row>
    <row r="1830" spans="1:20" x14ac:dyDescent="0.2">
      <c r="A1830" s="7">
        <v>351518</v>
      </c>
      <c r="B1830" s="3">
        <v>68659</v>
      </c>
      <c r="C1830" s="3" t="s">
        <v>28</v>
      </c>
      <c r="D1830" s="2" t="s">
        <v>412</v>
      </c>
      <c r="E1830" s="3">
        <v>11</v>
      </c>
      <c r="F1830" s="17">
        <v>0</v>
      </c>
      <c r="G1830" s="17">
        <v>1</v>
      </c>
      <c r="H1830" s="17">
        <v>0</v>
      </c>
      <c r="I1830" s="7">
        <v>3</v>
      </c>
      <c r="J1830" s="7">
        <v>25</v>
      </c>
      <c r="K1830" s="4">
        <v>1220</v>
      </c>
      <c r="L1830" s="5">
        <v>1220.0906</v>
      </c>
      <c r="M1830">
        <f>368071.86+1019062.44</f>
        <v>1387134.2999999998</v>
      </c>
      <c r="N1830" s="3">
        <v>1</v>
      </c>
      <c r="O1830" s="50" t="e">
        <f>INDEX([1]Dados!$M$2:$N$26779,MATCH($P1830,[1]Dados!$N$2:$N$26779,),2)</f>
        <v>#N/A</v>
      </c>
      <c r="P1830">
        <v>149527</v>
      </c>
      <c r="Q1830" s="1">
        <v>36718</v>
      </c>
      <c r="R1830" s="1">
        <v>36722</v>
      </c>
      <c r="S1830" t="s">
        <v>1063</v>
      </c>
      <c r="T1830">
        <v>1</v>
      </c>
    </row>
    <row r="1831" spans="1:20" x14ac:dyDescent="0.2">
      <c r="A1831" s="7">
        <v>351518</v>
      </c>
      <c r="B1831" s="3">
        <v>68659</v>
      </c>
      <c r="C1831" s="3" t="s">
        <v>28</v>
      </c>
      <c r="D1831" s="2" t="s">
        <v>412</v>
      </c>
      <c r="E1831" s="3">
        <v>11</v>
      </c>
      <c r="F1831" s="17">
        <v>0</v>
      </c>
      <c r="G1831" s="17">
        <v>1</v>
      </c>
      <c r="H1831" s="17">
        <v>0</v>
      </c>
      <c r="I1831" s="7">
        <v>3</v>
      </c>
      <c r="J1831" s="7">
        <v>12</v>
      </c>
      <c r="K1831" s="4">
        <v>1220</v>
      </c>
      <c r="L1831" s="5">
        <v>1220.0906</v>
      </c>
      <c r="M1831">
        <f t="shared" ref="M1831:M1841" si="12">368071.86+1019062.44</f>
        <v>1387134.2999999998</v>
      </c>
      <c r="N1831" s="3">
        <v>1</v>
      </c>
      <c r="O1831" s="50" t="e">
        <f>INDEX([1]Dados!$M$2:$N$26779,MATCH($P1831,[1]Dados!$N$2:$N$26779,),2)</f>
        <v>#N/A</v>
      </c>
      <c r="P1831">
        <v>149527</v>
      </c>
      <c r="Q1831" s="1">
        <v>36718</v>
      </c>
      <c r="R1831" s="1">
        <v>36722</v>
      </c>
      <c r="S1831" t="s">
        <v>1063</v>
      </c>
      <c r="T1831">
        <v>1</v>
      </c>
    </row>
    <row r="1832" spans="1:20" x14ac:dyDescent="0.2">
      <c r="A1832" s="7">
        <v>351518</v>
      </c>
      <c r="B1832" s="3">
        <v>68659</v>
      </c>
      <c r="C1832" s="3" t="s">
        <v>28</v>
      </c>
      <c r="D1832" s="2" t="s">
        <v>412</v>
      </c>
      <c r="E1832" s="3">
        <v>11</v>
      </c>
      <c r="F1832" s="17">
        <v>0</v>
      </c>
      <c r="G1832" s="17">
        <v>1</v>
      </c>
      <c r="H1832" s="17">
        <v>0</v>
      </c>
      <c r="I1832" s="7">
        <v>3</v>
      </c>
      <c r="J1832" s="7">
        <v>99</v>
      </c>
      <c r="K1832" s="4">
        <v>1220</v>
      </c>
      <c r="L1832" s="5">
        <v>1220.0906</v>
      </c>
      <c r="M1832">
        <f t="shared" si="12"/>
        <v>1387134.2999999998</v>
      </c>
      <c r="N1832" s="3">
        <v>1</v>
      </c>
      <c r="O1832" s="50" t="e">
        <f>INDEX([1]Dados!$M$2:$N$26779,MATCH($P1832,[1]Dados!$N$2:$N$26779,),2)</f>
        <v>#N/A</v>
      </c>
      <c r="P1832">
        <v>149527</v>
      </c>
      <c r="Q1832" s="1">
        <v>36718</v>
      </c>
      <c r="R1832" s="1">
        <v>36722</v>
      </c>
      <c r="S1832" t="s">
        <v>1063</v>
      </c>
      <c r="T1832">
        <v>1</v>
      </c>
    </row>
    <row r="1833" spans="1:20" x14ac:dyDescent="0.2">
      <c r="A1833" s="7">
        <v>351518</v>
      </c>
      <c r="B1833" s="3">
        <v>68659</v>
      </c>
      <c r="C1833" s="3" t="s">
        <v>28</v>
      </c>
      <c r="D1833" s="2" t="s">
        <v>412</v>
      </c>
      <c r="E1833" s="3">
        <v>11</v>
      </c>
      <c r="F1833" s="17">
        <v>0</v>
      </c>
      <c r="G1833" s="17">
        <v>1</v>
      </c>
      <c r="H1833" s="17">
        <v>0</v>
      </c>
      <c r="I1833" s="7">
        <v>3</v>
      </c>
      <c r="J1833" s="7">
        <v>23</v>
      </c>
      <c r="K1833" s="4">
        <v>1220</v>
      </c>
      <c r="L1833" s="5">
        <v>1220.0906</v>
      </c>
      <c r="M1833">
        <f t="shared" si="12"/>
        <v>1387134.2999999998</v>
      </c>
      <c r="N1833" s="3">
        <v>1</v>
      </c>
      <c r="O1833" s="50" t="e">
        <f>INDEX([1]Dados!$M$2:$N$26779,MATCH($P1833,[1]Dados!$N$2:$N$26779,),2)</f>
        <v>#N/A</v>
      </c>
      <c r="P1833">
        <v>149527</v>
      </c>
      <c r="Q1833" s="1">
        <v>36718</v>
      </c>
      <c r="R1833" s="1">
        <v>36722</v>
      </c>
      <c r="S1833" t="s">
        <v>1063</v>
      </c>
      <c r="T1833">
        <v>1</v>
      </c>
    </row>
    <row r="1834" spans="1:20" x14ac:dyDescent="0.2">
      <c r="A1834" s="7">
        <v>351518</v>
      </c>
      <c r="B1834" s="3">
        <v>68659</v>
      </c>
      <c r="C1834" s="3" t="s">
        <v>28</v>
      </c>
      <c r="D1834" s="2" t="s">
        <v>412</v>
      </c>
      <c r="E1834" s="3">
        <v>11</v>
      </c>
      <c r="F1834" s="17">
        <v>0</v>
      </c>
      <c r="G1834" s="17">
        <v>1</v>
      </c>
      <c r="H1834" s="17">
        <v>0</v>
      </c>
      <c r="I1834" s="7">
        <v>3.5</v>
      </c>
      <c r="J1834" s="7">
        <v>18</v>
      </c>
      <c r="K1834" s="4">
        <v>1220</v>
      </c>
      <c r="L1834" s="5">
        <v>1220.0906</v>
      </c>
      <c r="M1834">
        <f t="shared" si="12"/>
        <v>1387134.2999999998</v>
      </c>
      <c r="N1834" s="3">
        <v>1</v>
      </c>
      <c r="O1834" s="50" t="e">
        <f>INDEX([1]Dados!$M$2:$N$26779,MATCH($P1834,[1]Dados!$N$2:$N$26779,),2)</f>
        <v>#N/A</v>
      </c>
      <c r="P1834">
        <v>149527</v>
      </c>
      <c r="Q1834" s="1">
        <v>36718</v>
      </c>
      <c r="R1834" s="1">
        <v>36722</v>
      </c>
      <c r="S1834" t="s">
        <v>1063</v>
      </c>
      <c r="T1834">
        <v>1</v>
      </c>
    </row>
    <row r="1835" spans="1:20" x14ac:dyDescent="0.2">
      <c r="A1835" s="7">
        <v>351518</v>
      </c>
      <c r="B1835" s="3">
        <v>68659</v>
      </c>
      <c r="C1835" s="3" t="s">
        <v>28</v>
      </c>
      <c r="D1835" s="2" t="s">
        <v>412</v>
      </c>
      <c r="E1835" s="3">
        <v>11</v>
      </c>
      <c r="F1835" s="17">
        <v>0</v>
      </c>
      <c r="G1835" s="17">
        <v>1</v>
      </c>
      <c r="H1835" s="17">
        <v>0</v>
      </c>
      <c r="I1835" s="7">
        <v>3.6</v>
      </c>
      <c r="J1835" s="7">
        <v>25</v>
      </c>
      <c r="K1835" s="4">
        <v>1220</v>
      </c>
      <c r="L1835" s="5">
        <v>1220.0906</v>
      </c>
      <c r="M1835">
        <f t="shared" si="12"/>
        <v>1387134.2999999998</v>
      </c>
      <c r="N1835" s="3">
        <v>1</v>
      </c>
      <c r="O1835" s="50" t="e">
        <f>INDEX([1]Dados!$M$2:$N$26779,MATCH($P1835,[1]Dados!$N$2:$N$26779,),2)</f>
        <v>#N/A</v>
      </c>
      <c r="P1835">
        <v>149527</v>
      </c>
      <c r="Q1835" s="1">
        <v>36718</v>
      </c>
      <c r="R1835" s="1">
        <v>36722</v>
      </c>
      <c r="S1835" t="s">
        <v>1063</v>
      </c>
      <c r="T1835">
        <v>1</v>
      </c>
    </row>
    <row r="1836" spans="1:20" x14ac:dyDescent="0.2">
      <c r="A1836" s="7">
        <v>351518</v>
      </c>
      <c r="B1836" s="3">
        <v>68659</v>
      </c>
      <c r="C1836" s="3" t="s">
        <v>28</v>
      </c>
      <c r="D1836" s="2" t="s">
        <v>412</v>
      </c>
      <c r="E1836" s="3">
        <v>11</v>
      </c>
      <c r="F1836" s="17">
        <v>0</v>
      </c>
      <c r="G1836" s="17">
        <v>1</v>
      </c>
      <c r="H1836" s="17">
        <v>0</v>
      </c>
      <c r="I1836" s="7">
        <v>3.7</v>
      </c>
      <c r="J1836" s="7">
        <v>18</v>
      </c>
      <c r="K1836" s="4">
        <v>1220</v>
      </c>
      <c r="L1836" s="5">
        <v>1220.0906</v>
      </c>
      <c r="M1836">
        <f t="shared" si="12"/>
        <v>1387134.2999999998</v>
      </c>
      <c r="N1836" s="3">
        <v>1</v>
      </c>
      <c r="O1836" s="50" t="e">
        <f>INDEX([1]Dados!$M$2:$N$26779,MATCH($P1836,[1]Dados!$N$2:$N$26779,),2)</f>
        <v>#N/A</v>
      </c>
      <c r="P1836">
        <v>149527</v>
      </c>
      <c r="Q1836" s="1">
        <v>36718</v>
      </c>
      <c r="R1836" s="1">
        <v>36722</v>
      </c>
      <c r="S1836" t="s">
        <v>1063</v>
      </c>
      <c r="T1836">
        <v>1</v>
      </c>
    </row>
    <row r="1837" spans="1:20" x14ac:dyDescent="0.2">
      <c r="A1837" s="7">
        <v>351518</v>
      </c>
      <c r="B1837" s="3">
        <v>68659</v>
      </c>
      <c r="C1837" s="3" t="s">
        <v>28</v>
      </c>
      <c r="D1837" s="2" t="s">
        <v>412</v>
      </c>
      <c r="E1837" s="3">
        <v>11</v>
      </c>
      <c r="F1837" s="17">
        <v>0</v>
      </c>
      <c r="G1837" s="17">
        <v>1</v>
      </c>
      <c r="H1837" s="17">
        <v>0</v>
      </c>
      <c r="I1837" s="7">
        <v>3.8</v>
      </c>
      <c r="J1837" s="7">
        <v>18</v>
      </c>
      <c r="K1837" s="4">
        <v>1220</v>
      </c>
      <c r="L1837" s="5">
        <v>1220.0906</v>
      </c>
      <c r="M1837">
        <f t="shared" si="12"/>
        <v>1387134.2999999998</v>
      </c>
      <c r="N1837" s="3">
        <v>1</v>
      </c>
      <c r="O1837" s="50" t="e">
        <f>INDEX([1]Dados!$M$2:$N$26779,MATCH($P1837,[1]Dados!$N$2:$N$26779,),2)</f>
        <v>#N/A</v>
      </c>
      <c r="P1837">
        <v>149527</v>
      </c>
      <c r="Q1837" s="1">
        <v>36718</v>
      </c>
      <c r="R1837" s="1">
        <v>36722</v>
      </c>
      <c r="S1837" t="s">
        <v>1063</v>
      </c>
      <c r="T1837">
        <v>1</v>
      </c>
    </row>
    <row r="1838" spans="1:20" x14ac:dyDescent="0.2">
      <c r="A1838" s="7">
        <v>351518</v>
      </c>
      <c r="B1838" s="3">
        <v>68659</v>
      </c>
      <c r="C1838" s="3" t="s">
        <v>28</v>
      </c>
      <c r="D1838" s="2" t="s">
        <v>412</v>
      </c>
      <c r="E1838" s="3">
        <v>11</v>
      </c>
      <c r="F1838" s="17">
        <v>0</v>
      </c>
      <c r="G1838" s="17">
        <v>1</v>
      </c>
      <c r="H1838" s="17">
        <v>0</v>
      </c>
      <c r="I1838" s="7">
        <v>3.9</v>
      </c>
      <c r="J1838" s="7">
        <v>18</v>
      </c>
      <c r="K1838" s="4">
        <v>1220</v>
      </c>
      <c r="L1838" s="5">
        <v>1220.0906</v>
      </c>
      <c r="M1838">
        <f t="shared" si="12"/>
        <v>1387134.2999999998</v>
      </c>
      <c r="N1838" s="3">
        <v>1</v>
      </c>
      <c r="O1838" s="50" t="e">
        <f>INDEX([1]Dados!$M$2:$N$26779,MATCH($P1838,[1]Dados!$N$2:$N$26779,),2)</f>
        <v>#N/A</v>
      </c>
      <c r="P1838">
        <v>149527</v>
      </c>
      <c r="Q1838" s="1">
        <v>36718</v>
      </c>
      <c r="R1838" s="1">
        <v>36722</v>
      </c>
      <c r="S1838" t="s">
        <v>1063</v>
      </c>
      <c r="T1838">
        <v>1</v>
      </c>
    </row>
    <row r="1839" spans="1:20" x14ac:dyDescent="0.2">
      <c r="A1839" s="7">
        <v>351518</v>
      </c>
      <c r="B1839" s="3">
        <v>68659</v>
      </c>
      <c r="C1839" s="3" t="s">
        <v>28</v>
      </c>
      <c r="D1839" s="2" t="s">
        <v>412</v>
      </c>
      <c r="E1839" s="3">
        <v>11</v>
      </c>
      <c r="F1839" s="17">
        <v>0</v>
      </c>
      <c r="G1839" s="17">
        <v>1</v>
      </c>
      <c r="H1839" s="17">
        <v>0</v>
      </c>
      <c r="I1839" s="29">
        <v>3.1</v>
      </c>
      <c r="J1839" s="7">
        <v>18</v>
      </c>
      <c r="K1839" s="4">
        <v>1220</v>
      </c>
      <c r="L1839" s="5">
        <v>1220.0906</v>
      </c>
      <c r="M1839">
        <f t="shared" si="12"/>
        <v>1387134.2999999998</v>
      </c>
      <c r="N1839" s="3">
        <v>1</v>
      </c>
      <c r="O1839" s="50" t="e">
        <f>INDEX([1]Dados!$M$2:$N$26779,MATCH($P1839,[1]Dados!$N$2:$N$26779,),2)</f>
        <v>#N/A</v>
      </c>
      <c r="P1839">
        <v>149527</v>
      </c>
      <c r="Q1839" s="1">
        <v>36718</v>
      </c>
      <c r="R1839" s="1">
        <v>36722</v>
      </c>
      <c r="S1839" t="s">
        <v>1063</v>
      </c>
      <c r="T1839">
        <v>1</v>
      </c>
    </row>
    <row r="1840" spans="1:20" x14ac:dyDescent="0.2">
      <c r="A1840" s="7">
        <v>351518</v>
      </c>
      <c r="B1840" s="3">
        <v>68659</v>
      </c>
      <c r="C1840" s="3" t="s">
        <v>28</v>
      </c>
      <c r="D1840" s="2" t="s">
        <v>412</v>
      </c>
      <c r="E1840" s="3">
        <v>11</v>
      </c>
      <c r="F1840" s="17">
        <v>0</v>
      </c>
      <c r="G1840" s="17">
        <v>1</v>
      </c>
      <c r="H1840" s="17">
        <v>0</v>
      </c>
      <c r="I1840" s="7">
        <v>3.11</v>
      </c>
      <c r="J1840" s="7">
        <v>0</v>
      </c>
      <c r="K1840" s="4">
        <v>1220</v>
      </c>
      <c r="L1840" s="5">
        <v>1220.0906</v>
      </c>
      <c r="M1840">
        <f t="shared" si="12"/>
        <v>1387134.2999999998</v>
      </c>
      <c r="N1840" s="3">
        <v>1</v>
      </c>
      <c r="O1840" s="50" t="e">
        <f>INDEX([1]Dados!$M$2:$N$26779,MATCH($P1840,[1]Dados!$N$2:$N$26779,),2)</f>
        <v>#N/A</v>
      </c>
      <c r="P1840">
        <v>149527</v>
      </c>
      <c r="Q1840" s="1">
        <v>36718</v>
      </c>
      <c r="R1840" s="1">
        <v>36722</v>
      </c>
      <c r="S1840" t="s">
        <v>1063</v>
      </c>
      <c r="T1840">
        <v>1</v>
      </c>
    </row>
    <row r="1841" spans="1:20" x14ac:dyDescent="0.2">
      <c r="A1841" s="7">
        <v>351518</v>
      </c>
      <c r="B1841" s="3">
        <v>68659</v>
      </c>
      <c r="C1841" s="3" t="s">
        <v>28</v>
      </c>
      <c r="D1841" s="2" t="s">
        <v>412</v>
      </c>
      <c r="E1841" s="3">
        <v>11</v>
      </c>
      <c r="F1841" s="17">
        <v>0</v>
      </c>
      <c r="G1841" s="17">
        <v>1</v>
      </c>
      <c r="H1841" s="17">
        <v>0</v>
      </c>
      <c r="I1841" s="7">
        <v>3.12</v>
      </c>
      <c r="J1841" s="7">
        <v>18</v>
      </c>
      <c r="K1841" s="4">
        <v>1220</v>
      </c>
      <c r="L1841" s="5">
        <v>1220.0906</v>
      </c>
      <c r="M1841">
        <f t="shared" si="12"/>
        <v>1387134.2999999998</v>
      </c>
      <c r="N1841" s="3">
        <v>1</v>
      </c>
      <c r="O1841" s="50" t="e">
        <f>INDEX([1]Dados!$M$2:$N$26779,MATCH($P1841,[1]Dados!$N$2:$N$26779,),2)</f>
        <v>#N/A</v>
      </c>
      <c r="P1841">
        <v>149527</v>
      </c>
      <c r="Q1841" s="1">
        <v>36718</v>
      </c>
      <c r="R1841" s="1">
        <v>36722</v>
      </c>
      <c r="S1841" t="s">
        <v>1063</v>
      </c>
      <c r="T1841">
        <v>1</v>
      </c>
    </row>
    <row r="1842" spans="1:20" x14ac:dyDescent="0.2">
      <c r="A1842" s="7">
        <v>351518</v>
      </c>
      <c r="B1842" s="3">
        <v>68659</v>
      </c>
      <c r="C1842" s="3" t="s">
        <v>28</v>
      </c>
      <c r="D1842" s="2" t="s">
        <v>412</v>
      </c>
      <c r="E1842" s="3">
        <v>11</v>
      </c>
      <c r="F1842" s="17">
        <v>0</v>
      </c>
      <c r="G1842" s="17">
        <v>1</v>
      </c>
      <c r="H1842" s="17">
        <v>0</v>
      </c>
      <c r="I1842" s="7">
        <v>2.2000000000000002</v>
      </c>
      <c r="J1842" s="7">
        <v>21</v>
      </c>
      <c r="K1842" s="4">
        <v>1293</v>
      </c>
      <c r="L1842" s="5">
        <v>1293.0592999999999</v>
      </c>
      <c r="M1842">
        <f>41497+10294</f>
        <v>51791</v>
      </c>
      <c r="N1842" s="3">
        <v>1</v>
      </c>
      <c r="O1842" s="50" t="e">
        <f>INDEX([1]Dados!$M$2:$N$26779,MATCH($P1842,[1]Dados!$N$2:$N$26779,),2)</f>
        <v>#N/A</v>
      </c>
      <c r="P1842">
        <v>148224</v>
      </c>
      <c r="Q1842" s="1">
        <v>36718</v>
      </c>
      <c r="R1842" s="1">
        <v>36722</v>
      </c>
      <c r="S1842" t="s">
        <v>1062</v>
      </c>
      <c r="T1842">
        <v>1</v>
      </c>
    </row>
    <row r="1843" spans="1:20" x14ac:dyDescent="0.2">
      <c r="A1843" s="7">
        <v>351518</v>
      </c>
      <c r="B1843" s="3">
        <v>68659</v>
      </c>
      <c r="C1843" s="3" t="s">
        <v>28</v>
      </c>
      <c r="D1843" s="2" t="s">
        <v>412</v>
      </c>
      <c r="E1843" s="3">
        <v>11</v>
      </c>
      <c r="F1843" s="17">
        <v>0</v>
      </c>
      <c r="G1843" s="17">
        <v>1</v>
      </c>
      <c r="H1843" s="17">
        <v>0</v>
      </c>
      <c r="I1843" s="7">
        <v>2.1</v>
      </c>
      <c r="J1843" s="7">
        <v>29</v>
      </c>
      <c r="K1843" s="4">
        <v>1293</v>
      </c>
      <c r="L1843" s="5">
        <v>1293.0592999999999</v>
      </c>
      <c r="M1843">
        <f t="shared" ref="M1843:M1844" si="13">41497+10294</f>
        <v>51791</v>
      </c>
      <c r="N1843" s="3">
        <v>1</v>
      </c>
      <c r="O1843" s="50" t="e">
        <f>INDEX([1]Dados!$M$2:$N$26779,MATCH($P1843,[1]Dados!$N$2:$N$26779,),2)</f>
        <v>#N/A</v>
      </c>
      <c r="P1843">
        <v>148224</v>
      </c>
      <c r="Q1843" s="1">
        <v>36718</v>
      </c>
      <c r="R1843" s="1">
        <v>36722</v>
      </c>
      <c r="S1843" t="s">
        <v>1062</v>
      </c>
      <c r="T1843">
        <v>1</v>
      </c>
    </row>
    <row r="1844" spans="1:20" x14ac:dyDescent="0.2">
      <c r="A1844" s="7">
        <v>351518</v>
      </c>
      <c r="B1844" s="3">
        <v>68659</v>
      </c>
      <c r="C1844" s="3" t="s">
        <v>28</v>
      </c>
      <c r="D1844" s="2" t="s">
        <v>412</v>
      </c>
      <c r="E1844" s="3">
        <v>11</v>
      </c>
      <c r="F1844" s="17">
        <v>0</v>
      </c>
      <c r="G1844" s="17">
        <v>1</v>
      </c>
      <c r="H1844" s="17">
        <v>0</v>
      </c>
      <c r="I1844" s="7">
        <v>2.2999999999999998</v>
      </c>
      <c r="J1844" s="7">
        <v>22</v>
      </c>
      <c r="K1844" s="4">
        <v>1293</v>
      </c>
      <c r="L1844" s="5">
        <v>1293.0592999999999</v>
      </c>
      <c r="M1844">
        <f t="shared" si="13"/>
        <v>51791</v>
      </c>
      <c r="N1844" s="3">
        <v>1</v>
      </c>
      <c r="O1844" s="50" t="e">
        <f>INDEX([1]Dados!$M$2:$N$26779,MATCH($P1844,[1]Dados!$N$2:$N$26779,),2)</f>
        <v>#N/A</v>
      </c>
      <c r="P1844">
        <v>148224</v>
      </c>
      <c r="Q1844" s="1">
        <v>36718</v>
      </c>
      <c r="R1844" s="1">
        <v>36722</v>
      </c>
      <c r="S1844" t="s">
        <v>1062</v>
      </c>
      <c r="T1844">
        <v>1</v>
      </c>
    </row>
    <row r="1845" spans="1:20" x14ac:dyDescent="0.2">
      <c r="A1845" s="7">
        <v>354160</v>
      </c>
      <c r="B1845" s="3">
        <v>69337</v>
      </c>
      <c r="C1845" s="3" t="s">
        <v>28</v>
      </c>
      <c r="D1845" s="2" t="s">
        <v>682</v>
      </c>
      <c r="E1845" s="3">
        <v>11</v>
      </c>
      <c r="F1845" s="17">
        <v>0</v>
      </c>
      <c r="G1845" s="17">
        <v>1</v>
      </c>
      <c r="H1845" s="17">
        <v>0</v>
      </c>
      <c r="I1845" s="7">
        <v>5</v>
      </c>
      <c r="J1845" s="7">
        <v>19</v>
      </c>
      <c r="K1845" s="4">
        <v>122</v>
      </c>
      <c r="L1845" s="5">
        <v>122.38630000000001</v>
      </c>
      <c r="M1845">
        <v>96000</v>
      </c>
      <c r="N1845" s="3">
        <v>1</v>
      </c>
      <c r="O1845" s="50" t="e">
        <f>INDEX([1]Dados!$M$2:$N$26779,MATCH($P1845,[1]Dados!$N$2:$N$26779,),2)</f>
        <v>#N/A</v>
      </c>
      <c r="P1845">
        <v>147972</v>
      </c>
      <c r="Q1845" s="1">
        <v>36688</v>
      </c>
      <c r="R1845" s="1">
        <v>36692</v>
      </c>
      <c r="S1845" t="s">
        <v>1076</v>
      </c>
      <c r="T1845">
        <v>1</v>
      </c>
    </row>
    <row r="1846" spans="1:20" x14ac:dyDescent="0.2">
      <c r="A1846" s="7">
        <v>354160</v>
      </c>
      <c r="B1846" s="3">
        <v>69337</v>
      </c>
      <c r="C1846" s="3" t="s">
        <v>28</v>
      </c>
      <c r="D1846" s="2" t="s">
        <v>682</v>
      </c>
      <c r="E1846" s="3">
        <v>11</v>
      </c>
      <c r="F1846" s="17">
        <v>0</v>
      </c>
      <c r="G1846" s="17">
        <v>1</v>
      </c>
      <c r="H1846" s="17">
        <v>0</v>
      </c>
      <c r="I1846" s="7">
        <v>5</v>
      </c>
      <c r="J1846" s="7">
        <v>25</v>
      </c>
      <c r="K1846" s="4">
        <v>122</v>
      </c>
      <c r="L1846" s="5">
        <v>122.38630000000001</v>
      </c>
      <c r="M1846">
        <v>96000</v>
      </c>
      <c r="N1846" s="3">
        <v>1</v>
      </c>
      <c r="O1846" s="50" t="e">
        <f>INDEX([1]Dados!$M$2:$N$26779,MATCH($P1846,[1]Dados!$N$2:$N$26779,),2)</f>
        <v>#N/A</v>
      </c>
      <c r="P1846">
        <v>147972</v>
      </c>
      <c r="Q1846" s="1">
        <v>36688</v>
      </c>
      <c r="R1846" s="1">
        <v>36692</v>
      </c>
      <c r="S1846" t="s">
        <v>1076</v>
      </c>
      <c r="T1846">
        <v>1</v>
      </c>
    </row>
    <row r="1847" spans="1:20" x14ac:dyDescent="0.2">
      <c r="A1847" s="7">
        <v>354160</v>
      </c>
      <c r="B1847" s="3">
        <v>69337</v>
      </c>
      <c r="C1847" s="3" t="s">
        <v>28</v>
      </c>
      <c r="D1847" s="2" t="s">
        <v>682</v>
      </c>
      <c r="E1847" s="3">
        <v>11</v>
      </c>
      <c r="F1847" s="17">
        <v>0</v>
      </c>
      <c r="G1847" s="17">
        <v>1</v>
      </c>
      <c r="H1847" s="17">
        <v>0</v>
      </c>
      <c r="I1847" s="7">
        <v>4</v>
      </c>
      <c r="J1847" s="7">
        <v>29</v>
      </c>
      <c r="K1847" s="4">
        <v>1214</v>
      </c>
      <c r="L1847" s="5">
        <v>1214</v>
      </c>
      <c r="M1847">
        <v>122349.66</v>
      </c>
      <c r="N1847" s="3">
        <v>1</v>
      </c>
      <c r="O1847" s="50" t="e">
        <f>INDEX([1]Dados!$M$2:$N$26779,MATCH($P1847,[1]Dados!$N$2:$N$26779,),2)</f>
        <v>#N/A</v>
      </c>
      <c r="P1847">
        <v>147923</v>
      </c>
      <c r="Q1847" s="1">
        <v>36688</v>
      </c>
      <c r="R1847" s="1">
        <v>36692</v>
      </c>
      <c r="S1847" t="s">
        <v>2201</v>
      </c>
      <c r="T1847">
        <v>1</v>
      </c>
    </row>
    <row r="1848" spans="1:20" x14ac:dyDescent="0.2">
      <c r="A1848" s="7">
        <v>354160</v>
      </c>
      <c r="B1848" s="3">
        <v>69337</v>
      </c>
      <c r="C1848" s="3" t="s">
        <v>28</v>
      </c>
      <c r="D1848" s="2" t="s">
        <v>682</v>
      </c>
      <c r="E1848" s="3">
        <v>11</v>
      </c>
      <c r="F1848" s="17">
        <v>0</v>
      </c>
      <c r="G1848" s="17">
        <v>1</v>
      </c>
      <c r="H1848" s="17">
        <v>0</v>
      </c>
      <c r="I1848" s="7">
        <v>4</v>
      </c>
      <c r="J1848" s="7">
        <v>20</v>
      </c>
      <c r="K1848" s="4">
        <v>1214</v>
      </c>
      <c r="L1848" s="5">
        <v>1214</v>
      </c>
      <c r="M1848">
        <v>122349.66</v>
      </c>
      <c r="N1848" s="3">
        <v>1</v>
      </c>
      <c r="O1848" s="50" t="e">
        <f>INDEX([1]Dados!$M$2:$N$26779,MATCH($P1848,[1]Dados!$N$2:$N$26779,),2)</f>
        <v>#N/A</v>
      </c>
      <c r="P1848">
        <v>147923</v>
      </c>
      <c r="Q1848" s="1">
        <v>36688</v>
      </c>
      <c r="R1848" s="1">
        <v>36692</v>
      </c>
      <c r="S1848" t="s">
        <v>2201</v>
      </c>
      <c r="T1848">
        <v>1</v>
      </c>
    </row>
    <row r="1849" spans="1:20" x14ac:dyDescent="0.2">
      <c r="A1849" s="7">
        <v>354160</v>
      </c>
      <c r="B1849" s="3">
        <v>69337</v>
      </c>
      <c r="C1849" s="3" t="s">
        <v>28</v>
      </c>
      <c r="D1849" s="2" t="s">
        <v>682</v>
      </c>
      <c r="E1849" s="3">
        <v>11</v>
      </c>
      <c r="F1849" s="17">
        <v>0</v>
      </c>
      <c r="G1849" s="17">
        <v>1</v>
      </c>
      <c r="H1849" s="17">
        <v>0</v>
      </c>
      <c r="I1849" s="7">
        <v>1</v>
      </c>
      <c r="J1849" s="7">
        <v>0</v>
      </c>
      <c r="K1849" s="4">
        <v>1214</v>
      </c>
      <c r="L1849" s="5">
        <v>1214.0587</v>
      </c>
      <c r="M1849">
        <v>194400</v>
      </c>
      <c r="N1849" s="3">
        <v>1</v>
      </c>
      <c r="O1849" s="50" t="e">
        <f>INDEX([1]Dados!$M$2:$N$26779,MATCH($P1849,[1]Dados!$N$2:$N$26779,),2)</f>
        <v>#N/A</v>
      </c>
      <c r="P1849">
        <v>148153</v>
      </c>
      <c r="Q1849" s="1">
        <v>36688</v>
      </c>
      <c r="R1849" s="1">
        <v>36692</v>
      </c>
      <c r="S1849" t="s">
        <v>2200</v>
      </c>
      <c r="T1849">
        <v>1</v>
      </c>
    </row>
    <row r="1850" spans="1:20" x14ac:dyDescent="0.2">
      <c r="A1850" s="7">
        <v>354160</v>
      </c>
      <c r="B1850" s="3">
        <v>69337</v>
      </c>
      <c r="C1850" s="3" t="s">
        <v>28</v>
      </c>
      <c r="D1850" s="2" t="s">
        <v>682</v>
      </c>
      <c r="E1850" s="3">
        <v>11</v>
      </c>
      <c r="F1850" s="17">
        <v>0</v>
      </c>
      <c r="G1850" s="17">
        <v>1</v>
      </c>
      <c r="H1850" s="17">
        <v>0</v>
      </c>
      <c r="I1850" s="7">
        <v>1</v>
      </c>
      <c r="J1850" s="7">
        <v>25</v>
      </c>
      <c r="K1850" s="4">
        <v>1214</v>
      </c>
      <c r="L1850" s="5">
        <v>1214.0587</v>
      </c>
      <c r="M1850">
        <v>194400</v>
      </c>
      <c r="N1850" s="3">
        <v>1</v>
      </c>
      <c r="O1850" s="50" t="e">
        <f>INDEX([1]Dados!$M$2:$N$26779,MATCH($P1850,[1]Dados!$N$2:$N$26779,),2)</f>
        <v>#N/A</v>
      </c>
      <c r="P1850">
        <v>148153</v>
      </c>
      <c r="Q1850" s="1">
        <v>36688</v>
      </c>
      <c r="R1850" s="1">
        <v>36692</v>
      </c>
      <c r="S1850" t="s">
        <v>2200</v>
      </c>
      <c r="T1850">
        <v>1</v>
      </c>
    </row>
    <row r="1851" spans="1:20" x14ac:dyDescent="0.2">
      <c r="A1851" s="7">
        <v>354160</v>
      </c>
      <c r="B1851" s="3">
        <v>69337</v>
      </c>
      <c r="C1851" s="3" t="s">
        <v>28</v>
      </c>
      <c r="D1851" s="2" t="s">
        <v>682</v>
      </c>
      <c r="E1851" s="3">
        <v>11</v>
      </c>
      <c r="F1851" s="17">
        <v>0</v>
      </c>
      <c r="G1851" s="17">
        <v>1</v>
      </c>
      <c r="H1851" s="17">
        <v>0</v>
      </c>
      <c r="I1851" s="7">
        <v>1</v>
      </c>
      <c r="J1851" s="7">
        <v>24</v>
      </c>
      <c r="K1851" s="4">
        <v>1214</v>
      </c>
      <c r="L1851" s="5">
        <v>1214.0587</v>
      </c>
      <c r="M1851">
        <v>194400</v>
      </c>
      <c r="N1851" s="3">
        <v>1</v>
      </c>
      <c r="O1851" s="50" t="e">
        <f>INDEX([1]Dados!$M$2:$N$26779,MATCH($P1851,[1]Dados!$N$2:$N$26779,),2)</f>
        <v>#N/A</v>
      </c>
      <c r="P1851">
        <v>148153</v>
      </c>
      <c r="Q1851" s="1">
        <v>36688</v>
      </c>
      <c r="R1851" s="1">
        <v>36692</v>
      </c>
      <c r="S1851" t="s">
        <v>2200</v>
      </c>
      <c r="T1851">
        <v>1</v>
      </c>
    </row>
    <row r="1852" spans="1:20" x14ac:dyDescent="0.2">
      <c r="A1852" s="7">
        <v>354160</v>
      </c>
      <c r="B1852" s="3">
        <v>69337</v>
      </c>
      <c r="C1852" s="3" t="s">
        <v>28</v>
      </c>
      <c r="D1852" s="2" t="s">
        <v>682</v>
      </c>
      <c r="E1852" s="3">
        <v>11</v>
      </c>
      <c r="F1852" s="17">
        <v>0</v>
      </c>
      <c r="G1852" s="17">
        <v>1</v>
      </c>
      <c r="H1852" s="17">
        <v>0</v>
      </c>
      <c r="I1852" s="7">
        <v>2.2999999999999998</v>
      </c>
      <c r="J1852" s="7">
        <v>0</v>
      </c>
      <c r="K1852" s="4">
        <v>1214</v>
      </c>
      <c r="L1852" s="5">
        <v>1214.0589</v>
      </c>
      <c r="M1852">
        <v>53280</v>
      </c>
      <c r="N1852" s="3">
        <v>1</v>
      </c>
      <c r="O1852" s="50" t="e">
        <f>INDEX([1]Dados!$M$2:$N$26779,MATCH($P1852,[1]Dados!$N$2:$N$26779,),2)</f>
        <v>#N/A</v>
      </c>
      <c r="P1852">
        <v>149275</v>
      </c>
      <c r="Q1852" s="1">
        <v>36688</v>
      </c>
      <c r="R1852" s="1">
        <v>36692</v>
      </c>
      <c r="S1852" t="s">
        <v>1057</v>
      </c>
      <c r="T1852">
        <v>1</v>
      </c>
    </row>
    <row r="1853" spans="1:20" x14ac:dyDescent="0.2">
      <c r="A1853" s="7">
        <v>354160</v>
      </c>
      <c r="B1853" s="3">
        <v>69337</v>
      </c>
      <c r="C1853" s="3" t="s">
        <v>28</v>
      </c>
      <c r="D1853" s="2" t="s">
        <v>682</v>
      </c>
      <c r="E1853" s="3">
        <v>11</v>
      </c>
      <c r="F1853" s="17">
        <v>0</v>
      </c>
      <c r="G1853" s="17">
        <v>1</v>
      </c>
      <c r="H1853" s="17">
        <v>0</v>
      </c>
      <c r="I1853" s="7">
        <v>2.1</v>
      </c>
      <c r="J1853" s="7">
        <v>18</v>
      </c>
      <c r="K1853" s="4">
        <v>1214</v>
      </c>
      <c r="L1853" s="5">
        <v>1214.0589</v>
      </c>
      <c r="M1853">
        <v>53280</v>
      </c>
      <c r="N1853" s="3">
        <v>1</v>
      </c>
      <c r="O1853" s="50" t="e">
        <f>INDEX([1]Dados!$M$2:$N$26779,MATCH($P1853,[1]Dados!$N$2:$N$26779,),2)</f>
        <v>#N/A</v>
      </c>
      <c r="P1853">
        <v>149275</v>
      </c>
      <c r="Q1853" s="1">
        <v>36688</v>
      </c>
      <c r="R1853" s="1">
        <v>36692</v>
      </c>
      <c r="S1853" t="s">
        <v>1057</v>
      </c>
      <c r="T1853">
        <v>1</v>
      </c>
    </row>
    <row r="1854" spans="1:20" x14ac:dyDescent="0.2">
      <c r="A1854" s="7">
        <v>354160</v>
      </c>
      <c r="B1854" s="3">
        <v>69337</v>
      </c>
      <c r="C1854" s="3" t="s">
        <v>28</v>
      </c>
      <c r="D1854" s="2" t="s">
        <v>682</v>
      </c>
      <c r="E1854" s="3">
        <v>11</v>
      </c>
      <c r="F1854" s="17">
        <v>0</v>
      </c>
      <c r="G1854" s="17">
        <v>1</v>
      </c>
      <c r="H1854" s="17">
        <v>0</v>
      </c>
      <c r="I1854" s="7">
        <v>2.2000000000000002</v>
      </c>
      <c r="J1854" s="7">
        <v>20</v>
      </c>
      <c r="K1854" s="4">
        <v>1214</v>
      </c>
      <c r="L1854" s="5">
        <v>1214.0589</v>
      </c>
      <c r="M1854">
        <v>53280</v>
      </c>
      <c r="N1854" s="3">
        <v>1</v>
      </c>
      <c r="O1854" s="50" t="e">
        <f>INDEX([1]Dados!$M$2:$N$26779,MATCH($P1854,[1]Dados!$N$2:$N$26779,),2)</f>
        <v>#N/A</v>
      </c>
      <c r="P1854">
        <v>149275</v>
      </c>
      <c r="Q1854" s="1">
        <v>36688</v>
      </c>
      <c r="R1854" s="1">
        <v>36692</v>
      </c>
      <c r="S1854" t="s">
        <v>1057</v>
      </c>
      <c r="T1854">
        <v>1</v>
      </c>
    </row>
    <row r="1855" spans="1:20" x14ac:dyDescent="0.2">
      <c r="A1855" s="7">
        <v>354160</v>
      </c>
      <c r="B1855" s="3">
        <v>69337</v>
      </c>
      <c r="C1855" s="3" t="s">
        <v>28</v>
      </c>
      <c r="D1855" s="2" t="s">
        <v>682</v>
      </c>
      <c r="E1855" s="3">
        <v>11</v>
      </c>
      <c r="F1855" s="17">
        <v>0</v>
      </c>
      <c r="G1855" s="17">
        <v>1</v>
      </c>
      <c r="H1855" s="17">
        <v>0</v>
      </c>
      <c r="I1855" s="7">
        <v>2.4</v>
      </c>
      <c r="J1855" s="7">
        <v>18</v>
      </c>
      <c r="K1855" s="4">
        <v>1214</v>
      </c>
      <c r="L1855" s="5">
        <v>1214.0589</v>
      </c>
      <c r="M1855">
        <v>53280</v>
      </c>
      <c r="N1855" s="3">
        <v>1</v>
      </c>
      <c r="O1855" s="50" t="e">
        <f>INDEX([1]Dados!$M$2:$N$26779,MATCH($P1855,[1]Dados!$N$2:$N$26779,),2)</f>
        <v>#N/A</v>
      </c>
      <c r="P1855">
        <v>149275</v>
      </c>
      <c r="Q1855" s="1">
        <v>36688</v>
      </c>
      <c r="R1855" s="1">
        <v>36692</v>
      </c>
      <c r="S1855" t="s">
        <v>1057</v>
      </c>
      <c r="T1855">
        <v>1</v>
      </c>
    </row>
    <row r="1856" spans="1:20" x14ac:dyDescent="0.2">
      <c r="A1856" s="7">
        <v>354160</v>
      </c>
      <c r="B1856" s="3">
        <v>69337</v>
      </c>
      <c r="C1856" s="3" t="s">
        <v>28</v>
      </c>
      <c r="D1856" s="2" t="s">
        <v>682</v>
      </c>
      <c r="E1856" s="3">
        <v>11</v>
      </c>
      <c r="F1856" s="17">
        <v>0</v>
      </c>
      <c r="G1856" s="17">
        <v>1</v>
      </c>
      <c r="H1856" s="17">
        <v>0</v>
      </c>
      <c r="I1856" s="7">
        <v>2.5</v>
      </c>
      <c r="J1856" s="7">
        <v>28</v>
      </c>
      <c r="K1856" s="4">
        <v>1214</v>
      </c>
      <c r="L1856" s="5">
        <v>1214.0589</v>
      </c>
      <c r="M1856">
        <v>53280</v>
      </c>
      <c r="N1856" s="3">
        <v>1</v>
      </c>
      <c r="O1856" s="50" t="e">
        <f>INDEX([1]Dados!$M$2:$N$26779,MATCH($P1856,[1]Dados!$N$2:$N$26779,),2)</f>
        <v>#N/A</v>
      </c>
      <c r="P1856">
        <v>149275</v>
      </c>
      <c r="Q1856" s="1">
        <v>36688</v>
      </c>
      <c r="R1856" s="1">
        <v>36692</v>
      </c>
      <c r="S1856" t="s">
        <v>1057</v>
      </c>
      <c r="T1856">
        <v>1</v>
      </c>
    </row>
    <row r="1857" spans="1:20" x14ac:dyDescent="0.2">
      <c r="A1857" s="7">
        <v>354160</v>
      </c>
      <c r="B1857" s="3">
        <v>69337</v>
      </c>
      <c r="C1857" s="3" t="s">
        <v>28</v>
      </c>
      <c r="D1857" s="2" t="s">
        <v>682</v>
      </c>
      <c r="E1857" s="3">
        <v>11</v>
      </c>
      <c r="F1857" s="17">
        <v>0</v>
      </c>
      <c r="G1857" s="17">
        <v>1</v>
      </c>
      <c r="H1857" s="17">
        <v>0</v>
      </c>
      <c r="I1857" s="7">
        <v>6</v>
      </c>
      <c r="J1857" s="7">
        <v>14</v>
      </c>
      <c r="K1857" s="4">
        <v>1214</v>
      </c>
      <c r="L1857" s="5" t="s">
        <v>19</v>
      </c>
      <c r="M1857">
        <v>48000</v>
      </c>
      <c r="N1857" s="3">
        <v>1</v>
      </c>
      <c r="O1857" s="50" t="e">
        <f>INDEX([1]Dados!$M$2:$N$26779,MATCH($P1857,[1]Dados!$N$2:$N$26779,),2)</f>
        <v>#N/A</v>
      </c>
      <c r="P1857">
        <v>150353</v>
      </c>
      <c r="Q1857" s="1">
        <v>36688</v>
      </c>
      <c r="R1857" s="1">
        <v>36692</v>
      </c>
      <c r="S1857" t="s">
        <v>2038</v>
      </c>
      <c r="T1857">
        <v>1</v>
      </c>
    </row>
    <row r="1858" spans="1:20" x14ac:dyDescent="0.2">
      <c r="A1858" s="7">
        <v>354160</v>
      </c>
      <c r="B1858" s="3">
        <v>69337</v>
      </c>
      <c r="C1858" s="3" t="s">
        <v>28</v>
      </c>
      <c r="D1858" s="2" t="s">
        <v>682</v>
      </c>
      <c r="E1858" s="3">
        <v>11</v>
      </c>
      <c r="F1858" s="17">
        <v>0</v>
      </c>
      <c r="G1858" s="17">
        <v>1</v>
      </c>
      <c r="H1858" s="17">
        <v>0</v>
      </c>
      <c r="I1858" s="7">
        <v>3</v>
      </c>
      <c r="J1858" s="7">
        <v>29</v>
      </c>
      <c r="K1858" s="4">
        <v>1293</v>
      </c>
      <c r="L1858" s="5">
        <v>1293.0592999999999</v>
      </c>
      <c r="M1858">
        <v>32067</v>
      </c>
      <c r="N1858" s="3">
        <v>1</v>
      </c>
      <c r="O1858" s="50" t="e">
        <f>INDEX([1]Dados!$M$2:$N$26779,MATCH($P1858,[1]Dados!$N$2:$N$26779,),2)</f>
        <v>#N/A</v>
      </c>
      <c r="P1858">
        <v>148225</v>
      </c>
      <c r="Q1858" s="1">
        <v>36688</v>
      </c>
      <c r="R1858" s="1">
        <v>36692</v>
      </c>
      <c r="S1858" t="s">
        <v>1925</v>
      </c>
      <c r="T1858">
        <v>1</v>
      </c>
    </row>
    <row r="1859" spans="1:20" x14ac:dyDescent="0.2">
      <c r="A1859" s="7">
        <v>354160</v>
      </c>
      <c r="B1859" s="3">
        <v>69337</v>
      </c>
      <c r="C1859" s="3" t="s">
        <v>28</v>
      </c>
      <c r="D1859" s="2" t="s">
        <v>682</v>
      </c>
      <c r="E1859" s="3">
        <v>11</v>
      </c>
      <c r="F1859" s="17">
        <v>0</v>
      </c>
      <c r="G1859" s="17">
        <v>1</v>
      </c>
      <c r="H1859" s="17">
        <v>0</v>
      </c>
      <c r="I1859" s="7">
        <v>3</v>
      </c>
      <c r="J1859" s="7">
        <v>22</v>
      </c>
      <c r="K1859" s="4">
        <v>1293</v>
      </c>
      <c r="L1859" s="5">
        <v>1293.0592999999999</v>
      </c>
      <c r="M1859">
        <v>32067</v>
      </c>
      <c r="N1859" s="3">
        <v>1</v>
      </c>
      <c r="O1859" s="50" t="e">
        <f>INDEX([1]Dados!$M$2:$N$26779,MATCH($P1859,[1]Dados!$N$2:$N$26779,),2)</f>
        <v>#N/A</v>
      </c>
      <c r="P1859">
        <v>148225</v>
      </c>
      <c r="Q1859" s="1">
        <v>36688</v>
      </c>
      <c r="R1859" s="1">
        <v>36692</v>
      </c>
      <c r="S1859" t="s">
        <v>1925</v>
      </c>
      <c r="T1859">
        <v>1</v>
      </c>
    </row>
    <row r="1860" spans="1:20" x14ac:dyDescent="0.2">
      <c r="A1860" s="7">
        <v>354160</v>
      </c>
      <c r="B1860" s="3">
        <v>69337</v>
      </c>
      <c r="C1860" s="3" t="s">
        <v>28</v>
      </c>
      <c r="D1860" s="2" t="s">
        <v>682</v>
      </c>
      <c r="E1860" s="3">
        <v>11</v>
      </c>
      <c r="F1860" s="17">
        <v>0</v>
      </c>
      <c r="G1860" s="17">
        <v>1</v>
      </c>
      <c r="H1860" s="17">
        <v>0</v>
      </c>
      <c r="I1860" s="7">
        <v>3</v>
      </c>
      <c r="J1860" s="7">
        <v>21</v>
      </c>
      <c r="K1860" s="4">
        <v>1293</v>
      </c>
      <c r="L1860" s="5">
        <v>1293.0592999999999</v>
      </c>
      <c r="M1860">
        <v>32067</v>
      </c>
      <c r="N1860" s="3">
        <v>1</v>
      </c>
      <c r="O1860" s="50" t="e">
        <f>INDEX([1]Dados!$M$2:$N$26779,MATCH($P1860,[1]Dados!$N$2:$N$26779,),2)</f>
        <v>#N/A</v>
      </c>
      <c r="P1860">
        <v>148225</v>
      </c>
      <c r="Q1860" s="1">
        <v>36688</v>
      </c>
      <c r="R1860" s="1">
        <v>36692</v>
      </c>
      <c r="S1860" t="s">
        <v>1925</v>
      </c>
      <c r="T1860">
        <v>1</v>
      </c>
    </row>
    <row r="1861" spans="1:20" x14ac:dyDescent="0.2">
      <c r="A1861" s="7">
        <v>355190</v>
      </c>
      <c r="B1861" s="3">
        <v>71390</v>
      </c>
      <c r="C1861" s="3" t="s">
        <v>28</v>
      </c>
      <c r="D1861" s="2" t="s">
        <v>799</v>
      </c>
      <c r="E1861" s="3">
        <v>11</v>
      </c>
      <c r="F1861" s="17">
        <v>0</v>
      </c>
      <c r="G1861" s="17">
        <v>1</v>
      </c>
      <c r="H1861" s="17">
        <v>0</v>
      </c>
      <c r="I1861" s="7">
        <v>2</v>
      </c>
      <c r="J1861" s="7">
        <v>14</v>
      </c>
      <c r="K1861" s="4">
        <v>2</v>
      </c>
      <c r="L1861" s="5">
        <v>2.0596999999999999</v>
      </c>
      <c r="M1861">
        <f>31404.48+15735.12</f>
        <v>47139.6</v>
      </c>
      <c r="N1861" s="3">
        <v>1</v>
      </c>
      <c r="O1861" s="50" t="e">
        <f>INDEX([1]Dados!$M$2:$N$26779,MATCH($P1861,[1]Dados!$N$2:$N$26779,),2)</f>
        <v>#N/A</v>
      </c>
      <c r="P1861">
        <v>147921</v>
      </c>
      <c r="Q1861" s="1">
        <v>36718</v>
      </c>
      <c r="R1861" s="1">
        <v>36722</v>
      </c>
      <c r="S1861" t="s">
        <v>1722</v>
      </c>
      <c r="T1861">
        <v>1</v>
      </c>
    </row>
    <row r="1862" spans="1:20" x14ac:dyDescent="0.2">
      <c r="A1862" s="7">
        <v>355190</v>
      </c>
      <c r="B1862" s="3">
        <v>71390</v>
      </c>
      <c r="C1862" s="3" t="s">
        <v>28</v>
      </c>
      <c r="D1862" s="2" t="s">
        <v>799</v>
      </c>
      <c r="E1862" s="3">
        <v>11</v>
      </c>
      <c r="F1862" s="17">
        <v>0</v>
      </c>
      <c r="G1862" s="17">
        <v>1</v>
      </c>
      <c r="H1862" s="17">
        <v>0</v>
      </c>
      <c r="I1862" s="7">
        <v>2</v>
      </c>
      <c r="J1862" s="7">
        <v>99</v>
      </c>
      <c r="K1862" s="4">
        <v>2</v>
      </c>
      <c r="L1862" s="5">
        <v>2.0596999999999999</v>
      </c>
      <c r="M1862">
        <f>31404.48+15735.12</f>
        <v>47139.6</v>
      </c>
      <c r="N1862" s="3">
        <v>1</v>
      </c>
      <c r="O1862" s="50" t="e">
        <f>INDEX([1]Dados!$M$2:$N$26779,MATCH($P1862,[1]Dados!$N$2:$N$26779,),2)</f>
        <v>#N/A</v>
      </c>
      <c r="P1862">
        <v>147921</v>
      </c>
      <c r="Q1862" s="1">
        <v>36718</v>
      </c>
      <c r="R1862" s="1">
        <v>36722</v>
      </c>
      <c r="S1862" t="s">
        <v>1722</v>
      </c>
      <c r="T1862">
        <v>1</v>
      </c>
    </row>
    <row r="1863" spans="1:20" x14ac:dyDescent="0.2">
      <c r="A1863" s="7">
        <v>355190</v>
      </c>
      <c r="B1863" s="3">
        <v>71390</v>
      </c>
      <c r="C1863" s="3" t="s">
        <v>28</v>
      </c>
      <c r="D1863" s="2" t="s">
        <v>799</v>
      </c>
      <c r="E1863" s="3">
        <v>11</v>
      </c>
      <c r="F1863" s="17">
        <v>0</v>
      </c>
      <c r="G1863" s="17">
        <v>1</v>
      </c>
      <c r="H1863" s="17">
        <v>0</v>
      </c>
      <c r="I1863" s="7">
        <v>3.1</v>
      </c>
      <c r="J1863" s="7">
        <v>18</v>
      </c>
      <c r="K1863" s="4">
        <v>122</v>
      </c>
      <c r="L1863" s="5">
        <v>122.38630000000001</v>
      </c>
      <c r="M1863">
        <f>10678.92+2135.78</f>
        <v>12814.7</v>
      </c>
      <c r="N1863" s="3">
        <v>1</v>
      </c>
      <c r="O1863" s="50" t="e">
        <f>INDEX([1]Dados!$M$2:$N$26779,MATCH($P1863,[1]Dados!$N$2:$N$26779,),2)</f>
        <v>#N/A</v>
      </c>
      <c r="P1863">
        <v>147973</v>
      </c>
      <c r="Q1863" s="1">
        <v>36718</v>
      </c>
      <c r="R1863" s="1">
        <v>36722</v>
      </c>
      <c r="S1863" t="s">
        <v>1724</v>
      </c>
      <c r="T1863">
        <v>1</v>
      </c>
    </row>
    <row r="1864" spans="1:20" x14ac:dyDescent="0.2">
      <c r="A1864" s="7">
        <v>355190</v>
      </c>
      <c r="B1864" s="3">
        <v>71390</v>
      </c>
      <c r="C1864" s="3" t="s">
        <v>28</v>
      </c>
      <c r="D1864" s="2" t="s">
        <v>799</v>
      </c>
      <c r="E1864" s="3">
        <v>11</v>
      </c>
      <c r="F1864" s="17">
        <v>0</v>
      </c>
      <c r="G1864" s="17">
        <v>1</v>
      </c>
      <c r="H1864" s="17">
        <v>0</v>
      </c>
      <c r="I1864" s="7">
        <v>3.1</v>
      </c>
      <c r="J1864" s="7">
        <v>18</v>
      </c>
      <c r="K1864" s="4">
        <v>122</v>
      </c>
      <c r="L1864" s="5">
        <v>122.38630000000001</v>
      </c>
      <c r="M1864">
        <f>21829.6+4365.92</f>
        <v>26195.519999999997</v>
      </c>
      <c r="N1864" s="3">
        <v>1</v>
      </c>
      <c r="O1864" s="50" t="e">
        <f>INDEX([1]Dados!$M$2:$N$26779,MATCH($P1864,[1]Dados!$N$2:$N$26779,),2)</f>
        <v>#N/A</v>
      </c>
      <c r="P1864">
        <v>147974</v>
      </c>
      <c r="Q1864" s="1">
        <v>36718</v>
      </c>
      <c r="R1864" s="1">
        <v>36722</v>
      </c>
      <c r="S1864" t="s">
        <v>1724</v>
      </c>
      <c r="T1864">
        <v>1</v>
      </c>
    </row>
    <row r="1865" spans="1:20" x14ac:dyDescent="0.2">
      <c r="A1865" s="7">
        <v>355190</v>
      </c>
      <c r="B1865" s="3">
        <v>71390</v>
      </c>
      <c r="C1865" s="3" t="s">
        <v>28</v>
      </c>
      <c r="D1865" s="2" t="s">
        <v>799</v>
      </c>
      <c r="E1865" s="3">
        <v>11</v>
      </c>
      <c r="F1865" s="17">
        <v>0</v>
      </c>
      <c r="G1865" s="17">
        <v>1</v>
      </c>
      <c r="H1865" s="17">
        <v>0</v>
      </c>
      <c r="I1865" s="7">
        <v>1</v>
      </c>
      <c r="J1865" s="7">
        <v>22</v>
      </c>
      <c r="K1865" s="4">
        <v>1293</v>
      </c>
      <c r="L1865" s="5">
        <v>1293.0592999999999</v>
      </c>
      <c r="M1865">
        <f>14229.21+5960.4</f>
        <v>20189.61</v>
      </c>
      <c r="N1865" s="3">
        <v>1</v>
      </c>
      <c r="O1865" s="50" t="e">
        <f>INDEX([1]Dados!$M$2:$N$26779,MATCH($P1865,[1]Dados!$N$2:$N$26779,),2)</f>
        <v>#N/A</v>
      </c>
      <c r="P1865">
        <v>148227</v>
      </c>
      <c r="Q1865" s="1">
        <v>36718</v>
      </c>
      <c r="R1865" s="1">
        <v>36722</v>
      </c>
      <c r="S1865" t="s">
        <v>1723</v>
      </c>
      <c r="T1865">
        <v>1</v>
      </c>
    </row>
    <row r="1866" spans="1:20" x14ac:dyDescent="0.2">
      <c r="A1866" s="7">
        <v>355190</v>
      </c>
      <c r="B1866" s="3">
        <v>71390</v>
      </c>
      <c r="C1866" s="3" t="s">
        <v>28</v>
      </c>
      <c r="D1866" s="2" t="s">
        <v>799</v>
      </c>
      <c r="E1866" s="3">
        <v>11</v>
      </c>
      <c r="F1866" s="17">
        <v>0</v>
      </c>
      <c r="G1866" s="17">
        <v>1</v>
      </c>
      <c r="H1866" s="17">
        <v>0</v>
      </c>
      <c r="I1866" s="7">
        <v>1</v>
      </c>
      <c r="J1866" s="7">
        <v>29</v>
      </c>
      <c r="K1866" s="4">
        <v>1293</v>
      </c>
      <c r="L1866" s="5">
        <v>1293.0592999999999</v>
      </c>
      <c r="M1866">
        <f>14229.21+5960.4</f>
        <v>20189.61</v>
      </c>
      <c r="N1866" s="3">
        <v>1</v>
      </c>
      <c r="O1866" s="50" t="e">
        <f>INDEX([1]Dados!$M$2:$N$26779,MATCH($P1866,[1]Dados!$N$2:$N$26779,),2)</f>
        <v>#N/A</v>
      </c>
      <c r="P1866">
        <v>148227</v>
      </c>
      <c r="Q1866" s="1">
        <v>36718</v>
      </c>
      <c r="R1866" s="1">
        <v>36722</v>
      </c>
      <c r="S1866" t="s">
        <v>1723</v>
      </c>
      <c r="T1866">
        <v>1</v>
      </c>
    </row>
    <row r="1867" spans="1:20" x14ac:dyDescent="0.2">
      <c r="A1867" s="7">
        <v>355190</v>
      </c>
      <c r="B1867" s="3">
        <v>71390</v>
      </c>
      <c r="C1867" s="3" t="s">
        <v>28</v>
      </c>
      <c r="D1867" s="2" t="s">
        <v>799</v>
      </c>
      <c r="E1867" s="3">
        <v>11</v>
      </c>
      <c r="F1867" s="17">
        <v>0</v>
      </c>
      <c r="G1867" s="17">
        <v>1</v>
      </c>
      <c r="H1867" s="17">
        <v>0</v>
      </c>
      <c r="I1867" s="7" t="s">
        <v>3</v>
      </c>
      <c r="J1867" s="7">
        <v>0</v>
      </c>
      <c r="K1867" s="4">
        <v>1214</v>
      </c>
      <c r="L1867" s="5">
        <v>1214.0587</v>
      </c>
      <c r="M1867">
        <v>202170.83</v>
      </c>
      <c r="N1867" s="3">
        <v>1</v>
      </c>
      <c r="O1867" s="50" t="e">
        <f>INDEX([1]Dados!$M$2:$N$26779,MATCH($P1867,[1]Dados!$N$2:$N$26779,),2)</f>
        <v>#N/A</v>
      </c>
      <c r="P1867">
        <v>148151</v>
      </c>
      <c r="Q1867" s="1">
        <v>36718</v>
      </c>
      <c r="R1867" s="1">
        <v>36722</v>
      </c>
      <c r="S1867" t="s">
        <v>1723</v>
      </c>
      <c r="T1867">
        <v>1</v>
      </c>
    </row>
    <row r="1868" spans="1:20" x14ac:dyDescent="0.2">
      <c r="A1868" s="7">
        <v>355190</v>
      </c>
      <c r="B1868" s="3">
        <v>71390</v>
      </c>
      <c r="C1868" s="3" t="s">
        <v>28</v>
      </c>
      <c r="D1868" s="2" t="s">
        <v>799</v>
      </c>
      <c r="E1868" s="3">
        <v>11</v>
      </c>
      <c r="F1868" s="17">
        <v>0</v>
      </c>
      <c r="G1868" s="17">
        <v>1</v>
      </c>
      <c r="H1868" s="17">
        <v>0</v>
      </c>
      <c r="I1868" s="7" t="s">
        <v>3</v>
      </c>
      <c r="J1868" s="7">
        <v>0</v>
      </c>
      <c r="K1868" s="4">
        <v>1214</v>
      </c>
      <c r="L1868" s="5">
        <v>1214.0589</v>
      </c>
      <c r="M1868">
        <v>242.46</v>
      </c>
      <c r="N1868" s="3">
        <v>1</v>
      </c>
      <c r="O1868" s="50" t="e">
        <f>INDEX([1]Dados!$M$2:$N$26779,MATCH($P1868,[1]Dados!$N$2:$N$26779,),2)</f>
        <v>#N/A</v>
      </c>
      <c r="P1868">
        <v>149283</v>
      </c>
      <c r="Q1868" s="1">
        <v>36718</v>
      </c>
      <c r="R1868" s="1">
        <v>36722</v>
      </c>
      <c r="S1868" t="s">
        <v>1723</v>
      </c>
      <c r="T1868">
        <v>1</v>
      </c>
    </row>
    <row r="1869" spans="1:20" x14ac:dyDescent="0.2">
      <c r="A1869" s="7">
        <v>171320</v>
      </c>
      <c r="B1869" s="3">
        <v>94617</v>
      </c>
      <c r="C1869" s="3" t="s">
        <v>36</v>
      </c>
      <c r="D1869" s="2" t="s">
        <v>568</v>
      </c>
      <c r="E1869" s="3">
        <v>11</v>
      </c>
      <c r="F1869" s="17">
        <v>0</v>
      </c>
      <c r="G1869" s="17">
        <v>1</v>
      </c>
      <c r="H1869" s="17">
        <v>0</v>
      </c>
      <c r="I1869" s="7">
        <v>2.1</v>
      </c>
      <c r="J1869" s="7">
        <v>15</v>
      </c>
      <c r="K1869" s="4">
        <v>2</v>
      </c>
      <c r="L1869" s="5">
        <v>2.0596999999999999</v>
      </c>
      <c r="M1869">
        <v>67018.320000000007</v>
      </c>
      <c r="N1869" s="3">
        <v>1</v>
      </c>
      <c r="O1869" s="50" t="e">
        <f>INDEX([1]Dados!$M$2:$N$26779,MATCH($P1869,[1]Dados!$N$2:$N$26779,),2)</f>
        <v>#N/A</v>
      </c>
      <c r="P1869">
        <v>147926</v>
      </c>
      <c r="Q1869" s="1">
        <v>36725</v>
      </c>
      <c r="R1869" s="1">
        <v>36729</v>
      </c>
      <c r="S1869" t="s">
        <v>1177</v>
      </c>
      <c r="T1869">
        <v>1</v>
      </c>
    </row>
    <row r="1870" spans="1:20" x14ac:dyDescent="0.2">
      <c r="A1870" s="7">
        <v>171320</v>
      </c>
      <c r="B1870" s="3">
        <v>94617</v>
      </c>
      <c r="C1870" s="3" t="s">
        <v>36</v>
      </c>
      <c r="D1870" s="2" t="s">
        <v>568</v>
      </c>
      <c r="E1870" s="3">
        <v>11</v>
      </c>
      <c r="F1870" s="17">
        <v>0</v>
      </c>
      <c r="G1870" s="17">
        <v>1</v>
      </c>
      <c r="H1870" s="17">
        <v>0</v>
      </c>
      <c r="I1870" s="7">
        <v>7.3</v>
      </c>
      <c r="J1870" s="7">
        <v>19</v>
      </c>
      <c r="K1870" s="4">
        <v>119</v>
      </c>
      <c r="L1870" s="5">
        <v>119.3861</v>
      </c>
      <c r="M1870">
        <v>106430</v>
      </c>
      <c r="N1870" s="3">
        <v>1</v>
      </c>
      <c r="O1870" s="50" t="e">
        <f>INDEX([1]Dados!$M$2:$N$26779,MATCH($P1870,[1]Dados!$N$2:$N$26779,),2)</f>
        <v>#N/A</v>
      </c>
      <c r="P1870">
        <v>148655</v>
      </c>
      <c r="Q1870" s="1">
        <v>36725</v>
      </c>
      <c r="R1870" s="1">
        <v>36729</v>
      </c>
      <c r="S1870" t="s">
        <v>1181</v>
      </c>
      <c r="T1870">
        <v>1</v>
      </c>
    </row>
    <row r="1871" spans="1:20" x14ac:dyDescent="0.2">
      <c r="A1871" s="7">
        <v>171320</v>
      </c>
      <c r="B1871" s="3">
        <v>94617</v>
      </c>
      <c r="C1871" s="3" t="s">
        <v>36</v>
      </c>
      <c r="D1871" s="2" t="s">
        <v>568</v>
      </c>
      <c r="E1871" s="3">
        <v>11</v>
      </c>
      <c r="F1871" s="17">
        <v>0</v>
      </c>
      <c r="G1871" s="17">
        <v>1</v>
      </c>
      <c r="H1871" s="17">
        <v>0</v>
      </c>
      <c r="I1871" s="7">
        <v>7.1</v>
      </c>
      <c r="J1871" s="7">
        <v>13</v>
      </c>
      <c r="K1871" s="4">
        <v>119</v>
      </c>
      <c r="L1871" s="5">
        <v>119.3861</v>
      </c>
      <c r="M1871">
        <v>106430</v>
      </c>
      <c r="N1871" s="3">
        <v>1</v>
      </c>
      <c r="O1871" s="50" t="e">
        <f>INDEX([1]Dados!$M$2:$N$26779,MATCH($P1871,[1]Dados!$N$2:$N$26779,),2)</f>
        <v>#N/A</v>
      </c>
      <c r="P1871">
        <v>148655</v>
      </c>
      <c r="Q1871" s="1">
        <v>36725</v>
      </c>
      <c r="R1871" s="1">
        <v>36729</v>
      </c>
      <c r="S1871" t="s">
        <v>1181</v>
      </c>
      <c r="T1871">
        <v>1</v>
      </c>
    </row>
    <row r="1872" spans="1:20" x14ac:dyDescent="0.2">
      <c r="A1872" s="7">
        <v>171320</v>
      </c>
      <c r="B1872" s="3">
        <v>94617</v>
      </c>
      <c r="C1872" s="3" t="s">
        <v>36</v>
      </c>
      <c r="D1872" s="2" t="s">
        <v>568</v>
      </c>
      <c r="E1872" s="3">
        <v>11</v>
      </c>
      <c r="F1872" s="17">
        <v>0</v>
      </c>
      <c r="G1872" s="17">
        <v>1</v>
      </c>
      <c r="H1872" s="17">
        <v>0</v>
      </c>
      <c r="I1872" s="7">
        <v>7.2</v>
      </c>
      <c r="J1872" s="7">
        <v>7</v>
      </c>
      <c r="K1872" s="4">
        <v>119</v>
      </c>
      <c r="L1872" s="5">
        <v>119.3861</v>
      </c>
      <c r="M1872">
        <v>106430</v>
      </c>
      <c r="N1872" s="3">
        <v>1</v>
      </c>
      <c r="O1872" s="50" t="e">
        <f>INDEX([1]Dados!$M$2:$N$26779,MATCH($P1872,[1]Dados!$N$2:$N$26779,),2)</f>
        <v>#N/A</v>
      </c>
      <c r="P1872">
        <v>148655</v>
      </c>
      <c r="Q1872" s="1">
        <v>36725</v>
      </c>
      <c r="R1872" s="1">
        <v>36729</v>
      </c>
      <c r="S1872" t="s">
        <v>1181</v>
      </c>
      <c r="T1872">
        <v>1</v>
      </c>
    </row>
    <row r="1873" spans="1:20" x14ac:dyDescent="0.2">
      <c r="A1873" s="7">
        <v>171320</v>
      </c>
      <c r="B1873" s="3">
        <v>94617</v>
      </c>
      <c r="C1873" s="3" t="s">
        <v>36</v>
      </c>
      <c r="D1873" s="2" t="s">
        <v>568</v>
      </c>
      <c r="E1873" s="3">
        <v>11</v>
      </c>
      <c r="F1873" s="17">
        <v>0</v>
      </c>
      <c r="G1873" s="17">
        <v>1</v>
      </c>
      <c r="H1873" s="17">
        <v>0</v>
      </c>
      <c r="I1873" s="7">
        <v>6.1</v>
      </c>
      <c r="J1873" s="7">
        <v>19</v>
      </c>
      <c r="K1873" s="4">
        <v>119</v>
      </c>
      <c r="L1873" s="5">
        <v>119.3921</v>
      </c>
      <c r="M1873">
        <v>150800</v>
      </c>
      <c r="N1873" s="3">
        <v>1</v>
      </c>
      <c r="O1873" s="50" t="e">
        <f>INDEX([1]Dados!$M$2:$N$26779,MATCH($P1873,[1]Dados!$N$2:$N$26779,),2)</f>
        <v>#N/A</v>
      </c>
      <c r="P1873">
        <v>148554</v>
      </c>
      <c r="Q1873" s="1">
        <v>36725</v>
      </c>
      <c r="R1873" s="1">
        <v>36729</v>
      </c>
      <c r="S1873" t="s">
        <v>1180</v>
      </c>
      <c r="T1873">
        <v>1</v>
      </c>
    </row>
    <row r="1874" spans="1:20" x14ac:dyDescent="0.2">
      <c r="A1874" s="7">
        <v>171320</v>
      </c>
      <c r="B1874" s="3">
        <v>94617</v>
      </c>
      <c r="C1874" s="3" t="s">
        <v>36</v>
      </c>
      <c r="D1874" s="2" t="s">
        <v>568</v>
      </c>
      <c r="E1874" s="3">
        <v>11</v>
      </c>
      <c r="F1874" s="17">
        <v>0</v>
      </c>
      <c r="G1874" s="17">
        <v>1</v>
      </c>
      <c r="H1874" s="17">
        <v>0</v>
      </c>
      <c r="I1874" s="7">
        <v>5.0999999999999996</v>
      </c>
      <c r="J1874" s="7">
        <v>11</v>
      </c>
      <c r="K1874" s="4">
        <v>122</v>
      </c>
      <c r="L1874" s="5">
        <v>122.38630000000001</v>
      </c>
      <c r="M1874">
        <v>132000</v>
      </c>
      <c r="N1874" s="3">
        <v>1</v>
      </c>
      <c r="O1874" s="50" t="e">
        <f>INDEX([1]Dados!$M$2:$N$26779,MATCH($P1874,[1]Dados!$N$2:$N$26779,),2)</f>
        <v>#N/A</v>
      </c>
      <c r="P1874">
        <v>150264</v>
      </c>
      <c r="Q1874" s="1">
        <v>36725</v>
      </c>
      <c r="R1874" s="1">
        <v>36729</v>
      </c>
      <c r="S1874" t="s">
        <v>1183</v>
      </c>
      <c r="T1874">
        <v>1</v>
      </c>
    </row>
    <row r="1875" spans="1:20" x14ac:dyDescent="0.2">
      <c r="A1875" s="7">
        <v>171320</v>
      </c>
      <c r="B1875" s="3">
        <v>94617</v>
      </c>
      <c r="C1875" s="3" t="s">
        <v>36</v>
      </c>
      <c r="D1875" s="2" t="s">
        <v>568</v>
      </c>
      <c r="E1875" s="3">
        <v>11</v>
      </c>
      <c r="F1875" s="17">
        <v>0</v>
      </c>
      <c r="G1875" s="17">
        <v>1</v>
      </c>
      <c r="H1875" s="17">
        <v>0</v>
      </c>
      <c r="I1875" s="7">
        <v>1.1000000000000001</v>
      </c>
      <c r="J1875" s="7">
        <v>14</v>
      </c>
      <c r="K1875" s="4">
        <v>1214</v>
      </c>
      <c r="L1875" s="5">
        <v>1214.0587</v>
      </c>
      <c r="M1875">
        <v>677501.81</v>
      </c>
      <c r="N1875" s="3">
        <v>1</v>
      </c>
      <c r="O1875" s="50" t="e">
        <f>INDEX([1]Dados!$M$2:$N$26779,MATCH($P1875,[1]Dados!$N$2:$N$26779,),2)</f>
        <v>#N/A</v>
      </c>
      <c r="P1875">
        <v>148155</v>
      </c>
      <c r="Q1875" s="1">
        <v>36725</v>
      </c>
      <c r="R1875" s="1">
        <v>36729</v>
      </c>
      <c r="S1875" t="s">
        <v>1178</v>
      </c>
      <c r="T1875">
        <v>1</v>
      </c>
    </row>
    <row r="1876" spans="1:20" x14ac:dyDescent="0.2">
      <c r="A1876" s="7">
        <v>171320</v>
      </c>
      <c r="B1876" s="3">
        <v>94617</v>
      </c>
      <c r="C1876" s="3" t="s">
        <v>36</v>
      </c>
      <c r="D1876" s="2" t="s">
        <v>568</v>
      </c>
      <c r="E1876" s="3">
        <v>11</v>
      </c>
      <c r="F1876" s="17">
        <v>0</v>
      </c>
      <c r="G1876" s="17">
        <v>1</v>
      </c>
      <c r="H1876" s="17">
        <v>0</v>
      </c>
      <c r="I1876" s="7">
        <v>4.0999999999999996</v>
      </c>
      <c r="J1876" s="7">
        <v>18</v>
      </c>
      <c r="K1876" s="4">
        <v>1214</v>
      </c>
      <c r="L1876" s="5">
        <v>1214.0589</v>
      </c>
      <c r="M1876">
        <v>123448</v>
      </c>
      <c r="N1876" s="3">
        <v>1</v>
      </c>
      <c r="O1876" s="50" t="e">
        <f>INDEX([1]Dados!$M$2:$N$26779,MATCH($P1876,[1]Dados!$N$2:$N$26779,),2)</f>
        <v>#N/A</v>
      </c>
      <c r="P1876">
        <v>149265</v>
      </c>
      <c r="Q1876" s="1">
        <v>36725</v>
      </c>
      <c r="R1876" s="1">
        <v>36729</v>
      </c>
      <c r="S1876" t="s">
        <v>1182</v>
      </c>
      <c r="T1876">
        <v>1</v>
      </c>
    </row>
    <row r="1877" spans="1:20" x14ac:dyDescent="0.2">
      <c r="A1877" s="7">
        <v>171320</v>
      </c>
      <c r="B1877" s="3">
        <v>94617</v>
      </c>
      <c r="C1877" s="3" t="s">
        <v>36</v>
      </c>
      <c r="D1877" s="2" t="s">
        <v>568</v>
      </c>
      <c r="E1877" s="3">
        <v>11</v>
      </c>
      <c r="F1877" s="17">
        <v>0</v>
      </c>
      <c r="G1877" s="17">
        <v>1</v>
      </c>
      <c r="H1877" s="17">
        <v>0</v>
      </c>
      <c r="I1877" s="7">
        <v>3.1</v>
      </c>
      <c r="J1877" s="7">
        <v>18</v>
      </c>
      <c r="K1877" s="4">
        <v>1293</v>
      </c>
      <c r="L1877" s="5">
        <v>1293.0592999999999</v>
      </c>
      <c r="M1877">
        <v>12762</v>
      </c>
      <c r="N1877" s="3">
        <v>1</v>
      </c>
      <c r="O1877" s="50" t="e">
        <f>INDEX([1]Dados!$M$2:$N$26779,MATCH($P1877,[1]Dados!$N$2:$N$26779,),2)</f>
        <v>#N/A</v>
      </c>
      <c r="P1877">
        <v>148277</v>
      </c>
      <c r="Q1877" s="1">
        <v>36725</v>
      </c>
      <c r="R1877" s="1">
        <v>36729</v>
      </c>
      <c r="S1877" t="s">
        <v>1179</v>
      </c>
      <c r="T1877">
        <v>1</v>
      </c>
    </row>
    <row r="1878" spans="1:20" x14ac:dyDescent="0.2">
      <c r="A1878" s="7">
        <v>270820</v>
      </c>
      <c r="B1878" s="3">
        <v>28630</v>
      </c>
      <c r="C1878" s="3" t="s">
        <v>60</v>
      </c>
      <c r="D1878" s="2" t="s">
        <v>754</v>
      </c>
      <c r="E1878" s="3">
        <v>12</v>
      </c>
      <c r="F1878" s="17">
        <v>0</v>
      </c>
      <c r="G1878" s="17">
        <v>1</v>
      </c>
      <c r="H1878" s="17">
        <v>0</v>
      </c>
      <c r="I1878" s="7">
        <v>4</v>
      </c>
      <c r="J1878" s="7">
        <v>99</v>
      </c>
      <c r="K1878" s="4">
        <v>4</v>
      </c>
      <c r="L1878" s="5">
        <v>4.5776000000000003</v>
      </c>
      <c r="M1878">
        <v>46532.38</v>
      </c>
      <c r="N1878" s="3">
        <v>1</v>
      </c>
      <c r="O1878" s="50" t="e">
        <f>INDEX([1]Dados!$M$2:$N$26779,MATCH($P1878,[1]Dados!$N$2:$N$26779,),2)</f>
        <v>#N/A</v>
      </c>
      <c r="P1878">
        <v>151178</v>
      </c>
      <c r="Q1878" s="1">
        <v>36760</v>
      </c>
      <c r="R1878" s="1">
        <v>36764</v>
      </c>
      <c r="S1878" t="s">
        <v>1695</v>
      </c>
      <c r="T1878">
        <v>1</v>
      </c>
    </row>
    <row r="1879" spans="1:20" x14ac:dyDescent="0.2">
      <c r="A1879" s="7">
        <v>270820</v>
      </c>
      <c r="B1879" s="3">
        <v>28630</v>
      </c>
      <c r="C1879" s="3" t="s">
        <v>60</v>
      </c>
      <c r="D1879" s="2" t="s">
        <v>754</v>
      </c>
      <c r="E1879" s="3">
        <v>12</v>
      </c>
      <c r="F1879" s="17">
        <v>0</v>
      </c>
      <c r="G1879" s="17">
        <v>1</v>
      </c>
      <c r="H1879" s="17">
        <v>0</v>
      </c>
      <c r="I1879" s="7">
        <v>4</v>
      </c>
      <c r="J1879" s="7">
        <v>10</v>
      </c>
      <c r="K1879" s="4">
        <v>4</v>
      </c>
      <c r="L1879" s="5">
        <v>4.5776000000000003</v>
      </c>
      <c r="M1879">
        <v>46532.38</v>
      </c>
      <c r="N1879" s="3">
        <v>1</v>
      </c>
      <c r="O1879" s="50" t="e">
        <f>INDEX([1]Dados!$M$2:$N$26779,MATCH($P1879,[1]Dados!$N$2:$N$26779,),2)</f>
        <v>#N/A</v>
      </c>
      <c r="P1879">
        <v>151178</v>
      </c>
      <c r="Q1879" s="1">
        <v>36760</v>
      </c>
      <c r="R1879" s="1">
        <v>36764</v>
      </c>
      <c r="S1879" t="s">
        <v>1695</v>
      </c>
      <c r="T1879">
        <v>1</v>
      </c>
    </row>
    <row r="1880" spans="1:20" x14ac:dyDescent="0.2">
      <c r="A1880" s="7">
        <v>270820</v>
      </c>
      <c r="B1880" s="3">
        <v>28630</v>
      </c>
      <c r="C1880" s="3" t="s">
        <v>60</v>
      </c>
      <c r="D1880" s="2" t="s">
        <v>754</v>
      </c>
      <c r="E1880" s="3">
        <v>12</v>
      </c>
      <c r="F1880" s="17">
        <v>0</v>
      </c>
      <c r="G1880" s="17">
        <v>1</v>
      </c>
      <c r="H1880" s="17">
        <v>0</v>
      </c>
      <c r="I1880" s="7">
        <v>4</v>
      </c>
      <c r="J1880" s="7">
        <v>20</v>
      </c>
      <c r="K1880" s="4">
        <v>4</v>
      </c>
      <c r="L1880" s="5">
        <v>4.5776000000000003</v>
      </c>
      <c r="M1880">
        <v>46532.38</v>
      </c>
      <c r="N1880" s="3">
        <v>1</v>
      </c>
      <c r="O1880" s="50" t="e">
        <f>INDEX([1]Dados!$M$2:$N$26779,MATCH($P1880,[1]Dados!$N$2:$N$26779,),2)</f>
        <v>#N/A</v>
      </c>
      <c r="P1880">
        <v>151178</v>
      </c>
      <c r="Q1880" s="1">
        <v>36760</v>
      </c>
      <c r="R1880" s="1">
        <v>36764</v>
      </c>
      <c r="S1880" t="s">
        <v>1695</v>
      </c>
      <c r="T1880">
        <v>1</v>
      </c>
    </row>
    <row r="1881" spans="1:20" x14ac:dyDescent="0.2">
      <c r="A1881" s="7">
        <v>270820</v>
      </c>
      <c r="B1881" s="3">
        <v>28630</v>
      </c>
      <c r="C1881" s="3" t="s">
        <v>60</v>
      </c>
      <c r="D1881" s="2" t="s">
        <v>754</v>
      </c>
      <c r="E1881" s="3">
        <v>12</v>
      </c>
      <c r="F1881" s="17">
        <v>0</v>
      </c>
      <c r="G1881" s="17">
        <v>1</v>
      </c>
      <c r="H1881" s="17">
        <v>0</v>
      </c>
      <c r="I1881" s="7">
        <v>4</v>
      </c>
      <c r="J1881" s="7">
        <v>8</v>
      </c>
      <c r="K1881" s="4">
        <v>4</v>
      </c>
      <c r="L1881" s="5">
        <v>4.5776000000000003</v>
      </c>
      <c r="M1881">
        <v>46532.38</v>
      </c>
      <c r="N1881" s="3">
        <v>1</v>
      </c>
      <c r="O1881" s="50" t="e">
        <f>INDEX([1]Dados!$M$2:$N$26779,MATCH($P1881,[1]Dados!$N$2:$N$26779,),2)</f>
        <v>#N/A</v>
      </c>
      <c r="P1881">
        <v>151178</v>
      </c>
      <c r="Q1881" s="1">
        <v>36760</v>
      </c>
      <c r="R1881" s="1">
        <v>36764</v>
      </c>
      <c r="S1881" t="s">
        <v>1695</v>
      </c>
      <c r="T1881">
        <v>1</v>
      </c>
    </row>
    <row r="1882" spans="1:20" x14ac:dyDescent="0.2">
      <c r="A1882" s="7">
        <v>270820</v>
      </c>
      <c r="B1882" s="3">
        <v>28630</v>
      </c>
      <c r="C1882" s="3" t="s">
        <v>60</v>
      </c>
      <c r="D1882" s="2" t="s">
        <v>754</v>
      </c>
      <c r="E1882" s="3">
        <v>12</v>
      </c>
      <c r="F1882" s="17">
        <v>0</v>
      </c>
      <c r="G1882" s="17">
        <v>1</v>
      </c>
      <c r="H1882" s="17">
        <v>0</v>
      </c>
      <c r="I1882" s="7">
        <v>4</v>
      </c>
      <c r="J1882" s="7">
        <v>17</v>
      </c>
      <c r="K1882" s="4">
        <v>4</v>
      </c>
      <c r="L1882" s="5">
        <v>4.5776000000000003</v>
      </c>
      <c r="M1882">
        <v>46532.38</v>
      </c>
      <c r="N1882" s="3">
        <v>1</v>
      </c>
      <c r="O1882" s="50" t="e">
        <f>INDEX([1]Dados!$M$2:$N$26779,MATCH($P1882,[1]Dados!$N$2:$N$26779,),2)</f>
        <v>#N/A</v>
      </c>
      <c r="P1882">
        <v>151178</v>
      </c>
      <c r="Q1882" s="1">
        <v>36760</v>
      </c>
      <c r="R1882" s="1">
        <v>36764</v>
      </c>
      <c r="S1882" t="s">
        <v>1695</v>
      </c>
      <c r="T1882">
        <v>1</v>
      </c>
    </row>
    <row r="1883" spans="1:20" x14ac:dyDescent="0.2">
      <c r="A1883" s="7">
        <v>270820</v>
      </c>
      <c r="B1883" s="3">
        <v>28630</v>
      </c>
      <c r="C1883" s="3" t="s">
        <v>60</v>
      </c>
      <c r="D1883" s="2" t="s">
        <v>754</v>
      </c>
      <c r="E1883" s="3">
        <v>12</v>
      </c>
      <c r="F1883" s="17">
        <v>0</v>
      </c>
      <c r="G1883" s="17">
        <v>1</v>
      </c>
      <c r="H1883" s="17">
        <v>0</v>
      </c>
      <c r="I1883" s="7">
        <v>4</v>
      </c>
      <c r="J1883" s="7">
        <v>25</v>
      </c>
      <c r="K1883" s="4">
        <v>4</v>
      </c>
      <c r="L1883" s="5">
        <v>4.5776000000000003</v>
      </c>
      <c r="M1883">
        <v>46532.38</v>
      </c>
      <c r="N1883" s="3">
        <v>1</v>
      </c>
      <c r="O1883" s="50" t="e">
        <f>INDEX([1]Dados!$M$2:$N$26779,MATCH($P1883,[1]Dados!$N$2:$N$26779,),2)</f>
        <v>#N/A</v>
      </c>
      <c r="P1883">
        <v>151178</v>
      </c>
      <c r="Q1883" s="1">
        <v>36760</v>
      </c>
      <c r="R1883" s="1">
        <v>36764</v>
      </c>
      <c r="S1883" t="s">
        <v>1695</v>
      </c>
      <c r="T1883">
        <v>1</v>
      </c>
    </row>
    <row r="1884" spans="1:20" x14ac:dyDescent="0.2">
      <c r="A1884" s="7">
        <v>270820</v>
      </c>
      <c r="B1884" s="3">
        <v>28630</v>
      </c>
      <c r="C1884" s="3" t="s">
        <v>60</v>
      </c>
      <c r="D1884" s="2" t="s">
        <v>754</v>
      </c>
      <c r="E1884" s="3">
        <v>12</v>
      </c>
      <c r="F1884" s="17">
        <v>0</v>
      </c>
      <c r="G1884" s="17">
        <v>1</v>
      </c>
      <c r="H1884" s="17">
        <v>0</v>
      </c>
      <c r="I1884" s="7">
        <v>4.7</v>
      </c>
      <c r="J1884" s="7">
        <v>13</v>
      </c>
      <c r="K1884" s="4">
        <v>4</v>
      </c>
      <c r="L1884" s="5">
        <v>4.5776000000000003</v>
      </c>
      <c r="M1884">
        <v>46532.38</v>
      </c>
      <c r="N1884" s="3">
        <v>1</v>
      </c>
      <c r="O1884" s="50" t="e">
        <f>INDEX([1]Dados!$M$2:$N$26779,MATCH($P1884,[1]Dados!$N$2:$N$26779,),2)</f>
        <v>#N/A</v>
      </c>
      <c r="P1884">
        <v>151178</v>
      </c>
      <c r="Q1884" s="1">
        <v>36760</v>
      </c>
      <c r="R1884" s="1">
        <v>36764</v>
      </c>
      <c r="S1884" t="s">
        <v>1695</v>
      </c>
      <c r="T1884">
        <v>1</v>
      </c>
    </row>
    <row r="1885" spans="1:20" x14ac:dyDescent="0.2">
      <c r="A1885" s="7">
        <v>270820</v>
      </c>
      <c r="B1885" s="3">
        <v>28630</v>
      </c>
      <c r="C1885" s="3" t="s">
        <v>60</v>
      </c>
      <c r="D1885" s="2" t="s">
        <v>754</v>
      </c>
      <c r="E1885" s="3">
        <v>12</v>
      </c>
      <c r="F1885" s="17">
        <v>0</v>
      </c>
      <c r="G1885" s="17">
        <v>1</v>
      </c>
      <c r="H1885" s="17">
        <v>0</v>
      </c>
      <c r="I1885" s="7">
        <v>4.8</v>
      </c>
      <c r="J1885" s="7">
        <v>14</v>
      </c>
      <c r="K1885" s="4">
        <v>4</v>
      </c>
      <c r="L1885" s="5">
        <v>4.5776000000000003</v>
      </c>
      <c r="M1885">
        <v>46532.38</v>
      </c>
      <c r="N1885" s="3">
        <v>1</v>
      </c>
      <c r="O1885" s="50" t="e">
        <f>INDEX([1]Dados!$M$2:$N$26779,MATCH($P1885,[1]Dados!$N$2:$N$26779,),2)</f>
        <v>#N/A</v>
      </c>
      <c r="P1885">
        <v>151178</v>
      </c>
      <c r="Q1885" s="1">
        <v>36760</v>
      </c>
      <c r="R1885" s="1">
        <v>36764</v>
      </c>
      <c r="S1885" t="s">
        <v>1695</v>
      </c>
      <c r="T1885">
        <v>1</v>
      </c>
    </row>
    <row r="1886" spans="1:20" x14ac:dyDescent="0.2">
      <c r="A1886" s="7">
        <v>270820</v>
      </c>
      <c r="B1886" s="3">
        <v>28630</v>
      </c>
      <c r="C1886" s="3" t="s">
        <v>60</v>
      </c>
      <c r="D1886" s="2" t="s">
        <v>754</v>
      </c>
      <c r="E1886" s="3">
        <v>12</v>
      </c>
      <c r="F1886" s="17">
        <v>0</v>
      </c>
      <c r="G1886" s="17">
        <v>1</v>
      </c>
      <c r="H1886" s="17">
        <v>0</v>
      </c>
      <c r="I1886" s="7">
        <v>4.9000000000000004</v>
      </c>
      <c r="J1886" s="7">
        <v>20</v>
      </c>
      <c r="K1886" s="4">
        <v>4</v>
      </c>
      <c r="L1886" s="5">
        <v>4.5776000000000003</v>
      </c>
      <c r="M1886">
        <v>46532.38</v>
      </c>
      <c r="N1886" s="3">
        <v>1</v>
      </c>
      <c r="O1886" s="50" t="e">
        <f>INDEX([1]Dados!$M$2:$N$26779,MATCH($P1886,[1]Dados!$N$2:$N$26779,),2)</f>
        <v>#N/A</v>
      </c>
      <c r="P1886">
        <v>151178</v>
      </c>
      <c r="Q1886" s="1">
        <v>36760</v>
      </c>
      <c r="R1886" s="1">
        <v>36764</v>
      </c>
      <c r="S1886" t="s">
        <v>1695</v>
      </c>
      <c r="T1886">
        <v>1</v>
      </c>
    </row>
    <row r="1887" spans="1:20" x14ac:dyDescent="0.2">
      <c r="A1887" s="7">
        <v>270820</v>
      </c>
      <c r="B1887" s="3">
        <v>28630</v>
      </c>
      <c r="C1887" s="3" t="s">
        <v>60</v>
      </c>
      <c r="D1887" s="2" t="s">
        <v>754</v>
      </c>
      <c r="E1887" s="3">
        <v>12</v>
      </c>
      <c r="F1887" s="17">
        <v>0</v>
      </c>
      <c r="G1887" s="17">
        <v>1</v>
      </c>
      <c r="H1887" s="17">
        <v>0</v>
      </c>
      <c r="I1887" s="29">
        <v>4.0999999999999996</v>
      </c>
      <c r="J1887" s="7">
        <v>18</v>
      </c>
      <c r="K1887" s="4">
        <v>4</v>
      </c>
      <c r="L1887" s="5">
        <v>4.5776000000000003</v>
      </c>
      <c r="M1887">
        <v>46532.38</v>
      </c>
      <c r="N1887" s="3">
        <v>1</v>
      </c>
      <c r="O1887" s="50" t="e">
        <f>INDEX([1]Dados!$M$2:$N$26779,MATCH($P1887,[1]Dados!$N$2:$N$26779,),2)</f>
        <v>#N/A</v>
      </c>
      <c r="P1887">
        <v>151178</v>
      </c>
      <c r="Q1887" s="1">
        <v>36760</v>
      </c>
      <c r="R1887" s="1">
        <v>36764</v>
      </c>
      <c r="S1887" t="s">
        <v>1695</v>
      </c>
      <c r="T1887">
        <v>1</v>
      </c>
    </row>
    <row r="1888" spans="1:20" x14ac:dyDescent="0.2">
      <c r="A1888" s="7">
        <v>270820</v>
      </c>
      <c r="B1888" s="3">
        <v>28630</v>
      </c>
      <c r="C1888" s="3" t="s">
        <v>60</v>
      </c>
      <c r="D1888" s="2" t="s">
        <v>754</v>
      </c>
      <c r="E1888" s="3">
        <v>12</v>
      </c>
      <c r="F1888" s="17">
        <v>0</v>
      </c>
      <c r="G1888" s="17">
        <v>1</v>
      </c>
      <c r="H1888" s="17">
        <v>0</v>
      </c>
      <c r="I1888" s="7">
        <v>4.1100000000000003</v>
      </c>
      <c r="J1888" s="7">
        <v>25</v>
      </c>
      <c r="K1888" s="4">
        <v>4</v>
      </c>
      <c r="L1888" s="5">
        <v>4.5776000000000003</v>
      </c>
      <c r="M1888">
        <v>46532.38</v>
      </c>
      <c r="N1888" s="3">
        <v>1</v>
      </c>
      <c r="O1888" s="50" t="e">
        <f>INDEX([1]Dados!$M$2:$N$26779,MATCH($P1888,[1]Dados!$N$2:$N$26779,),2)</f>
        <v>#N/A</v>
      </c>
      <c r="P1888">
        <v>151178</v>
      </c>
      <c r="Q1888" s="1">
        <v>36760</v>
      </c>
      <c r="R1888" s="1">
        <v>36764</v>
      </c>
      <c r="S1888" t="s">
        <v>1695</v>
      </c>
      <c r="T1888">
        <v>1</v>
      </c>
    </row>
    <row r="1889" spans="1:20" x14ac:dyDescent="0.2">
      <c r="A1889" s="7">
        <v>270820</v>
      </c>
      <c r="B1889" s="3">
        <v>28630</v>
      </c>
      <c r="C1889" s="3" t="s">
        <v>60</v>
      </c>
      <c r="D1889" s="2" t="s">
        <v>754</v>
      </c>
      <c r="E1889" s="3">
        <v>12</v>
      </c>
      <c r="F1889" s="17">
        <v>0</v>
      </c>
      <c r="G1889" s="17">
        <v>1</v>
      </c>
      <c r="H1889" s="17">
        <v>0</v>
      </c>
      <c r="I1889" s="7">
        <v>4.12</v>
      </c>
      <c r="J1889" s="7">
        <v>33</v>
      </c>
      <c r="K1889" s="4">
        <v>4</v>
      </c>
      <c r="L1889" s="5">
        <v>4.5776000000000003</v>
      </c>
      <c r="M1889">
        <v>46532.38</v>
      </c>
      <c r="N1889" s="3">
        <v>1</v>
      </c>
      <c r="O1889" s="50" t="e">
        <f>INDEX([1]Dados!$M$2:$N$26779,MATCH($P1889,[1]Dados!$N$2:$N$26779,),2)</f>
        <v>#N/A</v>
      </c>
      <c r="P1889">
        <v>151178</v>
      </c>
      <c r="Q1889" s="1">
        <v>36760</v>
      </c>
      <c r="R1889" s="1">
        <v>36764</v>
      </c>
      <c r="S1889" t="s">
        <v>1695</v>
      </c>
      <c r="T1889">
        <v>1</v>
      </c>
    </row>
    <row r="1890" spans="1:20" x14ac:dyDescent="0.2">
      <c r="A1890" s="7">
        <v>270820</v>
      </c>
      <c r="B1890" s="3">
        <v>28630</v>
      </c>
      <c r="C1890" s="3" t="s">
        <v>60</v>
      </c>
      <c r="D1890" s="2" t="s">
        <v>754</v>
      </c>
      <c r="E1890" s="3">
        <v>12</v>
      </c>
      <c r="F1890" s="17">
        <v>0</v>
      </c>
      <c r="G1890" s="17">
        <v>1</v>
      </c>
      <c r="H1890" s="17">
        <v>0</v>
      </c>
      <c r="I1890" s="7">
        <v>6</v>
      </c>
      <c r="J1890" s="7">
        <v>17</v>
      </c>
      <c r="K1890" s="4">
        <v>119</v>
      </c>
      <c r="L1890" s="5">
        <v>119.38590000000001</v>
      </c>
      <c r="M1890">
        <v>151250</v>
      </c>
      <c r="N1890" s="3">
        <v>1</v>
      </c>
      <c r="O1890" s="50" t="e">
        <f>INDEX([1]Dados!$M$2:$N$26779,MATCH($P1890,[1]Dados!$N$2:$N$26779,),2)</f>
        <v>#N/A</v>
      </c>
      <c r="P1890">
        <v>151549</v>
      </c>
      <c r="Q1890" s="1">
        <v>36760</v>
      </c>
      <c r="R1890" s="1">
        <v>36764</v>
      </c>
      <c r="S1890" t="s">
        <v>1696</v>
      </c>
      <c r="T1890">
        <v>1</v>
      </c>
    </row>
    <row r="1891" spans="1:20" x14ac:dyDescent="0.2">
      <c r="A1891" s="7">
        <v>270820</v>
      </c>
      <c r="B1891" s="3">
        <v>28630</v>
      </c>
      <c r="C1891" s="3" t="s">
        <v>60</v>
      </c>
      <c r="D1891" s="2" t="s">
        <v>754</v>
      </c>
      <c r="E1891" s="3">
        <v>12</v>
      </c>
      <c r="F1891" s="17">
        <v>0</v>
      </c>
      <c r="G1891" s="17">
        <v>1</v>
      </c>
      <c r="H1891" s="17">
        <v>0</v>
      </c>
      <c r="I1891" s="7">
        <v>6</v>
      </c>
      <c r="J1891" s="7">
        <v>19</v>
      </c>
      <c r="K1891" s="4">
        <v>119</v>
      </c>
      <c r="L1891" s="5">
        <v>119.38590000000001</v>
      </c>
      <c r="M1891">
        <v>151250</v>
      </c>
      <c r="N1891" s="3">
        <v>1</v>
      </c>
      <c r="O1891" s="50" t="e">
        <f>INDEX([1]Dados!$M$2:$N$26779,MATCH($P1891,[1]Dados!$N$2:$N$26779,),2)</f>
        <v>#N/A</v>
      </c>
      <c r="P1891">
        <v>151549</v>
      </c>
      <c r="Q1891" s="1">
        <v>36760</v>
      </c>
      <c r="R1891" s="1">
        <v>36764</v>
      </c>
      <c r="S1891" t="s">
        <v>1696</v>
      </c>
      <c r="T1891">
        <v>1</v>
      </c>
    </row>
    <row r="1892" spans="1:20" x14ac:dyDescent="0.2">
      <c r="A1892" s="7">
        <v>270820</v>
      </c>
      <c r="B1892" s="3">
        <v>28630</v>
      </c>
      <c r="C1892" s="3" t="s">
        <v>60</v>
      </c>
      <c r="D1892" s="2" t="s">
        <v>754</v>
      </c>
      <c r="E1892" s="3">
        <v>12</v>
      </c>
      <c r="F1892" s="17">
        <v>0</v>
      </c>
      <c r="G1892" s="17">
        <v>1</v>
      </c>
      <c r="H1892" s="17">
        <v>0</v>
      </c>
      <c r="I1892" s="7">
        <v>6</v>
      </c>
      <c r="J1892" s="7">
        <v>25</v>
      </c>
      <c r="K1892" s="4">
        <v>119</v>
      </c>
      <c r="L1892" s="5">
        <v>119.38590000000001</v>
      </c>
      <c r="M1892">
        <v>151250</v>
      </c>
      <c r="N1892" s="3">
        <v>1</v>
      </c>
      <c r="O1892" s="50" t="e">
        <f>INDEX([1]Dados!$M$2:$N$26779,MATCH($P1892,[1]Dados!$N$2:$N$26779,),2)</f>
        <v>#N/A</v>
      </c>
      <c r="P1892">
        <v>151549</v>
      </c>
      <c r="Q1892" s="1">
        <v>36760</v>
      </c>
      <c r="R1892" s="1">
        <v>36764</v>
      </c>
      <c r="S1892" t="s">
        <v>1696</v>
      </c>
      <c r="T1892">
        <v>1</v>
      </c>
    </row>
    <row r="1893" spans="1:20" x14ac:dyDescent="0.2">
      <c r="A1893" s="7">
        <v>270820</v>
      </c>
      <c r="B1893" s="3">
        <v>28630</v>
      </c>
      <c r="C1893" s="3" t="s">
        <v>60</v>
      </c>
      <c r="D1893" s="2" t="s">
        <v>754</v>
      </c>
      <c r="E1893" s="3">
        <v>12</v>
      </c>
      <c r="F1893" s="17">
        <v>0</v>
      </c>
      <c r="G1893" s="17">
        <v>1</v>
      </c>
      <c r="H1893" s="17">
        <v>0</v>
      </c>
      <c r="I1893" s="7">
        <v>6</v>
      </c>
      <c r="J1893" s="7">
        <v>14</v>
      </c>
      <c r="K1893" s="4">
        <v>119</v>
      </c>
      <c r="L1893" s="5">
        <v>119.38590000000001</v>
      </c>
      <c r="M1893">
        <v>151250</v>
      </c>
      <c r="N1893" s="3">
        <v>1</v>
      </c>
      <c r="O1893" s="50" t="e">
        <f>INDEX([1]Dados!$M$2:$N$26779,MATCH($P1893,[1]Dados!$N$2:$N$26779,),2)</f>
        <v>#N/A</v>
      </c>
      <c r="P1893">
        <v>151549</v>
      </c>
      <c r="Q1893" s="1">
        <v>36760</v>
      </c>
      <c r="R1893" s="1">
        <v>36764</v>
      </c>
      <c r="S1893" t="s">
        <v>1696</v>
      </c>
      <c r="T1893">
        <v>1</v>
      </c>
    </row>
    <row r="1894" spans="1:20" x14ac:dyDescent="0.2">
      <c r="A1894" s="7">
        <v>270820</v>
      </c>
      <c r="B1894" s="3">
        <v>28630</v>
      </c>
      <c r="C1894" s="3" t="s">
        <v>60</v>
      </c>
      <c r="D1894" s="2" t="s">
        <v>754</v>
      </c>
      <c r="E1894" s="3">
        <v>12</v>
      </c>
      <c r="F1894" s="17">
        <v>0</v>
      </c>
      <c r="G1894" s="17">
        <v>1</v>
      </c>
      <c r="H1894" s="17">
        <v>0</v>
      </c>
      <c r="I1894" s="7">
        <v>6</v>
      </c>
      <c r="J1894" s="7">
        <v>10</v>
      </c>
      <c r="K1894" s="4">
        <v>119</v>
      </c>
      <c r="L1894" s="5">
        <v>119.38590000000001</v>
      </c>
      <c r="M1894">
        <v>151250</v>
      </c>
      <c r="N1894" s="3">
        <v>1</v>
      </c>
      <c r="O1894" s="50" t="e">
        <f>INDEX([1]Dados!$M$2:$N$26779,MATCH($P1894,[1]Dados!$N$2:$N$26779,),2)</f>
        <v>#N/A</v>
      </c>
      <c r="P1894">
        <v>151549</v>
      </c>
      <c r="Q1894" s="1">
        <v>36760</v>
      </c>
      <c r="R1894" s="1">
        <v>36764</v>
      </c>
      <c r="S1894" t="s">
        <v>1696</v>
      </c>
      <c r="T1894">
        <v>1</v>
      </c>
    </row>
    <row r="1895" spans="1:20" x14ac:dyDescent="0.2">
      <c r="A1895" s="7">
        <v>270820</v>
      </c>
      <c r="B1895" s="3">
        <v>28630</v>
      </c>
      <c r="C1895" s="3" t="s">
        <v>60</v>
      </c>
      <c r="D1895" s="2" t="s">
        <v>754</v>
      </c>
      <c r="E1895" s="3">
        <v>12</v>
      </c>
      <c r="F1895" s="17">
        <v>0</v>
      </c>
      <c r="G1895" s="17">
        <v>1</v>
      </c>
      <c r="H1895" s="17">
        <v>0</v>
      </c>
      <c r="I1895" s="7">
        <v>6</v>
      </c>
      <c r="J1895" s="7">
        <v>99</v>
      </c>
      <c r="K1895" s="4">
        <v>119</v>
      </c>
      <c r="L1895" s="5">
        <v>119.38590000000001</v>
      </c>
      <c r="M1895">
        <v>151250</v>
      </c>
      <c r="N1895" s="3">
        <v>1</v>
      </c>
      <c r="O1895" s="50" t="e">
        <f>INDEX([1]Dados!$M$2:$N$26779,MATCH($P1895,[1]Dados!$N$2:$N$26779,),2)</f>
        <v>#N/A</v>
      </c>
      <c r="P1895">
        <v>151549</v>
      </c>
      <c r="Q1895" s="1">
        <v>36760</v>
      </c>
      <c r="R1895" s="1">
        <v>36764</v>
      </c>
      <c r="S1895" t="s">
        <v>1696</v>
      </c>
      <c r="T1895">
        <v>1</v>
      </c>
    </row>
    <row r="1896" spans="1:20" x14ac:dyDescent="0.2">
      <c r="A1896" s="7">
        <v>270820</v>
      </c>
      <c r="B1896" s="3">
        <v>28630</v>
      </c>
      <c r="C1896" s="3" t="s">
        <v>60</v>
      </c>
      <c r="D1896" s="2" t="s">
        <v>754</v>
      </c>
      <c r="E1896" s="3">
        <v>12</v>
      </c>
      <c r="F1896" s="17">
        <v>0</v>
      </c>
      <c r="G1896" s="17">
        <v>1</v>
      </c>
      <c r="H1896" s="17">
        <v>0</v>
      </c>
      <c r="I1896" s="7">
        <v>6.7</v>
      </c>
      <c r="J1896" s="7">
        <v>18</v>
      </c>
      <c r="K1896" s="4">
        <v>119</v>
      </c>
      <c r="L1896" s="5">
        <v>119.38590000000001</v>
      </c>
      <c r="M1896">
        <v>151250</v>
      </c>
      <c r="N1896" s="3">
        <v>1</v>
      </c>
      <c r="O1896" s="50" t="e">
        <f>INDEX([1]Dados!$M$2:$N$26779,MATCH($P1896,[1]Dados!$N$2:$N$26779,),2)</f>
        <v>#N/A</v>
      </c>
      <c r="P1896">
        <v>151549</v>
      </c>
      <c r="Q1896" s="1">
        <v>36760</v>
      </c>
      <c r="R1896" s="1">
        <v>36764</v>
      </c>
      <c r="S1896" t="s">
        <v>1696</v>
      </c>
      <c r="T1896">
        <v>1</v>
      </c>
    </row>
    <row r="1897" spans="1:20" x14ac:dyDescent="0.2">
      <c r="A1897" s="7">
        <v>270820</v>
      </c>
      <c r="B1897" s="3">
        <v>28630</v>
      </c>
      <c r="C1897" s="3" t="s">
        <v>60</v>
      </c>
      <c r="D1897" s="2" t="s">
        <v>754</v>
      </c>
      <c r="E1897" s="3">
        <v>12</v>
      </c>
      <c r="F1897" s="17">
        <v>0</v>
      </c>
      <c r="G1897" s="17">
        <v>1</v>
      </c>
      <c r="H1897" s="17">
        <v>0</v>
      </c>
      <c r="I1897" s="7">
        <v>6.8</v>
      </c>
      <c r="J1897" s="7">
        <v>13</v>
      </c>
      <c r="K1897" s="4">
        <v>119</v>
      </c>
      <c r="L1897" s="5">
        <v>119.38590000000001</v>
      </c>
      <c r="M1897">
        <v>151250</v>
      </c>
      <c r="N1897" s="3">
        <v>1</v>
      </c>
      <c r="O1897" s="50" t="e">
        <f>INDEX([1]Dados!$M$2:$N$26779,MATCH($P1897,[1]Dados!$N$2:$N$26779,),2)</f>
        <v>#N/A</v>
      </c>
      <c r="P1897">
        <v>151549</v>
      </c>
      <c r="Q1897" s="1">
        <v>36760</v>
      </c>
      <c r="R1897" s="1">
        <v>36764</v>
      </c>
      <c r="S1897" t="s">
        <v>1696</v>
      </c>
      <c r="T1897">
        <v>1</v>
      </c>
    </row>
    <row r="1898" spans="1:20" x14ac:dyDescent="0.2">
      <c r="A1898" s="7">
        <v>270820</v>
      </c>
      <c r="B1898" s="3">
        <v>28630</v>
      </c>
      <c r="C1898" s="3" t="s">
        <v>60</v>
      </c>
      <c r="D1898" s="2" t="s">
        <v>754</v>
      </c>
      <c r="E1898" s="3">
        <v>12</v>
      </c>
      <c r="F1898" s="17">
        <v>0</v>
      </c>
      <c r="G1898" s="17">
        <v>1</v>
      </c>
      <c r="H1898" s="17">
        <v>0</v>
      </c>
      <c r="I1898" s="7">
        <v>6.9</v>
      </c>
      <c r="J1898" s="7">
        <v>13</v>
      </c>
      <c r="K1898" s="4">
        <v>119</v>
      </c>
      <c r="L1898" s="5">
        <v>119.38590000000001</v>
      </c>
      <c r="M1898">
        <v>151250</v>
      </c>
      <c r="N1898" s="3">
        <v>1</v>
      </c>
      <c r="O1898" s="50" t="e">
        <f>INDEX([1]Dados!$M$2:$N$26779,MATCH($P1898,[1]Dados!$N$2:$N$26779,),2)</f>
        <v>#N/A</v>
      </c>
      <c r="P1898">
        <v>151549</v>
      </c>
      <c r="Q1898" s="1">
        <v>36760</v>
      </c>
      <c r="R1898" s="1">
        <v>36764</v>
      </c>
      <c r="S1898" t="s">
        <v>1696</v>
      </c>
      <c r="T1898">
        <v>1</v>
      </c>
    </row>
    <row r="1899" spans="1:20" x14ac:dyDescent="0.2">
      <c r="A1899" s="7">
        <v>270820</v>
      </c>
      <c r="B1899" s="3">
        <v>28630</v>
      </c>
      <c r="C1899" s="3" t="s">
        <v>60</v>
      </c>
      <c r="D1899" s="2" t="s">
        <v>754</v>
      </c>
      <c r="E1899" s="3">
        <v>12</v>
      </c>
      <c r="F1899" s="17">
        <v>0</v>
      </c>
      <c r="G1899" s="17">
        <v>1</v>
      </c>
      <c r="H1899" s="17">
        <v>0</v>
      </c>
      <c r="I1899" s="29">
        <v>6.1</v>
      </c>
      <c r="J1899" s="7">
        <v>25</v>
      </c>
      <c r="K1899" s="4">
        <v>119</v>
      </c>
      <c r="L1899" s="5">
        <v>119.38590000000001</v>
      </c>
      <c r="M1899">
        <v>151250</v>
      </c>
      <c r="N1899" s="3">
        <v>1</v>
      </c>
      <c r="O1899" s="50" t="e">
        <f>INDEX([1]Dados!$M$2:$N$26779,MATCH($P1899,[1]Dados!$N$2:$N$26779,),2)</f>
        <v>#N/A</v>
      </c>
      <c r="P1899">
        <v>151549</v>
      </c>
      <c r="Q1899" s="1">
        <v>36760</v>
      </c>
      <c r="R1899" s="1">
        <v>36764</v>
      </c>
      <c r="S1899" t="s">
        <v>1696</v>
      </c>
      <c r="T1899">
        <v>1</v>
      </c>
    </row>
    <row r="1900" spans="1:20" x14ac:dyDescent="0.2">
      <c r="A1900" s="7">
        <v>270820</v>
      </c>
      <c r="B1900" s="3">
        <v>28630</v>
      </c>
      <c r="C1900" s="3" t="s">
        <v>60</v>
      </c>
      <c r="D1900" s="2" t="s">
        <v>754</v>
      </c>
      <c r="E1900" s="3">
        <v>12</v>
      </c>
      <c r="F1900" s="17">
        <v>0</v>
      </c>
      <c r="G1900" s="17">
        <v>1</v>
      </c>
      <c r="H1900" s="17">
        <v>0</v>
      </c>
      <c r="I1900" s="7">
        <v>6.11</v>
      </c>
      <c r="J1900" s="7">
        <v>18</v>
      </c>
      <c r="K1900" s="4">
        <v>119</v>
      </c>
      <c r="L1900" s="5">
        <v>119.38590000000001</v>
      </c>
      <c r="M1900">
        <v>151250</v>
      </c>
      <c r="N1900" s="3">
        <v>1</v>
      </c>
      <c r="O1900" s="50" t="e">
        <f>INDEX([1]Dados!$M$2:$N$26779,MATCH($P1900,[1]Dados!$N$2:$N$26779,),2)</f>
        <v>#N/A</v>
      </c>
      <c r="P1900">
        <v>151549</v>
      </c>
      <c r="Q1900" s="1">
        <v>36760</v>
      </c>
      <c r="R1900" s="1">
        <v>36764</v>
      </c>
      <c r="S1900" t="s">
        <v>1696</v>
      </c>
      <c r="T1900">
        <v>1</v>
      </c>
    </row>
    <row r="1901" spans="1:20" x14ac:dyDescent="0.2">
      <c r="A1901" s="7">
        <v>270820</v>
      </c>
      <c r="B1901" s="3">
        <v>28630</v>
      </c>
      <c r="C1901" s="3" t="s">
        <v>60</v>
      </c>
      <c r="D1901" s="2" t="s">
        <v>754</v>
      </c>
      <c r="E1901" s="3">
        <v>12</v>
      </c>
      <c r="F1901" s="17">
        <v>0</v>
      </c>
      <c r="G1901" s="17">
        <v>1</v>
      </c>
      <c r="H1901" s="17">
        <v>0</v>
      </c>
      <c r="I1901" s="7">
        <v>6.12</v>
      </c>
      <c r="J1901" s="7">
        <v>19</v>
      </c>
      <c r="K1901" s="4">
        <v>119</v>
      </c>
      <c r="L1901" s="5">
        <v>119.38590000000001</v>
      </c>
      <c r="M1901">
        <v>151250</v>
      </c>
      <c r="N1901" s="3">
        <v>1</v>
      </c>
      <c r="O1901" s="50" t="e">
        <f>INDEX([1]Dados!$M$2:$N$26779,MATCH($P1901,[1]Dados!$N$2:$N$26779,),2)</f>
        <v>#N/A</v>
      </c>
      <c r="P1901">
        <v>151549</v>
      </c>
      <c r="Q1901" s="1">
        <v>36760</v>
      </c>
      <c r="R1901" s="1">
        <v>36764</v>
      </c>
      <c r="S1901" t="s">
        <v>1696</v>
      </c>
      <c r="T1901">
        <v>1</v>
      </c>
    </row>
    <row r="1902" spans="1:20" x14ac:dyDescent="0.2">
      <c r="A1902" s="7">
        <v>270820</v>
      </c>
      <c r="B1902" s="3">
        <v>28630</v>
      </c>
      <c r="C1902" s="3" t="s">
        <v>60</v>
      </c>
      <c r="D1902" s="2" t="s">
        <v>754</v>
      </c>
      <c r="E1902" s="3">
        <v>12</v>
      </c>
      <c r="F1902" s="17">
        <v>0</v>
      </c>
      <c r="G1902" s="17">
        <v>1</v>
      </c>
      <c r="H1902" s="17">
        <v>0</v>
      </c>
      <c r="I1902" s="7">
        <v>6.13</v>
      </c>
      <c r="J1902" s="7">
        <v>17</v>
      </c>
      <c r="K1902" s="4">
        <v>119</v>
      </c>
      <c r="L1902" s="5">
        <v>119.38590000000001</v>
      </c>
      <c r="M1902">
        <v>151250</v>
      </c>
      <c r="N1902" s="3">
        <v>1</v>
      </c>
      <c r="O1902" s="50" t="e">
        <f>INDEX([1]Dados!$M$2:$N$26779,MATCH($P1902,[1]Dados!$N$2:$N$26779,),2)</f>
        <v>#N/A</v>
      </c>
      <c r="P1902">
        <v>151549</v>
      </c>
      <c r="Q1902" s="1">
        <v>36760</v>
      </c>
      <c r="R1902" s="1">
        <v>36764</v>
      </c>
      <c r="S1902" t="s">
        <v>1696</v>
      </c>
      <c r="T1902">
        <v>1</v>
      </c>
    </row>
    <row r="1903" spans="1:20" s="23" customFormat="1" x14ac:dyDescent="0.2">
      <c r="A1903" s="19">
        <v>270820</v>
      </c>
      <c r="B1903" s="20">
        <v>28630</v>
      </c>
      <c r="C1903" s="20" t="s">
        <v>60</v>
      </c>
      <c r="D1903" s="21" t="s">
        <v>754</v>
      </c>
      <c r="E1903" s="20">
        <v>12</v>
      </c>
      <c r="F1903" s="22">
        <v>0</v>
      </c>
      <c r="G1903" s="22">
        <v>1</v>
      </c>
      <c r="H1903" s="22">
        <v>0</v>
      </c>
      <c r="I1903" s="19">
        <v>7.1</v>
      </c>
      <c r="J1903" s="19">
        <v>31</v>
      </c>
      <c r="K1903" s="24">
        <v>2</v>
      </c>
      <c r="L1903" s="25">
        <v>2.0596999999999999</v>
      </c>
      <c r="M1903" s="23">
        <v>177980.89</v>
      </c>
      <c r="N1903" s="20" t="s">
        <v>2203</v>
      </c>
      <c r="O1903" s="50" t="e">
        <f>INDEX([1]Dados!$M$2:$N$26779,MATCH($P1903,[1]Dados!$N$2:$N$26779,),2)</f>
        <v>#N/A</v>
      </c>
      <c r="P1903" s="23">
        <v>153190</v>
      </c>
      <c r="Q1903" s="26">
        <v>36760</v>
      </c>
      <c r="R1903" s="26">
        <v>36764</v>
      </c>
      <c r="S1903" s="23" t="s">
        <v>2202</v>
      </c>
      <c r="T1903">
        <v>1</v>
      </c>
    </row>
    <row r="1904" spans="1:20" x14ac:dyDescent="0.2">
      <c r="A1904" s="7">
        <v>270820</v>
      </c>
      <c r="B1904" s="3">
        <v>28630</v>
      </c>
      <c r="C1904" s="3" t="s">
        <v>60</v>
      </c>
      <c r="D1904" s="2" t="s">
        <v>754</v>
      </c>
      <c r="E1904" s="3">
        <v>12</v>
      </c>
      <c r="F1904" s="17">
        <v>0</v>
      </c>
      <c r="G1904" s="17">
        <v>1</v>
      </c>
      <c r="H1904" s="17">
        <v>0</v>
      </c>
      <c r="I1904" s="7">
        <v>7.2</v>
      </c>
      <c r="J1904" s="7">
        <v>10</v>
      </c>
      <c r="K1904" s="4">
        <v>2</v>
      </c>
      <c r="L1904" s="5">
        <v>2.0596999999999999</v>
      </c>
      <c r="M1904">
        <v>177980.89</v>
      </c>
      <c r="N1904" s="20" t="s">
        <v>2203</v>
      </c>
      <c r="O1904" s="50" t="e">
        <f>INDEX([1]Dados!$M$2:$N$26779,MATCH($P1904,[1]Dados!$N$2:$N$26779,),2)</f>
        <v>#N/A</v>
      </c>
      <c r="P1904">
        <v>153190</v>
      </c>
      <c r="Q1904" s="1">
        <v>36760</v>
      </c>
      <c r="R1904" s="1">
        <v>36764</v>
      </c>
      <c r="S1904" s="23" t="s">
        <v>2202</v>
      </c>
      <c r="T1904">
        <v>1</v>
      </c>
    </row>
    <row r="1905" spans="1:20" x14ac:dyDescent="0.2">
      <c r="A1905" s="7">
        <v>270820</v>
      </c>
      <c r="B1905" s="3">
        <v>28630</v>
      </c>
      <c r="C1905" s="3" t="s">
        <v>60</v>
      </c>
      <c r="D1905" s="2" t="s">
        <v>754</v>
      </c>
      <c r="E1905" s="3">
        <v>12</v>
      </c>
      <c r="F1905" s="17">
        <v>0</v>
      </c>
      <c r="G1905" s="17">
        <v>1</v>
      </c>
      <c r="H1905" s="17">
        <v>0</v>
      </c>
      <c r="I1905" s="7">
        <v>7.3</v>
      </c>
      <c r="J1905" s="7">
        <v>25</v>
      </c>
      <c r="K1905" s="4">
        <v>2</v>
      </c>
      <c r="L1905" s="5">
        <v>2.0596999999999999</v>
      </c>
      <c r="M1905">
        <v>177980.89</v>
      </c>
      <c r="N1905" s="20" t="s">
        <v>2203</v>
      </c>
      <c r="O1905" s="50" t="e">
        <f>INDEX([1]Dados!$M$2:$N$26779,MATCH($P1905,[1]Dados!$N$2:$N$26779,),2)</f>
        <v>#N/A</v>
      </c>
      <c r="P1905">
        <v>153190</v>
      </c>
      <c r="Q1905" s="1">
        <v>36760</v>
      </c>
      <c r="R1905" s="1">
        <v>36764</v>
      </c>
      <c r="S1905" s="23" t="s">
        <v>2202</v>
      </c>
      <c r="T1905">
        <v>1</v>
      </c>
    </row>
    <row r="1906" spans="1:20" x14ac:dyDescent="0.2">
      <c r="A1906" s="7">
        <v>270820</v>
      </c>
      <c r="B1906" s="3">
        <v>28630</v>
      </c>
      <c r="C1906" s="3" t="s">
        <v>60</v>
      </c>
      <c r="D1906" s="2" t="s">
        <v>754</v>
      </c>
      <c r="E1906" s="3">
        <v>12</v>
      </c>
      <c r="F1906" s="17">
        <v>0</v>
      </c>
      <c r="G1906" s="17">
        <v>1</v>
      </c>
      <c r="H1906" s="17">
        <v>0</v>
      </c>
      <c r="I1906" s="7">
        <v>7.4</v>
      </c>
      <c r="J1906" s="7">
        <v>5</v>
      </c>
      <c r="K1906" s="4">
        <v>2</v>
      </c>
      <c r="L1906" s="5">
        <v>2.0596999999999999</v>
      </c>
      <c r="M1906">
        <v>177980.89</v>
      </c>
      <c r="N1906" s="20" t="s">
        <v>2203</v>
      </c>
      <c r="O1906" s="50" t="e">
        <f>INDEX([1]Dados!$M$2:$N$26779,MATCH($P1906,[1]Dados!$N$2:$N$26779,),2)</f>
        <v>#N/A</v>
      </c>
      <c r="P1906">
        <v>153190</v>
      </c>
      <c r="Q1906" s="1">
        <v>36760</v>
      </c>
      <c r="R1906" s="1">
        <v>36764</v>
      </c>
      <c r="S1906" s="23" t="s">
        <v>2202</v>
      </c>
      <c r="T1906">
        <v>1</v>
      </c>
    </row>
    <row r="1907" spans="1:20" x14ac:dyDescent="0.2">
      <c r="A1907" s="7">
        <v>270820</v>
      </c>
      <c r="B1907" s="3">
        <v>28630</v>
      </c>
      <c r="C1907" s="3" t="s">
        <v>60</v>
      </c>
      <c r="D1907" s="2" t="s">
        <v>754</v>
      </c>
      <c r="E1907" s="3">
        <v>12</v>
      </c>
      <c r="F1907" s="17">
        <v>0</v>
      </c>
      <c r="G1907" s="17">
        <v>1</v>
      </c>
      <c r="H1907" s="17">
        <v>0</v>
      </c>
      <c r="I1907" s="7">
        <v>7.5</v>
      </c>
      <c r="J1907" s="7">
        <v>13</v>
      </c>
      <c r="K1907" s="4">
        <v>2</v>
      </c>
      <c r="L1907" s="5">
        <v>2.0596999999999999</v>
      </c>
      <c r="M1907">
        <v>177980.89</v>
      </c>
      <c r="N1907" s="20" t="s">
        <v>2203</v>
      </c>
      <c r="O1907" s="50" t="e">
        <f>INDEX([1]Dados!$M$2:$N$26779,MATCH($P1907,[1]Dados!$N$2:$N$26779,),2)</f>
        <v>#N/A</v>
      </c>
      <c r="P1907">
        <v>153190</v>
      </c>
      <c r="Q1907" s="1">
        <v>36760</v>
      </c>
      <c r="R1907" s="1">
        <v>36764</v>
      </c>
      <c r="S1907" s="23" t="s">
        <v>2202</v>
      </c>
      <c r="T1907">
        <v>1</v>
      </c>
    </row>
    <row r="1908" spans="1:20" x14ac:dyDescent="0.2">
      <c r="A1908" s="7">
        <v>270820</v>
      </c>
      <c r="B1908" s="3">
        <v>28630</v>
      </c>
      <c r="C1908" s="3" t="s">
        <v>60</v>
      </c>
      <c r="D1908" s="2" t="s">
        <v>754</v>
      </c>
      <c r="E1908" s="3">
        <v>12</v>
      </c>
      <c r="F1908" s="17">
        <v>0</v>
      </c>
      <c r="G1908" s="17">
        <v>1</v>
      </c>
      <c r="H1908" s="17">
        <v>0</v>
      </c>
      <c r="I1908" s="7">
        <v>7.6</v>
      </c>
      <c r="J1908" s="7">
        <v>18</v>
      </c>
      <c r="K1908" s="4">
        <v>2</v>
      </c>
      <c r="L1908" s="5">
        <v>2.0596999999999999</v>
      </c>
      <c r="M1908">
        <v>177980.89</v>
      </c>
      <c r="N1908" s="20" t="s">
        <v>2203</v>
      </c>
      <c r="O1908" s="50" t="e">
        <f>INDEX([1]Dados!$M$2:$N$26779,MATCH($P1908,[1]Dados!$N$2:$N$26779,),2)</f>
        <v>#N/A</v>
      </c>
      <c r="P1908">
        <v>153190</v>
      </c>
      <c r="Q1908" s="1">
        <v>36760</v>
      </c>
      <c r="R1908" s="1">
        <v>36764</v>
      </c>
      <c r="S1908" s="23" t="s">
        <v>2202</v>
      </c>
      <c r="T1908">
        <v>1</v>
      </c>
    </row>
    <row r="1909" spans="1:20" x14ac:dyDescent="0.2">
      <c r="A1909" s="7">
        <v>270820</v>
      </c>
      <c r="B1909" s="3">
        <v>28630</v>
      </c>
      <c r="C1909" s="3" t="s">
        <v>60</v>
      </c>
      <c r="D1909" s="2" t="s">
        <v>754</v>
      </c>
      <c r="E1909" s="3">
        <v>12</v>
      </c>
      <c r="F1909" s="17">
        <v>0</v>
      </c>
      <c r="G1909" s="17">
        <v>1</v>
      </c>
      <c r="H1909" s="17">
        <v>0</v>
      </c>
      <c r="I1909" s="7">
        <v>7.7</v>
      </c>
      <c r="J1909" s="7">
        <v>18</v>
      </c>
      <c r="K1909" s="4">
        <v>2</v>
      </c>
      <c r="L1909" s="5">
        <v>2.0596999999999999</v>
      </c>
      <c r="M1909">
        <v>177980.89</v>
      </c>
      <c r="N1909" s="20" t="s">
        <v>2203</v>
      </c>
      <c r="O1909" s="50" t="e">
        <f>INDEX([1]Dados!$M$2:$N$26779,MATCH($P1909,[1]Dados!$N$2:$N$26779,),2)</f>
        <v>#N/A</v>
      </c>
      <c r="P1909">
        <v>153190</v>
      </c>
      <c r="Q1909" s="1">
        <v>36760</v>
      </c>
      <c r="R1909" s="1">
        <v>36764</v>
      </c>
      <c r="S1909" s="23" t="s">
        <v>2202</v>
      </c>
      <c r="T1909">
        <v>1</v>
      </c>
    </row>
    <row r="1910" spans="1:20" x14ac:dyDescent="0.2">
      <c r="A1910" s="7">
        <v>270820</v>
      </c>
      <c r="B1910" s="3">
        <v>28630</v>
      </c>
      <c r="C1910" s="3" t="s">
        <v>60</v>
      </c>
      <c r="D1910" s="2" t="s">
        <v>754</v>
      </c>
      <c r="E1910" s="3">
        <v>12</v>
      </c>
      <c r="F1910" s="17">
        <v>0</v>
      </c>
      <c r="G1910" s="17">
        <v>1</v>
      </c>
      <c r="H1910" s="17">
        <v>0</v>
      </c>
      <c r="I1910" s="7">
        <v>7.8</v>
      </c>
      <c r="J1910" s="7">
        <v>19</v>
      </c>
      <c r="K1910" s="4">
        <v>2</v>
      </c>
      <c r="L1910" s="5">
        <v>2.0596999999999999</v>
      </c>
      <c r="M1910">
        <v>177980.89</v>
      </c>
      <c r="N1910" s="20" t="s">
        <v>2203</v>
      </c>
      <c r="O1910" s="50" t="e">
        <f>INDEX([1]Dados!$M$2:$N$26779,MATCH($P1910,[1]Dados!$N$2:$N$26779,),2)</f>
        <v>#N/A</v>
      </c>
      <c r="P1910">
        <v>153190</v>
      </c>
      <c r="Q1910" s="1">
        <v>36760</v>
      </c>
      <c r="R1910" s="1">
        <v>36764</v>
      </c>
      <c r="S1910" s="23" t="s">
        <v>2202</v>
      </c>
      <c r="T1910">
        <v>1</v>
      </c>
    </row>
    <row r="1911" spans="1:20" x14ac:dyDescent="0.2">
      <c r="A1911" s="7">
        <v>270820</v>
      </c>
      <c r="B1911" s="3">
        <v>28630</v>
      </c>
      <c r="C1911" s="3" t="s">
        <v>60</v>
      </c>
      <c r="D1911" s="2" t="s">
        <v>754</v>
      </c>
      <c r="E1911" s="3">
        <v>12</v>
      </c>
      <c r="F1911" s="17">
        <v>0</v>
      </c>
      <c r="G1911" s="17">
        <v>1</v>
      </c>
      <c r="H1911" s="17">
        <v>0</v>
      </c>
      <c r="I1911" s="7">
        <v>8</v>
      </c>
      <c r="J1911" s="7">
        <v>17</v>
      </c>
      <c r="K1911" s="4">
        <v>119</v>
      </c>
      <c r="L1911" s="5">
        <v>119.3861</v>
      </c>
      <c r="M1911">
        <v>510204.08</v>
      </c>
      <c r="N1911" s="3">
        <v>1</v>
      </c>
      <c r="O1911" s="50" t="e">
        <f>INDEX([1]Dados!$M$2:$N$26779,MATCH($P1911,[1]Dados!$N$2:$N$26779,),2)</f>
        <v>#N/A</v>
      </c>
      <c r="P1911">
        <v>151637</v>
      </c>
      <c r="Q1911" s="1">
        <v>36760</v>
      </c>
      <c r="R1911" s="1">
        <v>36764</v>
      </c>
      <c r="S1911" t="s">
        <v>1341</v>
      </c>
      <c r="T1911">
        <v>1</v>
      </c>
    </row>
    <row r="1912" spans="1:20" x14ac:dyDescent="0.2">
      <c r="A1912" s="7">
        <v>270820</v>
      </c>
      <c r="B1912" s="3">
        <v>28630</v>
      </c>
      <c r="C1912" s="3" t="s">
        <v>60</v>
      </c>
      <c r="D1912" s="2" t="s">
        <v>754</v>
      </c>
      <c r="E1912" s="3">
        <v>12</v>
      </c>
      <c r="F1912" s="17">
        <v>0</v>
      </c>
      <c r="G1912" s="17">
        <v>1</v>
      </c>
      <c r="H1912" s="17">
        <v>0</v>
      </c>
      <c r="I1912" s="7">
        <v>8</v>
      </c>
      <c r="J1912" s="7">
        <v>10</v>
      </c>
      <c r="K1912" s="4">
        <v>119</v>
      </c>
      <c r="L1912" s="5">
        <v>119.3861</v>
      </c>
      <c r="M1912">
        <v>510204.08</v>
      </c>
      <c r="N1912" s="3">
        <v>1</v>
      </c>
      <c r="O1912" s="50" t="e">
        <f>INDEX([1]Dados!$M$2:$N$26779,MATCH($P1912,[1]Dados!$N$2:$N$26779,),2)</f>
        <v>#N/A</v>
      </c>
      <c r="P1912">
        <v>151637</v>
      </c>
      <c r="Q1912" s="1">
        <v>36760</v>
      </c>
      <c r="R1912" s="1">
        <v>36764</v>
      </c>
      <c r="S1912" t="s">
        <v>1341</v>
      </c>
      <c r="T1912">
        <v>1</v>
      </c>
    </row>
    <row r="1913" spans="1:20" x14ac:dyDescent="0.2">
      <c r="A1913" s="7">
        <v>270820</v>
      </c>
      <c r="B1913" s="3">
        <v>28630</v>
      </c>
      <c r="C1913" s="3" t="s">
        <v>60</v>
      </c>
      <c r="D1913" s="2" t="s">
        <v>754</v>
      </c>
      <c r="E1913" s="3">
        <v>12</v>
      </c>
      <c r="F1913" s="17">
        <v>0</v>
      </c>
      <c r="G1913" s="17">
        <v>1</v>
      </c>
      <c r="H1913" s="17">
        <v>0</v>
      </c>
      <c r="I1913" s="7">
        <v>8</v>
      </c>
      <c r="J1913" s="7">
        <v>99</v>
      </c>
      <c r="K1913" s="4">
        <v>119</v>
      </c>
      <c r="L1913" s="5">
        <v>119.3861</v>
      </c>
      <c r="M1913">
        <v>510204.08</v>
      </c>
      <c r="N1913" s="3">
        <v>1</v>
      </c>
      <c r="O1913" s="50" t="e">
        <f>INDEX([1]Dados!$M$2:$N$26779,MATCH($P1913,[1]Dados!$N$2:$N$26779,),2)</f>
        <v>#N/A</v>
      </c>
      <c r="P1913">
        <v>151637</v>
      </c>
      <c r="Q1913" s="1">
        <v>36760</v>
      </c>
      <c r="R1913" s="1">
        <v>36764</v>
      </c>
      <c r="S1913" t="s">
        <v>1341</v>
      </c>
      <c r="T1913">
        <v>1</v>
      </c>
    </row>
    <row r="1914" spans="1:20" x14ac:dyDescent="0.2">
      <c r="A1914" s="7">
        <v>270820</v>
      </c>
      <c r="B1914" s="3">
        <v>28630</v>
      </c>
      <c r="C1914" s="3" t="s">
        <v>60</v>
      </c>
      <c r="D1914" s="2" t="s">
        <v>754</v>
      </c>
      <c r="E1914" s="3">
        <v>12</v>
      </c>
      <c r="F1914" s="17">
        <v>0</v>
      </c>
      <c r="G1914" s="17">
        <v>1</v>
      </c>
      <c r="H1914" s="17">
        <v>0</v>
      </c>
      <c r="I1914" s="7">
        <v>8</v>
      </c>
      <c r="J1914" s="7">
        <v>25</v>
      </c>
      <c r="K1914" s="4">
        <v>119</v>
      </c>
      <c r="L1914" s="5">
        <v>119.3861</v>
      </c>
      <c r="M1914">
        <v>510204.08</v>
      </c>
      <c r="N1914" s="3">
        <v>1</v>
      </c>
      <c r="O1914" s="50" t="e">
        <f>INDEX([1]Dados!$M$2:$N$26779,MATCH($P1914,[1]Dados!$N$2:$N$26779,),2)</f>
        <v>#N/A</v>
      </c>
      <c r="P1914">
        <v>151637</v>
      </c>
      <c r="Q1914" s="1">
        <v>36760</v>
      </c>
      <c r="R1914" s="1">
        <v>36764</v>
      </c>
      <c r="S1914" t="s">
        <v>1341</v>
      </c>
      <c r="T1914">
        <v>1</v>
      </c>
    </row>
    <row r="1915" spans="1:20" x14ac:dyDescent="0.2">
      <c r="A1915" s="7">
        <v>270820</v>
      </c>
      <c r="B1915" s="3">
        <v>28630</v>
      </c>
      <c r="C1915" s="3" t="s">
        <v>60</v>
      </c>
      <c r="D1915" s="2" t="s">
        <v>754</v>
      </c>
      <c r="E1915" s="3">
        <v>12</v>
      </c>
      <c r="F1915" s="17">
        <v>0</v>
      </c>
      <c r="G1915" s="17">
        <v>1</v>
      </c>
      <c r="H1915" s="17">
        <v>0</v>
      </c>
      <c r="I1915" s="7">
        <v>8</v>
      </c>
      <c r="J1915" s="7">
        <v>20</v>
      </c>
      <c r="K1915" s="4">
        <v>119</v>
      </c>
      <c r="L1915" s="5">
        <v>119.3861</v>
      </c>
      <c r="M1915">
        <v>510204.08</v>
      </c>
      <c r="N1915" s="3">
        <v>1</v>
      </c>
      <c r="O1915" s="50" t="e">
        <f>INDEX([1]Dados!$M$2:$N$26779,MATCH($P1915,[1]Dados!$N$2:$N$26779,),2)</f>
        <v>#N/A</v>
      </c>
      <c r="P1915">
        <v>151637</v>
      </c>
      <c r="Q1915" s="1">
        <v>36760</v>
      </c>
      <c r="R1915" s="1">
        <v>36764</v>
      </c>
      <c r="S1915" t="s">
        <v>1341</v>
      </c>
      <c r="T1915">
        <v>1</v>
      </c>
    </row>
    <row r="1916" spans="1:20" x14ac:dyDescent="0.2">
      <c r="A1916" s="7">
        <v>270820</v>
      </c>
      <c r="B1916" s="3">
        <v>28630</v>
      </c>
      <c r="C1916" s="3" t="s">
        <v>60</v>
      </c>
      <c r="D1916" s="2" t="s">
        <v>754</v>
      </c>
      <c r="E1916" s="3">
        <v>12</v>
      </c>
      <c r="F1916" s="17">
        <v>0</v>
      </c>
      <c r="G1916" s="17">
        <v>1</v>
      </c>
      <c r="H1916" s="17">
        <v>0</v>
      </c>
      <c r="I1916" s="7">
        <v>8</v>
      </c>
      <c r="J1916" s="7">
        <v>25</v>
      </c>
      <c r="K1916" s="4">
        <v>119</v>
      </c>
      <c r="L1916" s="5">
        <v>119.3861</v>
      </c>
      <c r="M1916">
        <v>510204.08</v>
      </c>
      <c r="N1916" s="3">
        <v>1</v>
      </c>
      <c r="O1916" s="50" t="e">
        <f>INDEX([1]Dados!$M$2:$N$26779,MATCH($P1916,[1]Dados!$N$2:$N$26779,),2)</f>
        <v>#N/A</v>
      </c>
      <c r="P1916">
        <v>151637</v>
      </c>
      <c r="Q1916" s="1">
        <v>36760</v>
      </c>
      <c r="R1916" s="1">
        <v>36764</v>
      </c>
      <c r="S1916" t="s">
        <v>1341</v>
      </c>
      <c r="T1916">
        <v>1</v>
      </c>
    </row>
    <row r="1917" spans="1:20" x14ac:dyDescent="0.2">
      <c r="A1917" s="7">
        <v>270820</v>
      </c>
      <c r="B1917" s="3">
        <v>28630</v>
      </c>
      <c r="C1917" s="3" t="s">
        <v>60</v>
      </c>
      <c r="D1917" s="2" t="s">
        <v>754</v>
      </c>
      <c r="E1917" s="3">
        <v>12</v>
      </c>
      <c r="F1917" s="17">
        <v>0</v>
      </c>
      <c r="G1917" s="17">
        <v>1</v>
      </c>
      <c r="H1917" s="17">
        <v>0</v>
      </c>
      <c r="I1917" s="7">
        <v>8</v>
      </c>
      <c r="J1917" s="7">
        <v>14</v>
      </c>
      <c r="K1917" s="4">
        <v>119</v>
      </c>
      <c r="L1917" s="5">
        <v>119.3861</v>
      </c>
      <c r="M1917">
        <v>510204.08</v>
      </c>
      <c r="N1917" s="3">
        <v>1</v>
      </c>
      <c r="O1917" s="50" t="e">
        <f>INDEX([1]Dados!$M$2:$N$26779,MATCH($P1917,[1]Dados!$N$2:$N$26779,),2)</f>
        <v>#N/A</v>
      </c>
      <c r="P1917">
        <v>151637</v>
      </c>
      <c r="Q1917" s="1">
        <v>36760</v>
      </c>
      <c r="R1917" s="1">
        <v>36764</v>
      </c>
      <c r="S1917" t="s">
        <v>1341</v>
      </c>
      <c r="T1917">
        <v>1</v>
      </c>
    </row>
    <row r="1918" spans="1:20" x14ac:dyDescent="0.2">
      <c r="A1918" s="7">
        <v>270820</v>
      </c>
      <c r="B1918" s="3">
        <v>28630</v>
      </c>
      <c r="C1918" s="3" t="s">
        <v>60</v>
      </c>
      <c r="D1918" s="2" t="s">
        <v>754</v>
      </c>
      <c r="E1918" s="3">
        <v>12</v>
      </c>
      <c r="F1918" s="17">
        <v>0</v>
      </c>
      <c r="G1918" s="17">
        <v>1</v>
      </c>
      <c r="H1918" s="17">
        <v>0</v>
      </c>
      <c r="I1918" s="7">
        <v>8</v>
      </c>
      <c r="J1918" s="7">
        <v>10</v>
      </c>
      <c r="K1918" s="4">
        <v>119</v>
      </c>
      <c r="L1918" s="5">
        <v>119.3861</v>
      </c>
      <c r="M1918">
        <v>510204.08</v>
      </c>
      <c r="N1918" s="3">
        <v>1</v>
      </c>
      <c r="O1918" s="50" t="e">
        <f>INDEX([1]Dados!$M$2:$N$26779,MATCH($P1918,[1]Dados!$N$2:$N$26779,),2)</f>
        <v>#N/A</v>
      </c>
      <c r="P1918">
        <v>151637</v>
      </c>
      <c r="Q1918" s="1">
        <v>36760</v>
      </c>
      <c r="R1918" s="1">
        <v>36764</v>
      </c>
      <c r="S1918" t="s">
        <v>1341</v>
      </c>
      <c r="T1918">
        <v>1</v>
      </c>
    </row>
    <row r="1919" spans="1:20" x14ac:dyDescent="0.2">
      <c r="A1919" s="7">
        <v>270820</v>
      </c>
      <c r="B1919" s="3">
        <v>28630</v>
      </c>
      <c r="C1919" s="3" t="s">
        <v>60</v>
      </c>
      <c r="D1919" s="2" t="s">
        <v>754</v>
      </c>
      <c r="E1919" s="3">
        <v>12</v>
      </c>
      <c r="F1919" s="17">
        <v>0</v>
      </c>
      <c r="G1919" s="17">
        <v>1</v>
      </c>
      <c r="H1919" s="17">
        <v>0</v>
      </c>
      <c r="I1919" s="7">
        <v>1</v>
      </c>
      <c r="J1919" s="7">
        <v>13</v>
      </c>
      <c r="K1919" s="4">
        <v>1214</v>
      </c>
      <c r="L1919" s="5">
        <v>1214.0587</v>
      </c>
      <c r="M1919">
        <v>66050</v>
      </c>
      <c r="N1919" s="3">
        <v>1</v>
      </c>
      <c r="O1919" s="50" t="e">
        <f>INDEX([1]Dados!$M$2:$N$26779,MATCH($P1919,[1]Dados!$N$2:$N$26779,),2)</f>
        <v>#N/A</v>
      </c>
      <c r="P1919">
        <v>151322</v>
      </c>
      <c r="Q1919" s="1">
        <v>36760</v>
      </c>
      <c r="R1919" s="1">
        <v>36764</v>
      </c>
      <c r="S1919" t="s">
        <v>1051</v>
      </c>
      <c r="T1919">
        <v>1</v>
      </c>
    </row>
    <row r="1920" spans="1:20" x14ac:dyDescent="0.2">
      <c r="A1920" s="7">
        <v>270820</v>
      </c>
      <c r="B1920" s="3">
        <v>28630</v>
      </c>
      <c r="C1920" s="3" t="s">
        <v>60</v>
      </c>
      <c r="D1920" s="2" t="s">
        <v>754</v>
      </c>
      <c r="E1920" s="3">
        <v>12</v>
      </c>
      <c r="F1920" s="17">
        <v>0</v>
      </c>
      <c r="G1920" s="17">
        <v>1</v>
      </c>
      <c r="H1920" s="17">
        <v>0</v>
      </c>
      <c r="I1920" s="7">
        <v>1</v>
      </c>
      <c r="J1920" s="7">
        <v>14</v>
      </c>
      <c r="K1920" s="4">
        <v>1214</v>
      </c>
      <c r="L1920" s="5">
        <v>1214.0587</v>
      </c>
      <c r="M1920">
        <v>66050</v>
      </c>
      <c r="N1920" s="3">
        <v>1</v>
      </c>
      <c r="O1920" s="50" t="e">
        <f>INDEX([1]Dados!$M$2:$N$26779,MATCH($P1920,[1]Dados!$N$2:$N$26779,),2)</f>
        <v>#N/A</v>
      </c>
      <c r="P1920">
        <v>151322</v>
      </c>
      <c r="Q1920" s="1">
        <v>36760</v>
      </c>
      <c r="R1920" s="1">
        <v>36764</v>
      </c>
      <c r="S1920" t="s">
        <v>1051</v>
      </c>
      <c r="T1920">
        <v>1</v>
      </c>
    </row>
    <row r="1921" spans="1:20" x14ac:dyDescent="0.2">
      <c r="A1921" s="7">
        <v>270820</v>
      </c>
      <c r="B1921" s="3">
        <v>28630</v>
      </c>
      <c r="C1921" s="3" t="s">
        <v>60</v>
      </c>
      <c r="D1921" s="2" t="s">
        <v>754</v>
      </c>
      <c r="E1921" s="3">
        <v>12</v>
      </c>
      <c r="F1921" s="17">
        <v>0</v>
      </c>
      <c r="G1921" s="17">
        <v>1</v>
      </c>
      <c r="H1921" s="17">
        <v>0</v>
      </c>
      <c r="I1921" s="7">
        <v>1</v>
      </c>
      <c r="J1921" s="7">
        <v>12</v>
      </c>
      <c r="K1921" s="4">
        <v>1214</v>
      </c>
      <c r="L1921" s="5">
        <v>1214.0587</v>
      </c>
      <c r="M1921">
        <v>66050</v>
      </c>
      <c r="N1921" s="3">
        <v>1</v>
      </c>
      <c r="O1921" s="50" t="e">
        <f>INDEX([1]Dados!$M$2:$N$26779,MATCH($P1921,[1]Dados!$N$2:$N$26779,),2)</f>
        <v>#N/A</v>
      </c>
      <c r="P1921">
        <v>151322</v>
      </c>
      <c r="Q1921" s="1">
        <v>36760</v>
      </c>
      <c r="R1921" s="1">
        <v>36764</v>
      </c>
      <c r="S1921" t="s">
        <v>1051</v>
      </c>
      <c r="T1921">
        <v>1</v>
      </c>
    </row>
    <row r="1922" spans="1:20" x14ac:dyDescent="0.2">
      <c r="A1922" s="7">
        <v>270820</v>
      </c>
      <c r="B1922" s="3">
        <v>28630</v>
      </c>
      <c r="C1922" s="3" t="s">
        <v>60</v>
      </c>
      <c r="D1922" s="2" t="s">
        <v>754</v>
      </c>
      <c r="E1922" s="3">
        <v>12</v>
      </c>
      <c r="F1922" s="17">
        <v>0</v>
      </c>
      <c r="G1922" s="17">
        <v>1</v>
      </c>
      <c r="H1922" s="17">
        <v>0</v>
      </c>
      <c r="I1922" s="7">
        <v>1</v>
      </c>
      <c r="J1922" s="7">
        <v>25</v>
      </c>
      <c r="K1922" s="4">
        <v>1214</v>
      </c>
      <c r="L1922" s="5">
        <v>1214.0587</v>
      </c>
      <c r="M1922">
        <v>66050</v>
      </c>
      <c r="N1922" s="3">
        <v>1</v>
      </c>
      <c r="O1922" s="50" t="e">
        <f>INDEX([1]Dados!$M$2:$N$26779,MATCH($P1922,[1]Dados!$N$2:$N$26779,),2)</f>
        <v>#N/A</v>
      </c>
      <c r="P1922">
        <v>151322</v>
      </c>
      <c r="Q1922" s="1">
        <v>36760</v>
      </c>
      <c r="R1922" s="1">
        <v>36764</v>
      </c>
      <c r="S1922" t="s">
        <v>1051</v>
      </c>
      <c r="T1922">
        <v>1</v>
      </c>
    </row>
    <row r="1923" spans="1:20" x14ac:dyDescent="0.2">
      <c r="A1923" s="7">
        <v>270820</v>
      </c>
      <c r="B1923" s="3">
        <v>28630</v>
      </c>
      <c r="C1923" s="3" t="s">
        <v>60</v>
      </c>
      <c r="D1923" s="2" t="s">
        <v>754</v>
      </c>
      <c r="E1923" s="3">
        <v>12</v>
      </c>
      <c r="F1923" s="17">
        <v>0</v>
      </c>
      <c r="G1923" s="17">
        <v>1</v>
      </c>
      <c r="H1923" s="17">
        <v>0</v>
      </c>
      <c r="I1923" s="7">
        <v>1.5</v>
      </c>
      <c r="J1923" s="7">
        <v>14</v>
      </c>
      <c r="K1923" s="4">
        <v>1214</v>
      </c>
      <c r="L1923" s="5">
        <v>1214.0587</v>
      </c>
      <c r="M1923">
        <v>66050</v>
      </c>
      <c r="N1923" s="3">
        <v>1</v>
      </c>
      <c r="O1923" s="50" t="e">
        <f>INDEX([1]Dados!$M$2:$N$26779,MATCH($P1923,[1]Dados!$N$2:$N$26779,),2)</f>
        <v>#N/A</v>
      </c>
      <c r="P1923">
        <v>151322</v>
      </c>
      <c r="Q1923" s="1">
        <v>36760</v>
      </c>
      <c r="R1923" s="1">
        <v>36764</v>
      </c>
      <c r="S1923" t="s">
        <v>1051</v>
      </c>
      <c r="T1923">
        <v>1</v>
      </c>
    </row>
    <row r="1924" spans="1:20" x14ac:dyDescent="0.2">
      <c r="A1924" s="7">
        <v>270820</v>
      </c>
      <c r="B1924" s="3">
        <v>28630</v>
      </c>
      <c r="C1924" s="3" t="s">
        <v>60</v>
      </c>
      <c r="D1924" s="2" t="s">
        <v>754</v>
      </c>
      <c r="E1924" s="3">
        <v>12</v>
      </c>
      <c r="F1924" s="17">
        <v>0</v>
      </c>
      <c r="G1924" s="17">
        <v>1</v>
      </c>
      <c r="H1924" s="17">
        <v>0</v>
      </c>
      <c r="I1924" s="7">
        <v>1.6</v>
      </c>
      <c r="J1924" s="7">
        <v>14</v>
      </c>
      <c r="K1924" s="4">
        <v>1214</v>
      </c>
      <c r="L1924" s="5">
        <v>1214.0587</v>
      </c>
      <c r="M1924">
        <v>66050</v>
      </c>
      <c r="N1924" s="3">
        <v>1</v>
      </c>
      <c r="O1924" s="50" t="e">
        <f>INDEX([1]Dados!$M$2:$N$26779,MATCH($P1924,[1]Dados!$N$2:$N$26779,),2)</f>
        <v>#N/A</v>
      </c>
      <c r="P1924">
        <v>151322</v>
      </c>
      <c r="Q1924" s="1">
        <v>36760</v>
      </c>
      <c r="R1924" s="1">
        <v>36764</v>
      </c>
      <c r="S1924" t="s">
        <v>1051</v>
      </c>
      <c r="T1924">
        <v>1</v>
      </c>
    </row>
    <row r="1925" spans="1:20" x14ac:dyDescent="0.2">
      <c r="A1925" s="7">
        <v>270820</v>
      </c>
      <c r="B1925" s="3">
        <v>28630</v>
      </c>
      <c r="C1925" s="3" t="s">
        <v>60</v>
      </c>
      <c r="D1925" s="2" t="s">
        <v>754</v>
      </c>
      <c r="E1925" s="3">
        <v>12</v>
      </c>
      <c r="F1925" s="17">
        <v>0</v>
      </c>
      <c r="G1925" s="17">
        <v>1</v>
      </c>
      <c r="H1925" s="17">
        <v>0</v>
      </c>
      <c r="I1925" s="7">
        <v>1.7</v>
      </c>
      <c r="J1925" s="7">
        <v>15</v>
      </c>
      <c r="K1925" s="4">
        <v>1214</v>
      </c>
      <c r="L1925" s="5">
        <v>1214.0587</v>
      </c>
      <c r="M1925">
        <v>66050</v>
      </c>
      <c r="N1925" s="3">
        <v>1</v>
      </c>
      <c r="O1925" s="50" t="e">
        <f>INDEX([1]Dados!$M$2:$N$26779,MATCH($P1925,[1]Dados!$N$2:$N$26779,),2)</f>
        <v>#N/A</v>
      </c>
      <c r="P1925">
        <v>151322</v>
      </c>
      <c r="Q1925" s="1">
        <v>36760</v>
      </c>
      <c r="R1925" s="1">
        <v>36764</v>
      </c>
      <c r="S1925" t="s">
        <v>1051</v>
      </c>
      <c r="T1925">
        <v>1</v>
      </c>
    </row>
    <row r="1926" spans="1:20" x14ac:dyDescent="0.2">
      <c r="A1926" s="7">
        <v>270820</v>
      </c>
      <c r="B1926" s="3">
        <v>28630</v>
      </c>
      <c r="C1926" s="3" t="s">
        <v>60</v>
      </c>
      <c r="D1926" s="2" t="s">
        <v>754</v>
      </c>
      <c r="E1926" s="3">
        <v>12</v>
      </c>
      <c r="F1926" s="17">
        <v>0</v>
      </c>
      <c r="G1926" s="17">
        <v>1</v>
      </c>
      <c r="H1926" s="17">
        <v>0</v>
      </c>
      <c r="I1926" s="7">
        <v>1.8</v>
      </c>
      <c r="J1926" s="7">
        <v>13</v>
      </c>
      <c r="K1926" s="4">
        <v>1214</v>
      </c>
      <c r="L1926" s="5">
        <v>1214.0587</v>
      </c>
      <c r="M1926">
        <v>66050</v>
      </c>
      <c r="N1926" s="3">
        <v>1</v>
      </c>
      <c r="O1926" s="50" t="e">
        <f>INDEX([1]Dados!$M$2:$N$26779,MATCH($P1926,[1]Dados!$N$2:$N$26779,),2)</f>
        <v>#N/A</v>
      </c>
      <c r="P1926">
        <v>151322</v>
      </c>
      <c r="Q1926" s="1">
        <v>36760</v>
      </c>
      <c r="R1926" s="1">
        <v>36764</v>
      </c>
      <c r="S1926" t="s">
        <v>1051</v>
      </c>
      <c r="T1926">
        <v>1</v>
      </c>
    </row>
    <row r="1927" spans="1:20" x14ac:dyDescent="0.2">
      <c r="A1927" s="7">
        <v>270820</v>
      </c>
      <c r="B1927" s="3">
        <v>28630</v>
      </c>
      <c r="C1927" s="3" t="s">
        <v>60</v>
      </c>
      <c r="D1927" s="2" t="s">
        <v>754</v>
      </c>
      <c r="E1927" s="3">
        <v>12</v>
      </c>
      <c r="F1927" s="17">
        <v>0</v>
      </c>
      <c r="G1927" s="17">
        <v>1</v>
      </c>
      <c r="H1927" s="17">
        <v>0</v>
      </c>
      <c r="I1927" s="7">
        <v>1.9</v>
      </c>
      <c r="J1927" s="7">
        <v>13</v>
      </c>
      <c r="K1927" s="4">
        <v>1214</v>
      </c>
      <c r="L1927" s="5">
        <v>1214.0587</v>
      </c>
      <c r="M1927">
        <v>66050</v>
      </c>
      <c r="N1927" s="3">
        <v>1</v>
      </c>
      <c r="O1927" s="50" t="e">
        <f>INDEX([1]Dados!$M$2:$N$26779,MATCH($P1927,[1]Dados!$N$2:$N$26779,),2)</f>
        <v>#N/A</v>
      </c>
      <c r="P1927">
        <v>151322</v>
      </c>
      <c r="Q1927" s="1">
        <v>36760</v>
      </c>
      <c r="R1927" s="1">
        <v>36764</v>
      </c>
      <c r="S1927" t="s">
        <v>1051</v>
      </c>
      <c r="T1927">
        <v>1</v>
      </c>
    </row>
    <row r="1928" spans="1:20" x14ac:dyDescent="0.2">
      <c r="A1928" s="7">
        <v>270820</v>
      </c>
      <c r="B1928" s="3">
        <v>28630</v>
      </c>
      <c r="C1928" s="3" t="s">
        <v>60</v>
      </c>
      <c r="D1928" s="2" t="s">
        <v>754</v>
      </c>
      <c r="E1928" s="3">
        <v>12</v>
      </c>
      <c r="F1928" s="17">
        <v>0</v>
      </c>
      <c r="G1928" s="17">
        <v>1</v>
      </c>
      <c r="H1928" s="17">
        <v>0</v>
      </c>
      <c r="I1928" s="7">
        <v>3</v>
      </c>
      <c r="J1928" s="7">
        <v>25</v>
      </c>
      <c r="K1928" s="4">
        <v>1214</v>
      </c>
      <c r="L1928" s="5">
        <v>1214.0589</v>
      </c>
      <c r="M1928">
        <v>155800</v>
      </c>
      <c r="N1928" s="3">
        <v>1</v>
      </c>
      <c r="O1928" s="50" t="e">
        <f>INDEX([1]Dados!$M$2:$N$26779,MATCH($P1928,[1]Dados!$N$2:$N$26779,),2)</f>
        <v>#N/A</v>
      </c>
      <c r="P1928">
        <v>152374</v>
      </c>
      <c r="Q1928" s="1">
        <v>36760</v>
      </c>
      <c r="R1928" s="1">
        <v>36764</v>
      </c>
      <c r="S1928" t="s">
        <v>1051</v>
      </c>
      <c r="T1928">
        <v>1</v>
      </c>
    </row>
    <row r="1929" spans="1:20" x14ac:dyDescent="0.2">
      <c r="A1929" s="7">
        <v>270820</v>
      </c>
      <c r="B1929" s="3">
        <v>28630</v>
      </c>
      <c r="C1929" s="3" t="s">
        <v>60</v>
      </c>
      <c r="D1929" s="2" t="s">
        <v>754</v>
      </c>
      <c r="E1929" s="3">
        <v>12</v>
      </c>
      <c r="F1929" s="17">
        <v>0</v>
      </c>
      <c r="G1929" s="17">
        <v>1</v>
      </c>
      <c r="H1929" s="17">
        <v>0</v>
      </c>
      <c r="I1929" s="7">
        <v>3</v>
      </c>
      <c r="J1929" s="7">
        <v>28</v>
      </c>
      <c r="K1929" s="4">
        <v>1214</v>
      </c>
      <c r="L1929" s="5">
        <v>1214.0589</v>
      </c>
      <c r="M1929">
        <v>155800</v>
      </c>
      <c r="N1929" s="3">
        <v>1</v>
      </c>
      <c r="O1929" s="50" t="e">
        <f>INDEX([1]Dados!$M$2:$N$26779,MATCH($P1929,[1]Dados!$N$2:$N$26779,),2)</f>
        <v>#N/A</v>
      </c>
      <c r="P1929">
        <v>152374</v>
      </c>
      <c r="Q1929" s="1">
        <v>36760</v>
      </c>
      <c r="R1929" s="1">
        <v>36764</v>
      </c>
      <c r="S1929" t="s">
        <v>1051</v>
      </c>
      <c r="T1929">
        <v>1</v>
      </c>
    </row>
    <row r="1930" spans="1:20" x14ac:dyDescent="0.2">
      <c r="A1930" s="7">
        <v>270820</v>
      </c>
      <c r="B1930" s="3">
        <v>28630</v>
      </c>
      <c r="C1930" s="3" t="s">
        <v>60</v>
      </c>
      <c r="D1930" s="2" t="s">
        <v>754</v>
      </c>
      <c r="E1930" s="3">
        <v>12</v>
      </c>
      <c r="F1930" s="17">
        <v>0</v>
      </c>
      <c r="G1930" s="17">
        <v>1</v>
      </c>
      <c r="H1930" s="17">
        <v>0</v>
      </c>
      <c r="I1930" s="7">
        <v>3</v>
      </c>
      <c r="J1930" s="7">
        <v>99</v>
      </c>
      <c r="K1930" s="4">
        <v>1214</v>
      </c>
      <c r="L1930" s="5">
        <v>1214.0589</v>
      </c>
      <c r="M1930">
        <v>155800</v>
      </c>
      <c r="N1930" s="3">
        <v>1</v>
      </c>
      <c r="O1930" s="50" t="e">
        <f>INDEX([1]Dados!$M$2:$N$26779,MATCH($P1930,[1]Dados!$N$2:$N$26779,),2)</f>
        <v>#N/A</v>
      </c>
      <c r="P1930">
        <v>152374</v>
      </c>
      <c r="Q1930" s="1">
        <v>36760</v>
      </c>
      <c r="R1930" s="1">
        <v>36764</v>
      </c>
      <c r="S1930" t="s">
        <v>1051</v>
      </c>
      <c r="T1930">
        <v>1</v>
      </c>
    </row>
    <row r="1931" spans="1:20" x14ac:dyDescent="0.2">
      <c r="A1931" s="7">
        <v>270820</v>
      </c>
      <c r="B1931" s="3">
        <v>28630</v>
      </c>
      <c r="C1931" s="3" t="s">
        <v>60</v>
      </c>
      <c r="D1931" s="2" t="s">
        <v>754</v>
      </c>
      <c r="E1931" s="3">
        <v>12</v>
      </c>
      <c r="F1931" s="17">
        <v>0</v>
      </c>
      <c r="G1931" s="17">
        <v>1</v>
      </c>
      <c r="H1931" s="17">
        <v>0</v>
      </c>
      <c r="I1931" s="7">
        <v>3</v>
      </c>
      <c r="J1931" s="7">
        <v>20</v>
      </c>
      <c r="K1931" s="4">
        <v>1214</v>
      </c>
      <c r="L1931" s="5">
        <v>1214.0589</v>
      </c>
      <c r="M1931">
        <v>155800</v>
      </c>
      <c r="N1931" s="3">
        <v>1</v>
      </c>
      <c r="O1931" s="50" t="e">
        <f>INDEX([1]Dados!$M$2:$N$26779,MATCH($P1931,[1]Dados!$N$2:$N$26779,),2)</f>
        <v>#N/A</v>
      </c>
      <c r="P1931">
        <v>152374</v>
      </c>
      <c r="Q1931" s="1">
        <v>36760</v>
      </c>
      <c r="R1931" s="1">
        <v>36764</v>
      </c>
      <c r="S1931" t="s">
        <v>1051</v>
      </c>
      <c r="T1931">
        <v>1</v>
      </c>
    </row>
    <row r="1932" spans="1:20" x14ac:dyDescent="0.2">
      <c r="A1932" s="7">
        <v>270820</v>
      </c>
      <c r="B1932" s="3">
        <v>28630</v>
      </c>
      <c r="C1932" s="3" t="s">
        <v>60</v>
      </c>
      <c r="D1932" s="2" t="s">
        <v>754</v>
      </c>
      <c r="E1932" s="3">
        <v>12</v>
      </c>
      <c r="F1932" s="17">
        <v>0</v>
      </c>
      <c r="G1932" s="17">
        <v>1</v>
      </c>
      <c r="H1932" s="17">
        <v>0</v>
      </c>
      <c r="I1932" s="7">
        <v>3</v>
      </c>
      <c r="J1932" s="7">
        <v>24</v>
      </c>
      <c r="K1932" s="4">
        <v>1214</v>
      </c>
      <c r="L1932" s="5">
        <v>1214.0589</v>
      </c>
      <c r="M1932">
        <v>155800</v>
      </c>
      <c r="N1932" s="3">
        <v>1</v>
      </c>
      <c r="O1932" s="50" t="e">
        <f>INDEX([1]Dados!$M$2:$N$26779,MATCH($P1932,[1]Dados!$N$2:$N$26779,),2)</f>
        <v>#N/A</v>
      </c>
      <c r="P1932">
        <v>152374</v>
      </c>
      <c r="Q1932" s="1">
        <v>36760</v>
      </c>
      <c r="R1932" s="1">
        <v>36764</v>
      </c>
      <c r="S1932" t="s">
        <v>1051</v>
      </c>
      <c r="T1932">
        <v>1</v>
      </c>
    </row>
    <row r="1933" spans="1:20" x14ac:dyDescent="0.2">
      <c r="A1933" s="7">
        <v>270820</v>
      </c>
      <c r="B1933" s="3">
        <v>28630</v>
      </c>
      <c r="C1933" s="3" t="s">
        <v>60</v>
      </c>
      <c r="D1933" s="2" t="s">
        <v>754</v>
      </c>
      <c r="E1933" s="3">
        <v>12</v>
      </c>
      <c r="F1933" s="17">
        <v>0</v>
      </c>
      <c r="G1933" s="17">
        <v>1</v>
      </c>
      <c r="H1933" s="17">
        <v>0</v>
      </c>
      <c r="I1933" s="7">
        <v>3</v>
      </c>
      <c r="J1933" s="7">
        <v>18</v>
      </c>
      <c r="K1933" s="4">
        <v>1214</v>
      </c>
      <c r="L1933" s="5">
        <v>1214.0589</v>
      </c>
      <c r="M1933">
        <v>155800</v>
      </c>
      <c r="N1933" s="3">
        <v>1</v>
      </c>
      <c r="O1933" s="50" t="e">
        <f>INDEX([1]Dados!$M$2:$N$26779,MATCH($P1933,[1]Dados!$N$2:$N$26779,),2)</f>
        <v>#N/A</v>
      </c>
      <c r="P1933">
        <v>152374</v>
      </c>
      <c r="Q1933" s="1">
        <v>36760</v>
      </c>
      <c r="R1933" s="1">
        <v>36764</v>
      </c>
      <c r="S1933" t="s">
        <v>1051</v>
      </c>
      <c r="T1933">
        <v>1</v>
      </c>
    </row>
    <row r="1934" spans="1:20" x14ac:dyDescent="0.2">
      <c r="A1934" s="7">
        <v>270820</v>
      </c>
      <c r="B1934" s="3">
        <v>28630</v>
      </c>
      <c r="C1934" s="3" t="s">
        <v>60</v>
      </c>
      <c r="D1934" s="2" t="s">
        <v>754</v>
      </c>
      <c r="E1934" s="3">
        <v>12</v>
      </c>
      <c r="F1934" s="17">
        <v>0</v>
      </c>
      <c r="G1934" s="17">
        <v>1</v>
      </c>
      <c r="H1934" s="17">
        <v>0</v>
      </c>
      <c r="I1934" s="7">
        <v>3</v>
      </c>
      <c r="J1934" s="7">
        <v>17</v>
      </c>
      <c r="K1934" s="4">
        <v>1214</v>
      </c>
      <c r="L1934" s="5">
        <v>1214.0589</v>
      </c>
      <c r="M1934">
        <v>155800</v>
      </c>
      <c r="N1934" s="3">
        <v>1</v>
      </c>
      <c r="O1934" s="50" t="e">
        <f>INDEX([1]Dados!$M$2:$N$26779,MATCH($P1934,[1]Dados!$N$2:$N$26779,),2)</f>
        <v>#N/A</v>
      </c>
      <c r="P1934">
        <v>152374</v>
      </c>
      <c r="Q1934" s="1">
        <v>36760</v>
      </c>
      <c r="R1934" s="1">
        <v>36764</v>
      </c>
      <c r="S1934" t="s">
        <v>1051</v>
      </c>
      <c r="T1934">
        <v>1</v>
      </c>
    </row>
    <row r="1935" spans="1:20" x14ac:dyDescent="0.2">
      <c r="A1935" s="7">
        <v>270820</v>
      </c>
      <c r="B1935" s="3">
        <v>28630</v>
      </c>
      <c r="C1935" s="3" t="s">
        <v>60</v>
      </c>
      <c r="D1935" s="2" t="s">
        <v>754</v>
      </c>
      <c r="E1935" s="3">
        <v>12</v>
      </c>
      <c r="F1935" s="17">
        <v>0</v>
      </c>
      <c r="G1935" s="17">
        <v>1</v>
      </c>
      <c r="H1935" s="17">
        <v>0</v>
      </c>
      <c r="I1935" s="7">
        <v>3.8</v>
      </c>
      <c r="J1935" s="7">
        <v>18</v>
      </c>
      <c r="K1935" s="4">
        <v>1214</v>
      </c>
      <c r="L1935" s="5">
        <v>1214.0589</v>
      </c>
      <c r="M1935">
        <v>155800</v>
      </c>
      <c r="N1935" s="3">
        <v>1</v>
      </c>
      <c r="O1935" s="50" t="e">
        <f>INDEX([1]Dados!$M$2:$N$26779,MATCH($P1935,[1]Dados!$N$2:$N$26779,),2)</f>
        <v>#N/A</v>
      </c>
      <c r="P1935">
        <v>152374</v>
      </c>
      <c r="Q1935" s="1">
        <v>36760</v>
      </c>
      <c r="R1935" s="1">
        <v>36764</v>
      </c>
      <c r="S1935" t="s">
        <v>1051</v>
      </c>
      <c r="T1935">
        <v>1</v>
      </c>
    </row>
    <row r="1936" spans="1:20" x14ac:dyDescent="0.2">
      <c r="A1936" s="7">
        <v>270820</v>
      </c>
      <c r="B1936" s="3">
        <v>28630</v>
      </c>
      <c r="C1936" s="3" t="s">
        <v>60</v>
      </c>
      <c r="D1936" s="2" t="s">
        <v>754</v>
      </c>
      <c r="E1936" s="3">
        <v>12</v>
      </c>
      <c r="F1936" s="17">
        <v>0</v>
      </c>
      <c r="G1936" s="17">
        <v>1</v>
      </c>
      <c r="H1936" s="17">
        <v>0</v>
      </c>
      <c r="I1936" s="7">
        <v>3.9</v>
      </c>
      <c r="J1936" s="7">
        <v>18</v>
      </c>
      <c r="K1936" s="4">
        <v>1214</v>
      </c>
      <c r="L1936" s="5">
        <v>1214.0589</v>
      </c>
      <c r="M1936">
        <v>155800</v>
      </c>
      <c r="N1936" s="3">
        <v>1</v>
      </c>
      <c r="O1936" s="50" t="e">
        <f>INDEX([1]Dados!$M$2:$N$26779,MATCH($P1936,[1]Dados!$N$2:$N$26779,),2)</f>
        <v>#N/A</v>
      </c>
      <c r="P1936">
        <v>152374</v>
      </c>
      <c r="Q1936" s="1">
        <v>36760</v>
      </c>
      <c r="R1936" s="1">
        <v>36764</v>
      </c>
      <c r="S1936" t="s">
        <v>1051</v>
      </c>
      <c r="T1936">
        <v>1</v>
      </c>
    </row>
    <row r="1937" spans="1:20" x14ac:dyDescent="0.2">
      <c r="A1937" s="7">
        <v>270820</v>
      </c>
      <c r="B1937" s="3">
        <v>28630</v>
      </c>
      <c r="C1937" s="3" t="s">
        <v>60</v>
      </c>
      <c r="D1937" s="2" t="s">
        <v>754</v>
      </c>
      <c r="E1937" s="3">
        <v>12</v>
      </c>
      <c r="F1937" s="17">
        <v>0</v>
      </c>
      <c r="G1937" s="17">
        <v>1</v>
      </c>
      <c r="H1937" s="17">
        <v>0</v>
      </c>
      <c r="I1937" s="29">
        <v>3.1</v>
      </c>
      <c r="J1937" s="7">
        <v>28</v>
      </c>
      <c r="K1937" s="4">
        <v>1214</v>
      </c>
      <c r="L1937" s="5">
        <v>1214.0589</v>
      </c>
      <c r="M1937">
        <v>155800</v>
      </c>
      <c r="N1937" s="3">
        <v>1</v>
      </c>
      <c r="O1937" s="50" t="e">
        <f>INDEX([1]Dados!$M$2:$N$26779,MATCH($P1937,[1]Dados!$N$2:$N$26779,),2)</f>
        <v>#N/A</v>
      </c>
      <c r="P1937">
        <v>152374</v>
      </c>
      <c r="Q1937" s="1">
        <v>36760</v>
      </c>
      <c r="R1937" s="1">
        <v>36764</v>
      </c>
      <c r="S1937" t="s">
        <v>1051</v>
      </c>
      <c r="T1937">
        <v>1</v>
      </c>
    </row>
    <row r="1938" spans="1:20" x14ac:dyDescent="0.2">
      <c r="A1938" s="7">
        <v>270820</v>
      </c>
      <c r="B1938" s="3">
        <v>28630</v>
      </c>
      <c r="C1938" s="3" t="s">
        <v>60</v>
      </c>
      <c r="D1938" s="2" t="s">
        <v>754</v>
      </c>
      <c r="E1938" s="3">
        <v>12</v>
      </c>
      <c r="F1938" s="17">
        <v>0</v>
      </c>
      <c r="G1938" s="17">
        <v>1</v>
      </c>
      <c r="H1938" s="17">
        <v>0</v>
      </c>
      <c r="I1938" s="7">
        <v>3.11</v>
      </c>
      <c r="J1938" s="7">
        <v>28</v>
      </c>
      <c r="K1938" s="4">
        <v>1214</v>
      </c>
      <c r="L1938" s="5">
        <v>1214.0589</v>
      </c>
      <c r="M1938">
        <v>155800</v>
      </c>
      <c r="N1938" s="3">
        <v>1</v>
      </c>
      <c r="O1938" s="50" t="e">
        <f>INDEX([1]Dados!$M$2:$N$26779,MATCH($P1938,[1]Dados!$N$2:$N$26779,),2)</f>
        <v>#N/A</v>
      </c>
      <c r="P1938">
        <v>152374</v>
      </c>
      <c r="Q1938" s="1">
        <v>36760</v>
      </c>
      <c r="R1938" s="1">
        <v>36764</v>
      </c>
      <c r="S1938" t="s">
        <v>1051</v>
      </c>
      <c r="T1938">
        <v>1</v>
      </c>
    </row>
    <row r="1939" spans="1:20" x14ac:dyDescent="0.2">
      <c r="A1939" s="7">
        <v>270820</v>
      </c>
      <c r="B1939" s="3">
        <v>28630</v>
      </c>
      <c r="C1939" s="3" t="s">
        <v>60</v>
      </c>
      <c r="D1939" s="2" t="s">
        <v>754</v>
      </c>
      <c r="E1939" s="3">
        <v>12</v>
      </c>
      <c r="F1939" s="17">
        <v>0</v>
      </c>
      <c r="G1939" s="17">
        <v>1</v>
      </c>
      <c r="H1939" s="17">
        <v>0</v>
      </c>
      <c r="I1939" s="7">
        <v>3.12</v>
      </c>
      <c r="J1939" s="7">
        <v>20</v>
      </c>
      <c r="K1939" s="4">
        <v>1214</v>
      </c>
      <c r="L1939" s="5">
        <v>1214.0589</v>
      </c>
      <c r="M1939">
        <v>155800</v>
      </c>
      <c r="N1939" s="3">
        <v>1</v>
      </c>
      <c r="O1939" s="50" t="e">
        <f>INDEX([1]Dados!$M$2:$N$26779,MATCH($P1939,[1]Dados!$N$2:$N$26779,),2)</f>
        <v>#N/A</v>
      </c>
      <c r="P1939">
        <v>152374</v>
      </c>
      <c r="Q1939" s="1">
        <v>36760</v>
      </c>
      <c r="R1939" s="1">
        <v>36764</v>
      </c>
      <c r="S1939" t="s">
        <v>1051</v>
      </c>
      <c r="T1939">
        <v>1</v>
      </c>
    </row>
    <row r="1940" spans="1:20" x14ac:dyDescent="0.2">
      <c r="A1940" s="7">
        <v>270820</v>
      </c>
      <c r="B1940" s="3">
        <v>28630</v>
      </c>
      <c r="C1940" s="3" t="s">
        <v>60</v>
      </c>
      <c r="D1940" s="2" t="s">
        <v>754</v>
      </c>
      <c r="E1940" s="3">
        <v>12</v>
      </c>
      <c r="F1940" s="17">
        <v>0</v>
      </c>
      <c r="G1940" s="17">
        <v>1</v>
      </c>
      <c r="H1940" s="17">
        <v>0</v>
      </c>
      <c r="I1940" s="7">
        <v>3.13</v>
      </c>
      <c r="J1940" s="7">
        <v>25</v>
      </c>
      <c r="K1940" s="4">
        <v>1214</v>
      </c>
      <c r="L1940" s="5">
        <v>1214.0589</v>
      </c>
      <c r="M1940">
        <v>155800</v>
      </c>
      <c r="N1940" s="3">
        <v>1</v>
      </c>
      <c r="O1940" s="50" t="e">
        <f>INDEX([1]Dados!$M$2:$N$26779,MATCH($P1940,[1]Dados!$N$2:$N$26779,),2)</f>
        <v>#N/A</v>
      </c>
      <c r="P1940">
        <v>152374</v>
      </c>
      <c r="Q1940" s="1">
        <v>36760</v>
      </c>
      <c r="R1940" s="1">
        <v>36764</v>
      </c>
      <c r="S1940" t="s">
        <v>1051</v>
      </c>
      <c r="T1940">
        <v>1</v>
      </c>
    </row>
    <row r="1941" spans="1:20" x14ac:dyDescent="0.2">
      <c r="A1941" s="7">
        <v>270820</v>
      </c>
      <c r="B1941" s="3">
        <v>28630</v>
      </c>
      <c r="C1941" s="3" t="s">
        <v>60</v>
      </c>
      <c r="D1941" s="2" t="s">
        <v>754</v>
      </c>
      <c r="E1941" s="3">
        <v>12</v>
      </c>
      <c r="F1941" s="17">
        <v>0</v>
      </c>
      <c r="G1941" s="17">
        <v>1</v>
      </c>
      <c r="H1941" s="17">
        <v>0</v>
      </c>
      <c r="I1941" s="7">
        <v>5</v>
      </c>
      <c r="J1941" s="7">
        <v>17</v>
      </c>
      <c r="K1941" s="4">
        <v>1214</v>
      </c>
      <c r="L1941" s="5">
        <v>1214.3862999999999</v>
      </c>
      <c r="M1941">
        <v>164623</v>
      </c>
      <c r="N1941" s="3" t="s">
        <v>2203</v>
      </c>
      <c r="O1941" s="50" t="e">
        <f>INDEX([1]Dados!$M$2:$N$26779,MATCH($P1941,[1]Dados!$N$2:$N$26779,),2)</f>
        <v>#N/A</v>
      </c>
      <c r="P1941">
        <v>153194</v>
      </c>
      <c r="Q1941" s="1">
        <v>36760</v>
      </c>
      <c r="R1941" s="1">
        <v>36764</v>
      </c>
      <c r="S1941" t="s">
        <v>1340</v>
      </c>
      <c r="T1941">
        <v>1</v>
      </c>
    </row>
    <row r="1942" spans="1:20" x14ac:dyDescent="0.2">
      <c r="A1942" s="7">
        <v>270820</v>
      </c>
      <c r="B1942" s="3">
        <v>28630</v>
      </c>
      <c r="C1942" s="3" t="s">
        <v>60</v>
      </c>
      <c r="D1942" s="2" t="s">
        <v>754</v>
      </c>
      <c r="E1942" s="3">
        <v>12</v>
      </c>
      <c r="F1942" s="17">
        <v>0</v>
      </c>
      <c r="G1942" s="17">
        <v>1</v>
      </c>
      <c r="H1942" s="17">
        <v>0</v>
      </c>
      <c r="I1942" s="7">
        <v>5</v>
      </c>
      <c r="J1942" s="7">
        <v>7</v>
      </c>
      <c r="K1942" s="4">
        <v>1214</v>
      </c>
      <c r="L1942" s="5">
        <v>1214.3862999999999</v>
      </c>
      <c r="M1942">
        <v>164623</v>
      </c>
      <c r="N1942" s="3" t="s">
        <v>2203</v>
      </c>
      <c r="O1942" s="50" t="e">
        <f>INDEX([1]Dados!$M$2:$N$26779,MATCH($P1942,[1]Dados!$N$2:$N$26779,),2)</f>
        <v>#N/A</v>
      </c>
      <c r="P1942">
        <v>153194</v>
      </c>
      <c r="Q1942" s="1">
        <v>36760</v>
      </c>
      <c r="R1942" s="1">
        <v>36764</v>
      </c>
      <c r="S1942" t="s">
        <v>1340</v>
      </c>
      <c r="T1942">
        <v>1</v>
      </c>
    </row>
    <row r="1943" spans="1:20" x14ac:dyDescent="0.2">
      <c r="A1943" s="7">
        <v>270820</v>
      </c>
      <c r="B1943" s="3">
        <v>28630</v>
      </c>
      <c r="C1943" s="3" t="s">
        <v>60</v>
      </c>
      <c r="D1943" s="2" t="s">
        <v>754</v>
      </c>
      <c r="E1943" s="3">
        <v>12</v>
      </c>
      <c r="F1943" s="17">
        <v>0</v>
      </c>
      <c r="G1943" s="17">
        <v>1</v>
      </c>
      <c r="H1943" s="17">
        <v>0</v>
      </c>
      <c r="I1943" s="7">
        <v>5</v>
      </c>
      <c r="J1943" s="7">
        <v>25</v>
      </c>
      <c r="K1943" s="4">
        <v>1214</v>
      </c>
      <c r="L1943" s="5">
        <v>1214.3862999999999</v>
      </c>
      <c r="M1943">
        <v>164623</v>
      </c>
      <c r="N1943" s="3" t="s">
        <v>2203</v>
      </c>
      <c r="O1943" s="50" t="e">
        <f>INDEX([1]Dados!$M$2:$N$26779,MATCH($P1943,[1]Dados!$N$2:$N$26779,),2)</f>
        <v>#N/A</v>
      </c>
      <c r="P1943">
        <v>153194</v>
      </c>
      <c r="Q1943" s="1">
        <v>36760</v>
      </c>
      <c r="R1943" s="1">
        <v>36764</v>
      </c>
      <c r="S1943" t="s">
        <v>1340</v>
      </c>
      <c r="T1943">
        <v>1</v>
      </c>
    </row>
    <row r="1944" spans="1:20" x14ac:dyDescent="0.2">
      <c r="A1944" s="7">
        <v>270820</v>
      </c>
      <c r="B1944" s="3">
        <v>28630</v>
      </c>
      <c r="C1944" s="3" t="s">
        <v>60</v>
      </c>
      <c r="D1944" s="2" t="s">
        <v>754</v>
      </c>
      <c r="E1944" s="3">
        <v>12</v>
      </c>
      <c r="F1944" s="17">
        <v>0</v>
      </c>
      <c r="G1944" s="17">
        <v>1</v>
      </c>
      <c r="H1944" s="17">
        <v>0</v>
      </c>
      <c r="I1944" s="7">
        <v>5</v>
      </c>
      <c r="J1944" s="7">
        <v>10</v>
      </c>
      <c r="K1944" s="4">
        <v>1214</v>
      </c>
      <c r="L1944" s="5">
        <v>1214.3862999999999</v>
      </c>
      <c r="M1944">
        <v>164623</v>
      </c>
      <c r="N1944" s="3" t="s">
        <v>2203</v>
      </c>
      <c r="O1944" s="50" t="e">
        <f>INDEX([1]Dados!$M$2:$N$26779,MATCH($P1944,[1]Dados!$N$2:$N$26779,),2)</f>
        <v>#N/A</v>
      </c>
      <c r="P1944">
        <v>153194</v>
      </c>
      <c r="Q1944" s="1">
        <v>36760</v>
      </c>
      <c r="R1944" s="1">
        <v>36764</v>
      </c>
      <c r="S1944" t="s">
        <v>1340</v>
      </c>
      <c r="T1944">
        <v>1</v>
      </c>
    </row>
    <row r="1945" spans="1:20" x14ac:dyDescent="0.2">
      <c r="A1945" s="7">
        <v>270820</v>
      </c>
      <c r="B1945" s="3">
        <v>28630</v>
      </c>
      <c r="C1945" s="3" t="s">
        <v>60</v>
      </c>
      <c r="D1945" s="2" t="s">
        <v>754</v>
      </c>
      <c r="E1945" s="3">
        <v>12</v>
      </c>
      <c r="F1945" s="17">
        <v>0</v>
      </c>
      <c r="G1945" s="17">
        <v>1</v>
      </c>
      <c r="H1945" s="17">
        <v>0</v>
      </c>
      <c r="I1945" s="7">
        <v>5</v>
      </c>
      <c r="J1945" s="7">
        <v>99</v>
      </c>
      <c r="K1945" s="4">
        <v>1214</v>
      </c>
      <c r="L1945" s="5">
        <v>1214.3862999999999</v>
      </c>
      <c r="M1945">
        <v>164623</v>
      </c>
      <c r="N1945" s="3" t="s">
        <v>2203</v>
      </c>
      <c r="O1945" s="50" t="e">
        <f>INDEX([1]Dados!$M$2:$N$26779,MATCH($P1945,[1]Dados!$N$2:$N$26779,),2)</f>
        <v>#N/A</v>
      </c>
      <c r="P1945">
        <v>153194</v>
      </c>
      <c r="Q1945" s="1">
        <v>36760</v>
      </c>
      <c r="R1945" s="1">
        <v>36764</v>
      </c>
      <c r="S1945" t="s">
        <v>1340</v>
      </c>
      <c r="T1945">
        <v>1</v>
      </c>
    </row>
    <row r="1946" spans="1:20" x14ac:dyDescent="0.2">
      <c r="A1946" s="7">
        <v>270820</v>
      </c>
      <c r="B1946" s="3">
        <v>28630</v>
      </c>
      <c r="C1946" s="3" t="s">
        <v>60</v>
      </c>
      <c r="D1946" s="2" t="s">
        <v>754</v>
      </c>
      <c r="E1946" s="3">
        <v>12</v>
      </c>
      <c r="F1946" s="17">
        <v>0</v>
      </c>
      <c r="G1946" s="17">
        <v>1</v>
      </c>
      <c r="H1946" s="17">
        <v>0</v>
      </c>
      <c r="I1946" s="7">
        <v>5</v>
      </c>
      <c r="J1946" s="7">
        <v>9</v>
      </c>
      <c r="K1946" s="4">
        <v>1214</v>
      </c>
      <c r="L1946" s="5">
        <v>1214.3862999999999</v>
      </c>
      <c r="M1946">
        <v>164623</v>
      </c>
      <c r="N1946" s="3" t="s">
        <v>2203</v>
      </c>
      <c r="O1946" s="50" t="e">
        <f>INDEX([1]Dados!$M$2:$N$26779,MATCH($P1946,[1]Dados!$N$2:$N$26779,),2)</f>
        <v>#N/A</v>
      </c>
      <c r="P1946">
        <v>153194</v>
      </c>
      <c r="Q1946" s="1">
        <v>36760</v>
      </c>
      <c r="R1946" s="1">
        <v>36764</v>
      </c>
      <c r="S1946" t="s">
        <v>1340</v>
      </c>
      <c r="T1946">
        <v>1</v>
      </c>
    </row>
    <row r="1947" spans="1:20" x14ac:dyDescent="0.2">
      <c r="A1947" s="7">
        <v>270820</v>
      </c>
      <c r="B1947" s="3">
        <v>28630</v>
      </c>
      <c r="C1947" s="3" t="s">
        <v>60</v>
      </c>
      <c r="D1947" s="2" t="s">
        <v>754</v>
      </c>
      <c r="E1947" s="3">
        <v>12</v>
      </c>
      <c r="F1947" s="17">
        <v>0</v>
      </c>
      <c r="G1947" s="17">
        <v>1</v>
      </c>
      <c r="H1947" s="17">
        <v>0</v>
      </c>
      <c r="I1947" s="7">
        <v>5.7</v>
      </c>
      <c r="J1947" s="7">
        <v>25</v>
      </c>
      <c r="K1947" s="4">
        <v>1214</v>
      </c>
      <c r="L1947" s="5">
        <v>1214.3862999999999</v>
      </c>
      <c r="M1947">
        <v>164623</v>
      </c>
      <c r="N1947" s="3" t="s">
        <v>2203</v>
      </c>
      <c r="O1947" s="50" t="e">
        <f>INDEX([1]Dados!$M$2:$N$26779,MATCH($P1947,[1]Dados!$N$2:$N$26779,),2)</f>
        <v>#N/A</v>
      </c>
      <c r="P1947">
        <v>153194</v>
      </c>
      <c r="Q1947" s="1">
        <v>36760</v>
      </c>
      <c r="R1947" s="1">
        <v>36764</v>
      </c>
      <c r="S1947" t="s">
        <v>1340</v>
      </c>
      <c r="T1947">
        <v>1</v>
      </c>
    </row>
    <row r="1948" spans="1:20" x14ac:dyDescent="0.2">
      <c r="A1948" s="7">
        <v>270820</v>
      </c>
      <c r="B1948" s="3">
        <v>28630</v>
      </c>
      <c r="C1948" s="3" t="s">
        <v>60</v>
      </c>
      <c r="D1948" s="2" t="s">
        <v>754</v>
      </c>
      <c r="E1948" s="3">
        <v>12</v>
      </c>
      <c r="F1948" s="17">
        <v>0</v>
      </c>
      <c r="G1948" s="17">
        <v>1</v>
      </c>
      <c r="H1948" s="17">
        <v>0</v>
      </c>
      <c r="I1948" s="7">
        <v>5.8</v>
      </c>
      <c r="J1948" s="7">
        <v>17</v>
      </c>
      <c r="K1948" s="4">
        <v>1214</v>
      </c>
      <c r="L1948" s="5">
        <v>1214.3862999999999</v>
      </c>
      <c r="M1948">
        <v>164623</v>
      </c>
      <c r="N1948" s="3" t="s">
        <v>2203</v>
      </c>
      <c r="O1948" s="50" t="e">
        <f>INDEX([1]Dados!$M$2:$N$26779,MATCH($P1948,[1]Dados!$N$2:$N$26779,),2)</f>
        <v>#N/A</v>
      </c>
      <c r="P1948">
        <v>153194</v>
      </c>
      <c r="Q1948" s="1">
        <v>36760</v>
      </c>
      <c r="R1948" s="1">
        <v>36764</v>
      </c>
      <c r="S1948" t="s">
        <v>1340</v>
      </c>
      <c r="T1948">
        <v>1</v>
      </c>
    </row>
    <row r="1949" spans="1:20" x14ac:dyDescent="0.2">
      <c r="A1949" s="7">
        <v>270820</v>
      </c>
      <c r="B1949" s="3">
        <v>28630</v>
      </c>
      <c r="C1949" s="3" t="s">
        <v>60</v>
      </c>
      <c r="D1949" s="2" t="s">
        <v>754</v>
      </c>
      <c r="E1949" s="3">
        <v>12</v>
      </c>
      <c r="F1949" s="17">
        <v>0</v>
      </c>
      <c r="G1949" s="17">
        <v>1</v>
      </c>
      <c r="H1949" s="17">
        <v>0</v>
      </c>
      <c r="I1949" s="7">
        <v>5.9</v>
      </c>
      <c r="J1949" s="7">
        <v>10</v>
      </c>
      <c r="K1949" s="4">
        <v>1214</v>
      </c>
      <c r="L1949" s="5">
        <v>1214.3862999999999</v>
      </c>
      <c r="M1949">
        <v>164623</v>
      </c>
      <c r="N1949" s="3" t="s">
        <v>2203</v>
      </c>
      <c r="O1949" s="50" t="e">
        <f>INDEX([1]Dados!$M$2:$N$26779,MATCH($P1949,[1]Dados!$N$2:$N$26779,),2)</f>
        <v>#N/A</v>
      </c>
      <c r="P1949">
        <v>153194</v>
      </c>
      <c r="Q1949" s="1">
        <v>36760</v>
      </c>
      <c r="R1949" s="1">
        <v>36764</v>
      </c>
      <c r="S1949" t="s">
        <v>1340</v>
      </c>
      <c r="T1949">
        <v>1</v>
      </c>
    </row>
    <row r="1950" spans="1:20" x14ac:dyDescent="0.2">
      <c r="A1950" s="7">
        <v>270820</v>
      </c>
      <c r="B1950" s="3">
        <v>28630</v>
      </c>
      <c r="C1950" s="3" t="s">
        <v>60</v>
      </c>
      <c r="D1950" s="2" t="s">
        <v>754</v>
      </c>
      <c r="E1950" s="3">
        <v>12</v>
      </c>
      <c r="F1950" s="17">
        <v>0</v>
      </c>
      <c r="G1950" s="17">
        <v>1</v>
      </c>
      <c r="H1950" s="17">
        <v>0</v>
      </c>
      <c r="I1950" s="29">
        <v>5.0999999999999996</v>
      </c>
      <c r="J1950" s="7">
        <v>25</v>
      </c>
      <c r="K1950" s="4">
        <v>1214</v>
      </c>
      <c r="L1950" s="5">
        <v>1214.3862999999999</v>
      </c>
      <c r="M1950">
        <v>164623</v>
      </c>
      <c r="N1950" s="3" t="s">
        <v>2203</v>
      </c>
      <c r="O1950" s="50" t="e">
        <f>INDEX([1]Dados!$M$2:$N$26779,MATCH($P1950,[1]Dados!$N$2:$N$26779,),2)</f>
        <v>#N/A</v>
      </c>
      <c r="P1950">
        <v>153194</v>
      </c>
      <c r="Q1950" s="1">
        <v>36760</v>
      </c>
      <c r="R1950" s="1">
        <v>36764</v>
      </c>
      <c r="S1950" t="s">
        <v>1340</v>
      </c>
      <c r="T1950">
        <v>1</v>
      </c>
    </row>
    <row r="1951" spans="1:20" x14ac:dyDescent="0.2">
      <c r="A1951" s="7">
        <v>270820</v>
      </c>
      <c r="B1951" s="3">
        <v>28630</v>
      </c>
      <c r="C1951" s="3" t="s">
        <v>60</v>
      </c>
      <c r="D1951" s="2" t="s">
        <v>754</v>
      </c>
      <c r="E1951" s="3">
        <v>12</v>
      </c>
      <c r="F1951" s="17">
        <v>0</v>
      </c>
      <c r="G1951" s="17">
        <v>1</v>
      </c>
      <c r="H1951" s="17">
        <v>0</v>
      </c>
      <c r="I1951" s="29">
        <v>5.1100000000000003</v>
      </c>
      <c r="J1951" s="7">
        <v>9</v>
      </c>
      <c r="K1951" s="4">
        <v>1214</v>
      </c>
      <c r="L1951" s="5">
        <v>1214.3862999999999</v>
      </c>
      <c r="M1951">
        <v>164623</v>
      </c>
      <c r="N1951" s="3" t="s">
        <v>2203</v>
      </c>
      <c r="O1951" s="50" t="e">
        <f>INDEX([1]Dados!$M$2:$N$26779,MATCH($P1951,[1]Dados!$N$2:$N$26779,),2)</f>
        <v>#N/A</v>
      </c>
      <c r="P1951">
        <v>153194</v>
      </c>
      <c r="Q1951" s="1">
        <v>36760</v>
      </c>
      <c r="R1951" s="1">
        <v>36764</v>
      </c>
      <c r="S1951" t="s">
        <v>1340</v>
      </c>
      <c r="T1951">
        <v>1</v>
      </c>
    </row>
    <row r="1952" spans="1:20" x14ac:dyDescent="0.2">
      <c r="A1952" s="7">
        <v>270820</v>
      </c>
      <c r="B1952" s="3">
        <v>28630</v>
      </c>
      <c r="C1952" s="3" t="s">
        <v>60</v>
      </c>
      <c r="D1952" s="2" t="s">
        <v>754</v>
      </c>
      <c r="E1952" s="3">
        <v>12</v>
      </c>
      <c r="F1952" s="17">
        <v>0</v>
      </c>
      <c r="G1952" s="17">
        <v>1</v>
      </c>
      <c r="H1952" s="17">
        <v>0</v>
      </c>
      <c r="I1952" s="7">
        <v>2.2000000000000002</v>
      </c>
      <c r="J1952" s="7">
        <v>22</v>
      </c>
      <c r="K1952" s="4">
        <v>1293</v>
      </c>
      <c r="L1952" s="5">
        <v>1293.0592999999999</v>
      </c>
      <c r="M1952">
        <v>12101.76</v>
      </c>
      <c r="N1952" s="3">
        <v>1</v>
      </c>
      <c r="O1952" s="50" t="e">
        <f>INDEX([1]Dados!$M$2:$N$26779,MATCH($P1952,[1]Dados!$N$2:$N$26779,),2)</f>
        <v>#N/A</v>
      </c>
      <c r="P1952">
        <v>150937</v>
      </c>
      <c r="Q1952" s="1">
        <v>36760</v>
      </c>
      <c r="R1952" s="1">
        <v>36764</v>
      </c>
      <c r="S1952" t="s">
        <v>1339</v>
      </c>
      <c r="T1952">
        <v>1</v>
      </c>
    </row>
    <row r="1953" spans="1:20" x14ac:dyDescent="0.2">
      <c r="A1953" s="7">
        <v>270820</v>
      </c>
      <c r="B1953" s="3">
        <v>28630</v>
      </c>
      <c r="C1953" s="3" t="s">
        <v>60</v>
      </c>
      <c r="D1953" s="2" t="s">
        <v>754</v>
      </c>
      <c r="E1953" s="3">
        <v>12</v>
      </c>
      <c r="F1953" s="17">
        <v>0</v>
      </c>
      <c r="G1953" s="17">
        <v>1</v>
      </c>
      <c r="H1953" s="17">
        <v>0</v>
      </c>
      <c r="I1953" s="7">
        <v>2.1</v>
      </c>
      <c r="J1953" s="7">
        <v>17</v>
      </c>
      <c r="K1953" s="4">
        <v>1293</v>
      </c>
      <c r="L1953" s="5">
        <v>1293.0592999999999</v>
      </c>
      <c r="M1953">
        <v>12101.76</v>
      </c>
      <c r="N1953" s="3">
        <v>1</v>
      </c>
      <c r="O1953" s="50" t="e">
        <f>INDEX([1]Dados!$M$2:$N$26779,MATCH($P1953,[1]Dados!$N$2:$N$26779,),2)</f>
        <v>#N/A</v>
      </c>
      <c r="P1953">
        <v>150937</v>
      </c>
      <c r="Q1953" s="1">
        <v>36760</v>
      </c>
      <c r="R1953" s="1">
        <v>36764</v>
      </c>
      <c r="S1953" t="s">
        <v>1339</v>
      </c>
      <c r="T1953">
        <v>1</v>
      </c>
    </row>
    <row r="1954" spans="1:20" x14ac:dyDescent="0.2">
      <c r="A1954" s="7">
        <v>270820</v>
      </c>
      <c r="B1954" s="3">
        <v>28630</v>
      </c>
      <c r="C1954" s="3" t="s">
        <v>60</v>
      </c>
      <c r="D1954" s="2" t="s">
        <v>754</v>
      </c>
      <c r="E1954" s="3">
        <v>12</v>
      </c>
      <c r="F1954" s="17">
        <v>0</v>
      </c>
      <c r="G1954" s="17">
        <v>1</v>
      </c>
      <c r="H1954" s="17">
        <v>0</v>
      </c>
      <c r="I1954" s="7">
        <v>2.2999999999999998</v>
      </c>
      <c r="J1954" s="7">
        <v>30</v>
      </c>
      <c r="K1954" s="4">
        <v>1293</v>
      </c>
      <c r="L1954" s="5">
        <v>1293.0592999999999</v>
      </c>
      <c r="M1954">
        <v>12101.76</v>
      </c>
      <c r="N1954" s="3">
        <v>1</v>
      </c>
      <c r="O1954" s="50" t="e">
        <f>INDEX([1]Dados!$M$2:$N$26779,MATCH($P1954,[1]Dados!$N$2:$N$26779,),2)</f>
        <v>#N/A</v>
      </c>
      <c r="P1954">
        <v>150937</v>
      </c>
      <c r="Q1954" s="1">
        <v>36760</v>
      </c>
      <c r="R1954" s="1">
        <v>36764</v>
      </c>
      <c r="S1954" t="s">
        <v>1339</v>
      </c>
      <c r="T1954">
        <v>1</v>
      </c>
    </row>
    <row r="1955" spans="1:20" x14ac:dyDescent="0.2">
      <c r="A1955" s="7">
        <v>290770</v>
      </c>
      <c r="B1955" s="3">
        <v>34533</v>
      </c>
      <c r="C1955" s="3" t="s">
        <v>31</v>
      </c>
      <c r="D1955" s="2" t="s">
        <v>365</v>
      </c>
      <c r="E1955" s="3">
        <v>12</v>
      </c>
      <c r="F1955" s="17">
        <v>0</v>
      </c>
      <c r="G1955" s="17">
        <v>1</v>
      </c>
      <c r="H1955" s="17">
        <v>0</v>
      </c>
      <c r="I1955" s="7">
        <v>4</v>
      </c>
      <c r="J1955" s="7">
        <v>20</v>
      </c>
      <c r="K1955" s="4">
        <v>3</v>
      </c>
      <c r="L1955" s="5">
        <v>3.0596999999999999</v>
      </c>
      <c r="M1955">
        <v>16494.72</v>
      </c>
      <c r="N1955" s="3">
        <v>1</v>
      </c>
      <c r="O1955" s="50" t="e">
        <f>INDEX([1]Dados!$M$2:$N$26779,MATCH($P1955,[1]Dados!$N$2:$N$26779,),2)</f>
        <v>#N/A</v>
      </c>
      <c r="P1955">
        <v>151669</v>
      </c>
      <c r="Q1955" s="1">
        <v>36760</v>
      </c>
      <c r="R1955" s="1">
        <v>36764</v>
      </c>
      <c r="S1955" t="s">
        <v>2206</v>
      </c>
      <c r="T1955">
        <v>1</v>
      </c>
    </row>
    <row r="1956" spans="1:20" x14ac:dyDescent="0.2">
      <c r="A1956" s="7">
        <v>290770</v>
      </c>
      <c r="B1956" s="3">
        <v>34533</v>
      </c>
      <c r="C1956" s="3" t="s">
        <v>31</v>
      </c>
      <c r="D1956" s="2" t="s">
        <v>365</v>
      </c>
      <c r="E1956" s="3">
        <v>12</v>
      </c>
      <c r="F1956" s="17">
        <v>0</v>
      </c>
      <c r="G1956" s="17">
        <v>1</v>
      </c>
      <c r="H1956" s="17">
        <v>0</v>
      </c>
      <c r="I1956" s="7">
        <v>4</v>
      </c>
      <c r="J1956" s="7">
        <v>99</v>
      </c>
      <c r="K1956" s="4">
        <v>3</v>
      </c>
      <c r="L1956" s="5">
        <v>3.0596999999999999</v>
      </c>
      <c r="M1956">
        <v>16494.72</v>
      </c>
      <c r="N1956" s="3">
        <v>1</v>
      </c>
      <c r="O1956" s="50" t="e">
        <f>INDEX([1]Dados!$M$2:$N$26779,MATCH($P1956,[1]Dados!$N$2:$N$26779,),2)</f>
        <v>#N/A</v>
      </c>
      <c r="P1956">
        <v>151669</v>
      </c>
      <c r="Q1956" s="1">
        <v>36760</v>
      </c>
      <c r="R1956" s="1">
        <v>36764</v>
      </c>
      <c r="S1956" t="s">
        <v>2206</v>
      </c>
      <c r="T1956">
        <v>1</v>
      </c>
    </row>
    <row r="1957" spans="1:20" x14ac:dyDescent="0.2">
      <c r="A1957" s="7">
        <v>290770</v>
      </c>
      <c r="B1957" s="3">
        <v>34533</v>
      </c>
      <c r="C1957" s="3" t="s">
        <v>31</v>
      </c>
      <c r="D1957" s="2" t="s">
        <v>365</v>
      </c>
      <c r="E1957" s="3">
        <v>12</v>
      </c>
      <c r="F1957" s="17">
        <v>0</v>
      </c>
      <c r="G1957" s="17">
        <v>1</v>
      </c>
      <c r="H1957" s="17">
        <v>0</v>
      </c>
      <c r="I1957" s="7">
        <v>3</v>
      </c>
      <c r="J1957" s="7">
        <v>99</v>
      </c>
      <c r="K1957" s="4">
        <v>1214</v>
      </c>
      <c r="L1957" s="5">
        <v>1214.0587</v>
      </c>
      <c r="M1957">
        <v>111579.34</v>
      </c>
      <c r="N1957" s="3">
        <v>1</v>
      </c>
      <c r="O1957" s="50" t="e">
        <f>INDEX([1]Dados!$M$2:$N$26779,MATCH($P1957,[1]Dados!$N$2:$N$26779,),2)</f>
        <v>#N/A</v>
      </c>
      <c r="P1957">
        <v>151330</v>
      </c>
      <c r="Q1957" s="1">
        <v>36760</v>
      </c>
      <c r="R1957" s="1">
        <v>36764</v>
      </c>
      <c r="S1957" t="s">
        <v>2205</v>
      </c>
      <c r="T1957">
        <v>1</v>
      </c>
    </row>
    <row r="1958" spans="1:20" x14ac:dyDescent="0.2">
      <c r="A1958" s="7">
        <v>290770</v>
      </c>
      <c r="B1958" s="3">
        <v>34533</v>
      </c>
      <c r="C1958" s="3" t="s">
        <v>31</v>
      </c>
      <c r="D1958" s="2" t="s">
        <v>365</v>
      </c>
      <c r="E1958" s="3">
        <v>12</v>
      </c>
      <c r="F1958" s="17">
        <v>0</v>
      </c>
      <c r="G1958" s="17">
        <v>1</v>
      </c>
      <c r="H1958" s="17">
        <v>0</v>
      </c>
      <c r="I1958" s="7">
        <v>3</v>
      </c>
      <c r="J1958" s="7">
        <v>13</v>
      </c>
      <c r="K1958" s="4">
        <v>1214</v>
      </c>
      <c r="L1958" s="5">
        <v>1214.0587</v>
      </c>
      <c r="M1958">
        <v>111579.34</v>
      </c>
      <c r="N1958" s="3">
        <v>1</v>
      </c>
      <c r="O1958" s="50" t="e">
        <f>INDEX([1]Dados!$M$2:$N$26779,MATCH($P1958,[1]Dados!$N$2:$N$26779,),2)</f>
        <v>#N/A</v>
      </c>
      <c r="P1958">
        <v>151330</v>
      </c>
      <c r="Q1958" s="1">
        <v>36760</v>
      </c>
      <c r="R1958" s="1">
        <v>36764</v>
      </c>
      <c r="S1958" t="s">
        <v>2205</v>
      </c>
      <c r="T1958">
        <v>1</v>
      </c>
    </row>
    <row r="1959" spans="1:20" x14ac:dyDescent="0.2">
      <c r="A1959" s="7">
        <v>290770</v>
      </c>
      <c r="B1959" s="3">
        <v>34533</v>
      </c>
      <c r="C1959" s="3" t="s">
        <v>31</v>
      </c>
      <c r="D1959" s="2" t="s">
        <v>365</v>
      </c>
      <c r="E1959" s="3">
        <v>12</v>
      </c>
      <c r="F1959" s="17">
        <v>0</v>
      </c>
      <c r="G1959" s="17">
        <v>1</v>
      </c>
      <c r="H1959" s="17">
        <v>0</v>
      </c>
      <c r="I1959" s="7">
        <v>3</v>
      </c>
      <c r="J1959" s="7">
        <v>2</v>
      </c>
      <c r="K1959" s="4">
        <v>1214</v>
      </c>
      <c r="L1959" s="5">
        <v>1214.0587</v>
      </c>
      <c r="M1959">
        <v>111579.34</v>
      </c>
      <c r="N1959" s="3">
        <v>1</v>
      </c>
      <c r="O1959" s="50" t="e">
        <f>INDEX([1]Dados!$M$2:$N$26779,MATCH($P1959,[1]Dados!$N$2:$N$26779,),2)</f>
        <v>#N/A</v>
      </c>
      <c r="P1959">
        <v>151330</v>
      </c>
      <c r="Q1959" s="1">
        <v>36760</v>
      </c>
      <c r="R1959" s="1">
        <v>36764</v>
      </c>
      <c r="S1959" t="s">
        <v>2205</v>
      </c>
      <c r="T1959">
        <v>1</v>
      </c>
    </row>
    <row r="1960" spans="1:20" x14ac:dyDescent="0.2">
      <c r="A1960" s="7">
        <v>290770</v>
      </c>
      <c r="B1960" s="3">
        <v>34533</v>
      </c>
      <c r="C1960" s="3" t="s">
        <v>31</v>
      </c>
      <c r="D1960" s="2" t="s">
        <v>365</v>
      </c>
      <c r="E1960" s="3">
        <v>12</v>
      </c>
      <c r="F1960" s="17">
        <v>0</v>
      </c>
      <c r="G1960" s="17">
        <v>1</v>
      </c>
      <c r="H1960" s="17">
        <v>0</v>
      </c>
      <c r="I1960" s="7">
        <v>3</v>
      </c>
      <c r="J1960" s="7">
        <v>25</v>
      </c>
      <c r="K1960" s="4">
        <v>1214</v>
      </c>
      <c r="L1960" s="5">
        <v>1214.0587</v>
      </c>
      <c r="M1960">
        <v>111579.34</v>
      </c>
      <c r="N1960" s="3">
        <v>1</v>
      </c>
      <c r="O1960" s="50" t="e">
        <f>INDEX([1]Dados!$M$2:$N$26779,MATCH($P1960,[1]Dados!$N$2:$N$26779,),2)</f>
        <v>#N/A</v>
      </c>
      <c r="P1960">
        <v>151330</v>
      </c>
      <c r="Q1960" s="1">
        <v>36760</v>
      </c>
      <c r="R1960" s="1">
        <v>36764</v>
      </c>
      <c r="S1960" t="s">
        <v>2205</v>
      </c>
      <c r="T1960">
        <v>1</v>
      </c>
    </row>
    <row r="1961" spans="1:20" x14ac:dyDescent="0.2">
      <c r="A1961" s="7">
        <v>290770</v>
      </c>
      <c r="B1961" s="3">
        <v>34533</v>
      </c>
      <c r="C1961" s="3" t="s">
        <v>31</v>
      </c>
      <c r="D1961" s="2" t="s">
        <v>365</v>
      </c>
      <c r="E1961" s="3">
        <v>12</v>
      </c>
      <c r="F1961" s="17">
        <v>0</v>
      </c>
      <c r="G1961" s="17">
        <v>1</v>
      </c>
      <c r="H1961" s="17">
        <v>0</v>
      </c>
      <c r="I1961" s="7">
        <v>2</v>
      </c>
      <c r="J1961" s="7">
        <v>21</v>
      </c>
      <c r="K1961" s="4">
        <v>1214</v>
      </c>
      <c r="L1961" s="5">
        <v>1214.0589</v>
      </c>
      <c r="M1961">
        <v>9120</v>
      </c>
      <c r="N1961" s="3">
        <v>1</v>
      </c>
      <c r="O1961" s="50" t="e">
        <f>INDEX([1]Dados!$M$2:$N$26779,MATCH($P1961,[1]Dados!$N$2:$N$26779,),2)</f>
        <v>#N/A</v>
      </c>
      <c r="P1961">
        <v>152383</v>
      </c>
      <c r="Q1961" s="1">
        <v>36760</v>
      </c>
      <c r="R1961" s="1">
        <v>36764</v>
      </c>
      <c r="S1961" t="s">
        <v>2204</v>
      </c>
      <c r="T1961">
        <v>1</v>
      </c>
    </row>
    <row r="1962" spans="1:20" x14ac:dyDescent="0.2">
      <c r="A1962" s="7">
        <v>290770</v>
      </c>
      <c r="B1962" s="3">
        <v>34533</v>
      </c>
      <c r="C1962" s="3" t="s">
        <v>31</v>
      </c>
      <c r="D1962" s="2" t="s">
        <v>365</v>
      </c>
      <c r="E1962" s="3">
        <v>12</v>
      </c>
      <c r="F1962" s="17">
        <v>0</v>
      </c>
      <c r="G1962" s="17">
        <v>1</v>
      </c>
      <c r="H1962" s="17">
        <v>0</v>
      </c>
      <c r="I1962" s="7">
        <v>2</v>
      </c>
      <c r="J1962" s="7">
        <v>24</v>
      </c>
      <c r="K1962" s="4">
        <v>1214</v>
      </c>
      <c r="L1962" s="5">
        <v>1214.0589</v>
      </c>
      <c r="M1962">
        <v>9120</v>
      </c>
      <c r="N1962" s="3">
        <v>1</v>
      </c>
      <c r="O1962" s="50" t="e">
        <f>INDEX([1]Dados!$M$2:$N$26779,MATCH($P1962,[1]Dados!$N$2:$N$26779,),2)</f>
        <v>#N/A</v>
      </c>
      <c r="P1962">
        <v>152383</v>
      </c>
      <c r="Q1962" s="1">
        <v>36760</v>
      </c>
      <c r="R1962" s="1">
        <v>36764</v>
      </c>
      <c r="S1962" t="s">
        <v>2204</v>
      </c>
      <c r="T1962">
        <v>1</v>
      </c>
    </row>
    <row r="1963" spans="1:20" x14ac:dyDescent="0.2">
      <c r="A1963" s="7">
        <v>290770</v>
      </c>
      <c r="B1963" s="3">
        <v>34533</v>
      </c>
      <c r="C1963" s="3" t="s">
        <v>31</v>
      </c>
      <c r="D1963" s="2" t="s">
        <v>365</v>
      </c>
      <c r="E1963" s="3">
        <v>12</v>
      </c>
      <c r="F1963" s="17">
        <v>0</v>
      </c>
      <c r="G1963" s="17">
        <v>1</v>
      </c>
      <c r="H1963" s="17">
        <v>0</v>
      </c>
      <c r="I1963" s="7">
        <v>2</v>
      </c>
      <c r="J1963" s="7">
        <v>0</v>
      </c>
      <c r="K1963" s="4">
        <v>1214</v>
      </c>
      <c r="L1963" s="5">
        <v>1214.0589</v>
      </c>
      <c r="M1963">
        <v>9120</v>
      </c>
      <c r="N1963" s="3">
        <v>1</v>
      </c>
      <c r="O1963" s="50" t="e">
        <f>INDEX([1]Dados!$M$2:$N$26779,MATCH($P1963,[1]Dados!$N$2:$N$26779,),2)</f>
        <v>#N/A</v>
      </c>
      <c r="P1963">
        <v>152383</v>
      </c>
      <c r="Q1963" s="1">
        <v>36760</v>
      </c>
      <c r="R1963" s="1">
        <v>36764</v>
      </c>
      <c r="S1963" t="s">
        <v>2204</v>
      </c>
      <c r="T1963">
        <v>1</v>
      </c>
    </row>
    <row r="1964" spans="1:20" x14ac:dyDescent="0.2">
      <c r="A1964" s="7">
        <v>290770</v>
      </c>
      <c r="B1964" s="3">
        <v>34533</v>
      </c>
      <c r="C1964" s="3" t="s">
        <v>31</v>
      </c>
      <c r="D1964" s="2" t="s">
        <v>365</v>
      </c>
      <c r="E1964" s="3">
        <v>12</v>
      </c>
      <c r="F1964" s="17">
        <v>0</v>
      </c>
      <c r="G1964" s="17">
        <v>1</v>
      </c>
      <c r="H1964" s="17">
        <v>0</v>
      </c>
      <c r="I1964" s="7">
        <v>2</v>
      </c>
      <c r="J1964" s="7">
        <v>99</v>
      </c>
      <c r="K1964" s="4">
        <v>1214</v>
      </c>
      <c r="L1964" s="5">
        <v>1214.0589</v>
      </c>
      <c r="M1964">
        <v>9120</v>
      </c>
      <c r="N1964" s="3">
        <v>1</v>
      </c>
      <c r="O1964" s="50" t="e">
        <f>INDEX([1]Dados!$M$2:$N$26779,MATCH($P1964,[1]Dados!$N$2:$N$26779,),2)</f>
        <v>#N/A</v>
      </c>
      <c r="P1964">
        <v>152383</v>
      </c>
      <c r="Q1964" s="1">
        <v>36760</v>
      </c>
      <c r="R1964" s="1">
        <v>36764</v>
      </c>
      <c r="S1964" t="s">
        <v>2204</v>
      </c>
      <c r="T1964">
        <v>1</v>
      </c>
    </row>
    <row r="1965" spans="1:20" x14ac:dyDescent="0.2">
      <c r="A1965" s="7">
        <v>290770</v>
      </c>
      <c r="B1965" s="3">
        <v>34533</v>
      </c>
      <c r="C1965" s="3" t="s">
        <v>31</v>
      </c>
      <c r="D1965" s="2" t="s">
        <v>365</v>
      </c>
      <c r="E1965" s="3">
        <v>12</v>
      </c>
      <c r="F1965" s="17">
        <v>0</v>
      </c>
      <c r="G1965" s="17">
        <v>1</v>
      </c>
      <c r="H1965" s="17">
        <v>0</v>
      </c>
      <c r="I1965" s="7">
        <v>1</v>
      </c>
      <c r="J1965" s="7">
        <v>21</v>
      </c>
      <c r="K1965" s="4">
        <v>1293</v>
      </c>
      <c r="L1965" s="5">
        <v>1293.0592999999999</v>
      </c>
      <c r="M1965">
        <v>27337.919999999998</v>
      </c>
      <c r="N1965" s="3">
        <v>1</v>
      </c>
      <c r="O1965" s="50" t="e">
        <f>INDEX([1]Dados!$M$2:$N$26779,MATCH($P1965,[1]Dados!$N$2:$N$26779,),2)</f>
        <v>#N/A</v>
      </c>
      <c r="P1965">
        <v>150939</v>
      </c>
      <c r="Q1965" s="1">
        <v>36760</v>
      </c>
      <c r="R1965" s="1">
        <v>36764</v>
      </c>
      <c r="S1965" t="s">
        <v>873</v>
      </c>
      <c r="T1965">
        <v>1</v>
      </c>
    </row>
    <row r="1966" spans="1:20" x14ac:dyDescent="0.2">
      <c r="A1966" s="7">
        <v>290770</v>
      </c>
      <c r="B1966" s="3">
        <v>34533</v>
      </c>
      <c r="C1966" s="3" t="s">
        <v>31</v>
      </c>
      <c r="D1966" s="2" t="s">
        <v>365</v>
      </c>
      <c r="E1966" s="3">
        <v>12</v>
      </c>
      <c r="F1966" s="17">
        <v>0</v>
      </c>
      <c r="G1966" s="17">
        <v>1</v>
      </c>
      <c r="H1966" s="17">
        <v>0</v>
      </c>
      <c r="I1966" s="7">
        <v>1</v>
      </c>
      <c r="J1966" s="7">
        <v>22</v>
      </c>
      <c r="K1966" s="4">
        <v>1293</v>
      </c>
      <c r="L1966" s="5">
        <v>1293.0592999999999</v>
      </c>
      <c r="M1966">
        <v>27337.919999999998</v>
      </c>
      <c r="N1966" s="3">
        <v>1</v>
      </c>
      <c r="O1966" s="50" t="e">
        <f>INDEX([1]Dados!$M$2:$N$26779,MATCH($P1966,[1]Dados!$N$2:$N$26779,),2)</f>
        <v>#N/A</v>
      </c>
      <c r="P1966">
        <v>150939</v>
      </c>
      <c r="Q1966" s="1">
        <v>36760</v>
      </c>
      <c r="R1966" s="1">
        <v>36764</v>
      </c>
      <c r="S1966" t="s">
        <v>873</v>
      </c>
      <c r="T1966">
        <v>1</v>
      </c>
    </row>
    <row r="1967" spans="1:20" x14ac:dyDescent="0.2">
      <c r="A1967" s="7">
        <v>290770</v>
      </c>
      <c r="B1967" s="3">
        <v>34533</v>
      </c>
      <c r="C1967" s="3" t="s">
        <v>31</v>
      </c>
      <c r="D1967" s="2" t="s">
        <v>365</v>
      </c>
      <c r="E1967" s="3">
        <v>12</v>
      </c>
      <c r="F1967" s="17">
        <v>0</v>
      </c>
      <c r="G1967" s="17">
        <v>1</v>
      </c>
      <c r="H1967" s="17">
        <v>0</v>
      </c>
      <c r="I1967" s="7">
        <v>1</v>
      </c>
      <c r="J1967" s="7">
        <v>17</v>
      </c>
      <c r="K1967" s="4">
        <v>1293</v>
      </c>
      <c r="L1967" s="5">
        <v>1293.0592999999999</v>
      </c>
      <c r="M1967">
        <v>27337.919999999998</v>
      </c>
      <c r="N1967" s="3">
        <v>1</v>
      </c>
      <c r="O1967" s="50" t="e">
        <f>INDEX([1]Dados!$M$2:$N$26779,MATCH($P1967,[1]Dados!$N$2:$N$26779,),2)</f>
        <v>#N/A</v>
      </c>
      <c r="P1967">
        <v>150939</v>
      </c>
      <c r="Q1967" s="1">
        <v>36760</v>
      </c>
      <c r="R1967" s="1">
        <v>36764</v>
      </c>
      <c r="S1967" t="s">
        <v>873</v>
      </c>
      <c r="T1967">
        <v>1</v>
      </c>
    </row>
    <row r="1968" spans="1:20" x14ac:dyDescent="0.2">
      <c r="A1968" s="7">
        <v>290770</v>
      </c>
      <c r="B1968" s="3">
        <v>34533</v>
      </c>
      <c r="C1968" s="3" t="s">
        <v>31</v>
      </c>
      <c r="D1968" s="2" t="s">
        <v>365</v>
      </c>
      <c r="E1968" s="3">
        <v>12</v>
      </c>
      <c r="F1968" s="17">
        <v>0</v>
      </c>
      <c r="G1968" s="17">
        <v>1</v>
      </c>
      <c r="H1968" s="17">
        <v>0</v>
      </c>
      <c r="I1968" s="7">
        <v>1</v>
      </c>
      <c r="J1968" s="7">
        <v>29</v>
      </c>
      <c r="K1968" s="4">
        <v>1293</v>
      </c>
      <c r="L1968" s="5">
        <v>1293.0592999999999</v>
      </c>
      <c r="M1968">
        <v>27337.919999999998</v>
      </c>
      <c r="N1968" s="3">
        <v>1</v>
      </c>
      <c r="O1968" s="50" t="e">
        <f>INDEX([1]Dados!$M$2:$N$26779,MATCH($P1968,[1]Dados!$N$2:$N$26779,),2)</f>
        <v>#N/A</v>
      </c>
      <c r="P1968">
        <v>150939</v>
      </c>
      <c r="Q1968" s="1">
        <v>36760</v>
      </c>
      <c r="R1968" s="1">
        <v>36764</v>
      </c>
      <c r="S1968" t="s">
        <v>873</v>
      </c>
      <c r="T1968">
        <v>1</v>
      </c>
    </row>
    <row r="1969" spans="1:20" x14ac:dyDescent="0.2">
      <c r="A1969" s="7">
        <v>290770</v>
      </c>
      <c r="B1969" s="3">
        <v>34533</v>
      </c>
      <c r="C1969" s="3" t="s">
        <v>31</v>
      </c>
      <c r="D1969" s="2" t="s">
        <v>365</v>
      </c>
      <c r="E1969" s="3">
        <v>12</v>
      </c>
      <c r="F1969" s="17">
        <v>0</v>
      </c>
      <c r="G1969" s="17">
        <v>1</v>
      </c>
      <c r="H1969" s="17">
        <v>0</v>
      </c>
      <c r="I1969" s="7">
        <v>1</v>
      </c>
      <c r="J1969" s="7">
        <v>28</v>
      </c>
      <c r="K1969" s="4">
        <v>1293</v>
      </c>
      <c r="L1969" s="5">
        <v>1293.0592999999999</v>
      </c>
      <c r="M1969">
        <v>27337.919999999998</v>
      </c>
      <c r="N1969" s="3">
        <v>1</v>
      </c>
      <c r="O1969" s="50" t="e">
        <f>INDEX([1]Dados!$M$2:$N$26779,MATCH($P1969,[1]Dados!$N$2:$N$26779,),2)</f>
        <v>#N/A</v>
      </c>
      <c r="P1969">
        <v>150939</v>
      </c>
      <c r="Q1969" s="1">
        <v>36760</v>
      </c>
      <c r="R1969" s="1">
        <v>36764</v>
      </c>
      <c r="S1969" t="s">
        <v>873</v>
      </c>
      <c r="T1969">
        <v>1</v>
      </c>
    </row>
    <row r="1970" spans="1:20" x14ac:dyDescent="0.2">
      <c r="A1970" s="7">
        <v>292850</v>
      </c>
      <c r="B1970" s="3">
        <v>38695</v>
      </c>
      <c r="C1970" s="3" t="s">
        <v>31</v>
      </c>
      <c r="D1970" s="2" t="s">
        <v>738</v>
      </c>
      <c r="E1970" s="3">
        <v>12</v>
      </c>
      <c r="F1970" s="17">
        <v>0</v>
      </c>
      <c r="G1970" s="17">
        <v>1</v>
      </c>
      <c r="H1970" s="17">
        <v>0</v>
      </c>
      <c r="I1970" s="7">
        <v>5</v>
      </c>
      <c r="J1970" s="7">
        <v>13</v>
      </c>
      <c r="K1970" s="4">
        <v>119</v>
      </c>
      <c r="L1970" s="5">
        <v>119.3861</v>
      </c>
      <c r="M1970">
        <v>210526.31</v>
      </c>
      <c r="N1970" s="3">
        <v>1</v>
      </c>
      <c r="O1970" s="50" t="e">
        <f>INDEX([1]Dados!$M$2:$N$26779,MATCH($P1970,[1]Dados!$N$2:$N$26779,),2)</f>
        <v>#N/A</v>
      </c>
      <c r="P1970">
        <v>151658</v>
      </c>
      <c r="Q1970" s="1">
        <v>36760</v>
      </c>
      <c r="R1970" s="1">
        <v>36764</v>
      </c>
      <c r="S1970" t="s">
        <v>2066</v>
      </c>
      <c r="T1970">
        <v>1</v>
      </c>
    </row>
    <row r="1971" spans="1:20" x14ac:dyDescent="0.2">
      <c r="A1971" s="7">
        <v>292850</v>
      </c>
      <c r="B1971" s="3">
        <v>38695</v>
      </c>
      <c r="C1971" s="3" t="s">
        <v>31</v>
      </c>
      <c r="D1971" s="2" t="s">
        <v>738</v>
      </c>
      <c r="E1971" s="3">
        <v>12</v>
      </c>
      <c r="F1971" s="17">
        <v>0</v>
      </c>
      <c r="G1971" s="17">
        <v>1</v>
      </c>
      <c r="H1971" s="17">
        <v>0</v>
      </c>
      <c r="I1971" s="7">
        <v>5</v>
      </c>
      <c r="J1971" s="7">
        <v>19</v>
      </c>
      <c r="K1971" s="4">
        <v>119</v>
      </c>
      <c r="L1971" s="5">
        <v>119.3861</v>
      </c>
      <c r="M1971">
        <v>210526.31</v>
      </c>
      <c r="N1971" s="3">
        <v>1</v>
      </c>
      <c r="O1971" s="50" t="e">
        <f>INDEX([1]Dados!$M$2:$N$26779,MATCH($P1971,[1]Dados!$N$2:$N$26779,),2)</f>
        <v>#N/A</v>
      </c>
      <c r="P1971">
        <v>151658</v>
      </c>
      <c r="Q1971" s="1">
        <v>36760</v>
      </c>
      <c r="R1971" s="1">
        <v>36764</v>
      </c>
      <c r="S1971" t="s">
        <v>2066</v>
      </c>
      <c r="T1971">
        <v>1</v>
      </c>
    </row>
    <row r="1972" spans="1:20" x14ac:dyDescent="0.2">
      <c r="A1972" s="7">
        <v>292850</v>
      </c>
      <c r="B1972" s="3">
        <v>38695</v>
      </c>
      <c r="C1972" s="3" t="s">
        <v>31</v>
      </c>
      <c r="D1972" s="2" t="s">
        <v>738</v>
      </c>
      <c r="E1972" s="3">
        <v>12</v>
      </c>
      <c r="F1972" s="17">
        <v>0</v>
      </c>
      <c r="G1972" s="17">
        <v>1</v>
      </c>
      <c r="H1972" s="17">
        <v>0</v>
      </c>
      <c r="I1972" s="7">
        <v>5</v>
      </c>
      <c r="J1972" s="7">
        <v>18</v>
      </c>
      <c r="K1972" s="4">
        <v>119</v>
      </c>
      <c r="L1972" s="5">
        <v>119.3861</v>
      </c>
      <c r="M1972">
        <v>210526.31</v>
      </c>
      <c r="N1972" s="3">
        <v>1</v>
      </c>
      <c r="O1972" s="50" t="e">
        <f>INDEX([1]Dados!$M$2:$N$26779,MATCH($P1972,[1]Dados!$N$2:$N$26779,),2)</f>
        <v>#N/A</v>
      </c>
      <c r="P1972">
        <v>151658</v>
      </c>
      <c r="Q1972" s="1">
        <v>36760</v>
      </c>
      <c r="R1972" s="1">
        <v>36764</v>
      </c>
      <c r="S1972" t="s">
        <v>2066</v>
      </c>
      <c r="T1972">
        <v>1</v>
      </c>
    </row>
    <row r="1973" spans="1:20" x14ac:dyDescent="0.2">
      <c r="A1973" s="7">
        <v>292850</v>
      </c>
      <c r="B1973" s="3">
        <v>38695</v>
      </c>
      <c r="C1973" s="3" t="s">
        <v>31</v>
      </c>
      <c r="D1973" s="2" t="s">
        <v>738</v>
      </c>
      <c r="E1973" s="3">
        <v>12</v>
      </c>
      <c r="F1973" s="17">
        <v>0</v>
      </c>
      <c r="G1973" s="17">
        <v>1</v>
      </c>
      <c r="H1973" s="17">
        <v>0</v>
      </c>
      <c r="I1973" s="7">
        <v>5</v>
      </c>
      <c r="J1973" s="7">
        <v>30</v>
      </c>
      <c r="K1973" s="4">
        <v>119</v>
      </c>
      <c r="L1973" s="5">
        <v>119.3861</v>
      </c>
      <c r="M1973">
        <v>210526.31</v>
      </c>
      <c r="N1973" s="3">
        <v>1</v>
      </c>
      <c r="O1973" s="50" t="e">
        <f>INDEX([1]Dados!$M$2:$N$26779,MATCH($P1973,[1]Dados!$N$2:$N$26779,),2)</f>
        <v>#N/A</v>
      </c>
      <c r="P1973">
        <v>151658</v>
      </c>
      <c r="Q1973" s="1">
        <v>36760</v>
      </c>
      <c r="R1973" s="1">
        <v>36764</v>
      </c>
      <c r="S1973" t="s">
        <v>2066</v>
      </c>
      <c r="T1973">
        <v>1</v>
      </c>
    </row>
    <row r="1974" spans="1:20" x14ac:dyDescent="0.2">
      <c r="A1974" s="7">
        <v>292850</v>
      </c>
      <c r="B1974" s="3">
        <v>38695</v>
      </c>
      <c r="C1974" s="3" t="s">
        <v>31</v>
      </c>
      <c r="D1974" s="2" t="s">
        <v>738</v>
      </c>
      <c r="E1974" s="3">
        <v>12</v>
      </c>
      <c r="F1974" s="17">
        <v>0</v>
      </c>
      <c r="G1974" s="17">
        <v>1</v>
      </c>
      <c r="H1974" s="17">
        <v>0</v>
      </c>
      <c r="I1974" s="7">
        <v>4</v>
      </c>
      <c r="J1974" s="7">
        <v>18</v>
      </c>
      <c r="K1974" s="4">
        <v>122</v>
      </c>
      <c r="L1974" s="5">
        <v>122.3921</v>
      </c>
      <c r="M1974">
        <v>289898.98</v>
      </c>
      <c r="N1974" s="3">
        <v>1</v>
      </c>
      <c r="O1974" s="50" t="e">
        <f>INDEX([1]Dados!$M$2:$N$26779,MATCH($P1974,[1]Dados!$N$2:$N$26779,),2)</f>
        <v>#N/A</v>
      </c>
      <c r="P1974">
        <v>151566</v>
      </c>
      <c r="Q1974" s="1">
        <v>36760</v>
      </c>
      <c r="R1974" s="1">
        <v>36764</v>
      </c>
      <c r="S1974" t="s">
        <v>2065</v>
      </c>
      <c r="T1974">
        <v>1</v>
      </c>
    </row>
    <row r="1975" spans="1:20" x14ac:dyDescent="0.2">
      <c r="A1975" s="7">
        <v>292850</v>
      </c>
      <c r="B1975" s="3">
        <v>38695</v>
      </c>
      <c r="C1975" s="3" t="s">
        <v>31</v>
      </c>
      <c r="D1975" s="2" t="s">
        <v>738</v>
      </c>
      <c r="E1975" s="3">
        <v>12</v>
      </c>
      <c r="F1975" s="17">
        <v>0</v>
      </c>
      <c r="G1975" s="17">
        <v>1</v>
      </c>
      <c r="H1975" s="17">
        <v>0</v>
      </c>
      <c r="I1975" s="7">
        <v>4</v>
      </c>
      <c r="J1975" s="7">
        <v>9</v>
      </c>
      <c r="K1975" s="4">
        <v>122</v>
      </c>
      <c r="L1975" s="5">
        <v>122.3921</v>
      </c>
      <c r="M1975">
        <v>289898.98</v>
      </c>
      <c r="N1975" s="3">
        <v>1</v>
      </c>
      <c r="O1975" s="50" t="e">
        <f>INDEX([1]Dados!$M$2:$N$26779,MATCH($P1975,[1]Dados!$N$2:$N$26779,),2)</f>
        <v>#N/A</v>
      </c>
      <c r="P1975">
        <v>151566</v>
      </c>
      <c r="Q1975" s="1">
        <v>36760</v>
      </c>
      <c r="R1975" s="1">
        <v>36764</v>
      </c>
      <c r="S1975" t="s">
        <v>2065</v>
      </c>
      <c r="T1975">
        <v>1</v>
      </c>
    </row>
    <row r="1976" spans="1:20" x14ac:dyDescent="0.2">
      <c r="A1976" s="7">
        <v>292850</v>
      </c>
      <c r="B1976" s="3">
        <v>38695</v>
      </c>
      <c r="C1976" s="3" t="s">
        <v>31</v>
      </c>
      <c r="D1976" s="2" t="s">
        <v>738</v>
      </c>
      <c r="E1976" s="3">
        <v>12</v>
      </c>
      <c r="F1976" s="17">
        <v>0</v>
      </c>
      <c r="G1976" s="17">
        <v>1</v>
      </c>
      <c r="H1976" s="17">
        <v>0</v>
      </c>
      <c r="I1976" s="7">
        <v>4</v>
      </c>
      <c r="J1976" s="7">
        <v>13</v>
      </c>
      <c r="K1976" s="4">
        <v>122</v>
      </c>
      <c r="L1976" s="5">
        <v>122.3921</v>
      </c>
      <c r="M1976">
        <v>289898.98</v>
      </c>
      <c r="N1976" s="3">
        <v>1</v>
      </c>
      <c r="O1976" s="50" t="e">
        <f>INDEX([1]Dados!$M$2:$N$26779,MATCH($P1976,[1]Dados!$N$2:$N$26779,),2)</f>
        <v>#N/A</v>
      </c>
      <c r="P1976">
        <v>151566</v>
      </c>
      <c r="Q1976" s="1">
        <v>36760</v>
      </c>
      <c r="R1976" s="1">
        <v>36764</v>
      </c>
      <c r="S1976" t="s">
        <v>2065</v>
      </c>
      <c r="T1976">
        <v>1</v>
      </c>
    </row>
    <row r="1977" spans="1:20" x14ac:dyDescent="0.2">
      <c r="A1977" s="7">
        <v>292850</v>
      </c>
      <c r="B1977" s="3">
        <v>38695</v>
      </c>
      <c r="C1977" s="3" t="s">
        <v>31</v>
      </c>
      <c r="D1977" s="2" t="s">
        <v>738</v>
      </c>
      <c r="E1977" s="3">
        <v>12</v>
      </c>
      <c r="F1977" s="17">
        <v>0</v>
      </c>
      <c r="G1977" s="17">
        <v>1</v>
      </c>
      <c r="H1977" s="17">
        <v>0</v>
      </c>
      <c r="I1977" s="7">
        <v>4</v>
      </c>
      <c r="J1977" s="7">
        <v>25</v>
      </c>
      <c r="K1977" s="4">
        <v>122</v>
      </c>
      <c r="L1977" s="5">
        <v>122.3921</v>
      </c>
      <c r="M1977">
        <v>289898.98</v>
      </c>
      <c r="N1977" s="3">
        <v>1</v>
      </c>
      <c r="O1977" s="50" t="e">
        <f>INDEX([1]Dados!$M$2:$N$26779,MATCH($P1977,[1]Dados!$N$2:$N$26779,),2)</f>
        <v>#N/A</v>
      </c>
      <c r="P1977">
        <v>151566</v>
      </c>
      <c r="Q1977" s="1">
        <v>36760</v>
      </c>
      <c r="R1977" s="1">
        <v>36764</v>
      </c>
      <c r="S1977" t="s">
        <v>2065</v>
      </c>
      <c r="T1977">
        <v>1</v>
      </c>
    </row>
    <row r="1978" spans="1:20" x14ac:dyDescent="0.2">
      <c r="A1978" s="7">
        <v>292850</v>
      </c>
      <c r="B1978" s="3">
        <v>38695</v>
      </c>
      <c r="C1978" s="3" t="s">
        <v>31</v>
      </c>
      <c r="D1978" s="2" t="s">
        <v>738</v>
      </c>
      <c r="E1978" s="3">
        <v>12</v>
      </c>
      <c r="F1978" s="17">
        <v>0</v>
      </c>
      <c r="G1978" s="17">
        <v>1</v>
      </c>
      <c r="H1978" s="17">
        <v>0</v>
      </c>
      <c r="I1978" s="7">
        <v>4</v>
      </c>
      <c r="J1978" s="7">
        <v>19</v>
      </c>
      <c r="K1978" s="4">
        <v>122</v>
      </c>
      <c r="L1978" s="5">
        <v>122.3921</v>
      </c>
      <c r="M1978">
        <v>289898.98</v>
      </c>
      <c r="N1978" s="3">
        <v>1</v>
      </c>
      <c r="O1978" s="50" t="e">
        <f>INDEX([1]Dados!$M$2:$N$26779,MATCH($P1978,[1]Dados!$N$2:$N$26779,),2)</f>
        <v>#N/A</v>
      </c>
      <c r="P1978">
        <v>151566</v>
      </c>
      <c r="Q1978" s="1">
        <v>36760</v>
      </c>
      <c r="R1978" s="1">
        <v>36764</v>
      </c>
      <c r="S1978" t="s">
        <v>2065</v>
      </c>
      <c r="T1978">
        <v>1</v>
      </c>
    </row>
    <row r="1979" spans="1:20" x14ac:dyDescent="0.2">
      <c r="A1979" s="7">
        <v>292850</v>
      </c>
      <c r="B1979" s="3">
        <v>38695</v>
      </c>
      <c r="C1979" s="3" t="s">
        <v>31</v>
      </c>
      <c r="D1979" s="2" t="s">
        <v>738</v>
      </c>
      <c r="E1979" s="3">
        <v>12</v>
      </c>
      <c r="F1979" s="17">
        <v>0</v>
      </c>
      <c r="G1979" s="17">
        <v>1</v>
      </c>
      <c r="H1979" s="17">
        <v>0</v>
      </c>
      <c r="I1979" s="7">
        <v>1</v>
      </c>
      <c r="J1979" s="7">
        <v>14</v>
      </c>
      <c r="K1979" s="4">
        <v>1214</v>
      </c>
      <c r="L1979" s="5">
        <v>1214.0587</v>
      </c>
      <c r="M1979">
        <v>434569.11</v>
      </c>
      <c r="N1979" s="3">
        <v>1</v>
      </c>
      <c r="O1979" s="50" t="e">
        <f>INDEX([1]Dados!$M$2:$N$26779,MATCH($P1979,[1]Dados!$N$2:$N$26779,),2)</f>
        <v>#N/A</v>
      </c>
      <c r="P1979">
        <v>151335</v>
      </c>
      <c r="Q1979" s="1">
        <v>36760</v>
      </c>
      <c r="R1979" s="1">
        <v>36764</v>
      </c>
      <c r="S1979" t="s">
        <v>2063</v>
      </c>
      <c r="T1979">
        <v>1</v>
      </c>
    </row>
    <row r="1980" spans="1:20" x14ac:dyDescent="0.2">
      <c r="A1980" s="7">
        <v>292850</v>
      </c>
      <c r="B1980" s="3">
        <v>38695</v>
      </c>
      <c r="C1980" s="3" t="s">
        <v>31</v>
      </c>
      <c r="D1980" s="2" t="s">
        <v>738</v>
      </c>
      <c r="E1980" s="3">
        <v>12</v>
      </c>
      <c r="F1980" s="17">
        <v>0</v>
      </c>
      <c r="G1980" s="17">
        <v>1</v>
      </c>
      <c r="H1980" s="17">
        <v>0</v>
      </c>
      <c r="I1980" s="7">
        <v>1</v>
      </c>
      <c r="J1980" s="7">
        <v>2</v>
      </c>
      <c r="K1980" s="4">
        <v>1214</v>
      </c>
      <c r="L1980" s="5">
        <v>1214.0587</v>
      </c>
      <c r="M1980">
        <v>434569.11</v>
      </c>
      <c r="N1980" s="3">
        <v>1</v>
      </c>
      <c r="O1980" s="50" t="e">
        <f>INDEX([1]Dados!$M$2:$N$26779,MATCH($P1980,[1]Dados!$N$2:$N$26779,),2)</f>
        <v>#N/A</v>
      </c>
      <c r="P1980">
        <v>151335</v>
      </c>
      <c r="Q1980" s="1">
        <v>36760</v>
      </c>
      <c r="R1980" s="1">
        <v>36764</v>
      </c>
      <c r="S1980" t="s">
        <v>2063</v>
      </c>
      <c r="T1980">
        <v>1</v>
      </c>
    </row>
    <row r="1981" spans="1:20" x14ac:dyDescent="0.2">
      <c r="A1981" s="7">
        <v>292850</v>
      </c>
      <c r="B1981" s="3">
        <v>38695</v>
      </c>
      <c r="C1981" s="3" t="s">
        <v>31</v>
      </c>
      <c r="D1981" s="2" t="s">
        <v>738</v>
      </c>
      <c r="E1981" s="3">
        <v>12</v>
      </c>
      <c r="F1981" s="17">
        <v>0</v>
      </c>
      <c r="G1981" s="17">
        <v>1</v>
      </c>
      <c r="H1981" s="17">
        <v>0</v>
      </c>
      <c r="I1981" s="7">
        <v>1.3</v>
      </c>
      <c r="J1981" s="7">
        <v>21</v>
      </c>
      <c r="K1981" s="4">
        <v>1214</v>
      </c>
      <c r="L1981" s="5">
        <v>1214.0587</v>
      </c>
      <c r="M1981">
        <v>434569.11</v>
      </c>
      <c r="N1981" s="3">
        <v>1</v>
      </c>
      <c r="O1981" s="50" t="e">
        <f>INDEX([1]Dados!$M$2:$N$26779,MATCH($P1981,[1]Dados!$N$2:$N$26779,),2)</f>
        <v>#N/A</v>
      </c>
      <c r="P1981">
        <v>151335</v>
      </c>
      <c r="Q1981" s="1">
        <v>36760</v>
      </c>
      <c r="R1981" s="1">
        <v>36764</v>
      </c>
      <c r="S1981" t="s">
        <v>2063</v>
      </c>
      <c r="T1981">
        <v>1</v>
      </c>
    </row>
    <row r="1982" spans="1:20" x14ac:dyDescent="0.2">
      <c r="A1982" s="7">
        <v>292850</v>
      </c>
      <c r="B1982" s="3">
        <v>38695</v>
      </c>
      <c r="C1982" s="3" t="s">
        <v>31</v>
      </c>
      <c r="D1982" s="2" t="s">
        <v>738</v>
      </c>
      <c r="E1982" s="3">
        <v>12</v>
      </c>
      <c r="F1982" s="17">
        <v>0</v>
      </c>
      <c r="G1982" s="17">
        <v>1</v>
      </c>
      <c r="H1982" s="17">
        <v>0</v>
      </c>
      <c r="I1982" s="7">
        <v>2</v>
      </c>
      <c r="J1982" s="7">
        <v>21</v>
      </c>
      <c r="K1982" s="4">
        <v>1214</v>
      </c>
      <c r="L1982" s="5">
        <v>1214.0589</v>
      </c>
      <c r="M1982">
        <v>206600</v>
      </c>
      <c r="N1982" s="3">
        <v>1</v>
      </c>
      <c r="O1982" s="50" t="e">
        <f>INDEX([1]Dados!$M$2:$N$26779,MATCH($P1982,[1]Dados!$N$2:$N$26779,),2)</f>
        <v>#N/A</v>
      </c>
      <c r="P1982">
        <v>152388</v>
      </c>
      <c r="Q1982" s="1">
        <v>36760</v>
      </c>
      <c r="R1982" s="1">
        <v>36764</v>
      </c>
      <c r="S1982" t="s">
        <v>2207</v>
      </c>
      <c r="T1982">
        <v>1</v>
      </c>
    </row>
    <row r="1983" spans="1:20" x14ac:dyDescent="0.2">
      <c r="A1983" s="7">
        <v>292850</v>
      </c>
      <c r="B1983" s="3">
        <v>38695</v>
      </c>
      <c r="C1983" s="3" t="s">
        <v>31</v>
      </c>
      <c r="D1983" s="2" t="s">
        <v>738</v>
      </c>
      <c r="E1983" s="3">
        <v>12</v>
      </c>
      <c r="F1983" s="17">
        <v>0</v>
      </c>
      <c r="G1983" s="17">
        <v>1</v>
      </c>
      <c r="H1983" s="17">
        <v>0</v>
      </c>
      <c r="I1983" s="7">
        <v>3</v>
      </c>
      <c r="J1983" s="7">
        <v>29</v>
      </c>
      <c r="K1983" s="4">
        <v>1293</v>
      </c>
      <c r="L1983" s="5">
        <v>1293.0592999999999</v>
      </c>
      <c r="M1983">
        <v>7941.57</v>
      </c>
      <c r="N1983" s="3">
        <v>1</v>
      </c>
      <c r="O1983" s="50" t="e">
        <f>INDEX([1]Dados!$M$2:$N$26779,MATCH($P1983,[1]Dados!$N$2:$N$26779,),2)</f>
        <v>#N/A</v>
      </c>
      <c r="P1983">
        <v>151351</v>
      </c>
      <c r="Q1983" s="1">
        <v>36760</v>
      </c>
      <c r="R1983" s="1">
        <v>36764</v>
      </c>
      <c r="S1983" t="s">
        <v>2064</v>
      </c>
      <c r="T1983">
        <v>1</v>
      </c>
    </row>
    <row r="1984" spans="1:20" x14ac:dyDescent="0.2">
      <c r="A1984" s="7">
        <v>292990</v>
      </c>
      <c r="B1984" s="3">
        <v>38970</v>
      </c>
      <c r="C1984" s="3" t="s">
        <v>31</v>
      </c>
      <c r="D1984" s="2" t="s">
        <v>784</v>
      </c>
      <c r="E1984" s="3">
        <v>12</v>
      </c>
      <c r="F1984" s="17">
        <v>0</v>
      </c>
      <c r="G1984" s="17">
        <v>1</v>
      </c>
      <c r="H1984" s="17">
        <v>0</v>
      </c>
      <c r="I1984" s="7">
        <v>1</v>
      </c>
      <c r="J1984" s="7">
        <v>25</v>
      </c>
      <c r="K1984" s="4">
        <v>1214</v>
      </c>
      <c r="L1984" s="5">
        <v>1214.0587</v>
      </c>
      <c r="M1984">
        <v>415367.49</v>
      </c>
      <c r="N1984" s="3">
        <v>1</v>
      </c>
      <c r="O1984" s="50" t="e">
        <f>INDEX([1]Dados!$M$2:$N$26779,MATCH($P1984,[1]Dados!$N$2:$N$26779,),2)</f>
        <v>#N/A</v>
      </c>
      <c r="P1984">
        <v>151338</v>
      </c>
      <c r="Q1984" s="1">
        <v>36760</v>
      </c>
      <c r="R1984" s="1">
        <v>36764</v>
      </c>
      <c r="S1984" t="s">
        <v>2102</v>
      </c>
      <c r="T1984">
        <v>1</v>
      </c>
    </row>
    <row r="1985" spans="1:20" x14ac:dyDescent="0.2">
      <c r="A1985" s="7">
        <v>292990</v>
      </c>
      <c r="B1985" s="3">
        <v>38970</v>
      </c>
      <c r="C1985" s="3" t="s">
        <v>31</v>
      </c>
      <c r="D1985" s="2" t="s">
        <v>784</v>
      </c>
      <c r="E1985" s="3">
        <v>12</v>
      </c>
      <c r="F1985" s="17">
        <v>0</v>
      </c>
      <c r="G1985" s="17">
        <v>1</v>
      </c>
      <c r="H1985" s="17">
        <v>0</v>
      </c>
      <c r="I1985" s="7">
        <v>1</v>
      </c>
      <c r="J1985" s="7">
        <v>15</v>
      </c>
      <c r="K1985" s="4">
        <v>1214</v>
      </c>
      <c r="L1985" s="5">
        <v>1214.0587</v>
      </c>
      <c r="M1985">
        <v>415367.49</v>
      </c>
      <c r="N1985" s="3">
        <v>1</v>
      </c>
      <c r="O1985" s="50" t="e">
        <f>INDEX([1]Dados!$M$2:$N$26779,MATCH($P1985,[1]Dados!$N$2:$N$26779,),2)</f>
        <v>#N/A</v>
      </c>
      <c r="P1985">
        <v>151338</v>
      </c>
      <c r="Q1985" s="1">
        <v>36760</v>
      </c>
      <c r="R1985" s="1">
        <v>36764</v>
      </c>
      <c r="S1985" t="s">
        <v>2102</v>
      </c>
      <c r="T1985">
        <v>1</v>
      </c>
    </row>
    <row r="1986" spans="1:20" x14ac:dyDescent="0.2">
      <c r="A1986" s="7">
        <v>292990</v>
      </c>
      <c r="B1986" s="3">
        <v>38970</v>
      </c>
      <c r="C1986" s="3" t="s">
        <v>31</v>
      </c>
      <c r="D1986" s="2" t="s">
        <v>784</v>
      </c>
      <c r="E1986" s="3">
        <v>12</v>
      </c>
      <c r="F1986" s="17">
        <v>0</v>
      </c>
      <c r="G1986" s="17">
        <v>1</v>
      </c>
      <c r="H1986" s="17">
        <v>0</v>
      </c>
      <c r="I1986" s="7">
        <v>1</v>
      </c>
      <c r="J1986" s="7">
        <v>23</v>
      </c>
      <c r="K1986" s="4">
        <v>1214</v>
      </c>
      <c r="L1986" s="5">
        <v>1214.0587</v>
      </c>
      <c r="M1986">
        <v>415367.49</v>
      </c>
      <c r="N1986" s="3">
        <v>1</v>
      </c>
      <c r="O1986" s="50" t="e">
        <f>INDEX([1]Dados!$M$2:$N$26779,MATCH($P1986,[1]Dados!$N$2:$N$26779,),2)</f>
        <v>#N/A</v>
      </c>
      <c r="P1986">
        <v>151338</v>
      </c>
      <c r="Q1986" s="1">
        <v>36760</v>
      </c>
      <c r="R1986" s="1">
        <v>36764</v>
      </c>
      <c r="S1986" t="s">
        <v>2102</v>
      </c>
      <c r="T1986">
        <v>1</v>
      </c>
    </row>
    <row r="1987" spans="1:20" x14ac:dyDescent="0.2">
      <c r="A1987" s="7">
        <v>292990</v>
      </c>
      <c r="B1987" s="3">
        <v>38970</v>
      </c>
      <c r="C1987" s="3" t="s">
        <v>31</v>
      </c>
      <c r="D1987" s="2" t="s">
        <v>784</v>
      </c>
      <c r="E1987" s="3">
        <v>12</v>
      </c>
      <c r="F1987" s="17">
        <v>0</v>
      </c>
      <c r="G1987" s="17">
        <v>1</v>
      </c>
      <c r="H1987" s="17">
        <v>0</v>
      </c>
      <c r="I1987" s="7">
        <v>1</v>
      </c>
      <c r="J1987" s="7">
        <v>17</v>
      </c>
      <c r="K1987" s="4">
        <v>1214</v>
      </c>
      <c r="L1987" s="5">
        <v>1214.0587</v>
      </c>
      <c r="M1987">
        <v>415367.49</v>
      </c>
      <c r="N1987" s="3">
        <v>1</v>
      </c>
      <c r="O1987" s="50" t="e">
        <f>INDEX([1]Dados!$M$2:$N$26779,MATCH($P1987,[1]Dados!$N$2:$N$26779,),2)</f>
        <v>#N/A</v>
      </c>
      <c r="P1987">
        <v>151338</v>
      </c>
      <c r="Q1987" s="1">
        <v>36760</v>
      </c>
      <c r="R1987" s="1">
        <v>36764</v>
      </c>
      <c r="S1987" t="s">
        <v>2102</v>
      </c>
      <c r="T1987">
        <v>1</v>
      </c>
    </row>
    <row r="1988" spans="1:20" x14ac:dyDescent="0.2">
      <c r="A1988" s="7">
        <v>292990</v>
      </c>
      <c r="B1988" s="3">
        <v>38970</v>
      </c>
      <c r="C1988" s="3" t="s">
        <v>31</v>
      </c>
      <c r="D1988" s="2" t="s">
        <v>784</v>
      </c>
      <c r="E1988" s="3">
        <v>12</v>
      </c>
      <c r="F1988" s="17">
        <v>0</v>
      </c>
      <c r="G1988" s="17">
        <v>1</v>
      </c>
      <c r="H1988" s="17">
        <v>0</v>
      </c>
      <c r="I1988" s="7">
        <v>1</v>
      </c>
      <c r="J1988" s="7">
        <v>2</v>
      </c>
      <c r="K1988" s="4">
        <v>1214</v>
      </c>
      <c r="L1988" s="5">
        <v>1214.0587</v>
      </c>
      <c r="M1988">
        <v>415367.49</v>
      </c>
      <c r="N1988" s="3">
        <v>1</v>
      </c>
      <c r="O1988" s="50" t="e">
        <f>INDEX([1]Dados!$M$2:$N$26779,MATCH($P1988,[1]Dados!$N$2:$N$26779,),2)</f>
        <v>#N/A</v>
      </c>
      <c r="P1988">
        <v>151338</v>
      </c>
      <c r="Q1988" s="1">
        <v>36760</v>
      </c>
      <c r="R1988" s="1">
        <v>36764</v>
      </c>
      <c r="S1988" t="s">
        <v>2102</v>
      </c>
      <c r="T1988">
        <v>1</v>
      </c>
    </row>
    <row r="1989" spans="1:20" x14ac:dyDescent="0.2">
      <c r="A1989" s="7">
        <v>292990</v>
      </c>
      <c r="B1989" s="3">
        <v>38970</v>
      </c>
      <c r="C1989" s="3" t="s">
        <v>31</v>
      </c>
      <c r="D1989" s="2" t="s">
        <v>784</v>
      </c>
      <c r="E1989" s="3">
        <v>12</v>
      </c>
      <c r="F1989" s="17">
        <v>0</v>
      </c>
      <c r="G1989" s="17">
        <v>1</v>
      </c>
      <c r="H1989" s="17">
        <v>0</v>
      </c>
      <c r="I1989" s="7">
        <v>2</v>
      </c>
      <c r="J1989" s="7">
        <v>15</v>
      </c>
      <c r="K1989" s="4">
        <v>1214</v>
      </c>
      <c r="L1989" s="5">
        <v>1214.0589</v>
      </c>
      <c r="M1989">
        <f>244260+62567</f>
        <v>306827</v>
      </c>
      <c r="N1989" s="3">
        <v>1</v>
      </c>
      <c r="O1989" s="50" t="e">
        <f>INDEX([1]Dados!$M$2:$N$26779,MATCH($P1989,[1]Dados!$N$2:$N$26779,),2)</f>
        <v>#N/A</v>
      </c>
      <c r="P1989">
        <v>152390</v>
      </c>
      <c r="Q1989" s="1">
        <v>36760</v>
      </c>
      <c r="R1989" s="1">
        <v>36764</v>
      </c>
      <c r="S1989" t="s">
        <v>2103</v>
      </c>
      <c r="T1989">
        <v>1</v>
      </c>
    </row>
    <row r="1990" spans="1:20" x14ac:dyDescent="0.2">
      <c r="A1990" s="7">
        <v>292990</v>
      </c>
      <c r="B1990" s="3">
        <v>38970</v>
      </c>
      <c r="C1990" s="3" t="s">
        <v>31</v>
      </c>
      <c r="D1990" s="2" t="s">
        <v>784</v>
      </c>
      <c r="E1990" s="3">
        <v>12</v>
      </c>
      <c r="F1990" s="17">
        <v>0</v>
      </c>
      <c r="G1990" s="17">
        <v>1</v>
      </c>
      <c r="H1990" s="17">
        <v>0</v>
      </c>
      <c r="I1990" s="7">
        <v>2</v>
      </c>
      <c r="J1990" s="7">
        <v>18</v>
      </c>
      <c r="K1990" s="4">
        <v>1214</v>
      </c>
      <c r="L1990" s="5">
        <v>1214.0589</v>
      </c>
      <c r="M1990">
        <f t="shared" ref="M1990:M1993" si="14">244260+62567</f>
        <v>306827</v>
      </c>
      <c r="N1990" s="3">
        <v>1</v>
      </c>
      <c r="O1990" s="50" t="e">
        <f>INDEX([1]Dados!$M$2:$N$26779,MATCH($P1990,[1]Dados!$N$2:$N$26779,),2)</f>
        <v>#N/A</v>
      </c>
      <c r="P1990">
        <v>152390</v>
      </c>
      <c r="Q1990" s="1">
        <v>36760</v>
      </c>
      <c r="R1990" s="1">
        <v>36764</v>
      </c>
      <c r="S1990" t="s">
        <v>2103</v>
      </c>
      <c r="T1990">
        <v>1</v>
      </c>
    </row>
    <row r="1991" spans="1:20" x14ac:dyDescent="0.2">
      <c r="A1991" s="7">
        <v>292990</v>
      </c>
      <c r="B1991" s="3">
        <v>38970</v>
      </c>
      <c r="C1991" s="3" t="s">
        <v>31</v>
      </c>
      <c r="D1991" s="2" t="s">
        <v>784</v>
      </c>
      <c r="E1991" s="3">
        <v>12</v>
      </c>
      <c r="F1991" s="17">
        <v>0</v>
      </c>
      <c r="G1991" s="17">
        <v>1</v>
      </c>
      <c r="H1991" s="17">
        <v>0</v>
      </c>
      <c r="I1991" s="7">
        <v>2</v>
      </c>
      <c r="J1991" s="7">
        <v>25</v>
      </c>
      <c r="K1991" s="4">
        <v>1214</v>
      </c>
      <c r="L1991" s="5">
        <v>1214.0589</v>
      </c>
      <c r="M1991">
        <f t="shared" si="14"/>
        <v>306827</v>
      </c>
      <c r="N1991" s="3">
        <v>1</v>
      </c>
      <c r="O1991" s="50" t="e">
        <f>INDEX([1]Dados!$M$2:$N$26779,MATCH($P1991,[1]Dados!$N$2:$N$26779,),2)</f>
        <v>#N/A</v>
      </c>
      <c r="P1991">
        <v>152390</v>
      </c>
      <c r="Q1991" s="1">
        <v>36760</v>
      </c>
      <c r="R1991" s="1">
        <v>36764</v>
      </c>
      <c r="S1991" t="s">
        <v>2103</v>
      </c>
      <c r="T1991">
        <v>1</v>
      </c>
    </row>
    <row r="1992" spans="1:20" x14ac:dyDescent="0.2">
      <c r="A1992" s="7">
        <v>292990</v>
      </c>
      <c r="B1992" s="3">
        <v>38970</v>
      </c>
      <c r="C1992" s="3" t="s">
        <v>31</v>
      </c>
      <c r="D1992" s="2" t="s">
        <v>784</v>
      </c>
      <c r="E1992" s="3">
        <v>12</v>
      </c>
      <c r="F1992" s="17">
        <v>0</v>
      </c>
      <c r="G1992" s="17">
        <v>1</v>
      </c>
      <c r="H1992" s="17">
        <v>0</v>
      </c>
      <c r="I1992" s="7">
        <v>2</v>
      </c>
      <c r="J1992" s="7">
        <v>27</v>
      </c>
      <c r="K1992" s="4">
        <v>1214</v>
      </c>
      <c r="L1992" s="5">
        <v>1214.0589</v>
      </c>
      <c r="M1992">
        <f t="shared" si="14"/>
        <v>306827</v>
      </c>
      <c r="N1992" s="3">
        <v>1</v>
      </c>
      <c r="O1992" s="50" t="e">
        <f>INDEX([1]Dados!$M$2:$N$26779,MATCH($P1992,[1]Dados!$N$2:$N$26779,),2)</f>
        <v>#N/A</v>
      </c>
      <c r="P1992">
        <v>152390</v>
      </c>
      <c r="Q1992" s="1">
        <v>36760</v>
      </c>
      <c r="R1992" s="1">
        <v>36764</v>
      </c>
      <c r="S1992" t="s">
        <v>2103</v>
      </c>
      <c r="T1992">
        <v>1</v>
      </c>
    </row>
    <row r="1993" spans="1:20" x14ac:dyDescent="0.2">
      <c r="A1993" s="7">
        <v>292990</v>
      </c>
      <c r="B1993" s="3">
        <v>38970</v>
      </c>
      <c r="C1993" s="3" t="s">
        <v>31</v>
      </c>
      <c r="D1993" s="2" t="s">
        <v>784</v>
      </c>
      <c r="E1993" s="3">
        <v>12</v>
      </c>
      <c r="F1993" s="17">
        <v>0</v>
      </c>
      <c r="G1993" s="17">
        <v>1</v>
      </c>
      <c r="H1993" s="17">
        <v>0</v>
      </c>
      <c r="I1993" s="7">
        <v>2</v>
      </c>
      <c r="J1993" s="7">
        <v>99</v>
      </c>
      <c r="K1993" s="4">
        <v>1214</v>
      </c>
      <c r="L1993" s="5">
        <v>1214.0589</v>
      </c>
      <c r="M1993">
        <f t="shared" si="14"/>
        <v>306827</v>
      </c>
      <c r="N1993" s="3">
        <v>1</v>
      </c>
      <c r="O1993" s="50" t="e">
        <f>INDEX([1]Dados!$M$2:$N$26779,MATCH($P1993,[1]Dados!$N$2:$N$26779,),2)</f>
        <v>#N/A</v>
      </c>
      <c r="P1993">
        <v>152390</v>
      </c>
      <c r="Q1993" s="1">
        <v>36760</v>
      </c>
      <c r="R1993" s="1">
        <v>36764</v>
      </c>
      <c r="S1993" t="s">
        <v>2103</v>
      </c>
      <c r="T1993">
        <v>1</v>
      </c>
    </row>
    <row r="1994" spans="1:20" x14ac:dyDescent="0.2">
      <c r="A1994" s="7">
        <v>292990</v>
      </c>
      <c r="B1994" s="3">
        <v>38970</v>
      </c>
      <c r="C1994" s="3" t="s">
        <v>31</v>
      </c>
      <c r="D1994" s="2" t="s">
        <v>784</v>
      </c>
      <c r="E1994" s="3">
        <v>12</v>
      </c>
      <c r="F1994" s="17">
        <v>0</v>
      </c>
      <c r="G1994" s="17">
        <v>1</v>
      </c>
      <c r="H1994" s="17">
        <v>0</v>
      </c>
      <c r="I1994" s="7" t="s">
        <v>3</v>
      </c>
      <c r="J1994" s="7">
        <v>0</v>
      </c>
      <c r="K1994" s="4">
        <v>1220</v>
      </c>
      <c r="L1994" s="5">
        <v>1220.0906</v>
      </c>
      <c r="M1994">
        <f>1149430/2</f>
        <v>574715</v>
      </c>
      <c r="N1994" s="3">
        <v>1</v>
      </c>
      <c r="O1994" s="50" t="e">
        <f>INDEX([1]Dados!$M$2:$N$26779,MATCH($P1994,[1]Dados!$N$2:$N$26779,),2)</f>
        <v>#N/A</v>
      </c>
      <c r="P1994">
        <v>151827</v>
      </c>
      <c r="Q1994" s="1">
        <v>36760</v>
      </c>
      <c r="R1994" s="1">
        <v>36764</v>
      </c>
      <c r="S1994" t="s">
        <v>2134</v>
      </c>
      <c r="T1994">
        <v>1</v>
      </c>
    </row>
    <row r="1995" spans="1:20" x14ac:dyDescent="0.2">
      <c r="A1995" s="7">
        <v>292990</v>
      </c>
      <c r="B1995" s="3">
        <v>38970</v>
      </c>
      <c r="C1995" s="3" t="s">
        <v>31</v>
      </c>
      <c r="D1995" s="2" t="s">
        <v>784</v>
      </c>
      <c r="E1995" s="3">
        <v>12</v>
      </c>
      <c r="F1995" s="17">
        <v>0</v>
      </c>
      <c r="G1995" s="17">
        <v>1</v>
      </c>
      <c r="H1995" s="17">
        <v>0</v>
      </c>
      <c r="I1995" s="7" t="s">
        <v>3</v>
      </c>
      <c r="J1995" s="7">
        <v>0</v>
      </c>
      <c r="K1995" s="4">
        <v>1220</v>
      </c>
      <c r="L1995" s="5">
        <v>1220.0906</v>
      </c>
      <c r="M1995">
        <f>1149430/2</f>
        <v>574715</v>
      </c>
      <c r="N1995" s="3">
        <v>1</v>
      </c>
      <c r="O1995" s="50" t="e">
        <f>INDEX([1]Dados!$M$2:$N$26779,MATCH($P1995,[1]Dados!$N$2:$N$26779,),2)</f>
        <v>#N/A</v>
      </c>
      <c r="P1995">
        <v>151828</v>
      </c>
      <c r="Q1995" s="1">
        <v>36760</v>
      </c>
      <c r="R1995" s="1">
        <v>36764</v>
      </c>
      <c r="S1995" t="s">
        <v>2134</v>
      </c>
      <c r="T1995">
        <v>1</v>
      </c>
    </row>
    <row r="1996" spans="1:20" x14ac:dyDescent="0.2">
      <c r="A1996" s="7">
        <v>292990</v>
      </c>
      <c r="B1996" s="3">
        <v>38970</v>
      </c>
      <c r="C1996" s="3" t="s">
        <v>31</v>
      </c>
      <c r="D1996" s="2" t="s">
        <v>784</v>
      </c>
      <c r="E1996" s="3">
        <v>12</v>
      </c>
      <c r="F1996" s="17">
        <v>0</v>
      </c>
      <c r="G1996" s="17">
        <v>1</v>
      </c>
      <c r="H1996" s="17">
        <v>0</v>
      </c>
      <c r="I1996" s="7">
        <v>3</v>
      </c>
      <c r="J1996" s="7">
        <v>29</v>
      </c>
      <c r="K1996" s="4">
        <v>1293</v>
      </c>
      <c r="L1996" s="5">
        <v>1293.0592999999999</v>
      </c>
      <c r="M1996">
        <v>41500.36</v>
      </c>
      <c r="N1996" s="3">
        <v>1</v>
      </c>
      <c r="O1996" s="50" t="e">
        <f>INDEX([1]Dados!$M$2:$N$26779,MATCH($P1996,[1]Dados!$N$2:$N$26779,),2)</f>
        <v>#N/A</v>
      </c>
      <c r="P1996">
        <v>151353</v>
      </c>
      <c r="Q1996" s="1">
        <v>36760</v>
      </c>
      <c r="R1996" s="1">
        <v>36764</v>
      </c>
      <c r="S1996" t="s">
        <v>2208</v>
      </c>
      <c r="T1996">
        <v>1</v>
      </c>
    </row>
    <row r="1997" spans="1:20" x14ac:dyDescent="0.2">
      <c r="A1997" s="7">
        <v>292990</v>
      </c>
      <c r="B1997" s="3">
        <v>38970</v>
      </c>
      <c r="C1997" s="3" t="s">
        <v>31</v>
      </c>
      <c r="D1997" s="2" t="s">
        <v>784</v>
      </c>
      <c r="E1997" s="3">
        <v>12</v>
      </c>
      <c r="F1997" s="17">
        <v>0</v>
      </c>
      <c r="G1997" s="17">
        <v>1</v>
      </c>
      <c r="H1997" s="17">
        <v>0</v>
      </c>
      <c r="I1997" s="7">
        <v>3</v>
      </c>
      <c r="J1997" s="7">
        <v>17</v>
      </c>
      <c r="K1997" s="4">
        <v>1293</v>
      </c>
      <c r="L1997" s="5">
        <v>1293.0592999999999</v>
      </c>
      <c r="M1997">
        <v>41500.36</v>
      </c>
      <c r="N1997" s="3">
        <v>1</v>
      </c>
      <c r="O1997" s="50" t="e">
        <f>INDEX([1]Dados!$M$2:$N$26779,MATCH($P1997,[1]Dados!$N$2:$N$26779,),2)</f>
        <v>#N/A</v>
      </c>
      <c r="P1997">
        <v>151353</v>
      </c>
      <c r="Q1997" s="1">
        <v>36760</v>
      </c>
      <c r="R1997" s="1">
        <v>36764</v>
      </c>
      <c r="S1997" t="s">
        <v>2208</v>
      </c>
      <c r="T1997">
        <v>1</v>
      </c>
    </row>
    <row r="1998" spans="1:20" x14ac:dyDescent="0.2">
      <c r="A1998" s="7">
        <v>292990</v>
      </c>
      <c r="B1998" s="3">
        <v>38970</v>
      </c>
      <c r="C1998" s="3" t="s">
        <v>31</v>
      </c>
      <c r="D1998" s="2" t="s">
        <v>784</v>
      </c>
      <c r="E1998" s="3">
        <v>12</v>
      </c>
      <c r="F1998" s="17">
        <v>0</v>
      </c>
      <c r="G1998" s="17">
        <v>1</v>
      </c>
      <c r="H1998" s="17">
        <v>0</v>
      </c>
      <c r="I1998" s="7">
        <v>3</v>
      </c>
      <c r="J1998" s="7">
        <v>22</v>
      </c>
      <c r="K1998" s="4">
        <v>1293</v>
      </c>
      <c r="L1998" s="5">
        <v>1293.0592999999999</v>
      </c>
      <c r="M1998">
        <v>41500.36</v>
      </c>
      <c r="N1998" s="3">
        <v>1</v>
      </c>
      <c r="O1998" s="50" t="e">
        <f>INDEX([1]Dados!$M$2:$N$26779,MATCH($P1998,[1]Dados!$N$2:$N$26779,),2)</f>
        <v>#N/A</v>
      </c>
      <c r="P1998">
        <v>151353</v>
      </c>
      <c r="Q1998" s="1">
        <v>36760</v>
      </c>
      <c r="R1998" s="1">
        <v>36764</v>
      </c>
      <c r="S1998" t="s">
        <v>2208</v>
      </c>
      <c r="T1998">
        <v>1</v>
      </c>
    </row>
    <row r="1999" spans="1:20" x14ac:dyDescent="0.2">
      <c r="A1999" s="7">
        <v>292990</v>
      </c>
      <c r="B1999" s="3">
        <v>38970</v>
      </c>
      <c r="C1999" s="3" t="s">
        <v>31</v>
      </c>
      <c r="D1999" s="2" t="s">
        <v>784</v>
      </c>
      <c r="E1999" s="3">
        <v>12</v>
      </c>
      <c r="F1999" s="17">
        <v>0</v>
      </c>
      <c r="G1999" s="17">
        <v>1</v>
      </c>
      <c r="H1999" s="17">
        <v>0</v>
      </c>
      <c r="I1999" s="7">
        <v>3</v>
      </c>
      <c r="J1999" s="7">
        <v>25</v>
      </c>
      <c r="K1999" s="4">
        <v>1293</v>
      </c>
      <c r="L1999" s="5">
        <v>1293.0592999999999</v>
      </c>
      <c r="M1999">
        <v>41500.36</v>
      </c>
      <c r="N1999" s="3">
        <v>1</v>
      </c>
      <c r="O1999" s="50" t="e">
        <f>INDEX([1]Dados!$M$2:$N$26779,MATCH($P1999,[1]Dados!$N$2:$N$26779,),2)</f>
        <v>#N/A</v>
      </c>
      <c r="P1999">
        <v>151353</v>
      </c>
      <c r="Q1999" s="1">
        <v>36760</v>
      </c>
      <c r="R1999" s="1">
        <v>36764</v>
      </c>
      <c r="S1999" t="s">
        <v>2208</v>
      </c>
      <c r="T1999">
        <v>1</v>
      </c>
    </row>
    <row r="2000" spans="1:20" x14ac:dyDescent="0.2">
      <c r="A2000" s="7">
        <v>292990</v>
      </c>
      <c r="B2000" s="3">
        <v>38970</v>
      </c>
      <c r="C2000" s="3" t="s">
        <v>31</v>
      </c>
      <c r="D2000" s="2" t="s">
        <v>784</v>
      </c>
      <c r="E2000" s="3">
        <v>12</v>
      </c>
      <c r="F2000" s="17">
        <v>0</v>
      </c>
      <c r="G2000" s="17">
        <v>1</v>
      </c>
      <c r="H2000" s="17">
        <v>0</v>
      </c>
      <c r="I2000" s="7">
        <v>3</v>
      </c>
      <c r="J2000" s="7">
        <v>21</v>
      </c>
      <c r="K2000" s="4">
        <v>1293</v>
      </c>
      <c r="L2000" s="5">
        <v>1293.0592999999999</v>
      </c>
      <c r="M2000">
        <v>41500.36</v>
      </c>
      <c r="N2000" s="3">
        <v>1</v>
      </c>
      <c r="O2000" s="50" t="e">
        <f>INDEX([1]Dados!$M$2:$N$26779,MATCH($P2000,[1]Dados!$N$2:$N$26779,),2)</f>
        <v>#N/A</v>
      </c>
      <c r="P2000">
        <v>151353</v>
      </c>
      <c r="Q2000" s="1">
        <v>36760</v>
      </c>
      <c r="R2000" s="1">
        <v>36764</v>
      </c>
      <c r="S2000" t="s">
        <v>2208</v>
      </c>
      <c r="T2000">
        <v>1</v>
      </c>
    </row>
    <row r="2001" spans="1:20" x14ac:dyDescent="0.2">
      <c r="A2001" s="7">
        <v>230075</v>
      </c>
      <c r="B2001" s="3">
        <v>15873</v>
      </c>
      <c r="C2001" s="3" t="s">
        <v>4</v>
      </c>
      <c r="D2001" s="2" t="s">
        <v>246</v>
      </c>
      <c r="E2001" s="3">
        <v>12</v>
      </c>
      <c r="F2001" s="17">
        <v>0</v>
      </c>
      <c r="G2001" s="17">
        <v>1</v>
      </c>
      <c r="H2001" s="17">
        <v>0</v>
      </c>
      <c r="I2001" s="7">
        <v>8.1</v>
      </c>
      <c r="J2001" s="7">
        <v>7</v>
      </c>
      <c r="K2001" s="4">
        <v>119</v>
      </c>
      <c r="L2001" s="5">
        <v>119.38590000000001</v>
      </c>
      <c r="M2001">
        <v>66000</v>
      </c>
      <c r="N2001" s="3">
        <v>1</v>
      </c>
      <c r="O2001" s="50" t="e">
        <f>INDEX([1]Dados!$M$2:$N$26779,MATCH($P2001,[1]Dados!$N$2:$N$26779,),2)</f>
        <v>#N/A</v>
      </c>
      <c r="P2001">
        <v>151598</v>
      </c>
      <c r="Q2001" s="1">
        <v>36765</v>
      </c>
      <c r="R2001" s="1">
        <v>36764</v>
      </c>
      <c r="S2001" t="s">
        <v>907</v>
      </c>
      <c r="T2001">
        <v>1</v>
      </c>
    </row>
    <row r="2002" spans="1:20" x14ac:dyDescent="0.2">
      <c r="A2002" s="7">
        <v>230075</v>
      </c>
      <c r="B2002" s="3">
        <v>15873</v>
      </c>
      <c r="C2002" s="3" t="s">
        <v>4</v>
      </c>
      <c r="D2002" s="2" t="s">
        <v>246</v>
      </c>
      <c r="E2002" s="3">
        <v>12</v>
      </c>
      <c r="F2002" s="17">
        <v>0</v>
      </c>
      <c r="G2002" s="17">
        <v>1</v>
      </c>
      <c r="H2002" s="17">
        <v>0</v>
      </c>
      <c r="I2002" s="7">
        <v>8.1999999999999993</v>
      </c>
      <c r="J2002" s="7">
        <v>25</v>
      </c>
      <c r="K2002" s="4">
        <v>119</v>
      </c>
      <c r="L2002" s="5">
        <v>119.38590000000001</v>
      </c>
      <c r="M2002">
        <v>66000</v>
      </c>
      <c r="N2002" s="3">
        <v>1</v>
      </c>
      <c r="O2002" s="50" t="e">
        <f>INDEX([1]Dados!$M$2:$N$26779,MATCH($P2002,[1]Dados!$N$2:$N$26779,),2)</f>
        <v>#N/A</v>
      </c>
      <c r="P2002">
        <v>151598</v>
      </c>
      <c r="Q2002" s="1">
        <v>36765</v>
      </c>
      <c r="R2002" s="1">
        <v>36764</v>
      </c>
      <c r="S2002" t="s">
        <v>907</v>
      </c>
      <c r="T2002">
        <v>1</v>
      </c>
    </row>
    <row r="2003" spans="1:20" x14ac:dyDescent="0.2">
      <c r="A2003" s="7">
        <v>230075</v>
      </c>
      <c r="B2003" s="3">
        <v>15873</v>
      </c>
      <c r="C2003" s="3" t="s">
        <v>4</v>
      </c>
      <c r="D2003" s="2" t="s">
        <v>246</v>
      </c>
      <c r="E2003" s="3">
        <v>12</v>
      </c>
      <c r="F2003" s="17">
        <v>0</v>
      </c>
      <c r="G2003" s="17">
        <v>1</v>
      </c>
      <c r="H2003" s="17">
        <v>0</v>
      </c>
      <c r="I2003" s="7">
        <v>9.1</v>
      </c>
      <c r="J2003" s="7">
        <v>7</v>
      </c>
      <c r="K2003" s="4">
        <v>119</v>
      </c>
      <c r="L2003" s="5">
        <v>119.38590000000001</v>
      </c>
      <c r="M2003">
        <v>654795.27</v>
      </c>
      <c r="N2003" s="3">
        <v>1</v>
      </c>
      <c r="O2003" s="50" t="e">
        <f>INDEX([1]Dados!$M$2:$N$26779,MATCH($P2003,[1]Dados!$N$2:$N$26779,),2)</f>
        <v>#N/A</v>
      </c>
      <c r="P2003">
        <v>151616</v>
      </c>
      <c r="Q2003" s="1">
        <v>36765</v>
      </c>
      <c r="R2003" s="1">
        <v>36764</v>
      </c>
      <c r="S2003" t="s">
        <v>908</v>
      </c>
      <c r="T2003">
        <v>1</v>
      </c>
    </row>
    <row r="2004" spans="1:20" x14ac:dyDescent="0.2">
      <c r="A2004" s="7">
        <v>230075</v>
      </c>
      <c r="B2004" s="3">
        <v>15873</v>
      </c>
      <c r="C2004" s="3" t="s">
        <v>4</v>
      </c>
      <c r="D2004" s="2" t="s">
        <v>246</v>
      </c>
      <c r="E2004" s="3">
        <v>12</v>
      </c>
      <c r="F2004" s="17">
        <v>0</v>
      </c>
      <c r="G2004" s="17">
        <v>1</v>
      </c>
      <c r="H2004" s="17">
        <v>0</v>
      </c>
      <c r="I2004" s="7">
        <v>9.1999999999999993</v>
      </c>
      <c r="J2004" s="7">
        <v>19</v>
      </c>
      <c r="K2004" s="4">
        <v>119</v>
      </c>
      <c r="L2004" s="5">
        <v>119.38590000000001</v>
      </c>
      <c r="M2004">
        <v>654795.27</v>
      </c>
      <c r="N2004" s="3">
        <v>1</v>
      </c>
      <c r="O2004" s="50" t="e">
        <f>INDEX([1]Dados!$M$2:$N$26779,MATCH($P2004,[1]Dados!$N$2:$N$26779,),2)</f>
        <v>#N/A</v>
      </c>
      <c r="P2004">
        <v>151616</v>
      </c>
      <c r="Q2004" s="1">
        <v>36765</v>
      </c>
      <c r="R2004" s="1">
        <v>36764</v>
      </c>
      <c r="S2004" t="s">
        <v>908</v>
      </c>
      <c r="T2004">
        <v>1</v>
      </c>
    </row>
    <row r="2005" spans="1:20" x14ac:dyDescent="0.2">
      <c r="A2005" s="7">
        <v>230075</v>
      </c>
      <c r="B2005" s="3">
        <v>15873</v>
      </c>
      <c r="C2005" s="3" t="s">
        <v>4</v>
      </c>
      <c r="D2005" s="2" t="s">
        <v>246</v>
      </c>
      <c r="E2005" s="3">
        <v>12</v>
      </c>
      <c r="F2005" s="17">
        <v>0</v>
      </c>
      <c r="G2005" s="17">
        <v>1</v>
      </c>
      <c r="H2005" s="17">
        <v>0</v>
      </c>
      <c r="I2005" s="7">
        <v>4.0999999999999996</v>
      </c>
      <c r="J2005" s="7">
        <v>19</v>
      </c>
      <c r="K2005" s="4">
        <v>119</v>
      </c>
      <c r="L2005" s="5">
        <v>119.3861</v>
      </c>
      <c r="M2005">
        <v>247702.46</v>
      </c>
      <c r="N2005" s="3">
        <v>1</v>
      </c>
      <c r="O2005" s="50" t="e">
        <f>INDEX([1]Dados!$M$2:$N$26779,MATCH($P2005,[1]Dados!$N$2:$N$26779,),2)</f>
        <v>#N/A</v>
      </c>
      <c r="P2005">
        <v>151663</v>
      </c>
      <c r="Q2005" s="1">
        <v>36765</v>
      </c>
      <c r="R2005" s="1">
        <v>36764</v>
      </c>
      <c r="S2005" t="s">
        <v>903</v>
      </c>
      <c r="T2005">
        <v>1</v>
      </c>
    </row>
    <row r="2006" spans="1:20" x14ac:dyDescent="0.2">
      <c r="A2006" s="7">
        <v>230075</v>
      </c>
      <c r="B2006" s="3">
        <v>15873</v>
      </c>
      <c r="C2006" s="3" t="s">
        <v>4</v>
      </c>
      <c r="D2006" s="2" t="s">
        <v>246</v>
      </c>
      <c r="E2006" s="3">
        <v>12</v>
      </c>
      <c r="F2006" s="17">
        <v>0</v>
      </c>
      <c r="G2006" s="17">
        <v>1</v>
      </c>
      <c r="H2006" s="17">
        <v>0</v>
      </c>
      <c r="I2006" s="7">
        <v>4.2</v>
      </c>
      <c r="J2006" s="7">
        <v>11</v>
      </c>
      <c r="K2006" s="4">
        <v>119</v>
      </c>
      <c r="L2006" s="5">
        <v>119.3861</v>
      </c>
      <c r="M2006">
        <v>247702.46</v>
      </c>
      <c r="N2006" s="3">
        <v>1</v>
      </c>
      <c r="O2006" s="50" t="e">
        <f>INDEX([1]Dados!$M$2:$N$26779,MATCH($P2006,[1]Dados!$N$2:$N$26779,),2)</f>
        <v>#N/A</v>
      </c>
      <c r="P2006">
        <v>151663</v>
      </c>
      <c r="Q2006" s="1">
        <v>36765</v>
      </c>
      <c r="R2006" s="1">
        <v>36764</v>
      </c>
      <c r="S2006" t="s">
        <v>903</v>
      </c>
      <c r="T2006">
        <v>1</v>
      </c>
    </row>
    <row r="2007" spans="1:20" x14ac:dyDescent="0.2">
      <c r="A2007" s="7">
        <v>230075</v>
      </c>
      <c r="B2007" s="3">
        <v>15873</v>
      </c>
      <c r="C2007" s="3" t="s">
        <v>4</v>
      </c>
      <c r="D2007" s="2" t="s">
        <v>246</v>
      </c>
      <c r="E2007" s="3">
        <v>12</v>
      </c>
      <c r="F2007" s="17">
        <v>0</v>
      </c>
      <c r="G2007" s="17">
        <v>1</v>
      </c>
      <c r="H2007" s="17">
        <v>0</v>
      </c>
      <c r="I2007" s="7">
        <v>4.3</v>
      </c>
      <c r="J2007" s="7">
        <v>18</v>
      </c>
      <c r="K2007" s="4">
        <v>119</v>
      </c>
      <c r="L2007" s="5">
        <v>119.3861</v>
      </c>
      <c r="M2007">
        <v>247702.46</v>
      </c>
      <c r="N2007" s="3">
        <v>1</v>
      </c>
      <c r="O2007" s="50" t="e">
        <f>INDEX([1]Dados!$M$2:$N$26779,MATCH($P2007,[1]Dados!$N$2:$N$26779,),2)</f>
        <v>#N/A</v>
      </c>
      <c r="P2007">
        <v>151663</v>
      </c>
      <c r="Q2007" s="1">
        <v>36765</v>
      </c>
      <c r="R2007" s="1">
        <v>36764</v>
      </c>
      <c r="S2007" t="s">
        <v>903</v>
      </c>
      <c r="T2007">
        <v>1</v>
      </c>
    </row>
    <row r="2008" spans="1:20" x14ac:dyDescent="0.2">
      <c r="A2008" s="7">
        <v>230075</v>
      </c>
      <c r="B2008" s="3">
        <v>15873</v>
      </c>
      <c r="C2008" s="3" t="s">
        <v>4</v>
      </c>
      <c r="D2008" s="2" t="s">
        <v>246</v>
      </c>
      <c r="E2008" s="3">
        <v>12</v>
      </c>
      <c r="F2008" s="17">
        <v>0</v>
      </c>
      <c r="G2008" s="17">
        <v>1</v>
      </c>
      <c r="H2008" s="17">
        <v>0</v>
      </c>
      <c r="I2008" s="7">
        <v>4.4000000000000004</v>
      </c>
      <c r="J2008" s="7">
        <v>30</v>
      </c>
      <c r="K2008" s="4">
        <v>119</v>
      </c>
      <c r="L2008" s="5">
        <v>119.3861</v>
      </c>
      <c r="M2008">
        <v>247702.46</v>
      </c>
      <c r="N2008" s="3">
        <v>1</v>
      </c>
      <c r="O2008" s="50" t="e">
        <f>INDEX([1]Dados!$M$2:$N$26779,MATCH($P2008,[1]Dados!$N$2:$N$26779,),2)</f>
        <v>#N/A</v>
      </c>
      <c r="P2008">
        <v>151663</v>
      </c>
      <c r="Q2008" s="1">
        <v>36765</v>
      </c>
      <c r="R2008" s="1">
        <v>36764</v>
      </c>
      <c r="S2008" t="s">
        <v>903</v>
      </c>
      <c r="T2008">
        <v>1</v>
      </c>
    </row>
    <row r="2009" spans="1:20" x14ac:dyDescent="0.2">
      <c r="A2009" s="7">
        <v>230075</v>
      </c>
      <c r="B2009" s="3">
        <v>15873</v>
      </c>
      <c r="C2009" s="3" t="s">
        <v>4</v>
      </c>
      <c r="D2009" s="2" t="s">
        <v>246</v>
      </c>
      <c r="E2009" s="3">
        <v>12</v>
      </c>
      <c r="F2009" s="17">
        <v>0</v>
      </c>
      <c r="G2009" s="17">
        <v>1</v>
      </c>
      <c r="H2009" s="17">
        <v>0</v>
      </c>
      <c r="I2009" s="7">
        <v>4.5</v>
      </c>
      <c r="J2009" s="7">
        <v>7</v>
      </c>
      <c r="K2009" s="4">
        <v>119</v>
      </c>
      <c r="L2009" s="5">
        <v>119.3861</v>
      </c>
      <c r="M2009">
        <v>247702.46</v>
      </c>
      <c r="N2009" s="3">
        <v>1</v>
      </c>
      <c r="O2009" s="50" t="e">
        <f>INDEX([1]Dados!$M$2:$N$26779,MATCH($P2009,[1]Dados!$N$2:$N$26779,),2)</f>
        <v>#N/A</v>
      </c>
      <c r="P2009">
        <v>151663</v>
      </c>
      <c r="Q2009" s="1">
        <v>36765</v>
      </c>
      <c r="R2009" s="1">
        <v>36764</v>
      </c>
      <c r="S2009" t="s">
        <v>903</v>
      </c>
      <c r="T2009">
        <v>1</v>
      </c>
    </row>
    <row r="2010" spans="1:20" x14ac:dyDescent="0.2">
      <c r="A2010" s="7">
        <v>230075</v>
      </c>
      <c r="B2010" s="3">
        <v>15873</v>
      </c>
      <c r="C2010" s="3" t="s">
        <v>4</v>
      </c>
      <c r="D2010" s="2" t="s">
        <v>246</v>
      </c>
      <c r="E2010" s="3">
        <v>12</v>
      </c>
      <c r="F2010" s="17">
        <v>0</v>
      </c>
      <c r="G2010" s="17">
        <v>1</v>
      </c>
      <c r="H2010" s="17">
        <v>0</v>
      </c>
      <c r="I2010" s="7">
        <v>7.1</v>
      </c>
      <c r="J2010" s="7">
        <v>7</v>
      </c>
      <c r="K2010" s="4">
        <v>119</v>
      </c>
      <c r="L2010" s="5">
        <v>119.3861</v>
      </c>
      <c r="M2010">
        <v>111735.6</v>
      </c>
      <c r="N2010" s="3">
        <v>1</v>
      </c>
      <c r="O2010" s="50" t="e">
        <f>INDEX([1]Dados!$M$2:$N$26779,MATCH($P2010,[1]Dados!$N$2:$N$26779,),2)</f>
        <v>#N/A</v>
      </c>
      <c r="P2010">
        <v>151664</v>
      </c>
      <c r="Q2010" s="1">
        <v>36765</v>
      </c>
      <c r="R2010" s="1">
        <v>36764</v>
      </c>
      <c r="S2010" t="s">
        <v>906</v>
      </c>
      <c r="T2010">
        <v>1</v>
      </c>
    </row>
    <row r="2011" spans="1:20" x14ac:dyDescent="0.2">
      <c r="A2011" s="7">
        <v>230075</v>
      </c>
      <c r="B2011" s="3">
        <v>15873</v>
      </c>
      <c r="C2011" s="3" t="s">
        <v>4</v>
      </c>
      <c r="D2011" s="2" t="s">
        <v>246</v>
      </c>
      <c r="E2011" s="3">
        <v>12</v>
      </c>
      <c r="F2011" s="17">
        <v>0</v>
      </c>
      <c r="G2011" s="17">
        <v>1</v>
      </c>
      <c r="H2011" s="17">
        <v>0</v>
      </c>
      <c r="I2011" s="7">
        <v>6.1</v>
      </c>
      <c r="J2011" s="7">
        <v>11</v>
      </c>
      <c r="K2011" s="4">
        <v>119</v>
      </c>
      <c r="L2011" s="5">
        <v>119.3984</v>
      </c>
      <c r="M2011">
        <v>78817.08</v>
      </c>
      <c r="N2011" s="3">
        <v>1</v>
      </c>
      <c r="O2011" s="50" t="e">
        <f>INDEX([1]Dados!$M$2:$N$26779,MATCH($P2011,[1]Dados!$N$2:$N$26779,),2)</f>
        <v>#N/A</v>
      </c>
      <c r="P2011">
        <v>151507</v>
      </c>
      <c r="Q2011" s="1">
        <v>36765</v>
      </c>
      <c r="R2011" s="1">
        <v>36764</v>
      </c>
      <c r="S2011" t="s">
        <v>905</v>
      </c>
      <c r="T2011">
        <v>1</v>
      </c>
    </row>
    <row r="2012" spans="1:20" x14ac:dyDescent="0.2">
      <c r="A2012" s="7">
        <v>230075</v>
      </c>
      <c r="B2012" s="3">
        <v>15873</v>
      </c>
      <c r="C2012" s="3" t="s">
        <v>4</v>
      </c>
      <c r="D2012" s="2" t="s">
        <v>246</v>
      </c>
      <c r="E2012" s="3">
        <v>12</v>
      </c>
      <c r="F2012" s="17">
        <v>0</v>
      </c>
      <c r="G2012" s="17">
        <v>1</v>
      </c>
      <c r="H2012" s="17">
        <v>0</v>
      </c>
      <c r="I2012" s="7">
        <v>6.2</v>
      </c>
      <c r="J2012" s="7">
        <v>18</v>
      </c>
      <c r="K2012" s="4">
        <v>119</v>
      </c>
      <c r="L2012" s="5">
        <v>119.3984</v>
      </c>
      <c r="M2012">
        <v>78817.08</v>
      </c>
      <c r="N2012" s="3">
        <v>1</v>
      </c>
      <c r="O2012" s="50" t="e">
        <f>INDEX([1]Dados!$M$2:$N$26779,MATCH($P2012,[1]Dados!$N$2:$N$26779,),2)</f>
        <v>#N/A</v>
      </c>
      <c r="P2012">
        <v>151507</v>
      </c>
      <c r="Q2012" s="1">
        <v>36765</v>
      </c>
      <c r="R2012" s="1">
        <v>36764</v>
      </c>
      <c r="S2012" t="s">
        <v>905</v>
      </c>
      <c r="T2012">
        <v>1</v>
      </c>
    </row>
    <row r="2013" spans="1:20" x14ac:dyDescent="0.2">
      <c r="A2013" s="7">
        <v>230075</v>
      </c>
      <c r="B2013" s="3">
        <v>15873</v>
      </c>
      <c r="C2013" s="3" t="s">
        <v>4</v>
      </c>
      <c r="D2013" s="2" t="s">
        <v>246</v>
      </c>
      <c r="E2013" s="3">
        <v>12</v>
      </c>
      <c r="F2013" s="17">
        <v>0</v>
      </c>
      <c r="G2013" s="17">
        <v>1</v>
      </c>
      <c r="H2013" s="17">
        <v>0</v>
      </c>
      <c r="I2013" s="7">
        <v>6.3</v>
      </c>
      <c r="J2013" s="7">
        <v>7</v>
      </c>
      <c r="K2013" s="4">
        <v>119</v>
      </c>
      <c r="L2013" s="5">
        <v>119.3984</v>
      </c>
      <c r="M2013">
        <v>78817.08</v>
      </c>
      <c r="N2013" s="3">
        <v>1</v>
      </c>
      <c r="O2013" s="50" t="e">
        <f>INDEX([1]Dados!$M$2:$N$26779,MATCH($P2013,[1]Dados!$N$2:$N$26779,),2)</f>
        <v>#N/A</v>
      </c>
      <c r="P2013">
        <v>151507</v>
      </c>
      <c r="Q2013" s="1">
        <v>36765</v>
      </c>
      <c r="R2013" s="1">
        <v>36764</v>
      </c>
      <c r="S2013" t="s">
        <v>905</v>
      </c>
      <c r="T2013">
        <v>1</v>
      </c>
    </row>
    <row r="2014" spans="1:20" x14ac:dyDescent="0.2">
      <c r="A2014" s="7">
        <v>230075</v>
      </c>
      <c r="B2014" s="3">
        <v>15873</v>
      </c>
      <c r="C2014" s="3" t="s">
        <v>4</v>
      </c>
      <c r="D2014" s="2" t="s">
        <v>246</v>
      </c>
      <c r="E2014" s="3">
        <v>12</v>
      </c>
      <c r="F2014" s="17">
        <v>0</v>
      </c>
      <c r="G2014" s="17">
        <v>1</v>
      </c>
      <c r="H2014" s="17">
        <v>0</v>
      </c>
      <c r="I2014" s="27">
        <v>10.1</v>
      </c>
      <c r="J2014" s="27">
        <v>0</v>
      </c>
      <c r="K2014" s="4">
        <v>1203</v>
      </c>
      <c r="L2014" s="5">
        <v>1203.0829000000001</v>
      </c>
      <c r="M2014" s="17">
        <v>106847.82</v>
      </c>
      <c r="N2014" s="3">
        <v>1</v>
      </c>
      <c r="O2014" s="50" t="e">
        <f>INDEX([1]Dados!$M$2:$N$26779,MATCH($P2014,[1]Dados!$N$2:$N$26779,),2)</f>
        <v>#N/A</v>
      </c>
      <c r="P2014">
        <v>151670</v>
      </c>
      <c r="Q2014" s="1">
        <v>36765</v>
      </c>
      <c r="R2014" s="1">
        <v>36764</v>
      </c>
      <c r="S2014" t="s">
        <v>2134</v>
      </c>
      <c r="T2014">
        <v>1</v>
      </c>
    </row>
    <row r="2015" spans="1:20" x14ac:dyDescent="0.2">
      <c r="A2015" s="7">
        <v>230075</v>
      </c>
      <c r="B2015" s="3">
        <v>15873</v>
      </c>
      <c r="C2015" s="3" t="s">
        <v>4</v>
      </c>
      <c r="D2015" s="2" t="s">
        <v>246</v>
      </c>
      <c r="E2015" s="3">
        <v>12</v>
      </c>
      <c r="F2015" s="17">
        <v>0</v>
      </c>
      <c r="G2015" s="17">
        <v>1</v>
      </c>
      <c r="H2015" s="17">
        <v>0</v>
      </c>
      <c r="I2015" s="7">
        <v>3.1</v>
      </c>
      <c r="J2015" s="7">
        <v>15</v>
      </c>
      <c r="K2015" s="4">
        <v>1214</v>
      </c>
      <c r="L2015" s="5">
        <v>1214.0587</v>
      </c>
      <c r="M2015">
        <v>345420</v>
      </c>
      <c r="N2015" s="3">
        <v>1</v>
      </c>
      <c r="O2015" s="50" t="e">
        <f>INDEX([1]Dados!$M$2:$N$26779,MATCH($P2015,[1]Dados!$N$2:$N$26779,),2)</f>
        <v>#N/A</v>
      </c>
      <c r="P2015">
        <v>151342</v>
      </c>
      <c r="Q2015" s="1">
        <v>36765</v>
      </c>
      <c r="R2015" s="1">
        <v>36764</v>
      </c>
      <c r="S2015" t="s">
        <v>870</v>
      </c>
      <c r="T2015">
        <v>1</v>
      </c>
    </row>
    <row r="2016" spans="1:20" x14ac:dyDescent="0.2">
      <c r="A2016" s="7">
        <v>230075</v>
      </c>
      <c r="B2016" s="3">
        <v>15873</v>
      </c>
      <c r="C2016" s="3" t="s">
        <v>4</v>
      </c>
      <c r="D2016" s="2" t="s">
        <v>246</v>
      </c>
      <c r="E2016" s="3">
        <v>12</v>
      </c>
      <c r="F2016" s="17">
        <v>0</v>
      </c>
      <c r="G2016" s="17">
        <v>1</v>
      </c>
      <c r="H2016" s="17">
        <v>0</v>
      </c>
      <c r="I2016" s="7">
        <v>3.2</v>
      </c>
      <c r="J2016" s="7">
        <v>13</v>
      </c>
      <c r="K2016" s="4">
        <v>1214</v>
      </c>
      <c r="L2016" s="5">
        <v>1214.0587</v>
      </c>
      <c r="M2016">
        <v>345420</v>
      </c>
      <c r="N2016" s="3">
        <v>1</v>
      </c>
      <c r="O2016" s="50" t="e">
        <f>INDEX([1]Dados!$M$2:$N$26779,MATCH($P2016,[1]Dados!$N$2:$N$26779,),2)</f>
        <v>#N/A</v>
      </c>
      <c r="P2016">
        <v>151342</v>
      </c>
      <c r="Q2016" s="1">
        <v>36765</v>
      </c>
      <c r="R2016" s="1">
        <v>36764</v>
      </c>
      <c r="S2016" t="s">
        <v>870</v>
      </c>
      <c r="T2016">
        <v>1</v>
      </c>
    </row>
    <row r="2017" spans="1:20" x14ac:dyDescent="0.2">
      <c r="A2017" s="7">
        <v>230075</v>
      </c>
      <c r="B2017" s="3">
        <v>15873</v>
      </c>
      <c r="C2017" s="3" t="s">
        <v>4</v>
      </c>
      <c r="D2017" s="2" t="s">
        <v>246</v>
      </c>
      <c r="E2017" s="3">
        <v>12</v>
      </c>
      <c r="F2017" s="17">
        <v>0</v>
      </c>
      <c r="G2017" s="17">
        <v>1</v>
      </c>
      <c r="H2017" s="17">
        <v>0</v>
      </c>
      <c r="I2017" s="7">
        <v>3.3</v>
      </c>
      <c r="J2017" s="7">
        <v>15</v>
      </c>
      <c r="K2017" s="4">
        <v>1214</v>
      </c>
      <c r="L2017" s="5">
        <v>1214.0587</v>
      </c>
      <c r="M2017">
        <v>345420</v>
      </c>
      <c r="N2017" s="3">
        <v>1</v>
      </c>
      <c r="O2017" s="50" t="e">
        <f>INDEX([1]Dados!$M$2:$N$26779,MATCH($P2017,[1]Dados!$N$2:$N$26779,),2)</f>
        <v>#N/A</v>
      </c>
      <c r="P2017">
        <v>151342</v>
      </c>
      <c r="Q2017" s="1">
        <v>36765</v>
      </c>
      <c r="R2017" s="1">
        <v>36764</v>
      </c>
      <c r="S2017" t="s">
        <v>870</v>
      </c>
      <c r="T2017">
        <v>1</v>
      </c>
    </row>
    <row r="2018" spans="1:20" x14ac:dyDescent="0.2">
      <c r="A2018" s="7">
        <v>230075</v>
      </c>
      <c r="B2018" s="3">
        <v>15873</v>
      </c>
      <c r="C2018" s="3" t="s">
        <v>4</v>
      </c>
      <c r="D2018" s="2" t="s">
        <v>246</v>
      </c>
      <c r="E2018" s="3">
        <v>12</v>
      </c>
      <c r="F2018" s="17">
        <v>0</v>
      </c>
      <c r="G2018" s="17">
        <v>1</v>
      </c>
      <c r="H2018" s="17">
        <v>0</v>
      </c>
      <c r="I2018" s="7">
        <v>2.1</v>
      </c>
      <c r="J2018" s="7">
        <v>18</v>
      </c>
      <c r="K2018" s="4">
        <v>1214</v>
      </c>
      <c r="L2018" s="5">
        <v>1214.0589</v>
      </c>
      <c r="M2018">
        <v>129220</v>
      </c>
      <c r="N2018" s="3">
        <v>1</v>
      </c>
      <c r="O2018" s="50" t="e">
        <f>INDEX([1]Dados!$M$2:$N$26779,MATCH($P2018,[1]Dados!$N$2:$N$26779,),2)</f>
        <v>#N/A</v>
      </c>
      <c r="P2018">
        <v>152393</v>
      </c>
      <c r="Q2018" s="1">
        <v>36765</v>
      </c>
      <c r="R2018" s="1">
        <v>36764</v>
      </c>
      <c r="S2018" t="s">
        <v>870</v>
      </c>
      <c r="T2018">
        <v>1</v>
      </c>
    </row>
    <row r="2019" spans="1:20" x14ac:dyDescent="0.2">
      <c r="A2019" s="7">
        <v>230075</v>
      </c>
      <c r="B2019" s="3">
        <v>15873</v>
      </c>
      <c r="C2019" s="3" t="s">
        <v>4</v>
      </c>
      <c r="D2019" s="2" t="s">
        <v>246</v>
      </c>
      <c r="E2019" s="3">
        <v>12</v>
      </c>
      <c r="F2019" s="17">
        <v>0</v>
      </c>
      <c r="G2019" s="17">
        <v>1</v>
      </c>
      <c r="H2019" s="17">
        <v>0</v>
      </c>
      <c r="I2019" s="7">
        <v>2.2000000000000002</v>
      </c>
      <c r="J2019" s="7">
        <v>23</v>
      </c>
      <c r="K2019" s="4">
        <v>1214</v>
      </c>
      <c r="L2019" s="5">
        <v>1214.0589</v>
      </c>
      <c r="M2019">
        <v>129220</v>
      </c>
      <c r="N2019" s="3">
        <v>1</v>
      </c>
      <c r="O2019" s="50" t="e">
        <f>INDEX([1]Dados!$M$2:$N$26779,MATCH($P2019,[1]Dados!$N$2:$N$26779,),2)</f>
        <v>#N/A</v>
      </c>
      <c r="P2019">
        <v>152393</v>
      </c>
      <c r="Q2019" s="1">
        <v>36765</v>
      </c>
      <c r="R2019" s="1">
        <v>36764</v>
      </c>
      <c r="S2019" t="s">
        <v>870</v>
      </c>
      <c r="T2019">
        <v>1</v>
      </c>
    </row>
    <row r="2020" spans="1:20" x14ac:dyDescent="0.2">
      <c r="A2020" s="7">
        <v>230075</v>
      </c>
      <c r="B2020" s="3">
        <v>15873</v>
      </c>
      <c r="C2020" s="3" t="s">
        <v>4</v>
      </c>
      <c r="D2020" s="2" t="s">
        <v>246</v>
      </c>
      <c r="E2020" s="3">
        <v>12</v>
      </c>
      <c r="F2020" s="17">
        <v>0</v>
      </c>
      <c r="G2020" s="17">
        <v>1</v>
      </c>
      <c r="H2020" s="17">
        <v>0</v>
      </c>
      <c r="I2020" s="7">
        <v>2.2999999999999998</v>
      </c>
      <c r="J2020" s="7">
        <v>28</v>
      </c>
      <c r="K2020" s="4">
        <v>1214</v>
      </c>
      <c r="L2020" s="5">
        <v>1214.0589</v>
      </c>
      <c r="M2020">
        <v>129220</v>
      </c>
      <c r="N2020" s="3">
        <v>1</v>
      </c>
      <c r="O2020" s="50" t="e">
        <f>INDEX([1]Dados!$M$2:$N$26779,MATCH($P2020,[1]Dados!$N$2:$N$26779,),2)</f>
        <v>#N/A</v>
      </c>
      <c r="P2020">
        <v>152393</v>
      </c>
      <c r="Q2020" s="1">
        <v>36765</v>
      </c>
      <c r="R2020" s="1">
        <v>36764</v>
      </c>
      <c r="S2020" t="s">
        <v>870</v>
      </c>
      <c r="T2020">
        <v>1</v>
      </c>
    </row>
    <row r="2021" spans="1:20" x14ac:dyDescent="0.2">
      <c r="A2021" s="7">
        <v>230075</v>
      </c>
      <c r="B2021" s="3">
        <v>15873</v>
      </c>
      <c r="C2021" s="3" t="s">
        <v>4</v>
      </c>
      <c r="D2021" s="2" t="s">
        <v>246</v>
      </c>
      <c r="E2021" s="3">
        <v>12</v>
      </c>
      <c r="F2021" s="17">
        <v>0</v>
      </c>
      <c r="G2021" s="17">
        <v>1</v>
      </c>
      <c r="H2021" s="17">
        <v>0</v>
      </c>
      <c r="I2021" s="7">
        <v>2.4</v>
      </c>
      <c r="J2021" s="7">
        <v>21</v>
      </c>
      <c r="K2021" s="4">
        <v>1214</v>
      </c>
      <c r="L2021" s="5">
        <v>1214.0589</v>
      </c>
      <c r="M2021">
        <v>129220</v>
      </c>
      <c r="N2021" s="3">
        <v>1</v>
      </c>
      <c r="O2021" s="50" t="e">
        <f>INDEX([1]Dados!$M$2:$N$26779,MATCH($P2021,[1]Dados!$N$2:$N$26779,),2)</f>
        <v>#N/A</v>
      </c>
      <c r="P2021">
        <v>152393</v>
      </c>
      <c r="Q2021" s="1">
        <v>36765</v>
      </c>
      <c r="R2021" s="1">
        <v>36764</v>
      </c>
      <c r="S2021" t="s">
        <v>870</v>
      </c>
      <c r="T2021">
        <v>1</v>
      </c>
    </row>
    <row r="2022" spans="1:20" x14ac:dyDescent="0.2">
      <c r="A2022" s="7">
        <v>230075</v>
      </c>
      <c r="B2022" s="3">
        <v>15873</v>
      </c>
      <c r="C2022" s="3" t="s">
        <v>4</v>
      </c>
      <c r="D2022" s="2" t="s">
        <v>246</v>
      </c>
      <c r="E2022" s="3">
        <v>12</v>
      </c>
      <c r="F2022" s="17">
        <v>0</v>
      </c>
      <c r="G2022" s="17">
        <v>1</v>
      </c>
      <c r="H2022" s="17">
        <v>0</v>
      </c>
      <c r="I2022" s="7">
        <v>2.5</v>
      </c>
      <c r="J2022" s="7">
        <v>25</v>
      </c>
      <c r="K2022" s="4">
        <v>1214</v>
      </c>
      <c r="L2022" s="5">
        <v>1214.0589</v>
      </c>
      <c r="M2022">
        <v>129220</v>
      </c>
      <c r="N2022" s="3">
        <v>1</v>
      </c>
      <c r="O2022" s="50" t="e">
        <f>INDEX([1]Dados!$M$2:$N$26779,MATCH($P2022,[1]Dados!$N$2:$N$26779,),2)</f>
        <v>#N/A</v>
      </c>
      <c r="P2022">
        <v>152393</v>
      </c>
      <c r="Q2022" s="1">
        <v>36765</v>
      </c>
      <c r="R2022" s="1">
        <v>36764</v>
      </c>
      <c r="S2022" t="s">
        <v>870</v>
      </c>
      <c r="T2022">
        <v>1</v>
      </c>
    </row>
    <row r="2023" spans="1:20" x14ac:dyDescent="0.2">
      <c r="A2023" s="7">
        <v>230075</v>
      </c>
      <c r="B2023" s="3">
        <v>15873</v>
      </c>
      <c r="C2023" s="3" t="s">
        <v>4</v>
      </c>
      <c r="D2023" s="2" t="s">
        <v>246</v>
      </c>
      <c r="E2023" s="3">
        <v>12</v>
      </c>
      <c r="F2023" s="17">
        <v>0</v>
      </c>
      <c r="G2023" s="17">
        <v>1</v>
      </c>
      <c r="H2023" s="17">
        <v>0</v>
      </c>
      <c r="I2023" s="7">
        <v>5.0999999999999996</v>
      </c>
      <c r="J2023" s="7">
        <v>19</v>
      </c>
      <c r="K2023" s="4">
        <v>1214</v>
      </c>
      <c r="L2023" s="5">
        <v>1214.3862999999999</v>
      </c>
      <c r="M2023">
        <v>79200</v>
      </c>
      <c r="N2023" s="3">
        <v>1</v>
      </c>
      <c r="O2023" s="50" t="e">
        <f>INDEX([1]Dados!$M$2:$N$26779,MATCH($P2023,[1]Dados!$N$2:$N$26779,),2)</f>
        <v>#N/A</v>
      </c>
      <c r="P2023">
        <v>151181</v>
      </c>
      <c r="Q2023" s="1">
        <v>36765</v>
      </c>
      <c r="R2023" s="1">
        <v>36764</v>
      </c>
      <c r="S2023" t="s">
        <v>904</v>
      </c>
      <c r="T2023">
        <v>1</v>
      </c>
    </row>
    <row r="2024" spans="1:20" x14ac:dyDescent="0.2">
      <c r="A2024" s="7">
        <v>230075</v>
      </c>
      <c r="B2024" s="3">
        <v>15873</v>
      </c>
      <c r="C2024" s="3" t="s">
        <v>4</v>
      </c>
      <c r="D2024" s="2" t="s">
        <v>246</v>
      </c>
      <c r="E2024" s="3">
        <v>12</v>
      </c>
      <c r="F2024" s="17">
        <v>0</v>
      </c>
      <c r="G2024" s="17">
        <v>1</v>
      </c>
      <c r="H2024" s="17">
        <v>0</v>
      </c>
      <c r="I2024" s="7">
        <v>5.2</v>
      </c>
      <c r="J2024" s="7">
        <v>7</v>
      </c>
      <c r="K2024" s="4">
        <v>1214</v>
      </c>
      <c r="L2024" s="5">
        <v>1214.3862999999999</v>
      </c>
      <c r="M2024">
        <v>79200</v>
      </c>
      <c r="N2024" s="3">
        <v>1</v>
      </c>
      <c r="O2024" s="50" t="e">
        <f>INDEX([1]Dados!$M$2:$N$26779,MATCH($P2024,[1]Dados!$N$2:$N$26779,),2)</f>
        <v>#N/A</v>
      </c>
      <c r="P2024">
        <v>151181</v>
      </c>
      <c r="Q2024" s="1">
        <v>36765</v>
      </c>
      <c r="R2024" s="1">
        <v>36764</v>
      </c>
      <c r="S2024" t="s">
        <v>904</v>
      </c>
      <c r="T2024">
        <v>1</v>
      </c>
    </row>
    <row r="2025" spans="1:20" x14ac:dyDescent="0.2">
      <c r="A2025" s="7">
        <v>230075</v>
      </c>
      <c r="B2025" s="3">
        <v>15873</v>
      </c>
      <c r="C2025" s="3" t="s">
        <v>4</v>
      </c>
      <c r="D2025" s="2" t="s">
        <v>246</v>
      </c>
      <c r="E2025" s="3">
        <v>12</v>
      </c>
      <c r="F2025" s="17">
        <v>0</v>
      </c>
      <c r="G2025" s="17">
        <v>1</v>
      </c>
      <c r="H2025" s="17">
        <v>0</v>
      </c>
      <c r="I2025" s="7">
        <v>1.1000000000000001</v>
      </c>
      <c r="J2025" s="7">
        <v>29</v>
      </c>
      <c r="K2025" s="4">
        <v>1293</v>
      </c>
      <c r="L2025" s="5">
        <v>1293.0592999999999</v>
      </c>
      <c r="M2025">
        <v>34542</v>
      </c>
      <c r="N2025" s="3">
        <v>1</v>
      </c>
      <c r="O2025" s="50" t="e">
        <f>INDEX([1]Dados!$M$2:$N$26779,MATCH($P2025,[1]Dados!$N$2:$N$26779,),2)</f>
        <v>#N/A</v>
      </c>
      <c r="P2025">
        <v>150940</v>
      </c>
      <c r="Q2025" s="1">
        <v>36765</v>
      </c>
      <c r="R2025" s="1">
        <v>36764</v>
      </c>
      <c r="S2025" t="s">
        <v>902</v>
      </c>
      <c r="T2025">
        <v>1</v>
      </c>
    </row>
    <row r="2026" spans="1:20" x14ac:dyDescent="0.2">
      <c r="A2026" s="7">
        <v>230075</v>
      </c>
      <c r="B2026" s="3">
        <v>15873</v>
      </c>
      <c r="C2026" s="3" t="s">
        <v>4</v>
      </c>
      <c r="D2026" s="2" t="s">
        <v>246</v>
      </c>
      <c r="E2026" s="3">
        <v>12</v>
      </c>
      <c r="F2026" s="17">
        <v>0</v>
      </c>
      <c r="G2026" s="17">
        <v>1</v>
      </c>
      <c r="H2026" s="17">
        <v>0</v>
      </c>
      <c r="I2026" s="7">
        <v>1.2</v>
      </c>
      <c r="J2026" s="7">
        <v>22</v>
      </c>
      <c r="K2026" s="4">
        <v>1293</v>
      </c>
      <c r="L2026" s="5">
        <v>1293.0592999999999</v>
      </c>
      <c r="M2026">
        <v>34542</v>
      </c>
      <c r="N2026" s="3">
        <v>1</v>
      </c>
      <c r="O2026" s="50" t="e">
        <f>INDEX([1]Dados!$M$2:$N$26779,MATCH($P2026,[1]Dados!$N$2:$N$26779,),2)</f>
        <v>#N/A</v>
      </c>
      <c r="P2026">
        <v>150940</v>
      </c>
      <c r="Q2026" s="1">
        <v>36765</v>
      </c>
      <c r="R2026" s="1">
        <v>36764</v>
      </c>
      <c r="S2026" t="s">
        <v>902</v>
      </c>
      <c r="T2026">
        <v>1</v>
      </c>
    </row>
    <row r="2027" spans="1:20" x14ac:dyDescent="0.2">
      <c r="A2027" s="7">
        <v>230075</v>
      </c>
      <c r="B2027" s="3">
        <v>15873</v>
      </c>
      <c r="C2027" s="3" t="s">
        <v>4</v>
      </c>
      <c r="D2027" s="2" t="s">
        <v>246</v>
      </c>
      <c r="E2027" s="3">
        <v>12</v>
      </c>
      <c r="F2027" s="17">
        <v>0</v>
      </c>
      <c r="G2027" s="17">
        <v>1</v>
      </c>
      <c r="H2027" s="17">
        <v>0</v>
      </c>
      <c r="I2027" s="7">
        <v>1.3</v>
      </c>
      <c r="J2027" s="7">
        <v>22</v>
      </c>
      <c r="K2027" s="4">
        <v>1293</v>
      </c>
      <c r="L2027" s="5">
        <v>1293.0592999999999</v>
      </c>
      <c r="M2027">
        <v>34542</v>
      </c>
      <c r="N2027" s="3">
        <v>1</v>
      </c>
      <c r="O2027" s="50" t="e">
        <f>INDEX([1]Dados!$M$2:$N$26779,MATCH($P2027,[1]Dados!$N$2:$N$26779,),2)</f>
        <v>#N/A</v>
      </c>
      <c r="P2027">
        <v>150940</v>
      </c>
      <c r="Q2027" s="1">
        <v>36765</v>
      </c>
      <c r="R2027" s="1">
        <v>36764</v>
      </c>
      <c r="S2027" t="s">
        <v>902</v>
      </c>
      <c r="T2027">
        <v>1</v>
      </c>
    </row>
    <row r="2028" spans="1:20" s="23" customFormat="1" x14ac:dyDescent="0.2">
      <c r="A2028" s="19">
        <v>230075</v>
      </c>
      <c r="B2028" s="20">
        <v>15873</v>
      </c>
      <c r="C2028" s="20" t="s">
        <v>4</v>
      </c>
      <c r="D2028" s="21" t="s">
        <v>246</v>
      </c>
      <c r="E2028" s="20">
        <v>12</v>
      </c>
      <c r="F2028" s="22">
        <v>0</v>
      </c>
      <c r="G2028" s="22">
        <v>1</v>
      </c>
      <c r="H2028" s="22">
        <v>0</v>
      </c>
      <c r="I2028" s="19">
        <v>1.4</v>
      </c>
      <c r="J2028" s="19">
        <v>21</v>
      </c>
      <c r="K2028" s="24">
        <v>1293</v>
      </c>
      <c r="L2028" s="25">
        <v>1293.0592999999999</v>
      </c>
      <c r="M2028" s="23">
        <v>34542</v>
      </c>
      <c r="N2028" s="20">
        <v>1</v>
      </c>
      <c r="O2028" s="50" t="e">
        <f>INDEX([1]Dados!$M$2:$N$26779,MATCH($P2028,[1]Dados!$N$2:$N$26779,),2)</f>
        <v>#N/A</v>
      </c>
      <c r="P2028" s="23">
        <v>150940</v>
      </c>
      <c r="Q2028" s="26">
        <v>36765</v>
      </c>
      <c r="R2028" s="26">
        <v>36764</v>
      </c>
      <c r="S2028" s="23" t="s">
        <v>902</v>
      </c>
      <c r="T2028">
        <v>1</v>
      </c>
    </row>
    <row r="2029" spans="1:20" hidden="1" x14ac:dyDescent="0.2">
      <c r="A2029" s="7">
        <v>230460</v>
      </c>
      <c r="B2029" s="3">
        <v>13935</v>
      </c>
      <c r="C2029" s="3" t="s">
        <v>4</v>
      </c>
      <c r="D2029" s="2" t="s">
        <v>438</v>
      </c>
      <c r="E2029" s="3">
        <v>12</v>
      </c>
      <c r="F2029" s="17">
        <v>0</v>
      </c>
      <c r="G2029" s="17">
        <v>1</v>
      </c>
      <c r="H2029" s="17">
        <v>0</v>
      </c>
      <c r="I2029" s="7">
        <v>4</v>
      </c>
      <c r="J2029" s="7">
        <v>25</v>
      </c>
      <c r="K2029" s="4">
        <v>119</v>
      </c>
      <c r="L2029" s="5">
        <v>119.3921</v>
      </c>
      <c r="M2029">
        <v>70478.52</v>
      </c>
      <c r="N2029" s="3">
        <v>1</v>
      </c>
      <c r="O2029" s="50">
        <f>INDEX([1]Dados!$M$2:$N$26779,MATCH($P2029,[1]Dados!$N$2:$N$26779,),2)</f>
        <v>151613</v>
      </c>
      <c r="P2029">
        <v>151613</v>
      </c>
      <c r="Q2029" s="1">
        <v>36760</v>
      </c>
      <c r="R2029" s="1">
        <v>36764</v>
      </c>
      <c r="S2029" t="s">
        <v>1080</v>
      </c>
      <c r="T2029">
        <v>1</v>
      </c>
    </row>
    <row r="2030" spans="1:20" hidden="1" x14ac:dyDescent="0.2">
      <c r="A2030" s="7">
        <v>230460</v>
      </c>
      <c r="B2030" s="3">
        <v>13935</v>
      </c>
      <c r="C2030" s="3" t="s">
        <v>4</v>
      </c>
      <c r="D2030" s="2" t="s">
        <v>438</v>
      </c>
      <c r="E2030" s="3">
        <v>12</v>
      </c>
      <c r="F2030" s="17">
        <v>0</v>
      </c>
      <c r="G2030" s="17">
        <v>1</v>
      </c>
      <c r="H2030" s="17">
        <v>0</v>
      </c>
      <c r="I2030" s="7">
        <v>4</v>
      </c>
      <c r="J2030" s="7">
        <v>14</v>
      </c>
      <c r="K2030" s="4">
        <v>119</v>
      </c>
      <c r="L2030" s="5">
        <v>119.3921</v>
      </c>
      <c r="M2030">
        <v>70478.52</v>
      </c>
      <c r="N2030" s="3">
        <v>1</v>
      </c>
      <c r="O2030" s="50">
        <f>INDEX([1]Dados!$M$2:$N$26779,MATCH($P2030,[1]Dados!$N$2:$N$26779,),2)</f>
        <v>151613</v>
      </c>
      <c r="P2030">
        <v>151613</v>
      </c>
      <c r="Q2030" s="1">
        <v>36760</v>
      </c>
      <c r="R2030" s="1">
        <v>36764</v>
      </c>
      <c r="S2030" t="s">
        <v>1080</v>
      </c>
      <c r="T2030">
        <v>1</v>
      </c>
    </row>
    <row r="2031" spans="1:20" hidden="1" x14ac:dyDescent="0.2">
      <c r="A2031" s="7">
        <v>230460</v>
      </c>
      <c r="B2031" s="3">
        <v>13935</v>
      </c>
      <c r="C2031" s="3" t="s">
        <v>4</v>
      </c>
      <c r="D2031" s="2" t="s">
        <v>438</v>
      </c>
      <c r="E2031" s="3">
        <v>12</v>
      </c>
      <c r="F2031" s="17">
        <v>0</v>
      </c>
      <c r="G2031" s="17">
        <v>1</v>
      </c>
      <c r="H2031" s="17">
        <v>0</v>
      </c>
      <c r="I2031" s="7">
        <v>4</v>
      </c>
      <c r="J2031" s="7">
        <v>10</v>
      </c>
      <c r="K2031" s="4">
        <v>119</v>
      </c>
      <c r="L2031" s="5">
        <v>119.3921</v>
      </c>
      <c r="M2031">
        <v>70478.52</v>
      </c>
      <c r="N2031" s="3">
        <v>1</v>
      </c>
      <c r="O2031" s="50">
        <f>INDEX([1]Dados!$M$2:$N$26779,MATCH($P2031,[1]Dados!$N$2:$N$26779,),2)</f>
        <v>151613</v>
      </c>
      <c r="P2031">
        <v>151613</v>
      </c>
      <c r="Q2031" s="1">
        <v>36760</v>
      </c>
      <c r="R2031" s="1">
        <v>36764</v>
      </c>
      <c r="S2031" t="s">
        <v>1080</v>
      </c>
      <c r="T2031">
        <v>1</v>
      </c>
    </row>
    <row r="2032" spans="1:20" hidden="1" x14ac:dyDescent="0.2">
      <c r="A2032" s="7">
        <v>230460</v>
      </c>
      <c r="B2032" s="3">
        <v>13935</v>
      </c>
      <c r="C2032" s="3" t="s">
        <v>4</v>
      </c>
      <c r="D2032" s="2" t="s">
        <v>438</v>
      </c>
      <c r="E2032" s="3">
        <v>12</v>
      </c>
      <c r="F2032" s="17">
        <v>0</v>
      </c>
      <c r="G2032" s="17">
        <v>1</v>
      </c>
      <c r="H2032" s="17">
        <v>0</v>
      </c>
      <c r="I2032" s="7">
        <v>2</v>
      </c>
      <c r="J2032" s="7">
        <v>14</v>
      </c>
      <c r="K2032" s="4">
        <v>1214</v>
      </c>
      <c r="L2032" s="5">
        <v>1214.0587</v>
      </c>
      <c r="M2032">
        <v>50196</v>
      </c>
      <c r="N2032" s="3">
        <v>1</v>
      </c>
      <c r="O2032" s="50">
        <f>INDEX([1]Dados!$M$2:$N$26779,MATCH($P2032,[1]Dados!$N$2:$N$26779,),2)</f>
        <v>151344</v>
      </c>
      <c r="P2032">
        <v>151344</v>
      </c>
      <c r="Q2032" s="1">
        <v>36760</v>
      </c>
      <c r="R2032" s="1">
        <v>36764</v>
      </c>
      <c r="S2032" t="s">
        <v>1079</v>
      </c>
      <c r="T2032">
        <v>1</v>
      </c>
    </row>
    <row r="2033" spans="1:20" hidden="1" x14ac:dyDescent="0.2">
      <c r="A2033" s="7">
        <v>230460</v>
      </c>
      <c r="B2033" s="3">
        <v>13935</v>
      </c>
      <c r="C2033" s="3" t="s">
        <v>4</v>
      </c>
      <c r="D2033" s="2" t="s">
        <v>438</v>
      </c>
      <c r="E2033" s="3">
        <v>12</v>
      </c>
      <c r="F2033" s="17">
        <v>0</v>
      </c>
      <c r="G2033" s="17">
        <v>1</v>
      </c>
      <c r="H2033" s="17">
        <v>0</v>
      </c>
      <c r="I2033" s="7">
        <v>2</v>
      </c>
      <c r="J2033" s="7">
        <v>25</v>
      </c>
      <c r="K2033" s="4">
        <v>1214</v>
      </c>
      <c r="L2033" s="5">
        <v>1214.0587</v>
      </c>
      <c r="M2033">
        <v>50196</v>
      </c>
      <c r="N2033" s="3">
        <v>1</v>
      </c>
      <c r="O2033" s="50">
        <f>INDEX([1]Dados!$M$2:$N$26779,MATCH($P2033,[1]Dados!$N$2:$N$26779,),2)</f>
        <v>151344</v>
      </c>
      <c r="P2033">
        <v>151344</v>
      </c>
      <c r="Q2033" s="1">
        <v>36760</v>
      </c>
      <c r="R2033" s="1">
        <v>36764</v>
      </c>
      <c r="S2033" t="s">
        <v>1079</v>
      </c>
      <c r="T2033">
        <v>1</v>
      </c>
    </row>
    <row r="2034" spans="1:20" hidden="1" x14ac:dyDescent="0.2">
      <c r="A2034" s="7">
        <v>230460</v>
      </c>
      <c r="B2034" s="3">
        <v>13935</v>
      </c>
      <c r="C2034" s="3" t="s">
        <v>4</v>
      </c>
      <c r="D2034" s="2" t="s">
        <v>438</v>
      </c>
      <c r="E2034" s="3">
        <v>12</v>
      </c>
      <c r="F2034" s="17">
        <v>0</v>
      </c>
      <c r="G2034" s="17">
        <v>1</v>
      </c>
      <c r="H2034" s="17">
        <v>0</v>
      </c>
      <c r="I2034" s="7">
        <v>3</v>
      </c>
      <c r="J2034" s="7">
        <v>25</v>
      </c>
      <c r="K2034" s="4">
        <v>1214</v>
      </c>
      <c r="L2034" s="5">
        <v>1214.0589</v>
      </c>
      <c r="M2034">
        <v>185598.31</v>
      </c>
      <c r="N2034" s="3">
        <v>1</v>
      </c>
      <c r="O2034" s="50">
        <f>INDEX([1]Dados!$M$2:$N$26779,MATCH($P2034,[1]Dados!$N$2:$N$26779,),2)</f>
        <v>152394</v>
      </c>
      <c r="P2034">
        <v>152394</v>
      </c>
      <c r="Q2034" s="1">
        <v>36760</v>
      </c>
      <c r="R2034" s="1">
        <v>36764</v>
      </c>
      <c r="S2034" t="s">
        <v>1081</v>
      </c>
      <c r="T2034">
        <v>1</v>
      </c>
    </row>
    <row r="2035" spans="1:20" hidden="1" x14ac:dyDescent="0.2">
      <c r="A2035" s="7">
        <v>230460</v>
      </c>
      <c r="B2035" s="3">
        <v>13935</v>
      </c>
      <c r="C2035" s="3" t="s">
        <v>4</v>
      </c>
      <c r="D2035" s="2" t="s">
        <v>438</v>
      </c>
      <c r="E2035" s="3">
        <v>12</v>
      </c>
      <c r="F2035" s="17">
        <v>0</v>
      </c>
      <c r="G2035" s="17">
        <v>1</v>
      </c>
      <c r="H2035" s="17">
        <v>0</v>
      </c>
      <c r="I2035" s="7">
        <v>3</v>
      </c>
      <c r="J2035" s="7">
        <v>20</v>
      </c>
      <c r="K2035" s="4">
        <v>1214</v>
      </c>
      <c r="L2035" s="5">
        <v>1214.0589</v>
      </c>
      <c r="M2035">
        <v>185598.31</v>
      </c>
      <c r="N2035" s="3">
        <v>1</v>
      </c>
      <c r="O2035" s="50">
        <f>INDEX([1]Dados!$M$2:$N$26779,MATCH($P2035,[1]Dados!$N$2:$N$26779,),2)</f>
        <v>152394</v>
      </c>
      <c r="P2035">
        <v>152394</v>
      </c>
      <c r="Q2035" s="1">
        <v>36760</v>
      </c>
      <c r="R2035" s="1">
        <v>36764</v>
      </c>
      <c r="S2035" t="s">
        <v>1081</v>
      </c>
      <c r="T2035">
        <v>1</v>
      </c>
    </row>
    <row r="2036" spans="1:20" hidden="1" x14ac:dyDescent="0.2">
      <c r="A2036" s="7">
        <v>230460</v>
      </c>
      <c r="B2036" s="3">
        <v>13935</v>
      </c>
      <c r="C2036" s="3" t="s">
        <v>4</v>
      </c>
      <c r="D2036" s="2" t="s">
        <v>438</v>
      </c>
      <c r="E2036" s="3">
        <v>12</v>
      </c>
      <c r="F2036" s="17">
        <v>0</v>
      </c>
      <c r="G2036" s="17">
        <v>1</v>
      </c>
      <c r="H2036" s="17">
        <v>0</v>
      </c>
      <c r="I2036" s="7">
        <v>1</v>
      </c>
      <c r="J2036" s="7">
        <v>29</v>
      </c>
      <c r="K2036" s="4">
        <v>1293</v>
      </c>
      <c r="L2036" s="5">
        <v>1293.0592999999999</v>
      </c>
      <c r="M2036">
        <v>15049.38</v>
      </c>
      <c r="N2036" s="3">
        <v>1</v>
      </c>
      <c r="O2036" s="50">
        <f>INDEX([1]Dados!$M$2:$N$26779,MATCH($P2036,[1]Dados!$N$2:$N$26779,),2)</f>
        <v>150941</v>
      </c>
      <c r="P2036">
        <v>150941</v>
      </c>
      <c r="Q2036" s="1">
        <v>36760</v>
      </c>
      <c r="R2036" s="1">
        <v>36764</v>
      </c>
      <c r="S2036" t="s">
        <v>1078</v>
      </c>
      <c r="T2036">
        <v>1</v>
      </c>
    </row>
    <row r="2037" spans="1:20" hidden="1" x14ac:dyDescent="0.2">
      <c r="A2037" s="7">
        <v>230460</v>
      </c>
      <c r="B2037" s="3">
        <v>13935</v>
      </c>
      <c r="C2037" s="3" t="s">
        <v>4</v>
      </c>
      <c r="D2037" s="2" t="s">
        <v>438</v>
      </c>
      <c r="E2037" s="3">
        <v>12</v>
      </c>
      <c r="F2037" s="17">
        <v>0</v>
      </c>
      <c r="G2037" s="17">
        <v>1</v>
      </c>
      <c r="H2037" s="17">
        <v>0</v>
      </c>
      <c r="I2037" s="7">
        <v>1</v>
      </c>
      <c r="J2037" s="7">
        <v>22</v>
      </c>
      <c r="K2037" s="4">
        <v>1293</v>
      </c>
      <c r="L2037" s="5">
        <v>1293.0592999999999</v>
      </c>
      <c r="M2037">
        <v>15049.38</v>
      </c>
      <c r="N2037" s="3">
        <v>1</v>
      </c>
      <c r="O2037" s="50">
        <f>INDEX([1]Dados!$M$2:$N$26779,MATCH($P2037,[1]Dados!$N$2:$N$26779,),2)</f>
        <v>150941</v>
      </c>
      <c r="P2037">
        <v>150941</v>
      </c>
      <c r="Q2037" s="1">
        <v>36760</v>
      </c>
      <c r="R2037" s="1">
        <v>36764</v>
      </c>
      <c r="S2037" t="s">
        <v>1078</v>
      </c>
      <c r="T2037">
        <v>1</v>
      </c>
    </row>
    <row r="2038" spans="1:20" hidden="1" x14ac:dyDescent="0.2">
      <c r="A2038" s="7">
        <v>230460</v>
      </c>
      <c r="B2038" s="3">
        <v>13935</v>
      </c>
      <c r="C2038" s="3" t="s">
        <v>4</v>
      </c>
      <c r="D2038" s="2" t="s">
        <v>438</v>
      </c>
      <c r="E2038" s="3">
        <v>12</v>
      </c>
      <c r="F2038" s="17">
        <v>0</v>
      </c>
      <c r="G2038" s="17">
        <v>1</v>
      </c>
      <c r="H2038" s="17">
        <v>0</v>
      </c>
      <c r="I2038" s="7">
        <v>1</v>
      </c>
      <c r="J2038" s="7">
        <v>21</v>
      </c>
      <c r="K2038" s="4">
        <v>1293</v>
      </c>
      <c r="L2038" s="5">
        <v>1293.0592999999999</v>
      </c>
      <c r="M2038">
        <v>15049.38</v>
      </c>
      <c r="N2038" s="3">
        <v>1</v>
      </c>
      <c r="O2038" s="50">
        <f>INDEX([1]Dados!$M$2:$N$26779,MATCH($P2038,[1]Dados!$N$2:$N$26779,),2)</f>
        <v>150941</v>
      </c>
      <c r="P2038">
        <v>150941</v>
      </c>
      <c r="Q2038" s="1">
        <v>36760</v>
      </c>
      <c r="R2038" s="1">
        <v>36764</v>
      </c>
      <c r="S2038" t="s">
        <v>1078</v>
      </c>
      <c r="T2038">
        <v>1</v>
      </c>
    </row>
    <row r="2039" spans="1:20" hidden="1" x14ac:dyDescent="0.2">
      <c r="A2039" s="7">
        <v>320435</v>
      </c>
      <c r="B2039" s="3">
        <v>57118</v>
      </c>
      <c r="C2039" s="3" t="s">
        <v>35</v>
      </c>
      <c r="D2039" s="2" t="s">
        <v>699</v>
      </c>
      <c r="E2039" s="3">
        <v>12</v>
      </c>
      <c r="F2039" s="17">
        <v>0</v>
      </c>
      <c r="G2039" s="17">
        <v>1</v>
      </c>
      <c r="H2039" s="17">
        <v>0</v>
      </c>
      <c r="I2039" s="7">
        <v>2</v>
      </c>
      <c r="J2039" s="7">
        <v>7</v>
      </c>
      <c r="K2039" s="4">
        <v>1</v>
      </c>
      <c r="L2039" s="5">
        <v>1</v>
      </c>
      <c r="M2039">
        <v>221200</v>
      </c>
      <c r="N2039" s="3">
        <v>1</v>
      </c>
      <c r="O2039" s="50">
        <f>INDEX([1]Dados!$M$2:$N$26779,MATCH($P2039,[1]Dados!$N$2:$N$26779,),2)</f>
        <v>152396</v>
      </c>
      <c r="P2039">
        <v>152396</v>
      </c>
      <c r="Q2039" s="1">
        <v>36760</v>
      </c>
      <c r="R2039" s="1">
        <v>36764</v>
      </c>
      <c r="S2039" t="s">
        <v>1291</v>
      </c>
      <c r="T2039">
        <v>1</v>
      </c>
    </row>
    <row r="2040" spans="1:20" hidden="1" x14ac:dyDescent="0.2">
      <c r="A2040" s="7">
        <v>320435</v>
      </c>
      <c r="B2040" s="3">
        <v>57118</v>
      </c>
      <c r="C2040" s="3" t="s">
        <v>35</v>
      </c>
      <c r="D2040" s="2" t="s">
        <v>699</v>
      </c>
      <c r="E2040" s="3">
        <v>12</v>
      </c>
      <c r="F2040" s="17">
        <v>0</v>
      </c>
      <c r="G2040" s="17">
        <v>1</v>
      </c>
      <c r="H2040" s="17">
        <v>0</v>
      </c>
      <c r="I2040" s="7">
        <v>5</v>
      </c>
      <c r="J2040" s="7">
        <v>4</v>
      </c>
      <c r="K2040" s="4">
        <v>119</v>
      </c>
      <c r="L2040" s="5">
        <v>119.386</v>
      </c>
      <c r="M2040">
        <v>136539.5</v>
      </c>
      <c r="N2040" s="3">
        <v>1</v>
      </c>
      <c r="O2040" s="50">
        <f>INDEX([1]Dados!$M$2:$N$26779,MATCH($P2040,[1]Dados!$N$2:$N$26779,),2)</f>
        <v>151665</v>
      </c>
      <c r="P2040">
        <v>151665</v>
      </c>
      <c r="Q2040" s="1">
        <v>36760</v>
      </c>
      <c r="R2040" s="1">
        <v>36764</v>
      </c>
      <c r="S2040" t="s">
        <v>1289</v>
      </c>
      <c r="T2040">
        <v>1</v>
      </c>
    </row>
    <row r="2041" spans="1:20" hidden="1" x14ac:dyDescent="0.2">
      <c r="A2041" s="7">
        <v>320435</v>
      </c>
      <c r="B2041" s="3">
        <v>57118</v>
      </c>
      <c r="C2041" s="3" t="s">
        <v>35</v>
      </c>
      <c r="D2041" s="2" t="s">
        <v>699</v>
      </c>
      <c r="E2041" s="3">
        <v>12</v>
      </c>
      <c r="F2041" s="17">
        <v>0</v>
      </c>
      <c r="G2041" s="17">
        <v>1</v>
      </c>
      <c r="H2041" s="17">
        <v>0</v>
      </c>
      <c r="I2041" s="7">
        <v>5</v>
      </c>
      <c r="J2041" s="7">
        <v>18</v>
      </c>
      <c r="K2041" s="4">
        <v>119</v>
      </c>
      <c r="L2041" s="5">
        <v>119.386</v>
      </c>
      <c r="M2041">
        <v>136539.5</v>
      </c>
      <c r="N2041" s="3">
        <v>1</v>
      </c>
      <c r="O2041" s="50">
        <f>INDEX([1]Dados!$M$2:$N$26779,MATCH($P2041,[1]Dados!$N$2:$N$26779,),2)</f>
        <v>151665</v>
      </c>
      <c r="P2041">
        <v>151665</v>
      </c>
      <c r="Q2041" s="1">
        <v>36760</v>
      </c>
      <c r="R2041" s="1">
        <v>36764</v>
      </c>
      <c r="S2041" t="s">
        <v>1289</v>
      </c>
      <c r="T2041">
        <v>1</v>
      </c>
    </row>
    <row r="2042" spans="1:20" hidden="1" x14ac:dyDescent="0.2">
      <c r="A2042" s="7">
        <v>320435</v>
      </c>
      <c r="B2042" s="3">
        <v>57118</v>
      </c>
      <c r="C2042" s="3" t="s">
        <v>35</v>
      </c>
      <c r="D2042" s="2" t="s">
        <v>699</v>
      </c>
      <c r="E2042" s="3">
        <v>12</v>
      </c>
      <c r="F2042" s="17">
        <v>0</v>
      </c>
      <c r="G2042" s="17">
        <v>1</v>
      </c>
      <c r="H2042" s="17">
        <v>0</v>
      </c>
      <c r="I2042" s="7">
        <v>1</v>
      </c>
      <c r="J2042" s="7">
        <v>25</v>
      </c>
      <c r="K2042" s="4">
        <v>1214</v>
      </c>
      <c r="L2042" s="5">
        <v>1214.0587</v>
      </c>
      <c r="M2042">
        <v>166000</v>
      </c>
      <c r="N2042" s="3">
        <v>1</v>
      </c>
      <c r="O2042" s="50">
        <f>INDEX([1]Dados!$M$2:$N$26779,MATCH($P2042,[1]Dados!$N$2:$N$26779,),2)</f>
        <v>151349</v>
      </c>
      <c r="P2042">
        <v>151349</v>
      </c>
      <c r="Q2042" s="1">
        <v>36760</v>
      </c>
      <c r="R2042" s="1">
        <v>36764</v>
      </c>
      <c r="S2042" t="s">
        <v>1288</v>
      </c>
      <c r="T2042">
        <v>1</v>
      </c>
    </row>
    <row r="2043" spans="1:20" hidden="1" x14ac:dyDescent="0.2">
      <c r="A2043" s="7">
        <v>320435</v>
      </c>
      <c r="B2043" s="3">
        <v>57118</v>
      </c>
      <c r="C2043" s="3" t="s">
        <v>35</v>
      </c>
      <c r="D2043" s="2" t="s">
        <v>699</v>
      </c>
      <c r="E2043" s="3">
        <v>12</v>
      </c>
      <c r="F2043" s="17">
        <v>0</v>
      </c>
      <c r="G2043" s="17">
        <v>1</v>
      </c>
      <c r="H2043" s="17">
        <v>0</v>
      </c>
      <c r="I2043" s="7">
        <v>1</v>
      </c>
      <c r="J2043" s="7">
        <v>7</v>
      </c>
      <c r="K2043" s="4">
        <v>1214</v>
      </c>
      <c r="L2043" s="5">
        <v>1214.0587</v>
      </c>
      <c r="M2043">
        <v>166000</v>
      </c>
      <c r="N2043" s="3">
        <v>1</v>
      </c>
      <c r="O2043" s="50">
        <f>INDEX([1]Dados!$M$2:$N$26779,MATCH($P2043,[1]Dados!$N$2:$N$26779,),2)</f>
        <v>151349</v>
      </c>
      <c r="P2043">
        <v>151349</v>
      </c>
      <c r="Q2043" s="1">
        <v>36760</v>
      </c>
      <c r="R2043" s="1">
        <v>36764</v>
      </c>
      <c r="S2043" t="s">
        <v>1288</v>
      </c>
      <c r="T2043">
        <v>1</v>
      </c>
    </row>
    <row r="2044" spans="1:20" hidden="1" x14ac:dyDescent="0.2">
      <c r="A2044" s="7">
        <v>320435</v>
      </c>
      <c r="B2044" s="3">
        <v>57118</v>
      </c>
      <c r="C2044" s="3" t="s">
        <v>35</v>
      </c>
      <c r="D2044" s="2" t="s">
        <v>699</v>
      </c>
      <c r="E2044" s="3">
        <v>12</v>
      </c>
      <c r="F2044" s="17">
        <v>0</v>
      </c>
      <c r="G2044" s="17">
        <v>1</v>
      </c>
      <c r="H2044" s="17">
        <v>0</v>
      </c>
      <c r="I2044" s="7">
        <v>1</v>
      </c>
      <c r="J2044" s="7">
        <v>15</v>
      </c>
      <c r="K2044" s="4">
        <v>1214</v>
      </c>
      <c r="L2044" s="5">
        <v>1214.0587</v>
      </c>
      <c r="M2044">
        <v>166000</v>
      </c>
      <c r="N2044" s="3">
        <v>1</v>
      </c>
      <c r="O2044" s="50">
        <f>INDEX([1]Dados!$M$2:$N$26779,MATCH($P2044,[1]Dados!$N$2:$N$26779,),2)</f>
        <v>151349</v>
      </c>
      <c r="P2044">
        <v>151349</v>
      </c>
      <c r="Q2044" s="1">
        <v>36760</v>
      </c>
      <c r="R2044" s="1">
        <v>36764</v>
      </c>
      <c r="S2044" t="s">
        <v>1288</v>
      </c>
      <c r="T2044">
        <v>1</v>
      </c>
    </row>
    <row r="2045" spans="1:20" hidden="1" x14ac:dyDescent="0.2">
      <c r="A2045" s="7">
        <v>320435</v>
      </c>
      <c r="B2045" s="3">
        <v>57118</v>
      </c>
      <c r="C2045" s="3" t="s">
        <v>35</v>
      </c>
      <c r="D2045" s="2" t="s">
        <v>699</v>
      </c>
      <c r="E2045" s="3">
        <v>12</v>
      </c>
      <c r="F2045" s="17">
        <v>0</v>
      </c>
      <c r="G2045" s="17">
        <v>1</v>
      </c>
      <c r="H2045" s="17">
        <v>0</v>
      </c>
      <c r="I2045" s="7">
        <v>1.2</v>
      </c>
      <c r="J2045" s="7">
        <v>25</v>
      </c>
      <c r="K2045" s="4">
        <v>1214</v>
      </c>
      <c r="L2045" s="5">
        <v>1214.0587</v>
      </c>
      <c r="M2045">
        <v>166000</v>
      </c>
      <c r="N2045" s="3">
        <v>1</v>
      </c>
      <c r="O2045" s="50">
        <f>INDEX([1]Dados!$M$2:$N$26779,MATCH($P2045,[1]Dados!$N$2:$N$26779,),2)</f>
        <v>151349</v>
      </c>
      <c r="P2045">
        <v>151349</v>
      </c>
      <c r="Q2045" s="1">
        <v>36760</v>
      </c>
      <c r="R2045" s="1">
        <v>36764</v>
      </c>
      <c r="S2045" t="s">
        <v>1288</v>
      </c>
      <c r="T2045">
        <v>1</v>
      </c>
    </row>
    <row r="2046" spans="1:20" hidden="1" x14ac:dyDescent="0.2">
      <c r="A2046" s="7">
        <v>320435</v>
      </c>
      <c r="B2046" s="3">
        <v>57118</v>
      </c>
      <c r="C2046" s="3" t="s">
        <v>35</v>
      </c>
      <c r="D2046" s="2" t="s">
        <v>699</v>
      </c>
      <c r="E2046" s="3">
        <v>12</v>
      </c>
      <c r="F2046" s="17">
        <v>0</v>
      </c>
      <c r="G2046" s="17">
        <v>1</v>
      </c>
      <c r="H2046" s="17">
        <v>0</v>
      </c>
      <c r="I2046" s="7">
        <v>4</v>
      </c>
      <c r="J2046" s="7">
        <v>7</v>
      </c>
      <c r="K2046" s="4">
        <v>1214</v>
      </c>
      <c r="L2046" s="5">
        <v>1214.0597</v>
      </c>
      <c r="M2046">
        <v>84651.47</v>
      </c>
      <c r="N2046" s="3">
        <v>1</v>
      </c>
      <c r="O2046" s="50">
        <f>INDEX([1]Dados!$M$2:$N$26779,MATCH($P2046,[1]Dados!$N$2:$N$26779,),2)</f>
        <v>151672</v>
      </c>
      <c r="P2046">
        <v>151672</v>
      </c>
      <c r="Q2046" s="1">
        <v>36760</v>
      </c>
      <c r="R2046" s="1">
        <v>36764</v>
      </c>
      <c r="S2046" t="s">
        <v>1290</v>
      </c>
      <c r="T2046">
        <v>1</v>
      </c>
    </row>
    <row r="2047" spans="1:20" hidden="1" x14ac:dyDescent="0.2">
      <c r="A2047" s="7">
        <v>320435</v>
      </c>
      <c r="B2047" s="3">
        <v>57118</v>
      </c>
      <c r="C2047" s="3" t="s">
        <v>35</v>
      </c>
      <c r="D2047" s="2" t="s">
        <v>699</v>
      </c>
      <c r="E2047" s="3">
        <v>12</v>
      </c>
      <c r="F2047" s="17">
        <v>0</v>
      </c>
      <c r="G2047" s="17">
        <v>1</v>
      </c>
      <c r="H2047" s="17">
        <v>0</v>
      </c>
      <c r="I2047" s="7">
        <v>4</v>
      </c>
      <c r="J2047" s="7">
        <v>11</v>
      </c>
      <c r="K2047" s="4">
        <v>1214</v>
      </c>
      <c r="L2047" s="5">
        <v>1214.0597</v>
      </c>
      <c r="M2047">
        <v>84651.47</v>
      </c>
      <c r="N2047" s="3">
        <v>1</v>
      </c>
      <c r="O2047" s="50">
        <f>INDEX([1]Dados!$M$2:$N$26779,MATCH($P2047,[1]Dados!$N$2:$N$26779,),2)</f>
        <v>151672</v>
      </c>
      <c r="P2047">
        <v>151672</v>
      </c>
      <c r="Q2047" s="1">
        <v>36760</v>
      </c>
      <c r="R2047" s="1">
        <v>36764</v>
      </c>
      <c r="S2047" t="s">
        <v>1290</v>
      </c>
      <c r="T2047">
        <v>1</v>
      </c>
    </row>
    <row r="2048" spans="1:20" hidden="1" x14ac:dyDescent="0.2">
      <c r="A2048" s="7">
        <v>320435</v>
      </c>
      <c r="B2048" s="3">
        <v>57118</v>
      </c>
      <c r="C2048" s="3" t="s">
        <v>35</v>
      </c>
      <c r="D2048" s="2" t="s">
        <v>699</v>
      </c>
      <c r="E2048" s="3">
        <v>12</v>
      </c>
      <c r="F2048" s="17">
        <v>0</v>
      </c>
      <c r="G2048" s="17">
        <v>1</v>
      </c>
      <c r="H2048" s="17">
        <v>0</v>
      </c>
      <c r="I2048" s="7">
        <v>6</v>
      </c>
      <c r="J2048" s="7">
        <v>4</v>
      </c>
      <c r="K2048" s="4">
        <v>1214</v>
      </c>
      <c r="L2048" s="5" t="s">
        <v>19</v>
      </c>
      <c r="M2048">
        <v>80000</v>
      </c>
      <c r="N2048" s="3">
        <v>1</v>
      </c>
      <c r="O2048" s="50">
        <f>INDEX([1]Dados!$M$2:$N$26779,MATCH($P2048,[1]Dados!$N$2:$N$26779,),2)</f>
        <v>151182</v>
      </c>
      <c r="P2048">
        <v>151182</v>
      </c>
      <c r="Q2048" s="1">
        <v>36760</v>
      </c>
      <c r="R2048" s="1">
        <v>36764</v>
      </c>
      <c r="S2048" t="s">
        <v>1287</v>
      </c>
      <c r="T2048">
        <v>1</v>
      </c>
    </row>
    <row r="2049" spans="1:20" hidden="1" x14ac:dyDescent="0.2">
      <c r="A2049" s="7">
        <v>320435</v>
      </c>
      <c r="B2049" s="3">
        <v>57118</v>
      </c>
      <c r="C2049" s="3" t="s">
        <v>35</v>
      </c>
      <c r="D2049" s="2" t="s">
        <v>699</v>
      </c>
      <c r="E2049" s="3">
        <v>12</v>
      </c>
      <c r="F2049" s="17">
        <v>0</v>
      </c>
      <c r="G2049" s="17">
        <v>1</v>
      </c>
      <c r="H2049" s="17">
        <v>0</v>
      </c>
      <c r="I2049" s="7">
        <v>3</v>
      </c>
      <c r="J2049" s="7">
        <v>7</v>
      </c>
      <c r="K2049" s="4">
        <v>1293</v>
      </c>
      <c r="L2049" s="5">
        <v>1293.0592999999999</v>
      </c>
      <c r="M2049">
        <v>16600</v>
      </c>
      <c r="N2049" s="3">
        <v>1</v>
      </c>
      <c r="O2049" s="50">
        <f>INDEX([1]Dados!$M$2:$N$26779,MATCH($P2049,[1]Dados!$N$2:$N$26779,),2)</f>
        <v>150942</v>
      </c>
      <c r="P2049">
        <v>150942</v>
      </c>
      <c r="Q2049" s="1">
        <v>36760</v>
      </c>
      <c r="R2049" s="1">
        <v>36764</v>
      </c>
      <c r="S2049" t="s">
        <v>1286</v>
      </c>
      <c r="T2049">
        <v>1</v>
      </c>
    </row>
    <row r="2050" spans="1:20" hidden="1" x14ac:dyDescent="0.2">
      <c r="A2050" s="7">
        <v>320435</v>
      </c>
      <c r="B2050" s="3">
        <v>57118</v>
      </c>
      <c r="C2050" s="3" t="s">
        <v>35</v>
      </c>
      <c r="D2050" s="2" t="s">
        <v>699</v>
      </c>
      <c r="E2050" s="3">
        <v>12</v>
      </c>
      <c r="F2050" s="17">
        <v>0</v>
      </c>
      <c r="G2050" s="17">
        <v>1</v>
      </c>
      <c r="H2050" s="17">
        <v>0</v>
      </c>
      <c r="I2050" s="7">
        <v>3</v>
      </c>
      <c r="J2050" s="7">
        <v>25</v>
      </c>
      <c r="K2050" s="4">
        <v>1293</v>
      </c>
      <c r="L2050" s="5">
        <v>1293.0592999999999</v>
      </c>
      <c r="M2050">
        <v>16600</v>
      </c>
      <c r="N2050" s="3">
        <v>1</v>
      </c>
      <c r="O2050" s="50">
        <f>INDEX([1]Dados!$M$2:$N$26779,MATCH($P2050,[1]Dados!$N$2:$N$26779,),2)</f>
        <v>150942</v>
      </c>
      <c r="P2050">
        <v>150942</v>
      </c>
      <c r="Q2050" s="1">
        <v>36760</v>
      </c>
      <c r="R2050" s="1">
        <v>36764</v>
      </c>
      <c r="S2050" t="s">
        <v>1286</v>
      </c>
      <c r="T2050">
        <v>1</v>
      </c>
    </row>
    <row r="2051" spans="1:20" hidden="1" x14ac:dyDescent="0.2">
      <c r="A2051" s="7">
        <v>320435</v>
      </c>
      <c r="B2051" s="3">
        <v>57118</v>
      </c>
      <c r="C2051" s="3" t="s">
        <v>35</v>
      </c>
      <c r="D2051" s="2" t="s">
        <v>699</v>
      </c>
      <c r="E2051" s="3">
        <v>12</v>
      </c>
      <c r="F2051" s="17">
        <v>0</v>
      </c>
      <c r="G2051" s="17">
        <v>1</v>
      </c>
      <c r="H2051" s="17">
        <v>0</v>
      </c>
      <c r="I2051" s="7">
        <v>3.3</v>
      </c>
      <c r="J2051" s="7">
        <v>25</v>
      </c>
      <c r="K2051" s="4">
        <v>1293</v>
      </c>
      <c r="L2051" s="5">
        <v>1293.0592999999999</v>
      </c>
      <c r="M2051">
        <v>16600</v>
      </c>
      <c r="N2051" s="3">
        <v>1</v>
      </c>
      <c r="O2051" s="50">
        <f>INDEX([1]Dados!$M$2:$N$26779,MATCH($P2051,[1]Dados!$N$2:$N$26779,),2)</f>
        <v>150942</v>
      </c>
      <c r="P2051">
        <v>150942</v>
      </c>
      <c r="Q2051" s="1">
        <v>36760</v>
      </c>
      <c r="R2051" s="1">
        <v>36764</v>
      </c>
      <c r="S2051" t="s">
        <v>1286</v>
      </c>
      <c r="T2051">
        <v>1</v>
      </c>
    </row>
    <row r="2052" spans="1:20" x14ac:dyDescent="0.2">
      <c r="A2052" s="7">
        <v>521440</v>
      </c>
      <c r="B2052" s="3">
        <v>94854</v>
      </c>
      <c r="C2052" s="3" t="s">
        <v>1</v>
      </c>
      <c r="D2052" s="2" t="s">
        <v>588</v>
      </c>
      <c r="E2052" s="3">
        <v>12</v>
      </c>
      <c r="F2052" s="17">
        <v>0</v>
      </c>
      <c r="G2052" s="17">
        <v>1</v>
      </c>
      <c r="H2052" s="17">
        <v>0</v>
      </c>
      <c r="I2052" s="7">
        <v>4</v>
      </c>
      <c r="J2052" s="7">
        <v>26</v>
      </c>
      <c r="K2052" s="4">
        <v>4</v>
      </c>
      <c r="L2052" s="5">
        <v>4.3863000000000003</v>
      </c>
      <c r="M2052">
        <v>44724.18</v>
      </c>
      <c r="N2052" s="3">
        <v>1</v>
      </c>
      <c r="O2052" s="50" t="e">
        <f>INDEX([1]Dados!$M$2:$N$26779,MATCH($P2052,[1]Dados!$N$2:$N$26779,),2)</f>
        <v>#N/A</v>
      </c>
      <c r="P2052">
        <v>151185</v>
      </c>
      <c r="Q2052" s="1">
        <v>36751</v>
      </c>
      <c r="R2052" s="1">
        <v>36755</v>
      </c>
      <c r="S2052" t="s">
        <v>2212</v>
      </c>
      <c r="T2052">
        <v>1</v>
      </c>
    </row>
    <row r="2053" spans="1:20" x14ac:dyDescent="0.2">
      <c r="A2053" s="7">
        <v>521440</v>
      </c>
      <c r="B2053" s="3">
        <v>94854</v>
      </c>
      <c r="C2053" s="3" t="s">
        <v>1</v>
      </c>
      <c r="D2053" s="2" t="s">
        <v>588</v>
      </c>
      <c r="E2053" s="3">
        <v>12</v>
      </c>
      <c r="F2053" s="17">
        <v>0</v>
      </c>
      <c r="G2053" s="17">
        <v>1</v>
      </c>
      <c r="H2053" s="17">
        <v>0</v>
      </c>
      <c r="I2053" s="7">
        <v>4</v>
      </c>
      <c r="J2053" s="7">
        <v>4</v>
      </c>
      <c r="K2053" s="4">
        <v>4</v>
      </c>
      <c r="L2053" s="5">
        <v>4.3863000000000003</v>
      </c>
      <c r="M2053">
        <v>44724.18</v>
      </c>
      <c r="N2053" s="3">
        <v>1</v>
      </c>
      <c r="O2053" s="50" t="e">
        <f>INDEX([1]Dados!$M$2:$N$26779,MATCH($P2053,[1]Dados!$N$2:$N$26779,),2)</f>
        <v>#N/A</v>
      </c>
      <c r="P2053">
        <v>151185</v>
      </c>
      <c r="Q2053" s="1">
        <v>36751</v>
      </c>
      <c r="R2053" s="1">
        <v>36755</v>
      </c>
      <c r="S2053" t="s">
        <v>2212</v>
      </c>
      <c r="T2053">
        <v>1</v>
      </c>
    </row>
    <row r="2054" spans="1:20" x14ac:dyDescent="0.2">
      <c r="A2054" s="7">
        <v>521440</v>
      </c>
      <c r="B2054" s="3">
        <v>94854</v>
      </c>
      <c r="C2054" s="3" t="s">
        <v>1</v>
      </c>
      <c r="D2054" s="2" t="s">
        <v>588</v>
      </c>
      <c r="E2054" s="3">
        <v>12</v>
      </c>
      <c r="F2054" s="17">
        <v>0</v>
      </c>
      <c r="G2054" s="17">
        <v>1</v>
      </c>
      <c r="H2054" s="17">
        <v>0</v>
      </c>
      <c r="I2054" s="7">
        <v>4</v>
      </c>
      <c r="J2054" s="7">
        <v>14</v>
      </c>
      <c r="K2054" s="4">
        <v>4</v>
      </c>
      <c r="L2054" s="5">
        <v>4.3863000000000003</v>
      </c>
      <c r="M2054">
        <v>44724.18</v>
      </c>
      <c r="N2054" s="3">
        <v>1</v>
      </c>
      <c r="O2054" s="50" t="e">
        <f>INDEX([1]Dados!$M$2:$N$26779,MATCH($P2054,[1]Dados!$N$2:$N$26779,),2)</f>
        <v>#N/A</v>
      </c>
      <c r="P2054">
        <v>151185</v>
      </c>
      <c r="Q2054" s="1">
        <v>36751</v>
      </c>
      <c r="R2054" s="1">
        <v>36755</v>
      </c>
      <c r="S2054" t="s">
        <v>2212</v>
      </c>
      <c r="T2054">
        <v>1</v>
      </c>
    </row>
    <row r="2055" spans="1:20" x14ac:dyDescent="0.2">
      <c r="A2055" s="7">
        <v>521440</v>
      </c>
      <c r="B2055" s="3">
        <v>94854</v>
      </c>
      <c r="C2055" s="3" t="s">
        <v>1</v>
      </c>
      <c r="D2055" s="2" t="s">
        <v>588</v>
      </c>
      <c r="E2055" s="3">
        <v>12</v>
      </c>
      <c r="F2055" s="17">
        <v>0</v>
      </c>
      <c r="G2055" s="17">
        <v>1</v>
      </c>
      <c r="H2055" s="17">
        <v>0</v>
      </c>
      <c r="I2055" s="7">
        <v>5</v>
      </c>
      <c r="J2055" s="7">
        <v>4</v>
      </c>
      <c r="K2055" s="4">
        <v>4</v>
      </c>
      <c r="L2055" s="5">
        <v>4.3868</v>
      </c>
      <c r="M2055">
        <v>30003.79</v>
      </c>
      <c r="N2055" s="3">
        <v>1</v>
      </c>
      <c r="O2055" s="50" t="e">
        <f>INDEX([1]Dados!$M$2:$N$26779,MATCH($P2055,[1]Dados!$N$2:$N$26779,),2)</f>
        <v>#N/A</v>
      </c>
      <c r="P2055">
        <v>151184</v>
      </c>
      <c r="Q2055" s="1">
        <v>36751</v>
      </c>
      <c r="R2055" s="1">
        <v>36755</v>
      </c>
      <c r="S2055" t="s">
        <v>2213</v>
      </c>
      <c r="T2055">
        <v>1</v>
      </c>
    </row>
    <row r="2056" spans="1:20" x14ac:dyDescent="0.2">
      <c r="A2056" s="7">
        <v>521440</v>
      </c>
      <c r="B2056" s="3">
        <v>94854</v>
      </c>
      <c r="C2056" s="3" t="s">
        <v>1</v>
      </c>
      <c r="D2056" s="2" t="s">
        <v>588</v>
      </c>
      <c r="E2056" s="3">
        <v>12</v>
      </c>
      <c r="F2056" s="17">
        <v>0</v>
      </c>
      <c r="G2056" s="17">
        <v>1</v>
      </c>
      <c r="H2056" s="17">
        <v>0</v>
      </c>
      <c r="I2056" s="7">
        <v>3</v>
      </c>
      <c r="J2056" s="7">
        <v>3</v>
      </c>
      <c r="K2056" s="4">
        <v>1214</v>
      </c>
      <c r="L2056" s="5">
        <v>1214.0587</v>
      </c>
      <c r="M2056">
        <v>106342</v>
      </c>
      <c r="N2056" s="3">
        <v>1</v>
      </c>
      <c r="O2056" s="50" t="e">
        <f>INDEX([1]Dados!$M$2:$N$26779,MATCH($P2056,[1]Dados!$N$2:$N$26779,),2)</f>
        <v>#N/A</v>
      </c>
      <c r="P2056">
        <v>151356</v>
      </c>
      <c r="Q2056" s="1">
        <v>36751</v>
      </c>
      <c r="R2056" s="1">
        <v>36755</v>
      </c>
      <c r="S2056" t="s">
        <v>2211</v>
      </c>
      <c r="T2056">
        <v>1</v>
      </c>
    </row>
    <row r="2057" spans="1:20" x14ac:dyDescent="0.2">
      <c r="A2057" s="7">
        <v>521440</v>
      </c>
      <c r="B2057" s="3">
        <v>94854</v>
      </c>
      <c r="C2057" s="3" t="s">
        <v>1</v>
      </c>
      <c r="D2057" s="2" t="s">
        <v>588</v>
      </c>
      <c r="E2057" s="3">
        <v>12</v>
      </c>
      <c r="F2057" s="17">
        <v>0</v>
      </c>
      <c r="G2057" s="17">
        <v>1</v>
      </c>
      <c r="H2057" s="17">
        <v>0</v>
      </c>
      <c r="I2057" s="7">
        <v>3</v>
      </c>
      <c r="J2057" s="7">
        <v>1</v>
      </c>
      <c r="K2057" s="4">
        <v>1214</v>
      </c>
      <c r="L2057" s="5">
        <v>1214.0587</v>
      </c>
      <c r="M2057">
        <v>106342</v>
      </c>
      <c r="N2057" s="3">
        <v>1</v>
      </c>
      <c r="O2057" s="50" t="e">
        <f>INDEX([1]Dados!$M$2:$N$26779,MATCH($P2057,[1]Dados!$N$2:$N$26779,),2)</f>
        <v>#N/A</v>
      </c>
      <c r="P2057">
        <v>151356</v>
      </c>
      <c r="Q2057" s="1">
        <v>36751</v>
      </c>
      <c r="R2057" s="1">
        <v>36755</v>
      </c>
      <c r="S2057" t="s">
        <v>2211</v>
      </c>
      <c r="T2057">
        <v>1</v>
      </c>
    </row>
    <row r="2058" spans="1:20" x14ac:dyDescent="0.2">
      <c r="A2058" s="7">
        <v>521440</v>
      </c>
      <c r="B2058" s="3">
        <v>94854</v>
      </c>
      <c r="C2058" s="3" t="s">
        <v>1</v>
      </c>
      <c r="D2058" s="2" t="s">
        <v>588</v>
      </c>
      <c r="E2058" s="3">
        <v>12</v>
      </c>
      <c r="F2058" s="17">
        <v>0</v>
      </c>
      <c r="G2058" s="17">
        <v>1</v>
      </c>
      <c r="H2058" s="17">
        <v>0</v>
      </c>
      <c r="I2058" s="7">
        <v>2</v>
      </c>
      <c r="J2058" s="7">
        <v>1</v>
      </c>
      <c r="K2058" s="4">
        <v>1214</v>
      </c>
      <c r="L2058" s="5">
        <v>1214.0589</v>
      </c>
      <c r="M2058">
        <v>408013.32</v>
      </c>
      <c r="N2058" s="3">
        <v>1</v>
      </c>
      <c r="O2058" s="50" t="e">
        <f>INDEX([1]Dados!$M$2:$N$26779,MATCH($P2058,[1]Dados!$N$2:$N$26779,),2)</f>
        <v>#N/A</v>
      </c>
      <c r="P2058">
        <v>152400</v>
      </c>
      <c r="Q2058" s="1">
        <v>36751</v>
      </c>
      <c r="R2058" s="1">
        <v>36755</v>
      </c>
      <c r="S2058" t="s">
        <v>2210</v>
      </c>
      <c r="T2058">
        <v>1</v>
      </c>
    </row>
    <row r="2059" spans="1:20" x14ac:dyDescent="0.2">
      <c r="A2059" s="7">
        <v>521440</v>
      </c>
      <c r="B2059" s="3">
        <v>94854</v>
      </c>
      <c r="C2059" s="3" t="s">
        <v>1</v>
      </c>
      <c r="D2059" s="2" t="s">
        <v>588</v>
      </c>
      <c r="E2059" s="3">
        <v>12</v>
      </c>
      <c r="F2059" s="17">
        <v>0</v>
      </c>
      <c r="G2059" s="17">
        <v>1</v>
      </c>
      <c r="H2059" s="17">
        <v>0</v>
      </c>
      <c r="I2059" s="7">
        <v>2</v>
      </c>
      <c r="J2059" s="7">
        <v>24</v>
      </c>
      <c r="K2059" s="4">
        <v>1214</v>
      </c>
      <c r="L2059" s="5">
        <v>1214.0589</v>
      </c>
      <c r="M2059">
        <v>408013.32</v>
      </c>
      <c r="N2059" s="3">
        <v>1</v>
      </c>
      <c r="O2059" s="50" t="e">
        <f>INDEX([1]Dados!$M$2:$N$26779,MATCH($P2059,[1]Dados!$N$2:$N$26779,),2)</f>
        <v>#N/A</v>
      </c>
      <c r="P2059">
        <v>152400</v>
      </c>
      <c r="Q2059" s="1">
        <v>36751</v>
      </c>
      <c r="R2059" s="1">
        <v>36755</v>
      </c>
      <c r="S2059" t="s">
        <v>2210</v>
      </c>
      <c r="T2059">
        <v>1</v>
      </c>
    </row>
    <row r="2060" spans="1:20" x14ac:dyDescent="0.2">
      <c r="A2060" s="7">
        <v>521440</v>
      </c>
      <c r="B2060" s="3">
        <v>94854</v>
      </c>
      <c r="C2060" s="3" t="s">
        <v>1</v>
      </c>
      <c r="D2060" s="2" t="s">
        <v>588</v>
      </c>
      <c r="E2060" s="3">
        <v>12</v>
      </c>
      <c r="F2060" s="17">
        <v>0</v>
      </c>
      <c r="G2060" s="17">
        <v>1</v>
      </c>
      <c r="H2060" s="17">
        <v>0</v>
      </c>
      <c r="I2060" s="7">
        <v>2</v>
      </c>
      <c r="J2060" s="7">
        <v>25</v>
      </c>
      <c r="K2060" s="4">
        <v>1214</v>
      </c>
      <c r="L2060" s="5">
        <v>1214.0589</v>
      </c>
      <c r="M2060">
        <v>408013.32</v>
      </c>
      <c r="N2060" s="3">
        <v>1</v>
      </c>
      <c r="O2060" s="50" t="e">
        <f>INDEX([1]Dados!$M$2:$N$26779,MATCH($P2060,[1]Dados!$N$2:$N$26779,),2)</f>
        <v>#N/A</v>
      </c>
      <c r="P2060">
        <v>152400</v>
      </c>
      <c r="Q2060" s="1">
        <v>36751</v>
      </c>
      <c r="R2060" s="1">
        <v>36755</v>
      </c>
      <c r="S2060" t="s">
        <v>2210</v>
      </c>
      <c r="T2060">
        <v>1</v>
      </c>
    </row>
    <row r="2061" spans="1:20" x14ac:dyDescent="0.2">
      <c r="A2061" s="7">
        <v>521440</v>
      </c>
      <c r="B2061" s="3">
        <v>94854</v>
      </c>
      <c r="C2061" s="3" t="s">
        <v>1</v>
      </c>
      <c r="D2061" s="2" t="s">
        <v>588</v>
      </c>
      <c r="E2061" s="3">
        <v>12</v>
      </c>
      <c r="F2061" s="17">
        <v>0</v>
      </c>
      <c r="G2061" s="17">
        <v>1</v>
      </c>
      <c r="H2061" s="17">
        <v>0</v>
      </c>
      <c r="I2061" s="7">
        <v>2</v>
      </c>
      <c r="J2061" s="7">
        <v>11</v>
      </c>
      <c r="K2061" s="4">
        <v>1214</v>
      </c>
      <c r="L2061" s="5">
        <v>1214.0589</v>
      </c>
      <c r="M2061">
        <v>408013.32</v>
      </c>
      <c r="N2061" s="3">
        <v>1</v>
      </c>
      <c r="O2061" s="50" t="e">
        <f>INDEX([1]Dados!$M$2:$N$26779,MATCH($P2061,[1]Dados!$N$2:$N$26779,),2)</f>
        <v>#N/A</v>
      </c>
      <c r="P2061">
        <v>152400</v>
      </c>
      <c r="Q2061" s="1">
        <v>36751</v>
      </c>
      <c r="R2061" s="1">
        <v>36755</v>
      </c>
      <c r="S2061" t="s">
        <v>2210</v>
      </c>
      <c r="T2061">
        <v>1</v>
      </c>
    </row>
    <row r="2062" spans="1:20" x14ac:dyDescent="0.2">
      <c r="A2062" s="7">
        <v>521440</v>
      </c>
      <c r="B2062" s="3">
        <v>94854</v>
      </c>
      <c r="C2062" s="3" t="s">
        <v>1</v>
      </c>
      <c r="D2062" s="2" t="s">
        <v>588</v>
      </c>
      <c r="E2062" s="3">
        <v>12</v>
      </c>
      <c r="F2062" s="17">
        <v>0</v>
      </c>
      <c r="G2062" s="17">
        <v>1</v>
      </c>
      <c r="H2062" s="17">
        <v>0</v>
      </c>
      <c r="I2062" s="7">
        <v>2</v>
      </c>
      <c r="J2062" s="7">
        <v>23</v>
      </c>
      <c r="K2062" s="4">
        <v>1214</v>
      </c>
      <c r="L2062" s="5">
        <v>1214.0589</v>
      </c>
      <c r="M2062">
        <v>408013.32</v>
      </c>
      <c r="N2062" s="3">
        <v>1</v>
      </c>
      <c r="O2062" s="50" t="e">
        <f>INDEX([1]Dados!$M$2:$N$26779,MATCH($P2062,[1]Dados!$N$2:$N$26779,),2)</f>
        <v>#N/A</v>
      </c>
      <c r="P2062">
        <v>152400</v>
      </c>
      <c r="Q2062" s="1">
        <v>36751</v>
      </c>
      <c r="R2062" s="1">
        <v>36755</v>
      </c>
      <c r="S2062" t="s">
        <v>2210</v>
      </c>
      <c r="T2062">
        <v>1</v>
      </c>
    </row>
    <row r="2063" spans="1:20" x14ac:dyDescent="0.2">
      <c r="A2063" s="7">
        <v>521440</v>
      </c>
      <c r="B2063" s="3">
        <v>94854</v>
      </c>
      <c r="C2063" s="3" t="s">
        <v>1</v>
      </c>
      <c r="D2063" s="2" t="s">
        <v>588</v>
      </c>
      <c r="E2063" s="3">
        <v>12</v>
      </c>
      <c r="F2063" s="17">
        <v>0</v>
      </c>
      <c r="G2063" s="17">
        <v>1</v>
      </c>
      <c r="H2063" s="17">
        <v>0</v>
      </c>
      <c r="I2063" s="7">
        <v>2.5</v>
      </c>
      <c r="J2063" s="7">
        <v>28</v>
      </c>
      <c r="K2063" s="4">
        <v>1214</v>
      </c>
      <c r="L2063" s="5">
        <v>1214.0589</v>
      </c>
      <c r="M2063">
        <v>408013.32</v>
      </c>
      <c r="N2063" s="3">
        <v>1</v>
      </c>
      <c r="O2063" s="50" t="e">
        <f>INDEX([1]Dados!$M$2:$N$26779,MATCH($P2063,[1]Dados!$N$2:$N$26779,),2)</f>
        <v>#N/A</v>
      </c>
      <c r="P2063">
        <v>152400</v>
      </c>
      <c r="Q2063" s="1">
        <v>36751</v>
      </c>
      <c r="R2063" s="1">
        <v>36755</v>
      </c>
      <c r="S2063" t="s">
        <v>2210</v>
      </c>
      <c r="T2063">
        <v>1</v>
      </c>
    </row>
    <row r="2064" spans="1:20" x14ac:dyDescent="0.2">
      <c r="A2064" s="7">
        <v>521440</v>
      </c>
      <c r="B2064" s="3">
        <v>94854</v>
      </c>
      <c r="C2064" s="3" t="s">
        <v>1</v>
      </c>
      <c r="D2064" s="2" t="s">
        <v>588</v>
      </c>
      <c r="E2064" s="3">
        <v>12</v>
      </c>
      <c r="F2064" s="17">
        <v>0</v>
      </c>
      <c r="G2064" s="17">
        <v>1</v>
      </c>
      <c r="H2064" s="17">
        <v>0</v>
      </c>
      <c r="I2064" s="7">
        <v>1</v>
      </c>
      <c r="J2064" s="7">
        <v>25</v>
      </c>
      <c r="K2064" s="4">
        <v>1293</v>
      </c>
      <c r="L2064" s="5">
        <v>1293.0592999999999</v>
      </c>
      <c r="M2064">
        <v>27339.7</v>
      </c>
      <c r="N2064" s="3">
        <v>1</v>
      </c>
      <c r="O2064" s="50" t="e">
        <f>INDEX([1]Dados!$M$2:$N$26779,MATCH($P2064,[1]Dados!$N$2:$N$26779,),2)</f>
        <v>#N/A</v>
      </c>
      <c r="P2064">
        <v>150944</v>
      </c>
      <c r="Q2064" s="1">
        <v>36751</v>
      </c>
      <c r="R2064" s="1">
        <v>36755</v>
      </c>
      <c r="S2064" t="s">
        <v>2209</v>
      </c>
      <c r="T2064">
        <v>1</v>
      </c>
    </row>
    <row r="2065" spans="1:20" x14ac:dyDescent="0.2">
      <c r="A2065" s="7">
        <v>521440</v>
      </c>
      <c r="B2065" s="3">
        <v>94854</v>
      </c>
      <c r="C2065" s="3" t="s">
        <v>1</v>
      </c>
      <c r="D2065" s="2" t="s">
        <v>588</v>
      </c>
      <c r="E2065" s="3">
        <v>12</v>
      </c>
      <c r="F2065" s="17">
        <v>0</v>
      </c>
      <c r="G2065" s="17">
        <v>1</v>
      </c>
      <c r="H2065" s="17">
        <v>0</v>
      </c>
      <c r="I2065" s="7">
        <v>1</v>
      </c>
      <c r="J2065" s="7">
        <v>20</v>
      </c>
      <c r="K2065" s="4">
        <v>1293</v>
      </c>
      <c r="L2065" s="5">
        <v>1293.0592999999999</v>
      </c>
      <c r="M2065">
        <v>27339.7</v>
      </c>
      <c r="N2065" s="3">
        <v>1</v>
      </c>
      <c r="O2065" s="50" t="e">
        <f>INDEX([1]Dados!$M$2:$N$26779,MATCH($P2065,[1]Dados!$N$2:$N$26779,),2)</f>
        <v>#N/A</v>
      </c>
      <c r="P2065">
        <v>150944</v>
      </c>
      <c r="Q2065" s="1">
        <v>36751</v>
      </c>
      <c r="R2065" s="1">
        <v>36755</v>
      </c>
      <c r="S2065" t="s">
        <v>2209</v>
      </c>
      <c r="T2065">
        <v>1</v>
      </c>
    </row>
    <row r="2066" spans="1:20" x14ac:dyDescent="0.2">
      <c r="A2066" s="7">
        <v>521440</v>
      </c>
      <c r="B2066" s="3">
        <v>94854</v>
      </c>
      <c r="C2066" s="3" t="s">
        <v>1</v>
      </c>
      <c r="D2066" s="2" t="s">
        <v>588</v>
      </c>
      <c r="E2066" s="3">
        <v>12</v>
      </c>
      <c r="F2066" s="17">
        <v>0</v>
      </c>
      <c r="G2066" s="17">
        <v>1</v>
      </c>
      <c r="H2066" s="17">
        <v>0</v>
      </c>
      <c r="I2066" s="7">
        <v>1</v>
      </c>
      <c r="J2066" s="7">
        <v>9</v>
      </c>
      <c r="K2066" s="4">
        <v>1293</v>
      </c>
      <c r="L2066" s="5">
        <v>1293.0592999999999</v>
      </c>
      <c r="M2066">
        <v>27339.7</v>
      </c>
      <c r="N2066" s="3">
        <v>1</v>
      </c>
      <c r="O2066" s="50" t="e">
        <f>INDEX([1]Dados!$M$2:$N$26779,MATCH($P2066,[1]Dados!$N$2:$N$26779,),2)</f>
        <v>#N/A</v>
      </c>
      <c r="P2066">
        <v>150944</v>
      </c>
      <c r="Q2066" s="1">
        <v>36751</v>
      </c>
      <c r="R2066" s="1">
        <v>36755</v>
      </c>
      <c r="S2066" t="s">
        <v>2209</v>
      </c>
      <c r="T2066">
        <v>1</v>
      </c>
    </row>
    <row r="2067" spans="1:20" x14ac:dyDescent="0.2">
      <c r="A2067" s="7">
        <v>521440</v>
      </c>
      <c r="B2067" s="3">
        <v>94854</v>
      </c>
      <c r="C2067" s="3" t="s">
        <v>1</v>
      </c>
      <c r="D2067" s="2" t="s">
        <v>588</v>
      </c>
      <c r="E2067" s="3">
        <v>12</v>
      </c>
      <c r="F2067" s="17">
        <v>0</v>
      </c>
      <c r="G2067" s="17">
        <v>1</v>
      </c>
      <c r="H2067" s="17">
        <v>0</v>
      </c>
      <c r="I2067" s="7">
        <v>1</v>
      </c>
      <c r="J2067" s="7">
        <v>22</v>
      </c>
      <c r="K2067" s="4">
        <v>1293</v>
      </c>
      <c r="L2067" s="5">
        <v>1293.0592999999999</v>
      </c>
      <c r="M2067">
        <v>27339.7</v>
      </c>
      <c r="N2067" s="3">
        <v>1</v>
      </c>
      <c r="O2067" s="50" t="e">
        <f>INDEX([1]Dados!$M$2:$N$26779,MATCH($P2067,[1]Dados!$N$2:$N$26779,),2)</f>
        <v>#N/A</v>
      </c>
      <c r="P2067">
        <v>150944</v>
      </c>
      <c r="Q2067" s="1">
        <v>36751</v>
      </c>
      <c r="R2067" s="1">
        <v>36755</v>
      </c>
      <c r="S2067" t="s">
        <v>2209</v>
      </c>
      <c r="T2067">
        <v>1</v>
      </c>
    </row>
    <row r="2068" spans="1:20" x14ac:dyDescent="0.2">
      <c r="A2068" s="7">
        <v>521440</v>
      </c>
      <c r="B2068" s="3">
        <v>94854</v>
      </c>
      <c r="C2068" s="3" t="s">
        <v>1</v>
      </c>
      <c r="D2068" s="2" t="s">
        <v>588</v>
      </c>
      <c r="E2068" s="3">
        <v>12</v>
      </c>
      <c r="F2068" s="17">
        <v>0</v>
      </c>
      <c r="G2068" s="17">
        <v>1</v>
      </c>
      <c r="H2068" s="17">
        <v>0</v>
      </c>
      <c r="I2068" s="7">
        <v>1.5</v>
      </c>
      <c r="J2068" s="7">
        <v>25</v>
      </c>
      <c r="K2068" s="4">
        <v>1293</v>
      </c>
      <c r="L2068" s="5">
        <v>1293.0592999999999</v>
      </c>
      <c r="M2068">
        <v>27339.7</v>
      </c>
      <c r="N2068" s="3">
        <v>1</v>
      </c>
      <c r="O2068" s="50" t="e">
        <f>INDEX([1]Dados!$M$2:$N$26779,MATCH($P2068,[1]Dados!$N$2:$N$26779,),2)</f>
        <v>#N/A</v>
      </c>
      <c r="P2068">
        <v>150944</v>
      </c>
      <c r="Q2068" s="1">
        <v>36751</v>
      </c>
      <c r="R2068" s="1">
        <v>36755</v>
      </c>
      <c r="S2068" t="s">
        <v>2209</v>
      </c>
      <c r="T2068">
        <v>1</v>
      </c>
    </row>
    <row r="2069" spans="1:20" x14ac:dyDescent="0.2">
      <c r="A2069" s="7">
        <v>521930</v>
      </c>
      <c r="B2069" s="3">
        <v>95818</v>
      </c>
      <c r="C2069" s="3" t="s">
        <v>1</v>
      </c>
      <c r="D2069" s="2" t="s">
        <v>732</v>
      </c>
      <c r="E2069" s="3">
        <v>12</v>
      </c>
      <c r="F2069" s="17">
        <v>0</v>
      </c>
      <c r="G2069" s="17">
        <v>1</v>
      </c>
      <c r="H2069" s="17">
        <v>0</v>
      </c>
      <c r="I2069" s="7" t="s">
        <v>3</v>
      </c>
      <c r="J2069" s="7">
        <v>0</v>
      </c>
      <c r="K2069" s="4">
        <v>1203</v>
      </c>
      <c r="L2069" s="5">
        <v>1203.0829000000001</v>
      </c>
      <c r="M2069">
        <v>180659.21</v>
      </c>
      <c r="N2069" s="3">
        <v>1</v>
      </c>
      <c r="O2069" s="50" t="e">
        <f>INDEX([1]Dados!$M$2:$N$26779,MATCH($P2069,[1]Dados!$N$2:$N$26779,),2)</f>
        <v>#N/A</v>
      </c>
      <c r="P2069">
        <v>151673</v>
      </c>
      <c r="Q2069" s="1">
        <v>36760</v>
      </c>
      <c r="R2069" s="1">
        <v>36764</v>
      </c>
      <c r="S2069" t="s">
        <v>2134</v>
      </c>
      <c r="T2069">
        <v>1</v>
      </c>
    </row>
    <row r="2070" spans="1:20" x14ac:dyDescent="0.2">
      <c r="A2070" s="7">
        <v>521930</v>
      </c>
      <c r="B2070" s="3">
        <v>95818</v>
      </c>
      <c r="C2070" s="3" t="s">
        <v>1</v>
      </c>
      <c r="D2070" s="2" t="s">
        <v>732</v>
      </c>
      <c r="E2070" s="3">
        <v>12</v>
      </c>
      <c r="F2070" s="17">
        <v>0</v>
      </c>
      <c r="G2070" s="17">
        <v>1</v>
      </c>
      <c r="H2070" s="17">
        <v>0</v>
      </c>
      <c r="I2070" s="7">
        <v>1.1000000000000001</v>
      </c>
      <c r="J2070" s="7">
        <v>25</v>
      </c>
      <c r="K2070" s="4">
        <v>1214</v>
      </c>
      <c r="L2070" s="5">
        <v>1214.0587</v>
      </c>
      <c r="M2070">
        <v>580531.5</v>
      </c>
      <c r="N2070" s="3">
        <v>1</v>
      </c>
      <c r="O2070" s="50" t="e">
        <f>INDEX([1]Dados!$M$2:$N$26779,MATCH($P2070,[1]Dados!$N$2:$N$26779,),2)</f>
        <v>#N/A</v>
      </c>
      <c r="P2070">
        <v>151359</v>
      </c>
      <c r="Q2070" s="1">
        <v>36760</v>
      </c>
      <c r="R2070" s="1">
        <v>36764</v>
      </c>
      <c r="S2070" t="s">
        <v>2057</v>
      </c>
      <c r="T2070">
        <v>1</v>
      </c>
    </row>
    <row r="2071" spans="1:20" x14ac:dyDescent="0.2">
      <c r="A2071" s="7">
        <v>521930</v>
      </c>
      <c r="B2071" s="3">
        <v>95818</v>
      </c>
      <c r="C2071" s="3" t="s">
        <v>1</v>
      </c>
      <c r="D2071" s="2" t="s">
        <v>732</v>
      </c>
      <c r="E2071" s="3">
        <v>12</v>
      </c>
      <c r="F2071" s="17">
        <v>0</v>
      </c>
      <c r="G2071" s="17">
        <v>1</v>
      </c>
      <c r="H2071" s="17">
        <v>0</v>
      </c>
      <c r="I2071" s="7">
        <v>1.2</v>
      </c>
      <c r="J2071" s="7">
        <v>1</v>
      </c>
      <c r="K2071" s="4">
        <v>1214</v>
      </c>
      <c r="L2071" s="5">
        <v>1214.0587</v>
      </c>
      <c r="M2071">
        <v>580531.5</v>
      </c>
      <c r="N2071" s="3">
        <v>1</v>
      </c>
      <c r="O2071" s="50" t="e">
        <f>INDEX([1]Dados!$M$2:$N$26779,MATCH($P2071,[1]Dados!$N$2:$N$26779,),2)</f>
        <v>#N/A</v>
      </c>
      <c r="P2071">
        <v>151359</v>
      </c>
      <c r="Q2071" s="1">
        <v>36760</v>
      </c>
      <c r="R2071" s="1">
        <v>36764</v>
      </c>
      <c r="S2071" t="s">
        <v>2057</v>
      </c>
      <c r="T2071">
        <v>1</v>
      </c>
    </row>
    <row r="2072" spans="1:20" x14ac:dyDescent="0.2">
      <c r="A2072" s="7">
        <v>521930</v>
      </c>
      <c r="B2072" s="3">
        <v>95818</v>
      </c>
      <c r="C2072" s="3" t="s">
        <v>1</v>
      </c>
      <c r="D2072" s="2" t="s">
        <v>732</v>
      </c>
      <c r="E2072" s="3">
        <v>12</v>
      </c>
      <c r="F2072" s="17">
        <v>0</v>
      </c>
      <c r="G2072" s="17">
        <v>1</v>
      </c>
      <c r="H2072" s="17">
        <v>0</v>
      </c>
      <c r="I2072" s="7">
        <v>2.1</v>
      </c>
      <c r="J2072" s="7">
        <v>20</v>
      </c>
      <c r="K2072" s="4">
        <v>1214</v>
      </c>
      <c r="L2072" s="5">
        <v>1214.0589</v>
      </c>
      <c r="M2072">
        <v>543600</v>
      </c>
      <c r="N2072" s="3">
        <v>1</v>
      </c>
      <c r="O2072" s="50" t="e">
        <f>INDEX([1]Dados!$M$2:$N$26779,MATCH($P2072,[1]Dados!$N$2:$N$26779,),2)</f>
        <v>#N/A</v>
      </c>
      <c r="P2072">
        <v>152401</v>
      </c>
      <c r="Q2072" s="1">
        <v>36760</v>
      </c>
      <c r="R2072" s="1">
        <v>36764</v>
      </c>
      <c r="S2072" t="s">
        <v>2058</v>
      </c>
      <c r="T2072">
        <v>1</v>
      </c>
    </row>
    <row r="2073" spans="1:20" x14ac:dyDescent="0.2">
      <c r="A2073" s="7">
        <v>521930</v>
      </c>
      <c r="B2073" s="3">
        <v>95818</v>
      </c>
      <c r="C2073" s="3" t="s">
        <v>1</v>
      </c>
      <c r="D2073" s="2" t="s">
        <v>732</v>
      </c>
      <c r="E2073" s="3">
        <v>12</v>
      </c>
      <c r="F2073" s="17">
        <v>0</v>
      </c>
      <c r="G2073" s="17">
        <v>1</v>
      </c>
      <c r="H2073" s="17">
        <v>0</v>
      </c>
      <c r="I2073" s="7">
        <v>2.2000000000000002</v>
      </c>
      <c r="J2073" s="7">
        <v>18</v>
      </c>
      <c r="K2073" s="4">
        <v>1214</v>
      </c>
      <c r="L2073" s="5">
        <v>1214.0589</v>
      </c>
      <c r="M2073">
        <v>543600</v>
      </c>
      <c r="N2073" s="3">
        <v>1</v>
      </c>
      <c r="O2073" s="50" t="e">
        <f>INDEX([1]Dados!$M$2:$N$26779,MATCH($P2073,[1]Dados!$N$2:$N$26779,),2)</f>
        <v>#N/A</v>
      </c>
      <c r="P2073">
        <v>152401</v>
      </c>
      <c r="Q2073" s="1">
        <v>36760</v>
      </c>
      <c r="R2073" s="1">
        <v>36764</v>
      </c>
      <c r="S2073" t="s">
        <v>2058</v>
      </c>
      <c r="T2073">
        <v>1</v>
      </c>
    </row>
    <row r="2074" spans="1:20" x14ac:dyDescent="0.2">
      <c r="A2074" s="7">
        <v>521930</v>
      </c>
      <c r="B2074" s="3">
        <v>95818</v>
      </c>
      <c r="C2074" s="3" t="s">
        <v>1</v>
      </c>
      <c r="D2074" s="2" t="s">
        <v>732</v>
      </c>
      <c r="E2074" s="3">
        <v>12</v>
      </c>
      <c r="F2074" s="17">
        <v>0</v>
      </c>
      <c r="G2074" s="17">
        <v>1</v>
      </c>
      <c r="H2074" s="17">
        <v>0</v>
      </c>
      <c r="I2074" s="7">
        <v>2.2999999999999998</v>
      </c>
      <c r="J2074" s="7">
        <v>18</v>
      </c>
      <c r="K2074" s="4">
        <v>1214</v>
      </c>
      <c r="L2074" s="5">
        <v>1214.0589</v>
      </c>
      <c r="M2074">
        <v>543600</v>
      </c>
      <c r="N2074" s="3">
        <v>1</v>
      </c>
      <c r="O2074" s="50" t="e">
        <f>INDEX([1]Dados!$M$2:$N$26779,MATCH($P2074,[1]Dados!$N$2:$N$26779,),2)</f>
        <v>#N/A</v>
      </c>
      <c r="P2074">
        <v>152401</v>
      </c>
      <c r="Q2074" s="1">
        <v>36760</v>
      </c>
      <c r="R2074" s="1">
        <v>36764</v>
      </c>
      <c r="S2074" t="s">
        <v>2058</v>
      </c>
      <c r="T2074">
        <v>1</v>
      </c>
    </row>
    <row r="2075" spans="1:20" x14ac:dyDescent="0.2">
      <c r="A2075" s="7">
        <v>521930</v>
      </c>
      <c r="B2075" s="3">
        <v>95818</v>
      </c>
      <c r="C2075" s="3" t="s">
        <v>1</v>
      </c>
      <c r="D2075" s="2" t="s">
        <v>732</v>
      </c>
      <c r="E2075" s="3">
        <v>12</v>
      </c>
      <c r="F2075" s="17">
        <v>0</v>
      </c>
      <c r="G2075" s="17">
        <v>1</v>
      </c>
      <c r="H2075" s="17">
        <v>0</v>
      </c>
      <c r="I2075" s="7" t="s">
        <v>3</v>
      </c>
      <c r="J2075" s="7">
        <v>0</v>
      </c>
      <c r="K2075" s="4">
        <v>1220</v>
      </c>
      <c r="L2075" s="5">
        <v>1220.0906</v>
      </c>
      <c r="M2075" t="s">
        <v>2134</v>
      </c>
      <c r="N2075" s="3">
        <v>1</v>
      </c>
      <c r="O2075" s="50" t="e">
        <f>INDEX([1]Dados!$M$2:$N$26779,MATCH($P2075,[1]Dados!$N$2:$N$26779,),2)</f>
        <v>#N/A</v>
      </c>
      <c r="P2075">
        <v>151829</v>
      </c>
      <c r="Q2075" s="1">
        <v>36760</v>
      </c>
      <c r="R2075" s="1">
        <v>36764</v>
      </c>
      <c r="S2075" t="s">
        <v>2134</v>
      </c>
      <c r="T2075">
        <v>1</v>
      </c>
    </row>
    <row r="2076" spans="1:20" x14ac:dyDescent="0.2">
      <c r="A2076" s="7">
        <v>521930</v>
      </c>
      <c r="B2076" s="3">
        <v>95818</v>
      </c>
      <c r="C2076" s="3" t="s">
        <v>1</v>
      </c>
      <c r="D2076" s="2" t="s">
        <v>732</v>
      </c>
      <c r="E2076" s="3">
        <v>12</v>
      </c>
      <c r="F2076" s="17">
        <v>0</v>
      </c>
      <c r="G2076" s="17">
        <v>1</v>
      </c>
      <c r="H2076" s="17">
        <v>0</v>
      </c>
      <c r="I2076" s="7">
        <v>3.1</v>
      </c>
      <c r="J2076" s="7">
        <v>25</v>
      </c>
      <c r="K2076" s="4">
        <v>1293</v>
      </c>
      <c r="L2076" s="5">
        <v>1293.0592999999999</v>
      </c>
      <c r="M2076">
        <v>58018.96</v>
      </c>
      <c r="N2076" s="3">
        <v>1</v>
      </c>
      <c r="O2076" s="50" t="e">
        <f>INDEX([1]Dados!$M$2:$N$26779,MATCH($P2076,[1]Dados!$N$2:$N$26779,),2)</f>
        <v>#N/A</v>
      </c>
      <c r="P2076">
        <v>150945</v>
      </c>
      <c r="Q2076" s="1">
        <v>36760</v>
      </c>
      <c r="R2076" s="1">
        <v>36764</v>
      </c>
      <c r="S2076" t="s">
        <v>2056</v>
      </c>
      <c r="T2076">
        <v>1</v>
      </c>
    </row>
    <row r="2077" spans="1:20" x14ac:dyDescent="0.2">
      <c r="A2077" s="7">
        <v>521930</v>
      </c>
      <c r="B2077" s="3">
        <v>95818</v>
      </c>
      <c r="C2077" s="3" t="s">
        <v>1</v>
      </c>
      <c r="D2077" s="2" t="s">
        <v>732</v>
      </c>
      <c r="E2077" s="3">
        <v>12</v>
      </c>
      <c r="F2077" s="17">
        <v>0</v>
      </c>
      <c r="G2077" s="17">
        <v>1</v>
      </c>
      <c r="H2077" s="17">
        <v>0</v>
      </c>
      <c r="I2077" s="7">
        <v>3.2</v>
      </c>
      <c r="J2077" s="7">
        <v>25</v>
      </c>
      <c r="K2077" s="4">
        <v>1293</v>
      </c>
      <c r="L2077" s="5">
        <v>1293.0592999999999</v>
      </c>
      <c r="M2077">
        <v>58018.96</v>
      </c>
      <c r="N2077" s="3">
        <v>1</v>
      </c>
      <c r="O2077" s="50" t="e">
        <f>INDEX([1]Dados!$M$2:$N$26779,MATCH($P2077,[1]Dados!$N$2:$N$26779,),2)</f>
        <v>#N/A</v>
      </c>
      <c r="P2077">
        <v>150945</v>
      </c>
      <c r="Q2077" s="1">
        <v>36760</v>
      </c>
      <c r="R2077" s="1">
        <v>36764</v>
      </c>
      <c r="S2077" t="s">
        <v>2056</v>
      </c>
      <c r="T2077">
        <v>1</v>
      </c>
    </row>
    <row r="2078" spans="1:20" x14ac:dyDescent="0.2">
      <c r="A2078" s="7">
        <v>521930</v>
      </c>
      <c r="B2078" s="3">
        <v>95818</v>
      </c>
      <c r="C2078" s="3" t="s">
        <v>1</v>
      </c>
      <c r="D2078" s="2" t="s">
        <v>732</v>
      </c>
      <c r="E2078" s="3">
        <v>12</v>
      </c>
      <c r="F2078" s="17">
        <v>0</v>
      </c>
      <c r="G2078" s="17">
        <v>1</v>
      </c>
      <c r="H2078" s="17">
        <v>0</v>
      </c>
      <c r="I2078" s="7">
        <v>3.3</v>
      </c>
      <c r="J2078" s="7">
        <v>22</v>
      </c>
      <c r="K2078" s="4">
        <v>1293</v>
      </c>
      <c r="L2078" s="5">
        <v>1293.0592999999999</v>
      </c>
      <c r="M2078">
        <v>58018.96</v>
      </c>
      <c r="N2078" s="3">
        <v>1</v>
      </c>
      <c r="O2078" s="50" t="e">
        <f>INDEX([1]Dados!$M$2:$N$26779,MATCH($P2078,[1]Dados!$N$2:$N$26779,),2)</f>
        <v>#N/A</v>
      </c>
      <c r="P2078">
        <v>150945</v>
      </c>
      <c r="Q2078" s="1">
        <v>36760</v>
      </c>
      <c r="R2078" s="1">
        <v>36764</v>
      </c>
      <c r="S2078" t="s">
        <v>2056</v>
      </c>
      <c r="T2078">
        <v>1</v>
      </c>
    </row>
    <row r="2079" spans="1:20" x14ac:dyDescent="0.2">
      <c r="A2079" s="7">
        <v>521930</v>
      </c>
      <c r="B2079" s="3">
        <v>95818</v>
      </c>
      <c r="C2079" s="3" t="s">
        <v>1</v>
      </c>
      <c r="D2079" s="2" t="s">
        <v>732</v>
      </c>
      <c r="E2079" s="3">
        <v>12</v>
      </c>
      <c r="F2079" s="17">
        <v>0</v>
      </c>
      <c r="G2079" s="17">
        <v>1</v>
      </c>
      <c r="H2079" s="17">
        <v>0</v>
      </c>
      <c r="I2079" s="7">
        <v>3.4</v>
      </c>
      <c r="J2079" s="7">
        <v>0</v>
      </c>
      <c r="K2079" s="4">
        <v>1293</v>
      </c>
      <c r="L2079" s="5">
        <v>1293.0592999999999</v>
      </c>
      <c r="M2079">
        <v>58018.96</v>
      </c>
      <c r="N2079" s="3">
        <v>1</v>
      </c>
      <c r="O2079" s="50" t="e">
        <f>INDEX([1]Dados!$M$2:$N$26779,MATCH($P2079,[1]Dados!$N$2:$N$26779,),2)</f>
        <v>#N/A</v>
      </c>
      <c r="P2079">
        <v>150945</v>
      </c>
      <c r="Q2079" s="1">
        <v>36760</v>
      </c>
      <c r="R2079" s="1">
        <v>36764</v>
      </c>
      <c r="S2079" t="s">
        <v>2056</v>
      </c>
      <c r="T2079">
        <v>1</v>
      </c>
    </row>
    <row r="2080" spans="1:20" x14ac:dyDescent="0.2">
      <c r="A2080" s="7">
        <v>210470</v>
      </c>
      <c r="B2080" s="3">
        <v>7919</v>
      </c>
      <c r="C2080" s="3" t="s">
        <v>39</v>
      </c>
      <c r="D2080" s="2" t="s">
        <v>444</v>
      </c>
      <c r="E2080" s="3">
        <v>12</v>
      </c>
      <c r="F2080" s="17">
        <v>0</v>
      </c>
      <c r="G2080" s="17">
        <v>1</v>
      </c>
      <c r="H2080" s="17">
        <v>0</v>
      </c>
      <c r="I2080" s="7" t="s">
        <v>3</v>
      </c>
      <c r="J2080" s="7">
        <v>0</v>
      </c>
      <c r="K2080" s="4">
        <v>4</v>
      </c>
      <c r="L2080" s="5">
        <v>4.5776000000000003</v>
      </c>
      <c r="M2080">
        <v>36000</v>
      </c>
      <c r="N2080" s="3">
        <v>1</v>
      </c>
      <c r="O2080" s="50" t="e">
        <f>INDEX([1]Dados!$M$2:$N$26779,MATCH($P2080,[1]Dados!$N$2:$N$26779,),2)</f>
        <v>#N/A</v>
      </c>
      <c r="P2080">
        <v>151186</v>
      </c>
      <c r="Q2080" s="1">
        <v>36760</v>
      </c>
      <c r="R2080" s="1">
        <v>36764</v>
      </c>
      <c r="S2080" t="s">
        <v>2134</v>
      </c>
      <c r="T2080">
        <v>1</v>
      </c>
    </row>
    <row r="2081" spans="1:20" x14ac:dyDescent="0.2">
      <c r="A2081" s="7">
        <v>210470</v>
      </c>
      <c r="B2081" s="3">
        <v>7919</v>
      </c>
      <c r="C2081" s="3" t="s">
        <v>39</v>
      </c>
      <c r="D2081" s="2" t="s">
        <v>444</v>
      </c>
      <c r="E2081" s="3">
        <v>12</v>
      </c>
      <c r="F2081" s="17">
        <v>0</v>
      </c>
      <c r="G2081" s="17">
        <v>1</v>
      </c>
      <c r="H2081" s="17">
        <v>0</v>
      </c>
      <c r="I2081" s="7">
        <v>2.1</v>
      </c>
      <c r="J2081" s="7">
        <v>7</v>
      </c>
      <c r="K2081" s="4">
        <v>119</v>
      </c>
      <c r="L2081" s="5">
        <v>119.3861</v>
      </c>
      <c r="M2081">
        <v>312689.67</v>
      </c>
      <c r="N2081" s="3">
        <v>1</v>
      </c>
      <c r="O2081" s="50" t="e">
        <f>INDEX([1]Dados!$M$2:$N$26779,MATCH($P2081,[1]Dados!$N$2:$N$26779,),2)</f>
        <v>#N/A</v>
      </c>
      <c r="P2081">
        <v>151689</v>
      </c>
      <c r="Q2081" s="1">
        <v>36760</v>
      </c>
      <c r="R2081" s="1">
        <v>36764</v>
      </c>
      <c r="S2081" t="s">
        <v>2215</v>
      </c>
      <c r="T2081">
        <v>1</v>
      </c>
    </row>
    <row r="2082" spans="1:20" x14ac:dyDescent="0.2">
      <c r="A2082" s="7">
        <v>210470</v>
      </c>
      <c r="B2082" s="3">
        <v>7919</v>
      </c>
      <c r="C2082" s="3" t="s">
        <v>39</v>
      </c>
      <c r="D2082" s="2" t="s">
        <v>444</v>
      </c>
      <c r="E2082" s="3">
        <v>12</v>
      </c>
      <c r="F2082" s="17">
        <v>0</v>
      </c>
      <c r="G2082" s="17">
        <v>1</v>
      </c>
      <c r="H2082" s="17">
        <v>0</v>
      </c>
      <c r="I2082" s="7">
        <v>2.2000000000000002</v>
      </c>
      <c r="J2082" s="7">
        <v>9</v>
      </c>
      <c r="K2082" s="4">
        <v>119</v>
      </c>
      <c r="L2082" s="5">
        <v>119.3861</v>
      </c>
      <c r="M2082">
        <v>312689.67</v>
      </c>
      <c r="N2082" s="3">
        <v>1</v>
      </c>
      <c r="O2082" s="50" t="e">
        <f>INDEX([1]Dados!$M$2:$N$26779,MATCH($P2082,[1]Dados!$N$2:$N$26779,),2)</f>
        <v>#N/A</v>
      </c>
      <c r="P2082">
        <v>151689</v>
      </c>
      <c r="Q2082" s="1">
        <v>36760</v>
      </c>
      <c r="R2082" s="1">
        <v>36764</v>
      </c>
      <c r="S2082" t="s">
        <v>2215</v>
      </c>
      <c r="T2082">
        <v>1</v>
      </c>
    </row>
    <row r="2083" spans="1:20" x14ac:dyDescent="0.2">
      <c r="A2083" s="7">
        <v>210470</v>
      </c>
      <c r="B2083" s="3">
        <v>7919</v>
      </c>
      <c r="C2083" s="3" t="s">
        <v>39</v>
      </c>
      <c r="D2083" s="2" t="s">
        <v>444</v>
      </c>
      <c r="E2083" s="3">
        <v>12</v>
      </c>
      <c r="F2083" s="17">
        <v>0</v>
      </c>
      <c r="G2083" s="17">
        <v>1</v>
      </c>
      <c r="H2083" s="17">
        <v>0</v>
      </c>
      <c r="I2083" s="7">
        <v>2.2999999999999998</v>
      </c>
      <c r="J2083" s="7">
        <v>7</v>
      </c>
      <c r="K2083" s="4">
        <v>119</v>
      </c>
      <c r="L2083" s="5">
        <v>119.3861</v>
      </c>
      <c r="M2083">
        <v>312689.67</v>
      </c>
      <c r="N2083" s="3">
        <v>1</v>
      </c>
      <c r="O2083" s="50" t="e">
        <f>INDEX([1]Dados!$M$2:$N$26779,MATCH($P2083,[1]Dados!$N$2:$N$26779,),2)</f>
        <v>#N/A</v>
      </c>
      <c r="P2083">
        <v>151689</v>
      </c>
      <c r="Q2083" s="1">
        <v>36760</v>
      </c>
      <c r="R2083" s="1">
        <v>36764</v>
      </c>
      <c r="S2083" t="s">
        <v>2215</v>
      </c>
      <c r="T2083">
        <v>1</v>
      </c>
    </row>
    <row r="2084" spans="1:20" x14ac:dyDescent="0.2">
      <c r="A2084" s="7">
        <v>210470</v>
      </c>
      <c r="B2084" s="3">
        <v>7919</v>
      </c>
      <c r="C2084" s="3" t="s">
        <v>39</v>
      </c>
      <c r="D2084" s="2" t="s">
        <v>444</v>
      </c>
      <c r="E2084" s="3">
        <v>12</v>
      </c>
      <c r="F2084" s="17">
        <v>0</v>
      </c>
      <c r="G2084" s="17">
        <v>1</v>
      </c>
      <c r="H2084" s="17">
        <v>0</v>
      </c>
      <c r="I2084" s="7">
        <v>1.1000000000000001</v>
      </c>
      <c r="J2084" s="7">
        <v>25</v>
      </c>
      <c r="K2084" s="4">
        <v>119</v>
      </c>
      <c r="L2084" s="5">
        <v>119.3861</v>
      </c>
      <c r="M2084">
        <v>272950</v>
      </c>
      <c r="N2084" s="3">
        <v>1</v>
      </c>
      <c r="O2084" s="50" t="e">
        <f>INDEX([1]Dados!$M$2:$N$26779,MATCH($P2084,[1]Dados!$N$2:$N$26779,),2)</f>
        <v>#N/A</v>
      </c>
      <c r="P2084">
        <v>151691</v>
      </c>
      <c r="Q2084" s="1">
        <v>36760</v>
      </c>
      <c r="R2084" s="1">
        <v>36764</v>
      </c>
      <c r="S2084" t="s">
        <v>2214</v>
      </c>
      <c r="T2084">
        <v>1</v>
      </c>
    </row>
    <row r="2085" spans="1:20" x14ac:dyDescent="0.2">
      <c r="A2085" s="7">
        <v>210470</v>
      </c>
      <c r="B2085" s="3">
        <v>7919</v>
      </c>
      <c r="C2085" s="3" t="s">
        <v>39</v>
      </c>
      <c r="D2085" s="2" t="s">
        <v>444</v>
      </c>
      <c r="E2085" s="3">
        <v>12</v>
      </c>
      <c r="F2085" s="17">
        <v>0</v>
      </c>
      <c r="G2085" s="17">
        <v>1</v>
      </c>
      <c r="H2085" s="17">
        <v>0</v>
      </c>
      <c r="I2085" s="7">
        <v>1.2</v>
      </c>
      <c r="J2085" s="7">
        <v>13</v>
      </c>
      <c r="K2085" s="4">
        <v>119</v>
      </c>
      <c r="L2085" s="5">
        <v>119.3861</v>
      </c>
      <c r="M2085">
        <v>272950</v>
      </c>
      <c r="N2085" s="3">
        <v>1</v>
      </c>
      <c r="O2085" s="50" t="e">
        <f>INDEX([1]Dados!$M$2:$N$26779,MATCH($P2085,[1]Dados!$N$2:$N$26779,),2)</f>
        <v>#N/A</v>
      </c>
      <c r="P2085">
        <v>151691</v>
      </c>
      <c r="Q2085" s="1">
        <v>36760</v>
      </c>
      <c r="R2085" s="1">
        <v>36764</v>
      </c>
      <c r="S2085" t="s">
        <v>2214</v>
      </c>
      <c r="T2085">
        <v>1</v>
      </c>
    </row>
    <row r="2086" spans="1:20" x14ac:dyDescent="0.2">
      <c r="A2086" s="7">
        <v>210470</v>
      </c>
      <c r="B2086" s="3">
        <v>7919</v>
      </c>
      <c r="C2086" s="3" t="s">
        <v>39</v>
      </c>
      <c r="D2086" s="2" t="s">
        <v>444</v>
      </c>
      <c r="E2086" s="3">
        <v>12</v>
      </c>
      <c r="F2086" s="17">
        <v>0</v>
      </c>
      <c r="G2086" s="17">
        <v>1</v>
      </c>
      <c r="H2086" s="17">
        <v>0</v>
      </c>
      <c r="I2086" s="7">
        <v>3</v>
      </c>
      <c r="J2086" s="7">
        <v>10</v>
      </c>
      <c r="K2086" s="4">
        <v>1214</v>
      </c>
      <c r="L2086" s="5">
        <v>1214.0587</v>
      </c>
      <c r="M2086">
        <v>109548</v>
      </c>
      <c r="N2086" s="3">
        <v>1</v>
      </c>
      <c r="O2086" s="50" t="e">
        <f>INDEX([1]Dados!$M$2:$N$26779,MATCH($P2086,[1]Dados!$N$2:$N$26779,),2)</f>
        <v>#N/A</v>
      </c>
      <c r="P2086">
        <v>151362</v>
      </c>
      <c r="Q2086" s="1">
        <v>36760</v>
      </c>
      <c r="R2086" s="1">
        <v>36764</v>
      </c>
      <c r="S2086" t="s">
        <v>1838</v>
      </c>
      <c r="T2086">
        <v>1</v>
      </c>
    </row>
    <row r="2087" spans="1:20" x14ac:dyDescent="0.2">
      <c r="A2087" s="7">
        <v>210470</v>
      </c>
      <c r="B2087" s="3">
        <v>7919</v>
      </c>
      <c r="C2087" s="3" t="s">
        <v>39</v>
      </c>
      <c r="D2087" s="2" t="s">
        <v>444</v>
      </c>
      <c r="E2087" s="3">
        <v>12</v>
      </c>
      <c r="F2087" s="17">
        <v>0</v>
      </c>
      <c r="G2087" s="17">
        <v>1</v>
      </c>
      <c r="H2087" s="17">
        <v>0</v>
      </c>
      <c r="I2087" s="7">
        <v>3</v>
      </c>
      <c r="J2087" s="7">
        <v>25</v>
      </c>
      <c r="K2087" s="4">
        <v>1214</v>
      </c>
      <c r="L2087" s="5">
        <v>1214.0587</v>
      </c>
      <c r="M2087">
        <v>109548</v>
      </c>
      <c r="N2087" s="3">
        <v>1</v>
      </c>
      <c r="O2087" s="50" t="e">
        <f>INDEX([1]Dados!$M$2:$N$26779,MATCH($P2087,[1]Dados!$N$2:$N$26779,),2)</f>
        <v>#N/A</v>
      </c>
      <c r="P2087">
        <v>151362</v>
      </c>
      <c r="Q2087" s="1">
        <v>36760</v>
      </c>
      <c r="R2087" s="1">
        <v>36764</v>
      </c>
      <c r="S2087" t="s">
        <v>1838</v>
      </c>
      <c r="T2087">
        <v>1</v>
      </c>
    </row>
    <row r="2088" spans="1:20" x14ac:dyDescent="0.2">
      <c r="A2088" s="7">
        <v>210470</v>
      </c>
      <c r="B2088" s="3">
        <v>7919</v>
      </c>
      <c r="C2088" s="3" t="s">
        <v>39</v>
      </c>
      <c r="D2088" s="2" t="s">
        <v>444</v>
      </c>
      <c r="E2088" s="3">
        <v>12</v>
      </c>
      <c r="F2088" s="17">
        <v>0</v>
      </c>
      <c r="G2088" s="17">
        <v>1</v>
      </c>
      <c r="H2088" s="17">
        <v>0</v>
      </c>
      <c r="I2088" s="7">
        <v>3</v>
      </c>
      <c r="J2088" s="7">
        <v>23</v>
      </c>
      <c r="K2088" s="4">
        <v>1214</v>
      </c>
      <c r="L2088" s="5">
        <v>1214.0587</v>
      </c>
      <c r="M2088">
        <v>109548</v>
      </c>
      <c r="N2088" s="3">
        <v>1</v>
      </c>
      <c r="O2088" s="50" t="e">
        <f>INDEX([1]Dados!$M$2:$N$26779,MATCH($P2088,[1]Dados!$N$2:$N$26779,),2)</f>
        <v>#N/A</v>
      </c>
      <c r="P2088">
        <v>151362</v>
      </c>
      <c r="Q2088" s="1">
        <v>36760</v>
      </c>
      <c r="R2088" s="1">
        <v>36764</v>
      </c>
      <c r="S2088" t="s">
        <v>1838</v>
      </c>
      <c r="T2088">
        <v>1</v>
      </c>
    </row>
    <row r="2089" spans="1:20" x14ac:dyDescent="0.2">
      <c r="A2089" s="7">
        <v>210470</v>
      </c>
      <c r="B2089" s="3">
        <v>7919</v>
      </c>
      <c r="C2089" s="3" t="s">
        <v>39</v>
      </c>
      <c r="D2089" s="2" t="s">
        <v>444</v>
      </c>
      <c r="E2089" s="3">
        <v>12</v>
      </c>
      <c r="F2089" s="17">
        <v>0</v>
      </c>
      <c r="G2089" s="17">
        <v>1</v>
      </c>
      <c r="H2089" s="17">
        <v>0</v>
      </c>
      <c r="I2089" s="7">
        <v>3</v>
      </c>
      <c r="J2089" s="7">
        <v>20</v>
      </c>
      <c r="K2089" s="4">
        <v>1214</v>
      </c>
      <c r="L2089" s="5">
        <v>1214.0587</v>
      </c>
      <c r="M2089">
        <v>109548</v>
      </c>
      <c r="N2089" s="3">
        <v>1</v>
      </c>
      <c r="O2089" s="50" t="e">
        <f>INDEX([1]Dados!$M$2:$N$26779,MATCH($P2089,[1]Dados!$N$2:$N$26779,),2)</f>
        <v>#N/A</v>
      </c>
      <c r="P2089">
        <v>151362</v>
      </c>
      <c r="Q2089" s="1">
        <v>36760</v>
      </c>
      <c r="R2089" s="1">
        <v>36764</v>
      </c>
      <c r="S2089" t="s">
        <v>1838</v>
      </c>
      <c r="T2089">
        <v>1</v>
      </c>
    </row>
    <row r="2090" spans="1:20" x14ac:dyDescent="0.2">
      <c r="A2090" s="7">
        <v>210470</v>
      </c>
      <c r="B2090" s="3">
        <v>7919</v>
      </c>
      <c r="C2090" s="3" t="s">
        <v>39</v>
      </c>
      <c r="D2090" s="2" t="s">
        <v>444</v>
      </c>
      <c r="E2090" s="3">
        <v>12</v>
      </c>
      <c r="F2090" s="17">
        <v>0</v>
      </c>
      <c r="G2090" s="17">
        <v>1</v>
      </c>
      <c r="H2090" s="17">
        <v>0</v>
      </c>
      <c r="I2090" s="7">
        <v>3.5</v>
      </c>
      <c r="J2090" s="7">
        <v>10</v>
      </c>
      <c r="K2090" s="4">
        <v>1214</v>
      </c>
      <c r="L2090" s="5">
        <v>1214.0587</v>
      </c>
      <c r="M2090">
        <v>109548</v>
      </c>
      <c r="N2090" s="3">
        <v>1</v>
      </c>
      <c r="O2090" s="50" t="e">
        <f>INDEX([1]Dados!$M$2:$N$26779,MATCH($P2090,[1]Dados!$N$2:$N$26779,),2)</f>
        <v>#N/A</v>
      </c>
      <c r="P2090">
        <v>151362</v>
      </c>
      <c r="Q2090" s="1">
        <v>36760</v>
      </c>
      <c r="R2090" s="1">
        <v>36764</v>
      </c>
      <c r="S2090" t="s">
        <v>1838</v>
      </c>
      <c r="T2090">
        <v>1</v>
      </c>
    </row>
    <row r="2091" spans="1:20" x14ac:dyDescent="0.2">
      <c r="A2091" s="7">
        <v>210470</v>
      </c>
      <c r="B2091" s="3">
        <v>7919</v>
      </c>
      <c r="C2091" s="3" t="s">
        <v>39</v>
      </c>
      <c r="D2091" s="2" t="s">
        <v>444</v>
      </c>
      <c r="E2091" s="3">
        <v>12</v>
      </c>
      <c r="F2091" s="17">
        <v>0</v>
      </c>
      <c r="G2091" s="17">
        <v>1</v>
      </c>
      <c r="H2091" s="17">
        <v>0</v>
      </c>
      <c r="I2091" s="7">
        <v>5</v>
      </c>
      <c r="J2091" s="7">
        <v>0</v>
      </c>
      <c r="K2091" s="4">
        <v>1214</v>
      </c>
      <c r="L2091" s="5">
        <v>1214.0589</v>
      </c>
      <c r="M2091">
        <v>101100</v>
      </c>
      <c r="N2091" s="3">
        <v>1</v>
      </c>
      <c r="O2091" s="50" t="e">
        <f>INDEX([1]Dados!$M$2:$N$26779,MATCH($P2091,[1]Dados!$N$2:$N$26779,),2)</f>
        <v>#N/A</v>
      </c>
      <c r="P2091">
        <v>152405</v>
      </c>
      <c r="Q2091" s="1">
        <v>36760</v>
      </c>
      <c r="R2091" s="1">
        <v>36764</v>
      </c>
      <c r="S2091" t="s">
        <v>1902</v>
      </c>
      <c r="T2091">
        <v>1</v>
      </c>
    </row>
    <row r="2092" spans="1:20" x14ac:dyDescent="0.2">
      <c r="A2092" s="7">
        <v>210470</v>
      </c>
      <c r="B2092" s="3">
        <v>7919</v>
      </c>
      <c r="C2092" s="3" t="s">
        <v>39</v>
      </c>
      <c r="D2092" s="2" t="s">
        <v>444</v>
      </c>
      <c r="E2092" s="3">
        <v>12</v>
      </c>
      <c r="F2092" s="17">
        <v>0</v>
      </c>
      <c r="G2092" s="17">
        <v>1</v>
      </c>
      <c r="H2092" s="17">
        <v>0</v>
      </c>
      <c r="I2092" s="7">
        <v>5</v>
      </c>
      <c r="J2092" s="7">
        <v>27</v>
      </c>
      <c r="K2092" s="4">
        <v>1214</v>
      </c>
      <c r="L2092" s="5">
        <v>1214.0589</v>
      </c>
      <c r="M2092">
        <v>101100</v>
      </c>
      <c r="N2092" s="3">
        <v>1</v>
      </c>
      <c r="O2092" s="50" t="e">
        <f>INDEX([1]Dados!$M$2:$N$26779,MATCH($P2092,[1]Dados!$N$2:$N$26779,),2)</f>
        <v>#N/A</v>
      </c>
      <c r="P2092">
        <v>152405</v>
      </c>
      <c r="Q2092" s="1">
        <v>36760</v>
      </c>
      <c r="R2092" s="1">
        <v>36764</v>
      </c>
      <c r="S2092" t="s">
        <v>1902</v>
      </c>
      <c r="T2092">
        <v>1</v>
      </c>
    </row>
    <row r="2093" spans="1:20" x14ac:dyDescent="0.2">
      <c r="A2093" s="7">
        <v>210470</v>
      </c>
      <c r="B2093" s="3">
        <v>7919</v>
      </c>
      <c r="C2093" s="3" t="s">
        <v>39</v>
      </c>
      <c r="D2093" s="2" t="s">
        <v>444</v>
      </c>
      <c r="E2093" s="3">
        <v>12</v>
      </c>
      <c r="F2093" s="17">
        <v>0</v>
      </c>
      <c r="G2093" s="17">
        <v>1</v>
      </c>
      <c r="H2093" s="17">
        <v>0</v>
      </c>
      <c r="I2093" s="7">
        <v>5</v>
      </c>
      <c r="J2093" s="7">
        <v>28</v>
      </c>
      <c r="K2093" s="4">
        <v>1214</v>
      </c>
      <c r="L2093" s="5">
        <v>1214.0589</v>
      </c>
      <c r="M2093">
        <v>101100</v>
      </c>
      <c r="N2093" s="3">
        <v>1</v>
      </c>
      <c r="O2093" s="50" t="e">
        <f>INDEX([1]Dados!$M$2:$N$26779,MATCH($P2093,[1]Dados!$N$2:$N$26779,),2)</f>
        <v>#N/A</v>
      </c>
      <c r="P2093">
        <v>152405</v>
      </c>
      <c r="Q2093" s="1">
        <v>36760</v>
      </c>
      <c r="R2093" s="1">
        <v>36764</v>
      </c>
      <c r="S2093" t="s">
        <v>1902</v>
      </c>
      <c r="T2093">
        <v>1</v>
      </c>
    </row>
    <row r="2094" spans="1:20" x14ac:dyDescent="0.2">
      <c r="A2094" s="7">
        <v>210470</v>
      </c>
      <c r="B2094" s="3">
        <v>7919</v>
      </c>
      <c r="C2094" s="3" t="s">
        <v>39</v>
      </c>
      <c r="D2094" s="2" t="s">
        <v>444</v>
      </c>
      <c r="E2094" s="3">
        <v>12</v>
      </c>
      <c r="F2094" s="17">
        <v>0</v>
      </c>
      <c r="G2094" s="17">
        <v>1</v>
      </c>
      <c r="H2094" s="17">
        <v>0</v>
      </c>
      <c r="I2094" s="7">
        <v>5</v>
      </c>
      <c r="J2094" s="7">
        <v>99</v>
      </c>
      <c r="K2094" s="4">
        <v>1214</v>
      </c>
      <c r="L2094" s="5">
        <v>1214.0589</v>
      </c>
      <c r="M2094">
        <v>101100</v>
      </c>
      <c r="N2094" s="3">
        <v>1</v>
      </c>
      <c r="O2094" s="50" t="e">
        <f>INDEX([1]Dados!$M$2:$N$26779,MATCH($P2094,[1]Dados!$N$2:$N$26779,),2)</f>
        <v>#N/A</v>
      </c>
      <c r="P2094">
        <v>152405</v>
      </c>
      <c r="Q2094" s="1">
        <v>36760</v>
      </c>
      <c r="R2094" s="1">
        <v>36764</v>
      </c>
      <c r="S2094" t="s">
        <v>1902</v>
      </c>
      <c r="T2094">
        <v>1</v>
      </c>
    </row>
    <row r="2095" spans="1:20" x14ac:dyDescent="0.2">
      <c r="A2095" s="7">
        <v>210470</v>
      </c>
      <c r="B2095" s="3">
        <v>7919</v>
      </c>
      <c r="C2095" s="3" t="s">
        <v>39</v>
      </c>
      <c r="D2095" s="2" t="s">
        <v>444</v>
      </c>
      <c r="E2095" s="3">
        <v>12</v>
      </c>
      <c r="F2095" s="17">
        <v>0</v>
      </c>
      <c r="G2095" s="17">
        <v>1</v>
      </c>
      <c r="H2095" s="17">
        <v>0</v>
      </c>
      <c r="I2095" s="7">
        <v>5</v>
      </c>
      <c r="J2095" s="7">
        <v>20</v>
      </c>
      <c r="K2095" s="4">
        <v>1214</v>
      </c>
      <c r="L2095" s="5">
        <v>1214.0589</v>
      </c>
      <c r="M2095">
        <v>101100</v>
      </c>
      <c r="N2095" s="3">
        <v>1</v>
      </c>
      <c r="O2095" s="50" t="e">
        <f>INDEX([1]Dados!$M$2:$N$26779,MATCH($P2095,[1]Dados!$N$2:$N$26779,),2)</f>
        <v>#N/A</v>
      </c>
      <c r="P2095">
        <v>152405</v>
      </c>
      <c r="Q2095" s="1">
        <v>36760</v>
      </c>
      <c r="R2095" s="1">
        <v>36764</v>
      </c>
      <c r="S2095" t="s">
        <v>1902</v>
      </c>
      <c r="T2095">
        <v>1</v>
      </c>
    </row>
    <row r="2096" spans="1:20" x14ac:dyDescent="0.2">
      <c r="A2096" s="7">
        <v>210470</v>
      </c>
      <c r="B2096" s="3">
        <v>7919</v>
      </c>
      <c r="C2096" s="3" t="s">
        <v>39</v>
      </c>
      <c r="D2096" s="2" t="s">
        <v>444</v>
      </c>
      <c r="E2096" s="3">
        <v>12</v>
      </c>
      <c r="F2096" s="17">
        <v>0</v>
      </c>
      <c r="G2096" s="17">
        <v>1</v>
      </c>
      <c r="H2096" s="17">
        <v>0</v>
      </c>
      <c r="I2096" s="7">
        <v>5.6</v>
      </c>
      <c r="J2096" s="7">
        <v>27</v>
      </c>
      <c r="K2096" s="4">
        <v>1214</v>
      </c>
      <c r="L2096" s="5">
        <v>1214.0589</v>
      </c>
      <c r="M2096">
        <v>101100</v>
      </c>
      <c r="N2096" s="3">
        <v>1</v>
      </c>
      <c r="O2096" s="50" t="e">
        <f>INDEX([1]Dados!$M$2:$N$26779,MATCH($P2096,[1]Dados!$N$2:$N$26779,),2)</f>
        <v>#N/A</v>
      </c>
      <c r="P2096">
        <v>152405</v>
      </c>
      <c r="Q2096" s="1">
        <v>36760</v>
      </c>
      <c r="R2096" s="1">
        <v>36764</v>
      </c>
      <c r="S2096" t="s">
        <v>1902</v>
      </c>
      <c r="T2096">
        <v>1</v>
      </c>
    </row>
    <row r="2097" spans="1:20" x14ac:dyDescent="0.2">
      <c r="A2097" s="7">
        <v>210470</v>
      </c>
      <c r="B2097" s="3">
        <v>7919</v>
      </c>
      <c r="C2097" s="3" t="s">
        <v>39</v>
      </c>
      <c r="D2097" s="2" t="s">
        <v>444</v>
      </c>
      <c r="E2097" s="3">
        <v>12</v>
      </c>
      <c r="F2097" s="17">
        <v>0</v>
      </c>
      <c r="G2097" s="17">
        <v>1</v>
      </c>
      <c r="H2097" s="17">
        <v>0</v>
      </c>
      <c r="I2097" s="7">
        <v>4</v>
      </c>
      <c r="J2097" s="7">
        <v>22</v>
      </c>
      <c r="K2097" s="4">
        <v>1293</v>
      </c>
      <c r="L2097" s="5">
        <v>1293.0592999999999</v>
      </c>
      <c r="M2097">
        <v>9180</v>
      </c>
      <c r="N2097" s="3">
        <v>1</v>
      </c>
      <c r="O2097" s="50" t="e">
        <f>INDEX([1]Dados!$M$2:$N$26779,MATCH($P2097,[1]Dados!$N$2:$N$26779,),2)</f>
        <v>#N/A</v>
      </c>
      <c r="P2097">
        <v>151355</v>
      </c>
      <c r="Q2097" s="1">
        <v>36760</v>
      </c>
      <c r="R2097" s="1">
        <v>36764</v>
      </c>
      <c r="S2097" t="s">
        <v>1860</v>
      </c>
      <c r="T2097">
        <v>1</v>
      </c>
    </row>
    <row r="2098" spans="1:20" x14ac:dyDescent="0.2">
      <c r="A2098" s="7">
        <v>210470</v>
      </c>
      <c r="B2098" s="3">
        <v>7919</v>
      </c>
      <c r="C2098" s="3" t="s">
        <v>39</v>
      </c>
      <c r="D2098" s="2" t="s">
        <v>444</v>
      </c>
      <c r="E2098" s="3">
        <v>12</v>
      </c>
      <c r="F2098" s="17">
        <v>0</v>
      </c>
      <c r="G2098" s="17">
        <v>1</v>
      </c>
      <c r="H2098" s="17">
        <v>0</v>
      </c>
      <c r="I2098" s="7">
        <v>4</v>
      </c>
      <c r="J2098" s="7">
        <v>0</v>
      </c>
      <c r="K2098" s="4">
        <v>1293</v>
      </c>
      <c r="L2098" s="5">
        <v>1293.0592999999999</v>
      </c>
      <c r="M2098">
        <v>9180</v>
      </c>
      <c r="N2098" s="3">
        <v>1</v>
      </c>
      <c r="O2098" s="50" t="e">
        <f>INDEX([1]Dados!$M$2:$N$26779,MATCH($P2098,[1]Dados!$N$2:$N$26779,),2)</f>
        <v>#N/A</v>
      </c>
      <c r="P2098">
        <v>151355</v>
      </c>
      <c r="Q2098" s="1">
        <v>36760</v>
      </c>
      <c r="R2098" s="1">
        <v>36764</v>
      </c>
      <c r="S2098" t="s">
        <v>1860</v>
      </c>
      <c r="T2098">
        <v>1</v>
      </c>
    </row>
    <row r="2099" spans="1:20" x14ac:dyDescent="0.2">
      <c r="A2099" s="7">
        <v>210470</v>
      </c>
      <c r="B2099" s="3">
        <v>7919</v>
      </c>
      <c r="C2099" s="3" t="s">
        <v>39</v>
      </c>
      <c r="D2099" s="2" t="s">
        <v>444</v>
      </c>
      <c r="E2099" s="3">
        <v>12</v>
      </c>
      <c r="F2099" s="17">
        <v>0</v>
      </c>
      <c r="G2099" s="17">
        <v>1</v>
      </c>
      <c r="H2099" s="17">
        <v>0</v>
      </c>
      <c r="I2099" s="7">
        <v>4</v>
      </c>
      <c r="J2099" s="7">
        <v>20</v>
      </c>
      <c r="K2099" s="4">
        <v>1293</v>
      </c>
      <c r="L2099" s="5">
        <v>1293.0592999999999</v>
      </c>
      <c r="M2099">
        <v>9180</v>
      </c>
      <c r="N2099" s="3">
        <v>1</v>
      </c>
      <c r="O2099" s="50" t="e">
        <f>INDEX([1]Dados!$M$2:$N$26779,MATCH($P2099,[1]Dados!$N$2:$N$26779,),2)</f>
        <v>#N/A</v>
      </c>
      <c r="P2099">
        <v>151355</v>
      </c>
      <c r="Q2099" s="1">
        <v>36760</v>
      </c>
      <c r="R2099" s="1">
        <v>36764</v>
      </c>
      <c r="S2099" t="s">
        <v>1860</v>
      </c>
      <c r="T2099">
        <v>1</v>
      </c>
    </row>
    <row r="2100" spans="1:20" x14ac:dyDescent="0.2">
      <c r="A2100" s="7">
        <v>210470</v>
      </c>
      <c r="B2100" s="3">
        <v>7919</v>
      </c>
      <c r="C2100" s="3" t="s">
        <v>39</v>
      </c>
      <c r="D2100" s="2" t="s">
        <v>444</v>
      </c>
      <c r="E2100" s="3">
        <v>12</v>
      </c>
      <c r="F2100" s="17">
        <v>0</v>
      </c>
      <c r="G2100" s="17">
        <v>1</v>
      </c>
      <c r="H2100" s="17">
        <v>0</v>
      </c>
      <c r="I2100" s="7">
        <v>4</v>
      </c>
      <c r="J2100" s="7">
        <v>21</v>
      </c>
      <c r="K2100" s="4">
        <v>1293</v>
      </c>
      <c r="L2100" s="5">
        <v>1293.0592999999999</v>
      </c>
      <c r="M2100">
        <v>9180</v>
      </c>
      <c r="N2100" s="3">
        <v>1</v>
      </c>
      <c r="O2100" s="50" t="e">
        <f>INDEX([1]Dados!$M$2:$N$26779,MATCH($P2100,[1]Dados!$N$2:$N$26779,),2)</f>
        <v>#N/A</v>
      </c>
      <c r="P2100">
        <v>151355</v>
      </c>
      <c r="Q2100" s="1">
        <v>36760</v>
      </c>
      <c r="R2100" s="1">
        <v>36764</v>
      </c>
      <c r="S2100" t="s">
        <v>1860</v>
      </c>
      <c r="T2100">
        <v>1</v>
      </c>
    </row>
    <row r="2101" spans="1:20" x14ac:dyDescent="0.2">
      <c r="A2101" s="7">
        <v>310375</v>
      </c>
      <c r="B2101" s="3">
        <v>40029</v>
      </c>
      <c r="C2101" s="3" t="s">
        <v>33</v>
      </c>
      <c r="D2101" s="2" t="s">
        <v>264</v>
      </c>
      <c r="E2101" s="3">
        <v>12</v>
      </c>
      <c r="F2101" s="17">
        <v>0</v>
      </c>
      <c r="G2101" s="17">
        <v>1</v>
      </c>
      <c r="H2101" s="17">
        <v>0</v>
      </c>
      <c r="I2101" s="7">
        <v>4.0999999999999996</v>
      </c>
      <c r="J2101" s="7">
        <v>10</v>
      </c>
      <c r="K2101" s="4">
        <v>119</v>
      </c>
      <c r="L2101" s="5">
        <v>119.386</v>
      </c>
      <c r="M2101">
        <f>315000+47250</f>
        <v>362250</v>
      </c>
      <c r="N2101" s="3">
        <v>1</v>
      </c>
      <c r="O2101" s="50" t="e">
        <f>INDEX([1]Dados!$M$2:$N$26779,MATCH($P2101,[1]Dados!$N$2:$N$26779,),2)</f>
        <v>#N/A</v>
      </c>
      <c r="P2101">
        <v>151692</v>
      </c>
      <c r="Q2101" s="1">
        <v>36760</v>
      </c>
      <c r="R2101" s="1">
        <v>36764</v>
      </c>
      <c r="S2101" t="s">
        <v>939</v>
      </c>
      <c r="T2101">
        <v>1</v>
      </c>
    </row>
    <row r="2102" spans="1:20" x14ac:dyDescent="0.2">
      <c r="A2102" s="7">
        <v>310375</v>
      </c>
      <c r="B2102" s="3">
        <v>40029</v>
      </c>
      <c r="C2102" s="3" t="s">
        <v>33</v>
      </c>
      <c r="D2102" s="2" t="s">
        <v>264</v>
      </c>
      <c r="E2102" s="3">
        <v>12</v>
      </c>
      <c r="F2102" s="17">
        <v>0</v>
      </c>
      <c r="G2102" s="17">
        <v>1</v>
      </c>
      <c r="H2102" s="17">
        <v>0</v>
      </c>
      <c r="I2102" s="7">
        <v>4.3</v>
      </c>
      <c r="J2102" s="7">
        <v>20</v>
      </c>
      <c r="K2102" s="4">
        <v>119</v>
      </c>
      <c r="L2102" s="5">
        <v>119.386</v>
      </c>
      <c r="M2102">
        <f>315000+47250</f>
        <v>362250</v>
      </c>
      <c r="N2102" s="3">
        <v>1</v>
      </c>
      <c r="O2102" s="50" t="e">
        <f>INDEX([1]Dados!$M$2:$N$26779,MATCH($P2102,[1]Dados!$N$2:$N$26779,),2)</f>
        <v>#N/A</v>
      </c>
      <c r="P2102">
        <v>151692</v>
      </c>
      <c r="Q2102" s="1">
        <v>36760</v>
      </c>
      <c r="R2102" s="1">
        <v>36764</v>
      </c>
      <c r="S2102" t="s">
        <v>939</v>
      </c>
      <c r="T2102">
        <v>1</v>
      </c>
    </row>
    <row r="2103" spans="1:20" x14ac:dyDescent="0.2">
      <c r="A2103" s="7">
        <v>310375</v>
      </c>
      <c r="B2103" s="3">
        <v>40029</v>
      </c>
      <c r="C2103" s="3" t="s">
        <v>33</v>
      </c>
      <c r="D2103" s="2" t="s">
        <v>264</v>
      </c>
      <c r="E2103" s="3">
        <v>12</v>
      </c>
      <c r="F2103" s="17">
        <v>0</v>
      </c>
      <c r="G2103" s="17">
        <v>1</v>
      </c>
      <c r="H2103" s="17">
        <v>0</v>
      </c>
      <c r="I2103" s="7">
        <v>4.0999999999999996</v>
      </c>
      <c r="J2103" s="7">
        <v>10</v>
      </c>
      <c r="K2103" s="4">
        <v>119</v>
      </c>
      <c r="L2103" s="5">
        <v>119.386</v>
      </c>
      <c r="M2103">
        <f>428000+33168</f>
        <v>461168</v>
      </c>
      <c r="N2103" s="3">
        <v>1</v>
      </c>
      <c r="O2103" s="50" t="e">
        <f>INDEX([1]Dados!$M$2:$N$26779,MATCH($P2103,[1]Dados!$N$2:$N$26779,),2)</f>
        <v>#N/A</v>
      </c>
      <c r="P2103">
        <v>151701</v>
      </c>
      <c r="Q2103" s="1">
        <v>36760</v>
      </c>
      <c r="R2103" s="1">
        <v>36764</v>
      </c>
      <c r="S2103" t="s">
        <v>939</v>
      </c>
      <c r="T2103">
        <v>1</v>
      </c>
    </row>
    <row r="2104" spans="1:20" x14ac:dyDescent="0.2">
      <c r="A2104" s="7">
        <v>310375</v>
      </c>
      <c r="B2104" s="3">
        <v>40029</v>
      </c>
      <c r="C2104" s="3" t="s">
        <v>33</v>
      </c>
      <c r="D2104" s="2" t="s">
        <v>264</v>
      </c>
      <c r="E2104" s="3">
        <v>12</v>
      </c>
      <c r="F2104" s="17">
        <v>0</v>
      </c>
      <c r="G2104" s="17">
        <v>1</v>
      </c>
      <c r="H2104" s="17">
        <v>0</v>
      </c>
      <c r="I2104" s="7">
        <v>4.3</v>
      </c>
      <c r="J2104" s="7">
        <v>20</v>
      </c>
      <c r="K2104" s="4">
        <v>119</v>
      </c>
      <c r="L2104" s="5">
        <v>119.386</v>
      </c>
      <c r="M2104">
        <f>428000+33168</f>
        <v>461168</v>
      </c>
      <c r="N2104" s="3">
        <v>1</v>
      </c>
      <c r="O2104" s="50" t="e">
        <f>INDEX([1]Dados!$M$2:$N$26779,MATCH($P2104,[1]Dados!$N$2:$N$26779,),2)</f>
        <v>#N/A</v>
      </c>
      <c r="P2104">
        <v>151701</v>
      </c>
      <c r="Q2104" s="1">
        <v>36760</v>
      </c>
      <c r="R2104" s="1">
        <v>36764</v>
      </c>
      <c r="S2104" t="s">
        <v>939</v>
      </c>
      <c r="T2104">
        <v>1</v>
      </c>
    </row>
    <row r="2105" spans="1:20" x14ac:dyDescent="0.2">
      <c r="A2105" s="7">
        <v>310375</v>
      </c>
      <c r="B2105" s="3">
        <v>40029</v>
      </c>
      <c r="C2105" s="3" t="s">
        <v>33</v>
      </c>
      <c r="D2105" s="2" t="s">
        <v>264</v>
      </c>
      <c r="E2105" s="3">
        <v>12</v>
      </c>
      <c r="F2105" s="17">
        <v>0</v>
      </c>
      <c r="G2105" s="17">
        <v>1</v>
      </c>
      <c r="H2105" s="17">
        <v>0</v>
      </c>
      <c r="I2105" s="7">
        <v>1.1000000000000001</v>
      </c>
      <c r="J2105" s="7">
        <v>15</v>
      </c>
      <c r="K2105" s="4">
        <v>1214</v>
      </c>
      <c r="L2105" s="5">
        <v>1214.0587</v>
      </c>
      <c r="M2105">
        <v>71310</v>
      </c>
      <c r="N2105" s="3">
        <v>1</v>
      </c>
      <c r="O2105" s="50" t="e">
        <f>INDEX([1]Dados!$M$2:$N$26779,MATCH($P2105,[1]Dados!$N$2:$N$26779,),2)</f>
        <v>#N/A</v>
      </c>
      <c r="P2105">
        <v>151386</v>
      </c>
      <c r="Q2105" s="1">
        <v>36760</v>
      </c>
      <c r="R2105" s="1">
        <v>36764</v>
      </c>
      <c r="S2105" t="s">
        <v>937</v>
      </c>
      <c r="T2105">
        <v>1</v>
      </c>
    </row>
    <row r="2106" spans="1:20" x14ac:dyDescent="0.2">
      <c r="A2106" s="7">
        <v>310375</v>
      </c>
      <c r="B2106" s="3">
        <v>40029</v>
      </c>
      <c r="C2106" s="3" t="s">
        <v>33</v>
      </c>
      <c r="D2106" s="2" t="s">
        <v>264</v>
      </c>
      <c r="E2106" s="3">
        <v>12</v>
      </c>
      <c r="F2106" s="17">
        <v>0</v>
      </c>
      <c r="G2106" s="17">
        <v>1</v>
      </c>
      <c r="H2106" s="17">
        <v>0</v>
      </c>
      <c r="I2106" s="7">
        <v>1.2</v>
      </c>
      <c r="J2106" s="7">
        <v>25</v>
      </c>
      <c r="K2106" s="4">
        <v>1214</v>
      </c>
      <c r="L2106" s="5">
        <v>1214.0587</v>
      </c>
      <c r="M2106">
        <v>71310</v>
      </c>
      <c r="N2106" s="3">
        <v>1</v>
      </c>
      <c r="O2106" s="50" t="e">
        <f>INDEX([1]Dados!$M$2:$N$26779,MATCH($P2106,[1]Dados!$N$2:$N$26779,),2)</f>
        <v>#N/A</v>
      </c>
      <c r="P2106">
        <v>151386</v>
      </c>
      <c r="Q2106" s="1">
        <v>36760</v>
      </c>
      <c r="R2106" s="1">
        <v>36764</v>
      </c>
      <c r="S2106" t="s">
        <v>937</v>
      </c>
      <c r="T2106">
        <v>1</v>
      </c>
    </row>
    <row r="2107" spans="1:20" x14ac:dyDescent="0.2">
      <c r="A2107" s="7">
        <v>310375</v>
      </c>
      <c r="B2107" s="3">
        <v>40029</v>
      </c>
      <c r="C2107" s="3" t="s">
        <v>33</v>
      </c>
      <c r="D2107" s="2" t="s">
        <v>264</v>
      </c>
      <c r="E2107" s="3">
        <v>12</v>
      </c>
      <c r="F2107" s="17">
        <v>0</v>
      </c>
      <c r="G2107" s="17">
        <v>1</v>
      </c>
      <c r="H2107" s="17">
        <v>0</v>
      </c>
      <c r="I2107" s="7">
        <v>1.3</v>
      </c>
      <c r="J2107" s="7">
        <v>15</v>
      </c>
      <c r="K2107" s="4">
        <v>1214</v>
      </c>
      <c r="L2107" s="5">
        <v>1214.0587</v>
      </c>
      <c r="M2107">
        <v>71310</v>
      </c>
      <c r="N2107" s="3">
        <v>1</v>
      </c>
      <c r="O2107" s="50" t="e">
        <f>INDEX([1]Dados!$M$2:$N$26779,MATCH($P2107,[1]Dados!$N$2:$N$26779,),2)</f>
        <v>#N/A</v>
      </c>
      <c r="P2107">
        <v>151386</v>
      </c>
      <c r="Q2107" s="1">
        <v>36760</v>
      </c>
      <c r="R2107" s="1">
        <v>36764</v>
      </c>
      <c r="S2107" t="s">
        <v>937</v>
      </c>
      <c r="T2107">
        <v>1</v>
      </c>
    </row>
    <row r="2108" spans="1:20" x14ac:dyDescent="0.2">
      <c r="A2108" s="7">
        <v>310375</v>
      </c>
      <c r="B2108" s="3">
        <v>40029</v>
      </c>
      <c r="C2108" s="3" t="s">
        <v>33</v>
      </c>
      <c r="D2108" s="2" t="s">
        <v>264</v>
      </c>
      <c r="E2108" s="3">
        <v>12</v>
      </c>
      <c r="F2108" s="17">
        <v>0</v>
      </c>
      <c r="G2108" s="17">
        <v>1</v>
      </c>
      <c r="H2108" s="17">
        <v>0</v>
      </c>
      <c r="I2108" s="7" t="s">
        <v>3</v>
      </c>
      <c r="J2108" s="7">
        <v>0</v>
      </c>
      <c r="K2108" s="4">
        <v>1214</v>
      </c>
      <c r="L2108" s="5">
        <v>1214.0589</v>
      </c>
      <c r="M2108">
        <v>232400</v>
      </c>
      <c r="N2108" s="3">
        <v>1</v>
      </c>
      <c r="O2108" s="50" t="e">
        <f>INDEX([1]Dados!$M$2:$N$26779,MATCH($P2108,[1]Dados!$N$2:$N$26779,),2)</f>
        <v>#N/A</v>
      </c>
      <c r="P2108">
        <v>152420</v>
      </c>
      <c r="Q2108" s="1">
        <v>36760</v>
      </c>
      <c r="R2108" s="1">
        <v>36764</v>
      </c>
      <c r="S2108" t="s">
        <v>2134</v>
      </c>
      <c r="T2108">
        <v>1</v>
      </c>
    </row>
    <row r="2109" spans="1:20" x14ac:dyDescent="0.2">
      <c r="A2109" s="7">
        <v>310375</v>
      </c>
      <c r="B2109" s="3">
        <v>40029</v>
      </c>
      <c r="C2109" s="3" t="s">
        <v>33</v>
      </c>
      <c r="D2109" s="2" t="s">
        <v>264</v>
      </c>
      <c r="E2109" s="3">
        <v>12</v>
      </c>
      <c r="F2109" s="17">
        <v>0</v>
      </c>
      <c r="G2109" s="17">
        <v>1</v>
      </c>
      <c r="H2109" s="17">
        <v>0</v>
      </c>
      <c r="I2109" s="7">
        <v>3.1</v>
      </c>
      <c r="J2109" s="7">
        <v>25</v>
      </c>
      <c r="K2109" s="4">
        <v>1220</v>
      </c>
      <c r="L2109" s="5">
        <v>1220.0906</v>
      </c>
      <c r="M2109">
        <v>186252</v>
      </c>
      <c r="N2109" s="3">
        <v>1</v>
      </c>
      <c r="O2109" s="50" t="e">
        <f>INDEX([1]Dados!$M$2:$N$26779,MATCH($P2109,[1]Dados!$N$2:$N$26779,),2)</f>
        <v>#N/A</v>
      </c>
      <c r="P2109">
        <v>151830</v>
      </c>
      <c r="Q2109" s="1">
        <v>36760</v>
      </c>
      <c r="R2109" s="1">
        <v>36764</v>
      </c>
      <c r="S2109" t="s">
        <v>938</v>
      </c>
      <c r="T2109">
        <v>1</v>
      </c>
    </row>
    <row r="2110" spans="1:20" x14ac:dyDescent="0.2">
      <c r="A2110" s="7">
        <v>310375</v>
      </c>
      <c r="B2110" s="3">
        <v>40029</v>
      </c>
      <c r="C2110" s="3" t="s">
        <v>33</v>
      </c>
      <c r="D2110" s="2" t="s">
        <v>264</v>
      </c>
      <c r="E2110" s="3">
        <v>12</v>
      </c>
      <c r="F2110" s="17">
        <v>0</v>
      </c>
      <c r="G2110" s="17">
        <v>1</v>
      </c>
      <c r="H2110" s="17">
        <v>0</v>
      </c>
      <c r="I2110" s="7">
        <v>3.2</v>
      </c>
      <c r="J2110" s="7">
        <v>99</v>
      </c>
      <c r="K2110" s="4">
        <v>1220</v>
      </c>
      <c r="L2110" s="5">
        <v>1220.0906</v>
      </c>
      <c r="M2110">
        <v>186252</v>
      </c>
      <c r="N2110" s="3">
        <v>1</v>
      </c>
      <c r="O2110" s="50" t="e">
        <f>INDEX([1]Dados!$M$2:$N$26779,MATCH($P2110,[1]Dados!$N$2:$N$26779,),2)</f>
        <v>#N/A</v>
      </c>
      <c r="P2110">
        <v>151830</v>
      </c>
      <c r="Q2110" s="1">
        <v>36760</v>
      </c>
      <c r="R2110" s="1">
        <v>36764</v>
      </c>
      <c r="S2110" t="s">
        <v>938</v>
      </c>
      <c r="T2110">
        <v>1</v>
      </c>
    </row>
    <row r="2111" spans="1:20" x14ac:dyDescent="0.2">
      <c r="A2111" s="7">
        <v>310375</v>
      </c>
      <c r="B2111" s="3">
        <v>40029</v>
      </c>
      <c r="C2111" s="3" t="s">
        <v>33</v>
      </c>
      <c r="D2111" s="2" t="s">
        <v>264</v>
      </c>
      <c r="E2111" s="3">
        <v>12</v>
      </c>
      <c r="F2111" s="17">
        <v>0</v>
      </c>
      <c r="G2111" s="17">
        <v>1</v>
      </c>
      <c r="H2111" s="17">
        <v>0</v>
      </c>
      <c r="I2111" s="7">
        <v>2</v>
      </c>
      <c r="J2111" s="7">
        <v>17</v>
      </c>
      <c r="K2111" s="4">
        <v>1293</v>
      </c>
      <c r="L2111" s="5">
        <v>1293.0592999999999</v>
      </c>
      <c r="M2111">
        <v>5598</v>
      </c>
      <c r="N2111" s="3">
        <v>1</v>
      </c>
      <c r="O2111" s="50" t="e">
        <f>INDEX([1]Dados!$M$2:$N$26779,MATCH($P2111,[1]Dados!$N$2:$N$26779,),2)</f>
        <v>#N/A</v>
      </c>
      <c r="P2111">
        <v>150946</v>
      </c>
      <c r="Q2111" s="1">
        <v>36760</v>
      </c>
      <c r="R2111" s="1">
        <v>36764</v>
      </c>
      <c r="S2111" t="s">
        <v>936</v>
      </c>
      <c r="T2111">
        <v>1</v>
      </c>
    </row>
    <row r="2112" spans="1:20" x14ac:dyDescent="0.2">
      <c r="A2112" s="7">
        <v>310375</v>
      </c>
      <c r="B2112" s="3">
        <v>40029</v>
      </c>
      <c r="C2112" s="3" t="s">
        <v>33</v>
      </c>
      <c r="D2112" s="2" t="s">
        <v>264</v>
      </c>
      <c r="E2112" s="3">
        <v>12</v>
      </c>
      <c r="F2112" s="17">
        <v>0</v>
      </c>
      <c r="G2112" s="17">
        <v>1</v>
      </c>
      <c r="H2112" s="17">
        <v>0</v>
      </c>
      <c r="I2112" s="7">
        <v>2</v>
      </c>
      <c r="J2112" s="7">
        <v>0</v>
      </c>
      <c r="K2112" s="4">
        <v>1293</v>
      </c>
      <c r="L2112" s="5">
        <v>1293.0592999999999</v>
      </c>
      <c r="M2112">
        <v>5598</v>
      </c>
      <c r="N2112" s="3">
        <v>1</v>
      </c>
      <c r="O2112" s="50" t="e">
        <f>INDEX([1]Dados!$M$2:$N$26779,MATCH($P2112,[1]Dados!$N$2:$N$26779,),2)</f>
        <v>#N/A</v>
      </c>
      <c r="P2112">
        <v>150946</v>
      </c>
      <c r="Q2112" s="1">
        <v>36760</v>
      </c>
      <c r="R2112" s="1">
        <v>36764</v>
      </c>
      <c r="S2112" t="s">
        <v>936</v>
      </c>
      <c r="T2112">
        <v>1</v>
      </c>
    </row>
    <row r="2113" spans="1:20" x14ac:dyDescent="0.2">
      <c r="A2113" s="7">
        <v>310375</v>
      </c>
      <c r="B2113" s="3">
        <v>40029</v>
      </c>
      <c r="C2113" s="3" t="s">
        <v>33</v>
      </c>
      <c r="D2113" s="2" t="s">
        <v>264</v>
      </c>
      <c r="E2113" s="3">
        <v>12</v>
      </c>
      <c r="F2113" s="17">
        <v>0</v>
      </c>
      <c r="G2113" s="17">
        <v>1</v>
      </c>
      <c r="H2113" s="17">
        <v>0</v>
      </c>
      <c r="I2113" s="7">
        <v>2</v>
      </c>
      <c r="J2113" s="7">
        <v>22</v>
      </c>
      <c r="K2113" s="4">
        <v>1293</v>
      </c>
      <c r="L2113" s="5">
        <v>1293.0592999999999</v>
      </c>
      <c r="M2113">
        <v>5598</v>
      </c>
      <c r="N2113" s="3">
        <v>1</v>
      </c>
      <c r="O2113" s="50" t="e">
        <f>INDEX([1]Dados!$M$2:$N$26779,MATCH($P2113,[1]Dados!$N$2:$N$26779,),2)</f>
        <v>#N/A</v>
      </c>
      <c r="P2113">
        <v>150946</v>
      </c>
      <c r="Q2113" s="1">
        <v>36760</v>
      </c>
      <c r="R2113" s="1">
        <v>36764</v>
      </c>
      <c r="S2113" t="s">
        <v>936</v>
      </c>
      <c r="T2113">
        <v>1</v>
      </c>
    </row>
    <row r="2114" spans="1:20" x14ac:dyDescent="0.2">
      <c r="A2114" s="7">
        <v>310375</v>
      </c>
      <c r="B2114" s="3">
        <v>40029</v>
      </c>
      <c r="C2114" s="3" t="s">
        <v>33</v>
      </c>
      <c r="D2114" s="2" t="s">
        <v>264</v>
      </c>
      <c r="E2114" s="3">
        <v>12</v>
      </c>
      <c r="F2114" s="17">
        <v>0</v>
      </c>
      <c r="G2114" s="17">
        <v>1</v>
      </c>
      <c r="H2114" s="17">
        <v>0</v>
      </c>
      <c r="I2114" s="7">
        <v>2</v>
      </c>
      <c r="J2114" s="7">
        <v>28</v>
      </c>
      <c r="K2114" s="4">
        <v>1293</v>
      </c>
      <c r="L2114" s="5">
        <v>1293.0592999999999</v>
      </c>
      <c r="M2114">
        <v>5598</v>
      </c>
      <c r="N2114" s="3">
        <v>1</v>
      </c>
      <c r="O2114" s="50" t="e">
        <f>INDEX([1]Dados!$M$2:$N$26779,MATCH($P2114,[1]Dados!$N$2:$N$26779,),2)</f>
        <v>#N/A</v>
      </c>
      <c r="P2114">
        <v>150946</v>
      </c>
      <c r="Q2114" s="1">
        <v>36760</v>
      </c>
      <c r="R2114" s="1">
        <v>36764</v>
      </c>
      <c r="S2114" t="s">
        <v>936</v>
      </c>
      <c r="T2114">
        <v>1</v>
      </c>
    </row>
    <row r="2115" spans="1:20" x14ac:dyDescent="0.2">
      <c r="A2115" s="7">
        <v>310920</v>
      </c>
      <c r="B2115" s="3">
        <v>41831</v>
      </c>
      <c r="C2115" s="3" t="s">
        <v>33</v>
      </c>
      <c r="D2115" s="2" t="s">
        <v>309</v>
      </c>
      <c r="E2115" s="3">
        <v>12</v>
      </c>
      <c r="F2115" s="17">
        <v>0</v>
      </c>
      <c r="G2115" s="17">
        <v>1</v>
      </c>
      <c r="H2115" s="17">
        <v>0</v>
      </c>
      <c r="I2115" s="7" t="s">
        <v>3</v>
      </c>
      <c r="J2115" s="7">
        <v>0</v>
      </c>
      <c r="K2115" s="4">
        <v>4</v>
      </c>
      <c r="L2115" s="5">
        <v>4.1822999999999997</v>
      </c>
      <c r="M2115">
        <v>90547.96</v>
      </c>
      <c r="N2115" s="3">
        <v>1</v>
      </c>
      <c r="O2115" s="50" t="e">
        <f>INDEX([1]Dados!$M$2:$N$26779,MATCH($P2115,[1]Dados!$N$2:$N$26779,),2)</f>
        <v>#N/A</v>
      </c>
      <c r="P2115">
        <v>151187</v>
      </c>
      <c r="Q2115" s="1">
        <v>36760</v>
      </c>
      <c r="R2115" s="1">
        <v>36764</v>
      </c>
      <c r="S2115" t="s">
        <v>2134</v>
      </c>
      <c r="T2115">
        <v>1</v>
      </c>
    </row>
    <row r="2116" spans="1:20" x14ac:dyDescent="0.2">
      <c r="A2116" s="7">
        <v>310920</v>
      </c>
      <c r="B2116" s="3">
        <v>41831</v>
      </c>
      <c r="C2116" s="3" t="s">
        <v>33</v>
      </c>
      <c r="D2116" s="2" t="s">
        <v>309</v>
      </c>
      <c r="E2116" s="3">
        <v>12</v>
      </c>
      <c r="F2116" s="17">
        <v>0</v>
      </c>
      <c r="G2116" s="17">
        <v>1</v>
      </c>
      <c r="H2116" s="17">
        <v>0</v>
      </c>
      <c r="I2116" s="7" t="s">
        <v>3</v>
      </c>
      <c r="J2116" s="7">
        <v>0</v>
      </c>
      <c r="K2116" s="4">
        <v>4</v>
      </c>
      <c r="L2116" s="5">
        <v>4.3868</v>
      </c>
      <c r="M2116">
        <v>118959.55</v>
      </c>
      <c r="N2116" s="3">
        <v>1</v>
      </c>
      <c r="O2116" s="50" t="e">
        <f>INDEX([1]Dados!$M$2:$N$26779,MATCH($P2116,[1]Dados!$N$2:$N$26779,),2)</f>
        <v>#N/A</v>
      </c>
      <c r="P2116">
        <v>151297</v>
      </c>
      <c r="Q2116" s="1">
        <v>36760</v>
      </c>
      <c r="R2116" s="1">
        <v>36764</v>
      </c>
      <c r="S2116" t="s">
        <v>2134</v>
      </c>
      <c r="T2116">
        <v>1</v>
      </c>
    </row>
    <row r="2117" spans="1:20" x14ac:dyDescent="0.2">
      <c r="A2117" s="7">
        <v>310920</v>
      </c>
      <c r="B2117" s="3">
        <v>41831</v>
      </c>
      <c r="C2117" s="3" t="s">
        <v>33</v>
      </c>
      <c r="D2117" s="2" t="s">
        <v>309</v>
      </c>
      <c r="E2117" s="3">
        <v>12</v>
      </c>
      <c r="F2117" s="17">
        <v>0</v>
      </c>
      <c r="G2117" s="17">
        <v>1</v>
      </c>
      <c r="H2117" s="17">
        <v>0</v>
      </c>
      <c r="I2117" s="7" t="s">
        <v>3</v>
      </c>
      <c r="J2117" s="7">
        <v>0</v>
      </c>
      <c r="K2117" s="4">
        <v>4</v>
      </c>
      <c r="L2117" s="5">
        <v>4.5776000000000003</v>
      </c>
      <c r="M2117">
        <v>66000</v>
      </c>
      <c r="N2117" s="3">
        <v>1</v>
      </c>
      <c r="O2117" s="50" t="e">
        <f>INDEX([1]Dados!$M$2:$N$26779,MATCH($P2117,[1]Dados!$N$2:$N$26779,),2)</f>
        <v>#N/A</v>
      </c>
      <c r="P2117">
        <v>151188</v>
      </c>
      <c r="Q2117" s="1">
        <v>36760</v>
      </c>
      <c r="R2117" s="1">
        <v>36764</v>
      </c>
      <c r="S2117" t="s">
        <v>2134</v>
      </c>
      <c r="T2117">
        <v>1</v>
      </c>
    </row>
    <row r="2118" spans="1:20" x14ac:dyDescent="0.2">
      <c r="A2118" s="7">
        <v>310920</v>
      </c>
      <c r="B2118" s="3">
        <v>41831</v>
      </c>
      <c r="C2118" s="3" t="s">
        <v>33</v>
      </c>
      <c r="D2118" s="2" t="s">
        <v>309</v>
      </c>
      <c r="E2118" s="3">
        <v>12</v>
      </c>
      <c r="F2118" s="17">
        <v>0</v>
      </c>
      <c r="G2118" s="17">
        <v>1</v>
      </c>
      <c r="H2118" s="17">
        <v>0</v>
      </c>
      <c r="I2118" s="7">
        <v>6</v>
      </c>
      <c r="J2118" s="7">
        <v>18</v>
      </c>
      <c r="K2118" s="4">
        <v>119</v>
      </c>
      <c r="L2118" s="5">
        <v>119.3861</v>
      </c>
      <c r="M2118">
        <v>149410.92000000001</v>
      </c>
      <c r="N2118" s="3">
        <v>1</v>
      </c>
      <c r="O2118" s="50" t="e">
        <f>INDEX([1]Dados!$M$2:$N$26779,MATCH($P2118,[1]Dados!$N$2:$N$26779,),2)</f>
        <v>#N/A</v>
      </c>
      <c r="P2118">
        <v>151708</v>
      </c>
      <c r="Q2118" s="1">
        <v>36760</v>
      </c>
      <c r="R2118" s="1">
        <v>36764</v>
      </c>
      <c r="S2118" t="s">
        <v>1835</v>
      </c>
      <c r="T2118">
        <v>1</v>
      </c>
    </row>
    <row r="2119" spans="1:20" x14ac:dyDescent="0.2">
      <c r="A2119" s="7">
        <v>310920</v>
      </c>
      <c r="B2119" s="3">
        <v>41831</v>
      </c>
      <c r="C2119" s="3" t="s">
        <v>33</v>
      </c>
      <c r="D2119" s="2" t="s">
        <v>309</v>
      </c>
      <c r="E2119" s="3">
        <v>12</v>
      </c>
      <c r="F2119" s="17">
        <v>0</v>
      </c>
      <c r="G2119" s="17">
        <v>1</v>
      </c>
      <c r="H2119" s="17">
        <v>0</v>
      </c>
      <c r="I2119" s="7">
        <v>6</v>
      </c>
      <c r="J2119" s="7">
        <v>25</v>
      </c>
      <c r="K2119" s="4">
        <v>119</v>
      </c>
      <c r="L2119" s="5">
        <v>119.3861</v>
      </c>
      <c r="M2119">
        <v>149410.92000000001</v>
      </c>
      <c r="N2119" s="3">
        <v>1</v>
      </c>
      <c r="O2119" s="50" t="e">
        <f>INDEX([1]Dados!$M$2:$N$26779,MATCH($P2119,[1]Dados!$N$2:$N$26779,),2)</f>
        <v>#N/A</v>
      </c>
      <c r="P2119">
        <v>151708</v>
      </c>
      <c r="Q2119" s="1">
        <v>36760</v>
      </c>
      <c r="R2119" s="1">
        <v>36764</v>
      </c>
      <c r="S2119" t="s">
        <v>1835</v>
      </c>
      <c r="T2119">
        <v>1</v>
      </c>
    </row>
    <row r="2120" spans="1:20" x14ac:dyDescent="0.2">
      <c r="A2120" s="7">
        <v>310920</v>
      </c>
      <c r="B2120" s="3">
        <v>41831</v>
      </c>
      <c r="C2120" s="3" t="s">
        <v>33</v>
      </c>
      <c r="D2120" s="2" t="s">
        <v>309</v>
      </c>
      <c r="E2120" s="3">
        <v>12</v>
      </c>
      <c r="F2120" s="17">
        <v>0</v>
      </c>
      <c r="G2120" s="17">
        <v>1</v>
      </c>
      <c r="H2120" s="17">
        <v>0</v>
      </c>
      <c r="I2120" s="7" t="s">
        <v>3</v>
      </c>
      <c r="J2120" s="7">
        <v>0</v>
      </c>
      <c r="K2120" s="4">
        <v>119</v>
      </c>
      <c r="L2120" s="5">
        <v>119.3861</v>
      </c>
      <c r="M2120">
        <v>129522.66</v>
      </c>
      <c r="N2120" s="3">
        <v>1</v>
      </c>
      <c r="O2120" s="50" t="e">
        <f>INDEX([1]Dados!$M$2:$N$26779,MATCH($P2120,[1]Dados!$N$2:$N$26779,),2)</f>
        <v>#N/A</v>
      </c>
      <c r="P2120">
        <v>151697</v>
      </c>
      <c r="Q2120" s="1">
        <v>36760</v>
      </c>
      <c r="R2120" s="1">
        <v>36764</v>
      </c>
      <c r="S2120" t="s">
        <v>1835</v>
      </c>
      <c r="T2120">
        <v>1</v>
      </c>
    </row>
    <row r="2121" spans="1:20" x14ac:dyDescent="0.2">
      <c r="A2121" s="7">
        <v>310920</v>
      </c>
      <c r="B2121" s="3">
        <v>41831</v>
      </c>
      <c r="C2121" s="3" t="s">
        <v>33</v>
      </c>
      <c r="D2121" s="2" t="s">
        <v>309</v>
      </c>
      <c r="E2121" s="3">
        <v>12</v>
      </c>
      <c r="F2121" s="17">
        <v>0</v>
      </c>
      <c r="G2121" s="17">
        <v>1</v>
      </c>
      <c r="H2121" s="17">
        <v>0</v>
      </c>
      <c r="I2121" s="7">
        <v>5.0999999999999996</v>
      </c>
      <c r="J2121" s="7">
        <v>20</v>
      </c>
      <c r="K2121" s="4">
        <v>119</v>
      </c>
      <c r="L2121" s="5">
        <v>119.3984</v>
      </c>
      <c r="M2121">
        <v>404027</v>
      </c>
      <c r="N2121" s="3">
        <v>1</v>
      </c>
      <c r="O2121" s="50" t="e">
        <f>INDEX([1]Dados!$M$2:$N$26779,MATCH($P2121,[1]Dados!$N$2:$N$26779,),2)</f>
        <v>#N/A</v>
      </c>
      <c r="P2121">
        <v>151715</v>
      </c>
      <c r="Q2121" s="1">
        <v>36760</v>
      </c>
      <c r="R2121" s="1">
        <v>36764</v>
      </c>
      <c r="S2121" t="s">
        <v>1758</v>
      </c>
      <c r="T2121">
        <v>1</v>
      </c>
    </row>
    <row r="2122" spans="1:20" x14ac:dyDescent="0.2">
      <c r="A2122" s="7">
        <v>310920</v>
      </c>
      <c r="B2122" s="3">
        <v>41831</v>
      </c>
      <c r="C2122" s="3" t="s">
        <v>33</v>
      </c>
      <c r="D2122" s="2" t="s">
        <v>309</v>
      </c>
      <c r="E2122" s="3">
        <v>12</v>
      </c>
      <c r="F2122" s="17">
        <v>0</v>
      </c>
      <c r="G2122" s="17">
        <v>1</v>
      </c>
      <c r="H2122" s="17">
        <v>0</v>
      </c>
      <c r="I2122" s="7">
        <v>1</v>
      </c>
      <c r="J2122" s="7">
        <v>1</v>
      </c>
      <c r="K2122" s="4">
        <v>1214</v>
      </c>
      <c r="L2122" s="5">
        <v>1214.0587</v>
      </c>
      <c r="M2122">
        <v>156728.82999999999</v>
      </c>
      <c r="N2122" s="3">
        <v>1</v>
      </c>
      <c r="O2122" s="50" t="e">
        <f>INDEX([1]Dados!$M$2:$N$26779,MATCH($P2122,[1]Dados!$N$2:$N$26779,),2)</f>
        <v>#N/A</v>
      </c>
      <c r="P2122">
        <v>152105</v>
      </c>
      <c r="Q2122" s="1">
        <v>36760</v>
      </c>
      <c r="R2122" s="1">
        <v>36764</v>
      </c>
      <c r="S2122" t="s">
        <v>1836</v>
      </c>
      <c r="T2122">
        <v>1</v>
      </c>
    </row>
    <row r="2123" spans="1:20" x14ac:dyDescent="0.2">
      <c r="A2123" s="7">
        <v>310920</v>
      </c>
      <c r="B2123" s="3">
        <v>41831</v>
      </c>
      <c r="C2123" s="3" t="s">
        <v>33</v>
      </c>
      <c r="D2123" s="2" t="s">
        <v>309</v>
      </c>
      <c r="E2123" s="3">
        <v>12</v>
      </c>
      <c r="F2123" s="17">
        <v>0</v>
      </c>
      <c r="G2123" s="17">
        <v>1</v>
      </c>
      <c r="H2123" s="17">
        <v>0</v>
      </c>
      <c r="I2123" s="7">
        <v>1</v>
      </c>
      <c r="J2123" s="7">
        <v>18</v>
      </c>
      <c r="K2123" s="4">
        <v>1214</v>
      </c>
      <c r="L2123" s="5">
        <v>1214.0587</v>
      </c>
      <c r="M2123">
        <v>156728.82999999999</v>
      </c>
      <c r="N2123" s="3">
        <v>1</v>
      </c>
      <c r="O2123" s="50" t="e">
        <f>INDEX([1]Dados!$M$2:$N$26779,MATCH($P2123,[1]Dados!$N$2:$N$26779,),2)</f>
        <v>#N/A</v>
      </c>
      <c r="P2123">
        <v>152105</v>
      </c>
      <c r="Q2123" s="1">
        <v>36760</v>
      </c>
      <c r="R2123" s="1">
        <v>36764</v>
      </c>
      <c r="S2123" t="s">
        <v>1836</v>
      </c>
      <c r="T2123">
        <v>1</v>
      </c>
    </row>
    <row r="2124" spans="1:20" x14ac:dyDescent="0.2">
      <c r="A2124" s="7">
        <v>310920</v>
      </c>
      <c r="B2124" s="3">
        <v>41831</v>
      </c>
      <c r="C2124" s="3" t="s">
        <v>33</v>
      </c>
      <c r="D2124" s="2" t="s">
        <v>309</v>
      </c>
      <c r="E2124" s="3">
        <v>12</v>
      </c>
      <c r="F2124" s="17">
        <v>0</v>
      </c>
      <c r="G2124" s="17">
        <v>1</v>
      </c>
      <c r="H2124" s="17">
        <v>0</v>
      </c>
      <c r="I2124" s="7">
        <v>1</v>
      </c>
      <c r="J2124" s="7">
        <v>25</v>
      </c>
      <c r="K2124" s="4">
        <v>1214</v>
      </c>
      <c r="L2124" s="5">
        <v>1214.0587</v>
      </c>
      <c r="M2124">
        <v>156728.82999999999</v>
      </c>
      <c r="N2124" s="3">
        <v>1</v>
      </c>
      <c r="O2124" s="50" t="e">
        <f>INDEX([1]Dados!$M$2:$N$26779,MATCH($P2124,[1]Dados!$N$2:$N$26779,),2)</f>
        <v>#N/A</v>
      </c>
      <c r="P2124">
        <v>152105</v>
      </c>
      <c r="Q2124" s="1">
        <v>36760</v>
      </c>
      <c r="R2124" s="1">
        <v>36764</v>
      </c>
      <c r="S2124" t="s">
        <v>1836</v>
      </c>
      <c r="T2124">
        <v>1</v>
      </c>
    </row>
    <row r="2125" spans="1:20" x14ac:dyDescent="0.2">
      <c r="A2125" s="7">
        <v>310920</v>
      </c>
      <c r="B2125" s="3">
        <v>41831</v>
      </c>
      <c r="C2125" s="3" t="s">
        <v>33</v>
      </c>
      <c r="D2125" s="2" t="s">
        <v>309</v>
      </c>
      <c r="E2125" s="3">
        <v>12</v>
      </c>
      <c r="F2125" s="17">
        <v>0</v>
      </c>
      <c r="G2125" s="17">
        <v>1</v>
      </c>
      <c r="H2125" s="17">
        <v>0</v>
      </c>
      <c r="I2125" s="7">
        <v>1.4</v>
      </c>
      <c r="J2125" s="7">
        <v>2</v>
      </c>
      <c r="K2125" s="4">
        <v>1214</v>
      </c>
      <c r="L2125" s="5">
        <v>1214.0587</v>
      </c>
      <c r="M2125">
        <v>156728.82999999999</v>
      </c>
      <c r="N2125" s="3">
        <v>1</v>
      </c>
      <c r="O2125" s="50" t="e">
        <f>INDEX([1]Dados!$M$2:$N$26779,MATCH($P2125,[1]Dados!$N$2:$N$26779,),2)</f>
        <v>#N/A</v>
      </c>
      <c r="P2125">
        <v>152105</v>
      </c>
      <c r="Q2125" s="1">
        <v>36760</v>
      </c>
      <c r="R2125" s="1">
        <v>36764</v>
      </c>
      <c r="S2125" t="s">
        <v>1836</v>
      </c>
      <c r="T2125">
        <v>1</v>
      </c>
    </row>
    <row r="2126" spans="1:20" x14ac:dyDescent="0.2">
      <c r="A2126" s="7">
        <v>310920</v>
      </c>
      <c r="B2126" s="3">
        <v>41831</v>
      </c>
      <c r="C2126" s="3" t="s">
        <v>33</v>
      </c>
      <c r="D2126" s="2" t="s">
        <v>309</v>
      </c>
      <c r="E2126" s="3">
        <v>12</v>
      </c>
      <c r="F2126" s="17">
        <v>0</v>
      </c>
      <c r="G2126" s="17">
        <v>1</v>
      </c>
      <c r="H2126" s="17">
        <v>0</v>
      </c>
      <c r="I2126" s="7">
        <v>3.1</v>
      </c>
      <c r="J2126" s="7">
        <v>20</v>
      </c>
      <c r="K2126" s="4">
        <v>1214</v>
      </c>
      <c r="L2126" s="5">
        <v>1214.0589</v>
      </c>
      <c r="M2126">
        <v>252148</v>
      </c>
      <c r="N2126" s="3">
        <v>1</v>
      </c>
      <c r="O2126" s="50" t="e">
        <f>INDEX([1]Dados!$M$2:$N$26779,MATCH($P2126,[1]Dados!$N$2:$N$26779,),2)</f>
        <v>#N/A</v>
      </c>
      <c r="P2126">
        <v>152422</v>
      </c>
      <c r="Q2126" s="1">
        <v>36760</v>
      </c>
      <c r="R2126" s="1">
        <v>36764</v>
      </c>
      <c r="S2126" t="s">
        <v>1837</v>
      </c>
      <c r="T2126">
        <v>1</v>
      </c>
    </row>
    <row r="2127" spans="1:20" x14ac:dyDescent="0.2">
      <c r="A2127" s="7">
        <v>310920</v>
      </c>
      <c r="B2127" s="3">
        <v>41831</v>
      </c>
      <c r="C2127" s="3" t="s">
        <v>33</v>
      </c>
      <c r="D2127" s="2" t="s">
        <v>309</v>
      </c>
      <c r="E2127" s="3">
        <v>12</v>
      </c>
      <c r="F2127" s="17">
        <v>0</v>
      </c>
      <c r="G2127" s="17">
        <v>1</v>
      </c>
      <c r="H2127" s="17">
        <v>0</v>
      </c>
      <c r="I2127" s="7">
        <v>4</v>
      </c>
      <c r="J2127" s="7">
        <v>20</v>
      </c>
      <c r="K2127" s="4">
        <v>1214</v>
      </c>
      <c r="L2127" s="5">
        <v>1214.0597</v>
      </c>
      <c r="M2127">
        <v>45403.08</v>
      </c>
      <c r="N2127" s="3">
        <v>1</v>
      </c>
      <c r="O2127" s="50" t="e">
        <f>INDEX([1]Dados!$M$2:$N$26779,MATCH($P2127,[1]Dados!$N$2:$N$26779,),2)</f>
        <v>#N/A</v>
      </c>
      <c r="P2127">
        <v>151680</v>
      </c>
      <c r="Q2127" s="1">
        <v>36760</v>
      </c>
      <c r="R2127" s="1">
        <v>36764</v>
      </c>
      <c r="S2127" t="s">
        <v>1834</v>
      </c>
      <c r="T2127">
        <v>1</v>
      </c>
    </row>
    <row r="2128" spans="1:20" x14ac:dyDescent="0.2">
      <c r="A2128" s="7">
        <v>310920</v>
      </c>
      <c r="B2128" s="3">
        <v>41831</v>
      </c>
      <c r="C2128" s="3" t="s">
        <v>33</v>
      </c>
      <c r="D2128" s="2" t="s">
        <v>309</v>
      </c>
      <c r="E2128" s="3">
        <v>12</v>
      </c>
      <c r="F2128" s="17">
        <v>0</v>
      </c>
      <c r="G2128" s="17">
        <v>1</v>
      </c>
      <c r="H2128" s="17">
        <v>0</v>
      </c>
      <c r="I2128" s="7">
        <v>4</v>
      </c>
      <c r="J2128" s="7">
        <v>27</v>
      </c>
      <c r="K2128" s="4">
        <v>1214</v>
      </c>
      <c r="L2128" s="5">
        <v>1214.0597</v>
      </c>
      <c r="M2128">
        <v>45403.08</v>
      </c>
      <c r="N2128" s="3">
        <v>1</v>
      </c>
      <c r="O2128" s="50" t="e">
        <f>INDEX([1]Dados!$M$2:$N$26779,MATCH($P2128,[1]Dados!$N$2:$N$26779,),2)</f>
        <v>#N/A</v>
      </c>
      <c r="P2128">
        <v>151680</v>
      </c>
      <c r="Q2128" s="1">
        <v>36760</v>
      </c>
      <c r="R2128" s="1">
        <v>36764</v>
      </c>
      <c r="S2128" t="s">
        <v>1834</v>
      </c>
      <c r="T2128">
        <v>1</v>
      </c>
    </row>
    <row r="2129" spans="1:20" x14ac:dyDescent="0.2">
      <c r="A2129" s="7">
        <v>310920</v>
      </c>
      <c r="B2129" s="3">
        <v>41831</v>
      </c>
      <c r="C2129" s="3" t="s">
        <v>33</v>
      </c>
      <c r="D2129" s="2" t="s">
        <v>309</v>
      </c>
      <c r="E2129" s="3">
        <v>12</v>
      </c>
      <c r="F2129" s="17">
        <v>0</v>
      </c>
      <c r="G2129" s="17">
        <v>1</v>
      </c>
      <c r="H2129" s="17">
        <v>0</v>
      </c>
      <c r="I2129" s="7">
        <v>4</v>
      </c>
      <c r="J2129" s="7">
        <v>14</v>
      </c>
      <c r="K2129" s="4">
        <v>1214</v>
      </c>
      <c r="L2129" s="5">
        <v>1214.0597</v>
      </c>
      <c r="M2129">
        <v>45403.08</v>
      </c>
      <c r="N2129" s="3">
        <v>1</v>
      </c>
      <c r="O2129" s="50" t="e">
        <f>INDEX([1]Dados!$M$2:$N$26779,MATCH($P2129,[1]Dados!$N$2:$N$26779,),2)</f>
        <v>#N/A</v>
      </c>
      <c r="P2129">
        <v>151680</v>
      </c>
      <c r="Q2129" s="1">
        <v>36760</v>
      </c>
      <c r="R2129" s="1">
        <v>36764</v>
      </c>
      <c r="S2129" t="s">
        <v>1834</v>
      </c>
      <c r="T2129">
        <v>1</v>
      </c>
    </row>
    <row r="2130" spans="1:20" x14ac:dyDescent="0.2">
      <c r="A2130" s="7">
        <v>310920</v>
      </c>
      <c r="B2130" s="3">
        <v>41831</v>
      </c>
      <c r="C2130" s="3" t="s">
        <v>33</v>
      </c>
      <c r="D2130" s="2" t="s">
        <v>309</v>
      </c>
      <c r="E2130" s="3">
        <v>12</v>
      </c>
      <c r="F2130" s="17">
        <v>0</v>
      </c>
      <c r="G2130" s="17">
        <v>1</v>
      </c>
      <c r="H2130" s="17">
        <v>0</v>
      </c>
      <c r="I2130" s="7">
        <v>4</v>
      </c>
      <c r="J2130" s="7">
        <v>22</v>
      </c>
      <c r="K2130" s="4">
        <v>1214</v>
      </c>
      <c r="L2130" s="5">
        <v>1214.0597</v>
      </c>
      <c r="M2130">
        <v>45403.08</v>
      </c>
      <c r="N2130" s="3">
        <v>1</v>
      </c>
      <c r="O2130" s="50" t="e">
        <f>INDEX([1]Dados!$M$2:$N$26779,MATCH($P2130,[1]Dados!$N$2:$N$26779,),2)</f>
        <v>#N/A</v>
      </c>
      <c r="P2130">
        <v>151680</v>
      </c>
      <c r="Q2130" s="1">
        <v>36760</v>
      </c>
      <c r="R2130" s="1">
        <v>36764</v>
      </c>
      <c r="S2130" t="s">
        <v>1834</v>
      </c>
      <c r="T2130">
        <v>1</v>
      </c>
    </row>
    <row r="2131" spans="1:20" x14ac:dyDescent="0.2">
      <c r="A2131" s="7">
        <v>310920</v>
      </c>
      <c r="B2131" s="3">
        <v>41831</v>
      </c>
      <c r="C2131" s="3" t="s">
        <v>33</v>
      </c>
      <c r="D2131" s="2" t="s">
        <v>309</v>
      </c>
      <c r="E2131" s="3">
        <v>12</v>
      </c>
      <c r="F2131" s="17">
        <v>0</v>
      </c>
      <c r="G2131" s="17">
        <v>1</v>
      </c>
      <c r="H2131" s="17">
        <v>0</v>
      </c>
      <c r="I2131" s="7">
        <v>4</v>
      </c>
      <c r="J2131" s="7">
        <v>15</v>
      </c>
      <c r="K2131" s="4">
        <v>1214</v>
      </c>
      <c r="L2131" s="5">
        <v>1214.0597</v>
      </c>
      <c r="M2131">
        <v>45403.08</v>
      </c>
      <c r="N2131" s="3">
        <v>1</v>
      </c>
      <c r="O2131" s="50" t="e">
        <f>INDEX([1]Dados!$M$2:$N$26779,MATCH($P2131,[1]Dados!$N$2:$N$26779,),2)</f>
        <v>#N/A</v>
      </c>
      <c r="P2131">
        <v>151680</v>
      </c>
      <c r="Q2131" s="1">
        <v>36760</v>
      </c>
      <c r="R2131" s="1">
        <v>36764</v>
      </c>
      <c r="S2131" t="s">
        <v>1834</v>
      </c>
      <c r="T2131">
        <v>1</v>
      </c>
    </row>
    <row r="2132" spans="1:20" x14ac:dyDescent="0.2">
      <c r="A2132" s="7">
        <v>310920</v>
      </c>
      <c r="B2132" s="3">
        <v>41831</v>
      </c>
      <c r="C2132" s="3" t="s">
        <v>33</v>
      </c>
      <c r="D2132" s="2" t="s">
        <v>309</v>
      </c>
      <c r="E2132" s="3">
        <v>12</v>
      </c>
      <c r="F2132" s="17">
        <v>0</v>
      </c>
      <c r="G2132" s="17">
        <v>1</v>
      </c>
      <c r="H2132" s="17">
        <v>0</v>
      </c>
      <c r="I2132" s="7">
        <v>4.0999999999999996</v>
      </c>
      <c r="J2132" s="7">
        <v>21</v>
      </c>
      <c r="K2132" s="4">
        <v>1214</v>
      </c>
      <c r="L2132" s="5">
        <v>1214.0597</v>
      </c>
      <c r="M2132">
        <v>45403.08</v>
      </c>
      <c r="N2132" s="3">
        <v>1</v>
      </c>
      <c r="O2132" s="50" t="e">
        <f>INDEX([1]Dados!$M$2:$N$26779,MATCH($P2132,[1]Dados!$N$2:$N$26779,),2)</f>
        <v>#N/A</v>
      </c>
      <c r="P2132">
        <v>151680</v>
      </c>
      <c r="Q2132" s="1">
        <v>36760</v>
      </c>
      <c r="R2132" s="1">
        <v>36764</v>
      </c>
      <c r="S2132" t="s">
        <v>1834</v>
      </c>
      <c r="T2132">
        <v>1</v>
      </c>
    </row>
    <row r="2133" spans="1:20" x14ac:dyDescent="0.2">
      <c r="A2133" s="7">
        <v>310920</v>
      </c>
      <c r="B2133" s="3">
        <v>41831</v>
      </c>
      <c r="C2133" s="3" t="s">
        <v>33</v>
      </c>
      <c r="D2133" s="2" t="s">
        <v>309</v>
      </c>
      <c r="E2133" s="3">
        <v>12</v>
      </c>
      <c r="F2133" s="17">
        <v>0</v>
      </c>
      <c r="G2133" s="17">
        <v>1</v>
      </c>
      <c r="H2133" s="17">
        <v>0</v>
      </c>
      <c r="I2133" s="7">
        <v>2.1</v>
      </c>
      <c r="J2133" s="7">
        <v>29</v>
      </c>
      <c r="K2133" s="4">
        <v>1293</v>
      </c>
      <c r="L2133" s="5">
        <v>1293.0592999999999</v>
      </c>
      <c r="M2133">
        <v>16546.02</v>
      </c>
      <c r="N2133" s="3">
        <v>1</v>
      </c>
      <c r="O2133" s="50" t="e">
        <f>INDEX([1]Dados!$M$2:$N$26779,MATCH($P2133,[1]Dados!$N$2:$N$26779,),2)</f>
        <v>#N/A</v>
      </c>
      <c r="P2133">
        <v>150947</v>
      </c>
      <c r="Q2133" s="1">
        <v>36760</v>
      </c>
      <c r="R2133" s="1">
        <v>36764</v>
      </c>
      <c r="S2133" t="s">
        <v>1833</v>
      </c>
      <c r="T2133">
        <v>1</v>
      </c>
    </row>
    <row r="2134" spans="1:20" x14ac:dyDescent="0.2">
      <c r="A2134" s="7">
        <v>310920</v>
      </c>
      <c r="B2134" s="3">
        <v>41831</v>
      </c>
      <c r="C2134" s="3" t="s">
        <v>33</v>
      </c>
      <c r="D2134" s="2" t="s">
        <v>309</v>
      </c>
      <c r="E2134" s="3">
        <v>12</v>
      </c>
      <c r="F2134" s="17">
        <v>0</v>
      </c>
      <c r="G2134" s="17">
        <v>1</v>
      </c>
      <c r="H2134" s="17">
        <v>0</v>
      </c>
      <c r="I2134" s="7">
        <v>2.2000000000000002</v>
      </c>
      <c r="J2134" s="7">
        <v>22</v>
      </c>
      <c r="K2134" s="4">
        <v>1293</v>
      </c>
      <c r="L2134" s="5">
        <v>1293.0592999999999</v>
      </c>
      <c r="M2134">
        <v>16546.02</v>
      </c>
      <c r="N2134" s="3">
        <v>1</v>
      </c>
      <c r="O2134" s="50" t="e">
        <f>INDEX([1]Dados!$M$2:$N$26779,MATCH($P2134,[1]Dados!$N$2:$N$26779,),2)</f>
        <v>#N/A</v>
      </c>
      <c r="P2134">
        <v>150947</v>
      </c>
      <c r="Q2134" s="1">
        <v>36760</v>
      </c>
      <c r="R2134" s="1">
        <v>36764</v>
      </c>
      <c r="S2134" t="s">
        <v>1833</v>
      </c>
      <c r="T2134">
        <v>1</v>
      </c>
    </row>
    <row r="2135" spans="1:20" hidden="1" x14ac:dyDescent="0.2">
      <c r="A2135" s="7">
        <v>311160</v>
      </c>
      <c r="B2135" s="3">
        <v>42315</v>
      </c>
      <c r="C2135" s="3" t="s">
        <v>33</v>
      </c>
      <c r="D2135" s="2" t="s">
        <v>330</v>
      </c>
      <c r="E2135" s="3">
        <v>12</v>
      </c>
      <c r="F2135" s="17">
        <v>0</v>
      </c>
      <c r="G2135" s="17">
        <v>1</v>
      </c>
      <c r="H2135" s="17">
        <v>0</v>
      </c>
      <c r="I2135" s="7">
        <v>3.1</v>
      </c>
      <c r="J2135" s="7">
        <v>16</v>
      </c>
      <c r="K2135" s="4">
        <v>1203</v>
      </c>
      <c r="L2135" s="5">
        <v>1203.0829000000001</v>
      </c>
      <c r="M2135">
        <f>73876.86+51284.72</f>
        <v>125161.58</v>
      </c>
      <c r="N2135" s="3">
        <v>1</v>
      </c>
      <c r="O2135" s="50">
        <f>INDEX([1]Dados!$M$2:$N$26779,MATCH($P2135,[1]Dados!$N$2:$N$26779,),2)</f>
        <v>151678</v>
      </c>
      <c r="P2135">
        <v>151678</v>
      </c>
      <c r="Q2135" s="1">
        <v>36760</v>
      </c>
      <c r="R2135" s="1">
        <v>36764</v>
      </c>
      <c r="S2135" t="s">
        <v>1856</v>
      </c>
      <c r="T2135">
        <v>1</v>
      </c>
    </row>
    <row r="2136" spans="1:20" hidden="1" x14ac:dyDescent="0.2">
      <c r="A2136" s="7">
        <v>311160</v>
      </c>
      <c r="B2136" s="3">
        <v>42315</v>
      </c>
      <c r="C2136" s="3" t="s">
        <v>33</v>
      </c>
      <c r="D2136" s="2" t="s">
        <v>330</v>
      </c>
      <c r="E2136" s="3">
        <v>12</v>
      </c>
      <c r="F2136" s="17">
        <v>0</v>
      </c>
      <c r="G2136" s="17">
        <v>1</v>
      </c>
      <c r="H2136" s="17">
        <v>0</v>
      </c>
      <c r="I2136" s="7">
        <v>1</v>
      </c>
      <c r="J2136" s="7">
        <v>16</v>
      </c>
      <c r="K2136" s="4">
        <v>1214</v>
      </c>
      <c r="L2136" s="5">
        <v>1214.0587</v>
      </c>
      <c r="M2136">
        <f>270104+181209.99</f>
        <v>451313.99</v>
      </c>
      <c r="N2136" s="3">
        <v>1</v>
      </c>
      <c r="O2136" s="50">
        <f>INDEX([1]Dados!$M$2:$N$26779,MATCH($P2136,[1]Dados!$N$2:$N$26779,),2)</f>
        <v>152106</v>
      </c>
      <c r="P2136">
        <v>152106</v>
      </c>
      <c r="Q2136" s="1">
        <v>36760</v>
      </c>
      <c r="R2136" s="1">
        <v>36764</v>
      </c>
      <c r="S2136" t="s">
        <v>1441</v>
      </c>
      <c r="T2136">
        <v>1</v>
      </c>
    </row>
    <row r="2137" spans="1:20" hidden="1" x14ac:dyDescent="0.2">
      <c r="A2137" s="7">
        <v>311160</v>
      </c>
      <c r="B2137" s="3">
        <v>42315</v>
      </c>
      <c r="C2137" s="3" t="s">
        <v>33</v>
      </c>
      <c r="D2137" s="2" t="s">
        <v>330</v>
      </c>
      <c r="E2137" s="3">
        <v>12</v>
      </c>
      <c r="F2137" s="17">
        <v>0</v>
      </c>
      <c r="G2137" s="17">
        <v>1</v>
      </c>
      <c r="H2137" s="17">
        <v>0</v>
      </c>
      <c r="I2137" s="7">
        <v>1</v>
      </c>
      <c r="J2137" s="7">
        <v>25</v>
      </c>
      <c r="K2137" s="4">
        <v>1214</v>
      </c>
      <c r="L2137" s="5">
        <v>1214.0587</v>
      </c>
      <c r="M2137">
        <f t="shared" ref="M2137:M2139" si="15">270104+181209.99</f>
        <v>451313.99</v>
      </c>
      <c r="N2137" s="3">
        <v>1</v>
      </c>
      <c r="O2137" s="50">
        <f>INDEX([1]Dados!$M$2:$N$26779,MATCH($P2137,[1]Dados!$N$2:$N$26779,),2)</f>
        <v>152106</v>
      </c>
      <c r="P2137">
        <v>152106</v>
      </c>
      <c r="Q2137" s="1">
        <v>36760</v>
      </c>
      <c r="R2137" s="1">
        <v>36764</v>
      </c>
      <c r="S2137" t="s">
        <v>1441</v>
      </c>
      <c r="T2137">
        <v>1</v>
      </c>
    </row>
    <row r="2138" spans="1:20" hidden="1" x14ac:dyDescent="0.2">
      <c r="A2138" s="7">
        <v>311160</v>
      </c>
      <c r="B2138" s="3">
        <v>42315</v>
      </c>
      <c r="C2138" s="3" t="s">
        <v>33</v>
      </c>
      <c r="D2138" s="2" t="s">
        <v>330</v>
      </c>
      <c r="E2138" s="3">
        <v>12</v>
      </c>
      <c r="F2138" s="17">
        <v>0</v>
      </c>
      <c r="G2138" s="17">
        <v>1</v>
      </c>
      <c r="H2138" s="17">
        <v>0</v>
      </c>
      <c r="I2138" s="7">
        <v>1</v>
      </c>
      <c r="J2138" s="7">
        <v>9</v>
      </c>
      <c r="K2138" s="4">
        <v>1214</v>
      </c>
      <c r="L2138" s="5">
        <v>1214.0587</v>
      </c>
      <c r="M2138">
        <f t="shared" si="15"/>
        <v>451313.99</v>
      </c>
      <c r="N2138" s="3">
        <v>1</v>
      </c>
      <c r="O2138" s="50">
        <f>INDEX([1]Dados!$M$2:$N$26779,MATCH($P2138,[1]Dados!$N$2:$N$26779,),2)</f>
        <v>152106</v>
      </c>
      <c r="P2138">
        <v>152106</v>
      </c>
      <c r="Q2138" s="1">
        <v>36760</v>
      </c>
      <c r="R2138" s="1">
        <v>36764</v>
      </c>
      <c r="S2138" t="s">
        <v>1441</v>
      </c>
      <c r="T2138">
        <v>1</v>
      </c>
    </row>
    <row r="2139" spans="1:20" hidden="1" x14ac:dyDescent="0.2">
      <c r="A2139" s="7">
        <v>311160</v>
      </c>
      <c r="B2139" s="3">
        <v>42315</v>
      </c>
      <c r="C2139" s="3" t="s">
        <v>33</v>
      </c>
      <c r="D2139" s="2" t="s">
        <v>330</v>
      </c>
      <c r="E2139" s="3">
        <v>12</v>
      </c>
      <c r="F2139" s="17">
        <v>0</v>
      </c>
      <c r="G2139" s="17">
        <v>1</v>
      </c>
      <c r="H2139" s="17">
        <v>0</v>
      </c>
      <c r="I2139" s="7">
        <v>1</v>
      </c>
      <c r="J2139" s="7">
        <v>2</v>
      </c>
      <c r="K2139" s="4">
        <v>1214</v>
      </c>
      <c r="L2139" s="5">
        <v>1214.0587</v>
      </c>
      <c r="M2139">
        <f t="shared" si="15"/>
        <v>451313.99</v>
      </c>
      <c r="N2139" s="3">
        <v>1</v>
      </c>
      <c r="O2139" s="50">
        <f>INDEX([1]Dados!$M$2:$N$26779,MATCH($P2139,[1]Dados!$N$2:$N$26779,),2)</f>
        <v>152106</v>
      </c>
      <c r="P2139">
        <v>152106</v>
      </c>
      <c r="Q2139" s="1">
        <v>36760</v>
      </c>
      <c r="R2139" s="1">
        <v>36764</v>
      </c>
      <c r="S2139" t="s">
        <v>1441</v>
      </c>
      <c r="T2139">
        <v>1</v>
      </c>
    </row>
    <row r="2140" spans="1:20" x14ac:dyDescent="0.2">
      <c r="A2140" s="7">
        <v>311160</v>
      </c>
      <c r="B2140" s="3">
        <v>42315</v>
      </c>
      <c r="C2140" s="3" t="s">
        <v>33</v>
      </c>
      <c r="D2140" s="2" t="s">
        <v>330</v>
      </c>
      <c r="E2140" s="3">
        <v>12</v>
      </c>
      <c r="F2140" s="17">
        <v>0</v>
      </c>
      <c r="G2140" s="17">
        <v>1</v>
      </c>
      <c r="H2140" s="17">
        <v>0</v>
      </c>
      <c r="I2140" s="7" t="s">
        <v>3</v>
      </c>
      <c r="J2140" s="7">
        <v>0</v>
      </c>
      <c r="K2140" s="4">
        <v>1214</v>
      </c>
      <c r="L2140" s="5">
        <v>1214.0589</v>
      </c>
      <c r="M2140">
        <v>460656</v>
      </c>
      <c r="N2140" s="3">
        <v>1</v>
      </c>
      <c r="O2140" s="50" t="e">
        <f>INDEX([1]Dados!$M$2:$N$26779,MATCH($P2140,[1]Dados!$N$2:$N$26779,),2)</f>
        <v>#N/A</v>
      </c>
      <c r="P2140">
        <v>152423</v>
      </c>
      <c r="Q2140" s="1">
        <v>36760</v>
      </c>
      <c r="R2140" s="1">
        <v>36764</v>
      </c>
      <c r="S2140" t="s">
        <v>2134</v>
      </c>
      <c r="T2140">
        <v>1</v>
      </c>
    </row>
    <row r="2141" spans="1:20" x14ac:dyDescent="0.2">
      <c r="A2141" s="7">
        <v>311160</v>
      </c>
      <c r="B2141" s="3">
        <v>42315</v>
      </c>
      <c r="C2141" s="3" t="s">
        <v>33</v>
      </c>
      <c r="D2141" s="2" t="s">
        <v>330</v>
      </c>
      <c r="E2141" s="3">
        <v>12</v>
      </c>
      <c r="F2141" s="17">
        <v>0</v>
      </c>
      <c r="G2141" s="17">
        <v>1</v>
      </c>
      <c r="H2141" s="17">
        <v>0</v>
      </c>
      <c r="I2141" s="7" t="s">
        <v>3</v>
      </c>
      <c r="J2141" s="7">
        <v>0</v>
      </c>
      <c r="K2141" s="4">
        <v>1220</v>
      </c>
      <c r="L2141" s="5">
        <v>1220.0906</v>
      </c>
      <c r="M2141">
        <v>33730</v>
      </c>
      <c r="N2141" s="3">
        <v>1</v>
      </c>
      <c r="O2141" s="50" t="e">
        <f>INDEX([1]Dados!$M$2:$N$26779,MATCH($P2141,[1]Dados!$N$2:$N$26779,),2)</f>
        <v>#N/A</v>
      </c>
      <c r="P2141">
        <v>151831</v>
      </c>
      <c r="Q2141" s="1">
        <v>36760</v>
      </c>
      <c r="R2141" s="1">
        <v>36764</v>
      </c>
      <c r="S2141" t="s">
        <v>2134</v>
      </c>
      <c r="T2141">
        <v>1</v>
      </c>
    </row>
    <row r="2142" spans="1:20" hidden="1" x14ac:dyDescent="0.2">
      <c r="A2142" s="7">
        <v>311160</v>
      </c>
      <c r="B2142" s="3">
        <v>42315</v>
      </c>
      <c r="C2142" s="3" t="s">
        <v>33</v>
      </c>
      <c r="D2142" s="2" t="s">
        <v>330</v>
      </c>
      <c r="E2142" s="3">
        <v>12</v>
      </c>
      <c r="F2142" s="17">
        <v>0</v>
      </c>
      <c r="G2142" s="17">
        <v>1</v>
      </c>
      <c r="H2142" s="17">
        <v>0</v>
      </c>
      <c r="I2142" s="7">
        <v>2</v>
      </c>
      <c r="J2142" s="7">
        <v>17</v>
      </c>
      <c r="K2142" s="4">
        <v>1293</v>
      </c>
      <c r="L2142" s="5">
        <v>1293.0592999999999</v>
      </c>
      <c r="M2142">
        <f>27010.68+18058</f>
        <v>45068.68</v>
      </c>
      <c r="N2142" s="3">
        <v>1</v>
      </c>
      <c r="O2142" s="50">
        <f>INDEX([1]Dados!$M$2:$N$26779,MATCH($P2142,[1]Dados!$N$2:$N$26779,),2)</f>
        <v>150948</v>
      </c>
      <c r="P2142">
        <v>150948</v>
      </c>
      <c r="Q2142" s="1">
        <v>36760</v>
      </c>
      <c r="R2142" s="1">
        <v>36764</v>
      </c>
      <c r="S2142" t="s">
        <v>1855</v>
      </c>
      <c r="T2142">
        <v>1</v>
      </c>
    </row>
    <row r="2143" spans="1:20" hidden="1" x14ac:dyDescent="0.2">
      <c r="A2143" s="7">
        <v>311160</v>
      </c>
      <c r="B2143" s="3">
        <v>42315</v>
      </c>
      <c r="C2143" s="3" t="s">
        <v>33</v>
      </c>
      <c r="D2143" s="2" t="s">
        <v>330</v>
      </c>
      <c r="E2143" s="3">
        <v>12</v>
      </c>
      <c r="F2143" s="17">
        <v>0</v>
      </c>
      <c r="G2143" s="17">
        <v>1</v>
      </c>
      <c r="H2143" s="17">
        <v>0</v>
      </c>
      <c r="I2143" s="7">
        <v>2</v>
      </c>
      <c r="J2143" s="7">
        <v>22</v>
      </c>
      <c r="K2143" s="4">
        <v>1293</v>
      </c>
      <c r="L2143" s="5">
        <v>1293.0592999999999</v>
      </c>
      <c r="M2143">
        <f t="shared" ref="M2143:M2144" si="16">27010.68+18058</f>
        <v>45068.68</v>
      </c>
      <c r="N2143" s="3">
        <v>1</v>
      </c>
      <c r="O2143" s="50">
        <f>INDEX([1]Dados!$M$2:$N$26779,MATCH($P2143,[1]Dados!$N$2:$N$26779,),2)</f>
        <v>150948</v>
      </c>
      <c r="P2143">
        <v>150948</v>
      </c>
      <c r="Q2143" s="1">
        <v>36760</v>
      </c>
      <c r="R2143" s="1">
        <v>36764</v>
      </c>
      <c r="S2143" t="s">
        <v>1855</v>
      </c>
      <c r="T2143">
        <v>1</v>
      </c>
    </row>
    <row r="2144" spans="1:20" hidden="1" x14ac:dyDescent="0.2">
      <c r="A2144" s="7">
        <v>311160</v>
      </c>
      <c r="B2144" s="3">
        <v>42315</v>
      </c>
      <c r="C2144" s="3" t="s">
        <v>33</v>
      </c>
      <c r="D2144" s="2" t="s">
        <v>330</v>
      </c>
      <c r="E2144" s="3">
        <v>12</v>
      </c>
      <c r="F2144" s="17">
        <v>0</v>
      </c>
      <c r="G2144" s="17">
        <v>1</v>
      </c>
      <c r="H2144" s="17">
        <v>0</v>
      </c>
      <c r="I2144" s="7">
        <v>2.2999999999999998</v>
      </c>
      <c r="J2144" s="7">
        <v>20</v>
      </c>
      <c r="K2144" s="4">
        <v>1293</v>
      </c>
      <c r="L2144" s="5">
        <v>1293.0592999999999</v>
      </c>
      <c r="M2144">
        <f t="shared" si="16"/>
        <v>45068.68</v>
      </c>
      <c r="N2144" s="3">
        <v>1</v>
      </c>
      <c r="O2144" s="50">
        <f>INDEX([1]Dados!$M$2:$N$26779,MATCH($P2144,[1]Dados!$N$2:$N$26779,),2)</f>
        <v>150948</v>
      </c>
      <c r="P2144">
        <v>150948</v>
      </c>
      <c r="Q2144" s="1">
        <v>36760</v>
      </c>
      <c r="R2144" s="1">
        <v>36764</v>
      </c>
      <c r="S2144" t="s">
        <v>1855</v>
      </c>
      <c r="T2144">
        <v>1</v>
      </c>
    </row>
    <row r="2145" spans="1:20" x14ac:dyDescent="0.2">
      <c r="A2145" s="7">
        <v>313510</v>
      </c>
      <c r="B2145" s="3">
        <v>47015</v>
      </c>
      <c r="C2145" s="3" t="s">
        <v>33</v>
      </c>
      <c r="D2145" s="2" t="s">
        <v>511</v>
      </c>
      <c r="E2145" s="3">
        <v>12</v>
      </c>
      <c r="F2145" s="17">
        <v>0</v>
      </c>
      <c r="G2145" s="17">
        <v>1</v>
      </c>
      <c r="H2145" s="17">
        <v>0</v>
      </c>
      <c r="I2145" s="7">
        <v>8.1</v>
      </c>
      <c r="J2145" s="7">
        <v>18</v>
      </c>
      <c r="K2145" s="4">
        <v>4</v>
      </c>
      <c r="L2145" s="5">
        <v>4.1822999999999997</v>
      </c>
      <c r="M2145">
        <v>79800</v>
      </c>
      <c r="N2145" s="3">
        <v>1</v>
      </c>
      <c r="O2145" s="50" t="e">
        <f>INDEX([1]Dados!$M$2:$N$26779,MATCH($P2145,[1]Dados!$N$2:$N$26779,),2)</f>
        <v>#N/A</v>
      </c>
      <c r="P2145">
        <v>151189</v>
      </c>
      <c r="Q2145" s="1">
        <v>36760</v>
      </c>
      <c r="R2145" s="1">
        <v>36764</v>
      </c>
      <c r="S2145" t="s">
        <v>2217</v>
      </c>
      <c r="T2145">
        <v>1</v>
      </c>
    </row>
    <row r="2146" spans="1:20" x14ac:dyDescent="0.2">
      <c r="A2146" s="7">
        <v>313510</v>
      </c>
      <c r="B2146" s="3">
        <v>47015</v>
      </c>
      <c r="C2146" s="3" t="s">
        <v>33</v>
      </c>
      <c r="D2146" s="2" t="s">
        <v>511</v>
      </c>
      <c r="E2146" s="3">
        <v>12</v>
      </c>
      <c r="F2146" s="17">
        <v>0</v>
      </c>
      <c r="G2146" s="17">
        <v>1</v>
      </c>
      <c r="H2146" s="17">
        <v>0</v>
      </c>
      <c r="I2146" s="7">
        <v>7.1</v>
      </c>
      <c r="J2146" s="7">
        <v>5</v>
      </c>
      <c r="K2146" s="4">
        <v>4</v>
      </c>
      <c r="L2146" s="5">
        <v>4.1822999999999997</v>
      </c>
      <c r="M2146">
        <v>633377.68000000005</v>
      </c>
      <c r="N2146" s="3">
        <v>1</v>
      </c>
      <c r="O2146" s="50" t="e">
        <f>INDEX([1]Dados!$M$2:$N$26779,MATCH($P2146,[1]Dados!$N$2:$N$26779,),2)</f>
        <v>#N/A</v>
      </c>
      <c r="P2146">
        <v>151190</v>
      </c>
      <c r="Q2146" s="1">
        <v>36760</v>
      </c>
      <c r="R2146" s="1">
        <v>36764</v>
      </c>
      <c r="S2146" t="s">
        <v>2216</v>
      </c>
      <c r="T2146">
        <v>1</v>
      </c>
    </row>
    <row r="2147" spans="1:20" x14ac:dyDescent="0.2">
      <c r="A2147" s="7">
        <v>313510</v>
      </c>
      <c r="B2147" s="3">
        <v>47015</v>
      </c>
      <c r="C2147" s="3" t="s">
        <v>33</v>
      </c>
      <c r="D2147" s="2" t="s">
        <v>511</v>
      </c>
      <c r="E2147" s="3">
        <v>12</v>
      </c>
      <c r="F2147" s="17">
        <v>0</v>
      </c>
      <c r="G2147" s="17">
        <v>1</v>
      </c>
      <c r="H2147" s="17">
        <v>0</v>
      </c>
      <c r="I2147" s="7">
        <v>7.1</v>
      </c>
      <c r="J2147" s="7">
        <v>5</v>
      </c>
      <c r="K2147" s="4">
        <v>4</v>
      </c>
      <c r="L2147" s="5">
        <v>4.1822999999999997</v>
      </c>
      <c r="M2147">
        <v>179920</v>
      </c>
      <c r="N2147" s="3">
        <v>1</v>
      </c>
      <c r="O2147" s="50" t="e">
        <f>INDEX([1]Dados!$M$2:$N$26779,MATCH($P2147,[1]Dados!$N$2:$N$26779,),2)</f>
        <v>#N/A</v>
      </c>
      <c r="P2147">
        <v>151191</v>
      </c>
      <c r="Q2147" s="1">
        <v>36760</v>
      </c>
      <c r="R2147" s="1">
        <v>36764</v>
      </c>
      <c r="S2147" t="s">
        <v>2216</v>
      </c>
      <c r="T2147">
        <v>1</v>
      </c>
    </row>
    <row r="2148" spans="1:20" x14ac:dyDescent="0.2">
      <c r="A2148" s="7">
        <v>313510</v>
      </c>
      <c r="B2148" s="3">
        <v>47015</v>
      </c>
      <c r="C2148" s="3" t="s">
        <v>33</v>
      </c>
      <c r="D2148" s="2" t="s">
        <v>511</v>
      </c>
      <c r="E2148" s="3">
        <v>12</v>
      </c>
      <c r="F2148" s="17">
        <v>0</v>
      </c>
      <c r="G2148" s="17">
        <v>1</v>
      </c>
      <c r="H2148" s="17">
        <v>0</v>
      </c>
      <c r="I2148" s="7">
        <v>7.2</v>
      </c>
      <c r="J2148" s="7">
        <v>9</v>
      </c>
      <c r="K2148" s="4">
        <v>4</v>
      </c>
      <c r="L2148" s="5">
        <v>4.1822999999999997</v>
      </c>
      <c r="M2148">
        <v>633377.68000000005</v>
      </c>
      <c r="N2148" s="3">
        <v>1</v>
      </c>
      <c r="O2148" s="50" t="e">
        <f>INDEX([1]Dados!$M$2:$N$26779,MATCH($P2148,[1]Dados!$N$2:$N$26779,),2)</f>
        <v>#N/A</v>
      </c>
      <c r="P2148">
        <v>151190</v>
      </c>
      <c r="Q2148" s="1">
        <v>36760</v>
      </c>
      <c r="R2148" s="1">
        <v>36764</v>
      </c>
      <c r="S2148" t="s">
        <v>2216</v>
      </c>
      <c r="T2148">
        <v>1</v>
      </c>
    </row>
    <row r="2149" spans="1:20" x14ac:dyDescent="0.2">
      <c r="A2149" s="7">
        <v>313510</v>
      </c>
      <c r="B2149" s="3">
        <v>47015</v>
      </c>
      <c r="C2149" s="3" t="s">
        <v>33</v>
      </c>
      <c r="D2149" s="2" t="s">
        <v>511</v>
      </c>
      <c r="E2149" s="3">
        <v>12</v>
      </c>
      <c r="F2149" s="17">
        <v>0</v>
      </c>
      <c r="G2149" s="17">
        <v>1</v>
      </c>
      <c r="H2149" s="17">
        <v>0</v>
      </c>
      <c r="I2149" s="7">
        <v>7.3</v>
      </c>
      <c r="J2149" s="7">
        <v>10</v>
      </c>
      <c r="K2149" s="4">
        <v>4</v>
      </c>
      <c r="L2149" s="5">
        <v>4.1822999999999997</v>
      </c>
      <c r="M2149">
        <v>633377.68000000005</v>
      </c>
      <c r="N2149" s="3">
        <v>1</v>
      </c>
      <c r="O2149" s="50" t="e">
        <f>INDEX([1]Dados!$M$2:$N$26779,MATCH($P2149,[1]Dados!$N$2:$N$26779,),2)</f>
        <v>#N/A</v>
      </c>
      <c r="P2149">
        <v>151190</v>
      </c>
      <c r="Q2149" s="1">
        <v>36760</v>
      </c>
      <c r="R2149" s="1">
        <v>36764</v>
      </c>
      <c r="S2149" t="s">
        <v>2216</v>
      </c>
      <c r="T2149">
        <v>1</v>
      </c>
    </row>
    <row r="2150" spans="1:20" x14ac:dyDescent="0.2">
      <c r="A2150" s="7">
        <v>313510</v>
      </c>
      <c r="B2150" s="3">
        <v>47015</v>
      </c>
      <c r="C2150" s="3" t="s">
        <v>33</v>
      </c>
      <c r="D2150" s="2" t="s">
        <v>511</v>
      </c>
      <c r="E2150" s="3">
        <v>12</v>
      </c>
      <c r="F2150" s="17">
        <v>0</v>
      </c>
      <c r="G2150" s="17">
        <v>1</v>
      </c>
      <c r="H2150" s="17">
        <v>0</v>
      </c>
      <c r="I2150" s="7">
        <v>7.4</v>
      </c>
      <c r="J2150" s="7">
        <v>9</v>
      </c>
      <c r="K2150" s="4">
        <v>4</v>
      </c>
      <c r="L2150" s="5">
        <v>4.1822999999999997</v>
      </c>
      <c r="M2150">
        <v>633377.68000000005</v>
      </c>
      <c r="N2150" s="3">
        <v>1</v>
      </c>
      <c r="O2150" s="50" t="e">
        <f>INDEX([1]Dados!$M$2:$N$26779,MATCH($P2150,[1]Dados!$N$2:$N$26779,),2)</f>
        <v>#N/A</v>
      </c>
      <c r="P2150">
        <v>151190</v>
      </c>
      <c r="Q2150" s="1">
        <v>36760</v>
      </c>
      <c r="R2150" s="1">
        <v>36764</v>
      </c>
      <c r="S2150" t="s">
        <v>2216</v>
      </c>
      <c r="T2150">
        <v>1</v>
      </c>
    </row>
    <row r="2151" spans="1:20" x14ac:dyDescent="0.2">
      <c r="A2151" s="7">
        <v>313510</v>
      </c>
      <c r="B2151" s="3">
        <v>47015</v>
      </c>
      <c r="C2151" s="3" t="s">
        <v>33</v>
      </c>
      <c r="D2151" s="2" t="s">
        <v>511</v>
      </c>
      <c r="E2151" s="3">
        <v>12</v>
      </c>
      <c r="F2151" s="17">
        <v>0</v>
      </c>
      <c r="G2151" s="17">
        <v>1</v>
      </c>
      <c r="H2151" s="17">
        <v>0</v>
      </c>
      <c r="I2151" s="7">
        <v>7.2</v>
      </c>
      <c r="J2151" s="7">
        <v>9</v>
      </c>
      <c r="K2151" s="4">
        <v>4</v>
      </c>
      <c r="L2151" s="5">
        <v>4.1822999999999997</v>
      </c>
      <c r="M2151">
        <v>179920</v>
      </c>
      <c r="N2151" s="3">
        <v>1</v>
      </c>
      <c r="O2151" s="50" t="e">
        <f>INDEX([1]Dados!$M$2:$N$26779,MATCH($P2151,[1]Dados!$N$2:$N$26779,),2)</f>
        <v>#N/A</v>
      </c>
      <c r="P2151">
        <v>151191</v>
      </c>
      <c r="Q2151" s="1">
        <v>36760</v>
      </c>
      <c r="R2151" s="1">
        <v>36764</v>
      </c>
      <c r="S2151" t="s">
        <v>2216</v>
      </c>
      <c r="T2151">
        <v>1</v>
      </c>
    </row>
    <row r="2152" spans="1:20" x14ac:dyDescent="0.2">
      <c r="A2152" s="7">
        <v>313510</v>
      </c>
      <c r="B2152" s="3">
        <v>47015</v>
      </c>
      <c r="C2152" s="3" t="s">
        <v>33</v>
      </c>
      <c r="D2152" s="2" t="s">
        <v>511</v>
      </c>
      <c r="E2152" s="3">
        <v>12</v>
      </c>
      <c r="F2152" s="17">
        <v>0</v>
      </c>
      <c r="G2152" s="17">
        <v>1</v>
      </c>
      <c r="H2152" s="17">
        <v>0</v>
      </c>
      <c r="I2152" s="7">
        <v>7.3</v>
      </c>
      <c r="J2152" s="7">
        <v>10</v>
      </c>
      <c r="K2152" s="4">
        <v>4</v>
      </c>
      <c r="L2152" s="5">
        <v>4.1822999999999997</v>
      </c>
      <c r="M2152">
        <v>179920</v>
      </c>
      <c r="N2152" s="3">
        <v>1</v>
      </c>
      <c r="O2152" s="50" t="e">
        <f>INDEX([1]Dados!$M$2:$N$26779,MATCH($P2152,[1]Dados!$N$2:$N$26779,),2)</f>
        <v>#N/A</v>
      </c>
      <c r="P2152">
        <v>151191</v>
      </c>
      <c r="Q2152" s="1">
        <v>36760</v>
      </c>
      <c r="R2152" s="1">
        <v>36764</v>
      </c>
      <c r="S2152" t="s">
        <v>2216</v>
      </c>
      <c r="T2152">
        <v>1</v>
      </c>
    </row>
    <row r="2153" spans="1:20" x14ac:dyDescent="0.2">
      <c r="A2153" s="7">
        <v>313510</v>
      </c>
      <c r="B2153" s="3">
        <v>47015</v>
      </c>
      <c r="C2153" s="3" t="s">
        <v>33</v>
      </c>
      <c r="D2153" s="2" t="s">
        <v>511</v>
      </c>
      <c r="E2153" s="3">
        <v>12</v>
      </c>
      <c r="F2153" s="17">
        <v>0</v>
      </c>
      <c r="G2153" s="17">
        <v>1</v>
      </c>
      <c r="H2153" s="17">
        <v>0</v>
      </c>
      <c r="I2153" s="7">
        <v>7.4</v>
      </c>
      <c r="J2153" s="7">
        <v>9</v>
      </c>
      <c r="K2153" s="4">
        <v>4</v>
      </c>
      <c r="L2153" s="5">
        <v>4.1822999999999997</v>
      </c>
      <c r="M2153">
        <v>179920</v>
      </c>
      <c r="N2153" s="3">
        <v>1</v>
      </c>
      <c r="O2153" s="50" t="e">
        <f>INDEX([1]Dados!$M$2:$N$26779,MATCH($P2153,[1]Dados!$N$2:$N$26779,),2)</f>
        <v>#N/A</v>
      </c>
      <c r="P2153">
        <v>151191</v>
      </c>
      <c r="Q2153" s="1">
        <v>36760</v>
      </c>
      <c r="R2153" s="1">
        <v>36764</v>
      </c>
      <c r="S2153" t="s">
        <v>2216</v>
      </c>
      <c r="T2153">
        <v>1</v>
      </c>
    </row>
    <row r="2154" spans="1:20" x14ac:dyDescent="0.2">
      <c r="A2154" s="7">
        <v>313510</v>
      </c>
      <c r="B2154" s="3">
        <v>47015</v>
      </c>
      <c r="C2154" s="3" t="s">
        <v>33</v>
      </c>
      <c r="D2154" s="2" t="s">
        <v>511</v>
      </c>
      <c r="E2154" s="3">
        <v>12</v>
      </c>
      <c r="F2154" s="17">
        <v>0</v>
      </c>
      <c r="G2154" s="17">
        <v>1</v>
      </c>
      <c r="H2154" s="17">
        <v>0</v>
      </c>
      <c r="I2154" s="7">
        <v>6</v>
      </c>
      <c r="J2154" s="7">
        <v>18</v>
      </c>
      <c r="K2154" s="4">
        <v>119</v>
      </c>
      <c r="L2154" s="5">
        <v>119.3861</v>
      </c>
      <c r="M2154">
        <v>54743.71</v>
      </c>
      <c r="N2154" s="3">
        <v>1</v>
      </c>
      <c r="O2154" s="50" t="e">
        <f>INDEX([1]Dados!$M$2:$N$26779,MATCH($P2154,[1]Dados!$N$2:$N$26779,),2)</f>
        <v>#N/A</v>
      </c>
      <c r="P2154">
        <v>151714</v>
      </c>
      <c r="Q2154" s="1">
        <v>36760</v>
      </c>
      <c r="R2154" s="1">
        <v>36764</v>
      </c>
      <c r="S2154" t="s">
        <v>1131</v>
      </c>
      <c r="T2154">
        <v>1</v>
      </c>
    </row>
    <row r="2155" spans="1:20" x14ac:dyDescent="0.2">
      <c r="A2155" s="7">
        <v>313510</v>
      </c>
      <c r="B2155" s="3">
        <v>47015</v>
      </c>
      <c r="C2155" s="3" t="s">
        <v>33</v>
      </c>
      <c r="D2155" s="2" t="s">
        <v>511</v>
      </c>
      <c r="E2155" s="3">
        <v>12</v>
      </c>
      <c r="F2155" s="17">
        <v>0</v>
      </c>
      <c r="G2155" s="17">
        <v>1</v>
      </c>
      <c r="H2155" s="17">
        <v>0</v>
      </c>
      <c r="I2155" s="7" t="s">
        <v>3</v>
      </c>
      <c r="J2155" s="7">
        <v>0</v>
      </c>
      <c r="K2155" s="4">
        <v>1203</v>
      </c>
      <c r="L2155" s="5">
        <v>1203.0829000000001</v>
      </c>
      <c r="M2155">
        <v>360501.82</v>
      </c>
      <c r="N2155" s="3">
        <v>1</v>
      </c>
      <c r="O2155" s="50" t="e">
        <f>INDEX([1]Dados!$M$2:$N$26779,MATCH($P2155,[1]Dados!$N$2:$N$26779,),2)</f>
        <v>#N/A</v>
      </c>
      <c r="P2155">
        <v>151676</v>
      </c>
      <c r="Q2155" s="1">
        <v>36760</v>
      </c>
      <c r="R2155" s="1">
        <v>36764</v>
      </c>
      <c r="T2155">
        <v>1</v>
      </c>
    </row>
    <row r="2156" spans="1:20" x14ac:dyDescent="0.2">
      <c r="A2156" s="7">
        <v>313510</v>
      </c>
      <c r="B2156" s="3">
        <v>47015</v>
      </c>
      <c r="C2156" s="3" t="s">
        <v>33</v>
      </c>
      <c r="D2156" s="2" t="s">
        <v>511</v>
      </c>
      <c r="E2156" s="3">
        <v>12</v>
      </c>
      <c r="F2156" s="17">
        <v>0</v>
      </c>
      <c r="G2156" s="17">
        <v>1</v>
      </c>
      <c r="H2156" s="17">
        <v>0</v>
      </c>
      <c r="I2156" s="7">
        <v>1</v>
      </c>
      <c r="J2156" s="7">
        <v>15</v>
      </c>
      <c r="K2156" s="4">
        <v>1214</v>
      </c>
      <c r="L2156" s="5">
        <v>1214.0587</v>
      </c>
      <c r="M2156">
        <v>1303595.1499999999</v>
      </c>
      <c r="N2156" s="3">
        <v>1</v>
      </c>
      <c r="O2156" s="50" t="e">
        <f>INDEX([1]Dados!$M$2:$N$26779,MATCH($P2156,[1]Dados!$N$2:$N$26779,),2)</f>
        <v>#N/A</v>
      </c>
      <c r="P2156">
        <v>152108</v>
      </c>
      <c r="Q2156" s="1">
        <v>36760</v>
      </c>
      <c r="R2156" s="1">
        <v>36764</v>
      </c>
      <c r="S2156" t="s">
        <v>1095</v>
      </c>
      <c r="T2156">
        <v>1</v>
      </c>
    </row>
    <row r="2157" spans="1:20" x14ac:dyDescent="0.2">
      <c r="A2157" s="7">
        <v>313510</v>
      </c>
      <c r="B2157" s="3">
        <v>47015</v>
      </c>
      <c r="C2157" s="3" t="s">
        <v>33</v>
      </c>
      <c r="D2157" s="2" t="s">
        <v>511</v>
      </c>
      <c r="E2157" s="3">
        <v>12</v>
      </c>
      <c r="F2157" s="17">
        <v>0</v>
      </c>
      <c r="G2157" s="17">
        <v>1</v>
      </c>
      <c r="H2157" s="17">
        <v>0</v>
      </c>
      <c r="I2157" s="7">
        <v>1</v>
      </c>
      <c r="J2157" s="7">
        <v>1</v>
      </c>
      <c r="K2157" s="4">
        <v>1214</v>
      </c>
      <c r="L2157" s="5">
        <v>1214.0587</v>
      </c>
      <c r="M2157">
        <v>1303595.1499999999</v>
      </c>
      <c r="N2157" s="3">
        <v>1</v>
      </c>
      <c r="O2157" s="50" t="e">
        <f>INDEX([1]Dados!$M$2:$N$26779,MATCH($P2157,[1]Dados!$N$2:$N$26779,),2)</f>
        <v>#N/A</v>
      </c>
      <c r="P2157">
        <v>152108</v>
      </c>
      <c r="Q2157" s="1">
        <v>36760</v>
      </c>
      <c r="R2157" s="1">
        <v>36764</v>
      </c>
      <c r="S2157" t="s">
        <v>1095</v>
      </c>
      <c r="T2157">
        <v>1</v>
      </c>
    </row>
    <row r="2158" spans="1:20" x14ac:dyDescent="0.2">
      <c r="A2158" s="7">
        <v>313510</v>
      </c>
      <c r="B2158" s="3">
        <v>47015</v>
      </c>
      <c r="C2158" s="3" t="s">
        <v>33</v>
      </c>
      <c r="D2158" s="2" t="s">
        <v>511</v>
      </c>
      <c r="E2158" s="3">
        <v>12</v>
      </c>
      <c r="F2158" s="17">
        <v>0</v>
      </c>
      <c r="G2158" s="17">
        <v>1</v>
      </c>
      <c r="H2158" s="17">
        <v>0</v>
      </c>
      <c r="I2158" s="7">
        <v>1</v>
      </c>
      <c r="J2158" s="7">
        <v>14</v>
      </c>
      <c r="K2158" s="4">
        <v>1214</v>
      </c>
      <c r="L2158" s="5">
        <v>1214.0587</v>
      </c>
      <c r="M2158">
        <v>1303595.1499999999</v>
      </c>
      <c r="N2158" s="3">
        <v>1</v>
      </c>
      <c r="O2158" s="50" t="e">
        <f>INDEX([1]Dados!$M$2:$N$26779,MATCH($P2158,[1]Dados!$N$2:$N$26779,),2)</f>
        <v>#N/A</v>
      </c>
      <c r="P2158">
        <v>152108</v>
      </c>
      <c r="Q2158" s="1">
        <v>36760</v>
      </c>
      <c r="R2158" s="1">
        <v>36764</v>
      </c>
      <c r="S2158" t="s">
        <v>1095</v>
      </c>
      <c r="T2158">
        <v>1</v>
      </c>
    </row>
    <row r="2159" spans="1:20" x14ac:dyDescent="0.2">
      <c r="A2159" s="7">
        <v>313510</v>
      </c>
      <c r="B2159" s="3">
        <v>47015</v>
      </c>
      <c r="C2159" s="3" t="s">
        <v>33</v>
      </c>
      <c r="D2159" s="2" t="s">
        <v>511</v>
      </c>
      <c r="E2159" s="3">
        <v>12</v>
      </c>
      <c r="F2159" s="17">
        <v>0</v>
      </c>
      <c r="G2159" s="17">
        <v>1</v>
      </c>
      <c r="H2159" s="17">
        <v>0</v>
      </c>
      <c r="I2159" s="7">
        <v>1</v>
      </c>
      <c r="J2159" s="7">
        <v>18</v>
      </c>
      <c r="K2159" s="4">
        <v>1214</v>
      </c>
      <c r="L2159" s="5">
        <v>1214.0587</v>
      </c>
      <c r="M2159">
        <v>1303595.1499999999</v>
      </c>
      <c r="N2159" s="3">
        <v>1</v>
      </c>
      <c r="O2159" s="50" t="e">
        <f>INDEX([1]Dados!$M$2:$N$26779,MATCH($P2159,[1]Dados!$N$2:$N$26779,),2)</f>
        <v>#N/A</v>
      </c>
      <c r="P2159">
        <v>152108</v>
      </c>
      <c r="Q2159" s="1">
        <v>36760</v>
      </c>
      <c r="R2159" s="1">
        <v>36764</v>
      </c>
      <c r="S2159" t="s">
        <v>1095</v>
      </c>
      <c r="T2159">
        <v>1</v>
      </c>
    </row>
    <row r="2160" spans="1:20" x14ac:dyDescent="0.2">
      <c r="A2160" s="7">
        <v>313510</v>
      </c>
      <c r="B2160" s="3">
        <v>47015</v>
      </c>
      <c r="C2160" s="3" t="s">
        <v>33</v>
      </c>
      <c r="D2160" s="2" t="s">
        <v>511</v>
      </c>
      <c r="E2160" s="3">
        <v>12</v>
      </c>
      <c r="F2160" s="17">
        <v>0</v>
      </c>
      <c r="G2160" s="17">
        <v>1</v>
      </c>
      <c r="H2160" s="17">
        <v>0</v>
      </c>
      <c r="I2160" s="7">
        <v>1</v>
      </c>
      <c r="J2160" s="7">
        <v>2</v>
      </c>
      <c r="K2160" s="4">
        <v>1214</v>
      </c>
      <c r="L2160" s="5">
        <v>1214.0587</v>
      </c>
      <c r="M2160">
        <v>1303595.1499999999</v>
      </c>
      <c r="N2160" s="3">
        <v>1</v>
      </c>
      <c r="O2160" s="50" t="e">
        <f>INDEX([1]Dados!$M$2:$N$26779,MATCH($P2160,[1]Dados!$N$2:$N$26779,),2)</f>
        <v>#N/A</v>
      </c>
      <c r="P2160">
        <v>152108</v>
      </c>
      <c r="Q2160" s="1">
        <v>36760</v>
      </c>
      <c r="R2160" s="1">
        <v>36764</v>
      </c>
      <c r="S2160" t="s">
        <v>1095</v>
      </c>
      <c r="T2160">
        <v>1</v>
      </c>
    </row>
    <row r="2161" spans="1:20" x14ac:dyDescent="0.2">
      <c r="A2161" s="7">
        <v>313510</v>
      </c>
      <c r="B2161" s="3">
        <v>47015</v>
      </c>
      <c r="C2161" s="3" t="s">
        <v>33</v>
      </c>
      <c r="D2161" s="2" t="s">
        <v>511</v>
      </c>
      <c r="E2161" s="3">
        <v>12</v>
      </c>
      <c r="F2161" s="17">
        <v>0</v>
      </c>
      <c r="G2161" s="17">
        <v>1</v>
      </c>
      <c r="H2161" s="17">
        <v>0</v>
      </c>
      <c r="I2161" s="7">
        <v>2</v>
      </c>
      <c r="J2161" s="7">
        <v>25</v>
      </c>
      <c r="K2161" s="4">
        <v>1214</v>
      </c>
      <c r="L2161" s="5">
        <v>1214.0589</v>
      </c>
      <c r="M2161">
        <v>2080260</v>
      </c>
      <c r="N2161" s="3">
        <v>1</v>
      </c>
      <c r="O2161" s="50" t="e">
        <f>INDEX([1]Dados!$M$2:$N$26779,MATCH($P2161,[1]Dados!$N$2:$N$26779,),2)</f>
        <v>#N/A</v>
      </c>
      <c r="P2161">
        <v>152426</v>
      </c>
      <c r="Q2161" s="1">
        <v>36760</v>
      </c>
      <c r="R2161" s="1">
        <v>36764</v>
      </c>
      <c r="S2161" t="s">
        <v>82</v>
      </c>
      <c r="T2161">
        <v>1</v>
      </c>
    </row>
    <row r="2162" spans="1:20" x14ac:dyDescent="0.2">
      <c r="A2162" s="7">
        <v>313510</v>
      </c>
      <c r="B2162" s="3">
        <v>47015</v>
      </c>
      <c r="C2162" s="3" t="s">
        <v>33</v>
      </c>
      <c r="D2162" s="2" t="s">
        <v>511</v>
      </c>
      <c r="E2162" s="3">
        <v>12</v>
      </c>
      <c r="F2162" s="17">
        <v>0</v>
      </c>
      <c r="G2162" s="17">
        <v>1</v>
      </c>
      <c r="H2162" s="17">
        <v>0</v>
      </c>
      <c r="I2162" s="7">
        <v>2</v>
      </c>
      <c r="J2162" s="7">
        <v>23</v>
      </c>
      <c r="K2162" s="4">
        <v>1214</v>
      </c>
      <c r="L2162" s="5">
        <v>1214.0589</v>
      </c>
      <c r="M2162">
        <v>2080260</v>
      </c>
      <c r="N2162" s="3">
        <v>1</v>
      </c>
      <c r="O2162" s="50" t="e">
        <f>INDEX([1]Dados!$M$2:$N$26779,MATCH($P2162,[1]Dados!$N$2:$N$26779,),2)</f>
        <v>#N/A</v>
      </c>
      <c r="P2162">
        <v>152426</v>
      </c>
      <c r="Q2162" s="1">
        <v>36760</v>
      </c>
      <c r="R2162" s="1">
        <v>36764</v>
      </c>
      <c r="S2162" t="s">
        <v>82</v>
      </c>
      <c r="T2162">
        <v>1</v>
      </c>
    </row>
    <row r="2163" spans="1:20" x14ac:dyDescent="0.2">
      <c r="A2163" s="7">
        <v>313510</v>
      </c>
      <c r="B2163" s="3">
        <v>47015</v>
      </c>
      <c r="C2163" s="3" t="s">
        <v>33</v>
      </c>
      <c r="D2163" s="2" t="s">
        <v>511</v>
      </c>
      <c r="E2163" s="3">
        <v>12</v>
      </c>
      <c r="F2163" s="17">
        <v>0</v>
      </c>
      <c r="G2163" s="17">
        <v>1</v>
      </c>
      <c r="H2163" s="17">
        <v>0</v>
      </c>
      <c r="I2163" s="7">
        <v>2</v>
      </c>
      <c r="J2163" s="7">
        <v>18</v>
      </c>
      <c r="K2163" s="4">
        <v>1214</v>
      </c>
      <c r="L2163" s="5">
        <v>1214.0589</v>
      </c>
      <c r="M2163">
        <v>2080260</v>
      </c>
      <c r="N2163" s="3">
        <v>1</v>
      </c>
      <c r="O2163" s="50" t="e">
        <f>INDEX([1]Dados!$M$2:$N$26779,MATCH($P2163,[1]Dados!$N$2:$N$26779,),2)</f>
        <v>#N/A</v>
      </c>
      <c r="P2163">
        <v>152426</v>
      </c>
      <c r="Q2163" s="1">
        <v>36760</v>
      </c>
      <c r="R2163" s="1">
        <v>36764</v>
      </c>
      <c r="S2163" t="s">
        <v>82</v>
      </c>
      <c r="T2163">
        <v>1</v>
      </c>
    </row>
    <row r="2164" spans="1:20" x14ac:dyDescent="0.2">
      <c r="A2164" s="7">
        <v>313510</v>
      </c>
      <c r="B2164" s="3">
        <v>47015</v>
      </c>
      <c r="C2164" s="3" t="s">
        <v>33</v>
      </c>
      <c r="D2164" s="2" t="s">
        <v>511</v>
      </c>
      <c r="E2164" s="3">
        <v>12</v>
      </c>
      <c r="F2164" s="17">
        <v>0</v>
      </c>
      <c r="G2164" s="17">
        <v>1</v>
      </c>
      <c r="H2164" s="17">
        <v>0</v>
      </c>
      <c r="I2164" s="7">
        <v>4</v>
      </c>
      <c r="J2164" s="7">
        <v>25</v>
      </c>
      <c r="K2164" s="4">
        <v>1220</v>
      </c>
      <c r="L2164" s="5">
        <v>1220.0906</v>
      </c>
      <c r="M2164">
        <v>3372000</v>
      </c>
      <c r="N2164" s="3">
        <v>1</v>
      </c>
      <c r="O2164" s="50" t="e">
        <f>INDEX([1]Dados!$M$2:$N$26779,MATCH($P2164,[1]Dados!$N$2:$N$26779,),2)</f>
        <v>#N/A</v>
      </c>
      <c r="P2164">
        <v>151832</v>
      </c>
      <c r="Q2164" s="1">
        <v>36760</v>
      </c>
      <c r="R2164" s="1">
        <v>36764</v>
      </c>
      <c r="S2164" t="s">
        <v>1601</v>
      </c>
      <c r="T2164">
        <v>1</v>
      </c>
    </row>
    <row r="2165" spans="1:20" x14ac:dyDescent="0.2">
      <c r="A2165" s="7">
        <v>313510</v>
      </c>
      <c r="B2165" s="3">
        <v>47015</v>
      </c>
      <c r="C2165" s="3" t="s">
        <v>33</v>
      </c>
      <c r="D2165" s="2" t="s">
        <v>511</v>
      </c>
      <c r="E2165" s="3">
        <v>12</v>
      </c>
      <c r="F2165" s="17">
        <v>0</v>
      </c>
      <c r="G2165" s="17">
        <v>1</v>
      </c>
      <c r="H2165" s="17">
        <v>0</v>
      </c>
      <c r="I2165" s="7">
        <v>5</v>
      </c>
      <c r="J2165" s="7">
        <v>20</v>
      </c>
      <c r="K2165" s="4">
        <v>1220</v>
      </c>
      <c r="L2165" s="5">
        <v>1220.0906</v>
      </c>
      <c r="M2165">
        <v>350604</v>
      </c>
      <c r="N2165" s="3">
        <v>1</v>
      </c>
      <c r="O2165" s="50" t="e">
        <f>INDEX([1]Dados!$M$2:$N$26779,MATCH($P2165,[1]Dados!$N$2:$N$26779,),2)</f>
        <v>#N/A</v>
      </c>
      <c r="P2165">
        <v>151833</v>
      </c>
      <c r="Q2165" s="1">
        <v>36760</v>
      </c>
      <c r="R2165" s="1">
        <v>36764</v>
      </c>
      <c r="S2165" t="s">
        <v>1132</v>
      </c>
      <c r="T2165">
        <v>1</v>
      </c>
    </row>
    <row r="2166" spans="1:20" x14ac:dyDescent="0.2">
      <c r="A2166" s="7">
        <v>313510</v>
      </c>
      <c r="B2166" s="3">
        <v>47015</v>
      </c>
      <c r="C2166" s="3" t="s">
        <v>33</v>
      </c>
      <c r="D2166" s="2" t="s">
        <v>511</v>
      </c>
      <c r="E2166" s="3">
        <v>12</v>
      </c>
      <c r="F2166" s="17">
        <v>0</v>
      </c>
      <c r="G2166" s="17">
        <v>1</v>
      </c>
      <c r="H2166" s="17">
        <v>0</v>
      </c>
      <c r="I2166" s="7">
        <v>5</v>
      </c>
      <c r="J2166" s="7">
        <v>25</v>
      </c>
      <c r="K2166" s="4">
        <v>1220</v>
      </c>
      <c r="L2166" s="5">
        <v>1220.0906</v>
      </c>
      <c r="M2166">
        <v>350604</v>
      </c>
      <c r="N2166" s="3">
        <v>1</v>
      </c>
      <c r="O2166" s="50" t="e">
        <f>INDEX([1]Dados!$M$2:$N$26779,MATCH($P2166,[1]Dados!$N$2:$N$26779,),2)</f>
        <v>#N/A</v>
      </c>
      <c r="P2166">
        <v>151833</v>
      </c>
      <c r="Q2166" s="1">
        <v>36760</v>
      </c>
      <c r="R2166" s="1">
        <v>36764</v>
      </c>
      <c r="S2166" t="s">
        <v>1132</v>
      </c>
      <c r="T2166">
        <v>1</v>
      </c>
    </row>
    <row r="2167" spans="1:20" x14ac:dyDescent="0.2">
      <c r="A2167" s="7">
        <v>313510</v>
      </c>
      <c r="B2167" s="3">
        <v>47015</v>
      </c>
      <c r="C2167" s="3" t="s">
        <v>33</v>
      </c>
      <c r="D2167" s="2" t="s">
        <v>511</v>
      </c>
      <c r="E2167" s="3">
        <v>12</v>
      </c>
      <c r="F2167" s="17">
        <v>0</v>
      </c>
      <c r="G2167" s="17">
        <v>1</v>
      </c>
      <c r="H2167" s="17">
        <v>0</v>
      </c>
      <c r="I2167" s="7">
        <v>3</v>
      </c>
      <c r="J2167" s="7">
        <v>29</v>
      </c>
      <c r="K2167" s="4">
        <v>1293</v>
      </c>
      <c r="L2167" s="5">
        <v>1293.0592999999999</v>
      </c>
      <c r="M2167">
        <v>133083.17000000001</v>
      </c>
      <c r="N2167" s="3">
        <v>1</v>
      </c>
      <c r="O2167" s="50" t="e">
        <f>INDEX([1]Dados!$M$2:$N$26779,MATCH($P2167,[1]Dados!$N$2:$N$26779,),2)</f>
        <v>#N/A</v>
      </c>
      <c r="P2167">
        <v>150950</v>
      </c>
      <c r="Q2167" s="1">
        <v>36760</v>
      </c>
      <c r="R2167" s="1">
        <v>36764</v>
      </c>
      <c r="S2167" t="s">
        <v>1130</v>
      </c>
      <c r="T2167">
        <v>1</v>
      </c>
    </row>
    <row r="2168" spans="1:20" x14ac:dyDescent="0.2">
      <c r="A2168" s="7">
        <v>313510</v>
      </c>
      <c r="B2168" s="3">
        <v>47015</v>
      </c>
      <c r="C2168" s="3" t="s">
        <v>33</v>
      </c>
      <c r="D2168" s="2" t="s">
        <v>511</v>
      </c>
      <c r="E2168" s="3">
        <v>12</v>
      </c>
      <c r="F2168" s="17">
        <v>0</v>
      </c>
      <c r="G2168" s="17">
        <v>1</v>
      </c>
      <c r="H2168" s="17">
        <v>0</v>
      </c>
      <c r="I2168" s="7">
        <v>3</v>
      </c>
      <c r="J2168" s="7">
        <v>0</v>
      </c>
      <c r="K2168" s="4">
        <v>1293</v>
      </c>
      <c r="L2168" s="5">
        <v>1293.0592999999999</v>
      </c>
      <c r="M2168">
        <v>133083.17000000001</v>
      </c>
      <c r="N2168" s="3">
        <v>1</v>
      </c>
      <c r="O2168" s="50" t="e">
        <f>INDEX([1]Dados!$M$2:$N$26779,MATCH($P2168,[1]Dados!$N$2:$N$26779,),2)</f>
        <v>#N/A</v>
      </c>
      <c r="P2168">
        <v>150950</v>
      </c>
      <c r="Q2168" s="1">
        <v>36760</v>
      </c>
      <c r="R2168" s="1">
        <v>36764</v>
      </c>
      <c r="S2168" t="s">
        <v>1130</v>
      </c>
      <c r="T2168">
        <v>1</v>
      </c>
    </row>
    <row r="2169" spans="1:20" x14ac:dyDescent="0.2">
      <c r="A2169" s="7">
        <v>500720</v>
      </c>
      <c r="B2169" s="3">
        <v>91430</v>
      </c>
      <c r="C2169" s="3" t="s">
        <v>42</v>
      </c>
      <c r="D2169" s="2" t="s">
        <v>700</v>
      </c>
      <c r="E2169" s="3">
        <v>12</v>
      </c>
      <c r="F2169" s="17">
        <v>0</v>
      </c>
      <c r="G2169" s="17">
        <v>1</v>
      </c>
      <c r="H2169" s="17">
        <v>0</v>
      </c>
      <c r="I2169" s="7">
        <v>6.1</v>
      </c>
      <c r="J2169" s="7">
        <v>19</v>
      </c>
      <c r="K2169" s="4">
        <v>4</v>
      </c>
      <c r="L2169" s="5">
        <v>4.1822999999999997</v>
      </c>
      <c r="M2169">
        <v>222342.61</v>
      </c>
      <c r="N2169" s="3">
        <v>1</v>
      </c>
      <c r="O2169" s="50" t="e">
        <f>INDEX([1]Dados!$M$2:$N$26779,MATCH($P2169,[1]Dados!$N$2:$N$26779,),2)</f>
        <v>#N/A</v>
      </c>
      <c r="P2169">
        <v>151194</v>
      </c>
      <c r="Q2169" s="1">
        <v>36760</v>
      </c>
      <c r="R2169" s="1">
        <v>36764</v>
      </c>
      <c r="S2169" t="s">
        <v>1292</v>
      </c>
      <c r="T2169">
        <v>1</v>
      </c>
    </row>
    <row r="2170" spans="1:20" x14ac:dyDescent="0.2">
      <c r="A2170" s="7">
        <v>500720</v>
      </c>
      <c r="B2170" s="3">
        <v>91430</v>
      </c>
      <c r="C2170" s="3" t="s">
        <v>42</v>
      </c>
      <c r="D2170" s="2" t="s">
        <v>700</v>
      </c>
      <c r="E2170" s="3">
        <v>12</v>
      </c>
      <c r="F2170" s="17">
        <v>0</v>
      </c>
      <c r="G2170" s="17">
        <v>1</v>
      </c>
      <c r="H2170" s="17">
        <v>0</v>
      </c>
      <c r="I2170" s="7">
        <v>6.2</v>
      </c>
      <c r="J2170" s="7">
        <v>7</v>
      </c>
      <c r="K2170" s="4">
        <v>4</v>
      </c>
      <c r="L2170" s="5">
        <v>4.1822999999999997</v>
      </c>
      <c r="M2170">
        <v>222342.61</v>
      </c>
      <c r="N2170" s="3">
        <v>1</v>
      </c>
      <c r="O2170" s="50" t="e">
        <f>INDEX([1]Dados!$M$2:$N$26779,MATCH($P2170,[1]Dados!$N$2:$N$26779,),2)</f>
        <v>#N/A</v>
      </c>
      <c r="P2170">
        <v>151194</v>
      </c>
      <c r="Q2170" s="1">
        <v>36760</v>
      </c>
      <c r="R2170" s="1">
        <v>36764</v>
      </c>
      <c r="S2170" t="s">
        <v>1292</v>
      </c>
      <c r="T2170">
        <v>1</v>
      </c>
    </row>
    <row r="2171" spans="1:20" x14ac:dyDescent="0.2">
      <c r="A2171" s="7">
        <v>500720</v>
      </c>
      <c r="B2171" s="3">
        <v>91430</v>
      </c>
      <c r="C2171" s="3" t="s">
        <v>42</v>
      </c>
      <c r="D2171" s="2" t="s">
        <v>700</v>
      </c>
      <c r="E2171" s="3">
        <v>12</v>
      </c>
      <c r="F2171" s="17">
        <v>0</v>
      </c>
      <c r="G2171" s="17">
        <v>1</v>
      </c>
      <c r="H2171" s="17">
        <v>0</v>
      </c>
      <c r="I2171" s="7">
        <v>6.3</v>
      </c>
      <c r="J2171" s="7">
        <v>7</v>
      </c>
      <c r="K2171" s="4">
        <v>4</v>
      </c>
      <c r="L2171" s="5">
        <v>4.1822999999999997</v>
      </c>
      <c r="M2171">
        <v>222342.61</v>
      </c>
      <c r="N2171" s="3">
        <v>1</v>
      </c>
      <c r="O2171" s="50" t="e">
        <f>INDEX([1]Dados!$M$2:$N$26779,MATCH($P2171,[1]Dados!$N$2:$N$26779,),2)</f>
        <v>#N/A</v>
      </c>
      <c r="P2171">
        <v>151194</v>
      </c>
      <c r="Q2171" s="1">
        <v>36760</v>
      </c>
      <c r="R2171" s="1">
        <v>36764</v>
      </c>
      <c r="S2171" t="s">
        <v>1292</v>
      </c>
      <c r="T2171">
        <v>1</v>
      </c>
    </row>
    <row r="2172" spans="1:20" x14ac:dyDescent="0.2">
      <c r="A2172" s="7">
        <v>500720</v>
      </c>
      <c r="B2172" s="3">
        <v>91430</v>
      </c>
      <c r="C2172" s="3" t="s">
        <v>42</v>
      </c>
      <c r="D2172" s="2" t="s">
        <v>700</v>
      </c>
      <c r="E2172" s="3">
        <v>12</v>
      </c>
      <c r="F2172" s="17">
        <v>0</v>
      </c>
      <c r="G2172" s="17">
        <v>1</v>
      </c>
      <c r="H2172" s="17">
        <v>0</v>
      </c>
      <c r="I2172" s="7">
        <v>1</v>
      </c>
      <c r="J2172" s="7">
        <v>0</v>
      </c>
      <c r="K2172" s="4">
        <v>4</v>
      </c>
      <c r="L2172" s="5">
        <v>4.5776000000000003</v>
      </c>
      <c r="M2172">
        <v>94998.47</v>
      </c>
      <c r="N2172" s="3">
        <v>1</v>
      </c>
      <c r="O2172" s="50" t="e">
        <f>INDEX([1]Dados!$M$2:$N$26779,MATCH($P2172,[1]Dados!$N$2:$N$26779,),2)</f>
        <v>#N/A</v>
      </c>
      <c r="P2172" s="28">
        <v>151193</v>
      </c>
      <c r="Q2172" s="1">
        <v>36760</v>
      </c>
      <c r="R2172" s="1">
        <v>36764</v>
      </c>
      <c r="S2172" t="s">
        <v>2134</v>
      </c>
      <c r="T2172">
        <v>1</v>
      </c>
    </row>
    <row r="2173" spans="1:20" x14ac:dyDescent="0.2">
      <c r="A2173" s="7">
        <v>500720</v>
      </c>
      <c r="B2173" s="3">
        <v>91430</v>
      </c>
      <c r="C2173" s="3" t="s">
        <v>42</v>
      </c>
      <c r="D2173" s="2" t="s">
        <v>700</v>
      </c>
      <c r="E2173" s="3">
        <v>12</v>
      </c>
      <c r="F2173" s="17">
        <v>0</v>
      </c>
      <c r="G2173" s="17">
        <v>1</v>
      </c>
      <c r="H2173" s="17">
        <v>0</v>
      </c>
      <c r="I2173" s="7">
        <v>3.1</v>
      </c>
      <c r="J2173" s="7">
        <v>19</v>
      </c>
      <c r="K2173" s="4">
        <v>119</v>
      </c>
      <c r="L2173" s="5">
        <v>119.38590000000001</v>
      </c>
      <c r="M2173">
        <v>110981.87</v>
      </c>
      <c r="N2173" s="3">
        <v>1</v>
      </c>
      <c r="O2173" s="50" t="e">
        <f>INDEX([1]Dados!$M$2:$N$26779,MATCH($P2173,[1]Dados!$N$2:$N$26779,),2)</f>
        <v>#N/A</v>
      </c>
      <c r="P2173">
        <v>151632</v>
      </c>
      <c r="Q2173" s="1">
        <v>36760</v>
      </c>
      <c r="R2173" s="1">
        <v>36764</v>
      </c>
      <c r="S2173" t="s">
        <v>1294</v>
      </c>
      <c r="T2173">
        <v>1</v>
      </c>
    </row>
    <row r="2174" spans="1:20" x14ac:dyDescent="0.2">
      <c r="A2174" s="7">
        <v>500720</v>
      </c>
      <c r="B2174" s="3">
        <v>91430</v>
      </c>
      <c r="C2174" s="3" t="s">
        <v>42</v>
      </c>
      <c r="D2174" s="2" t="s">
        <v>700</v>
      </c>
      <c r="E2174" s="3">
        <v>12</v>
      </c>
      <c r="F2174" s="17">
        <v>0</v>
      </c>
      <c r="G2174" s="17">
        <v>1</v>
      </c>
      <c r="H2174" s="17">
        <v>0</v>
      </c>
      <c r="I2174" s="7">
        <v>3.2</v>
      </c>
      <c r="J2174" s="7">
        <v>19</v>
      </c>
      <c r="K2174" s="4">
        <v>119</v>
      </c>
      <c r="L2174" s="5">
        <v>119.38590000000001</v>
      </c>
      <c r="M2174">
        <v>110981.87</v>
      </c>
      <c r="N2174" s="3">
        <v>1</v>
      </c>
      <c r="O2174" s="50" t="e">
        <f>INDEX([1]Dados!$M$2:$N$26779,MATCH($P2174,[1]Dados!$N$2:$N$26779,),2)</f>
        <v>#N/A</v>
      </c>
      <c r="P2174">
        <v>151632</v>
      </c>
      <c r="Q2174" s="1">
        <v>36760</v>
      </c>
      <c r="R2174" s="1">
        <v>36764</v>
      </c>
      <c r="S2174" t="s">
        <v>1294</v>
      </c>
      <c r="T2174">
        <v>1</v>
      </c>
    </row>
    <row r="2175" spans="1:20" x14ac:dyDescent="0.2">
      <c r="A2175" s="7">
        <v>500720</v>
      </c>
      <c r="B2175" s="3">
        <v>91430</v>
      </c>
      <c r="C2175" s="3" t="s">
        <v>42</v>
      </c>
      <c r="D2175" s="2" t="s">
        <v>700</v>
      </c>
      <c r="E2175" s="3">
        <v>12</v>
      </c>
      <c r="F2175" s="17">
        <v>0</v>
      </c>
      <c r="G2175" s="17">
        <v>1</v>
      </c>
      <c r="H2175" s="17">
        <v>0</v>
      </c>
      <c r="I2175" s="7">
        <v>3.3</v>
      </c>
      <c r="J2175" s="7">
        <v>7</v>
      </c>
      <c r="K2175" s="4">
        <v>119</v>
      </c>
      <c r="L2175" s="5">
        <v>119.38590000000001</v>
      </c>
      <c r="M2175">
        <v>110981.87</v>
      </c>
      <c r="N2175" s="3">
        <v>1</v>
      </c>
      <c r="O2175" s="50" t="e">
        <f>INDEX([1]Dados!$M$2:$N$26779,MATCH($P2175,[1]Dados!$N$2:$N$26779,),2)</f>
        <v>#N/A</v>
      </c>
      <c r="P2175">
        <v>151632</v>
      </c>
      <c r="Q2175" s="1">
        <v>36760</v>
      </c>
      <c r="R2175" s="1">
        <v>36764</v>
      </c>
      <c r="S2175" t="s">
        <v>1294</v>
      </c>
      <c r="T2175">
        <v>1</v>
      </c>
    </row>
    <row r="2176" spans="1:20" x14ac:dyDescent="0.2">
      <c r="A2176" s="7">
        <v>500720</v>
      </c>
      <c r="B2176" s="3">
        <v>91430</v>
      </c>
      <c r="C2176" s="3" t="s">
        <v>42</v>
      </c>
      <c r="D2176" s="2" t="s">
        <v>700</v>
      </c>
      <c r="E2176" s="3">
        <v>12</v>
      </c>
      <c r="F2176" s="17">
        <v>0</v>
      </c>
      <c r="G2176" s="17">
        <v>1</v>
      </c>
      <c r="H2176" s="17">
        <v>0</v>
      </c>
      <c r="I2176" s="7">
        <v>3.4</v>
      </c>
      <c r="J2176" s="7">
        <v>7</v>
      </c>
      <c r="K2176" s="4">
        <v>119</v>
      </c>
      <c r="L2176" s="5">
        <v>119.38590000000001</v>
      </c>
      <c r="M2176">
        <v>110981.87</v>
      </c>
      <c r="N2176" s="3">
        <v>1</v>
      </c>
      <c r="O2176" s="50" t="e">
        <f>INDEX([1]Dados!$M$2:$N$26779,MATCH($P2176,[1]Dados!$N$2:$N$26779,),2)</f>
        <v>#N/A</v>
      </c>
      <c r="P2176">
        <v>151632</v>
      </c>
      <c r="Q2176" s="1">
        <v>36760</v>
      </c>
      <c r="R2176" s="1">
        <v>36764</v>
      </c>
      <c r="S2176" t="s">
        <v>1294</v>
      </c>
      <c r="T2176">
        <v>1</v>
      </c>
    </row>
    <row r="2177" spans="1:20" x14ac:dyDescent="0.2">
      <c r="A2177" s="7">
        <v>500720</v>
      </c>
      <c r="B2177" s="3">
        <v>91430</v>
      </c>
      <c r="C2177" s="3" t="s">
        <v>42</v>
      </c>
      <c r="D2177" s="2" t="s">
        <v>700</v>
      </c>
      <c r="E2177" s="3">
        <v>12</v>
      </c>
      <c r="F2177" s="17">
        <v>0</v>
      </c>
      <c r="G2177" s="17">
        <v>1</v>
      </c>
      <c r="H2177" s="17">
        <v>0</v>
      </c>
      <c r="I2177" s="7">
        <v>4.0999999999999996</v>
      </c>
      <c r="J2177" s="7">
        <v>15</v>
      </c>
      <c r="K2177" s="4">
        <v>119</v>
      </c>
      <c r="L2177" s="5">
        <v>119.386</v>
      </c>
      <c r="M2177">
        <v>138535.95000000001</v>
      </c>
      <c r="N2177" s="3">
        <v>1</v>
      </c>
      <c r="O2177" s="50" t="e">
        <f>INDEX([1]Dados!$M$2:$N$26779,MATCH($P2177,[1]Dados!$N$2:$N$26779,),2)</f>
        <v>#N/A</v>
      </c>
      <c r="P2177">
        <v>151716</v>
      </c>
      <c r="Q2177" s="1">
        <v>36760</v>
      </c>
      <c r="R2177" s="1">
        <v>36764</v>
      </c>
      <c r="S2177" t="s">
        <v>1295</v>
      </c>
      <c r="T2177">
        <v>1</v>
      </c>
    </row>
    <row r="2178" spans="1:20" x14ac:dyDescent="0.2">
      <c r="A2178" s="7">
        <v>500720</v>
      </c>
      <c r="B2178" s="3">
        <v>91430</v>
      </c>
      <c r="C2178" s="3" t="s">
        <v>42</v>
      </c>
      <c r="D2178" s="2" t="s">
        <v>700</v>
      </c>
      <c r="E2178" s="3">
        <v>12</v>
      </c>
      <c r="F2178" s="17">
        <v>0</v>
      </c>
      <c r="G2178" s="17">
        <v>1</v>
      </c>
      <c r="H2178" s="17">
        <v>0</v>
      </c>
      <c r="I2178" s="7">
        <v>4.2</v>
      </c>
      <c r="J2178" s="7">
        <v>19</v>
      </c>
      <c r="K2178" s="4">
        <v>119</v>
      </c>
      <c r="L2178" s="5">
        <v>119.386</v>
      </c>
      <c r="M2178">
        <v>138535.95000000001</v>
      </c>
      <c r="N2178" s="3">
        <v>1</v>
      </c>
      <c r="O2178" s="50" t="e">
        <f>INDEX([1]Dados!$M$2:$N$26779,MATCH($P2178,[1]Dados!$N$2:$N$26779,),2)</f>
        <v>#N/A</v>
      </c>
      <c r="P2178">
        <v>151716</v>
      </c>
      <c r="Q2178" s="1">
        <v>36760</v>
      </c>
      <c r="R2178" s="1">
        <v>36764</v>
      </c>
      <c r="S2178" t="s">
        <v>1295</v>
      </c>
      <c r="T2178">
        <v>1</v>
      </c>
    </row>
    <row r="2179" spans="1:20" x14ac:dyDescent="0.2">
      <c r="A2179" s="7">
        <v>500720</v>
      </c>
      <c r="B2179" s="3">
        <v>91430</v>
      </c>
      <c r="C2179" s="3" t="s">
        <v>42</v>
      </c>
      <c r="D2179" s="2" t="s">
        <v>700</v>
      </c>
      <c r="E2179" s="3">
        <v>12</v>
      </c>
      <c r="F2179" s="17">
        <v>0</v>
      </c>
      <c r="G2179" s="17">
        <v>1</v>
      </c>
      <c r="H2179" s="17">
        <v>0</v>
      </c>
      <c r="I2179" s="7">
        <v>4.3</v>
      </c>
      <c r="J2179" s="7">
        <v>7</v>
      </c>
      <c r="K2179" s="4">
        <v>119</v>
      </c>
      <c r="L2179" s="5">
        <v>119.386</v>
      </c>
      <c r="M2179">
        <v>138535.95000000001</v>
      </c>
      <c r="N2179" s="3">
        <v>1</v>
      </c>
      <c r="O2179" s="50" t="e">
        <f>INDEX([1]Dados!$M$2:$N$26779,MATCH($P2179,[1]Dados!$N$2:$N$26779,),2)</f>
        <v>#N/A</v>
      </c>
      <c r="P2179">
        <v>151716</v>
      </c>
      <c r="Q2179" s="1">
        <v>36760</v>
      </c>
      <c r="R2179" s="1">
        <v>36764</v>
      </c>
      <c r="S2179" t="s">
        <v>1295</v>
      </c>
      <c r="T2179">
        <v>1</v>
      </c>
    </row>
    <row r="2180" spans="1:20" x14ac:dyDescent="0.2">
      <c r="A2180" s="7">
        <v>500720</v>
      </c>
      <c r="B2180" s="3">
        <v>91430</v>
      </c>
      <c r="C2180" s="3" t="s">
        <v>42</v>
      </c>
      <c r="D2180" s="2" t="s">
        <v>700</v>
      </c>
      <c r="E2180" s="3">
        <v>12</v>
      </c>
      <c r="F2180" s="17">
        <v>0</v>
      </c>
      <c r="G2180" s="17">
        <v>1</v>
      </c>
      <c r="H2180" s="17">
        <v>0</v>
      </c>
      <c r="I2180" s="7">
        <v>4.4000000000000004</v>
      </c>
      <c r="J2180" s="7">
        <v>7</v>
      </c>
      <c r="K2180" s="4">
        <v>119</v>
      </c>
      <c r="L2180" s="5">
        <v>119.386</v>
      </c>
      <c r="M2180">
        <v>138535.95000000001</v>
      </c>
      <c r="N2180" s="3">
        <v>1</v>
      </c>
      <c r="O2180" s="50" t="e">
        <f>INDEX([1]Dados!$M$2:$N$26779,MATCH($P2180,[1]Dados!$N$2:$N$26779,),2)</f>
        <v>#N/A</v>
      </c>
      <c r="P2180">
        <v>151716</v>
      </c>
      <c r="Q2180" s="1">
        <v>36760</v>
      </c>
      <c r="R2180" s="1">
        <v>36764</v>
      </c>
      <c r="S2180" t="s">
        <v>1295</v>
      </c>
      <c r="T2180">
        <v>1</v>
      </c>
    </row>
    <row r="2181" spans="1:20" x14ac:dyDescent="0.2">
      <c r="A2181" s="7">
        <v>500720</v>
      </c>
      <c r="B2181" s="3">
        <v>91430</v>
      </c>
      <c r="C2181" s="3" t="s">
        <v>42</v>
      </c>
      <c r="D2181" s="2" t="s">
        <v>700</v>
      </c>
      <c r="E2181" s="3">
        <v>12</v>
      </c>
      <c r="F2181" s="17">
        <v>0</v>
      </c>
      <c r="G2181" s="17">
        <v>1</v>
      </c>
      <c r="H2181" s="17">
        <v>0</v>
      </c>
      <c r="I2181" s="7">
        <v>4.5</v>
      </c>
      <c r="J2181" s="7">
        <v>9</v>
      </c>
      <c r="K2181" s="4">
        <v>119</v>
      </c>
      <c r="L2181" s="5">
        <v>119.386</v>
      </c>
      <c r="M2181">
        <v>138535.95000000001</v>
      </c>
      <c r="N2181" s="3">
        <v>1</v>
      </c>
      <c r="O2181" s="50" t="e">
        <f>INDEX([1]Dados!$M$2:$N$26779,MATCH($P2181,[1]Dados!$N$2:$N$26779,),2)</f>
        <v>#N/A</v>
      </c>
      <c r="P2181">
        <v>151716</v>
      </c>
      <c r="Q2181" s="1">
        <v>36760</v>
      </c>
      <c r="R2181" s="1">
        <v>36764</v>
      </c>
      <c r="S2181" t="s">
        <v>1295</v>
      </c>
      <c r="T2181">
        <v>1</v>
      </c>
    </row>
    <row r="2182" spans="1:20" x14ac:dyDescent="0.2">
      <c r="A2182" s="7">
        <v>500720</v>
      </c>
      <c r="B2182" s="3">
        <v>91430</v>
      </c>
      <c r="C2182" s="3" t="s">
        <v>42</v>
      </c>
      <c r="D2182" s="2" t="s">
        <v>700</v>
      </c>
      <c r="E2182" s="3">
        <v>12</v>
      </c>
      <c r="F2182" s="17">
        <v>0</v>
      </c>
      <c r="G2182" s="17">
        <v>1</v>
      </c>
      <c r="H2182" s="17">
        <v>0</v>
      </c>
      <c r="I2182" s="7">
        <v>4.5999999999999996</v>
      </c>
      <c r="J2182" s="7">
        <v>19</v>
      </c>
      <c r="K2182" s="4">
        <v>119</v>
      </c>
      <c r="L2182" s="5">
        <v>119.386</v>
      </c>
      <c r="M2182">
        <v>138535.95000000001</v>
      </c>
      <c r="N2182" s="3">
        <v>1</v>
      </c>
      <c r="O2182" s="50" t="e">
        <f>INDEX([1]Dados!$M$2:$N$26779,MATCH($P2182,[1]Dados!$N$2:$N$26779,),2)</f>
        <v>#N/A</v>
      </c>
      <c r="P2182">
        <v>151716</v>
      </c>
      <c r="Q2182" s="1">
        <v>36760</v>
      </c>
      <c r="R2182" s="1">
        <v>36764</v>
      </c>
      <c r="S2182" t="s">
        <v>1295</v>
      </c>
      <c r="T2182">
        <v>1</v>
      </c>
    </row>
    <row r="2183" spans="1:20" x14ac:dyDescent="0.2">
      <c r="A2183" s="7">
        <v>500720</v>
      </c>
      <c r="B2183" s="3">
        <v>91430</v>
      </c>
      <c r="C2183" s="3" t="s">
        <v>42</v>
      </c>
      <c r="D2183" s="2" t="s">
        <v>700</v>
      </c>
      <c r="E2183" s="3">
        <v>12</v>
      </c>
      <c r="F2183" s="17">
        <v>0</v>
      </c>
      <c r="G2183" s="17">
        <v>1</v>
      </c>
      <c r="H2183" s="17">
        <v>0</v>
      </c>
      <c r="I2183" s="7">
        <v>5.0999999999999996</v>
      </c>
      <c r="J2183" s="7">
        <v>19</v>
      </c>
      <c r="K2183" s="4">
        <v>119</v>
      </c>
      <c r="L2183" s="5">
        <v>119.3861</v>
      </c>
      <c r="M2183">
        <v>183150.51</v>
      </c>
      <c r="N2183" s="3">
        <v>1</v>
      </c>
      <c r="O2183" s="50" t="e">
        <f>INDEX([1]Dados!$M$2:$N$26779,MATCH($P2183,[1]Dados!$N$2:$N$26779,),2)</f>
        <v>#N/A</v>
      </c>
      <c r="P2183">
        <v>151717</v>
      </c>
      <c r="Q2183" s="1">
        <v>36760</v>
      </c>
      <c r="R2183" s="1">
        <v>36764</v>
      </c>
      <c r="S2183" t="s">
        <v>1296</v>
      </c>
      <c r="T2183">
        <v>1</v>
      </c>
    </row>
    <row r="2184" spans="1:20" x14ac:dyDescent="0.2">
      <c r="A2184" s="7">
        <v>500720</v>
      </c>
      <c r="B2184" s="3">
        <v>91430</v>
      </c>
      <c r="C2184" s="3" t="s">
        <v>42</v>
      </c>
      <c r="D2184" s="2" t="s">
        <v>700</v>
      </c>
      <c r="E2184" s="3">
        <v>12</v>
      </c>
      <c r="F2184" s="17">
        <v>0</v>
      </c>
      <c r="G2184" s="17">
        <v>1</v>
      </c>
      <c r="H2184" s="17">
        <v>0</v>
      </c>
      <c r="I2184" s="7">
        <v>5.2</v>
      </c>
      <c r="J2184" s="7">
        <v>15</v>
      </c>
      <c r="K2184" s="4">
        <v>119</v>
      </c>
      <c r="L2184" s="5">
        <v>119.3861</v>
      </c>
      <c r="M2184">
        <v>183150.51</v>
      </c>
      <c r="N2184" s="3">
        <v>1</v>
      </c>
      <c r="O2184" s="50" t="e">
        <f>INDEX([1]Dados!$M$2:$N$26779,MATCH($P2184,[1]Dados!$N$2:$N$26779,),2)</f>
        <v>#N/A</v>
      </c>
      <c r="P2184">
        <v>151717</v>
      </c>
      <c r="Q2184" s="1">
        <v>36760</v>
      </c>
      <c r="R2184" s="1">
        <v>36764</v>
      </c>
      <c r="S2184" t="s">
        <v>1296</v>
      </c>
      <c r="T2184">
        <v>1</v>
      </c>
    </row>
    <row r="2185" spans="1:20" x14ac:dyDescent="0.2">
      <c r="A2185" s="7">
        <v>500720</v>
      </c>
      <c r="B2185" s="3">
        <v>91430</v>
      </c>
      <c r="C2185" s="3" t="s">
        <v>42</v>
      </c>
      <c r="D2185" s="2" t="s">
        <v>700</v>
      </c>
      <c r="E2185" s="3">
        <v>12</v>
      </c>
      <c r="F2185" s="17">
        <v>0</v>
      </c>
      <c r="G2185" s="17">
        <v>1</v>
      </c>
      <c r="H2185" s="17">
        <v>0</v>
      </c>
      <c r="I2185" s="7">
        <v>5.3</v>
      </c>
      <c r="J2185" s="7">
        <v>13</v>
      </c>
      <c r="K2185" s="4">
        <v>119</v>
      </c>
      <c r="L2185" s="5">
        <v>119.3861</v>
      </c>
      <c r="M2185">
        <v>183150.51</v>
      </c>
      <c r="N2185" s="3">
        <v>1</v>
      </c>
      <c r="O2185" s="50" t="e">
        <f>INDEX([1]Dados!$M$2:$N$26779,MATCH($P2185,[1]Dados!$N$2:$N$26779,),2)</f>
        <v>#N/A</v>
      </c>
      <c r="P2185">
        <v>151717</v>
      </c>
      <c r="Q2185" s="1">
        <v>36760</v>
      </c>
      <c r="R2185" s="1">
        <v>36764</v>
      </c>
      <c r="S2185" t="s">
        <v>1296</v>
      </c>
      <c r="T2185">
        <v>1</v>
      </c>
    </row>
    <row r="2186" spans="1:20" x14ac:dyDescent="0.2">
      <c r="A2186" s="7">
        <v>500720</v>
      </c>
      <c r="B2186" s="3">
        <v>91430</v>
      </c>
      <c r="C2186" s="3" t="s">
        <v>42</v>
      </c>
      <c r="D2186" s="2" t="s">
        <v>700</v>
      </c>
      <c r="E2186" s="3">
        <v>12</v>
      </c>
      <c r="F2186" s="17">
        <v>0</v>
      </c>
      <c r="G2186" s="17">
        <v>1</v>
      </c>
      <c r="H2186" s="17">
        <v>0</v>
      </c>
      <c r="I2186" s="7">
        <v>5.4</v>
      </c>
      <c r="J2186" s="7">
        <v>7</v>
      </c>
      <c r="K2186" s="4">
        <v>119</v>
      </c>
      <c r="L2186" s="5">
        <v>119.3861</v>
      </c>
      <c r="M2186">
        <v>183150.51</v>
      </c>
      <c r="N2186" s="3">
        <v>1</v>
      </c>
      <c r="O2186" s="50" t="e">
        <f>INDEX([1]Dados!$M$2:$N$26779,MATCH($P2186,[1]Dados!$N$2:$N$26779,),2)</f>
        <v>#N/A</v>
      </c>
      <c r="P2186">
        <v>151717</v>
      </c>
      <c r="Q2186" s="1">
        <v>36760</v>
      </c>
      <c r="R2186" s="1">
        <v>36764</v>
      </c>
      <c r="S2186" t="s">
        <v>1296</v>
      </c>
      <c r="T2186">
        <v>1</v>
      </c>
    </row>
    <row r="2187" spans="1:20" x14ac:dyDescent="0.2">
      <c r="A2187" s="7">
        <v>500720</v>
      </c>
      <c r="B2187" s="3">
        <v>91430</v>
      </c>
      <c r="C2187" s="3" t="s">
        <v>42</v>
      </c>
      <c r="D2187" s="2" t="s">
        <v>700</v>
      </c>
      <c r="E2187" s="3">
        <v>12</v>
      </c>
      <c r="F2187" s="17">
        <v>0</v>
      </c>
      <c r="G2187" s="17">
        <v>1</v>
      </c>
      <c r="H2187" s="17">
        <v>0</v>
      </c>
      <c r="I2187" s="7">
        <v>5.5</v>
      </c>
      <c r="J2187" s="7">
        <v>7</v>
      </c>
      <c r="K2187" s="4">
        <v>119</v>
      </c>
      <c r="L2187" s="5">
        <v>119.3861</v>
      </c>
      <c r="M2187">
        <v>183150.51</v>
      </c>
      <c r="N2187" s="3">
        <v>1</v>
      </c>
      <c r="O2187" s="50" t="e">
        <f>INDEX([1]Dados!$M$2:$N$26779,MATCH($P2187,[1]Dados!$N$2:$N$26779,),2)</f>
        <v>#N/A</v>
      </c>
      <c r="P2187">
        <v>151717</v>
      </c>
      <c r="Q2187" s="1">
        <v>36760</v>
      </c>
      <c r="R2187" s="1">
        <v>36764</v>
      </c>
      <c r="S2187" t="s">
        <v>1296</v>
      </c>
      <c r="T2187">
        <v>1</v>
      </c>
    </row>
    <row r="2188" spans="1:20" x14ac:dyDescent="0.2">
      <c r="A2188" s="7">
        <v>500720</v>
      </c>
      <c r="B2188" s="3">
        <v>91430</v>
      </c>
      <c r="C2188" s="3" t="s">
        <v>42</v>
      </c>
      <c r="D2188" s="2" t="s">
        <v>700</v>
      </c>
      <c r="E2188" s="3">
        <v>12</v>
      </c>
      <c r="F2188" s="17">
        <v>0</v>
      </c>
      <c r="G2188" s="17">
        <v>1</v>
      </c>
      <c r="H2188" s="17">
        <v>0</v>
      </c>
      <c r="I2188" s="7">
        <v>5.6</v>
      </c>
      <c r="J2188" s="7">
        <v>19</v>
      </c>
      <c r="K2188" s="4">
        <v>119</v>
      </c>
      <c r="L2188" s="5">
        <v>119.3861</v>
      </c>
      <c r="M2188">
        <v>183150.51</v>
      </c>
      <c r="N2188" s="3">
        <v>1</v>
      </c>
      <c r="O2188" s="50" t="e">
        <f>INDEX([1]Dados!$M$2:$N$26779,MATCH($P2188,[1]Dados!$N$2:$N$26779,),2)</f>
        <v>#N/A</v>
      </c>
      <c r="P2188">
        <v>151717</v>
      </c>
      <c r="Q2188" s="1">
        <v>36760</v>
      </c>
      <c r="R2188" s="1">
        <v>36764</v>
      </c>
      <c r="S2188" t="s">
        <v>1296</v>
      </c>
      <c r="T2188">
        <v>1</v>
      </c>
    </row>
    <row r="2189" spans="1:20" x14ac:dyDescent="0.2">
      <c r="A2189" s="7">
        <v>500720</v>
      </c>
      <c r="B2189" s="3">
        <v>91430</v>
      </c>
      <c r="C2189" s="3" t="s">
        <v>42</v>
      </c>
      <c r="D2189" s="2" t="s">
        <v>700</v>
      </c>
      <c r="E2189" s="3">
        <v>12</v>
      </c>
      <c r="F2189" s="17">
        <v>0</v>
      </c>
      <c r="G2189" s="17">
        <v>1</v>
      </c>
      <c r="H2189" s="17">
        <v>0</v>
      </c>
      <c r="I2189" s="7">
        <v>1</v>
      </c>
      <c r="J2189" s="7">
        <v>0</v>
      </c>
      <c r="K2189" s="4">
        <v>1203</v>
      </c>
      <c r="L2189" s="5">
        <v>1203.0829000000001</v>
      </c>
      <c r="M2189">
        <v>112053.92</v>
      </c>
      <c r="N2189" s="3">
        <v>1</v>
      </c>
      <c r="O2189" s="50" t="e">
        <f>INDEX([1]Dados!$M$2:$N$26779,MATCH($P2189,[1]Dados!$N$2:$N$26779,),2)</f>
        <v>#N/A</v>
      </c>
      <c r="P2189" s="28">
        <v>151684</v>
      </c>
      <c r="Q2189" s="1">
        <v>36760</v>
      </c>
      <c r="R2189" s="1">
        <v>36764</v>
      </c>
      <c r="S2189" t="s">
        <v>2134</v>
      </c>
      <c r="T2189">
        <v>1</v>
      </c>
    </row>
    <row r="2190" spans="1:20" x14ac:dyDescent="0.2">
      <c r="A2190" s="7">
        <v>500720</v>
      </c>
      <c r="B2190" s="3">
        <v>91430</v>
      </c>
      <c r="C2190" s="3" t="s">
        <v>42</v>
      </c>
      <c r="D2190" s="2" t="s">
        <v>700</v>
      </c>
      <c r="E2190" s="3">
        <v>12</v>
      </c>
      <c r="F2190" s="17">
        <v>0</v>
      </c>
      <c r="G2190" s="17">
        <v>1</v>
      </c>
      <c r="H2190" s="17">
        <v>0</v>
      </c>
      <c r="I2190" s="7">
        <v>1.1000000000000001</v>
      </c>
      <c r="J2190" s="7">
        <v>13</v>
      </c>
      <c r="K2190" s="4">
        <v>1214</v>
      </c>
      <c r="L2190" s="5">
        <v>1214.0587</v>
      </c>
      <c r="M2190">
        <v>1289455.8999999999</v>
      </c>
      <c r="N2190" s="3">
        <v>1</v>
      </c>
      <c r="O2190" s="50" t="e">
        <f>INDEX([1]Dados!$M$2:$N$26779,MATCH($P2190,[1]Dados!$N$2:$N$26779,),2)</f>
        <v>#N/A</v>
      </c>
      <c r="P2190">
        <v>152112</v>
      </c>
      <c r="Q2190" s="1">
        <v>36760</v>
      </c>
      <c r="R2190" s="1">
        <v>36764</v>
      </c>
      <c r="S2190" t="s">
        <v>1297</v>
      </c>
      <c r="T2190">
        <v>1</v>
      </c>
    </row>
    <row r="2191" spans="1:20" x14ac:dyDescent="0.2">
      <c r="A2191" s="7">
        <v>500720</v>
      </c>
      <c r="B2191" s="3">
        <v>91430</v>
      </c>
      <c r="C2191" s="3" t="s">
        <v>42</v>
      </c>
      <c r="D2191" s="2" t="s">
        <v>700</v>
      </c>
      <c r="E2191" s="3">
        <v>12</v>
      </c>
      <c r="F2191" s="17">
        <v>0</v>
      </c>
      <c r="G2191" s="17">
        <v>1</v>
      </c>
      <c r="H2191" s="17">
        <v>0</v>
      </c>
      <c r="I2191" s="7">
        <v>1.2</v>
      </c>
      <c r="J2191" s="7">
        <v>14</v>
      </c>
      <c r="K2191" s="4">
        <v>1214</v>
      </c>
      <c r="L2191" s="5">
        <v>1214.0587</v>
      </c>
      <c r="M2191">
        <v>1289455.8999999999</v>
      </c>
      <c r="N2191" s="3">
        <v>1</v>
      </c>
      <c r="O2191" s="50" t="e">
        <f>INDEX([1]Dados!$M$2:$N$26779,MATCH($P2191,[1]Dados!$N$2:$N$26779,),2)</f>
        <v>#N/A</v>
      </c>
      <c r="P2191">
        <v>152112</v>
      </c>
      <c r="Q2191" s="1">
        <v>36760</v>
      </c>
      <c r="R2191" s="1">
        <v>36764</v>
      </c>
      <c r="S2191" t="s">
        <v>1297</v>
      </c>
      <c r="T2191">
        <v>1</v>
      </c>
    </row>
    <row r="2192" spans="1:20" x14ac:dyDescent="0.2">
      <c r="A2192" s="7">
        <v>500720</v>
      </c>
      <c r="B2192" s="3">
        <v>91430</v>
      </c>
      <c r="C2192" s="3" t="s">
        <v>42</v>
      </c>
      <c r="D2192" s="2" t="s">
        <v>700</v>
      </c>
      <c r="E2192" s="3">
        <v>12</v>
      </c>
      <c r="F2192" s="17">
        <v>0</v>
      </c>
      <c r="G2192" s="17">
        <v>1</v>
      </c>
      <c r="H2192" s="17">
        <v>0</v>
      </c>
      <c r="I2192" s="7">
        <v>1</v>
      </c>
      <c r="J2192" s="7">
        <v>0</v>
      </c>
      <c r="K2192" s="4">
        <v>1214</v>
      </c>
      <c r="L2192" s="5">
        <v>1214.0589</v>
      </c>
      <c r="M2192">
        <v>292080</v>
      </c>
      <c r="N2192" s="3">
        <v>1</v>
      </c>
      <c r="O2192" s="50" t="e">
        <f>INDEX([1]Dados!$M$2:$N$26779,MATCH($P2192,[1]Dados!$N$2:$N$26779,),2)</f>
        <v>#N/A</v>
      </c>
      <c r="P2192" s="28">
        <v>152432</v>
      </c>
      <c r="Q2192" s="1">
        <v>36760</v>
      </c>
      <c r="R2192" s="1">
        <v>36764</v>
      </c>
      <c r="S2192" t="s">
        <v>2134</v>
      </c>
      <c r="T2192">
        <v>1</v>
      </c>
    </row>
    <row r="2193" spans="1:20" x14ac:dyDescent="0.2">
      <c r="A2193" s="7">
        <v>500720</v>
      </c>
      <c r="B2193" s="3">
        <v>91430</v>
      </c>
      <c r="C2193" s="3" t="s">
        <v>42</v>
      </c>
      <c r="D2193" s="2" t="s">
        <v>700</v>
      </c>
      <c r="E2193" s="3">
        <v>12</v>
      </c>
      <c r="F2193" s="17">
        <v>0</v>
      </c>
      <c r="G2193" s="17">
        <v>1</v>
      </c>
      <c r="H2193" s="17">
        <v>0</v>
      </c>
      <c r="I2193" s="7">
        <v>1</v>
      </c>
      <c r="J2193" s="7">
        <v>0</v>
      </c>
      <c r="K2193" s="4">
        <v>1220</v>
      </c>
      <c r="L2193" s="5">
        <v>1220.0906</v>
      </c>
      <c r="M2193">
        <v>21312</v>
      </c>
      <c r="N2193" s="3">
        <v>1</v>
      </c>
      <c r="O2193" s="50" t="e">
        <f>INDEX([1]Dados!$M$2:$N$26779,MATCH($P2193,[1]Dados!$N$2:$N$26779,),2)</f>
        <v>#N/A</v>
      </c>
      <c r="P2193" s="28">
        <v>151837</v>
      </c>
      <c r="Q2193" s="1">
        <v>36760</v>
      </c>
      <c r="R2193" s="1">
        <v>36764</v>
      </c>
      <c r="S2193" t="s">
        <v>2134</v>
      </c>
      <c r="T2193">
        <v>1</v>
      </c>
    </row>
    <row r="2194" spans="1:20" x14ac:dyDescent="0.2">
      <c r="A2194" s="7">
        <v>500720</v>
      </c>
      <c r="B2194" s="3">
        <v>91430</v>
      </c>
      <c r="C2194" s="3" t="s">
        <v>42</v>
      </c>
      <c r="D2194" s="2" t="s">
        <v>700</v>
      </c>
      <c r="E2194" s="3">
        <v>12</v>
      </c>
      <c r="F2194" s="17">
        <v>0</v>
      </c>
      <c r="G2194" s="17">
        <v>1</v>
      </c>
      <c r="H2194" s="17">
        <v>0</v>
      </c>
      <c r="I2194" s="7">
        <v>2.1</v>
      </c>
      <c r="J2194" s="7">
        <v>25</v>
      </c>
      <c r="K2194" s="4">
        <v>1293</v>
      </c>
      <c r="L2194" s="5">
        <v>1293.0592999999999</v>
      </c>
      <c r="M2194">
        <v>35311.18</v>
      </c>
      <c r="N2194" s="3">
        <v>1</v>
      </c>
      <c r="O2194" s="50" t="e">
        <f>INDEX([1]Dados!$M$2:$N$26779,MATCH($P2194,[1]Dados!$N$2:$N$26779,),2)</f>
        <v>#N/A</v>
      </c>
      <c r="P2194">
        <v>151357</v>
      </c>
      <c r="Q2194" s="1">
        <v>36760</v>
      </c>
      <c r="R2194" s="1">
        <v>36764</v>
      </c>
      <c r="S2194" t="s">
        <v>1293</v>
      </c>
      <c r="T2194">
        <v>1</v>
      </c>
    </row>
    <row r="2195" spans="1:20" x14ac:dyDescent="0.2">
      <c r="A2195" s="7">
        <v>500720</v>
      </c>
      <c r="B2195" s="3">
        <v>91430</v>
      </c>
      <c r="C2195" s="3" t="s">
        <v>42</v>
      </c>
      <c r="D2195" s="2" t="s">
        <v>700</v>
      </c>
      <c r="E2195" s="3">
        <v>12</v>
      </c>
      <c r="F2195" s="17">
        <v>0</v>
      </c>
      <c r="G2195" s="17">
        <v>1</v>
      </c>
      <c r="H2195" s="17">
        <v>0</v>
      </c>
      <c r="I2195" s="7">
        <v>2.2000000000000002</v>
      </c>
      <c r="J2195" s="7">
        <v>22</v>
      </c>
      <c r="K2195" s="4">
        <v>1293</v>
      </c>
      <c r="L2195" s="5">
        <v>1293.0592999999999</v>
      </c>
      <c r="M2195">
        <v>35311.18</v>
      </c>
      <c r="N2195" s="3">
        <v>1</v>
      </c>
      <c r="O2195" s="50" t="e">
        <f>INDEX([1]Dados!$M$2:$N$26779,MATCH($P2195,[1]Dados!$N$2:$N$26779,),2)</f>
        <v>#N/A</v>
      </c>
      <c r="P2195">
        <v>151357</v>
      </c>
      <c r="Q2195" s="1">
        <v>36760</v>
      </c>
      <c r="R2195" s="1">
        <v>36764</v>
      </c>
      <c r="S2195" t="s">
        <v>1293</v>
      </c>
      <c r="T2195">
        <v>1</v>
      </c>
    </row>
    <row r="2196" spans="1:20" x14ac:dyDescent="0.2">
      <c r="A2196" s="7">
        <v>500720</v>
      </c>
      <c r="B2196" s="3">
        <v>91430</v>
      </c>
      <c r="C2196" s="3" t="s">
        <v>42</v>
      </c>
      <c r="D2196" s="2" t="s">
        <v>700</v>
      </c>
      <c r="E2196" s="3">
        <v>12</v>
      </c>
      <c r="F2196" s="17">
        <v>0</v>
      </c>
      <c r="G2196" s="17">
        <v>1</v>
      </c>
      <c r="H2196" s="17">
        <v>0</v>
      </c>
      <c r="I2196" s="7">
        <v>2.2999999999999998</v>
      </c>
      <c r="J2196" s="7">
        <v>29</v>
      </c>
      <c r="K2196" s="4">
        <v>1293</v>
      </c>
      <c r="L2196" s="5">
        <v>1293.0592999999999</v>
      </c>
      <c r="M2196">
        <v>35311.18</v>
      </c>
      <c r="N2196" s="3">
        <v>1</v>
      </c>
      <c r="O2196" s="50" t="e">
        <f>INDEX([1]Dados!$M$2:$N$26779,MATCH($P2196,[1]Dados!$N$2:$N$26779,),2)</f>
        <v>#N/A</v>
      </c>
      <c r="P2196">
        <v>151357</v>
      </c>
      <c r="Q2196" s="1">
        <v>36760</v>
      </c>
      <c r="R2196" s="1">
        <v>36764</v>
      </c>
      <c r="S2196" t="s">
        <v>1293</v>
      </c>
      <c r="T2196">
        <v>1</v>
      </c>
    </row>
    <row r="2197" spans="1:20" x14ac:dyDescent="0.2">
      <c r="A2197" s="7">
        <v>510729</v>
      </c>
      <c r="B2197" s="3">
        <v>90026</v>
      </c>
      <c r="C2197" s="3" t="s">
        <v>38</v>
      </c>
      <c r="D2197" s="2" t="s">
        <v>767</v>
      </c>
      <c r="E2197" s="3">
        <v>12</v>
      </c>
      <c r="F2197" s="17">
        <v>0</v>
      </c>
      <c r="G2197" s="17">
        <v>1</v>
      </c>
      <c r="H2197" s="17">
        <v>0</v>
      </c>
      <c r="I2197" s="7">
        <v>3.1</v>
      </c>
      <c r="J2197" s="7">
        <v>7</v>
      </c>
      <c r="K2197" s="4">
        <v>4</v>
      </c>
      <c r="L2197" s="5">
        <v>4.5776000000000003</v>
      </c>
      <c r="M2197">
        <v>75400</v>
      </c>
      <c r="N2197" s="3">
        <v>1</v>
      </c>
      <c r="O2197" s="50" t="e">
        <f>INDEX([1]Dados!$M$2:$N$26779,MATCH($P2197,[1]Dados!$N$2:$N$26779,),2)</f>
        <v>#N/A</v>
      </c>
      <c r="P2197">
        <v>151195</v>
      </c>
      <c r="Q2197" s="1">
        <v>36760</v>
      </c>
      <c r="R2197" s="1">
        <v>36764</v>
      </c>
      <c r="S2197" t="s">
        <v>1357</v>
      </c>
      <c r="T2197">
        <v>1</v>
      </c>
    </row>
    <row r="2198" spans="1:20" x14ac:dyDescent="0.2">
      <c r="A2198" s="7">
        <v>510729</v>
      </c>
      <c r="B2198" s="3">
        <v>90026</v>
      </c>
      <c r="C2198" s="3" t="s">
        <v>38</v>
      </c>
      <c r="D2198" s="2" t="s">
        <v>767</v>
      </c>
      <c r="E2198" s="3">
        <v>12</v>
      </c>
      <c r="F2198" s="17">
        <v>0</v>
      </c>
      <c r="G2198" s="17">
        <v>1</v>
      </c>
      <c r="H2198" s="17">
        <v>0</v>
      </c>
      <c r="I2198" s="7">
        <v>2.1</v>
      </c>
      <c r="J2198" s="7">
        <v>13</v>
      </c>
      <c r="K2198" s="4">
        <v>119</v>
      </c>
      <c r="L2198" s="5">
        <v>119.38590000000001</v>
      </c>
      <c r="M2198">
        <v>139319.4</v>
      </c>
      <c r="N2198" s="3">
        <v>1</v>
      </c>
      <c r="O2198" s="50" t="e">
        <f>INDEX([1]Dados!$M$2:$N$26779,MATCH($P2198,[1]Dados!$N$2:$N$26779,),2)</f>
        <v>#N/A</v>
      </c>
      <c r="P2198">
        <v>151720</v>
      </c>
      <c r="Q2198" s="1">
        <v>36760</v>
      </c>
      <c r="R2198" s="1">
        <v>36764</v>
      </c>
      <c r="S2198" t="s">
        <v>1356</v>
      </c>
      <c r="T2198">
        <v>1</v>
      </c>
    </row>
    <row r="2199" spans="1:20" x14ac:dyDescent="0.2">
      <c r="A2199" s="7">
        <v>510729</v>
      </c>
      <c r="B2199" s="3">
        <v>90026</v>
      </c>
      <c r="C2199" s="3" t="s">
        <v>38</v>
      </c>
      <c r="D2199" s="2" t="s">
        <v>767</v>
      </c>
      <c r="E2199" s="3">
        <v>12</v>
      </c>
      <c r="F2199" s="17">
        <v>0</v>
      </c>
      <c r="G2199" s="17">
        <v>1</v>
      </c>
      <c r="H2199" s="17">
        <v>0</v>
      </c>
      <c r="I2199" s="7">
        <v>2.2000000000000002</v>
      </c>
      <c r="J2199" s="7">
        <v>18</v>
      </c>
      <c r="K2199" s="4">
        <v>119</v>
      </c>
      <c r="L2199" s="5">
        <v>119.38590000000001</v>
      </c>
      <c r="M2199">
        <v>139319.4</v>
      </c>
      <c r="N2199" s="3">
        <v>1</v>
      </c>
      <c r="O2199" s="50" t="e">
        <f>INDEX([1]Dados!$M$2:$N$26779,MATCH($P2199,[1]Dados!$N$2:$N$26779,),2)</f>
        <v>#N/A</v>
      </c>
      <c r="P2199">
        <v>151720</v>
      </c>
      <c r="Q2199" s="1">
        <v>36760</v>
      </c>
      <c r="R2199" s="1">
        <v>36764</v>
      </c>
      <c r="S2199" t="s">
        <v>1356</v>
      </c>
      <c r="T2199">
        <v>1</v>
      </c>
    </row>
    <row r="2200" spans="1:20" x14ac:dyDescent="0.2">
      <c r="A2200" s="7">
        <v>510729</v>
      </c>
      <c r="B2200" s="3">
        <v>90026</v>
      </c>
      <c r="C2200" s="3" t="s">
        <v>38</v>
      </c>
      <c r="D2200" s="2" t="s">
        <v>767</v>
      </c>
      <c r="E2200" s="3">
        <v>12</v>
      </c>
      <c r="F2200" s="17">
        <v>0</v>
      </c>
      <c r="G2200" s="17">
        <v>1</v>
      </c>
      <c r="H2200" s="17">
        <v>0</v>
      </c>
      <c r="I2200" s="7">
        <v>2.2999999999999998</v>
      </c>
      <c r="J2200" s="7">
        <v>20</v>
      </c>
      <c r="K2200" s="4">
        <v>119</v>
      </c>
      <c r="L2200" s="5">
        <v>119.38590000000001</v>
      </c>
      <c r="M2200">
        <v>139319.4</v>
      </c>
      <c r="N2200" s="3">
        <v>1</v>
      </c>
      <c r="O2200" s="50" t="e">
        <f>INDEX([1]Dados!$M$2:$N$26779,MATCH($P2200,[1]Dados!$N$2:$N$26779,),2)</f>
        <v>#N/A</v>
      </c>
      <c r="P2200">
        <v>151720</v>
      </c>
      <c r="Q2200" s="1">
        <v>36760</v>
      </c>
      <c r="R2200" s="1">
        <v>36764</v>
      </c>
      <c r="S2200" t="s">
        <v>1356</v>
      </c>
      <c r="T2200">
        <v>1</v>
      </c>
    </row>
    <row r="2201" spans="1:20" x14ac:dyDescent="0.2">
      <c r="A2201" s="7">
        <v>510729</v>
      </c>
      <c r="B2201" s="3">
        <v>90026</v>
      </c>
      <c r="C2201" s="3" t="s">
        <v>38</v>
      </c>
      <c r="D2201" s="2" t="s">
        <v>767</v>
      </c>
      <c r="E2201" s="3">
        <v>12</v>
      </c>
      <c r="F2201" s="17">
        <v>0</v>
      </c>
      <c r="G2201" s="17">
        <v>1</v>
      </c>
      <c r="H2201" s="17">
        <v>0</v>
      </c>
      <c r="I2201" s="7">
        <v>2.4</v>
      </c>
      <c r="J2201" s="7">
        <v>25</v>
      </c>
      <c r="K2201" s="4">
        <v>119</v>
      </c>
      <c r="L2201" s="5">
        <v>119.38590000000001</v>
      </c>
      <c r="M2201">
        <v>139319.4</v>
      </c>
      <c r="N2201" s="3">
        <v>1</v>
      </c>
      <c r="O2201" s="50" t="e">
        <f>INDEX([1]Dados!$M$2:$N$26779,MATCH($P2201,[1]Dados!$N$2:$N$26779,),2)</f>
        <v>#N/A</v>
      </c>
      <c r="P2201">
        <v>151720</v>
      </c>
      <c r="Q2201" s="1">
        <v>36760</v>
      </c>
      <c r="R2201" s="1">
        <v>36764</v>
      </c>
      <c r="S2201" t="s">
        <v>1356</v>
      </c>
      <c r="T2201">
        <v>1</v>
      </c>
    </row>
    <row r="2202" spans="1:20" x14ac:dyDescent="0.2">
      <c r="A2202" s="7">
        <v>510729</v>
      </c>
      <c r="B2202" s="3">
        <v>90026</v>
      </c>
      <c r="C2202" s="3" t="s">
        <v>38</v>
      </c>
      <c r="D2202" s="2" t="s">
        <v>767</v>
      </c>
      <c r="E2202" s="3">
        <v>12</v>
      </c>
      <c r="F2202" s="17">
        <v>0</v>
      </c>
      <c r="G2202" s="17">
        <v>1</v>
      </c>
      <c r="H2202" s="17">
        <v>0</v>
      </c>
      <c r="I2202" s="7">
        <v>1</v>
      </c>
      <c r="J2202" s="7">
        <v>2</v>
      </c>
      <c r="K2202" s="4">
        <v>1214</v>
      </c>
      <c r="L2202" s="5">
        <v>1214.0587</v>
      </c>
      <c r="M2202">
        <v>38650.199999999997</v>
      </c>
      <c r="N2202" s="3">
        <v>1</v>
      </c>
      <c r="O2202" s="50" t="e">
        <f>INDEX([1]Dados!$M$2:$N$26779,MATCH($P2202,[1]Dados!$N$2:$N$26779,),2)</f>
        <v>#N/A</v>
      </c>
      <c r="P2202">
        <v>152114</v>
      </c>
      <c r="Q2202" s="1">
        <v>36760</v>
      </c>
      <c r="R2202" s="1">
        <v>36764</v>
      </c>
      <c r="S2202" t="s">
        <v>1707</v>
      </c>
      <c r="T2202">
        <v>1</v>
      </c>
    </row>
    <row r="2203" spans="1:20" x14ac:dyDescent="0.2">
      <c r="A2203" s="7">
        <v>510729</v>
      </c>
      <c r="B2203" s="3">
        <v>90026</v>
      </c>
      <c r="C2203" s="3" t="s">
        <v>38</v>
      </c>
      <c r="D2203" s="2" t="s">
        <v>767</v>
      </c>
      <c r="E2203" s="3">
        <v>12</v>
      </c>
      <c r="F2203" s="17">
        <v>0</v>
      </c>
      <c r="G2203" s="17">
        <v>1</v>
      </c>
      <c r="H2203" s="17">
        <v>0</v>
      </c>
      <c r="I2203" s="7">
        <v>1</v>
      </c>
      <c r="J2203" s="7">
        <v>25</v>
      </c>
      <c r="K2203" s="4">
        <v>1214</v>
      </c>
      <c r="L2203" s="5">
        <v>1214.0587</v>
      </c>
      <c r="M2203">
        <v>38650.199999999997</v>
      </c>
      <c r="N2203" s="3">
        <v>1</v>
      </c>
      <c r="O2203" s="50" t="e">
        <f>INDEX([1]Dados!$M$2:$N$26779,MATCH($P2203,[1]Dados!$N$2:$N$26779,),2)</f>
        <v>#N/A</v>
      </c>
      <c r="P2203">
        <v>152114</v>
      </c>
      <c r="Q2203" s="1">
        <v>36760</v>
      </c>
      <c r="R2203" s="1">
        <v>36764</v>
      </c>
      <c r="S2203" t="s">
        <v>1707</v>
      </c>
      <c r="T2203">
        <v>1</v>
      </c>
    </row>
    <row r="2204" spans="1:20" x14ac:dyDescent="0.2">
      <c r="A2204" s="7">
        <v>510729</v>
      </c>
      <c r="B2204" s="3">
        <v>90026</v>
      </c>
      <c r="C2204" s="3" t="s">
        <v>38</v>
      </c>
      <c r="D2204" s="2" t="s">
        <v>767</v>
      </c>
      <c r="E2204" s="3">
        <v>12</v>
      </c>
      <c r="F2204" s="17">
        <v>0</v>
      </c>
      <c r="G2204" s="17">
        <v>1</v>
      </c>
      <c r="H2204" s="17">
        <v>0</v>
      </c>
      <c r="I2204" s="7">
        <v>1</v>
      </c>
      <c r="J2204" s="7">
        <v>15</v>
      </c>
      <c r="K2204" s="4">
        <v>1214</v>
      </c>
      <c r="L2204" s="5">
        <v>1214.0587</v>
      </c>
      <c r="M2204">
        <v>38650.199999999997</v>
      </c>
      <c r="N2204" s="3">
        <v>1</v>
      </c>
      <c r="O2204" s="50" t="e">
        <f>INDEX([1]Dados!$M$2:$N$26779,MATCH($P2204,[1]Dados!$N$2:$N$26779,),2)</f>
        <v>#N/A</v>
      </c>
      <c r="P2204">
        <v>152114</v>
      </c>
      <c r="Q2204" s="1">
        <v>36760</v>
      </c>
      <c r="R2204" s="1">
        <v>36764</v>
      </c>
      <c r="S2204" t="s">
        <v>1707</v>
      </c>
      <c r="T2204">
        <v>1</v>
      </c>
    </row>
    <row r="2205" spans="1:20" x14ac:dyDescent="0.2">
      <c r="A2205" s="7">
        <v>510729</v>
      </c>
      <c r="B2205" s="3">
        <v>90026</v>
      </c>
      <c r="C2205" s="3" t="s">
        <v>38</v>
      </c>
      <c r="D2205" s="2" t="s">
        <v>767</v>
      </c>
      <c r="E2205" s="3">
        <v>12</v>
      </c>
      <c r="F2205" s="17">
        <v>0</v>
      </c>
      <c r="G2205" s="17">
        <v>1</v>
      </c>
      <c r="H2205" s="17">
        <v>0</v>
      </c>
      <c r="I2205" s="7" t="s">
        <v>3</v>
      </c>
      <c r="J2205" s="7">
        <v>0</v>
      </c>
      <c r="K2205" s="4">
        <v>1214</v>
      </c>
      <c r="L2205" s="5">
        <v>1214.0589</v>
      </c>
      <c r="M2205">
        <v>38840</v>
      </c>
      <c r="N2205" s="3">
        <v>1</v>
      </c>
      <c r="O2205" s="50" t="e">
        <f>INDEX([1]Dados!$M$2:$N$26779,MATCH($P2205,[1]Dados!$N$2:$N$26779,),2)</f>
        <v>#N/A</v>
      </c>
      <c r="P2205">
        <v>152441</v>
      </c>
      <c r="Q2205" s="1">
        <v>36760</v>
      </c>
      <c r="R2205" s="1">
        <v>36764</v>
      </c>
      <c r="S2205" t="s">
        <v>2134</v>
      </c>
      <c r="T2205">
        <v>1</v>
      </c>
    </row>
    <row r="2206" spans="1:20" x14ac:dyDescent="0.2">
      <c r="A2206" s="7">
        <v>510729</v>
      </c>
      <c r="B2206" s="3">
        <v>90026</v>
      </c>
      <c r="C2206" s="3" t="s">
        <v>38</v>
      </c>
      <c r="D2206" s="2" t="s">
        <v>767</v>
      </c>
      <c r="E2206" s="3">
        <v>12</v>
      </c>
      <c r="F2206" s="17">
        <v>0</v>
      </c>
      <c r="G2206" s="17">
        <v>1</v>
      </c>
      <c r="H2206" s="17">
        <v>0</v>
      </c>
      <c r="I2206" s="7" t="s">
        <v>3</v>
      </c>
      <c r="J2206" s="7">
        <v>0</v>
      </c>
      <c r="K2206" s="4">
        <v>1293</v>
      </c>
      <c r="L2206" s="5">
        <v>1293.0592999999999</v>
      </c>
      <c r="M2206">
        <v>7611.12</v>
      </c>
      <c r="N2206" s="3">
        <v>1</v>
      </c>
      <c r="O2206" s="50" t="e">
        <f>INDEX([1]Dados!$M$2:$N$26779,MATCH($P2206,[1]Dados!$N$2:$N$26779,),2)</f>
        <v>#N/A</v>
      </c>
      <c r="P2206">
        <v>151367</v>
      </c>
      <c r="Q2206" s="1">
        <v>36760</v>
      </c>
      <c r="R2206" s="1">
        <v>36764</v>
      </c>
      <c r="S2206" t="s">
        <v>2134</v>
      </c>
      <c r="T2206">
        <v>1</v>
      </c>
    </row>
    <row r="2207" spans="1:20" x14ac:dyDescent="0.2">
      <c r="A2207" s="7">
        <v>251430</v>
      </c>
      <c r="B2207" s="3">
        <v>21873</v>
      </c>
      <c r="C2207" s="3" t="s">
        <v>34</v>
      </c>
      <c r="D2207" s="2" t="s">
        <v>763</v>
      </c>
      <c r="E2207" s="3">
        <v>12</v>
      </c>
      <c r="F2207" s="17">
        <v>0</v>
      </c>
      <c r="G2207" s="17">
        <v>1</v>
      </c>
      <c r="H2207" s="17">
        <v>0</v>
      </c>
      <c r="I2207" s="7" t="s">
        <v>52</v>
      </c>
      <c r="J2207" s="7">
        <v>19</v>
      </c>
      <c r="K2207" s="4">
        <v>122</v>
      </c>
      <c r="L2207" s="5">
        <v>122.3921</v>
      </c>
      <c r="M2207">
        <v>52673</v>
      </c>
      <c r="N2207" s="3">
        <v>1</v>
      </c>
      <c r="O2207" s="50" t="e">
        <f>INDEX([1]Dados!$M$2:$N$26779,MATCH($P2207,[1]Dados!$N$2:$N$26779,),2)</f>
        <v>#N/A</v>
      </c>
      <c r="P2207">
        <v>151725</v>
      </c>
      <c r="Q2207" s="1">
        <v>36760</v>
      </c>
      <c r="R2207" s="1">
        <v>36764</v>
      </c>
      <c r="S2207" t="s">
        <v>1352</v>
      </c>
      <c r="T2207">
        <v>1</v>
      </c>
    </row>
    <row r="2208" spans="1:20" x14ac:dyDescent="0.2">
      <c r="A2208" s="7">
        <v>251430</v>
      </c>
      <c r="B2208" s="3">
        <v>21873</v>
      </c>
      <c r="C2208" s="3" t="s">
        <v>34</v>
      </c>
      <c r="D2208" s="2" t="s">
        <v>763</v>
      </c>
      <c r="E2208" s="3">
        <v>12</v>
      </c>
      <c r="F2208" s="17">
        <v>0</v>
      </c>
      <c r="G2208" s="17">
        <v>1</v>
      </c>
      <c r="H2208" s="17">
        <v>0</v>
      </c>
      <c r="I2208" s="7" t="s">
        <v>53</v>
      </c>
      <c r="J2208" s="7">
        <v>33</v>
      </c>
      <c r="K2208" s="4">
        <v>122</v>
      </c>
      <c r="L2208" s="5">
        <v>122.3921</v>
      </c>
      <c r="M2208">
        <v>52673</v>
      </c>
      <c r="N2208" s="3">
        <v>1</v>
      </c>
      <c r="O2208" s="50" t="e">
        <f>INDEX([1]Dados!$M$2:$N$26779,MATCH($P2208,[1]Dados!$N$2:$N$26779,),2)</f>
        <v>#N/A</v>
      </c>
      <c r="P2208">
        <v>151725</v>
      </c>
      <c r="Q2208" s="1">
        <v>36760</v>
      </c>
      <c r="R2208" s="1">
        <v>36764</v>
      </c>
      <c r="S2208" t="s">
        <v>1352</v>
      </c>
      <c r="T2208">
        <v>1</v>
      </c>
    </row>
    <row r="2209" spans="1:20" x14ac:dyDescent="0.2">
      <c r="A2209" s="7">
        <v>251430</v>
      </c>
      <c r="B2209" s="3">
        <v>21873</v>
      </c>
      <c r="C2209" s="3" t="s">
        <v>34</v>
      </c>
      <c r="D2209" s="2" t="s">
        <v>763</v>
      </c>
      <c r="E2209" s="3">
        <v>12</v>
      </c>
      <c r="F2209" s="17">
        <v>0</v>
      </c>
      <c r="G2209" s="17">
        <v>1</v>
      </c>
      <c r="H2209" s="17">
        <v>0</v>
      </c>
      <c r="I2209" s="7" t="s">
        <v>55</v>
      </c>
      <c r="J2209" s="7">
        <v>17</v>
      </c>
      <c r="K2209" s="4">
        <v>122</v>
      </c>
      <c r="L2209" s="5">
        <v>122.3921</v>
      </c>
      <c r="M2209">
        <v>52673</v>
      </c>
      <c r="N2209" s="3">
        <v>1</v>
      </c>
      <c r="O2209" s="50" t="e">
        <f>INDEX([1]Dados!$M$2:$N$26779,MATCH($P2209,[1]Dados!$N$2:$N$26779,),2)</f>
        <v>#N/A</v>
      </c>
      <c r="P2209">
        <v>151725</v>
      </c>
      <c r="Q2209" s="1">
        <v>36760</v>
      </c>
      <c r="R2209" s="1">
        <v>36764</v>
      </c>
      <c r="S2209" t="s">
        <v>1352</v>
      </c>
      <c r="T2209">
        <v>1</v>
      </c>
    </row>
    <row r="2210" spans="1:20" x14ac:dyDescent="0.2">
      <c r="A2210" s="7">
        <v>251430</v>
      </c>
      <c r="B2210" s="3">
        <v>21873</v>
      </c>
      <c r="C2210" s="3" t="s">
        <v>34</v>
      </c>
      <c r="D2210" s="2" t="s">
        <v>763</v>
      </c>
      <c r="E2210" s="3">
        <v>12</v>
      </c>
      <c r="F2210" s="17">
        <v>0</v>
      </c>
      <c r="G2210" s="17">
        <v>1</v>
      </c>
      <c r="H2210" s="17">
        <v>0</v>
      </c>
      <c r="I2210" s="7" t="s">
        <v>32</v>
      </c>
      <c r="J2210" s="7">
        <v>18</v>
      </c>
      <c r="K2210" s="4">
        <v>122</v>
      </c>
      <c r="L2210" s="5">
        <v>122.3921</v>
      </c>
      <c r="M2210">
        <v>52673</v>
      </c>
      <c r="N2210" s="3">
        <v>1</v>
      </c>
      <c r="O2210" s="50" t="e">
        <f>INDEX([1]Dados!$M$2:$N$26779,MATCH($P2210,[1]Dados!$N$2:$N$26779,),2)</f>
        <v>#N/A</v>
      </c>
      <c r="P2210">
        <v>151725</v>
      </c>
      <c r="Q2210" s="1">
        <v>36760</v>
      </c>
      <c r="R2210" s="1">
        <v>36764</v>
      </c>
      <c r="S2210" t="s">
        <v>1352</v>
      </c>
      <c r="T2210">
        <v>1</v>
      </c>
    </row>
    <row r="2211" spans="1:20" x14ac:dyDescent="0.2">
      <c r="A2211" s="7">
        <v>251430</v>
      </c>
      <c r="B2211" s="3">
        <v>21873</v>
      </c>
      <c r="C2211" s="3" t="s">
        <v>34</v>
      </c>
      <c r="D2211" s="2" t="s">
        <v>763</v>
      </c>
      <c r="E2211" s="3">
        <v>12</v>
      </c>
      <c r="F2211" s="17">
        <v>0</v>
      </c>
      <c r="G2211" s="17">
        <v>1</v>
      </c>
      <c r="H2211" s="17">
        <v>0</v>
      </c>
      <c r="I2211" s="7">
        <v>4.2</v>
      </c>
      <c r="J2211" s="7">
        <v>19</v>
      </c>
      <c r="K2211" s="4">
        <v>122</v>
      </c>
      <c r="L2211" s="5">
        <v>122.3921</v>
      </c>
      <c r="M2211">
        <v>52673</v>
      </c>
      <c r="N2211" s="3">
        <v>1</v>
      </c>
      <c r="O2211" s="50" t="e">
        <f>INDEX([1]Dados!$M$2:$N$26779,MATCH($P2211,[1]Dados!$N$2:$N$26779,),2)</f>
        <v>#N/A</v>
      </c>
      <c r="P2211">
        <v>151725</v>
      </c>
      <c r="Q2211" s="1">
        <v>36760</v>
      </c>
      <c r="R2211" s="1">
        <v>36764</v>
      </c>
      <c r="S2211" t="s">
        <v>1352</v>
      </c>
      <c r="T2211">
        <v>1</v>
      </c>
    </row>
    <row r="2212" spans="1:20" x14ac:dyDescent="0.2">
      <c r="A2212" s="7">
        <v>251430</v>
      </c>
      <c r="B2212" s="3">
        <v>21873</v>
      </c>
      <c r="C2212" s="3" t="s">
        <v>34</v>
      </c>
      <c r="D2212" s="2" t="s">
        <v>763</v>
      </c>
      <c r="E2212" s="3">
        <v>12</v>
      </c>
      <c r="F2212" s="17">
        <v>0</v>
      </c>
      <c r="G2212" s="17">
        <v>1</v>
      </c>
      <c r="H2212" s="17">
        <v>0</v>
      </c>
      <c r="I2212" s="7">
        <v>1.1000000000000001</v>
      </c>
      <c r="J2212" s="7">
        <v>15</v>
      </c>
      <c r="K2212" s="4">
        <v>1214</v>
      </c>
      <c r="L2212" s="5">
        <v>1214.0587</v>
      </c>
      <c r="M2212">
        <v>58630</v>
      </c>
      <c r="N2212" s="3">
        <v>1</v>
      </c>
      <c r="O2212" s="50" t="e">
        <f>INDEX([1]Dados!$M$2:$N$26779,MATCH($P2212,[1]Dados!$N$2:$N$26779,),2)</f>
        <v>#N/A</v>
      </c>
      <c r="P2212">
        <v>152117</v>
      </c>
      <c r="Q2212" s="1">
        <v>36760</v>
      </c>
      <c r="R2212" s="1">
        <v>36764</v>
      </c>
      <c r="S2212" t="s">
        <v>953</v>
      </c>
      <c r="T2212">
        <v>1</v>
      </c>
    </row>
    <row r="2213" spans="1:20" x14ac:dyDescent="0.2">
      <c r="A2213" s="7">
        <v>251430</v>
      </c>
      <c r="B2213" s="3">
        <v>21873</v>
      </c>
      <c r="C2213" s="3" t="s">
        <v>34</v>
      </c>
      <c r="D2213" s="2" t="s">
        <v>763</v>
      </c>
      <c r="E2213" s="3">
        <v>12</v>
      </c>
      <c r="F2213" s="17">
        <v>0</v>
      </c>
      <c r="G2213" s="17">
        <v>1</v>
      </c>
      <c r="H2213" s="17">
        <v>0</v>
      </c>
      <c r="I2213" s="7">
        <v>1.2</v>
      </c>
      <c r="J2213" s="7">
        <v>13</v>
      </c>
      <c r="K2213" s="4">
        <v>1214</v>
      </c>
      <c r="L2213" s="5">
        <v>1214.0587</v>
      </c>
      <c r="M2213">
        <v>58630</v>
      </c>
      <c r="N2213" s="3">
        <v>1</v>
      </c>
      <c r="O2213" s="50" t="e">
        <f>INDEX([1]Dados!$M$2:$N$26779,MATCH($P2213,[1]Dados!$N$2:$N$26779,),2)</f>
        <v>#N/A</v>
      </c>
      <c r="P2213">
        <v>152117</v>
      </c>
      <c r="Q2213" s="1">
        <v>36760</v>
      </c>
      <c r="R2213" s="1">
        <v>36764</v>
      </c>
      <c r="S2213" t="s">
        <v>953</v>
      </c>
      <c r="T2213">
        <v>1</v>
      </c>
    </row>
    <row r="2214" spans="1:20" x14ac:dyDescent="0.2">
      <c r="A2214" s="7">
        <v>251430</v>
      </c>
      <c r="B2214" s="3">
        <v>21873</v>
      </c>
      <c r="C2214" s="3" t="s">
        <v>34</v>
      </c>
      <c r="D2214" s="2" t="s">
        <v>763</v>
      </c>
      <c r="E2214" s="3">
        <v>12</v>
      </c>
      <c r="F2214" s="17">
        <v>0</v>
      </c>
      <c r="G2214" s="17">
        <v>1</v>
      </c>
      <c r="H2214" s="17">
        <v>0</v>
      </c>
      <c r="I2214" s="7">
        <v>1.3</v>
      </c>
      <c r="J2214" s="7">
        <v>31</v>
      </c>
      <c r="K2214" s="4">
        <v>1214</v>
      </c>
      <c r="L2214" s="5">
        <v>1214.0587</v>
      </c>
      <c r="M2214">
        <v>58630</v>
      </c>
      <c r="N2214" s="3">
        <v>1</v>
      </c>
      <c r="O2214" s="50" t="e">
        <f>INDEX([1]Dados!$M$2:$N$26779,MATCH($P2214,[1]Dados!$N$2:$N$26779,),2)</f>
        <v>#N/A</v>
      </c>
      <c r="P2214">
        <v>152117</v>
      </c>
      <c r="Q2214" s="1">
        <v>36760</v>
      </c>
      <c r="R2214" s="1">
        <v>36764</v>
      </c>
      <c r="S2214" t="s">
        <v>953</v>
      </c>
      <c r="T2214">
        <v>1</v>
      </c>
    </row>
    <row r="2215" spans="1:20" x14ac:dyDescent="0.2">
      <c r="A2215" s="7">
        <v>251430</v>
      </c>
      <c r="B2215" s="3">
        <v>21873</v>
      </c>
      <c r="C2215" s="3" t="s">
        <v>34</v>
      </c>
      <c r="D2215" s="2" t="s">
        <v>763</v>
      </c>
      <c r="E2215" s="3">
        <v>12</v>
      </c>
      <c r="F2215" s="17">
        <v>0</v>
      </c>
      <c r="G2215" s="17">
        <v>1</v>
      </c>
      <c r="H2215" s="17">
        <v>0</v>
      </c>
      <c r="I2215" s="7">
        <v>1.4</v>
      </c>
      <c r="J2215" s="7">
        <v>25</v>
      </c>
      <c r="K2215" s="4">
        <v>1214</v>
      </c>
      <c r="L2215" s="5">
        <v>1214.0587</v>
      </c>
      <c r="M2215">
        <v>58630</v>
      </c>
      <c r="N2215" s="3">
        <v>1</v>
      </c>
      <c r="O2215" s="50" t="e">
        <f>INDEX([1]Dados!$M$2:$N$26779,MATCH($P2215,[1]Dados!$N$2:$N$26779,),2)</f>
        <v>#N/A</v>
      </c>
      <c r="P2215">
        <v>152117</v>
      </c>
      <c r="Q2215" s="1">
        <v>36760</v>
      </c>
      <c r="R2215" s="1">
        <v>36764</v>
      </c>
      <c r="S2215" t="s">
        <v>953</v>
      </c>
      <c r="T2215">
        <v>1</v>
      </c>
    </row>
    <row r="2216" spans="1:20" x14ac:dyDescent="0.2">
      <c r="A2216" s="7">
        <v>251430</v>
      </c>
      <c r="B2216" s="3">
        <v>21873</v>
      </c>
      <c r="C2216" s="3" t="s">
        <v>34</v>
      </c>
      <c r="D2216" s="2" t="s">
        <v>763</v>
      </c>
      <c r="E2216" s="3">
        <v>12</v>
      </c>
      <c r="F2216" s="17">
        <v>0</v>
      </c>
      <c r="G2216" s="17">
        <v>1</v>
      </c>
      <c r="H2216" s="17">
        <v>0</v>
      </c>
      <c r="I2216" s="7">
        <v>1.5</v>
      </c>
      <c r="J2216" s="7">
        <v>23</v>
      </c>
      <c r="K2216" s="4">
        <v>1214</v>
      </c>
      <c r="L2216" s="5">
        <v>1214.0587</v>
      </c>
      <c r="M2216">
        <v>58630</v>
      </c>
      <c r="N2216" s="3">
        <v>1</v>
      </c>
      <c r="O2216" s="50" t="e">
        <f>INDEX([1]Dados!$M$2:$N$26779,MATCH($P2216,[1]Dados!$N$2:$N$26779,),2)</f>
        <v>#N/A</v>
      </c>
      <c r="P2216">
        <v>152117</v>
      </c>
      <c r="Q2216" s="1">
        <v>36760</v>
      </c>
      <c r="R2216" s="1">
        <v>36764</v>
      </c>
      <c r="S2216" t="s">
        <v>953</v>
      </c>
      <c r="T2216">
        <v>1</v>
      </c>
    </row>
    <row r="2217" spans="1:20" x14ac:dyDescent="0.2">
      <c r="A2217" s="7">
        <v>251430</v>
      </c>
      <c r="B2217" s="3">
        <v>21873</v>
      </c>
      <c r="C2217" s="3" t="s">
        <v>34</v>
      </c>
      <c r="D2217" s="2" t="s">
        <v>763</v>
      </c>
      <c r="E2217" s="3">
        <v>12</v>
      </c>
      <c r="F2217" s="17">
        <v>0</v>
      </c>
      <c r="G2217" s="17">
        <v>1</v>
      </c>
      <c r="H2217" s="17">
        <v>0</v>
      </c>
      <c r="I2217" s="7">
        <v>1.6</v>
      </c>
      <c r="J2217" s="7">
        <v>2</v>
      </c>
      <c r="K2217" s="4">
        <v>1214</v>
      </c>
      <c r="L2217" s="5">
        <v>1214.0587</v>
      </c>
      <c r="M2217">
        <v>58630</v>
      </c>
      <c r="N2217" s="3">
        <v>1</v>
      </c>
      <c r="O2217" s="50" t="e">
        <f>INDEX([1]Dados!$M$2:$N$26779,MATCH($P2217,[1]Dados!$N$2:$N$26779,),2)</f>
        <v>#N/A</v>
      </c>
      <c r="P2217">
        <v>152117</v>
      </c>
      <c r="Q2217" s="1">
        <v>36760</v>
      </c>
      <c r="R2217" s="1">
        <v>36764</v>
      </c>
      <c r="S2217" t="s">
        <v>953</v>
      </c>
      <c r="T2217">
        <v>1</v>
      </c>
    </row>
    <row r="2218" spans="1:20" x14ac:dyDescent="0.2">
      <c r="A2218" s="7">
        <v>251430</v>
      </c>
      <c r="B2218" s="3">
        <v>21873</v>
      </c>
      <c r="C2218" s="3" t="s">
        <v>34</v>
      </c>
      <c r="D2218" s="2" t="s">
        <v>763</v>
      </c>
      <c r="E2218" s="3">
        <v>12</v>
      </c>
      <c r="F2218" s="17">
        <v>0</v>
      </c>
      <c r="G2218" s="17">
        <v>1</v>
      </c>
      <c r="H2218" s="17">
        <v>0</v>
      </c>
      <c r="I2218" s="7">
        <v>1.7</v>
      </c>
      <c r="J2218" s="7">
        <v>8</v>
      </c>
      <c r="K2218" s="4">
        <v>1214</v>
      </c>
      <c r="L2218" s="5">
        <v>1214.0587</v>
      </c>
      <c r="M2218">
        <v>58630</v>
      </c>
      <c r="N2218" s="3">
        <v>1</v>
      </c>
      <c r="O2218" s="50" t="e">
        <f>INDEX([1]Dados!$M$2:$N$26779,MATCH($P2218,[1]Dados!$N$2:$N$26779,),2)</f>
        <v>#N/A</v>
      </c>
      <c r="P2218">
        <v>152117</v>
      </c>
      <c r="Q2218" s="1">
        <v>36760</v>
      </c>
      <c r="R2218" s="1">
        <v>36764</v>
      </c>
      <c r="S2218" t="s">
        <v>953</v>
      </c>
      <c r="T2218">
        <v>1</v>
      </c>
    </row>
    <row r="2219" spans="1:20" x14ac:dyDescent="0.2">
      <c r="A2219" s="7">
        <v>251430</v>
      </c>
      <c r="B2219" s="3">
        <v>21873</v>
      </c>
      <c r="C2219" s="3" t="s">
        <v>34</v>
      </c>
      <c r="D2219" s="2" t="s">
        <v>763</v>
      </c>
      <c r="E2219" s="3">
        <v>12</v>
      </c>
      <c r="F2219" s="17">
        <v>0</v>
      </c>
      <c r="G2219" s="17">
        <v>1</v>
      </c>
      <c r="H2219" s="17">
        <v>0</v>
      </c>
      <c r="I2219" s="7">
        <v>1.8</v>
      </c>
      <c r="J2219" s="7">
        <v>0</v>
      </c>
      <c r="K2219" s="4">
        <v>1214</v>
      </c>
      <c r="L2219" s="5">
        <v>1214.0587</v>
      </c>
      <c r="M2219">
        <v>58630</v>
      </c>
      <c r="N2219" s="3">
        <v>1</v>
      </c>
      <c r="O2219" s="50" t="e">
        <f>INDEX([1]Dados!$M$2:$N$26779,MATCH($P2219,[1]Dados!$N$2:$N$26779,),2)</f>
        <v>#N/A</v>
      </c>
      <c r="P2219">
        <v>152117</v>
      </c>
      <c r="Q2219" s="1">
        <v>36760</v>
      </c>
      <c r="R2219" s="1">
        <v>36764</v>
      </c>
      <c r="S2219" t="s">
        <v>953</v>
      </c>
      <c r="T2219">
        <v>1</v>
      </c>
    </row>
    <row r="2220" spans="1:20" x14ac:dyDescent="0.2">
      <c r="A2220" s="7">
        <v>251430</v>
      </c>
      <c r="B2220" s="3">
        <v>21873</v>
      </c>
      <c r="C2220" s="3" t="s">
        <v>34</v>
      </c>
      <c r="D2220" s="2" t="s">
        <v>763</v>
      </c>
      <c r="E2220" s="3">
        <v>12</v>
      </c>
      <c r="F2220" s="17">
        <v>0</v>
      </c>
      <c r="G2220" s="17">
        <v>1</v>
      </c>
      <c r="H2220" s="17">
        <v>0</v>
      </c>
      <c r="I2220" s="7">
        <v>3</v>
      </c>
      <c r="J2220" s="7">
        <v>28</v>
      </c>
      <c r="K2220" s="4">
        <v>1214</v>
      </c>
      <c r="L2220" s="5">
        <v>1214.0589</v>
      </c>
      <c r="M2220">
        <v>424415.19</v>
      </c>
      <c r="N2220" s="3">
        <v>1</v>
      </c>
      <c r="O2220" s="50" t="e">
        <f>INDEX([1]Dados!$M$2:$N$26779,MATCH($P2220,[1]Dados!$N$2:$N$26779,),2)</f>
        <v>#N/A</v>
      </c>
      <c r="P2220">
        <v>152451</v>
      </c>
      <c r="Q2220" s="1">
        <v>36760</v>
      </c>
      <c r="R2220" s="1">
        <v>36764</v>
      </c>
      <c r="S2220" t="s">
        <v>1353</v>
      </c>
      <c r="T2220">
        <v>1</v>
      </c>
    </row>
    <row r="2221" spans="1:20" x14ac:dyDescent="0.2">
      <c r="A2221" s="7">
        <v>251430</v>
      </c>
      <c r="B2221" s="3">
        <v>21873</v>
      </c>
      <c r="C2221" s="3" t="s">
        <v>34</v>
      </c>
      <c r="D2221" s="2" t="s">
        <v>763</v>
      </c>
      <c r="E2221" s="3">
        <v>12</v>
      </c>
      <c r="F2221" s="17">
        <v>0</v>
      </c>
      <c r="G2221" s="17">
        <v>1</v>
      </c>
      <c r="H2221" s="17">
        <v>0</v>
      </c>
      <c r="I2221" s="7">
        <v>3</v>
      </c>
      <c r="J2221" s="7">
        <v>24</v>
      </c>
      <c r="K2221" s="4">
        <v>1214</v>
      </c>
      <c r="L2221" s="5">
        <v>1214.0589</v>
      </c>
      <c r="M2221">
        <v>424415.19</v>
      </c>
      <c r="N2221" s="3">
        <v>1</v>
      </c>
      <c r="O2221" s="50" t="e">
        <f>INDEX([1]Dados!$M$2:$N$26779,MATCH($P2221,[1]Dados!$N$2:$N$26779,),2)</f>
        <v>#N/A</v>
      </c>
      <c r="P2221">
        <v>152451</v>
      </c>
      <c r="Q2221" s="1">
        <v>36760</v>
      </c>
      <c r="R2221" s="1">
        <v>36764</v>
      </c>
      <c r="S2221" t="s">
        <v>1353</v>
      </c>
      <c r="T2221">
        <v>1</v>
      </c>
    </row>
    <row r="2222" spans="1:20" x14ac:dyDescent="0.2">
      <c r="A2222" s="7">
        <v>251430</v>
      </c>
      <c r="B2222" s="3">
        <v>21873</v>
      </c>
      <c r="C2222" s="3" t="s">
        <v>34</v>
      </c>
      <c r="D2222" s="2" t="s">
        <v>763</v>
      </c>
      <c r="E2222" s="3">
        <v>12</v>
      </c>
      <c r="F2222" s="17">
        <v>0</v>
      </c>
      <c r="G2222" s="17">
        <v>1</v>
      </c>
      <c r="H2222" s="17">
        <v>0</v>
      </c>
      <c r="I2222" s="7">
        <v>3.1</v>
      </c>
      <c r="J2222" s="7">
        <v>18</v>
      </c>
      <c r="K2222" s="4">
        <v>1214</v>
      </c>
      <c r="L2222" s="5">
        <v>1214.0589</v>
      </c>
      <c r="M2222">
        <v>424415.19</v>
      </c>
      <c r="N2222" s="3">
        <v>1</v>
      </c>
      <c r="O2222" s="50" t="e">
        <f>INDEX([1]Dados!$M$2:$N$26779,MATCH($P2222,[1]Dados!$N$2:$N$26779,),2)</f>
        <v>#N/A</v>
      </c>
      <c r="P2222">
        <v>152451</v>
      </c>
      <c r="Q2222" s="1">
        <v>36760</v>
      </c>
      <c r="R2222" s="1">
        <v>36764</v>
      </c>
      <c r="S2222" t="s">
        <v>1353</v>
      </c>
      <c r="T2222">
        <v>1</v>
      </c>
    </row>
    <row r="2223" spans="1:20" x14ac:dyDescent="0.2">
      <c r="A2223" s="7">
        <v>251430</v>
      </c>
      <c r="B2223" s="3">
        <v>21873</v>
      </c>
      <c r="C2223" s="3" t="s">
        <v>34</v>
      </c>
      <c r="D2223" s="2" t="s">
        <v>763</v>
      </c>
      <c r="E2223" s="3">
        <v>12</v>
      </c>
      <c r="F2223" s="17">
        <v>0</v>
      </c>
      <c r="G2223" s="17">
        <v>1</v>
      </c>
      <c r="H2223" s="17">
        <v>0</v>
      </c>
      <c r="I2223" s="7">
        <v>3.2</v>
      </c>
      <c r="J2223" s="7">
        <v>20</v>
      </c>
      <c r="K2223" s="4">
        <v>1214</v>
      </c>
      <c r="L2223" s="5">
        <v>1214.0589</v>
      </c>
      <c r="M2223">
        <v>424415.19</v>
      </c>
      <c r="N2223" s="3">
        <v>1</v>
      </c>
      <c r="O2223" s="50" t="e">
        <f>INDEX([1]Dados!$M$2:$N$26779,MATCH($P2223,[1]Dados!$N$2:$N$26779,),2)</f>
        <v>#N/A</v>
      </c>
      <c r="P2223">
        <v>152451</v>
      </c>
      <c r="Q2223" s="1">
        <v>36760</v>
      </c>
      <c r="R2223" s="1">
        <v>36764</v>
      </c>
      <c r="S2223" t="s">
        <v>1353</v>
      </c>
      <c r="T2223">
        <v>1</v>
      </c>
    </row>
    <row r="2224" spans="1:20" x14ac:dyDescent="0.2">
      <c r="A2224" s="7">
        <v>251430</v>
      </c>
      <c r="B2224" s="3">
        <v>21873</v>
      </c>
      <c r="C2224" s="3" t="s">
        <v>34</v>
      </c>
      <c r="D2224" s="2" t="s">
        <v>763</v>
      </c>
      <c r="E2224" s="3">
        <v>12</v>
      </c>
      <c r="F2224" s="17">
        <v>0</v>
      </c>
      <c r="G2224" s="17">
        <v>1</v>
      </c>
      <c r="H2224" s="17">
        <v>0</v>
      </c>
      <c r="I2224" s="7">
        <v>3.3</v>
      </c>
      <c r="J2224" s="7">
        <v>23</v>
      </c>
      <c r="K2224" s="4">
        <v>1214</v>
      </c>
      <c r="L2224" s="5">
        <v>1214.0589</v>
      </c>
      <c r="M2224">
        <v>424415.19</v>
      </c>
      <c r="N2224" s="3">
        <v>1</v>
      </c>
      <c r="O2224" s="50" t="e">
        <f>INDEX([1]Dados!$M$2:$N$26779,MATCH($P2224,[1]Dados!$N$2:$N$26779,),2)</f>
        <v>#N/A</v>
      </c>
      <c r="P2224">
        <v>152451</v>
      </c>
      <c r="Q2224" s="1">
        <v>36760</v>
      </c>
      <c r="R2224" s="1">
        <v>36764</v>
      </c>
      <c r="S2224" t="s">
        <v>1353</v>
      </c>
      <c r="T2224">
        <v>1</v>
      </c>
    </row>
    <row r="2225" spans="1:20" x14ac:dyDescent="0.2">
      <c r="A2225" s="7">
        <v>251430</v>
      </c>
      <c r="B2225" s="3">
        <v>21873</v>
      </c>
      <c r="C2225" s="3" t="s">
        <v>34</v>
      </c>
      <c r="D2225" s="2" t="s">
        <v>763</v>
      </c>
      <c r="E2225" s="3">
        <v>12</v>
      </c>
      <c r="F2225" s="17">
        <v>0</v>
      </c>
      <c r="G2225" s="17">
        <v>1</v>
      </c>
      <c r="H2225" s="17">
        <v>0</v>
      </c>
      <c r="I2225" s="7">
        <v>3.4</v>
      </c>
      <c r="J2225" s="7">
        <v>99</v>
      </c>
      <c r="K2225" s="4">
        <v>1214</v>
      </c>
      <c r="L2225" s="5">
        <v>1214.0589</v>
      </c>
      <c r="M2225">
        <v>424415.19</v>
      </c>
      <c r="N2225" s="3">
        <v>1</v>
      </c>
      <c r="O2225" s="50" t="e">
        <f>INDEX([1]Dados!$M$2:$N$26779,MATCH($P2225,[1]Dados!$N$2:$N$26779,),2)</f>
        <v>#N/A</v>
      </c>
      <c r="P2225">
        <v>152451</v>
      </c>
      <c r="Q2225" s="1">
        <v>36760</v>
      </c>
      <c r="R2225" s="1">
        <v>36764</v>
      </c>
      <c r="S2225" t="s">
        <v>1353</v>
      </c>
      <c r="T2225">
        <v>1</v>
      </c>
    </row>
    <row r="2226" spans="1:20" x14ac:dyDescent="0.2">
      <c r="A2226" s="7">
        <v>251430</v>
      </c>
      <c r="B2226" s="3">
        <v>21873</v>
      </c>
      <c r="C2226" s="3" t="s">
        <v>34</v>
      </c>
      <c r="D2226" s="2" t="s">
        <v>763</v>
      </c>
      <c r="E2226" s="3">
        <v>12</v>
      </c>
      <c r="F2226" s="17">
        <v>0</v>
      </c>
      <c r="G2226" s="17">
        <v>1</v>
      </c>
      <c r="H2226" s="17">
        <v>0</v>
      </c>
      <c r="I2226" s="7">
        <v>3.5</v>
      </c>
      <c r="J2226" s="7">
        <v>25</v>
      </c>
      <c r="K2226" s="4">
        <v>1214</v>
      </c>
      <c r="L2226" s="5">
        <v>1214.0589</v>
      </c>
      <c r="M2226">
        <v>424415.19</v>
      </c>
      <c r="N2226" s="3">
        <v>1</v>
      </c>
      <c r="O2226" s="50" t="e">
        <f>INDEX([1]Dados!$M$2:$N$26779,MATCH($P2226,[1]Dados!$N$2:$N$26779,),2)</f>
        <v>#N/A</v>
      </c>
      <c r="P2226">
        <v>152451</v>
      </c>
      <c r="Q2226" s="1">
        <v>36760</v>
      </c>
      <c r="R2226" s="1">
        <v>36764</v>
      </c>
      <c r="S2226" t="s">
        <v>1353</v>
      </c>
      <c r="T2226">
        <v>1</v>
      </c>
    </row>
    <row r="2227" spans="1:20" x14ac:dyDescent="0.2">
      <c r="A2227" s="7">
        <v>251430</v>
      </c>
      <c r="B2227" s="3">
        <v>21873</v>
      </c>
      <c r="C2227" s="3" t="s">
        <v>34</v>
      </c>
      <c r="D2227" s="2" t="s">
        <v>763</v>
      </c>
      <c r="E2227" s="3">
        <v>12</v>
      </c>
      <c r="F2227" s="17">
        <v>0</v>
      </c>
      <c r="G2227" s="17">
        <v>1</v>
      </c>
      <c r="H2227" s="17">
        <v>0</v>
      </c>
      <c r="I2227" s="7">
        <v>3.6</v>
      </c>
      <c r="J2227" s="7">
        <v>25</v>
      </c>
      <c r="K2227" s="4">
        <v>1214</v>
      </c>
      <c r="L2227" s="5">
        <v>1214.0589</v>
      </c>
      <c r="M2227">
        <v>424415.19</v>
      </c>
      <c r="N2227" s="3">
        <v>1</v>
      </c>
      <c r="O2227" s="50" t="e">
        <f>INDEX([1]Dados!$M$2:$N$26779,MATCH($P2227,[1]Dados!$N$2:$N$26779,),2)</f>
        <v>#N/A</v>
      </c>
      <c r="P2227">
        <v>152451</v>
      </c>
      <c r="Q2227" s="1">
        <v>36760</v>
      </c>
      <c r="R2227" s="1">
        <v>36764</v>
      </c>
      <c r="S2227" t="s">
        <v>1353</v>
      </c>
      <c r="T2227">
        <v>1</v>
      </c>
    </row>
    <row r="2228" spans="1:20" x14ac:dyDescent="0.2">
      <c r="A2228" s="7">
        <v>251430</v>
      </c>
      <c r="B2228" s="3">
        <v>21873</v>
      </c>
      <c r="C2228" s="3" t="s">
        <v>34</v>
      </c>
      <c r="D2228" s="2" t="s">
        <v>763</v>
      </c>
      <c r="E2228" s="3">
        <v>12</v>
      </c>
      <c r="F2228" s="17">
        <v>0</v>
      </c>
      <c r="G2228" s="17">
        <v>1</v>
      </c>
      <c r="H2228" s="17">
        <v>0</v>
      </c>
      <c r="I2228" s="7">
        <v>3.7</v>
      </c>
      <c r="J2228" s="7">
        <v>28</v>
      </c>
      <c r="K2228" s="4">
        <v>1214</v>
      </c>
      <c r="L2228" s="5">
        <v>1214.0589</v>
      </c>
      <c r="M2228">
        <v>424415.19</v>
      </c>
      <c r="N2228" s="3">
        <v>1</v>
      </c>
      <c r="O2228" s="50" t="e">
        <f>INDEX([1]Dados!$M$2:$N$26779,MATCH($P2228,[1]Dados!$N$2:$N$26779,),2)</f>
        <v>#N/A</v>
      </c>
      <c r="P2228">
        <v>152451</v>
      </c>
      <c r="Q2228" s="1">
        <v>36760</v>
      </c>
      <c r="R2228" s="1">
        <v>36764</v>
      </c>
      <c r="S2228" t="s">
        <v>1353</v>
      </c>
      <c r="T2228">
        <v>1</v>
      </c>
    </row>
    <row r="2229" spans="1:20" x14ac:dyDescent="0.2">
      <c r="A2229" s="7">
        <v>251430</v>
      </c>
      <c r="B2229" s="3">
        <v>21873</v>
      </c>
      <c r="C2229" s="3" t="s">
        <v>34</v>
      </c>
      <c r="D2229" s="2" t="s">
        <v>763</v>
      </c>
      <c r="E2229" s="3">
        <v>12</v>
      </c>
      <c r="F2229" s="17">
        <v>0</v>
      </c>
      <c r="G2229" s="17">
        <v>1</v>
      </c>
      <c r="H2229" s="17">
        <v>0</v>
      </c>
      <c r="I2229" s="7">
        <v>3.8</v>
      </c>
      <c r="J2229" s="7">
        <v>32</v>
      </c>
      <c r="K2229" s="4">
        <v>1214</v>
      </c>
      <c r="L2229" s="5">
        <v>1214.0589</v>
      </c>
      <c r="M2229">
        <v>424415.19</v>
      </c>
      <c r="N2229" s="3">
        <v>1</v>
      </c>
      <c r="O2229" s="50" t="e">
        <f>INDEX([1]Dados!$M$2:$N$26779,MATCH($P2229,[1]Dados!$N$2:$N$26779,),2)</f>
        <v>#N/A</v>
      </c>
      <c r="P2229">
        <v>152451</v>
      </c>
      <c r="Q2229" s="1">
        <v>36760</v>
      </c>
      <c r="R2229" s="1">
        <v>36764</v>
      </c>
      <c r="S2229" t="s">
        <v>1353</v>
      </c>
      <c r="T2229">
        <v>1</v>
      </c>
    </row>
    <row r="2230" spans="1:20" x14ac:dyDescent="0.2">
      <c r="A2230" s="7">
        <v>251430</v>
      </c>
      <c r="B2230" s="3">
        <v>21873</v>
      </c>
      <c r="C2230" s="3" t="s">
        <v>34</v>
      </c>
      <c r="D2230" s="2" t="s">
        <v>763</v>
      </c>
      <c r="E2230" s="3">
        <v>12</v>
      </c>
      <c r="F2230" s="17">
        <v>0</v>
      </c>
      <c r="G2230" s="17">
        <v>1</v>
      </c>
      <c r="H2230" s="17">
        <v>0</v>
      </c>
      <c r="I2230" s="7">
        <v>2</v>
      </c>
      <c r="J2230" s="7">
        <v>17</v>
      </c>
      <c r="K2230" s="4">
        <v>1293</v>
      </c>
      <c r="L2230" s="5">
        <v>1293.0592999999999</v>
      </c>
      <c r="M2230">
        <v>7226.75</v>
      </c>
      <c r="N2230" s="3">
        <v>1</v>
      </c>
      <c r="O2230" s="50" t="e">
        <f>INDEX([1]Dados!$M$2:$N$26779,MATCH($P2230,[1]Dados!$N$2:$N$26779,),2)</f>
        <v>#N/A</v>
      </c>
      <c r="P2230">
        <v>150955</v>
      </c>
      <c r="Q2230" s="1">
        <v>36760</v>
      </c>
      <c r="R2230" s="1">
        <v>36764</v>
      </c>
      <c r="S2230" t="s">
        <v>954</v>
      </c>
      <c r="T2230">
        <v>1</v>
      </c>
    </row>
    <row r="2231" spans="1:20" x14ac:dyDescent="0.2">
      <c r="A2231" s="7">
        <v>251430</v>
      </c>
      <c r="B2231" s="3">
        <v>21873</v>
      </c>
      <c r="C2231" s="3" t="s">
        <v>34</v>
      </c>
      <c r="D2231" s="2" t="s">
        <v>763</v>
      </c>
      <c r="E2231" s="3">
        <v>12</v>
      </c>
      <c r="F2231" s="17">
        <v>0</v>
      </c>
      <c r="G2231" s="17">
        <v>1</v>
      </c>
      <c r="H2231" s="17">
        <v>0</v>
      </c>
      <c r="I2231" s="7">
        <v>2</v>
      </c>
      <c r="J2231" s="7">
        <v>21</v>
      </c>
      <c r="K2231" s="4">
        <v>1293</v>
      </c>
      <c r="L2231" s="5">
        <v>1293.0592999999999</v>
      </c>
      <c r="M2231">
        <v>7226.75</v>
      </c>
      <c r="N2231" s="3">
        <v>1</v>
      </c>
      <c r="O2231" s="50" t="e">
        <f>INDEX([1]Dados!$M$2:$N$26779,MATCH($P2231,[1]Dados!$N$2:$N$26779,),2)</f>
        <v>#N/A</v>
      </c>
      <c r="P2231">
        <v>150955</v>
      </c>
      <c r="Q2231" s="1">
        <v>36760</v>
      </c>
      <c r="R2231" s="1">
        <v>36764</v>
      </c>
      <c r="S2231" t="s">
        <v>954</v>
      </c>
      <c r="T2231">
        <v>1</v>
      </c>
    </row>
    <row r="2232" spans="1:20" x14ac:dyDescent="0.2">
      <c r="A2232" s="7">
        <v>251430</v>
      </c>
      <c r="B2232" s="3">
        <v>21873</v>
      </c>
      <c r="C2232" s="3" t="s">
        <v>34</v>
      </c>
      <c r="D2232" s="2" t="s">
        <v>763</v>
      </c>
      <c r="E2232" s="3">
        <v>12</v>
      </c>
      <c r="F2232" s="17">
        <v>0</v>
      </c>
      <c r="G2232" s="17">
        <v>1</v>
      </c>
      <c r="H2232" s="17">
        <v>0</v>
      </c>
      <c r="I2232" s="7">
        <v>2</v>
      </c>
      <c r="J2232" s="7">
        <v>22</v>
      </c>
      <c r="K2232" s="4">
        <v>1293</v>
      </c>
      <c r="L2232" s="5">
        <v>1293.0592999999999</v>
      </c>
      <c r="M2232">
        <v>7226.75</v>
      </c>
      <c r="N2232" s="3">
        <v>1</v>
      </c>
      <c r="O2232" s="50" t="e">
        <f>INDEX([1]Dados!$M$2:$N$26779,MATCH($P2232,[1]Dados!$N$2:$N$26779,),2)</f>
        <v>#N/A</v>
      </c>
      <c r="P2232">
        <v>150955</v>
      </c>
      <c r="Q2232" s="1">
        <v>36760</v>
      </c>
      <c r="R2232" s="1">
        <v>36764</v>
      </c>
      <c r="S2232" t="s">
        <v>954</v>
      </c>
      <c r="T2232">
        <v>1</v>
      </c>
    </row>
    <row r="2233" spans="1:20" x14ac:dyDescent="0.2">
      <c r="A2233" s="7">
        <v>251430</v>
      </c>
      <c r="B2233" s="3">
        <v>21873</v>
      </c>
      <c r="C2233" s="3" t="s">
        <v>34</v>
      </c>
      <c r="D2233" s="2" t="s">
        <v>763</v>
      </c>
      <c r="E2233" s="3">
        <v>12</v>
      </c>
      <c r="F2233" s="17">
        <v>0</v>
      </c>
      <c r="G2233" s="17">
        <v>1</v>
      </c>
      <c r="H2233" s="17">
        <v>0</v>
      </c>
      <c r="I2233" s="7">
        <v>2.2000000000000002</v>
      </c>
      <c r="J2233" s="7">
        <v>15</v>
      </c>
      <c r="K2233" s="4">
        <v>1293</v>
      </c>
      <c r="L2233" s="5">
        <v>1293.0592999999999</v>
      </c>
      <c r="M2233">
        <v>7226.75</v>
      </c>
      <c r="N2233" s="3">
        <v>1</v>
      </c>
      <c r="O2233" s="50" t="e">
        <f>INDEX([1]Dados!$M$2:$N$26779,MATCH($P2233,[1]Dados!$N$2:$N$26779,),2)</f>
        <v>#N/A</v>
      </c>
      <c r="P2233">
        <v>150955</v>
      </c>
      <c r="Q2233" s="1">
        <v>36760</v>
      </c>
      <c r="R2233" s="1">
        <v>36764</v>
      </c>
      <c r="S2233" t="s">
        <v>954</v>
      </c>
      <c r="T2233">
        <v>1</v>
      </c>
    </row>
    <row r="2234" spans="1:20" x14ac:dyDescent="0.2">
      <c r="A2234" s="7">
        <v>251430</v>
      </c>
      <c r="B2234" s="3">
        <v>21873</v>
      </c>
      <c r="C2234" s="3" t="s">
        <v>34</v>
      </c>
      <c r="D2234" s="2" t="s">
        <v>763</v>
      </c>
      <c r="E2234" s="3">
        <v>12</v>
      </c>
      <c r="F2234" s="17">
        <v>0</v>
      </c>
      <c r="G2234" s="17">
        <v>1</v>
      </c>
      <c r="H2234" s="17">
        <v>0</v>
      </c>
      <c r="I2234" s="7">
        <v>2.5</v>
      </c>
      <c r="J2234" s="7">
        <v>22</v>
      </c>
      <c r="K2234" s="4">
        <v>1293</v>
      </c>
      <c r="L2234" s="5">
        <v>1293.0592999999999</v>
      </c>
      <c r="M2234">
        <v>7226.75</v>
      </c>
      <c r="N2234" s="3">
        <v>1</v>
      </c>
      <c r="O2234" s="50" t="e">
        <f>INDEX([1]Dados!$M$2:$N$26779,MATCH($P2234,[1]Dados!$N$2:$N$26779,),2)</f>
        <v>#N/A</v>
      </c>
      <c r="P2234">
        <v>150955</v>
      </c>
      <c r="Q2234" s="1">
        <v>36760</v>
      </c>
      <c r="R2234" s="1">
        <v>36764</v>
      </c>
      <c r="S2234" t="s">
        <v>954</v>
      </c>
      <c r="T2234">
        <v>1</v>
      </c>
    </row>
    <row r="2235" spans="1:20" x14ac:dyDescent="0.2">
      <c r="A2235" s="7">
        <v>251710</v>
      </c>
      <c r="B2235" s="3">
        <v>22438</v>
      </c>
      <c r="C2235" s="3" t="s">
        <v>34</v>
      </c>
      <c r="D2235" s="2" t="s">
        <v>842</v>
      </c>
      <c r="E2235" s="3">
        <v>12</v>
      </c>
      <c r="F2235" s="17">
        <v>0</v>
      </c>
      <c r="G2235" s="17">
        <v>1</v>
      </c>
      <c r="H2235" s="17">
        <v>0</v>
      </c>
      <c r="I2235" s="7" t="s">
        <v>3</v>
      </c>
      <c r="J2235" s="7">
        <v>0</v>
      </c>
      <c r="K2235" s="4">
        <v>119</v>
      </c>
      <c r="L2235" s="5">
        <v>119.38590000000001</v>
      </c>
      <c r="M2235">
        <v>66315.78</v>
      </c>
      <c r="N2235" s="3">
        <v>1</v>
      </c>
      <c r="O2235" s="50" t="e">
        <f>INDEX([1]Dados!$M$2:$N$26779,MATCH($P2235,[1]Dados!$N$2:$N$26779,),2)</f>
        <v>#N/A</v>
      </c>
      <c r="P2235" s="8">
        <v>151724</v>
      </c>
      <c r="Q2235" s="1">
        <v>36760</v>
      </c>
      <c r="R2235" s="1">
        <v>36764</v>
      </c>
      <c r="S2235" t="s">
        <v>2134</v>
      </c>
      <c r="T2235">
        <v>1</v>
      </c>
    </row>
    <row r="2236" spans="1:20" x14ac:dyDescent="0.2">
      <c r="A2236" s="7">
        <v>251710</v>
      </c>
      <c r="B2236" s="3">
        <v>22438</v>
      </c>
      <c r="C2236" s="3" t="s">
        <v>34</v>
      </c>
      <c r="D2236" s="2" t="s">
        <v>842</v>
      </c>
      <c r="E2236" s="3">
        <v>12</v>
      </c>
      <c r="F2236" s="17">
        <v>0</v>
      </c>
      <c r="G2236" s="17">
        <v>1</v>
      </c>
      <c r="H2236" s="17">
        <v>0</v>
      </c>
      <c r="I2236" s="7">
        <v>2.1</v>
      </c>
      <c r="J2236" s="7">
        <v>0</v>
      </c>
      <c r="K2236" s="4">
        <v>1214</v>
      </c>
      <c r="L2236" s="5">
        <v>1214.0587</v>
      </c>
      <c r="M2236">
        <v>38305.86</v>
      </c>
      <c r="N2236" s="3">
        <v>1</v>
      </c>
      <c r="O2236" s="50" t="e">
        <f>INDEX([1]Dados!$M$2:$N$26779,MATCH($P2236,[1]Dados!$N$2:$N$26779,),2)</f>
        <v>#N/A</v>
      </c>
      <c r="P2236" s="8">
        <v>152118</v>
      </c>
      <c r="Q2236" s="1">
        <v>36760</v>
      </c>
      <c r="R2236" s="1">
        <v>36764</v>
      </c>
      <c r="S2236" t="s">
        <v>2219</v>
      </c>
      <c r="T2236">
        <v>1</v>
      </c>
    </row>
    <row r="2237" spans="1:20" x14ac:dyDescent="0.2">
      <c r="A2237" s="7">
        <v>251710</v>
      </c>
      <c r="B2237" s="3">
        <v>22438</v>
      </c>
      <c r="C2237" s="3" t="s">
        <v>34</v>
      </c>
      <c r="D2237" s="2" t="s">
        <v>842</v>
      </c>
      <c r="E2237" s="3">
        <v>12</v>
      </c>
      <c r="F2237" s="17">
        <v>0</v>
      </c>
      <c r="G2237" s="17">
        <v>1</v>
      </c>
      <c r="H2237" s="17">
        <v>0</v>
      </c>
      <c r="I2237" s="7">
        <v>2.2000000000000002</v>
      </c>
      <c r="J2237" s="7">
        <v>15</v>
      </c>
      <c r="K2237" s="4">
        <v>1214</v>
      </c>
      <c r="L2237" s="5">
        <v>1214.0587</v>
      </c>
      <c r="M2237">
        <v>38305.86</v>
      </c>
      <c r="N2237" s="3">
        <v>1</v>
      </c>
      <c r="O2237" s="50" t="e">
        <f>INDEX([1]Dados!$M$2:$N$26779,MATCH($P2237,[1]Dados!$N$2:$N$26779,),2)</f>
        <v>#N/A</v>
      </c>
      <c r="P2237" s="8">
        <v>152118</v>
      </c>
      <c r="Q2237" s="1">
        <v>36760</v>
      </c>
      <c r="R2237" s="1">
        <v>36764</v>
      </c>
      <c r="S2237" t="s">
        <v>2219</v>
      </c>
      <c r="T2237">
        <v>1</v>
      </c>
    </row>
    <row r="2238" spans="1:20" x14ac:dyDescent="0.2">
      <c r="A2238" s="7">
        <v>251710</v>
      </c>
      <c r="B2238" s="3">
        <v>22438</v>
      </c>
      <c r="C2238" s="3" t="s">
        <v>34</v>
      </c>
      <c r="D2238" s="2" t="s">
        <v>842</v>
      </c>
      <c r="E2238" s="3">
        <v>12</v>
      </c>
      <c r="F2238" s="17">
        <v>0</v>
      </c>
      <c r="G2238" s="17">
        <v>1</v>
      </c>
      <c r="H2238" s="17">
        <v>0</v>
      </c>
      <c r="I2238" s="7">
        <v>1.1000000000000001</v>
      </c>
      <c r="J2238" s="7">
        <v>24</v>
      </c>
      <c r="K2238" s="4">
        <v>1214</v>
      </c>
      <c r="L2238" s="5">
        <v>1214.0589</v>
      </c>
      <c r="M2238">
        <v>70200</v>
      </c>
      <c r="N2238" s="3">
        <v>1</v>
      </c>
      <c r="O2238" s="50" t="e">
        <f>INDEX([1]Dados!$M$2:$N$26779,MATCH($P2238,[1]Dados!$N$2:$N$26779,),2)</f>
        <v>#N/A</v>
      </c>
      <c r="P2238" s="8">
        <v>152473</v>
      </c>
      <c r="Q2238" s="1">
        <v>36760</v>
      </c>
      <c r="R2238" s="1">
        <v>36764</v>
      </c>
      <c r="S2238" t="s">
        <v>2218</v>
      </c>
      <c r="T2238">
        <v>1</v>
      </c>
    </row>
    <row r="2239" spans="1:20" x14ac:dyDescent="0.2">
      <c r="A2239" s="7">
        <v>251710</v>
      </c>
      <c r="B2239" s="3">
        <v>22438</v>
      </c>
      <c r="C2239" s="3" t="s">
        <v>34</v>
      </c>
      <c r="D2239" s="2" t="s">
        <v>842</v>
      </c>
      <c r="E2239" s="3">
        <v>12</v>
      </c>
      <c r="F2239" s="17">
        <v>0</v>
      </c>
      <c r="G2239" s="17">
        <v>1</v>
      </c>
      <c r="H2239" s="17">
        <v>0</v>
      </c>
      <c r="I2239" s="7" t="s">
        <v>3</v>
      </c>
      <c r="J2239" s="7">
        <v>0</v>
      </c>
      <c r="K2239" s="4">
        <v>1293</v>
      </c>
      <c r="L2239" s="5">
        <v>1293.0592999999999</v>
      </c>
      <c r="M2239">
        <v>2002</v>
      </c>
      <c r="N2239" s="3">
        <v>1</v>
      </c>
      <c r="O2239" s="50" t="e">
        <f>INDEX([1]Dados!$M$2:$N$26779,MATCH($P2239,[1]Dados!$N$2:$N$26779,),2)</f>
        <v>#N/A</v>
      </c>
      <c r="P2239">
        <v>150956</v>
      </c>
      <c r="Q2239" s="1">
        <v>36760</v>
      </c>
      <c r="R2239" s="1">
        <v>36764</v>
      </c>
      <c r="S2239" t="s">
        <v>2134</v>
      </c>
      <c r="T2239">
        <v>1</v>
      </c>
    </row>
    <row r="2240" spans="1:20" x14ac:dyDescent="0.2">
      <c r="A2240" s="7">
        <v>260280</v>
      </c>
      <c r="B2240" s="3">
        <v>23558</v>
      </c>
      <c r="C2240" s="3" t="s">
        <v>51</v>
      </c>
      <c r="D2240" s="2" t="s">
        <v>311</v>
      </c>
      <c r="E2240" s="3">
        <v>12</v>
      </c>
      <c r="F2240" s="17">
        <v>0</v>
      </c>
      <c r="G2240" s="17">
        <v>1</v>
      </c>
      <c r="H2240" s="17">
        <v>0</v>
      </c>
      <c r="I2240" s="7">
        <v>6.1</v>
      </c>
      <c r="J2240" s="7">
        <v>13</v>
      </c>
      <c r="K2240" s="4">
        <v>119</v>
      </c>
      <c r="L2240" s="5">
        <v>119.386</v>
      </c>
      <c r="M2240">
        <v>107322.66</v>
      </c>
      <c r="N2240" s="3">
        <v>1</v>
      </c>
      <c r="O2240" s="50" t="e">
        <f>INDEX([1]Dados!$M$2:$N$26779,MATCH($P2240,[1]Dados!$N$2:$N$26779,),2)</f>
        <v>#N/A</v>
      </c>
      <c r="P2240">
        <v>151726</v>
      </c>
      <c r="Q2240" s="1">
        <v>36760</v>
      </c>
      <c r="R2240" s="1">
        <v>36764</v>
      </c>
      <c r="S2240" t="s">
        <v>1522</v>
      </c>
      <c r="T2240">
        <v>1</v>
      </c>
    </row>
    <row r="2241" spans="1:20" x14ac:dyDescent="0.2">
      <c r="A2241" s="7">
        <v>260280</v>
      </c>
      <c r="B2241" s="3">
        <v>23558</v>
      </c>
      <c r="C2241" s="3" t="s">
        <v>51</v>
      </c>
      <c r="D2241" s="2" t="s">
        <v>311</v>
      </c>
      <c r="E2241" s="3">
        <v>12</v>
      </c>
      <c r="F2241" s="17">
        <v>0</v>
      </c>
      <c r="G2241" s="17">
        <v>1</v>
      </c>
      <c r="H2241" s="17">
        <v>0</v>
      </c>
      <c r="I2241" s="7">
        <v>6.2</v>
      </c>
      <c r="J2241" s="7">
        <v>19</v>
      </c>
      <c r="K2241" s="4">
        <v>119</v>
      </c>
      <c r="L2241" s="5">
        <v>119.386</v>
      </c>
      <c r="M2241">
        <v>107322.66</v>
      </c>
      <c r="N2241" s="3">
        <v>1</v>
      </c>
      <c r="O2241" s="50" t="e">
        <f>INDEX([1]Dados!$M$2:$N$26779,MATCH($P2241,[1]Dados!$N$2:$N$26779,),2)</f>
        <v>#N/A</v>
      </c>
      <c r="P2241">
        <v>151726</v>
      </c>
      <c r="Q2241" s="1">
        <v>36760</v>
      </c>
      <c r="R2241" s="1">
        <v>36764</v>
      </c>
      <c r="S2241" t="s">
        <v>1522</v>
      </c>
      <c r="T2241">
        <v>1</v>
      </c>
    </row>
    <row r="2242" spans="1:20" x14ac:dyDescent="0.2">
      <c r="A2242" s="7">
        <v>260280</v>
      </c>
      <c r="B2242" s="3">
        <v>23558</v>
      </c>
      <c r="C2242" s="3" t="s">
        <v>51</v>
      </c>
      <c r="D2242" s="2" t="s">
        <v>311</v>
      </c>
      <c r="E2242" s="3">
        <v>12</v>
      </c>
      <c r="F2242" s="17">
        <v>0</v>
      </c>
      <c r="G2242" s="17">
        <v>1</v>
      </c>
      <c r="H2242" s="17">
        <v>0</v>
      </c>
      <c r="I2242" s="7">
        <v>6.3</v>
      </c>
      <c r="J2242" s="7">
        <v>26</v>
      </c>
      <c r="K2242" s="4">
        <v>119</v>
      </c>
      <c r="L2242" s="5">
        <v>119.386</v>
      </c>
      <c r="M2242">
        <v>107322.66</v>
      </c>
      <c r="N2242" s="3">
        <v>1</v>
      </c>
      <c r="O2242" s="50" t="e">
        <f>INDEX([1]Dados!$M$2:$N$26779,MATCH($P2242,[1]Dados!$N$2:$N$26779,),2)</f>
        <v>#N/A</v>
      </c>
      <c r="P2242">
        <v>151726</v>
      </c>
      <c r="Q2242" s="1">
        <v>36760</v>
      </c>
      <c r="R2242" s="1">
        <v>36764</v>
      </c>
      <c r="S2242" t="s">
        <v>1522</v>
      </c>
      <c r="T2242">
        <v>1</v>
      </c>
    </row>
    <row r="2243" spans="1:20" x14ac:dyDescent="0.2">
      <c r="A2243" s="7">
        <v>260280</v>
      </c>
      <c r="B2243" s="3">
        <v>23558</v>
      </c>
      <c r="C2243" s="3" t="s">
        <v>51</v>
      </c>
      <c r="D2243" s="2" t="s">
        <v>311</v>
      </c>
      <c r="E2243" s="3">
        <v>12</v>
      </c>
      <c r="F2243" s="17">
        <v>0</v>
      </c>
      <c r="G2243" s="17">
        <v>1</v>
      </c>
      <c r="H2243" s="17">
        <v>0</v>
      </c>
      <c r="I2243" s="7">
        <v>6.4</v>
      </c>
      <c r="J2243" s="7">
        <v>9</v>
      </c>
      <c r="K2243" s="4">
        <v>119</v>
      </c>
      <c r="L2243" s="5">
        <v>119.386</v>
      </c>
      <c r="M2243">
        <v>107322.66</v>
      </c>
      <c r="N2243" s="3">
        <v>1</v>
      </c>
      <c r="O2243" s="50" t="e">
        <f>INDEX([1]Dados!$M$2:$N$26779,MATCH($P2243,[1]Dados!$N$2:$N$26779,),2)</f>
        <v>#N/A</v>
      </c>
      <c r="P2243">
        <v>151726</v>
      </c>
      <c r="Q2243" s="1">
        <v>36760</v>
      </c>
      <c r="R2243" s="1">
        <v>36764</v>
      </c>
      <c r="S2243" t="s">
        <v>1522</v>
      </c>
      <c r="T2243">
        <v>1</v>
      </c>
    </row>
    <row r="2244" spans="1:20" x14ac:dyDescent="0.2">
      <c r="A2244" s="7">
        <v>260280</v>
      </c>
      <c r="B2244" s="3">
        <v>23558</v>
      </c>
      <c r="C2244" s="3" t="s">
        <v>51</v>
      </c>
      <c r="D2244" s="2" t="s">
        <v>311</v>
      </c>
      <c r="E2244" s="3">
        <v>12</v>
      </c>
      <c r="F2244" s="17">
        <v>0</v>
      </c>
      <c r="G2244" s="17">
        <v>1</v>
      </c>
      <c r="H2244" s="17">
        <v>0</v>
      </c>
      <c r="I2244" s="7">
        <v>6.5</v>
      </c>
      <c r="J2244" s="7">
        <v>25</v>
      </c>
      <c r="K2244" s="4">
        <v>119</v>
      </c>
      <c r="L2244" s="5">
        <v>119.386</v>
      </c>
      <c r="M2244">
        <v>107322.66</v>
      </c>
      <c r="N2244" s="3">
        <v>1</v>
      </c>
      <c r="O2244" s="50" t="e">
        <f>INDEX([1]Dados!$M$2:$N$26779,MATCH($P2244,[1]Dados!$N$2:$N$26779,),2)</f>
        <v>#N/A</v>
      </c>
      <c r="P2244">
        <v>151726</v>
      </c>
      <c r="Q2244" s="1">
        <v>36760</v>
      </c>
      <c r="R2244" s="1">
        <v>36764</v>
      </c>
      <c r="S2244" t="s">
        <v>1522</v>
      </c>
      <c r="T2244">
        <v>1</v>
      </c>
    </row>
    <row r="2245" spans="1:20" x14ac:dyDescent="0.2">
      <c r="A2245" s="7">
        <v>260280</v>
      </c>
      <c r="B2245" s="3">
        <v>23558</v>
      </c>
      <c r="C2245" s="3" t="s">
        <v>51</v>
      </c>
      <c r="D2245" s="2" t="s">
        <v>311</v>
      </c>
      <c r="E2245" s="3">
        <v>12</v>
      </c>
      <c r="F2245" s="17">
        <v>0</v>
      </c>
      <c r="G2245" s="17">
        <v>1</v>
      </c>
      <c r="H2245" s="17">
        <v>0</v>
      </c>
      <c r="I2245" s="7">
        <v>6.6</v>
      </c>
      <c r="J2245" s="7">
        <v>7</v>
      </c>
      <c r="K2245" s="4">
        <v>119</v>
      </c>
      <c r="L2245" s="5">
        <v>119.386</v>
      </c>
      <c r="M2245">
        <v>107322.66</v>
      </c>
      <c r="N2245" s="3">
        <v>1</v>
      </c>
      <c r="O2245" s="50" t="e">
        <f>INDEX([1]Dados!$M$2:$N$26779,MATCH($P2245,[1]Dados!$N$2:$N$26779,),2)</f>
        <v>#N/A</v>
      </c>
      <c r="P2245">
        <v>151726</v>
      </c>
      <c r="Q2245" s="1">
        <v>36760</v>
      </c>
      <c r="R2245" s="1">
        <v>36764</v>
      </c>
      <c r="S2245" t="s">
        <v>1522</v>
      </c>
      <c r="T2245">
        <v>1</v>
      </c>
    </row>
    <row r="2246" spans="1:20" x14ac:dyDescent="0.2">
      <c r="A2246" s="7">
        <v>260280</v>
      </c>
      <c r="B2246" s="3">
        <v>23558</v>
      </c>
      <c r="C2246" s="3" t="s">
        <v>51</v>
      </c>
      <c r="D2246" s="2" t="s">
        <v>311</v>
      </c>
      <c r="E2246" s="3">
        <v>12</v>
      </c>
      <c r="F2246" s="17">
        <v>0</v>
      </c>
      <c r="G2246" s="17">
        <v>1</v>
      </c>
      <c r="H2246" s="17">
        <v>0</v>
      </c>
      <c r="I2246" s="7">
        <v>4.0999999999999996</v>
      </c>
      <c r="J2246" s="7">
        <v>14</v>
      </c>
      <c r="K2246" s="4">
        <v>1203</v>
      </c>
      <c r="L2246" s="5">
        <v>1203.0829000000001</v>
      </c>
      <c r="M2246">
        <v>181352.48</v>
      </c>
      <c r="N2246" s="3">
        <v>1</v>
      </c>
      <c r="O2246" s="50" t="e">
        <f>INDEX([1]Dados!$M$2:$N$26779,MATCH($P2246,[1]Dados!$N$2:$N$26779,),2)</f>
        <v>#N/A</v>
      </c>
      <c r="P2246">
        <v>151694</v>
      </c>
      <c r="Q2246" s="1">
        <v>36760</v>
      </c>
      <c r="R2246" s="1">
        <v>36764</v>
      </c>
      <c r="S2246" t="s">
        <v>1521</v>
      </c>
      <c r="T2246">
        <v>1</v>
      </c>
    </row>
    <row r="2247" spans="1:20" x14ac:dyDescent="0.2">
      <c r="A2247" s="7">
        <v>260280</v>
      </c>
      <c r="B2247" s="3">
        <v>23558</v>
      </c>
      <c r="C2247" s="3" t="s">
        <v>51</v>
      </c>
      <c r="D2247" s="2" t="s">
        <v>311</v>
      </c>
      <c r="E2247" s="3">
        <v>12</v>
      </c>
      <c r="F2247" s="17">
        <v>0</v>
      </c>
      <c r="G2247" s="17">
        <v>1</v>
      </c>
      <c r="H2247" s="17">
        <v>0</v>
      </c>
      <c r="I2247" s="7">
        <v>1.1000000000000001</v>
      </c>
      <c r="J2247" s="7">
        <v>15</v>
      </c>
      <c r="K2247" s="4">
        <v>1214</v>
      </c>
      <c r="L2247" s="5">
        <v>1214.0587</v>
      </c>
      <c r="M2247">
        <v>125590</v>
      </c>
      <c r="N2247" s="3">
        <v>1</v>
      </c>
      <c r="O2247" s="50" t="e">
        <f>INDEX([1]Dados!$M$2:$N$26779,MATCH($P2247,[1]Dados!$N$2:$N$26779,),2)</f>
        <v>#N/A</v>
      </c>
      <c r="P2247">
        <v>152119</v>
      </c>
      <c r="Q2247" s="1">
        <v>36760</v>
      </c>
      <c r="R2247" s="1">
        <v>36764</v>
      </c>
      <c r="S2247" t="s">
        <v>984</v>
      </c>
      <c r="T2247">
        <v>1</v>
      </c>
    </row>
    <row r="2248" spans="1:20" x14ac:dyDescent="0.2">
      <c r="A2248" s="7">
        <v>260280</v>
      </c>
      <c r="B2248" s="3">
        <v>23558</v>
      </c>
      <c r="C2248" s="3" t="s">
        <v>51</v>
      </c>
      <c r="D2248" s="2" t="s">
        <v>311</v>
      </c>
      <c r="E2248" s="3">
        <v>12</v>
      </c>
      <c r="F2248" s="17">
        <v>0</v>
      </c>
      <c r="G2248" s="17">
        <v>1</v>
      </c>
      <c r="H2248" s="17">
        <v>0</v>
      </c>
      <c r="I2248" s="7">
        <v>1.2</v>
      </c>
      <c r="J2248" s="7">
        <v>15</v>
      </c>
      <c r="K2248" s="4">
        <v>1214</v>
      </c>
      <c r="L2248" s="5">
        <v>1214.0587</v>
      </c>
      <c r="M2248">
        <v>125590</v>
      </c>
      <c r="N2248" s="3">
        <v>1</v>
      </c>
      <c r="O2248" s="50" t="e">
        <f>INDEX([1]Dados!$M$2:$N$26779,MATCH($P2248,[1]Dados!$N$2:$N$26779,),2)</f>
        <v>#N/A</v>
      </c>
      <c r="P2248">
        <v>152119</v>
      </c>
      <c r="Q2248" s="1">
        <v>36760</v>
      </c>
      <c r="R2248" s="1">
        <v>36764</v>
      </c>
      <c r="S2248" t="s">
        <v>984</v>
      </c>
      <c r="T2248">
        <v>1</v>
      </c>
    </row>
    <row r="2249" spans="1:20" x14ac:dyDescent="0.2">
      <c r="A2249" s="7">
        <v>260280</v>
      </c>
      <c r="B2249" s="3">
        <v>23558</v>
      </c>
      <c r="C2249" s="3" t="s">
        <v>51</v>
      </c>
      <c r="D2249" s="2" t="s">
        <v>311</v>
      </c>
      <c r="E2249" s="3">
        <v>12</v>
      </c>
      <c r="F2249" s="17">
        <v>0</v>
      </c>
      <c r="G2249" s="17">
        <v>1</v>
      </c>
      <c r="H2249" s="17">
        <v>0</v>
      </c>
      <c r="I2249" s="7">
        <v>1.3</v>
      </c>
      <c r="J2249" s="7">
        <v>25</v>
      </c>
      <c r="K2249" s="4">
        <v>1214</v>
      </c>
      <c r="L2249" s="5">
        <v>1214.0587</v>
      </c>
      <c r="M2249">
        <v>125590</v>
      </c>
      <c r="N2249" s="3">
        <v>1</v>
      </c>
      <c r="O2249" s="50" t="e">
        <f>INDEX([1]Dados!$M$2:$N$26779,MATCH($P2249,[1]Dados!$N$2:$N$26779,),2)</f>
        <v>#N/A</v>
      </c>
      <c r="P2249">
        <v>152119</v>
      </c>
      <c r="Q2249" s="1">
        <v>36760</v>
      </c>
      <c r="R2249" s="1">
        <v>36764</v>
      </c>
      <c r="S2249" t="s">
        <v>984</v>
      </c>
      <c r="T2249">
        <v>1</v>
      </c>
    </row>
    <row r="2250" spans="1:20" x14ac:dyDescent="0.2">
      <c r="A2250" s="7">
        <v>260280</v>
      </c>
      <c r="B2250" s="3">
        <v>23558</v>
      </c>
      <c r="C2250" s="3" t="s">
        <v>51</v>
      </c>
      <c r="D2250" s="2" t="s">
        <v>311</v>
      </c>
      <c r="E2250" s="3">
        <v>12</v>
      </c>
      <c r="F2250" s="17">
        <v>0</v>
      </c>
      <c r="G2250" s="17">
        <v>1</v>
      </c>
      <c r="H2250" s="17">
        <v>0</v>
      </c>
      <c r="I2250" s="7">
        <v>1.4</v>
      </c>
      <c r="J2250" s="7">
        <v>25</v>
      </c>
      <c r="K2250" s="4">
        <v>1214</v>
      </c>
      <c r="L2250" s="5">
        <v>1214.0587</v>
      </c>
      <c r="M2250">
        <v>125590</v>
      </c>
      <c r="N2250" s="3">
        <v>1</v>
      </c>
      <c r="O2250" s="50" t="e">
        <f>INDEX([1]Dados!$M$2:$N$26779,MATCH($P2250,[1]Dados!$N$2:$N$26779,),2)</f>
        <v>#N/A</v>
      </c>
      <c r="P2250">
        <v>152119</v>
      </c>
      <c r="Q2250" s="1">
        <v>36760</v>
      </c>
      <c r="R2250" s="1">
        <v>36764</v>
      </c>
      <c r="S2250" t="s">
        <v>984</v>
      </c>
      <c r="T2250">
        <v>1</v>
      </c>
    </row>
    <row r="2251" spans="1:20" x14ac:dyDescent="0.2">
      <c r="A2251" s="7">
        <v>260280</v>
      </c>
      <c r="B2251" s="3">
        <v>23558</v>
      </c>
      <c r="C2251" s="3" t="s">
        <v>51</v>
      </c>
      <c r="D2251" s="2" t="s">
        <v>311</v>
      </c>
      <c r="E2251" s="3">
        <v>12</v>
      </c>
      <c r="F2251" s="17">
        <v>0</v>
      </c>
      <c r="G2251" s="17">
        <v>1</v>
      </c>
      <c r="H2251" s="17">
        <v>0</v>
      </c>
      <c r="I2251" s="7">
        <v>1.5</v>
      </c>
      <c r="J2251" s="7">
        <v>15</v>
      </c>
      <c r="K2251" s="4">
        <v>1214</v>
      </c>
      <c r="L2251" s="5">
        <v>1214.0587</v>
      </c>
      <c r="M2251">
        <v>125590</v>
      </c>
      <c r="N2251" s="3">
        <v>1</v>
      </c>
      <c r="O2251" s="50" t="e">
        <f>INDEX([1]Dados!$M$2:$N$26779,MATCH($P2251,[1]Dados!$N$2:$N$26779,),2)</f>
        <v>#N/A</v>
      </c>
      <c r="P2251">
        <v>152119</v>
      </c>
      <c r="Q2251" s="1">
        <v>36760</v>
      </c>
      <c r="R2251" s="1">
        <v>36764</v>
      </c>
      <c r="S2251" t="s">
        <v>984</v>
      </c>
      <c r="T2251">
        <v>1</v>
      </c>
    </row>
    <row r="2252" spans="1:20" x14ac:dyDescent="0.2">
      <c r="A2252" s="7">
        <v>260280</v>
      </c>
      <c r="B2252" s="3">
        <v>23558</v>
      </c>
      <c r="C2252" s="3" t="s">
        <v>51</v>
      </c>
      <c r="D2252" s="2" t="s">
        <v>311</v>
      </c>
      <c r="E2252" s="3">
        <v>12</v>
      </c>
      <c r="F2252" s="17">
        <v>0</v>
      </c>
      <c r="G2252" s="17">
        <v>1</v>
      </c>
      <c r="H2252" s="17">
        <v>0</v>
      </c>
      <c r="I2252" s="7">
        <v>1.6</v>
      </c>
      <c r="J2252" s="7">
        <v>7</v>
      </c>
      <c r="K2252" s="4">
        <v>1214</v>
      </c>
      <c r="L2252" s="5">
        <v>1214.0587</v>
      </c>
      <c r="M2252">
        <v>125590</v>
      </c>
      <c r="N2252" s="3">
        <v>1</v>
      </c>
      <c r="O2252" s="50" t="e">
        <f>INDEX([1]Dados!$M$2:$N$26779,MATCH($P2252,[1]Dados!$N$2:$N$26779,),2)</f>
        <v>#N/A</v>
      </c>
      <c r="P2252">
        <v>152119</v>
      </c>
      <c r="Q2252" s="1">
        <v>36760</v>
      </c>
      <c r="R2252" s="1">
        <v>36764</v>
      </c>
      <c r="S2252" t="s">
        <v>984</v>
      </c>
      <c r="T2252">
        <v>1</v>
      </c>
    </row>
    <row r="2253" spans="1:20" x14ac:dyDescent="0.2">
      <c r="A2253" s="7">
        <v>260280</v>
      </c>
      <c r="B2253" s="3">
        <v>23558</v>
      </c>
      <c r="C2253" s="3" t="s">
        <v>51</v>
      </c>
      <c r="D2253" s="2" t="s">
        <v>311</v>
      </c>
      <c r="E2253" s="3">
        <v>12</v>
      </c>
      <c r="F2253" s="17">
        <v>0</v>
      </c>
      <c r="G2253" s="17">
        <v>1</v>
      </c>
      <c r="H2253" s="17">
        <v>0</v>
      </c>
      <c r="I2253" s="7">
        <v>1.7</v>
      </c>
      <c r="J2253" s="7">
        <v>9</v>
      </c>
      <c r="K2253" s="4">
        <v>1214</v>
      </c>
      <c r="L2253" s="5">
        <v>1214.0587</v>
      </c>
      <c r="M2253">
        <v>125590</v>
      </c>
      <c r="N2253" s="3">
        <v>1</v>
      </c>
      <c r="O2253" s="50" t="e">
        <f>INDEX([1]Dados!$M$2:$N$26779,MATCH($P2253,[1]Dados!$N$2:$N$26779,),2)</f>
        <v>#N/A</v>
      </c>
      <c r="P2253">
        <v>152119</v>
      </c>
      <c r="Q2253" s="1">
        <v>36760</v>
      </c>
      <c r="R2253" s="1">
        <v>36764</v>
      </c>
      <c r="S2253" t="s">
        <v>984</v>
      </c>
      <c r="T2253">
        <v>1</v>
      </c>
    </row>
    <row r="2254" spans="1:20" x14ac:dyDescent="0.2">
      <c r="A2254" s="7">
        <v>260280</v>
      </c>
      <c r="B2254" s="3">
        <v>23558</v>
      </c>
      <c r="C2254" s="3" t="s">
        <v>51</v>
      </c>
      <c r="D2254" s="2" t="s">
        <v>311</v>
      </c>
      <c r="E2254" s="3">
        <v>12</v>
      </c>
      <c r="F2254" s="17">
        <v>0</v>
      </c>
      <c r="G2254" s="17">
        <v>1</v>
      </c>
      <c r="H2254" s="17">
        <v>0</v>
      </c>
      <c r="I2254" s="7">
        <v>1.8</v>
      </c>
      <c r="J2254" s="7">
        <v>25</v>
      </c>
      <c r="K2254" s="4">
        <v>1214</v>
      </c>
      <c r="L2254" s="5">
        <v>1214.0587</v>
      </c>
      <c r="M2254">
        <v>125590</v>
      </c>
      <c r="N2254" s="3">
        <v>1</v>
      </c>
      <c r="O2254" s="50" t="e">
        <f>INDEX([1]Dados!$M$2:$N$26779,MATCH($P2254,[1]Dados!$N$2:$N$26779,),2)</f>
        <v>#N/A</v>
      </c>
      <c r="P2254">
        <v>152119</v>
      </c>
      <c r="Q2254" s="1">
        <v>36760</v>
      </c>
      <c r="R2254" s="1">
        <v>36764</v>
      </c>
      <c r="S2254" t="s">
        <v>984</v>
      </c>
      <c r="T2254">
        <v>1</v>
      </c>
    </row>
    <row r="2255" spans="1:20" x14ac:dyDescent="0.2">
      <c r="A2255" s="7">
        <v>260280</v>
      </c>
      <c r="B2255" s="3">
        <v>23558</v>
      </c>
      <c r="C2255" s="3" t="s">
        <v>51</v>
      </c>
      <c r="D2255" s="2" t="s">
        <v>311</v>
      </c>
      <c r="E2255" s="3">
        <v>12</v>
      </c>
      <c r="F2255" s="17">
        <v>0</v>
      </c>
      <c r="G2255" s="17">
        <v>1</v>
      </c>
      <c r="H2255" s="17">
        <v>0</v>
      </c>
      <c r="I2255" s="7">
        <v>3.1</v>
      </c>
      <c r="J2255" s="7">
        <v>0</v>
      </c>
      <c r="K2255" s="4">
        <v>1214</v>
      </c>
      <c r="L2255" s="5">
        <v>1214.0589</v>
      </c>
      <c r="M2255">
        <v>447760</v>
      </c>
      <c r="N2255" s="3">
        <v>1</v>
      </c>
      <c r="O2255" s="50" t="e">
        <f>INDEX([1]Dados!$M$2:$N$26779,MATCH($P2255,[1]Dados!$N$2:$N$26779,),2)</f>
        <v>#N/A</v>
      </c>
      <c r="P2255">
        <v>152474</v>
      </c>
      <c r="Q2255" s="1">
        <v>36760</v>
      </c>
      <c r="R2255" s="1">
        <v>36764</v>
      </c>
      <c r="S2255" t="s">
        <v>1525</v>
      </c>
      <c r="T2255">
        <v>1</v>
      </c>
    </row>
    <row r="2256" spans="1:20" x14ac:dyDescent="0.2">
      <c r="A2256" s="7">
        <v>260280</v>
      </c>
      <c r="B2256" s="3">
        <v>23558</v>
      </c>
      <c r="C2256" s="3" t="s">
        <v>51</v>
      </c>
      <c r="D2256" s="2" t="s">
        <v>311</v>
      </c>
      <c r="E2256" s="3">
        <v>12</v>
      </c>
      <c r="F2256" s="17">
        <v>0</v>
      </c>
      <c r="G2256" s="17">
        <v>1</v>
      </c>
      <c r="H2256" s="17">
        <v>0</v>
      </c>
      <c r="I2256" s="7">
        <v>3.2</v>
      </c>
      <c r="J2256" s="7">
        <v>27</v>
      </c>
      <c r="K2256" s="4">
        <v>1214</v>
      </c>
      <c r="L2256" s="5">
        <v>1214.0589</v>
      </c>
      <c r="M2256">
        <v>447760</v>
      </c>
      <c r="N2256" s="3">
        <v>1</v>
      </c>
      <c r="O2256" s="50" t="e">
        <f>INDEX([1]Dados!$M$2:$N$26779,MATCH($P2256,[1]Dados!$N$2:$N$26779,),2)</f>
        <v>#N/A</v>
      </c>
      <c r="P2256">
        <v>152474</v>
      </c>
      <c r="Q2256" s="1">
        <v>36760</v>
      </c>
      <c r="R2256" s="1">
        <v>36764</v>
      </c>
      <c r="S2256" t="s">
        <v>1525</v>
      </c>
      <c r="T2256">
        <v>1</v>
      </c>
    </row>
    <row r="2257" spans="1:20" x14ac:dyDescent="0.2">
      <c r="A2257" s="7">
        <v>260280</v>
      </c>
      <c r="B2257" s="3">
        <v>23558</v>
      </c>
      <c r="C2257" s="3" t="s">
        <v>51</v>
      </c>
      <c r="D2257" s="2" t="s">
        <v>311</v>
      </c>
      <c r="E2257" s="3">
        <v>12</v>
      </c>
      <c r="F2257" s="17">
        <v>0</v>
      </c>
      <c r="G2257" s="17">
        <v>1</v>
      </c>
      <c r="H2257" s="17">
        <v>0</v>
      </c>
      <c r="I2257" s="7">
        <v>3.3</v>
      </c>
      <c r="J2257" s="7">
        <v>25</v>
      </c>
      <c r="K2257" s="4">
        <v>1214</v>
      </c>
      <c r="L2257" s="5">
        <v>1214.0589</v>
      </c>
      <c r="M2257">
        <v>447760</v>
      </c>
      <c r="N2257" s="3">
        <v>1</v>
      </c>
      <c r="O2257" s="50" t="e">
        <f>INDEX([1]Dados!$M$2:$N$26779,MATCH($P2257,[1]Dados!$N$2:$N$26779,),2)</f>
        <v>#N/A</v>
      </c>
      <c r="P2257">
        <v>152474</v>
      </c>
      <c r="Q2257" s="1">
        <v>36760</v>
      </c>
      <c r="R2257" s="1">
        <v>36764</v>
      </c>
      <c r="S2257" t="s">
        <v>1525</v>
      </c>
      <c r="T2257">
        <v>1</v>
      </c>
    </row>
    <row r="2258" spans="1:20" x14ac:dyDescent="0.2">
      <c r="A2258" s="7">
        <v>260280</v>
      </c>
      <c r="B2258" s="3">
        <v>23558</v>
      </c>
      <c r="C2258" s="3" t="s">
        <v>51</v>
      </c>
      <c r="D2258" s="2" t="s">
        <v>311</v>
      </c>
      <c r="E2258" s="3">
        <v>12</v>
      </c>
      <c r="F2258" s="17">
        <v>0</v>
      </c>
      <c r="G2258" s="17">
        <v>1</v>
      </c>
      <c r="H2258" s="17">
        <v>0</v>
      </c>
      <c r="I2258" s="7">
        <v>3.4</v>
      </c>
      <c r="J2258" s="7">
        <v>20</v>
      </c>
      <c r="K2258" s="4">
        <v>1214</v>
      </c>
      <c r="L2258" s="5">
        <v>1214.0589</v>
      </c>
      <c r="M2258">
        <v>447760</v>
      </c>
      <c r="N2258" s="3">
        <v>1</v>
      </c>
      <c r="O2258" s="50" t="e">
        <f>INDEX([1]Dados!$M$2:$N$26779,MATCH($P2258,[1]Dados!$N$2:$N$26779,),2)</f>
        <v>#N/A</v>
      </c>
      <c r="P2258">
        <v>152474</v>
      </c>
      <c r="Q2258" s="1">
        <v>36760</v>
      </c>
      <c r="R2258" s="1">
        <v>36764</v>
      </c>
      <c r="S2258" t="s">
        <v>1525</v>
      </c>
      <c r="T2258">
        <v>1</v>
      </c>
    </row>
    <row r="2259" spans="1:20" x14ac:dyDescent="0.2">
      <c r="A2259" s="7">
        <v>260280</v>
      </c>
      <c r="B2259" s="3">
        <v>23558</v>
      </c>
      <c r="C2259" s="3" t="s">
        <v>51</v>
      </c>
      <c r="D2259" s="2" t="s">
        <v>311</v>
      </c>
      <c r="E2259" s="3">
        <v>12</v>
      </c>
      <c r="F2259" s="17">
        <v>0</v>
      </c>
      <c r="G2259" s="17">
        <v>1</v>
      </c>
      <c r="H2259" s="17">
        <v>0</v>
      </c>
      <c r="I2259" s="7">
        <v>3.5</v>
      </c>
      <c r="J2259" s="7">
        <v>25</v>
      </c>
      <c r="K2259" s="4">
        <v>1214</v>
      </c>
      <c r="L2259" s="5">
        <v>1214.0589</v>
      </c>
      <c r="M2259">
        <v>447760</v>
      </c>
      <c r="N2259" s="3">
        <v>1</v>
      </c>
      <c r="O2259" s="50" t="e">
        <f>INDEX([1]Dados!$M$2:$N$26779,MATCH($P2259,[1]Dados!$N$2:$N$26779,),2)</f>
        <v>#N/A</v>
      </c>
      <c r="P2259">
        <v>152474</v>
      </c>
      <c r="Q2259" s="1">
        <v>36760</v>
      </c>
      <c r="R2259" s="1">
        <v>36764</v>
      </c>
      <c r="S2259" t="s">
        <v>1525</v>
      </c>
      <c r="T2259">
        <v>1</v>
      </c>
    </row>
    <row r="2260" spans="1:20" x14ac:dyDescent="0.2">
      <c r="A2260" s="7">
        <v>260280</v>
      </c>
      <c r="B2260" s="3">
        <v>23558</v>
      </c>
      <c r="C2260" s="3" t="s">
        <v>51</v>
      </c>
      <c r="D2260" s="2" t="s">
        <v>311</v>
      </c>
      <c r="E2260" s="3">
        <v>12</v>
      </c>
      <c r="F2260" s="17">
        <v>0</v>
      </c>
      <c r="G2260" s="17">
        <v>1</v>
      </c>
      <c r="H2260" s="17">
        <v>0</v>
      </c>
      <c r="I2260" s="7">
        <v>3.6</v>
      </c>
      <c r="J2260" s="7">
        <v>24</v>
      </c>
      <c r="K2260" s="4">
        <v>1214</v>
      </c>
      <c r="L2260" s="5">
        <v>1214.0589</v>
      </c>
      <c r="M2260">
        <v>447760</v>
      </c>
      <c r="N2260" s="3">
        <v>1</v>
      </c>
      <c r="O2260" s="50" t="e">
        <f>INDEX([1]Dados!$M$2:$N$26779,MATCH($P2260,[1]Dados!$N$2:$N$26779,),2)</f>
        <v>#N/A</v>
      </c>
      <c r="P2260">
        <v>152474</v>
      </c>
      <c r="Q2260" s="1">
        <v>36760</v>
      </c>
      <c r="R2260" s="1">
        <v>36764</v>
      </c>
      <c r="S2260" t="s">
        <v>1525</v>
      </c>
      <c r="T2260">
        <v>1</v>
      </c>
    </row>
    <row r="2261" spans="1:20" x14ac:dyDescent="0.2">
      <c r="A2261" s="7">
        <v>260280</v>
      </c>
      <c r="B2261" s="3">
        <v>23558</v>
      </c>
      <c r="C2261" s="3" t="s">
        <v>51</v>
      </c>
      <c r="D2261" s="2" t="s">
        <v>311</v>
      </c>
      <c r="E2261" s="3">
        <v>12</v>
      </c>
      <c r="F2261" s="17">
        <v>0</v>
      </c>
      <c r="G2261" s="17">
        <v>1</v>
      </c>
      <c r="H2261" s="17">
        <v>0</v>
      </c>
      <c r="I2261" s="7">
        <v>3.7</v>
      </c>
      <c r="J2261" s="7">
        <v>23</v>
      </c>
      <c r="K2261" s="4">
        <v>1214</v>
      </c>
      <c r="L2261" s="5">
        <v>1214.0589</v>
      </c>
      <c r="M2261">
        <v>447760</v>
      </c>
      <c r="N2261" s="3">
        <v>1</v>
      </c>
      <c r="O2261" s="50" t="e">
        <f>INDEX([1]Dados!$M$2:$N$26779,MATCH($P2261,[1]Dados!$N$2:$N$26779,),2)</f>
        <v>#N/A</v>
      </c>
      <c r="P2261">
        <v>152474</v>
      </c>
      <c r="Q2261" s="1">
        <v>36760</v>
      </c>
      <c r="R2261" s="1">
        <v>36764</v>
      </c>
      <c r="S2261" t="s">
        <v>1525</v>
      </c>
      <c r="T2261">
        <v>1</v>
      </c>
    </row>
    <row r="2262" spans="1:20" x14ac:dyDescent="0.2">
      <c r="A2262" s="7">
        <v>260280</v>
      </c>
      <c r="B2262" s="3">
        <v>23558</v>
      </c>
      <c r="C2262" s="3" t="s">
        <v>51</v>
      </c>
      <c r="D2262" s="2" t="s">
        <v>311</v>
      </c>
      <c r="E2262" s="3">
        <v>12</v>
      </c>
      <c r="F2262" s="17">
        <v>0</v>
      </c>
      <c r="G2262" s="17">
        <v>1</v>
      </c>
      <c r="H2262" s="17">
        <v>0</v>
      </c>
      <c r="I2262" s="7">
        <v>3.8</v>
      </c>
      <c r="J2262" s="7">
        <v>28</v>
      </c>
      <c r="K2262" s="4">
        <v>1214</v>
      </c>
      <c r="L2262" s="5">
        <v>1214.0589</v>
      </c>
      <c r="M2262">
        <v>447760</v>
      </c>
      <c r="N2262" s="3">
        <v>1</v>
      </c>
      <c r="O2262" s="50" t="e">
        <f>INDEX([1]Dados!$M$2:$N$26779,MATCH($P2262,[1]Dados!$N$2:$N$26779,),2)</f>
        <v>#N/A</v>
      </c>
      <c r="P2262">
        <v>152474</v>
      </c>
      <c r="Q2262" s="1">
        <v>36760</v>
      </c>
      <c r="R2262" s="1">
        <v>36764</v>
      </c>
      <c r="S2262" t="s">
        <v>1525</v>
      </c>
      <c r="T2262">
        <v>1</v>
      </c>
    </row>
    <row r="2263" spans="1:20" x14ac:dyDescent="0.2">
      <c r="A2263" s="7">
        <v>260280</v>
      </c>
      <c r="B2263" s="3">
        <v>23558</v>
      </c>
      <c r="C2263" s="3" t="s">
        <v>51</v>
      </c>
      <c r="D2263" s="2" t="s">
        <v>311</v>
      </c>
      <c r="E2263" s="3">
        <v>12</v>
      </c>
      <c r="F2263" s="17">
        <v>0</v>
      </c>
      <c r="G2263" s="17">
        <v>1</v>
      </c>
      <c r="H2263" s="17">
        <v>0</v>
      </c>
      <c r="I2263" s="7">
        <v>5.0999999999999996</v>
      </c>
      <c r="J2263" s="7">
        <v>25</v>
      </c>
      <c r="K2263" s="4">
        <v>1220</v>
      </c>
      <c r="L2263" s="5">
        <v>1220.0906</v>
      </c>
      <c r="M2263">
        <v>460320</v>
      </c>
      <c r="N2263" s="3">
        <v>1</v>
      </c>
      <c r="O2263" s="50" t="e">
        <f>INDEX([1]Dados!$M$2:$N$26779,MATCH($P2263,[1]Dados!$N$2:$N$26779,),2)</f>
        <v>#N/A</v>
      </c>
      <c r="P2263">
        <v>151840</v>
      </c>
      <c r="Q2263" s="1">
        <v>36760</v>
      </c>
      <c r="R2263" s="1">
        <v>36764</v>
      </c>
      <c r="S2263" t="s">
        <v>1524</v>
      </c>
      <c r="T2263">
        <v>1</v>
      </c>
    </row>
    <row r="2264" spans="1:20" x14ac:dyDescent="0.2">
      <c r="A2264" s="7">
        <v>260280</v>
      </c>
      <c r="B2264" s="3">
        <v>23558</v>
      </c>
      <c r="C2264" s="3" t="s">
        <v>51</v>
      </c>
      <c r="D2264" s="2" t="s">
        <v>311</v>
      </c>
      <c r="E2264" s="3">
        <v>12</v>
      </c>
      <c r="F2264" s="17">
        <v>0</v>
      </c>
      <c r="G2264" s="17">
        <v>1</v>
      </c>
      <c r="H2264" s="17">
        <v>0</v>
      </c>
      <c r="I2264" s="7">
        <v>5.2</v>
      </c>
      <c r="J2264" s="7">
        <v>15</v>
      </c>
      <c r="K2264" s="4">
        <v>1220</v>
      </c>
      <c r="L2264" s="5">
        <v>1220.0906</v>
      </c>
      <c r="M2264">
        <v>460320</v>
      </c>
      <c r="N2264" s="3">
        <v>1</v>
      </c>
      <c r="O2264" s="50" t="e">
        <f>INDEX([1]Dados!$M$2:$N$26779,MATCH($P2264,[1]Dados!$N$2:$N$26779,),2)</f>
        <v>#N/A</v>
      </c>
      <c r="P2264">
        <v>151840</v>
      </c>
      <c r="Q2264" s="1">
        <v>36760</v>
      </c>
      <c r="R2264" s="1">
        <v>36764</v>
      </c>
      <c r="S2264" t="s">
        <v>1524</v>
      </c>
      <c r="T2264">
        <v>1</v>
      </c>
    </row>
    <row r="2265" spans="1:20" x14ac:dyDescent="0.2">
      <c r="A2265" s="7">
        <v>260280</v>
      </c>
      <c r="B2265" s="3">
        <v>23558</v>
      </c>
      <c r="C2265" s="3" t="s">
        <v>51</v>
      </c>
      <c r="D2265" s="2" t="s">
        <v>311</v>
      </c>
      <c r="E2265" s="3">
        <v>12</v>
      </c>
      <c r="F2265" s="17">
        <v>0</v>
      </c>
      <c r="G2265" s="17">
        <v>1</v>
      </c>
      <c r="H2265" s="17">
        <v>0</v>
      </c>
      <c r="I2265" s="7">
        <v>5.3</v>
      </c>
      <c r="J2265" s="7">
        <v>2</v>
      </c>
      <c r="K2265" s="4">
        <v>1220</v>
      </c>
      <c r="L2265" s="5">
        <v>1220.0906</v>
      </c>
      <c r="M2265">
        <v>460320</v>
      </c>
      <c r="N2265" s="3">
        <v>1</v>
      </c>
      <c r="O2265" s="50" t="e">
        <f>INDEX([1]Dados!$M$2:$N$26779,MATCH($P2265,[1]Dados!$N$2:$N$26779,),2)</f>
        <v>#N/A</v>
      </c>
      <c r="P2265">
        <v>151840</v>
      </c>
      <c r="Q2265" s="1">
        <v>36760</v>
      </c>
      <c r="R2265" s="1">
        <v>36764</v>
      </c>
      <c r="S2265" t="s">
        <v>1524</v>
      </c>
      <c r="T2265">
        <v>1</v>
      </c>
    </row>
    <row r="2266" spans="1:20" x14ac:dyDescent="0.2">
      <c r="A2266" s="7">
        <v>260280</v>
      </c>
      <c r="B2266" s="3">
        <v>23558</v>
      </c>
      <c r="C2266" s="3" t="s">
        <v>51</v>
      </c>
      <c r="D2266" s="2" t="s">
        <v>311</v>
      </c>
      <c r="E2266" s="3">
        <v>12</v>
      </c>
      <c r="F2266" s="17">
        <v>0</v>
      </c>
      <c r="G2266" s="17">
        <v>1</v>
      </c>
      <c r="H2266" s="17">
        <v>0</v>
      </c>
      <c r="I2266" s="7">
        <v>7.1</v>
      </c>
      <c r="J2266" s="7">
        <v>13</v>
      </c>
      <c r="K2266" s="4">
        <v>1287</v>
      </c>
      <c r="L2266" s="5">
        <v>1287.3921</v>
      </c>
      <c r="M2266">
        <v>308307.78999999998</v>
      </c>
      <c r="N2266" s="3">
        <v>1</v>
      </c>
      <c r="O2266" s="50" t="e">
        <f>INDEX([1]Dados!$M$2:$N$26779,MATCH($P2266,[1]Dados!$N$2:$N$26779,),2)</f>
        <v>#N/A</v>
      </c>
      <c r="P2266">
        <v>151728</v>
      </c>
      <c r="Q2266" s="1">
        <v>36760</v>
      </c>
      <c r="R2266" s="1">
        <v>36764</v>
      </c>
      <c r="S2266" t="s">
        <v>1523</v>
      </c>
      <c r="T2266">
        <v>1</v>
      </c>
    </row>
    <row r="2267" spans="1:20" x14ac:dyDescent="0.2">
      <c r="A2267" s="7">
        <v>260280</v>
      </c>
      <c r="B2267" s="3">
        <v>23558</v>
      </c>
      <c r="C2267" s="3" t="s">
        <v>51</v>
      </c>
      <c r="D2267" s="2" t="s">
        <v>311</v>
      </c>
      <c r="E2267" s="3">
        <v>12</v>
      </c>
      <c r="F2267" s="17">
        <v>0</v>
      </c>
      <c r="G2267" s="17">
        <v>1</v>
      </c>
      <c r="H2267" s="17">
        <v>0</v>
      </c>
      <c r="I2267" s="7">
        <v>7.2</v>
      </c>
      <c r="J2267" s="7">
        <v>19</v>
      </c>
      <c r="K2267" s="4">
        <v>1287</v>
      </c>
      <c r="L2267" s="5">
        <v>1287.3921</v>
      </c>
      <c r="M2267">
        <v>308307.78999999998</v>
      </c>
      <c r="N2267" s="3">
        <v>1</v>
      </c>
      <c r="O2267" s="50" t="e">
        <f>INDEX([1]Dados!$M$2:$N$26779,MATCH($P2267,[1]Dados!$N$2:$N$26779,),2)</f>
        <v>#N/A</v>
      </c>
      <c r="P2267">
        <v>151728</v>
      </c>
      <c r="Q2267" s="1">
        <v>36760</v>
      </c>
      <c r="R2267" s="1">
        <v>36764</v>
      </c>
      <c r="S2267" t="s">
        <v>1523</v>
      </c>
      <c r="T2267">
        <v>1</v>
      </c>
    </row>
    <row r="2268" spans="1:20" x14ac:dyDescent="0.2">
      <c r="A2268" s="7">
        <v>260280</v>
      </c>
      <c r="B2268" s="3">
        <v>23558</v>
      </c>
      <c r="C2268" s="3" t="s">
        <v>51</v>
      </c>
      <c r="D2268" s="2" t="s">
        <v>311</v>
      </c>
      <c r="E2268" s="3">
        <v>12</v>
      </c>
      <c r="F2268" s="17">
        <v>0</v>
      </c>
      <c r="G2268" s="17">
        <v>1</v>
      </c>
      <c r="H2268" s="17">
        <v>0</v>
      </c>
      <c r="I2268" s="7">
        <v>7.3</v>
      </c>
      <c r="J2268" s="7">
        <v>19</v>
      </c>
      <c r="K2268" s="4">
        <v>1287</v>
      </c>
      <c r="L2268" s="5">
        <v>1287.3921</v>
      </c>
      <c r="M2268">
        <v>308307.78999999998</v>
      </c>
      <c r="N2268" s="3">
        <v>1</v>
      </c>
      <c r="O2268" s="50" t="e">
        <f>INDEX([1]Dados!$M$2:$N$26779,MATCH($P2268,[1]Dados!$N$2:$N$26779,),2)</f>
        <v>#N/A</v>
      </c>
      <c r="P2268">
        <v>151728</v>
      </c>
      <c r="Q2268" s="1">
        <v>36760</v>
      </c>
      <c r="R2268" s="1">
        <v>36764</v>
      </c>
      <c r="S2268" t="s">
        <v>1523</v>
      </c>
      <c r="T2268">
        <v>1</v>
      </c>
    </row>
    <row r="2269" spans="1:20" x14ac:dyDescent="0.2">
      <c r="A2269" s="7">
        <v>260280</v>
      </c>
      <c r="B2269" s="3">
        <v>23558</v>
      </c>
      <c r="C2269" s="3" t="s">
        <v>51</v>
      </c>
      <c r="D2269" s="2" t="s">
        <v>311</v>
      </c>
      <c r="E2269" s="3">
        <v>12</v>
      </c>
      <c r="F2269" s="17">
        <v>0</v>
      </c>
      <c r="G2269" s="17">
        <v>1</v>
      </c>
      <c r="H2269" s="17">
        <v>0</v>
      </c>
      <c r="I2269" s="7">
        <v>7.4</v>
      </c>
      <c r="J2269" s="7">
        <v>26</v>
      </c>
      <c r="K2269" s="4">
        <v>1287</v>
      </c>
      <c r="L2269" s="5">
        <v>1287.3921</v>
      </c>
      <c r="M2269">
        <v>308307.78999999998</v>
      </c>
      <c r="N2269" s="3">
        <v>1</v>
      </c>
      <c r="O2269" s="50" t="e">
        <f>INDEX([1]Dados!$M$2:$N$26779,MATCH($P2269,[1]Dados!$N$2:$N$26779,),2)</f>
        <v>#N/A</v>
      </c>
      <c r="P2269">
        <v>151728</v>
      </c>
      <c r="Q2269" s="1">
        <v>36760</v>
      </c>
      <c r="R2269" s="1">
        <v>36764</v>
      </c>
      <c r="S2269" t="s">
        <v>1523</v>
      </c>
      <c r="T2269">
        <v>1</v>
      </c>
    </row>
    <row r="2270" spans="1:20" x14ac:dyDescent="0.2">
      <c r="A2270" s="7">
        <v>260280</v>
      </c>
      <c r="B2270" s="3">
        <v>23558</v>
      </c>
      <c r="C2270" s="3" t="s">
        <v>51</v>
      </c>
      <c r="D2270" s="2" t="s">
        <v>311</v>
      </c>
      <c r="E2270" s="3">
        <v>12</v>
      </c>
      <c r="F2270" s="17">
        <v>0</v>
      </c>
      <c r="G2270" s="17">
        <v>1</v>
      </c>
      <c r="H2270" s="17">
        <v>0</v>
      </c>
      <c r="I2270" s="7">
        <v>7.5</v>
      </c>
      <c r="J2270" s="7">
        <v>25</v>
      </c>
      <c r="K2270" s="4">
        <v>1287</v>
      </c>
      <c r="L2270" s="5">
        <v>1287.3921</v>
      </c>
      <c r="M2270">
        <v>308307.78999999998</v>
      </c>
      <c r="N2270" s="3">
        <v>1</v>
      </c>
      <c r="O2270" s="50" t="e">
        <f>INDEX([1]Dados!$M$2:$N$26779,MATCH($P2270,[1]Dados!$N$2:$N$26779,),2)</f>
        <v>#N/A</v>
      </c>
      <c r="P2270">
        <v>151728</v>
      </c>
      <c r="Q2270" s="1">
        <v>36760</v>
      </c>
      <c r="R2270" s="1">
        <v>36764</v>
      </c>
      <c r="S2270" t="s">
        <v>1523</v>
      </c>
      <c r="T2270">
        <v>1</v>
      </c>
    </row>
    <row r="2271" spans="1:20" x14ac:dyDescent="0.2">
      <c r="A2271" s="7">
        <v>260280</v>
      </c>
      <c r="B2271" s="3">
        <v>23558</v>
      </c>
      <c r="C2271" s="3" t="s">
        <v>51</v>
      </c>
      <c r="D2271" s="2" t="s">
        <v>311</v>
      </c>
      <c r="E2271" s="3">
        <v>12</v>
      </c>
      <c r="F2271" s="17">
        <v>0</v>
      </c>
      <c r="G2271" s="17">
        <v>1</v>
      </c>
      <c r="H2271" s="17">
        <v>0</v>
      </c>
      <c r="I2271" s="7">
        <v>2</v>
      </c>
      <c r="J2271" s="7">
        <v>15</v>
      </c>
      <c r="K2271" s="4">
        <v>1293</v>
      </c>
      <c r="L2271" s="5">
        <v>1293.0592999999999</v>
      </c>
      <c r="M2271">
        <v>46032</v>
      </c>
      <c r="N2271" s="3">
        <v>1</v>
      </c>
      <c r="O2271" s="50" t="e">
        <f>INDEX([1]Dados!$M$2:$N$26779,MATCH($P2271,[1]Dados!$N$2:$N$26779,),2)</f>
        <v>#N/A</v>
      </c>
      <c r="P2271">
        <v>151372</v>
      </c>
      <c r="Q2271" s="1">
        <v>36760</v>
      </c>
      <c r="R2271" s="1">
        <v>36764</v>
      </c>
      <c r="S2271" t="s">
        <v>1520</v>
      </c>
      <c r="T2271">
        <v>1</v>
      </c>
    </row>
    <row r="2272" spans="1:20" x14ac:dyDescent="0.2">
      <c r="A2272" s="7">
        <v>260280</v>
      </c>
      <c r="B2272" s="3">
        <v>23558</v>
      </c>
      <c r="C2272" s="3" t="s">
        <v>51</v>
      </c>
      <c r="D2272" s="2" t="s">
        <v>311</v>
      </c>
      <c r="E2272" s="3">
        <v>12</v>
      </c>
      <c r="F2272" s="17">
        <v>0</v>
      </c>
      <c r="G2272" s="17">
        <v>1</v>
      </c>
      <c r="H2272" s="17">
        <v>0</v>
      </c>
      <c r="I2272" s="7">
        <v>2</v>
      </c>
      <c r="J2272" s="7">
        <v>17</v>
      </c>
      <c r="K2272" s="4">
        <v>1293</v>
      </c>
      <c r="L2272" s="5">
        <v>1293.0592999999999</v>
      </c>
      <c r="M2272">
        <v>46032</v>
      </c>
      <c r="N2272" s="3">
        <v>1</v>
      </c>
      <c r="O2272" s="50" t="e">
        <f>INDEX([1]Dados!$M$2:$N$26779,MATCH($P2272,[1]Dados!$N$2:$N$26779,),2)</f>
        <v>#N/A</v>
      </c>
      <c r="P2272">
        <v>151372</v>
      </c>
      <c r="Q2272" s="1">
        <v>36760</v>
      </c>
      <c r="R2272" s="1">
        <v>36764</v>
      </c>
      <c r="S2272" t="s">
        <v>1520</v>
      </c>
      <c r="T2272">
        <v>1</v>
      </c>
    </row>
    <row r="2273" spans="1:20" x14ac:dyDescent="0.2">
      <c r="A2273" s="7">
        <v>260280</v>
      </c>
      <c r="B2273" s="3">
        <v>23558</v>
      </c>
      <c r="C2273" s="3" t="s">
        <v>51</v>
      </c>
      <c r="D2273" s="2" t="s">
        <v>311</v>
      </c>
      <c r="E2273" s="3">
        <v>12</v>
      </c>
      <c r="F2273" s="17">
        <v>0</v>
      </c>
      <c r="G2273" s="17">
        <v>1</v>
      </c>
      <c r="H2273" s="17">
        <v>0</v>
      </c>
      <c r="I2273" s="7">
        <v>2</v>
      </c>
      <c r="J2273" s="7">
        <v>0</v>
      </c>
      <c r="K2273" s="4">
        <v>1293</v>
      </c>
      <c r="L2273" s="5">
        <v>1293.0592999999999</v>
      </c>
      <c r="M2273">
        <v>46032</v>
      </c>
      <c r="N2273" s="3">
        <v>1</v>
      </c>
      <c r="O2273" s="50" t="e">
        <f>INDEX([1]Dados!$M$2:$N$26779,MATCH($P2273,[1]Dados!$N$2:$N$26779,),2)</f>
        <v>#N/A</v>
      </c>
      <c r="P2273">
        <v>151372</v>
      </c>
      <c r="Q2273" s="1">
        <v>36760</v>
      </c>
      <c r="R2273" s="1">
        <v>36764</v>
      </c>
      <c r="S2273" t="s">
        <v>1520</v>
      </c>
      <c r="T2273">
        <v>1</v>
      </c>
    </row>
    <row r="2274" spans="1:20" x14ac:dyDescent="0.2">
      <c r="A2274" s="7">
        <v>260280</v>
      </c>
      <c r="B2274" s="3">
        <v>23558</v>
      </c>
      <c r="C2274" s="3" t="s">
        <v>51</v>
      </c>
      <c r="D2274" s="2" t="s">
        <v>311</v>
      </c>
      <c r="E2274" s="3">
        <v>12</v>
      </c>
      <c r="F2274" s="17">
        <v>0</v>
      </c>
      <c r="G2274" s="17">
        <v>1</v>
      </c>
      <c r="H2274" s="17">
        <v>0</v>
      </c>
      <c r="I2274" s="7">
        <v>2</v>
      </c>
      <c r="J2274" s="7">
        <v>29</v>
      </c>
      <c r="K2274" s="4">
        <v>1293</v>
      </c>
      <c r="L2274" s="5">
        <v>1293.0592999999999</v>
      </c>
      <c r="M2274">
        <v>46032</v>
      </c>
      <c r="N2274" s="3">
        <v>1</v>
      </c>
      <c r="O2274" s="50" t="e">
        <f>INDEX([1]Dados!$M$2:$N$26779,MATCH($P2274,[1]Dados!$N$2:$N$26779,),2)</f>
        <v>#N/A</v>
      </c>
      <c r="P2274">
        <v>151372</v>
      </c>
      <c r="Q2274" s="1">
        <v>36760</v>
      </c>
      <c r="R2274" s="1">
        <v>36764</v>
      </c>
      <c r="S2274" t="s">
        <v>1520</v>
      </c>
      <c r="T2274">
        <v>1</v>
      </c>
    </row>
    <row r="2275" spans="1:20" x14ac:dyDescent="0.2">
      <c r="A2275" s="7">
        <v>260280</v>
      </c>
      <c r="B2275" s="3">
        <v>23558</v>
      </c>
      <c r="C2275" s="3" t="s">
        <v>51</v>
      </c>
      <c r="D2275" s="2" t="s">
        <v>311</v>
      </c>
      <c r="E2275" s="3">
        <v>12</v>
      </c>
      <c r="F2275" s="17">
        <v>0</v>
      </c>
      <c r="G2275" s="17">
        <v>1</v>
      </c>
      <c r="H2275" s="17">
        <v>0</v>
      </c>
      <c r="I2275" s="7">
        <v>2</v>
      </c>
      <c r="J2275" s="7">
        <v>21</v>
      </c>
      <c r="K2275" s="4">
        <v>1293</v>
      </c>
      <c r="L2275" s="5">
        <v>1293.0592999999999</v>
      </c>
      <c r="M2275">
        <v>46032</v>
      </c>
      <c r="N2275" s="3">
        <v>1</v>
      </c>
      <c r="O2275" s="50" t="e">
        <f>INDEX([1]Dados!$M$2:$N$26779,MATCH($P2275,[1]Dados!$N$2:$N$26779,),2)</f>
        <v>#N/A</v>
      </c>
      <c r="P2275">
        <v>151372</v>
      </c>
      <c r="Q2275" s="1">
        <v>36760</v>
      </c>
      <c r="R2275" s="1">
        <v>36764</v>
      </c>
      <c r="S2275" t="s">
        <v>1520</v>
      </c>
      <c r="T2275">
        <v>1</v>
      </c>
    </row>
    <row r="2276" spans="1:20" x14ac:dyDescent="0.2">
      <c r="A2276" s="7">
        <v>260680</v>
      </c>
      <c r="B2276" s="3">
        <v>24350</v>
      </c>
      <c r="C2276" s="3" t="s">
        <v>51</v>
      </c>
      <c r="D2276" s="2" t="s">
        <v>472</v>
      </c>
      <c r="E2276" s="3">
        <v>12</v>
      </c>
      <c r="F2276" s="17">
        <v>0</v>
      </c>
      <c r="G2276" s="17">
        <v>1</v>
      </c>
      <c r="H2276" s="17">
        <v>0</v>
      </c>
      <c r="I2276" s="7">
        <v>4.0999999999999996</v>
      </c>
      <c r="J2276" s="7">
        <v>25</v>
      </c>
      <c r="K2276" s="4">
        <v>1203</v>
      </c>
      <c r="L2276" s="5">
        <v>1203.0829000000001</v>
      </c>
      <c r="M2276">
        <v>355877.76</v>
      </c>
      <c r="N2276" s="3">
        <v>1</v>
      </c>
      <c r="O2276" s="50" t="e">
        <f>INDEX([1]Dados!$M$2:$N$26779,MATCH($P2276,[1]Dados!$N$2:$N$26779,),2)</f>
        <v>#N/A</v>
      </c>
      <c r="P2276">
        <v>151688</v>
      </c>
      <c r="Q2276" s="1">
        <v>36760</v>
      </c>
      <c r="R2276" s="1">
        <v>36764</v>
      </c>
      <c r="S2276" t="s">
        <v>1916</v>
      </c>
      <c r="T2276">
        <v>1</v>
      </c>
    </row>
    <row r="2277" spans="1:20" x14ac:dyDescent="0.2">
      <c r="A2277" s="7">
        <v>260680</v>
      </c>
      <c r="B2277" s="3">
        <v>24350</v>
      </c>
      <c r="C2277" s="3" t="s">
        <v>51</v>
      </c>
      <c r="D2277" s="2" t="s">
        <v>472</v>
      </c>
      <c r="E2277" s="3">
        <v>12</v>
      </c>
      <c r="F2277" s="17">
        <v>0</v>
      </c>
      <c r="G2277" s="17">
        <v>1</v>
      </c>
      <c r="H2277" s="17">
        <v>0</v>
      </c>
      <c r="I2277" s="7">
        <v>4.2</v>
      </c>
      <c r="J2277" s="7">
        <v>26</v>
      </c>
      <c r="K2277" s="4">
        <v>1203</v>
      </c>
      <c r="L2277" s="5">
        <v>1203.0829000000001</v>
      </c>
      <c r="M2277">
        <v>355877.76</v>
      </c>
      <c r="N2277" s="3">
        <v>1</v>
      </c>
      <c r="O2277" s="50" t="e">
        <f>INDEX([1]Dados!$M$2:$N$26779,MATCH($P2277,[1]Dados!$N$2:$N$26779,),2)</f>
        <v>#N/A</v>
      </c>
      <c r="P2277">
        <v>151688</v>
      </c>
      <c r="Q2277" s="1">
        <v>36760</v>
      </c>
      <c r="R2277" s="1">
        <v>36764</v>
      </c>
      <c r="S2277" t="s">
        <v>1916</v>
      </c>
      <c r="T2277">
        <v>1</v>
      </c>
    </row>
    <row r="2278" spans="1:20" x14ac:dyDescent="0.2">
      <c r="A2278" s="7">
        <v>260680</v>
      </c>
      <c r="B2278" s="3">
        <v>24350</v>
      </c>
      <c r="C2278" s="3" t="s">
        <v>51</v>
      </c>
      <c r="D2278" s="2" t="s">
        <v>472</v>
      </c>
      <c r="E2278" s="3">
        <v>12</v>
      </c>
      <c r="F2278" s="17">
        <v>0</v>
      </c>
      <c r="G2278" s="17">
        <v>1</v>
      </c>
      <c r="H2278" s="17">
        <v>0</v>
      </c>
      <c r="I2278" s="7">
        <v>4.3</v>
      </c>
      <c r="J2278" s="7">
        <v>28</v>
      </c>
      <c r="K2278" s="4">
        <v>1203</v>
      </c>
      <c r="L2278" s="5">
        <v>1203.0829000000001</v>
      </c>
      <c r="M2278">
        <v>355877.76</v>
      </c>
      <c r="N2278" s="3">
        <v>1</v>
      </c>
      <c r="O2278" s="50" t="e">
        <f>INDEX([1]Dados!$M$2:$N$26779,MATCH($P2278,[1]Dados!$N$2:$N$26779,),2)</f>
        <v>#N/A</v>
      </c>
      <c r="P2278">
        <v>151688</v>
      </c>
      <c r="Q2278" s="1">
        <v>36760</v>
      </c>
      <c r="R2278" s="1">
        <v>36764</v>
      </c>
      <c r="S2278" t="s">
        <v>1916</v>
      </c>
      <c r="T2278">
        <v>1</v>
      </c>
    </row>
    <row r="2279" spans="1:20" x14ac:dyDescent="0.2">
      <c r="A2279" s="7">
        <v>260680</v>
      </c>
      <c r="B2279" s="3">
        <v>24350</v>
      </c>
      <c r="C2279" s="3" t="s">
        <v>51</v>
      </c>
      <c r="D2279" s="2" t="s">
        <v>472</v>
      </c>
      <c r="E2279" s="3">
        <v>12</v>
      </c>
      <c r="F2279" s="17">
        <v>0</v>
      </c>
      <c r="G2279" s="17">
        <v>1</v>
      </c>
      <c r="H2279" s="17">
        <v>0</v>
      </c>
      <c r="I2279" s="7">
        <v>4.4000000000000004</v>
      </c>
      <c r="J2279" s="7">
        <v>18</v>
      </c>
      <c r="K2279" s="4">
        <v>1203</v>
      </c>
      <c r="L2279" s="5">
        <v>1203.0829000000001</v>
      </c>
      <c r="M2279">
        <v>355877.76</v>
      </c>
      <c r="N2279" s="3">
        <v>1</v>
      </c>
      <c r="O2279" s="50" t="e">
        <f>INDEX([1]Dados!$M$2:$N$26779,MATCH($P2279,[1]Dados!$N$2:$N$26779,),2)</f>
        <v>#N/A</v>
      </c>
      <c r="P2279">
        <v>151688</v>
      </c>
      <c r="Q2279" s="1">
        <v>36760</v>
      </c>
      <c r="R2279" s="1">
        <v>36764</v>
      </c>
      <c r="S2279" t="s">
        <v>1916</v>
      </c>
      <c r="T2279">
        <v>1</v>
      </c>
    </row>
    <row r="2280" spans="1:20" x14ac:dyDescent="0.2">
      <c r="A2280" s="7">
        <v>260680</v>
      </c>
      <c r="B2280" s="3">
        <v>24350</v>
      </c>
      <c r="C2280" s="3" t="s">
        <v>51</v>
      </c>
      <c r="D2280" s="2" t="s">
        <v>472</v>
      </c>
      <c r="E2280" s="3">
        <v>12</v>
      </c>
      <c r="F2280" s="17">
        <v>0</v>
      </c>
      <c r="G2280" s="17">
        <v>1</v>
      </c>
      <c r="H2280" s="17">
        <v>0</v>
      </c>
      <c r="I2280" s="7">
        <v>4.5</v>
      </c>
      <c r="J2280" s="7">
        <v>20</v>
      </c>
      <c r="K2280" s="4">
        <v>1203</v>
      </c>
      <c r="L2280" s="5">
        <v>1203.0829000000001</v>
      </c>
      <c r="M2280">
        <v>355877.76</v>
      </c>
      <c r="N2280" s="3">
        <v>1</v>
      </c>
      <c r="O2280" s="50" t="e">
        <f>INDEX([1]Dados!$M$2:$N$26779,MATCH($P2280,[1]Dados!$N$2:$N$26779,),2)</f>
        <v>#N/A</v>
      </c>
      <c r="P2280">
        <v>151688</v>
      </c>
      <c r="Q2280" s="1">
        <v>36760</v>
      </c>
      <c r="R2280" s="1">
        <v>36764</v>
      </c>
      <c r="S2280" t="s">
        <v>1916</v>
      </c>
      <c r="T2280">
        <v>1</v>
      </c>
    </row>
    <row r="2281" spans="1:20" x14ac:dyDescent="0.2">
      <c r="A2281" s="7">
        <v>260680</v>
      </c>
      <c r="B2281" s="3">
        <v>24350</v>
      </c>
      <c r="C2281" s="3" t="s">
        <v>51</v>
      </c>
      <c r="D2281" s="2" t="s">
        <v>472</v>
      </c>
      <c r="E2281" s="3">
        <v>12</v>
      </c>
      <c r="F2281" s="17">
        <v>0</v>
      </c>
      <c r="G2281" s="17">
        <v>1</v>
      </c>
      <c r="H2281" s="17">
        <v>0</v>
      </c>
      <c r="I2281" s="7">
        <v>4.5999999999999996</v>
      </c>
      <c r="J2281" s="7">
        <v>18</v>
      </c>
      <c r="K2281" s="4">
        <v>1203</v>
      </c>
      <c r="L2281" s="5">
        <v>1203.0829000000001</v>
      </c>
      <c r="M2281">
        <v>355877.76</v>
      </c>
      <c r="N2281" s="3">
        <v>1</v>
      </c>
      <c r="O2281" s="50" t="e">
        <f>INDEX([1]Dados!$M$2:$N$26779,MATCH($P2281,[1]Dados!$N$2:$N$26779,),2)</f>
        <v>#N/A</v>
      </c>
      <c r="P2281">
        <v>151688</v>
      </c>
      <c r="Q2281" s="1">
        <v>36760</v>
      </c>
      <c r="R2281" s="1">
        <v>36764</v>
      </c>
      <c r="S2281" t="s">
        <v>1916</v>
      </c>
      <c r="T2281">
        <v>1</v>
      </c>
    </row>
    <row r="2282" spans="1:20" x14ac:dyDescent="0.2">
      <c r="A2282" s="7">
        <v>260680</v>
      </c>
      <c r="B2282" s="3">
        <v>24350</v>
      </c>
      <c r="C2282" s="3" t="s">
        <v>51</v>
      </c>
      <c r="D2282" s="2" t="s">
        <v>472</v>
      </c>
      <c r="E2282" s="3">
        <v>12</v>
      </c>
      <c r="F2282" s="17">
        <v>0</v>
      </c>
      <c r="G2282" s="17">
        <v>1</v>
      </c>
      <c r="H2282" s="17">
        <v>0</v>
      </c>
      <c r="I2282" s="7">
        <v>1</v>
      </c>
      <c r="J2282" s="7">
        <v>4</v>
      </c>
      <c r="K2282" s="4">
        <v>1214</v>
      </c>
      <c r="L2282" s="5">
        <v>1214.0587</v>
      </c>
      <c r="M2282">
        <v>865190</v>
      </c>
      <c r="N2282" s="3">
        <v>1</v>
      </c>
      <c r="O2282" s="50" t="e">
        <f>INDEX([1]Dados!$M$2:$N$26779,MATCH($P2282,[1]Dados!$N$2:$N$26779,),2)</f>
        <v>#N/A</v>
      </c>
      <c r="P2282">
        <v>152120</v>
      </c>
      <c r="Q2282" s="1">
        <v>36760</v>
      </c>
      <c r="R2282" s="1">
        <v>36764</v>
      </c>
      <c r="S2282" t="s">
        <v>1917</v>
      </c>
      <c r="T2282">
        <v>1</v>
      </c>
    </row>
    <row r="2283" spans="1:20" x14ac:dyDescent="0.2">
      <c r="A2283" s="7">
        <v>260680</v>
      </c>
      <c r="B2283" s="3">
        <v>24350</v>
      </c>
      <c r="C2283" s="3" t="s">
        <v>51</v>
      </c>
      <c r="D2283" s="2" t="s">
        <v>472</v>
      </c>
      <c r="E2283" s="3">
        <v>12</v>
      </c>
      <c r="F2283" s="17">
        <v>0</v>
      </c>
      <c r="G2283" s="17">
        <v>1</v>
      </c>
      <c r="H2283" s="17">
        <v>0</v>
      </c>
      <c r="I2283" s="7">
        <v>1</v>
      </c>
      <c r="J2283" s="7">
        <v>10</v>
      </c>
      <c r="K2283" s="4">
        <v>1214</v>
      </c>
      <c r="L2283" s="5">
        <v>1214.0587</v>
      </c>
      <c r="M2283">
        <v>865190</v>
      </c>
      <c r="N2283" s="3">
        <v>1</v>
      </c>
      <c r="O2283" s="50" t="e">
        <f>INDEX([1]Dados!$M$2:$N$26779,MATCH($P2283,[1]Dados!$N$2:$N$26779,),2)</f>
        <v>#N/A</v>
      </c>
      <c r="P2283">
        <v>152120</v>
      </c>
      <c r="Q2283" s="1">
        <v>36760</v>
      </c>
      <c r="R2283" s="1">
        <v>36764</v>
      </c>
      <c r="S2283" t="s">
        <v>1917</v>
      </c>
      <c r="T2283">
        <v>1</v>
      </c>
    </row>
    <row r="2284" spans="1:20" x14ac:dyDescent="0.2">
      <c r="A2284" s="7">
        <v>260680</v>
      </c>
      <c r="B2284" s="3">
        <v>24350</v>
      </c>
      <c r="C2284" s="3" t="s">
        <v>51</v>
      </c>
      <c r="D2284" s="2" t="s">
        <v>472</v>
      </c>
      <c r="E2284" s="3">
        <v>12</v>
      </c>
      <c r="F2284" s="17">
        <v>0</v>
      </c>
      <c r="G2284" s="17">
        <v>1</v>
      </c>
      <c r="H2284" s="17">
        <v>0</v>
      </c>
      <c r="I2284" s="7">
        <v>1</v>
      </c>
      <c r="J2284" s="7">
        <v>20</v>
      </c>
      <c r="K2284" s="4">
        <v>1214</v>
      </c>
      <c r="L2284" s="5">
        <v>1214.0587</v>
      </c>
      <c r="M2284">
        <v>865190</v>
      </c>
      <c r="N2284" s="3">
        <v>1</v>
      </c>
      <c r="O2284" s="50" t="e">
        <f>INDEX([1]Dados!$M$2:$N$26779,MATCH($P2284,[1]Dados!$N$2:$N$26779,),2)</f>
        <v>#N/A</v>
      </c>
      <c r="P2284">
        <v>152120</v>
      </c>
      <c r="Q2284" s="1">
        <v>36760</v>
      </c>
      <c r="R2284" s="1">
        <v>36764</v>
      </c>
      <c r="S2284" t="s">
        <v>1917</v>
      </c>
      <c r="T2284">
        <v>1</v>
      </c>
    </row>
    <row r="2285" spans="1:20" x14ac:dyDescent="0.2">
      <c r="A2285" s="7">
        <v>260680</v>
      </c>
      <c r="B2285" s="3">
        <v>24350</v>
      </c>
      <c r="C2285" s="3" t="s">
        <v>51</v>
      </c>
      <c r="D2285" s="2" t="s">
        <v>472</v>
      </c>
      <c r="E2285" s="3">
        <v>12</v>
      </c>
      <c r="F2285" s="17">
        <v>0</v>
      </c>
      <c r="G2285" s="17">
        <v>1</v>
      </c>
      <c r="H2285" s="17">
        <v>0</v>
      </c>
      <c r="I2285" s="7">
        <v>3.1</v>
      </c>
      <c r="J2285" s="7">
        <v>25</v>
      </c>
      <c r="K2285" s="4">
        <v>1214</v>
      </c>
      <c r="L2285" s="5">
        <v>1214.0589</v>
      </c>
      <c r="M2285">
        <v>939560</v>
      </c>
      <c r="N2285" s="3">
        <v>1</v>
      </c>
      <c r="O2285" s="50" t="e">
        <f>INDEX([1]Dados!$M$2:$N$26779,MATCH($P2285,[1]Dados!$N$2:$N$26779,),2)</f>
        <v>#N/A</v>
      </c>
      <c r="P2285">
        <v>152475</v>
      </c>
      <c r="Q2285" s="1">
        <v>36760</v>
      </c>
      <c r="R2285" s="1">
        <v>36764</v>
      </c>
      <c r="S2285" t="s">
        <v>1918</v>
      </c>
      <c r="T2285">
        <v>1</v>
      </c>
    </row>
    <row r="2286" spans="1:20" x14ac:dyDescent="0.2">
      <c r="A2286" s="7">
        <v>260680</v>
      </c>
      <c r="B2286" s="3">
        <v>24350</v>
      </c>
      <c r="C2286" s="3" t="s">
        <v>51</v>
      </c>
      <c r="D2286" s="2" t="s">
        <v>472</v>
      </c>
      <c r="E2286" s="3">
        <v>12</v>
      </c>
      <c r="F2286" s="17">
        <v>0</v>
      </c>
      <c r="G2286" s="17">
        <v>1</v>
      </c>
      <c r="H2286" s="17">
        <v>0</v>
      </c>
      <c r="I2286" s="7">
        <v>3.2</v>
      </c>
      <c r="J2286" s="7">
        <v>24</v>
      </c>
      <c r="K2286" s="4">
        <v>1214</v>
      </c>
      <c r="L2286" s="5">
        <v>1214.0589</v>
      </c>
      <c r="M2286">
        <v>939560</v>
      </c>
      <c r="N2286" s="3">
        <v>1</v>
      </c>
      <c r="O2286" s="50" t="e">
        <f>INDEX([1]Dados!$M$2:$N$26779,MATCH($P2286,[1]Dados!$N$2:$N$26779,),2)</f>
        <v>#N/A</v>
      </c>
      <c r="P2286">
        <v>152475</v>
      </c>
      <c r="Q2286" s="1">
        <v>36760</v>
      </c>
      <c r="R2286" s="1">
        <v>36764</v>
      </c>
      <c r="S2286" t="s">
        <v>1918</v>
      </c>
      <c r="T2286">
        <v>1</v>
      </c>
    </row>
    <row r="2287" spans="1:20" x14ac:dyDescent="0.2">
      <c r="A2287" s="7">
        <v>260680</v>
      </c>
      <c r="B2287" s="3">
        <v>24350</v>
      </c>
      <c r="C2287" s="3" t="s">
        <v>51</v>
      </c>
      <c r="D2287" s="2" t="s">
        <v>472</v>
      </c>
      <c r="E2287" s="3">
        <v>12</v>
      </c>
      <c r="F2287" s="17">
        <v>0</v>
      </c>
      <c r="G2287" s="17">
        <v>1</v>
      </c>
      <c r="H2287" s="17">
        <v>0</v>
      </c>
      <c r="I2287" s="7">
        <v>3.3</v>
      </c>
      <c r="J2287" s="7">
        <v>20</v>
      </c>
      <c r="K2287" s="4">
        <v>1214</v>
      </c>
      <c r="L2287" s="5">
        <v>1214.0589</v>
      </c>
      <c r="M2287">
        <v>939560</v>
      </c>
      <c r="N2287" s="3">
        <v>1</v>
      </c>
      <c r="O2287" s="50" t="e">
        <f>INDEX([1]Dados!$M$2:$N$26779,MATCH($P2287,[1]Dados!$N$2:$N$26779,),2)</f>
        <v>#N/A</v>
      </c>
      <c r="P2287">
        <v>152475</v>
      </c>
      <c r="Q2287" s="1">
        <v>36760</v>
      </c>
      <c r="R2287" s="1">
        <v>36764</v>
      </c>
      <c r="S2287" t="s">
        <v>1918</v>
      </c>
      <c r="T2287">
        <v>1</v>
      </c>
    </row>
    <row r="2288" spans="1:20" x14ac:dyDescent="0.2">
      <c r="A2288" s="7">
        <v>260680</v>
      </c>
      <c r="B2288" s="3">
        <v>24350</v>
      </c>
      <c r="C2288" s="3" t="s">
        <v>51</v>
      </c>
      <c r="D2288" s="2" t="s">
        <v>472</v>
      </c>
      <c r="E2288" s="3">
        <v>12</v>
      </c>
      <c r="F2288" s="17">
        <v>0</v>
      </c>
      <c r="G2288" s="17">
        <v>1</v>
      </c>
      <c r="H2288" s="17">
        <v>0</v>
      </c>
      <c r="I2288" s="7">
        <v>3.4</v>
      </c>
      <c r="J2288" s="7">
        <v>21</v>
      </c>
      <c r="K2288" s="4">
        <v>1214</v>
      </c>
      <c r="L2288" s="5">
        <v>1214.0589</v>
      </c>
      <c r="M2288">
        <v>939560</v>
      </c>
      <c r="N2288" s="3">
        <v>1</v>
      </c>
      <c r="O2288" s="50" t="e">
        <f>INDEX([1]Dados!$M$2:$N$26779,MATCH($P2288,[1]Dados!$N$2:$N$26779,),2)</f>
        <v>#N/A</v>
      </c>
      <c r="P2288">
        <v>152475</v>
      </c>
      <c r="Q2288" s="1">
        <v>36760</v>
      </c>
      <c r="R2288" s="1">
        <v>36764</v>
      </c>
      <c r="S2288" t="s">
        <v>1918</v>
      </c>
      <c r="T2288">
        <v>1</v>
      </c>
    </row>
    <row r="2289" spans="1:20" x14ac:dyDescent="0.2">
      <c r="A2289" s="7">
        <v>260680</v>
      </c>
      <c r="B2289" s="3">
        <v>24350</v>
      </c>
      <c r="C2289" s="3" t="s">
        <v>51</v>
      </c>
      <c r="D2289" s="2" t="s">
        <v>472</v>
      </c>
      <c r="E2289" s="3">
        <v>12</v>
      </c>
      <c r="F2289" s="17">
        <v>0</v>
      </c>
      <c r="G2289" s="17">
        <v>1</v>
      </c>
      <c r="H2289" s="17">
        <v>0</v>
      </c>
      <c r="I2289" s="7">
        <v>2</v>
      </c>
      <c r="J2289" s="7">
        <v>4</v>
      </c>
      <c r="K2289" s="4">
        <v>1293</v>
      </c>
      <c r="L2289" s="5">
        <v>1293.0592999999999</v>
      </c>
      <c r="M2289">
        <v>86519</v>
      </c>
      <c r="N2289" s="3">
        <v>1</v>
      </c>
      <c r="O2289" s="50" t="e">
        <f>INDEX([1]Dados!$M$2:$N$26779,MATCH($P2289,[1]Dados!$N$2:$N$26779,),2)</f>
        <v>#N/A</v>
      </c>
      <c r="P2289">
        <v>151375</v>
      </c>
      <c r="Q2289" s="1">
        <v>36760</v>
      </c>
      <c r="R2289" s="1">
        <v>36764</v>
      </c>
      <c r="S2289" t="s">
        <v>1915</v>
      </c>
      <c r="T2289">
        <v>1</v>
      </c>
    </row>
    <row r="2290" spans="1:20" x14ac:dyDescent="0.2">
      <c r="A2290" s="7">
        <v>260680</v>
      </c>
      <c r="B2290" s="3">
        <v>24350</v>
      </c>
      <c r="C2290" s="3" t="s">
        <v>51</v>
      </c>
      <c r="D2290" s="2" t="s">
        <v>472</v>
      </c>
      <c r="E2290" s="3">
        <v>12</v>
      </c>
      <c r="F2290" s="17">
        <v>0</v>
      </c>
      <c r="G2290" s="17">
        <v>1</v>
      </c>
      <c r="H2290" s="17">
        <v>0</v>
      </c>
      <c r="I2290" s="7">
        <v>2</v>
      </c>
      <c r="J2290" s="7">
        <v>22</v>
      </c>
      <c r="K2290" s="4">
        <v>1293</v>
      </c>
      <c r="L2290" s="5">
        <v>1293.0592999999999</v>
      </c>
      <c r="M2290">
        <v>86519</v>
      </c>
      <c r="N2290" s="3">
        <v>1</v>
      </c>
      <c r="O2290" s="50" t="e">
        <f>INDEX([1]Dados!$M$2:$N$26779,MATCH($P2290,[1]Dados!$N$2:$N$26779,),2)</f>
        <v>#N/A</v>
      </c>
      <c r="P2290">
        <v>151375</v>
      </c>
      <c r="Q2290" s="1">
        <v>36760</v>
      </c>
      <c r="R2290" s="1">
        <v>36764</v>
      </c>
      <c r="S2290" t="s">
        <v>1915</v>
      </c>
      <c r="T2290">
        <v>1</v>
      </c>
    </row>
    <row r="2291" spans="1:20" x14ac:dyDescent="0.2">
      <c r="A2291" s="7">
        <v>260680</v>
      </c>
      <c r="B2291" s="3">
        <v>24350</v>
      </c>
      <c r="C2291" s="3" t="s">
        <v>51</v>
      </c>
      <c r="D2291" s="2" t="s">
        <v>472</v>
      </c>
      <c r="E2291" s="3">
        <v>12</v>
      </c>
      <c r="F2291" s="17">
        <v>0</v>
      </c>
      <c r="G2291" s="17">
        <v>1</v>
      </c>
      <c r="H2291" s="17">
        <v>0</v>
      </c>
      <c r="I2291" s="7">
        <v>2</v>
      </c>
      <c r="J2291" s="7">
        <v>17</v>
      </c>
      <c r="K2291" s="4">
        <v>1293</v>
      </c>
      <c r="L2291" s="5">
        <v>1293.0592999999999</v>
      </c>
      <c r="M2291">
        <v>86519</v>
      </c>
      <c r="N2291" s="3">
        <v>1</v>
      </c>
      <c r="O2291" s="50" t="e">
        <f>INDEX([1]Dados!$M$2:$N$26779,MATCH($P2291,[1]Dados!$N$2:$N$26779,),2)</f>
        <v>#N/A</v>
      </c>
      <c r="P2291">
        <v>151375</v>
      </c>
      <c r="Q2291" s="1">
        <v>36760</v>
      </c>
      <c r="R2291" s="1">
        <v>36764</v>
      </c>
      <c r="S2291" t="s">
        <v>1915</v>
      </c>
      <c r="T2291">
        <v>1</v>
      </c>
    </row>
    <row r="2292" spans="1:20" x14ac:dyDescent="0.2">
      <c r="A2292" s="7">
        <v>260680</v>
      </c>
      <c r="B2292" s="3">
        <v>24350</v>
      </c>
      <c r="C2292" s="3" t="s">
        <v>51</v>
      </c>
      <c r="D2292" s="2" t="s">
        <v>472</v>
      </c>
      <c r="E2292" s="3">
        <v>12</v>
      </c>
      <c r="F2292" s="17">
        <v>0</v>
      </c>
      <c r="G2292" s="17">
        <v>1</v>
      </c>
      <c r="H2292" s="17">
        <v>0</v>
      </c>
      <c r="I2292" s="7">
        <v>2</v>
      </c>
      <c r="J2292" s="7">
        <v>20</v>
      </c>
      <c r="K2292" s="4">
        <v>1293</v>
      </c>
      <c r="L2292" s="5">
        <v>1293.0592999999999</v>
      </c>
      <c r="M2292">
        <v>86519</v>
      </c>
      <c r="N2292" s="3">
        <v>1</v>
      </c>
      <c r="O2292" s="50" t="e">
        <f>INDEX([1]Dados!$M$2:$N$26779,MATCH($P2292,[1]Dados!$N$2:$N$26779,),2)</f>
        <v>#N/A</v>
      </c>
      <c r="P2292">
        <v>151375</v>
      </c>
      <c r="Q2292" s="1">
        <v>36760</v>
      </c>
      <c r="R2292" s="1">
        <v>36764</v>
      </c>
      <c r="S2292" t="s">
        <v>1915</v>
      </c>
      <c r="T2292">
        <v>1</v>
      </c>
    </row>
    <row r="2293" spans="1:20" x14ac:dyDescent="0.2">
      <c r="A2293" s="7">
        <v>260680</v>
      </c>
      <c r="B2293" s="3">
        <v>24350</v>
      </c>
      <c r="C2293" s="3" t="s">
        <v>51</v>
      </c>
      <c r="D2293" s="2" t="s">
        <v>472</v>
      </c>
      <c r="E2293" s="3">
        <v>12</v>
      </c>
      <c r="F2293" s="17">
        <v>0</v>
      </c>
      <c r="G2293" s="17">
        <v>1</v>
      </c>
      <c r="H2293" s="17">
        <v>0</v>
      </c>
      <c r="I2293" s="7">
        <v>2</v>
      </c>
      <c r="J2293" s="7">
        <v>99</v>
      </c>
      <c r="K2293" s="4">
        <v>1293</v>
      </c>
      <c r="L2293" s="5">
        <v>1293.0592999999999</v>
      </c>
      <c r="M2293">
        <v>86519</v>
      </c>
      <c r="N2293" s="3">
        <v>1</v>
      </c>
      <c r="O2293" s="50" t="e">
        <f>INDEX([1]Dados!$M$2:$N$26779,MATCH($P2293,[1]Dados!$N$2:$N$26779,),2)</f>
        <v>#N/A</v>
      </c>
      <c r="P2293">
        <v>151375</v>
      </c>
      <c r="Q2293" s="1">
        <v>36760</v>
      </c>
      <c r="R2293" s="1">
        <v>36764</v>
      </c>
      <c r="S2293" t="s">
        <v>1915</v>
      </c>
      <c r="T2293">
        <v>1</v>
      </c>
    </row>
    <row r="2294" spans="1:20" x14ac:dyDescent="0.2">
      <c r="A2294" s="7">
        <v>260680</v>
      </c>
      <c r="B2294" s="3">
        <v>24350</v>
      </c>
      <c r="C2294" s="3" t="s">
        <v>51</v>
      </c>
      <c r="D2294" s="2" t="s">
        <v>472</v>
      </c>
      <c r="E2294" s="3">
        <v>12</v>
      </c>
      <c r="F2294" s="17">
        <v>0</v>
      </c>
      <c r="G2294" s="17">
        <v>1</v>
      </c>
      <c r="H2294" s="17">
        <v>0</v>
      </c>
      <c r="I2294" s="7">
        <v>2</v>
      </c>
      <c r="J2294" s="7">
        <v>25</v>
      </c>
      <c r="K2294" s="4">
        <v>1293</v>
      </c>
      <c r="L2294" s="5">
        <v>1293.0592999999999</v>
      </c>
      <c r="M2294">
        <v>86519</v>
      </c>
      <c r="N2294" s="3">
        <v>1</v>
      </c>
      <c r="O2294" s="50" t="e">
        <f>INDEX([1]Dados!$M$2:$N$26779,MATCH($P2294,[1]Dados!$N$2:$N$26779,),2)</f>
        <v>#N/A</v>
      </c>
      <c r="P2294">
        <v>151375</v>
      </c>
      <c r="Q2294" s="1">
        <v>36760</v>
      </c>
      <c r="R2294" s="1">
        <v>36764</v>
      </c>
      <c r="S2294" t="s">
        <v>1915</v>
      </c>
      <c r="T2294">
        <v>1</v>
      </c>
    </row>
    <row r="2295" spans="1:20" x14ac:dyDescent="0.2">
      <c r="A2295" s="7">
        <v>260680</v>
      </c>
      <c r="B2295" s="3">
        <v>24350</v>
      </c>
      <c r="C2295" s="3" t="s">
        <v>51</v>
      </c>
      <c r="D2295" s="2" t="s">
        <v>472</v>
      </c>
      <c r="E2295" s="3">
        <v>12</v>
      </c>
      <c r="F2295" s="17">
        <v>0</v>
      </c>
      <c r="G2295" s="17">
        <v>1</v>
      </c>
      <c r="H2295" s="17">
        <v>0</v>
      </c>
      <c r="I2295" s="7">
        <v>2</v>
      </c>
      <c r="J2295" s="7">
        <v>9</v>
      </c>
      <c r="K2295" s="4">
        <v>1293</v>
      </c>
      <c r="L2295" s="5">
        <v>1293.0592999999999</v>
      </c>
      <c r="M2295">
        <v>86519</v>
      </c>
      <c r="N2295" s="3">
        <v>1</v>
      </c>
      <c r="O2295" s="50" t="e">
        <f>INDEX([1]Dados!$M$2:$N$26779,MATCH($P2295,[1]Dados!$N$2:$N$26779,),2)</f>
        <v>#N/A</v>
      </c>
      <c r="P2295">
        <v>151375</v>
      </c>
      <c r="Q2295" s="1">
        <v>36760</v>
      </c>
      <c r="R2295" s="1">
        <v>36764</v>
      </c>
      <c r="S2295" t="s">
        <v>1915</v>
      </c>
      <c r="T2295">
        <v>1</v>
      </c>
    </row>
    <row r="2296" spans="1:20" x14ac:dyDescent="0.2">
      <c r="A2296" s="7">
        <v>220940</v>
      </c>
      <c r="B2296" s="3">
        <v>11878</v>
      </c>
      <c r="C2296" s="3" t="s">
        <v>30</v>
      </c>
      <c r="D2296" s="2" t="s">
        <v>744</v>
      </c>
      <c r="E2296" s="3">
        <v>12</v>
      </c>
      <c r="F2296" s="17">
        <v>0</v>
      </c>
      <c r="G2296" s="17">
        <v>1</v>
      </c>
      <c r="H2296" s="17">
        <v>0</v>
      </c>
      <c r="I2296" s="7">
        <v>1</v>
      </c>
      <c r="J2296" s="7">
        <v>0</v>
      </c>
      <c r="K2296" s="4">
        <v>119</v>
      </c>
      <c r="L2296" s="5">
        <v>119.38590000000001</v>
      </c>
      <c r="M2296">
        <v>252536.87</v>
      </c>
      <c r="N2296" s="3">
        <v>1</v>
      </c>
      <c r="O2296" s="50" t="e">
        <f>INDEX([1]Dados!$M$2:$N$26779,MATCH($P2296,[1]Dados!$N$2:$N$26779,),2)</f>
        <v>#N/A</v>
      </c>
      <c r="P2296" s="28">
        <v>151740</v>
      </c>
      <c r="Q2296" s="1">
        <v>36760</v>
      </c>
      <c r="R2296" s="1">
        <v>36764</v>
      </c>
      <c r="S2296" t="s">
        <v>2134</v>
      </c>
      <c r="T2296">
        <v>1</v>
      </c>
    </row>
    <row r="2297" spans="1:20" x14ac:dyDescent="0.2">
      <c r="A2297" s="7">
        <v>220940</v>
      </c>
      <c r="B2297" s="3">
        <v>11878</v>
      </c>
      <c r="C2297" s="3" t="s">
        <v>30</v>
      </c>
      <c r="D2297" s="2" t="s">
        <v>744</v>
      </c>
      <c r="E2297" s="3">
        <v>12</v>
      </c>
      <c r="F2297" s="17">
        <v>0</v>
      </c>
      <c r="G2297" s="17">
        <v>1</v>
      </c>
      <c r="H2297" s="17">
        <v>0</v>
      </c>
      <c r="I2297" s="7">
        <v>4</v>
      </c>
      <c r="J2297" s="7">
        <v>25</v>
      </c>
      <c r="K2297" s="4">
        <v>119</v>
      </c>
      <c r="L2297" s="5">
        <v>119.3861</v>
      </c>
      <c r="M2297">
        <v>75750</v>
      </c>
      <c r="N2297" s="3">
        <v>1</v>
      </c>
      <c r="O2297" s="50" t="e">
        <f>INDEX([1]Dados!$M$2:$N$26779,MATCH($P2297,[1]Dados!$N$2:$N$26779,),2)</f>
        <v>#N/A</v>
      </c>
      <c r="P2297">
        <v>151735</v>
      </c>
      <c r="Q2297" s="1">
        <v>36760</v>
      </c>
      <c r="R2297" s="1">
        <v>36764</v>
      </c>
      <c r="S2297" t="s">
        <v>1693</v>
      </c>
      <c r="T2297">
        <v>1</v>
      </c>
    </row>
    <row r="2298" spans="1:20" x14ac:dyDescent="0.2">
      <c r="A2298" s="7">
        <v>220940</v>
      </c>
      <c r="B2298" s="3">
        <v>11878</v>
      </c>
      <c r="C2298" s="3" t="s">
        <v>30</v>
      </c>
      <c r="D2298" s="2" t="s">
        <v>744</v>
      </c>
      <c r="E2298" s="3">
        <v>12</v>
      </c>
      <c r="F2298" s="17">
        <v>0</v>
      </c>
      <c r="G2298" s="17">
        <v>1</v>
      </c>
      <c r="H2298" s="17">
        <v>0</v>
      </c>
      <c r="I2298" s="7" t="s">
        <v>3</v>
      </c>
      <c r="J2298" s="7">
        <v>0</v>
      </c>
      <c r="K2298" s="4">
        <v>119</v>
      </c>
      <c r="L2298" s="5">
        <v>119.3861</v>
      </c>
      <c r="M2298">
        <f>249771.34+3033.66</f>
        <v>252805</v>
      </c>
      <c r="N2298" s="3">
        <v>1</v>
      </c>
      <c r="O2298" s="50" t="e">
        <f>INDEX([1]Dados!$M$2:$N$26779,MATCH($P2298,[1]Dados!$N$2:$N$26779,),2)</f>
        <v>#N/A</v>
      </c>
      <c r="P2298">
        <v>151736</v>
      </c>
      <c r="Q2298" s="1">
        <v>36760</v>
      </c>
      <c r="R2298" s="1">
        <v>36764</v>
      </c>
      <c r="S2298" t="s">
        <v>1693</v>
      </c>
      <c r="T2298">
        <v>1</v>
      </c>
    </row>
    <row r="2299" spans="1:20" x14ac:dyDescent="0.2">
      <c r="A2299" s="7">
        <v>220940</v>
      </c>
      <c r="B2299" s="3">
        <v>11878</v>
      </c>
      <c r="C2299" s="3" t="s">
        <v>30</v>
      </c>
      <c r="D2299" s="2" t="s">
        <v>744</v>
      </c>
      <c r="E2299" s="3">
        <v>12</v>
      </c>
      <c r="F2299" s="17">
        <v>0</v>
      </c>
      <c r="G2299" s="17">
        <v>1</v>
      </c>
      <c r="H2299" s="17">
        <v>0</v>
      </c>
      <c r="I2299" s="7">
        <v>3.1</v>
      </c>
      <c r="J2299" s="7">
        <v>25</v>
      </c>
      <c r="K2299" s="4">
        <v>1214</v>
      </c>
      <c r="L2299" s="5">
        <v>1214.0587</v>
      </c>
      <c r="M2299">
        <v>77569.66</v>
      </c>
      <c r="N2299" s="3">
        <v>1</v>
      </c>
      <c r="O2299" s="50" t="e">
        <f>INDEX([1]Dados!$M$2:$N$26779,MATCH($P2299,[1]Dados!$N$2:$N$26779,),2)</f>
        <v>#N/A</v>
      </c>
      <c r="P2299">
        <v>152121</v>
      </c>
      <c r="Q2299" s="1">
        <v>36760</v>
      </c>
      <c r="R2299" s="1">
        <v>36764</v>
      </c>
      <c r="S2299" t="s">
        <v>874</v>
      </c>
      <c r="T2299">
        <v>1</v>
      </c>
    </row>
    <row r="2300" spans="1:20" x14ac:dyDescent="0.2">
      <c r="A2300" s="7">
        <v>220940</v>
      </c>
      <c r="B2300" s="3">
        <v>11878</v>
      </c>
      <c r="C2300" s="3" t="s">
        <v>30</v>
      </c>
      <c r="D2300" s="2" t="s">
        <v>744</v>
      </c>
      <c r="E2300" s="3">
        <v>12</v>
      </c>
      <c r="F2300" s="17">
        <v>0</v>
      </c>
      <c r="G2300" s="17">
        <v>1</v>
      </c>
      <c r="H2300" s="17">
        <v>0</v>
      </c>
      <c r="I2300" s="7">
        <v>3.2</v>
      </c>
      <c r="J2300" s="7">
        <v>2</v>
      </c>
      <c r="K2300" s="4">
        <v>1214</v>
      </c>
      <c r="L2300" s="5">
        <v>1214.0587</v>
      </c>
      <c r="M2300">
        <v>77569.66</v>
      </c>
      <c r="N2300" s="3">
        <v>1</v>
      </c>
      <c r="O2300" s="50" t="e">
        <f>INDEX([1]Dados!$M$2:$N$26779,MATCH($P2300,[1]Dados!$N$2:$N$26779,),2)</f>
        <v>#N/A</v>
      </c>
      <c r="P2300">
        <v>152121</v>
      </c>
      <c r="Q2300" s="1">
        <v>36760</v>
      </c>
      <c r="R2300" s="1">
        <v>36764</v>
      </c>
      <c r="S2300" t="s">
        <v>874</v>
      </c>
      <c r="T2300">
        <v>1</v>
      </c>
    </row>
    <row r="2301" spans="1:20" x14ac:dyDescent="0.2">
      <c r="A2301" s="7">
        <v>220940</v>
      </c>
      <c r="B2301" s="3">
        <v>11878</v>
      </c>
      <c r="C2301" s="3" t="s">
        <v>30</v>
      </c>
      <c r="D2301" s="2" t="s">
        <v>744</v>
      </c>
      <c r="E2301" s="3">
        <v>12</v>
      </c>
      <c r="F2301" s="17">
        <v>0</v>
      </c>
      <c r="G2301" s="17">
        <v>1</v>
      </c>
      <c r="H2301" s="17">
        <v>0</v>
      </c>
      <c r="I2301" s="7">
        <v>2.1</v>
      </c>
      <c r="J2301" s="7">
        <v>25</v>
      </c>
      <c r="K2301" s="4">
        <v>1214</v>
      </c>
      <c r="L2301" s="5">
        <v>1214.0589</v>
      </c>
      <c r="M2301">
        <v>187200</v>
      </c>
      <c r="N2301" s="3">
        <v>1</v>
      </c>
      <c r="O2301" s="50" t="e">
        <f>INDEX([1]Dados!$M$2:$N$26779,MATCH($P2301,[1]Dados!$N$2:$N$26779,),2)</f>
        <v>#N/A</v>
      </c>
      <c r="P2301">
        <v>152476</v>
      </c>
      <c r="Q2301" s="1">
        <v>36760</v>
      </c>
      <c r="R2301" s="1">
        <v>36764</v>
      </c>
      <c r="S2301" t="s">
        <v>877</v>
      </c>
      <c r="T2301">
        <v>1</v>
      </c>
    </row>
    <row r="2302" spans="1:20" s="23" customFormat="1" x14ac:dyDescent="0.2">
      <c r="A2302" s="19">
        <v>220940</v>
      </c>
      <c r="B2302" s="20">
        <v>11878</v>
      </c>
      <c r="C2302" s="20" t="s">
        <v>30</v>
      </c>
      <c r="D2302" s="21" t="s">
        <v>744</v>
      </c>
      <c r="E2302" s="20">
        <v>12</v>
      </c>
      <c r="F2302" s="22">
        <v>0</v>
      </c>
      <c r="G2302" s="22">
        <v>1</v>
      </c>
      <c r="H2302" s="22">
        <v>0</v>
      </c>
      <c r="I2302" s="19">
        <v>1</v>
      </c>
      <c r="J2302" s="19">
        <v>22</v>
      </c>
      <c r="K2302" s="24">
        <v>1293</v>
      </c>
      <c r="L2302" s="25">
        <v>1293.0592999999999</v>
      </c>
      <c r="M2302" s="23">
        <v>9910.35</v>
      </c>
      <c r="N2302" s="20">
        <v>1</v>
      </c>
      <c r="O2302" s="50" t="e">
        <f>INDEX([1]Dados!$M$2:$N$26779,MATCH($P2302,[1]Dados!$N$2:$N$26779,),2)</f>
        <v>#N/A</v>
      </c>
      <c r="P2302" s="23">
        <v>151376</v>
      </c>
      <c r="Q2302" s="26">
        <v>36760</v>
      </c>
      <c r="R2302" s="26">
        <v>36764</v>
      </c>
      <c r="S2302" s="23" t="s">
        <v>1692</v>
      </c>
      <c r="T2302">
        <v>1</v>
      </c>
    </row>
    <row r="2303" spans="1:20" x14ac:dyDescent="0.2">
      <c r="A2303" s="7">
        <v>410304</v>
      </c>
      <c r="B2303" s="3">
        <v>75140</v>
      </c>
      <c r="C2303" s="3" t="s">
        <v>37</v>
      </c>
      <c r="D2303" s="2" t="s">
        <v>290</v>
      </c>
      <c r="E2303" s="3">
        <v>12</v>
      </c>
      <c r="F2303" s="17">
        <v>0</v>
      </c>
      <c r="G2303" s="17">
        <v>1</v>
      </c>
      <c r="H2303" s="17">
        <v>0</v>
      </c>
      <c r="I2303" s="7" t="s">
        <v>3</v>
      </c>
      <c r="J2303" s="7">
        <v>0</v>
      </c>
      <c r="K2303" s="4">
        <v>4</v>
      </c>
      <c r="L2303" s="5">
        <v>4.5776000000000003</v>
      </c>
      <c r="M2303" s="23">
        <v>60000</v>
      </c>
      <c r="N2303" s="3">
        <v>1</v>
      </c>
      <c r="O2303" s="50" t="e">
        <f>INDEX([1]Dados!$M$2:$N$26779,MATCH($P2303,[1]Dados!$N$2:$N$26779,),2)</f>
        <v>#N/A</v>
      </c>
      <c r="P2303">
        <v>151200</v>
      </c>
      <c r="Q2303" s="1">
        <v>36760</v>
      </c>
      <c r="R2303" s="1">
        <v>36764</v>
      </c>
      <c r="S2303" t="s">
        <v>2134</v>
      </c>
      <c r="T2303">
        <v>1</v>
      </c>
    </row>
    <row r="2304" spans="1:20" x14ac:dyDescent="0.2">
      <c r="A2304" s="7">
        <v>410304</v>
      </c>
      <c r="B2304" s="3">
        <v>75140</v>
      </c>
      <c r="C2304" s="3" t="s">
        <v>37</v>
      </c>
      <c r="D2304" s="2" t="s">
        <v>290</v>
      </c>
      <c r="E2304" s="3">
        <v>12</v>
      </c>
      <c r="F2304" s="17">
        <v>0</v>
      </c>
      <c r="G2304" s="17">
        <v>1</v>
      </c>
      <c r="H2304" s="17">
        <v>0</v>
      </c>
      <c r="I2304" s="7">
        <v>1.1000000000000001</v>
      </c>
      <c r="J2304" s="7">
        <v>25</v>
      </c>
      <c r="K2304" s="4">
        <v>1214</v>
      </c>
      <c r="L2304" s="5">
        <v>1214.0587</v>
      </c>
      <c r="M2304">
        <f>67784+45170</f>
        <v>112954</v>
      </c>
      <c r="N2304" s="3">
        <v>1</v>
      </c>
      <c r="O2304" s="50" t="e">
        <f>INDEX([1]Dados!$M$2:$N$26779,MATCH($P2304,[1]Dados!$N$2:$N$26779,),2)</f>
        <v>#N/A</v>
      </c>
      <c r="P2304">
        <v>152123</v>
      </c>
      <c r="Q2304" s="1">
        <v>36760</v>
      </c>
      <c r="R2304" s="1">
        <v>36764</v>
      </c>
      <c r="S2304" t="s">
        <v>1820</v>
      </c>
      <c r="T2304">
        <v>1</v>
      </c>
    </row>
    <row r="2305" spans="1:20" x14ac:dyDescent="0.2">
      <c r="A2305" s="7">
        <v>410304</v>
      </c>
      <c r="B2305" s="3">
        <v>75140</v>
      </c>
      <c r="C2305" s="3" t="s">
        <v>37</v>
      </c>
      <c r="D2305" s="2" t="s">
        <v>290</v>
      </c>
      <c r="E2305" s="3">
        <v>12</v>
      </c>
      <c r="F2305" s="17">
        <v>0</v>
      </c>
      <c r="G2305" s="17">
        <v>1</v>
      </c>
      <c r="H2305" s="17">
        <v>0</v>
      </c>
      <c r="I2305" s="7">
        <v>1.2</v>
      </c>
      <c r="J2305" s="7">
        <v>25</v>
      </c>
      <c r="K2305" s="4">
        <v>1214</v>
      </c>
      <c r="L2305" s="5">
        <v>1214.0587</v>
      </c>
      <c r="M2305">
        <f>67784+45170</f>
        <v>112954</v>
      </c>
      <c r="N2305" s="3">
        <v>1</v>
      </c>
      <c r="O2305" s="50" t="e">
        <f>INDEX([1]Dados!$M$2:$N$26779,MATCH($P2305,[1]Dados!$N$2:$N$26779,),2)</f>
        <v>#N/A</v>
      </c>
      <c r="P2305">
        <v>152123</v>
      </c>
      <c r="Q2305" s="1">
        <v>36760</v>
      </c>
      <c r="R2305" s="1">
        <v>36764</v>
      </c>
      <c r="S2305" t="s">
        <v>1820</v>
      </c>
      <c r="T2305">
        <v>1</v>
      </c>
    </row>
    <row r="2306" spans="1:20" x14ac:dyDescent="0.2">
      <c r="A2306" s="7">
        <v>410304</v>
      </c>
      <c r="B2306" s="3">
        <v>75140</v>
      </c>
      <c r="C2306" s="3" t="s">
        <v>37</v>
      </c>
      <c r="D2306" s="2" t="s">
        <v>290</v>
      </c>
      <c r="E2306" s="3">
        <v>12</v>
      </c>
      <c r="F2306" s="17">
        <v>0</v>
      </c>
      <c r="G2306" s="17">
        <v>1</v>
      </c>
      <c r="H2306" s="17">
        <v>0</v>
      </c>
      <c r="I2306" s="7">
        <v>3</v>
      </c>
      <c r="J2306" s="7">
        <v>25</v>
      </c>
      <c r="K2306" s="4">
        <v>1214</v>
      </c>
      <c r="L2306" s="5">
        <v>1214.0589</v>
      </c>
      <c r="M2306">
        <f>37866.65+33660+108000+86400</f>
        <v>265926.65000000002</v>
      </c>
      <c r="N2306" s="3">
        <v>1</v>
      </c>
      <c r="O2306" s="50" t="e">
        <f>INDEX([1]Dados!$M$2:$N$26779,MATCH($P2306,[1]Dados!$N$2:$N$26779,),2)</f>
        <v>#N/A</v>
      </c>
      <c r="P2306">
        <v>152479</v>
      </c>
      <c r="Q2306" s="1">
        <v>36760</v>
      </c>
      <c r="R2306" s="1">
        <v>36764</v>
      </c>
      <c r="S2306" t="s">
        <v>2220</v>
      </c>
      <c r="T2306">
        <v>1</v>
      </c>
    </row>
    <row r="2307" spans="1:20" x14ac:dyDescent="0.2">
      <c r="A2307" s="7">
        <v>410304</v>
      </c>
      <c r="B2307" s="3">
        <v>75140</v>
      </c>
      <c r="C2307" s="3" t="s">
        <v>37</v>
      </c>
      <c r="D2307" s="2" t="s">
        <v>290</v>
      </c>
      <c r="E2307" s="3">
        <v>12</v>
      </c>
      <c r="F2307" s="17">
        <v>0</v>
      </c>
      <c r="G2307" s="17">
        <v>1</v>
      </c>
      <c r="H2307" s="17">
        <v>0</v>
      </c>
      <c r="I2307" s="7">
        <v>2.1</v>
      </c>
      <c r="J2307" s="7">
        <v>22</v>
      </c>
      <c r="K2307" s="4">
        <v>1293</v>
      </c>
      <c r="L2307" s="5">
        <v>1293.0592999999999</v>
      </c>
      <c r="M2307">
        <f>6778.04+4517.36</f>
        <v>11295.4</v>
      </c>
      <c r="N2307" s="3">
        <v>1</v>
      </c>
      <c r="O2307" s="50" t="e">
        <f>INDEX([1]Dados!$M$2:$N$26779,MATCH($P2307,[1]Dados!$N$2:$N$26779,),2)</f>
        <v>#N/A</v>
      </c>
      <c r="P2307">
        <v>150957</v>
      </c>
      <c r="Q2307" s="1">
        <v>36760</v>
      </c>
      <c r="R2307" s="1">
        <v>36764</v>
      </c>
      <c r="S2307" t="s">
        <v>1819</v>
      </c>
      <c r="T2307">
        <v>1</v>
      </c>
    </row>
    <row r="2308" spans="1:20" x14ac:dyDescent="0.2">
      <c r="A2308" s="7">
        <v>410304</v>
      </c>
      <c r="B2308" s="3">
        <v>75140</v>
      </c>
      <c r="C2308" s="3" t="s">
        <v>37</v>
      </c>
      <c r="D2308" s="2" t="s">
        <v>290</v>
      </c>
      <c r="E2308" s="3">
        <v>12</v>
      </c>
      <c r="F2308" s="17">
        <v>0</v>
      </c>
      <c r="G2308" s="17">
        <v>1</v>
      </c>
      <c r="H2308" s="17">
        <v>0</v>
      </c>
      <c r="I2308" s="7">
        <v>2.2000000000000002</v>
      </c>
      <c r="J2308" s="7">
        <v>13</v>
      </c>
      <c r="K2308" s="4">
        <v>1293</v>
      </c>
      <c r="L2308" s="5">
        <v>1293.0592999999999</v>
      </c>
      <c r="M2308">
        <f>6778.04+4517.36</f>
        <v>11295.4</v>
      </c>
      <c r="N2308" s="3">
        <v>1</v>
      </c>
      <c r="O2308" s="50" t="e">
        <f>INDEX([1]Dados!$M$2:$N$26779,MATCH($P2308,[1]Dados!$N$2:$N$26779,),2)</f>
        <v>#N/A</v>
      </c>
      <c r="P2308">
        <v>150957</v>
      </c>
      <c r="Q2308" s="1">
        <v>36760</v>
      </c>
      <c r="R2308" s="1">
        <v>36764</v>
      </c>
      <c r="S2308" t="s">
        <v>1819</v>
      </c>
      <c r="T2308">
        <v>1</v>
      </c>
    </row>
    <row r="2309" spans="1:20" hidden="1" x14ac:dyDescent="0.2">
      <c r="A2309" s="7">
        <v>410930</v>
      </c>
      <c r="B2309" s="3">
        <v>75817</v>
      </c>
      <c r="C2309" s="3" t="s">
        <v>37</v>
      </c>
      <c r="D2309" s="2" t="s">
        <v>454</v>
      </c>
      <c r="E2309" s="3">
        <v>12</v>
      </c>
      <c r="F2309" s="17">
        <v>0</v>
      </c>
      <c r="G2309" s="17">
        <v>1</v>
      </c>
      <c r="H2309" s="17">
        <v>0</v>
      </c>
      <c r="I2309" s="7">
        <v>6</v>
      </c>
      <c r="J2309" s="7">
        <v>7</v>
      </c>
      <c r="K2309" s="4">
        <v>119</v>
      </c>
      <c r="L2309" s="5">
        <v>119.3861</v>
      </c>
      <c r="M2309">
        <v>42207.75</v>
      </c>
      <c r="N2309" s="3">
        <v>1</v>
      </c>
      <c r="O2309" s="50">
        <f>INDEX([1]Dados!$M$2:$N$26779,MATCH($P2309,[1]Dados!$N$2:$N$26779,),2)</f>
        <v>151743</v>
      </c>
      <c r="P2309">
        <v>151743</v>
      </c>
      <c r="Q2309" s="1">
        <v>36760</v>
      </c>
      <c r="R2309" s="1">
        <v>36764</v>
      </c>
      <c r="S2309" t="s">
        <v>1909</v>
      </c>
      <c r="T2309">
        <v>1</v>
      </c>
    </row>
    <row r="2310" spans="1:20" hidden="1" x14ac:dyDescent="0.2">
      <c r="A2310" s="7">
        <v>410930</v>
      </c>
      <c r="B2310" s="3">
        <v>75817</v>
      </c>
      <c r="C2310" s="3" t="s">
        <v>37</v>
      </c>
      <c r="D2310" s="2" t="s">
        <v>454</v>
      </c>
      <c r="E2310" s="3">
        <v>12</v>
      </c>
      <c r="F2310" s="17">
        <v>0</v>
      </c>
      <c r="G2310" s="17">
        <v>1</v>
      </c>
      <c r="H2310" s="17">
        <v>0</v>
      </c>
      <c r="I2310" s="7">
        <v>6</v>
      </c>
      <c r="J2310" s="7">
        <v>25</v>
      </c>
      <c r="K2310" s="4">
        <v>119</v>
      </c>
      <c r="L2310" s="5">
        <v>119.3861</v>
      </c>
      <c r="M2310">
        <v>42207.75</v>
      </c>
      <c r="N2310" s="3">
        <v>1</v>
      </c>
      <c r="O2310" s="50">
        <f>INDEX([1]Dados!$M$2:$N$26779,MATCH($P2310,[1]Dados!$N$2:$N$26779,),2)</f>
        <v>151743</v>
      </c>
      <c r="P2310">
        <v>151743</v>
      </c>
      <c r="Q2310" s="1">
        <v>36760</v>
      </c>
      <c r="R2310" s="1">
        <v>36764</v>
      </c>
      <c r="S2310" t="s">
        <v>1909</v>
      </c>
      <c r="T2310">
        <v>1</v>
      </c>
    </row>
    <row r="2311" spans="1:20" hidden="1" x14ac:dyDescent="0.2">
      <c r="A2311" s="7">
        <v>410930</v>
      </c>
      <c r="B2311" s="3">
        <v>75817</v>
      </c>
      <c r="C2311" s="3" t="s">
        <v>37</v>
      </c>
      <c r="D2311" s="2" t="s">
        <v>454</v>
      </c>
      <c r="E2311" s="3">
        <v>12</v>
      </c>
      <c r="F2311" s="17">
        <v>0</v>
      </c>
      <c r="G2311" s="17">
        <v>1</v>
      </c>
      <c r="H2311" s="17">
        <v>0</v>
      </c>
      <c r="I2311" s="7">
        <v>6</v>
      </c>
      <c r="J2311" s="7">
        <v>18</v>
      </c>
      <c r="K2311" s="4">
        <v>119</v>
      </c>
      <c r="L2311" s="5">
        <v>119.3861</v>
      </c>
      <c r="M2311">
        <v>42207.75</v>
      </c>
      <c r="N2311" s="3">
        <v>1</v>
      </c>
      <c r="O2311" s="50">
        <f>INDEX([1]Dados!$M$2:$N$26779,MATCH($P2311,[1]Dados!$N$2:$N$26779,),2)</f>
        <v>151743</v>
      </c>
      <c r="P2311">
        <v>151743</v>
      </c>
      <c r="Q2311" s="1">
        <v>36760</v>
      </c>
      <c r="R2311" s="1">
        <v>36764</v>
      </c>
      <c r="S2311" t="s">
        <v>1909</v>
      </c>
      <c r="T2311">
        <v>1</v>
      </c>
    </row>
    <row r="2312" spans="1:20" hidden="1" x14ac:dyDescent="0.2">
      <c r="A2312" s="7">
        <v>410930</v>
      </c>
      <c r="B2312" s="3">
        <v>75817</v>
      </c>
      <c r="C2312" s="3" t="s">
        <v>37</v>
      </c>
      <c r="D2312" s="2" t="s">
        <v>454</v>
      </c>
      <c r="E2312" s="3">
        <v>12</v>
      </c>
      <c r="F2312" s="17">
        <v>0</v>
      </c>
      <c r="G2312" s="17">
        <v>1</v>
      </c>
      <c r="H2312" s="17">
        <v>0</v>
      </c>
      <c r="I2312" s="7">
        <v>6</v>
      </c>
      <c r="J2312" s="7">
        <v>13</v>
      </c>
      <c r="K2312" s="4">
        <v>119</v>
      </c>
      <c r="L2312" s="5">
        <v>119.3861</v>
      </c>
      <c r="M2312">
        <v>42207.75</v>
      </c>
      <c r="N2312" s="3">
        <v>1</v>
      </c>
      <c r="O2312" s="50">
        <f>INDEX([1]Dados!$M$2:$N$26779,MATCH($P2312,[1]Dados!$N$2:$N$26779,),2)</f>
        <v>151743</v>
      </c>
      <c r="P2312">
        <v>151743</v>
      </c>
      <c r="Q2312" s="1">
        <v>36760</v>
      </c>
      <c r="R2312" s="1">
        <v>36764</v>
      </c>
      <c r="S2312" t="s">
        <v>1909</v>
      </c>
      <c r="T2312">
        <v>1</v>
      </c>
    </row>
    <row r="2313" spans="1:20" hidden="1" x14ac:dyDescent="0.2">
      <c r="A2313" s="7">
        <v>410930</v>
      </c>
      <c r="B2313" s="3">
        <v>75817</v>
      </c>
      <c r="C2313" s="3" t="s">
        <v>37</v>
      </c>
      <c r="D2313" s="2" t="s">
        <v>454</v>
      </c>
      <c r="E2313" s="3">
        <v>12</v>
      </c>
      <c r="F2313" s="17">
        <v>0</v>
      </c>
      <c r="G2313" s="17">
        <v>1</v>
      </c>
      <c r="H2313" s="17">
        <v>0</v>
      </c>
      <c r="I2313" s="7">
        <v>1</v>
      </c>
      <c r="J2313" s="7">
        <v>2</v>
      </c>
      <c r="K2313" s="4">
        <v>1214</v>
      </c>
      <c r="L2313" s="5">
        <v>1214.0587</v>
      </c>
      <c r="M2313">
        <v>102138</v>
      </c>
      <c r="N2313" s="3">
        <v>1</v>
      </c>
      <c r="O2313" s="50">
        <f>INDEX([1]Dados!$M$2:$N$26779,MATCH($P2313,[1]Dados!$N$2:$N$26779,),2)</f>
        <v>152126</v>
      </c>
      <c r="P2313">
        <v>152126</v>
      </c>
      <c r="Q2313" s="1">
        <v>36760</v>
      </c>
      <c r="R2313" s="1">
        <v>36764</v>
      </c>
      <c r="S2313" t="s">
        <v>1910</v>
      </c>
      <c r="T2313">
        <v>1</v>
      </c>
    </row>
    <row r="2314" spans="1:20" hidden="1" x14ac:dyDescent="0.2">
      <c r="A2314" s="7">
        <v>410930</v>
      </c>
      <c r="B2314" s="3">
        <v>75817</v>
      </c>
      <c r="C2314" s="3" t="s">
        <v>37</v>
      </c>
      <c r="D2314" s="2" t="s">
        <v>454</v>
      </c>
      <c r="E2314" s="3">
        <v>12</v>
      </c>
      <c r="F2314" s="17">
        <v>0</v>
      </c>
      <c r="G2314" s="17">
        <v>1</v>
      </c>
      <c r="H2314" s="17">
        <v>0</v>
      </c>
      <c r="I2314" s="7">
        <v>1</v>
      </c>
      <c r="J2314" s="7">
        <v>15</v>
      </c>
      <c r="K2314" s="4">
        <v>1214</v>
      </c>
      <c r="L2314" s="5">
        <v>1214.0587</v>
      </c>
      <c r="M2314">
        <v>102138</v>
      </c>
      <c r="N2314" s="3">
        <v>1</v>
      </c>
      <c r="O2314" s="50">
        <f>INDEX([1]Dados!$M$2:$N$26779,MATCH($P2314,[1]Dados!$N$2:$N$26779,),2)</f>
        <v>152126</v>
      </c>
      <c r="P2314">
        <v>152126</v>
      </c>
      <c r="Q2314" s="1">
        <v>36760</v>
      </c>
      <c r="R2314" s="1">
        <v>36764</v>
      </c>
      <c r="S2314" t="s">
        <v>1910</v>
      </c>
      <c r="T2314">
        <v>1</v>
      </c>
    </row>
    <row r="2315" spans="1:20" hidden="1" x14ac:dyDescent="0.2">
      <c r="A2315" s="7">
        <v>410930</v>
      </c>
      <c r="B2315" s="3">
        <v>75817</v>
      </c>
      <c r="C2315" s="3" t="s">
        <v>37</v>
      </c>
      <c r="D2315" s="2" t="s">
        <v>454</v>
      </c>
      <c r="E2315" s="3">
        <v>12</v>
      </c>
      <c r="F2315" s="17">
        <v>0</v>
      </c>
      <c r="G2315" s="17">
        <v>1</v>
      </c>
      <c r="H2315" s="17">
        <v>0</v>
      </c>
      <c r="I2315" s="7">
        <v>3</v>
      </c>
      <c r="J2315" s="7">
        <v>25</v>
      </c>
      <c r="K2315" s="4">
        <v>1214</v>
      </c>
      <c r="L2315" s="5">
        <v>1214.0589</v>
      </c>
      <c r="M2315">
        <v>221200</v>
      </c>
      <c r="N2315" s="3">
        <v>1</v>
      </c>
      <c r="O2315" s="50">
        <f>INDEX([1]Dados!$M$2:$N$26779,MATCH($P2315,[1]Dados!$N$2:$N$26779,),2)</f>
        <v>152482</v>
      </c>
      <c r="P2315">
        <v>152482</v>
      </c>
      <c r="Q2315" s="1">
        <v>36760</v>
      </c>
      <c r="R2315" s="1">
        <v>36764</v>
      </c>
      <c r="S2315" t="s">
        <v>1911</v>
      </c>
      <c r="T2315">
        <v>1</v>
      </c>
    </row>
    <row r="2316" spans="1:20" hidden="1" x14ac:dyDescent="0.2">
      <c r="A2316" s="7">
        <v>410930</v>
      </c>
      <c r="B2316" s="3">
        <v>75817</v>
      </c>
      <c r="C2316" s="3" t="s">
        <v>37</v>
      </c>
      <c r="D2316" s="2" t="s">
        <v>454</v>
      </c>
      <c r="E2316" s="3">
        <v>12</v>
      </c>
      <c r="F2316" s="17">
        <v>0</v>
      </c>
      <c r="G2316" s="17">
        <v>1</v>
      </c>
      <c r="H2316" s="17">
        <v>0</v>
      </c>
      <c r="I2316" s="7">
        <v>3</v>
      </c>
      <c r="J2316" s="7">
        <v>21</v>
      </c>
      <c r="K2316" s="4">
        <v>1214</v>
      </c>
      <c r="L2316" s="5">
        <v>1214.0589</v>
      </c>
      <c r="M2316">
        <v>221200</v>
      </c>
      <c r="N2316" s="3">
        <v>1</v>
      </c>
      <c r="O2316" s="50">
        <f>INDEX([1]Dados!$M$2:$N$26779,MATCH($P2316,[1]Dados!$N$2:$N$26779,),2)</f>
        <v>152482</v>
      </c>
      <c r="P2316">
        <v>152482</v>
      </c>
      <c r="Q2316" s="1">
        <v>36760</v>
      </c>
      <c r="R2316" s="1">
        <v>36764</v>
      </c>
      <c r="S2316" t="s">
        <v>1911</v>
      </c>
      <c r="T2316">
        <v>1</v>
      </c>
    </row>
    <row r="2317" spans="1:20" hidden="1" x14ac:dyDescent="0.2">
      <c r="A2317" s="7">
        <v>410930</v>
      </c>
      <c r="B2317" s="3">
        <v>75817</v>
      </c>
      <c r="C2317" s="3" t="s">
        <v>37</v>
      </c>
      <c r="D2317" s="2" t="s">
        <v>454</v>
      </c>
      <c r="E2317" s="3">
        <v>12</v>
      </c>
      <c r="F2317" s="17">
        <v>0</v>
      </c>
      <c r="G2317" s="17">
        <v>1</v>
      </c>
      <c r="H2317" s="17">
        <v>0</v>
      </c>
      <c r="I2317" s="7">
        <v>4.3</v>
      </c>
      <c r="J2317" s="7">
        <v>20</v>
      </c>
      <c r="K2317" s="4">
        <v>1214</v>
      </c>
      <c r="L2317" s="5">
        <v>1214.0597</v>
      </c>
      <c r="M2317">
        <v>69220.98</v>
      </c>
      <c r="N2317" s="3">
        <v>1</v>
      </c>
      <c r="O2317" s="50">
        <f>INDEX([1]Dados!$M$2:$N$26779,MATCH($P2317,[1]Dados!$N$2:$N$26779,),2)</f>
        <v>151696</v>
      </c>
      <c r="P2317">
        <v>151696</v>
      </c>
      <c r="Q2317" s="1">
        <v>36760</v>
      </c>
      <c r="R2317" s="1">
        <v>36764</v>
      </c>
      <c r="S2317" t="s">
        <v>1905</v>
      </c>
      <c r="T2317">
        <v>1</v>
      </c>
    </row>
    <row r="2318" spans="1:20" hidden="1" x14ac:dyDescent="0.2">
      <c r="A2318" s="7">
        <v>410930</v>
      </c>
      <c r="B2318" s="3">
        <v>75817</v>
      </c>
      <c r="C2318" s="3" t="s">
        <v>37</v>
      </c>
      <c r="D2318" s="2" t="s">
        <v>454</v>
      </c>
      <c r="E2318" s="3">
        <v>12</v>
      </c>
      <c r="F2318" s="17">
        <v>0</v>
      </c>
      <c r="G2318" s="17">
        <v>1</v>
      </c>
      <c r="H2318" s="17">
        <v>0</v>
      </c>
      <c r="I2318" s="7">
        <v>4.2</v>
      </c>
      <c r="J2318" s="7">
        <v>15</v>
      </c>
      <c r="K2318" s="4">
        <v>1214</v>
      </c>
      <c r="L2318" s="5">
        <v>1214.0597</v>
      </c>
      <c r="M2318">
        <v>69220.98</v>
      </c>
      <c r="N2318" s="3">
        <v>1</v>
      </c>
      <c r="O2318" s="50">
        <f>INDEX([1]Dados!$M$2:$N$26779,MATCH($P2318,[1]Dados!$N$2:$N$26779,),2)</f>
        <v>151696</v>
      </c>
      <c r="P2318">
        <v>151696</v>
      </c>
      <c r="Q2318" s="1">
        <v>36760</v>
      </c>
      <c r="R2318" s="1">
        <v>36764</v>
      </c>
      <c r="S2318" t="s">
        <v>1905</v>
      </c>
      <c r="T2318">
        <v>1</v>
      </c>
    </row>
    <row r="2319" spans="1:20" hidden="1" x14ac:dyDescent="0.2">
      <c r="A2319" s="7">
        <v>410930</v>
      </c>
      <c r="B2319" s="3">
        <v>75817</v>
      </c>
      <c r="C2319" s="3" t="s">
        <v>37</v>
      </c>
      <c r="D2319" s="2" t="s">
        <v>454</v>
      </c>
      <c r="E2319" s="3">
        <v>12</v>
      </c>
      <c r="F2319" s="17">
        <v>0</v>
      </c>
      <c r="G2319" s="17">
        <v>1</v>
      </c>
      <c r="H2319" s="17">
        <v>0</v>
      </c>
      <c r="I2319" s="7">
        <v>4.0999999999999996</v>
      </c>
      <c r="J2319" s="7">
        <v>0</v>
      </c>
      <c r="K2319" s="4">
        <v>1214</v>
      </c>
      <c r="L2319" s="5">
        <v>1214.0597</v>
      </c>
      <c r="M2319">
        <v>69220.98</v>
      </c>
      <c r="N2319" s="3">
        <v>1</v>
      </c>
      <c r="O2319" s="50">
        <f>INDEX([1]Dados!$M$2:$N$26779,MATCH($P2319,[1]Dados!$N$2:$N$26779,),2)</f>
        <v>151696</v>
      </c>
      <c r="P2319">
        <v>151696</v>
      </c>
      <c r="Q2319" s="1">
        <v>36760</v>
      </c>
      <c r="R2319" s="1">
        <v>36764</v>
      </c>
      <c r="S2319" t="s">
        <v>1905</v>
      </c>
      <c r="T2319">
        <v>1</v>
      </c>
    </row>
    <row r="2320" spans="1:20" x14ac:dyDescent="0.2">
      <c r="A2320" s="7">
        <v>410930</v>
      </c>
      <c r="B2320" s="3">
        <v>75817</v>
      </c>
      <c r="C2320" s="3" t="s">
        <v>37</v>
      </c>
      <c r="D2320" s="2" t="s">
        <v>454</v>
      </c>
      <c r="E2320" s="3">
        <v>12</v>
      </c>
      <c r="F2320" s="17">
        <v>0</v>
      </c>
      <c r="G2320" s="17">
        <v>1</v>
      </c>
      <c r="H2320" s="17">
        <v>0</v>
      </c>
      <c r="I2320" s="7">
        <v>7.1</v>
      </c>
      <c r="J2320" s="7">
        <v>25</v>
      </c>
      <c r="K2320" s="4">
        <v>1220</v>
      </c>
      <c r="L2320" s="5">
        <v>1220.0906</v>
      </c>
      <c r="M2320">
        <f>442188/2</f>
        <v>221094</v>
      </c>
      <c r="N2320" s="3">
        <v>1</v>
      </c>
      <c r="O2320" s="50" t="e">
        <f>INDEX([1]Dados!$M$2:$N$26779,MATCH($P2320,[1]Dados!$N$2:$N$26779,),2)</f>
        <v>#N/A</v>
      </c>
      <c r="P2320">
        <v>151842</v>
      </c>
      <c r="Q2320" s="1">
        <v>36760</v>
      </c>
      <c r="R2320" s="1">
        <v>36764</v>
      </c>
      <c r="S2320" t="s">
        <v>1906</v>
      </c>
      <c r="T2320">
        <v>1</v>
      </c>
    </row>
    <row r="2321" spans="1:20" x14ac:dyDescent="0.2">
      <c r="A2321" s="7">
        <v>410930</v>
      </c>
      <c r="B2321" s="3">
        <v>75817</v>
      </c>
      <c r="C2321" s="3" t="s">
        <v>37</v>
      </c>
      <c r="D2321" s="2" t="s">
        <v>454</v>
      </c>
      <c r="E2321" s="3">
        <v>12</v>
      </c>
      <c r="F2321" s="17">
        <v>0</v>
      </c>
      <c r="G2321" s="17">
        <v>1</v>
      </c>
      <c r="H2321" s="17">
        <v>0</v>
      </c>
      <c r="I2321" s="7">
        <v>7.2</v>
      </c>
      <c r="J2321" s="7">
        <v>18</v>
      </c>
      <c r="K2321" s="4">
        <v>1220</v>
      </c>
      <c r="L2321" s="5">
        <v>1220.0906</v>
      </c>
      <c r="M2321">
        <f t="shared" ref="M2321:M2324" si="17">442188/2</f>
        <v>221094</v>
      </c>
      <c r="N2321" s="3">
        <v>1</v>
      </c>
      <c r="O2321" s="50" t="e">
        <f>INDEX([1]Dados!$M$2:$N$26779,MATCH($P2321,[1]Dados!$N$2:$N$26779,),2)</f>
        <v>#N/A</v>
      </c>
      <c r="P2321">
        <v>151842</v>
      </c>
      <c r="Q2321" s="1">
        <v>36760</v>
      </c>
      <c r="R2321" s="1">
        <v>36764</v>
      </c>
      <c r="S2321" t="s">
        <v>1906</v>
      </c>
      <c r="T2321">
        <v>1</v>
      </c>
    </row>
    <row r="2322" spans="1:20" x14ac:dyDescent="0.2">
      <c r="A2322" s="7">
        <v>410930</v>
      </c>
      <c r="B2322" s="3">
        <v>75817</v>
      </c>
      <c r="C2322" s="3" t="s">
        <v>37</v>
      </c>
      <c r="D2322" s="2" t="s">
        <v>454</v>
      </c>
      <c r="E2322" s="3">
        <v>12</v>
      </c>
      <c r="F2322" s="17">
        <v>0</v>
      </c>
      <c r="G2322" s="17">
        <v>1</v>
      </c>
      <c r="H2322" s="17">
        <v>0</v>
      </c>
      <c r="I2322" s="7">
        <v>7.3</v>
      </c>
      <c r="J2322" s="7">
        <v>18</v>
      </c>
      <c r="K2322" s="4">
        <v>1220</v>
      </c>
      <c r="L2322" s="5">
        <v>1220.0906</v>
      </c>
      <c r="M2322">
        <f t="shared" si="17"/>
        <v>221094</v>
      </c>
      <c r="N2322" s="3">
        <v>1</v>
      </c>
      <c r="O2322" s="50" t="e">
        <f>INDEX([1]Dados!$M$2:$N$26779,MATCH($P2322,[1]Dados!$N$2:$N$26779,),2)</f>
        <v>#N/A</v>
      </c>
      <c r="P2322">
        <v>151842</v>
      </c>
      <c r="Q2322" s="1">
        <v>36760</v>
      </c>
      <c r="R2322" s="1">
        <v>36764</v>
      </c>
      <c r="S2322" t="s">
        <v>1906</v>
      </c>
      <c r="T2322">
        <v>1</v>
      </c>
    </row>
    <row r="2323" spans="1:20" x14ac:dyDescent="0.2">
      <c r="A2323" s="7">
        <v>410930</v>
      </c>
      <c r="B2323" s="3">
        <v>75817</v>
      </c>
      <c r="C2323" s="3" t="s">
        <v>37</v>
      </c>
      <c r="D2323" s="2" t="s">
        <v>454</v>
      </c>
      <c r="E2323" s="3">
        <v>12</v>
      </c>
      <c r="F2323" s="17">
        <v>0</v>
      </c>
      <c r="G2323" s="17">
        <v>1</v>
      </c>
      <c r="H2323" s="17">
        <v>0</v>
      </c>
      <c r="I2323" s="7">
        <v>7.1</v>
      </c>
      <c r="J2323" s="7">
        <v>25</v>
      </c>
      <c r="K2323" s="4">
        <v>1220</v>
      </c>
      <c r="L2323" s="5">
        <v>1220.0906</v>
      </c>
      <c r="M2323">
        <f>442188/2</f>
        <v>221094</v>
      </c>
      <c r="N2323" s="3">
        <v>1</v>
      </c>
      <c r="O2323" s="50" t="e">
        <f>INDEX([1]Dados!$M$2:$N$26779,MATCH($P2323,[1]Dados!$N$2:$N$26779,),2)</f>
        <v>#N/A</v>
      </c>
      <c r="P2323">
        <v>151844</v>
      </c>
      <c r="Q2323" s="1">
        <v>36760</v>
      </c>
      <c r="R2323" s="1">
        <v>36764</v>
      </c>
      <c r="S2323" t="s">
        <v>1906</v>
      </c>
      <c r="T2323">
        <v>1</v>
      </c>
    </row>
    <row r="2324" spans="1:20" x14ac:dyDescent="0.2">
      <c r="A2324" s="7">
        <v>410930</v>
      </c>
      <c r="B2324" s="3">
        <v>75817</v>
      </c>
      <c r="C2324" s="3" t="s">
        <v>37</v>
      </c>
      <c r="D2324" s="2" t="s">
        <v>454</v>
      </c>
      <c r="E2324" s="3">
        <v>12</v>
      </c>
      <c r="F2324" s="17">
        <v>0</v>
      </c>
      <c r="G2324" s="17">
        <v>1</v>
      </c>
      <c r="H2324" s="17">
        <v>0</v>
      </c>
      <c r="I2324" s="7">
        <v>7.2</v>
      </c>
      <c r="J2324" s="7">
        <v>18</v>
      </c>
      <c r="K2324" s="4">
        <v>1220</v>
      </c>
      <c r="L2324" s="5">
        <v>1220.0906</v>
      </c>
      <c r="M2324">
        <f t="shared" si="17"/>
        <v>221094</v>
      </c>
      <c r="N2324" s="3">
        <v>1</v>
      </c>
      <c r="O2324" s="50" t="e">
        <f>INDEX([1]Dados!$M$2:$N$26779,MATCH($P2324,[1]Dados!$N$2:$N$26779,),2)</f>
        <v>#N/A</v>
      </c>
      <c r="P2324">
        <v>151844</v>
      </c>
      <c r="Q2324" s="1">
        <v>36760</v>
      </c>
      <c r="R2324" s="1">
        <v>36764</v>
      </c>
      <c r="S2324" t="s">
        <v>1906</v>
      </c>
      <c r="T2324">
        <v>1</v>
      </c>
    </row>
    <row r="2325" spans="1:20" hidden="1" x14ac:dyDescent="0.2">
      <c r="A2325" s="7">
        <v>410930</v>
      </c>
      <c r="B2325" s="3">
        <v>75817</v>
      </c>
      <c r="C2325" s="3" t="s">
        <v>37</v>
      </c>
      <c r="D2325" s="2" t="s">
        <v>454</v>
      </c>
      <c r="E2325" s="3">
        <v>12</v>
      </c>
      <c r="F2325" s="17">
        <v>0</v>
      </c>
      <c r="G2325" s="17">
        <v>1</v>
      </c>
      <c r="H2325" s="17">
        <v>0</v>
      </c>
      <c r="I2325" s="7">
        <v>5</v>
      </c>
      <c r="J2325" s="7">
        <v>30</v>
      </c>
      <c r="K2325" s="4">
        <v>4</v>
      </c>
      <c r="L2325" s="5">
        <v>4.5776000000000003</v>
      </c>
      <c r="M2325">
        <v>76000</v>
      </c>
      <c r="N2325" s="3">
        <v>1</v>
      </c>
      <c r="O2325" s="50">
        <f>INDEX([1]Dados!$M$2:$N$26779,MATCH($P2325,[1]Dados!$N$2:$N$26779,),2)</f>
        <v>151203</v>
      </c>
      <c r="P2325">
        <v>151203</v>
      </c>
      <c r="Q2325" s="1">
        <v>36760</v>
      </c>
      <c r="R2325" s="1">
        <v>36764</v>
      </c>
      <c r="S2325" t="s">
        <v>1908</v>
      </c>
      <c r="T2325">
        <v>1</v>
      </c>
    </row>
    <row r="2326" spans="1:20" hidden="1" x14ac:dyDescent="0.2">
      <c r="A2326" s="7">
        <v>410930</v>
      </c>
      <c r="B2326" s="3">
        <v>75817</v>
      </c>
      <c r="C2326" s="3" t="s">
        <v>37</v>
      </c>
      <c r="D2326" s="2" t="s">
        <v>454</v>
      </c>
      <c r="E2326" s="3">
        <v>12</v>
      </c>
      <c r="F2326" s="17">
        <v>0</v>
      </c>
      <c r="G2326" s="17">
        <v>1</v>
      </c>
      <c r="H2326" s="17">
        <v>0</v>
      </c>
      <c r="I2326" s="7">
        <v>5</v>
      </c>
      <c r="J2326" s="7">
        <v>7</v>
      </c>
      <c r="K2326" s="4">
        <v>4</v>
      </c>
      <c r="L2326" s="5">
        <v>4.5776000000000003</v>
      </c>
      <c r="M2326">
        <v>76000</v>
      </c>
      <c r="N2326" s="3">
        <v>1</v>
      </c>
      <c r="O2326" s="50">
        <f>INDEX([1]Dados!$M$2:$N$26779,MATCH($P2326,[1]Dados!$N$2:$N$26779,),2)</f>
        <v>151203</v>
      </c>
      <c r="P2326">
        <v>151203</v>
      </c>
      <c r="Q2326" s="1">
        <v>36760</v>
      </c>
      <c r="R2326" s="1">
        <v>36764</v>
      </c>
      <c r="S2326" t="s">
        <v>1908</v>
      </c>
      <c r="T2326">
        <v>1</v>
      </c>
    </row>
    <row r="2327" spans="1:20" hidden="1" x14ac:dyDescent="0.2">
      <c r="A2327" s="7">
        <v>410930</v>
      </c>
      <c r="B2327" s="3">
        <v>75817</v>
      </c>
      <c r="C2327" s="3" t="s">
        <v>37</v>
      </c>
      <c r="D2327" s="2" t="s">
        <v>454</v>
      </c>
      <c r="E2327" s="3">
        <v>12</v>
      </c>
      <c r="F2327" s="17">
        <v>0</v>
      </c>
      <c r="G2327" s="17">
        <v>1</v>
      </c>
      <c r="H2327" s="17">
        <v>0</v>
      </c>
      <c r="I2327" s="7">
        <v>2</v>
      </c>
      <c r="J2327" s="7">
        <v>25</v>
      </c>
      <c r="K2327" s="4">
        <v>1293</v>
      </c>
      <c r="L2327" s="5">
        <v>1293.0592999999999</v>
      </c>
      <c r="M2327">
        <v>15877</v>
      </c>
      <c r="N2327" s="3">
        <v>1</v>
      </c>
      <c r="O2327" s="50">
        <f>INDEX([1]Dados!$M$2:$N$26779,MATCH($P2327,[1]Dados!$N$2:$N$26779,),2)</f>
        <v>150960</v>
      </c>
      <c r="P2327">
        <v>150960</v>
      </c>
      <c r="Q2327" s="1">
        <v>36760</v>
      </c>
      <c r="R2327" s="1">
        <v>36764</v>
      </c>
      <c r="S2327" t="s">
        <v>1907</v>
      </c>
      <c r="T2327">
        <v>1</v>
      </c>
    </row>
    <row r="2328" spans="1:20" hidden="1" x14ac:dyDescent="0.2">
      <c r="A2328" s="7">
        <v>410930</v>
      </c>
      <c r="B2328" s="3">
        <v>75817</v>
      </c>
      <c r="C2328" s="3" t="s">
        <v>37</v>
      </c>
      <c r="D2328" s="2" t="s">
        <v>454</v>
      </c>
      <c r="E2328" s="3">
        <v>12</v>
      </c>
      <c r="F2328" s="17">
        <v>0</v>
      </c>
      <c r="G2328" s="17">
        <v>1</v>
      </c>
      <c r="H2328" s="17">
        <v>0</v>
      </c>
      <c r="I2328" s="7">
        <v>2</v>
      </c>
      <c r="J2328" s="7">
        <v>22</v>
      </c>
      <c r="K2328" s="4">
        <v>1293</v>
      </c>
      <c r="L2328" s="5">
        <v>1293.0592999999999</v>
      </c>
      <c r="M2328">
        <v>15877</v>
      </c>
      <c r="N2328" s="3">
        <v>1</v>
      </c>
      <c r="O2328" s="50">
        <f>INDEX([1]Dados!$M$2:$N$26779,MATCH($P2328,[1]Dados!$N$2:$N$26779,),2)</f>
        <v>150960</v>
      </c>
      <c r="P2328">
        <v>150960</v>
      </c>
      <c r="Q2328" s="1">
        <v>36760</v>
      </c>
      <c r="R2328" s="1">
        <v>36764</v>
      </c>
      <c r="S2328" t="s">
        <v>1907</v>
      </c>
      <c r="T2328">
        <v>1</v>
      </c>
    </row>
    <row r="2329" spans="1:20" x14ac:dyDescent="0.2">
      <c r="A2329" s="7">
        <v>330180</v>
      </c>
      <c r="B2329" s="3">
        <v>58351</v>
      </c>
      <c r="C2329" s="3" t="s">
        <v>45</v>
      </c>
      <c r="D2329" s="2" t="s">
        <v>407</v>
      </c>
      <c r="E2329" s="3">
        <v>12</v>
      </c>
      <c r="F2329" s="17">
        <v>0</v>
      </c>
      <c r="G2329" s="17">
        <v>1</v>
      </c>
      <c r="H2329" s="17">
        <v>0</v>
      </c>
      <c r="I2329" s="7" t="s">
        <v>3</v>
      </c>
      <c r="J2329" s="7">
        <v>0</v>
      </c>
      <c r="K2329" s="4">
        <v>1203</v>
      </c>
      <c r="L2329" s="5">
        <v>1203.0829000000001</v>
      </c>
      <c r="M2329">
        <v>57772.98</v>
      </c>
      <c r="N2329" s="3">
        <v>1</v>
      </c>
      <c r="O2329" s="50" t="e">
        <f>INDEX([1]Dados!$M$2:$N$26779,MATCH($P2329,[1]Dados!$N$2:$N$26779,),2)</f>
        <v>#N/A</v>
      </c>
      <c r="P2329">
        <v>151752</v>
      </c>
      <c r="Q2329" s="1">
        <v>36760</v>
      </c>
      <c r="R2329" s="1">
        <v>36764</v>
      </c>
      <c r="S2329" t="s">
        <v>2134</v>
      </c>
      <c r="T2329">
        <v>1</v>
      </c>
    </row>
    <row r="2330" spans="1:20" x14ac:dyDescent="0.2">
      <c r="A2330" s="7">
        <v>330180</v>
      </c>
      <c r="B2330" s="3">
        <v>58351</v>
      </c>
      <c r="C2330" s="3" t="s">
        <v>45</v>
      </c>
      <c r="D2330" s="2" t="s">
        <v>407</v>
      </c>
      <c r="E2330" s="3">
        <v>12</v>
      </c>
      <c r="F2330" s="17">
        <v>0</v>
      </c>
      <c r="G2330" s="17">
        <v>1</v>
      </c>
      <c r="H2330" s="17">
        <v>0</v>
      </c>
      <c r="I2330" s="7">
        <v>2.1</v>
      </c>
      <c r="J2330" s="7">
        <v>15</v>
      </c>
      <c r="K2330" s="4">
        <v>1214</v>
      </c>
      <c r="L2330" s="5">
        <v>1214.0587</v>
      </c>
      <c r="M2330">
        <v>32232</v>
      </c>
      <c r="N2330" s="3">
        <v>1</v>
      </c>
      <c r="O2330" s="50" t="e">
        <f>INDEX([1]Dados!$M$2:$N$26779,MATCH($P2330,[1]Dados!$N$2:$N$26779,),2)</f>
        <v>#N/A</v>
      </c>
      <c r="P2330">
        <v>152127</v>
      </c>
      <c r="Q2330" s="1">
        <v>36760</v>
      </c>
      <c r="R2330" s="1">
        <v>36764</v>
      </c>
      <c r="S2330" t="s">
        <v>1057</v>
      </c>
      <c r="T2330">
        <v>1</v>
      </c>
    </row>
    <row r="2331" spans="1:20" x14ac:dyDescent="0.2">
      <c r="A2331" s="7">
        <v>330180</v>
      </c>
      <c r="B2331" s="3">
        <v>58351</v>
      </c>
      <c r="C2331" s="3" t="s">
        <v>45</v>
      </c>
      <c r="D2331" s="2" t="s">
        <v>407</v>
      </c>
      <c r="E2331" s="3">
        <v>12</v>
      </c>
      <c r="F2331" s="17">
        <v>0</v>
      </c>
      <c r="G2331" s="17">
        <v>1</v>
      </c>
      <c r="H2331" s="17">
        <v>0</v>
      </c>
      <c r="I2331" s="7" t="s">
        <v>3</v>
      </c>
      <c r="J2331" s="7">
        <v>0</v>
      </c>
      <c r="K2331" s="4">
        <v>1214</v>
      </c>
      <c r="L2331" s="5">
        <v>1214.0589</v>
      </c>
      <c r="M2331" t="s">
        <v>2134</v>
      </c>
      <c r="N2331" s="3">
        <v>1</v>
      </c>
      <c r="O2331" s="50" t="e">
        <f>INDEX([1]Dados!$M$2:$N$26779,MATCH($P2331,[1]Dados!$N$2:$N$26779,),2)</f>
        <v>#N/A</v>
      </c>
      <c r="P2331">
        <v>152483</v>
      </c>
      <c r="Q2331" s="1">
        <v>36760</v>
      </c>
      <c r="R2331" s="1">
        <v>36764</v>
      </c>
      <c r="S2331" t="s">
        <v>2134</v>
      </c>
      <c r="T2331">
        <v>1</v>
      </c>
    </row>
    <row r="2332" spans="1:20" x14ac:dyDescent="0.2">
      <c r="A2332" s="7">
        <v>330180</v>
      </c>
      <c r="B2332" s="3">
        <v>58351</v>
      </c>
      <c r="C2332" s="3" t="s">
        <v>45</v>
      </c>
      <c r="D2332" s="2" t="s">
        <v>407</v>
      </c>
      <c r="E2332" s="3">
        <v>12</v>
      </c>
      <c r="F2332" s="17">
        <v>0</v>
      </c>
      <c r="G2332" s="17">
        <v>1</v>
      </c>
      <c r="H2332" s="17">
        <v>0</v>
      </c>
      <c r="I2332" s="7" t="s">
        <v>3</v>
      </c>
      <c r="J2332" s="7">
        <v>0</v>
      </c>
      <c r="K2332" s="4">
        <v>1220</v>
      </c>
      <c r="L2332" s="5">
        <v>1220.0906</v>
      </c>
      <c r="M2332">
        <v>762852</v>
      </c>
      <c r="N2332" s="3">
        <v>1</v>
      </c>
      <c r="O2332" s="50" t="e">
        <f>INDEX([1]Dados!$M$2:$N$26779,MATCH($P2332,[1]Dados!$N$2:$N$26779,),2)</f>
        <v>#N/A</v>
      </c>
      <c r="P2332">
        <v>151846</v>
      </c>
      <c r="Q2332" s="1">
        <v>36760</v>
      </c>
      <c r="R2332" s="1">
        <v>36764</v>
      </c>
      <c r="S2332" t="s">
        <v>2134</v>
      </c>
      <c r="T2332">
        <v>1</v>
      </c>
    </row>
    <row r="2333" spans="1:20" x14ac:dyDescent="0.2">
      <c r="A2333" s="7">
        <v>330180</v>
      </c>
      <c r="B2333" s="3">
        <v>58351</v>
      </c>
      <c r="C2333" s="3" t="s">
        <v>45</v>
      </c>
      <c r="D2333" s="2" t="s">
        <v>407</v>
      </c>
      <c r="E2333" s="3">
        <v>12</v>
      </c>
      <c r="F2333" s="17">
        <v>0</v>
      </c>
      <c r="G2333" s="17">
        <v>1</v>
      </c>
      <c r="H2333" s="17">
        <v>0</v>
      </c>
      <c r="I2333" s="7">
        <v>1.1000000000000001</v>
      </c>
      <c r="J2333" s="7">
        <v>17</v>
      </c>
      <c r="K2333" s="4">
        <v>1293</v>
      </c>
      <c r="L2333" s="5">
        <v>1293.0592999999999</v>
      </c>
      <c r="M2333">
        <v>6093</v>
      </c>
      <c r="N2333" s="3">
        <v>1</v>
      </c>
      <c r="O2333" s="50" t="e">
        <f>INDEX([1]Dados!$M$2:$N$26779,MATCH($P2333,[1]Dados!$N$2:$N$26779,),2)</f>
        <v>#N/A</v>
      </c>
      <c r="P2333">
        <v>151379</v>
      </c>
      <c r="Q2333" s="1">
        <v>36760</v>
      </c>
      <c r="R2333" s="1">
        <v>36764</v>
      </c>
      <c r="S2333" t="s">
        <v>1058</v>
      </c>
      <c r="T2333">
        <v>1</v>
      </c>
    </row>
    <row r="2334" spans="1:20" x14ac:dyDescent="0.2">
      <c r="A2334" s="7">
        <v>330340</v>
      </c>
      <c r="B2334" s="3">
        <v>58670</v>
      </c>
      <c r="C2334" s="3" t="s">
        <v>45</v>
      </c>
      <c r="D2334" s="2" t="s">
        <v>600</v>
      </c>
      <c r="E2334" s="3">
        <v>12</v>
      </c>
      <c r="F2334" s="17">
        <v>0</v>
      </c>
      <c r="G2334" s="17">
        <v>1</v>
      </c>
      <c r="H2334" s="17">
        <v>0</v>
      </c>
      <c r="I2334" s="29">
        <v>5.0999999999999996</v>
      </c>
      <c r="J2334" s="7">
        <v>25</v>
      </c>
      <c r="K2334" s="4">
        <v>4</v>
      </c>
      <c r="L2334" s="5">
        <v>4.1822999999999997</v>
      </c>
      <c r="M2334">
        <v>96000</v>
      </c>
      <c r="N2334" s="3">
        <v>1</v>
      </c>
      <c r="O2334" s="50" t="e">
        <f>INDEX([1]Dados!$M$2:$N$26779,MATCH($P2334,[1]Dados!$N$2:$N$26779,),2)</f>
        <v>#N/A</v>
      </c>
      <c r="P2334">
        <v>151207</v>
      </c>
      <c r="Q2334" s="1">
        <v>36760</v>
      </c>
      <c r="R2334" s="1">
        <v>36764</v>
      </c>
      <c r="S2334" t="s">
        <v>1206</v>
      </c>
      <c r="T2334">
        <v>1</v>
      </c>
    </row>
    <row r="2335" spans="1:20" x14ac:dyDescent="0.2">
      <c r="A2335" s="7">
        <v>330340</v>
      </c>
      <c r="B2335" s="3">
        <v>58670</v>
      </c>
      <c r="C2335" s="3" t="s">
        <v>45</v>
      </c>
      <c r="D2335" s="2" t="s">
        <v>600</v>
      </c>
      <c r="E2335" s="3">
        <v>12</v>
      </c>
      <c r="F2335" s="17">
        <v>0</v>
      </c>
      <c r="G2335" s="17">
        <v>1</v>
      </c>
      <c r="H2335" s="17">
        <v>0</v>
      </c>
      <c r="I2335" s="42">
        <v>5.0999999999999996</v>
      </c>
      <c r="J2335" s="7">
        <v>9</v>
      </c>
      <c r="K2335" s="4">
        <v>4</v>
      </c>
      <c r="L2335" s="5">
        <v>4.1822999999999997</v>
      </c>
      <c r="M2335">
        <v>96000</v>
      </c>
      <c r="N2335" s="3">
        <v>1</v>
      </c>
      <c r="O2335" s="50" t="e">
        <f>INDEX([1]Dados!$M$2:$N$26779,MATCH($P2335,[1]Dados!$N$2:$N$26779,),2)</f>
        <v>#N/A</v>
      </c>
      <c r="P2335">
        <v>151204</v>
      </c>
      <c r="Q2335" s="1">
        <v>36760</v>
      </c>
      <c r="R2335" s="1">
        <v>36764</v>
      </c>
      <c r="S2335" t="s">
        <v>1206</v>
      </c>
      <c r="T2335">
        <v>1</v>
      </c>
    </row>
    <row r="2336" spans="1:20" x14ac:dyDescent="0.2">
      <c r="A2336" s="7">
        <v>330340</v>
      </c>
      <c r="B2336" s="3">
        <v>58670</v>
      </c>
      <c r="C2336" s="3" t="s">
        <v>45</v>
      </c>
      <c r="D2336" s="2" t="s">
        <v>600</v>
      </c>
      <c r="E2336" s="3">
        <v>12</v>
      </c>
      <c r="F2336" s="17">
        <v>0</v>
      </c>
      <c r="G2336" s="17">
        <v>1</v>
      </c>
      <c r="H2336" s="17">
        <v>0</v>
      </c>
      <c r="I2336" s="7">
        <v>5.1100000000000003</v>
      </c>
      <c r="J2336" s="7">
        <v>9</v>
      </c>
      <c r="K2336" s="4">
        <v>4</v>
      </c>
      <c r="L2336" s="5">
        <v>4.1822999999999997</v>
      </c>
      <c r="M2336">
        <v>96000</v>
      </c>
      <c r="N2336" s="3">
        <v>1</v>
      </c>
      <c r="O2336" s="50" t="e">
        <f>INDEX([1]Dados!$M$2:$N$26779,MATCH($P2336,[1]Dados!$N$2:$N$26779,),2)</f>
        <v>#N/A</v>
      </c>
      <c r="P2336">
        <v>151210</v>
      </c>
      <c r="Q2336" s="1">
        <v>36760</v>
      </c>
      <c r="R2336" s="1">
        <v>36764</v>
      </c>
      <c r="S2336" t="s">
        <v>1206</v>
      </c>
      <c r="T2336">
        <v>1</v>
      </c>
    </row>
    <row r="2337" spans="1:20" x14ac:dyDescent="0.2">
      <c r="A2337" s="7">
        <v>330340</v>
      </c>
      <c r="B2337" s="3">
        <v>58670</v>
      </c>
      <c r="C2337" s="3" t="s">
        <v>45</v>
      </c>
      <c r="D2337" s="2" t="s">
        <v>600</v>
      </c>
      <c r="E2337" s="3">
        <v>12</v>
      </c>
      <c r="F2337" s="17">
        <v>0</v>
      </c>
      <c r="G2337" s="17">
        <v>1</v>
      </c>
      <c r="H2337" s="17">
        <v>0</v>
      </c>
      <c r="I2337" s="7">
        <v>5.12</v>
      </c>
      <c r="J2337" s="7">
        <v>4</v>
      </c>
      <c r="K2337" s="4">
        <v>4</v>
      </c>
      <c r="L2337" s="5">
        <v>4.1822999999999997</v>
      </c>
      <c r="M2337">
        <v>96000</v>
      </c>
      <c r="N2337" s="3">
        <v>1</v>
      </c>
      <c r="O2337" s="50" t="e">
        <f>INDEX([1]Dados!$M$2:$N$26779,MATCH($P2337,[1]Dados!$N$2:$N$26779,),2)</f>
        <v>#N/A</v>
      </c>
      <c r="P2337">
        <v>151210</v>
      </c>
      <c r="Q2337" s="1">
        <v>36760</v>
      </c>
      <c r="R2337" s="1">
        <v>36764</v>
      </c>
      <c r="S2337" t="s">
        <v>1206</v>
      </c>
      <c r="T2337">
        <v>1</v>
      </c>
    </row>
    <row r="2338" spans="1:20" x14ac:dyDescent="0.2">
      <c r="A2338" s="7">
        <v>330340</v>
      </c>
      <c r="B2338" s="3">
        <v>58670</v>
      </c>
      <c r="C2338" s="3" t="s">
        <v>45</v>
      </c>
      <c r="D2338" s="2" t="s">
        <v>600</v>
      </c>
      <c r="E2338" s="3">
        <v>12</v>
      </c>
      <c r="F2338" s="17">
        <v>0</v>
      </c>
      <c r="G2338" s="17">
        <v>1</v>
      </c>
      <c r="H2338" s="17">
        <v>0</v>
      </c>
      <c r="I2338" s="7">
        <v>5.13</v>
      </c>
      <c r="J2338" s="7">
        <v>19</v>
      </c>
      <c r="K2338" s="4">
        <v>4</v>
      </c>
      <c r="L2338" s="5">
        <v>4.1822999999999997</v>
      </c>
      <c r="M2338">
        <v>198274.91</v>
      </c>
      <c r="N2338" s="3">
        <v>1</v>
      </c>
      <c r="O2338" s="50" t="e">
        <f>INDEX([1]Dados!$M$2:$N$26779,MATCH($P2338,[1]Dados!$N$2:$N$26779,),2)</f>
        <v>#N/A</v>
      </c>
      <c r="P2338">
        <v>151211</v>
      </c>
      <c r="Q2338" s="1">
        <v>36760</v>
      </c>
      <c r="R2338" s="1">
        <v>36764</v>
      </c>
      <c r="S2338" t="s">
        <v>1206</v>
      </c>
      <c r="T2338">
        <v>1</v>
      </c>
    </row>
    <row r="2339" spans="1:20" x14ac:dyDescent="0.2">
      <c r="A2339" s="7">
        <v>330340</v>
      </c>
      <c r="B2339" s="3">
        <v>58670</v>
      </c>
      <c r="C2339" s="3" t="s">
        <v>45</v>
      </c>
      <c r="D2339" s="2" t="s">
        <v>600</v>
      </c>
      <c r="E2339" s="3">
        <v>12</v>
      </c>
      <c r="F2339" s="17">
        <v>0</v>
      </c>
      <c r="G2339" s="17">
        <v>1</v>
      </c>
      <c r="H2339" s="17">
        <v>0</v>
      </c>
      <c r="I2339" s="7">
        <v>5.14</v>
      </c>
      <c r="J2339" s="7">
        <v>4</v>
      </c>
      <c r="K2339" s="4">
        <v>4</v>
      </c>
      <c r="L2339" s="5">
        <v>4.1822999999999997</v>
      </c>
      <c r="M2339">
        <v>198274.91</v>
      </c>
      <c r="N2339" s="3">
        <v>1</v>
      </c>
      <c r="O2339" s="50" t="e">
        <f>INDEX([1]Dados!$M$2:$N$26779,MATCH($P2339,[1]Dados!$N$2:$N$26779,),2)</f>
        <v>#N/A</v>
      </c>
      <c r="P2339">
        <v>151211</v>
      </c>
      <c r="Q2339" s="1">
        <v>36760</v>
      </c>
      <c r="R2339" s="1">
        <v>36764</v>
      </c>
      <c r="S2339" t="s">
        <v>1206</v>
      </c>
      <c r="T2339">
        <v>1</v>
      </c>
    </row>
    <row r="2340" spans="1:20" x14ac:dyDescent="0.2">
      <c r="A2340" s="7">
        <v>330340</v>
      </c>
      <c r="B2340" s="3">
        <v>58670</v>
      </c>
      <c r="C2340" s="3" t="s">
        <v>45</v>
      </c>
      <c r="D2340" s="2" t="s">
        <v>600</v>
      </c>
      <c r="E2340" s="3">
        <v>12</v>
      </c>
      <c r="F2340" s="17">
        <v>0</v>
      </c>
      <c r="G2340" s="17">
        <v>1</v>
      </c>
      <c r="H2340" s="17">
        <v>0</v>
      </c>
      <c r="I2340" s="7">
        <v>5.2</v>
      </c>
      <c r="J2340" s="7">
        <v>4</v>
      </c>
      <c r="K2340" s="4">
        <v>4</v>
      </c>
      <c r="L2340" s="5">
        <v>4.1822999999999997</v>
      </c>
      <c r="M2340">
        <v>96000</v>
      </c>
      <c r="N2340" s="3">
        <v>1</v>
      </c>
      <c r="O2340" s="50" t="e">
        <f>INDEX([1]Dados!$M$2:$N$26779,MATCH($P2340,[1]Dados!$N$2:$N$26779,),2)</f>
        <v>#N/A</v>
      </c>
      <c r="P2340">
        <v>151204</v>
      </c>
      <c r="Q2340" s="1">
        <v>36760</v>
      </c>
      <c r="R2340" s="1">
        <v>36764</v>
      </c>
      <c r="S2340" t="s">
        <v>1206</v>
      </c>
      <c r="T2340">
        <v>1</v>
      </c>
    </row>
    <row r="2341" spans="1:20" x14ac:dyDescent="0.2">
      <c r="A2341" s="7">
        <v>330340</v>
      </c>
      <c r="B2341" s="3">
        <v>58670</v>
      </c>
      <c r="C2341" s="3" t="s">
        <v>45</v>
      </c>
      <c r="D2341" s="2" t="s">
        <v>600</v>
      </c>
      <c r="E2341" s="3">
        <v>12</v>
      </c>
      <c r="F2341" s="17">
        <v>0</v>
      </c>
      <c r="G2341" s="17">
        <v>1</v>
      </c>
      <c r="H2341" s="17">
        <v>0</v>
      </c>
      <c r="I2341" s="7">
        <v>5.3</v>
      </c>
      <c r="J2341" s="7">
        <v>9</v>
      </c>
      <c r="K2341" s="4">
        <v>4</v>
      </c>
      <c r="L2341" s="5">
        <v>4.1822999999999997</v>
      </c>
      <c r="M2341">
        <v>96000</v>
      </c>
      <c r="N2341" s="3">
        <v>1</v>
      </c>
      <c r="O2341" s="50" t="e">
        <f>INDEX([1]Dados!$M$2:$N$26779,MATCH($P2341,[1]Dados!$N$2:$N$26779,),2)</f>
        <v>#N/A</v>
      </c>
      <c r="P2341">
        <v>151204</v>
      </c>
      <c r="Q2341" s="1">
        <v>36760</v>
      </c>
      <c r="R2341" s="1">
        <v>36764</v>
      </c>
      <c r="S2341" t="s">
        <v>1206</v>
      </c>
      <c r="T2341">
        <v>1</v>
      </c>
    </row>
    <row r="2342" spans="1:20" x14ac:dyDescent="0.2">
      <c r="A2342" s="7">
        <v>330340</v>
      </c>
      <c r="B2342" s="3">
        <v>58670</v>
      </c>
      <c r="C2342" s="3" t="s">
        <v>45</v>
      </c>
      <c r="D2342" s="2" t="s">
        <v>600</v>
      </c>
      <c r="E2342" s="3">
        <v>12</v>
      </c>
      <c r="F2342" s="17">
        <v>0</v>
      </c>
      <c r="G2342" s="17">
        <v>1</v>
      </c>
      <c r="H2342" s="17">
        <v>0</v>
      </c>
      <c r="I2342" s="7">
        <v>5.4</v>
      </c>
      <c r="J2342" s="7">
        <v>20</v>
      </c>
      <c r="K2342" s="4">
        <v>4</v>
      </c>
      <c r="L2342" s="5">
        <v>4.1822999999999997</v>
      </c>
      <c r="M2342">
        <v>96000</v>
      </c>
      <c r="N2342" s="3">
        <v>1</v>
      </c>
      <c r="O2342" s="50" t="e">
        <f>INDEX([1]Dados!$M$2:$N$26779,MATCH($P2342,[1]Dados!$N$2:$N$26779,),2)</f>
        <v>#N/A</v>
      </c>
      <c r="P2342">
        <v>151206</v>
      </c>
      <c r="Q2342" s="1">
        <v>36760</v>
      </c>
      <c r="R2342" s="1">
        <v>36764</v>
      </c>
      <c r="S2342" t="s">
        <v>1206</v>
      </c>
      <c r="T2342">
        <v>1</v>
      </c>
    </row>
    <row r="2343" spans="1:20" x14ac:dyDescent="0.2">
      <c r="A2343" s="7">
        <v>330340</v>
      </c>
      <c r="B2343" s="3">
        <v>58670</v>
      </c>
      <c r="C2343" s="3" t="s">
        <v>45</v>
      </c>
      <c r="D2343" s="2" t="s">
        <v>600</v>
      </c>
      <c r="E2343" s="3">
        <v>12</v>
      </c>
      <c r="F2343" s="17">
        <v>0</v>
      </c>
      <c r="G2343" s="17">
        <v>1</v>
      </c>
      <c r="H2343" s="17">
        <v>0</v>
      </c>
      <c r="I2343" s="7">
        <v>5.5</v>
      </c>
      <c r="J2343" s="7">
        <v>4</v>
      </c>
      <c r="K2343" s="4">
        <v>4</v>
      </c>
      <c r="L2343" s="5">
        <v>4.1822999999999997</v>
      </c>
      <c r="M2343">
        <v>96000</v>
      </c>
      <c r="N2343" s="3">
        <v>1</v>
      </c>
      <c r="O2343" s="50" t="e">
        <f>INDEX([1]Dados!$M$2:$N$26779,MATCH($P2343,[1]Dados!$N$2:$N$26779,),2)</f>
        <v>#N/A</v>
      </c>
      <c r="P2343">
        <v>151206</v>
      </c>
      <c r="Q2343" s="1">
        <v>36760</v>
      </c>
      <c r="R2343" s="1">
        <v>36764</v>
      </c>
      <c r="S2343" t="s">
        <v>1206</v>
      </c>
      <c r="T2343">
        <v>1</v>
      </c>
    </row>
    <row r="2344" spans="1:20" x14ac:dyDescent="0.2">
      <c r="A2344" s="7">
        <v>330340</v>
      </c>
      <c r="B2344" s="3">
        <v>58670</v>
      </c>
      <c r="C2344" s="3" t="s">
        <v>45</v>
      </c>
      <c r="D2344" s="2" t="s">
        <v>600</v>
      </c>
      <c r="E2344" s="3">
        <v>12</v>
      </c>
      <c r="F2344" s="17">
        <v>0</v>
      </c>
      <c r="G2344" s="17">
        <v>1</v>
      </c>
      <c r="H2344" s="17">
        <v>0</v>
      </c>
      <c r="I2344" s="7">
        <v>5.6</v>
      </c>
      <c r="J2344" s="7">
        <v>9</v>
      </c>
      <c r="K2344" s="4">
        <v>4</v>
      </c>
      <c r="L2344" s="5">
        <v>4.1822999999999997</v>
      </c>
      <c r="M2344">
        <v>96000</v>
      </c>
      <c r="N2344" s="3">
        <v>1</v>
      </c>
      <c r="O2344" s="50" t="e">
        <f>INDEX([1]Dados!$M$2:$N$26779,MATCH($P2344,[1]Dados!$N$2:$N$26779,),2)</f>
        <v>#N/A</v>
      </c>
      <c r="P2344">
        <v>151206</v>
      </c>
      <c r="Q2344" s="1">
        <v>36760</v>
      </c>
      <c r="R2344" s="1">
        <v>36764</v>
      </c>
      <c r="S2344" t="s">
        <v>1206</v>
      </c>
      <c r="T2344">
        <v>1</v>
      </c>
    </row>
    <row r="2345" spans="1:20" x14ac:dyDescent="0.2">
      <c r="A2345" s="7">
        <v>330340</v>
      </c>
      <c r="B2345" s="3">
        <v>58670</v>
      </c>
      <c r="C2345" s="3" t="s">
        <v>45</v>
      </c>
      <c r="D2345" s="2" t="s">
        <v>600</v>
      </c>
      <c r="E2345" s="3">
        <v>12</v>
      </c>
      <c r="F2345" s="17">
        <v>0</v>
      </c>
      <c r="G2345" s="17">
        <v>1</v>
      </c>
      <c r="H2345" s="17">
        <v>0</v>
      </c>
      <c r="I2345" s="7">
        <v>5.7</v>
      </c>
      <c r="J2345" s="7">
        <v>9</v>
      </c>
      <c r="K2345" s="4">
        <v>4</v>
      </c>
      <c r="L2345" s="5">
        <v>4.1822999999999997</v>
      </c>
      <c r="M2345">
        <v>96000</v>
      </c>
      <c r="N2345" s="3">
        <v>1</v>
      </c>
      <c r="O2345" s="50" t="e">
        <f>INDEX([1]Dados!$M$2:$N$26779,MATCH($P2345,[1]Dados!$N$2:$N$26779,),2)</f>
        <v>#N/A</v>
      </c>
      <c r="P2345">
        <v>151207</v>
      </c>
      <c r="Q2345" s="1">
        <v>36760</v>
      </c>
      <c r="R2345" s="1">
        <v>36764</v>
      </c>
      <c r="S2345" t="s">
        <v>1206</v>
      </c>
      <c r="T2345">
        <v>1</v>
      </c>
    </row>
    <row r="2346" spans="1:20" x14ac:dyDescent="0.2">
      <c r="A2346" s="7">
        <v>330340</v>
      </c>
      <c r="B2346" s="3">
        <v>58670</v>
      </c>
      <c r="C2346" s="3" t="s">
        <v>45</v>
      </c>
      <c r="D2346" s="2" t="s">
        <v>600</v>
      </c>
      <c r="E2346" s="3">
        <v>12</v>
      </c>
      <c r="F2346" s="17">
        <v>0</v>
      </c>
      <c r="G2346" s="17">
        <v>1</v>
      </c>
      <c r="H2346" s="17">
        <v>0</v>
      </c>
      <c r="I2346" s="7">
        <v>5.8</v>
      </c>
      <c r="J2346" s="7">
        <v>4</v>
      </c>
      <c r="K2346" s="4">
        <v>4</v>
      </c>
      <c r="L2346" s="5">
        <v>4.1822999999999997</v>
      </c>
      <c r="M2346">
        <v>96000</v>
      </c>
      <c r="N2346" s="3">
        <v>1</v>
      </c>
      <c r="O2346" s="50" t="e">
        <f>INDEX([1]Dados!$M$2:$N$26779,MATCH($P2346,[1]Dados!$N$2:$N$26779,),2)</f>
        <v>#N/A</v>
      </c>
      <c r="P2346">
        <v>151207</v>
      </c>
      <c r="Q2346" s="1">
        <v>36760</v>
      </c>
      <c r="R2346" s="1">
        <v>36764</v>
      </c>
      <c r="S2346" t="s">
        <v>1206</v>
      </c>
      <c r="T2346">
        <v>1</v>
      </c>
    </row>
    <row r="2347" spans="1:20" x14ac:dyDescent="0.2">
      <c r="A2347" s="7">
        <v>330340</v>
      </c>
      <c r="B2347" s="3">
        <v>58670</v>
      </c>
      <c r="C2347" s="3" t="s">
        <v>45</v>
      </c>
      <c r="D2347" s="2" t="s">
        <v>600</v>
      </c>
      <c r="E2347" s="3">
        <v>12</v>
      </c>
      <c r="F2347" s="17">
        <v>0</v>
      </c>
      <c r="G2347" s="17">
        <v>1</v>
      </c>
      <c r="H2347" s="17">
        <v>0</v>
      </c>
      <c r="I2347" s="7">
        <v>5.9</v>
      </c>
      <c r="J2347" s="7">
        <v>9</v>
      </c>
      <c r="K2347" s="4">
        <v>4</v>
      </c>
      <c r="L2347" s="5">
        <v>4.1822999999999997</v>
      </c>
      <c r="M2347">
        <v>96000</v>
      </c>
      <c r="N2347" s="3">
        <v>1</v>
      </c>
      <c r="O2347" s="50" t="e">
        <f>INDEX([1]Dados!$M$2:$N$26779,MATCH($P2347,[1]Dados!$N$2:$N$26779,),2)</f>
        <v>#N/A</v>
      </c>
      <c r="P2347">
        <v>151207</v>
      </c>
      <c r="Q2347" s="1">
        <v>36760</v>
      </c>
      <c r="R2347" s="1">
        <v>36764</v>
      </c>
      <c r="S2347" t="s">
        <v>1206</v>
      </c>
      <c r="T2347">
        <v>1</v>
      </c>
    </row>
    <row r="2348" spans="1:20" x14ac:dyDescent="0.2">
      <c r="A2348" s="7">
        <v>330340</v>
      </c>
      <c r="B2348" s="3">
        <v>58670</v>
      </c>
      <c r="C2348" s="3" t="s">
        <v>45</v>
      </c>
      <c r="D2348" s="2" t="s">
        <v>600</v>
      </c>
      <c r="E2348" s="3">
        <v>12</v>
      </c>
      <c r="F2348" s="17">
        <v>0</v>
      </c>
      <c r="G2348" s="17">
        <v>1</v>
      </c>
      <c r="H2348" s="17">
        <v>0</v>
      </c>
      <c r="I2348" s="7">
        <v>6.1</v>
      </c>
      <c r="J2348" s="7">
        <v>18</v>
      </c>
      <c r="K2348" s="4">
        <v>4</v>
      </c>
      <c r="L2348" s="5">
        <v>4.3868</v>
      </c>
      <c r="M2348">
        <v>314660.64</v>
      </c>
      <c r="N2348" s="3">
        <v>1</v>
      </c>
      <c r="O2348" s="50" t="e">
        <f>INDEX([1]Dados!$M$2:$N$26779,MATCH($P2348,[1]Dados!$N$2:$N$26779,),2)</f>
        <v>#N/A</v>
      </c>
      <c r="P2348">
        <v>151208</v>
      </c>
      <c r="Q2348" s="1">
        <v>36760</v>
      </c>
      <c r="R2348" s="1">
        <v>36764</v>
      </c>
      <c r="S2348" t="s">
        <v>1205</v>
      </c>
      <c r="T2348">
        <v>1</v>
      </c>
    </row>
    <row r="2349" spans="1:20" x14ac:dyDescent="0.2">
      <c r="A2349" s="7">
        <v>330340</v>
      </c>
      <c r="B2349" s="3">
        <v>58670</v>
      </c>
      <c r="C2349" s="3" t="s">
        <v>45</v>
      </c>
      <c r="D2349" s="2" t="s">
        <v>600</v>
      </c>
      <c r="E2349" s="3">
        <v>12</v>
      </c>
      <c r="F2349" s="17">
        <v>0</v>
      </c>
      <c r="G2349" s="17">
        <v>1</v>
      </c>
      <c r="H2349" s="17">
        <v>0</v>
      </c>
      <c r="I2349" s="7">
        <v>6.2</v>
      </c>
      <c r="J2349" s="7">
        <v>4</v>
      </c>
      <c r="K2349" s="4">
        <v>4</v>
      </c>
      <c r="L2349" s="5">
        <v>4.3868</v>
      </c>
      <c r="M2349">
        <v>314660.64</v>
      </c>
      <c r="N2349" s="3">
        <v>1</v>
      </c>
      <c r="O2349" s="50" t="e">
        <f>INDEX([1]Dados!$M$2:$N$26779,MATCH($P2349,[1]Dados!$N$2:$N$26779,),2)</f>
        <v>#N/A</v>
      </c>
      <c r="P2349">
        <v>151208</v>
      </c>
      <c r="Q2349" s="1">
        <v>36760</v>
      </c>
      <c r="R2349" s="1">
        <v>36764</v>
      </c>
      <c r="S2349" t="s">
        <v>1205</v>
      </c>
      <c r="T2349">
        <v>1</v>
      </c>
    </row>
    <row r="2350" spans="1:20" x14ac:dyDescent="0.2">
      <c r="A2350" s="7">
        <v>330340</v>
      </c>
      <c r="B2350" s="3">
        <v>58670</v>
      </c>
      <c r="C2350" s="3" t="s">
        <v>45</v>
      </c>
      <c r="D2350" s="2" t="s">
        <v>600</v>
      </c>
      <c r="E2350" s="3">
        <v>12</v>
      </c>
      <c r="F2350" s="17">
        <v>0</v>
      </c>
      <c r="G2350" s="17">
        <v>1</v>
      </c>
      <c r="H2350" s="17">
        <v>0</v>
      </c>
      <c r="I2350" s="7">
        <v>6.3</v>
      </c>
      <c r="J2350" s="7">
        <v>9</v>
      </c>
      <c r="K2350" s="4">
        <v>4</v>
      </c>
      <c r="L2350" s="5">
        <v>4.3868</v>
      </c>
      <c r="M2350">
        <v>314660.64</v>
      </c>
      <c r="N2350" s="3">
        <v>1</v>
      </c>
      <c r="O2350" s="50" t="e">
        <f>INDEX([1]Dados!$M$2:$N$26779,MATCH($P2350,[1]Dados!$N$2:$N$26779,),2)</f>
        <v>#N/A</v>
      </c>
      <c r="P2350">
        <v>151208</v>
      </c>
      <c r="Q2350" s="1">
        <v>36760</v>
      </c>
      <c r="R2350" s="1">
        <v>36764</v>
      </c>
      <c r="S2350" t="s">
        <v>1205</v>
      </c>
      <c r="T2350">
        <v>1</v>
      </c>
    </row>
    <row r="2351" spans="1:20" x14ac:dyDescent="0.2">
      <c r="A2351" s="7">
        <v>330340</v>
      </c>
      <c r="B2351" s="3">
        <v>58670</v>
      </c>
      <c r="C2351" s="3" t="s">
        <v>45</v>
      </c>
      <c r="D2351" s="2" t="s">
        <v>600</v>
      </c>
      <c r="E2351" s="3">
        <v>12</v>
      </c>
      <c r="F2351" s="17">
        <v>0</v>
      </c>
      <c r="G2351" s="17">
        <v>1</v>
      </c>
      <c r="H2351" s="17">
        <v>0</v>
      </c>
      <c r="I2351" s="7">
        <v>6.1</v>
      </c>
      <c r="J2351" s="7">
        <v>18</v>
      </c>
      <c r="K2351" s="4">
        <v>4</v>
      </c>
      <c r="L2351" s="5">
        <v>4.3868</v>
      </c>
      <c r="M2351">
        <v>314660.64</v>
      </c>
      <c r="N2351" s="3">
        <v>1</v>
      </c>
      <c r="O2351" s="50" t="e">
        <f>INDEX([1]Dados!$M$2:$N$26779,MATCH($P2351,[1]Dados!$N$2:$N$26779,),2)</f>
        <v>#N/A</v>
      </c>
      <c r="P2351">
        <v>151209</v>
      </c>
      <c r="Q2351" s="1">
        <v>36760</v>
      </c>
      <c r="R2351" s="1">
        <v>36764</v>
      </c>
      <c r="S2351" t="s">
        <v>1205</v>
      </c>
      <c r="T2351">
        <v>1</v>
      </c>
    </row>
    <row r="2352" spans="1:20" x14ac:dyDescent="0.2">
      <c r="A2352" s="7">
        <v>330340</v>
      </c>
      <c r="B2352" s="3">
        <v>58670</v>
      </c>
      <c r="C2352" s="3" t="s">
        <v>45</v>
      </c>
      <c r="D2352" s="2" t="s">
        <v>600</v>
      </c>
      <c r="E2352" s="3">
        <v>12</v>
      </c>
      <c r="F2352" s="17">
        <v>0</v>
      </c>
      <c r="G2352" s="17">
        <v>1</v>
      </c>
      <c r="H2352" s="17">
        <v>0</v>
      </c>
      <c r="I2352" s="7">
        <v>6.2</v>
      </c>
      <c r="J2352" s="7">
        <v>4</v>
      </c>
      <c r="K2352" s="4">
        <v>4</v>
      </c>
      <c r="L2352" s="5">
        <v>4.3868</v>
      </c>
      <c r="M2352">
        <v>314660.64</v>
      </c>
      <c r="N2352" s="3">
        <v>1</v>
      </c>
      <c r="O2352" s="50" t="e">
        <f>INDEX([1]Dados!$M$2:$N$26779,MATCH($P2352,[1]Dados!$N$2:$N$26779,),2)</f>
        <v>#N/A</v>
      </c>
      <c r="P2352">
        <v>151209</v>
      </c>
      <c r="Q2352" s="1">
        <v>36760</v>
      </c>
      <c r="R2352" s="1">
        <v>36764</v>
      </c>
      <c r="S2352" t="s">
        <v>1205</v>
      </c>
      <c r="T2352">
        <v>1</v>
      </c>
    </row>
    <row r="2353" spans="1:20" x14ac:dyDescent="0.2">
      <c r="A2353" s="7">
        <v>330340</v>
      </c>
      <c r="B2353" s="3">
        <v>58670</v>
      </c>
      <c r="C2353" s="3" t="s">
        <v>45</v>
      </c>
      <c r="D2353" s="2" t="s">
        <v>600</v>
      </c>
      <c r="E2353" s="3">
        <v>12</v>
      </c>
      <c r="F2353" s="17">
        <v>0</v>
      </c>
      <c r="G2353" s="17">
        <v>1</v>
      </c>
      <c r="H2353" s="17">
        <v>0</v>
      </c>
      <c r="I2353" s="7">
        <v>6.3</v>
      </c>
      <c r="J2353" s="7">
        <v>9</v>
      </c>
      <c r="K2353" s="4">
        <v>4</v>
      </c>
      <c r="L2353" s="5">
        <v>4.3868</v>
      </c>
      <c r="M2353">
        <v>314660.64</v>
      </c>
      <c r="N2353" s="3">
        <v>1</v>
      </c>
      <c r="O2353" s="50" t="e">
        <f>INDEX([1]Dados!$M$2:$N$26779,MATCH($P2353,[1]Dados!$N$2:$N$26779,),2)</f>
        <v>#N/A</v>
      </c>
      <c r="P2353">
        <v>151209</v>
      </c>
      <c r="Q2353" s="1">
        <v>36760</v>
      </c>
      <c r="R2353" s="1">
        <v>36764</v>
      </c>
      <c r="S2353" t="s">
        <v>1205</v>
      </c>
      <c r="T2353">
        <v>1</v>
      </c>
    </row>
    <row r="2354" spans="1:20" x14ac:dyDescent="0.2">
      <c r="A2354" s="7">
        <v>330340</v>
      </c>
      <c r="B2354" s="3">
        <v>58670</v>
      </c>
      <c r="C2354" s="3" t="s">
        <v>45</v>
      </c>
      <c r="D2354" s="2" t="s">
        <v>600</v>
      </c>
      <c r="E2354" s="3">
        <v>12</v>
      </c>
      <c r="F2354" s="17">
        <v>0</v>
      </c>
      <c r="G2354" s="17">
        <v>1</v>
      </c>
      <c r="H2354" s="17">
        <v>0</v>
      </c>
      <c r="I2354" s="7">
        <v>4.0999999999999996</v>
      </c>
      <c r="J2354" s="7">
        <v>4</v>
      </c>
      <c r="K2354" s="4">
        <v>4</v>
      </c>
      <c r="L2354" s="5">
        <v>4.5776000000000003</v>
      </c>
      <c r="M2354">
        <v>76800</v>
      </c>
      <c r="N2354" s="3">
        <v>1</v>
      </c>
      <c r="O2354" s="50" t="e">
        <f>INDEX([1]Dados!$M$2:$N$26779,MATCH($P2354,[1]Dados!$N$2:$N$26779,),2)</f>
        <v>#N/A</v>
      </c>
      <c r="P2354">
        <v>151205</v>
      </c>
      <c r="Q2354" s="1">
        <v>36760</v>
      </c>
      <c r="R2354" s="1">
        <v>36764</v>
      </c>
      <c r="S2354" t="s">
        <v>887</v>
      </c>
      <c r="T2354">
        <v>1</v>
      </c>
    </row>
    <row r="2355" spans="1:20" x14ac:dyDescent="0.2">
      <c r="A2355" s="7">
        <v>330340</v>
      </c>
      <c r="B2355" s="3">
        <v>58670</v>
      </c>
      <c r="C2355" s="3" t="s">
        <v>45</v>
      </c>
      <c r="D2355" s="2" t="s">
        <v>600</v>
      </c>
      <c r="E2355" s="3">
        <v>12</v>
      </c>
      <c r="F2355" s="17">
        <v>0</v>
      </c>
      <c r="G2355" s="17">
        <v>1</v>
      </c>
      <c r="H2355" s="17">
        <v>0</v>
      </c>
      <c r="I2355" s="7">
        <v>4.2</v>
      </c>
      <c r="J2355" s="7">
        <v>25</v>
      </c>
      <c r="K2355" s="4">
        <v>4</v>
      </c>
      <c r="L2355" s="5">
        <v>4.5776000000000003</v>
      </c>
      <c r="M2355">
        <v>76800</v>
      </c>
      <c r="N2355" s="3">
        <v>1</v>
      </c>
      <c r="O2355" s="50" t="e">
        <f>INDEX([1]Dados!$M$2:$N$26779,MATCH($P2355,[1]Dados!$N$2:$N$26779,),2)</f>
        <v>#N/A</v>
      </c>
      <c r="P2355">
        <v>151212</v>
      </c>
      <c r="Q2355" s="1">
        <v>36760</v>
      </c>
      <c r="R2355" s="1">
        <v>36764</v>
      </c>
      <c r="S2355" t="s">
        <v>887</v>
      </c>
      <c r="T2355">
        <v>1</v>
      </c>
    </row>
    <row r="2356" spans="1:20" x14ac:dyDescent="0.2">
      <c r="A2356" s="7">
        <v>330340</v>
      </c>
      <c r="B2356" s="3">
        <v>58670</v>
      </c>
      <c r="C2356" s="3" t="s">
        <v>45</v>
      </c>
      <c r="D2356" s="2" t="s">
        <v>600</v>
      </c>
      <c r="E2356" s="3">
        <v>12</v>
      </c>
      <c r="F2356" s="17">
        <v>0</v>
      </c>
      <c r="G2356" s="17">
        <v>1</v>
      </c>
      <c r="H2356" s="17">
        <v>0</v>
      </c>
      <c r="I2356" s="7">
        <v>4.3</v>
      </c>
      <c r="J2356" s="7">
        <v>10</v>
      </c>
      <c r="K2356" s="4">
        <v>4</v>
      </c>
      <c r="L2356" s="5">
        <v>4.5776000000000003</v>
      </c>
      <c r="M2356">
        <v>76800</v>
      </c>
      <c r="N2356" s="3">
        <v>1</v>
      </c>
      <c r="O2356" s="50" t="e">
        <f>INDEX([1]Dados!$M$2:$N$26779,MATCH($P2356,[1]Dados!$N$2:$N$26779,),2)</f>
        <v>#N/A</v>
      </c>
      <c r="P2356">
        <v>151212</v>
      </c>
      <c r="Q2356" s="1">
        <v>36760</v>
      </c>
      <c r="R2356" s="1">
        <v>36764</v>
      </c>
      <c r="S2356" t="s">
        <v>887</v>
      </c>
      <c r="T2356">
        <v>1</v>
      </c>
    </row>
    <row r="2357" spans="1:20" x14ac:dyDescent="0.2">
      <c r="A2357" s="7">
        <v>330340</v>
      </c>
      <c r="B2357" s="3">
        <v>58670</v>
      </c>
      <c r="C2357" s="3" t="s">
        <v>45</v>
      </c>
      <c r="D2357" s="2" t="s">
        <v>600</v>
      </c>
      <c r="E2357" s="3">
        <v>12</v>
      </c>
      <c r="F2357" s="17">
        <v>0</v>
      </c>
      <c r="G2357" s="17">
        <v>1</v>
      </c>
      <c r="H2357" s="17">
        <v>0</v>
      </c>
      <c r="I2357" s="7">
        <v>4.4000000000000004</v>
      </c>
      <c r="J2357" s="7">
        <v>9</v>
      </c>
      <c r="K2357" s="4">
        <v>4</v>
      </c>
      <c r="L2357" s="5">
        <v>4.5776000000000003</v>
      </c>
      <c r="M2357">
        <v>76800</v>
      </c>
      <c r="N2357" s="3">
        <v>1</v>
      </c>
      <c r="O2357" s="50" t="e">
        <f>INDEX([1]Dados!$M$2:$N$26779,MATCH($P2357,[1]Dados!$N$2:$N$26779,),2)</f>
        <v>#N/A</v>
      </c>
      <c r="P2357">
        <v>151212</v>
      </c>
      <c r="Q2357" s="1">
        <v>36760</v>
      </c>
      <c r="R2357" s="1">
        <v>36764</v>
      </c>
      <c r="S2357" t="s">
        <v>887</v>
      </c>
      <c r="T2357">
        <v>1</v>
      </c>
    </row>
    <row r="2358" spans="1:20" x14ac:dyDescent="0.2">
      <c r="A2358" s="7">
        <v>330340</v>
      </c>
      <c r="B2358" s="3">
        <v>58670</v>
      </c>
      <c r="C2358" s="3" t="s">
        <v>45</v>
      </c>
      <c r="D2358" s="2" t="s">
        <v>600</v>
      </c>
      <c r="E2358" s="3">
        <v>12</v>
      </c>
      <c r="F2358" s="17">
        <v>0</v>
      </c>
      <c r="G2358" s="17">
        <v>1</v>
      </c>
      <c r="H2358" s="17">
        <v>0</v>
      </c>
      <c r="I2358" s="7">
        <v>2</v>
      </c>
      <c r="J2358" s="7">
        <v>18</v>
      </c>
      <c r="K2358" s="4">
        <v>1203</v>
      </c>
      <c r="L2358" s="5">
        <v>1203.0829000000001</v>
      </c>
      <c r="M2358">
        <v>223953.96</v>
      </c>
      <c r="N2358" s="3">
        <v>1</v>
      </c>
      <c r="O2358" s="50" t="e">
        <f>INDEX([1]Dados!$M$2:$N$26779,MATCH($P2358,[1]Dados!$N$2:$N$26779,),2)</f>
        <v>#N/A</v>
      </c>
      <c r="P2358">
        <v>151750</v>
      </c>
      <c r="Q2358" s="1">
        <v>36760</v>
      </c>
      <c r="R2358" s="1">
        <v>36764</v>
      </c>
      <c r="S2358" t="s">
        <v>1457</v>
      </c>
      <c r="T2358">
        <v>1</v>
      </c>
    </row>
    <row r="2359" spans="1:20" x14ac:dyDescent="0.2">
      <c r="A2359" s="7">
        <v>330340</v>
      </c>
      <c r="B2359" s="3">
        <v>58670</v>
      </c>
      <c r="C2359" s="3" t="s">
        <v>45</v>
      </c>
      <c r="D2359" s="2" t="s">
        <v>600</v>
      </c>
      <c r="E2359" s="3">
        <v>12</v>
      </c>
      <c r="F2359" s="17">
        <v>0</v>
      </c>
      <c r="G2359" s="17">
        <v>1</v>
      </c>
      <c r="H2359" s="17">
        <v>0</v>
      </c>
      <c r="I2359" s="7">
        <v>3</v>
      </c>
      <c r="J2359" s="7">
        <v>25</v>
      </c>
      <c r="K2359" s="4">
        <v>1214</v>
      </c>
      <c r="L2359" s="5">
        <v>1214.0587</v>
      </c>
      <c r="M2359">
        <v>874787.34</v>
      </c>
      <c r="N2359" s="3">
        <v>1</v>
      </c>
      <c r="O2359" s="50" t="e">
        <f>INDEX([1]Dados!$M$2:$N$26779,MATCH($P2359,[1]Dados!$N$2:$N$26779,),2)</f>
        <v>#N/A</v>
      </c>
      <c r="P2359">
        <v>153098</v>
      </c>
      <c r="Q2359" s="1">
        <v>36760</v>
      </c>
      <c r="R2359" s="1">
        <v>36764</v>
      </c>
      <c r="S2359" t="s">
        <v>1764</v>
      </c>
      <c r="T2359">
        <v>1</v>
      </c>
    </row>
    <row r="2360" spans="1:20" x14ac:dyDescent="0.2">
      <c r="A2360" s="7">
        <v>330340</v>
      </c>
      <c r="B2360" s="3">
        <v>58670</v>
      </c>
      <c r="C2360" s="3" t="s">
        <v>45</v>
      </c>
      <c r="D2360" s="2" t="s">
        <v>600</v>
      </c>
      <c r="E2360" s="3">
        <v>12</v>
      </c>
      <c r="F2360" s="17">
        <v>0</v>
      </c>
      <c r="G2360" s="17">
        <v>1</v>
      </c>
      <c r="H2360" s="17">
        <v>0</v>
      </c>
      <c r="I2360" s="7">
        <v>3</v>
      </c>
      <c r="J2360" s="7">
        <v>15</v>
      </c>
      <c r="K2360" s="4">
        <v>1214</v>
      </c>
      <c r="L2360" s="5">
        <v>1214.0587</v>
      </c>
      <c r="M2360">
        <v>874787.34</v>
      </c>
      <c r="N2360" s="3">
        <v>1</v>
      </c>
      <c r="O2360" s="50" t="e">
        <f>INDEX([1]Dados!$M$2:$N$26779,MATCH($P2360,[1]Dados!$N$2:$N$26779,),2)</f>
        <v>#N/A</v>
      </c>
      <c r="P2360">
        <v>153098</v>
      </c>
      <c r="Q2360" s="1">
        <v>36760</v>
      </c>
      <c r="R2360" s="1">
        <v>36764</v>
      </c>
      <c r="S2360" t="s">
        <v>1764</v>
      </c>
      <c r="T2360">
        <v>1</v>
      </c>
    </row>
    <row r="2361" spans="1:20" x14ac:dyDescent="0.2">
      <c r="A2361" s="7">
        <v>330340</v>
      </c>
      <c r="B2361" s="3">
        <v>58670</v>
      </c>
      <c r="C2361" s="3" t="s">
        <v>45</v>
      </c>
      <c r="D2361" s="2" t="s">
        <v>600</v>
      </c>
      <c r="E2361" s="3">
        <v>12</v>
      </c>
      <c r="F2361" s="17">
        <v>0</v>
      </c>
      <c r="G2361" s="17">
        <v>1</v>
      </c>
      <c r="H2361" s="17">
        <v>0</v>
      </c>
      <c r="I2361" s="7">
        <v>3</v>
      </c>
      <c r="J2361" s="7">
        <v>22</v>
      </c>
      <c r="K2361" s="4">
        <v>1214</v>
      </c>
      <c r="L2361" s="5">
        <v>1214.0587</v>
      </c>
      <c r="M2361">
        <v>874787.34</v>
      </c>
      <c r="N2361" s="3">
        <v>1</v>
      </c>
      <c r="O2361" s="50" t="e">
        <f>INDEX([1]Dados!$M$2:$N$26779,MATCH($P2361,[1]Dados!$N$2:$N$26779,),2)</f>
        <v>#N/A</v>
      </c>
      <c r="P2361">
        <v>153098</v>
      </c>
      <c r="Q2361" s="1">
        <v>36760</v>
      </c>
      <c r="R2361" s="1">
        <v>36764</v>
      </c>
      <c r="S2361" t="s">
        <v>1764</v>
      </c>
      <c r="T2361">
        <v>1</v>
      </c>
    </row>
    <row r="2362" spans="1:20" x14ac:dyDescent="0.2">
      <c r="A2362" s="7">
        <v>330340</v>
      </c>
      <c r="B2362" s="3">
        <v>58670</v>
      </c>
      <c r="C2362" s="3" t="s">
        <v>45</v>
      </c>
      <c r="D2362" s="2" t="s">
        <v>600</v>
      </c>
      <c r="E2362" s="3">
        <v>12</v>
      </c>
      <c r="F2362" s="17">
        <v>0</v>
      </c>
      <c r="G2362" s="17">
        <v>1</v>
      </c>
      <c r="H2362" s="17">
        <v>0</v>
      </c>
      <c r="I2362" s="7">
        <v>7.1</v>
      </c>
      <c r="J2362" s="7">
        <v>20</v>
      </c>
      <c r="K2362" s="4">
        <v>1220</v>
      </c>
      <c r="L2362" s="5">
        <v>1220.0906</v>
      </c>
      <c r="M2362" t="s">
        <v>2134</v>
      </c>
      <c r="N2362" s="3">
        <v>1</v>
      </c>
      <c r="O2362" s="50" t="e">
        <f>INDEX([1]Dados!$M$2:$N$26779,MATCH($P2362,[1]Dados!$N$2:$N$26779,),2)</f>
        <v>#N/A</v>
      </c>
      <c r="P2362">
        <v>151851</v>
      </c>
      <c r="Q2362" s="1">
        <v>36760</v>
      </c>
      <c r="R2362" s="1">
        <v>36764</v>
      </c>
      <c r="S2362" t="s">
        <v>1207</v>
      </c>
      <c r="T2362">
        <v>1</v>
      </c>
    </row>
    <row r="2363" spans="1:20" x14ac:dyDescent="0.2">
      <c r="A2363" s="7">
        <v>330340</v>
      </c>
      <c r="B2363" s="3">
        <v>58670</v>
      </c>
      <c r="C2363" s="3" t="s">
        <v>45</v>
      </c>
      <c r="D2363" s="2" t="s">
        <v>600</v>
      </c>
      <c r="E2363" s="3">
        <v>12</v>
      </c>
      <c r="F2363" s="17">
        <v>0</v>
      </c>
      <c r="G2363" s="17">
        <v>1</v>
      </c>
      <c r="H2363" s="17">
        <v>0</v>
      </c>
      <c r="I2363" s="7">
        <v>7.2</v>
      </c>
      <c r="J2363" s="7">
        <v>0</v>
      </c>
      <c r="K2363" s="4">
        <v>1220</v>
      </c>
      <c r="L2363" s="5">
        <v>1220.0906</v>
      </c>
      <c r="M2363" t="s">
        <v>2134</v>
      </c>
      <c r="N2363" s="3">
        <v>1</v>
      </c>
      <c r="O2363" s="50" t="e">
        <f>INDEX([1]Dados!$M$2:$N$26779,MATCH($P2363,[1]Dados!$N$2:$N$26779,),2)</f>
        <v>#N/A</v>
      </c>
      <c r="P2363">
        <v>151850</v>
      </c>
      <c r="Q2363" s="1">
        <v>36760</v>
      </c>
      <c r="R2363" s="1">
        <v>36764</v>
      </c>
      <c r="S2363" t="s">
        <v>1207</v>
      </c>
      <c r="T2363">
        <v>1</v>
      </c>
    </row>
    <row r="2364" spans="1:20" x14ac:dyDescent="0.2">
      <c r="A2364" s="7">
        <v>330340</v>
      </c>
      <c r="B2364" s="3">
        <v>58670</v>
      </c>
      <c r="C2364" s="3" t="s">
        <v>45</v>
      </c>
      <c r="D2364" s="2" t="s">
        <v>600</v>
      </c>
      <c r="E2364" s="3">
        <v>12</v>
      </c>
      <c r="F2364" s="17">
        <v>0</v>
      </c>
      <c r="G2364" s="17">
        <v>1</v>
      </c>
      <c r="H2364" s="17">
        <v>0</v>
      </c>
      <c r="I2364" s="7">
        <v>1</v>
      </c>
      <c r="J2364" s="7">
        <v>22</v>
      </c>
      <c r="K2364" s="4">
        <v>1293</v>
      </c>
      <c r="L2364" s="5">
        <v>1293.0592999999999</v>
      </c>
      <c r="M2364">
        <v>87375.48</v>
      </c>
      <c r="N2364" s="3">
        <v>1</v>
      </c>
      <c r="O2364" s="50" t="e">
        <f>INDEX([1]Dados!$M$2:$N$26779,MATCH($P2364,[1]Dados!$N$2:$N$26779,),2)</f>
        <v>#N/A</v>
      </c>
      <c r="P2364">
        <v>151381</v>
      </c>
      <c r="Q2364" s="1">
        <v>36760</v>
      </c>
      <c r="R2364" s="1">
        <v>36764</v>
      </c>
      <c r="S2364" t="s">
        <v>1456</v>
      </c>
      <c r="T2364">
        <v>1</v>
      </c>
    </row>
    <row r="2365" spans="1:20" x14ac:dyDescent="0.2">
      <c r="A2365" s="7">
        <v>330340</v>
      </c>
      <c r="B2365" s="3">
        <v>58670</v>
      </c>
      <c r="C2365" s="3" t="s">
        <v>45</v>
      </c>
      <c r="D2365" s="2" t="s">
        <v>600</v>
      </c>
      <c r="E2365" s="3">
        <v>12</v>
      </c>
      <c r="F2365" s="17">
        <v>0</v>
      </c>
      <c r="G2365" s="17">
        <v>1</v>
      </c>
      <c r="H2365" s="17">
        <v>0</v>
      </c>
      <c r="I2365" s="7">
        <v>1</v>
      </c>
      <c r="J2365" s="7">
        <v>99</v>
      </c>
      <c r="K2365" s="4">
        <v>1293</v>
      </c>
      <c r="L2365" s="5">
        <v>1293.0592999999999</v>
      </c>
      <c r="M2365">
        <v>87375.48</v>
      </c>
      <c r="N2365" s="3">
        <v>1</v>
      </c>
      <c r="O2365" s="50" t="e">
        <f>INDEX([1]Dados!$M$2:$N$26779,MATCH($P2365,[1]Dados!$N$2:$N$26779,),2)</f>
        <v>#N/A</v>
      </c>
      <c r="P2365">
        <v>151381</v>
      </c>
      <c r="Q2365" s="1">
        <v>36760</v>
      </c>
      <c r="R2365" s="1">
        <v>36764</v>
      </c>
      <c r="S2365" t="s">
        <v>1456</v>
      </c>
      <c r="T2365">
        <v>1</v>
      </c>
    </row>
    <row r="2366" spans="1:20" x14ac:dyDescent="0.2">
      <c r="A2366" s="7">
        <v>330340</v>
      </c>
      <c r="B2366" s="3">
        <v>58670</v>
      </c>
      <c r="C2366" s="3" t="s">
        <v>45</v>
      </c>
      <c r="D2366" s="2" t="s">
        <v>600</v>
      </c>
      <c r="E2366" s="3">
        <v>12</v>
      </c>
      <c r="F2366" s="17">
        <v>0</v>
      </c>
      <c r="G2366" s="17">
        <v>1</v>
      </c>
      <c r="H2366" s="17">
        <v>0</v>
      </c>
      <c r="I2366" s="7">
        <v>1</v>
      </c>
      <c r="J2366" s="7">
        <v>16</v>
      </c>
      <c r="K2366" s="4">
        <v>1293</v>
      </c>
      <c r="L2366" s="5">
        <v>1293.0592999999999</v>
      </c>
      <c r="M2366">
        <v>87375.48</v>
      </c>
      <c r="N2366" s="3">
        <v>1</v>
      </c>
      <c r="O2366" s="50" t="e">
        <f>INDEX([1]Dados!$M$2:$N$26779,MATCH($P2366,[1]Dados!$N$2:$N$26779,),2)</f>
        <v>#N/A</v>
      </c>
      <c r="P2366">
        <v>151381</v>
      </c>
      <c r="Q2366" s="1">
        <v>36760</v>
      </c>
      <c r="R2366" s="1">
        <v>36764</v>
      </c>
      <c r="S2366" t="s">
        <v>1456</v>
      </c>
      <c r="T2366">
        <v>1</v>
      </c>
    </row>
    <row r="2367" spans="1:20" x14ac:dyDescent="0.2">
      <c r="A2367" s="7">
        <v>330340</v>
      </c>
      <c r="B2367" s="3">
        <v>58670</v>
      </c>
      <c r="C2367" s="3" t="s">
        <v>45</v>
      </c>
      <c r="D2367" s="2" t="s">
        <v>600</v>
      </c>
      <c r="E2367" s="3">
        <v>12</v>
      </c>
      <c r="F2367" s="17">
        <v>0</v>
      </c>
      <c r="G2367" s="17">
        <v>1</v>
      </c>
      <c r="H2367" s="17">
        <v>0</v>
      </c>
      <c r="I2367" s="7">
        <v>1</v>
      </c>
      <c r="J2367" s="7">
        <v>25</v>
      </c>
      <c r="K2367" s="4">
        <v>1293</v>
      </c>
      <c r="L2367" s="5">
        <v>1293.0592999999999</v>
      </c>
      <c r="M2367">
        <v>87375.48</v>
      </c>
      <c r="N2367" s="3">
        <v>1</v>
      </c>
      <c r="O2367" s="50" t="e">
        <f>INDEX([1]Dados!$M$2:$N$26779,MATCH($P2367,[1]Dados!$N$2:$N$26779,),2)</f>
        <v>#N/A</v>
      </c>
      <c r="P2367">
        <v>151381</v>
      </c>
      <c r="Q2367" s="1">
        <v>36760</v>
      </c>
      <c r="R2367" s="1">
        <v>36764</v>
      </c>
      <c r="S2367" t="s">
        <v>1456</v>
      </c>
      <c r="T2367">
        <v>1</v>
      </c>
    </row>
    <row r="2368" spans="1:20" x14ac:dyDescent="0.2">
      <c r="A2368" s="7">
        <v>330340</v>
      </c>
      <c r="B2368" s="3">
        <v>58670</v>
      </c>
      <c r="C2368" s="3" t="s">
        <v>45</v>
      </c>
      <c r="D2368" s="2" t="s">
        <v>600</v>
      </c>
      <c r="E2368" s="3">
        <v>12</v>
      </c>
      <c r="F2368" s="17">
        <v>0</v>
      </c>
      <c r="G2368" s="17">
        <v>1</v>
      </c>
      <c r="H2368" s="17">
        <v>0</v>
      </c>
      <c r="I2368" s="7">
        <v>1.5</v>
      </c>
      <c r="J2368" s="7">
        <v>22</v>
      </c>
      <c r="K2368" s="4">
        <v>1293</v>
      </c>
      <c r="L2368" s="5">
        <v>1293.0592999999999</v>
      </c>
      <c r="M2368">
        <v>87375.48</v>
      </c>
      <c r="N2368" s="3">
        <v>1</v>
      </c>
      <c r="O2368" s="50" t="e">
        <f>INDEX([1]Dados!$M$2:$N$26779,MATCH($P2368,[1]Dados!$N$2:$N$26779,),2)</f>
        <v>#N/A</v>
      </c>
      <c r="P2368">
        <v>151381</v>
      </c>
      <c r="Q2368" s="1">
        <v>36760</v>
      </c>
      <c r="R2368" s="1">
        <v>36764</v>
      </c>
      <c r="S2368" t="s">
        <v>1456</v>
      </c>
      <c r="T2368">
        <v>1</v>
      </c>
    </row>
    <row r="2369" spans="1:20" x14ac:dyDescent="0.2">
      <c r="A2369" s="7">
        <v>330340</v>
      </c>
      <c r="B2369" s="3">
        <v>58670</v>
      </c>
      <c r="C2369" s="3" t="s">
        <v>45</v>
      </c>
      <c r="D2369" s="2" t="s">
        <v>600</v>
      </c>
      <c r="E2369" s="3">
        <v>12</v>
      </c>
      <c r="F2369" s="17">
        <v>0</v>
      </c>
      <c r="G2369" s="17">
        <v>1</v>
      </c>
      <c r="H2369" s="17">
        <v>0</v>
      </c>
      <c r="I2369" s="7" t="s">
        <v>3</v>
      </c>
      <c r="J2369" s="7">
        <v>0</v>
      </c>
      <c r="K2369" s="4">
        <v>1214</v>
      </c>
      <c r="L2369" s="5">
        <v>1214.0589</v>
      </c>
      <c r="M2369" t="s">
        <v>2134</v>
      </c>
      <c r="N2369" s="3">
        <v>1</v>
      </c>
      <c r="O2369" s="50" t="e">
        <f>INDEX([1]Dados!$M$2:$N$26779,MATCH($P2369,[1]Dados!$N$2:$N$26779,),2)</f>
        <v>#N/A</v>
      </c>
      <c r="P2369">
        <v>152484</v>
      </c>
      <c r="Q2369" s="1">
        <v>36760</v>
      </c>
      <c r="R2369" s="1">
        <v>36764</v>
      </c>
      <c r="S2369" t="s">
        <v>2134</v>
      </c>
      <c r="T2369">
        <v>1</v>
      </c>
    </row>
    <row r="2370" spans="1:20" x14ac:dyDescent="0.2">
      <c r="A2370" s="7">
        <v>241080</v>
      </c>
      <c r="B2370" s="3">
        <v>18139</v>
      </c>
      <c r="C2370" s="3" t="s">
        <v>17</v>
      </c>
      <c r="D2370" s="2" t="s">
        <v>692</v>
      </c>
      <c r="E2370" s="3">
        <v>12</v>
      </c>
      <c r="F2370" s="17">
        <v>0</v>
      </c>
      <c r="G2370" s="17">
        <v>1</v>
      </c>
      <c r="H2370" s="17">
        <v>0</v>
      </c>
      <c r="I2370" s="7">
        <v>2.1</v>
      </c>
      <c r="J2370" s="7">
        <v>14</v>
      </c>
      <c r="K2370" s="4">
        <v>2</v>
      </c>
      <c r="L2370" s="5">
        <v>2.3921000000000001</v>
      </c>
      <c r="M2370">
        <v>180000</v>
      </c>
      <c r="N2370" s="3">
        <v>1</v>
      </c>
      <c r="O2370" s="50" t="e">
        <f>INDEX([1]Dados!$M$2:$N$26779,MATCH($P2370,[1]Dados!$N$2:$N$26779,),2)</f>
        <v>#N/A</v>
      </c>
      <c r="P2370">
        <v>151748</v>
      </c>
      <c r="Q2370" s="1">
        <v>36760</v>
      </c>
      <c r="R2370" s="1">
        <v>36764</v>
      </c>
      <c r="S2370" t="s">
        <v>2040</v>
      </c>
      <c r="T2370">
        <v>1</v>
      </c>
    </row>
    <row r="2371" spans="1:20" x14ac:dyDescent="0.2">
      <c r="A2371" s="7">
        <v>241080</v>
      </c>
      <c r="B2371" s="3">
        <v>18139</v>
      </c>
      <c r="C2371" s="3" t="s">
        <v>17</v>
      </c>
      <c r="D2371" s="2" t="s">
        <v>692</v>
      </c>
      <c r="E2371" s="3">
        <v>12</v>
      </c>
      <c r="F2371" s="17">
        <v>0</v>
      </c>
      <c r="G2371" s="17">
        <v>1</v>
      </c>
      <c r="H2371" s="17">
        <v>0</v>
      </c>
      <c r="I2371" s="7" t="s">
        <v>3</v>
      </c>
      <c r="J2371" s="7">
        <v>0</v>
      </c>
      <c r="K2371" s="4">
        <v>4</v>
      </c>
      <c r="L2371" s="5">
        <v>4.1822999999999997</v>
      </c>
      <c r="M2371">
        <v>80000</v>
      </c>
      <c r="N2371" s="3">
        <v>1</v>
      </c>
      <c r="O2371" s="50" t="e">
        <f>INDEX([1]Dados!$M$2:$N$26779,MATCH($P2371,[1]Dados!$N$2:$N$26779,),2)</f>
        <v>#N/A</v>
      </c>
      <c r="P2371">
        <v>151214</v>
      </c>
      <c r="Q2371" s="1">
        <v>36760</v>
      </c>
      <c r="R2371" s="1">
        <v>36764</v>
      </c>
      <c r="S2371" t="s">
        <v>2134</v>
      </c>
      <c r="T2371">
        <v>1</v>
      </c>
    </row>
    <row r="2372" spans="1:20" x14ac:dyDescent="0.2">
      <c r="A2372" s="7">
        <v>241080</v>
      </c>
      <c r="B2372" s="3">
        <v>18139</v>
      </c>
      <c r="C2372" s="3" t="s">
        <v>17</v>
      </c>
      <c r="D2372" s="2" t="s">
        <v>692</v>
      </c>
      <c r="E2372" s="3">
        <v>12</v>
      </c>
      <c r="F2372" s="17">
        <v>0</v>
      </c>
      <c r="G2372" s="17">
        <v>1</v>
      </c>
      <c r="H2372" s="17">
        <v>0</v>
      </c>
      <c r="I2372" s="7" t="s">
        <v>3</v>
      </c>
      <c r="J2372" s="7">
        <v>0</v>
      </c>
      <c r="K2372" s="4">
        <v>4</v>
      </c>
      <c r="L2372" s="5">
        <v>4.1822999999999997</v>
      </c>
      <c r="M2372">
        <v>26400</v>
      </c>
      <c r="N2372" s="3">
        <v>1</v>
      </c>
      <c r="O2372" s="50" t="e">
        <f>INDEX([1]Dados!$M$2:$N$26779,MATCH($P2372,[1]Dados!$N$2:$N$26779,),2)</f>
        <v>#N/A</v>
      </c>
      <c r="P2372">
        <v>151215</v>
      </c>
      <c r="Q2372" s="1">
        <v>36760</v>
      </c>
      <c r="R2372" s="1">
        <v>36764</v>
      </c>
      <c r="S2372" t="s">
        <v>2134</v>
      </c>
      <c r="T2372">
        <v>1</v>
      </c>
    </row>
    <row r="2373" spans="1:20" x14ac:dyDescent="0.2">
      <c r="A2373" s="7">
        <v>241080</v>
      </c>
      <c r="B2373" s="3">
        <v>18139</v>
      </c>
      <c r="C2373" s="3" t="s">
        <v>17</v>
      </c>
      <c r="D2373" s="2" t="s">
        <v>692</v>
      </c>
      <c r="E2373" s="3">
        <v>12</v>
      </c>
      <c r="F2373" s="17">
        <v>0</v>
      </c>
      <c r="G2373" s="17">
        <v>1</v>
      </c>
      <c r="H2373" s="17">
        <v>0</v>
      </c>
      <c r="I2373" s="7">
        <v>3.1</v>
      </c>
      <c r="J2373" s="7">
        <v>18</v>
      </c>
      <c r="K2373" s="4">
        <v>5</v>
      </c>
      <c r="L2373" s="5">
        <v>5.0593000000000004</v>
      </c>
      <c r="M2373">
        <v>7425.74</v>
      </c>
      <c r="N2373" s="3" t="s">
        <v>2203</v>
      </c>
      <c r="O2373" s="50" t="e">
        <f>INDEX([1]Dados!$M$2:$N$26779,MATCH($P2373,[1]Dados!$N$2:$N$26779,),2)</f>
        <v>#N/A</v>
      </c>
      <c r="P2373">
        <v>153096</v>
      </c>
      <c r="Q2373" s="1">
        <v>36760</v>
      </c>
      <c r="R2373" s="1">
        <v>36764</v>
      </c>
      <c r="S2373" t="s">
        <v>2041</v>
      </c>
      <c r="T2373">
        <v>1</v>
      </c>
    </row>
    <row r="2374" spans="1:20" x14ac:dyDescent="0.2">
      <c r="A2374" s="7">
        <v>241080</v>
      </c>
      <c r="B2374" s="3">
        <v>18139</v>
      </c>
      <c r="C2374" s="3" t="s">
        <v>17</v>
      </c>
      <c r="D2374" s="2" t="s">
        <v>692</v>
      </c>
      <c r="E2374" s="3">
        <v>12</v>
      </c>
      <c r="F2374" s="17">
        <v>0</v>
      </c>
      <c r="G2374" s="17">
        <v>1</v>
      </c>
      <c r="H2374" s="17">
        <v>0</v>
      </c>
      <c r="I2374" s="7">
        <v>1.1000000000000001</v>
      </c>
      <c r="J2374" s="7">
        <v>19</v>
      </c>
      <c r="K2374" s="4">
        <v>119</v>
      </c>
      <c r="L2374" s="5">
        <v>119.3921</v>
      </c>
      <c r="M2374">
        <v>7314.72</v>
      </c>
      <c r="N2374" s="3">
        <v>1</v>
      </c>
      <c r="O2374" s="50" t="e">
        <f>INDEX([1]Dados!$M$2:$N$26779,MATCH($P2374,[1]Dados!$N$2:$N$26779,),2)</f>
        <v>#N/A</v>
      </c>
      <c r="P2374">
        <v>151746</v>
      </c>
      <c r="Q2374" s="1">
        <v>36760</v>
      </c>
      <c r="R2374" s="1">
        <v>36764</v>
      </c>
      <c r="S2374" t="s">
        <v>2039</v>
      </c>
      <c r="T2374">
        <v>1</v>
      </c>
    </row>
    <row r="2375" spans="1:20" x14ac:dyDescent="0.2">
      <c r="A2375" s="7">
        <v>241080</v>
      </c>
      <c r="B2375" s="3">
        <v>18139</v>
      </c>
      <c r="C2375" s="3" t="s">
        <v>17</v>
      </c>
      <c r="D2375" s="2" t="s">
        <v>692</v>
      </c>
      <c r="E2375" s="3">
        <v>12</v>
      </c>
      <c r="F2375" s="17">
        <v>0</v>
      </c>
      <c r="G2375" s="17">
        <v>1</v>
      </c>
      <c r="H2375" s="17">
        <v>0</v>
      </c>
      <c r="I2375" s="7" t="s">
        <v>3</v>
      </c>
      <c r="J2375" s="7">
        <v>0</v>
      </c>
      <c r="K2375" s="4">
        <v>1214</v>
      </c>
      <c r="L2375" s="5">
        <v>1214.0587</v>
      </c>
      <c r="M2375">
        <v>42680</v>
      </c>
      <c r="N2375" s="3">
        <v>1</v>
      </c>
      <c r="O2375" s="50" t="e">
        <f>INDEX([1]Dados!$M$2:$N$26779,MATCH($P2375,[1]Dados!$N$2:$N$26779,),2)</f>
        <v>#N/A</v>
      </c>
      <c r="P2375">
        <v>152130</v>
      </c>
      <c r="Q2375" s="1">
        <v>36760</v>
      </c>
      <c r="R2375" s="1">
        <v>36764</v>
      </c>
      <c r="S2375" t="s">
        <v>2134</v>
      </c>
      <c r="T2375">
        <v>1</v>
      </c>
    </row>
    <row r="2376" spans="1:20" x14ac:dyDescent="0.2">
      <c r="A2376" s="7">
        <v>241080</v>
      </c>
      <c r="B2376" s="3">
        <v>18139</v>
      </c>
      <c r="C2376" s="3" t="s">
        <v>17</v>
      </c>
      <c r="D2376" s="2" t="s">
        <v>692</v>
      </c>
      <c r="E2376" s="3">
        <v>12</v>
      </c>
      <c r="F2376" s="17">
        <v>0</v>
      </c>
      <c r="G2376" s="17">
        <v>1</v>
      </c>
      <c r="H2376" s="17">
        <v>0</v>
      </c>
      <c r="I2376" s="7" t="s">
        <v>3</v>
      </c>
      <c r="J2376" s="7">
        <v>0</v>
      </c>
      <c r="K2376" s="4">
        <v>1214</v>
      </c>
      <c r="L2376" s="5">
        <v>1214.0589</v>
      </c>
      <c r="M2376">
        <v>61200</v>
      </c>
      <c r="N2376" s="3">
        <v>1</v>
      </c>
      <c r="O2376" s="50" t="e">
        <f>INDEX([1]Dados!$M$2:$N$26779,MATCH($P2376,[1]Dados!$N$2:$N$26779,),2)</f>
        <v>#N/A</v>
      </c>
      <c r="P2376">
        <v>152487</v>
      </c>
      <c r="Q2376" s="1">
        <v>36760</v>
      </c>
      <c r="R2376" s="1">
        <v>36764</v>
      </c>
      <c r="S2376" t="s">
        <v>2134</v>
      </c>
      <c r="T2376">
        <v>1</v>
      </c>
    </row>
    <row r="2377" spans="1:20" x14ac:dyDescent="0.2">
      <c r="A2377" s="7">
        <v>110012</v>
      </c>
      <c r="B2377" s="3">
        <v>51</v>
      </c>
      <c r="C2377" s="3" t="s">
        <v>76</v>
      </c>
      <c r="D2377" s="2" t="s">
        <v>521</v>
      </c>
      <c r="E2377" s="3">
        <v>12</v>
      </c>
      <c r="F2377" s="17">
        <v>0</v>
      </c>
      <c r="G2377" s="17">
        <v>1</v>
      </c>
      <c r="H2377" s="17">
        <v>0</v>
      </c>
      <c r="I2377" s="7">
        <v>7</v>
      </c>
      <c r="J2377" s="7">
        <v>25</v>
      </c>
      <c r="K2377" s="4">
        <v>119</v>
      </c>
      <c r="L2377" s="5">
        <v>119.3861</v>
      </c>
      <c r="M2377">
        <v>330000</v>
      </c>
      <c r="N2377" s="3">
        <v>1</v>
      </c>
      <c r="O2377" s="50" t="e">
        <f>INDEX([1]Dados!$M$2:$N$26779,MATCH($P2377,[1]Dados!$N$2:$N$26779,),2)</f>
        <v>#N/A</v>
      </c>
      <c r="P2377">
        <v>151751</v>
      </c>
      <c r="Q2377" s="1">
        <v>36760</v>
      </c>
      <c r="R2377" s="1">
        <v>36771</v>
      </c>
      <c r="S2377" t="s">
        <v>1143</v>
      </c>
      <c r="T2377">
        <v>1</v>
      </c>
    </row>
    <row r="2378" spans="1:20" x14ac:dyDescent="0.2">
      <c r="A2378" s="7">
        <v>110012</v>
      </c>
      <c r="B2378" s="3">
        <v>51</v>
      </c>
      <c r="C2378" s="3" t="s">
        <v>76</v>
      </c>
      <c r="D2378" s="2" t="s">
        <v>521</v>
      </c>
      <c r="E2378" s="3">
        <v>12</v>
      </c>
      <c r="F2378" s="17">
        <v>0</v>
      </c>
      <c r="G2378" s="17">
        <v>1</v>
      </c>
      <c r="H2378" s="17">
        <v>0</v>
      </c>
      <c r="I2378" s="7">
        <v>7</v>
      </c>
      <c r="J2378" s="7">
        <v>18</v>
      </c>
      <c r="K2378" s="4">
        <v>119</v>
      </c>
      <c r="L2378" s="5">
        <v>119.3861</v>
      </c>
      <c r="M2378">
        <v>330000</v>
      </c>
      <c r="N2378" s="3">
        <v>1</v>
      </c>
      <c r="O2378" s="50" t="e">
        <f>INDEX([1]Dados!$M$2:$N$26779,MATCH($P2378,[1]Dados!$N$2:$N$26779,),2)</f>
        <v>#N/A</v>
      </c>
      <c r="P2378">
        <v>151751</v>
      </c>
      <c r="Q2378" s="1">
        <v>36760</v>
      </c>
      <c r="R2378" s="1">
        <v>36771</v>
      </c>
      <c r="S2378" t="s">
        <v>1143</v>
      </c>
      <c r="T2378">
        <v>1</v>
      </c>
    </row>
    <row r="2379" spans="1:20" x14ac:dyDescent="0.2">
      <c r="A2379" s="7">
        <v>110012</v>
      </c>
      <c r="B2379" s="3">
        <v>51</v>
      </c>
      <c r="C2379" s="3" t="s">
        <v>76</v>
      </c>
      <c r="D2379" s="2" t="s">
        <v>521</v>
      </c>
      <c r="E2379" s="3">
        <v>12</v>
      </c>
      <c r="F2379" s="17">
        <v>0</v>
      </c>
      <c r="G2379" s="17">
        <v>1</v>
      </c>
      <c r="H2379" s="17">
        <v>0</v>
      </c>
      <c r="I2379" s="7">
        <v>7</v>
      </c>
      <c r="J2379" s="7">
        <v>19</v>
      </c>
      <c r="K2379" s="4">
        <v>119</v>
      </c>
      <c r="L2379" s="5">
        <v>119.3861</v>
      </c>
      <c r="M2379">
        <v>330000</v>
      </c>
      <c r="N2379" s="3">
        <v>1</v>
      </c>
      <c r="O2379" s="50" t="e">
        <f>INDEX([1]Dados!$M$2:$N$26779,MATCH($P2379,[1]Dados!$N$2:$N$26779,),2)</f>
        <v>#N/A</v>
      </c>
      <c r="P2379">
        <v>151751</v>
      </c>
      <c r="Q2379" s="1">
        <v>36760</v>
      </c>
      <c r="R2379" s="1">
        <v>36771</v>
      </c>
      <c r="S2379" t="s">
        <v>1143</v>
      </c>
      <c r="T2379">
        <v>1</v>
      </c>
    </row>
    <row r="2380" spans="1:20" x14ac:dyDescent="0.2">
      <c r="A2380" s="7">
        <v>110012</v>
      </c>
      <c r="B2380" s="3">
        <v>51</v>
      </c>
      <c r="C2380" s="3" t="s">
        <v>76</v>
      </c>
      <c r="D2380" s="2" t="s">
        <v>521</v>
      </c>
      <c r="E2380" s="3">
        <v>12</v>
      </c>
      <c r="F2380" s="17">
        <v>0</v>
      </c>
      <c r="G2380" s="17">
        <v>1</v>
      </c>
      <c r="H2380" s="17">
        <v>0</v>
      </c>
      <c r="I2380" s="7">
        <v>7.4</v>
      </c>
      <c r="J2380" s="7">
        <v>25</v>
      </c>
      <c r="K2380" s="4">
        <v>119</v>
      </c>
      <c r="L2380" s="5">
        <v>119.3861</v>
      </c>
      <c r="M2380">
        <v>330000</v>
      </c>
      <c r="N2380" s="3">
        <v>1</v>
      </c>
      <c r="O2380" s="50" t="e">
        <f>INDEX([1]Dados!$M$2:$N$26779,MATCH($P2380,[1]Dados!$N$2:$N$26779,),2)</f>
        <v>#N/A</v>
      </c>
      <c r="P2380">
        <v>151751</v>
      </c>
      <c r="Q2380" s="1">
        <v>36760</v>
      </c>
      <c r="R2380" s="1">
        <v>36771</v>
      </c>
      <c r="S2380" t="s">
        <v>1143</v>
      </c>
      <c r="T2380">
        <v>1</v>
      </c>
    </row>
    <row r="2381" spans="1:20" x14ac:dyDescent="0.2">
      <c r="A2381" s="7">
        <v>110012</v>
      </c>
      <c r="B2381" s="3">
        <v>51</v>
      </c>
      <c r="C2381" s="3" t="s">
        <v>76</v>
      </c>
      <c r="D2381" s="2" t="s">
        <v>521</v>
      </c>
      <c r="E2381" s="3">
        <v>12</v>
      </c>
      <c r="F2381" s="17">
        <v>0</v>
      </c>
      <c r="G2381" s="17">
        <v>1</v>
      </c>
      <c r="H2381" s="17">
        <v>0</v>
      </c>
      <c r="I2381" s="7">
        <v>7.5</v>
      </c>
      <c r="J2381" s="7">
        <v>15</v>
      </c>
      <c r="K2381" s="4">
        <v>119</v>
      </c>
      <c r="L2381" s="5">
        <v>119.3861</v>
      </c>
      <c r="M2381">
        <v>330000</v>
      </c>
      <c r="N2381" s="3">
        <v>1</v>
      </c>
      <c r="O2381" s="50" t="e">
        <f>INDEX([1]Dados!$M$2:$N$26779,MATCH($P2381,[1]Dados!$N$2:$N$26779,),2)</f>
        <v>#N/A</v>
      </c>
      <c r="P2381">
        <v>151751</v>
      </c>
      <c r="Q2381" s="1">
        <v>36760</v>
      </c>
      <c r="R2381" s="1">
        <v>36771</v>
      </c>
      <c r="S2381" t="s">
        <v>1143</v>
      </c>
      <c r="T2381">
        <v>1</v>
      </c>
    </row>
    <row r="2382" spans="1:20" x14ac:dyDescent="0.2">
      <c r="A2382" s="7">
        <v>110012</v>
      </c>
      <c r="B2382" s="3">
        <v>51</v>
      </c>
      <c r="C2382" s="3" t="s">
        <v>76</v>
      </c>
      <c r="D2382" s="2" t="s">
        <v>521</v>
      </c>
      <c r="E2382" s="3">
        <v>12</v>
      </c>
      <c r="F2382" s="17">
        <v>0</v>
      </c>
      <c r="G2382" s="17">
        <v>1</v>
      </c>
      <c r="H2382" s="17">
        <v>0</v>
      </c>
      <c r="I2382" s="7" t="s">
        <v>3</v>
      </c>
      <c r="J2382" s="7">
        <v>0</v>
      </c>
      <c r="K2382" s="4">
        <v>122</v>
      </c>
      <c r="L2382" s="5">
        <v>122.38630000000001</v>
      </c>
      <c r="M2382">
        <v>79200</v>
      </c>
      <c r="N2382" s="3">
        <v>1</v>
      </c>
      <c r="O2382" s="50" t="e">
        <f>INDEX([1]Dados!$M$2:$N$26779,MATCH($P2382,[1]Dados!$N$2:$N$26779,),2)</f>
        <v>#N/A</v>
      </c>
      <c r="P2382">
        <v>151216</v>
      </c>
      <c r="Q2382" s="1">
        <v>36760</v>
      </c>
      <c r="R2382" s="1">
        <v>36771</v>
      </c>
      <c r="S2382" t="s">
        <v>97</v>
      </c>
      <c r="T2382">
        <v>1</v>
      </c>
    </row>
    <row r="2383" spans="1:20" x14ac:dyDescent="0.2">
      <c r="A2383" s="7">
        <v>110012</v>
      </c>
      <c r="B2383" s="3">
        <v>51</v>
      </c>
      <c r="C2383" s="3" t="s">
        <v>76</v>
      </c>
      <c r="D2383" s="2" t="s">
        <v>521</v>
      </c>
      <c r="E2383" s="3">
        <v>12</v>
      </c>
      <c r="F2383" s="17">
        <v>0</v>
      </c>
      <c r="G2383" s="17">
        <v>1</v>
      </c>
      <c r="H2383" s="17">
        <v>0</v>
      </c>
      <c r="I2383" s="7">
        <v>9.1</v>
      </c>
      <c r="J2383" s="7">
        <v>10</v>
      </c>
      <c r="K2383" s="4">
        <v>122</v>
      </c>
      <c r="L2383" s="5">
        <v>122.38630000000001</v>
      </c>
      <c r="M2383">
        <v>79200</v>
      </c>
      <c r="N2383" s="3">
        <v>1</v>
      </c>
      <c r="O2383" s="50" t="e">
        <f>INDEX([1]Dados!$M$2:$N$26779,MATCH($P2383,[1]Dados!$N$2:$N$26779,),2)</f>
        <v>#N/A</v>
      </c>
      <c r="P2383">
        <v>151217</v>
      </c>
      <c r="Q2383" s="1">
        <v>36760</v>
      </c>
      <c r="R2383" s="1">
        <v>36771</v>
      </c>
      <c r="S2383" t="s">
        <v>887</v>
      </c>
      <c r="T2383">
        <v>1</v>
      </c>
    </row>
    <row r="2384" spans="1:20" x14ac:dyDescent="0.2">
      <c r="A2384" s="7">
        <v>110012</v>
      </c>
      <c r="B2384" s="3">
        <v>51</v>
      </c>
      <c r="C2384" s="3" t="s">
        <v>76</v>
      </c>
      <c r="D2384" s="2" t="s">
        <v>521</v>
      </c>
      <c r="E2384" s="3">
        <v>12</v>
      </c>
      <c r="F2384" s="17">
        <v>0</v>
      </c>
      <c r="G2384" s="17">
        <v>1</v>
      </c>
      <c r="H2384" s="17">
        <v>0</v>
      </c>
      <c r="I2384" s="7">
        <v>6.1</v>
      </c>
      <c r="J2384" s="7">
        <v>19</v>
      </c>
      <c r="K2384" s="4">
        <v>122</v>
      </c>
      <c r="L2384" s="5">
        <v>122.38630000000001</v>
      </c>
      <c r="M2384">
        <v>268590.74</v>
      </c>
      <c r="N2384" s="3">
        <v>1</v>
      </c>
      <c r="O2384" s="50" t="e">
        <f>INDEX([1]Dados!$M$2:$N$26779,MATCH($P2384,[1]Dados!$N$2:$N$26779,),2)</f>
        <v>#N/A</v>
      </c>
      <c r="P2384">
        <v>151218</v>
      </c>
      <c r="Q2384" s="1">
        <v>36760</v>
      </c>
      <c r="R2384" s="1">
        <v>36771</v>
      </c>
      <c r="S2384" t="s">
        <v>1139</v>
      </c>
      <c r="T2384">
        <v>1</v>
      </c>
    </row>
    <row r="2385" spans="1:20" x14ac:dyDescent="0.2">
      <c r="A2385" s="7">
        <v>110012</v>
      </c>
      <c r="B2385" s="3">
        <v>51</v>
      </c>
      <c r="C2385" s="3" t="s">
        <v>76</v>
      </c>
      <c r="D2385" s="2" t="s">
        <v>521</v>
      </c>
      <c r="E2385" s="3">
        <v>12</v>
      </c>
      <c r="F2385" s="17">
        <v>0</v>
      </c>
      <c r="G2385" s="17">
        <v>1</v>
      </c>
      <c r="H2385" s="17">
        <v>0</v>
      </c>
      <c r="I2385" s="7">
        <v>6.2</v>
      </c>
      <c r="J2385" s="7">
        <v>20</v>
      </c>
      <c r="K2385" s="4">
        <v>122</v>
      </c>
      <c r="L2385" s="5">
        <v>122.38630000000001</v>
      </c>
      <c r="M2385">
        <v>268590.74</v>
      </c>
      <c r="N2385" s="3">
        <v>1</v>
      </c>
      <c r="O2385" s="50" t="e">
        <f>INDEX([1]Dados!$M$2:$N$26779,MATCH($P2385,[1]Dados!$N$2:$N$26779,),2)</f>
        <v>#N/A</v>
      </c>
      <c r="P2385">
        <v>151218</v>
      </c>
      <c r="Q2385" s="1">
        <v>36760</v>
      </c>
      <c r="R2385" s="1">
        <v>36771</v>
      </c>
      <c r="S2385" t="s">
        <v>1139</v>
      </c>
      <c r="T2385">
        <v>1</v>
      </c>
    </row>
    <row r="2386" spans="1:20" x14ac:dyDescent="0.2">
      <c r="A2386" s="7">
        <v>110012</v>
      </c>
      <c r="B2386" s="3">
        <v>51</v>
      </c>
      <c r="C2386" s="3" t="s">
        <v>76</v>
      </c>
      <c r="D2386" s="2" t="s">
        <v>521</v>
      </c>
      <c r="E2386" s="3">
        <v>12</v>
      </c>
      <c r="F2386" s="17">
        <v>0</v>
      </c>
      <c r="G2386" s="17">
        <v>1</v>
      </c>
      <c r="H2386" s="17">
        <v>0</v>
      </c>
      <c r="I2386" s="7">
        <v>8.1</v>
      </c>
      <c r="J2386" s="7">
        <v>20</v>
      </c>
      <c r="K2386" s="4">
        <v>122</v>
      </c>
      <c r="L2386" s="5">
        <v>122.38630000000001</v>
      </c>
      <c r="M2386">
        <v>1094310.24</v>
      </c>
      <c r="N2386" s="3">
        <v>1</v>
      </c>
      <c r="O2386" s="50" t="e">
        <f>INDEX([1]Dados!$M$2:$N$26779,MATCH($P2386,[1]Dados!$N$2:$N$26779,),2)</f>
        <v>#N/A</v>
      </c>
      <c r="P2386">
        <v>151219</v>
      </c>
      <c r="Q2386" s="1">
        <v>36760</v>
      </c>
      <c r="R2386" s="1">
        <v>36771</v>
      </c>
      <c r="S2386" t="s">
        <v>1140</v>
      </c>
      <c r="T2386">
        <v>1</v>
      </c>
    </row>
    <row r="2387" spans="1:20" x14ac:dyDescent="0.2">
      <c r="A2387" s="7">
        <v>110012</v>
      </c>
      <c r="B2387" s="3">
        <v>51</v>
      </c>
      <c r="C2387" s="3" t="s">
        <v>76</v>
      </c>
      <c r="D2387" s="2" t="s">
        <v>521</v>
      </c>
      <c r="E2387" s="3">
        <v>12</v>
      </c>
      <c r="F2387" s="17">
        <v>0</v>
      </c>
      <c r="G2387" s="17">
        <v>1</v>
      </c>
      <c r="H2387" s="17">
        <v>0</v>
      </c>
      <c r="I2387" s="7">
        <v>5.0999999999999996</v>
      </c>
      <c r="J2387" s="7">
        <v>19</v>
      </c>
      <c r="K2387" s="4">
        <v>122</v>
      </c>
      <c r="L2387" s="5">
        <v>122.38630000000001</v>
      </c>
      <c r="M2387">
        <v>434553.88</v>
      </c>
      <c r="N2387" s="3">
        <v>1</v>
      </c>
      <c r="O2387" s="50" t="e">
        <f>INDEX([1]Dados!$M$2:$N$26779,MATCH($P2387,[1]Dados!$N$2:$N$26779,),2)</f>
        <v>#N/A</v>
      </c>
      <c r="P2387">
        <v>151220</v>
      </c>
      <c r="Q2387" s="1">
        <v>36760</v>
      </c>
      <c r="R2387" s="1">
        <v>36771</v>
      </c>
      <c r="S2387" t="s">
        <v>1141</v>
      </c>
      <c r="T2387">
        <v>1</v>
      </c>
    </row>
    <row r="2388" spans="1:20" x14ac:dyDescent="0.2">
      <c r="A2388" s="7">
        <v>110012</v>
      </c>
      <c r="B2388" s="3">
        <v>51</v>
      </c>
      <c r="C2388" s="3" t="s">
        <v>76</v>
      </c>
      <c r="D2388" s="2" t="s">
        <v>521</v>
      </c>
      <c r="E2388" s="3">
        <v>12</v>
      </c>
      <c r="F2388" s="17">
        <v>0</v>
      </c>
      <c r="G2388" s="17">
        <v>1</v>
      </c>
      <c r="H2388" s="17">
        <v>0</v>
      </c>
      <c r="I2388" s="7">
        <v>5.2</v>
      </c>
      <c r="J2388" s="7">
        <v>19</v>
      </c>
      <c r="K2388" s="4">
        <v>122</v>
      </c>
      <c r="L2388" s="5">
        <v>122.38630000000001</v>
      </c>
      <c r="M2388">
        <v>434553.88</v>
      </c>
      <c r="N2388" s="3">
        <v>1</v>
      </c>
      <c r="O2388" s="50" t="e">
        <f>INDEX([1]Dados!$M$2:$N$26779,MATCH($P2388,[1]Dados!$N$2:$N$26779,),2)</f>
        <v>#N/A</v>
      </c>
      <c r="P2388">
        <v>151220</v>
      </c>
      <c r="Q2388" s="1">
        <v>36760</v>
      </c>
      <c r="R2388" s="1">
        <v>36771</v>
      </c>
      <c r="S2388" t="s">
        <v>1141</v>
      </c>
      <c r="T2388">
        <v>1</v>
      </c>
    </row>
    <row r="2389" spans="1:20" x14ac:dyDescent="0.2">
      <c r="A2389" s="7">
        <v>110012</v>
      </c>
      <c r="B2389" s="3">
        <v>51</v>
      </c>
      <c r="C2389" s="3" t="s">
        <v>76</v>
      </c>
      <c r="D2389" s="2" t="s">
        <v>521</v>
      </c>
      <c r="E2389" s="3">
        <v>12</v>
      </c>
      <c r="F2389" s="17">
        <v>0</v>
      </c>
      <c r="G2389" s="17">
        <v>1</v>
      </c>
      <c r="H2389" s="17">
        <v>0</v>
      </c>
      <c r="I2389" s="7">
        <v>5.3</v>
      </c>
      <c r="J2389" s="7">
        <v>14</v>
      </c>
      <c r="K2389" s="4">
        <v>122</v>
      </c>
      <c r="L2389" s="5">
        <v>122.38630000000001</v>
      </c>
      <c r="M2389">
        <v>434553.88</v>
      </c>
      <c r="N2389" s="3">
        <v>1</v>
      </c>
      <c r="O2389" s="50" t="e">
        <f>INDEX([1]Dados!$M$2:$N$26779,MATCH($P2389,[1]Dados!$N$2:$N$26779,),2)</f>
        <v>#N/A</v>
      </c>
      <c r="P2389">
        <v>151220</v>
      </c>
      <c r="Q2389" s="1">
        <v>36760</v>
      </c>
      <c r="R2389" s="1">
        <v>36771</v>
      </c>
      <c r="S2389" t="s">
        <v>1141</v>
      </c>
      <c r="T2389">
        <v>1</v>
      </c>
    </row>
    <row r="2390" spans="1:20" x14ac:dyDescent="0.2">
      <c r="A2390" s="7">
        <v>110012</v>
      </c>
      <c r="B2390" s="3">
        <v>51</v>
      </c>
      <c r="C2390" s="3" t="s">
        <v>76</v>
      </c>
      <c r="D2390" s="2" t="s">
        <v>521</v>
      </c>
      <c r="E2390" s="3">
        <v>12</v>
      </c>
      <c r="F2390" s="17">
        <v>0</v>
      </c>
      <c r="G2390" s="17">
        <v>1</v>
      </c>
      <c r="H2390" s="17">
        <v>0</v>
      </c>
      <c r="I2390" s="7">
        <v>5.4</v>
      </c>
      <c r="J2390" s="7">
        <v>14</v>
      </c>
      <c r="K2390" s="4">
        <v>122</v>
      </c>
      <c r="L2390" s="5">
        <v>122.38630000000001</v>
      </c>
      <c r="M2390">
        <v>434553.88</v>
      </c>
      <c r="N2390" s="3">
        <v>1</v>
      </c>
      <c r="O2390" s="50" t="e">
        <f>INDEX([1]Dados!$M$2:$N$26779,MATCH($P2390,[1]Dados!$N$2:$N$26779,),2)</f>
        <v>#N/A</v>
      </c>
      <c r="P2390">
        <v>151220</v>
      </c>
      <c r="Q2390" s="1">
        <v>36760</v>
      </c>
      <c r="R2390" s="1">
        <v>36771</v>
      </c>
      <c r="S2390" t="s">
        <v>1141</v>
      </c>
      <c r="T2390">
        <v>1</v>
      </c>
    </row>
    <row r="2391" spans="1:20" x14ac:dyDescent="0.2">
      <c r="A2391" s="7">
        <v>110012</v>
      </c>
      <c r="B2391" s="3">
        <v>51</v>
      </c>
      <c r="C2391" s="3" t="s">
        <v>76</v>
      </c>
      <c r="D2391" s="2" t="s">
        <v>521</v>
      </c>
      <c r="E2391" s="3">
        <v>12</v>
      </c>
      <c r="F2391" s="17">
        <v>0</v>
      </c>
      <c r="G2391" s="17">
        <v>1</v>
      </c>
      <c r="H2391" s="17">
        <v>0</v>
      </c>
      <c r="I2391" s="7" t="s">
        <v>3</v>
      </c>
      <c r="J2391" s="7">
        <v>0</v>
      </c>
      <c r="K2391" s="4">
        <v>1203</v>
      </c>
      <c r="L2391" s="5">
        <v>1203.0829000000001</v>
      </c>
      <c r="M2391">
        <v>638584.48</v>
      </c>
      <c r="N2391" s="3">
        <v>1</v>
      </c>
      <c r="O2391" s="50" t="e">
        <f>INDEX([1]Dados!$M$2:$N$26779,MATCH($P2391,[1]Dados!$N$2:$N$26779,),2)</f>
        <v>#N/A</v>
      </c>
      <c r="P2391" s="28">
        <v>151706</v>
      </c>
      <c r="Q2391" s="1">
        <v>36760</v>
      </c>
      <c r="R2391" s="1">
        <v>36771</v>
      </c>
      <c r="S2391" t="s">
        <v>2134</v>
      </c>
      <c r="T2391">
        <v>1</v>
      </c>
    </row>
    <row r="2392" spans="1:20" x14ac:dyDescent="0.2">
      <c r="A2392" s="7">
        <v>110012</v>
      </c>
      <c r="B2392" s="3">
        <v>51</v>
      </c>
      <c r="C2392" s="3" t="s">
        <v>76</v>
      </c>
      <c r="D2392" s="2" t="s">
        <v>521</v>
      </c>
      <c r="E2392" s="3">
        <v>12</v>
      </c>
      <c r="F2392" s="17">
        <v>0</v>
      </c>
      <c r="G2392" s="17">
        <v>1</v>
      </c>
      <c r="H2392" s="17">
        <v>0</v>
      </c>
      <c r="I2392" s="7">
        <v>4.0999999999999996</v>
      </c>
      <c r="J2392" s="7">
        <v>25</v>
      </c>
      <c r="K2392" s="4">
        <v>1214</v>
      </c>
      <c r="L2392" s="5">
        <v>1214.0587</v>
      </c>
      <c r="M2392">
        <v>1095730</v>
      </c>
      <c r="N2392" s="3">
        <v>1</v>
      </c>
      <c r="O2392" s="50" t="e">
        <f>INDEX([1]Dados!$M$2:$N$26779,MATCH($P2392,[1]Dados!$N$2:$N$26779,),2)</f>
        <v>#N/A</v>
      </c>
      <c r="P2392">
        <v>152131</v>
      </c>
      <c r="Q2392" s="1">
        <v>36760</v>
      </c>
      <c r="R2392" s="1">
        <v>36771</v>
      </c>
      <c r="S2392" t="s">
        <v>1144</v>
      </c>
      <c r="T2392">
        <v>1</v>
      </c>
    </row>
    <row r="2393" spans="1:20" x14ac:dyDescent="0.2">
      <c r="A2393" s="7">
        <v>110012</v>
      </c>
      <c r="B2393" s="3">
        <v>51</v>
      </c>
      <c r="C2393" s="3" t="s">
        <v>76</v>
      </c>
      <c r="D2393" s="2" t="s">
        <v>521</v>
      </c>
      <c r="E2393" s="3">
        <v>12</v>
      </c>
      <c r="F2393" s="17">
        <v>0</v>
      </c>
      <c r="G2393" s="17">
        <v>1</v>
      </c>
      <c r="H2393" s="17">
        <v>0</v>
      </c>
      <c r="I2393" s="7">
        <v>4.2</v>
      </c>
      <c r="J2393" s="7">
        <v>15</v>
      </c>
      <c r="K2393" s="4">
        <v>1214</v>
      </c>
      <c r="L2393" s="5">
        <v>1214.0587</v>
      </c>
      <c r="M2393">
        <v>1095730</v>
      </c>
      <c r="N2393" s="3">
        <v>1</v>
      </c>
      <c r="O2393" s="50" t="e">
        <f>INDEX([1]Dados!$M$2:$N$26779,MATCH($P2393,[1]Dados!$N$2:$N$26779,),2)</f>
        <v>#N/A</v>
      </c>
      <c r="P2393">
        <v>152131</v>
      </c>
      <c r="Q2393" s="1">
        <v>36760</v>
      </c>
      <c r="R2393" s="1">
        <v>36771</v>
      </c>
      <c r="S2393" t="s">
        <v>1144</v>
      </c>
      <c r="T2393">
        <v>1</v>
      </c>
    </row>
    <row r="2394" spans="1:20" x14ac:dyDescent="0.2">
      <c r="A2394" s="7">
        <v>110012</v>
      </c>
      <c r="B2394" s="3">
        <v>51</v>
      </c>
      <c r="C2394" s="3" t="s">
        <v>76</v>
      </c>
      <c r="D2394" s="2" t="s">
        <v>521</v>
      </c>
      <c r="E2394" s="3">
        <v>12</v>
      </c>
      <c r="F2394" s="17">
        <v>0</v>
      </c>
      <c r="G2394" s="17">
        <v>1</v>
      </c>
      <c r="H2394" s="17">
        <v>0</v>
      </c>
      <c r="I2394" s="7">
        <v>2.1</v>
      </c>
      <c r="J2394" s="7">
        <v>28</v>
      </c>
      <c r="K2394" s="4">
        <v>1214</v>
      </c>
      <c r="L2394" s="5">
        <v>1214.0589</v>
      </c>
      <c r="M2394">
        <v>531540</v>
      </c>
      <c r="N2394" s="3">
        <v>1</v>
      </c>
      <c r="O2394" s="50" t="e">
        <f>INDEX([1]Dados!$M$2:$N$26779,MATCH($P2394,[1]Dados!$N$2:$N$26779,),2)</f>
        <v>#N/A</v>
      </c>
      <c r="P2394">
        <v>152489</v>
      </c>
      <c r="Q2394" s="1">
        <v>36760</v>
      </c>
      <c r="R2394" s="1">
        <v>36771</v>
      </c>
      <c r="S2394" t="s">
        <v>1602</v>
      </c>
      <c r="T2394">
        <v>1</v>
      </c>
    </row>
    <row r="2395" spans="1:20" x14ac:dyDescent="0.2">
      <c r="A2395" s="7">
        <v>110012</v>
      </c>
      <c r="B2395" s="3">
        <v>51</v>
      </c>
      <c r="C2395" s="3" t="s">
        <v>76</v>
      </c>
      <c r="D2395" s="2" t="s">
        <v>521</v>
      </c>
      <c r="E2395" s="3">
        <v>12</v>
      </c>
      <c r="F2395" s="17">
        <v>0</v>
      </c>
      <c r="G2395" s="17">
        <v>1</v>
      </c>
      <c r="H2395" s="17">
        <v>0</v>
      </c>
      <c r="I2395" s="7">
        <v>2.2000000000000002</v>
      </c>
      <c r="J2395" s="7">
        <v>23</v>
      </c>
      <c r="K2395" s="4">
        <v>1214</v>
      </c>
      <c r="L2395" s="5">
        <v>1214.0589</v>
      </c>
      <c r="M2395">
        <v>531540</v>
      </c>
      <c r="N2395" s="3">
        <v>1</v>
      </c>
      <c r="O2395" s="50" t="e">
        <f>INDEX([1]Dados!$M$2:$N$26779,MATCH($P2395,[1]Dados!$N$2:$N$26779,),2)</f>
        <v>#N/A</v>
      </c>
      <c r="P2395">
        <v>152489</v>
      </c>
      <c r="Q2395" s="1">
        <v>36760</v>
      </c>
      <c r="R2395" s="1">
        <v>36771</v>
      </c>
      <c r="S2395" t="s">
        <v>1602</v>
      </c>
      <c r="T2395">
        <v>1</v>
      </c>
    </row>
    <row r="2396" spans="1:20" x14ac:dyDescent="0.2">
      <c r="A2396" s="7">
        <v>110012</v>
      </c>
      <c r="B2396" s="3">
        <v>51</v>
      </c>
      <c r="C2396" s="3" t="s">
        <v>76</v>
      </c>
      <c r="D2396" s="2" t="s">
        <v>521</v>
      </c>
      <c r="E2396" s="3">
        <v>12</v>
      </c>
      <c r="F2396" s="17">
        <v>0</v>
      </c>
      <c r="G2396" s="17">
        <v>1</v>
      </c>
      <c r="H2396" s="17">
        <v>0</v>
      </c>
      <c r="I2396" s="7">
        <v>2.2999999999999998</v>
      </c>
      <c r="J2396" s="7">
        <v>18</v>
      </c>
      <c r="K2396" s="4">
        <v>1214</v>
      </c>
      <c r="L2396" s="5">
        <v>1214.0589</v>
      </c>
      <c r="M2396">
        <v>531540</v>
      </c>
      <c r="N2396" s="3">
        <v>1</v>
      </c>
      <c r="O2396" s="50" t="e">
        <f>INDEX([1]Dados!$M$2:$N$26779,MATCH($P2396,[1]Dados!$N$2:$N$26779,),2)</f>
        <v>#N/A</v>
      </c>
      <c r="P2396">
        <v>152489</v>
      </c>
      <c r="Q2396" s="1">
        <v>36760</v>
      </c>
      <c r="R2396" s="1">
        <v>36771</v>
      </c>
      <c r="S2396" t="s">
        <v>1602</v>
      </c>
      <c r="T2396">
        <v>1</v>
      </c>
    </row>
    <row r="2397" spans="1:20" x14ac:dyDescent="0.2">
      <c r="A2397" s="7">
        <v>110012</v>
      </c>
      <c r="B2397" s="3">
        <v>51</v>
      </c>
      <c r="C2397" s="3" t="s">
        <v>76</v>
      </c>
      <c r="D2397" s="2" t="s">
        <v>521</v>
      </c>
      <c r="E2397" s="3">
        <v>12</v>
      </c>
      <c r="F2397" s="17">
        <v>0</v>
      </c>
      <c r="G2397" s="17">
        <v>1</v>
      </c>
      <c r="H2397" s="17">
        <v>0</v>
      </c>
      <c r="I2397" s="7">
        <v>2.4</v>
      </c>
      <c r="J2397" s="7">
        <v>28</v>
      </c>
      <c r="K2397" s="4">
        <v>1214</v>
      </c>
      <c r="L2397" s="5">
        <v>1214.0589</v>
      </c>
      <c r="M2397">
        <v>531540</v>
      </c>
      <c r="N2397" s="3">
        <v>1</v>
      </c>
      <c r="O2397" s="50" t="e">
        <f>INDEX([1]Dados!$M$2:$N$26779,MATCH($P2397,[1]Dados!$N$2:$N$26779,),2)</f>
        <v>#N/A</v>
      </c>
      <c r="P2397">
        <v>152489</v>
      </c>
      <c r="Q2397" s="1">
        <v>36760</v>
      </c>
      <c r="R2397" s="1">
        <v>36771</v>
      </c>
      <c r="S2397" t="s">
        <v>1602</v>
      </c>
      <c r="T2397">
        <v>1</v>
      </c>
    </row>
    <row r="2398" spans="1:20" x14ac:dyDescent="0.2">
      <c r="A2398" s="7">
        <v>110012</v>
      </c>
      <c r="B2398" s="3">
        <v>51</v>
      </c>
      <c r="C2398" s="3" t="s">
        <v>76</v>
      </c>
      <c r="D2398" s="2" t="s">
        <v>521</v>
      </c>
      <c r="E2398" s="3">
        <v>12</v>
      </c>
      <c r="F2398" s="17">
        <v>0</v>
      </c>
      <c r="G2398" s="17">
        <v>1</v>
      </c>
      <c r="H2398" s="17">
        <v>0</v>
      </c>
      <c r="I2398" s="7">
        <v>2.5</v>
      </c>
      <c r="J2398" s="7">
        <v>21</v>
      </c>
      <c r="K2398" s="4">
        <v>1214</v>
      </c>
      <c r="L2398" s="5">
        <v>1214.0589</v>
      </c>
      <c r="M2398">
        <v>531540</v>
      </c>
      <c r="N2398" s="3">
        <v>1</v>
      </c>
      <c r="O2398" s="50" t="e">
        <f>INDEX([1]Dados!$M$2:$N$26779,MATCH($P2398,[1]Dados!$N$2:$N$26779,),2)</f>
        <v>#N/A</v>
      </c>
      <c r="P2398">
        <v>152489</v>
      </c>
      <c r="Q2398" s="1">
        <v>36760</v>
      </c>
      <c r="R2398" s="1">
        <v>36771</v>
      </c>
      <c r="S2398" t="s">
        <v>1602</v>
      </c>
      <c r="T2398">
        <v>1</v>
      </c>
    </row>
    <row r="2399" spans="1:20" x14ac:dyDescent="0.2">
      <c r="A2399" s="7">
        <v>110012</v>
      </c>
      <c r="B2399" s="3">
        <v>51</v>
      </c>
      <c r="C2399" s="3" t="s">
        <v>76</v>
      </c>
      <c r="D2399" s="2" t="s">
        <v>521</v>
      </c>
      <c r="E2399" s="3">
        <v>12</v>
      </c>
      <c r="F2399" s="17">
        <v>0</v>
      </c>
      <c r="G2399" s="17">
        <v>1</v>
      </c>
      <c r="H2399" s="17">
        <v>0</v>
      </c>
      <c r="I2399" s="7">
        <v>1.1000000000000001</v>
      </c>
      <c r="J2399" s="7">
        <v>17</v>
      </c>
      <c r="K2399" s="4">
        <v>1293</v>
      </c>
      <c r="L2399" s="5">
        <v>1293.0592999999999</v>
      </c>
      <c r="M2399">
        <v>109573</v>
      </c>
      <c r="N2399" s="3">
        <v>1</v>
      </c>
      <c r="O2399" s="50" t="e">
        <f>INDEX([1]Dados!$M$2:$N$26779,MATCH($P2399,[1]Dados!$N$2:$N$26779,),2)</f>
        <v>#N/A</v>
      </c>
      <c r="P2399">
        <v>151390</v>
      </c>
      <c r="Q2399" s="1">
        <v>36760</v>
      </c>
      <c r="R2399" s="1">
        <v>36771</v>
      </c>
      <c r="S2399" t="s">
        <v>1142</v>
      </c>
      <c r="T2399">
        <v>1</v>
      </c>
    </row>
    <row r="2400" spans="1:20" x14ac:dyDescent="0.2">
      <c r="A2400" s="7">
        <v>430705</v>
      </c>
      <c r="B2400" s="3">
        <v>85022</v>
      </c>
      <c r="C2400" s="3" t="s">
        <v>40</v>
      </c>
      <c r="D2400" s="2" t="s">
        <v>409</v>
      </c>
      <c r="E2400" s="3">
        <v>12</v>
      </c>
      <c r="F2400" s="17">
        <v>0</v>
      </c>
      <c r="G2400" s="17">
        <v>1</v>
      </c>
      <c r="H2400" s="17">
        <v>0</v>
      </c>
      <c r="I2400" s="7">
        <v>3.1</v>
      </c>
      <c r="J2400" s="7">
        <v>18</v>
      </c>
      <c r="K2400" s="4">
        <v>119</v>
      </c>
      <c r="L2400" s="5">
        <v>119.38590000000001</v>
      </c>
      <c r="M2400">
        <v>70123.13</v>
      </c>
      <c r="N2400" s="3">
        <v>1</v>
      </c>
      <c r="O2400" s="50" t="e">
        <f>INDEX([1]Dados!$M$2:$N$26779,MATCH($P2400,[1]Dados!$N$2:$N$26779,),2)</f>
        <v>#N/A</v>
      </c>
      <c r="P2400">
        <v>151753</v>
      </c>
      <c r="Q2400" s="1">
        <v>36760</v>
      </c>
      <c r="R2400" s="1">
        <v>36764</v>
      </c>
      <c r="S2400" t="s">
        <v>1059</v>
      </c>
      <c r="T2400">
        <v>1</v>
      </c>
    </row>
    <row r="2401" spans="1:20" x14ac:dyDescent="0.2">
      <c r="A2401" s="7">
        <v>430705</v>
      </c>
      <c r="B2401" s="3">
        <v>85022</v>
      </c>
      <c r="C2401" s="3" t="s">
        <v>40</v>
      </c>
      <c r="D2401" s="2" t="s">
        <v>409</v>
      </c>
      <c r="E2401" s="3">
        <v>12</v>
      </c>
      <c r="F2401" s="17">
        <v>0</v>
      </c>
      <c r="G2401" s="17">
        <v>1</v>
      </c>
      <c r="H2401" s="17">
        <v>0</v>
      </c>
      <c r="I2401" s="7">
        <v>3.2</v>
      </c>
      <c r="J2401" s="7">
        <v>9</v>
      </c>
      <c r="K2401" s="4">
        <v>119</v>
      </c>
      <c r="L2401" s="5">
        <v>119.38590000000001</v>
      </c>
      <c r="M2401">
        <v>70123.13</v>
      </c>
      <c r="N2401" s="3">
        <v>1</v>
      </c>
      <c r="O2401" s="50" t="e">
        <f>INDEX([1]Dados!$M$2:$N$26779,MATCH($P2401,[1]Dados!$N$2:$N$26779,),2)</f>
        <v>#N/A</v>
      </c>
      <c r="P2401">
        <v>151753</v>
      </c>
      <c r="Q2401" s="1">
        <v>36760</v>
      </c>
      <c r="R2401" s="1">
        <v>36764</v>
      </c>
      <c r="S2401" t="s">
        <v>1059</v>
      </c>
      <c r="T2401">
        <v>1</v>
      </c>
    </row>
    <row r="2402" spans="1:20" x14ac:dyDescent="0.2">
      <c r="A2402" s="7">
        <v>430705</v>
      </c>
      <c r="B2402" s="3">
        <v>85022</v>
      </c>
      <c r="C2402" s="3" t="s">
        <v>40</v>
      </c>
      <c r="D2402" s="2" t="s">
        <v>409</v>
      </c>
      <c r="E2402" s="3">
        <v>12</v>
      </c>
      <c r="F2402" s="17">
        <v>0</v>
      </c>
      <c r="G2402" s="17">
        <v>1</v>
      </c>
      <c r="H2402" s="17">
        <v>0</v>
      </c>
      <c r="I2402" s="7">
        <v>1</v>
      </c>
      <c r="J2402" s="7">
        <v>15</v>
      </c>
      <c r="K2402" s="4">
        <v>1214</v>
      </c>
      <c r="L2402" s="5">
        <v>1214.0587</v>
      </c>
      <c r="M2402">
        <v>18553</v>
      </c>
      <c r="N2402" s="3">
        <v>1</v>
      </c>
      <c r="O2402" s="50" t="e">
        <f>INDEX([1]Dados!$M$2:$N$26779,MATCH($P2402,[1]Dados!$N$2:$N$26779,),2)</f>
        <v>#N/A</v>
      </c>
      <c r="P2402">
        <v>152133</v>
      </c>
      <c r="Q2402" s="1">
        <v>36760</v>
      </c>
      <c r="R2402" s="1">
        <v>36764</v>
      </c>
      <c r="S2402" t="s">
        <v>1448</v>
      </c>
      <c r="T2402">
        <v>1</v>
      </c>
    </row>
    <row r="2403" spans="1:20" x14ac:dyDescent="0.2">
      <c r="A2403" s="7">
        <v>430705</v>
      </c>
      <c r="B2403" s="3">
        <v>85022</v>
      </c>
      <c r="C2403" s="3" t="s">
        <v>40</v>
      </c>
      <c r="D2403" s="2" t="s">
        <v>409</v>
      </c>
      <c r="E2403" s="3">
        <v>12</v>
      </c>
      <c r="F2403" s="17">
        <v>0</v>
      </c>
      <c r="G2403" s="17">
        <v>1</v>
      </c>
      <c r="H2403" s="17">
        <v>0</v>
      </c>
      <c r="I2403" s="7" t="s">
        <v>3</v>
      </c>
      <c r="J2403" s="7">
        <v>0</v>
      </c>
      <c r="K2403" s="4">
        <v>1214</v>
      </c>
      <c r="L2403" s="5">
        <v>1214.0589</v>
      </c>
      <c r="M2403" t="s">
        <v>2134</v>
      </c>
      <c r="N2403" s="3">
        <v>1</v>
      </c>
      <c r="O2403" s="50" t="e">
        <f>INDEX([1]Dados!$M$2:$N$26779,MATCH($P2403,[1]Dados!$N$2:$N$26779,),2)</f>
        <v>#N/A</v>
      </c>
      <c r="P2403">
        <v>152492</v>
      </c>
      <c r="Q2403" s="1">
        <v>36760</v>
      </c>
      <c r="R2403" s="1">
        <v>36764</v>
      </c>
      <c r="S2403" t="s">
        <v>2134</v>
      </c>
      <c r="T2403">
        <v>1</v>
      </c>
    </row>
    <row r="2404" spans="1:20" x14ac:dyDescent="0.2">
      <c r="A2404" s="7">
        <v>430705</v>
      </c>
      <c r="B2404" s="3">
        <v>85022</v>
      </c>
      <c r="C2404" s="3" t="s">
        <v>40</v>
      </c>
      <c r="D2404" s="2" t="s">
        <v>409</v>
      </c>
      <c r="E2404" s="3">
        <v>12</v>
      </c>
      <c r="F2404" s="17">
        <v>0</v>
      </c>
      <c r="G2404" s="17">
        <v>1</v>
      </c>
      <c r="H2404" s="17">
        <v>0</v>
      </c>
      <c r="I2404" s="7">
        <v>2</v>
      </c>
      <c r="J2404" s="7">
        <v>29</v>
      </c>
      <c r="K2404" s="4">
        <v>1293</v>
      </c>
      <c r="L2404" s="5">
        <v>1293.0592999999999</v>
      </c>
      <c r="M2404">
        <v>3090.96</v>
      </c>
      <c r="N2404" s="3">
        <v>1</v>
      </c>
      <c r="O2404" s="50" t="e">
        <f>INDEX([1]Dados!$M$2:$N$26779,MATCH($P2404,[1]Dados!$N$2:$N$26779,),2)</f>
        <v>#N/A</v>
      </c>
      <c r="P2404">
        <v>151392</v>
      </c>
      <c r="Q2404" s="1">
        <v>36760</v>
      </c>
      <c r="R2404" s="1">
        <v>36764</v>
      </c>
      <c r="S2404" t="s">
        <v>1447</v>
      </c>
      <c r="T2404">
        <v>1</v>
      </c>
    </row>
    <row r="2405" spans="1:20" x14ac:dyDescent="0.2">
      <c r="A2405" s="7">
        <v>430705</v>
      </c>
      <c r="B2405" s="3">
        <v>85022</v>
      </c>
      <c r="C2405" s="3" t="s">
        <v>40</v>
      </c>
      <c r="D2405" s="2" t="s">
        <v>409</v>
      </c>
      <c r="E2405" s="3">
        <v>12</v>
      </c>
      <c r="F2405" s="17">
        <v>0</v>
      </c>
      <c r="G2405" s="17">
        <v>1</v>
      </c>
      <c r="H2405" s="17">
        <v>0</v>
      </c>
      <c r="I2405" s="7">
        <v>2</v>
      </c>
      <c r="J2405" s="7">
        <v>22</v>
      </c>
      <c r="K2405" s="4">
        <v>1293</v>
      </c>
      <c r="L2405" s="5">
        <v>1293.0592999999999</v>
      </c>
      <c r="M2405">
        <v>3090.96</v>
      </c>
      <c r="N2405" s="3">
        <v>1</v>
      </c>
      <c r="O2405" s="50" t="e">
        <f>INDEX([1]Dados!$M$2:$N$26779,MATCH($P2405,[1]Dados!$N$2:$N$26779,),2)</f>
        <v>#N/A</v>
      </c>
      <c r="P2405">
        <v>151392</v>
      </c>
      <c r="Q2405" s="1">
        <v>36760</v>
      </c>
      <c r="R2405" s="1">
        <v>36764</v>
      </c>
      <c r="S2405" t="s">
        <v>1447</v>
      </c>
      <c r="T2405">
        <v>1</v>
      </c>
    </row>
    <row r="2406" spans="1:20" x14ac:dyDescent="0.2">
      <c r="A2406" s="7">
        <v>431120</v>
      </c>
      <c r="B2406" s="3">
        <v>87254</v>
      </c>
      <c r="C2406" s="3" t="s">
        <v>40</v>
      </c>
      <c r="D2406" s="2" t="s">
        <v>523</v>
      </c>
      <c r="E2406" s="3">
        <v>12</v>
      </c>
      <c r="F2406" s="17">
        <v>0</v>
      </c>
      <c r="G2406" s="17">
        <v>1</v>
      </c>
      <c r="H2406" s="17">
        <v>0</v>
      </c>
      <c r="I2406" s="7">
        <v>1.2</v>
      </c>
      <c r="J2406" s="7">
        <v>23</v>
      </c>
      <c r="K2406" s="4">
        <v>1214</v>
      </c>
      <c r="L2406" s="5">
        <v>1214.0589</v>
      </c>
      <c r="M2406">
        <v>163456</v>
      </c>
      <c r="N2406" s="3">
        <v>1</v>
      </c>
      <c r="O2406" s="50" t="e">
        <f>INDEX([1]Dados!$M$2:$N$26779,MATCH($P2406,[1]Dados!$N$2:$N$26779,),2)</f>
        <v>#N/A</v>
      </c>
      <c r="P2406">
        <v>155607</v>
      </c>
      <c r="Q2406" s="1">
        <v>36837</v>
      </c>
      <c r="R2406" s="1">
        <v>36841</v>
      </c>
      <c r="S2406" t="s">
        <v>2221</v>
      </c>
      <c r="T2406">
        <v>1</v>
      </c>
    </row>
    <row r="2407" spans="1:20" x14ac:dyDescent="0.2">
      <c r="A2407" s="7">
        <v>431120</v>
      </c>
      <c r="B2407" s="3">
        <v>87254</v>
      </c>
      <c r="C2407" s="3" t="s">
        <v>40</v>
      </c>
      <c r="D2407" s="2" t="s">
        <v>523</v>
      </c>
      <c r="E2407" s="3">
        <v>12</v>
      </c>
      <c r="F2407" s="17">
        <v>0</v>
      </c>
      <c r="G2407" s="17">
        <v>1</v>
      </c>
      <c r="H2407" s="17">
        <v>0</v>
      </c>
      <c r="I2407" s="7">
        <v>1.1000000000000001</v>
      </c>
      <c r="J2407" s="7">
        <v>20</v>
      </c>
      <c r="K2407" s="4">
        <v>1214</v>
      </c>
      <c r="L2407" s="5">
        <v>1214.0589</v>
      </c>
      <c r="M2407">
        <v>163456</v>
      </c>
      <c r="N2407" s="3">
        <v>1</v>
      </c>
      <c r="O2407" s="50" t="e">
        <f>INDEX([1]Dados!$M$2:$N$26779,MATCH($P2407,[1]Dados!$N$2:$N$26779,),2)</f>
        <v>#N/A</v>
      </c>
      <c r="P2407">
        <v>155607</v>
      </c>
      <c r="Q2407" s="1">
        <v>36837</v>
      </c>
      <c r="R2407" s="1">
        <v>36841</v>
      </c>
      <c r="S2407" t="s">
        <v>2221</v>
      </c>
      <c r="T2407">
        <v>1</v>
      </c>
    </row>
    <row r="2408" spans="1:20" x14ac:dyDescent="0.2">
      <c r="A2408" s="7">
        <v>431120</v>
      </c>
      <c r="B2408" s="3">
        <v>87254</v>
      </c>
      <c r="C2408" s="3" t="s">
        <v>40</v>
      </c>
      <c r="D2408" s="2" t="s">
        <v>523</v>
      </c>
      <c r="E2408" s="3">
        <v>12</v>
      </c>
      <c r="F2408" s="17">
        <v>0</v>
      </c>
      <c r="G2408" s="17">
        <v>1</v>
      </c>
      <c r="H2408" s="17">
        <v>0</v>
      </c>
      <c r="I2408" s="7">
        <v>2.5</v>
      </c>
      <c r="J2408" s="7">
        <v>15</v>
      </c>
      <c r="K2408" s="4">
        <v>1293</v>
      </c>
      <c r="L2408" s="5">
        <v>1293.0592999999999</v>
      </c>
      <c r="M2408">
        <v>20500</v>
      </c>
      <c r="N2408" s="3">
        <v>1</v>
      </c>
      <c r="O2408" s="50" t="e">
        <f>INDEX([1]Dados!$M$2:$N$26779,MATCH($P2408,[1]Dados!$N$2:$N$26779,),2)</f>
        <v>#N/A</v>
      </c>
      <c r="P2408">
        <v>154981</v>
      </c>
      <c r="Q2408" s="1">
        <v>36837</v>
      </c>
      <c r="R2408" s="1">
        <v>36841</v>
      </c>
      <c r="S2408" t="s">
        <v>2160</v>
      </c>
      <c r="T2408">
        <v>1</v>
      </c>
    </row>
    <row r="2409" spans="1:20" x14ac:dyDescent="0.2">
      <c r="A2409" s="7">
        <v>431120</v>
      </c>
      <c r="B2409" s="3">
        <v>87254</v>
      </c>
      <c r="C2409" s="3" t="s">
        <v>40</v>
      </c>
      <c r="D2409" s="2" t="s">
        <v>523</v>
      </c>
      <c r="E2409" s="3">
        <v>12</v>
      </c>
      <c r="F2409" s="17">
        <v>0</v>
      </c>
      <c r="G2409" s="17">
        <v>1</v>
      </c>
      <c r="H2409" s="17">
        <v>0</v>
      </c>
      <c r="I2409" s="7">
        <v>2.4</v>
      </c>
      <c r="J2409" s="7">
        <v>22</v>
      </c>
      <c r="K2409" s="4">
        <v>1293</v>
      </c>
      <c r="L2409" s="5">
        <v>1293.0592999999999</v>
      </c>
      <c r="M2409">
        <v>20500</v>
      </c>
      <c r="N2409" s="3">
        <v>1</v>
      </c>
      <c r="O2409" s="50" t="e">
        <f>INDEX([1]Dados!$M$2:$N$26779,MATCH($P2409,[1]Dados!$N$2:$N$26779,),2)</f>
        <v>#N/A</v>
      </c>
      <c r="P2409">
        <v>154981</v>
      </c>
      <c r="Q2409" s="1">
        <v>36837</v>
      </c>
      <c r="R2409" s="1">
        <v>36841</v>
      </c>
      <c r="S2409" t="s">
        <v>2160</v>
      </c>
      <c r="T2409">
        <v>1</v>
      </c>
    </row>
    <row r="2410" spans="1:20" x14ac:dyDescent="0.2">
      <c r="A2410" s="7">
        <v>431120</v>
      </c>
      <c r="B2410" s="3">
        <v>87254</v>
      </c>
      <c r="C2410" s="3" t="s">
        <v>40</v>
      </c>
      <c r="D2410" s="2" t="s">
        <v>523</v>
      </c>
      <c r="E2410" s="3">
        <v>12</v>
      </c>
      <c r="F2410" s="17">
        <v>0</v>
      </c>
      <c r="G2410" s="17">
        <v>1</v>
      </c>
      <c r="H2410" s="17">
        <v>0</v>
      </c>
      <c r="I2410" s="7">
        <v>2.2000000000000002</v>
      </c>
      <c r="J2410" s="7">
        <v>29</v>
      </c>
      <c r="K2410" s="4">
        <v>1293</v>
      </c>
      <c r="L2410" s="5">
        <v>1293.0592999999999</v>
      </c>
      <c r="M2410">
        <v>20500</v>
      </c>
      <c r="N2410" s="3">
        <v>1</v>
      </c>
      <c r="O2410" s="50" t="e">
        <f>INDEX([1]Dados!$M$2:$N$26779,MATCH($P2410,[1]Dados!$N$2:$N$26779,),2)</f>
        <v>#N/A</v>
      </c>
      <c r="P2410">
        <v>154981</v>
      </c>
      <c r="Q2410" s="1">
        <v>36837</v>
      </c>
      <c r="R2410" s="1">
        <v>36841</v>
      </c>
      <c r="S2410" t="s">
        <v>2160</v>
      </c>
      <c r="T2410">
        <v>1</v>
      </c>
    </row>
    <row r="2411" spans="1:20" x14ac:dyDescent="0.2">
      <c r="A2411" s="7">
        <v>431120</v>
      </c>
      <c r="B2411" s="3">
        <v>87254</v>
      </c>
      <c r="C2411" s="3" t="s">
        <v>40</v>
      </c>
      <c r="D2411" s="2" t="s">
        <v>523</v>
      </c>
      <c r="E2411" s="3">
        <v>12</v>
      </c>
      <c r="F2411" s="17">
        <v>0</v>
      </c>
      <c r="G2411" s="17">
        <v>1</v>
      </c>
      <c r="H2411" s="17">
        <v>0</v>
      </c>
      <c r="I2411" s="7">
        <v>2.2999999999999998</v>
      </c>
      <c r="J2411" s="7">
        <v>22</v>
      </c>
      <c r="K2411" s="4">
        <v>1293</v>
      </c>
      <c r="L2411" s="5">
        <v>1293.0592999999999</v>
      </c>
      <c r="M2411">
        <v>20500</v>
      </c>
      <c r="N2411" s="3">
        <v>1</v>
      </c>
      <c r="O2411" s="50" t="e">
        <f>INDEX([1]Dados!$M$2:$N$26779,MATCH($P2411,[1]Dados!$N$2:$N$26779,),2)</f>
        <v>#N/A</v>
      </c>
      <c r="P2411">
        <v>154981</v>
      </c>
      <c r="Q2411" s="1">
        <v>36837</v>
      </c>
      <c r="R2411" s="1">
        <v>36841</v>
      </c>
      <c r="S2411" t="s">
        <v>2160</v>
      </c>
      <c r="T2411">
        <v>1</v>
      </c>
    </row>
    <row r="2412" spans="1:20" x14ac:dyDescent="0.2">
      <c r="A2412" s="7">
        <v>431120</v>
      </c>
      <c r="B2412" s="3">
        <v>87254</v>
      </c>
      <c r="C2412" s="3" t="s">
        <v>40</v>
      </c>
      <c r="D2412" s="2" t="s">
        <v>523</v>
      </c>
      <c r="E2412" s="3">
        <v>12</v>
      </c>
      <c r="F2412" s="17">
        <v>0</v>
      </c>
      <c r="G2412" s="17">
        <v>1</v>
      </c>
      <c r="H2412" s="17">
        <v>0</v>
      </c>
      <c r="I2412" s="7">
        <v>2.1</v>
      </c>
      <c r="J2412" s="7">
        <v>22</v>
      </c>
      <c r="K2412" s="4">
        <v>1293</v>
      </c>
      <c r="L2412" s="5">
        <v>1293.0592999999999</v>
      </c>
      <c r="M2412">
        <v>20500</v>
      </c>
      <c r="N2412" s="3">
        <v>1</v>
      </c>
      <c r="O2412" s="50" t="e">
        <f>INDEX([1]Dados!$M$2:$N$26779,MATCH($P2412,[1]Dados!$N$2:$N$26779,),2)</f>
        <v>#N/A</v>
      </c>
      <c r="P2412">
        <v>154981</v>
      </c>
      <c r="Q2412" s="1">
        <v>36837</v>
      </c>
      <c r="R2412" s="1">
        <v>36841</v>
      </c>
      <c r="S2412" t="s">
        <v>2160</v>
      </c>
      <c r="T2412">
        <v>1</v>
      </c>
    </row>
    <row r="2413" spans="1:20" x14ac:dyDescent="0.2">
      <c r="A2413" s="7">
        <v>431120</v>
      </c>
      <c r="B2413" s="3">
        <v>87254</v>
      </c>
      <c r="C2413" s="3" t="s">
        <v>40</v>
      </c>
      <c r="D2413" s="2" t="s">
        <v>523</v>
      </c>
      <c r="E2413" s="3">
        <v>12</v>
      </c>
      <c r="F2413" s="17">
        <v>0</v>
      </c>
      <c r="G2413" s="17">
        <v>1</v>
      </c>
      <c r="H2413" s="17">
        <v>0</v>
      </c>
      <c r="I2413" s="7">
        <v>2.6</v>
      </c>
      <c r="J2413" s="7">
        <v>17</v>
      </c>
      <c r="K2413" s="4">
        <v>1293</v>
      </c>
      <c r="L2413" s="5">
        <v>1293.0592999999999</v>
      </c>
      <c r="M2413">
        <v>20500</v>
      </c>
      <c r="N2413" s="3">
        <v>1</v>
      </c>
      <c r="O2413" s="50" t="e">
        <f>INDEX([1]Dados!$M$2:$N$26779,MATCH($P2413,[1]Dados!$N$2:$N$26779,),2)</f>
        <v>#N/A</v>
      </c>
      <c r="P2413">
        <v>154981</v>
      </c>
      <c r="Q2413" s="1">
        <v>36837</v>
      </c>
      <c r="R2413" s="1">
        <v>36841</v>
      </c>
      <c r="S2413" t="s">
        <v>2160</v>
      </c>
      <c r="T2413">
        <v>1</v>
      </c>
    </row>
    <row r="2414" spans="1:20" x14ac:dyDescent="0.2">
      <c r="A2414" s="7">
        <v>431120</v>
      </c>
      <c r="B2414" s="3">
        <v>87254</v>
      </c>
      <c r="C2414" s="3" t="s">
        <v>40</v>
      </c>
      <c r="D2414" s="2" t="s">
        <v>523</v>
      </c>
      <c r="E2414" s="3">
        <v>12</v>
      </c>
      <c r="F2414" s="17">
        <v>0</v>
      </c>
      <c r="G2414" s="17">
        <v>1</v>
      </c>
      <c r="H2414" s="17">
        <v>0</v>
      </c>
      <c r="I2414" s="7" t="s">
        <v>3</v>
      </c>
      <c r="J2414" s="7">
        <v>0</v>
      </c>
      <c r="K2414" s="4">
        <v>1203</v>
      </c>
      <c r="L2414" s="5">
        <v>1203.0829000000001</v>
      </c>
      <c r="M2414">
        <v>207780</v>
      </c>
      <c r="N2414" s="3">
        <v>1</v>
      </c>
      <c r="O2414" s="50" t="e">
        <f>INDEX([1]Dados!$M$2:$N$26779,MATCH($P2414,[1]Dados!$N$2:$N$26779,),2)</f>
        <v>#N/A</v>
      </c>
      <c r="P2414">
        <v>155267</v>
      </c>
      <c r="Q2414" s="1">
        <v>36837</v>
      </c>
      <c r="R2414" s="1">
        <v>36841</v>
      </c>
      <c r="S2414" t="s">
        <v>2134</v>
      </c>
      <c r="T2414">
        <v>1</v>
      </c>
    </row>
    <row r="2415" spans="1:20" x14ac:dyDescent="0.2">
      <c r="A2415" s="7">
        <v>431120</v>
      </c>
      <c r="B2415" s="3">
        <v>87254</v>
      </c>
      <c r="C2415" s="3" t="s">
        <v>40</v>
      </c>
      <c r="D2415" s="2" t="s">
        <v>523</v>
      </c>
      <c r="E2415" s="3">
        <v>12</v>
      </c>
      <c r="F2415" s="17">
        <v>0</v>
      </c>
      <c r="G2415" s="17">
        <v>1</v>
      </c>
      <c r="H2415" s="17">
        <v>0</v>
      </c>
      <c r="I2415" s="7">
        <v>3.1</v>
      </c>
      <c r="J2415" s="7">
        <v>15</v>
      </c>
      <c r="K2415" s="4">
        <v>1203</v>
      </c>
      <c r="L2415" s="5">
        <v>1203.0597</v>
      </c>
      <c r="M2415">
        <v>27968.1</v>
      </c>
      <c r="N2415" s="3">
        <v>1</v>
      </c>
      <c r="O2415" s="50" t="e">
        <f>INDEX([1]Dados!$M$2:$N$26779,MATCH($P2415,[1]Dados!$N$2:$N$26779,),2)</f>
        <v>#N/A</v>
      </c>
      <c r="P2415">
        <v>155267</v>
      </c>
      <c r="Q2415" s="1">
        <v>36837</v>
      </c>
      <c r="R2415" s="1">
        <v>36841</v>
      </c>
      <c r="S2415" t="s">
        <v>2222</v>
      </c>
      <c r="T2415">
        <v>1</v>
      </c>
    </row>
    <row r="2416" spans="1:20" x14ac:dyDescent="0.2">
      <c r="A2416" s="7">
        <v>431120</v>
      </c>
      <c r="B2416" s="3">
        <v>87254</v>
      </c>
      <c r="C2416" s="3" t="s">
        <v>40</v>
      </c>
      <c r="D2416" s="2" t="s">
        <v>523</v>
      </c>
      <c r="E2416" s="3">
        <v>12</v>
      </c>
      <c r="F2416" s="17">
        <v>0</v>
      </c>
      <c r="G2416" s="17">
        <v>1</v>
      </c>
      <c r="H2416" s="17">
        <v>0</v>
      </c>
      <c r="I2416" s="7">
        <v>3.3</v>
      </c>
      <c r="J2416" s="7">
        <v>18</v>
      </c>
      <c r="K2416" s="4">
        <v>1203</v>
      </c>
      <c r="L2416" s="5">
        <v>1203.0597</v>
      </c>
      <c r="M2416">
        <v>27968.1</v>
      </c>
      <c r="N2416" s="3">
        <v>1</v>
      </c>
      <c r="O2416" s="50" t="e">
        <f>INDEX([1]Dados!$M$2:$N$26779,MATCH($P2416,[1]Dados!$N$2:$N$26779,),2)</f>
        <v>#N/A</v>
      </c>
      <c r="P2416">
        <v>155267</v>
      </c>
      <c r="Q2416" s="1">
        <v>36837</v>
      </c>
      <c r="R2416" s="1">
        <v>36841</v>
      </c>
      <c r="S2416" t="s">
        <v>2222</v>
      </c>
      <c r="T2416">
        <v>1</v>
      </c>
    </row>
    <row r="2417" spans="1:20" x14ac:dyDescent="0.2">
      <c r="A2417" s="7">
        <v>431120</v>
      </c>
      <c r="B2417" s="3">
        <v>87254</v>
      </c>
      <c r="C2417" s="3" t="s">
        <v>40</v>
      </c>
      <c r="D2417" s="2" t="s">
        <v>523</v>
      </c>
      <c r="E2417" s="3">
        <v>12</v>
      </c>
      <c r="F2417" s="17">
        <v>0</v>
      </c>
      <c r="G2417" s="17">
        <v>1</v>
      </c>
      <c r="H2417" s="17">
        <v>0</v>
      </c>
      <c r="I2417" s="7">
        <v>3.2</v>
      </c>
      <c r="J2417" s="7">
        <v>20</v>
      </c>
      <c r="K2417" s="4">
        <v>1203</v>
      </c>
      <c r="L2417" s="5">
        <v>1203.0597</v>
      </c>
      <c r="M2417">
        <v>27968.1</v>
      </c>
      <c r="N2417" s="3">
        <v>1</v>
      </c>
      <c r="O2417" s="50" t="e">
        <f>INDEX([1]Dados!$M$2:$N$26779,MATCH($P2417,[1]Dados!$N$2:$N$26779,),2)</f>
        <v>#N/A</v>
      </c>
      <c r="P2417">
        <v>155267</v>
      </c>
      <c r="Q2417" s="1">
        <v>36837</v>
      </c>
      <c r="R2417" s="1">
        <v>36841</v>
      </c>
      <c r="S2417" t="s">
        <v>2222</v>
      </c>
      <c r="T2417">
        <v>1</v>
      </c>
    </row>
    <row r="2418" spans="1:20" x14ac:dyDescent="0.2">
      <c r="A2418" s="7">
        <v>431120</v>
      </c>
      <c r="B2418" s="3">
        <v>87254</v>
      </c>
      <c r="C2418" s="3" t="s">
        <v>40</v>
      </c>
      <c r="D2418" s="2" t="s">
        <v>523</v>
      </c>
      <c r="E2418" s="3">
        <v>12</v>
      </c>
      <c r="F2418" s="17">
        <v>0</v>
      </c>
      <c r="G2418" s="17">
        <v>1</v>
      </c>
      <c r="H2418" s="17">
        <v>0</v>
      </c>
      <c r="I2418" s="7">
        <v>5.0999999999999996</v>
      </c>
      <c r="J2418" s="7">
        <v>18</v>
      </c>
      <c r="K2418" s="4">
        <v>4</v>
      </c>
      <c r="L2418" s="5">
        <v>4.5776000000000003</v>
      </c>
      <c r="M2418">
        <v>27000</v>
      </c>
      <c r="N2418" s="3">
        <v>1</v>
      </c>
      <c r="O2418" s="50" t="e">
        <f>INDEX([1]Dados!$M$2:$N$26779,MATCH($P2418,[1]Dados!$N$2:$N$26779,),2)</f>
        <v>#N/A</v>
      </c>
      <c r="P2418">
        <v>155147</v>
      </c>
      <c r="Q2418" s="1">
        <v>36837</v>
      </c>
      <c r="R2418" s="1">
        <v>36841</v>
      </c>
      <c r="S2418" t="s">
        <v>2223</v>
      </c>
      <c r="T2418">
        <v>1</v>
      </c>
    </row>
    <row r="2419" spans="1:20" x14ac:dyDescent="0.2">
      <c r="A2419" s="7">
        <v>431120</v>
      </c>
      <c r="B2419" s="3">
        <v>87254</v>
      </c>
      <c r="C2419" s="3" t="s">
        <v>40</v>
      </c>
      <c r="D2419" s="2" t="s">
        <v>523</v>
      </c>
      <c r="E2419" s="3">
        <v>12</v>
      </c>
      <c r="F2419" s="17">
        <v>0</v>
      </c>
      <c r="G2419" s="17">
        <v>1</v>
      </c>
      <c r="H2419" s="17">
        <v>0</v>
      </c>
      <c r="I2419" s="7">
        <v>5.2</v>
      </c>
      <c r="J2419" s="7">
        <v>33</v>
      </c>
      <c r="K2419" s="4">
        <v>4</v>
      </c>
      <c r="L2419" s="5">
        <v>4.5776000000000003</v>
      </c>
      <c r="M2419">
        <v>27000</v>
      </c>
      <c r="N2419" s="3">
        <v>1</v>
      </c>
      <c r="O2419" s="50" t="e">
        <f>INDEX([1]Dados!$M$2:$N$26779,MATCH($P2419,[1]Dados!$N$2:$N$26779,),2)</f>
        <v>#N/A</v>
      </c>
      <c r="P2419">
        <v>155147</v>
      </c>
      <c r="Q2419" s="1">
        <v>36837</v>
      </c>
      <c r="R2419" s="1">
        <v>36841</v>
      </c>
      <c r="S2419" t="s">
        <v>2223</v>
      </c>
      <c r="T2419">
        <v>1</v>
      </c>
    </row>
    <row r="2420" spans="1:20" x14ac:dyDescent="0.2">
      <c r="A2420" s="7">
        <v>431120</v>
      </c>
      <c r="B2420" s="3">
        <v>87254</v>
      </c>
      <c r="C2420" s="3" t="s">
        <v>40</v>
      </c>
      <c r="D2420" s="2" t="s">
        <v>523</v>
      </c>
      <c r="E2420" s="3">
        <v>12</v>
      </c>
      <c r="F2420" s="17">
        <v>0</v>
      </c>
      <c r="G2420" s="17">
        <v>1</v>
      </c>
      <c r="H2420" s="17">
        <v>0</v>
      </c>
      <c r="I2420" s="7">
        <v>4.0999999999999996</v>
      </c>
      <c r="J2420" s="7">
        <v>18</v>
      </c>
      <c r="K2420" s="4">
        <v>4</v>
      </c>
      <c r="L2420" s="5">
        <v>4.5776000000000003</v>
      </c>
      <c r="M2420">
        <v>75600</v>
      </c>
      <c r="N2420" s="3">
        <v>1</v>
      </c>
      <c r="O2420" s="50" t="e">
        <f>INDEX([1]Dados!$M$2:$N$26779,MATCH($P2420,[1]Dados!$N$2:$N$26779,),2)</f>
        <v>#N/A</v>
      </c>
      <c r="P2420">
        <v>155148</v>
      </c>
      <c r="Q2420" s="1">
        <v>36837</v>
      </c>
      <c r="R2420" s="1">
        <v>36841</v>
      </c>
      <c r="S2420" t="s">
        <v>2223</v>
      </c>
      <c r="T2420">
        <v>1</v>
      </c>
    </row>
    <row r="2421" spans="1:20" x14ac:dyDescent="0.2">
      <c r="A2421" s="7">
        <v>431120</v>
      </c>
      <c r="B2421" s="3">
        <v>87254</v>
      </c>
      <c r="C2421" s="3" t="s">
        <v>40</v>
      </c>
      <c r="D2421" s="2" t="s">
        <v>523</v>
      </c>
      <c r="E2421" s="3">
        <v>12</v>
      </c>
      <c r="F2421" s="17">
        <v>0</v>
      </c>
      <c r="G2421" s="17">
        <v>1</v>
      </c>
      <c r="H2421" s="17">
        <v>0</v>
      </c>
      <c r="I2421" s="7">
        <v>4.2</v>
      </c>
      <c r="J2421" s="7">
        <v>9</v>
      </c>
      <c r="K2421" s="4">
        <v>4</v>
      </c>
      <c r="L2421" s="5">
        <v>4.5776000000000003</v>
      </c>
      <c r="M2421">
        <v>37800</v>
      </c>
      <c r="N2421" s="3">
        <v>1</v>
      </c>
      <c r="O2421" s="50" t="e">
        <f>INDEX([1]Dados!$M$2:$N$26779,MATCH($P2421,[1]Dados!$N$2:$N$26779,),2)</f>
        <v>#N/A</v>
      </c>
      <c r="P2421">
        <v>155149</v>
      </c>
      <c r="Q2421" s="1">
        <v>36837</v>
      </c>
      <c r="R2421" s="1">
        <v>36841</v>
      </c>
      <c r="S2421" t="s">
        <v>2223</v>
      </c>
      <c r="T2421">
        <v>1</v>
      </c>
    </row>
    <row r="2422" spans="1:20" x14ac:dyDescent="0.2">
      <c r="A2422" s="7">
        <v>431120</v>
      </c>
      <c r="B2422" s="3">
        <v>87254</v>
      </c>
      <c r="C2422" s="3" t="s">
        <v>40</v>
      </c>
      <c r="D2422" s="2" t="s">
        <v>523</v>
      </c>
      <c r="E2422" s="3">
        <v>12</v>
      </c>
      <c r="F2422" s="17">
        <v>0</v>
      </c>
      <c r="G2422" s="17">
        <v>1</v>
      </c>
      <c r="H2422" s="17">
        <v>0</v>
      </c>
      <c r="I2422" s="7">
        <v>4.2</v>
      </c>
      <c r="J2422" s="7">
        <v>9</v>
      </c>
      <c r="K2422" s="4">
        <v>4</v>
      </c>
      <c r="L2422" s="5">
        <v>4.5776000000000003</v>
      </c>
      <c r="M2422">
        <v>75600</v>
      </c>
      <c r="N2422" s="3">
        <v>1</v>
      </c>
      <c r="O2422" s="50" t="e">
        <f>INDEX([1]Dados!$M$2:$N$26779,MATCH($P2422,[1]Dados!$N$2:$N$26779,),2)</f>
        <v>#N/A</v>
      </c>
      <c r="P2422">
        <v>155148</v>
      </c>
      <c r="Q2422" s="1">
        <v>36837</v>
      </c>
      <c r="R2422" s="1">
        <v>36841</v>
      </c>
      <c r="S2422" t="s">
        <v>2223</v>
      </c>
      <c r="T2422">
        <v>1</v>
      </c>
    </row>
    <row r="2423" spans="1:20" x14ac:dyDescent="0.2">
      <c r="A2423" s="7">
        <v>431120</v>
      </c>
      <c r="B2423" s="3">
        <v>87254</v>
      </c>
      <c r="C2423" s="3" t="s">
        <v>40</v>
      </c>
      <c r="D2423" s="2" t="s">
        <v>523</v>
      </c>
      <c r="E2423" s="3">
        <v>12</v>
      </c>
      <c r="F2423" s="17">
        <v>0</v>
      </c>
      <c r="G2423" s="17">
        <v>1</v>
      </c>
      <c r="H2423" s="17">
        <v>0</v>
      </c>
      <c r="I2423" s="7">
        <v>4.3</v>
      </c>
      <c r="J2423" s="7">
        <v>25</v>
      </c>
      <c r="K2423" s="4">
        <v>4</v>
      </c>
      <c r="L2423" s="5">
        <v>4.5776000000000003</v>
      </c>
      <c r="M2423">
        <v>37800</v>
      </c>
      <c r="N2423" s="3">
        <v>1</v>
      </c>
      <c r="O2423" s="50" t="e">
        <f>INDEX([1]Dados!$M$2:$N$26779,MATCH($P2423,[1]Dados!$N$2:$N$26779,),2)</f>
        <v>#N/A</v>
      </c>
      <c r="P2423">
        <v>155149</v>
      </c>
      <c r="Q2423" s="1">
        <v>36837</v>
      </c>
      <c r="R2423" s="1">
        <v>36841</v>
      </c>
      <c r="S2423" t="s">
        <v>2223</v>
      </c>
      <c r="T2423">
        <v>1</v>
      </c>
    </row>
    <row r="2424" spans="1:20" x14ac:dyDescent="0.2">
      <c r="A2424" s="7">
        <v>431120</v>
      </c>
      <c r="B2424" s="3">
        <v>87254</v>
      </c>
      <c r="C2424" s="3" t="s">
        <v>40</v>
      </c>
      <c r="D2424" s="2" t="s">
        <v>523</v>
      </c>
      <c r="E2424" s="3">
        <v>12</v>
      </c>
      <c r="F2424" s="17">
        <v>0</v>
      </c>
      <c r="G2424" s="17">
        <v>1</v>
      </c>
      <c r="H2424" s="17">
        <v>0</v>
      </c>
      <c r="I2424" s="7">
        <v>4.3</v>
      </c>
      <c r="J2424" s="7">
        <v>25</v>
      </c>
      <c r="K2424" s="4">
        <v>4</v>
      </c>
      <c r="L2424" s="5">
        <v>4.5776000000000003</v>
      </c>
      <c r="M2424">
        <v>75600</v>
      </c>
      <c r="N2424" s="3">
        <v>1</v>
      </c>
      <c r="O2424" s="50" t="e">
        <f>INDEX([1]Dados!$M$2:$N$26779,MATCH($P2424,[1]Dados!$N$2:$N$26779,),2)</f>
        <v>#N/A</v>
      </c>
      <c r="P2424">
        <v>155148</v>
      </c>
      <c r="Q2424" s="1">
        <v>36837</v>
      </c>
      <c r="R2424" s="1">
        <v>36841</v>
      </c>
      <c r="S2424" t="s">
        <v>2223</v>
      </c>
      <c r="T2424">
        <v>1</v>
      </c>
    </row>
    <row r="2425" spans="1:20" x14ac:dyDescent="0.2">
      <c r="A2425" s="7">
        <v>431120</v>
      </c>
      <c r="B2425" s="3">
        <v>87254</v>
      </c>
      <c r="C2425" s="3" t="s">
        <v>40</v>
      </c>
      <c r="D2425" s="2" t="s">
        <v>523</v>
      </c>
      <c r="E2425" s="3">
        <v>12</v>
      </c>
      <c r="F2425" s="17">
        <v>0</v>
      </c>
      <c r="G2425" s="17">
        <v>1</v>
      </c>
      <c r="H2425" s="17">
        <v>0</v>
      </c>
      <c r="I2425" s="7">
        <v>6.1</v>
      </c>
      <c r="J2425" s="7">
        <v>23</v>
      </c>
      <c r="K2425" s="4">
        <v>1214</v>
      </c>
      <c r="L2425" s="5">
        <v>1214.8585</v>
      </c>
      <c r="M2425">
        <v>403700</v>
      </c>
      <c r="N2425" s="3">
        <v>1</v>
      </c>
      <c r="O2425" s="50" t="e">
        <f>INDEX([1]Dados!$M$2:$N$26779,MATCH($P2425,[1]Dados!$N$2:$N$26779,),2)</f>
        <v>#N/A</v>
      </c>
      <c r="P2425">
        <v>156659</v>
      </c>
      <c r="Q2425" s="1">
        <v>36837</v>
      </c>
      <c r="R2425" s="1">
        <v>36841</v>
      </c>
      <c r="S2425" t="s">
        <v>2224</v>
      </c>
      <c r="T2425">
        <v>1</v>
      </c>
    </row>
    <row r="2426" spans="1:20" x14ac:dyDescent="0.2">
      <c r="A2426" s="7">
        <v>431120</v>
      </c>
      <c r="B2426" s="3">
        <v>87254</v>
      </c>
      <c r="C2426" s="3" t="s">
        <v>40</v>
      </c>
      <c r="D2426" s="2" t="s">
        <v>523</v>
      </c>
      <c r="E2426" s="3">
        <v>12</v>
      </c>
      <c r="F2426" s="17">
        <v>0</v>
      </c>
      <c r="G2426" s="17">
        <v>1</v>
      </c>
      <c r="H2426" s="17">
        <v>0</v>
      </c>
      <c r="I2426" s="7">
        <v>6.3</v>
      </c>
      <c r="J2426" s="7">
        <v>28</v>
      </c>
      <c r="K2426" s="4">
        <v>1214</v>
      </c>
      <c r="L2426" s="5">
        <v>1214.8585</v>
      </c>
      <c r="M2426">
        <v>403700</v>
      </c>
      <c r="N2426" s="3">
        <v>1</v>
      </c>
      <c r="O2426" s="50" t="e">
        <f>INDEX([1]Dados!$M$2:$N$26779,MATCH($P2426,[1]Dados!$N$2:$N$26779,),2)</f>
        <v>#N/A</v>
      </c>
      <c r="P2426">
        <v>156659</v>
      </c>
      <c r="Q2426" s="1">
        <v>36837</v>
      </c>
      <c r="R2426" s="1">
        <v>36841</v>
      </c>
      <c r="S2426" t="s">
        <v>2224</v>
      </c>
      <c r="T2426">
        <v>1</v>
      </c>
    </row>
    <row r="2427" spans="1:20" x14ac:dyDescent="0.2">
      <c r="A2427" s="7">
        <v>431120</v>
      </c>
      <c r="B2427" s="3">
        <v>87254</v>
      </c>
      <c r="C2427" s="3" t="s">
        <v>40</v>
      </c>
      <c r="D2427" s="2" t="s">
        <v>523</v>
      </c>
      <c r="E2427" s="3">
        <v>12</v>
      </c>
      <c r="F2427" s="17">
        <v>0</v>
      </c>
      <c r="G2427" s="17">
        <v>1</v>
      </c>
      <c r="H2427" s="17">
        <v>0</v>
      </c>
      <c r="I2427" s="7">
        <v>6.2</v>
      </c>
      <c r="J2427" s="7">
        <v>25</v>
      </c>
      <c r="K2427" s="4">
        <v>1214</v>
      </c>
      <c r="L2427" s="5">
        <v>1214.8585</v>
      </c>
      <c r="M2427">
        <v>403700</v>
      </c>
      <c r="N2427" s="3">
        <v>1</v>
      </c>
      <c r="O2427" s="50" t="e">
        <f>INDEX([1]Dados!$M$2:$N$26779,MATCH($P2427,[1]Dados!$N$2:$N$26779,),2)</f>
        <v>#N/A</v>
      </c>
      <c r="P2427">
        <v>156659</v>
      </c>
      <c r="Q2427" s="1">
        <v>36837</v>
      </c>
      <c r="R2427" s="1">
        <v>36841</v>
      </c>
      <c r="S2427" t="s">
        <v>2224</v>
      </c>
      <c r="T2427">
        <v>1</v>
      </c>
    </row>
    <row r="2428" spans="1:20" x14ac:dyDescent="0.2">
      <c r="A2428" s="7">
        <v>420300</v>
      </c>
      <c r="B2428" s="3">
        <v>80578</v>
      </c>
      <c r="C2428" s="3" t="s">
        <v>29</v>
      </c>
      <c r="D2428" s="2" t="s">
        <v>314</v>
      </c>
      <c r="E2428" s="3">
        <v>12</v>
      </c>
      <c r="F2428" s="17">
        <v>0</v>
      </c>
      <c r="G2428" s="17">
        <v>1</v>
      </c>
      <c r="H2428" s="17">
        <v>0</v>
      </c>
      <c r="I2428" s="7">
        <v>1.2</v>
      </c>
      <c r="J2428" s="7">
        <v>11</v>
      </c>
      <c r="K2428" s="4">
        <v>119</v>
      </c>
      <c r="L2428" s="5">
        <v>119.38590000000001</v>
      </c>
      <c r="M2428">
        <v>251005.1</v>
      </c>
      <c r="N2428" s="3">
        <v>1</v>
      </c>
      <c r="O2428" s="50" t="e">
        <f>INDEX([1]Dados!$M$2:$N$26779,MATCH($P2428,[1]Dados!$N$2:$N$26779,),2)</f>
        <v>#N/A</v>
      </c>
      <c r="P2428">
        <v>151754</v>
      </c>
      <c r="Q2428" s="1">
        <v>36760</v>
      </c>
      <c r="R2428" s="1">
        <v>36764</v>
      </c>
      <c r="S2428" t="s">
        <v>1839</v>
      </c>
      <c r="T2428">
        <v>1</v>
      </c>
    </row>
    <row r="2429" spans="1:20" x14ac:dyDescent="0.2">
      <c r="A2429" s="7">
        <v>420300</v>
      </c>
      <c r="B2429" s="3">
        <v>80578</v>
      </c>
      <c r="C2429" s="3" t="s">
        <v>29</v>
      </c>
      <c r="D2429" s="2" t="s">
        <v>314</v>
      </c>
      <c r="E2429" s="3">
        <v>12</v>
      </c>
      <c r="F2429" s="17">
        <v>0</v>
      </c>
      <c r="G2429" s="17">
        <v>1</v>
      </c>
      <c r="H2429" s="17">
        <v>0</v>
      </c>
      <c r="I2429" s="7">
        <v>1.1000000000000001</v>
      </c>
      <c r="J2429" s="7">
        <v>18</v>
      </c>
      <c r="K2429" s="4">
        <v>119</v>
      </c>
      <c r="L2429" s="5">
        <v>119.38590000000001</v>
      </c>
      <c r="M2429">
        <v>251005.1</v>
      </c>
      <c r="N2429" s="3">
        <v>1</v>
      </c>
      <c r="O2429" s="50" t="e">
        <f>INDEX([1]Dados!$M$2:$N$26779,MATCH($P2429,[1]Dados!$N$2:$N$26779,),2)</f>
        <v>#N/A</v>
      </c>
      <c r="P2429">
        <v>151754</v>
      </c>
      <c r="Q2429" s="1">
        <v>36760</v>
      </c>
      <c r="R2429" s="1">
        <v>36764</v>
      </c>
      <c r="S2429" t="s">
        <v>1839</v>
      </c>
      <c r="T2429">
        <v>1</v>
      </c>
    </row>
    <row r="2430" spans="1:20" x14ac:dyDescent="0.2">
      <c r="A2430" s="7">
        <v>420300</v>
      </c>
      <c r="B2430" s="3">
        <v>80578</v>
      </c>
      <c r="C2430" s="3" t="s">
        <v>29</v>
      </c>
      <c r="D2430" s="2" t="s">
        <v>314</v>
      </c>
      <c r="E2430" s="3">
        <v>12</v>
      </c>
      <c r="F2430" s="17">
        <v>0</v>
      </c>
      <c r="G2430" s="17">
        <v>1</v>
      </c>
      <c r="H2430" s="17">
        <v>0</v>
      </c>
      <c r="I2430" s="7">
        <v>1.3</v>
      </c>
      <c r="J2430" s="7">
        <v>9</v>
      </c>
      <c r="K2430" s="4">
        <v>119</v>
      </c>
      <c r="L2430" s="5">
        <v>119.38590000000001</v>
      </c>
      <c r="M2430">
        <v>251005.1</v>
      </c>
      <c r="N2430" s="3">
        <v>1</v>
      </c>
      <c r="O2430" s="50" t="e">
        <f>INDEX([1]Dados!$M$2:$N$26779,MATCH($P2430,[1]Dados!$N$2:$N$26779,),2)</f>
        <v>#N/A</v>
      </c>
      <c r="P2430">
        <v>151754</v>
      </c>
      <c r="Q2430" s="1">
        <v>36760</v>
      </c>
      <c r="R2430" s="1">
        <v>36764</v>
      </c>
      <c r="S2430" t="s">
        <v>1839</v>
      </c>
      <c r="T2430">
        <v>1</v>
      </c>
    </row>
    <row r="2431" spans="1:20" x14ac:dyDescent="0.2">
      <c r="A2431" s="7">
        <v>420300</v>
      </c>
      <c r="B2431" s="3">
        <v>80578</v>
      </c>
      <c r="C2431" s="3" t="s">
        <v>29</v>
      </c>
      <c r="D2431" s="2" t="s">
        <v>314</v>
      </c>
      <c r="E2431" s="3">
        <v>12</v>
      </c>
      <c r="F2431" s="17">
        <v>0</v>
      </c>
      <c r="G2431" s="17">
        <v>1</v>
      </c>
      <c r="H2431" s="17">
        <v>0</v>
      </c>
      <c r="I2431" s="7">
        <v>5.0999999999999996</v>
      </c>
      <c r="J2431" s="7">
        <v>14</v>
      </c>
      <c r="K2431" s="4">
        <v>1203</v>
      </c>
      <c r="L2431" s="5">
        <v>1203.0829000000001</v>
      </c>
      <c r="M2431">
        <v>208963.32</v>
      </c>
      <c r="N2431" s="3">
        <v>1</v>
      </c>
      <c r="O2431" s="50" t="e">
        <f>INDEX([1]Dados!$M$2:$N$26779,MATCH($P2431,[1]Dados!$N$2:$N$26779,),2)</f>
        <v>#N/A</v>
      </c>
      <c r="P2431">
        <v>151707</v>
      </c>
      <c r="Q2431" s="1">
        <v>36760</v>
      </c>
      <c r="R2431" s="1">
        <v>36764</v>
      </c>
      <c r="S2431" t="s">
        <v>1808</v>
      </c>
      <c r="T2431">
        <v>1</v>
      </c>
    </row>
    <row r="2432" spans="1:20" x14ac:dyDescent="0.2">
      <c r="A2432" s="7">
        <v>420300</v>
      </c>
      <c r="B2432" s="3">
        <v>80578</v>
      </c>
      <c r="C2432" s="3" t="s">
        <v>29</v>
      </c>
      <c r="D2432" s="2" t="s">
        <v>314</v>
      </c>
      <c r="E2432" s="3">
        <v>12</v>
      </c>
      <c r="F2432" s="17">
        <v>0</v>
      </c>
      <c r="G2432" s="17">
        <v>1</v>
      </c>
      <c r="H2432" s="17">
        <v>0</v>
      </c>
      <c r="I2432" s="7">
        <v>2.2000000000000002</v>
      </c>
      <c r="J2432" s="7">
        <v>15</v>
      </c>
      <c r="K2432" s="4">
        <v>1214</v>
      </c>
      <c r="L2432" s="5">
        <v>1214.0587</v>
      </c>
      <c r="M2432">
        <v>67192.100000000006</v>
      </c>
      <c r="N2432" s="3">
        <v>1</v>
      </c>
      <c r="O2432" s="50" t="e">
        <f>INDEX([1]Dados!$M$2:$N$26779,MATCH($P2432,[1]Dados!$N$2:$N$26779,),2)</f>
        <v>#N/A</v>
      </c>
      <c r="P2432">
        <v>152138</v>
      </c>
      <c r="Q2432" s="1">
        <v>36760</v>
      </c>
      <c r="R2432" s="1">
        <v>36764</v>
      </c>
      <c r="S2432" t="s">
        <v>1841</v>
      </c>
      <c r="T2432">
        <v>1</v>
      </c>
    </row>
    <row r="2433" spans="1:20" x14ac:dyDescent="0.2">
      <c r="A2433" s="7">
        <v>420300</v>
      </c>
      <c r="B2433" s="3">
        <v>80578</v>
      </c>
      <c r="C2433" s="3" t="s">
        <v>29</v>
      </c>
      <c r="D2433" s="2" t="s">
        <v>314</v>
      </c>
      <c r="E2433" s="3">
        <v>12</v>
      </c>
      <c r="F2433" s="17">
        <v>0</v>
      </c>
      <c r="G2433" s="17">
        <v>1</v>
      </c>
      <c r="H2433" s="17">
        <v>0</v>
      </c>
      <c r="I2433" s="7">
        <v>2.1</v>
      </c>
      <c r="J2433" s="7">
        <v>9</v>
      </c>
      <c r="K2433" s="4">
        <v>1214</v>
      </c>
      <c r="L2433" s="5">
        <v>1214.0587</v>
      </c>
      <c r="M2433">
        <v>67192.100000000006</v>
      </c>
      <c r="N2433" s="3">
        <v>1</v>
      </c>
      <c r="O2433" s="50" t="e">
        <f>INDEX([1]Dados!$M$2:$N$26779,MATCH($P2433,[1]Dados!$N$2:$N$26779,),2)</f>
        <v>#N/A</v>
      </c>
      <c r="P2433">
        <v>152138</v>
      </c>
      <c r="Q2433" s="1">
        <v>36760</v>
      </c>
      <c r="R2433" s="1">
        <v>36764</v>
      </c>
      <c r="S2433" t="s">
        <v>1841</v>
      </c>
      <c r="T2433">
        <v>1</v>
      </c>
    </row>
    <row r="2434" spans="1:20" x14ac:dyDescent="0.2">
      <c r="A2434" s="7">
        <v>420300</v>
      </c>
      <c r="B2434" s="3">
        <v>80578</v>
      </c>
      <c r="C2434" s="3" t="s">
        <v>29</v>
      </c>
      <c r="D2434" s="2" t="s">
        <v>314</v>
      </c>
      <c r="E2434" s="3">
        <v>12</v>
      </c>
      <c r="F2434" s="17">
        <v>0</v>
      </c>
      <c r="G2434" s="17">
        <v>1</v>
      </c>
      <c r="H2434" s="17">
        <v>0</v>
      </c>
      <c r="I2434" s="7">
        <v>2.2999999999999998</v>
      </c>
      <c r="J2434" s="7">
        <v>25</v>
      </c>
      <c r="K2434" s="4">
        <v>1214</v>
      </c>
      <c r="L2434" s="5">
        <v>1214.0587</v>
      </c>
      <c r="M2434">
        <v>67192.100000000006</v>
      </c>
      <c r="N2434" s="3">
        <v>1</v>
      </c>
      <c r="O2434" s="50" t="e">
        <f>INDEX([1]Dados!$M$2:$N$26779,MATCH($P2434,[1]Dados!$N$2:$N$26779,),2)</f>
        <v>#N/A</v>
      </c>
      <c r="P2434">
        <v>152138</v>
      </c>
      <c r="Q2434" s="1">
        <v>36760</v>
      </c>
      <c r="R2434" s="1">
        <v>36764</v>
      </c>
      <c r="S2434" t="s">
        <v>1841</v>
      </c>
      <c r="T2434">
        <v>1</v>
      </c>
    </row>
    <row r="2435" spans="1:20" x14ac:dyDescent="0.2">
      <c r="A2435" s="7">
        <v>420300</v>
      </c>
      <c r="B2435" s="3">
        <v>80578</v>
      </c>
      <c r="C2435" s="3" t="s">
        <v>29</v>
      </c>
      <c r="D2435" s="2" t="s">
        <v>314</v>
      </c>
      <c r="E2435" s="3">
        <v>12</v>
      </c>
      <c r="F2435" s="17">
        <v>0</v>
      </c>
      <c r="G2435" s="17">
        <v>1</v>
      </c>
      <c r="H2435" s="17">
        <v>0</v>
      </c>
      <c r="I2435" s="7" t="s">
        <v>3</v>
      </c>
      <c r="J2435" s="7">
        <v>0</v>
      </c>
      <c r="K2435" s="4">
        <v>1214</v>
      </c>
      <c r="L2435" s="5">
        <v>1214.0589</v>
      </c>
      <c r="M2435">
        <v>196929</v>
      </c>
      <c r="N2435" s="3">
        <v>1</v>
      </c>
      <c r="O2435" s="50" t="e">
        <f>INDEX([1]Dados!$M$2:$N$26779,MATCH($P2435,[1]Dados!$N$2:$N$26779,),2)</f>
        <v>#N/A</v>
      </c>
      <c r="P2435">
        <v>152138</v>
      </c>
      <c r="Q2435" s="1">
        <v>36760</v>
      </c>
      <c r="R2435" s="1">
        <v>36764</v>
      </c>
      <c r="S2435" t="s">
        <v>1841</v>
      </c>
      <c r="T2435">
        <v>1</v>
      </c>
    </row>
    <row r="2436" spans="1:20" x14ac:dyDescent="0.2">
      <c r="A2436" s="7">
        <v>420300</v>
      </c>
      <c r="B2436" s="3">
        <v>80578</v>
      </c>
      <c r="C2436" s="3" t="s">
        <v>29</v>
      </c>
      <c r="D2436" s="2" t="s">
        <v>314</v>
      </c>
      <c r="E2436" s="3">
        <v>12</v>
      </c>
      <c r="F2436" s="17">
        <v>0</v>
      </c>
      <c r="G2436" s="17">
        <v>1</v>
      </c>
      <c r="H2436" s="17">
        <v>0</v>
      </c>
      <c r="I2436" s="7">
        <v>4.0999999999999996</v>
      </c>
      <c r="J2436" s="7">
        <v>13</v>
      </c>
      <c r="K2436" s="4">
        <v>1220</v>
      </c>
      <c r="L2436" s="5">
        <v>1220.0906</v>
      </c>
      <c r="M2436">
        <v>97000</v>
      </c>
      <c r="N2436" s="3">
        <v>1</v>
      </c>
      <c r="O2436" s="50" t="e">
        <f>INDEX([1]Dados!$M$2:$N$26779,MATCH($P2436,[1]Dados!$N$2:$N$26779,),2)</f>
        <v>#N/A</v>
      </c>
      <c r="P2436">
        <v>151857</v>
      </c>
      <c r="Q2436" s="1">
        <v>36760</v>
      </c>
      <c r="R2436" s="1">
        <v>36764</v>
      </c>
      <c r="S2436" t="s">
        <v>1842</v>
      </c>
      <c r="T2436">
        <v>1</v>
      </c>
    </row>
    <row r="2437" spans="1:20" x14ac:dyDescent="0.2">
      <c r="A2437" s="7">
        <v>420300</v>
      </c>
      <c r="B2437" s="3">
        <v>80578</v>
      </c>
      <c r="C2437" s="3" t="s">
        <v>29</v>
      </c>
      <c r="D2437" s="2" t="s">
        <v>314</v>
      </c>
      <c r="E2437" s="3">
        <v>12</v>
      </c>
      <c r="F2437" s="17">
        <v>0</v>
      </c>
      <c r="G2437" s="17">
        <v>1</v>
      </c>
      <c r="H2437" s="17">
        <v>0</v>
      </c>
      <c r="I2437" s="7">
        <v>4.0999999999999996</v>
      </c>
      <c r="J2437" s="7">
        <v>13</v>
      </c>
      <c r="K2437" s="4">
        <v>1220</v>
      </c>
      <c r="L2437" s="5">
        <v>1220.0906</v>
      </c>
      <c r="M2437">
        <v>41000</v>
      </c>
      <c r="N2437" s="3">
        <v>1</v>
      </c>
      <c r="O2437" s="50" t="e">
        <f>INDEX([1]Dados!$M$2:$N$26779,MATCH($P2437,[1]Dados!$N$2:$N$26779,),2)</f>
        <v>#N/A</v>
      </c>
      <c r="P2437">
        <v>151859</v>
      </c>
      <c r="Q2437" s="1">
        <v>36760</v>
      </c>
      <c r="R2437" s="1">
        <v>36764</v>
      </c>
      <c r="S2437" t="s">
        <v>2134</v>
      </c>
      <c r="T2437">
        <v>1</v>
      </c>
    </row>
    <row r="2438" spans="1:20" x14ac:dyDescent="0.2">
      <c r="A2438" s="7">
        <v>420300</v>
      </c>
      <c r="B2438" s="3">
        <v>80578</v>
      </c>
      <c r="C2438" s="3" t="s">
        <v>29</v>
      </c>
      <c r="D2438" s="2" t="s">
        <v>314</v>
      </c>
      <c r="E2438" s="3">
        <v>12</v>
      </c>
      <c r="F2438" s="17">
        <v>0</v>
      </c>
      <c r="G2438" s="17">
        <v>1</v>
      </c>
      <c r="H2438" s="17">
        <v>0</v>
      </c>
      <c r="I2438" s="7">
        <v>3.2</v>
      </c>
      <c r="J2438" s="7">
        <v>22</v>
      </c>
      <c r="K2438" s="4">
        <v>1293</v>
      </c>
      <c r="L2438" s="5">
        <v>1293.0592999999999</v>
      </c>
      <c r="M2438">
        <v>67192</v>
      </c>
      <c r="N2438" s="3">
        <v>1</v>
      </c>
      <c r="O2438" s="50" t="e">
        <f>INDEX([1]Dados!$M$2:$N$26779,MATCH($P2438,[1]Dados!$N$2:$N$26779,),2)</f>
        <v>#N/A</v>
      </c>
      <c r="P2438">
        <v>151396</v>
      </c>
      <c r="Q2438" s="1">
        <v>36760</v>
      </c>
      <c r="R2438" s="1">
        <v>36764</v>
      </c>
      <c r="S2438" t="s">
        <v>1840</v>
      </c>
      <c r="T2438">
        <v>1</v>
      </c>
    </row>
    <row r="2439" spans="1:20" x14ac:dyDescent="0.2">
      <c r="A2439" s="7">
        <v>420300</v>
      </c>
      <c r="B2439" s="3">
        <v>80578</v>
      </c>
      <c r="C2439" s="3" t="s">
        <v>29</v>
      </c>
      <c r="D2439" s="2" t="s">
        <v>314</v>
      </c>
      <c r="E2439" s="3">
        <v>12</v>
      </c>
      <c r="F2439" s="17">
        <v>0</v>
      </c>
      <c r="G2439" s="17">
        <v>1</v>
      </c>
      <c r="H2439" s="17">
        <v>0</v>
      </c>
      <c r="I2439" s="7">
        <v>3.1</v>
      </c>
      <c r="J2439" s="7">
        <v>25</v>
      </c>
      <c r="K2439" s="4">
        <v>1293</v>
      </c>
      <c r="L2439" s="5">
        <v>1293.0592999999999</v>
      </c>
      <c r="M2439">
        <v>67192</v>
      </c>
      <c r="N2439" s="3">
        <v>1</v>
      </c>
      <c r="O2439" s="50" t="e">
        <f>INDEX([1]Dados!$M$2:$N$26779,MATCH($P2439,[1]Dados!$N$2:$N$26779,),2)</f>
        <v>#N/A</v>
      </c>
      <c r="P2439">
        <v>151396</v>
      </c>
      <c r="Q2439" s="1">
        <v>36760</v>
      </c>
      <c r="R2439" s="1">
        <v>36764</v>
      </c>
      <c r="S2439" t="s">
        <v>1840</v>
      </c>
      <c r="T2439">
        <v>1</v>
      </c>
    </row>
    <row r="2440" spans="1:20" x14ac:dyDescent="0.2">
      <c r="A2440" s="7">
        <v>280067</v>
      </c>
      <c r="B2440" s="3">
        <v>31151</v>
      </c>
      <c r="C2440" s="3" t="s">
        <v>46</v>
      </c>
      <c r="D2440" s="2" t="s">
        <v>299</v>
      </c>
      <c r="E2440" s="3">
        <v>12</v>
      </c>
      <c r="F2440" s="17">
        <v>0</v>
      </c>
      <c r="G2440" s="17">
        <v>1</v>
      </c>
      <c r="H2440" s="17">
        <v>0</v>
      </c>
      <c r="I2440" s="7">
        <v>5</v>
      </c>
      <c r="J2440" s="7">
        <v>25</v>
      </c>
      <c r="K2440" s="4">
        <v>119</v>
      </c>
      <c r="L2440" s="5">
        <v>119.76519999999999</v>
      </c>
      <c r="M2440">
        <v>421052.63</v>
      </c>
      <c r="N2440" s="3">
        <v>1</v>
      </c>
      <c r="O2440" s="50" t="e">
        <f>INDEX([1]Dados!$M$2:$N$26779,MATCH($P2440,[1]Dados!$N$2:$N$26779,),2)</f>
        <v>#N/A</v>
      </c>
      <c r="P2440">
        <v>151756</v>
      </c>
      <c r="Q2440" s="1">
        <v>36760</v>
      </c>
      <c r="R2440" s="1">
        <v>36764</v>
      </c>
      <c r="S2440" t="s">
        <v>980</v>
      </c>
      <c r="T2440">
        <v>1</v>
      </c>
    </row>
    <row r="2441" spans="1:20" x14ac:dyDescent="0.2">
      <c r="A2441" s="7">
        <v>280067</v>
      </c>
      <c r="B2441" s="3">
        <v>31151</v>
      </c>
      <c r="C2441" s="3" t="s">
        <v>46</v>
      </c>
      <c r="D2441" s="2" t="s">
        <v>299</v>
      </c>
      <c r="E2441" s="3">
        <v>12</v>
      </c>
      <c r="F2441" s="17">
        <v>0</v>
      </c>
      <c r="G2441" s="17">
        <v>1</v>
      </c>
      <c r="H2441" s="17">
        <v>0</v>
      </c>
      <c r="I2441" s="7">
        <v>5</v>
      </c>
      <c r="J2441" s="7">
        <v>18</v>
      </c>
      <c r="K2441" s="4">
        <v>119</v>
      </c>
      <c r="L2441" s="5">
        <v>119.76519999999999</v>
      </c>
      <c r="M2441">
        <v>421052.63</v>
      </c>
      <c r="N2441" s="3">
        <v>1</v>
      </c>
      <c r="O2441" s="50" t="e">
        <f>INDEX([1]Dados!$M$2:$N$26779,MATCH($P2441,[1]Dados!$N$2:$N$26779,),2)</f>
        <v>#N/A</v>
      </c>
      <c r="P2441">
        <v>151756</v>
      </c>
      <c r="Q2441" s="1">
        <v>36760</v>
      </c>
      <c r="R2441" s="1">
        <v>36764</v>
      </c>
      <c r="S2441" t="s">
        <v>980</v>
      </c>
      <c r="T2441">
        <v>1</v>
      </c>
    </row>
    <row r="2442" spans="1:20" x14ac:dyDescent="0.2">
      <c r="A2442" s="7">
        <v>280067</v>
      </c>
      <c r="B2442" s="3">
        <v>31151</v>
      </c>
      <c r="C2442" s="3" t="s">
        <v>46</v>
      </c>
      <c r="D2442" s="2" t="s">
        <v>299</v>
      </c>
      <c r="E2442" s="3">
        <v>12</v>
      </c>
      <c r="F2442" s="17">
        <v>0</v>
      </c>
      <c r="G2442" s="17">
        <v>1</v>
      </c>
      <c r="H2442" s="17">
        <v>0</v>
      </c>
      <c r="I2442" s="7">
        <v>5.0999999999999996</v>
      </c>
      <c r="J2442" s="7">
        <v>14</v>
      </c>
      <c r="K2442" s="4">
        <v>119</v>
      </c>
      <c r="L2442" s="5">
        <v>119.76519999999999</v>
      </c>
      <c r="M2442">
        <v>421052.63</v>
      </c>
      <c r="N2442" s="3">
        <v>1</v>
      </c>
      <c r="O2442" s="50" t="e">
        <f>INDEX([1]Dados!$M$2:$N$26779,MATCH($P2442,[1]Dados!$N$2:$N$26779,),2)</f>
        <v>#N/A</v>
      </c>
      <c r="P2442">
        <v>151756</v>
      </c>
      <c r="Q2442" s="1">
        <v>36760</v>
      </c>
      <c r="R2442" s="1">
        <v>36764</v>
      </c>
      <c r="S2442" t="s">
        <v>980</v>
      </c>
      <c r="T2442">
        <v>1</v>
      </c>
    </row>
    <row r="2443" spans="1:20" x14ac:dyDescent="0.2">
      <c r="A2443" s="7">
        <v>280067</v>
      </c>
      <c r="B2443" s="3">
        <v>31151</v>
      </c>
      <c r="C2443" s="3" t="s">
        <v>46</v>
      </c>
      <c r="D2443" s="2" t="s">
        <v>299</v>
      </c>
      <c r="E2443" s="3">
        <v>12</v>
      </c>
      <c r="F2443" s="17">
        <v>0</v>
      </c>
      <c r="G2443" s="17">
        <v>1</v>
      </c>
      <c r="H2443" s="17">
        <v>0</v>
      </c>
      <c r="I2443" s="7">
        <v>5.4</v>
      </c>
      <c r="J2443" s="7">
        <v>18</v>
      </c>
      <c r="K2443" s="4">
        <v>119</v>
      </c>
      <c r="L2443" s="5">
        <v>119.76519999999999</v>
      </c>
      <c r="M2443">
        <v>421052.63</v>
      </c>
      <c r="N2443" s="3">
        <v>1</v>
      </c>
      <c r="O2443" s="50" t="e">
        <f>INDEX([1]Dados!$M$2:$N$26779,MATCH($P2443,[1]Dados!$N$2:$N$26779,),2)</f>
        <v>#N/A</v>
      </c>
      <c r="P2443">
        <v>151756</v>
      </c>
      <c r="Q2443" s="1">
        <v>36760</v>
      </c>
      <c r="R2443" s="1">
        <v>36764</v>
      </c>
      <c r="S2443" t="s">
        <v>980</v>
      </c>
      <c r="T2443">
        <v>1</v>
      </c>
    </row>
    <row r="2444" spans="1:20" x14ac:dyDescent="0.2">
      <c r="A2444" s="7">
        <v>280067</v>
      </c>
      <c r="B2444" s="3">
        <v>31151</v>
      </c>
      <c r="C2444" s="3" t="s">
        <v>46</v>
      </c>
      <c r="D2444" s="2" t="s">
        <v>299</v>
      </c>
      <c r="E2444" s="3">
        <v>12</v>
      </c>
      <c r="F2444" s="17">
        <v>0</v>
      </c>
      <c r="G2444" s="17">
        <v>1</v>
      </c>
      <c r="H2444" s="17">
        <v>0</v>
      </c>
      <c r="I2444" s="7">
        <v>1</v>
      </c>
      <c r="J2444" s="7">
        <v>25</v>
      </c>
      <c r="K2444" s="4">
        <v>1214</v>
      </c>
      <c r="L2444" s="5">
        <v>1214.0587</v>
      </c>
      <c r="M2444">
        <v>245490</v>
      </c>
      <c r="N2444" s="3">
        <v>1</v>
      </c>
      <c r="O2444" s="50" t="e">
        <f>INDEX([1]Dados!$M$2:$N$26779,MATCH($P2444,[1]Dados!$N$2:$N$26779,),2)</f>
        <v>#N/A</v>
      </c>
      <c r="P2444">
        <v>152145</v>
      </c>
      <c r="Q2444" s="1">
        <v>36760</v>
      </c>
      <c r="R2444" s="1">
        <v>36764</v>
      </c>
      <c r="S2444" t="s">
        <v>982</v>
      </c>
      <c r="T2444">
        <v>1</v>
      </c>
    </row>
    <row r="2445" spans="1:20" x14ac:dyDescent="0.2">
      <c r="A2445" s="7">
        <v>280067</v>
      </c>
      <c r="B2445" s="3">
        <v>31151</v>
      </c>
      <c r="C2445" s="3" t="s">
        <v>46</v>
      </c>
      <c r="D2445" s="2" t="s">
        <v>299</v>
      </c>
      <c r="E2445" s="3">
        <v>12</v>
      </c>
      <c r="F2445" s="17">
        <v>0</v>
      </c>
      <c r="G2445" s="17">
        <v>1</v>
      </c>
      <c r="H2445" s="17">
        <v>0</v>
      </c>
      <c r="I2445" s="7">
        <v>1</v>
      </c>
      <c r="J2445" s="7">
        <v>2</v>
      </c>
      <c r="K2445" s="4">
        <v>1214</v>
      </c>
      <c r="L2445" s="5">
        <v>1214.0587</v>
      </c>
      <c r="M2445">
        <v>245490</v>
      </c>
      <c r="N2445" s="3">
        <v>1</v>
      </c>
      <c r="O2445" s="50" t="e">
        <f>INDEX([1]Dados!$M$2:$N$26779,MATCH($P2445,[1]Dados!$N$2:$N$26779,),2)</f>
        <v>#N/A</v>
      </c>
      <c r="P2445">
        <v>152145</v>
      </c>
      <c r="Q2445" s="1">
        <v>36760</v>
      </c>
      <c r="R2445" s="1">
        <v>36764</v>
      </c>
      <c r="S2445" t="s">
        <v>982</v>
      </c>
      <c r="T2445">
        <v>1</v>
      </c>
    </row>
    <row r="2446" spans="1:20" x14ac:dyDescent="0.2">
      <c r="A2446" s="7">
        <v>280067</v>
      </c>
      <c r="B2446" s="3">
        <v>31151</v>
      </c>
      <c r="C2446" s="3" t="s">
        <v>46</v>
      </c>
      <c r="D2446" s="2" t="s">
        <v>299</v>
      </c>
      <c r="E2446" s="3">
        <v>12</v>
      </c>
      <c r="F2446" s="17">
        <v>0</v>
      </c>
      <c r="G2446" s="17">
        <v>1</v>
      </c>
      <c r="H2446" s="17">
        <v>0</v>
      </c>
      <c r="I2446" s="7">
        <v>1</v>
      </c>
      <c r="J2446" s="7">
        <v>31</v>
      </c>
      <c r="K2446" s="4">
        <v>1214</v>
      </c>
      <c r="L2446" s="5">
        <v>1214.0587</v>
      </c>
      <c r="M2446">
        <v>245490</v>
      </c>
      <c r="N2446" s="3">
        <v>1</v>
      </c>
      <c r="O2446" s="50" t="e">
        <f>INDEX([1]Dados!$M$2:$N$26779,MATCH($P2446,[1]Dados!$N$2:$N$26779,),2)</f>
        <v>#N/A</v>
      </c>
      <c r="P2446">
        <v>152145</v>
      </c>
      <c r="Q2446" s="1">
        <v>36760</v>
      </c>
      <c r="R2446" s="1">
        <v>36764</v>
      </c>
      <c r="S2446" t="s">
        <v>982</v>
      </c>
      <c r="T2446">
        <v>1</v>
      </c>
    </row>
    <row r="2447" spans="1:20" x14ac:dyDescent="0.2">
      <c r="A2447" s="7">
        <v>280067</v>
      </c>
      <c r="B2447" s="3">
        <v>31151</v>
      </c>
      <c r="C2447" s="3" t="s">
        <v>46</v>
      </c>
      <c r="D2447" s="2" t="s">
        <v>299</v>
      </c>
      <c r="E2447" s="3">
        <v>12</v>
      </c>
      <c r="F2447" s="17">
        <v>0</v>
      </c>
      <c r="G2447" s="17">
        <v>1</v>
      </c>
      <c r="H2447" s="17">
        <v>0</v>
      </c>
      <c r="I2447" s="7">
        <v>1</v>
      </c>
      <c r="J2447" s="7">
        <v>7</v>
      </c>
      <c r="K2447" s="4">
        <v>1214</v>
      </c>
      <c r="L2447" s="5">
        <v>1214.0587</v>
      </c>
      <c r="M2447">
        <v>245490</v>
      </c>
      <c r="N2447" s="3">
        <v>1</v>
      </c>
      <c r="O2447" s="50" t="e">
        <f>INDEX([1]Dados!$M$2:$N$26779,MATCH($P2447,[1]Dados!$N$2:$N$26779,),2)</f>
        <v>#N/A</v>
      </c>
      <c r="P2447">
        <v>152145</v>
      </c>
      <c r="Q2447" s="1">
        <v>36760</v>
      </c>
      <c r="R2447" s="1">
        <v>36764</v>
      </c>
      <c r="S2447" t="s">
        <v>982</v>
      </c>
      <c r="T2447">
        <v>1</v>
      </c>
    </row>
    <row r="2448" spans="1:20" x14ac:dyDescent="0.2">
      <c r="A2448" s="7">
        <v>280067</v>
      </c>
      <c r="B2448" s="3">
        <v>31151</v>
      </c>
      <c r="C2448" s="3" t="s">
        <v>46</v>
      </c>
      <c r="D2448" s="2" t="s">
        <v>299</v>
      </c>
      <c r="E2448" s="3">
        <v>12</v>
      </c>
      <c r="F2448" s="17">
        <v>0</v>
      </c>
      <c r="G2448" s="17">
        <v>1</v>
      </c>
      <c r="H2448" s="17">
        <v>0</v>
      </c>
      <c r="I2448" s="7">
        <v>1</v>
      </c>
      <c r="J2448" s="7">
        <v>1</v>
      </c>
      <c r="K2448" s="4">
        <v>1214</v>
      </c>
      <c r="L2448" s="5">
        <v>1214.0587</v>
      </c>
      <c r="M2448">
        <v>245490</v>
      </c>
      <c r="N2448" s="3">
        <v>1</v>
      </c>
      <c r="O2448" s="50" t="e">
        <f>INDEX([1]Dados!$M$2:$N$26779,MATCH($P2448,[1]Dados!$N$2:$N$26779,),2)</f>
        <v>#N/A</v>
      </c>
      <c r="P2448">
        <v>152145</v>
      </c>
      <c r="Q2448" s="1">
        <v>36760</v>
      </c>
      <c r="R2448" s="1">
        <v>36764</v>
      </c>
      <c r="S2448" t="s">
        <v>982</v>
      </c>
      <c r="T2448">
        <v>1</v>
      </c>
    </row>
    <row r="2449" spans="1:20" x14ac:dyDescent="0.2">
      <c r="A2449" s="7">
        <v>280067</v>
      </c>
      <c r="B2449" s="3">
        <v>31151</v>
      </c>
      <c r="C2449" s="3" t="s">
        <v>46</v>
      </c>
      <c r="D2449" s="2" t="s">
        <v>299</v>
      </c>
      <c r="E2449" s="3">
        <v>12</v>
      </c>
      <c r="F2449" s="17">
        <v>0</v>
      </c>
      <c r="G2449" s="17">
        <v>1</v>
      </c>
      <c r="H2449" s="17">
        <v>0</v>
      </c>
      <c r="I2449" s="7">
        <v>1</v>
      </c>
      <c r="J2449" s="7">
        <v>18</v>
      </c>
      <c r="K2449" s="4">
        <v>1214</v>
      </c>
      <c r="L2449" s="5">
        <v>1214.0587</v>
      </c>
      <c r="M2449">
        <v>245490</v>
      </c>
      <c r="N2449" s="3">
        <v>1</v>
      </c>
      <c r="O2449" s="50" t="e">
        <f>INDEX([1]Dados!$M$2:$N$26779,MATCH($P2449,[1]Dados!$N$2:$N$26779,),2)</f>
        <v>#N/A</v>
      </c>
      <c r="P2449">
        <v>152145</v>
      </c>
      <c r="Q2449" s="1">
        <v>36760</v>
      </c>
      <c r="R2449" s="1">
        <v>36764</v>
      </c>
      <c r="S2449" t="s">
        <v>982</v>
      </c>
      <c r="T2449">
        <v>1</v>
      </c>
    </row>
    <row r="2450" spans="1:20" x14ac:dyDescent="0.2">
      <c r="A2450" s="7">
        <v>280067</v>
      </c>
      <c r="B2450" s="3">
        <v>31151</v>
      </c>
      <c r="C2450" s="3" t="s">
        <v>46</v>
      </c>
      <c r="D2450" s="2" t="s">
        <v>299</v>
      </c>
      <c r="E2450" s="3">
        <v>12</v>
      </c>
      <c r="F2450" s="17">
        <v>0</v>
      </c>
      <c r="G2450" s="17">
        <v>1</v>
      </c>
      <c r="H2450" s="17">
        <v>0</v>
      </c>
      <c r="I2450" s="7">
        <v>1</v>
      </c>
      <c r="J2450" s="7">
        <v>20</v>
      </c>
      <c r="K2450" s="4">
        <v>1214</v>
      </c>
      <c r="L2450" s="5">
        <v>1214.0587</v>
      </c>
      <c r="M2450">
        <v>245490</v>
      </c>
      <c r="N2450" s="3">
        <v>1</v>
      </c>
      <c r="O2450" s="50" t="e">
        <f>INDEX([1]Dados!$M$2:$N$26779,MATCH($P2450,[1]Dados!$N$2:$N$26779,),2)</f>
        <v>#N/A</v>
      </c>
      <c r="P2450">
        <v>152145</v>
      </c>
      <c r="Q2450" s="1">
        <v>36760</v>
      </c>
      <c r="R2450" s="1">
        <v>36764</v>
      </c>
      <c r="S2450" t="s">
        <v>982</v>
      </c>
      <c r="T2450">
        <v>1</v>
      </c>
    </row>
    <row r="2451" spans="1:20" x14ac:dyDescent="0.2">
      <c r="A2451" s="7">
        <v>280067</v>
      </c>
      <c r="B2451" s="3">
        <v>31151</v>
      </c>
      <c r="C2451" s="3" t="s">
        <v>46</v>
      </c>
      <c r="D2451" s="2" t="s">
        <v>299</v>
      </c>
      <c r="E2451" s="3">
        <v>12</v>
      </c>
      <c r="F2451" s="17">
        <v>0</v>
      </c>
      <c r="G2451" s="17">
        <v>1</v>
      </c>
      <c r="H2451" s="17">
        <v>0</v>
      </c>
      <c r="I2451" s="29">
        <v>1.1000000000000001</v>
      </c>
      <c r="J2451" s="7">
        <v>18</v>
      </c>
      <c r="K2451" s="4">
        <v>1214</v>
      </c>
      <c r="L2451" s="5">
        <v>1214.0587</v>
      </c>
      <c r="M2451">
        <v>245490</v>
      </c>
      <c r="N2451" s="3">
        <v>1</v>
      </c>
      <c r="O2451" s="50" t="e">
        <f>INDEX([1]Dados!$M$2:$N$26779,MATCH($P2451,[1]Dados!$N$2:$N$26779,),2)</f>
        <v>#N/A</v>
      </c>
      <c r="P2451">
        <v>152145</v>
      </c>
      <c r="Q2451" s="1">
        <v>36760</v>
      </c>
      <c r="R2451" s="1">
        <v>36764</v>
      </c>
      <c r="S2451" t="s">
        <v>982</v>
      </c>
      <c r="T2451">
        <v>1</v>
      </c>
    </row>
    <row r="2452" spans="1:20" x14ac:dyDescent="0.2">
      <c r="A2452" s="7">
        <v>280067</v>
      </c>
      <c r="B2452" s="3">
        <v>31151</v>
      </c>
      <c r="C2452" s="3" t="s">
        <v>46</v>
      </c>
      <c r="D2452" s="2" t="s">
        <v>299</v>
      </c>
      <c r="E2452" s="3">
        <v>12</v>
      </c>
      <c r="F2452" s="17">
        <v>0</v>
      </c>
      <c r="G2452" s="17">
        <v>1</v>
      </c>
      <c r="H2452" s="17">
        <v>0</v>
      </c>
      <c r="I2452" s="7">
        <v>1.1100000000000001</v>
      </c>
      <c r="J2452" s="7">
        <v>30</v>
      </c>
      <c r="K2452" s="4">
        <v>1214</v>
      </c>
      <c r="L2452" s="5">
        <v>1214.0587</v>
      </c>
      <c r="M2452">
        <v>245490</v>
      </c>
      <c r="N2452" s="3">
        <v>1</v>
      </c>
      <c r="O2452" s="50" t="e">
        <f>INDEX([1]Dados!$M$2:$N$26779,MATCH($P2452,[1]Dados!$N$2:$N$26779,),2)</f>
        <v>#N/A</v>
      </c>
      <c r="P2452">
        <v>152145</v>
      </c>
      <c r="Q2452" s="1">
        <v>36760</v>
      </c>
      <c r="R2452" s="1">
        <v>36764</v>
      </c>
      <c r="S2452" t="s">
        <v>982</v>
      </c>
      <c r="T2452">
        <v>1</v>
      </c>
    </row>
    <row r="2453" spans="1:20" x14ac:dyDescent="0.2">
      <c r="A2453" s="7">
        <v>280067</v>
      </c>
      <c r="B2453" s="3">
        <v>31151</v>
      </c>
      <c r="C2453" s="3" t="s">
        <v>46</v>
      </c>
      <c r="D2453" s="2" t="s">
        <v>299</v>
      </c>
      <c r="E2453" s="3">
        <v>12</v>
      </c>
      <c r="F2453" s="17">
        <v>0</v>
      </c>
      <c r="G2453" s="17">
        <v>1</v>
      </c>
      <c r="H2453" s="17">
        <v>0</v>
      </c>
      <c r="I2453" s="7">
        <v>1.2</v>
      </c>
      <c r="J2453" s="7">
        <v>28</v>
      </c>
      <c r="K2453" s="4">
        <v>1214</v>
      </c>
      <c r="L2453" s="5">
        <v>1214.0587</v>
      </c>
      <c r="M2453">
        <v>245490</v>
      </c>
      <c r="N2453" s="3">
        <v>1</v>
      </c>
      <c r="O2453" s="50" t="e">
        <f>INDEX([1]Dados!$M$2:$N$26779,MATCH($P2453,[1]Dados!$N$2:$N$26779,),2)</f>
        <v>#N/A</v>
      </c>
      <c r="P2453">
        <v>152145</v>
      </c>
      <c r="Q2453" s="1">
        <v>36760</v>
      </c>
      <c r="R2453" s="1">
        <v>36764</v>
      </c>
      <c r="S2453" t="s">
        <v>982</v>
      </c>
      <c r="T2453">
        <v>1</v>
      </c>
    </row>
    <row r="2454" spans="1:20" x14ac:dyDescent="0.2">
      <c r="A2454" s="7">
        <v>280067</v>
      </c>
      <c r="B2454" s="3">
        <v>31151</v>
      </c>
      <c r="C2454" s="3" t="s">
        <v>46</v>
      </c>
      <c r="D2454" s="2" t="s">
        <v>299</v>
      </c>
      <c r="E2454" s="3">
        <v>12</v>
      </c>
      <c r="F2454" s="17">
        <v>0</v>
      </c>
      <c r="G2454" s="17">
        <v>1</v>
      </c>
      <c r="H2454" s="17">
        <v>0</v>
      </c>
      <c r="I2454" s="7">
        <v>1.9</v>
      </c>
      <c r="J2454" s="7">
        <v>18</v>
      </c>
      <c r="K2454" s="4">
        <v>1214</v>
      </c>
      <c r="L2454" s="5">
        <v>1214.0587</v>
      </c>
      <c r="M2454">
        <v>245490</v>
      </c>
      <c r="N2454" s="3">
        <v>1</v>
      </c>
      <c r="O2454" s="50" t="e">
        <f>INDEX([1]Dados!$M$2:$N$26779,MATCH($P2454,[1]Dados!$N$2:$N$26779,),2)</f>
        <v>#N/A</v>
      </c>
      <c r="P2454">
        <v>152145</v>
      </c>
      <c r="Q2454" s="1">
        <v>36760</v>
      </c>
      <c r="R2454" s="1">
        <v>36764</v>
      </c>
      <c r="S2454" t="s">
        <v>982</v>
      </c>
      <c r="T2454">
        <v>1</v>
      </c>
    </row>
    <row r="2455" spans="1:20" x14ac:dyDescent="0.2">
      <c r="A2455" s="7">
        <v>280067</v>
      </c>
      <c r="B2455" s="3">
        <v>31151</v>
      </c>
      <c r="C2455" s="3" t="s">
        <v>46</v>
      </c>
      <c r="D2455" s="2" t="s">
        <v>299</v>
      </c>
      <c r="E2455" s="3">
        <v>12</v>
      </c>
      <c r="F2455" s="17">
        <v>0</v>
      </c>
      <c r="G2455" s="17">
        <v>1</v>
      </c>
      <c r="H2455" s="17">
        <v>0</v>
      </c>
      <c r="I2455" s="7">
        <v>4.0999999999999996</v>
      </c>
      <c r="J2455" s="7">
        <v>20</v>
      </c>
      <c r="K2455" s="4">
        <v>1214</v>
      </c>
      <c r="L2455" s="5">
        <v>1214.0589</v>
      </c>
      <c r="M2455">
        <v>210840</v>
      </c>
      <c r="N2455" s="3">
        <v>1</v>
      </c>
      <c r="O2455" s="50" t="e">
        <f>INDEX([1]Dados!$M$2:$N$26779,MATCH($P2455,[1]Dados!$N$2:$N$26779,),2)</f>
        <v>#N/A</v>
      </c>
      <c r="P2455">
        <v>152501</v>
      </c>
      <c r="Q2455" s="1">
        <v>36760</v>
      </c>
      <c r="R2455" s="1">
        <v>36764</v>
      </c>
      <c r="S2455" t="s">
        <v>983</v>
      </c>
      <c r="T2455">
        <v>1</v>
      </c>
    </row>
    <row r="2456" spans="1:20" x14ac:dyDescent="0.2">
      <c r="A2456" s="7">
        <v>280067</v>
      </c>
      <c r="B2456" s="3">
        <v>31151</v>
      </c>
      <c r="C2456" s="3" t="s">
        <v>46</v>
      </c>
      <c r="D2456" s="2" t="s">
        <v>299</v>
      </c>
      <c r="E2456" s="3">
        <v>12</v>
      </c>
      <c r="F2456" s="17">
        <v>0</v>
      </c>
      <c r="G2456" s="17">
        <v>1</v>
      </c>
      <c r="H2456" s="17">
        <v>0</v>
      </c>
      <c r="I2456" s="7">
        <v>4.2</v>
      </c>
      <c r="J2456" s="7">
        <v>21</v>
      </c>
      <c r="K2456" s="4">
        <v>1214</v>
      </c>
      <c r="L2456" s="5">
        <v>1214.0589</v>
      </c>
      <c r="M2456">
        <v>210840</v>
      </c>
      <c r="N2456" s="3">
        <v>1</v>
      </c>
      <c r="O2456" s="50" t="e">
        <f>INDEX([1]Dados!$M$2:$N$26779,MATCH($P2456,[1]Dados!$N$2:$N$26779,),2)</f>
        <v>#N/A</v>
      </c>
      <c r="P2456">
        <v>152501</v>
      </c>
      <c r="Q2456" s="1">
        <v>36760</v>
      </c>
      <c r="R2456" s="1">
        <v>36764</v>
      </c>
      <c r="S2456" t="s">
        <v>983</v>
      </c>
      <c r="T2456">
        <v>1</v>
      </c>
    </row>
    <row r="2457" spans="1:20" x14ac:dyDescent="0.2">
      <c r="A2457" s="7">
        <v>280067</v>
      </c>
      <c r="B2457" s="3">
        <v>31151</v>
      </c>
      <c r="C2457" s="3" t="s">
        <v>46</v>
      </c>
      <c r="D2457" s="2" t="s">
        <v>299</v>
      </c>
      <c r="E2457" s="3">
        <v>12</v>
      </c>
      <c r="F2457" s="17">
        <v>0</v>
      </c>
      <c r="G2457" s="17">
        <v>1</v>
      </c>
      <c r="H2457" s="17">
        <v>0</v>
      </c>
      <c r="I2457" s="7">
        <v>4.3</v>
      </c>
      <c r="J2457" s="7">
        <v>21</v>
      </c>
      <c r="K2457" s="4">
        <v>1214</v>
      </c>
      <c r="L2457" s="5">
        <v>1214.0589</v>
      </c>
      <c r="M2457">
        <v>210840</v>
      </c>
      <c r="N2457" s="3">
        <v>1</v>
      </c>
      <c r="O2457" s="50" t="e">
        <f>INDEX([1]Dados!$M$2:$N$26779,MATCH($P2457,[1]Dados!$N$2:$N$26779,),2)</f>
        <v>#N/A</v>
      </c>
      <c r="P2457">
        <v>152501</v>
      </c>
      <c r="Q2457" s="1">
        <v>36760</v>
      </c>
      <c r="R2457" s="1">
        <v>36764</v>
      </c>
      <c r="S2457" t="s">
        <v>983</v>
      </c>
      <c r="T2457">
        <v>1</v>
      </c>
    </row>
    <row r="2458" spans="1:20" x14ac:dyDescent="0.2">
      <c r="A2458" s="7">
        <v>280067</v>
      </c>
      <c r="B2458" s="3">
        <v>31151</v>
      </c>
      <c r="C2458" s="3" t="s">
        <v>46</v>
      </c>
      <c r="D2458" s="2" t="s">
        <v>299</v>
      </c>
      <c r="E2458" s="3">
        <v>12</v>
      </c>
      <c r="F2458" s="17">
        <v>0</v>
      </c>
      <c r="G2458" s="17">
        <v>1</v>
      </c>
      <c r="H2458" s="17">
        <v>0</v>
      </c>
      <c r="I2458" s="7">
        <v>4.4000000000000004</v>
      </c>
      <c r="J2458" s="7">
        <v>28</v>
      </c>
      <c r="K2458" s="4">
        <v>1214</v>
      </c>
      <c r="L2458" s="5">
        <v>1214.0589</v>
      </c>
      <c r="M2458">
        <v>210840</v>
      </c>
      <c r="N2458" s="3">
        <v>1</v>
      </c>
      <c r="O2458" s="50" t="e">
        <f>INDEX([1]Dados!$M$2:$N$26779,MATCH($P2458,[1]Dados!$N$2:$N$26779,),2)</f>
        <v>#N/A</v>
      </c>
      <c r="P2458">
        <v>152501</v>
      </c>
      <c r="Q2458" s="1">
        <v>36760</v>
      </c>
      <c r="R2458" s="1">
        <v>36764</v>
      </c>
      <c r="S2458" t="s">
        <v>983</v>
      </c>
      <c r="T2458">
        <v>1</v>
      </c>
    </row>
    <row r="2459" spans="1:20" x14ac:dyDescent="0.2">
      <c r="A2459" s="7">
        <v>280067</v>
      </c>
      <c r="B2459" s="3">
        <v>31151</v>
      </c>
      <c r="C2459" s="3" t="s">
        <v>46</v>
      </c>
      <c r="D2459" s="2" t="s">
        <v>299</v>
      </c>
      <c r="E2459" s="3">
        <v>12</v>
      </c>
      <c r="F2459" s="17">
        <v>0</v>
      </c>
      <c r="G2459" s="17">
        <v>1</v>
      </c>
      <c r="H2459" s="17">
        <v>0</v>
      </c>
      <c r="I2459" s="7">
        <v>3</v>
      </c>
      <c r="J2459" s="7">
        <v>25</v>
      </c>
      <c r="K2459" s="4">
        <v>1203</v>
      </c>
      <c r="L2459" s="5">
        <v>1203.0829000000001</v>
      </c>
      <c r="M2459">
        <v>163707.73000000001</v>
      </c>
      <c r="N2459" s="3">
        <v>1</v>
      </c>
      <c r="O2459" s="50" t="e">
        <f>INDEX([1]Dados!$M$2:$N$26779,MATCH($P2459,[1]Dados!$N$2:$N$26779,),2)</f>
        <v>#N/A</v>
      </c>
      <c r="P2459">
        <v>151709</v>
      </c>
      <c r="Q2459" s="1">
        <v>36760</v>
      </c>
      <c r="R2459" s="1">
        <v>36764</v>
      </c>
      <c r="S2459" t="s">
        <v>979</v>
      </c>
      <c r="T2459">
        <v>1</v>
      </c>
    </row>
    <row r="2460" spans="1:20" x14ac:dyDescent="0.2">
      <c r="A2460" s="7">
        <v>280067</v>
      </c>
      <c r="B2460" s="3">
        <v>31151</v>
      </c>
      <c r="C2460" s="3" t="s">
        <v>46</v>
      </c>
      <c r="D2460" s="2" t="s">
        <v>299</v>
      </c>
      <c r="E2460" s="3">
        <v>12</v>
      </c>
      <c r="F2460" s="17">
        <v>0</v>
      </c>
      <c r="G2460" s="17">
        <v>1</v>
      </c>
      <c r="H2460" s="17">
        <v>0</v>
      </c>
      <c r="I2460" s="7">
        <v>3.1</v>
      </c>
      <c r="J2460" s="7">
        <v>17</v>
      </c>
      <c r="K2460" s="4">
        <v>1203</v>
      </c>
      <c r="L2460" s="5">
        <v>1203.0829000000001</v>
      </c>
      <c r="M2460">
        <v>163707.73000000001</v>
      </c>
      <c r="N2460" s="3">
        <v>1</v>
      </c>
      <c r="O2460" s="50" t="e">
        <f>INDEX([1]Dados!$M$2:$N$26779,MATCH($P2460,[1]Dados!$N$2:$N$26779,),2)</f>
        <v>#N/A</v>
      </c>
      <c r="P2460">
        <v>151709</v>
      </c>
      <c r="Q2460" s="1">
        <v>36760</v>
      </c>
      <c r="R2460" s="1">
        <v>36764</v>
      </c>
      <c r="S2460" t="s">
        <v>979</v>
      </c>
      <c r="T2460">
        <v>1</v>
      </c>
    </row>
    <row r="2461" spans="1:20" x14ac:dyDescent="0.2">
      <c r="A2461" s="7">
        <v>280067</v>
      </c>
      <c r="B2461" s="3">
        <v>31151</v>
      </c>
      <c r="C2461" s="3" t="s">
        <v>46</v>
      </c>
      <c r="D2461" s="2" t="s">
        <v>299</v>
      </c>
      <c r="E2461" s="3">
        <v>12</v>
      </c>
      <c r="F2461" s="17">
        <v>0</v>
      </c>
      <c r="G2461" s="17">
        <v>1</v>
      </c>
      <c r="H2461" s="17">
        <v>0</v>
      </c>
      <c r="I2461" s="7">
        <v>3.2</v>
      </c>
      <c r="J2461" s="7">
        <v>28</v>
      </c>
      <c r="K2461" s="4">
        <v>1203</v>
      </c>
      <c r="L2461" s="5">
        <v>1203.0829000000001</v>
      </c>
      <c r="M2461">
        <v>163707.73000000001</v>
      </c>
      <c r="N2461" s="3">
        <v>1</v>
      </c>
      <c r="O2461" s="50" t="e">
        <f>INDEX([1]Dados!$M$2:$N$26779,MATCH($P2461,[1]Dados!$N$2:$N$26779,),2)</f>
        <v>#N/A</v>
      </c>
      <c r="P2461">
        <v>151709</v>
      </c>
      <c r="Q2461" s="1">
        <v>36760</v>
      </c>
      <c r="R2461" s="1">
        <v>36764</v>
      </c>
      <c r="S2461" t="s">
        <v>979</v>
      </c>
      <c r="T2461">
        <v>1</v>
      </c>
    </row>
    <row r="2462" spans="1:20" x14ac:dyDescent="0.2">
      <c r="A2462" s="7">
        <v>280067</v>
      </c>
      <c r="B2462" s="3">
        <v>31151</v>
      </c>
      <c r="C2462" s="3" t="s">
        <v>46</v>
      </c>
      <c r="D2462" s="2" t="s">
        <v>299</v>
      </c>
      <c r="E2462" s="3">
        <v>12</v>
      </c>
      <c r="F2462" s="17">
        <v>0</v>
      </c>
      <c r="G2462" s="17">
        <v>1</v>
      </c>
      <c r="H2462" s="17">
        <v>0</v>
      </c>
      <c r="I2462" s="7">
        <v>3.3</v>
      </c>
      <c r="J2462" s="7">
        <v>18</v>
      </c>
      <c r="K2462" s="4">
        <v>1203</v>
      </c>
      <c r="L2462" s="5">
        <v>1203.0829000000001</v>
      </c>
      <c r="M2462">
        <v>163707.73000000001</v>
      </c>
      <c r="N2462" s="3">
        <v>1</v>
      </c>
      <c r="O2462" s="50" t="e">
        <f>INDEX([1]Dados!$M$2:$N$26779,MATCH($P2462,[1]Dados!$N$2:$N$26779,),2)</f>
        <v>#N/A</v>
      </c>
      <c r="P2462">
        <v>151709</v>
      </c>
      <c r="Q2462" s="1">
        <v>36760</v>
      </c>
      <c r="R2462" s="1">
        <v>36764</v>
      </c>
      <c r="S2462" t="s">
        <v>979</v>
      </c>
      <c r="T2462">
        <v>1</v>
      </c>
    </row>
    <row r="2463" spans="1:20" x14ac:dyDescent="0.2">
      <c r="A2463" s="7">
        <v>280067</v>
      </c>
      <c r="B2463" s="3">
        <v>31151</v>
      </c>
      <c r="C2463" s="3" t="s">
        <v>46</v>
      </c>
      <c r="D2463" s="2" t="s">
        <v>299</v>
      </c>
      <c r="E2463" s="3">
        <v>12</v>
      </c>
      <c r="F2463" s="17">
        <v>0</v>
      </c>
      <c r="G2463" s="17">
        <v>1</v>
      </c>
      <c r="H2463" s="17">
        <v>0</v>
      </c>
      <c r="I2463" s="7">
        <v>3.4</v>
      </c>
      <c r="J2463" s="7">
        <v>18</v>
      </c>
      <c r="K2463" s="4">
        <v>1203</v>
      </c>
      <c r="L2463" s="5">
        <v>1203.0829000000001</v>
      </c>
      <c r="M2463">
        <v>163707.73000000001</v>
      </c>
      <c r="N2463" s="3">
        <v>1</v>
      </c>
      <c r="O2463" s="50" t="e">
        <f>INDEX([1]Dados!$M$2:$N$26779,MATCH($P2463,[1]Dados!$N$2:$N$26779,),2)</f>
        <v>#N/A</v>
      </c>
      <c r="P2463">
        <v>151709</v>
      </c>
      <c r="Q2463" s="1">
        <v>36760</v>
      </c>
      <c r="R2463" s="1">
        <v>36764</v>
      </c>
      <c r="S2463" t="s">
        <v>979</v>
      </c>
      <c r="T2463">
        <v>1</v>
      </c>
    </row>
    <row r="2464" spans="1:20" x14ac:dyDescent="0.2">
      <c r="A2464" s="7">
        <v>280067</v>
      </c>
      <c r="B2464" s="3">
        <v>31151</v>
      </c>
      <c r="C2464" s="3" t="s">
        <v>46</v>
      </c>
      <c r="D2464" s="2" t="s">
        <v>299</v>
      </c>
      <c r="E2464" s="3">
        <v>12</v>
      </c>
      <c r="F2464" s="17">
        <v>0</v>
      </c>
      <c r="G2464" s="17">
        <v>1</v>
      </c>
      <c r="H2464" s="17">
        <v>0</v>
      </c>
      <c r="I2464" s="7">
        <v>3.5</v>
      </c>
      <c r="J2464" s="7">
        <v>18</v>
      </c>
      <c r="K2464" s="4">
        <v>1203</v>
      </c>
      <c r="L2464" s="5">
        <v>1203.0829000000001</v>
      </c>
      <c r="M2464">
        <v>163707.73000000001</v>
      </c>
      <c r="N2464" s="3">
        <v>1</v>
      </c>
      <c r="O2464" s="50" t="e">
        <f>INDEX([1]Dados!$M$2:$N$26779,MATCH($P2464,[1]Dados!$N$2:$N$26779,),2)</f>
        <v>#N/A</v>
      </c>
      <c r="P2464">
        <v>151709</v>
      </c>
      <c r="Q2464" s="1">
        <v>36760</v>
      </c>
      <c r="R2464" s="1">
        <v>36764</v>
      </c>
      <c r="S2464" t="s">
        <v>979</v>
      </c>
      <c r="T2464">
        <v>1</v>
      </c>
    </row>
    <row r="2465" spans="1:20" x14ac:dyDescent="0.2">
      <c r="A2465" s="7">
        <v>280067</v>
      </c>
      <c r="B2465" s="3">
        <v>31151</v>
      </c>
      <c r="C2465" s="3" t="s">
        <v>46</v>
      </c>
      <c r="D2465" s="2" t="s">
        <v>299</v>
      </c>
      <c r="E2465" s="3">
        <v>12</v>
      </c>
      <c r="F2465" s="17">
        <v>0</v>
      </c>
      <c r="G2465" s="17">
        <v>1</v>
      </c>
      <c r="H2465" s="17">
        <v>0</v>
      </c>
      <c r="I2465" s="7">
        <v>6</v>
      </c>
      <c r="J2465" s="7">
        <v>18</v>
      </c>
      <c r="K2465" s="4">
        <v>1220</v>
      </c>
      <c r="L2465" s="5">
        <v>1220.0906</v>
      </c>
      <c r="M2465">
        <v>91943</v>
      </c>
      <c r="N2465" s="3">
        <v>1</v>
      </c>
      <c r="O2465" s="50" t="e">
        <f>INDEX([1]Dados!$M$2:$N$26779,MATCH($P2465,[1]Dados!$N$2:$N$26779,),2)</f>
        <v>#N/A</v>
      </c>
      <c r="P2465">
        <v>151913</v>
      </c>
      <c r="Q2465" s="1">
        <v>36760</v>
      </c>
      <c r="R2465" s="1">
        <v>36764</v>
      </c>
      <c r="S2465" t="s">
        <v>981</v>
      </c>
      <c r="T2465">
        <v>1</v>
      </c>
    </row>
    <row r="2466" spans="1:20" x14ac:dyDescent="0.2">
      <c r="A2466" s="7">
        <v>280067</v>
      </c>
      <c r="B2466" s="3">
        <v>31151</v>
      </c>
      <c r="C2466" s="3" t="s">
        <v>46</v>
      </c>
      <c r="D2466" s="2" t="s">
        <v>299</v>
      </c>
      <c r="E2466" s="3">
        <v>12</v>
      </c>
      <c r="F2466" s="17">
        <v>0</v>
      </c>
      <c r="G2466" s="17">
        <v>1</v>
      </c>
      <c r="H2466" s="17">
        <v>0</v>
      </c>
      <c r="I2466" s="7">
        <v>6</v>
      </c>
      <c r="J2466" s="7">
        <v>20</v>
      </c>
      <c r="K2466" s="4">
        <v>1220</v>
      </c>
      <c r="L2466" s="5">
        <v>1220.0906</v>
      </c>
      <c r="M2466">
        <v>91943</v>
      </c>
      <c r="N2466" s="3">
        <v>1</v>
      </c>
      <c r="O2466" s="50" t="e">
        <f>INDEX([1]Dados!$M$2:$N$26779,MATCH($P2466,[1]Dados!$N$2:$N$26779,),2)</f>
        <v>#N/A</v>
      </c>
      <c r="P2466">
        <v>151913</v>
      </c>
      <c r="Q2466" s="1">
        <v>36760</v>
      </c>
      <c r="R2466" s="1">
        <v>36764</v>
      </c>
      <c r="S2466" t="s">
        <v>981</v>
      </c>
      <c r="T2466">
        <v>1</v>
      </c>
    </row>
    <row r="2467" spans="1:20" x14ac:dyDescent="0.2">
      <c r="A2467" s="7">
        <v>280067</v>
      </c>
      <c r="B2467" s="3">
        <v>31151</v>
      </c>
      <c r="C2467" s="3" t="s">
        <v>46</v>
      </c>
      <c r="D2467" s="2" t="s">
        <v>299</v>
      </c>
      <c r="E2467" s="3">
        <v>12</v>
      </c>
      <c r="F2467" s="17">
        <v>0</v>
      </c>
      <c r="G2467" s="17">
        <v>1</v>
      </c>
      <c r="H2467" s="17">
        <v>0</v>
      </c>
      <c r="I2467" s="7">
        <v>6</v>
      </c>
      <c r="J2467" s="7">
        <v>25</v>
      </c>
      <c r="K2467" s="4">
        <v>1220</v>
      </c>
      <c r="L2467" s="5">
        <v>1220.0906</v>
      </c>
      <c r="M2467">
        <v>91943</v>
      </c>
      <c r="N2467" s="3">
        <v>1</v>
      </c>
      <c r="O2467" s="50" t="e">
        <f>INDEX([1]Dados!$M$2:$N$26779,MATCH($P2467,[1]Dados!$N$2:$N$26779,),2)</f>
        <v>#N/A</v>
      </c>
      <c r="P2467">
        <v>151913</v>
      </c>
      <c r="Q2467" s="1">
        <v>36760</v>
      </c>
      <c r="R2467" s="1">
        <v>36764</v>
      </c>
      <c r="S2467" t="s">
        <v>981</v>
      </c>
      <c r="T2467">
        <v>1</v>
      </c>
    </row>
    <row r="2468" spans="1:20" x14ac:dyDescent="0.2">
      <c r="A2468" s="7">
        <v>280067</v>
      </c>
      <c r="B2468" s="3">
        <v>31151</v>
      </c>
      <c r="C2468" s="3" t="s">
        <v>46</v>
      </c>
      <c r="D2468" s="2" t="s">
        <v>299</v>
      </c>
      <c r="E2468" s="3">
        <v>12</v>
      </c>
      <c r="F2468" s="17">
        <v>0</v>
      </c>
      <c r="G2468" s="17">
        <v>1</v>
      </c>
      <c r="H2468" s="17">
        <v>0</v>
      </c>
      <c r="I2468" s="7">
        <v>6</v>
      </c>
      <c r="J2468" s="7">
        <v>18</v>
      </c>
      <c r="K2468" s="4">
        <v>1220</v>
      </c>
      <c r="L2468" s="5">
        <v>1220.0906</v>
      </c>
      <c r="M2468">
        <v>91943</v>
      </c>
      <c r="N2468" s="3">
        <v>1</v>
      </c>
      <c r="O2468" s="50" t="e">
        <f>INDEX([1]Dados!$M$2:$N$26779,MATCH($P2468,[1]Dados!$N$2:$N$26779,),2)</f>
        <v>#N/A</v>
      </c>
      <c r="P2468">
        <v>151913</v>
      </c>
      <c r="Q2468" s="1">
        <v>36760</v>
      </c>
      <c r="R2468" s="1">
        <v>36764</v>
      </c>
      <c r="S2468" t="s">
        <v>981</v>
      </c>
      <c r="T2468">
        <v>1</v>
      </c>
    </row>
    <row r="2469" spans="1:20" x14ac:dyDescent="0.2">
      <c r="A2469" s="7">
        <v>280067</v>
      </c>
      <c r="B2469" s="3">
        <v>31151</v>
      </c>
      <c r="C2469" s="3" t="s">
        <v>46</v>
      </c>
      <c r="D2469" s="2" t="s">
        <v>299</v>
      </c>
      <c r="E2469" s="3">
        <v>12</v>
      </c>
      <c r="F2469" s="17">
        <v>0</v>
      </c>
      <c r="G2469" s="17">
        <v>1</v>
      </c>
      <c r="H2469" s="17">
        <v>0</v>
      </c>
      <c r="I2469" s="7">
        <v>2</v>
      </c>
      <c r="J2469" s="7">
        <v>18</v>
      </c>
      <c r="K2469" s="4">
        <v>1293</v>
      </c>
      <c r="L2469" s="5">
        <v>1293.0592999999999</v>
      </c>
      <c r="M2469">
        <v>24459</v>
      </c>
      <c r="N2469" s="3">
        <v>1</v>
      </c>
      <c r="O2469" s="50" t="e">
        <f>INDEX([1]Dados!$M$2:$N$26779,MATCH($P2469,[1]Dados!$N$2:$N$26779,),2)</f>
        <v>#N/A</v>
      </c>
      <c r="P2469">
        <v>151399</v>
      </c>
      <c r="Q2469" s="1">
        <v>36760</v>
      </c>
      <c r="R2469" s="1">
        <v>36764</v>
      </c>
      <c r="S2469" t="s">
        <v>978</v>
      </c>
      <c r="T2469">
        <v>1</v>
      </c>
    </row>
    <row r="2470" spans="1:20" x14ac:dyDescent="0.2">
      <c r="A2470" s="7">
        <v>280067</v>
      </c>
      <c r="B2470" s="3">
        <v>31151</v>
      </c>
      <c r="C2470" s="3" t="s">
        <v>46</v>
      </c>
      <c r="D2470" s="2" t="s">
        <v>299</v>
      </c>
      <c r="E2470" s="3">
        <v>12</v>
      </c>
      <c r="F2470" s="17">
        <v>0</v>
      </c>
      <c r="G2470" s="17">
        <v>1</v>
      </c>
      <c r="H2470" s="17">
        <v>0</v>
      </c>
      <c r="I2470" s="7">
        <v>2</v>
      </c>
      <c r="J2470" s="7">
        <v>22</v>
      </c>
      <c r="K2470" s="4">
        <v>1293</v>
      </c>
      <c r="L2470" s="5">
        <v>1293.0592999999999</v>
      </c>
      <c r="M2470">
        <v>24459</v>
      </c>
      <c r="N2470" s="3">
        <v>1</v>
      </c>
      <c r="O2470" s="50" t="e">
        <f>INDEX([1]Dados!$M$2:$N$26779,MATCH($P2470,[1]Dados!$N$2:$N$26779,),2)</f>
        <v>#N/A</v>
      </c>
      <c r="P2470">
        <v>151399</v>
      </c>
      <c r="Q2470" s="1">
        <v>36760</v>
      </c>
      <c r="R2470" s="1">
        <v>36764</v>
      </c>
      <c r="S2470" t="s">
        <v>978</v>
      </c>
      <c r="T2470">
        <v>1</v>
      </c>
    </row>
    <row r="2471" spans="1:20" x14ac:dyDescent="0.2">
      <c r="A2471" s="7">
        <v>280067</v>
      </c>
      <c r="B2471" s="3">
        <v>31151</v>
      </c>
      <c r="C2471" s="3" t="s">
        <v>46</v>
      </c>
      <c r="D2471" s="2" t="s">
        <v>299</v>
      </c>
      <c r="E2471" s="3">
        <v>12</v>
      </c>
      <c r="F2471" s="17">
        <v>0</v>
      </c>
      <c r="G2471" s="17">
        <v>1</v>
      </c>
      <c r="H2471" s="17">
        <v>0</v>
      </c>
      <c r="I2471" s="7">
        <v>2</v>
      </c>
      <c r="J2471" s="7">
        <v>25</v>
      </c>
      <c r="K2471" s="4">
        <v>1293</v>
      </c>
      <c r="L2471" s="5">
        <v>1293.0592999999999</v>
      </c>
      <c r="M2471">
        <v>24459</v>
      </c>
      <c r="N2471" s="3">
        <v>1</v>
      </c>
      <c r="O2471" s="50" t="e">
        <f>INDEX([1]Dados!$M$2:$N$26779,MATCH($P2471,[1]Dados!$N$2:$N$26779,),2)</f>
        <v>#N/A</v>
      </c>
      <c r="P2471">
        <v>151399</v>
      </c>
      <c r="Q2471" s="1">
        <v>36760</v>
      </c>
      <c r="R2471" s="1">
        <v>36764</v>
      </c>
      <c r="S2471" t="s">
        <v>978</v>
      </c>
      <c r="T2471">
        <v>1</v>
      </c>
    </row>
    <row r="2472" spans="1:20" x14ac:dyDescent="0.2">
      <c r="A2472" s="7">
        <v>280067</v>
      </c>
      <c r="B2472" s="3">
        <v>31151</v>
      </c>
      <c r="C2472" s="3" t="s">
        <v>46</v>
      </c>
      <c r="D2472" s="2" t="s">
        <v>299</v>
      </c>
      <c r="E2472" s="3">
        <v>12</v>
      </c>
      <c r="F2472" s="17">
        <v>0</v>
      </c>
      <c r="G2472" s="17">
        <v>1</v>
      </c>
      <c r="H2472" s="17">
        <v>0</v>
      </c>
      <c r="I2472" s="7">
        <v>2</v>
      </c>
      <c r="J2472" s="7">
        <v>21</v>
      </c>
      <c r="K2472" s="4">
        <v>1293</v>
      </c>
      <c r="L2472" s="5">
        <v>1293.0592999999999</v>
      </c>
      <c r="M2472">
        <v>24459</v>
      </c>
      <c r="N2472" s="3">
        <v>1</v>
      </c>
      <c r="O2472" s="50" t="e">
        <f>INDEX([1]Dados!$M$2:$N$26779,MATCH($P2472,[1]Dados!$N$2:$N$26779,),2)</f>
        <v>#N/A</v>
      </c>
      <c r="P2472">
        <v>151399</v>
      </c>
      <c r="Q2472" s="1">
        <v>36760</v>
      </c>
      <c r="R2472" s="1">
        <v>36764</v>
      </c>
      <c r="S2472" t="s">
        <v>978</v>
      </c>
      <c r="T2472">
        <v>1</v>
      </c>
    </row>
    <row r="2473" spans="1:20" x14ac:dyDescent="0.2">
      <c r="A2473" s="7">
        <v>280067</v>
      </c>
      <c r="B2473" s="3">
        <v>31151</v>
      </c>
      <c r="C2473" s="3" t="s">
        <v>46</v>
      </c>
      <c r="D2473" s="2" t="s">
        <v>299</v>
      </c>
      <c r="E2473" s="3">
        <v>12</v>
      </c>
      <c r="F2473" s="17">
        <v>0</v>
      </c>
      <c r="G2473" s="17">
        <v>1</v>
      </c>
      <c r="H2473" s="17">
        <v>0</v>
      </c>
      <c r="I2473" s="7">
        <v>2</v>
      </c>
      <c r="J2473" s="7">
        <v>11</v>
      </c>
      <c r="K2473" s="4">
        <v>1293</v>
      </c>
      <c r="L2473" s="5">
        <v>1293.0592999999999</v>
      </c>
      <c r="M2473">
        <v>24459</v>
      </c>
      <c r="N2473" s="3">
        <v>1</v>
      </c>
      <c r="O2473" s="50" t="e">
        <f>INDEX([1]Dados!$M$2:$N$26779,MATCH($P2473,[1]Dados!$N$2:$N$26779,),2)</f>
        <v>#N/A</v>
      </c>
      <c r="P2473">
        <v>151399</v>
      </c>
      <c r="Q2473" s="1">
        <v>36760</v>
      </c>
      <c r="R2473" s="1">
        <v>36764</v>
      </c>
      <c r="S2473" t="s">
        <v>978</v>
      </c>
      <c r="T2473">
        <v>1</v>
      </c>
    </row>
    <row r="2474" spans="1:20" x14ac:dyDescent="0.2">
      <c r="A2474" s="7">
        <v>280067</v>
      </c>
      <c r="B2474" s="3">
        <v>31151</v>
      </c>
      <c r="C2474" s="3" t="s">
        <v>46</v>
      </c>
      <c r="D2474" s="2" t="s">
        <v>299</v>
      </c>
      <c r="E2474" s="3">
        <v>12</v>
      </c>
      <c r="F2474" s="17">
        <v>0</v>
      </c>
      <c r="G2474" s="17">
        <v>1</v>
      </c>
      <c r="H2474" s="17">
        <v>0</v>
      </c>
      <c r="I2474" s="7">
        <v>2.4</v>
      </c>
      <c r="J2474" s="7">
        <v>30</v>
      </c>
      <c r="K2474" s="4">
        <v>1293</v>
      </c>
      <c r="L2474" s="5">
        <v>1293.0592999999999</v>
      </c>
      <c r="M2474">
        <v>24459</v>
      </c>
      <c r="N2474" s="3">
        <v>1</v>
      </c>
      <c r="O2474" s="50" t="e">
        <f>INDEX([1]Dados!$M$2:$N$26779,MATCH($P2474,[1]Dados!$N$2:$N$26779,),2)</f>
        <v>#N/A</v>
      </c>
      <c r="P2474">
        <v>151399</v>
      </c>
      <c r="Q2474" s="1">
        <v>36760</v>
      </c>
      <c r="R2474" s="1">
        <v>36764</v>
      </c>
      <c r="S2474" t="s">
        <v>978</v>
      </c>
      <c r="T2474">
        <v>1</v>
      </c>
    </row>
    <row r="2475" spans="1:20" x14ac:dyDescent="0.2">
      <c r="A2475" s="7">
        <v>280067</v>
      </c>
      <c r="B2475" s="3">
        <v>31151</v>
      </c>
      <c r="C2475" s="3" t="s">
        <v>46</v>
      </c>
      <c r="D2475" s="2" t="s">
        <v>299</v>
      </c>
      <c r="E2475" s="3">
        <v>12</v>
      </c>
      <c r="F2475" s="17">
        <v>0</v>
      </c>
      <c r="G2475" s="17">
        <v>1</v>
      </c>
      <c r="H2475" s="17">
        <v>0</v>
      </c>
      <c r="I2475" s="7">
        <v>2.6</v>
      </c>
      <c r="J2475" s="7">
        <v>18</v>
      </c>
      <c r="K2475" s="4">
        <v>1293</v>
      </c>
      <c r="L2475" s="5">
        <v>1293.0592999999999</v>
      </c>
      <c r="M2475">
        <v>24459</v>
      </c>
      <c r="N2475" s="3">
        <v>1</v>
      </c>
      <c r="O2475" s="50" t="e">
        <f>INDEX([1]Dados!$M$2:$N$26779,MATCH($P2475,[1]Dados!$N$2:$N$26779,),2)</f>
        <v>#N/A</v>
      </c>
      <c r="P2475">
        <v>151399</v>
      </c>
      <c r="Q2475" s="1">
        <v>36760</v>
      </c>
      <c r="R2475" s="1">
        <v>36764</v>
      </c>
      <c r="S2475" t="s">
        <v>978</v>
      </c>
      <c r="T2475">
        <v>1</v>
      </c>
    </row>
    <row r="2476" spans="1:20" x14ac:dyDescent="0.2">
      <c r="A2476" s="7">
        <v>280067</v>
      </c>
      <c r="B2476" s="3">
        <v>31151</v>
      </c>
      <c r="C2476" s="3" t="s">
        <v>46</v>
      </c>
      <c r="D2476" s="2" t="s">
        <v>299</v>
      </c>
      <c r="E2476" s="3">
        <v>12</v>
      </c>
      <c r="F2476" s="17">
        <v>0</v>
      </c>
      <c r="G2476" s="17">
        <v>1</v>
      </c>
      <c r="H2476" s="17">
        <v>0</v>
      </c>
      <c r="I2476" s="7">
        <v>2.7</v>
      </c>
      <c r="J2476" s="7">
        <v>18</v>
      </c>
      <c r="K2476" s="4">
        <v>1293</v>
      </c>
      <c r="L2476" s="5">
        <v>1293.0592999999999</v>
      </c>
      <c r="M2476">
        <v>24459</v>
      </c>
      <c r="N2476" s="3">
        <v>1</v>
      </c>
      <c r="O2476" s="50" t="e">
        <f>INDEX([1]Dados!$M$2:$N$26779,MATCH($P2476,[1]Dados!$N$2:$N$26779,),2)</f>
        <v>#N/A</v>
      </c>
      <c r="P2476">
        <v>151399</v>
      </c>
      <c r="Q2476" s="1">
        <v>36760</v>
      </c>
      <c r="R2476" s="1">
        <v>36764</v>
      </c>
      <c r="S2476" t="s">
        <v>978</v>
      </c>
      <c r="T2476">
        <v>1</v>
      </c>
    </row>
    <row r="2477" spans="1:20" x14ac:dyDescent="0.2">
      <c r="A2477" s="7">
        <v>350270</v>
      </c>
      <c r="B2477" s="3">
        <v>61530</v>
      </c>
      <c r="C2477" s="3" t="s">
        <v>28</v>
      </c>
      <c r="D2477" s="2" t="s">
        <v>256</v>
      </c>
      <c r="E2477" s="3">
        <v>12</v>
      </c>
      <c r="F2477" s="17">
        <v>0</v>
      </c>
      <c r="G2477" s="17">
        <v>1</v>
      </c>
      <c r="H2477" s="17">
        <v>0</v>
      </c>
      <c r="I2477" s="7">
        <v>6.1</v>
      </c>
      <c r="J2477" s="7">
        <v>18</v>
      </c>
      <c r="K2477" s="4">
        <v>119</v>
      </c>
      <c r="L2477" s="5">
        <v>119.38590000000001</v>
      </c>
      <c r="M2477">
        <v>140191.76</v>
      </c>
      <c r="N2477" s="3">
        <v>1</v>
      </c>
      <c r="O2477" s="50" t="e">
        <f>INDEX([1]Dados!$M$2:$N$26779,MATCH($P2477,[1]Dados!$N$2:$N$26779,),2)</f>
        <v>#N/A</v>
      </c>
      <c r="P2477">
        <v>151757</v>
      </c>
      <c r="Q2477" s="1">
        <v>36760</v>
      </c>
      <c r="R2477" s="1">
        <v>36764</v>
      </c>
      <c r="S2477" t="s">
        <v>2229</v>
      </c>
      <c r="T2477">
        <v>1</v>
      </c>
    </row>
    <row r="2478" spans="1:20" x14ac:dyDescent="0.2">
      <c r="A2478" s="7">
        <v>350270</v>
      </c>
      <c r="B2478" s="3">
        <v>61530</v>
      </c>
      <c r="C2478" s="3" t="s">
        <v>28</v>
      </c>
      <c r="D2478" s="2" t="s">
        <v>256</v>
      </c>
      <c r="E2478" s="3">
        <v>12</v>
      </c>
      <c r="F2478" s="17">
        <v>0</v>
      </c>
      <c r="G2478" s="17">
        <v>1</v>
      </c>
      <c r="H2478" s="17">
        <v>0</v>
      </c>
      <c r="I2478" s="7">
        <v>4.2</v>
      </c>
      <c r="J2478" s="7">
        <v>15</v>
      </c>
      <c r="K2478" s="4">
        <v>1203</v>
      </c>
      <c r="L2478" s="5">
        <v>1203.0597</v>
      </c>
      <c r="M2478">
        <v>66183.259999999995</v>
      </c>
      <c r="N2478" s="3">
        <v>0</v>
      </c>
      <c r="O2478" s="50" t="e">
        <f>INDEX([1]Dados!$M$2:$N$26779,MATCH($P2478,[1]Dados!$N$2:$N$26779,),2)</f>
        <v>#N/A</v>
      </c>
      <c r="P2478">
        <v>151713</v>
      </c>
      <c r="Q2478" s="1">
        <v>36760</v>
      </c>
      <c r="R2478" s="1">
        <v>36764</v>
      </c>
      <c r="S2478" t="s">
        <v>2201</v>
      </c>
      <c r="T2478">
        <v>1</v>
      </c>
    </row>
    <row r="2479" spans="1:20" x14ac:dyDescent="0.2">
      <c r="A2479" s="7">
        <v>350270</v>
      </c>
      <c r="B2479" s="3">
        <v>61530</v>
      </c>
      <c r="C2479" s="3" t="s">
        <v>28</v>
      </c>
      <c r="D2479" s="2" t="s">
        <v>256</v>
      </c>
      <c r="E2479" s="3">
        <v>12</v>
      </c>
      <c r="F2479" s="17">
        <v>0</v>
      </c>
      <c r="G2479" s="17">
        <v>1</v>
      </c>
      <c r="H2479" s="17">
        <v>0</v>
      </c>
      <c r="I2479" s="7">
        <v>4.0999999999999996</v>
      </c>
      <c r="J2479" s="7">
        <v>14</v>
      </c>
      <c r="K2479" s="4">
        <v>1203</v>
      </c>
      <c r="L2479" s="5">
        <v>1203.0597</v>
      </c>
      <c r="M2479">
        <v>66183.259999999995</v>
      </c>
      <c r="N2479" s="3">
        <v>0</v>
      </c>
      <c r="O2479" s="50" t="e">
        <f>INDEX([1]Dados!$M$2:$N$26779,MATCH($P2479,[1]Dados!$N$2:$N$26779,),2)</f>
        <v>#N/A</v>
      </c>
      <c r="P2479">
        <v>151713</v>
      </c>
      <c r="Q2479" s="1">
        <v>36760</v>
      </c>
      <c r="R2479" s="1">
        <v>36764</v>
      </c>
      <c r="S2479" t="s">
        <v>2201</v>
      </c>
      <c r="T2479">
        <v>1</v>
      </c>
    </row>
    <row r="2480" spans="1:20" x14ac:dyDescent="0.2">
      <c r="A2480" s="7">
        <v>350270</v>
      </c>
      <c r="B2480" s="3">
        <v>61530</v>
      </c>
      <c r="C2480" s="3" t="s">
        <v>28</v>
      </c>
      <c r="D2480" s="2" t="s">
        <v>256</v>
      </c>
      <c r="E2480" s="3">
        <v>12</v>
      </c>
      <c r="F2480" s="17">
        <v>0</v>
      </c>
      <c r="G2480" s="17">
        <v>1</v>
      </c>
      <c r="H2480" s="17">
        <v>0</v>
      </c>
      <c r="I2480" s="7">
        <v>4.3</v>
      </c>
      <c r="J2480" s="7">
        <v>18</v>
      </c>
      <c r="K2480" s="4">
        <v>1203</v>
      </c>
      <c r="L2480" s="5">
        <v>1203.0597</v>
      </c>
      <c r="M2480">
        <v>66183.259999999995</v>
      </c>
      <c r="N2480" s="3">
        <v>0</v>
      </c>
      <c r="O2480" s="50" t="e">
        <f>INDEX([1]Dados!$M$2:$N$26779,MATCH($P2480,[1]Dados!$N$2:$N$26779,),2)</f>
        <v>#N/A</v>
      </c>
      <c r="P2480">
        <v>151713</v>
      </c>
      <c r="Q2480" s="1">
        <v>36760</v>
      </c>
      <c r="R2480" s="1">
        <v>36764</v>
      </c>
      <c r="S2480" t="s">
        <v>2201</v>
      </c>
      <c r="T2480">
        <v>1</v>
      </c>
    </row>
    <row r="2481" spans="1:20" x14ac:dyDescent="0.2">
      <c r="A2481" s="7">
        <v>350270</v>
      </c>
      <c r="B2481" s="3">
        <v>61530</v>
      </c>
      <c r="C2481" s="3" t="s">
        <v>28</v>
      </c>
      <c r="D2481" s="2" t="s">
        <v>256</v>
      </c>
      <c r="E2481" s="3">
        <v>12</v>
      </c>
      <c r="F2481" s="17">
        <v>0</v>
      </c>
      <c r="G2481" s="17">
        <v>1</v>
      </c>
      <c r="H2481" s="17">
        <v>0</v>
      </c>
      <c r="I2481" s="7">
        <v>1</v>
      </c>
      <c r="J2481" s="7">
        <v>2</v>
      </c>
      <c r="K2481" s="4">
        <v>1214</v>
      </c>
      <c r="L2481" s="5">
        <v>1214.0587</v>
      </c>
      <c r="M2481">
        <v>327696</v>
      </c>
      <c r="N2481" s="3">
        <v>1</v>
      </c>
      <c r="O2481" s="50" t="e">
        <f>INDEX([1]Dados!$M$2:$N$26779,MATCH($P2481,[1]Dados!$N$2:$N$26779,),2)</f>
        <v>#N/A</v>
      </c>
      <c r="P2481">
        <v>152147</v>
      </c>
      <c r="Q2481" s="1">
        <v>36760</v>
      </c>
      <c r="R2481" s="1">
        <v>36764</v>
      </c>
      <c r="S2481" t="s">
        <v>2225</v>
      </c>
      <c r="T2481">
        <v>1</v>
      </c>
    </row>
    <row r="2482" spans="1:20" x14ac:dyDescent="0.2">
      <c r="A2482" s="7">
        <v>350270</v>
      </c>
      <c r="B2482" s="3">
        <v>61530</v>
      </c>
      <c r="C2482" s="3" t="s">
        <v>28</v>
      </c>
      <c r="D2482" s="2" t="s">
        <v>256</v>
      </c>
      <c r="E2482" s="3">
        <v>12</v>
      </c>
      <c r="F2482" s="17">
        <v>0</v>
      </c>
      <c r="G2482" s="17">
        <v>1</v>
      </c>
      <c r="H2482" s="17">
        <v>0</v>
      </c>
      <c r="I2482" s="7">
        <v>1</v>
      </c>
      <c r="J2482" s="7">
        <v>25</v>
      </c>
      <c r="K2482" s="4">
        <v>1214</v>
      </c>
      <c r="L2482" s="5">
        <v>1214.0587</v>
      </c>
      <c r="M2482">
        <v>327696</v>
      </c>
      <c r="N2482" s="3">
        <v>1</v>
      </c>
      <c r="O2482" s="50" t="e">
        <f>INDEX([1]Dados!$M$2:$N$26779,MATCH($P2482,[1]Dados!$N$2:$N$26779,),2)</f>
        <v>#N/A</v>
      </c>
      <c r="P2482">
        <v>152147</v>
      </c>
      <c r="Q2482" s="1">
        <v>36760</v>
      </c>
      <c r="R2482" s="1">
        <v>36764</v>
      </c>
      <c r="S2482" t="s">
        <v>2225</v>
      </c>
      <c r="T2482">
        <v>1</v>
      </c>
    </row>
    <row r="2483" spans="1:20" x14ac:dyDescent="0.2">
      <c r="A2483" s="7">
        <v>350270</v>
      </c>
      <c r="B2483" s="3">
        <v>61530</v>
      </c>
      <c r="C2483" s="3" t="s">
        <v>28</v>
      </c>
      <c r="D2483" s="2" t="s">
        <v>256</v>
      </c>
      <c r="E2483" s="3">
        <v>12</v>
      </c>
      <c r="F2483" s="17">
        <v>0</v>
      </c>
      <c r="G2483" s="17">
        <v>1</v>
      </c>
      <c r="H2483" s="17">
        <v>0</v>
      </c>
      <c r="I2483" s="7">
        <v>2.2000000000000002</v>
      </c>
      <c r="J2483" s="7">
        <v>18</v>
      </c>
      <c r="K2483" s="4">
        <v>1214</v>
      </c>
      <c r="L2483" s="5">
        <v>1214.0589</v>
      </c>
      <c r="M2483">
        <v>107164</v>
      </c>
      <c r="N2483" s="3">
        <v>1</v>
      </c>
      <c r="O2483" s="50" t="e">
        <f>INDEX([1]Dados!$M$2:$N$26779,MATCH($P2483,[1]Dados!$N$2:$N$26779,),2)</f>
        <v>#N/A</v>
      </c>
      <c r="P2483">
        <v>152502</v>
      </c>
      <c r="Q2483" s="1">
        <v>36760</v>
      </c>
      <c r="R2483" s="1">
        <v>36764</v>
      </c>
      <c r="S2483" t="s">
        <v>2226</v>
      </c>
      <c r="T2483">
        <v>1</v>
      </c>
    </row>
    <row r="2484" spans="1:20" x14ac:dyDescent="0.2">
      <c r="A2484" s="7">
        <v>350270</v>
      </c>
      <c r="B2484" s="3">
        <v>61530</v>
      </c>
      <c r="C2484" s="3" t="s">
        <v>28</v>
      </c>
      <c r="D2484" s="2" t="s">
        <v>256</v>
      </c>
      <c r="E2484" s="3">
        <v>12</v>
      </c>
      <c r="F2484" s="17">
        <v>0</v>
      </c>
      <c r="G2484" s="17">
        <v>1</v>
      </c>
      <c r="H2484" s="17">
        <v>0</v>
      </c>
      <c r="I2484" s="7">
        <v>2.1</v>
      </c>
      <c r="J2484" s="7">
        <v>25</v>
      </c>
      <c r="K2484" s="4">
        <v>1214</v>
      </c>
      <c r="L2484" s="5">
        <v>1214.0589</v>
      </c>
      <c r="M2484">
        <v>107164</v>
      </c>
      <c r="N2484" s="3">
        <v>1</v>
      </c>
      <c r="O2484" s="50" t="e">
        <f>INDEX([1]Dados!$M$2:$N$26779,MATCH($P2484,[1]Dados!$N$2:$N$26779,),2)</f>
        <v>#N/A</v>
      </c>
      <c r="P2484">
        <v>152502</v>
      </c>
      <c r="Q2484" s="1">
        <v>36760</v>
      </c>
      <c r="R2484" s="1">
        <v>36764</v>
      </c>
      <c r="S2484" t="s">
        <v>2226</v>
      </c>
      <c r="T2484">
        <v>1</v>
      </c>
    </row>
    <row r="2485" spans="1:20" x14ac:dyDescent="0.2">
      <c r="A2485" s="7">
        <v>350270</v>
      </c>
      <c r="B2485" s="3">
        <v>61530</v>
      </c>
      <c r="C2485" s="3" t="s">
        <v>28</v>
      </c>
      <c r="D2485" s="2" t="s">
        <v>256</v>
      </c>
      <c r="E2485" s="3">
        <v>12</v>
      </c>
      <c r="F2485" s="17">
        <v>0</v>
      </c>
      <c r="G2485" s="17">
        <v>1</v>
      </c>
      <c r="H2485" s="17">
        <v>0</v>
      </c>
      <c r="I2485" s="7">
        <v>2.2999999999999998</v>
      </c>
      <c r="J2485" s="7">
        <v>18</v>
      </c>
      <c r="K2485" s="4">
        <v>1214</v>
      </c>
      <c r="L2485" s="5">
        <v>1214.0589</v>
      </c>
      <c r="M2485">
        <v>107164</v>
      </c>
      <c r="N2485" s="3">
        <v>1</v>
      </c>
      <c r="O2485" s="50" t="e">
        <f>INDEX([1]Dados!$M$2:$N$26779,MATCH($P2485,[1]Dados!$N$2:$N$26779,),2)</f>
        <v>#N/A</v>
      </c>
      <c r="P2485">
        <v>152502</v>
      </c>
      <c r="Q2485" s="1">
        <v>36760</v>
      </c>
      <c r="R2485" s="1">
        <v>36764</v>
      </c>
      <c r="S2485" t="s">
        <v>2226</v>
      </c>
      <c r="T2485">
        <v>1</v>
      </c>
    </row>
    <row r="2486" spans="1:20" x14ac:dyDescent="0.2">
      <c r="A2486" s="7">
        <v>350270</v>
      </c>
      <c r="B2486" s="3">
        <v>61530</v>
      </c>
      <c r="C2486" s="3" t="s">
        <v>28</v>
      </c>
      <c r="D2486" s="2" t="s">
        <v>256</v>
      </c>
      <c r="E2486" s="3">
        <v>12</v>
      </c>
      <c r="F2486" s="17">
        <v>0</v>
      </c>
      <c r="G2486" s="17">
        <v>1</v>
      </c>
      <c r="H2486" s="17">
        <v>0</v>
      </c>
      <c r="I2486" s="7">
        <v>5.0999999999999996</v>
      </c>
      <c r="J2486" s="7">
        <v>18</v>
      </c>
      <c r="K2486" s="4">
        <v>1220</v>
      </c>
      <c r="L2486" s="5">
        <v>1220.0906</v>
      </c>
      <c r="M2486">
        <v>445000</v>
      </c>
      <c r="N2486" s="3">
        <v>1</v>
      </c>
      <c r="O2486" s="50" t="e">
        <f>INDEX([1]Dados!$M$2:$N$26779,MATCH($P2486,[1]Dados!$N$2:$N$26779,),2)</f>
        <v>#N/A</v>
      </c>
      <c r="P2486">
        <v>151915</v>
      </c>
      <c r="Q2486" s="1">
        <v>36760</v>
      </c>
      <c r="R2486" s="1">
        <v>36764</v>
      </c>
      <c r="S2486" t="s">
        <v>2228</v>
      </c>
      <c r="T2486">
        <v>1</v>
      </c>
    </row>
    <row r="2487" spans="1:20" x14ac:dyDescent="0.2">
      <c r="A2487" s="7">
        <v>350270</v>
      </c>
      <c r="B2487" s="3">
        <v>61530</v>
      </c>
      <c r="C2487" s="3" t="s">
        <v>28</v>
      </c>
      <c r="D2487" s="2" t="s">
        <v>256</v>
      </c>
      <c r="E2487" s="3">
        <v>12</v>
      </c>
      <c r="F2487" s="17">
        <v>0</v>
      </c>
      <c r="G2487" s="17">
        <v>1</v>
      </c>
      <c r="H2487" s="17">
        <v>0</v>
      </c>
      <c r="I2487" s="7">
        <v>7.2</v>
      </c>
      <c r="J2487" s="7">
        <v>0</v>
      </c>
      <c r="K2487" s="4">
        <v>4</v>
      </c>
      <c r="L2487" s="5">
        <v>4.5776000000000003</v>
      </c>
      <c r="M2487">
        <v>137239.97</v>
      </c>
      <c r="N2487" s="3">
        <v>1</v>
      </c>
      <c r="O2487" s="50" t="e">
        <f>INDEX([1]Dados!$M$2:$N$26779,MATCH($P2487,[1]Dados!$N$2:$N$26779,),2)</f>
        <v>#N/A</v>
      </c>
      <c r="P2487">
        <v>151230</v>
      </c>
      <c r="Q2487" s="1">
        <v>36760</v>
      </c>
      <c r="R2487" s="1">
        <v>36764</v>
      </c>
      <c r="S2487" t="s">
        <v>2230</v>
      </c>
      <c r="T2487">
        <v>1</v>
      </c>
    </row>
    <row r="2488" spans="1:20" x14ac:dyDescent="0.2">
      <c r="A2488" s="7">
        <v>350270</v>
      </c>
      <c r="B2488" s="3">
        <v>61530</v>
      </c>
      <c r="C2488" s="3" t="s">
        <v>28</v>
      </c>
      <c r="D2488" s="2" t="s">
        <v>256</v>
      </c>
      <c r="E2488" s="3">
        <v>12</v>
      </c>
      <c r="F2488" s="17">
        <v>0</v>
      </c>
      <c r="G2488" s="17">
        <v>1</v>
      </c>
      <c r="H2488" s="17">
        <v>0</v>
      </c>
      <c r="I2488" s="7">
        <v>7.1</v>
      </c>
      <c r="J2488" s="7">
        <v>0</v>
      </c>
      <c r="K2488" s="4">
        <v>4</v>
      </c>
      <c r="L2488" s="5">
        <v>4.5776000000000003</v>
      </c>
      <c r="M2488">
        <v>48599.46</v>
      </c>
      <c r="N2488" s="3">
        <v>1</v>
      </c>
      <c r="O2488" s="50" t="e">
        <f>INDEX([1]Dados!$M$2:$N$26779,MATCH($P2488,[1]Dados!$N$2:$N$26779,),2)</f>
        <v>#N/A</v>
      </c>
      <c r="P2488">
        <v>151231</v>
      </c>
      <c r="Q2488" s="1">
        <v>36760</v>
      </c>
      <c r="R2488" s="1">
        <v>36764</v>
      </c>
      <c r="S2488" t="s">
        <v>2230</v>
      </c>
      <c r="T2488">
        <v>1</v>
      </c>
    </row>
    <row r="2489" spans="1:20" x14ac:dyDescent="0.2">
      <c r="A2489" s="7">
        <v>350270</v>
      </c>
      <c r="B2489" s="3">
        <v>61530</v>
      </c>
      <c r="C2489" s="3" t="s">
        <v>28</v>
      </c>
      <c r="D2489" s="2" t="s">
        <v>256</v>
      </c>
      <c r="E2489" s="3">
        <v>12</v>
      </c>
      <c r="F2489" s="17">
        <v>0</v>
      </c>
      <c r="G2489" s="17">
        <v>1</v>
      </c>
      <c r="H2489" s="17">
        <v>0</v>
      </c>
      <c r="I2489" s="7">
        <v>7.1</v>
      </c>
      <c r="J2489" s="7">
        <v>10</v>
      </c>
      <c r="K2489" s="4">
        <v>4</v>
      </c>
      <c r="L2489" s="5">
        <v>4.5776000000000003</v>
      </c>
      <c r="M2489">
        <v>68836.12</v>
      </c>
      <c r="N2489" s="3">
        <v>1</v>
      </c>
      <c r="O2489" s="50" t="e">
        <f>INDEX([1]Dados!$M$2:$N$26779,MATCH($P2489,[1]Dados!$N$2:$N$26779,),2)</f>
        <v>#N/A</v>
      </c>
      <c r="P2489">
        <v>151232</v>
      </c>
      <c r="Q2489" s="1">
        <v>36760</v>
      </c>
      <c r="R2489" s="1">
        <v>36764</v>
      </c>
      <c r="S2489" t="s">
        <v>2230</v>
      </c>
      <c r="T2489">
        <v>1</v>
      </c>
    </row>
    <row r="2490" spans="1:20" x14ac:dyDescent="0.2">
      <c r="A2490" s="7">
        <v>350270</v>
      </c>
      <c r="B2490" s="3">
        <v>61530</v>
      </c>
      <c r="C2490" s="3" t="s">
        <v>28</v>
      </c>
      <c r="D2490" s="2" t="s">
        <v>256</v>
      </c>
      <c r="E2490" s="3">
        <v>12</v>
      </c>
      <c r="F2490" s="17">
        <v>0</v>
      </c>
      <c r="G2490" s="17">
        <v>1</v>
      </c>
      <c r="H2490" s="17">
        <v>0</v>
      </c>
      <c r="I2490" s="7">
        <v>7.2</v>
      </c>
      <c r="J2490" s="7">
        <v>10</v>
      </c>
      <c r="K2490" s="4">
        <v>4</v>
      </c>
      <c r="L2490" s="5">
        <v>4.5776000000000003</v>
      </c>
      <c r="M2490">
        <v>137239.97</v>
      </c>
      <c r="N2490" s="3">
        <v>1</v>
      </c>
      <c r="O2490" s="50" t="e">
        <f>INDEX([1]Dados!$M$2:$N$26779,MATCH($P2490,[1]Dados!$N$2:$N$26779,),2)</f>
        <v>#N/A</v>
      </c>
      <c r="P2490">
        <v>151232</v>
      </c>
      <c r="Q2490" s="1">
        <v>36760</v>
      </c>
      <c r="R2490" s="1">
        <v>36764</v>
      </c>
      <c r="S2490" t="s">
        <v>2230</v>
      </c>
      <c r="T2490">
        <v>1</v>
      </c>
    </row>
    <row r="2491" spans="1:20" x14ac:dyDescent="0.2">
      <c r="A2491" s="7">
        <v>350270</v>
      </c>
      <c r="B2491" s="3">
        <v>61530</v>
      </c>
      <c r="C2491" s="3" t="s">
        <v>28</v>
      </c>
      <c r="D2491" s="2" t="s">
        <v>256</v>
      </c>
      <c r="E2491" s="3">
        <v>12</v>
      </c>
      <c r="F2491" s="17">
        <v>0</v>
      </c>
      <c r="G2491" s="17">
        <v>1</v>
      </c>
      <c r="H2491" s="17">
        <v>0</v>
      </c>
      <c r="I2491" s="7">
        <v>3.1</v>
      </c>
      <c r="J2491" s="7">
        <v>21</v>
      </c>
      <c r="K2491" s="4">
        <v>1293</v>
      </c>
      <c r="L2491" s="5">
        <v>1293.0592999999999</v>
      </c>
      <c r="M2491">
        <v>27353</v>
      </c>
      <c r="N2491" s="3">
        <v>1</v>
      </c>
      <c r="O2491" s="50" t="e">
        <f>INDEX([1]Dados!$M$2:$N$26779,MATCH($P2491,[1]Dados!$N$2:$N$26779,),2)</f>
        <v>#N/A</v>
      </c>
      <c r="P2491">
        <v>150961</v>
      </c>
      <c r="Q2491" s="1">
        <v>36760</v>
      </c>
      <c r="R2491" s="1">
        <v>36764</v>
      </c>
      <c r="S2491" t="s">
        <v>2227</v>
      </c>
      <c r="T2491">
        <v>1</v>
      </c>
    </row>
    <row r="2492" spans="1:20" x14ac:dyDescent="0.2">
      <c r="A2492" s="7">
        <v>350270</v>
      </c>
      <c r="B2492" s="3">
        <v>61530</v>
      </c>
      <c r="C2492" s="3" t="s">
        <v>28</v>
      </c>
      <c r="D2492" s="2" t="s">
        <v>256</v>
      </c>
      <c r="E2492" s="3">
        <v>12</v>
      </c>
      <c r="F2492" s="17">
        <v>0</v>
      </c>
      <c r="G2492" s="17">
        <v>1</v>
      </c>
      <c r="H2492" s="17">
        <v>0</v>
      </c>
      <c r="I2492" s="7">
        <v>3.2</v>
      </c>
      <c r="J2492" s="7">
        <v>22</v>
      </c>
      <c r="K2492" s="4">
        <v>1293</v>
      </c>
      <c r="L2492" s="5">
        <v>1293.0592999999999</v>
      </c>
      <c r="M2492">
        <v>27353</v>
      </c>
      <c r="N2492" s="3">
        <v>1</v>
      </c>
      <c r="O2492" s="50" t="e">
        <f>INDEX([1]Dados!$M$2:$N$26779,MATCH($P2492,[1]Dados!$N$2:$N$26779,),2)</f>
        <v>#N/A</v>
      </c>
      <c r="P2492">
        <v>150961</v>
      </c>
      <c r="Q2492" s="1">
        <v>36760</v>
      </c>
      <c r="R2492" s="1">
        <v>36764</v>
      </c>
      <c r="S2492" t="s">
        <v>2227</v>
      </c>
      <c r="T2492">
        <v>1</v>
      </c>
    </row>
    <row r="2493" spans="1:20" x14ac:dyDescent="0.2">
      <c r="A2493" s="7">
        <v>350270</v>
      </c>
      <c r="B2493" s="3">
        <v>61530</v>
      </c>
      <c r="C2493" s="3" t="s">
        <v>28</v>
      </c>
      <c r="D2493" s="2" t="s">
        <v>256</v>
      </c>
      <c r="E2493" s="3">
        <v>12</v>
      </c>
      <c r="F2493" s="17">
        <v>0</v>
      </c>
      <c r="G2493" s="17">
        <v>1</v>
      </c>
      <c r="H2493" s="17">
        <v>0</v>
      </c>
      <c r="I2493" s="7">
        <v>3.3</v>
      </c>
      <c r="J2493" s="7">
        <v>29</v>
      </c>
      <c r="K2493" s="4">
        <v>1293</v>
      </c>
      <c r="L2493" s="5">
        <v>1293.0592999999999</v>
      </c>
      <c r="M2493">
        <v>27353</v>
      </c>
      <c r="N2493" s="3">
        <v>1</v>
      </c>
      <c r="O2493" s="50" t="e">
        <f>INDEX([1]Dados!$M$2:$N$26779,MATCH($P2493,[1]Dados!$N$2:$N$26779,),2)</f>
        <v>#N/A</v>
      </c>
      <c r="P2493">
        <v>150961</v>
      </c>
      <c r="Q2493" s="1">
        <v>36760</v>
      </c>
      <c r="R2493" s="1">
        <v>36764</v>
      </c>
      <c r="S2493" t="s">
        <v>2227</v>
      </c>
      <c r="T2493">
        <v>1</v>
      </c>
    </row>
    <row r="2494" spans="1:20" x14ac:dyDescent="0.2">
      <c r="A2494" s="7">
        <v>350270</v>
      </c>
      <c r="B2494" s="3">
        <v>61530</v>
      </c>
      <c r="C2494" s="3" t="s">
        <v>28</v>
      </c>
      <c r="D2494" s="2" t="s">
        <v>256</v>
      </c>
      <c r="E2494" s="3">
        <v>12</v>
      </c>
      <c r="F2494" s="17">
        <v>0</v>
      </c>
      <c r="G2494" s="17">
        <v>1</v>
      </c>
      <c r="H2494" s="17">
        <v>0</v>
      </c>
      <c r="I2494" s="7">
        <v>3.4</v>
      </c>
      <c r="J2494" s="7">
        <v>29</v>
      </c>
      <c r="K2494" s="4">
        <v>1293</v>
      </c>
      <c r="L2494" s="5">
        <v>1293.0592999999999</v>
      </c>
      <c r="M2494">
        <v>27353</v>
      </c>
      <c r="N2494" s="3">
        <v>1</v>
      </c>
      <c r="O2494" s="50" t="e">
        <f>INDEX([1]Dados!$M$2:$N$26779,MATCH($P2494,[1]Dados!$N$2:$N$26779,),2)</f>
        <v>#N/A</v>
      </c>
      <c r="P2494">
        <v>150961</v>
      </c>
      <c r="Q2494" s="1">
        <v>36760</v>
      </c>
      <c r="R2494" s="1">
        <v>36764</v>
      </c>
      <c r="S2494" t="s">
        <v>2227</v>
      </c>
      <c r="T2494">
        <v>1</v>
      </c>
    </row>
    <row r="2495" spans="1:20" x14ac:dyDescent="0.2">
      <c r="A2495" s="7">
        <v>351390</v>
      </c>
      <c r="B2495" s="3">
        <v>63797</v>
      </c>
      <c r="C2495" s="3" t="s">
        <v>28</v>
      </c>
      <c r="D2495" s="2" t="s">
        <v>397</v>
      </c>
      <c r="E2495" s="3">
        <v>12</v>
      </c>
      <c r="F2495" s="17">
        <v>0</v>
      </c>
      <c r="G2495" s="17">
        <v>1</v>
      </c>
      <c r="H2495" s="17">
        <v>0</v>
      </c>
      <c r="I2495" s="7">
        <v>3.2</v>
      </c>
      <c r="J2495" s="7">
        <v>7</v>
      </c>
      <c r="K2495" s="4">
        <v>4</v>
      </c>
      <c r="L2495" s="5">
        <v>4.1822999999999997</v>
      </c>
      <c r="M2495">
        <v>36435</v>
      </c>
      <c r="N2495" s="3">
        <v>1</v>
      </c>
      <c r="O2495" s="50" t="e">
        <f>INDEX([1]Dados!$M$2:$N$26779,MATCH($P2495,[1]Dados!$N$2:$N$26779,),2)</f>
        <v>#N/A</v>
      </c>
      <c r="P2495">
        <v>151233</v>
      </c>
      <c r="Q2495" s="1">
        <v>36760</v>
      </c>
      <c r="R2495" s="1">
        <v>36764</v>
      </c>
      <c r="S2495" t="s">
        <v>1049</v>
      </c>
      <c r="T2495">
        <v>1</v>
      </c>
    </row>
    <row r="2496" spans="1:20" x14ac:dyDescent="0.2">
      <c r="A2496" s="7">
        <v>351390</v>
      </c>
      <c r="B2496" s="3">
        <v>63797</v>
      </c>
      <c r="C2496" s="3" t="s">
        <v>28</v>
      </c>
      <c r="D2496" s="2" t="s">
        <v>397</v>
      </c>
      <c r="E2496" s="3">
        <v>12</v>
      </c>
      <c r="F2496" s="17">
        <v>0</v>
      </c>
      <c r="G2496" s="17">
        <v>1</v>
      </c>
      <c r="H2496" s="17">
        <v>0</v>
      </c>
      <c r="I2496" s="7">
        <v>3.4</v>
      </c>
      <c r="J2496" s="7">
        <v>19</v>
      </c>
      <c r="K2496" s="4">
        <v>4</v>
      </c>
      <c r="L2496" s="5">
        <v>4.1822999999999997</v>
      </c>
      <c r="M2496">
        <v>36435</v>
      </c>
      <c r="N2496" s="3">
        <v>1</v>
      </c>
      <c r="O2496" s="50" t="e">
        <f>INDEX([1]Dados!$M$2:$N$26779,MATCH($P2496,[1]Dados!$N$2:$N$26779,),2)</f>
        <v>#N/A</v>
      </c>
      <c r="P2496">
        <v>151233</v>
      </c>
      <c r="Q2496" s="1">
        <v>36760</v>
      </c>
      <c r="R2496" s="1">
        <v>36764</v>
      </c>
      <c r="S2496" t="s">
        <v>1049</v>
      </c>
      <c r="T2496">
        <v>1</v>
      </c>
    </row>
    <row r="2497" spans="1:20" x14ac:dyDescent="0.2">
      <c r="A2497" s="7">
        <v>351390</v>
      </c>
      <c r="B2497" s="3">
        <v>63797</v>
      </c>
      <c r="C2497" s="3" t="s">
        <v>28</v>
      </c>
      <c r="D2497" s="2" t="s">
        <v>397</v>
      </c>
      <c r="E2497" s="3">
        <v>12</v>
      </c>
      <c r="F2497" s="17">
        <v>0</v>
      </c>
      <c r="G2497" s="17">
        <v>1</v>
      </c>
      <c r="H2497" s="17">
        <v>0</v>
      </c>
      <c r="I2497" s="7">
        <v>3.1</v>
      </c>
      <c r="J2497" s="7">
        <v>25</v>
      </c>
      <c r="K2497" s="4">
        <v>4</v>
      </c>
      <c r="L2497" s="5">
        <v>4.1822999999999997</v>
      </c>
      <c r="M2497">
        <v>36435</v>
      </c>
      <c r="N2497" s="3">
        <v>1</v>
      </c>
      <c r="O2497" s="50" t="e">
        <f>INDEX([1]Dados!$M$2:$N$26779,MATCH($P2497,[1]Dados!$N$2:$N$26779,),2)</f>
        <v>#N/A</v>
      </c>
      <c r="P2497">
        <v>151233</v>
      </c>
      <c r="Q2497" s="1">
        <v>36760</v>
      </c>
      <c r="R2497" s="1">
        <v>36764</v>
      </c>
      <c r="S2497" t="s">
        <v>1049</v>
      </c>
      <c r="T2497">
        <v>1</v>
      </c>
    </row>
    <row r="2498" spans="1:20" x14ac:dyDescent="0.2">
      <c r="A2498" s="7">
        <v>351390</v>
      </c>
      <c r="B2498" s="3">
        <v>63797</v>
      </c>
      <c r="C2498" s="3" t="s">
        <v>28</v>
      </c>
      <c r="D2498" s="2" t="s">
        <v>397</v>
      </c>
      <c r="E2498" s="3">
        <v>12</v>
      </c>
      <c r="F2498" s="17">
        <v>0</v>
      </c>
      <c r="G2498" s="17">
        <v>1</v>
      </c>
      <c r="H2498" s="17">
        <v>0</v>
      </c>
      <c r="I2498" s="7">
        <v>3.5</v>
      </c>
      <c r="J2498" s="7">
        <v>11</v>
      </c>
      <c r="K2498" s="4">
        <v>4</v>
      </c>
      <c r="L2498" s="5">
        <v>4.1822999999999997</v>
      </c>
      <c r="M2498">
        <v>36435</v>
      </c>
      <c r="N2498" s="3">
        <v>1</v>
      </c>
      <c r="O2498" s="50" t="e">
        <f>INDEX([1]Dados!$M$2:$N$26779,MATCH($P2498,[1]Dados!$N$2:$N$26779,),2)</f>
        <v>#N/A</v>
      </c>
      <c r="P2498">
        <v>151233</v>
      </c>
      <c r="Q2498" s="1">
        <v>36760</v>
      </c>
      <c r="R2498" s="1">
        <v>36764</v>
      </c>
      <c r="S2498" t="s">
        <v>1049</v>
      </c>
      <c r="T2498">
        <v>1</v>
      </c>
    </row>
    <row r="2499" spans="1:20" x14ac:dyDescent="0.2">
      <c r="A2499" s="7">
        <v>351390</v>
      </c>
      <c r="B2499" s="3">
        <v>63797</v>
      </c>
      <c r="C2499" s="3" t="s">
        <v>28</v>
      </c>
      <c r="D2499" s="2" t="s">
        <v>397</v>
      </c>
      <c r="E2499" s="3">
        <v>12</v>
      </c>
      <c r="F2499" s="17">
        <v>0</v>
      </c>
      <c r="G2499" s="17">
        <v>1</v>
      </c>
      <c r="H2499" s="17">
        <v>0</v>
      </c>
      <c r="I2499" s="7">
        <v>3.3</v>
      </c>
      <c r="J2499" s="7">
        <v>10</v>
      </c>
      <c r="K2499" s="4">
        <v>4</v>
      </c>
      <c r="L2499" s="5">
        <v>4.1822999999999997</v>
      </c>
      <c r="M2499">
        <v>36435</v>
      </c>
      <c r="N2499" s="3">
        <v>1</v>
      </c>
      <c r="O2499" s="50" t="e">
        <f>INDEX([1]Dados!$M$2:$N$26779,MATCH($P2499,[1]Dados!$N$2:$N$26779,),2)</f>
        <v>#N/A</v>
      </c>
      <c r="P2499">
        <v>151233</v>
      </c>
      <c r="Q2499" s="1">
        <v>36760</v>
      </c>
      <c r="R2499" s="1">
        <v>36764</v>
      </c>
      <c r="S2499" t="s">
        <v>1049</v>
      </c>
      <c r="T2499">
        <v>1</v>
      </c>
    </row>
    <row r="2500" spans="1:20" x14ac:dyDescent="0.2">
      <c r="A2500" s="7">
        <v>351390</v>
      </c>
      <c r="B2500" s="3">
        <v>63797</v>
      </c>
      <c r="C2500" s="3" t="s">
        <v>28</v>
      </c>
      <c r="D2500" s="2" t="s">
        <v>397</v>
      </c>
      <c r="E2500" s="3">
        <v>12</v>
      </c>
      <c r="F2500" s="17">
        <v>0</v>
      </c>
      <c r="G2500" s="17">
        <v>1</v>
      </c>
      <c r="H2500" s="17">
        <v>0</v>
      </c>
      <c r="I2500" s="7">
        <v>3.6</v>
      </c>
      <c r="J2500" s="7">
        <v>19</v>
      </c>
      <c r="K2500" s="4">
        <v>4</v>
      </c>
      <c r="L2500" s="5">
        <v>4.1822999999999997</v>
      </c>
      <c r="M2500">
        <v>36435</v>
      </c>
      <c r="N2500" s="3">
        <v>1</v>
      </c>
      <c r="O2500" s="50" t="e">
        <f>INDEX([1]Dados!$M$2:$N$26779,MATCH($P2500,[1]Dados!$N$2:$N$26779,),2)</f>
        <v>#N/A</v>
      </c>
      <c r="P2500">
        <v>151233</v>
      </c>
      <c r="Q2500" s="1">
        <v>36760</v>
      </c>
      <c r="R2500" s="1">
        <v>36764</v>
      </c>
      <c r="S2500" t="s">
        <v>1049</v>
      </c>
      <c r="T2500">
        <v>1</v>
      </c>
    </row>
    <row r="2501" spans="1:20" x14ac:dyDescent="0.2">
      <c r="A2501" s="7">
        <v>351390</v>
      </c>
      <c r="B2501" s="3">
        <v>63797</v>
      </c>
      <c r="C2501" s="3" t="s">
        <v>28</v>
      </c>
      <c r="D2501" s="2" t="s">
        <v>397</v>
      </c>
      <c r="E2501" s="3">
        <v>12</v>
      </c>
      <c r="F2501" s="17">
        <v>0</v>
      </c>
      <c r="G2501" s="17">
        <v>1</v>
      </c>
      <c r="H2501" s="17">
        <v>0</v>
      </c>
      <c r="I2501" s="7">
        <v>3.7</v>
      </c>
      <c r="J2501" s="7">
        <v>19</v>
      </c>
      <c r="K2501" s="4">
        <v>4</v>
      </c>
      <c r="L2501" s="5">
        <v>4.1822999999999997</v>
      </c>
      <c r="M2501">
        <v>36435</v>
      </c>
      <c r="N2501" s="3">
        <v>1</v>
      </c>
      <c r="O2501" s="50" t="e">
        <f>INDEX([1]Dados!$M$2:$N$26779,MATCH($P2501,[1]Dados!$N$2:$N$26779,),2)</f>
        <v>#N/A</v>
      </c>
      <c r="P2501">
        <v>151233</v>
      </c>
      <c r="Q2501" s="1">
        <v>36760</v>
      </c>
      <c r="R2501" s="1">
        <v>36764</v>
      </c>
      <c r="S2501" t="s">
        <v>1049</v>
      </c>
      <c r="T2501">
        <v>1</v>
      </c>
    </row>
    <row r="2502" spans="1:20" x14ac:dyDescent="0.2">
      <c r="A2502" s="7">
        <v>351390</v>
      </c>
      <c r="B2502" s="3">
        <v>63797</v>
      </c>
      <c r="C2502" s="3" t="s">
        <v>28</v>
      </c>
      <c r="D2502" s="2" t="s">
        <v>397</v>
      </c>
      <c r="E2502" s="3">
        <v>12</v>
      </c>
      <c r="F2502" s="17">
        <v>0</v>
      </c>
      <c r="G2502" s="17">
        <v>1</v>
      </c>
      <c r="H2502" s="17">
        <v>0</v>
      </c>
      <c r="I2502" s="7">
        <v>1.2</v>
      </c>
      <c r="J2502" s="7">
        <v>25</v>
      </c>
      <c r="K2502" s="4">
        <v>1214</v>
      </c>
      <c r="L2502" s="5">
        <v>1214.0587</v>
      </c>
      <c r="M2502">
        <v>120790</v>
      </c>
      <c r="N2502" s="3">
        <v>1</v>
      </c>
      <c r="O2502" s="50" t="e">
        <f>INDEX([1]Dados!$M$2:$N$26779,MATCH($P2502,[1]Dados!$N$2:$N$26779,),2)</f>
        <v>#N/A</v>
      </c>
      <c r="P2502">
        <v>152149</v>
      </c>
      <c r="Q2502" s="1">
        <v>36760</v>
      </c>
      <c r="R2502" s="1">
        <v>36764</v>
      </c>
      <c r="S2502" t="s">
        <v>1050</v>
      </c>
      <c r="T2502">
        <v>1</v>
      </c>
    </row>
    <row r="2503" spans="1:20" x14ac:dyDescent="0.2">
      <c r="A2503" s="7">
        <v>351390</v>
      </c>
      <c r="B2503" s="3">
        <v>63797</v>
      </c>
      <c r="C2503" s="3" t="s">
        <v>28</v>
      </c>
      <c r="D2503" s="2" t="s">
        <v>397</v>
      </c>
      <c r="E2503" s="3">
        <v>12</v>
      </c>
      <c r="F2503" s="17">
        <v>0</v>
      </c>
      <c r="G2503" s="17">
        <v>1</v>
      </c>
      <c r="H2503" s="17">
        <v>0</v>
      </c>
      <c r="I2503" s="7">
        <v>1.1000000000000001</v>
      </c>
      <c r="J2503" s="7">
        <v>2</v>
      </c>
      <c r="K2503" s="4">
        <v>1214</v>
      </c>
      <c r="L2503" s="5">
        <v>1214.0587</v>
      </c>
      <c r="M2503">
        <v>120790</v>
      </c>
      <c r="N2503" s="3">
        <v>1</v>
      </c>
      <c r="O2503" s="50" t="e">
        <f>INDEX([1]Dados!$M$2:$N$26779,MATCH($P2503,[1]Dados!$N$2:$N$26779,),2)</f>
        <v>#N/A</v>
      </c>
      <c r="P2503">
        <v>152149</v>
      </c>
      <c r="Q2503" s="1">
        <v>36760</v>
      </c>
      <c r="R2503" s="1">
        <v>36764</v>
      </c>
      <c r="S2503" t="s">
        <v>1050</v>
      </c>
      <c r="T2503">
        <v>1</v>
      </c>
    </row>
    <row r="2504" spans="1:20" x14ac:dyDescent="0.2">
      <c r="A2504" s="7">
        <v>351390</v>
      </c>
      <c r="B2504" s="3">
        <v>63797</v>
      </c>
      <c r="C2504" s="3" t="s">
        <v>28</v>
      </c>
      <c r="D2504" s="2" t="s">
        <v>397</v>
      </c>
      <c r="E2504" s="3">
        <v>12</v>
      </c>
      <c r="F2504" s="17">
        <v>0</v>
      </c>
      <c r="G2504" s="17">
        <v>1</v>
      </c>
      <c r="H2504" s="17">
        <v>0</v>
      </c>
      <c r="I2504" s="7" t="s">
        <v>3</v>
      </c>
      <c r="J2504" s="7">
        <v>0</v>
      </c>
      <c r="K2504" s="4">
        <v>1220</v>
      </c>
      <c r="L2504" s="5">
        <v>1220.0906</v>
      </c>
      <c r="M2504">
        <v>3190000</v>
      </c>
      <c r="N2504" s="3">
        <v>1</v>
      </c>
      <c r="O2504" s="50" t="e">
        <f>INDEX([1]Dados!$M$2:$N$26779,MATCH($P2504,[1]Dados!$N$2:$N$26779,),2)</f>
        <v>#N/A</v>
      </c>
      <c r="P2504">
        <v>151916</v>
      </c>
      <c r="Q2504" s="1">
        <v>36760</v>
      </c>
      <c r="R2504" s="1">
        <v>36764</v>
      </c>
      <c r="S2504" t="s">
        <v>2134</v>
      </c>
      <c r="T2504">
        <v>1</v>
      </c>
    </row>
    <row r="2505" spans="1:20" x14ac:dyDescent="0.2">
      <c r="A2505" s="7">
        <v>351390</v>
      </c>
      <c r="B2505" s="3">
        <v>63797</v>
      </c>
      <c r="C2505" s="3" t="s">
        <v>28</v>
      </c>
      <c r="D2505" s="2" t="s">
        <v>397</v>
      </c>
      <c r="E2505" s="3">
        <v>12</v>
      </c>
      <c r="F2505" s="17">
        <v>0</v>
      </c>
      <c r="G2505" s="17">
        <v>1</v>
      </c>
      <c r="H2505" s="17">
        <v>0</v>
      </c>
      <c r="I2505" s="7">
        <v>2</v>
      </c>
      <c r="J2505" s="7">
        <v>22</v>
      </c>
      <c r="K2505" s="4">
        <v>1293</v>
      </c>
      <c r="L2505" s="5">
        <v>1293.0592999999999</v>
      </c>
      <c r="M2505">
        <v>12079</v>
      </c>
      <c r="N2505" s="3">
        <v>1</v>
      </c>
      <c r="O2505" s="50" t="e">
        <f>INDEX([1]Dados!$M$2:$N$26779,MATCH($P2505,[1]Dados!$N$2:$N$26779,),2)</f>
        <v>#N/A</v>
      </c>
      <c r="P2505">
        <v>150962</v>
      </c>
      <c r="Q2505" s="1">
        <v>36760</v>
      </c>
      <c r="R2505" s="1">
        <v>36764</v>
      </c>
      <c r="S2505" t="s">
        <v>1048</v>
      </c>
      <c r="T2505">
        <v>1</v>
      </c>
    </row>
    <row r="2506" spans="1:20" x14ac:dyDescent="0.2">
      <c r="A2506" s="7">
        <v>351390</v>
      </c>
      <c r="B2506" s="3">
        <v>63797</v>
      </c>
      <c r="C2506" s="3" t="s">
        <v>28</v>
      </c>
      <c r="D2506" s="2" t="s">
        <v>397</v>
      </c>
      <c r="E2506" s="3">
        <v>12</v>
      </c>
      <c r="F2506" s="17">
        <v>0</v>
      </c>
      <c r="G2506" s="17">
        <v>1</v>
      </c>
      <c r="H2506" s="17">
        <v>0</v>
      </c>
      <c r="I2506" s="7">
        <v>2</v>
      </c>
      <c r="J2506" s="7">
        <v>0</v>
      </c>
      <c r="K2506" s="4">
        <v>1293</v>
      </c>
      <c r="L2506" s="5">
        <v>1293.0592999999999</v>
      </c>
      <c r="M2506">
        <v>12079</v>
      </c>
      <c r="N2506" s="3">
        <v>1</v>
      </c>
      <c r="O2506" s="50" t="e">
        <f>INDEX([1]Dados!$M$2:$N$26779,MATCH($P2506,[1]Dados!$N$2:$N$26779,),2)</f>
        <v>#N/A</v>
      </c>
      <c r="P2506">
        <v>150962</v>
      </c>
      <c r="Q2506" s="1">
        <v>36760</v>
      </c>
      <c r="R2506" s="1">
        <v>36764</v>
      </c>
      <c r="S2506" t="s">
        <v>1048</v>
      </c>
      <c r="T2506">
        <v>1</v>
      </c>
    </row>
    <row r="2507" spans="1:20" x14ac:dyDescent="0.2">
      <c r="A2507" s="7">
        <v>351390</v>
      </c>
      <c r="B2507" s="3">
        <v>63797</v>
      </c>
      <c r="C2507" s="3" t="s">
        <v>28</v>
      </c>
      <c r="D2507" s="2" t="s">
        <v>397</v>
      </c>
      <c r="E2507" s="3">
        <v>12</v>
      </c>
      <c r="F2507" s="17">
        <v>0</v>
      </c>
      <c r="G2507" s="17">
        <v>1</v>
      </c>
      <c r="H2507" s="17">
        <v>0</v>
      </c>
      <c r="I2507" s="7">
        <v>2</v>
      </c>
      <c r="J2507" s="7">
        <v>28</v>
      </c>
      <c r="K2507" s="4">
        <v>1293</v>
      </c>
      <c r="L2507" s="5">
        <v>1293.0592999999999</v>
      </c>
      <c r="M2507">
        <v>12079</v>
      </c>
      <c r="N2507" s="3">
        <v>1</v>
      </c>
      <c r="O2507" s="50" t="e">
        <f>INDEX([1]Dados!$M$2:$N$26779,MATCH($P2507,[1]Dados!$N$2:$N$26779,),2)</f>
        <v>#N/A</v>
      </c>
      <c r="P2507">
        <v>150962</v>
      </c>
      <c r="Q2507" s="1">
        <v>36760</v>
      </c>
      <c r="R2507" s="1">
        <v>36764</v>
      </c>
      <c r="S2507" t="s">
        <v>1048</v>
      </c>
      <c r="T2507">
        <v>1</v>
      </c>
    </row>
    <row r="2508" spans="1:20" x14ac:dyDescent="0.2">
      <c r="A2508" s="7">
        <v>352260</v>
      </c>
      <c r="B2508" s="3">
        <v>65536</v>
      </c>
      <c r="C2508" s="3" t="s">
        <v>28</v>
      </c>
      <c r="D2508" s="2" t="s">
        <v>491</v>
      </c>
      <c r="E2508" s="3">
        <v>12</v>
      </c>
      <c r="F2508" s="17">
        <v>0</v>
      </c>
      <c r="G2508" s="17">
        <v>1</v>
      </c>
      <c r="H2508" s="17">
        <v>0</v>
      </c>
      <c r="I2508" s="7">
        <v>9.1999999999999993</v>
      </c>
      <c r="J2508" s="7">
        <v>9</v>
      </c>
      <c r="K2508" s="4">
        <v>4</v>
      </c>
      <c r="L2508" s="5">
        <v>4.3868</v>
      </c>
      <c r="M2508">
        <v>150000</v>
      </c>
      <c r="N2508" s="3">
        <v>1</v>
      </c>
      <c r="O2508" s="50" t="e">
        <f>INDEX([1]Dados!$M$2:$N$26779,MATCH($P2508,[1]Dados!$N$2:$N$26779,),2)</f>
        <v>#N/A</v>
      </c>
      <c r="P2508">
        <v>151237</v>
      </c>
      <c r="Q2508" s="1">
        <v>36760</v>
      </c>
      <c r="R2508" s="1">
        <v>36769</v>
      </c>
      <c r="S2508" t="s">
        <v>2232</v>
      </c>
      <c r="T2508">
        <v>1</v>
      </c>
    </row>
    <row r="2509" spans="1:20" x14ac:dyDescent="0.2">
      <c r="A2509" s="7">
        <v>352260</v>
      </c>
      <c r="B2509" s="3">
        <v>65536</v>
      </c>
      <c r="C2509" s="3" t="s">
        <v>28</v>
      </c>
      <c r="D2509" s="2" t="s">
        <v>491</v>
      </c>
      <c r="E2509" s="3">
        <v>12</v>
      </c>
      <c r="F2509" s="17">
        <v>0</v>
      </c>
      <c r="G2509" s="17">
        <v>1</v>
      </c>
      <c r="H2509" s="17">
        <v>0</v>
      </c>
      <c r="I2509" s="7">
        <v>9.1</v>
      </c>
      <c r="J2509" s="7">
        <v>30</v>
      </c>
      <c r="K2509" s="4">
        <v>4</v>
      </c>
      <c r="L2509" s="5">
        <v>4.3868</v>
      </c>
      <c r="M2509">
        <v>150000</v>
      </c>
      <c r="N2509" s="3">
        <v>1</v>
      </c>
      <c r="O2509" s="50" t="e">
        <f>INDEX([1]Dados!$M$2:$N$26779,MATCH($P2509,[1]Dados!$N$2:$N$26779,),2)</f>
        <v>#N/A</v>
      </c>
      <c r="P2509">
        <v>151237</v>
      </c>
      <c r="Q2509" s="1">
        <v>36760</v>
      </c>
      <c r="R2509" s="1">
        <v>36769</v>
      </c>
      <c r="S2509" t="s">
        <v>2232</v>
      </c>
      <c r="T2509">
        <v>1</v>
      </c>
    </row>
    <row r="2510" spans="1:20" x14ac:dyDescent="0.2">
      <c r="A2510" s="7">
        <v>352260</v>
      </c>
      <c r="B2510" s="3">
        <v>65536</v>
      </c>
      <c r="C2510" s="3" t="s">
        <v>28</v>
      </c>
      <c r="D2510" s="2" t="s">
        <v>491</v>
      </c>
      <c r="E2510" s="3">
        <v>12</v>
      </c>
      <c r="F2510" s="17">
        <v>0</v>
      </c>
      <c r="G2510" s="17">
        <v>1</v>
      </c>
      <c r="H2510" s="17">
        <v>0</v>
      </c>
      <c r="I2510" s="7">
        <v>2.1</v>
      </c>
      <c r="J2510" s="7">
        <v>30</v>
      </c>
      <c r="K2510" s="4">
        <v>119</v>
      </c>
      <c r="L2510" s="5">
        <v>119.3861</v>
      </c>
      <c r="M2510">
        <v>260781.01</v>
      </c>
      <c r="N2510" s="3">
        <v>1</v>
      </c>
      <c r="O2510" s="50" t="e">
        <f>INDEX([1]Dados!$M$2:$N$26779,MATCH($P2510,[1]Dados!$N$2:$N$26779,),2)</f>
        <v>#N/A</v>
      </c>
      <c r="P2510">
        <v>151758</v>
      </c>
      <c r="Q2510" s="1">
        <v>36760</v>
      </c>
      <c r="R2510" s="1">
        <v>36769</v>
      </c>
      <c r="S2510" t="s">
        <v>1929</v>
      </c>
      <c r="T2510">
        <v>1</v>
      </c>
    </row>
    <row r="2511" spans="1:20" x14ac:dyDescent="0.2">
      <c r="A2511" s="7">
        <v>352260</v>
      </c>
      <c r="B2511" s="3">
        <v>65536</v>
      </c>
      <c r="C2511" s="3" t="s">
        <v>28</v>
      </c>
      <c r="D2511" s="2" t="s">
        <v>491</v>
      </c>
      <c r="E2511" s="3">
        <v>12</v>
      </c>
      <c r="F2511" s="17">
        <v>0</v>
      </c>
      <c r="G2511" s="17">
        <v>1</v>
      </c>
      <c r="H2511" s="17">
        <v>0</v>
      </c>
      <c r="I2511" s="7">
        <v>7.1</v>
      </c>
      <c r="J2511" s="7">
        <v>18</v>
      </c>
      <c r="K2511" s="4">
        <v>4</v>
      </c>
      <c r="L2511" s="5">
        <v>4.1822999999999997</v>
      </c>
      <c r="M2511">
        <v>79350.83</v>
      </c>
      <c r="N2511" s="3">
        <v>1</v>
      </c>
      <c r="O2511" s="50" t="e">
        <f>INDEX([1]Dados!$M$2:$N$26779,MATCH($P2511,[1]Dados!$N$2:$N$26779,),2)</f>
        <v>#N/A</v>
      </c>
      <c r="P2511">
        <v>153585</v>
      </c>
      <c r="Q2511" s="1">
        <v>36760</v>
      </c>
      <c r="R2511" s="1">
        <v>36769</v>
      </c>
      <c r="S2511" t="s">
        <v>1931</v>
      </c>
      <c r="T2511">
        <v>1</v>
      </c>
    </row>
    <row r="2512" spans="1:20" x14ac:dyDescent="0.2">
      <c r="A2512" s="7">
        <v>352260</v>
      </c>
      <c r="B2512" s="3">
        <v>65536</v>
      </c>
      <c r="C2512" s="3" t="s">
        <v>28</v>
      </c>
      <c r="D2512" s="2" t="s">
        <v>491</v>
      </c>
      <c r="E2512" s="3">
        <v>12</v>
      </c>
      <c r="F2512" s="17">
        <v>0</v>
      </c>
      <c r="G2512" s="17">
        <v>1</v>
      </c>
      <c r="H2512" s="17">
        <v>0</v>
      </c>
      <c r="I2512" s="7">
        <v>7.2</v>
      </c>
      <c r="J2512" s="7">
        <v>9</v>
      </c>
      <c r="K2512" s="4">
        <v>4</v>
      </c>
      <c r="L2512" s="5">
        <v>4.1822999999999997</v>
      </c>
      <c r="M2512">
        <v>79350.83</v>
      </c>
      <c r="N2512" s="3">
        <v>1</v>
      </c>
      <c r="O2512" s="50" t="e">
        <f>INDEX([1]Dados!$M$2:$N$26779,MATCH($P2512,[1]Dados!$N$2:$N$26779,),2)</f>
        <v>#N/A</v>
      </c>
      <c r="P2512">
        <v>153585</v>
      </c>
      <c r="Q2512" s="1">
        <v>36760</v>
      </c>
      <c r="R2512" s="1">
        <v>36769</v>
      </c>
      <c r="S2512" t="s">
        <v>1931</v>
      </c>
      <c r="T2512">
        <v>1</v>
      </c>
    </row>
    <row r="2513" spans="1:20" x14ac:dyDescent="0.2">
      <c r="A2513" s="7">
        <v>352260</v>
      </c>
      <c r="B2513" s="3">
        <v>65536</v>
      </c>
      <c r="C2513" s="3" t="s">
        <v>28</v>
      </c>
      <c r="D2513" s="2" t="s">
        <v>491</v>
      </c>
      <c r="E2513" s="3">
        <v>12</v>
      </c>
      <c r="F2513" s="17">
        <v>0</v>
      </c>
      <c r="G2513" s="17">
        <v>1</v>
      </c>
      <c r="H2513" s="17">
        <v>0</v>
      </c>
      <c r="I2513" s="7">
        <v>8.1</v>
      </c>
      <c r="J2513" s="7">
        <v>30</v>
      </c>
      <c r="K2513" s="4">
        <v>4</v>
      </c>
      <c r="L2513" s="5">
        <v>4.1822999999999997</v>
      </c>
      <c r="M2513">
        <v>144000</v>
      </c>
      <c r="N2513" s="3">
        <v>1</v>
      </c>
      <c r="O2513" s="50" t="e">
        <f>INDEX([1]Dados!$M$2:$N$26779,MATCH($P2513,[1]Dados!$N$2:$N$26779,),2)</f>
        <v>#N/A</v>
      </c>
      <c r="P2513">
        <v>151234</v>
      </c>
      <c r="Q2513" s="1">
        <v>36760</v>
      </c>
      <c r="R2513" s="1">
        <v>36769</v>
      </c>
      <c r="S2513" t="s">
        <v>2232</v>
      </c>
      <c r="T2513">
        <v>1</v>
      </c>
    </row>
    <row r="2514" spans="1:20" x14ac:dyDescent="0.2">
      <c r="A2514" s="7">
        <v>352260</v>
      </c>
      <c r="B2514" s="3">
        <v>65536</v>
      </c>
      <c r="C2514" s="3" t="s">
        <v>28</v>
      </c>
      <c r="D2514" s="2" t="s">
        <v>491</v>
      </c>
      <c r="E2514" s="3">
        <v>12</v>
      </c>
      <c r="F2514" s="17">
        <v>0</v>
      </c>
      <c r="G2514" s="17">
        <v>1</v>
      </c>
      <c r="H2514" s="17">
        <v>0</v>
      </c>
      <c r="I2514" s="7">
        <v>8.1999999999999993</v>
      </c>
      <c r="J2514" s="7">
        <v>9</v>
      </c>
      <c r="K2514" s="4">
        <v>4</v>
      </c>
      <c r="L2514" s="5">
        <v>4.1822999999999997</v>
      </c>
      <c r="M2514">
        <v>144000</v>
      </c>
      <c r="N2514" s="3">
        <v>1</v>
      </c>
      <c r="O2514" s="50" t="e">
        <f>INDEX([1]Dados!$M$2:$N$26779,MATCH($P2514,[1]Dados!$N$2:$N$26779,),2)</f>
        <v>#N/A</v>
      </c>
      <c r="P2514">
        <v>151234</v>
      </c>
      <c r="Q2514" s="1">
        <v>36760</v>
      </c>
      <c r="R2514" s="1">
        <v>36769</v>
      </c>
      <c r="S2514" t="s">
        <v>2232</v>
      </c>
      <c r="T2514">
        <v>1</v>
      </c>
    </row>
    <row r="2515" spans="1:20" x14ac:dyDescent="0.2">
      <c r="A2515" s="7">
        <v>352260</v>
      </c>
      <c r="B2515" s="3">
        <v>65536</v>
      </c>
      <c r="C2515" s="3" t="s">
        <v>28</v>
      </c>
      <c r="D2515" s="2" t="s">
        <v>491</v>
      </c>
      <c r="E2515" s="3">
        <v>12</v>
      </c>
      <c r="F2515" s="17">
        <v>0</v>
      </c>
      <c r="G2515" s="17">
        <v>1</v>
      </c>
      <c r="H2515" s="17">
        <v>0</v>
      </c>
      <c r="I2515" s="7">
        <v>6.1</v>
      </c>
      <c r="J2515" s="7">
        <v>25</v>
      </c>
      <c r="K2515" s="4">
        <v>1203</v>
      </c>
      <c r="L2515" s="5">
        <v>1203.0829000000001</v>
      </c>
      <c r="M2515">
        <v>42282.95</v>
      </c>
      <c r="N2515" s="3">
        <v>1</v>
      </c>
      <c r="O2515" s="50" t="e">
        <f>INDEX([1]Dados!$M$2:$N$26779,MATCH($P2515,[1]Dados!$N$2:$N$26779,),2)</f>
        <v>#N/A</v>
      </c>
      <c r="P2515">
        <v>151710</v>
      </c>
      <c r="Q2515" s="1">
        <v>36760</v>
      </c>
      <c r="R2515" s="1">
        <v>36769</v>
      </c>
      <c r="S2515" t="s">
        <v>2231</v>
      </c>
      <c r="T2515">
        <v>1</v>
      </c>
    </row>
    <row r="2516" spans="1:20" x14ac:dyDescent="0.2">
      <c r="A2516" s="7">
        <v>352260</v>
      </c>
      <c r="B2516" s="3">
        <v>65536</v>
      </c>
      <c r="C2516" s="3" t="s">
        <v>28</v>
      </c>
      <c r="D2516" s="2" t="s">
        <v>491</v>
      </c>
      <c r="E2516" s="3">
        <v>12</v>
      </c>
      <c r="F2516" s="17">
        <v>0</v>
      </c>
      <c r="G2516" s="17">
        <v>1</v>
      </c>
      <c r="H2516" s="17">
        <v>0</v>
      </c>
      <c r="I2516" s="7">
        <v>6.3</v>
      </c>
      <c r="J2516" s="7">
        <v>17</v>
      </c>
      <c r="K2516" s="4">
        <v>1203</v>
      </c>
      <c r="L2516" s="5">
        <v>1203.0829000000001</v>
      </c>
      <c r="M2516">
        <v>42282.95</v>
      </c>
      <c r="N2516" s="3">
        <v>1</v>
      </c>
      <c r="O2516" s="50" t="e">
        <f>INDEX([1]Dados!$M$2:$N$26779,MATCH($P2516,[1]Dados!$N$2:$N$26779,),2)</f>
        <v>#N/A</v>
      </c>
      <c r="P2516">
        <v>151710</v>
      </c>
      <c r="Q2516" s="1">
        <v>36760</v>
      </c>
      <c r="R2516" s="1">
        <v>36769</v>
      </c>
      <c r="S2516" t="s">
        <v>2231</v>
      </c>
      <c r="T2516">
        <v>1</v>
      </c>
    </row>
    <row r="2517" spans="1:20" x14ac:dyDescent="0.2">
      <c r="A2517" s="7">
        <v>352260</v>
      </c>
      <c r="B2517" s="3">
        <v>65536</v>
      </c>
      <c r="C2517" s="3" t="s">
        <v>28</v>
      </c>
      <c r="D2517" s="2" t="s">
        <v>491</v>
      </c>
      <c r="E2517" s="3">
        <v>12</v>
      </c>
      <c r="F2517" s="17">
        <v>0</v>
      </c>
      <c r="G2517" s="17">
        <v>1</v>
      </c>
      <c r="H2517" s="17">
        <v>0</v>
      </c>
      <c r="I2517" s="7">
        <v>6.2</v>
      </c>
      <c r="J2517" s="7">
        <v>14</v>
      </c>
      <c r="K2517" s="4">
        <v>1203</v>
      </c>
      <c r="L2517" s="5">
        <v>1203.0829000000001</v>
      </c>
      <c r="M2517">
        <v>42282.95</v>
      </c>
      <c r="N2517" s="3">
        <v>1</v>
      </c>
      <c r="O2517" s="50" t="e">
        <f>INDEX([1]Dados!$M$2:$N$26779,MATCH($P2517,[1]Dados!$N$2:$N$26779,),2)</f>
        <v>#N/A</v>
      </c>
      <c r="P2517">
        <v>151710</v>
      </c>
      <c r="Q2517" s="1">
        <v>36760</v>
      </c>
      <c r="R2517" s="1">
        <v>36769</v>
      </c>
      <c r="S2517" t="s">
        <v>2231</v>
      </c>
      <c r="T2517">
        <v>1</v>
      </c>
    </row>
    <row r="2518" spans="1:20" x14ac:dyDescent="0.2">
      <c r="A2518" s="7">
        <v>352260</v>
      </c>
      <c r="B2518" s="3">
        <v>65536</v>
      </c>
      <c r="C2518" s="3" t="s">
        <v>28</v>
      </c>
      <c r="D2518" s="2" t="s">
        <v>491</v>
      </c>
      <c r="E2518" s="3">
        <v>12</v>
      </c>
      <c r="F2518" s="17">
        <v>0</v>
      </c>
      <c r="G2518" s="17">
        <v>1</v>
      </c>
      <c r="H2518" s="17">
        <v>0</v>
      </c>
      <c r="I2518" s="7">
        <v>3.3</v>
      </c>
      <c r="J2518" s="7">
        <v>25</v>
      </c>
      <c r="K2518" s="4">
        <v>1214</v>
      </c>
      <c r="L2518" s="5">
        <v>1214.0587</v>
      </c>
      <c r="M2518">
        <v>733660</v>
      </c>
      <c r="N2518" s="3">
        <v>1</v>
      </c>
      <c r="O2518" s="50" t="e">
        <f>INDEX([1]Dados!$M$2:$N$26779,MATCH($P2518,[1]Dados!$N$2:$N$26779,),2)</f>
        <v>#N/A</v>
      </c>
      <c r="P2518">
        <v>152150</v>
      </c>
      <c r="Q2518" s="1">
        <v>36760</v>
      </c>
      <c r="R2518" s="1">
        <v>36769</v>
      </c>
      <c r="S2518" t="s">
        <v>95</v>
      </c>
      <c r="T2518">
        <v>1</v>
      </c>
    </row>
    <row r="2519" spans="1:20" x14ac:dyDescent="0.2">
      <c r="A2519" s="7">
        <v>352260</v>
      </c>
      <c r="B2519" s="3">
        <v>65536</v>
      </c>
      <c r="C2519" s="3" t="s">
        <v>28</v>
      </c>
      <c r="D2519" s="2" t="s">
        <v>491</v>
      </c>
      <c r="E2519" s="3">
        <v>12</v>
      </c>
      <c r="F2519" s="17">
        <v>0</v>
      </c>
      <c r="G2519" s="17">
        <v>1</v>
      </c>
      <c r="H2519" s="17">
        <v>0</v>
      </c>
      <c r="I2519" s="7">
        <v>3.2</v>
      </c>
      <c r="J2519" s="7">
        <v>14</v>
      </c>
      <c r="K2519" s="4">
        <v>1214</v>
      </c>
      <c r="L2519" s="5">
        <v>1214.0587</v>
      </c>
      <c r="M2519">
        <v>733660</v>
      </c>
      <c r="N2519" s="3">
        <v>1</v>
      </c>
      <c r="O2519" s="50" t="e">
        <f>INDEX([1]Dados!$M$2:$N$26779,MATCH($P2519,[1]Dados!$N$2:$N$26779,),2)</f>
        <v>#N/A</v>
      </c>
      <c r="P2519">
        <v>152150</v>
      </c>
      <c r="Q2519" s="1">
        <v>36760</v>
      </c>
      <c r="R2519" s="1">
        <v>36769</v>
      </c>
      <c r="S2519" t="s">
        <v>95</v>
      </c>
      <c r="T2519">
        <v>1</v>
      </c>
    </row>
    <row r="2520" spans="1:20" x14ac:dyDescent="0.2">
      <c r="A2520" s="7">
        <v>352260</v>
      </c>
      <c r="B2520" s="3">
        <v>65536</v>
      </c>
      <c r="C2520" s="3" t="s">
        <v>28</v>
      </c>
      <c r="D2520" s="2" t="s">
        <v>491</v>
      </c>
      <c r="E2520" s="3">
        <v>12</v>
      </c>
      <c r="F2520" s="17">
        <v>0</v>
      </c>
      <c r="G2520" s="17">
        <v>1</v>
      </c>
      <c r="H2520" s="17">
        <v>0</v>
      </c>
      <c r="I2520" s="7">
        <v>3.1</v>
      </c>
      <c r="J2520" s="7">
        <v>25</v>
      </c>
      <c r="K2520" s="4">
        <v>1214</v>
      </c>
      <c r="L2520" s="5">
        <v>1214.0587</v>
      </c>
      <c r="M2520">
        <v>733660</v>
      </c>
      <c r="N2520" s="3">
        <v>1</v>
      </c>
      <c r="O2520" s="50" t="e">
        <f>INDEX([1]Dados!$M$2:$N$26779,MATCH($P2520,[1]Dados!$N$2:$N$26779,),2)</f>
        <v>#N/A</v>
      </c>
      <c r="P2520">
        <v>152150</v>
      </c>
      <c r="Q2520" s="1">
        <v>36760</v>
      </c>
      <c r="R2520" s="1">
        <v>36769</v>
      </c>
      <c r="S2520" t="s">
        <v>95</v>
      </c>
      <c r="T2520">
        <v>1</v>
      </c>
    </row>
    <row r="2521" spans="1:20" x14ac:dyDescent="0.2">
      <c r="A2521" s="7">
        <v>352260</v>
      </c>
      <c r="B2521" s="3">
        <v>65536</v>
      </c>
      <c r="C2521" s="3" t="s">
        <v>28</v>
      </c>
      <c r="D2521" s="2" t="s">
        <v>491</v>
      </c>
      <c r="E2521" s="3">
        <v>12</v>
      </c>
      <c r="F2521" s="17">
        <v>0</v>
      </c>
      <c r="G2521" s="17">
        <v>1</v>
      </c>
      <c r="H2521" s="17">
        <v>0</v>
      </c>
      <c r="I2521" s="7">
        <v>4.0999999999999996</v>
      </c>
      <c r="J2521" s="7">
        <v>14</v>
      </c>
      <c r="K2521" s="4">
        <v>1214</v>
      </c>
      <c r="L2521" s="5">
        <v>1214.0589</v>
      </c>
      <c r="M2521">
        <v>661210</v>
      </c>
      <c r="N2521" s="3">
        <v>1</v>
      </c>
      <c r="O2521" s="50" t="e">
        <f>INDEX([1]Dados!$M$2:$N$26779,MATCH($P2521,[1]Dados!$N$2:$N$26779,),2)</f>
        <v>#N/A</v>
      </c>
      <c r="P2521">
        <v>152503</v>
      </c>
      <c r="Q2521" s="1">
        <v>36760</v>
      </c>
      <c r="R2521" s="1">
        <v>36769</v>
      </c>
      <c r="S2521" t="s">
        <v>1930</v>
      </c>
      <c r="T2521">
        <v>1</v>
      </c>
    </row>
    <row r="2522" spans="1:20" x14ac:dyDescent="0.2">
      <c r="A2522" s="7">
        <v>352260</v>
      </c>
      <c r="B2522" s="3">
        <v>65536</v>
      </c>
      <c r="C2522" s="3" t="s">
        <v>28</v>
      </c>
      <c r="D2522" s="2" t="s">
        <v>491</v>
      </c>
      <c r="E2522" s="3">
        <v>12</v>
      </c>
      <c r="F2522" s="17">
        <v>0</v>
      </c>
      <c r="G2522" s="17">
        <v>1</v>
      </c>
      <c r="H2522" s="17">
        <v>0</v>
      </c>
      <c r="I2522" s="7">
        <v>4.2</v>
      </c>
      <c r="J2522" s="7">
        <v>25</v>
      </c>
      <c r="K2522" s="4">
        <v>1214</v>
      </c>
      <c r="L2522" s="5">
        <v>1214.0589</v>
      </c>
      <c r="M2522">
        <v>661210</v>
      </c>
      <c r="N2522" s="3">
        <v>1</v>
      </c>
      <c r="O2522" s="50" t="e">
        <f>INDEX([1]Dados!$M$2:$N$26779,MATCH($P2522,[1]Dados!$N$2:$N$26779,),2)</f>
        <v>#N/A</v>
      </c>
      <c r="P2522">
        <v>152503</v>
      </c>
      <c r="Q2522" s="1">
        <v>36760</v>
      </c>
      <c r="R2522" s="1">
        <v>36769</v>
      </c>
      <c r="S2522" t="s">
        <v>1930</v>
      </c>
      <c r="T2522">
        <v>1</v>
      </c>
    </row>
    <row r="2523" spans="1:20" x14ac:dyDescent="0.2">
      <c r="A2523" s="7">
        <v>352260</v>
      </c>
      <c r="B2523" s="3">
        <v>65536</v>
      </c>
      <c r="C2523" s="3" t="s">
        <v>28</v>
      </c>
      <c r="D2523" s="2" t="s">
        <v>491</v>
      </c>
      <c r="E2523" s="3">
        <v>12</v>
      </c>
      <c r="F2523" s="17">
        <v>0</v>
      </c>
      <c r="G2523" s="17">
        <v>1</v>
      </c>
      <c r="H2523" s="17">
        <v>0</v>
      </c>
      <c r="I2523" s="7" t="s">
        <v>3</v>
      </c>
      <c r="J2523" s="7">
        <v>0</v>
      </c>
      <c r="K2523" s="4">
        <v>1220</v>
      </c>
      <c r="L2523" s="5">
        <v>1220.0906</v>
      </c>
      <c r="M2523">
        <f>5813000/3</f>
        <v>1937666.6666666667</v>
      </c>
      <c r="N2523" s="3">
        <v>1</v>
      </c>
      <c r="O2523" s="50" t="e">
        <f>INDEX([1]Dados!$M$2:$N$26779,MATCH($P2523,[1]Dados!$N$2:$N$26779,),2)</f>
        <v>#N/A</v>
      </c>
      <c r="P2523">
        <v>152100</v>
      </c>
      <c r="Q2523" s="1">
        <v>36760</v>
      </c>
      <c r="R2523" s="1">
        <v>36769</v>
      </c>
      <c r="S2523" t="s">
        <v>2134</v>
      </c>
      <c r="T2523">
        <v>1</v>
      </c>
    </row>
    <row r="2524" spans="1:20" x14ac:dyDescent="0.2">
      <c r="A2524" s="7">
        <v>352260</v>
      </c>
      <c r="B2524" s="3">
        <v>65536</v>
      </c>
      <c r="C2524" s="3" t="s">
        <v>28</v>
      </c>
      <c r="D2524" s="2" t="s">
        <v>491</v>
      </c>
      <c r="E2524" s="3">
        <v>12</v>
      </c>
      <c r="F2524" s="17">
        <v>0</v>
      </c>
      <c r="G2524" s="17">
        <v>1</v>
      </c>
      <c r="H2524" s="17">
        <v>0</v>
      </c>
      <c r="I2524" s="7" t="s">
        <v>3</v>
      </c>
      <c r="J2524" s="7">
        <v>0</v>
      </c>
      <c r="K2524" s="4">
        <v>1220</v>
      </c>
      <c r="L2524" s="5">
        <v>1220.0906</v>
      </c>
      <c r="M2524">
        <f t="shared" ref="M2524:M2525" si="18">5813000/3</f>
        <v>1937666.6666666667</v>
      </c>
      <c r="N2524" s="3">
        <v>1</v>
      </c>
      <c r="O2524" s="50" t="e">
        <f>INDEX([1]Dados!$M$2:$N$26779,MATCH($P2524,[1]Dados!$N$2:$N$26779,),2)</f>
        <v>#N/A</v>
      </c>
      <c r="P2524">
        <v>152101</v>
      </c>
      <c r="Q2524" s="1">
        <v>36760</v>
      </c>
      <c r="R2524" s="1">
        <v>36769</v>
      </c>
      <c r="S2524" t="s">
        <v>2134</v>
      </c>
      <c r="T2524">
        <v>1</v>
      </c>
    </row>
    <row r="2525" spans="1:20" x14ac:dyDescent="0.2">
      <c r="A2525" s="7">
        <v>352260</v>
      </c>
      <c r="B2525" s="3">
        <v>65536</v>
      </c>
      <c r="C2525" s="3" t="s">
        <v>28</v>
      </c>
      <c r="D2525" s="2" t="s">
        <v>491</v>
      </c>
      <c r="E2525" s="3">
        <v>12</v>
      </c>
      <c r="F2525" s="17">
        <v>0</v>
      </c>
      <c r="G2525" s="17">
        <v>1</v>
      </c>
      <c r="H2525" s="17">
        <v>0</v>
      </c>
      <c r="I2525" s="7" t="s">
        <v>3</v>
      </c>
      <c r="J2525" s="7">
        <v>0</v>
      </c>
      <c r="K2525" s="4">
        <v>1220</v>
      </c>
      <c r="L2525" s="5">
        <v>1220.0906</v>
      </c>
      <c r="M2525">
        <f t="shared" si="18"/>
        <v>1937666.6666666667</v>
      </c>
      <c r="N2525" s="3">
        <v>1</v>
      </c>
      <c r="O2525" s="50" t="e">
        <f>INDEX([1]Dados!$M$2:$N$26779,MATCH($P2525,[1]Dados!$N$2:$N$26779,),2)</f>
        <v>#N/A</v>
      </c>
      <c r="P2525">
        <v>152102</v>
      </c>
      <c r="Q2525" s="1">
        <v>36760</v>
      </c>
      <c r="R2525" s="1">
        <v>36769</v>
      </c>
      <c r="S2525" t="s">
        <v>2134</v>
      </c>
      <c r="T2525">
        <v>1</v>
      </c>
    </row>
    <row r="2526" spans="1:20" x14ac:dyDescent="0.2">
      <c r="A2526" s="7">
        <v>352260</v>
      </c>
      <c r="B2526" s="3">
        <v>65536</v>
      </c>
      <c r="C2526" s="3" t="s">
        <v>28</v>
      </c>
      <c r="D2526" s="2" t="s">
        <v>491</v>
      </c>
      <c r="E2526" s="3">
        <v>12</v>
      </c>
      <c r="F2526" s="17">
        <v>0</v>
      </c>
      <c r="G2526" s="17">
        <v>1</v>
      </c>
      <c r="H2526" s="17">
        <v>0</v>
      </c>
      <c r="I2526" s="7">
        <v>1.1000000000000001</v>
      </c>
      <c r="J2526" s="7">
        <v>9</v>
      </c>
      <c r="K2526" s="4">
        <v>4</v>
      </c>
      <c r="L2526" s="5">
        <v>4.5776000000000003</v>
      </c>
      <c r="M2526">
        <v>76800</v>
      </c>
      <c r="N2526" s="3">
        <v>1</v>
      </c>
      <c r="O2526" s="50" t="e">
        <f>INDEX([1]Dados!$M$2:$N$26779,MATCH($P2526,[1]Dados!$N$2:$N$26779,),2)</f>
        <v>#N/A</v>
      </c>
      <c r="P2526">
        <v>151235</v>
      </c>
      <c r="Q2526" s="1">
        <v>36760</v>
      </c>
      <c r="R2526" s="1">
        <v>36769</v>
      </c>
      <c r="S2526" t="s">
        <v>1928</v>
      </c>
      <c r="T2526">
        <v>1</v>
      </c>
    </row>
    <row r="2527" spans="1:20" s="23" customFormat="1" x14ac:dyDescent="0.2">
      <c r="A2527" s="19">
        <v>352260</v>
      </c>
      <c r="B2527" s="20">
        <v>65536</v>
      </c>
      <c r="C2527" s="20" t="s">
        <v>28</v>
      </c>
      <c r="D2527" s="21" t="s">
        <v>491</v>
      </c>
      <c r="E2527" s="20">
        <v>12</v>
      </c>
      <c r="F2527" s="22">
        <v>0</v>
      </c>
      <c r="G2527" s="22">
        <v>1</v>
      </c>
      <c r="H2527" s="22">
        <v>0</v>
      </c>
      <c r="I2527" s="19">
        <v>5.0999999999999996</v>
      </c>
      <c r="J2527" s="19">
        <v>21</v>
      </c>
      <c r="K2527" s="24">
        <v>1293</v>
      </c>
      <c r="L2527" s="25">
        <v>1293.0592999999999</v>
      </c>
      <c r="M2527" s="23">
        <v>38503.75</v>
      </c>
      <c r="N2527" s="20">
        <v>1</v>
      </c>
      <c r="O2527" s="50" t="e">
        <f>INDEX([1]Dados!$M$2:$N$26779,MATCH($P2527,[1]Dados!$N$2:$N$26779,),2)</f>
        <v>#N/A</v>
      </c>
      <c r="P2527" s="23">
        <v>150963</v>
      </c>
      <c r="Q2527" s="26">
        <v>36760</v>
      </c>
      <c r="R2527" s="26">
        <v>36769</v>
      </c>
      <c r="S2527" s="23" t="s">
        <v>1925</v>
      </c>
      <c r="T2527">
        <v>1</v>
      </c>
    </row>
    <row r="2528" spans="1:20" x14ac:dyDescent="0.2">
      <c r="A2528" s="7">
        <v>120033</v>
      </c>
      <c r="B2528" s="3">
        <v>1090</v>
      </c>
      <c r="C2528" s="3" t="s">
        <v>27</v>
      </c>
      <c r="D2528" s="2" t="s">
        <v>542</v>
      </c>
      <c r="E2528" s="3">
        <v>13</v>
      </c>
      <c r="F2528" s="17">
        <v>0</v>
      </c>
      <c r="G2528" s="17">
        <v>1</v>
      </c>
      <c r="H2528" s="17">
        <v>0</v>
      </c>
      <c r="I2528" s="7" t="s">
        <v>3</v>
      </c>
      <c r="J2528" s="7">
        <v>0</v>
      </c>
      <c r="K2528" s="4">
        <v>119</v>
      </c>
      <c r="L2528" s="5">
        <v>119.3861</v>
      </c>
      <c r="M2528">
        <v>551135.81999999995</v>
      </c>
      <c r="N2528" s="3">
        <v>1</v>
      </c>
      <c r="O2528" s="50" t="e">
        <f>INDEX([1]Dados!$M$2:$N$26779,MATCH($P2528,[1]Dados!$N$2:$N$26779,),2)</f>
        <v>#N/A</v>
      </c>
      <c r="P2528">
        <v>155179</v>
      </c>
      <c r="Q2528" s="1">
        <v>36837</v>
      </c>
      <c r="R2528" s="1">
        <v>36841</v>
      </c>
      <c r="S2528" t="s">
        <v>2134</v>
      </c>
      <c r="T2528">
        <v>1</v>
      </c>
    </row>
    <row r="2529" spans="1:20" x14ac:dyDescent="0.2">
      <c r="A2529" s="7">
        <v>120033</v>
      </c>
      <c r="B2529" s="3">
        <v>1090</v>
      </c>
      <c r="C2529" s="3" t="s">
        <v>27</v>
      </c>
      <c r="D2529" s="2" t="s">
        <v>542</v>
      </c>
      <c r="E2529" s="3">
        <v>13</v>
      </c>
      <c r="F2529" s="17">
        <v>0</v>
      </c>
      <c r="G2529" s="17">
        <v>1</v>
      </c>
      <c r="H2529" s="17">
        <v>0</v>
      </c>
      <c r="I2529" s="7">
        <v>4.0999999999999996</v>
      </c>
      <c r="J2529" s="7">
        <v>9</v>
      </c>
      <c r="K2529" s="4">
        <v>122</v>
      </c>
      <c r="L2529" s="5">
        <v>122.76519999999999</v>
      </c>
      <c r="M2529">
        <v>145271.87</v>
      </c>
      <c r="N2529" s="3">
        <v>1</v>
      </c>
      <c r="O2529" s="50" t="e">
        <f>INDEX([1]Dados!$M$2:$N$26779,MATCH($P2529,[1]Dados!$N$2:$N$26779,),2)</f>
        <v>#N/A</v>
      </c>
      <c r="P2529">
        <v>155116</v>
      </c>
      <c r="Q2529" s="1">
        <v>36837</v>
      </c>
      <c r="R2529" s="1">
        <v>36841</v>
      </c>
      <c r="S2529" t="s">
        <v>1162</v>
      </c>
      <c r="T2529">
        <v>1</v>
      </c>
    </row>
    <row r="2530" spans="1:20" x14ac:dyDescent="0.2">
      <c r="A2530" s="7">
        <v>120033</v>
      </c>
      <c r="B2530" s="3">
        <v>1090</v>
      </c>
      <c r="C2530" s="3" t="s">
        <v>27</v>
      </c>
      <c r="D2530" s="2" t="s">
        <v>542</v>
      </c>
      <c r="E2530" s="3">
        <v>13</v>
      </c>
      <c r="F2530" s="17">
        <v>0</v>
      </c>
      <c r="G2530" s="17">
        <v>1</v>
      </c>
      <c r="H2530" s="17">
        <v>0</v>
      </c>
      <c r="I2530" s="7">
        <v>1.1000000000000001</v>
      </c>
      <c r="J2530" s="7">
        <v>25</v>
      </c>
      <c r="K2530" s="4">
        <v>1214</v>
      </c>
      <c r="L2530" s="5">
        <v>1214.0587</v>
      </c>
      <c r="M2530">
        <v>103459.08</v>
      </c>
      <c r="N2530" s="3">
        <v>1</v>
      </c>
      <c r="O2530" s="50" t="e">
        <f>INDEX([1]Dados!$M$2:$N$26779,MATCH($P2530,[1]Dados!$N$2:$N$26779,),2)</f>
        <v>#N/A</v>
      </c>
      <c r="P2530">
        <v>154859</v>
      </c>
      <c r="Q2530" s="1">
        <v>36837</v>
      </c>
      <c r="R2530" s="1">
        <v>36841</v>
      </c>
      <c r="S2530" t="s">
        <v>1614</v>
      </c>
      <c r="T2530">
        <v>1</v>
      </c>
    </row>
    <row r="2531" spans="1:20" x14ac:dyDescent="0.2">
      <c r="A2531" s="7">
        <v>120033</v>
      </c>
      <c r="B2531" s="3">
        <v>1090</v>
      </c>
      <c r="C2531" s="3" t="s">
        <v>27</v>
      </c>
      <c r="D2531" s="2" t="s">
        <v>542</v>
      </c>
      <c r="E2531" s="3">
        <v>13</v>
      </c>
      <c r="F2531" s="17">
        <v>0</v>
      </c>
      <c r="G2531" s="17">
        <v>1</v>
      </c>
      <c r="H2531" s="17">
        <v>0</v>
      </c>
      <c r="I2531" s="7">
        <v>2.1</v>
      </c>
      <c r="J2531" s="7">
        <v>22</v>
      </c>
      <c r="K2531" s="4">
        <v>1293</v>
      </c>
      <c r="L2531" s="5">
        <v>1293.0592999999999</v>
      </c>
      <c r="M2531">
        <v>9815.7999999999993</v>
      </c>
      <c r="N2531" s="3" t="s">
        <v>2203</v>
      </c>
      <c r="O2531" s="50" t="e">
        <f>INDEX([1]Dados!$M$2:$N$26779,MATCH($P2531,[1]Dados!$N$2:$N$26779,),2)</f>
        <v>#N/A</v>
      </c>
      <c r="P2531">
        <v>154993</v>
      </c>
      <c r="Q2531" s="1">
        <v>36837</v>
      </c>
      <c r="R2531" s="1">
        <v>36841</v>
      </c>
      <c r="S2531" t="s">
        <v>2170</v>
      </c>
      <c r="T2531">
        <v>1</v>
      </c>
    </row>
    <row r="2532" spans="1:20" x14ac:dyDescent="0.2">
      <c r="A2532" s="7">
        <v>120033</v>
      </c>
      <c r="B2532" s="3">
        <v>1090</v>
      </c>
      <c r="C2532" s="3" t="s">
        <v>27</v>
      </c>
      <c r="D2532" s="2" t="s">
        <v>542</v>
      </c>
      <c r="E2532" s="3">
        <v>13</v>
      </c>
      <c r="F2532" s="17">
        <v>0</v>
      </c>
      <c r="G2532" s="17">
        <v>1</v>
      </c>
      <c r="H2532" s="17">
        <v>0</v>
      </c>
      <c r="I2532" s="7">
        <v>3.1</v>
      </c>
      <c r="J2532" s="7">
        <v>25</v>
      </c>
      <c r="K2532" s="4">
        <v>1214</v>
      </c>
      <c r="L2532" s="5">
        <v>1214.0589</v>
      </c>
      <c r="M2532">
        <v>217560</v>
      </c>
      <c r="N2532" s="3">
        <v>1</v>
      </c>
      <c r="O2532" s="50" t="e">
        <f>INDEX([1]Dados!$M$2:$N$26779,MATCH($P2532,[1]Dados!$N$2:$N$26779,),2)</f>
        <v>#N/A</v>
      </c>
      <c r="P2532">
        <v>155522</v>
      </c>
      <c r="Q2532" s="1">
        <v>36837</v>
      </c>
      <c r="R2532" s="1">
        <v>36841</v>
      </c>
      <c r="S2532" t="s">
        <v>1615</v>
      </c>
      <c r="T2532">
        <v>1</v>
      </c>
    </row>
    <row r="2533" spans="1:20" x14ac:dyDescent="0.2">
      <c r="A2533" s="7">
        <v>270720</v>
      </c>
      <c r="B2533" s="3">
        <v>28436</v>
      </c>
      <c r="C2533" s="3" t="s">
        <v>60</v>
      </c>
      <c r="D2533" s="2" t="s">
        <v>666</v>
      </c>
      <c r="E2533" s="3">
        <v>13</v>
      </c>
      <c r="F2533" s="17">
        <v>0</v>
      </c>
      <c r="G2533" s="17">
        <v>1</v>
      </c>
      <c r="H2533" s="17">
        <v>0</v>
      </c>
      <c r="I2533" s="7">
        <v>6</v>
      </c>
      <c r="J2533" s="7">
        <v>6</v>
      </c>
      <c r="K2533" s="4">
        <v>119</v>
      </c>
      <c r="L2533" s="5">
        <v>119.38590000000001</v>
      </c>
      <c r="M2533">
        <v>151515.16</v>
      </c>
      <c r="N2533" s="3">
        <v>1</v>
      </c>
      <c r="O2533" s="50" t="e">
        <f>INDEX([1]Dados!$M$2:$N$26779,MATCH($P2533,[1]Dados!$N$2:$N$26779,),2)</f>
        <v>#N/A</v>
      </c>
      <c r="P2533">
        <v>155178</v>
      </c>
      <c r="Q2533" s="1">
        <v>36837</v>
      </c>
      <c r="R2533" s="1">
        <v>36841</v>
      </c>
      <c r="S2533" t="s">
        <v>1251</v>
      </c>
      <c r="T2533">
        <v>1</v>
      </c>
    </row>
    <row r="2534" spans="1:20" x14ac:dyDescent="0.2">
      <c r="A2534" s="7">
        <v>270720</v>
      </c>
      <c r="B2534" s="3">
        <v>28436</v>
      </c>
      <c r="C2534" s="3" t="s">
        <v>60</v>
      </c>
      <c r="D2534" s="2" t="s">
        <v>666</v>
      </c>
      <c r="E2534" s="3">
        <v>13</v>
      </c>
      <c r="F2534" s="17">
        <v>0</v>
      </c>
      <c r="G2534" s="17">
        <v>1</v>
      </c>
      <c r="H2534" s="17">
        <v>0</v>
      </c>
      <c r="I2534" s="7">
        <v>6</v>
      </c>
      <c r="J2534" s="7">
        <v>19</v>
      </c>
      <c r="K2534" s="4">
        <v>119</v>
      </c>
      <c r="L2534" s="5">
        <v>119.38590000000001</v>
      </c>
      <c r="M2534">
        <v>151515.16</v>
      </c>
      <c r="N2534" s="3">
        <v>1</v>
      </c>
      <c r="O2534" s="50" t="e">
        <f>INDEX([1]Dados!$M$2:$N$26779,MATCH($P2534,[1]Dados!$N$2:$N$26779,),2)</f>
        <v>#N/A</v>
      </c>
      <c r="P2534">
        <v>155178</v>
      </c>
      <c r="Q2534" s="1">
        <v>36837</v>
      </c>
      <c r="R2534" s="1">
        <v>36841</v>
      </c>
      <c r="S2534" t="s">
        <v>1251</v>
      </c>
      <c r="T2534">
        <v>1</v>
      </c>
    </row>
    <row r="2535" spans="1:20" x14ac:dyDescent="0.2">
      <c r="A2535" s="7">
        <v>270720</v>
      </c>
      <c r="B2535" s="3">
        <v>28436</v>
      </c>
      <c r="C2535" s="3" t="s">
        <v>60</v>
      </c>
      <c r="D2535" s="2" t="s">
        <v>666</v>
      </c>
      <c r="E2535" s="3">
        <v>13</v>
      </c>
      <c r="F2535" s="17">
        <v>0</v>
      </c>
      <c r="G2535" s="17">
        <v>1</v>
      </c>
      <c r="H2535" s="17">
        <v>0</v>
      </c>
      <c r="I2535" s="7">
        <v>6.2</v>
      </c>
      <c r="J2535" s="7">
        <v>9</v>
      </c>
      <c r="K2535" s="4">
        <v>119</v>
      </c>
      <c r="L2535" s="5">
        <v>119.38590000000001</v>
      </c>
      <c r="M2535">
        <v>151515.16</v>
      </c>
      <c r="N2535" s="3">
        <v>1</v>
      </c>
      <c r="O2535" s="50" t="e">
        <f>INDEX([1]Dados!$M$2:$N$26779,MATCH($P2535,[1]Dados!$N$2:$N$26779,),2)</f>
        <v>#N/A</v>
      </c>
      <c r="P2535">
        <v>155178</v>
      </c>
      <c r="Q2535" s="1">
        <v>36837</v>
      </c>
      <c r="R2535" s="1">
        <v>36841</v>
      </c>
      <c r="S2535" t="s">
        <v>1251</v>
      </c>
      <c r="T2535">
        <v>1</v>
      </c>
    </row>
    <row r="2536" spans="1:20" x14ac:dyDescent="0.2">
      <c r="A2536" s="7">
        <v>270720</v>
      </c>
      <c r="B2536" s="3">
        <v>28436</v>
      </c>
      <c r="C2536" s="3" t="s">
        <v>60</v>
      </c>
      <c r="D2536" s="2" t="s">
        <v>666</v>
      </c>
      <c r="E2536" s="3">
        <v>13</v>
      </c>
      <c r="F2536" s="17">
        <v>0</v>
      </c>
      <c r="G2536" s="17">
        <v>1</v>
      </c>
      <c r="H2536" s="17">
        <v>0</v>
      </c>
      <c r="I2536" s="7">
        <v>6.3</v>
      </c>
      <c r="J2536" s="7">
        <v>32</v>
      </c>
      <c r="K2536" s="4">
        <v>119</v>
      </c>
      <c r="L2536" s="5">
        <v>119.38590000000001</v>
      </c>
      <c r="M2536">
        <v>151515.16</v>
      </c>
      <c r="N2536" s="3">
        <v>1</v>
      </c>
      <c r="O2536" s="50" t="e">
        <f>INDEX([1]Dados!$M$2:$N$26779,MATCH($P2536,[1]Dados!$N$2:$N$26779,),2)</f>
        <v>#N/A</v>
      </c>
      <c r="P2536">
        <v>155178</v>
      </c>
      <c r="Q2536" s="1">
        <v>36837</v>
      </c>
      <c r="R2536" s="1">
        <v>36841</v>
      </c>
      <c r="S2536" t="s">
        <v>1251</v>
      </c>
      <c r="T2536">
        <v>1</v>
      </c>
    </row>
    <row r="2537" spans="1:20" x14ac:dyDescent="0.2">
      <c r="A2537" s="7">
        <v>270720</v>
      </c>
      <c r="B2537" s="3">
        <v>28436</v>
      </c>
      <c r="C2537" s="3" t="s">
        <v>60</v>
      </c>
      <c r="D2537" s="2" t="s">
        <v>666</v>
      </c>
      <c r="E2537" s="3">
        <v>13</v>
      </c>
      <c r="F2537" s="17">
        <v>0</v>
      </c>
      <c r="G2537" s="17">
        <v>1</v>
      </c>
      <c r="H2537" s="17">
        <v>0</v>
      </c>
      <c r="I2537" s="7">
        <v>5.0999999999999996</v>
      </c>
      <c r="J2537" s="7">
        <v>19</v>
      </c>
      <c r="K2537" s="4">
        <v>119</v>
      </c>
      <c r="L2537" s="5">
        <v>119.3861</v>
      </c>
      <c r="M2537">
        <v>404040</v>
      </c>
      <c r="N2537" s="3">
        <v>1</v>
      </c>
      <c r="O2537" s="50" t="e">
        <f>INDEX([1]Dados!$M$2:$N$26779,MATCH($P2537,[1]Dados!$N$2:$N$26779,),2)</f>
        <v>#N/A</v>
      </c>
      <c r="P2537">
        <v>155167</v>
      </c>
      <c r="Q2537" s="1">
        <v>36837</v>
      </c>
      <c r="R2537" s="1">
        <v>36841</v>
      </c>
      <c r="S2537" t="s">
        <v>1250</v>
      </c>
      <c r="T2537">
        <v>1</v>
      </c>
    </row>
    <row r="2538" spans="1:20" x14ac:dyDescent="0.2">
      <c r="A2538" s="7">
        <v>270720</v>
      </c>
      <c r="B2538" s="3">
        <v>28436</v>
      </c>
      <c r="C2538" s="3" t="s">
        <v>60</v>
      </c>
      <c r="D2538" s="2" t="s">
        <v>666</v>
      </c>
      <c r="E2538" s="3">
        <v>13</v>
      </c>
      <c r="F2538" s="17">
        <v>0</v>
      </c>
      <c r="G2538" s="17">
        <v>1</v>
      </c>
      <c r="H2538" s="17">
        <v>0</v>
      </c>
      <c r="I2538" s="7">
        <v>5.2</v>
      </c>
      <c r="J2538" s="7">
        <v>9</v>
      </c>
      <c r="K2538" s="4">
        <v>119</v>
      </c>
      <c r="L2538" s="5">
        <v>119.3861</v>
      </c>
      <c r="M2538">
        <v>404040</v>
      </c>
      <c r="N2538" s="3">
        <v>1</v>
      </c>
      <c r="O2538" s="50" t="e">
        <f>INDEX([1]Dados!$M$2:$N$26779,MATCH($P2538,[1]Dados!$N$2:$N$26779,),2)</f>
        <v>#N/A</v>
      </c>
      <c r="P2538">
        <v>155167</v>
      </c>
      <c r="Q2538" s="1">
        <v>36837</v>
      </c>
      <c r="R2538" s="1">
        <v>36841</v>
      </c>
      <c r="S2538" t="s">
        <v>1250</v>
      </c>
      <c r="T2538">
        <v>1</v>
      </c>
    </row>
    <row r="2539" spans="1:20" x14ac:dyDescent="0.2">
      <c r="A2539" s="7">
        <v>270720</v>
      </c>
      <c r="B2539" s="3">
        <v>28436</v>
      </c>
      <c r="C2539" s="3" t="s">
        <v>60</v>
      </c>
      <c r="D2539" s="2" t="s">
        <v>666</v>
      </c>
      <c r="E2539" s="3">
        <v>13</v>
      </c>
      <c r="F2539" s="17">
        <v>0</v>
      </c>
      <c r="G2539" s="17">
        <v>1</v>
      </c>
      <c r="H2539" s="17">
        <v>0</v>
      </c>
      <c r="I2539" s="7">
        <v>5.3</v>
      </c>
      <c r="J2539" s="7">
        <v>32</v>
      </c>
      <c r="K2539" s="4">
        <v>119</v>
      </c>
      <c r="L2539" s="5">
        <v>119.3861</v>
      </c>
      <c r="M2539">
        <v>404040</v>
      </c>
      <c r="N2539" s="3">
        <v>1</v>
      </c>
      <c r="O2539" s="50" t="e">
        <f>INDEX([1]Dados!$M$2:$N$26779,MATCH($P2539,[1]Dados!$N$2:$N$26779,),2)</f>
        <v>#N/A</v>
      </c>
      <c r="P2539">
        <v>155167</v>
      </c>
      <c r="Q2539" s="1">
        <v>36837</v>
      </c>
      <c r="R2539" s="1">
        <v>36841</v>
      </c>
      <c r="S2539" t="s">
        <v>1250</v>
      </c>
      <c r="T2539">
        <v>1</v>
      </c>
    </row>
    <row r="2540" spans="1:20" x14ac:dyDescent="0.2">
      <c r="A2540" s="7">
        <v>270720</v>
      </c>
      <c r="B2540" s="3">
        <v>28436</v>
      </c>
      <c r="C2540" s="3" t="s">
        <v>60</v>
      </c>
      <c r="D2540" s="2" t="s">
        <v>666</v>
      </c>
      <c r="E2540" s="3">
        <v>13</v>
      </c>
      <c r="F2540" s="17">
        <v>0</v>
      </c>
      <c r="G2540" s="17">
        <v>1</v>
      </c>
      <c r="H2540" s="17">
        <v>0</v>
      </c>
      <c r="I2540" s="7">
        <v>5.4</v>
      </c>
      <c r="J2540" s="7">
        <v>19</v>
      </c>
      <c r="K2540" s="4">
        <v>119</v>
      </c>
      <c r="L2540" s="5">
        <v>119.3861</v>
      </c>
      <c r="M2540">
        <v>404040</v>
      </c>
      <c r="N2540" s="3">
        <v>1</v>
      </c>
      <c r="O2540" s="50" t="e">
        <f>INDEX([1]Dados!$M$2:$N$26779,MATCH($P2540,[1]Dados!$N$2:$N$26779,),2)</f>
        <v>#N/A</v>
      </c>
      <c r="P2540">
        <v>155167</v>
      </c>
      <c r="Q2540" s="1">
        <v>36837</v>
      </c>
      <c r="R2540" s="1">
        <v>36841</v>
      </c>
      <c r="S2540" t="s">
        <v>1250</v>
      </c>
      <c r="T2540">
        <v>1</v>
      </c>
    </row>
    <row r="2541" spans="1:20" x14ac:dyDescent="0.2">
      <c r="A2541" s="7">
        <v>270720</v>
      </c>
      <c r="B2541" s="3">
        <v>28436</v>
      </c>
      <c r="C2541" s="3" t="s">
        <v>60</v>
      </c>
      <c r="D2541" s="2" t="s">
        <v>666</v>
      </c>
      <c r="E2541" s="3">
        <v>13</v>
      </c>
      <c r="F2541" s="17">
        <v>0</v>
      </c>
      <c r="G2541" s="17">
        <v>1</v>
      </c>
      <c r="H2541" s="17">
        <v>0</v>
      </c>
      <c r="I2541" s="7">
        <v>7</v>
      </c>
      <c r="J2541" s="7">
        <v>6</v>
      </c>
      <c r="K2541" s="4">
        <v>119</v>
      </c>
      <c r="L2541" s="5">
        <v>119.3861</v>
      </c>
      <c r="M2541">
        <v>323217.5</v>
      </c>
      <c r="N2541" s="3">
        <v>1</v>
      </c>
      <c r="O2541" s="50" t="e">
        <f>INDEX([1]Dados!$M$2:$N$26779,MATCH($P2541,[1]Dados!$N$2:$N$26779,),2)</f>
        <v>#N/A</v>
      </c>
      <c r="P2541">
        <v>155189</v>
      </c>
      <c r="Q2541" s="1">
        <v>36837</v>
      </c>
      <c r="R2541" s="1">
        <v>36841</v>
      </c>
      <c r="S2541" t="s">
        <v>1252</v>
      </c>
      <c r="T2541">
        <v>1</v>
      </c>
    </row>
    <row r="2542" spans="1:20" x14ac:dyDescent="0.2">
      <c r="A2542" s="7">
        <v>270720</v>
      </c>
      <c r="B2542" s="3">
        <v>28436</v>
      </c>
      <c r="C2542" s="3" t="s">
        <v>60</v>
      </c>
      <c r="D2542" s="2" t="s">
        <v>666</v>
      </c>
      <c r="E2542" s="3">
        <v>13</v>
      </c>
      <c r="F2542" s="17">
        <v>0</v>
      </c>
      <c r="G2542" s="17">
        <v>1</v>
      </c>
      <c r="H2542" s="17">
        <v>0</v>
      </c>
      <c r="I2542" s="7">
        <v>7</v>
      </c>
      <c r="J2542" s="7">
        <v>19</v>
      </c>
      <c r="K2542" s="4">
        <v>119</v>
      </c>
      <c r="L2542" s="5">
        <v>119.3861</v>
      </c>
      <c r="M2542">
        <v>323217.5</v>
      </c>
      <c r="N2542" s="3">
        <v>1</v>
      </c>
      <c r="O2542" s="50" t="e">
        <f>INDEX([1]Dados!$M$2:$N$26779,MATCH($P2542,[1]Dados!$N$2:$N$26779,),2)</f>
        <v>#N/A</v>
      </c>
      <c r="P2542">
        <v>155189</v>
      </c>
      <c r="Q2542" s="1">
        <v>36837</v>
      </c>
      <c r="R2542" s="1">
        <v>36841</v>
      </c>
      <c r="S2542" t="s">
        <v>1252</v>
      </c>
      <c r="T2542">
        <v>1</v>
      </c>
    </row>
    <row r="2543" spans="1:20" x14ac:dyDescent="0.2">
      <c r="A2543" s="7">
        <v>270720</v>
      </c>
      <c r="B2543" s="3">
        <v>28436</v>
      </c>
      <c r="C2543" s="3" t="s">
        <v>60</v>
      </c>
      <c r="D2543" s="2" t="s">
        <v>666</v>
      </c>
      <c r="E2543" s="3">
        <v>13</v>
      </c>
      <c r="F2543" s="17">
        <v>0</v>
      </c>
      <c r="G2543" s="17">
        <v>1</v>
      </c>
      <c r="H2543" s="17">
        <v>0</v>
      </c>
      <c r="I2543" s="7">
        <v>7.2</v>
      </c>
      <c r="J2543" s="7">
        <v>31</v>
      </c>
      <c r="K2543" s="4">
        <v>119</v>
      </c>
      <c r="L2543" s="5">
        <v>119.3861</v>
      </c>
      <c r="M2543">
        <v>323217.5</v>
      </c>
      <c r="N2543" s="3">
        <v>1</v>
      </c>
      <c r="O2543" s="50" t="e">
        <f>INDEX([1]Dados!$M$2:$N$26779,MATCH($P2543,[1]Dados!$N$2:$N$26779,),2)</f>
        <v>#N/A</v>
      </c>
      <c r="P2543">
        <v>155189</v>
      </c>
      <c r="Q2543" s="1">
        <v>36837</v>
      </c>
      <c r="R2543" s="1">
        <v>36841</v>
      </c>
      <c r="S2543" t="s">
        <v>1252</v>
      </c>
      <c r="T2543">
        <v>1</v>
      </c>
    </row>
    <row r="2544" spans="1:20" x14ac:dyDescent="0.2">
      <c r="A2544" s="7">
        <v>270720</v>
      </c>
      <c r="B2544" s="3">
        <v>28436</v>
      </c>
      <c r="C2544" s="3" t="s">
        <v>60</v>
      </c>
      <c r="D2544" s="2" t="s">
        <v>666</v>
      </c>
      <c r="E2544" s="3">
        <v>13</v>
      </c>
      <c r="F2544" s="17">
        <v>0</v>
      </c>
      <c r="G2544" s="17">
        <v>1</v>
      </c>
      <c r="H2544" s="17">
        <v>0</v>
      </c>
      <c r="I2544" s="7">
        <v>7.3</v>
      </c>
      <c r="J2544" s="7">
        <v>9</v>
      </c>
      <c r="K2544" s="4">
        <v>119</v>
      </c>
      <c r="L2544" s="5">
        <v>119.3861</v>
      </c>
      <c r="M2544">
        <v>323217.5</v>
      </c>
      <c r="N2544" s="3">
        <v>1</v>
      </c>
      <c r="O2544" s="50" t="e">
        <f>INDEX([1]Dados!$M$2:$N$26779,MATCH($P2544,[1]Dados!$N$2:$N$26779,),2)</f>
        <v>#N/A</v>
      </c>
      <c r="P2544">
        <v>155189</v>
      </c>
      <c r="Q2544" s="1">
        <v>36837</v>
      </c>
      <c r="R2544" s="1">
        <v>36841</v>
      </c>
      <c r="S2544" t="s">
        <v>1252</v>
      </c>
      <c r="T2544">
        <v>1</v>
      </c>
    </row>
    <row r="2545" spans="1:20" x14ac:dyDescent="0.2">
      <c r="A2545" s="7">
        <v>270720</v>
      </c>
      <c r="B2545" s="3">
        <v>28436</v>
      </c>
      <c r="C2545" s="3" t="s">
        <v>60</v>
      </c>
      <c r="D2545" s="2" t="s">
        <v>666</v>
      </c>
      <c r="E2545" s="3">
        <v>13</v>
      </c>
      <c r="F2545" s="17">
        <v>0</v>
      </c>
      <c r="G2545" s="17">
        <v>1</v>
      </c>
      <c r="H2545" s="17">
        <v>0</v>
      </c>
      <c r="I2545" s="7">
        <v>7.4</v>
      </c>
      <c r="J2545" s="7">
        <v>32</v>
      </c>
      <c r="K2545" s="4">
        <v>119</v>
      </c>
      <c r="L2545" s="5">
        <v>119.3861</v>
      </c>
      <c r="M2545">
        <v>323217.5</v>
      </c>
      <c r="N2545" s="3">
        <v>1</v>
      </c>
      <c r="O2545" s="50" t="e">
        <f>INDEX([1]Dados!$M$2:$N$26779,MATCH($P2545,[1]Dados!$N$2:$N$26779,),2)</f>
        <v>#N/A</v>
      </c>
      <c r="P2545">
        <v>155189</v>
      </c>
      <c r="Q2545" s="1">
        <v>36837</v>
      </c>
      <c r="R2545" s="1">
        <v>36841</v>
      </c>
      <c r="S2545" t="s">
        <v>1252</v>
      </c>
      <c r="T2545">
        <v>1</v>
      </c>
    </row>
    <row r="2546" spans="1:20" x14ac:dyDescent="0.2">
      <c r="A2546" s="7">
        <v>270720</v>
      </c>
      <c r="B2546" s="3">
        <v>28436</v>
      </c>
      <c r="C2546" s="3" t="s">
        <v>60</v>
      </c>
      <c r="D2546" s="2" t="s">
        <v>666</v>
      </c>
      <c r="E2546" s="3">
        <v>13</v>
      </c>
      <c r="F2546" s="17">
        <v>0</v>
      </c>
      <c r="G2546" s="17">
        <v>1</v>
      </c>
      <c r="H2546" s="17">
        <v>0</v>
      </c>
      <c r="I2546" s="7">
        <v>4</v>
      </c>
      <c r="J2546" s="7">
        <v>7</v>
      </c>
      <c r="K2546" s="4">
        <v>119</v>
      </c>
      <c r="L2546" s="5">
        <v>119.3861</v>
      </c>
      <c r="M2546">
        <v>442430.69</v>
      </c>
      <c r="N2546" s="3">
        <v>1</v>
      </c>
      <c r="O2546" s="50" t="e">
        <f>INDEX([1]Dados!$M$2:$N$26779,MATCH($P2546,[1]Dados!$N$2:$N$26779,),2)</f>
        <v>#N/A</v>
      </c>
      <c r="P2546">
        <v>155196</v>
      </c>
      <c r="Q2546" s="1">
        <v>36837</v>
      </c>
      <c r="R2546" s="1">
        <v>36841</v>
      </c>
      <c r="S2546" t="s">
        <v>1253</v>
      </c>
      <c r="T2546">
        <v>1</v>
      </c>
    </row>
    <row r="2547" spans="1:20" x14ac:dyDescent="0.2">
      <c r="A2547" s="7">
        <v>270720</v>
      </c>
      <c r="B2547" s="3">
        <v>28436</v>
      </c>
      <c r="C2547" s="3" t="s">
        <v>60</v>
      </c>
      <c r="D2547" s="2" t="s">
        <v>666</v>
      </c>
      <c r="E2547" s="3">
        <v>13</v>
      </c>
      <c r="F2547" s="17">
        <v>0</v>
      </c>
      <c r="G2547" s="17">
        <v>1</v>
      </c>
      <c r="H2547" s="17">
        <v>0</v>
      </c>
      <c r="I2547" s="7">
        <v>4</v>
      </c>
      <c r="J2547" s="7">
        <v>19</v>
      </c>
      <c r="K2547" s="4">
        <v>119</v>
      </c>
      <c r="L2547" s="5">
        <v>119.3861</v>
      </c>
      <c r="M2547">
        <v>442430.69</v>
      </c>
      <c r="N2547" s="3">
        <v>1</v>
      </c>
      <c r="O2547" s="50" t="e">
        <f>INDEX([1]Dados!$M$2:$N$26779,MATCH($P2547,[1]Dados!$N$2:$N$26779,),2)</f>
        <v>#N/A</v>
      </c>
      <c r="P2547">
        <v>155196</v>
      </c>
      <c r="Q2547" s="1">
        <v>36837</v>
      </c>
      <c r="R2547" s="1">
        <v>36841</v>
      </c>
      <c r="S2547" t="s">
        <v>1253</v>
      </c>
      <c r="T2547">
        <v>1</v>
      </c>
    </row>
    <row r="2548" spans="1:20" x14ac:dyDescent="0.2">
      <c r="A2548" s="7">
        <v>270720</v>
      </c>
      <c r="B2548" s="3">
        <v>28436</v>
      </c>
      <c r="C2548" s="3" t="s">
        <v>60</v>
      </c>
      <c r="D2548" s="2" t="s">
        <v>666</v>
      </c>
      <c r="E2548" s="3">
        <v>13</v>
      </c>
      <c r="F2548" s="17">
        <v>0</v>
      </c>
      <c r="G2548" s="17">
        <v>1</v>
      </c>
      <c r="H2548" s="17">
        <v>0</v>
      </c>
      <c r="I2548" s="7">
        <v>4.2</v>
      </c>
      <c r="J2548" s="7">
        <v>7</v>
      </c>
      <c r="K2548" s="4">
        <v>119</v>
      </c>
      <c r="L2548" s="5">
        <v>119.3861</v>
      </c>
      <c r="M2548">
        <v>442430.69</v>
      </c>
      <c r="N2548" s="3">
        <v>1</v>
      </c>
      <c r="O2548" s="50" t="e">
        <f>INDEX([1]Dados!$M$2:$N$26779,MATCH($P2548,[1]Dados!$N$2:$N$26779,),2)</f>
        <v>#N/A</v>
      </c>
      <c r="P2548">
        <v>155196</v>
      </c>
      <c r="Q2548" s="1">
        <v>36837</v>
      </c>
      <c r="R2548" s="1">
        <v>36841</v>
      </c>
      <c r="S2548" t="s">
        <v>1253</v>
      </c>
      <c r="T2548">
        <v>1</v>
      </c>
    </row>
    <row r="2549" spans="1:20" x14ac:dyDescent="0.2">
      <c r="A2549" s="7">
        <v>270720</v>
      </c>
      <c r="B2549" s="3">
        <v>28436</v>
      </c>
      <c r="C2549" s="3" t="s">
        <v>60</v>
      </c>
      <c r="D2549" s="2" t="s">
        <v>666</v>
      </c>
      <c r="E2549" s="3">
        <v>13</v>
      </c>
      <c r="F2549" s="17">
        <v>0</v>
      </c>
      <c r="G2549" s="17">
        <v>1</v>
      </c>
      <c r="H2549" s="17">
        <v>0</v>
      </c>
      <c r="I2549" s="7">
        <v>4.3</v>
      </c>
      <c r="J2549" s="7">
        <v>20</v>
      </c>
      <c r="K2549" s="4">
        <v>119</v>
      </c>
      <c r="L2549" s="5">
        <v>119.3861</v>
      </c>
      <c r="M2549">
        <v>442430.69</v>
      </c>
      <c r="N2549" s="3">
        <v>1</v>
      </c>
      <c r="O2549" s="50" t="e">
        <f>INDEX([1]Dados!$M$2:$N$26779,MATCH($P2549,[1]Dados!$N$2:$N$26779,),2)</f>
        <v>#N/A</v>
      </c>
      <c r="P2549">
        <v>155196</v>
      </c>
      <c r="Q2549" s="1">
        <v>36837</v>
      </c>
      <c r="R2549" s="1">
        <v>36841</v>
      </c>
      <c r="S2549" t="s">
        <v>1253</v>
      </c>
      <c r="T2549">
        <v>1</v>
      </c>
    </row>
    <row r="2550" spans="1:20" x14ac:dyDescent="0.2">
      <c r="A2550" s="7">
        <v>270720</v>
      </c>
      <c r="B2550" s="3">
        <v>28436</v>
      </c>
      <c r="C2550" s="3" t="s">
        <v>60</v>
      </c>
      <c r="D2550" s="2" t="s">
        <v>666</v>
      </c>
      <c r="E2550" s="3">
        <v>13</v>
      </c>
      <c r="F2550" s="17">
        <v>0</v>
      </c>
      <c r="G2550" s="17">
        <v>1</v>
      </c>
      <c r="H2550" s="17">
        <v>0</v>
      </c>
      <c r="I2550" s="7">
        <v>4.4000000000000004</v>
      </c>
      <c r="J2550" s="7">
        <v>26</v>
      </c>
      <c r="K2550" s="4">
        <v>119</v>
      </c>
      <c r="L2550" s="5">
        <v>119.3861</v>
      </c>
      <c r="M2550">
        <v>442430.69</v>
      </c>
      <c r="N2550" s="3">
        <v>1</v>
      </c>
      <c r="O2550" s="50" t="e">
        <f>INDEX([1]Dados!$M$2:$N$26779,MATCH($P2550,[1]Dados!$N$2:$N$26779,),2)</f>
        <v>#N/A</v>
      </c>
      <c r="P2550">
        <v>155196</v>
      </c>
      <c r="Q2550" s="1">
        <v>36837</v>
      </c>
      <c r="R2550" s="1">
        <v>36841</v>
      </c>
      <c r="S2550" t="s">
        <v>1253</v>
      </c>
      <c r="T2550">
        <v>1</v>
      </c>
    </row>
    <row r="2551" spans="1:20" x14ac:dyDescent="0.2">
      <c r="A2551" s="7">
        <v>270720</v>
      </c>
      <c r="B2551" s="3">
        <v>28436</v>
      </c>
      <c r="C2551" s="3" t="s">
        <v>60</v>
      </c>
      <c r="D2551" s="2" t="s">
        <v>666</v>
      </c>
      <c r="E2551" s="3">
        <v>13</v>
      </c>
      <c r="F2551" s="17">
        <v>0</v>
      </c>
      <c r="G2551" s="17">
        <v>1</v>
      </c>
      <c r="H2551" s="17">
        <v>0</v>
      </c>
      <c r="I2551" s="7">
        <v>8</v>
      </c>
      <c r="J2551" s="7">
        <v>10</v>
      </c>
      <c r="K2551" s="4">
        <v>119</v>
      </c>
      <c r="L2551" s="5">
        <v>119.3984</v>
      </c>
      <c r="M2551">
        <v>309000</v>
      </c>
      <c r="N2551" s="3">
        <v>1</v>
      </c>
      <c r="O2551" s="50" t="e">
        <f>INDEX([1]Dados!$M$2:$N$26779,MATCH($P2551,[1]Dados!$N$2:$N$26779,),2)</f>
        <v>#N/A</v>
      </c>
      <c r="P2551">
        <v>155195</v>
      </c>
      <c r="Q2551" s="1">
        <v>36837</v>
      </c>
      <c r="R2551" s="1">
        <v>36841</v>
      </c>
      <c r="S2551" t="s">
        <v>1253</v>
      </c>
      <c r="T2551">
        <v>1</v>
      </c>
    </row>
    <row r="2552" spans="1:20" x14ac:dyDescent="0.2">
      <c r="A2552" s="7">
        <v>270720</v>
      </c>
      <c r="B2552" s="3">
        <v>28436</v>
      </c>
      <c r="C2552" s="3" t="s">
        <v>60</v>
      </c>
      <c r="D2552" s="2" t="s">
        <v>666</v>
      </c>
      <c r="E2552" s="3">
        <v>13</v>
      </c>
      <c r="F2552" s="17">
        <v>0</v>
      </c>
      <c r="G2552" s="17">
        <v>1</v>
      </c>
      <c r="H2552" s="17">
        <v>0</v>
      </c>
      <c r="I2552" s="7">
        <v>8</v>
      </c>
      <c r="J2552" s="7">
        <v>18</v>
      </c>
      <c r="K2552" s="4">
        <v>119</v>
      </c>
      <c r="L2552" s="5">
        <v>119.3984</v>
      </c>
      <c r="M2552">
        <v>309000</v>
      </c>
      <c r="N2552" s="3">
        <v>1</v>
      </c>
      <c r="O2552" s="50" t="e">
        <f>INDEX([1]Dados!$M$2:$N$26779,MATCH($P2552,[1]Dados!$N$2:$N$26779,),2)</f>
        <v>#N/A</v>
      </c>
      <c r="P2552">
        <v>155195</v>
      </c>
      <c r="Q2552" s="1">
        <v>36837</v>
      </c>
      <c r="R2552" s="1">
        <v>36841</v>
      </c>
      <c r="S2552" t="s">
        <v>1253</v>
      </c>
      <c r="T2552">
        <v>1</v>
      </c>
    </row>
    <row r="2553" spans="1:20" x14ac:dyDescent="0.2">
      <c r="A2553" s="7">
        <v>270720</v>
      </c>
      <c r="B2553" s="3">
        <v>28436</v>
      </c>
      <c r="C2553" s="3" t="s">
        <v>60</v>
      </c>
      <c r="D2553" s="2" t="s">
        <v>666</v>
      </c>
      <c r="E2553" s="3">
        <v>13</v>
      </c>
      <c r="F2553" s="17">
        <v>0</v>
      </c>
      <c r="G2553" s="17">
        <v>1</v>
      </c>
      <c r="H2553" s="17">
        <v>0</v>
      </c>
      <c r="I2553" s="7">
        <v>8</v>
      </c>
      <c r="J2553" s="7">
        <v>26</v>
      </c>
      <c r="K2553" s="4">
        <v>119</v>
      </c>
      <c r="L2553" s="5">
        <v>119.3984</v>
      </c>
      <c r="M2553">
        <v>309000</v>
      </c>
      <c r="N2553" s="3">
        <v>1</v>
      </c>
      <c r="O2553" s="50" t="e">
        <f>INDEX([1]Dados!$M$2:$N$26779,MATCH($P2553,[1]Dados!$N$2:$N$26779,),2)</f>
        <v>#N/A</v>
      </c>
      <c r="P2553">
        <v>155195</v>
      </c>
      <c r="Q2553" s="1">
        <v>36837</v>
      </c>
      <c r="R2553" s="1">
        <v>36841</v>
      </c>
      <c r="S2553" t="s">
        <v>1253</v>
      </c>
      <c r="T2553">
        <v>1</v>
      </c>
    </row>
    <row r="2554" spans="1:20" x14ac:dyDescent="0.2">
      <c r="A2554" s="7">
        <v>270720</v>
      </c>
      <c r="B2554" s="3">
        <v>28436</v>
      </c>
      <c r="C2554" s="3" t="s">
        <v>60</v>
      </c>
      <c r="D2554" s="2" t="s">
        <v>666</v>
      </c>
      <c r="E2554" s="3">
        <v>13</v>
      </c>
      <c r="F2554" s="17">
        <v>0</v>
      </c>
      <c r="G2554" s="17">
        <v>1</v>
      </c>
      <c r="H2554" s="17">
        <v>0</v>
      </c>
      <c r="I2554" s="7">
        <v>8.4</v>
      </c>
      <c r="J2554" s="7">
        <v>19</v>
      </c>
      <c r="K2554" s="4">
        <v>119</v>
      </c>
      <c r="L2554" s="5">
        <v>119.3984</v>
      </c>
      <c r="M2554">
        <v>309000</v>
      </c>
      <c r="N2554" s="3">
        <v>1</v>
      </c>
      <c r="O2554" s="50" t="e">
        <f>INDEX([1]Dados!$M$2:$N$26779,MATCH($P2554,[1]Dados!$N$2:$N$26779,),2)</f>
        <v>#N/A</v>
      </c>
      <c r="P2554">
        <v>155195</v>
      </c>
      <c r="Q2554" s="1">
        <v>36837</v>
      </c>
      <c r="R2554" s="1">
        <v>36841</v>
      </c>
      <c r="S2554" t="s">
        <v>1253</v>
      </c>
      <c r="T2554">
        <v>1</v>
      </c>
    </row>
    <row r="2555" spans="1:20" x14ac:dyDescent="0.2">
      <c r="A2555" s="7">
        <v>270720</v>
      </c>
      <c r="B2555" s="3">
        <v>28436</v>
      </c>
      <c r="C2555" s="3" t="s">
        <v>60</v>
      </c>
      <c r="D2555" s="2" t="s">
        <v>666</v>
      </c>
      <c r="E2555" s="3">
        <v>13</v>
      </c>
      <c r="F2555" s="17">
        <v>0</v>
      </c>
      <c r="G2555" s="17">
        <v>1</v>
      </c>
      <c r="H2555" s="17">
        <v>0</v>
      </c>
      <c r="I2555" s="7">
        <v>3</v>
      </c>
      <c r="J2555" s="7">
        <v>20</v>
      </c>
      <c r="K2555" s="4">
        <v>1203</v>
      </c>
      <c r="L2555" s="5">
        <v>1203.0829000000001</v>
      </c>
      <c r="M2555">
        <v>41605.14</v>
      </c>
      <c r="N2555" s="3">
        <v>1</v>
      </c>
      <c r="O2555" s="50" t="e">
        <f>INDEX([1]Dados!$M$2:$N$26779,MATCH($P2555,[1]Dados!$N$2:$N$26779,),2)</f>
        <v>#N/A</v>
      </c>
      <c r="P2555">
        <v>155203</v>
      </c>
      <c r="Q2555" s="1">
        <v>36837</v>
      </c>
      <c r="R2555" s="1">
        <v>36841</v>
      </c>
      <c r="S2555" t="s">
        <v>1254</v>
      </c>
      <c r="T2555">
        <v>1</v>
      </c>
    </row>
    <row r="2556" spans="1:20" x14ac:dyDescent="0.2">
      <c r="A2556" s="7">
        <v>270720</v>
      </c>
      <c r="B2556" s="3">
        <v>28436</v>
      </c>
      <c r="C2556" s="3" t="s">
        <v>60</v>
      </c>
      <c r="D2556" s="2" t="s">
        <v>666</v>
      </c>
      <c r="E2556" s="3">
        <v>13</v>
      </c>
      <c r="F2556" s="17">
        <v>0</v>
      </c>
      <c r="G2556" s="17">
        <v>1</v>
      </c>
      <c r="H2556" s="17">
        <v>0</v>
      </c>
      <c r="I2556" s="7">
        <v>3</v>
      </c>
      <c r="J2556" s="7">
        <v>28</v>
      </c>
      <c r="K2556" s="4">
        <v>1203</v>
      </c>
      <c r="L2556" s="5">
        <v>1203.0829000000001</v>
      </c>
      <c r="M2556">
        <v>41605.14</v>
      </c>
      <c r="N2556" s="3">
        <v>1</v>
      </c>
      <c r="O2556" s="50" t="e">
        <f>INDEX([1]Dados!$M$2:$N$26779,MATCH($P2556,[1]Dados!$N$2:$N$26779,),2)</f>
        <v>#N/A</v>
      </c>
      <c r="P2556">
        <v>155203</v>
      </c>
      <c r="Q2556" s="1">
        <v>36837</v>
      </c>
      <c r="R2556" s="1">
        <v>36841</v>
      </c>
      <c r="S2556" t="s">
        <v>1254</v>
      </c>
      <c r="T2556">
        <v>1</v>
      </c>
    </row>
    <row r="2557" spans="1:20" x14ac:dyDescent="0.2">
      <c r="A2557" s="7">
        <v>270720</v>
      </c>
      <c r="B2557" s="3">
        <v>28436</v>
      </c>
      <c r="C2557" s="3" t="s">
        <v>60</v>
      </c>
      <c r="D2557" s="2" t="s">
        <v>666</v>
      </c>
      <c r="E2557" s="3">
        <v>13</v>
      </c>
      <c r="F2557" s="17">
        <v>0</v>
      </c>
      <c r="G2557" s="17">
        <v>1</v>
      </c>
      <c r="H2557" s="17">
        <v>0</v>
      </c>
      <c r="I2557" s="7">
        <v>3.3</v>
      </c>
      <c r="J2557" s="7">
        <v>21</v>
      </c>
      <c r="K2557" s="4">
        <v>1203</v>
      </c>
      <c r="L2557" s="5">
        <v>1203.0829000000001</v>
      </c>
      <c r="M2557">
        <v>41605.14</v>
      </c>
      <c r="N2557" s="3">
        <v>1</v>
      </c>
      <c r="O2557" s="50" t="e">
        <f>INDEX([1]Dados!$M$2:$N$26779,MATCH($P2557,[1]Dados!$N$2:$N$26779,),2)</f>
        <v>#N/A</v>
      </c>
      <c r="P2557">
        <v>155203</v>
      </c>
      <c r="Q2557" s="1">
        <v>36837</v>
      </c>
      <c r="R2557" s="1">
        <v>36841</v>
      </c>
      <c r="S2557" t="s">
        <v>1254</v>
      </c>
      <c r="T2557">
        <v>1</v>
      </c>
    </row>
    <row r="2558" spans="1:20" x14ac:dyDescent="0.2">
      <c r="A2558" s="7">
        <v>270720</v>
      </c>
      <c r="B2558" s="3">
        <v>28436</v>
      </c>
      <c r="C2558" s="3" t="s">
        <v>60</v>
      </c>
      <c r="D2558" s="2" t="s">
        <v>666</v>
      </c>
      <c r="E2558" s="3">
        <v>13</v>
      </c>
      <c r="F2558" s="17">
        <v>0</v>
      </c>
      <c r="G2558" s="17">
        <v>1</v>
      </c>
      <c r="H2558" s="17">
        <v>0</v>
      </c>
      <c r="I2558" s="7" t="s">
        <v>3</v>
      </c>
      <c r="J2558" s="7">
        <v>0</v>
      </c>
      <c r="K2558" s="4">
        <v>1214</v>
      </c>
      <c r="L2558" s="5">
        <v>1214.0587</v>
      </c>
      <c r="M2558">
        <v>140009.65</v>
      </c>
      <c r="N2558" s="3">
        <v>1</v>
      </c>
      <c r="O2558" s="50" t="e">
        <f>INDEX([1]Dados!$M$2:$N$26779,MATCH($P2558,[1]Dados!$N$2:$N$26779,),2)</f>
        <v>#N/A</v>
      </c>
      <c r="P2558">
        <v>154860</v>
      </c>
      <c r="Q2558" s="1">
        <v>36837</v>
      </c>
      <c r="R2558" s="1">
        <v>36841</v>
      </c>
      <c r="S2558" t="s">
        <v>2134</v>
      </c>
      <c r="T2558">
        <v>1</v>
      </c>
    </row>
    <row r="2559" spans="1:20" x14ac:dyDescent="0.2">
      <c r="A2559" s="7">
        <v>270720</v>
      </c>
      <c r="B2559" s="3">
        <v>28436</v>
      </c>
      <c r="C2559" s="3" t="s">
        <v>60</v>
      </c>
      <c r="D2559" s="2" t="s">
        <v>666</v>
      </c>
      <c r="E2559" s="3">
        <v>13</v>
      </c>
      <c r="F2559" s="17">
        <v>0</v>
      </c>
      <c r="G2559" s="17">
        <v>1</v>
      </c>
      <c r="H2559" s="17">
        <v>0</v>
      </c>
      <c r="I2559" s="7">
        <v>2</v>
      </c>
      <c r="J2559" s="7">
        <v>20</v>
      </c>
      <c r="K2559" s="4">
        <v>1214</v>
      </c>
      <c r="L2559" s="5">
        <v>1214.0589</v>
      </c>
      <c r="M2559">
        <v>333880</v>
      </c>
      <c r="N2559" s="3">
        <v>1</v>
      </c>
      <c r="O2559" s="50" t="e">
        <f>INDEX([1]Dados!$M$2:$N$26779,MATCH($P2559,[1]Dados!$N$2:$N$26779,),2)</f>
        <v>#N/A</v>
      </c>
      <c r="P2559">
        <v>155525</v>
      </c>
      <c r="Q2559" s="1">
        <v>36837</v>
      </c>
      <c r="R2559" s="1">
        <v>36841</v>
      </c>
      <c r="S2559" t="s">
        <v>1255</v>
      </c>
      <c r="T2559">
        <v>1</v>
      </c>
    </row>
    <row r="2560" spans="1:20" x14ac:dyDescent="0.2">
      <c r="A2560" s="7">
        <v>270720</v>
      </c>
      <c r="B2560" s="3">
        <v>28436</v>
      </c>
      <c r="C2560" s="3" t="s">
        <v>60</v>
      </c>
      <c r="D2560" s="2" t="s">
        <v>666</v>
      </c>
      <c r="E2560" s="3">
        <v>13</v>
      </c>
      <c r="F2560" s="17">
        <v>0</v>
      </c>
      <c r="G2560" s="17">
        <v>1</v>
      </c>
      <c r="H2560" s="17">
        <v>0</v>
      </c>
      <c r="I2560" s="7">
        <v>2</v>
      </c>
      <c r="J2560" s="7">
        <v>23</v>
      </c>
      <c r="K2560" s="4">
        <v>1214</v>
      </c>
      <c r="L2560" s="5">
        <v>1214.0589</v>
      </c>
      <c r="M2560">
        <v>333880</v>
      </c>
      <c r="N2560" s="3">
        <v>1</v>
      </c>
      <c r="O2560" s="50" t="e">
        <f>INDEX([1]Dados!$M$2:$N$26779,MATCH($P2560,[1]Dados!$N$2:$N$26779,),2)</f>
        <v>#N/A</v>
      </c>
      <c r="P2560">
        <v>155525</v>
      </c>
      <c r="Q2560" s="1">
        <v>36837</v>
      </c>
      <c r="R2560" s="1">
        <v>36841</v>
      </c>
      <c r="S2560" t="s">
        <v>1255</v>
      </c>
      <c r="T2560">
        <v>1</v>
      </c>
    </row>
    <row r="2561" spans="1:20" x14ac:dyDescent="0.2">
      <c r="A2561" s="7">
        <v>270720</v>
      </c>
      <c r="B2561" s="3">
        <v>28436</v>
      </c>
      <c r="C2561" s="3" t="s">
        <v>60</v>
      </c>
      <c r="D2561" s="2" t="s">
        <v>666</v>
      </c>
      <c r="E2561" s="3">
        <v>13</v>
      </c>
      <c r="F2561" s="17">
        <v>0</v>
      </c>
      <c r="G2561" s="17">
        <v>1</v>
      </c>
      <c r="H2561" s="17">
        <v>0</v>
      </c>
      <c r="I2561" s="7">
        <v>2.1</v>
      </c>
      <c r="J2561" s="7">
        <v>23</v>
      </c>
      <c r="K2561" s="4">
        <v>1214</v>
      </c>
      <c r="L2561" s="5">
        <v>1214.0589</v>
      </c>
      <c r="M2561">
        <v>333880</v>
      </c>
      <c r="N2561" s="3">
        <v>1</v>
      </c>
      <c r="O2561" s="50" t="e">
        <f>INDEX([1]Dados!$M$2:$N$26779,MATCH($P2561,[1]Dados!$N$2:$N$26779,),2)</f>
        <v>#N/A</v>
      </c>
      <c r="P2561">
        <v>155525</v>
      </c>
      <c r="Q2561" s="1">
        <v>36837</v>
      </c>
      <c r="R2561" s="1">
        <v>36841</v>
      </c>
      <c r="S2561" t="s">
        <v>1255</v>
      </c>
      <c r="T2561">
        <v>1</v>
      </c>
    </row>
    <row r="2562" spans="1:20" x14ac:dyDescent="0.2">
      <c r="A2562" s="7">
        <v>270720</v>
      </c>
      <c r="B2562" s="3">
        <v>28436</v>
      </c>
      <c r="C2562" s="3" t="s">
        <v>60</v>
      </c>
      <c r="D2562" s="2" t="s">
        <v>666</v>
      </c>
      <c r="E2562" s="3">
        <v>13</v>
      </c>
      <c r="F2562" s="17">
        <v>0</v>
      </c>
      <c r="G2562" s="17">
        <v>1</v>
      </c>
      <c r="H2562" s="17">
        <v>0</v>
      </c>
      <c r="I2562" s="7">
        <v>2.2000000000000002</v>
      </c>
      <c r="J2562" s="7">
        <v>23</v>
      </c>
      <c r="K2562" s="4">
        <v>1214</v>
      </c>
      <c r="L2562" s="5">
        <v>1214.0589</v>
      </c>
      <c r="M2562">
        <v>333880</v>
      </c>
      <c r="N2562" s="3">
        <v>1</v>
      </c>
      <c r="O2562" s="50" t="e">
        <f>INDEX([1]Dados!$M$2:$N$26779,MATCH($P2562,[1]Dados!$N$2:$N$26779,),2)</f>
        <v>#N/A</v>
      </c>
      <c r="P2562">
        <v>155525</v>
      </c>
      <c r="Q2562" s="1">
        <v>36837</v>
      </c>
      <c r="R2562" s="1">
        <v>36841</v>
      </c>
      <c r="S2562" t="s">
        <v>1255</v>
      </c>
      <c r="T2562">
        <v>1</v>
      </c>
    </row>
    <row r="2563" spans="1:20" x14ac:dyDescent="0.2">
      <c r="A2563" s="7">
        <v>270720</v>
      </c>
      <c r="B2563" s="3">
        <v>28436</v>
      </c>
      <c r="C2563" s="3" t="s">
        <v>60</v>
      </c>
      <c r="D2563" s="2" t="s">
        <v>666</v>
      </c>
      <c r="E2563" s="3">
        <v>13</v>
      </c>
      <c r="F2563" s="17">
        <v>0</v>
      </c>
      <c r="G2563" s="17">
        <v>1</v>
      </c>
      <c r="H2563" s="17">
        <v>0</v>
      </c>
      <c r="I2563" s="7">
        <v>2.2999999999999998</v>
      </c>
      <c r="J2563" s="7">
        <v>23</v>
      </c>
      <c r="K2563" s="4">
        <v>1214</v>
      </c>
      <c r="L2563" s="5">
        <v>1214.0589</v>
      </c>
      <c r="M2563">
        <v>333880</v>
      </c>
      <c r="N2563" s="3">
        <v>1</v>
      </c>
      <c r="O2563" s="50" t="e">
        <f>INDEX([1]Dados!$M$2:$N$26779,MATCH($P2563,[1]Dados!$N$2:$N$26779,),2)</f>
        <v>#N/A</v>
      </c>
      <c r="P2563">
        <v>155525</v>
      </c>
      <c r="Q2563" s="1">
        <v>36837</v>
      </c>
      <c r="R2563" s="1">
        <v>36841</v>
      </c>
      <c r="S2563" t="s">
        <v>1255</v>
      </c>
      <c r="T2563">
        <v>1</v>
      </c>
    </row>
    <row r="2564" spans="1:20" x14ac:dyDescent="0.2">
      <c r="A2564" s="7">
        <v>270720</v>
      </c>
      <c r="B2564" s="3">
        <v>28436</v>
      </c>
      <c r="C2564" s="3" t="s">
        <v>60</v>
      </c>
      <c r="D2564" s="2" t="s">
        <v>666</v>
      </c>
      <c r="E2564" s="3">
        <v>13</v>
      </c>
      <c r="F2564" s="17">
        <v>0</v>
      </c>
      <c r="G2564" s="17">
        <v>1</v>
      </c>
      <c r="H2564" s="17">
        <v>0</v>
      </c>
      <c r="I2564" s="7">
        <v>2.4</v>
      </c>
      <c r="J2564" s="7">
        <v>23</v>
      </c>
      <c r="K2564" s="4">
        <v>1214</v>
      </c>
      <c r="L2564" s="5">
        <v>1214.0589</v>
      </c>
      <c r="M2564">
        <v>333880</v>
      </c>
      <c r="N2564" s="3">
        <v>1</v>
      </c>
      <c r="O2564" s="50" t="e">
        <f>INDEX([1]Dados!$M$2:$N$26779,MATCH($P2564,[1]Dados!$N$2:$N$26779,),2)</f>
        <v>#N/A</v>
      </c>
      <c r="P2564">
        <v>155525</v>
      </c>
      <c r="Q2564" s="1">
        <v>36837</v>
      </c>
      <c r="R2564" s="1">
        <v>36841</v>
      </c>
      <c r="S2564" t="s">
        <v>1255</v>
      </c>
      <c r="T2564">
        <v>1</v>
      </c>
    </row>
    <row r="2565" spans="1:20" x14ac:dyDescent="0.2">
      <c r="A2565" s="7">
        <v>270720</v>
      </c>
      <c r="B2565" s="3">
        <v>28436</v>
      </c>
      <c r="C2565" s="3" t="s">
        <v>60</v>
      </c>
      <c r="D2565" s="2" t="s">
        <v>666</v>
      </c>
      <c r="E2565" s="3">
        <v>13</v>
      </c>
      <c r="F2565" s="17">
        <v>0</v>
      </c>
      <c r="G2565" s="17">
        <v>1</v>
      </c>
      <c r="H2565" s="17">
        <v>0</v>
      </c>
      <c r="I2565" s="7">
        <v>2.5</v>
      </c>
      <c r="J2565" s="7">
        <v>18</v>
      </c>
      <c r="K2565" s="4">
        <v>1214</v>
      </c>
      <c r="L2565" s="5">
        <v>1214.0589</v>
      </c>
      <c r="M2565">
        <v>333880</v>
      </c>
      <c r="N2565" s="3">
        <v>1</v>
      </c>
      <c r="O2565" s="50" t="e">
        <f>INDEX([1]Dados!$M$2:$N$26779,MATCH($P2565,[1]Dados!$N$2:$N$26779,),2)</f>
        <v>#N/A</v>
      </c>
      <c r="P2565">
        <v>155525</v>
      </c>
      <c r="Q2565" s="1">
        <v>36837</v>
      </c>
      <c r="R2565" s="1">
        <v>36841</v>
      </c>
      <c r="S2565" t="s">
        <v>1255</v>
      </c>
      <c r="T2565">
        <v>1</v>
      </c>
    </row>
    <row r="2566" spans="1:20" x14ac:dyDescent="0.2">
      <c r="A2566" s="7">
        <v>270720</v>
      </c>
      <c r="B2566" s="3">
        <v>28436</v>
      </c>
      <c r="C2566" s="3" t="s">
        <v>60</v>
      </c>
      <c r="D2566" s="2" t="s">
        <v>666</v>
      </c>
      <c r="E2566" s="3">
        <v>13</v>
      </c>
      <c r="F2566" s="17">
        <v>0</v>
      </c>
      <c r="G2566" s="17">
        <v>1</v>
      </c>
      <c r="H2566" s="17">
        <v>0</v>
      </c>
      <c r="I2566" s="7">
        <v>2.6</v>
      </c>
      <c r="J2566" s="7">
        <v>27</v>
      </c>
      <c r="K2566" s="4">
        <v>1214</v>
      </c>
      <c r="L2566" s="5">
        <v>1214.0589</v>
      </c>
      <c r="M2566">
        <v>333880</v>
      </c>
      <c r="N2566" s="3">
        <v>1</v>
      </c>
      <c r="O2566" s="50" t="e">
        <f>INDEX([1]Dados!$M$2:$N$26779,MATCH($P2566,[1]Dados!$N$2:$N$26779,),2)</f>
        <v>#N/A</v>
      </c>
      <c r="P2566">
        <v>155525</v>
      </c>
      <c r="Q2566" s="1">
        <v>36837</v>
      </c>
      <c r="R2566" s="1">
        <v>36841</v>
      </c>
      <c r="S2566" t="s">
        <v>1255</v>
      </c>
      <c r="T2566">
        <v>1</v>
      </c>
    </row>
    <row r="2567" spans="1:20" x14ac:dyDescent="0.2">
      <c r="A2567" s="7">
        <v>270720</v>
      </c>
      <c r="B2567" s="3">
        <v>28436</v>
      </c>
      <c r="C2567" s="3" t="s">
        <v>60</v>
      </c>
      <c r="D2567" s="2" t="s">
        <v>666</v>
      </c>
      <c r="E2567" s="3">
        <v>13</v>
      </c>
      <c r="F2567" s="17">
        <v>0</v>
      </c>
      <c r="G2567" s="17">
        <v>1</v>
      </c>
      <c r="H2567" s="17">
        <v>0</v>
      </c>
      <c r="I2567" s="7">
        <v>2.8</v>
      </c>
      <c r="J2567" s="7">
        <v>20</v>
      </c>
      <c r="K2567" s="4">
        <v>1214</v>
      </c>
      <c r="L2567" s="5">
        <v>1214.0589</v>
      </c>
      <c r="M2567">
        <v>333880</v>
      </c>
      <c r="N2567" s="3">
        <v>1</v>
      </c>
      <c r="O2567" s="50" t="e">
        <f>INDEX([1]Dados!$M$2:$N$26779,MATCH($P2567,[1]Dados!$N$2:$N$26779,),2)</f>
        <v>#N/A</v>
      </c>
      <c r="P2567">
        <v>155525</v>
      </c>
      <c r="Q2567" s="1">
        <v>36837</v>
      </c>
      <c r="R2567" s="1">
        <v>36841</v>
      </c>
      <c r="S2567" t="s">
        <v>1255</v>
      </c>
      <c r="T2567">
        <v>1</v>
      </c>
    </row>
    <row r="2568" spans="1:20" x14ac:dyDescent="0.2">
      <c r="A2568" s="7">
        <v>270720</v>
      </c>
      <c r="B2568" s="3">
        <v>28436</v>
      </c>
      <c r="C2568" s="3" t="s">
        <v>60</v>
      </c>
      <c r="D2568" s="2" t="s">
        <v>666</v>
      </c>
      <c r="E2568" s="3">
        <v>13</v>
      </c>
      <c r="F2568" s="17">
        <v>0</v>
      </c>
      <c r="G2568" s="17">
        <v>1</v>
      </c>
      <c r="H2568" s="17">
        <v>0</v>
      </c>
      <c r="I2568" s="7">
        <v>1</v>
      </c>
      <c r="J2568" s="7">
        <v>17</v>
      </c>
      <c r="K2568" s="4">
        <v>1293</v>
      </c>
      <c r="L2568" s="5">
        <v>1293.0592999999999</v>
      </c>
      <c r="M2568">
        <v>40761</v>
      </c>
      <c r="N2568" s="3">
        <v>1</v>
      </c>
      <c r="O2568" s="50" t="e">
        <f>INDEX([1]Dados!$M$2:$N$26779,MATCH($P2568,[1]Dados!$N$2:$N$26779,),2)</f>
        <v>#N/A</v>
      </c>
      <c r="P2568">
        <v>155031</v>
      </c>
      <c r="Q2568" s="1">
        <v>36837</v>
      </c>
      <c r="R2568" s="1">
        <v>36841</v>
      </c>
      <c r="S2568" t="s">
        <v>873</v>
      </c>
      <c r="T2568">
        <v>1</v>
      </c>
    </row>
    <row r="2569" spans="1:20" x14ac:dyDescent="0.2">
      <c r="A2569" s="7">
        <v>270720</v>
      </c>
      <c r="B2569" s="3">
        <v>28436</v>
      </c>
      <c r="C2569" s="3" t="s">
        <v>60</v>
      </c>
      <c r="D2569" s="2" t="s">
        <v>666</v>
      </c>
      <c r="E2569" s="3">
        <v>13</v>
      </c>
      <c r="F2569" s="17">
        <v>0</v>
      </c>
      <c r="G2569" s="17">
        <v>1</v>
      </c>
      <c r="H2569" s="17">
        <v>0</v>
      </c>
      <c r="I2569" s="7">
        <v>1</v>
      </c>
      <c r="J2569" s="7">
        <v>25</v>
      </c>
      <c r="K2569" s="4">
        <v>1293</v>
      </c>
      <c r="L2569" s="5">
        <v>1293.0592999999999</v>
      </c>
      <c r="M2569">
        <v>40761</v>
      </c>
      <c r="N2569" s="3">
        <v>1</v>
      </c>
      <c r="O2569" s="50" t="e">
        <f>INDEX([1]Dados!$M$2:$N$26779,MATCH($P2569,[1]Dados!$N$2:$N$26779,),2)</f>
        <v>#N/A</v>
      </c>
      <c r="P2569">
        <v>155031</v>
      </c>
      <c r="Q2569" s="1">
        <v>36837</v>
      </c>
      <c r="R2569" s="1">
        <v>36841</v>
      </c>
      <c r="S2569" t="s">
        <v>873</v>
      </c>
      <c r="T2569">
        <v>1</v>
      </c>
    </row>
    <row r="2570" spans="1:20" x14ac:dyDescent="0.2">
      <c r="A2570" s="7">
        <v>270720</v>
      </c>
      <c r="B2570" s="3">
        <v>28436</v>
      </c>
      <c r="C2570" s="3" t="s">
        <v>60</v>
      </c>
      <c r="D2570" s="2" t="s">
        <v>666</v>
      </c>
      <c r="E2570" s="3">
        <v>13</v>
      </c>
      <c r="F2570" s="17">
        <v>0</v>
      </c>
      <c r="G2570" s="17">
        <v>1</v>
      </c>
      <c r="H2570" s="17">
        <v>0</v>
      </c>
      <c r="I2570" s="7">
        <v>1</v>
      </c>
      <c r="J2570" s="7">
        <v>29</v>
      </c>
      <c r="K2570" s="4">
        <v>1293</v>
      </c>
      <c r="L2570" s="5">
        <v>1293.0592999999999</v>
      </c>
      <c r="M2570">
        <v>40761</v>
      </c>
      <c r="N2570" s="3">
        <v>1</v>
      </c>
      <c r="O2570" s="50" t="e">
        <f>INDEX([1]Dados!$M$2:$N$26779,MATCH($P2570,[1]Dados!$N$2:$N$26779,),2)</f>
        <v>#N/A</v>
      </c>
      <c r="P2570">
        <v>155031</v>
      </c>
      <c r="Q2570" s="1">
        <v>36837</v>
      </c>
      <c r="R2570" s="1">
        <v>36841</v>
      </c>
      <c r="S2570" t="s">
        <v>873</v>
      </c>
      <c r="T2570">
        <v>1</v>
      </c>
    </row>
    <row r="2571" spans="1:20" x14ac:dyDescent="0.2">
      <c r="A2571" s="7">
        <v>270720</v>
      </c>
      <c r="B2571" s="3">
        <v>28436</v>
      </c>
      <c r="C2571" s="3" t="s">
        <v>60</v>
      </c>
      <c r="D2571" s="2" t="s">
        <v>666</v>
      </c>
      <c r="E2571" s="3">
        <v>13</v>
      </c>
      <c r="F2571" s="17">
        <v>0</v>
      </c>
      <c r="G2571" s="17">
        <v>1</v>
      </c>
      <c r="H2571" s="17">
        <v>0</v>
      </c>
      <c r="I2571" s="7">
        <v>1</v>
      </c>
      <c r="J2571" s="7">
        <v>28</v>
      </c>
      <c r="K2571" s="4">
        <v>1293</v>
      </c>
      <c r="L2571" s="5">
        <v>1293.0592999999999</v>
      </c>
      <c r="M2571">
        <v>40761</v>
      </c>
      <c r="N2571" s="3">
        <v>1</v>
      </c>
      <c r="O2571" s="50" t="e">
        <f>INDEX([1]Dados!$M$2:$N$26779,MATCH($P2571,[1]Dados!$N$2:$N$26779,),2)</f>
        <v>#N/A</v>
      </c>
      <c r="P2571">
        <v>155031</v>
      </c>
      <c r="Q2571" s="1">
        <v>36837</v>
      </c>
      <c r="R2571" s="1">
        <v>36841</v>
      </c>
      <c r="S2571" t="s">
        <v>873</v>
      </c>
      <c r="T2571">
        <v>1</v>
      </c>
    </row>
    <row r="2572" spans="1:20" x14ac:dyDescent="0.2">
      <c r="A2572" s="7">
        <v>270720</v>
      </c>
      <c r="B2572" s="3">
        <v>28436</v>
      </c>
      <c r="C2572" s="3" t="s">
        <v>60</v>
      </c>
      <c r="D2572" s="2" t="s">
        <v>666</v>
      </c>
      <c r="E2572" s="3">
        <v>13</v>
      </c>
      <c r="F2572" s="17">
        <v>0</v>
      </c>
      <c r="G2572" s="17">
        <v>1</v>
      </c>
      <c r="H2572" s="17">
        <v>0</v>
      </c>
      <c r="I2572" s="7">
        <v>1</v>
      </c>
      <c r="J2572" s="7">
        <v>0</v>
      </c>
      <c r="K2572" s="4">
        <v>1293</v>
      </c>
      <c r="L2572" s="5">
        <v>1293.0592999999999</v>
      </c>
      <c r="M2572">
        <v>40761</v>
      </c>
      <c r="N2572" s="3">
        <v>1</v>
      </c>
      <c r="O2572" s="50" t="e">
        <f>INDEX([1]Dados!$M$2:$N$26779,MATCH($P2572,[1]Dados!$N$2:$N$26779,),2)</f>
        <v>#N/A</v>
      </c>
      <c r="P2572">
        <v>155031</v>
      </c>
      <c r="Q2572" s="1">
        <v>36837</v>
      </c>
      <c r="R2572" s="1">
        <v>36841</v>
      </c>
      <c r="S2572" t="s">
        <v>873</v>
      </c>
      <c r="T2572">
        <v>1</v>
      </c>
    </row>
    <row r="2573" spans="1:20" x14ac:dyDescent="0.2">
      <c r="A2573" s="7">
        <v>270720</v>
      </c>
      <c r="B2573" s="3">
        <v>28436</v>
      </c>
      <c r="C2573" s="3" t="s">
        <v>60</v>
      </c>
      <c r="D2573" s="2" t="s">
        <v>666</v>
      </c>
      <c r="E2573" s="3">
        <v>13</v>
      </c>
      <c r="F2573" s="17">
        <v>0</v>
      </c>
      <c r="G2573" s="17">
        <v>1</v>
      </c>
      <c r="H2573" s="17">
        <v>0</v>
      </c>
      <c r="I2573" s="7">
        <v>1</v>
      </c>
      <c r="J2573" s="7">
        <v>22</v>
      </c>
      <c r="K2573" s="4">
        <v>1293</v>
      </c>
      <c r="L2573" s="5">
        <v>1293.0592999999999</v>
      </c>
      <c r="M2573">
        <v>40761</v>
      </c>
      <c r="N2573" s="3">
        <v>1</v>
      </c>
      <c r="O2573" s="50" t="e">
        <f>INDEX([1]Dados!$M$2:$N$26779,MATCH($P2573,[1]Dados!$N$2:$N$26779,),2)</f>
        <v>#N/A</v>
      </c>
      <c r="P2573">
        <v>155031</v>
      </c>
      <c r="Q2573" s="1">
        <v>36837</v>
      </c>
      <c r="R2573" s="1">
        <v>36841</v>
      </c>
      <c r="S2573" t="s">
        <v>873</v>
      </c>
      <c r="T2573">
        <v>1</v>
      </c>
    </row>
    <row r="2574" spans="1:20" x14ac:dyDescent="0.2">
      <c r="A2574" s="7">
        <v>292730</v>
      </c>
      <c r="B2574" s="3">
        <v>38474</v>
      </c>
      <c r="C2574" s="3" t="s">
        <v>31</v>
      </c>
      <c r="D2574" s="2" t="s">
        <v>718</v>
      </c>
      <c r="E2574" s="3">
        <v>13</v>
      </c>
      <c r="F2574" s="17">
        <v>0</v>
      </c>
      <c r="G2574" s="17">
        <v>1</v>
      </c>
      <c r="H2574" s="17">
        <v>0</v>
      </c>
      <c r="I2574" s="7" t="s">
        <v>3</v>
      </c>
      <c r="J2574" s="7">
        <v>0</v>
      </c>
      <c r="K2574" s="4">
        <v>1203</v>
      </c>
      <c r="L2574" s="5">
        <v>1203.0829000000001</v>
      </c>
      <c r="M2574">
        <v>30719.8</v>
      </c>
      <c r="N2574" s="3">
        <v>1</v>
      </c>
      <c r="O2574" s="50" t="e">
        <f>INDEX([1]Dados!$M$2:$N$26779,MATCH($P2574,[1]Dados!$N$2:$N$26779,),2)</f>
        <v>#N/A</v>
      </c>
      <c r="P2574">
        <v>155205</v>
      </c>
      <c r="Q2574" s="1">
        <v>36837</v>
      </c>
      <c r="R2574" s="1">
        <v>36841</v>
      </c>
      <c r="S2574" t="s">
        <v>2134</v>
      </c>
      <c r="T2574">
        <v>1</v>
      </c>
    </row>
    <row r="2575" spans="1:20" x14ac:dyDescent="0.2">
      <c r="A2575" s="7">
        <v>292730</v>
      </c>
      <c r="B2575" s="3">
        <v>38474</v>
      </c>
      <c r="C2575" s="3" t="s">
        <v>31</v>
      </c>
      <c r="D2575" s="2" t="s">
        <v>718</v>
      </c>
      <c r="E2575" s="3">
        <v>13</v>
      </c>
      <c r="F2575" s="17">
        <v>0</v>
      </c>
      <c r="G2575" s="17">
        <v>1</v>
      </c>
      <c r="H2575" s="17">
        <v>0</v>
      </c>
      <c r="I2575" s="7">
        <v>1</v>
      </c>
      <c r="J2575" s="7">
        <v>15</v>
      </c>
      <c r="K2575" s="4">
        <v>1214</v>
      </c>
      <c r="L2575" s="5">
        <v>1214.0587</v>
      </c>
      <c r="M2575">
        <v>177690</v>
      </c>
      <c r="N2575" s="3">
        <v>1</v>
      </c>
      <c r="O2575" s="50" t="e">
        <f>INDEX([1]Dados!$M$2:$N$26779,MATCH($P2575,[1]Dados!$N$2:$N$26779,),2)</f>
        <v>#N/A</v>
      </c>
      <c r="P2575">
        <v>154863</v>
      </c>
      <c r="Q2575" s="1">
        <v>36837</v>
      </c>
      <c r="R2575" s="1">
        <v>36841</v>
      </c>
      <c r="S2575" t="s">
        <v>1313</v>
      </c>
      <c r="T2575">
        <v>1</v>
      </c>
    </row>
    <row r="2576" spans="1:20" x14ac:dyDescent="0.2">
      <c r="A2576" s="7">
        <v>292730</v>
      </c>
      <c r="B2576" s="3">
        <v>38474</v>
      </c>
      <c r="C2576" s="3" t="s">
        <v>31</v>
      </c>
      <c r="D2576" s="2" t="s">
        <v>718</v>
      </c>
      <c r="E2576" s="3">
        <v>13</v>
      </c>
      <c r="F2576" s="17">
        <v>0</v>
      </c>
      <c r="G2576" s="17">
        <v>1</v>
      </c>
      <c r="H2576" s="17">
        <v>0</v>
      </c>
      <c r="I2576" s="7">
        <v>2.1</v>
      </c>
      <c r="J2576" s="7">
        <v>15</v>
      </c>
      <c r="K2576" s="4">
        <v>1214</v>
      </c>
      <c r="L2576" s="5">
        <v>1214.0589</v>
      </c>
      <c r="M2576">
        <v>83240</v>
      </c>
      <c r="N2576" s="3">
        <v>1</v>
      </c>
      <c r="O2576" s="50" t="e">
        <f>INDEX([1]Dados!$M$2:$N$26779,MATCH($P2576,[1]Dados!$N$2:$N$26779,),2)</f>
        <v>#N/A</v>
      </c>
      <c r="P2576">
        <v>155529</v>
      </c>
      <c r="Q2576" s="1">
        <v>36837</v>
      </c>
      <c r="R2576" s="1">
        <v>36841</v>
      </c>
      <c r="S2576" t="s">
        <v>2533</v>
      </c>
      <c r="T2576">
        <v>1</v>
      </c>
    </row>
    <row r="2577" spans="1:20" x14ac:dyDescent="0.2">
      <c r="A2577" s="7">
        <v>292730</v>
      </c>
      <c r="B2577" s="3">
        <v>38474</v>
      </c>
      <c r="C2577" s="3" t="s">
        <v>31</v>
      </c>
      <c r="D2577" s="2" t="s">
        <v>718</v>
      </c>
      <c r="E2577" s="3">
        <v>13</v>
      </c>
      <c r="F2577" s="17">
        <v>0</v>
      </c>
      <c r="G2577" s="17">
        <v>1</v>
      </c>
      <c r="H2577" s="17">
        <v>0</v>
      </c>
      <c r="I2577" s="7" t="s">
        <v>3</v>
      </c>
      <c r="J2577" s="7">
        <v>0</v>
      </c>
      <c r="K2577" s="4">
        <v>1293</v>
      </c>
      <c r="L2577" s="5">
        <v>1293.0592999999999</v>
      </c>
      <c r="M2577">
        <v>10554</v>
      </c>
      <c r="N2577" s="3">
        <v>1</v>
      </c>
      <c r="O2577" s="50" t="e">
        <f>INDEX([1]Dados!$M$2:$N$26779,MATCH($P2577,[1]Dados!$N$2:$N$26779,),2)</f>
        <v>#N/A</v>
      </c>
      <c r="P2577">
        <v>154983</v>
      </c>
      <c r="Q2577" s="1">
        <v>36837</v>
      </c>
      <c r="R2577" s="1">
        <v>36841</v>
      </c>
      <c r="S2577" t="s">
        <v>2134</v>
      </c>
      <c r="T2577">
        <v>1</v>
      </c>
    </row>
    <row r="2578" spans="1:20" x14ac:dyDescent="0.2">
      <c r="A2578" s="7">
        <v>293030</v>
      </c>
      <c r="B2578" s="3">
        <v>39055</v>
      </c>
      <c r="C2578" s="3" t="s">
        <v>31</v>
      </c>
      <c r="D2578" s="2" t="s">
        <v>793</v>
      </c>
      <c r="E2578" s="3">
        <v>13</v>
      </c>
      <c r="F2578" s="17">
        <v>0</v>
      </c>
      <c r="G2578" s="17">
        <v>1</v>
      </c>
      <c r="H2578" s="17">
        <v>0</v>
      </c>
      <c r="I2578" s="7">
        <v>5.0999999999999996</v>
      </c>
      <c r="J2578" s="7">
        <v>25</v>
      </c>
      <c r="K2578" s="4">
        <v>4</v>
      </c>
      <c r="L2578" s="5">
        <v>4.1822999999999997</v>
      </c>
      <c r="M2578">
        <v>184916.66</v>
      </c>
      <c r="N2578" s="3">
        <v>1</v>
      </c>
      <c r="O2578" s="50" t="e">
        <f>INDEX([1]Dados!$M$2:$N$26779,MATCH($P2578,[1]Dados!$N$2:$N$26779,),2)</f>
        <v>#N/A</v>
      </c>
      <c r="P2578">
        <v>155038</v>
      </c>
      <c r="Q2578" s="1">
        <v>36837</v>
      </c>
      <c r="R2578" s="1">
        <v>36841</v>
      </c>
      <c r="S2578" t="s">
        <v>2235</v>
      </c>
      <c r="T2578">
        <v>1</v>
      </c>
    </row>
    <row r="2579" spans="1:20" x14ac:dyDescent="0.2">
      <c r="A2579" s="7">
        <v>293030</v>
      </c>
      <c r="B2579" s="3">
        <v>39055</v>
      </c>
      <c r="C2579" s="3" t="s">
        <v>31</v>
      </c>
      <c r="D2579" s="2" t="s">
        <v>793</v>
      </c>
      <c r="E2579" s="3">
        <v>13</v>
      </c>
      <c r="F2579" s="17">
        <v>0</v>
      </c>
      <c r="G2579" s="17">
        <v>1</v>
      </c>
      <c r="H2579" s="17">
        <v>0</v>
      </c>
      <c r="I2579" s="7">
        <v>5.2</v>
      </c>
      <c r="J2579" s="7">
        <v>32</v>
      </c>
      <c r="K2579" s="4">
        <v>4</v>
      </c>
      <c r="L2579" s="5">
        <v>4.1822999999999997</v>
      </c>
      <c r="M2579">
        <v>184916.66</v>
      </c>
      <c r="N2579" s="3">
        <v>1</v>
      </c>
      <c r="O2579" s="50" t="e">
        <f>INDEX([1]Dados!$M$2:$N$26779,MATCH($P2579,[1]Dados!$N$2:$N$26779,),2)</f>
        <v>#N/A</v>
      </c>
      <c r="P2579">
        <v>155038</v>
      </c>
      <c r="Q2579" s="1">
        <v>36837</v>
      </c>
      <c r="R2579" s="1">
        <v>36841</v>
      </c>
      <c r="S2579" t="s">
        <v>2235</v>
      </c>
      <c r="T2579">
        <v>0</v>
      </c>
    </row>
    <row r="2580" spans="1:20" x14ac:dyDescent="0.2">
      <c r="A2580" s="7">
        <v>293030</v>
      </c>
      <c r="B2580" s="3">
        <v>39055</v>
      </c>
      <c r="C2580" s="3" t="s">
        <v>31</v>
      </c>
      <c r="D2580" s="2" t="s">
        <v>793</v>
      </c>
      <c r="E2580" s="3">
        <v>13</v>
      </c>
      <c r="F2580" s="17">
        <v>0</v>
      </c>
      <c r="G2580" s="17">
        <v>1</v>
      </c>
      <c r="H2580" s="17">
        <v>0</v>
      </c>
      <c r="I2580" s="7">
        <v>5.3</v>
      </c>
      <c r="J2580" s="7">
        <v>7</v>
      </c>
      <c r="K2580" s="4">
        <v>4</v>
      </c>
      <c r="L2580" s="5">
        <v>4.1822999999999997</v>
      </c>
      <c r="M2580">
        <v>184916.66</v>
      </c>
      <c r="N2580" s="3">
        <v>1</v>
      </c>
      <c r="O2580" s="50" t="e">
        <f>INDEX([1]Dados!$M$2:$N$26779,MATCH($P2580,[1]Dados!$N$2:$N$26779,),2)</f>
        <v>#N/A</v>
      </c>
      <c r="P2580">
        <v>155038</v>
      </c>
      <c r="Q2580" s="1">
        <v>36837</v>
      </c>
      <c r="R2580" s="1">
        <v>36841</v>
      </c>
      <c r="S2580" t="s">
        <v>2235</v>
      </c>
    </row>
    <row r="2581" spans="1:20" x14ac:dyDescent="0.2">
      <c r="A2581" s="7">
        <v>293030</v>
      </c>
      <c r="B2581" s="3">
        <v>39055</v>
      </c>
      <c r="C2581" s="3" t="s">
        <v>31</v>
      </c>
      <c r="D2581" s="2" t="s">
        <v>793</v>
      </c>
      <c r="E2581" s="3">
        <v>13</v>
      </c>
      <c r="F2581" s="17">
        <v>0</v>
      </c>
      <c r="G2581" s="17">
        <v>1</v>
      </c>
      <c r="H2581" s="17">
        <v>0</v>
      </c>
      <c r="I2581" s="7">
        <v>2.2000000000000002</v>
      </c>
      <c r="J2581" s="7">
        <v>17</v>
      </c>
      <c r="K2581" s="4">
        <v>1293</v>
      </c>
      <c r="L2581" s="5">
        <v>1293.0592999999999</v>
      </c>
      <c r="M2581">
        <v>18073</v>
      </c>
      <c r="N2581" s="3">
        <v>1</v>
      </c>
      <c r="O2581" s="50" t="e">
        <f>INDEX([1]Dados!$M$2:$N$26779,MATCH($P2581,[1]Dados!$N$2:$N$26779,),2)</f>
        <v>#N/A</v>
      </c>
      <c r="P2581">
        <v>155019</v>
      </c>
      <c r="Q2581" s="1">
        <v>36837</v>
      </c>
      <c r="R2581" s="1">
        <v>36841</v>
      </c>
      <c r="S2581" t="s">
        <v>2106</v>
      </c>
    </row>
    <row r="2582" spans="1:20" x14ac:dyDescent="0.2">
      <c r="A2582" s="7">
        <v>293030</v>
      </c>
      <c r="B2582" s="3">
        <v>39055</v>
      </c>
      <c r="C2582" s="3" t="s">
        <v>31</v>
      </c>
      <c r="D2582" s="2" t="s">
        <v>793</v>
      </c>
      <c r="E2582" s="3">
        <v>13</v>
      </c>
      <c r="F2582" s="17">
        <v>0</v>
      </c>
      <c r="G2582" s="17">
        <v>1</v>
      </c>
      <c r="H2582" s="17">
        <v>0</v>
      </c>
      <c r="I2582" s="7">
        <v>2.1</v>
      </c>
      <c r="J2582" s="7">
        <v>22</v>
      </c>
      <c r="K2582" s="4">
        <v>1293</v>
      </c>
      <c r="L2582" s="5">
        <v>1293.0592999999999</v>
      </c>
      <c r="M2582">
        <v>18073</v>
      </c>
      <c r="N2582" s="3">
        <v>1</v>
      </c>
      <c r="O2582" s="50" t="e">
        <f>INDEX([1]Dados!$M$2:$N$26779,MATCH($P2582,[1]Dados!$N$2:$N$26779,),2)</f>
        <v>#N/A</v>
      </c>
      <c r="P2582">
        <v>155019</v>
      </c>
      <c r="Q2582" s="1">
        <v>36837</v>
      </c>
      <c r="R2582" s="1">
        <v>36841</v>
      </c>
      <c r="S2582" t="s">
        <v>2106</v>
      </c>
    </row>
    <row r="2583" spans="1:20" x14ac:dyDescent="0.2">
      <c r="A2583" s="7">
        <v>293030</v>
      </c>
      <c r="B2583" s="3">
        <v>39055</v>
      </c>
      <c r="C2583" s="3" t="s">
        <v>31</v>
      </c>
      <c r="D2583" s="2" t="s">
        <v>793</v>
      </c>
      <c r="E2583" s="3">
        <v>13</v>
      </c>
      <c r="F2583" s="17">
        <v>0</v>
      </c>
      <c r="G2583" s="17">
        <v>1</v>
      </c>
      <c r="H2583" s="17">
        <v>0</v>
      </c>
      <c r="I2583" s="7">
        <v>1.2</v>
      </c>
      <c r="J2583" s="7">
        <v>30</v>
      </c>
      <c r="K2583" s="4">
        <v>1214</v>
      </c>
      <c r="L2583" s="5">
        <v>1214.0587</v>
      </c>
      <c r="M2583">
        <v>165255.75</v>
      </c>
      <c r="N2583" s="3">
        <v>1</v>
      </c>
      <c r="O2583" s="50" t="e">
        <f>INDEX([1]Dados!$M$2:$N$26779,MATCH($P2583,[1]Dados!$N$2:$N$26779,),2)</f>
        <v>#N/A</v>
      </c>
      <c r="P2583">
        <v>154865</v>
      </c>
      <c r="Q2583" s="1">
        <v>36837</v>
      </c>
      <c r="R2583" s="1">
        <v>36841</v>
      </c>
      <c r="S2583" t="s">
        <v>2105</v>
      </c>
    </row>
    <row r="2584" spans="1:20" x14ac:dyDescent="0.2">
      <c r="A2584" s="7">
        <v>293030</v>
      </c>
      <c r="B2584" s="3">
        <v>39055</v>
      </c>
      <c r="C2584" s="3" t="s">
        <v>31</v>
      </c>
      <c r="D2584" s="2" t="s">
        <v>793</v>
      </c>
      <c r="E2584" s="3">
        <v>13</v>
      </c>
      <c r="F2584" s="17">
        <v>0</v>
      </c>
      <c r="G2584" s="17">
        <v>1</v>
      </c>
      <c r="H2584" s="17">
        <v>0</v>
      </c>
      <c r="I2584" s="7">
        <v>1.1000000000000001</v>
      </c>
      <c r="J2584" s="7">
        <v>15</v>
      </c>
      <c r="K2584" s="4">
        <v>1214</v>
      </c>
      <c r="L2584" s="5">
        <v>1214.0587</v>
      </c>
      <c r="M2584">
        <v>165255.75</v>
      </c>
      <c r="N2584" s="3">
        <v>1</v>
      </c>
      <c r="O2584" s="50" t="e">
        <f>INDEX([1]Dados!$M$2:$N$26779,MATCH($P2584,[1]Dados!$N$2:$N$26779,),2)</f>
        <v>#N/A</v>
      </c>
      <c r="P2584">
        <v>154865</v>
      </c>
      <c r="Q2584" s="1">
        <v>36837</v>
      </c>
      <c r="R2584" s="1">
        <v>36841</v>
      </c>
      <c r="S2584" t="s">
        <v>2105</v>
      </c>
    </row>
    <row r="2585" spans="1:20" x14ac:dyDescent="0.2">
      <c r="A2585" s="7">
        <v>293030</v>
      </c>
      <c r="B2585" s="3">
        <v>39055</v>
      </c>
      <c r="C2585" s="3" t="s">
        <v>31</v>
      </c>
      <c r="D2585" s="2" t="s">
        <v>793</v>
      </c>
      <c r="E2585" s="3">
        <v>13</v>
      </c>
      <c r="F2585" s="17">
        <v>0</v>
      </c>
      <c r="G2585" s="17">
        <v>1</v>
      </c>
      <c r="H2585" s="17">
        <v>0</v>
      </c>
      <c r="I2585" s="7">
        <v>1.3</v>
      </c>
      <c r="J2585" s="7">
        <v>25</v>
      </c>
      <c r="K2585" s="4">
        <v>1214</v>
      </c>
      <c r="L2585" s="5">
        <v>1214.0587</v>
      </c>
      <c r="M2585">
        <v>165255.75</v>
      </c>
      <c r="N2585" s="3">
        <v>1</v>
      </c>
      <c r="O2585" s="50" t="e">
        <f>INDEX([1]Dados!$M$2:$N$26779,MATCH($P2585,[1]Dados!$N$2:$N$26779,),2)</f>
        <v>#N/A</v>
      </c>
      <c r="P2585">
        <v>154865</v>
      </c>
      <c r="Q2585" s="1">
        <v>36837</v>
      </c>
      <c r="R2585" s="1">
        <v>36841</v>
      </c>
      <c r="S2585" t="s">
        <v>2105</v>
      </c>
    </row>
    <row r="2586" spans="1:20" x14ac:dyDescent="0.2">
      <c r="A2586" s="7">
        <v>293030</v>
      </c>
      <c r="B2586" s="3">
        <v>39055</v>
      </c>
      <c r="C2586" s="3" t="s">
        <v>31</v>
      </c>
      <c r="D2586" s="2" t="s">
        <v>793</v>
      </c>
      <c r="E2586" s="3">
        <v>13</v>
      </c>
      <c r="F2586" s="17">
        <v>0</v>
      </c>
      <c r="G2586" s="17">
        <v>1</v>
      </c>
      <c r="H2586" s="17">
        <v>0</v>
      </c>
      <c r="I2586" s="7">
        <v>3.1</v>
      </c>
      <c r="J2586" s="7">
        <v>18</v>
      </c>
      <c r="K2586" s="4">
        <v>1214</v>
      </c>
      <c r="L2586" s="5">
        <v>1214.0589</v>
      </c>
      <c r="M2586">
        <v>90900</v>
      </c>
      <c r="N2586" s="3">
        <v>1</v>
      </c>
      <c r="O2586" s="50" t="e">
        <f>INDEX([1]Dados!$M$2:$N$26779,MATCH($P2586,[1]Dados!$N$2:$N$26779,),2)</f>
        <v>#N/A</v>
      </c>
      <c r="P2586">
        <v>155542</v>
      </c>
      <c r="Q2586" s="1">
        <v>36837</v>
      </c>
      <c r="R2586" s="1">
        <v>36841</v>
      </c>
      <c r="S2586" t="s">
        <v>2233</v>
      </c>
    </row>
    <row r="2587" spans="1:20" x14ac:dyDescent="0.2">
      <c r="A2587" s="7">
        <v>293030</v>
      </c>
      <c r="B2587" s="3">
        <v>39055</v>
      </c>
      <c r="C2587" s="3" t="s">
        <v>31</v>
      </c>
      <c r="D2587" s="2" t="s">
        <v>793</v>
      </c>
      <c r="E2587" s="3">
        <v>13</v>
      </c>
      <c r="F2587" s="17">
        <v>0</v>
      </c>
      <c r="G2587" s="17">
        <v>1</v>
      </c>
      <c r="H2587" s="17">
        <v>0</v>
      </c>
      <c r="I2587" s="7">
        <v>3.2</v>
      </c>
      <c r="J2587" s="7">
        <v>27</v>
      </c>
      <c r="K2587" s="4">
        <v>1214</v>
      </c>
      <c r="L2587" s="5">
        <v>1214.0589</v>
      </c>
      <c r="M2587">
        <v>90900</v>
      </c>
      <c r="N2587" s="3">
        <v>1</v>
      </c>
      <c r="O2587" s="50" t="e">
        <f>INDEX([1]Dados!$M$2:$N$26779,MATCH($P2587,[1]Dados!$N$2:$N$26779,),2)</f>
        <v>#N/A</v>
      </c>
      <c r="P2587">
        <v>155542</v>
      </c>
      <c r="Q2587" s="1">
        <v>36837</v>
      </c>
      <c r="R2587" s="1">
        <v>36841</v>
      </c>
      <c r="S2587" t="s">
        <v>2233</v>
      </c>
    </row>
    <row r="2588" spans="1:20" x14ac:dyDescent="0.2">
      <c r="A2588" s="7">
        <v>293030</v>
      </c>
      <c r="B2588" s="3">
        <v>39055</v>
      </c>
      <c r="C2588" s="3" t="s">
        <v>31</v>
      </c>
      <c r="D2588" s="2" t="s">
        <v>793</v>
      </c>
      <c r="E2588" s="3">
        <v>13</v>
      </c>
      <c r="F2588" s="17">
        <v>0</v>
      </c>
      <c r="G2588" s="17">
        <v>1</v>
      </c>
      <c r="H2588" s="17">
        <v>0</v>
      </c>
      <c r="I2588" s="7">
        <v>4.0999999999999996</v>
      </c>
      <c r="J2588" s="7">
        <v>15</v>
      </c>
      <c r="K2588" s="4">
        <v>1214</v>
      </c>
      <c r="L2588" s="5">
        <v>1214.0589</v>
      </c>
      <c r="M2588">
        <v>44027.7</v>
      </c>
      <c r="N2588" s="3">
        <v>1</v>
      </c>
      <c r="O2588" s="50" t="e">
        <f>INDEX([1]Dados!$M$2:$N$26779,MATCH($P2588,[1]Dados!$N$2:$N$26779,),2)</f>
        <v>#N/A</v>
      </c>
      <c r="P2588">
        <v>155207</v>
      </c>
      <c r="Q2588" s="1">
        <v>36837</v>
      </c>
      <c r="R2588" s="1">
        <v>36841</v>
      </c>
      <c r="S2588" t="s">
        <v>2234</v>
      </c>
    </row>
    <row r="2589" spans="1:20" x14ac:dyDescent="0.2">
      <c r="A2589" s="7">
        <v>231135</v>
      </c>
      <c r="B2589" s="3">
        <v>98531</v>
      </c>
      <c r="C2589" s="3" t="s">
        <v>4</v>
      </c>
      <c r="D2589" s="2" t="s">
        <v>688</v>
      </c>
      <c r="E2589" s="3">
        <v>13</v>
      </c>
      <c r="F2589" s="17">
        <v>0</v>
      </c>
      <c r="G2589" s="17">
        <v>1</v>
      </c>
      <c r="H2589" s="17">
        <v>0</v>
      </c>
      <c r="I2589" s="7">
        <v>18.100000000000001</v>
      </c>
      <c r="J2589" s="7">
        <v>25</v>
      </c>
      <c r="K2589" s="4">
        <v>2</v>
      </c>
      <c r="L2589" s="5">
        <v>2.3921000000000001</v>
      </c>
      <c r="M2589">
        <v>486656.12</v>
      </c>
      <c r="N2589" s="3">
        <v>1</v>
      </c>
      <c r="O2589" s="50" t="e">
        <f>INDEX([1]Dados!$M$2:$N$26779,MATCH($P2589,[1]Dados!$N$2:$N$26779,),2)</f>
        <v>#N/A</v>
      </c>
      <c r="P2589">
        <v>155095</v>
      </c>
      <c r="Q2589" s="1">
        <v>36837</v>
      </c>
      <c r="R2589" s="1">
        <v>36848</v>
      </c>
      <c r="S2589" t="s">
        <v>2238</v>
      </c>
    </row>
    <row r="2590" spans="1:20" x14ac:dyDescent="0.2">
      <c r="A2590" s="7">
        <v>231135</v>
      </c>
      <c r="B2590" s="3">
        <v>98531</v>
      </c>
      <c r="C2590" s="3" t="s">
        <v>4</v>
      </c>
      <c r="D2590" s="2" t="s">
        <v>688</v>
      </c>
      <c r="E2590" s="3">
        <v>13</v>
      </c>
      <c r="F2590" s="17">
        <v>0</v>
      </c>
      <c r="G2590" s="17">
        <v>1</v>
      </c>
      <c r="H2590" s="17">
        <v>0</v>
      </c>
      <c r="I2590" s="7">
        <v>18.2</v>
      </c>
      <c r="J2590" s="7">
        <v>19</v>
      </c>
      <c r="K2590" s="4">
        <v>2</v>
      </c>
      <c r="L2590" s="5">
        <v>2.3921000000000001</v>
      </c>
      <c r="M2590">
        <v>486656.12</v>
      </c>
      <c r="N2590" s="3">
        <v>1</v>
      </c>
      <c r="O2590" s="50" t="e">
        <f>INDEX([1]Dados!$M$2:$N$26779,MATCH($P2590,[1]Dados!$N$2:$N$26779,),2)</f>
        <v>#N/A</v>
      </c>
      <c r="P2590">
        <v>155095</v>
      </c>
      <c r="Q2590" s="1">
        <v>36837</v>
      </c>
      <c r="R2590" s="1">
        <v>36848</v>
      </c>
      <c r="S2590" t="s">
        <v>2238</v>
      </c>
    </row>
    <row r="2591" spans="1:20" x14ac:dyDescent="0.2">
      <c r="A2591" s="7">
        <v>231135</v>
      </c>
      <c r="B2591" s="3">
        <v>98531</v>
      </c>
      <c r="C2591" s="3" t="s">
        <v>4</v>
      </c>
      <c r="D2591" s="2" t="s">
        <v>688</v>
      </c>
      <c r="E2591" s="3">
        <v>13</v>
      </c>
      <c r="F2591" s="17">
        <v>0</v>
      </c>
      <c r="G2591" s="17">
        <v>1</v>
      </c>
      <c r="H2591" s="17">
        <v>0</v>
      </c>
      <c r="I2591" s="7">
        <v>18.3</v>
      </c>
      <c r="J2591" s="7">
        <v>32</v>
      </c>
      <c r="K2591" s="4">
        <v>2</v>
      </c>
      <c r="L2591" s="5">
        <v>2.3921000000000001</v>
      </c>
      <c r="M2591">
        <v>486656.12</v>
      </c>
      <c r="N2591" s="3">
        <v>1</v>
      </c>
      <c r="O2591" s="50" t="e">
        <f>INDEX([1]Dados!$M$2:$N$26779,MATCH($P2591,[1]Dados!$N$2:$N$26779,),2)</f>
        <v>#N/A</v>
      </c>
      <c r="P2591">
        <v>155095</v>
      </c>
      <c r="Q2591" s="1">
        <v>36837</v>
      </c>
      <c r="R2591" s="1">
        <v>36848</v>
      </c>
      <c r="S2591" t="s">
        <v>2238</v>
      </c>
    </row>
    <row r="2592" spans="1:20" x14ac:dyDescent="0.2">
      <c r="A2592" s="7">
        <v>231135</v>
      </c>
      <c r="B2592" s="3">
        <v>98531</v>
      </c>
      <c r="C2592" s="3" t="s">
        <v>4</v>
      </c>
      <c r="D2592" s="2" t="s">
        <v>688</v>
      </c>
      <c r="E2592" s="3">
        <v>13</v>
      </c>
      <c r="F2592" s="17">
        <v>0</v>
      </c>
      <c r="G2592" s="17">
        <v>1</v>
      </c>
      <c r="H2592" s="17">
        <v>0</v>
      </c>
      <c r="I2592" s="7">
        <v>18.399999999999999</v>
      </c>
      <c r="J2592" s="7">
        <v>13</v>
      </c>
      <c r="K2592" s="4">
        <v>2</v>
      </c>
      <c r="L2592" s="5">
        <v>2.3921000000000001</v>
      </c>
      <c r="M2592">
        <v>486656.12</v>
      </c>
      <c r="N2592" s="3">
        <v>1</v>
      </c>
      <c r="O2592" s="50" t="e">
        <f>INDEX([1]Dados!$M$2:$N$26779,MATCH($P2592,[1]Dados!$N$2:$N$26779,),2)</f>
        <v>#N/A</v>
      </c>
      <c r="P2592">
        <v>155095</v>
      </c>
      <c r="Q2592" s="1">
        <v>36837</v>
      </c>
      <c r="R2592" s="1">
        <v>36848</v>
      </c>
      <c r="S2592" t="s">
        <v>2238</v>
      </c>
    </row>
    <row r="2593" spans="1:19" x14ac:dyDescent="0.2">
      <c r="A2593" s="7">
        <v>231135</v>
      </c>
      <c r="B2593" s="3">
        <v>98531</v>
      </c>
      <c r="C2593" s="3" t="s">
        <v>4</v>
      </c>
      <c r="D2593" s="2" t="s">
        <v>688</v>
      </c>
      <c r="E2593" s="3">
        <v>13</v>
      </c>
      <c r="F2593" s="17">
        <v>0</v>
      </c>
      <c r="G2593" s="17">
        <v>1</v>
      </c>
      <c r="H2593" s="17">
        <v>0</v>
      </c>
      <c r="I2593" s="7">
        <v>16.100000000000001</v>
      </c>
      <c r="J2593" s="7">
        <v>17</v>
      </c>
      <c r="K2593" s="4">
        <v>4</v>
      </c>
      <c r="L2593" s="5">
        <v>4.1822999999999997</v>
      </c>
      <c r="M2593">
        <v>200000</v>
      </c>
      <c r="N2593" s="3">
        <v>1</v>
      </c>
      <c r="O2593" s="50" t="e">
        <f>INDEX([1]Dados!$M$2:$N$26779,MATCH($P2593,[1]Dados!$N$2:$N$26779,),2)</f>
        <v>#N/A</v>
      </c>
      <c r="P2593">
        <v>155042</v>
      </c>
      <c r="Q2593" s="1">
        <v>36837</v>
      </c>
      <c r="R2593" s="1">
        <v>36848</v>
      </c>
      <c r="S2593" t="s">
        <v>1658</v>
      </c>
    </row>
    <row r="2594" spans="1:19" x14ac:dyDescent="0.2">
      <c r="A2594" s="7">
        <v>231135</v>
      </c>
      <c r="B2594" s="3">
        <v>98531</v>
      </c>
      <c r="C2594" s="3" t="s">
        <v>4</v>
      </c>
      <c r="D2594" s="2" t="s">
        <v>688</v>
      </c>
      <c r="E2594" s="3">
        <v>13</v>
      </c>
      <c r="F2594" s="17">
        <v>0</v>
      </c>
      <c r="G2594" s="17">
        <v>1</v>
      </c>
      <c r="H2594" s="17">
        <v>0</v>
      </c>
      <c r="I2594" s="7">
        <v>4.0999999999999996</v>
      </c>
      <c r="J2594" s="7">
        <v>18</v>
      </c>
      <c r="K2594" s="4">
        <v>119</v>
      </c>
      <c r="L2594" s="5">
        <v>119.3861</v>
      </c>
      <c r="M2594">
        <v>141284</v>
      </c>
      <c r="N2594" s="3">
        <v>1</v>
      </c>
      <c r="O2594" s="50" t="e">
        <f>INDEX([1]Dados!$M$2:$N$26779,MATCH($P2594,[1]Dados!$N$2:$N$26779,),2)</f>
        <v>#N/A</v>
      </c>
      <c r="P2594">
        <v>155090</v>
      </c>
      <c r="Q2594" s="1">
        <v>36837</v>
      </c>
      <c r="R2594" s="1">
        <v>36848</v>
      </c>
      <c r="S2594" t="s">
        <v>2236</v>
      </c>
    </row>
    <row r="2595" spans="1:19" x14ac:dyDescent="0.2">
      <c r="A2595" s="7">
        <v>231135</v>
      </c>
      <c r="B2595" s="3">
        <v>98531</v>
      </c>
      <c r="C2595" s="3" t="s">
        <v>4</v>
      </c>
      <c r="D2595" s="2" t="s">
        <v>688</v>
      </c>
      <c r="E2595" s="3">
        <v>13</v>
      </c>
      <c r="F2595" s="17">
        <v>0</v>
      </c>
      <c r="G2595" s="17">
        <v>1</v>
      </c>
      <c r="H2595" s="17">
        <v>0</v>
      </c>
      <c r="I2595" s="7">
        <v>4.2</v>
      </c>
      <c r="J2595" s="7">
        <v>12</v>
      </c>
      <c r="K2595" s="4">
        <v>119</v>
      </c>
      <c r="L2595" s="5">
        <v>119.3861</v>
      </c>
      <c r="M2595">
        <v>141284</v>
      </c>
      <c r="N2595" s="3">
        <v>1</v>
      </c>
      <c r="O2595" s="50" t="e">
        <f>INDEX([1]Dados!$M$2:$N$26779,MATCH($P2595,[1]Dados!$N$2:$N$26779,),2)</f>
        <v>#N/A</v>
      </c>
      <c r="P2595">
        <v>155090</v>
      </c>
      <c r="Q2595" s="1">
        <v>36837</v>
      </c>
      <c r="R2595" s="1">
        <v>36848</v>
      </c>
      <c r="S2595" t="s">
        <v>2236</v>
      </c>
    </row>
    <row r="2596" spans="1:19" x14ac:dyDescent="0.2">
      <c r="A2596" s="7">
        <v>231135</v>
      </c>
      <c r="B2596" s="3">
        <v>98531</v>
      </c>
      <c r="C2596" s="3" t="s">
        <v>4</v>
      </c>
      <c r="D2596" s="2" t="s">
        <v>688</v>
      </c>
      <c r="E2596" s="3">
        <v>13</v>
      </c>
      <c r="F2596" s="17">
        <v>0</v>
      </c>
      <c r="G2596" s="17">
        <v>1</v>
      </c>
      <c r="H2596" s="17">
        <v>0</v>
      </c>
      <c r="I2596" s="7">
        <v>4.3</v>
      </c>
      <c r="J2596" s="7">
        <v>25</v>
      </c>
      <c r="K2596" s="4">
        <v>119</v>
      </c>
      <c r="L2596" s="5">
        <v>119.3861</v>
      </c>
      <c r="M2596">
        <v>141284</v>
      </c>
      <c r="N2596" s="3">
        <v>1</v>
      </c>
      <c r="O2596" s="50" t="e">
        <f>INDEX([1]Dados!$M$2:$N$26779,MATCH($P2596,[1]Dados!$N$2:$N$26779,),2)</f>
        <v>#N/A</v>
      </c>
      <c r="P2596">
        <v>155090</v>
      </c>
      <c r="Q2596" s="1">
        <v>36837</v>
      </c>
      <c r="R2596" s="1">
        <v>36848</v>
      </c>
      <c r="S2596" t="s">
        <v>2236</v>
      </c>
    </row>
    <row r="2597" spans="1:19" x14ac:dyDescent="0.2">
      <c r="A2597" s="7">
        <v>231135</v>
      </c>
      <c r="B2597" s="3">
        <v>98531</v>
      </c>
      <c r="C2597" s="3" t="s">
        <v>4</v>
      </c>
      <c r="D2597" s="2" t="s">
        <v>688</v>
      </c>
      <c r="E2597" s="3">
        <v>13</v>
      </c>
      <c r="F2597" s="17">
        <v>0</v>
      </c>
      <c r="G2597" s="17">
        <v>1</v>
      </c>
      <c r="H2597" s="17">
        <v>0</v>
      </c>
      <c r="I2597" s="7">
        <v>4.5</v>
      </c>
      <c r="J2597" s="7">
        <v>32</v>
      </c>
      <c r="K2597" s="4">
        <v>119</v>
      </c>
      <c r="L2597" s="5">
        <v>119.3861</v>
      </c>
      <c r="M2597">
        <v>141284</v>
      </c>
      <c r="N2597" s="3">
        <v>1</v>
      </c>
      <c r="O2597" s="50" t="e">
        <f>INDEX([1]Dados!$M$2:$N$26779,MATCH($P2597,[1]Dados!$N$2:$N$26779,),2)</f>
        <v>#N/A</v>
      </c>
      <c r="P2597">
        <v>155090</v>
      </c>
      <c r="Q2597" s="1">
        <v>36837</v>
      </c>
      <c r="R2597" s="1">
        <v>36848</v>
      </c>
      <c r="S2597" t="s">
        <v>2236</v>
      </c>
    </row>
    <row r="2598" spans="1:19" x14ac:dyDescent="0.2">
      <c r="A2598" s="7">
        <v>231135</v>
      </c>
      <c r="B2598" s="3">
        <v>98531</v>
      </c>
      <c r="C2598" s="3" t="s">
        <v>4</v>
      </c>
      <c r="D2598" s="2" t="s">
        <v>688</v>
      </c>
      <c r="E2598" s="3">
        <v>13</v>
      </c>
      <c r="F2598" s="17">
        <v>0</v>
      </c>
      <c r="G2598" s="17">
        <v>1</v>
      </c>
      <c r="H2598" s="17">
        <v>0</v>
      </c>
      <c r="I2598" s="7">
        <v>4.4000000000000004</v>
      </c>
      <c r="J2598" s="7">
        <v>25</v>
      </c>
      <c r="K2598" s="4">
        <v>119</v>
      </c>
      <c r="L2598" s="5">
        <v>119.3861</v>
      </c>
      <c r="M2598">
        <v>141284</v>
      </c>
      <c r="N2598" s="3">
        <v>1</v>
      </c>
      <c r="O2598" s="50" t="e">
        <f>INDEX([1]Dados!$M$2:$N$26779,MATCH($P2598,[1]Dados!$N$2:$N$26779,),2)</f>
        <v>#N/A</v>
      </c>
      <c r="P2598">
        <v>155090</v>
      </c>
      <c r="Q2598" s="1">
        <v>36837</v>
      </c>
      <c r="R2598" s="1">
        <v>36848</v>
      </c>
      <c r="S2598" t="s">
        <v>2236</v>
      </c>
    </row>
    <row r="2599" spans="1:19" x14ac:dyDescent="0.2">
      <c r="A2599" s="7">
        <v>231135</v>
      </c>
      <c r="B2599" s="3">
        <v>98531</v>
      </c>
      <c r="C2599" s="3" t="s">
        <v>4</v>
      </c>
      <c r="D2599" s="2" t="s">
        <v>688</v>
      </c>
      <c r="E2599" s="3">
        <v>13</v>
      </c>
      <c r="F2599" s="17">
        <v>0</v>
      </c>
      <c r="G2599" s="17">
        <v>1</v>
      </c>
      <c r="H2599" s="17">
        <v>0</v>
      </c>
      <c r="I2599" s="7">
        <v>4.5999999999999996</v>
      </c>
      <c r="J2599" s="7">
        <v>13</v>
      </c>
      <c r="K2599" s="4">
        <v>119</v>
      </c>
      <c r="L2599" s="5">
        <v>119.3861</v>
      </c>
      <c r="M2599">
        <v>141284</v>
      </c>
      <c r="N2599" s="3">
        <v>1</v>
      </c>
      <c r="O2599" s="50" t="e">
        <f>INDEX([1]Dados!$M$2:$N$26779,MATCH($P2599,[1]Dados!$N$2:$N$26779,),2)</f>
        <v>#N/A</v>
      </c>
      <c r="P2599">
        <v>155090</v>
      </c>
      <c r="Q2599" s="1">
        <v>36837</v>
      </c>
      <c r="R2599" s="1">
        <v>36848</v>
      </c>
      <c r="S2599" t="s">
        <v>2236</v>
      </c>
    </row>
    <row r="2600" spans="1:19" x14ac:dyDescent="0.2">
      <c r="A2600" s="7">
        <v>231135</v>
      </c>
      <c r="B2600" s="3">
        <v>98531</v>
      </c>
      <c r="C2600" s="3" t="s">
        <v>4</v>
      </c>
      <c r="D2600" s="2" t="s">
        <v>688</v>
      </c>
      <c r="E2600" s="3">
        <v>13</v>
      </c>
      <c r="F2600" s="17">
        <v>0</v>
      </c>
      <c r="G2600" s="17">
        <v>1</v>
      </c>
      <c r="H2600" s="17">
        <v>0</v>
      </c>
      <c r="I2600" s="7">
        <v>5.0999999999999996</v>
      </c>
      <c r="J2600" s="7">
        <v>5</v>
      </c>
      <c r="K2600" s="4">
        <v>119</v>
      </c>
      <c r="L2600" s="5">
        <v>119.3861</v>
      </c>
      <c r="M2600">
        <v>113757.69</v>
      </c>
      <c r="N2600" s="3">
        <v>1</v>
      </c>
      <c r="O2600" s="50" t="e">
        <f>INDEX([1]Dados!$M$2:$N$26779,MATCH($P2600,[1]Dados!$N$2:$N$26779,),2)</f>
        <v>#N/A</v>
      </c>
      <c r="P2600">
        <v>155092</v>
      </c>
      <c r="Q2600" s="1">
        <v>36837</v>
      </c>
      <c r="R2600" s="1">
        <v>36848</v>
      </c>
      <c r="S2600" t="s">
        <v>2237</v>
      </c>
    </row>
    <row r="2601" spans="1:19" x14ac:dyDescent="0.2">
      <c r="A2601" s="7">
        <v>231135</v>
      </c>
      <c r="B2601" s="3">
        <v>98531</v>
      </c>
      <c r="C2601" s="3" t="s">
        <v>4</v>
      </c>
      <c r="D2601" s="2" t="s">
        <v>688</v>
      </c>
      <c r="E2601" s="3">
        <v>13</v>
      </c>
      <c r="F2601" s="17">
        <v>0</v>
      </c>
      <c r="G2601" s="17">
        <v>1</v>
      </c>
      <c r="H2601" s="17">
        <v>0</v>
      </c>
      <c r="I2601" s="7">
        <v>5.2</v>
      </c>
      <c r="J2601" s="7">
        <v>25</v>
      </c>
      <c r="K2601" s="4">
        <v>119</v>
      </c>
      <c r="L2601" s="5">
        <v>119.3861</v>
      </c>
      <c r="M2601">
        <v>113757.69</v>
      </c>
      <c r="N2601" s="3">
        <v>1</v>
      </c>
      <c r="O2601" s="50" t="e">
        <f>INDEX([1]Dados!$M$2:$N$26779,MATCH($P2601,[1]Dados!$N$2:$N$26779,),2)</f>
        <v>#N/A</v>
      </c>
      <c r="P2601">
        <v>155092</v>
      </c>
      <c r="Q2601" s="1">
        <v>36837</v>
      </c>
      <c r="R2601" s="1">
        <v>36848</v>
      </c>
      <c r="S2601" t="s">
        <v>2237</v>
      </c>
    </row>
    <row r="2602" spans="1:19" x14ac:dyDescent="0.2">
      <c r="A2602" s="7">
        <v>231135</v>
      </c>
      <c r="B2602" s="3">
        <v>98531</v>
      </c>
      <c r="C2602" s="3" t="s">
        <v>4</v>
      </c>
      <c r="D2602" s="2" t="s">
        <v>688</v>
      </c>
      <c r="E2602" s="3">
        <v>13</v>
      </c>
      <c r="F2602" s="17">
        <v>0</v>
      </c>
      <c r="G2602" s="17">
        <v>1</v>
      </c>
      <c r="H2602" s="17">
        <v>0</v>
      </c>
      <c r="I2602" s="7">
        <v>5.3</v>
      </c>
      <c r="J2602" s="7">
        <v>19</v>
      </c>
      <c r="K2602" s="4">
        <v>119</v>
      </c>
      <c r="L2602" s="5">
        <v>119.3861</v>
      </c>
      <c r="M2602">
        <v>113757.69</v>
      </c>
      <c r="N2602" s="3">
        <v>1</v>
      </c>
      <c r="O2602" s="50" t="e">
        <f>INDEX([1]Dados!$M$2:$N$26779,MATCH($P2602,[1]Dados!$N$2:$N$26779,),2)</f>
        <v>#N/A</v>
      </c>
      <c r="P2602">
        <v>155092</v>
      </c>
      <c r="Q2602" s="1">
        <v>36837</v>
      </c>
      <c r="R2602" s="1">
        <v>36848</v>
      </c>
      <c r="S2602" t="s">
        <v>2237</v>
      </c>
    </row>
    <row r="2603" spans="1:19" x14ac:dyDescent="0.2">
      <c r="A2603" s="7">
        <v>231135</v>
      </c>
      <c r="B2603" s="3">
        <v>98531</v>
      </c>
      <c r="C2603" s="3" t="s">
        <v>4</v>
      </c>
      <c r="D2603" s="2" t="s">
        <v>688</v>
      </c>
      <c r="E2603" s="3">
        <v>13</v>
      </c>
      <c r="F2603" s="17">
        <v>0</v>
      </c>
      <c r="G2603" s="17">
        <v>1</v>
      </c>
      <c r="H2603" s="17">
        <v>0</v>
      </c>
      <c r="I2603" s="7">
        <v>5.4</v>
      </c>
      <c r="J2603" s="7">
        <v>32</v>
      </c>
      <c r="K2603" s="4">
        <v>119</v>
      </c>
      <c r="L2603" s="5">
        <v>119.3861</v>
      </c>
      <c r="M2603">
        <v>113757.69</v>
      </c>
      <c r="N2603" s="3">
        <v>1</v>
      </c>
      <c r="O2603" s="50" t="e">
        <f>INDEX([1]Dados!$M$2:$N$26779,MATCH($P2603,[1]Dados!$N$2:$N$26779,),2)</f>
        <v>#N/A</v>
      </c>
      <c r="P2603">
        <v>155092</v>
      </c>
      <c r="Q2603" s="1">
        <v>36837</v>
      </c>
      <c r="R2603" s="1">
        <v>36848</v>
      </c>
      <c r="S2603" t="s">
        <v>2237</v>
      </c>
    </row>
    <row r="2604" spans="1:19" x14ac:dyDescent="0.2">
      <c r="A2604" s="7">
        <v>231135</v>
      </c>
      <c r="B2604" s="3">
        <v>98531</v>
      </c>
      <c r="C2604" s="3" t="s">
        <v>4</v>
      </c>
      <c r="D2604" s="2" t="s">
        <v>688</v>
      </c>
      <c r="E2604" s="3">
        <v>13</v>
      </c>
      <c r="F2604" s="17">
        <v>0</v>
      </c>
      <c r="G2604" s="17">
        <v>1</v>
      </c>
      <c r="H2604" s="17">
        <v>0</v>
      </c>
      <c r="I2604" s="7">
        <v>5.5</v>
      </c>
      <c r="J2604" s="7">
        <v>13</v>
      </c>
      <c r="K2604" s="4">
        <v>119</v>
      </c>
      <c r="L2604" s="5">
        <v>119.3861</v>
      </c>
      <c r="M2604">
        <v>113757.69</v>
      </c>
      <c r="N2604" s="3">
        <v>1</v>
      </c>
      <c r="O2604" s="50" t="e">
        <f>INDEX([1]Dados!$M$2:$N$26779,MATCH($P2604,[1]Dados!$N$2:$N$26779,),2)</f>
        <v>#N/A</v>
      </c>
      <c r="P2604">
        <v>155092</v>
      </c>
      <c r="Q2604" s="1">
        <v>36837</v>
      </c>
      <c r="R2604" s="1">
        <v>36848</v>
      </c>
      <c r="S2604" t="s">
        <v>2237</v>
      </c>
    </row>
    <row r="2605" spans="1:19" x14ac:dyDescent="0.2">
      <c r="A2605" s="7">
        <v>231135</v>
      </c>
      <c r="B2605" s="3">
        <v>98531</v>
      </c>
      <c r="C2605" s="3" t="s">
        <v>4</v>
      </c>
      <c r="D2605" s="2" t="s">
        <v>688</v>
      </c>
      <c r="E2605" s="3">
        <v>13</v>
      </c>
      <c r="F2605" s="17">
        <v>0</v>
      </c>
      <c r="G2605" s="17">
        <v>1</v>
      </c>
      <c r="H2605" s="17">
        <v>0</v>
      </c>
      <c r="I2605" s="7">
        <v>6.1</v>
      </c>
      <c r="J2605" s="7">
        <v>25</v>
      </c>
      <c r="K2605" s="4">
        <v>119</v>
      </c>
      <c r="L2605" s="5">
        <v>119.3861</v>
      </c>
      <c r="M2605">
        <v>99599.95</v>
      </c>
      <c r="N2605" s="3">
        <v>1</v>
      </c>
      <c r="O2605" s="50" t="e">
        <f>INDEX([1]Dados!$M$2:$N$26779,MATCH($P2605,[1]Dados!$N$2:$N$26779,),2)</f>
        <v>#N/A</v>
      </c>
      <c r="P2605">
        <v>155094</v>
      </c>
      <c r="Q2605" s="1">
        <v>36837</v>
      </c>
      <c r="R2605" s="1">
        <v>36848</v>
      </c>
      <c r="S2605" t="s">
        <v>1659</v>
      </c>
    </row>
    <row r="2606" spans="1:19" x14ac:dyDescent="0.2">
      <c r="A2606" s="7">
        <v>231135</v>
      </c>
      <c r="B2606" s="3">
        <v>98531</v>
      </c>
      <c r="C2606" s="3" t="s">
        <v>4</v>
      </c>
      <c r="D2606" s="2" t="s">
        <v>688</v>
      </c>
      <c r="E2606" s="3">
        <v>13</v>
      </c>
      <c r="F2606" s="17">
        <v>0</v>
      </c>
      <c r="G2606" s="17">
        <v>1</v>
      </c>
      <c r="H2606" s="17">
        <v>0</v>
      </c>
      <c r="I2606" s="7">
        <v>6.2</v>
      </c>
      <c r="J2606" s="7">
        <v>19</v>
      </c>
      <c r="K2606" s="4">
        <v>119</v>
      </c>
      <c r="L2606" s="5">
        <v>119.3861</v>
      </c>
      <c r="M2606">
        <v>99599.95</v>
      </c>
      <c r="N2606" s="3">
        <v>1</v>
      </c>
      <c r="O2606" s="50" t="e">
        <f>INDEX([1]Dados!$M$2:$N$26779,MATCH($P2606,[1]Dados!$N$2:$N$26779,),2)</f>
        <v>#N/A</v>
      </c>
      <c r="P2606">
        <v>155094</v>
      </c>
      <c r="Q2606" s="1">
        <v>36837</v>
      </c>
      <c r="R2606" s="1">
        <v>36848</v>
      </c>
      <c r="S2606" t="s">
        <v>1659</v>
      </c>
    </row>
    <row r="2607" spans="1:19" x14ac:dyDescent="0.2">
      <c r="A2607" s="7">
        <v>231135</v>
      </c>
      <c r="B2607" s="3">
        <v>98531</v>
      </c>
      <c r="C2607" s="3" t="s">
        <v>4</v>
      </c>
      <c r="D2607" s="2" t="s">
        <v>688</v>
      </c>
      <c r="E2607" s="3">
        <v>13</v>
      </c>
      <c r="F2607" s="17">
        <v>0</v>
      </c>
      <c r="G2607" s="17">
        <v>1</v>
      </c>
      <c r="H2607" s="17">
        <v>0</v>
      </c>
      <c r="I2607" s="7">
        <v>6.3</v>
      </c>
      <c r="J2607" s="7">
        <v>32</v>
      </c>
      <c r="K2607" s="4">
        <v>119</v>
      </c>
      <c r="L2607" s="5">
        <v>119.3861</v>
      </c>
      <c r="M2607">
        <v>99599.95</v>
      </c>
      <c r="N2607" s="3">
        <v>1</v>
      </c>
      <c r="O2607" s="50" t="e">
        <f>INDEX([1]Dados!$M$2:$N$26779,MATCH($P2607,[1]Dados!$N$2:$N$26779,),2)</f>
        <v>#N/A</v>
      </c>
      <c r="P2607">
        <v>155094</v>
      </c>
      <c r="Q2607" s="1">
        <v>36837</v>
      </c>
      <c r="R2607" s="1">
        <v>36848</v>
      </c>
      <c r="S2607" t="s">
        <v>1659</v>
      </c>
    </row>
    <row r="2608" spans="1:19" x14ac:dyDescent="0.2">
      <c r="A2608" s="7">
        <v>231135</v>
      </c>
      <c r="B2608" s="3">
        <v>98531</v>
      </c>
      <c r="C2608" s="3" t="s">
        <v>4</v>
      </c>
      <c r="D2608" s="2" t="s">
        <v>688</v>
      </c>
      <c r="E2608" s="3">
        <v>13</v>
      </c>
      <c r="F2608" s="17">
        <v>0</v>
      </c>
      <c r="G2608" s="17">
        <v>1</v>
      </c>
      <c r="H2608" s="17">
        <v>0</v>
      </c>
      <c r="I2608" s="7">
        <v>6.4</v>
      </c>
      <c r="J2608" s="7">
        <v>13</v>
      </c>
      <c r="K2608" s="4">
        <v>119</v>
      </c>
      <c r="L2608" s="5">
        <v>119.3861</v>
      </c>
      <c r="M2608">
        <v>99599.95</v>
      </c>
      <c r="N2608" s="3">
        <v>1</v>
      </c>
      <c r="O2608" s="50" t="e">
        <f>INDEX([1]Dados!$M$2:$N$26779,MATCH($P2608,[1]Dados!$N$2:$N$26779,),2)</f>
        <v>#N/A</v>
      </c>
      <c r="P2608">
        <v>155094</v>
      </c>
      <c r="Q2608" s="1">
        <v>36837</v>
      </c>
      <c r="R2608" s="1">
        <v>36848</v>
      </c>
      <c r="S2608" t="s">
        <v>1659</v>
      </c>
    </row>
    <row r="2609" spans="1:19" x14ac:dyDescent="0.2">
      <c r="A2609" s="7">
        <v>231135</v>
      </c>
      <c r="B2609" s="3">
        <v>98531</v>
      </c>
      <c r="C2609" s="3" t="s">
        <v>4</v>
      </c>
      <c r="D2609" s="2" t="s">
        <v>688</v>
      </c>
      <c r="E2609" s="3">
        <v>13</v>
      </c>
      <c r="F2609" s="17">
        <v>0</v>
      </c>
      <c r="G2609" s="17">
        <v>1</v>
      </c>
      <c r="H2609" s="17">
        <v>0</v>
      </c>
      <c r="I2609" s="7">
        <v>7.1</v>
      </c>
      <c r="J2609" s="7">
        <v>5</v>
      </c>
      <c r="K2609" s="4">
        <v>119</v>
      </c>
      <c r="L2609" s="5">
        <v>119.3861</v>
      </c>
      <c r="M2609">
        <v>104257.76</v>
      </c>
      <c r="N2609" s="3">
        <v>1</v>
      </c>
      <c r="O2609" s="50" t="e">
        <f>INDEX([1]Dados!$M$2:$N$26779,MATCH($P2609,[1]Dados!$N$2:$N$26779,),2)</f>
        <v>#N/A</v>
      </c>
      <c r="P2609">
        <v>155097</v>
      </c>
      <c r="Q2609" s="1">
        <v>36837</v>
      </c>
      <c r="R2609" s="1">
        <v>36848</v>
      </c>
      <c r="S2609" t="s">
        <v>1660</v>
      </c>
    </row>
    <row r="2610" spans="1:19" x14ac:dyDescent="0.2">
      <c r="A2610" s="7">
        <v>231135</v>
      </c>
      <c r="B2610" s="3">
        <v>98531</v>
      </c>
      <c r="C2610" s="3" t="s">
        <v>4</v>
      </c>
      <c r="D2610" s="2" t="s">
        <v>688</v>
      </c>
      <c r="E2610" s="3">
        <v>13</v>
      </c>
      <c r="F2610" s="17">
        <v>0</v>
      </c>
      <c r="G2610" s="17">
        <v>1</v>
      </c>
      <c r="H2610" s="17">
        <v>0</v>
      </c>
      <c r="I2610" s="7">
        <v>7.2</v>
      </c>
      <c r="J2610" s="7">
        <v>25</v>
      </c>
      <c r="K2610" s="4">
        <v>119</v>
      </c>
      <c r="L2610" s="5">
        <v>119.3861</v>
      </c>
      <c r="M2610">
        <v>104257.76</v>
      </c>
      <c r="N2610" s="3">
        <v>1</v>
      </c>
      <c r="O2610" s="50" t="e">
        <f>INDEX([1]Dados!$M$2:$N$26779,MATCH($P2610,[1]Dados!$N$2:$N$26779,),2)</f>
        <v>#N/A</v>
      </c>
      <c r="P2610">
        <v>155097</v>
      </c>
      <c r="Q2610" s="1">
        <v>36837</v>
      </c>
      <c r="R2610" s="1">
        <v>36848</v>
      </c>
      <c r="S2610" t="s">
        <v>1660</v>
      </c>
    </row>
    <row r="2611" spans="1:19" x14ac:dyDescent="0.2">
      <c r="A2611" s="7">
        <v>231135</v>
      </c>
      <c r="B2611" s="3">
        <v>98531</v>
      </c>
      <c r="C2611" s="3" t="s">
        <v>4</v>
      </c>
      <c r="D2611" s="2" t="s">
        <v>688</v>
      </c>
      <c r="E2611" s="3">
        <v>13</v>
      </c>
      <c r="F2611" s="17">
        <v>0</v>
      </c>
      <c r="G2611" s="17">
        <v>1</v>
      </c>
      <c r="H2611" s="17">
        <v>0</v>
      </c>
      <c r="I2611" s="7">
        <v>7.3</v>
      </c>
      <c r="J2611" s="7">
        <v>19</v>
      </c>
      <c r="K2611" s="4">
        <v>119</v>
      </c>
      <c r="L2611" s="5">
        <v>119.3861</v>
      </c>
      <c r="M2611">
        <v>104257.76</v>
      </c>
      <c r="N2611" s="3">
        <v>1</v>
      </c>
      <c r="O2611" s="50" t="e">
        <f>INDEX([1]Dados!$M$2:$N$26779,MATCH($P2611,[1]Dados!$N$2:$N$26779,),2)</f>
        <v>#N/A</v>
      </c>
      <c r="P2611">
        <v>155097</v>
      </c>
      <c r="Q2611" s="1">
        <v>36837</v>
      </c>
      <c r="R2611" s="1">
        <v>36848</v>
      </c>
      <c r="S2611" t="s">
        <v>1660</v>
      </c>
    </row>
    <row r="2612" spans="1:19" x14ac:dyDescent="0.2">
      <c r="A2612" s="7">
        <v>231135</v>
      </c>
      <c r="B2612" s="3">
        <v>98531</v>
      </c>
      <c r="C2612" s="3" t="s">
        <v>4</v>
      </c>
      <c r="D2612" s="2" t="s">
        <v>688</v>
      </c>
      <c r="E2612" s="3">
        <v>13</v>
      </c>
      <c r="F2612" s="17">
        <v>0</v>
      </c>
      <c r="G2612" s="17">
        <v>1</v>
      </c>
      <c r="H2612" s="17">
        <v>0</v>
      </c>
      <c r="I2612" s="7">
        <v>7.4</v>
      </c>
      <c r="J2612" s="7">
        <v>32</v>
      </c>
      <c r="K2612" s="4">
        <v>119</v>
      </c>
      <c r="L2612" s="5">
        <v>119.3861</v>
      </c>
      <c r="M2612">
        <v>104257.76</v>
      </c>
      <c r="N2612" s="3">
        <v>1</v>
      </c>
      <c r="O2612" s="50" t="e">
        <f>INDEX([1]Dados!$M$2:$N$26779,MATCH($P2612,[1]Dados!$N$2:$N$26779,),2)</f>
        <v>#N/A</v>
      </c>
      <c r="P2612">
        <v>155097</v>
      </c>
      <c r="Q2612" s="1">
        <v>36837</v>
      </c>
      <c r="R2612" s="1">
        <v>36848</v>
      </c>
      <c r="S2612" t="s">
        <v>1660</v>
      </c>
    </row>
    <row r="2613" spans="1:19" x14ac:dyDescent="0.2">
      <c r="A2613" s="7">
        <v>231135</v>
      </c>
      <c r="B2613" s="3">
        <v>98531</v>
      </c>
      <c r="C2613" s="3" t="s">
        <v>4</v>
      </c>
      <c r="D2613" s="2" t="s">
        <v>688</v>
      </c>
      <c r="E2613" s="3">
        <v>13</v>
      </c>
      <c r="F2613" s="17">
        <v>0</v>
      </c>
      <c r="G2613" s="17">
        <v>1</v>
      </c>
      <c r="H2613" s="17">
        <v>0</v>
      </c>
      <c r="I2613" s="7">
        <v>7.5</v>
      </c>
      <c r="J2613" s="7">
        <v>13</v>
      </c>
      <c r="K2613" s="4">
        <v>119</v>
      </c>
      <c r="L2613" s="5">
        <v>119.3861</v>
      </c>
      <c r="M2613">
        <v>104257.76</v>
      </c>
      <c r="N2613" s="3">
        <v>1</v>
      </c>
      <c r="O2613" s="50" t="e">
        <f>INDEX([1]Dados!$M$2:$N$26779,MATCH($P2613,[1]Dados!$N$2:$N$26779,),2)</f>
        <v>#N/A</v>
      </c>
      <c r="P2613">
        <v>155097</v>
      </c>
      <c r="Q2613" s="1">
        <v>36837</v>
      </c>
      <c r="R2613" s="1">
        <v>36848</v>
      </c>
      <c r="S2613" t="s">
        <v>1660</v>
      </c>
    </row>
    <row r="2614" spans="1:19" x14ac:dyDescent="0.2">
      <c r="A2614" s="7">
        <v>231135</v>
      </c>
      <c r="B2614" s="3">
        <v>98531</v>
      </c>
      <c r="C2614" s="3" t="s">
        <v>4</v>
      </c>
      <c r="D2614" s="2" t="s">
        <v>688</v>
      </c>
      <c r="E2614" s="3">
        <v>13</v>
      </c>
      <c r="F2614" s="17">
        <v>0</v>
      </c>
      <c r="G2614" s="17">
        <v>1</v>
      </c>
      <c r="H2614" s="17">
        <v>0</v>
      </c>
      <c r="I2614" s="7">
        <v>8.1</v>
      </c>
      <c r="J2614" s="7">
        <v>4</v>
      </c>
      <c r="K2614" s="4">
        <v>119</v>
      </c>
      <c r="L2614" s="5">
        <v>119.3861</v>
      </c>
      <c r="M2614">
        <v>149118.54</v>
      </c>
      <c r="N2614" s="3">
        <v>1</v>
      </c>
      <c r="O2614" s="50" t="e">
        <f>INDEX([1]Dados!$M$2:$N$26779,MATCH($P2614,[1]Dados!$N$2:$N$26779,),2)</f>
        <v>#N/A</v>
      </c>
      <c r="P2614">
        <v>155109</v>
      </c>
      <c r="Q2614" s="1">
        <v>36837</v>
      </c>
      <c r="R2614" s="1">
        <v>36848</v>
      </c>
      <c r="S2614" t="s">
        <v>1661</v>
      </c>
    </row>
    <row r="2615" spans="1:19" x14ac:dyDescent="0.2">
      <c r="A2615" s="7">
        <v>231135</v>
      </c>
      <c r="B2615" s="3">
        <v>98531</v>
      </c>
      <c r="C2615" s="3" t="s">
        <v>4</v>
      </c>
      <c r="D2615" s="2" t="s">
        <v>688</v>
      </c>
      <c r="E2615" s="3">
        <v>13</v>
      </c>
      <c r="F2615" s="17">
        <v>0</v>
      </c>
      <c r="G2615" s="17">
        <v>1</v>
      </c>
      <c r="H2615" s="17">
        <v>0</v>
      </c>
      <c r="I2615" s="7">
        <v>8.1999999999999993</v>
      </c>
      <c r="J2615" s="7">
        <v>25</v>
      </c>
      <c r="K2615" s="4">
        <v>119</v>
      </c>
      <c r="L2615" s="5">
        <v>119.3861</v>
      </c>
      <c r="M2615">
        <v>149118.54</v>
      </c>
      <c r="N2615" s="3">
        <v>1</v>
      </c>
      <c r="O2615" s="50" t="e">
        <f>INDEX([1]Dados!$M$2:$N$26779,MATCH($P2615,[1]Dados!$N$2:$N$26779,),2)</f>
        <v>#N/A</v>
      </c>
      <c r="P2615">
        <v>155109</v>
      </c>
      <c r="Q2615" s="1">
        <v>36837</v>
      </c>
      <c r="R2615" s="1">
        <v>36848</v>
      </c>
      <c r="S2615" t="s">
        <v>1661</v>
      </c>
    </row>
    <row r="2616" spans="1:19" x14ac:dyDescent="0.2">
      <c r="A2616" s="7">
        <v>231135</v>
      </c>
      <c r="B2616" s="3">
        <v>98531</v>
      </c>
      <c r="C2616" s="3" t="s">
        <v>4</v>
      </c>
      <c r="D2616" s="2" t="s">
        <v>688</v>
      </c>
      <c r="E2616" s="3">
        <v>13</v>
      </c>
      <c r="F2616" s="17">
        <v>0</v>
      </c>
      <c r="G2616" s="17">
        <v>1</v>
      </c>
      <c r="H2616" s="17">
        <v>0</v>
      </c>
      <c r="I2616" s="7">
        <v>8.3000000000000007</v>
      </c>
      <c r="J2616" s="7">
        <v>19</v>
      </c>
      <c r="K2616" s="4">
        <v>119</v>
      </c>
      <c r="L2616" s="5">
        <v>119.3861</v>
      </c>
      <c r="M2616">
        <v>149118.54</v>
      </c>
      <c r="N2616" s="3">
        <v>1</v>
      </c>
      <c r="O2616" s="50" t="e">
        <f>INDEX([1]Dados!$M$2:$N$26779,MATCH($P2616,[1]Dados!$N$2:$N$26779,),2)</f>
        <v>#N/A</v>
      </c>
      <c r="P2616">
        <v>155109</v>
      </c>
      <c r="Q2616" s="1">
        <v>36837</v>
      </c>
      <c r="R2616" s="1">
        <v>36848</v>
      </c>
      <c r="S2616" t="s">
        <v>1661</v>
      </c>
    </row>
    <row r="2617" spans="1:19" x14ac:dyDescent="0.2">
      <c r="A2617" s="7">
        <v>231135</v>
      </c>
      <c r="B2617" s="3">
        <v>98531</v>
      </c>
      <c r="C2617" s="3" t="s">
        <v>4</v>
      </c>
      <c r="D2617" s="2" t="s">
        <v>688</v>
      </c>
      <c r="E2617" s="3">
        <v>13</v>
      </c>
      <c r="F2617" s="17">
        <v>0</v>
      </c>
      <c r="G2617" s="17">
        <v>1</v>
      </c>
      <c r="H2617" s="17">
        <v>0</v>
      </c>
      <c r="I2617" s="7">
        <v>8.4</v>
      </c>
      <c r="J2617" s="7">
        <v>32</v>
      </c>
      <c r="K2617" s="4">
        <v>119</v>
      </c>
      <c r="L2617" s="5">
        <v>119.3861</v>
      </c>
      <c r="M2617">
        <v>149118.54</v>
      </c>
      <c r="N2617" s="3">
        <v>1</v>
      </c>
      <c r="O2617" s="50" t="e">
        <f>INDEX([1]Dados!$M$2:$N$26779,MATCH($P2617,[1]Dados!$N$2:$N$26779,),2)</f>
        <v>#N/A</v>
      </c>
      <c r="P2617">
        <v>155109</v>
      </c>
      <c r="Q2617" s="1">
        <v>36837</v>
      </c>
      <c r="R2617" s="1">
        <v>36848</v>
      </c>
      <c r="S2617" t="s">
        <v>1661</v>
      </c>
    </row>
    <row r="2618" spans="1:19" x14ac:dyDescent="0.2">
      <c r="A2618" s="7">
        <v>231135</v>
      </c>
      <c r="B2618" s="3">
        <v>98531</v>
      </c>
      <c r="C2618" s="3" t="s">
        <v>4</v>
      </c>
      <c r="D2618" s="2" t="s">
        <v>688</v>
      </c>
      <c r="E2618" s="3">
        <v>13</v>
      </c>
      <c r="F2618" s="17">
        <v>0</v>
      </c>
      <c r="G2618" s="17">
        <v>1</v>
      </c>
      <c r="H2618" s="17">
        <v>0</v>
      </c>
      <c r="I2618" s="7">
        <v>8.5</v>
      </c>
      <c r="J2618" s="7">
        <v>13</v>
      </c>
      <c r="K2618" s="4">
        <v>119</v>
      </c>
      <c r="L2618" s="5">
        <v>119.3861</v>
      </c>
      <c r="M2618">
        <v>149118.54</v>
      </c>
      <c r="N2618" s="3">
        <v>1</v>
      </c>
      <c r="O2618" s="50" t="e">
        <f>INDEX([1]Dados!$M$2:$N$26779,MATCH($P2618,[1]Dados!$N$2:$N$26779,),2)</f>
        <v>#N/A</v>
      </c>
      <c r="P2618">
        <v>155109</v>
      </c>
      <c r="Q2618" s="1">
        <v>36837</v>
      </c>
      <c r="R2618" s="1">
        <v>36848</v>
      </c>
      <c r="S2618" t="s">
        <v>1661</v>
      </c>
    </row>
    <row r="2619" spans="1:19" x14ac:dyDescent="0.2">
      <c r="A2619" s="7">
        <v>231135</v>
      </c>
      <c r="B2619" s="3">
        <v>98531</v>
      </c>
      <c r="C2619" s="3" t="s">
        <v>4</v>
      </c>
      <c r="D2619" s="2" t="s">
        <v>688</v>
      </c>
      <c r="E2619" s="3">
        <v>13</v>
      </c>
      <c r="F2619" s="17">
        <v>0</v>
      </c>
      <c r="G2619" s="17">
        <v>1</v>
      </c>
      <c r="H2619" s="17">
        <v>0</v>
      </c>
      <c r="I2619" s="7">
        <v>9.1</v>
      </c>
      <c r="J2619" s="7">
        <v>5</v>
      </c>
      <c r="K2619" s="4">
        <v>119</v>
      </c>
      <c r="L2619" s="5">
        <v>119.3861</v>
      </c>
      <c r="M2619">
        <v>110738.71</v>
      </c>
      <c r="N2619" s="3">
        <v>1</v>
      </c>
      <c r="O2619" s="50" t="e">
        <f>INDEX([1]Dados!$M$2:$N$26779,MATCH($P2619,[1]Dados!$N$2:$N$26779,),2)</f>
        <v>#N/A</v>
      </c>
      <c r="P2619">
        <v>155118</v>
      </c>
      <c r="Q2619" s="1">
        <v>36837</v>
      </c>
      <c r="R2619" s="1">
        <v>36848</v>
      </c>
      <c r="S2619" t="s">
        <v>1662</v>
      </c>
    </row>
    <row r="2620" spans="1:19" x14ac:dyDescent="0.2">
      <c r="A2620" s="7">
        <v>231135</v>
      </c>
      <c r="B2620" s="3">
        <v>98531</v>
      </c>
      <c r="C2620" s="3" t="s">
        <v>4</v>
      </c>
      <c r="D2620" s="2" t="s">
        <v>688</v>
      </c>
      <c r="E2620" s="3">
        <v>13</v>
      </c>
      <c r="F2620" s="17">
        <v>0</v>
      </c>
      <c r="G2620" s="17">
        <v>1</v>
      </c>
      <c r="H2620" s="17">
        <v>0</v>
      </c>
      <c r="I2620" s="7">
        <v>9.1999999999999993</v>
      </c>
      <c r="J2620" s="7">
        <v>25</v>
      </c>
      <c r="K2620" s="4">
        <v>119</v>
      </c>
      <c r="L2620" s="5">
        <v>119.3861</v>
      </c>
      <c r="M2620">
        <v>110738.71</v>
      </c>
      <c r="N2620" s="3">
        <v>1</v>
      </c>
      <c r="O2620" s="50" t="e">
        <f>INDEX([1]Dados!$M$2:$N$26779,MATCH($P2620,[1]Dados!$N$2:$N$26779,),2)</f>
        <v>#N/A</v>
      </c>
      <c r="P2620">
        <v>155118</v>
      </c>
      <c r="Q2620" s="1">
        <v>36837</v>
      </c>
      <c r="R2620" s="1">
        <v>36848</v>
      </c>
      <c r="S2620" t="s">
        <v>1662</v>
      </c>
    </row>
    <row r="2621" spans="1:19" x14ac:dyDescent="0.2">
      <c r="A2621" s="7">
        <v>231135</v>
      </c>
      <c r="B2621" s="3">
        <v>98531</v>
      </c>
      <c r="C2621" s="3" t="s">
        <v>4</v>
      </c>
      <c r="D2621" s="2" t="s">
        <v>688</v>
      </c>
      <c r="E2621" s="3">
        <v>13</v>
      </c>
      <c r="F2621" s="17">
        <v>0</v>
      </c>
      <c r="G2621" s="17">
        <v>1</v>
      </c>
      <c r="H2621" s="17">
        <v>0</v>
      </c>
      <c r="I2621" s="7">
        <v>9.3000000000000007</v>
      </c>
      <c r="J2621" s="7">
        <v>19</v>
      </c>
      <c r="K2621" s="4">
        <v>119</v>
      </c>
      <c r="L2621" s="5">
        <v>119.3861</v>
      </c>
      <c r="M2621">
        <v>110738.71</v>
      </c>
      <c r="N2621" s="3">
        <v>1</v>
      </c>
      <c r="O2621" s="50" t="e">
        <f>INDEX([1]Dados!$M$2:$N$26779,MATCH($P2621,[1]Dados!$N$2:$N$26779,),2)</f>
        <v>#N/A</v>
      </c>
      <c r="P2621">
        <v>155118</v>
      </c>
      <c r="Q2621" s="1">
        <v>36837</v>
      </c>
      <c r="R2621" s="1">
        <v>36848</v>
      </c>
      <c r="S2621" t="s">
        <v>1662</v>
      </c>
    </row>
    <row r="2622" spans="1:19" x14ac:dyDescent="0.2">
      <c r="A2622" s="7">
        <v>231135</v>
      </c>
      <c r="B2622" s="3">
        <v>98531</v>
      </c>
      <c r="C2622" s="3" t="s">
        <v>4</v>
      </c>
      <c r="D2622" s="2" t="s">
        <v>688</v>
      </c>
      <c r="E2622" s="3">
        <v>13</v>
      </c>
      <c r="F2622" s="17">
        <v>0</v>
      </c>
      <c r="G2622" s="17">
        <v>1</v>
      </c>
      <c r="H2622" s="17">
        <v>0</v>
      </c>
      <c r="I2622" s="7">
        <v>9.4</v>
      </c>
      <c r="J2622" s="7">
        <v>32</v>
      </c>
      <c r="K2622" s="4">
        <v>119</v>
      </c>
      <c r="L2622" s="5">
        <v>119.3861</v>
      </c>
      <c r="M2622">
        <v>110738.71</v>
      </c>
      <c r="N2622" s="3">
        <v>1</v>
      </c>
      <c r="O2622" s="50" t="e">
        <f>INDEX([1]Dados!$M$2:$N$26779,MATCH($P2622,[1]Dados!$N$2:$N$26779,),2)</f>
        <v>#N/A</v>
      </c>
      <c r="P2622">
        <v>155118</v>
      </c>
      <c r="Q2622" s="1">
        <v>36837</v>
      </c>
      <c r="R2622" s="1">
        <v>36848</v>
      </c>
      <c r="S2622" t="s">
        <v>1662</v>
      </c>
    </row>
    <row r="2623" spans="1:19" x14ac:dyDescent="0.2">
      <c r="A2623" s="7">
        <v>231135</v>
      </c>
      <c r="B2623" s="3">
        <v>98531</v>
      </c>
      <c r="C2623" s="3" t="s">
        <v>4</v>
      </c>
      <c r="D2623" s="2" t="s">
        <v>688</v>
      </c>
      <c r="E2623" s="3">
        <v>13</v>
      </c>
      <c r="F2623" s="17">
        <v>0</v>
      </c>
      <c r="G2623" s="17">
        <v>1</v>
      </c>
      <c r="H2623" s="17">
        <v>0</v>
      </c>
      <c r="I2623" s="7">
        <v>9.5</v>
      </c>
      <c r="J2623" s="7">
        <v>9</v>
      </c>
      <c r="K2623" s="4">
        <v>119</v>
      </c>
      <c r="L2623" s="5">
        <v>119.3861</v>
      </c>
      <c r="M2623">
        <v>110738.71</v>
      </c>
      <c r="N2623" s="3">
        <v>1</v>
      </c>
      <c r="O2623" s="50" t="e">
        <f>INDEX([1]Dados!$M$2:$N$26779,MATCH($P2623,[1]Dados!$N$2:$N$26779,),2)</f>
        <v>#N/A</v>
      </c>
      <c r="P2623">
        <v>155118</v>
      </c>
      <c r="Q2623" s="1">
        <v>36837</v>
      </c>
      <c r="R2623" s="1">
        <v>36848</v>
      </c>
      <c r="S2623" t="s">
        <v>1662</v>
      </c>
    </row>
    <row r="2624" spans="1:19" x14ac:dyDescent="0.2">
      <c r="A2624" s="7">
        <v>231135</v>
      </c>
      <c r="B2624" s="3">
        <v>98531</v>
      </c>
      <c r="C2624" s="3" t="s">
        <v>4</v>
      </c>
      <c r="D2624" s="2" t="s">
        <v>688</v>
      </c>
      <c r="E2624" s="3">
        <v>13</v>
      </c>
      <c r="F2624" s="17">
        <v>0</v>
      </c>
      <c r="G2624" s="17">
        <v>1</v>
      </c>
      <c r="H2624" s="17">
        <v>0</v>
      </c>
      <c r="I2624" s="7">
        <v>9.6</v>
      </c>
      <c r="J2624" s="7">
        <v>13</v>
      </c>
      <c r="K2624" s="4">
        <v>119</v>
      </c>
      <c r="L2624" s="5">
        <v>119.3861</v>
      </c>
      <c r="M2624">
        <v>110738.71</v>
      </c>
      <c r="N2624" s="3">
        <v>1</v>
      </c>
      <c r="O2624" s="50" t="e">
        <f>INDEX([1]Dados!$M$2:$N$26779,MATCH($P2624,[1]Dados!$N$2:$N$26779,),2)</f>
        <v>#N/A</v>
      </c>
      <c r="P2624">
        <v>155118</v>
      </c>
      <c r="Q2624" s="1">
        <v>36837</v>
      </c>
      <c r="R2624" s="1">
        <v>36848</v>
      </c>
      <c r="S2624" t="s">
        <v>1662</v>
      </c>
    </row>
    <row r="2625" spans="1:19" x14ac:dyDescent="0.2">
      <c r="A2625" s="7">
        <v>231135</v>
      </c>
      <c r="B2625" s="3">
        <v>98531</v>
      </c>
      <c r="C2625" s="3" t="s">
        <v>4</v>
      </c>
      <c r="D2625" s="2" t="s">
        <v>688</v>
      </c>
      <c r="E2625" s="3">
        <v>13</v>
      </c>
      <c r="F2625" s="17">
        <v>0</v>
      </c>
      <c r="G2625" s="17">
        <v>1</v>
      </c>
      <c r="H2625" s="17">
        <v>0</v>
      </c>
      <c r="I2625" s="7">
        <v>10.1</v>
      </c>
      <c r="J2625" s="7">
        <v>25</v>
      </c>
      <c r="K2625" s="4">
        <v>119</v>
      </c>
      <c r="L2625" s="5">
        <v>119.3861</v>
      </c>
      <c r="M2625">
        <v>77838.37</v>
      </c>
      <c r="N2625" s="3">
        <v>1</v>
      </c>
      <c r="O2625" s="50" t="e">
        <f>INDEX([1]Dados!$M$2:$N$26779,MATCH($P2625,[1]Dados!$N$2:$N$26779,),2)</f>
        <v>#N/A</v>
      </c>
      <c r="P2625">
        <v>155122</v>
      </c>
      <c r="Q2625" s="1">
        <v>36837</v>
      </c>
      <c r="R2625" s="1">
        <v>36848</v>
      </c>
      <c r="S2625" t="s">
        <v>1663</v>
      </c>
    </row>
    <row r="2626" spans="1:19" x14ac:dyDescent="0.2">
      <c r="A2626" s="7">
        <v>231135</v>
      </c>
      <c r="B2626" s="3">
        <v>98531</v>
      </c>
      <c r="C2626" s="3" t="s">
        <v>4</v>
      </c>
      <c r="D2626" s="2" t="s">
        <v>688</v>
      </c>
      <c r="E2626" s="3">
        <v>13</v>
      </c>
      <c r="F2626" s="17">
        <v>0</v>
      </c>
      <c r="G2626" s="17">
        <v>1</v>
      </c>
      <c r="H2626" s="17">
        <v>0</v>
      </c>
      <c r="I2626" s="7">
        <v>10.199999999999999</v>
      </c>
      <c r="J2626" s="7">
        <v>19</v>
      </c>
      <c r="K2626" s="4">
        <v>119</v>
      </c>
      <c r="L2626" s="5">
        <v>119.3861</v>
      </c>
      <c r="M2626">
        <v>77838.37</v>
      </c>
      <c r="N2626" s="3">
        <v>1</v>
      </c>
      <c r="O2626" s="50" t="e">
        <f>INDEX([1]Dados!$M$2:$N$26779,MATCH($P2626,[1]Dados!$N$2:$N$26779,),2)</f>
        <v>#N/A</v>
      </c>
      <c r="P2626">
        <v>155122</v>
      </c>
      <c r="Q2626" s="1">
        <v>36837</v>
      </c>
      <c r="R2626" s="1">
        <v>36848</v>
      </c>
      <c r="S2626" t="s">
        <v>1663</v>
      </c>
    </row>
    <row r="2627" spans="1:19" x14ac:dyDescent="0.2">
      <c r="A2627" s="7">
        <v>231135</v>
      </c>
      <c r="B2627" s="3">
        <v>98531</v>
      </c>
      <c r="C2627" s="3" t="s">
        <v>4</v>
      </c>
      <c r="D2627" s="2" t="s">
        <v>688</v>
      </c>
      <c r="E2627" s="3">
        <v>13</v>
      </c>
      <c r="F2627" s="17">
        <v>0</v>
      </c>
      <c r="G2627" s="17">
        <v>1</v>
      </c>
      <c r="H2627" s="17">
        <v>0</v>
      </c>
      <c r="I2627" s="7">
        <v>10.3</v>
      </c>
      <c r="J2627" s="7">
        <v>32</v>
      </c>
      <c r="K2627" s="4">
        <v>119</v>
      </c>
      <c r="L2627" s="5">
        <v>119.3861</v>
      </c>
      <c r="M2627">
        <v>77838.37</v>
      </c>
      <c r="N2627" s="3">
        <v>1</v>
      </c>
      <c r="O2627" s="50" t="e">
        <f>INDEX([1]Dados!$M$2:$N$26779,MATCH($P2627,[1]Dados!$N$2:$N$26779,),2)</f>
        <v>#N/A</v>
      </c>
      <c r="P2627">
        <v>155122</v>
      </c>
      <c r="Q2627" s="1">
        <v>36837</v>
      </c>
      <c r="R2627" s="1">
        <v>36848</v>
      </c>
      <c r="S2627" t="s">
        <v>1663</v>
      </c>
    </row>
    <row r="2628" spans="1:19" x14ac:dyDescent="0.2">
      <c r="A2628" s="7">
        <v>231135</v>
      </c>
      <c r="B2628" s="3">
        <v>98531</v>
      </c>
      <c r="C2628" s="3" t="s">
        <v>4</v>
      </c>
      <c r="D2628" s="2" t="s">
        <v>688</v>
      </c>
      <c r="E2628" s="3">
        <v>13</v>
      </c>
      <c r="F2628" s="17">
        <v>0</v>
      </c>
      <c r="G2628" s="17">
        <v>1</v>
      </c>
      <c r="H2628" s="17">
        <v>0</v>
      </c>
      <c r="I2628" s="7">
        <v>10.4</v>
      </c>
      <c r="J2628" s="7">
        <v>13</v>
      </c>
      <c r="K2628" s="4">
        <v>119</v>
      </c>
      <c r="L2628" s="5">
        <v>119.3861</v>
      </c>
      <c r="M2628">
        <v>77838.37</v>
      </c>
      <c r="N2628" s="3">
        <v>1</v>
      </c>
      <c r="O2628" s="50" t="e">
        <f>INDEX([1]Dados!$M$2:$N$26779,MATCH($P2628,[1]Dados!$N$2:$N$26779,),2)</f>
        <v>#N/A</v>
      </c>
      <c r="P2628">
        <v>155122</v>
      </c>
      <c r="Q2628" s="1">
        <v>36837</v>
      </c>
      <c r="R2628" s="1">
        <v>36848</v>
      </c>
      <c r="S2628" t="s">
        <v>1663</v>
      </c>
    </row>
    <row r="2629" spans="1:19" x14ac:dyDescent="0.2">
      <c r="A2629" s="7">
        <v>231135</v>
      </c>
      <c r="B2629" s="3">
        <v>98531</v>
      </c>
      <c r="C2629" s="3" t="s">
        <v>4</v>
      </c>
      <c r="D2629" s="2" t="s">
        <v>688</v>
      </c>
      <c r="E2629" s="3">
        <v>13</v>
      </c>
      <c r="F2629" s="17">
        <v>0</v>
      </c>
      <c r="G2629" s="17">
        <v>1</v>
      </c>
      <c r="H2629" s="17">
        <v>0</v>
      </c>
      <c r="I2629" s="7">
        <v>11.1</v>
      </c>
      <c r="J2629" s="7">
        <v>5</v>
      </c>
      <c r="K2629" s="4">
        <v>119</v>
      </c>
      <c r="L2629" s="5">
        <v>119.3861</v>
      </c>
      <c r="M2629">
        <v>186090.15</v>
      </c>
      <c r="N2629" s="3">
        <v>1</v>
      </c>
      <c r="O2629" s="50" t="e">
        <f>INDEX([1]Dados!$M$2:$N$26779,MATCH($P2629,[1]Dados!$N$2:$N$26779,),2)</f>
        <v>#N/A</v>
      </c>
      <c r="P2629">
        <v>155127</v>
      </c>
      <c r="Q2629" s="1">
        <v>36837</v>
      </c>
      <c r="R2629" s="1">
        <v>36848</v>
      </c>
      <c r="S2629" t="s">
        <v>1664</v>
      </c>
    </row>
    <row r="2630" spans="1:19" x14ac:dyDescent="0.2">
      <c r="A2630" s="7">
        <v>231135</v>
      </c>
      <c r="B2630" s="3">
        <v>98531</v>
      </c>
      <c r="C2630" s="3" t="s">
        <v>4</v>
      </c>
      <c r="D2630" s="2" t="s">
        <v>688</v>
      </c>
      <c r="E2630" s="3">
        <v>13</v>
      </c>
      <c r="F2630" s="17">
        <v>0</v>
      </c>
      <c r="G2630" s="17">
        <v>1</v>
      </c>
      <c r="H2630" s="17">
        <v>0</v>
      </c>
      <c r="I2630" s="7">
        <v>11.2</v>
      </c>
      <c r="J2630" s="7">
        <v>8</v>
      </c>
      <c r="K2630" s="4">
        <v>119</v>
      </c>
      <c r="L2630" s="5">
        <v>119.3861</v>
      </c>
      <c r="M2630">
        <v>186090.15</v>
      </c>
      <c r="N2630" s="3">
        <v>1</v>
      </c>
      <c r="O2630" s="50" t="e">
        <f>INDEX([1]Dados!$M$2:$N$26779,MATCH($P2630,[1]Dados!$N$2:$N$26779,),2)</f>
        <v>#N/A</v>
      </c>
      <c r="P2630">
        <v>155127</v>
      </c>
      <c r="Q2630" s="1">
        <v>36837</v>
      </c>
      <c r="R2630" s="1">
        <v>36848</v>
      </c>
      <c r="S2630" t="s">
        <v>1664</v>
      </c>
    </row>
    <row r="2631" spans="1:19" x14ac:dyDescent="0.2">
      <c r="A2631" s="7">
        <v>231135</v>
      </c>
      <c r="B2631" s="3">
        <v>98531</v>
      </c>
      <c r="C2631" s="3" t="s">
        <v>4</v>
      </c>
      <c r="D2631" s="2" t="s">
        <v>688</v>
      </c>
      <c r="E2631" s="3">
        <v>13</v>
      </c>
      <c r="F2631" s="17">
        <v>0</v>
      </c>
      <c r="G2631" s="17">
        <v>1</v>
      </c>
      <c r="H2631" s="17">
        <v>0</v>
      </c>
      <c r="I2631" s="7">
        <v>11.3</v>
      </c>
      <c r="J2631" s="7">
        <v>19</v>
      </c>
      <c r="K2631" s="4">
        <v>119</v>
      </c>
      <c r="L2631" s="5">
        <v>119.3861</v>
      </c>
      <c r="M2631">
        <v>186090.15</v>
      </c>
      <c r="N2631" s="3">
        <v>1</v>
      </c>
      <c r="O2631" s="50" t="e">
        <f>INDEX([1]Dados!$M$2:$N$26779,MATCH($P2631,[1]Dados!$N$2:$N$26779,),2)</f>
        <v>#N/A</v>
      </c>
      <c r="P2631">
        <v>155127</v>
      </c>
      <c r="Q2631" s="1">
        <v>36837</v>
      </c>
      <c r="R2631" s="1">
        <v>36848</v>
      </c>
      <c r="S2631" t="s">
        <v>1664</v>
      </c>
    </row>
    <row r="2632" spans="1:19" x14ac:dyDescent="0.2">
      <c r="A2632" s="7">
        <v>231135</v>
      </c>
      <c r="B2632" s="3">
        <v>98531</v>
      </c>
      <c r="C2632" s="3" t="s">
        <v>4</v>
      </c>
      <c r="D2632" s="2" t="s">
        <v>688</v>
      </c>
      <c r="E2632" s="3">
        <v>13</v>
      </c>
      <c r="F2632" s="17">
        <v>0</v>
      </c>
      <c r="G2632" s="17">
        <v>1</v>
      </c>
      <c r="H2632" s="17">
        <v>0</v>
      </c>
      <c r="I2632" s="7">
        <v>11.5</v>
      </c>
      <c r="J2632" s="7">
        <v>32</v>
      </c>
      <c r="K2632" s="4">
        <v>119</v>
      </c>
      <c r="L2632" s="5">
        <v>119.3861</v>
      </c>
      <c r="M2632">
        <v>186090.15</v>
      </c>
      <c r="N2632" s="3">
        <v>1</v>
      </c>
      <c r="O2632" s="50" t="e">
        <f>INDEX([1]Dados!$M$2:$N$26779,MATCH($P2632,[1]Dados!$N$2:$N$26779,),2)</f>
        <v>#N/A</v>
      </c>
      <c r="P2632">
        <v>155127</v>
      </c>
      <c r="Q2632" s="1">
        <v>36837</v>
      </c>
      <c r="R2632" s="1">
        <v>36848</v>
      </c>
      <c r="S2632" t="s">
        <v>1664</v>
      </c>
    </row>
    <row r="2633" spans="1:19" x14ac:dyDescent="0.2">
      <c r="A2633" s="7">
        <v>231135</v>
      </c>
      <c r="B2633" s="3">
        <v>98531</v>
      </c>
      <c r="C2633" s="3" t="s">
        <v>4</v>
      </c>
      <c r="D2633" s="2" t="s">
        <v>688</v>
      </c>
      <c r="E2633" s="3">
        <v>13</v>
      </c>
      <c r="F2633" s="17">
        <v>0</v>
      </c>
      <c r="G2633" s="17">
        <v>1</v>
      </c>
      <c r="H2633" s="17">
        <v>0</v>
      </c>
      <c r="I2633" s="7">
        <v>11.6</v>
      </c>
      <c r="J2633" s="7">
        <v>13</v>
      </c>
      <c r="K2633" s="4">
        <v>119</v>
      </c>
      <c r="L2633" s="5">
        <v>119.3861</v>
      </c>
      <c r="M2633">
        <v>186090.15</v>
      </c>
      <c r="N2633" s="3">
        <v>1</v>
      </c>
      <c r="O2633" s="50" t="e">
        <f>INDEX([1]Dados!$M$2:$N$26779,MATCH($P2633,[1]Dados!$N$2:$N$26779,),2)</f>
        <v>#N/A</v>
      </c>
      <c r="P2633">
        <v>155127</v>
      </c>
      <c r="Q2633" s="1">
        <v>36837</v>
      </c>
      <c r="R2633" s="1">
        <v>36848</v>
      </c>
      <c r="S2633" t="s">
        <v>1664</v>
      </c>
    </row>
    <row r="2634" spans="1:19" x14ac:dyDescent="0.2">
      <c r="A2634" s="7">
        <v>231135</v>
      </c>
      <c r="B2634" s="3">
        <v>98531</v>
      </c>
      <c r="C2634" s="3" t="s">
        <v>4</v>
      </c>
      <c r="D2634" s="2" t="s">
        <v>688</v>
      </c>
      <c r="E2634" s="3">
        <v>13</v>
      </c>
      <c r="F2634" s="17">
        <v>0</v>
      </c>
      <c r="G2634" s="17">
        <v>1</v>
      </c>
      <c r="H2634" s="17">
        <v>0</v>
      </c>
      <c r="I2634" s="7">
        <v>12.1</v>
      </c>
      <c r="J2634" s="7">
        <v>11</v>
      </c>
      <c r="K2634" s="4">
        <v>119</v>
      </c>
      <c r="L2634" s="5">
        <v>119.3861</v>
      </c>
      <c r="M2634">
        <v>91627.15</v>
      </c>
      <c r="N2634" s="3">
        <v>1</v>
      </c>
      <c r="O2634" s="50" t="e">
        <f>INDEX([1]Dados!$M$2:$N$26779,MATCH($P2634,[1]Dados!$N$2:$N$26779,),2)</f>
        <v>#N/A</v>
      </c>
      <c r="P2634">
        <v>155166</v>
      </c>
      <c r="Q2634" s="1">
        <v>36837</v>
      </c>
      <c r="R2634" s="1">
        <v>36848</v>
      </c>
      <c r="S2634" t="s">
        <v>1665</v>
      </c>
    </row>
    <row r="2635" spans="1:19" x14ac:dyDescent="0.2">
      <c r="A2635" s="7">
        <v>231135</v>
      </c>
      <c r="B2635" s="3">
        <v>98531</v>
      </c>
      <c r="C2635" s="3" t="s">
        <v>4</v>
      </c>
      <c r="D2635" s="2" t="s">
        <v>688</v>
      </c>
      <c r="E2635" s="3">
        <v>13</v>
      </c>
      <c r="F2635" s="17">
        <v>0</v>
      </c>
      <c r="G2635" s="17">
        <v>1</v>
      </c>
      <c r="H2635" s="17">
        <v>0</v>
      </c>
      <c r="I2635" s="7">
        <v>12.2</v>
      </c>
      <c r="J2635" s="7">
        <v>12</v>
      </c>
      <c r="K2635" s="4">
        <v>119</v>
      </c>
      <c r="L2635" s="5">
        <v>119.3861</v>
      </c>
      <c r="M2635">
        <v>91627.15</v>
      </c>
      <c r="N2635" s="3">
        <v>1</v>
      </c>
      <c r="O2635" s="50" t="e">
        <f>INDEX([1]Dados!$M$2:$N$26779,MATCH($P2635,[1]Dados!$N$2:$N$26779,),2)</f>
        <v>#N/A</v>
      </c>
      <c r="P2635">
        <v>155166</v>
      </c>
      <c r="Q2635" s="1">
        <v>36837</v>
      </c>
      <c r="R2635" s="1">
        <v>36848</v>
      </c>
      <c r="S2635" t="s">
        <v>1665</v>
      </c>
    </row>
    <row r="2636" spans="1:19" x14ac:dyDescent="0.2">
      <c r="A2636" s="7">
        <v>231135</v>
      </c>
      <c r="B2636" s="3">
        <v>98531</v>
      </c>
      <c r="C2636" s="3" t="s">
        <v>4</v>
      </c>
      <c r="D2636" s="2" t="s">
        <v>688</v>
      </c>
      <c r="E2636" s="3">
        <v>13</v>
      </c>
      <c r="F2636" s="17">
        <v>0</v>
      </c>
      <c r="G2636" s="17">
        <v>1</v>
      </c>
      <c r="H2636" s="17">
        <v>0</v>
      </c>
      <c r="I2636" s="7">
        <v>12.3</v>
      </c>
      <c r="J2636" s="7">
        <v>25</v>
      </c>
      <c r="K2636" s="4">
        <v>119</v>
      </c>
      <c r="L2636" s="5">
        <v>119.3861</v>
      </c>
      <c r="M2636">
        <v>91627.15</v>
      </c>
      <c r="N2636" s="3">
        <v>1</v>
      </c>
      <c r="O2636" s="50" t="e">
        <f>INDEX([1]Dados!$M$2:$N$26779,MATCH($P2636,[1]Dados!$N$2:$N$26779,),2)</f>
        <v>#N/A</v>
      </c>
      <c r="P2636">
        <v>155166</v>
      </c>
      <c r="Q2636" s="1">
        <v>36837</v>
      </c>
      <c r="R2636" s="1">
        <v>36848</v>
      </c>
      <c r="S2636" t="s">
        <v>1665</v>
      </c>
    </row>
    <row r="2637" spans="1:19" x14ac:dyDescent="0.2">
      <c r="A2637" s="7">
        <v>231135</v>
      </c>
      <c r="B2637" s="3">
        <v>98531</v>
      </c>
      <c r="C2637" s="3" t="s">
        <v>4</v>
      </c>
      <c r="D2637" s="2" t="s">
        <v>688</v>
      </c>
      <c r="E2637" s="3">
        <v>13</v>
      </c>
      <c r="F2637" s="17">
        <v>0</v>
      </c>
      <c r="G2637" s="17">
        <v>1</v>
      </c>
      <c r="H2637" s="17">
        <v>0</v>
      </c>
      <c r="I2637" s="7">
        <v>12.4</v>
      </c>
      <c r="J2637" s="7">
        <v>19</v>
      </c>
      <c r="K2637" s="4">
        <v>119</v>
      </c>
      <c r="L2637" s="5">
        <v>119.3861</v>
      </c>
      <c r="M2637">
        <v>91627.15</v>
      </c>
      <c r="N2637" s="3">
        <v>1</v>
      </c>
      <c r="O2637" s="50" t="e">
        <f>INDEX([1]Dados!$M$2:$N$26779,MATCH($P2637,[1]Dados!$N$2:$N$26779,),2)</f>
        <v>#N/A</v>
      </c>
      <c r="P2637">
        <v>155166</v>
      </c>
      <c r="Q2637" s="1">
        <v>36837</v>
      </c>
      <c r="R2637" s="1">
        <v>36848</v>
      </c>
      <c r="S2637" t="s">
        <v>1665</v>
      </c>
    </row>
    <row r="2638" spans="1:19" x14ac:dyDescent="0.2">
      <c r="A2638" s="7">
        <v>231135</v>
      </c>
      <c r="B2638" s="3">
        <v>98531</v>
      </c>
      <c r="C2638" s="3" t="s">
        <v>4</v>
      </c>
      <c r="D2638" s="2" t="s">
        <v>688</v>
      </c>
      <c r="E2638" s="3">
        <v>13</v>
      </c>
      <c r="F2638" s="17">
        <v>0</v>
      </c>
      <c r="G2638" s="17">
        <v>1</v>
      </c>
      <c r="H2638" s="17">
        <v>0</v>
      </c>
      <c r="I2638" s="7">
        <v>12.5</v>
      </c>
      <c r="J2638" s="7">
        <v>32</v>
      </c>
      <c r="K2638" s="4">
        <v>119</v>
      </c>
      <c r="L2638" s="5">
        <v>119.3861</v>
      </c>
      <c r="M2638">
        <v>91627.15</v>
      </c>
      <c r="N2638" s="3">
        <v>1</v>
      </c>
      <c r="O2638" s="50" t="e">
        <f>INDEX([1]Dados!$M$2:$N$26779,MATCH($P2638,[1]Dados!$N$2:$N$26779,),2)</f>
        <v>#N/A</v>
      </c>
      <c r="P2638">
        <v>155166</v>
      </c>
      <c r="Q2638" s="1">
        <v>36837</v>
      </c>
      <c r="R2638" s="1">
        <v>36848</v>
      </c>
      <c r="S2638" t="s">
        <v>1665</v>
      </c>
    </row>
    <row r="2639" spans="1:19" x14ac:dyDescent="0.2">
      <c r="A2639" s="7">
        <v>231135</v>
      </c>
      <c r="B2639" s="3">
        <v>98531</v>
      </c>
      <c r="C2639" s="3" t="s">
        <v>4</v>
      </c>
      <c r="D2639" s="2" t="s">
        <v>688</v>
      </c>
      <c r="E2639" s="3">
        <v>13</v>
      </c>
      <c r="F2639" s="17">
        <v>0</v>
      </c>
      <c r="G2639" s="17">
        <v>1</v>
      </c>
      <c r="H2639" s="17">
        <v>0</v>
      </c>
      <c r="I2639" s="7">
        <v>12.6</v>
      </c>
      <c r="J2639" s="7">
        <v>13</v>
      </c>
      <c r="K2639" s="4">
        <v>119</v>
      </c>
      <c r="L2639" s="5">
        <v>119.3861</v>
      </c>
      <c r="M2639">
        <v>91627.15</v>
      </c>
      <c r="N2639" s="3">
        <v>1</v>
      </c>
      <c r="O2639" s="50" t="e">
        <f>INDEX([1]Dados!$M$2:$N$26779,MATCH($P2639,[1]Dados!$N$2:$N$26779,),2)</f>
        <v>#N/A</v>
      </c>
      <c r="P2639">
        <v>155166</v>
      </c>
      <c r="Q2639" s="1">
        <v>36837</v>
      </c>
      <c r="R2639" s="1">
        <v>36848</v>
      </c>
      <c r="S2639" t="s">
        <v>1665</v>
      </c>
    </row>
    <row r="2640" spans="1:19" x14ac:dyDescent="0.2">
      <c r="A2640" s="7">
        <v>231135</v>
      </c>
      <c r="B2640" s="3">
        <v>98531</v>
      </c>
      <c r="C2640" s="3" t="s">
        <v>4</v>
      </c>
      <c r="D2640" s="2" t="s">
        <v>688</v>
      </c>
      <c r="E2640" s="3">
        <v>13</v>
      </c>
      <c r="F2640" s="17">
        <v>0</v>
      </c>
      <c r="G2640" s="17">
        <v>1</v>
      </c>
      <c r="H2640" s="17">
        <v>0</v>
      </c>
      <c r="I2640" s="7">
        <v>13.1</v>
      </c>
      <c r="J2640" s="7">
        <v>19</v>
      </c>
      <c r="K2640" s="4">
        <v>119</v>
      </c>
      <c r="L2640" s="5">
        <v>119.3861</v>
      </c>
      <c r="M2640">
        <v>82840</v>
      </c>
      <c r="N2640" s="3">
        <v>1</v>
      </c>
      <c r="O2640" s="50" t="e">
        <f>INDEX([1]Dados!$M$2:$N$26779,MATCH($P2640,[1]Dados!$N$2:$N$26779,),2)</f>
        <v>#N/A</v>
      </c>
      <c r="P2640">
        <v>155168</v>
      </c>
      <c r="Q2640" s="1">
        <v>36837</v>
      </c>
      <c r="R2640" s="1">
        <v>36848</v>
      </c>
      <c r="S2640" t="s">
        <v>1666</v>
      </c>
    </row>
    <row r="2641" spans="1:19" x14ac:dyDescent="0.2">
      <c r="A2641" s="7">
        <v>231135</v>
      </c>
      <c r="B2641" s="3">
        <v>98531</v>
      </c>
      <c r="C2641" s="3" t="s">
        <v>4</v>
      </c>
      <c r="D2641" s="2" t="s">
        <v>688</v>
      </c>
      <c r="E2641" s="3">
        <v>13</v>
      </c>
      <c r="F2641" s="17">
        <v>0</v>
      </c>
      <c r="G2641" s="17">
        <v>1</v>
      </c>
      <c r="H2641" s="17">
        <v>0</v>
      </c>
      <c r="I2641" s="7">
        <v>13.2</v>
      </c>
      <c r="J2641" s="7">
        <v>25</v>
      </c>
      <c r="K2641" s="4">
        <v>119</v>
      </c>
      <c r="L2641" s="5">
        <v>119.3861</v>
      </c>
      <c r="M2641">
        <v>82840</v>
      </c>
      <c r="N2641" s="3">
        <v>1</v>
      </c>
      <c r="O2641" s="50" t="e">
        <f>INDEX([1]Dados!$M$2:$N$26779,MATCH($P2641,[1]Dados!$N$2:$N$26779,),2)</f>
        <v>#N/A</v>
      </c>
      <c r="P2641">
        <v>155168</v>
      </c>
      <c r="Q2641" s="1">
        <v>36837</v>
      </c>
      <c r="R2641" s="1">
        <v>36848</v>
      </c>
      <c r="S2641" t="s">
        <v>1666</v>
      </c>
    </row>
    <row r="2642" spans="1:19" x14ac:dyDescent="0.2">
      <c r="A2642" s="7">
        <v>231135</v>
      </c>
      <c r="B2642" s="3">
        <v>98531</v>
      </c>
      <c r="C2642" s="3" t="s">
        <v>4</v>
      </c>
      <c r="D2642" s="2" t="s">
        <v>688</v>
      </c>
      <c r="E2642" s="3">
        <v>13</v>
      </c>
      <c r="F2642" s="17">
        <v>0</v>
      </c>
      <c r="G2642" s="17">
        <v>1</v>
      </c>
      <c r="H2642" s="17">
        <v>0</v>
      </c>
      <c r="I2642" s="7">
        <v>13.3</v>
      </c>
      <c r="J2642" s="7">
        <v>19</v>
      </c>
      <c r="K2642" s="4">
        <v>119</v>
      </c>
      <c r="L2642" s="5">
        <v>119.3861</v>
      </c>
      <c r="M2642">
        <v>82840</v>
      </c>
      <c r="N2642" s="3">
        <v>1</v>
      </c>
      <c r="O2642" s="50" t="e">
        <f>INDEX([1]Dados!$M$2:$N$26779,MATCH($P2642,[1]Dados!$N$2:$N$26779,),2)</f>
        <v>#N/A</v>
      </c>
      <c r="P2642">
        <v>155168</v>
      </c>
      <c r="Q2642" s="1">
        <v>36837</v>
      </c>
      <c r="R2642" s="1">
        <v>36848</v>
      </c>
      <c r="S2642" t="s">
        <v>1666</v>
      </c>
    </row>
    <row r="2643" spans="1:19" x14ac:dyDescent="0.2">
      <c r="A2643" s="7">
        <v>231135</v>
      </c>
      <c r="B2643" s="3">
        <v>98531</v>
      </c>
      <c r="C2643" s="3" t="s">
        <v>4</v>
      </c>
      <c r="D2643" s="2" t="s">
        <v>688</v>
      </c>
      <c r="E2643" s="3">
        <v>13</v>
      </c>
      <c r="F2643" s="17">
        <v>0</v>
      </c>
      <c r="G2643" s="17">
        <v>1</v>
      </c>
      <c r="H2643" s="17">
        <v>0</v>
      </c>
      <c r="I2643" s="7">
        <v>13.4</v>
      </c>
      <c r="J2643" s="7">
        <v>32</v>
      </c>
      <c r="K2643" s="4">
        <v>119</v>
      </c>
      <c r="L2643" s="5">
        <v>119.3861</v>
      </c>
      <c r="M2643">
        <v>82840</v>
      </c>
      <c r="N2643" s="3">
        <v>1</v>
      </c>
      <c r="O2643" s="50" t="e">
        <f>INDEX([1]Dados!$M$2:$N$26779,MATCH($P2643,[1]Dados!$N$2:$N$26779,),2)</f>
        <v>#N/A</v>
      </c>
      <c r="P2643">
        <v>155168</v>
      </c>
      <c r="Q2643" s="1">
        <v>36837</v>
      </c>
      <c r="R2643" s="1">
        <v>36848</v>
      </c>
      <c r="S2643" t="s">
        <v>1666</v>
      </c>
    </row>
    <row r="2644" spans="1:19" x14ac:dyDescent="0.2">
      <c r="A2644" s="7">
        <v>231135</v>
      </c>
      <c r="B2644" s="3">
        <v>98531</v>
      </c>
      <c r="C2644" s="3" t="s">
        <v>4</v>
      </c>
      <c r="D2644" s="2" t="s">
        <v>688</v>
      </c>
      <c r="E2644" s="3">
        <v>13</v>
      </c>
      <c r="F2644" s="17">
        <v>0</v>
      </c>
      <c r="G2644" s="17">
        <v>1</v>
      </c>
      <c r="H2644" s="17">
        <v>0</v>
      </c>
      <c r="I2644" s="7">
        <v>13.5</v>
      </c>
      <c r="J2644" s="7">
        <v>13</v>
      </c>
      <c r="K2644" s="4">
        <v>119</v>
      </c>
      <c r="L2644" s="5">
        <v>119.3861</v>
      </c>
      <c r="M2644">
        <v>82840</v>
      </c>
      <c r="N2644" s="3">
        <v>1</v>
      </c>
      <c r="O2644" s="50" t="e">
        <f>INDEX([1]Dados!$M$2:$N$26779,MATCH($P2644,[1]Dados!$N$2:$N$26779,),2)</f>
        <v>#N/A</v>
      </c>
      <c r="P2644">
        <v>155168</v>
      </c>
      <c r="Q2644" s="1">
        <v>36837</v>
      </c>
      <c r="R2644" s="1">
        <v>36848</v>
      </c>
      <c r="S2644" t="s">
        <v>1666</v>
      </c>
    </row>
    <row r="2645" spans="1:19" x14ac:dyDescent="0.2">
      <c r="A2645" s="7">
        <v>231135</v>
      </c>
      <c r="B2645" s="3">
        <v>98531</v>
      </c>
      <c r="C2645" s="3" t="s">
        <v>4</v>
      </c>
      <c r="D2645" s="2" t="s">
        <v>688</v>
      </c>
      <c r="E2645" s="3">
        <v>13</v>
      </c>
      <c r="F2645" s="17">
        <v>0</v>
      </c>
      <c r="G2645" s="17">
        <v>1</v>
      </c>
      <c r="H2645" s="17">
        <v>0</v>
      </c>
      <c r="I2645" s="7">
        <v>14.1</v>
      </c>
      <c r="J2645" s="7">
        <v>12</v>
      </c>
      <c r="K2645" s="4">
        <v>119</v>
      </c>
      <c r="L2645" s="5">
        <v>119.3861</v>
      </c>
      <c r="M2645">
        <v>118876.04</v>
      </c>
      <c r="N2645" s="3">
        <v>1</v>
      </c>
      <c r="O2645" s="50" t="e">
        <f>INDEX([1]Dados!$M$2:$N$26779,MATCH($P2645,[1]Dados!$N$2:$N$26779,),2)</f>
        <v>#N/A</v>
      </c>
      <c r="P2645">
        <v>155176</v>
      </c>
      <c r="Q2645" s="1">
        <v>36837</v>
      </c>
      <c r="R2645" s="1">
        <v>36848</v>
      </c>
      <c r="S2645" t="s">
        <v>1667</v>
      </c>
    </row>
    <row r="2646" spans="1:19" x14ac:dyDescent="0.2">
      <c r="A2646" s="7">
        <v>231135</v>
      </c>
      <c r="B2646" s="3">
        <v>98531</v>
      </c>
      <c r="C2646" s="3" t="s">
        <v>4</v>
      </c>
      <c r="D2646" s="2" t="s">
        <v>688</v>
      </c>
      <c r="E2646" s="3">
        <v>13</v>
      </c>
      <c r="F2646" s="17">
        <v>0</v>
      </c>
      <c r="G2646" s="17">
        <v>1</v>
      </c>
      <c r="H2646" s="17">
        <v>0</v>
      </c>
      <c r="I2646" s="7">
        <v>14.2</v>
      </c>
      <c r="J2646" s="7">
        <v>7</v>
      </c>
      <c r="K2646" s="4">
        <v>119</v>
      </c>
      <c r="L2646" s="5">
        <v>119.3861</v>
      </c>
      <c r="M2646">
        <v>118876.04</v>
      </c>
      <c r="N2646" s="3">
        <v>1</v>
      </c>
      <c r="O2646" s="50" t="e">
        <f>INDEX([1]Dados!$M$2:$N$26779,MATCH($P2646,[1]Dados!$N$2:$N$26779,),2)</f>
        <v>#N/A</v>
      </c>
      <c r="P2646">
        <v>155176</v>
      </c>
      <c r="Q2646" s="1">
        <v>36837</v>
      </c>
      <c r="R2646" s="1">
        <v>36848</v>
      </c>
      <c r="S2646" t="s">
        <v>1667</v>
      </c>
    </row>
    <row r="2647" spans="1:19" x14ac:dyDescent="0.2">
      <c r="A2647" s="7">
        <v>231135</v>
      </c>
      <c r="B2647" s="3">
        <v>98531</v>
      </c>
      <c r="C2647" s="3" t="s">
        <v>4</v>
      </c>
      <c r="D2647" s="2" t="s">
        <v>688</v>
      </c>
      <c r="E2647" s="3">
        <v>13</v>
      </c>
      <c r="F2647" s="17">
        <v>0</v>
      </c>
      <c r="G2647" s="17">
        <v>1</v>
      </c>
      <c r="H2647" s="17">
        <v>0</v>
      </c>
      <c r="I2647" s="7">
        <v>14.4</v>
      </c>
      <c r="J2647" s="7">
        <v>19</v>
      </c>
      <c r="K2647" s="4">
        <v>119</v>
      </c>
      <c r="L2647" s="5">
        <v>119.3861</v>
      </c>
      <c r="M2647">
        <v>118876.04</v>
      </c>
      <c r="N2647" s="3">
        <v>1</v>
      </c>
      <c r="O2647" s="50" t="e">
        <f>INDEX([1]Dados!$M$2:$N$26779,MATCH($P2647,[1]Dados!$N$2:$N$26779,),2)</f>
        <v>#N/A</v>
      </c>
      <c r="P2647">
        <v>155176</v>
      </c>
      <c r="Q2647" s="1">
        <v>36837</v>
      </c>
      <c r="R2647" s="1">
        <v>36848</v>
      </c>
      <c r="S2647" t="s">
        <v>1667</v>
      </c>
    </row>
    <row r="2648" spans="1:19" x14ac:dyDescent="0.2">
      <c r="A2648" s="7">
        <v>231135</v>
      </c>
      <c r="B2648" s="3">
        <v>98531</v>
      </c>
      <c r="C2648" s="3" t="s">
        <v>4</v>
      </c>
      <c r="D2648" s="2" t="s">
        <v>688</v>
      </c>
      <c r="E2648" s="3">
        <v>13</v>
      </c>
      <c r="F2648" s="17">
        <v>0</v>
      </c>
      <c r="G2648" s="17">
        <v>1</v>
      </c>
      <c r="H2648" s="17">
        <v>0</v>
      </c>
      <c r="I2648" s="7">
        <v>14.3</v>
      </c>
      <c r="J2648" s="7">
        <v>25</v>
      </c>
      <c r="K2648" s="4">
        <v>119</v>
      </c>
      <c r="L2648" s="5">
        <v>119.3861</v>
      </c>
      <c r="M2648">
        <v>118876.04</v>
      </c>
      <c r="N2648" s="3">
        <v>1</v>
      </c>
      <c r="O2648" s="50" t="e">
        <f>INDEX([1]Dados!$M$2:$N$26779,MATCH($P2648,[1]Dados!$N$2:$N$26779,),2)</f>
        <v>#N/A</v>
      </c>
      <c r="P2648">
        <v>155176</v>
      </c>
      <c r="Q2648" s="1">
        <v>36837</v>
      </c>
      <c r="R2648" s="1">
        <v>36848</v>
      </c>
      <c r="S2648" t="s">
        <v>1667</v>
      </c>
    </row>
    <row r="2649" spans="1:19" x14ac:dyDescent="0.2">
      <c r="A2649" s="7">
        <v>231135</v>
      </c>
      <c r="B2649" s="3">
        <v>98531</v>
      </c>
      <c r="C2649" s="3" t="s">
        <v>4</v>
      </c>
      <c r="D2649" s="2" t="s">
        <v>688</v>
      </c>
      <c r="E2649" s="3">
        <v>13</v>
      </c>
      <c r="F2649" s="17">
        <v>0</v>
      </c>
      <c r="G2649" s="17">
        <v>1</v>
      </c>
      <c r="H2649" s="17">
        <v>0</v>
      </c>
      <c r="I2649" s="7">
        <v>14.5</v>
      </c>
      <c r="J2649" s="7">
        <v>32</v>
      </c>
      <c r="K2649" s="4">
        <v>119</v>
      </c>
      <c r="L2649" s="5">
        <v>119.3861</v>
      </c>
      <c r="M2649">
        <v>118876.04</v>
      </c>
      <c r="N2649" s="3">
        <v>1</v>
      </c>
      <c r="O2649" s="50" t="e">
        <f>INDEX([1]Dados!$M$2:$N$26779,MATCH($P2649,[1]Dados!$N$2:$N$26779,),2)</f>
        <v>#N/A</v>
      </c>
      <c r="P2649">
        <v>155176</v>
      </c>
      <c r="Q2649" s="1">
        <v>36837</v>
      </c>
      <c r="R2649" s="1">
        <v>36848</v>
      </c>
      <c r="S2649" t="s">
        <v>1667</v>
      </c>
    </row>
    <row r="2650" spans="1:19" x14ac:dyDescent="0.2">
      <c r="A2650" s="7">
        <v>231135</v>
      </c>
      <c r="B2650" s="3">
        <v>98531</v>
      </c>
      <c r="C2650" s="3" t="s">
        <v>4</v>
      </c>
      <c r="D2650" s="2" t="s">
        <v>688</v>
      </c>
      <c r="E2650" s="3">
        <v>13</v>
      </c>
      <c r="F2650" s="17">
        <v>0</v>
      </c>
      <c r="G2650" s="17">
        <v>1</v>
      </c>
      <c r="H2650" s="17">
        <v>0</v>
      </c>
      <c r="I2650" s="7">
        <v>14.6</v>
      </c>
      <c r="J2650" s="7">
        <v>13</v>
      </c>
      <c r="K2650" s="4">
        <v>119</v>
      </c>
      <c r="L2650" s="5">
        <v>119.3861</v>
      </c>
      <c r="M2650">
        <v>118876.04</v>
      </c>
      <c r="N2650" s="3">
        <v>1</v>
      </c>
      <c r="O2650" s="50" t="e">
        <f>INDEX([1]Dados!$M$2:$N$26779,MATCH($P2650,[1]Dados!$N$2:$N$26779,),2)</f>
        <v>#N/A</v>
      </c>
      <c r="P2650">
        <v>155176</v>
      </c>
      <c r="Q2650" s="1">
        <v>36837</v>
      </c>
      <c r="R2650" s="1">
        <v>36848</v>
      </c>
      <c r="S2650" t="s">
        <v>1667</v>
      </c>
    </row>
    <row r="2651" spans="1:19" x14ac:dyDescent="0.2">
      <c r="A2651" s="7">
        <v>231135</v>
      </c>
      <c r="B2651" s="3">
        <v>98531</v>
      </c>
      <c r="C2651" s="3" t="s">
        <v>4</v>
      </c>
      <c r="D2651" s="2" t="s">
        <v>688</v>
      </c>
      <c r="E2651" s="3">
        <v>13</v>
      </c>
      <c r="F2651" s="17">
        <v>0</v>
      </c>
      <c r="G2651" s="17">
        <v>1</v>
      </c>
      <c r="H2651" s="17">
        <v>0</v>
      </c>
      <c r="I2651" s="7">
        <v>15.1</v>
      </c>
      <c r="J2651" s="7">
        <v>5</v>
      </c>
      <c r="K2651" s="4">
        <v>119</v>
      </c>
      <c r="L2651" s="5">
        <v>119.3861</v>
      </c>
      <c r="M2651">
        <v>127166.44</v>
      </c>
      <c r="N2651" s="3">
        <v>1</v>
      </c>
      <c r="O2651" s="50" t="e">
        <f>INDEX([1]Dados!$M$2:$N$26779,MATCH($P2651,[1]Dados!$N$2:$N$26779,),2)</f>
        <v>#N/A</v>
      </c>
      <c r="P2651">
        <v>155192</v>
      </c>
      <c r="Q2651" s="1">
        <v>36837</v>
      </c>
      <c r="R2651" s="1">
        <v>36848</v>
      </c>
      <c r="S2651" t="s">
        <v>1270</v>
      </c>
    </row>
    <row r="2652" spans="1:19" x14ac:dyDescent="0.2">
      <c r="A2652" s="7">
        <v>231135</v>
      </c>
      <c r="B2652" s="3">
        <v>98531</v>
      </c>
      <c r="C2652" s="3" t="s">
        <v>4</v>
      </c>
      <c r="D2652" s="2" t="s">
        <v>688</v>
      </c>
      <c r="E2652" s="3">
        <v>13</v>
      </c>
      <c r="F2652" s="17">
        <v>0</v>
      </c>
      <c r="G2652" s="17">
        <v>1</v>
      </c>
      <c r="H2652" s="17">
        <v>0</v>
      </c>
      <c r="I2652" s="7">
        <v>15.2</v>
      </c>
      <c r="J2652" s="7">
        <v>25</v>
      </c>
      <c r="K2652" s="4">
        <v>119</v>
      </c>
      <c r="L2652" s="5">
        <v>119.3861</v>
      </c>
      <c r="M2652">
        <v>127166.44</v>
      </c>
      <c r="N2652" s="3">
        <v>1</v>
      </c>
      <c r="O2652" s="50" t="e">
        <f>INDEX([1]Dados!$M$2:$N$26779,MATCH($P2652,[1]Dados!$N$2:$N$26779,),2)</f>
        <v>#N/A</v>
      </c>
      <c r="P2652">
        <v>155192</v>
      </c>
      <c r="Q2652" s="1">
        <v>36837</v>
      </c>
      <c r="R2652" s="1">
        <v>36848</v>
      </c>
      <c r="S2652" t="s">
        <v>1270</v>
      </c>
    </row>
    <row r="2653" spans="1:19" x14ac:dyDescent="0.2">
      <c r="A2653" s="7">
        <v>231135</v>
      </c>
      <c r="B2653" s="3">
        <v>98531</v>
      </c>
      <c r="C2653" s="3" t="s">
        <v>4</v>
      </c>
      <c r="D2653" s="2" t="s">
        <v>688</v>
      </c>
      <c r="E2653" s="3">
        <v>13</v>
      </c>
      <c r="F2653" s="17">
        <v>0</v>
      </c>
      <c r="G2653" s="17">
        <v>1</v>
      </c>
      <c r="H2653" s="17">
        <v>0</v>
      </c>
      <c r="I2653" s="7">
        <v>15.3</v>
      </c>
      <c r="J2653" s="7">
        <v>19</v>
      </c>
      <c r="K2653" s="4">
        <v>119</v>
      </c>
      <c r="L2653" s="5">
        <v>119.3861</v>
      </c>
      <c r="M2653">
        <v>127166.44</v>
      </c>
      <c r="N2653" s="3">
        <v>1</v>
      </c>
      <c r="O2653" s="50" t="e">
        <f>INDEX([1]Dados!$M$2:$N$26779,MATCH($P2653,[1]Dados!$N$2:$N$26779,),2)</f>
        <v>#N/A</v>
      </c>
      <c r="P2653">
        <v>155192</v>
      </c>
      <c r="Q2653" s="1">
        <v>36837</v>
      </c>
      <c r="R2653" s="1">
        <v>36848</v>
      </c>
      <c r="S2653" t="s">
        <v>1270</v>
      </c>
    </row>
    <row r="2654" spans="1:19" x14ac:dyDescent="0.2">
      <c r="A2654" s="7">
        <v>231135</v>
      </c>
      <c r="B2654" s="3">
        <v>98531</v>
      </c>
      <c r="C2654" s="3" t="s">
        <v>4</v>
      </c>
      <c r="D2654" s="2" t="s">
        <v>688</v>
      </c>
      <c r="E2654" s="3">
        <v>13</v>
      </c>
      <c r="F2654" s="17">
        <v>0</v>
      </c>
      <c r="G2654" s="17">
        <v>1</v>
      </c>
      <c r="H2654" s="17">
        <v>0</v>
      </c>
      <c r="I2654" s="7">
        <v>15.4</v>
      </c>
      <c r="J2654" s="7">
        <v>32</v>
      </c>
      <c r="K2654" s="4">
        <v>119</v>
      </c>
      <c r="L2654" s="5">
        <v>119.3861</v>
      </c>
      <c r="M2654">
        <v>127166.44</v>
      </c>
      <c r="N2654" s="3">
        <v>1</v>
      </c>
      <c r="O2654" s="50" t="e">
        <f>INDEX([1]Dados!$M$2:$N$26779,MATCH($P2654,[1]Dados!$N$2:$N$26779,),2)</f>
        <v>#N/A</v>
      </c>
      <c r="P2654">
        <v>155192</v>
      </c>
      <c r="Q2654" s="1">
        <v>36837</v>
      </c>
      <c r="R2654" s="1">
        <v>36848</v>
      </c>
      <c r="S2654" t="s">
        <v>1270</v>
      </c>
    </row>
    <row r="2655" spans="1:19" x14ac:dyDescent="0.2">
      <c r="A2655" s="7">
        <v>231135</v>
      </c>
      <c r="B2655" s="3">
        <v>98531</v>
      </c>
      <c r="C2655" s="3" t="s">
        <v>4</v>
      </c>
      <c r="D2655" s="2" t="s">
        <v>688</v>
      </c>
      <c r="E2655" s="3">
        <v>13</v>
      </c>
      <c r="F2655" s="17">
        <v>0</v>
      </c>
      <c r="G2655" s="17">
        <v>1</v>
      </c>
      <c r="H2655" s="17">
        <v>0</v>
      </c>
      <c r="I2655" s="7">
        <v>15.5</v>
      </c>
      <c r="J2655" s="7">
        <v>13</v>
      </c>
      <c r="K2655" s="4">
        <v>119</v>
      </c>
      <c r="L2655" s="5">
        <v>119.3861</v>
      </c>
      <c r="M2655">
        <v>127166.44</v>
      </c>
      <c r="N2655" s="3">
        <v>1</v>
      </c>
      <c r="O2655" s="50" t="e">
        <f>INDEX([1]Dados!$M$2:$N$26779,MATCH($P2655,[1]Dados!$N$2:$N$26779,),2)</f>
        <v>#N/A</v>
      </c>
      <c r="P2655">
        <v>155192</v>
      </c>
      <c r="Q2655" s="1">
        <v>36837</v>
      </c>
      <c r="R2655" s="1">
        <v>36848</v>
      </c>
      <c r="S2655" t="s">
        <v>1270</v>
      </c>
    </row>
    <row r="2656" spans="1:19" x14ac:dyDescent="0.2">
      <c r="A2656" s="7">
        <v>231135</v>
      </c>
      <c r="B2656" s="3">
        <v>98531</v>
      </c>
      <c r="C2656" s="3" t="s">
        <v>4</v>
      </c>
      <c r="D2656" s="2" t="s">
        <v>688</v>
      </c>
      <c r="E2656" s="3">
        <v>13</v>
      </c>
      <c r="F2656" s="17">
        <v>0</v>
      </c>
      <c r="G2656" s="17">
        <v>1</v>
      </c>
      <c r="H2656" s="17">
        <v>0</v>
      </c>
      <c r="I2656" s="7">
        <v>19.2</v>
      </c>
      <c r="J2656" s="7">
        <v>25</v>
      </c>
      <c r="K2656" s="4">
        <v>119</v>
      </c>
      <c r="L2656" s="5">
        <v>119.386</v>
      </c>
      <c r="M2656">
        <v>141522.63</v>
      </c>
      <c r="N2656" s="3">
        <v>1</v>
      </c>
      <c r="O2656" s="50" t="e">
        <f>INDEX([1]Dados!$M$2:$N$26779,MATCH($P2656,[1]Dados!$N$2:$N$26779,),2)</f>
        <v>#N/A</v>
      </c>
      <c r="P2656">
        <v>155190</v>
      </c>
      <c r="Q2656" s="1">
        <v>36837</v>
      </c>
      <c r="R2656" s="1">
        <v>36848</v>
      </c>
      <c r="S2656" t="s">
        <v>1164</v>
      </c>
    </row>
    <row r="2657" spans="1:19" x14ac:dyDescent="0.2">
      <c r="A2657" s="7">
        <v>231135</v>
      </c>
      <c r="B2657" s="3">
        <v>98531</v>
      </c>
      <c r="C2657" s="3" t="s">
        <v>4</v>
      </c>
      <c r="D2657" s="2" t="s">
        <v>688</v>
      </c>
      <c r="E2657" s="3">
        <v>13</v>
      </c>
      <c r="F2657" s="17">
        <v>0</v>
      </c>
      <c r="G2657" s="17">
        <v>1</v>
      </c>
      <c r="H2657" s="17">
        <v>0</v>
      </c>
      <c r="I2657" s="7">
        <v>19.600000000000001</v>
      </c>
      <c r="J2657" s="7">
        <v>5</v>
      </c>
      <c r="K2657" s="4">
        <v>119</v>
      </c>
      <c r="L2657" s="5">
        <v>119.386</v>
      </c>
      <c r="M2657">
        <v>141522.63</v>
      </c>
      <c r="N2657" s="3">
        <v>1</v>
      </c>
      <c r="O2657" s="50" t="e">
        <f>INDEX([1]Dados!$M$2:$N$26779,MATCH($P2657,[1]Dados!$N$2:$N$26779,),2)</f>
        <v>#N/A</v>
      </c>
      <c r="P2657">
        <v>155190</v>
      </c>
      <c r="Q2657" s="1">
        <v>36837</v>
      </c>
      <c r="R2657" s="1">
        <v>36848</v>
      </c>
      <c r="S2657" t="s">
        <v>1164</v>
      </c>
    </row>
    <row r="2658" spans="1:19" x14ac:dyDescent="0.2">
      <c r="A2658" s="7">
        <v>231135</v>
      </c>
      <c r="B2658" s="3">
        <v>98531</v>
      </c>
      <c r="C2658" s="3" t="s">
        <v>4</v>
      </c>
      <c r="D2658" s="2" t="s">
        <v>688</v>
      </c>
      <c r="E2658" s="3">
        <v>13</v>
      </c>
      <c r="F2658" s="17">
        <v>0</v>
      </c>
      <c r="G2658" s="17">
        <v>1</v>
      </c>
      <c r="H2658" s="17">
        <v>0</v>
      </c>
      <c r="I2658" s="7">
        <v>19.100000000000001</v>
      </c>
      <c r="J2658" s="7">
        <v>12</v>
      </c>
      <c r="K2658" s="4">
        <v>119</v>
      </c>
      <c r="L2658" s="5">
        <v>119.386</v>
      </c>
      <c r="M2658">
        <v>141522.63</v>
      </c>
      <c r="N2658" s="3">
        <v>1</v>
      </c>
      <c r="O2658" s="50" t="e">
        <f>INDEX([1]Dados!$M$2:$N$26779,MATCH($P2658,[1]Dados!$N$2:$N$26779,),2)</f>
        <v>#N/A</v>
      </c>
      <c r="P2658">
        <v>155190</v>
      </c>
      <c r="Q2658" s="1">
        <v>36837</v>
      </c>
      <c r="R2658" s="1">
        <v>36848</v>
      </c>
      <c r="S2658" t="s">
        <v>1164</v>
      </c>
    </row>
    <row r="2659" spans="1:19" x14ac:dyDescent="0.2">
      <c r="A2659" s="7">
        <v>231135</v>
      </c>
      <c r="B2659" s="3">
        <v>98531</v>
      </c>
      <c r="C2659" s="3" t="s">
        <v>4</v>
      </c>
      <c r="D2659" s="2" t="s">
        <v>688</v>
      </c>
      <c r="E2659" s="3">
        <v>13</v>
      </c>
      <c r="F2659" s="17">
        <v>0</v>
      </c>
      <c r="G2659" s="17">
        <v>1</v>
      </c>
      <c r="H2659" s="17">
        <v>0</v>
      </c>
      <c r="I2659" s="7">
        <v>19.5</v>
      </c>
      <c r="J2659" s="7">
        <v>13</v>
      </c>
      <c r="K2659" s="4">
        <v>119</v>
      </c>
      <c r="L2659" s="5">
        <v>119.386</v>
      </c>
      <c r="M2659">
        <v>141522.63</v>
      </c>
      <c r="N2659" s="3">
        <v>1</v>
      </c>
      <c r="O2659" s="50" t="e">
        <f>INDEX([1]Dados!$M$2:$N$26779,MATCH($P2659,[1]Dados!$N$2:$N$26779,),2)</f>
        <v>#N/A</v>
      </c>
      <c r="P2659">
        <v>155190</v>
      </c>
      <c r="Q2659" s="1">
        <v>36837</v>
      </c>
      <c r="R2659" s="1">
        <v>36848</v>
      </c>
      <c r="S2659" t="s">
        <v>1164</v>
      </c>
    </row>
    <row r="2660" spans="1:19" x14ac:dyDescent="0.2">
      <c r="A2660" s="7">
        <v>231135</v>
      </c>
      <c r="B2660" s="3">
        <v>98531</v>
      </c>
      <c r="C2660" s="3" t="s">
        <v>4</v>
      </c>
      <c r="D2660" s="2" t="s">
        <v>688</v>
      </c>
      <c r="E2660" s="3">
        <v>13</v>
      </c>
      <c r="F2660" s="17">
        <v>0</v>
      </c>
      <c r="G2660" s="17">
        <v>1</v>
      </c>
      <c r="H2660" s="17">
        <v>0</v>
      </c>
      <c r="I2660" s="7">
        <v>19.3</v>
      </c>
      <c r="J2660" s="7">
        <v>25</v>
      </c>
      <c r="K2660" s="4">
        <v>119</v>
      </c>
      <c r="L2660" s="5">
        <v>119.386</v>
      </c>
      <c r="M2660">
        <v>141522.63</v>
      </c>
      <c r="N2660" s="3">
        <v>1</v>
      </c>
      <c r="O2660" s="50" t="e">
        <f>INDEX([1]Dados!$M$2:$N$26779,MATCH($P2660,[1]Dados!$N$2:$N$26779,),2)</f>
        <v>#N/A</v>
      </c>
      <c r="P2660">
        <v>155190</v>
      </c>
      <c r="Q2660" s="1">
        <v>36837</v>
      </c>
      <c r="R2660" s="1">
        <v>36848</v>
      </c>
      <c r="S2660" t="s">
        <v>1164</v>
      </c>
    </row>
    <row r="2661" spans="1:19" x14ac:dyDescent="0.2">
      <c r="A2661" s="7">
        <v>231135</v>
      </c>
      <c r="B2661" s="3">
        <v>98531</v>
      </c>
      <c r="C2661" s="3" t="s">
        <v>4</v>
      </c>
      <c r="D2661" s="2" t="s">
        <v>688</v>
      </c>
      <c r="E2661" s="3">
        <v>13</v>
      </c>
      <c r="F2661" s="17">
        <v>0</v>
      </c>
      <c r="G2661" s="17">
        <v>1</v>
      </c>
      <c r="H2661" s="17">
        <v>0</v>
      </c>
      <c r="I2661" s="7">
        <v>19.399999999999999</v>
      </c>
      <c r="J2661" s="7">
        <v>32</v>
      </c>
      <c r="K2661" s="4">
        <v>119</v>
      </c>
      <c r="L2661" s="5">
        <v>119.386</v>
      </c>
      <c r="M2661">
        <v>141522.63</v>
      </c>
      <c r="N2661" s="3">
        <v>1</v>
      </c>
      <c r="O2661" s="50" t="e">
        <f>INDEX([1]Dados!$M$2:$N$26779,MATCH($P2661,[1]Dados!$N$2:$N$26779,),2)</f>
        <v>#N/A</v>
      </c>
      <c r="P2661">
        <v>155190</v>
      </c>
      <c r="Q2661" s="1">
        <v>36837</v>
      </c>
      <c r="R2661" s="1">
        <v>36848</v>
      </c>
      <c r="S2661" t="s">
        <v>1164</v>
      </c>
    </row>
    <row r="2662" spans="1:19" x14ac:dyDescent="0.2">
      <c r="A2662" s="7">
        <v>231135</v>
      </c>
      <c r="B2662" s="3">
        <v>98531</v>
      </c>
      <c r="C2662" s="3" t="s">
        <v>4</v>
      </c>
      <c r="D2662" s="2" t="s">
        <v>688</v>
      </c>
      <c r="E2662" s="3">
        <v>13</v>
      </c>
      <c r="F2662" s="17">
        <v>0</v>
      </c>
      <c r="G2662" s="17">
        <v>1</v>
      </c>
      <c r="H2662" s="17">
        <v>0</v>
      </c>
      <c r="I2662" s="7">
        <v>20.2</v>
      </c>
      <c r="J2662" s="7">
        <v>25</v>
      </c>
      <c r="K2662" s="4">
        <v>1203</v>
      </c>
      <c r="L2662" s="5">
        <v>1203.0829000000001</v>
      </c>
      <c r="M2662">
        <v>11573.36</v>
      </c>
      <c r="N2662" s="3">
        <v>1</v>
      </c>
      <c r="O2662" s="50" t="e">
        <f>INDEX([1]Dados!$M$2:$N$26779,MATCH($P2662,[1]Dados!$N$2:$N$26779,),2)</f>
        <v>#N/A</v>
      </c>
      <c r="P2662">
        <v>155210</v>
      </c>
      <c r="Q2662" s="1">
        <v>36837</v>
      </c>
      <c r="R2662" s="1">
        <v>36848</v>
      </c>
      <c r="S2662" t="s">
        <v>1668</v>
      </c>
    </row>
    <row r="2663" spans="1:19" x14ac:dyDescent="0.2">
      <c r="A2663" s="7">
        <v>231135</v>
      </c>
      <c r="B2663" s="3">
        <v>98531</v>
      </c>
      <c r="C2663" s="3" t="s">
        <v>4</v>
      </c>
      <c r="D2663" s="2" t="s">
        <v>688</v>
      </c>
      <c r="E2663" s="3">
        <v>13</v>
      </c>
      <c r="F2663" s="17">
        <v>0</v>
      </c>
      <c r="G2663" s="17">
        <v>1</v>
      </c>
      <c r="H2663" s="17">
        <v>0</v>
      </c>
      <c r="I2663" s="7">
        <v>20.100000000000001</v>
      </c>
      <c r="J2663" s="7">
        <v>15</v>
      </c>
      <c r="K2663" s="4">
        <v>1203</v>
      </c>
      <c r="L2663" s="5">
        <v>1203.0829000000001</v>
      </c>
      <c r="M2663">
        <v>11573.36</v>
      </c>
      <c r="N2663" s="3">
        <v>1</v>
      </c>
      <c r="O2663" s="50" t="e">
        <f>INDEX([1]Dados!$M$2:$N$26779,MATCH($P2663,[1]Dados!$N$2:$N$26779,),2)</f>
        <v>#N/A</v>
      </c>
      <c r="P2663">
        <v>155210</v>
      </c>
      <c r="Q2663" s="1">
        <v>36837</v>
      </c>
      <c r="R2663" s="1">
        <v>36848</v>
      </c>
      <c r="S2663" t="s">
        <v>1668</v>
      </c>
    </row>
    <row r="2664" spans="1:19" x14ac:dyDescent="0.2">
      <c r="A2664" s="7">
        <v>231135</v>
      </c>
      <c r="B2664" s="3">
        <v>98531</v>
      </c>
      <c r="C2664" s="3" t="s">
        <v>4</v>
      </c>
      <c r="D2664" s="2" t="s">
        <v>688</v>
      </c>
      <c r="E2664" s="3">
        <v>13</v>
      </c>
      <c r="F2664" s="17">
        <v>0</v>
      </c>
      <c r="G2664" s="17">
        <v>1</v>
      </c>
      <c r="H2664" s="17">
        <v>0</v>
      </c>
      <c r="I2664" s="7">
        <v>3.1</v>
      </c>
      <c r="J2664" s="7">
        <v>13</v>
      </c>
      <c r="K2664" s="4">
        <v>1214</v>
      </c>
      <c r="L2664" s="5">
        <v>1214.0587</v>
      </c>
      <c r="M2664">
        <v>46710</v>
      </c>
      <c r="N2664" s="3">
        <v>1</v>
      </c>
      <c r="O2664" s="50" t="e">
        <f>INDEX([1]Dados!$M$2:$N$26779,MATCH($P2664,[1]Dados!$N$2:$N$26779,),2)</f>
        <v>#N/A</v>
      </c>
      <c r="P2664">
        <v>154867</v>
      </c>
      <c r="Q2664" s="1">
        <v>36837</v>
      </c>
      <c r="R2664" s="1">
        <v>36848</v>
      </c>
      <c r="S2664" t="s">
        <v>1655</v>
      </c>
    </row>
    <row r="2665" spans="1:19" x14ac:dyDescent="0.2">
      <c r="A2665" s="7">
        <v>231135</v>
      </c>
      <c r="B2665" s="3">
        <v>98531</v>
      </c>
      <c r="C2665" s="3" t="s">
        <v>4</v>
      </c>
      <c r="D2665" s="2" t="s">
        <v>688</v>
      </c>
      <c r="E2665" s="3">
        <v>13</v>
      </c>
      <c r="F2665" s="17">
        <v>0</v>
      </c>
      <c r="G2665" s="17">
        <v>1</v>
      </c>
      <c r="H2665" s="17">
        <v>0</v>
      </c>
      <c r="I2665" s="7">
        <v>3.3</v>
      </c>
      <c r="J2665" s="7">
        <v>23</v>
      </c>
      <c r="K2665" s="4">
        <v>1214</v>
      </c>
      <c r="L2665" s="5">
        <v>1214.0587</v>
      </c>
      <c r="M2665">
        <v>46710</v>
      </c>
      <c r="N2665" s="3">
        <v>1</v>
      </c>
      <c r="O2665" s="50" t="e">
        <f>INDEX([1]Dados!$M$2:$N$26779,MATCH($P2665,[1]Dados!$N$2:$N$26779,),2)</f>
        <v>#N/A</v>
      </c>
      <c r="P2665">
        <v>154867</v>
      </c>
      <c r="Q2665" s="1">
        <v>36837</v>
      </c>
      <c r="R2665" s="1">
        <v>36848</v>
      </c>
      <c r="S2665" t="s">
        <v>1655</v>
      </c>
    </row>
    <row r="2666" spans="1:19" x14ac:dyDescent="0.2">
      <c r="A2666" s="7">
        <v>231135</v>
      </c>
      <c r="B2666" s="3">
        <v>98531</v>
      </c>
      <c r="C2666" s="3" t="s">
        <v>4</v>
      </c>
      <c r="D2666" s="2" t="s">
        <v>688</v>
      </c>
      <c r="E2666" s="3">
        <v>13</v>
      </c>
      <c r="F2666" s="17">
        <v>0</v>
      </c>
      <c r="G2666" s="17">
        <v>1</v>
      </c>
      <c r="H2666" s="17">
        <v>0</v>
      </c>
      <c r="I2666" s="7">
        <v>3.2</v>
      </c>
      <c r="J2666" s="7">
        <v>15</v>
      </c>
      <c r="K2666" s="4">
        <v>1214</v>
      </c>
      <c r="L2666" s="5">
        <v>1214.0587</v>
      </c>
      <c r="M2666">
        <v>46710</v>
      </c>
      <c r="N2666" s="3">
        <v>1</v>
      </c>
      <c r="O2666" s="50" t="e">
        <f>INDEX([1]Dados!$M$2:$N$26779,MATCH($P2666,[1]Dados!$N$2:$N$26779,),2)</f>
        <v>#N/A</v>
      </c>
      <c r="P2666">
        <v>154867</v>
      </c>
      <c r="Q2666" s="1">
        <v>36837</v>
      </c>
      <c r="R2666" s="1">
        <v>36848</v>
      </c>
      <c r="S2666" t="s">
        <v>1655</v>
      </c>
    </row>
    <row r="2667" spans="1:19" x14ac:dyDescent="0.2">
      <c r="A2667" s="7">
        <v>231135</v>
      </c>
      <c r="B2667" s="3">
        <v>98531</v>
      </c>
      <c r="C2667" s="3" t="s">
        <v>4</v>
      </c>
      <c r="D2667" s="2" t="s">
        <v>688</v>
      </c>
      <c r="E2667" s="3">
        <v>13</v>
      </c>
      <c r="F2667" s="17">
        <v>0</v>
      </c>
      <c r="G2667" s="17">
        <v>1</v>
      </c>
      <c r="H2667" s="17">
        <v>0</v>
      </c>
      <c r="I2667" s="7">
        <v>2.1</v>
      </c>
      <c r="J2667" s="7">
        <v>20</v>
      </c>
      <c r="K2667" s="4">
        <v>1214</v>
      </c>
      <c r="L2667" s="5">
        <v>1214.0589</v>
      </c>
      <c r="M2667">
        <v>522840</v>
      </c>
      <c r="N2667" s="3">
        <v>1</v>
      </c>
      <c r="O2667" s="50" t="e">
        <f>INDEX([1]Dados!$M$2:$N$26779,MATCH($P2667,[1]Dados!$N$2:$N$26779,),2)</f>
        <v>#N/A</v>
      </c>
      <c r="P2667">
        <v>155545</v>
      </c>
      <c r="Q2667" s="1">
        <v>36837</v>
      </c>
      <c r="R2667" s="1">
        <v>36848</v>
      </c>
      <c r="S2667" t="s">
        <v>1669</v>
      </c>
    </row>
    <row r="2668" spans="1:19" x14ac:dyDescent="0.2">
      <c r="A2668" s="7">
        <v>231135</v>
      </c>
      <c r="B2668" s="3">
        <v>98531</v>
      </c>
      <c r="C2668" s="3" t="s">
        <v>4</v>
      </c>
      <c r="D2668" s="2" t="s">
        <v>688</v>
      </c>
      <c r="E2668" s="3">
        <v>13</v>
      </c>
      <c r="F2668" s="17">
        <v>0</v>
      </c>
      <c r="G2668" s="17">
        <v>1</v>
      </c>
      <c r="H2668" s="17">
        <v>0</v>
      </c>
      <c r="I2668" s="7">
        <v>2.2999999999999998</v>
      </c>
      <c r="J2668" s="7">
        <v>23</v>
      </c>
      <c r="K2668" s="4">
        <v>1214</v>
      </c>
      <c r="L2668" s="5">
        <v>1214.0589</v>
      </c>
      <c r="M2668">
        <v>522840</v>
      </c>
      <c r="N2668" s="3">
        <v>1</v>
      </c>
      <c r="O2668" s="50" t="e">
        <f>INDEX([1]Dados!$M$2:$N$26779,MATCH($P2668,[1]Dados!$N$2:$N$26779,),2)</f>
        <v>#N/A</v>
      </c>
      <c r="P2668">
        <v>155545</v>
      </c>
      <c r="Q2668" s="1">
        <v>36837</v>
      </c>
      <c r="R2668" s="1">
        <v>36848</v>
      </c>
      <c r="S2668" t="s">
        <v>1669</v>
      </c>
    </row>
    <row r="2669" spans="1:19" x14ac:dyDescent="0.2">
      <c r="A2669" s="7">
        <v>231135</v>
      </c>
      <c r="B2669" s="3">
        <v>98531</v>
      </c>
      <c r="C2669" s="3" t="s">
        <v>4</v>
      </c>
      <c r="D2669" s="2" t="s">
        <v>688</v>
      </c>
      <c r="E2669" s="3">
        <v>13</v>
      </c>
      <c r="F2669" s="17">
        <v>0</v>
      </c>
      <c r="G2669" s="17">
        <v>1</v>
      </c>
      <c r="H2669" s="17">
        <v>0</v>
      </c>
      <c r="I2669" s="7">
        <v>2.2000000000000002</v>
      </c>
      <c r="J2669" s="7">
        <v>24</v>
      </c>
      <c r="K2669" s="4">
        <v>1214</v>
      </c>
      <c r="L2669" s="5">
        <v>1214.0589</v>
      </c>
      <c r="M2669">
        <v>522840</v>
      </c>
      <c r="N2669" s="3">
        <v>1</v>
      </c>
      <c r="O2669" s="50" t="e">
        <f>INDEX([1]Dados!$M$2:$N$26779,MATCH($P2669,[1]Dados!$N$2:$N$26779,),2)</f>
        <v>#N/A</v>
      </c>
      <c r="P2669">
        <v>155545</v>
      </c>
      <c r="Q2669" s="1">
        <v>36837</v>
      </c>
      <c r="R2669" s="1">
        <v>36848</v>
      </c>
      <c r="S2669" t="s">
        <v>1669</v>
      </c>
    </row>
    <row r="2670" spans="1:19" x14ac:dyDescent="0.2">
      <c r="A2670" s="7">
        <v>231135</v>
      </c>
      <c r="B2670" s="3">
        <v>98531</v>
      </c>
      <c r="C2670" s="3" t="s">
        <v>4</v>
      </c>
      <c r="D2670" s="2" t="s">
        <v>688</v>
      </c>
      <c r="E2670" s="3">
        <v>13</v>
      </c>
      <c r="F2670" s="17">
        <v>0</v>
      </c>
      <c r="G2670" s="17">
        <v>1</v>
      </c>
      <c r="H2670" s="17">
        <v>0</v>
      </c>
      <c r="I2670" s="7">
        <v>2.4</v>
      </c>
      <c r="J2670" s="7">
        <v>18</v>
      </c>
      <c r="K2670" s="4">
        <v>1214</v>
      </c>
      <c r="L2670" s="5">
        <v>1214.0589</v>
      </c>
      <c r="M2670">
        <v>522840</v>
      </c>
      <c r="N2670" s="3">
        <v>1</v>
      </c>
      <c r="O2670" s="50" t="e">
        <f>INDEX([1]Dados!$M$2:$N$26779,MATCH($P2670,[1]Dados!$N$2:$N$26779,),2)</f>
        <v>#N/A</v>
      </c>
      <c r="P2670">
        <v>155545</v>
      </c>
      <c r="Q2670" s="1">
        <v>36837</v>
      </c>
      <c r="R2670" s="1">
        <v>36848</v>
      </c>
      <c r="S2670" t="s">
        <v>1669</v>
      </c>
    </row>
    <row r="2671" spans="1:19" x14ac:dyDescent="0.2">
      <c r="A2671" s="7">
        <v>231135</v>
      </c>
      <c r="B2671" s="3">
        <v>98531</v>
      </c>
      <c r="C2671" s="3" t="s">
        <v>4</v>
      </c>
      <c r="D2671" s="2" t="s">
        <v>688</v>
      </c>
      <c r="E2671" s="3">
        <v>13</v>
      </c>
      <c r="F2671" s="17">
        <v>0</v>
      </c>
      <c r="G2671" s="17">
        <v>1</v>
      </c>
      <c r="H2671" s="17">
        <v>0</v>
      </c>
      <c r="I2671" s="7">
        <v>17.2</v>
      </c>
      <c r="J2671" s="7">
        <v>33</v>
      </c>
      <c r="K2671" s="4">
        <v>4</v>
      </c>
      <c r="L2671" s="5">
        <v>4.5776000000000003</v>
      </c>
      <c r="M2671">
        <v>100000</v>
      </c>
      <c r="N2671" s="3">
        <v>1</v>
      </c>
      <c r="O2671" s="50" t="e">
        <f>INDEX([1]Dados!$M$2:$N$26779,MATCH($P2671,[1]Dados!$N$2:$N$26779,),2)</f>
        <v>#N/A</v>
      </c>
      <c r="P2671">
        <v>155041</v>
      </c>
      <c r="Q2671" s="1">
        <v>36837</v>
      </c>
      <c r="R2671" s="1">
        <v>36848</v>
      </c>
      <c r="S2671" t="s">
        <v>1657</v>
      </c>
    </row>
    <row r="2672" spans="1:19" x14ac:dyDescent="0.2">
      <c r="A2672" s="7">
        <v>231135</v>
      </c>
      <c r="B2672" s="3">
        <v>98531</v>
      </c>
      <c r="C2672" s="3" t="s">
        <v>4</v>
      </c>
      <c r="D2672" s="2" t="s">
        <v>688</v>
      </c>
      <c r="E2672" s="3">
        <v>13</v>
      </c>
      <c r="F2672" s="17">
        <v>0</v>
      </c>
      <c r="G2672" s="17">
        <v>1</v>
      </c>
      <c r="H2672" s="17">
        <v>0</v>
      </c>
      <c r="I2672" s="7">
        <v>17.100000000000001</v>
      </c>
      <c r="J2672" s="7">
        <v>13</v>
      </c>
      <c r="K2672" s="4">
        <v>4</v>
      </c>
      <c r="L2672" s="5">
        <v>4.5776000000000003</v>
      </c>
      <c r="M2672">
        <v>100000</v>
      </c>
      <c r="N2672" s="3">
        <v>1</v>
      </c>
      <c r="O2672" s="50" t="e">
        <f>INDEX([1]Dados!$M$2:$N$26779,MATCH($P2672,[1]Dados!$N$2:$N$26779,),2)</f>
        <v>#N/A</v>
      </c>
      <c r="P2672">
        <v>155041</v>
      </c>
      <c r="Q2672" s="1">
        <v>36837</v>
      </c>
      <c r="R2672" s="1">
        <v>36848</v>
      </c>
      <c r="S2672" t="s">
        <v>1657</v>
      </c>
    </row>
    <row r="2673" spans="1:19" x14ac:dyDescent="0.2">
      <c r="A2673" s="7">
        <v>231135</v>
      </c>
      <c r="B2673" s="3">
        <v>98531</v>
      </c>
      <c r="C2673" s="3" t="s">
        <v>4</v>
      </c>
      <c r="D2673" s="2" t="s">
        <v>688</v>
      </c>
      <c r="E2673" s="3">
        <v>13</v>
      </c>
      <c r="F2673" s="17">
        <v>0</v>
      </c>
      <c r="G2673" s="17">
        <v>1</v>
      </c>
      <c r="H2673" s="17">
        <v>0</v>
      </c>
      <c r="I2673" s="7">
        <v>1.1000000000000001</v>
      </c>
      <c r="J2673" s="7">
        <v>20</v>
      </c>
      <c r="K2673" s="4">
        <v>1293</v>
      </c>
      <c r="L2673" s="5">
        <v>1293.0592999999999</v>
      </c>
      <c r="M2673">
        <v>57315.43</v>
      </c>
      <c r="N2673" s="3">
        <v>1</v>
      </c>
      <c r="O2673" s="50" t="e">
        <f>INDEX([1]Dados!$M$2:$N$26779,MATCH($P2673,[1]Dados!$N$2:$N$26779,),2)</f>
        <v>#N/A</v>
      </c>
      <c r="P2673">
        <v>155035</v>
      </c>
      <c r="Q2673" s="1">
        <v>36837</v>
      </c>
      <c r="R2673" s="1">
        <v>36848</v>
      </c>
      <c r="S2673" t="s">
        <v>1656</v>
      </c>
    </row>
    <row r="2674" spans="1:19" x14ac:dyDescent="0.2">
      <c r="A2674" s="7">
        <v>231135</v>
      </c>
      <c r="B2674" s="3">
        <v>98531</v>
      </c>
      <c r="C2674" s="3" t="s">
        <v>4</v>
      </c>
      <c r="D2674" s="2" t="s">
        <v>688</v>
      </c>
      <c r="E2674" s="3">
        <v>13</v>
      </c>
      <c r="F2674" s="17">
        <v>0</v>
      </c>
      <c r="G2674" s="17">
        <v>1</v>
      </c>
      <c r="H2674" s="17">
        <v>0</v>
      </c>
      <c r="I2674" s="7">
        <v>1.2</v>
      </c>
      <c r="J2674" s="7">
        <v>21</v>
      </c>
      <c r="K2674" s="4">
        <v>1293</v>
      </c>
      <c r="L2674" s="5">
        <v>1293.0592999999999</v>
      </c>
      <c r="M2674">
        <v>57315.43</v>
      </c>
      <c r="N2674" s="3">
        <v>1</v>
      </c>
      <c r="O2674" s="50" t="e">
        <f>INDEX([1]Dados!$M$2:$N$26779,MATCH($P2674,[1]Dados!$N$2:$N$26779,),2)</f>
        <v>#N/A</v>
      </c>
      <c r="P2674">
        <v>155035</v>
      </c>
      <c r="Q2674" s="1">
        <v>36837</v>
      </c>
      <c r="R2674" s="1">
        <v>36848</v>
      </c>
      <c r="S2674" t="s">
        <v>1656</v>
      </c>
    </row>
    <row r="2675" spans="1:19" hidden="1" x14ac:dyDescent="0.2">
      <c r="A2675" s="7">
        <v>521830</v>
      </c>
      <c r="B2675" s="3">
        <v>95613</v>
      </c>
      <c r="C2675" s="3" t="s">
        <v>1</v>
      </c>
      <c r="D2675" s="2" t="s">
        <v>673</v>
      </c>
      <c r="E2675" s="3">
        <v>13</v>
      </c>
      <c r="F2675" s="17">
        <v>0</v>
      </c>
      <c r="G2675" s="17">
        <v>1</v>
      </c>
      <c r="H2675" s="17">
        <v>0</v>
      </c>
      <c r="I2675" s="7">
        <v>5.0999999999999996</v>
      </c>
      <c r="J2675" s="7">
        <v>4</v>
      </c>
      <c r="K2675" s="4">
        <v>4</v>
      </c>
      <c r="L2675" s="5">
        <v>4.3863000000000003</v>
      </c>
      <c r="M2675">
        <v>76511.350000000006</v>
      </c>
      <c r="N2675" s="3">
        <v>1</v>
      </c>
      <c r="O2675" s="50">
        <f>INDEX([1]Dados!$M$2:$N$26779,MATCH($P2675,[1]Dados!$N$2:$N$26779,),2)</f>
        <v>155044</v>
      </c>
      <c r="P2675">
        <v>155044</v>
      </c>
      <c r="Q2675" s="1">
        <v>36837</v>
      </c>
      <c r="R2675" s="1">
        <v>36841</v>
      </c>
      <c r="S2675" t="s">
        <v>2035</v>
      </c>
    </row>
    <row r="2676" spans="1:19" hidden="1" x14ac:dyDescent="0.2">
      <c r="A2676" s="7">
        <v>521830</v>
      </c>
      <c r="B2676" s="3">
        <v>95613</v>
      </c>
      <c r="C2676" s="3" t="s">
        <v>1</v>
      </c>
      <c r="D2676" s="2" t="s">
        <v>673</v>
      </c>
      <c r="E2676" s="3">
        <v>13</v>
      </c>
      <c r="F2676" s="17">
        <v>0</v>
      </c>
      <c r="G2676" s="17">
        <v>1</v>
      </c>
      <c r="H2676" s="17">
        <v>0</v>
      </c>
      <c r="I2676" s="7">
        <v>5.2</v>
      </c>
      <c r="J2676" s="7">
        <v>25</v>
      </c>
      <c r="K2676" s="4">
        <v>4</v>
      </c>
      <c r="L2676" s="5">
        <v>4.3863000000000003</v>
      </c>
      <c r="M2676">
        <v>76511.350000000006</v>
      </c>
      <c r="N2676" s="3">
        <v>1</v>
      </c>
      <c r="O2676" s="50">
        <f>INDEX([1]Dados!$M$2:$N$26779,MATCH($P2676,[1]Dados!$N$2:$N$26779,),2)</f>
        <v>155044</v>
      </c>
      <c r="P2676">
        <v>155044</v>
      </c>
      <c r="Q2676" s="1">
        <v>36837</v>
      </c>
      <c r="R2676" s="1">
        <v>36841</v>
      </c>
      <c r="S2676" t="s">
        <v>2035</v>
      </c>
    </row>
    <row r="2677" spans="1:19" hidden="1" x14ac:dyDescent="0.2">
      <c r="A2677" s="7">
        <v>521830</v>
      </c>
      <c r="B2677" s="3">
        <v>95613</v>
      </c>
      <c r="C2677" s="3" t="s">
        <v>1</v>
      </c>
      <c r="D2677" s="2" t="s">
        <v>673</v>
      </c>
      <c r="E2677" s="3">
        <v>13</v>
      </c>
      <c r="F2677" s="17">
        <v>0</v>
      </c>
      <c r="G2677" s="17">
        <v>1</v>
      </c>
      <c r="H2677" s="17">
        <v>0</v>
      </c>
      <c r="I2677" s="7">
        <v>5.3</v>
      </c>
      <c r="J2677" s="7">
        <v>0</v>
      </c>
      <c r="K2677" s="4">
        <v>4</v>
      </c>
      <c r="L2677" s="5">
        <v>4.3863000000000003</v>
      </c>
      <c r="M2677">
        <v>76511.350000000006</v>
      </c>
      <c r="N2677" s="3">
        <v>1</v>
      </c>
      <c r="O2677" s="50">
        <f>INDEX([1]Dados!$M$2:$N$26779,MATCH($P2677,[1]Dados!$N$2:$N$26779,),2)</f>
        <v>155044</v>
      </c>
      <c r="P2677">
        <v>155044</v>
      </c>
      <c r="Q2677" s="1">
        <v>36837</v>
      </c>
      <c r="R2677" s="1">
        <v>36841</v>
      </c>
      <c r="S2677" t="s">
        <v>2035</v>
      </c>
    </row>
    <row r="2678" spans="1:19" hidden="1" x14ac:dyDescent="0.2">
      <c r="A2678" s="7">
        <v>521830</v>
      </c>
      <c r="B2678" s="3">
        <v>95613</v>
      </c>
      <c r="C2678" s="3" t="s">
        <v>1</v>
      </c>
      <c r="D2678" s="2" t="s">
        <v>673</v>
      </c>
      <c r="E2678" s="3">
        <v>13</v>
      </c>
      <c r="F2678" s="17">
        <v>0</v>
      </c>
      <c r="G2678" s="17">
        <v>1</v>
      </c>
      <c r="H2678" s="17">
        <v>0</v>
      </c>
      <c r="I2678" s="7">
        <v>3.1</v>
      </c>
      <c r="J2678" s="7">
        <v>15</v>
      </c>
      <c r="K2678" s="4">
        <v>1203</v>
      </c>
      <c r="L2678" s="5">
        <v>1203.0597</v>
      </c>
      <c r="M2678">
        <v>67998.75</v>
      </c>
      <c r="N2678" s="3">
        <v>1</v>
      </c>
      <c r="O2678" s="50">
        <f>INDEX([1]Dados!$M$2:$N$26779,MATCH($P2678,[1]Dados!$N$2:$N$26779,),2)</f>
        <v>155217</v>
      </c>
      <c r="P2678">
        <v>155217</v>
      </c>
      <c r="Q2678" s="1">
        <v>36837</v>
      </c>
      <c r="R2678" s="1">
        <v>36841</v>
      </c>
      <c r="S2678" t="s">
        <v>1797</v>
      </c>
    </row>
    <row r="2679" spans="1:19" hidden="1" x14ac:dyDescent="0.2">
      <c r="A2679" s="7">
        <v>521830</v>
      </c>
      <c r="B2679" s="3">
        <v>95613</v>
      </c>
      <c r="C2679" s="3" t="s">
        <v>1</v>
      </c>
      <c r="D2679" s="2" t="s">
        <v>673</v>
      </c>
      <c r="E2679" s="3">
        <v>13</v>
      </c>
      <c r="F2679" s="17">
        <v>0</v>
      </c>
      <c r="G2679" s="17">
        <v>1</v>
      </c>
      <c r="H2679" s="17">
        <v>0</v>
      </c>
      <c r="I2679" s="7">
        <v>3.2</v>
      </c>
      <c r="J2679" s="7">
        <v>23</v>
      </c>
      <c r="K2679" s="4">
        <v>1203</v>
      </c>
      <c r="L2679" s="5">
        <v>1203.0597</v>
      </c>
      <c r="M2679">
        <v>67998.75</v>
      </c>
      <c r="N2679" s="3">
        <v>1</v>
      </c>
      <c r="O2679" s="50">
        <f>INDEX([1]Dados!$M$2:$N$26779,MATCH($P2679,[1]Dados!$N$2:$N$26779,),2)</f>
        <v>155217</v>
      </c>
      <c r="P2679">
        <v>155217</v>
      </c>
      <c r="Q2679" s="1">
        <v>36837</v>
      </c>
      <c r="R2679" s="1">
        <v>36841</v>
      </c>
      <c r="S2679" t="s">
        <v>1797</v>
      </c>
    </row>
    <row r="2680" spans="1:19" hidden="1" x14ac:dyDescent="0.2">
      <c r="A2680" s="7">
        <v>521830</v>
      </c>
      <c r="B2680" s="3">
        <v>95613</v>
      </c>
      <c r="C2680" s="3" t="s">
        <v>1</v>
      </c>
      <c r="D2680" s="2" t="s">
        <v>673</v>
      </c>
      <c r="E2680" s="3">
        <v>13</v>
      </c>
      <c r="F2680" s="17">
        <v>0</v>
      </c>
      <c r="G2680" s="17">
        <v>1</v>
      </c>
      <c r="H2680" s="17">
        <v>0</v>
      </c>
      <c r="I2680" s="7">
        <v>3.3</v>
      </c>
      <c r="J2680" s="7">
        <v>20</v>
      </c>
      <c r="K2680" s="4">
        <v>1203</v>
      </c>
      <c r="L2680" s="5">
        <v>1203.0597</v>
      </c>
      <c r="M2680">
        <v>67998.75</v>
      </c>
      <c r="N2680" s="3">
        <v>1</v>
      </c>
      <c r="O2680" s="50">
        <f>INDEX([1]Dados!$M$2:$N$26779,MATCH($P2680,[1]Dados!$N$2:$N$26779,),2)</f>
        <v>155217</v>
      </c>
      <c r="P2680">
        <v>155217</v>
      </c>
      <c r="Q2680" s="1">
        <v>36837</v>
      </c>
      <c r="R2680" s="1">
        <v>36841</v>
      </c>
      <c r="S2680" t="s">
        <v>1797</v>
      </c>
    </row>
    <row r="2681" spans="1:19" hidden="1" x14ac:dyDescent="0.2">
      <c r="A2681" s="7">
        <v>521830</v>
      </c>
      <c r="B2681" s="3">
        <v>95613</v>
      </c>
      <c r="C2681" s="3" t="s">
        <v>1</v>
      </c>
      <c r="D2681" s="2" t="s">
        <v>673</v>
      </c>
      <c r="E2681" s="3">
        <v>13</v>
      </c>
      <c r="F2681" s="17">
        <v>0</v>
      </c>
      <c r="G2681" s="17">
        <v>1</v>
      </c>
      <c r="H2681" s="17">
        <v>0</v>
      </c>
      <c r="I2681" s="7">
        <v>4.0999999999999996</v>
      </c>
      <c r="J2681" s="7">
        <v>15</v>
      </c>
      <c r="K2681" s="4">
        <v>1214</v>
      </c>
      <c r="L2681" s="5">
        <v>1214.0587</v>
      </c>
      <c r="M2681">
        <v>240687</v>
      </c>
      <c r="N2681" s="3">
        <v>1</v>
      </c>
      <c r="O2681" s="50">
        <f>INDEX([1]Dados!$M$2:$N$26779,MATCH($P2681,[1]Dados!$N$2:$N$26779,),2)</f>
        <v>154871</v>
      </c>
      <c r="P2681">
        <v>154871</v>
      </c>
      <c r="Q2681" s="1">
        <v>36837</v>
      </c>
      <c r="R2681" s="1">
        <v>36841</v>
      </c>
      <c r="S2681" t="s">
        <v>2033</v>
      </c>
    </row>
    <row r="2682" spans="1:19" hidden="1" x14ac:dyDescent="0.2">
      <c r="A2682" s="7">
        <v>521830</v>
      </c>
      <c r="B2682" s="3">
        <v>95613</v>
      </c>
      <c r="C2682" s="3" t="s">
        <v>1</v>
      </c>
      <c r="D2682" s="2" t="s">
        <v>673</v>
      </c>
      <c r="E2682" s="3">
        <v>13</v>
      </c>
      <c r="F2682" s="17">
        <v>0</v>
      </c>
      <c r="G2682" s="17">
        <v>1</v>
      </c>
      <c r="H2682" s="17">
        <v>0</v>
      </c>
      <c r="I2682" s="7">
        <v>2.5</v>
      </c>
      <c r="J2682" s="7">
        <v>24</v>
      </c>
      <c r="K2682" s="4">
        <v>1214</v>
      </c>
      <c r="L2682" s="5">
        <v>1214.0589</v>
      </c>
      <c r="M2682">
        <v>371574</v>
      </c>
      <c r="N2682" s="3">
        <v>1</v>
      </c>
      <c r="O2682" s="50">
        <f>INDEX([1]Dados!$M$2:$N$26779,MATCH($P2682,[1]Dados!$N$2:$N$26779,),2)</f>
        <v>155555</v>
      </c>
      <c r="P2682">
        <v>155555</v>
      </c>
      <c r="Q2682" s="1">
        <v>36837</v>
      </c>
      <c r="R2682" s="1">
        <v>36841</v>
      </c>
      <c r="S2682" t="s">
        <v>1806</v>
      </c>
    </row>
    <row r="2683" spans="1:19" hidden="1" x14ac:dyDescent="0.2">
      <c r="A2683" s="7">
        <v>521830</v>
      </c>
      <c r="B2683" s="3">
        <v>95613</v>
      </c>
      <c r="C2683" s="3" t="s">
        <v>1</v>
      </c>
      <c r="D2683" s="2" t="s">
        <v>673</v>
      </c>
      <c r="E2683" s="3">
        <v>13</v>
      </c>
      <c r="F2683" s="17">
        <v>0</v>
      </c>
      <c r="G2683" s="17">
        <v>1</v>
      </c>
      <c r="H2683" s="17">
        <v>0</v>
      </c>
      <c r="I2683" s="7">
        <v>2.4</v>
      </c>
      <c r="J2683" s="7">
        <v>27</v>
      </c>
      <c r="K2683" s="4">
        <v>1214</v>
      </c>
      <c r="L2683" s="5">
        <v>1214.0589</v>
      </c>
      <c r="M2683">
        <v>371574</v>
      </c>
      <c r="N2683" s="3">
        <v>1</v>
      </c>
      <c r="O2683" s="50">
        <f>INDEX([1]Dados!$M$2:$N$26779,MATCH($P2683,[1]Dados!$N$2:$N$26779,),2)</f>
        <v>155555</v>
      </c>
      <c r="P2683">
        <v>155555</v>
      </c>
      <c r="Q2683" s="1">
        <v>36837</v>
      </c>
      <c r="R2683" s="1">
        <v>36841</v>
      </c>
      <c r="S2683" t="s">
        <v>1806</v>
      </c>
    </row>
    <row r="2684" spans="1:19" hidden="1" x14ac:dyDescent="0.2">
      <c r="A2684" s="7">
        <v>521830</v>
      </c>
      <c r="B2684" s="3">
        <v>95613</v>
      </c>
      <c r="C2684" s="3" t="s">
        <v>1</v>
      </c>
      <c r="D2684" s="2" t="s">
        <v>673</v>
      </c>
      <c r="E2684" s="3">
        <v>13</v>
      </c>
      <c r="F2684" s="17">
        <v>0</v>
      </c>
      <c r="G2684" s="17">
        <v>1</v>
      </c>
      <c r="H2684" s="17">
        <v>0</v>
      </c>
      <c r="I2684" s="7">
        <v>2.6</v>
      </c>
      <c r="J2684" s="7">
        <v>27</v>
      </c>
      <c r="K2684" s="4">
        <v>1214</v>
      </c>
      <c r="L2684" s="5">
        <v>1214.0589</v>
      </c>
      <c r="M2684">
        <v>371574</v>
      </c>
      <c r="N2684" s="3">
        <v>1</v>
      </c>
      <c r="O2684" s="50">
        <f>INDEX([1]Dados!$M$2:$N$26779,MATCH($P2684,[1]Dados!$N$2:$N$26779,),2)</f>
        <v>155555</v>
      </c>
      <c r="P2684">
        <v>155555</v>
      </c>
      <c r="Q2684" s="1">
        <v>36837</v>
      </c>
      <c r="R2684" s="1">
        <v>36841</v>
      </c>
      <c r="S2684" t="s">
        <v>1806</v>
      </c>
    </row>
    <row r="2685" spans="1:19" hidden="1" x14ac:dyDescent="0.2">
      <c r="A2685" s="7">
        <v>521830</v>
      </c>
      <c r="B2685" s="3">
        <v>95613</v>
      </c>
      <c r="C2685" s="3" t="s">
        <v>1</v>
      </c>
      <c r="D2685" s="2" t="s">
        <v>673</v>
      </c>
      <c r="E2685" s="3">
        <v>13</v>
      </c>
      <c r="F2685" s="17">
        <v>0</v>
      </c>
      <c r="G2685" s="17">
        <v>1</v>
      </c>
      <c r="H2685" s="17">
        <v>0</v>
      </c>
      <c r="I2685" s="7">
        <v>2.2000000000000002</v>
      </c>
      <c r="J2685" s="7">
        <v>25</v>
      </c>
      <c r="K2685" s="4">
        <v>1214</v>
      </c>
      <c r="L2685" s="5">
        <v>1214.0589</v>
      </c>
      <c r="M2685">
        <v>371574</v>
      </c>
      <c r="N2685" s="3">
        <v>1</v>
      </c>
      <c r="O2685" s="50">
        <f>INDEX([1]Dados!$M$2:$N$26779,MATCH($P2685,[1]Dados!$N$2:$N$26779,),2)</f>
        <v>155555</v>
      </c>
      <c r="P2685">
        <v>155555</v>
      </c>
      <c r="Q2685" s="1">
        <v>36837</v>
      </c>
      <c r="R2685" s="1">
        <v>36841</v>
      </c>
      <c r="S2685" t="s">
        <v>1806</v>
      </c>
    </row>
    <row r="2686" spans="1:19" hidden="1" x14ac:dyDescent="0.2">
      <c r="A2686" s="7">
        <v>521830</v>
      </c>
      <c r="B2686" s="3">
        <v>95613</v>
      </c>
      <c r="C2686" s="3" t="s">
        <v>1</v>
      </c>
      <c r="D2686" s="2" t="s">
        <v>673</v>
      </c>
      <c r="E2686" s="3">
        <v>13</v>
      </c>
      <c r="F2686" s="17">
        <v>0</v>
      </c>
      <c r="G2686" s="17">
        <v>1</v>
      </c>
      <c r="H2686" s="17">
        <v>0</v>
      </c>
      <c r="I2686" s="7">
        <v>2.8</v>
      </c>
      <c r="J2686" s="7">
        <v>20</v>
      </c>
      <c r="K2686" s="4">
        <v>1214</v>
      </c>
      <c r="L2686" s="5">
        <v>1214.0589</v>
      </c>
      <c r="M2686">
        <v>371574</v>
      </c>
      <c r="N2686" s="3">
        <v>1</v>
      </c>
      <c r="O2686" s="50">
        <f>INDEX([1]Dados!$M$2:$N$26779,MATCH($P2686,[1]Dados!$N$2:$N$26779,),2)</f>
        <v>155555</v>
      </c>
      <c r="P2686">
        <v>155555</v>
      </c>
      <c r="Q2686" s="1">
        <v>36837</v>
      </c>
      <c r="R2686" s="1">
        <v>36841</v>
      </c>
      <c r="S2686" t="s">
        <v>1806</v>
      </c>
    </row>
    <row r="2687" spans="1:19" hidden="1" x14ac:dyDescent="0.2">
      <c r="A2687" s="7">
        <v>521830</v>
      </c>
      <c r="B2687" s="3">
        <v>95613</v>
      </c>
      <c r="C2687" s="3" t="s">
        <v>1</v>
      </c>
      <c r="D2687" s="2" t="s">
        <v>673</v>
      </c>
      <c r="E2687" s="3">
        <v>13</v>
      </c>
      <c r="F2687" s="17">
        <v>0</v>
      </c>
      <c r="G2687" s="17">
        <v>1</v>
      </c>
      <c r="H2687" s="17">
        <v>0</v>
      </c>
      <c r="I2687" s="7">
        <v>2.2999999999999998</v>
      </c>
      <c r="J2687" s="7">
        <v>28</v>
      </c>
      <c r="K2687" s="4">
        <v>1214</v>
      </c>
      <c r="L2687" s="5">
        <v>1214.0589</v>
      </c>
      <c r="M2687">
        <v>371574</v>
      </c>
      <c r="N2687" s="3">
        <v>1</v>
      </c>
      <c r="O2687" s="50">
        <f>INDEX([1]Dados!$M$2:$N$26779,MATCH($P2687,[1]Dados!$N$2:$N$26779,),2)</f>
        <v>155555</v>
      </c>
      <c r="P2687">
        <v>155555</v>
      </c>
      <c r="Q2687" s="1">
        <v>36837</v>
      </c>
      <c r="R2687" s="1">
        <v>36841</v>
      </c>
      <c r="S2687" t="s">
        <v>1806</v>
      </c>
    </row>
    <row r="2688" spans="1:19" hidden="1" x14ac:dyDescent="0.2">
      <c r="A2688" s="7">
        <v>521830</v>
      </c>
      <c r="B2688" s="3">
        <v>95613</v>
      </c>
      <c r="C2688" s="3" t="s">
        <v>1</v>
      </c>
      <c r="D2688" s="2" t="s">
        <v>673</v>
      </c>
      <c r="E2688" s="3">
        <v>13</v>
      </c>
      <c r="F2688" s="17">
        <v>0</v>
      </c>
      <c r="G2688" s="17">
        <v>1</v>
      </c>
      <c r="H2688" s="17">
        <v>0</v>
      </c>
      <c r="I2688" s="7">
        <v>2.1</v>
      </c>
      <c r="J2688" s="7">
        <v>23</v>
      </c>
      <c r="K2688" s="4">
        <v>1214</v>
      </c>
      <c r="L2688" s="5">
        <v>1214.0589</v>
      </c>
      <c r="M2688">
        <v>371574</v>
      </c>
      <c r="N2688" s="3">
        <v>1</v>
      </c>
      <c r="O2688" s="50">
        <f>INDEX([1]Dados!$M$2:$N$26779,MATCH($P2688,[1]Dados!$N$2:$N$26779,),2)</f>
        <v>155555</v>
      </c>
      <c r="P2688">
        <v>155555</v>
      </c>
      <c r="Q2688" s="1">
        <v>36837</v>
      </c>
      <c r="R2688" s="1">
        <v>36841</v>
      </c>
      <c r="S2688" t="s">
        <v>1806</v>
      </c>
    </row>
    <row r="2689" spans="1:19" hidden="1" x14ac:dyDescent="0.2">
      <c r="A2689" s="7">
        <v>521830</v>
      </c>
      <c r="B2689" s="3">
        <v>95613</v>
      </c>
      <c r="C2689" s="3" t="s">
        <v>1</v>
      </c>
      <c r="D2689" s="2" t="s">
        <v>673</v>
      </c>
      <c r="E2689" s="3">
        <v>13</v>
      </c>
      <c r="F2689" s="17">
        <v>0</v>
      </c>
      <c r="G2689" s="17">
        <v>1</v>
      </c>
      <c r="H2689" s="17">
        <v>0</v>
      </c>
      <c r="I2689" s="7">
        <v>2.7</v>
      </c>
      <c r="J2689" s="7">
        <v>15</v>
      </c>
      <c r="K2689" s="4">
        <v>1214</v>
      </c>
      <c r="L2689" s="5">
        <v>1214.0589</v>
      </c>
      <c r="M2689">
        <v>371574</v>
      </c>
      <c r="N2689" s="3">
        <v>1</v>
      </c>
      <c r="O2689" s="50">
        <f>INDEX([1]Dados!$M$2:$N$26779,MATCH($P2689,[1]Dados!$N$2:$N$26779,),2)</f>
        <v>155555</v>
      </c>
      <c r="P2689">
        <v>155555</v>
      </c>
      <c r="Q2689" s="1">
        <v>36837</v>
      </c>
      <c r="R2689" s="1">
        <v>36841</v>
      </c>
      <c r="S2689" t="s">
        <v>1806</v>
      </c>
    </row>
    <row r="2690" spans="1:19" hidden="1" x14ac:dyDescent="0.2">
      <c r="A2690" s="7">
        <v>521830</v>
      </c>
      <c r="B2690" s="3">
        <v>95613</v>
      </c>
      <c r="C2690" s="3" t="s">
        <v>1</v>
      </c>
      <c r="D2690" s="2" t="s">
        <v>673</v>
      </c>
      <c r="E2690" s="3">
        <v>13</v>
      </c>
      <c r="F2690" s="17">
        <v>0</v>
      </c>
      <c r="G2690" s="17">
        <v>1</v>
      </c>
      <c r="H2690" s="17">
        <v>0</v>
      </c>
      <c r="I2690" s="7">
        <v>2.9</v>
      </c>
      <c r="J2690" s="7">
        <v>28</v>
      </c>
      <c r="K2690" s="4">
        <v>1214</v>
      </c>
      <c r="L2690" s="5">
        <v>1214.0589</v>
      </c>
      <c r="M2690">
        <v>371574</v>
      </c>
      <c r="N2690" s="3">
        <v>1</v>
      </c>
      <c r="O2690" s="50">
        <f>INDEX([1]Dados!$M$2:$N$26779,MATCH($P2690,[1]Dados!$N$2:$N$26779,),2)</f>
        <v>155555</v>
      </c>
      <c r="P2690">
        <v>155555</v>
      </c>
      <c r="Q2690" s="1">
        <v>36837</v>
      </c>
      <c r="R2690" s="1">
        <v>36841</v>
      </c>
      <c r="S2690" t="s">
        <v>1806</v>
      </c>
    </row>
    <row r="2691" spans="1:19" hidden="1" x14ac:dyDescent="0.2">
      <c r="A2691" s="7">
        <v>521830</v>
      </c>
      <c r="B2691" s="3">
        <v>95613</v>
      </c>
      <c r="C2691" s="3" t="s">
        <v>1</v>
      </c>
      <c r="D2691" s="2" t="s">
        <v>673</v>
      </c>
      <c r="E2691" s="3">
        <v>13</v>
      </c>
      <c r="F2691" s="17">
        <v>0</v>
      </c>
      <c r="G2691" s="17">
        <v>1</v>
      </c>
      <c r="H2691" s="17">
        <v>0</v>
      </c>
      <c r="I2691" s="29">
        <v>2.1</v>
      </c>
      <c r="J2691" s="7">
        <v>24</v>
      </c>
      <c r="K2691" s="4">
        <v>1214</v>
      </c>
      <c r="L2691" s="5">
        <v>1214.0589</v>
      </c>
      <c r="M2691">
        <v>371574</v>
      </c>
      <c r="N2691" s="3">
        <v>1</v>
      </c>
      <c r="O2691" s="50">
        <f>INDEX([1]Dados!$M$2:$N$26779,MATCH($P2691,[1]Dados!$N$2:$N$26779,),2)</f>
        <v>155555</v>
      </c>
      <c r="P2691">
        <v>155555</v>
      </c>
      <c r="Q2691" s="1">
        <v>36837</v>
      </c>
      <c r="R2691" s="1">
        <v>36841</v>
      </c>
      <c r="S2691" t="s">
        <v>1806</v>
      </c>
    </row>
    <row r="2692" spans="1:19" hidden="1" x14ac:dyDescent="0.2">
      <c r="A2692" s="7">
        <v>521830</v>
      </c>
      <c r="B2692" s="3">
        <v>95613</v>
      </c>
      <c r="C2692" s="3" t="s">
        <v>1</v>
      </c>
      <c r="D2692" s="2" t="s">
        <v>673</v>
      </c>
      <c r="E2692" s="3">
        <v>13</v>
      </c>
      <c r="F2692" s="17">
        <v>0</v>
      </c>
      <c r="G2692" s="17">
        <v>1</v>
      </c>
      <c r="H2692" s="17">
        <v>0</v>
      </c>
      <c r="I2692" s="7">
        <v>2.11</v>
      </c>
      <c r="J2692" s="7">
        <v>20</v>
      </c>
      <c r="K2692" s="4">
        <v>1214</v>
      </c>
      <c r="L2692" s="5">
        <v>1214.0589</v>
      </c>
      <c r="M2692">
        <v>371574</v>
      </c>
      <c r="N2692" s="3">
        <v>1</v>
      </c>
      <c r="O2692" s="50">
        <f>INDEX([1]Dados!$M$2:$N$26779,MATCH($P2692,[1]Dados!$N$2:$N$26779,),2)</f>
        <v>155555</v>
      </c>
      <c r="P2692">
        <v>155555</v>
      </c>
      <c r="Q2692" s="1">
        <v>36837</v>
      </c>
      <c r="R2692" s="1">
        <v>36841</v>
      </c>
      <c r="S2692" t="s">
        <v>1806</v>
      </c>
    </row>
    <row r="2693" spans="1:19" hidden="1" x14ac:dyDescent="0.2">
      <c r="A2693" s="7">
        <v>521830</v>
      </c>
      <c r="B2693" s="3">
        <v>95613</v>
      </c>
      <c r="C2693" s="3" t="s">
        <v>1</v>
      </c>
      <c r="D2693" s="2" t="s">
        <v>673</v>
      </c>
      <c r="E2693" s="3">
        <v>13</v>
      </c>
      <c r="F2693" s="17">
        <v>0</v>
      </c>
      <c r="G2693" s="17">
        <v>1</v>
      </c>
      <c r="H2693" s="17">
        <v>0</v>
      </c>
      <c r="I2693" s="7">
        <v>1.2</v>
      </c>
      <c r="J2693" s="7">
        <v>29</v>
      </c>
      <c r="K2693" s="4">
        <v>1293</v>
      </c>
      <c r="L2693" s="5">
        <v>1293.0592999999999</v>
      </c>
      <c r="M2693">
        <v>104201.37</v>
      </c>
      <c r="N2693" s="3">
        <v>1</v>
      </c>
      <c r="O2693" s="50">
        <f>INDEX([1]Dados!$M$2:$N$26779,MATCH($P2693,[1]Dados!$N$2:$N$26779,),2)</f>
        <v>155032</v>
      </c>
      <c r="P2693">
        <v>155032</v>
      </c>
      <c r="Q2693" s="1">
        <v>36837</v>
      </c>
      <c r="R2693" s="1">
        <v>36841</v>
      </c>
      <c r="S2693" t="s">
        <v>2034</v>
      </c>
    </row>
    <row r="2694" spans="1:19" hidden="1" x14ac:dyDescent="0.2">
      <c r="A2694" s="7">
        <v>521830</v>
      </c>
      <c r="B2694" s="3">
        <v>95613</v>
      </c>
      <c r="C2694" s="3" t="s">
        <v>1</v>
      </c>
      <c r="D2694" s="2" t="s">
        <v>673</v>
      </c>
      <c r="E2694" s="3">
        <v>13</v>
      </c>
      <c r="F2694" s="17">
        <v>0</v>
      </c>
      <c r="G2694" s="17">
        <v>1</v>
      </c>
      <c r="H2694" s="17">
        <v>0</v>
      </c>
      <c r="I2694" s="7">
        <v>1.1000000000000001</v>
      </c>
      <c r="J2694" s="7">
        <v>22</v>
      </c>
      <c r="K2694" s="4">
        <v>1293</v>
      </c>
      <c r="L2694" s="5">
        <v>1293.0592999999999</v>
      </c>
      <c r="M2694">
        <v>104201.37</v>
      </c>
      <c r="N2694" s="3">
        <v>1</v>
      </c>
      <c r="O2694" s="50">
        <f>INDEX([1]Dados!$M$2:$N$26779,MATCH($P2694,[1]Dados!$N$2:$N$26779,),2)</f>
        <v>155032</v>
      </c>
      <c r="P2694">
        <v>155032</v>
      </c>
      <c r="Q2694" s="1">
        <v>36837</v>
      </c>
      <c r="R2694" s="1">
        <v>36841</v>
      </c>
      <c r="S2694" t="s">
        <v>2034</v>
      </c>
    </row>
    <row r="2695" spans="1:19" hidden="1" x14ac:dyDescent="0.2">
      <c r="A2695" s="7">
        <v>521830</v>
      </c>
      <c r="B2695" s="3">
        <v>95613</v>
      </c>
      <c r="C2695" s="3" t="s">
        <v>1</v>
      </c>
      <c r="D2695" s="2" t="s">
        <v>673</v>
      </c>
      <c r="E2695" s="3">
        <v>13</v>
      </c>
      <c r="F2695" s="17">
        <v>0</v>
      </c>
      <c r="G2695" s="17">
        <v>1</v>
      </c>
      <c r="H2695" s="17">
        <v>0</v>
      </c>
      <c r="I2695" s="7">
        <v>1.3</v>
      </c>
      <c r="J2695" s="7">
        <v>0</v>
      </c>
      <c r="K2695" s="4">
        <v>1293</v>
      </c>
      <c r="L2695" s="5">
        <v>1293.0592999999999</v>
      </c>
      <c r="M2695">
        <v>104201.37</v>
      </c>
      <c r="N2695" s="3">
        <v>1</v>
      </c>
      <c r="O2695" s="50">
        <f>INDEX([1]Dados!$M$2:$N$26779,MATCH($P2695,[1]Dados!$N$2:$N$26779,),2)</f>
        <v>155032</v>
      </c>
      <c r="P2695">
        <v>155032</v>
      </c>
      <c r="Q2695" s="1">
        <v>36837</v>
      </c>
      <c r="R2695" s="1">
        <v>36841</v>
      </c>
      <c r="S2695" t="s">
        <v>2034</v>
      </c>
    </row>
    <row r="2696" spans="1:19" hidden="1" x14ac:dyDescent="0.2">
      <c r="A2696" s="7">
        <v>521830</v>
      </c>
      <c r="B2696" s="3">
        <v>95613</v>
      </c>
      <c r="C2696" s="3" t="s">
        <v>1</v>
      </c>
      <c r="D2696" s="2" t="s">
        <v>673</v>
      </c>
      <c r="E2696" s="3">
        <v>13</v>
      </c>
      <c r="F2696" s="17">
        <v>0</v>
      </c>
      <c r="G2696" s="17">
        <v>1</v>
      </c>
      <c r="H2696" s="17">
        <v>0</v>
      </c>
      <c r="I2696" s="7">
        <v>7.1</v>
      </c>
      <c r="J2696" s="7">
        <v>5</v>
      </c>
      <c r="K2696" s="4">
        <v>119</v>
      </c>
      <c r="L2696" s="5">
        <v>119.3861</v>
      </c>
      <c r="M2696">
        <v>116359.11</v>
      </c>
      <c r="N2696" s="3">
        <v>1</v>
      </c>
      <c r="O2696" s="50">
        <f>INDEX([1]Dados!$M$2:$N$26779,MATCH($P2696,[1]Dados!$N$2:$N$26779,),2)</f>
        <v>155110</v>
      </c>
      <c r="P2696">
        <v>155110</v>
      </c>
      <c r="Q2696" s="1">
        <v>36837</v>
      </c>
      <c r="R2696" s="1">
        <v>36841</v>
      </c>
      <c r="S2696" t="s">
        <v>2240</v>
      </c>
    </row>
    <row r="2697" spans="1:19" hidden="1" x14ac:dyDescent="0.2">
      <c r="A2697" s="7">
        <v>521830</v>
      </c>
      <c r="B2697" s="3">
        <v>95613</v>
      </c>
      <c r="C2697" s="3" t="s">
        <v>1</v>
      </c>
      <c r="D2697" s="2" t="s">
        <v>673</v>
      </c>
      <c r="E2697" s="3">
        <v>13</v>
      </c>
      <c r="F2697" s="17">
        <v>0</v>
      </c>
      <c r="G2697" s="17">
        <v>1</v>
      </c>
      <c r="H2697" s="17">
        <v>0</v>
      </c>
      <c r="I2697" s="7">
        <v>7.2</v>
      </c>
      <c r="J2697" s="7">
        <v>19</v>
      </c>
      <c r="K2697" s="4">
        <v>119</v>
      </c>
      <c r="L2697" s="5">
        <v>119.3861</v>
      </c>
      <c r="M2697">
        <v>116359.11</v>
      </c>
      <c r="N2697" s="3">
        <v>1</v>
      </c>
      <c r="O2697" s="50">
        <f>INDEX([1]Dados!$M$2:$N$26779,MATCH($P2697,[1]Dados!$N$2:$N$26779,),2)</f>
        <v>155110</v>
      </c>
      <c r="P2697">
        <v>155110</v>
      </c>
      <c r="Q2697" s="1">
        <v>36837</v>
      </c>
      <c r="R2697" s="1">
        <v>36841</v>
      </c>
      <c r="S2697" t="s">
        <v>2240</v>
      </c>
    </row>
    <row r="2698" spans="1:19" hidden="1" x14ac:dyDescent="0.2">
      <c r="A2698" s="7">
        <v>521830</v>
      </c>
      <c r="B2698" s="3">
        <v>95613</v>
      </c>
      <c r="C2698" s="3" t="s">
        <v>1</v>
      </c>
      <c r="D2698" s="2" t="s">
        <v>673</v>
      </c>
      <c r="E2698" s="3">
        <v>13</v>
      </c>
      <c r="F2698" s="17">
        <v>0</v>
      </c>
      <c r="G2698" s="17">
        <v>1</v>
      </c>
      <c r="H2698" s="17">
        <v>0</v>
      </c>
      <c r="I2698" s="7">
        <v>7.3</v>
      </c>
      <c r="J2698" s="7">
        <v>18</v>
      </c>
      <c r="K2698" s="4">
        <v>119</v>
      </c>
      <c r="L2698" s="5">
        <v>119.3861</v>
      </c>
      <c r="M2698">
        <v>116359.11</v>
      </c>
      <c r="N2698" s="3">
        <v>1</v>
      </c>
      <c r="O2698" s="50">
        <f>INDEX([1]Dados!$M$2:$N$26779,MATCH($P2698,[1]Dados!$N$2:$N$26779,),2)</f>
        <v>155110</v>
      </c>
      <c r="P2698">
        <v>155110</v>
      </c>
      <c r="Q2698" s="1">
        <v>36837</v>
      </c>
      <c r="R2698" s="1">
        <v>36841</v>
      </c>
      <c r="S2698" t="s">
        <v>2240</v>
      </c>
    </row>
    <row r="2699" spans="1:19" hidden="1" x14ac:dyDescent="0.2">
      <c r="A2699" s="7">
        <v>521830</v>
      </c>
      <c r="B2699" s="3">
        <v>95613</v>
      </c>
      <c r="C2699" s="3" t="s">
        <v>1</v>
      </c>
      <c r="D2699" s="2" t="s">
        <v>673</v>
      </c>
      <c r="E2699" s="3">
        <v>13</v>
      </c>
      <c r="F2699" s="17">
        <v>0</v>
      </c>
      <c r="G2699" s="17">
        <v>1</v>
      </c>
      <c r="H2699" s="17">
        <v>0</v>
      </c>
      <c r="I2699" s="7">
        <v>8.1</v>
      </c>
      <c r="J2699" s="7">
        <v>5</v>
      </c>
      <c r="K2699" s="4">
        <v>119</v>
      </c>
      <c r="L2699" s="5">
        <v>119.3861</v>
      </c>
      <c r="M2699">
        <v>131287.60999999999</v>
      </c>
      <c r="N2699" s="3">
        <v>1</v>
      </c>
      <c r="O2699" s="50">
        <f>INDEX([1]Dados!$M$2:$N$26779,MATCH($P2699,[1]Dados!$N$2:$N$26779,),2)</f>
        <v>155111</v>
      </c>
      <c r="P2699">
        <v>155111</v>
      </c>
      <c r="Q2699" s="1">
        <v>36837</v>
      </c>
      <c r="R2699" s="1">
        <v>36841</v>
      </c>
      <c r="S2699" t="s">
        <v>2241</v>
      </c>
    </row>
    <row r="2700" spans="1:19" hidden="1" x14ac:dyDescent="0.2">
      <c r="A2700" s="7">
        <v>521830</v>
      </c>
      <c r="B2700" s="3">
        <v>95613</v>
      </c>
      <c r="C2700" s="3" t="s">
        <v>1</v>
      </c>
      <c r="D2700" s="2" t="s">
        <v>673</v>
      </c>
      <c r="E2700" s="3">
        <v>13</v>
      </c>
      <c r="F2700" s="17">
        <v>0</v>
      </c>
      <c r="G2700" s="17">
        <v>1</v>
      </c>
      <c r="H2700" s="17">
        <v>0</v>
      </c>
      <c r="I2700" s="7">
        <v>8.1999999999999993</v>
      </c>
      <c r="J2700" s="7">
        <v>25</v>
      </c>
      <c r="K2700" s="4">
        <v>119</v>
      </c>
      <c r="L2700" s="5">
        <v>119.3861</v>
      </c>
      <c r="M2700">
        <v>131287.60999999999</v>
      </c>
      <c r="N2700" s="3">
        <v>1</v>
      </c>
      <c r="O2700" s="50">
        <f>INDEX([1]Dados!$M$2:$N$26779,MATCH($P2700,[1]Dados!$N$2:$N$26779,),2)</f>
        <v>155111</v>
      </c>
      <c r="P2700">
        <v>155111</v>
      </c>
      <c r="Q2700" s="1">
        <v>36837</v>
      </c>
      <c r="R2700" s="1">
        <v>36841</v>
      </c>
      <c r="S2700" t="s">
        <v>2241</v>
      </c>
    </row>
    <row r="2701" spans="1:19" hidden="1" x14ac:dyDescent="0.2">
      <c r="A2701" s="7">
        <v>521830</v>
      </c>
      <c r="B2701" s="3">
        <v>95613</v>
      </c>
      <c r="C2701" s="3" t="s">
        <v>1</v>
      </c>
      <c r="D2701" s="2" t="s">
        <v>673</v>
      </c>
      <c r="E2701" s="3">
        <v>13</v>
      </c>
      <c r="F2701" s="17">
        <v>0</v>
      </c>
      <c r="G2701" s="17">
        <v>1</v>
      </c>
      <c r="H2701" s="17">
        <v>0</v>
      </c>
      <c r="I2701" s="7">
        <v>8.3000000000000007</v>
      </c>
      <c r="J2701" s="7">
        <v>19</v>
      </c>
      <c r="K2701" s="4">
        <v>119</v>
      </c>
      <c r="L2701" s="5">
        <v>119.3861</v>
      </c>
      <c r="M2701">
        <v>131287.60999999999</v>
      </c>
      <c r="N2701" s="3">
        <v>1</v>
      </c>
      <c r="O2701" s="50">
        <f>INDEX([1]Dados!$M$2:$N$26779,MATCH($P2701,[1]Dados!$N$2:$N$26779,),2)</f>
        <v>155111</v>
      </c>
      <c r="P2701">
        <v>155111</v>
      </c>
      <c r="Q2701" s="1">
        <v>36837</v>
      </c>
      <c r="R2701" s="1">
        <v>36841</v>
      </c>
      <c r="S2701" t="s">
        <v>2241</v>
      </c>
    </row>
    <row r="2702" spans="1:19" hidden="1" x14ac:dyDescent="0.2">
      <c r="A2702" s="7">
        <v>521830</v>
      </c>
      <c r="B2702" s="3">
        <v>95613</v>
      </c>
      <c r="C2702" s="3" t="s">
        <v>1</v>
      </c>
      <c r="D2702" s="2" t="s">
        <v>673</v>
      </c>
      <c r="E2702" s="3">
        <v>13</v>
      </c>
      <c r="F2702" s="17">
        <v>0</v>
      </c>
      <c r="G2702" s="17">
        <v>1</v>
      </c>
      <c r="H2702" s="17">
        <v>0</v>
      </c>
      <c r="I2702" s="7">
        <v>8.4</v>
      </c>
      <c r="J2702" s="7">
        <v>18</v>
      </c>
      <c r="K2702" s="4">
        <v>119</v>
      </c>
      <c r="L2702" s="5">
        <v>119.3861</v>
      </c>
      <c r="M2702">
        <v>131287.60999999999</v>
      </c>
      <c r="N2702" s="3">
        <v>1</v>
      </c>
      <c r="O2702" s="50">
        <f>INDEX([1]Dados!$M$2:$N$26779,MATCH($P2702,[1]Dados!$N$2:$N$26779,),2)</f>
        <v>155111</v>
      </c>
      <c r="P2702">
        <v>155111</v>
      </c>
      <c r="Q2702" s="1">
        <v>36837</v>
      </c>
      <c r="R2702" s="1">
        <v>36841</v>
      </c>
      <c r="S2702" t="s">
        <v>2241</v>
      </c>
    </row>
    <row r="2703" spans="1:19" hidden="1" x14ac:dyDescent="0.2">
      <c r="A2703" s="7">
        <v>521830</v>
      </c>
      <c r="B2703" s="3">
        <v>95613</v>
      </c>
      <c r="C2703" s="3" t="s">
        <v>1</v>
      </c>
      <c r="D2703" s="2" t="s">
        <v>673</v>
      </c>
      <c r="E2703" s="3">
        <v>13</v>
      </c>
      <c r="F2703" s="17">
        <v>0</v>
      </c>
      <c r="G2703" s="17">
        <v>1</v>
      </c>
      <c r="H2703" s="17">
        <v>0</v>
      </c>
      <c r="I2703" s="7">
        <v>6.1</v>
      </c>
      <c r="J2703" s="7">
        <v>5</v>
      </c>
      <c r="K2703" s="4">
        <v>119</v>
      </c>
      <c r="L2703" s="5">
        <v>119.3861</v>
      </c>
      <c r="M2703">
        <v>110181.2</v>
      </c>
      <c r="N2703" s="3">
        <v>1</v>
      </c>
      <c r="O2703" s="50">
        <f>INDEX([1]Dados!$M$2:$N$26779,MATCH($P2703,[1]Dados!$N$2:$N$26779,),2)</f>
        <v>155112</v>
      </c>
      <c r="P2703">
        <v>155112</v>
      </c>
      <c r="Q2703" s="1">
        <v>36837</v>
      </c>
      <c r="R2703" s="1">
        <v>36841</v>
      </c>
      <c r="S2703" t="s">
        <v>2239</v>
      </c>
    </row>
    <row r="2704" spans="1:19" hidden="1" x14ac:dyDescent="0.2">
      <c r="A2704" s="7">
        <v>521830</v>
      </c>
      <c r="B2704" s="3">
        <v>95613</v>
      </c>
      <c r="C2704" s="3" t="s">
        <v>1</v>
      </c>
      <c r="D2704" s="2" t="s">
        <v>673</v>
      </c>
      <c r="E2704" s="3">
        <v>13</v>
      </c>
      <c r="F2704" s="17">
        <v>0</v>
      </c>
      <c r="G2704" s="17">
        <v>1</v>
      </c>
      <c r="H2704" s="17">
        <v>0</v>
      </c>
      <c r="I2704" s="7">
        <v>6.2</v>
      </c>
      <c r="J2704" s="7">
        <v>25</v>
      </c>
      <c r="K2704" s="4">
        <v>119</v>
      </c>
      <c r="L2704" s="5">
        <v>119.3861</v>
      </c>
      <c r="M2704">
        <v>110181.2</v>
      </c>
      <c r="N2704" s="3">
        <v>1</v>
      </c>
      <c r="O2704" s="50">
        <f>INDEX([1]Dados!$M$2:$N$26779,MATCH($P2704,[1]Dados!$N$2:$N$26779,),2)</f>
        <v>155112</v>
      </c>
      <c r="P2704">
        <v>155112</v>
      </c>
      <c r="Q2704" s="1">
        <v>36837</v>
      </c>
      <c r="R2704" s="1">
        <v>36841</v>
      </c>
      <c r="S2704" t="s">
        <v>2239</v>
      </c>
    </row>
    <row r="2705" spans="1:19" hidden="1" x14ac:dyDescent="0.2">
      <c r="A2705" s="7">
        <v>521830</v>
      </c>
      <c r="B2705" s="3">
        <v>95613</v>
      </c>
      <c r="C2705" s="3" t="s">
        <v>1</v>
      </c>
      <c r="D2705" s="2" t="s">
        <v>673</v>
      </c>
      <c r="E2705" s="3">
        <v>13</v>
      </c>
      <c r="F2705" s="17">
        <v>0</v>
      </c>
      <c r="G2705" s="17">
        <v>1</v>
      </c>
      <c r="H2705" s="17">
        <v>0</v>
      </c>
      <c r="I2705" s="7">
        <v>6.3</v>
      </c>
      <c r="J2705" s="7">
        <v>19</v>
      </c>
      <c r="K2705" s="4">
        <v>119</v>
      </c>
      <c r="L2705" s="5">
        <v>119.3861</v>
      </c>
      <c r="M2705">
        <v>110181.2</v>
      </c>
      <c r="N2705" s="3">
        <v>1</v>
      </c>
      <c r="O2705" s="50">
        <f>INDEX([1]Dados!$M$2:$N$26779,MATCH($P2705,[1]Dados!$N$2:$N$26779,),2)</f>
        <v>155112</v>
      </c>
      <c r="P2705">
        <v>155112</v>
      </c>
      <c r="Q2705" s="1">
        <v>36837</v>
      </c>
      <c r="R2705" s="1">
        <v>36841</v>
      </c>
      <c r="S2705" t="s">
        <v>2239</v>
      </c>
    </row>
    <row r="2706" spans="1:19" hidden="1" x14ac:dyDescent="0.2">
      <c r="A2706" s="7">
        <v>521830</v>
      </c>
      <c r="B2706" s="3">
        <v>95613</v>
      </c>
      <c r="C2706" s="3" t="s">
        <v>1</v>
      </c>
      <c r="D2706" s="2" t="s">
        <v>673</v>
      </c>
      <c r="E2706" s="3">
        <v>13</v>
      </c>
      <c r="F2706" s="17">
        <v>0</v>
      </c>
      <c r="G2706" s="17">
        <v>1</v>
      </c>
      <c r="H2706" s="17">
        <v>0</v>
      </c>
      <c r="I2706" s="7">
        <v>6.4</v>
      </c>
      <c r="J2706" s="7">
        <v>15</v>
      </c>
      <c r="K2706" s="4">
        <v>119</v>
      </c>
      <c r="L2706" s="5">
        <v>119.3861</v>
      </c>
      <c r="M2706">
        <v>110181.2</v>
      </c>
      <c r="N2706" s="3">
        <v>1</v>
      </c>
      <c r="O2706" s="50">
        <f>INDEX([1]Dados!$M$2:$N$26779,MATCH($P2706,[1]Dados!$N$2:$N$26779,),2)</f>
        <v>155112</v>
      </c>
      <c r="P2706">
        <v>155112</v>
      </c>
      <c r="Q2706" s="1">
        <v>36837</v>
      </c>
      <c r="R2706" s="1">
        <v>36841</v>
      </c>
      <c r="S2706" t="s">
        <v>2239</v>
      </c>
    </row>
    <row r="2707" spans="1:19" hidden="1" x14ac:dyDescent="0.2">
      <c r="A2707" s="7">
        <v>521830</v>
      </c>
      <c r="B2707" s="3">
        <v>95613</v>
      </c>
      <c r="C2707" s="3" t="s">
        <v>1</v>
      </c>
      <c r="D2707" s="2" t="s">
        <v>673</v>
      </c>
      <c r="E2707" s="3">
        <v>13</v>
      </c>
      <c r="F2707" s="17">
        <v>0</v>
      </c>
      <c r="G2707" s="17">
        <v>1</v>
      </c>
      <c r="H2707" s="17">
        <v>0</v>
      </c>
      <c r="I2707" s="7">
        <v>6.5</v>
      </c>
      <c r="J2707" s="7">
        <v>19</v>
      </c>
      <c r="K2707" s="4">
        <v>119</v>
      </c>
      <c r="L2707" s="5">
        <v>119.3861</v>
      </c>
      <c r="M2707">
        <v>110181.2</v>
      </c>
      <c r="N2707" s="3">
        <v>1</v>
      </c>
      <c r="O2707" s="50">
        <f>INDEX([1]Dados!$M$2:$N$26779,MATCH($P2707,[1]Dados!$N$2:$N$26779,),2)</f>
        <v>155112</v>
      </c>
      <c r="P2707">
        <v>155112</v>
      </c>
      <c r="Q2707" s="1">
        <v>36837</v>
      </c>
      <c r="R2707" s="1">
        <v>36841</v>
      </c>
      <c r="S2707" t="s">
        <v>2239</v>
      </c>
    </row>
    <row r="2708" spans="1:19" hidden="1" x14ac:dyDescent="0.2">
      <c r="A2708" s="7">
        <v>521830</v>
      </c>
      <c r="B2708" s="3">
        <v>95613</v>
      </c>
      <c r="C2708" s="3" t="s">
        <v>1</v>
      </c>
      <c r="D2708" s="2" t="s">
        <v>673</v>
      </c>
      <c r="E2708" s="3">
        <v>13</v>
      </c>
      <c r="F2708" s="17">
        <v>0</v>
      </c>
      <c r="G2708" s="17">
        <v>1</v>
      </c>
      <c r="H2708" s="17">
        <v>0</v>
      </c>
      <c r="I2708" s="7">
        <v>10.1</v>
      </c>
      <c r="J2708" s="7">
        <v>9</v>
      </c>
      <c r="K2708" s="4">
        <v>119</v>
      </c>
      <c r="L2708" s="5">
        <v>119.3861</v>
      </c>
      <c r="M2708">
        <v>134571.76</v>
      </c>
      <c r="N2708" s="3">
        <v>1</v>
      </c>
      <c r="O2708" s="50">
        <f>INDEX([1]Dados!$M$2:$N$26779,MATCH($P2708,[1]Dados!$N$2:$N$26779,),2)</f>
        <v>155121</v>
      </c>
      <c r="P2708">
        <v>155121</v>
      </c>
      <c r="Q2708" s="1">
        <v>36837</v>
      </c>
      <c r="R2708" s="1">
        <v>36841</v>
      </c>
      <c r="S2708" t="s">
        <v>2242</v>
      </c>
    </row>
    <row r="2709" spans="1:19" hidden="1" x14ac:dyDescent="0.2">
      <c r="A2709" s="7">
        <v>521830</v>
      </c>
      <c r="B2709" s="3">
        <v>95613</v>
      </c>
      <c r="C2709" s="3" t="s">
        <v>1</v>
      </c>
      <c r="D2709" s="2" t="s">
        <v>673</v>
      </c>
      <c r="E2709" s="3">
        <v>13</v>
      </c>
      <c r="F2709" s="17">
        <v>0</v>
      </c>
      <c r="G2709" s="17">
        <v>1</v>
      </c>
      <c r="H2709" s="17">
        <v>0</v>
      </c>
      <c r="I2709" s="7">
        <v>10.199999999999999</v>
      </c>
      <c r="J2709" s="7">
        <v>5</v>
      </c>
      <c r="K2709" s="4">
        <v>119</v>
      </c>
      <c r="L2709" s="5">
        <v>119.3861</v>
      </c>
      <c r="M2709">
        <v>134571.76</v>
      </c>
      <c r="N2709" s="3">
        <v>1</v>
      </c>
      <c r="O2709" s="50">
        <f>INDEX([1]Dados!$M$2:$N$26779,MATCH($P2709,[1]Dados!$N$2:$N$26779,),2)</f>
        <v>155121</v>
      </c>
      <c r="P2709">
        <v>155121</v>
      </c>
      <c r="Q2709" s="1">
        <v>36837</v>
      </c>
      <c r="R2709" s="1">
        <v>36841</v>
      </c>
      <c r="S2709" t="s">
        <v>2242</v>
      </c>
    </row>
    <row r="2710" spans="1:19" hidden="1" x14ac:dyDescent="0.2">
      <c r="A2710" s="7">
        <v>521830</v>
      </c>
      <c r="B2710" s="3">
        <v>95613</v>
      </c>
      <c r="C2710" s="3" t="s">
        <v>1</v>
      </c>
      <c r="D2710" s="2" t="s">
        <v>673</v>
      </c>
      <c r="E2710" s="3">
        <v>13</v>
      </c>
      <c r="F2710" s="17">
        <v>0</v>
      </c>
      <c r="G2710" s="17">
        <v>1</v>
      </c>
      <c r="H2710" s="17">
        <v>0</v>
      </c>
      <c r="I2710" s="7">
        <v>10.3</v>
      </c>
      <c r="J2710" s="7">
        <v>19</v>
      </c>
      <c r="K2710" s="4">
        <v>119</v>
      </c>
      <c r="L2710" s="5">
        <v>119.3861</v>
      </c>
      <c r="M2710">
        <v>134571.76</v>
      </c>
      <c r="N2710" s="3">
        <v>1</v>
      </c>
      <c r="O2710" s="50">
        <f>INDEX([1]Dados!$M$2:$N$26779,MATCH($P2710,[1]Dados!$N$2:$N$26779,),2)</f>
        <v>155121</v>
      </c>
      <c r="P2710">
        <v>155121</v>
      </c>
      <c r="Q2710" s="1">
        <v>36837</v>
      </c>
      <c r="R2710" s="1">
        <v>36841</v>
      </c>
      <c r="S2710" t="s">
        <v>2242</v>
      </c>
    </row>
    <row r="2711" spans="1:19" hidden="1" x14ac:dyDescent="0.2">
      <c r="A2711" s="7">
        <v>521830</v>
      </c>
      <c r="B2711" s="3">
        <v>95613</v>
      </c>
      <c r="C2711" s="3" t="s">
        <v>1</v>
      </c>
      <c r="D2711" s="2" t="s">
        <v>673</v>
      </c>
      <c r="E2711" s="3">
        <v>13</v>
      </c>
      <c r="F2711" s="17">
        <v>0</v>
      </c>
      <c r="G2711" s="17">
        <v>1</v>
      </c>
      <c r="H2711" s="17">
        <v>0</v>
      </c>
      <c r="I2711" s="7">
        <v>10.4</v>
      </c>
      <c r="J2711" s="7">
        <v>18</v>
      </c>
      <c r="K2711" s="4">
        <v>119</v>
      </c>
      <c r="L2711" s="5">
        <v>119.3861</v>
      </c>
      <c r="M2711">
        <v>134571.76</v>
      </c>
      <c r="N2711" s="3">
        <v>1</v>
      </c>
      <c r="O2711" s="50">
        <f>INDEX([1]Dados!$M$2:$N$26779,MATCH($P2711,[1]Dados!$N$2:$N$26779,),2)</f>
        <v>155121</v>
      </c>
      <c r="P2711">
        <v>155121</v>
      </c>
      <c r="Q2711" s="1">
        <v>36837</v>
      </c>
      <c r="R2711" s="1">
        <v>36841</v>
      </c>
      <c r="S2711" t="s">
        <v>2242</v>
      </c>
    </row>
    <row r="2712" spans="1:19" hidden="1" x14ac:dyDescent="0.2">
      <c r="A2712" s="7">
        <v>521830</v>
      </c>
      <c r="B2712" s="3">
        <v>95613</v>
      </c>
      <c r="C2712" s="3" t="s">
        <v>1</v>
      </c>
      <c r="D2712" s="2" t="s">
        <v>673</v>
      </c>
      <c r="E2712" s="3">
        <v>13</v>
      </c>
      <c r="F2712" s="17">
        <v>0</v>
      </c>
      <c r="G2712" s="17">
        <v>1</v>
      </c>
      <c r="H2712" s="17">
        <v>0</v>
      </c>
      <c r="I2712" s="7">
        <v>11.1</v>
      </c>
      <c r="J2712" s="7">
        <v>5</v>
      </c>
      <c r="K2712" s="4">
        <v>119</v>
      </c>
      <c r="L2712" s="5">
        <v>119.3861</v>
      </c>
      <c r="M2712">
        <v>110289</v>
      </c>
      <c r="N2712" s="3">
        <v>1</v>
      </c>
      <c r="O2712" s="50">
        <f>INDEX([1]Dados!$M$2:$N$26779,MATCH($P2712,[1]Dados!$N$2:$N$26779,),2)</f>
        <v>155184</v>
      </c>
      <c r="P2712">
        <v>155184</v>
      </c>
      <c r="Q2712" s="1">
        <v>36837</v>
      </c>
      <c r="R2712" s="1">
        <v>36841</v>
      </c>
      <c r="S2712" t="s">
        <v>2243</v>
      </c>
    </row>
    <row r="2713" spans="1:19" hidden="1" x14ac:dyDescent="0.2">
      <c r="A2713" s="7">
        <v>521830</v>
      </c>
      <c r="B2713" s="3">
        <v>95613</v>
      </c>
      <c r="C2713" s="3" t="s">
        <v>1</v>
      </c>
      <c r="D2713" s="2" t="s">
        <v>673</v>
      </c>
      <c r="E2713" s="3">
        <v>13</v>
      </c>
      <c r="F2713" s="17">
        <v>0</v>
      </c>
      <c r="G2713" s="17">
        <v>1</v>
      </c>
      <c r="H2713" s="17">
        <v>0</v>
      </c>
      <c r="I2713" s="7">
        <v>11.2</v>
      </c>
      <c r="J2713" s="7">
        <v>19</v>
      </c>
      <c r="K2713" s="4">
        <v>119</v>
      </c>
      <c r="L2713" s="5">
        <v>119.3861</v>
      </c>
      <c r="M2713">
        <v>110289</v>
      </c>
      <c r="N2713" s="3">
        <v>1</v>
      </c>
      <c r="O2713" s="50">
        <f>INDEX([1]Dados!$M$2:$N$26779,MATCH($P2713,[1]Dados!$N$2:$N$26779,),2)</f>
        <v>155184</v>
      </c>
      <c r="P2713">
        <v>155184</v>
      </c>
      <c r="Q2713" s="1">
        <v>36837</v>
      </c>
      <c r="R2713" s="1">
        <v>36841</v>
      </c>
      <c r="S2713" t="s">
        <v>2243</v>
      </c>
    </row>
    <row r="2714" spans="1:19" hidden="1" x14ac:dyDescent="0.2">
      <c r="A2714" s="7">
        <v>521830</v>
      </c>
      <c r="B2714" s="3">
        <v>95613</v>
      </c>
      <c r="C2714" s="3" t="s">
        <v>1</v>
      </c>
      <c r="D2714" s="2" t="s">
        <v>673</v>
      </c>
      <c r="E2714" s="3">
        <v>13</v>
      </c>
      <c r="F2714" s="17">
        <v>0</v>
      </c>
      <c r="G2714" s="17">
        <v>1</v>
      </c>
      <c r="H2714" s="17">
        <v>0</v>
      </c>
      <c r="I2714" s="7">
        <v>11.3</v>
      </c>
      <c r="J2714" s="7">
        <v>18</v>
      </c>
      <c r="K2714" s="4">
        <v>119</v>
      </c>
      <c r="L2714" s="5">
        <v>119.3861</v>
      </c>
      <c r="M2714">
        <v>110289</v>
      </c>
      <c r="N2714" s="3">
        <v>1</v>
      </c>
      <c r="O2714" s="50">
        <f>INDEX([1]Dados!$M$2:$N$26779,MATCH($P2714,[1]Dados!$N$2:$N$26779,),2)</f>
        <v>155184</v>
      </c>
      <c r="P2714">
        <v>155184</v>
      </c>
      <c r="Q2714" s="1">
        <v>36837</v>
      </c>
      <c r="R2714" s="1">
        <v>36841</v>
      </c>
      <c r="S2714" t="s">
        <v>2243</v>
      </c>
    </row>
    <row r="2715" spans="1:19" hidden="1" x14ac:dyDescent="0.2">
      <c r="A2715" s="7">
        <v>521830</v>
      </c>
      <c r="B2715" s="3">
        <v>95613</v>
      </c>
      <c r="C2715" s="3" t="s">
        <v>1</v>
      </c>
      <c r="D2715" s="2" t="s">
        <v>673</v>
      </c>
      <c r="E2715" s="3">
        <v>13</v>
      </c>
      <c r="F2715" s="17">
        <v>0</v>
      </c>
      <c r="G2715" s="17">
        <v>1</v>
      </c>
      <c r="H2715" s="17">
        <v>0</v>
      </c>
      <c r="I2715" s="7">
        <v>9.1</v>
      </c>
      <c r="J2715" s="7">
        <v>5</v>
      </c>
      <c r="K2715" s="4">
        <v>119</v>
      </c>
      <c r="L2715" s="5">
        <v>119.3861</v>
      </c>
      <c r="M2715">
        <v>111056</v>
      </c>
      <c r="N2715" s="3">
        <v>1</v>
      </c>
      <c r="O2715" s="50">
        <f>INDEX([1]Dados!$M$2:$N$26779,MATCH($P2715,[1]Dados!$N$2:$N$26779,),2)</f>
        <v>155185</v>
      </c>
      <c r="P2715">
        <v>155185</v>
      </c>
      <c r="Q2715" s="1">
        <v>36837</v>
      </c>
      <c r="R2715" s="1">
        <v>36841</v>
      </c>
      <c r="S2715" t="s">
        <v>2244</v>
      </c>
    </row>
    <row r="2716" spans="1:19" hidden="1" x14ac:dyDescent="0.2">
      <c r="A2716" s="7">
        <v>521830</v>
      </c>
      <c r="B2716" s="3">
        <v>95613</v>
      </c>
      <c r="C2716" s="3" t="s">
        <v>1</v>
      </c>
      <c r="D2716" s="2" t="s">
        <v>673</v>
      </c>
      <c r="E2716" s="3">
        <v>13</v>
      </c>
      <c r="F2716" s="17">
        <v>0</v>
      </c>
      <c r="G2716" s="17">
        <v>1</v>
      </c>
      <c r="H2716" s="17">
        <v>0</v>
      </c>
      <c r="I2716" s="7">
        <v>9.1999999999999993</v>
      </c>
      <c r="J2716" s="7">
        <v>25</v>
      </c>
      <c r="K2716" s="4">
        <v>119</v>
      </c>
      <c r="L2716" s="5">
        <v>119.3861</v>
      </c>
      <c r="M2716">
        <v>111056</v>
      </c>
      <c r="N2716" s="3">
        <v>1</v>
      </c>
      <c r="O2716" s="50">
        <f>INDEX([1]Dados!$M$2:$N$26779,MATCH($P2716,[1]Dados!$N$2:$N$26779,),2)</f>
        <v>155185</v>
      </c>
      <c r="P2716">
        <v>155185</v>
      </c>
      <c r="Q2716" s="1">
        <v>36837</v>
      </c>
      <c r="R2716" s="1">
        <v>36841</v>
      </c>
      <c r="S2716" t="s">
        <v>2244</v>
      </c>
    </row>
    <row r="2717" spans="1:19" hidden="1" x14ac:dyDescent="0.2">
      <c r="A2717" s="7">
        <v>521830</v>
      </c>
      <c r="B2717" s="3">
        <v>95613</v>
      </c>
      <c r="C2717" s="3" t="s">
        <v>1</v>
      </c>
      <c r="D2717" s="2" t="s">
        <v>673</v>
      </c>
      <c r="E2717" s="3">
        <v>13</v>
      </c>
      <c r="F2717" s="17">
        <v>0</v>
      </c>
      <c r="G2717" s="17">
        <v>1</v>
      </c>
      <c r="H2717" s="17">
        <v>0</v>
      </c>
      <c r="I2717" s="7">
        <v>9.3000000000000007</v>
      </c>
      <c r="J2717" s="7">
        <v>18</v>
      </c>
      <c r="K2717" s="4">
        <v>119</v>
      </c>
      <c r="L2717" s="5">
        <v>119.3861</v>
      </c>
      <c r="M2717">
        <v>111056</v>
      </c>
      <c r="N2717" s="3">
        <v>1</v>
      </c>
      <c r="O2717" s="50">
        <f>INDEX([1]Dados!$M$2:$N$26779,MATCH($P2717,[1]Dados!$N$2:$N$26779,),2)</f>
        <v>155185</v>
      </c>
      <c r="P2717">
        <v>155185</v>
      </c>
      <c r="Q2717" s="1">
        <v>36837</v>
      </c>
      <c r="R2717" s="1">
        <v>36841</v>
      </c>
      <c r="S2717" t="s">
        <v>2244</v>
      </c>
    </row>
    <row r="2718" spans="1:19" x14ac:dyDescent="0.2">
      <c r="A2718" s="7">
        <v>521830</v>
      </c>
      <c r="B2718" s="3">
        <v>95613</v>
      </c>
      <c r="C2718" s="3" t="s">
        <v>1</v>
      </c>
      <c r="D2718" s="2" t="s">
        <v>673</v>
      </c>
      <c r="E2718" s="3">
        <v>13</v>
      </c>
      <c r="F2718" s="17">
        <v>0</v>
      </c>
      <c r="G2718" s="17">
        <v>1</v>
      </c>
      <c r="H2718" s="17">
        <v>0</v>
      </c>
      <c r="I2718" s="7" t="s">
        <v>3</v>
      </c>
      <c r="J2718" s="7">
        <v>0</v>
      </c>
      <c r="K2718" s="4">
        <v>2</v>
      </c>
      <c r="L2718" s="5">
        <v>2.3921000000000001</v>
      </c>
      <c r="M2718">
        <v>345430</v>
      </c>
      <c r="N2718" s="3">
        <v>1</v>
      </c>
      <c r="O2718" s="50" t="e">
        <f>INDEX([1]Dados!$M$2:$N$26779,MATCH($P2718,[1]Dados!$N$2:$N$26779,),2)</f>
        <v>#N/A</v>
      </c>
      <c r="P2718">
        <v>155115</v>
      </c>
      <c r="Q2718" s="1">
        <v>36837</v>
      </c>
      <c r="R2718" s="1">
        <v>36841</v>
      </c>
      <c r="S2718" t="s">
        <v>2134</v>
      </c>
    </row>
    <row r="2719" spans="1:19" s="23" customFormat="1" x14ac:dyDescent="0.2">
      <c r="A2719" s="19">
        <v>521830</v>
      </c>
      <c r="B2719" s="20">
        <v>95613</v>
      </c>
      <c r="C2719" s="20" t="s">
        <v>1</v>
      </c>
      <c r="D2719" s="21" t="s">
        <v>673</v>
      </c>
      <c r="E2719" s="20">
        <v>13</v>
      </c>
      <c r="F2719" s="22">
        <v>0</v>
      </c>
      <c r="G2719" s="22">
        <v>1</v>
      </c>
      <c r="H2719" s="22">
        <v>0</v>
      </c>
      <c r="I2719" s="19" t="s">
        <v>3</v>
      </c>
      <c r="J2719" s="19">
        <v>0</v>
      </c>
      <c r="K2719" s="24">
        <v>2</v>
      </c>
      <c r="L2719" s="25">
        <v>2.3921000000000001</v>
      </c>
      <c r="M2719" s="23">
        <f>450000+15239.42</f>
        <v>465239.42</v>
      </c>
      <c r="N2719" s="20">
        <v>1</v>
      </c>
      <c r="O2719" s="50" t="e">
        <f>INDEX([1]Dados!$M$2:$N$26779,MATCH($P2719,[1]Dados!$N$2:$N$26779,),2)</f>
        <v>#N/A</v>
      </c>
      <c r="P2719" s="23">
        <v>155200</v>
      </c>
      <c r="Q2719" s="26">
        <v>36837</v>
      </c>
      <c r="R2719" s="26">
        <v>36841</v>
      </c>
      <c r="S2719" s="23" t="s">
        <v>2134</v>
      </c>
    </row>
    <row r="2720" spans="1:19" x14ac:dyDescent="0.2">
      <c r="A2720" s="7">
        <v>521975</v>
      </c>
      <c r="B2720" s="3">
        <v>96776</v>
      </c>
      <c r="C2720" s="3" t="s">
        <v>1</v>
      </c>
      <c r="D2720" s="2" t="s">
        <v>745</v>
      </c>
      <c r="E2720" s="3">
        <v>13</v>
      </c>
      <c r="F2720" s="17">
        <v>0</v>
      </c>
      <c r="G2720" s="17">
        <v>1</v>
      </c>
      <c r="H2720" s="17">
        <v>0</v>
      </c>
      <c r="I2720" s="7">
        <v>4.0999999999999996</v>
      </c>
      <c r="J2720" s="7">
        <v>0</v>
      </c>
      <c r="K2720" s="4">
        <v>119</v>
      </c>
      <c r="L2720" s="5">
        <v>119.38590000000001</v>
      </c>
      <c r="M2720">
        <v>152293.42000000001</v>
      </c>
      <c r="N2720" s="3">
        <v>1</v>
      </c>
      <c r="O2720" s="50" t="e">
        <f>INDEX([1]Dados!$M$2:$N$26779,MATCH($P2720,[1]Dados!$N$2:$N$26779,),2)</f>
        <v>#N/A</v>
      </c>
      <c r="P2720">
        <v>155188</v>
      </c>
      <c r="Q2720" s="1">
        <v>36837</v>
      </c>
      <c r="R2720" s="1">
        <v>36848</v>
      </c>
      <c r="S2720" t="s">
        <v>2069</v>
      </c>
    </row>
    <row r="2721" spans="1:19" x14ac:dyDescent="0.2">
      <c r="A2721" s="7">
        <v>521975</v>
      </c>
      <c r="B2721" s="3">
        <v>96776</v>
      </c>
      <c r="C2721" s="3" t="s">
        <v>1</v>
      </c>
      <c r="D2721" s="2" t="s">
        <v>745</v>
      </c>
      <c r="E2721" s="3">
        <v>13</v>
      </c>
      <c r="F2721" s="17">
        <v>0</v>
      </c>
      <c r="G2721" s="17">
        <v>1</v>
      </c>
      <c r="H2721" s="17">
        <v>0</v>
      </c>
      <c r="I2721" s="7">
        <v>4.2</v>
      </c>
      <c r="J2721" s="7">
        <v>5</v>
      </c>
      <c r="K2721" s="4">
        <v>119</v>
      </c>
      <c r="L2721" s="5">
        <v>119.38590000000001</v>
      </c>
      <c r="M2721">
        <v>152293.42000000001</v>
      </c>
      <c r="N2721" s="3">
        <v>1</v>
      </c>
      <c r="O2721" s="50" t="e">
        <f>INDEX([1]Dados!$M$2:$N$26779,MATCH($P2721,[1]Dados!$N$2:$N$26779,),2)</f>
        <v>#N/A</v>
      </c>
      <c r="P2721">
        <v>155188</v>
      </c>
      <c r="Q2721" s="1">
        <v>36837</v>
      </c>
      <c r="R2721" s="1">
        <v>36848</v>
      </c>
      <c r="S2721" t="s">
        <v>2069</v>
      </c>
    </row>
    <row r="2722" spans="1:19" x14ac:dyDescent="0.2">
      <c r="A2722" s="7">
        <v>521975</v>
      </c>
      <c r="B2722" s="3">
        <v>96776</v>
      </c>
      <c r="C2722" s="3" t="s">
        <v>1</v>
      </c>
      <c r="D2722" s="2" t="s">
        <v>745</v>
      </c>
      <c r="E2722" s="3">
        <v>13</v>
      </c>
      <c r="F2722" s="17">
        <v>0</v>
      </c>
      <c r="G2722" s="17">
        <v>1</v>
      </c>
      <c r="H2722" s="17">
        <v>0</v>
      </c>
      <c r="I2722" s="7">
        <v>4.3</v>
      </c>
      <c r="J2722" s="7">
        <v>20</v>
      </c>
      <c r="K2722" s="4">
        <v>119</v>
      </c>
      <c r="L2722" s="5">
        <v>119.38590000000001</v>
      </c>
      <c r="M2722">
        <v>152293.42000000001</v>
      </c>
      <c r="N2722" s="3">
        <v>1</v>
      </c>
      <c r="O2722" s="50" t="e">
        <f>INDEX([1]Dados!$M$2:$N$26779,MATCH($P2722,[1]Dados!$N$2:$N$26779,),2)</f>
        <v>#N/A</v>
      </c>
      <c r="P2722">
        <v>155188</v>
      </c>
      <c r="Q2722" s="1">
        <v>36837</v>
      </c>
      <c r="R2722" s="1">
        <v>36848</v>
      </c>
      <c r="S2722" t="s">
        <v>2069</v>
      </c>
    </row>
    <row r="2723" spans="1:19" x14ac:dyDescent="0.2">
      <c r="A2723" s="7">
        <v>521975</v>
      </c>
      <c r="B2723" s="3">
        <v>96776</v>
      </c>
      <c r="C2723" s="3" t="s">
        <v>1</v>
      </c>
      <c r="D2723" s="2" t="s">
        <v>745</v>
      </c>
      <c r="E2723" s="3">
        <v>13</v>
      </c>
      <c r="F2723" s="17">
        <v>0</v>
      </c>
      <c r="G2723" s="17">
        <v>1</v>
      </c>
      <c r="H2723" s="17">
        <v>0</v>
      </c>
      <c r="I2723" s="7">
        <v>4.4000000000000004</v>
      </c>
      <c r="J2723" s="7">
        <v>19</v>
      </c>
      <c r="K2723" s="4">
        <v>119</v>
      </c>
      <c r="L2723" s="5">
        <v>119.38590000000001</v>
      </c>
      <c r="M2723">
        <v>152293.42000000001</v>
      </c>
      <c r="N2723" s="3">
        <v>1</v>
      </c>
      <c r="O2723" s="50" t="e">
        <f>INDEX([1]Dados!$M$2:$N$26779,MATCH($P2723,[1]Dados!$N$2:$N$26779,),2)</f>
        <v>#N/A</v>
      </c>
      <c r="P2723">
        <v>155188</v>
      </c>
      <c r="Q2723" s="1">
        <v>36837</v>
      </c>
      <c r="R2723" s="1">
        <v>36848</v>
      </c>
      <c r="S2723" t="s">
        <v>2069</v>
      </c>
    </row>
    <row r="2724" spans="1:19" x14ac:dyDescent="0.2">
      <c r="A2724" s="7">
        <v>521975</v>
      </c>
      <c r="B2724" s="3">
        <v>96776</v>
      </c>
      <c r="C2724" s="3" t="s">
        <v>1</v>
      </c>
      <c r="D2724" s="2" t="s">
        <v>745</v>
      </c>
      <c r="E2724" s="3">
        <v>13</v>
      </c>
      <c r="F2724" s="17">
        <v>0</v>
      </c>
      <c r="G2724" s="17">
        <v>1</v>
      </c>
      <c r="H2724" s="17">
        <v>0</v>
      </c>
      <c r="I2724" s="7">
        <v>4.5</v>
      </c>
      <c r="J2724" s="7">
        <v>9</v>
      </c>
      <c r="K2724" s="4">
        <v>119</v>
      </c>
      <c r="L2724" s="5">
        <v>119.38590000000001</v>
      </c>
      <c r="M2724">
        <v>152293.42000000001</v>
      </c>
      <c r="N2724" s="3">
        <v>1</v>
      </c>
      <c r="O2724" s="50" t="e">
        <f>INDEX([1]Dados!$M$2:$N$26779,MATCH($P2724,[1]Dados!$N$2:$N$26779,),2)</f>
        <v>#N/A</v>
      </c>
      <c r="P2724">
        <v>155188</v>
      </c>
      <c r="Q2724" s="1">
        <v>36837</v>
      </c>
      <c r="R2724" s="1">
        <v>36848</v>
      </c>
      <c r="S2724" t="s">
        <v>2069</v>
      </c>
    </row>
    <row r="2725" spans="1:19" x14ac:dyDescent="0.2">
      <c r="A2725" s="7">
        <v>521975</v>
      </c>
      <c r="B2725" s="3">
        <v>96776</v>
      </c>
      <c r="C2725" s="3" t="s">
        <v>1</v>
      </c>
      <c r="D2725" s="2" t="s">
        <v>745</v>
      </c>
      <c r="E2725" s="3">
        <v>13</v>
      </c>
      <c r="F2725" s="17">
        <v>0</v>
      </c>
      <c r="G2725" s="17">
        <v>1</v>
      </c>
      <c r="H2725" s="17">
        <v>0</v>
      </c>
      <c r="I2725" s="7">
        <v>4.5999999999999996</v>
      </c>
      <c r="J2725" s="7">
        <v>10</v>
      </c>
      <c r="K2725" s="4">
        <v>119</v>
      </c>
      <c r="L2725" s="5">
        <v>119.38590000000001</v>
      </c>
      <c r="M2725">
        <v>152293.42000000001</v>
      </c>
      <c r="N2725" s="3">
        <v>1</v>
      </c>
      <c r="O2725" s="50" t="e">
        <f>INDEX([1]Dados!$M$2:$N$26779,MATCH($P2725,[1]Dados!$N$2:$N$26779,),2)</f>
        <v>#N/A</v>
      </c>
      <c r="P2725">
        <v>155188</v>
      </c>
      <c r="Q2725" s="1">
        <v>36837</v>
      </c>
      <c r="R2725" s="1">
        <v>36848</v>
      </c>
      <c r="S2725" t="s">
        <v>2069</v>
      </c>
    </row>
    <row r="2726" spans="1:19" x14ac:dyDescent="0.2">
      <c r="A2726" s="7">
        <v>521975</v>
      </c>
      <c r="B2726" s="3">
        <v>96776</v>
      </c>
      <c r="C2726" s="3" t="s">
        <v>1</v>
      </c>
      <c r="D2726" s="2" t="s">
        <v>745</v>
      </c>
      <c r="E2726" s="3">
        <v>13</v>
      </c>
      <c r="F2726" s="17">
        <v>0</v>
      </c>
      <c r="G2726" s="17">
        <v>1</v>
      </c>
      <c r="H2726" s="17">
        <v>0</v>
      </c>
      <c r="I2726" s="7">
        <v>4.7</v>
      </c>
      <c r="J2726" s="7">
        <v>17</v>
      </c>
      <c r="K2726" s="4">
        <v>119</v>
      </c>
      <c r="L2726" s="5">
        <v>119.38590000000001</v>
      </c>
      <c r="M2726">
        <v>152293.42000000001</v>
      </c>
      <c r="N2726" s="3">
        <v>1</v>
      </c>
      <c r="O2726" s="50" t="e">
        <f>INDEX([1]Dados!$M$2:$N$26779,MATCH($P2726,[1]Dados!$N$2:$N$26779,),2)</f>
        <v>#N/A</v>
      </c>
      <c r="P2726">
        <v>155188</v>
      </c>
      <c r="Q2726" s="1">
        <v>36837</v>
      </c>
      <c r="R2726" s="1">
        <v>36848</v>
      </c>
      <c r="S2726" t="s">
        <v>2069</v>
      </c>
    </row>
    <row r="2727" spans="1:19" x14ac:dyDescent="0.2">
      <c r="A2727" s="7">
        <v>521975</v>
      </c>
      <c r="B2727" s="3">
        <v>96776</v>
      </c>
      <c r="C2727" s="3" t="s">
        <v>1</v>
      </c>
      <c r="D2727" s="2" t="s">
        <v>745</v>
      </c>
      <c r="E2727" s="3">
        <v>13</v>
      </c>
      <c r="F2727" s="17">
        <v>0</v>
      </c>
      <c r="G2727" s="17">
        <v>1</v>
      </c>
      <c r="H2727" s="17">
        <v>0</v>
      </c>
      <c r="I2727" s="7">
        <v>4.8</v>
      </c>
      <c r="J2727" s="7">
        <v>33</v>
      </c>
      <c r="K2727" s="4">
        <v>119</v>
      </c>
      <c r="L2727" s="5">
        <v>119.38590000000001</v>
      </c>
      <c r="M2727">
        <v>152293.42000000001</v>
      </c>
      <c r="N2727" s="3">
        <v>1</v>
      </c>
      <c r="O2727" s="50" t="e">
        <f>INDEX([1]Dados!$M$2:$N$26779,MATCH($P2727,[1]Dados!$N$2:$N$26779,),2)</f>
        <v>#N/A</v>
      </c>
      <c r="P2727">
        <v>155188</v>
      </c>
      <c r="Q2727" s="1">
        <v>36837</v>
      </c>
      <c r="R2727" s="1">
        <v>36848</v>
      </c>
      <c r="S2727" t="s">
        <v>2069</v>
      </c>
    </row>
    <row r="2728" spans="1:19" x14ac:dyDescent="0.2">
      <c r="A2728" s="7">
        <v>521975</v>
      </c>
      <c r="B2728" s="3">
        <v>96776</v>
      </c>
      <c r="C2728" s="3" t="s">
        <v>1</v>
      </c>
      <c r="D2728" s="2" t="s">
        <v>745</v>
      </c>
      <c r="E2728" s="3">
        <v>13</v>
      </c>
      <c r="F2728" s="17">
        <v>0</v>
      </c>
      <c r="G2728" s="17">
        <v>1</v>
      </c>
      <c r="H2728" s="17">
        <v>0</v>
      </c>
      <c r="I2728" s="7">
        <v>4.9000000000000004</v>
      </c>
      <c r="J2728" s="7">
        <v>25</v>
      </c>
      <c r="K2728" s="4">
        <v>119</v>
      </c>
      <c r="L2728" s="5">
        <v>119.38590000000001</v>
      </c>
      <c r="M2728">
        <v>152293.42000000001</v>
      </c>
      <c r="N2728" s="3">
        <v>1</v>
      </c>
      <c r="O2728" s="50" t="e">
        <f>INDEX([1]Dados!$M$2:$N$26779,MATCH($P2728,[1]Dados!$N$2:$N$26779,),2)</f>
        <v>#N/A</v>
      </c>
      <c r="P2728">
        <v>155188</v>
      </c>
      <c r="Q2728" s="1">
        <v>36837</v>
      </c>
      <c r="R2728" s="1">
        <v>36848</v>
      </c>
      <c r="S2728" t="s">
        <v>2069</v>
      </c>
    </row>
    <row r="2729" spans="1:19" x14ac:dyDescent="0.2">
      <c r="A2729" s="7">
        <v>521975</v>
      </c>
      <c r="B2729" s="3">
        <v>96776</v>
      </c>
      <c r="C2729" s="3" t="s">
        <v>1</v>
      </c>
      <c r="D2729" s="2" t="s">
        <v>745</v>
      </c>
      <c r="E2729" s="3">
        <v>13</v>
      </c>
      <c r="F2729" s="17">
        <v>0</v>
      </c>
      <c r="G2729" s="17">
        <v>1</v>
      </c>
      <c r="H2729" s="17">
        <v>0</v>
      </c>
      <c r="I2729" s="29">
        <v>4.0999999999999996</v>
      </c>
      <c r="J2729" s="7">
        <v>5</v>
      </c>
      <c r="K2729" s="4">
        <v>119</v>
      </c>
      <c r="L2729" s="5">
        <v>119.38590000000001</v>
      </c>
      <c r="M2729">
        <v>152293.42000000001</v>
      </c>
      <c r="N2729" s="3">
        <v>1</v>
      </c>
      <c r="O2729" s="50" t="e">
        <f>INDEX([1]Dados!$M$2:$N$26779,MATCH($P2729,[1]Dados!$N$2:$N$26779,),2)</f>
        <v>#N/A</v>
      </c>
      <c r="P2729">
        <v>155188</v>
      </c>
      <c r="Q2729" s="1">
        <v>36837</v>
      </c>
      <c r="R2729" s="1">
        <v>36848</v>
      </c>
      <c r="S2729" t="s">
        <v>2069</v>
      </c>
    </row>
    <row r="2730" spans="1:19" x14ac:dyDescent="0.2">
      <c r="A2730" s="7">
        <v>521975</v>
      </c>
      <c r="B2730" s="3">
        <v>96776</v>
      </c>
      <c r="C2730" s="3" t="s">
        <v>1</v>
      </c>
      <c r="D2730" s="2" t="s">
        <v>745</v>
      </c>
      <c r="E2730" s="3">
        <v>13</v>
      </c>
      <c r="F2730" s="17">
        <v>0</v>
      </c>
      <c r="G2730" s="17">
        <v>1</v>
      </c>
      <c r="H2730" s="17">
        <v>0</v>
      </c>
      <c r="I2730" s="7">
        <v>4.1100000000000003</v>
      </c>
      <c r="J2730" s="7">
        <v>0</v>
      </c>
      <c r="K2730" s="4">
        <v>119</v>
      </c>
      <c r="L2730" s="5">
        <v>119.38590000000001</v>
      </c>
      <c r="M2730">
        <v>152293.42000000001</v>
      </c>
      <c r="N2730" s="3">
        <v>1</v>
      </c>
      <c r="O2730" s="50" t="e">
        <f>INDEX([1]Dados!$M$2:$N$26779,MATCH($P2730,[1]Dados!$N$2:$N$26779,),2)</f>
        <v>#N/A</v>
      </c>
      <c r="P2730">
        <v>155188</v>
      </c>
      <c r="Q2730" s="1">
        <v>36837</v>
      </c>
      <c r="R2730" s="1">
        <v>36848</v>
      </c>
      <c r="S2730" t="s">
        <v>2069</v>
      </c>
    </row>
    <row r="2731" spans="1:19" x14ac:dyDescent="0.2">
      <c r="A2731" s="7">
        <v>521975</v>
      </c>
      <c r="B2731" s="3">
        <v>96776</v>
      </c>
      <c r="C2731" s="3" t="s">
        <v>1</v>
      </c>
      <c r="D2731" s="2" t="s">
        <v>745</v>
      </c>
      <c r="E2731" s="3">
        <v>13</v>
      </c>
      <c r="F2731" s="17">
        <v>0</v>
      </c>
      <c r="G2731" s="17">
        <v>1</v>
      </c>
      <c r="H2731" s="17">
        <v>0</v>
      </c>
      <c r="I2731" s="7">
        <v>4.12</v>
      </c>
      <c r="J2731" s="7">
        <v>23</v>
      </c>
      <c r="K2731" s="4">
        <v>119</v>
      </c>
      <c r="L2731" s="5">
        <v>119.38590000000001</v>
      </c>
      <c r="M2731">
        <v>152293.42000000001</v>
      </c>
      <c r="N2731" s="3">
        <v>1</v>
      </c>
      <c r="O2731" s="50" t="e">
        <f>INDEX([1]Dados!$M$2:$N$26779,MATCH($P2731,[1]Dados!$N$2:$N$26779,),2)</f>
        <v>#N/A</v>
      </c>
      <c r="P2731">
        <v>155188</v>
      </c>
      <c r="Q2731" s="1">
        <v>36837</v>
      </c>
      <c r="R2731" s="1">
        <v>36848</v>
      </c>
      <c r="S2731" t="s">
        <v>2069</v>
      </c>
    </row>
    <row r="2732" spans="1:19" x14ac:dyDescent="0.2">
      <c r="A2732" s="7">
        <v>521975</v>
      </c>
      <c r="B2732" s="3">
        <v>96776</v>
      </c>
      <c r="C2732" s="3" t="s">
        <v>1</v>
      </c>
      <c r="D2732" s="2" t="s">
        <v>745</v>
      </c>
      <c r="E2732" s="3">
        <v>13</v>
      </c>
      <c r="F2732" s="17">
        <v>0</v>
      </c>
      <c r="G2732" s="17">
        <v>1</v>
      </c>
      <c r="H2732" s="17">
        <v>0</v>
      </c>
      <c r="I2732" s="7">
        <v>4.13</v>
      </c>
      <c r="J2732" s="7">
        <v>23</v>
      </c>
      <c r="K2732" s="4">
        <v>119</v>
      </c>
      <c r="L2732" s="5">
        <v>119.38590000000001</v>
      </c>
      <c r="M2732">
        <v>152293.42000000001</v>
      </c>
      <c r="N2732" s="3">
        <v>1</v>
      </c>
      <c r="O2732" s="50" t="e">
        <f>INDEX([1]Dados!$M$2:$N$26779,MATCH($P2732,[1]Dados!$N$2:$N$26779,),2)</f>
        <v>#N/A</v>
      </c>
      <c r="P2732">
        <v>155188</v>
      </c>
      <c r="Q2732" s="1">
        <v>36837</v>
      </c>
      <c r="R2732" s="1">
        <v>36848</v>
      </c>
      <c r="S2732" t="s">
        <v>2069</v>
      </c>
    </row>
    <row r="2733" spans="1:19" x14ac:dyDescent="0.2">
      <c r="A2733" s="7">
        <v>521975</v>
      </c>
      <c r="B2733" s="3">
        <v>96776</v>
      </c>
      <c r="C2733" s="3" t="s">
        <v>1</v>
      </c>
      <c r="D2733" s="2" t="s">
        <v>745</v>
      </c>
      <c r="E2733" s="3">
        <v>13</v>
      </c>
      <c r="F2733" s="17">
        <v>0</v>
      </c>
      <c r="G2733" s="17">
        <v>1</v>
      </c>
      <c r="H2733" s="17">
        <v>0</v>
      </c>
      <c r="I2733" s="7">
        <v>6.1</v>
      </c>
      <c r="J2733" s="7">
        <v>19</v>
      </c>
      <c r="K2733" s="4">
        <v>119</v>
      </c>
      <c r="L2733" s="5">
        <v>119.386</v>
      </c>
      <c r="M2733">
        <v>658396.94999999995</v>
      </c>
      <c r="N2733" s="3">
        <v>1</v>
      </c>
      <c r="O2733" s="50" t="e">
        <f>INDEX([1]Dados!$M$2:$N$26779,MATCH($P2733,[1]Dados!$N$2:$N$26779,),2)</f>
        <v>#N/A</v>
      </c>
      <c r="P2733">
        <v>155193</v>
      </c>
      <c r="Q2733" s="1">
        <v>36837</v>
      </c>
      <c r="R2733" s="1">
        <v>36848</v>
      </c>
      <c r="S2733" t="s">
        <v>2134</v>
      </c>
    </row>
    <row r="2734" spans="1:19" x14ac:dyDescent="0.2">
      <c r="A2734" s="7">
        <v>521975</v>
      </c>
      <c r="B2734" s="3">
        <v>96776</v>
      </c>
      <c r="C2734" s="3" t="s">
        <v>1</v>
      </c>
      <c r="D2734" s="2" t="s">
        <v>745</v>
      </c>
      <c r="E2734" s="3">
        <v>13</v>
      </c>
      <c r="F2734" s="17">
        <v>0</v>
      </c>
      <c r="G2734" s="17">
        <v>1</v>
      </c>
      <c r="H2734" s="17">
        <v>0</v>
      </c>
      <c r="I2734" s="7">
        <v>7.1</v>
      </c>
      <c r="J2734" s="7">
        <v>33</v>
      </c>
      <c r="K2734" s="4">
        <v>4</v>
      </c>
      <c r="L2734" s="5">
        <v>4.1822999999999997</v>
      </c>
      <c r="M2734">
        <v>88000</v>
      </c>
      <c r="N2734" s="3">
        <v>1</v>
      </c>
      <c r="O2734" s="50" t="e">
        <f>INDEX([1]Dados!$M$2:$N$26779,MATCH($P2734,[1]Dados!$N$2:$N$26779,),2)</f>
        <v>#N/A</v>
      </c>
      <c r="P2734">
        <v>155047</v>
      </c>
      <c r="Q2734" s="1">
        <v>36837</v>
      </c>
      <c r="R2734" s="1">
        <v>36848</v>
      </c>
      <c r="S2734" t="s">
        <v>2245</v>
      </c>
    </row>
    <row r="2735" spans="1:19" x14ac:dyDescent="0.2">
      <c r="A2735" s="7">
        <v>521975</v>
      </c>
      <c r="B2735" s="3">
        <v>96776</v>
      </c>
      <c r="C2735" s="3" t="s">
        <v>1</v>
      </c>
      <c r="D2735" s="2" t="s">
        <v>745</v>
      </c>
      <c r="E2735" s="3">
        <v>13</v>
      </c>
      <c r="F2735" s="17">
        <v>0</v>
      </c>
      <c r="G2735" s="17">
        <v>1</v>
      </c>
      <c r="H2735" s="17">
        <v>0</v>
      </c>
      <c r="I2735" s="7">
        <v>7.1</v>
      </c>
      <c r="J2735" s="7">
        <v>33</v>
      </c>
      <c r="K2735" s="4">
        <v>4</v>
      </c>
      <c r="L2735" s="5">
        <v>4.1822999999999997</v>
      </c>
      <c r="M2735">
        <v>88000</v>
      </c>
      <c r="N2735" s="3">
        <v>1</v>
      </c>
      <c r="O2735" s="50" t="e">
        <f>INDEX([1]Dados!$M$2:$N$26779,MATCH($P2735,[1]Dados!$N$2:$N$26779,),2)</f>
        <v>#N/A</v>
      </c>
      <c r="P2735">
        <v>155049</v>
      </c>
      <c r="Q2735" s="1">
        <v>36837</v>
      </c>
      <c r="R2735" s="1">
        <v>36848</v>
      </c>
      <c r="S2735" t="s">
        <v>2245</v>
      </c>
    </row>
    <row r="2736" spans="1:19" x14ac:dyDescent="0.2">
      <c r="A2736" s="7">
        <v>521975</v>
      </c>
      <c r="B2736" s="3">
        <v>96776</v>
      </c>
      <c r="C2736" s="3" t="s">
        <v>1</v>
      </c>
      <c r="D2736" s="2" t="s">
        <v>745</v>
      </c>
      <c r="E2736" s="3">
        <v>13</v>
      </c>
      <c r="F2736" s="17">
        <v>0</v>
      </c>
      <c r="G2736" s="17">
        <v>1</v>
      </c>
      <c r="H2736" s="17">
        <v>0</v>
      </c>
      <c r="I2736" s="7">
        <v>7.1</v>
      </c>
      <c r="J2736" s="7">
        <v>33</v>
      </c>
      <c r="K2736" s="4">
        <v>4</v>
      </c>
      <c r="L2736" s="5">
        <v>4.1822999999999997</v>
      </c>
      <c r="M2736">
        <v>70400</v>
      </c>
      <c r="N2736" s="3">
        <v>1</v>
      </c>
      <c r="O2736" s="50" t="e">
        <f>INDEX([1]Dados!$M$2:$N$26779,MATCH($P2736,[1]Dados!$N$2:$N$26779,),2)</f>
        <v>#N/A</v>
      </c>
      <c r="P2736">
        <v>155050</v>
      </c>
      <c r="Q2736" s="1">
        <v>36837</v>
      </c>
      <c r="R2736" s="1">
        <v>36848</v>
      </c>
      <c r="S2736" t="s">
        <v>2245</v>
      </c>
    </row>
    <row r="2737" spans="1:19" x14ac:dyDescent="0.2">
      <c r="A2737" s="7">
        <v>521975</v>
      </c>
      <c r="B2737" s="3">
        <v>96776</v>
      </c>
      <c r="C2737" s="3" t="s">
        <v>1</v>
      </c>
      <c r="D2737" s="2" t="s">
        <v>745</v>
      </c>
      <c r="E2737" s="3">
        <v>13</v>
      </c>
      <c r="F2737" s="17">
        <v>0</v>
      </c>
      <c r="G2737" s="17">
        <v>1</v>
      </c>
      <c r="H2737" s="17">
        <v>0</v>
      </c>
      <c r="I2737" s="7">
        <v>7.2</v>
      </c>
      <c r="J2737" s="7">
        <v>17</v>
      </c>
      <c r="K2737" s="4">
        <v>4</v>
      </c>
      <c r="L2737" s="5">
        <v>4.1822999999999997</v>
      </c>
      <c r="M2737">
        <v>88000</v>
      </c>
      <c r="N2737" s="3">
        <v>1</v>
      </c>
      <c r="O2737" s="50" t="e">
        <f>INDEX([1]Dados!$M$2:$N$26779,MATCH($P2737,[1]Dados!$N$2:$N$26779,),2)</f>
        <v>#N/A</v>
      </c>
      <c r="P2737">
        <v>155047</v>
      </c>
      <c r="Q2737" s="1">
        <v>36837</v>
      </c>
      <c r="R2737" s="1">
        <v>36848</v>
      </c>
      <c r="S2737" t="s">
        <v>2245</v>
      </c>
    </row>
    <row r="2738" spans="1:19" x14ac:dyDescent="0.2">
      <c r="A2738" s="7">
        <v>521975</v>
      </c>
      <c r="B2738" s="3">
        <v>96776</v>
      </c>
      <c r="C2738" s="3" t="s">
        <v>1</v>
      </c>
      <c r="D2738" s="2" t="s">
        <v>745</v>
      </c>
      <c r="E2738" s="3">
        <v>13</v>
      </c>
      <c r="F2738" s="17">
        <v>0</v>
      </c>
      <c r="G2738" s="17">
        <v>1</v>
      </c>
      <c r="H2738" s="17">
        <v>0</v>
      </c>
      <c r="I2738" s="7">
        <v>7.2</v>
      </c>
      <c r="J2738" s="7">
        <v>17</v>
      </c>
      <c r="K2738" s="4">
        <v>4</v>
      </c>
      <c r="L2738" s="5">
        <v>4.1822999999999997</v>
      </c>
      <c r="M2738">
        <v>88000</v>
      </c>
      <c r="N2738" s="3">
        <v>1</v>
      </c>
      <c r="O2738" s="50" t="e">
        <f>INDEX([1]Dados!$M$2:$N$26779,MATCH($P2738,[1]Dados!$N$2:$N$26779,),2)</f>
        <v>#N/A</v>
      </c>
      <c r="P2738">
        <v>155049</v>
      </c>
      <c r="Q2738" s="1">
        <v>36837</v>
      </c>
      <c r="R2738" s="1">
        <v>36848</v>
      </c>
      <c r="S2738" t="s">
        <v>2245</v>
      </c>
    </row>
    <row r="2739" spans="1:19" x14ac:dyDescent="0.2">
      <c r="A2739" s="7">
        <v>521975</v>
      </c>
      <c r="B2739" s="3">
        <v>96776</v>
      </c>
      <c r="C2739" s="3" t="s">
        <v>1</v>
      </c>
      <c r="D2739" s="2" t="s">
        <v>745</v>
      </c>
      <c r="E2739" s="3">
        <v>13</v>
      </c>
      <c r="F2739" s="17">
        <v>0</v>
      </c>
      <c r="G2739" s="17">
        <v>1</v>
      </c>
      <c r="H2739" s="17">
        <v>0</v>
      </c>
      <c r="I2739" s="7">
        <v>7.3</v>
      </c>
      <c r="J2739" s="7">
        <v>15</v>
      </c>
      <c r="K2739" s="4">
        <v>4</v>
      </c>
      <c r="L2739" s="5">
        <v>4.1822999999999997</v>
      </c>
      <c r="M2739">
        <v>88000</v>
      </c>
      <c r="N2739" s="3">
        <v>1</v>
      </c>
      <c r="O2739" s="50" t="e">
        <f>INDEX([1]Dados!$M$2:$N$26779,MATCH($P2739,[1]Dados!$N$2:$N$26779,),2)</f>
        <v>#N/A</v>
      </c>
      <c r="P2739">
        <v>155047</v>
      </c>
      <c r="Q2739" s="1">
        <v>36837</v>
      </c>
      <c r="R2739" s="1">
        <v>36848</v>
      </c>
      <c r="S2739" t="s">
        <v>2245</v>
      </c>
    </row>
    <row r="2740" spans="1:19" x14ac:dyDescent="0.2">
      <c r="A2740" s="7">
        <v>521975</v>
      </c>
      <c r="B2740" s="3">
        <v>96776</v>
      </c>
      <c r="C2740" s="3" t="s">
        <v>1</v>
      </c>
      <c r="D2740" s="2" t="s">
        <v>745</v>
      </c>
      <c r="E2740" s="3">
        <v>13</v>
      </c>
      <c r="F2740" s="17">
        <v>0</v>
      </c>
      <c r="G2740" s="17">
        <v>1</v>
      </c>
      <c r="H2740" s="17">
        <v>0</v>
      </c>
      <c r="I2740" s="7">
        <v>7.4</v>
      </c>
      <c r="J2740" s="7">
        <v>25</v>
      </c>
      <c r="K2740" s="4">
        <v>4</v>
      </c>
      <c r="L2740" s="5">
        <v>4.1822999999999997</v>
      </c>
      <c r="M2740">
        <v>88000</v>
      </c>
      <c r="N2740" s="3">
        <v>1</v>
      </c>
      <c r="O2740" s="50" t="e">
        <f>INDEX([1]Dados!$M$2:$N$26779,MATCH($P2740,[1]Dados!$N$2:$N$26779,),2)</f>
        <v>#N/A</v>
      </c>
      <c r="P2740">
        <v>155047</v>
      </c>
      <c r="Q2740" s="1">
        <v>36837</v>
      </c>
      <c r="R2740" s="1">
        <v>36848</v>
      </c>
      <c r="S2740" t="s">
        <v>2245</v>
      </c>
    </row>
    <row r="2741" spans="1:19" x14ac:dyDescent="0.2">
      <c r="A2741" s="7">
        <v>521975</v>
      </c>
      <c r="B2741" s="3">
        <v>96776</v>
      </c>
      <c r="C2741" s="3" t="s">
        <v>1</v>
      </c>
      <c r="D2741" s="2" t="s">
        <v>745</v>
      </c>
      <c r="E2741" s="3">
        <v>13</v>
      </c>
      <c r="F2741" s="17">
        <v>0</v>
      </c>
      <c r="G2741" s="17">
        <v>1</v>
      </c>
      <c r="H2741" s="17">
        <v>0</v>
      </c>
      <c r="I2741" s="7">
        <v>7.4</v>
      </c>
      <c r="J2741" s="7">
        <v>25</v>
      </c>
      <c r="K2741" s="4">
        <v>4</v>
      </c>
      <c r="L2741" s="5">
        <v>4.1822999999999997</v>
      </c>
      <c r="M2741">
        <v>88000</v>
      </c>
      <c r="N2741" s="3">
        <v>1</v>
      </c>
      <c r="O2741" s="50" t="e">
        <f>INDEX([1]Dados!$M$2:$N$26779,MATCH($P2741,[1]Dados!$N$2:$N$26779,),2)</f>
        <v>#N/A</v>
      </c>
      <c r="P2741">
        <v>155049</v>
      </c>
      <c r="Q2741" s="1">
        <v>36837</v>
      </c>
      <c r="R2741" s="1">
        <v>36848</v>
      </c>
      <c r="S2741" t="s">
        <v>2245</v>
      </c>
    </row>
    <row r="2742" spans="1:19" x14ac:dyDescent="0.2">
      <c r="A2742" s="7">
        <v>521975</v>
      </c>
      <c r="B2742" s="3">
        <v>96776</v>
      </c>
      <c r="C2742" s="3" t="s">
        <v>1</v>
      </c>
      <c r="D2742" s="2" t="s">
        <v>745</v>
      </c>
      <c r="E2742" s="3">
        <v>13</v>
      </c>
      <c r="F2742" s="17">
        <v>0</v>
      </c>
      <c r="G2742" s="17">
        <v>1</v>
      </c>
      <c r="H2742" s="17">
        <v>0</v>
      </c>
      <c r="I2742" s="7">
        <v>7.4</v>
      </c>
      <c r="J2742" s="7">
        <v>25</v>
      </c>
      <c r="K2742" s="4">
        <v>4</v>
      </c>
      <c r="L2742" s="5">
        <v>4.1822999999999997</v>
      </c>
      <c r="M2742">
        <v>70400</v>
      </c>
      <c r="N2742" s="3">
        <v>1</v>
      </c>
      <c r="O2742" s="50" t="e">
        <f>INDEX([1]Dados!$M$2:$N$26779,MATCH($P2742,[1]Dados!$N$2:$N$26779,),2)</f>
        <v>#N/A</v>
      </c>
      <c r="P2742">
        <v>155050</v>
      </c>
      <c r="Q2742" s="1">
        <v>36837</v>
      </c>
      <c r="R2742" s="1">
        <v>36848</v>
      </c>
      <c r="S2742" t="s">
        <v>2245</v>
      </c>
    </row>
    <row r="2743" spans="1:19" x14ac:dyDescent="0.2">
      <c r="A2743" s="7">
        <v>521975</v>
      </c>
      <c r="B2743" s="3">
        <v>96776</v>
      </c>
      <c r="C2743" s="3" t="s">
        <v>1</v>
      </c>
      <c r="D2743" s="2" t="s">
        <v>745</v>
      </c>
      <c r="E2743" s="3">
        <v>13</v>
      </c>
      <c r="F2743" s="17">
        <v>0</v>
      </c>
      <c r="G2743" s="17">
        <v>1</v>
      </c>
      <c r="H2743" s="17">
        <v>0</v>
      </c>
      <c r="I2743" s="7">
        <v>7.5</v>
      </c>
      <c r="J2743" s="7">
        <v>32</v>
      </c>
      <c r="K2743" s="4">
        <v>4</v>
      </c>
      <c r="L2743" s="5">
        <v>4.1822999999999997</v>
      </c>
      <c r="M2743">
        <v>88000</v>
      </c>
      <c r="N2743" s="3">
        <v>1</v>
      </c>
      <c r="O2743" s="50" t="e">
        <f>INDEX([1]Dados!$M$2:$N$26779,MATCH($P2743,[1]Dados!$N$2:$N$26779,),2)</f>
        <v>#N/A</v>
      </c>
      <c r="P2743">
        <v>155047</v>
      </c>
      <c r="Q2743" s="1">
        <v>36837</v>
      </c>
      <c r="R2743" s="1">
        <v>36848</v>
      </c>
      <c r="S2743" t="s">
        <v>2245</v>
      </c>
    </row>
    <row r="2744" spans="1:19" x14ac:dyDescent="0.2">
      <c r="A2744" s="7">
        <v>521975</v>
      </c>
      <c r="B2744" s="3">
        <v>96776</v>
      </c>
      <c r="C2744" s="3" t="s">
        <v>1</v>
      </c>
      <c r="D2744" s="2" t="s">
        <v>745</v>
      </c>
      <c r="E2744" s="3">
        <v>13</v>
      </c>
      <c r="F2744" s="17">
        <v>0</v>
      </c>
      <c r="G2744" s="17">
        <v>1</v>
      </c>
      <c r="H2744" s="17">
        <v>0</v>
      </c>
      <c r="I2744" s="7">
        <v>7.6</v>
      </c>
      <c r="J2744" s="7">
        <v>30</v>
      </c>
      <c r="K2744" s="4">
        <v>4</v>
      </c>
      <c r="L2744" s="5">
        <v>4.1822999999999997</v>
      </c>
      <c r="M2744">
        <v>88000</v>
      </c>
      <c r="N2744" s="3">
        <v>1</v>
      </c>
      <c r="O2744" s="50" t="e">
        <f>INDEX([1]Dados!$M$2:$N$26779,MATCH($P2744,[1]Dados!$N$2:$N$26779,),2)</f>
        <v>#N/A</v>
      </c>
      <c r="P2744">
        <v>155047</v>
      </c>
      <c r="Q2744" s="1">
        <v>36837</v>
      </c>
      <c r="R2744" s="1">
        <v>36848</v>
      </c>
      <c r="S2744" t="s">
        <v>2245</v>
      </c>
    </row>
    <row r="2745" spans="1:19" x14ac:dyDescent="0.2">
      <c r="A2745" s="7">
        <v>521975</v>
      </c>
      <c r="B2745" s="3">
        <v>96776</v>
      </c>
      <c r="C2745" s="3" t="s">
        <v>1</v>
      </c>
      <c r="D2745" s="2" t="s">
        <v>745</v>
      </c>
      <c r="E2745" s="3">
        <v>13</v>
      </c>
      <c r="F2745" s="17">
        <v>0</v>
      </c>
      <c r="G2745" s="17">
        <v>1</v>
      </c>
      <c r="H2745" s="17">
        <v>0</v>
      </c>
      <c r="I2745" s="7">
        <v>7.7</v>
      </c>
      <c r="J2745" s="7">
        <v>9</v>
      </c>
      <c r="K2745" s="4">
        <v>4</v>
      </c>
      <c r="L2745" s="5">
        <v>4.1822999999999997</v>
      </c>
      <c r="M2745">
        <v>70400</v>
      </c>
      <c r="N2745" s="3">
        <v>1</v>
      </c>
      <c r="O2745" s="50" t="e">
        <f>INDEX([1]Dados!$M$2:$N$26779,MATCH($P2745,[1]Dados!$N$2:$N$26779,),2)</f>
        <v>#N/A</v>
      </c>
      <c r="P2745">
        <v>155050</v>
      </c>
      <c r="Q2745" s="1">
        <v>36837</v>
      </c>
      <c r="R2745" s="1">
        <v>36848</v>
      </c>
      <c r="S2745" t="s">
        <v>2245</v>
      </c>
    </row>
    <row r="2746" spans="1:19" x14ac:dyDescent="0.2">
      <c r="A2746" s="7">
        <v>521975</v>
      </c>
      <c r="B2746" s="3">
        <v>96776</v>
      </c>
      <c r="C2746" s="3" t="s">
        <v>1</v>
      </c>
      <c r="D2746" s="2" t="s">
        <v>745</v>
      </c>
      <c r="E2746" s="3">
        <v>13</v>
      </c>
      <c r="F2746" s="17">
        <v>0</v>
      </c>
      <c r="G2746" s="17">
        <v>1</v>
      </c>
      <c r="H2746" s="17">
        <v>0</v>
      </c>
      <c r="I2746" s="7">
        <v>7.8</v>
      </c>
      <c r="J2746" s="7">
        <v>18</v>
      </c>
      <c r="K2746" s="4">
        <v>4</v>
      </c>
      <c r="L2746" s="5">
        <v>4.1822999999999997</v>
      </c>
      <c r="M2746">
        <v>88000</v>
      </c>
      <c r="N2746" s="3">
        <v>1</v>
      </c>
      <c r="O2746" s="50" t="e">
        <f>INDEX([1]Dados!$M$2:$N$26779,MATCH($P2746,[1]Dados!$N$2:$N$26779,),2)</f>
        <v>#N/A</v>
      </c>
      <c r="P2746">
        <v>155047</v>
      </c>
      <c r="Q2746" s="1">
        <v>36837</v>
      </c>
      <c r="R2746" s="1">
        <v>36848</v>
      </c>
      <c r="S2746" t="s">
        <v>2245</v>
      </c>
    </row>
    <row r="2747" spans="1:19" x14ac:dyDescent="0.2">
      <c r="A2747" s="7">
        <v>521975</v>
      </c>
      <c r="B2747" s="3">
        <v>96776</v>
      </c>
      <c r="C2747" s="3" t="s">
        <v>1</v>
      </c>
      <c r="D2747" s="2" t="s">
        <v>745</v>
      </c>
      <c r="E2747" s="3">
        <v>13</v>
      </c>
      <c r="F2747" s="17">
        <v>0</v>
      </c>
      <c r="G2747" s="17">
        <v>1</v>
      </c>
      <c r="H2747" s="17">
        <v>0</v>
      </c>
      <c r="I2747" s="7">
        <v>3.1</v>
      </c>
      <c r="J2747" s="7">
        <v>2</v>
      </c>
      <c r="K2747" s="4">
        <v>1214</v>
      </c>
      <c r="L2747" s="5">
        <v>1214.0587</v>
      </c>
      <c r="M2747">
        <v>409340.68</v>
      </c>
      <c r="N2747" s="3">
        <v>1</v>
      </c>
      <c r="O2747" s="50" t="e">
        <f>INDEX([1]Dados!$M$2:$N$26779,MATCH($P2747,[1]Dados!$N$2:$N$26779,),2)</f>
        <v>#N/A</v>
      </c>
      <c r="P2747">
        <v>154872</v>
      </c>
      <c r="Q2747" s="1">
        <v>36837</v>
      </c>
      <c r="R2747" s="1">
        <v>36848</v>
      </c>
      <c r="S2747" t="s">
        <v>2033</v>
      </c>
    </row>
    <row r="2748" spans="1:19" x14ac:dyDescent="0.2">
      <c r="A2748" s="7">
        <v>521975</v>
      </c>
      <c r="B2748" s="3">
        <v>96776</v>
      </c>
      <c r="C2748" s="3" t="s">
        <v>1</v>
      </c>
      <c r="D2748" s="2" t="s">
        <v>745</v>
      </c>
      <c r="E2748" s="3">
        <v>13</v>
      </c>
      <c r="F2748" s="17">
        <v>0</v>
      </c>
      <c r="G2748" s="17">
        <v>1</v>
      </c>
      <c r="H2748" s="17">
        <v>0</v>
      </c>
      <c r="I2748" s="7">
        <v>3.3</v>
      </c>
      <c r="J2748" s="7">
        <v>15</v>
      </c>
      <c r="K2748" s="4">
        <v>1214</v>
      </c>
      <c r="L2748" s="5">
        <v>1214.0587</v>
      </c>
      <c r="M2748">
        <v>409340.68</v>
      </c>
      <c r="N2748" s="3">
        <v>1</v>
      </c>
      <c r="O2748" s="50" t="e">
        <f>INDEX([1]Dados!$M$2:$N$26779,MATCH($P2748,[1]Dados!$N$2:$N$26779,),2)</f>
        <v>#N/A</v>
      </c>
      <c r="P2748">
        <v>154872</v>
      </c>
      <c r="Q2748" s="1">
        <v>36837</v>
      </c>
      <c r="R2748" s="1">
        <v>36848</v>
      </c>
      <c r="S2748" t="s">
        <v>2033</v>
      </c>
    </row>
    <row r="2749" spans="1:19" x14ac:dyDescent="0.2">
      <c r="A2749" s="7">
        <v>521975</v>
      </c>
      <c r="B2749" s="3">
        <v>96776</v>
      </c>
      <c r="C2749" s="3" t="s">
        <v>1</v>
      </c>
      <c r="D2749" s="2" t="s">
        <v>745</v>
      </c>
      <c r="E2749" s="3">
        <v>13</v>
      </c>
      <c r="F2749" s="17">
        <v>0</v>
      </c>
      <c r="G2749" s="17">
        <v>1</v>
      </c>
      <c r="H2749" s="17">
        <v>0</v>
      </c>
      <c r="I2749" s="7">
        <v>3.2</v>
      </c>
      <c r="J2749" s="7">
        <v>25</v>
      </c>
      <c r="K2749" s="4">
        <v>1214</v>
      </c>
      <c r="L2749" s="5">
        <v>1214.0587</v>
      </c>
      <c r="M2749">
        <v>409340.68</v>
      </c>
      <c r="N2749" s="3">
        <v>1</v>
      </c>
      <c r="O2749" s="50" t="e">
        <f>INDEX([1]Dados!$M$2:$N$26779,MATCH($P2749,[1]Dados!$N$2:$N$26779,),2)</f>
        <v>#N/A</v>
      </c>
      <c r="P2749">
        <v>154872</v>
      </c>
      <c r="Q2749" s="1">
        <v>36837</v>
      </c>
      <c r="R2749" s="1">
        <v>36848</v>
      </c>
      <c r="S2749" t="s">
        <v>2033</v>
      </c>
    </row>
    <row r="2750" spans="1:19" x14ac:dyDescent="0.2">
      <c r="A2750" s="7">
        <v>521975</v>
      </c>
      <c r="B2750" s="3">
        <v>96776</v>
      </c>
      <c r="C2750" s="3" t="s">
        <v>1</v>
      </c>
      <c r="D2750" s="2" t="s">
        <v>745</v>
      </c>
      <c r="E2750" s="3">
        <v>13</v>
      </c>
      <c r="F2750" s="17">
        <v>0</v>
      </c>
      <c r="G2750" s="17">
        <v>1</v>
      </c>
      <c r="H2750" s="17">
        <v>0</v>
      </c>
      <c r="I2750" s="7">
        <v>2.2999999999999998</v>
      </c>
      <c r="J2750" s="7">
        <v>23</v>
      </c>
      <c r="K2750" s="4">
        <v>1214</v>
      </c>
      <c r="L2750" s="5">
        <v>1214.0589</v>
      </c>
      <c r="M2750">
        <v>1118120</v>
      </c>
      <c r="N2750" s="3">
        <v>1</v>
      </c>
      <c r="O2750" s="50" t="e">
        <f>INDEX([1]Dados!$M$2:$N$26779,MATCH($P2750,[1]Dados!$N$2:$N$26779,),2)</f>
        <v>#N/A</v>
      </c>
      <c r="P2750">
        <v>155557</v>
      </c>
      <c r="Q2750" s="1">
        <v>36837</v>
      </c>
      <c r="R2750" s="1">
        <v>36848</v>
      </c>
      <c r="S2750" t="s">
        <v>1806</v>
      </c>
    </row>
    <row r="2751" spans="1:19" x14ac:dyDescent="0.2">
      <c r="A2751" s="7">
        <v>521975</v>
      </c>
      <c r="B2751" s="3">
        <v>96776</v>
      </c>
      <c r="C2751" s="3" t="s">
        <v>1</v>
      </c>
      <c r="D2751" s="2" t="s">
        <v>745</v>
      </c>
      <c r="E2751" s="3">
        <v>13</v>
      </c>
      <c r="F2751" s="17">
        <v>0</v>
      </c>
      <c r="G2751" s="17">
        <v>1</v>
      </c>
      <c r="H2751" s="17">
        <v>0</v>
      </c>
      <c r="I2751" s="7">
        <v>2.2000000000000002</v>
      </c>
      <c r="J2751" s="7">
        <v>23</v>
      </c>
      <c r="K2751" s="4">
        <v>1214</v>
      </c>
      <c r="L2751" s="5">
        <v>1214.0589</v>
      </c>
      <c r="M2751">
        <v>1118120</v>
      </c>
      <c r="N2751" s="3">
        <v>1</v>
      </c>
      <c r="O2751" s="50" t="e">
        <f>INDEX([1]Dados!$M$2:$N$26779,MATCH($P2751,[1]Dados!$N$2:$N$26779,),2)</f>
        <v>#N/A</v>
      </c>
      <c r="P2751">
        <v>155557</v>
      </c>
      <c r="Q2751" s="1">
        <v>36837</v>
      </c>
      <c r="R2751" s="1">
        <v>36848</v>
      </c>
      <c r="S2751" t="s">
        <v>1806</v>
      </c>
    </row>
    <row r="2752" spans="1:19" x14ac:dyDescent="0.2">
      <c r="A2752" s="7">
        <v>521975</v>
      </c>
      <c r="B2752" s="3">
        <v>96776</v>
      </c>
      <c r="C2752" s="3" t="s">
        <v>1</v>
      </c>
      <c r="D2752" s="2" t="s">
        <v>745</v>
      </c>
      <c r="E2752" s="3">
        <v>13</v>
      </c>
      <c r="F2752" s="17">
        <v>0</v>
      </c>
      <c r="G2752" s="17">
        <v>1</v>
      </c>
      <c r="H2752" s="17">
        <v>0</v>
      </c>
      <c r="I2752" s="7">
        <v>2.4</v>
      </c>
      <c r="J2752" s="7">
        <v>18</v>
      </c>
      <c r="K2752" s="4">
        <v>1214</v>
      </c>
      <c r="L2752" s="5">
        <v>1214.0589</v>
      </c>
      <c r="M2752">
        <v>1118120</v>
      </c>
      <c r="N2752" s="3">
        <v>1</v>
      </c>
      <c r="O2752" s="50" t="e">
        <f>INDEX([1]Dados!$M$2:$N$26779,MATCH($P2752,[1]Dados!$N$2:$N$26779,),2)</f>
        <v>#N/A</v>
      </c>
      <c r="P2752">
        <v>155557</v>
      </c>
      <c r="Q2752" s="1">
        <v>36837</v>
      </c>
      <c r="R2752" s="1">
        <v>36848</v>
      </c>
      <c r="S2752" t="s">
        <v>1806</v>
      </c>
    </row>
    <row r="2753" spans="1:19" x14ac:dyDescent="0.2">
      <c r="A2753" s="7">
        <v>521975</v>
      </c>
      <c r="B2753" s="3">
        <v>96776</v>
      </c>
      <c r="C2753" s="3" t="s">
        <v>1</v>
      </c>
      <c r="D2753" s="2" t="s">
        <v>745</v>
      </c>
      <c r="E2753" s="3">
        <v>13</v>
      </c>
      <c r="F2753" s="17">
        <v>0</v>
      </c>
      <c r="G2753" s="17">
        <v>1</v>
      </c>
      <c r="H2753" s="17">
        <v>0</v>
      </c>
      <c r="I2753" s="7">
        <v>2.1</v>
      </c>
      <c r="J2753" s="7">
        <v>28</v>
      </c>
      <c r="K2753" s="4">
        <v>1214</v>
      </c>
      <c r="L2753" s="5">
        <v>1214.0589</v>
      </c>
      <c r="M2753">
        <v>1118120</v>
      </c>
      <c r="N2753" s="3">
        <v>1</v>
      </c>
      <c r="O2753" s="50" t="e">
        <f>INDEX([1]Dados!$M$2:$N$26779,MATCH($P2753,[1]Dados!$N$2:$N$26779,),2)</f>
        <v>#N/A</v>
      </c>
      <c r="P2753">
        <v>155557</v>
      </c>
      <c r="Q2753" s="1">
        <v>36837</v>
      </c>
      <c r="R2753" s="1">
        <v>36848</v>
      </c>
      <c r="S2753" t="s">
        <v>1806</v>
      </c>
    </row>
    <row r="2754" spans="1:19" x14ac:dyDescent="0.2">
      <c r="A2754" s="7">
        <v>521975</v>
      </c>
      <c r="B2754" s="3">
        <v>96776</v>
      </c>
      <c r="C2754" s="3" t="s">
        <v>1</v>
      </c>
      <c r="D2754" s="2" t="s">
        <v>745</v>
      </c>
      <c r="E2754" s="3">
        <v>13</v>
      </c>
      <c r="F2754" s="17">
        <v>0</v>
      </c>
      <c r="G2754" s="17">
        <v>1</v>
      </c>
      <c r="H2754" s="17">
        <v>0</v>
      </c>
      <c r="I2754" s="7">
        <v>2.5</v>
      </c>
      <c r="J2754" s="7">
        <v>25</v>
      </c>
      <c r="K2754" s="4">
        <v>1214</v>
      </c>
      <c r="L2754" s="5">
        <v>1214.0589</v>
      </c>
      <c r="M2754">
        <v>1118120</v>
      </c>
      <c r="N2754" s="3">
        <v>1</v>
      </c>
      <c r="O2754" s="50" t="e">
        <f>INDEX([1]Dados!$M$2:$N$26779,MATCH($P2754,[1]Dados!$N$2:$N$26779,),2)</f>
        <v>#N/A</v>
      </c>
      <c r="P2754">
        <v>155557</v>
      </c>
      <c r="Q2754" s="1">
        <v>36837</v>
      </c>
      <c r="R2754" s="1">
        <v>36848</v>
      </c>
      <c r="S2754" t="s">
        <v>1806</v>
      </c>
    </row>
    <row r="2755" spans="1:19" x14ac:dyDescent="0.2">
      <c r="A2755" s="7">
        <v>521975</v>
      </c>
      <c r="B2755" s="3">
        <v>96776</v>
      </c>
      <c r="C2755" s="3" t="s">
        <v>1</v>
      </c>
      <c r="D2755" s="2" t="s">
        <v>745</v>
      </c>
      <c r="E2755" s="3">
        <v>13</v>
      </c>
      <c r="F2755" s="17">
        <v>0</v>
      </c>
      <c r="G2755" s="17">
        <v>1</v>
      </c>
      <c r="H2755" s="17">
        <v>0</v>
      </c>
      <c r="I2755" s="7">
        <v>2.6</v>
      </c>
      <c r="J2755" s="7">
        <v>18</v>
      </c>
      <c r="K2755" s="4">
        <v>1214</v>
      </c>
      <c r="L2755" s="5">
        <v>1214.0589</v>
      </c>
      <c r="M2755">
        <v>1118120</v>
      </c>
      <c r="N2755" s="3">
        <v>1</v>
      </c>
      <c r="O2755" s="50" t="e">
        <f>INDEX([1]Dados!$M$2:$N$26779,MATCH($P2755,[1]Dados!$N$2:$N$26779,),2)</f>
        <v>#N/A</v>
      </c>
      <c r="P2755">
        <v>155557</v>
      </c>
      <c r="Q2755" s="1">
        <v>36837</v>
      </c>
      <c r="R2755" s="1">
        <v>36848</v>
      </c>
      <c r="S2755" t="s">
        <v>1806</v>
      </c>
    </row>
    <row r="2756" spans="1:19" x14ac:dyDescent="0.2">
      <c r="A2756" s="7">
        <v>521975</v>
      </c>
      <c r="B2756" s="3">
        <v>96776</v>
      </c>
      <c r="C2756" s="3" t="s">
        <v>1</v>
      </c>
      <c r="D2756" s="2" t="s">
        <v>745</v>
      </c>
      <c r="E2756" s="3">
        <v>13</v>
      </c>
      <c r="F2756" s="17">
        <v>0</v>
      </c>
      <c r="G2756" s="17">
        <v>1</v>
      </c>
      <c r="H2756" s="17">
        <v>0</v>
      </c>
      <c r="I2756" s="7">
        <v>2.7</v>
      </c>
      <c r="J2756" s="7">
        <v>29</v>
      </c>
      <c r="K2756" s="4">
        <v>1214</v>
      </c>
      <c r="L2756" s="5">
        <v>1214.0589</v>
      </c>
      <c r="M2756">
        <v>1118120</v>
      </c>
      <c r="N2756" s="3">
        <v>1</v>
      </c>
      <c r="O2756" s="50" t="e">
        <f>INDEX([1]Dados!$M$2:$N$26779,MATCH($P2756,[1]Dados!$N$2:$N$26779,),2)</f>
        <v>#N/A</v>
      </c>
      <c r="P2756">
        <v>155557</v>
      </c>
      <c r="Q2756" s="1">
        <v>36837</v>
      </c>
      <c r="R2756" s="1">
        <v>36848</v>
      </c>
      <c r="S2756" t="s">
        <v>1806</v>
      </c>
    </row>
    <row r="2757" spans="1:19" x14ac:dyDescent="0.2">
      <c r="A2757" s="7">
        <v>521975</v>
      </c>
      <c r="B2757" s="3">
        <v>96776</v>
      </c>
      <c r="C2757" s="3" t="s">
        <v>1</v>
      </c>
      <c r="D2757" s="2" t="s">
        <v>745</v>
      </c>
      <c r="E2757" s="3">
        <v>13</v>
      </c>
      <c r="F2757" s="17">
        <v>0</v>
      </c>
      <c r="G2757" s="17">
        <v>1</v>
      </c>
      <c r="H2757" s="17">
        <v>0</v>
      </c>
      <c r="I2757" s="7">
        <v>5.0999999999999996</v>
      </c>
      <c r="J2757" s="7">
        <v>15</v>
      </c>
      <c r="K2757" s="4">
        <v>4</v>
      </c>
      <c r="L2757" s="5">
        <v>4.5776000000000003</v>
      </c>
      <c r="M2757">
        <v>70800</v>
      </c>
      <c r="N2757" s="3">
        <v>1</v>
      </c>
      <c r="O2757" s="50" t="e">
        <f>INDEX([1]Dados!$M$2:$N$26779,MATCH($P2757,[1]Dados!$N$2:$N$26779,),2)</f>
        <v>#N/A</v>
      </c>
      <c r="P2757">
        <v>155048</v>
      </c>
      <c r="Q2757" s="1">
        <v>36837</v>
      </c>
      <c r="R2757" s="1">
        <v>36848</v>
      </c>
      <c r="S2757" t="s">
        <v>2067</v>
      </c>
    </row>
    <row r="2758" spans="1:19" x14ac:dyDescent="0.2">
      <c r="A2758" s="7">
        <v>521975</v>
      </c>
      <c r="B2758" s="3">
        <v>96776</v>
      </c>
      <c r="C2758" s="3" t="s">
        <v>1</v>
      </c>
      <c r="D2758" s="2" t="s">
        <v>745</v>
      </c>
      <c r="E2758" s="3">
        <v>13</v>
      </c>
      <c r="F2758" s="17">
        <v>0</v>
      </c>
      <c r="G2758" s="17">
        <v>1</v>
      </c>
      <c r="H2758" s="17">
        <v>0</v>
      </c>
      <c r="I2758" s="7">
        <v>5.2</v>
      </c>
      <c r="J2758" s="7">
        <v>21</v>
      </c>
      <c r="K2758" s="4">
        <v>4</v>
      </c>
      <c r="L2758" s="5">
        <v>4.5776000000000003</v>
      </c>
      <c r="M2758">
        <v>70800</v>
      </c>
      <c r="N2758" s="3">
        <v>1</v>
      </c>
      <c r="O2758" s="50" t="e">
        <f>INDEX([1]Dados!$M$2:$N$26779,MATCH($P2758,[1]Dados!$N$2:$N$26779,),2)</f>
        <v>#N/A</v>
      </c>
      <c r="P2758">
        <v>155048</v>
      </c>
      <c r="Q2758" s="1">
        <v>36837</v>
      </c>
      <c r="R2758" s="1">
        <v>36848</v>
      </c>
      <c r="S2758" t="s">
        <v>2067</v>
      </c>
    </row>
    <row r="2759" spans="1:19" x14ac:dyDescent="0.2">
      <c r="A2759" s="7">
        <v>521975</v>
      </c>
      <c r="B2759" s="3">
        <v>96776</v>
      </c>
      <c r="C2759" s="3" t="s">
        <v>1</v>
      </c>
      <c r="D2759" s="2" t="s">
        <v>745</v>
      </c>
      <c r="E2759" s="3">
        <v>13</v>
      </c>
      <c r="F2759" s="17">
        <v>0</v>
      </c>
      <c r="G2759" s="17">
        <v>1</v>
      </c>
      <c r="H2759" s="17">
        <v>0</v>
      </c>
      <c r="I2759" s="7">
        <v>5.3</v>
      </c>
      <c r="J2759" s="7">
        <v>20</v>
      </c>
      <c r="K2759" s="4">
        <v>4</v>
      </c>
      <c r="L2759" s="5">
        <v>4.5776000000000003</v>
      </c>
      <c r="M2759">
        <v>88000</v>
      </c>
      <c r="N2759" s="3">
        <v>1</v>
      </c>
      <c r="O2759" s="50" t="e">
        <f>INDEX([1]Dados!$M$2:$N$26779,MATCH($P2759,[1]Dados!$N$2:$N$26779,),2)</f>
        <v>#N/A</v>
      </c>
      <c r="P2759">
        <v>155046</v>
      </c>
      <c r="Q2759" s="1">
        <v>36837</v>
      </c>
      <c r="R2759" s="1">
        <v>36848</v>
      </c>
      <c r="S2759" t="s">
        <v>2067</v>
      </c>
    </row>
    <row r="2760" spans="1:19" x14ac:dyDescent="0.2">
      <c r="A2760" s="7">
        <v>521975</v>
      </c>
      <c r="B2760" s="3">
        <v>96776</v>
      </c>
      <c r="C2760" s="3" t="s">
        <v>1</v>
      </c>
      <c r="D2760" s="2" t="s">
        <v>745</v>
      </c>
      <c r="E2760" s="3">
        <v>13</v>
      </c>
      <c r="F2760" s="17">
        <v>0</v>
      </c>
      <c r="G2760" s="17">
        <v>1</v>
      </c>
      <c r="H2760" s="17">
        <v>0</v>
      </c>
      <c r="I2760" s="7" t="s">
        <v>3</v>
      </c>
      <c r="J2760" s="7">
        <v>0</v>
      </c>
      <c r="K2760" s="4">
        <v>4</v>
      </c>
      <c r="L2760" s="5">
        <v>4.5776000000000003</v>
      </c>
      <c r="M2760">
        <v>35200</v>
      </c>
      <c r="N2760" s="3">
        <v>1</v>
      </c>
      <c r="O2760" s="50" t="e">
        <f>INDEX([1]Dados!$M$2:$N$26779,MATCH($P2760,[1]Dados!$N$2:$N$26779,),2)</f>
        <v>#N/A</v>
      </c>
      <c r="P2760">
        <v>155051</v>
      </c>
      <c r="Q2760" s="1">
        <v>36837</v>
      </c>
      <c r="R2760" s="1">
        <v>36848</v>
      </c>
      <c r="S2760" t="s">
        <v>2067</v>
      </c>
    </row>
    <row r="2761" spans="1:19" x14ac:dyDescent="0.2">
      <c r="A2761" s="7">
        <v>521975</v>
      </c>
      <c r="B2761" s="3">
        <v>96776</v>
      </c>
      <c r="C2761" s="3" t="s">
        <v>1</v>
      </c>
      <c r="D2761" s="2" t="s">
        <v>745</v>
      </c>
      <c r="E2761" s="3">
        <v>13</v>
      </c>
      <c r="F2761" s="17">
        <v>0</v>
      </c>
      <c r="G2761" s="17">
        <v>1</v>
      </c>
      <c r="H2761" s="17">
        <v>0</v>
      </c>
      <c r="I2761" s="7">
        <v>1.1000000000000001</v>
      </c>
      <c r="J2761" s="7">
        <v>22</v>
      </c>
      <c r="K2761" s="4">
        <v>1293</v>
      </c>
      <c r="L2761" s="5">
        <v>1293.0592999999999</v>
      </c>
      <c r="M2761">
        <v>134785</v>
      </c>
      <c r="N2761" s="3">
        <v>1</v>
      </c>
      <c r="O2761" s="50" t="e">
        <f>INDEX([1]Dados!$M$2:$N$26779,MATCH($P2761,[1]Dados!$N$2:$N$26779,),2)</f>
        <v>#N/A</v>
      </c>
      <c r="P2761">
        <v>155033</v>
      </c>
      <c r="Q2761" s="1">
        <v>36837</v>
      </c>
      <c r="R2761" s="1">
        <v>36848</v>
      </c>
      <c r="S2761" t="s">
        <v>2068</v>
      </c>
    </row>
    <row r="2762" spans="1:19" x14ac:dyDescent="0.2">
      <c r="A2762" s="7">
        <v>521975</v>
      </c>
      <c r="B2762" s="3">
        <v>96776</v>
      </c>
      <c r="C2762" s="3" t="s">
        <v>1</v>
      </c>
      <c r="D2762" s="2" t="s">
        <v>745</v>
      </c>
      <c r="E2762" s="3">
        <v>13</v>
      </c>
      <c r="F2762" s="17">
        <v>0</v>
      </c>
      <c r="G2762" s="17">
        <v>1</v>
      </c>
      <c r="H2762" s="17">
        <v>0</v>
      </c>
      <c r="I2762" s="7">
        <v>1.2</v>
      </c>
      <c r="J2762" s="7">
        <v>29</v>
      </c>
      <c r="K2762" s="4">
        <v>1293</v>
      </c>
      <c r="L2762" s="5">
        <v>1293.0592999999999</v>
      </c>
      <c r="M2762">
        <v>134785</v>
      </c>
      <c r="N2762" s="3">
        <v>1</v>
      </c>
      <c r="O2762" s="50" t="e">
        <f>INDEX([1]Dados!$M$2:$N$26779,MATCH($P2762,[1]Dados!$N$2:$N$26779,),2)</f>
        <v>#N/A</v>
      </c>
      <c r="P2762">
        <v>155033</v>
      </c>
      <c r="Q2762" s="1">
        <v>36837</v>
      </c>
      <c r="R2762" s="1">
        <v>36848</v>
      </c>
      <c r="S2762" t="s">
        <v>2068</v>
      </c>
    </row>
    <row r="2763" spans="1:19" x14ac:dyDescent="0.2">
      <c r="A2763" s="7">
        <v>521975</v>
      </c>
      <c r="B2763" s="3">
        <v>96776</v>
      </c>
      <c r="C2763" s="3" t="s">
        <v>1</v>
      </c>
      <c r="D2763" s="2" t="s">
        <v>745</v>
      </c>
      <c r="E2763" s="3">
        <v>13</v>
      </c>
      <c r="F2763" s="17">
        <v>0</v>
      </c>
      <c r="G2763" s="17">
        <v>1</v>
      </c>
      <c r="H2763" s="17">
        <v>0</v>
      </c>
      <c r="I2763" s="7">
        <v>1.3</v>
      </c>
      <c r="J2763" s="7">
        <v>22</v>
      </c>
      <c r="K2763" s="4">
        <v>1293</v>
      </c>
      <c r="L2763" s="5">
        <v>1293.0592999999999</v>
      </c>
      <c r="M2763">
        <v>134785</v>
      </c>
      <c r="N2763" s="3">
        <v>1</v>
      </c>
      <c r="O2763" s="50" t="e">
        <f>INDEX([1]Dados!$M$2:$N$26779,MATCH($P2763,[1]Dados!$N$2:$N$26779,),2)</f>
        <v>#N/A</v>
      </c>
      <c r="P2763">
        <v>155033</v>
      </c>
      <c r="Q2763" s="1">
        <v>36837</v>
      </c>
      <c r="R2763" s="1">
        <v>36848</v>
      </c>
      <c r="S2763" t="s">
        <v>2068</v>
      </c>
    </row>
    <row r="2764" spans="1:19" x14ac:dyDescent="0.2">
      <c r="A2764" s="7">
        <v>521975</v>
      </c>
      <c r="B2764" s="3">
        <v>96776</v>
      </c>
      <c r="C2764" s="3" t="s">
        <v>1</v>
      </c>
      <c r="D2764" s="2" t="s">
        <v>745</v>
      </c>
      <c r="E2764" s="3">
        <v>13</v>
      </c>
      <c r="F2764" s="17">
        <v>0</v>
      </c>
      <c r="G2764" s="17">
        <v>1</v>
      </c>
      <c r="H2764" s="17">
        <v>0</v>
      </c>
      <c r="I2764" s="7">
        <v>1.4</v>
      </c>
      <c r="J2764" s="7">
        <v>29</v>
      </c>
      <c r="K2764" s="4">
        <v>1293</v>
      </c>
      <c r="L2764" s="5">
        <v>1293.0592999999999</v>
      </c>
      <c r="M2764">
        <v>134785</v>
      </c>
      <c r="N2764" s="3">
        <v>1</v>
      </c>
      <c r="O2764" s="50" t="e">
        <f>INDEX([1]Dados!$M$2:$N$26779,MATCH($P2764,[1]Dados!$N$2:$N$26779,),2)</f>
        <v>#N/A</v>
      </c>
      <c r="P2764">
        <v>155033</v>
      </c>
      <c r="Q2764" s="1">
        <v>36837</v>
      </c>
      <c r="R2764" s="1">
        <v>36848</v>
      </c>
      <c r="S2764" t="s">
        <v>2068</v>
      </c>
    </row>
    <row r="2765" spans="1:19" x14ac:dyDescent="0.2">
      <c r="A2765" s="7">
        <v>521975</v>
      </c>
      <c r="B2765" s="3">
        <v>96776</v>
      </c>
      <c r="C2765" s="3" t="s">
        <v>1</v>
      </c>
      <c r="D2765" s="2" t="s">
        <v>745</v>
      </c>
      <c r="E2765" s="3">
        <v>13</v>
      </c>
      <c r="F2765" s="17">
        <v>0</v>
      </c>
      <c r="G2765" s="17">
        <v>1</v>
      </c>
      <c r="H2765" s="17">
        <v>0</v>
      </c>
      <c r="I2765" s="7">
        <v>1.5</v>
      </c>
      <c r="J2765" s="7">
        <v>21</v>
      </c>
      <c r="K2765" s="4">
        <v>1293</v>
      </c>
      <c r="L2765" s="5">
        <v>1293.0592999999999</v>
      </c>
      <c r="M2765">
        <v>134785</v>
      </c>
      <c r="N2765" s="3">
        <v>1</v>
      </c>
      <c r="O2765" s="50" t="e">
        <f>INDEX([1]Dados!$M$2:$N$26779,MATCH($P2765,[1]Dados!$N$2:$N$26779,),2)</f>
        <v>#N/A</v>
      </c>
      <c r="P2765">
        <v>155033</v>
      </c>
      <c r="Q2765" s="1">
        <v>36837</v>
      </c>
      <c r="R2765" s="1">
        <v>36848</v>
      </c>
      <c r="S2765" t="s">
        <v>2068</v>
      </c>
    </row>
    <row r="2766" spans="1:19" x14ac:dyDescent="0.2">
      <c r="A2766" s="7">
        <v>521975</v>
      </c>
      <c r="B2766" s="3">
        <v>96776</v>
      </c>
      <c r="C2766" s="3" t="s">
        <v>1</v>
      </c>
      <c r="D2766" s="2" t="s">
        <v>745</v>
      </c>
      <c r="E2766" s="3">
        <v>13</v>
      </c>
      <c r="F2766" s="17">
        <v>0</v>
      </c>
      <c r="G2766" s="17">
        <v>1</v>
      </c>
      <c r="H2766" s="17">
        <v>0</v>
      </c>
      <c r="I2766" s="7">
        <v>1.6</v>
      </c>
      <c r="J2766" s="7">
        <v>21</v>
      </c>
      <c r="K2766" s="4">
        <v>1293</v>
      </c>
      <c r="L2766" s="5">
        <v>1293.0592999999999</v>
      </c>
      <c r="M2766">
        <v>134785</v>
      </c>
      <c r="N2766" s="3">
        <v>1</v>
      </c>
      <c r="O2766" s="50" t="e">
        <f>INDEX([1]Dados!$M$2:$N$26779,MATCH($P2766,[1]Dados!$N$2:$N$26779,),2)</f>
        <v>#N/A</v>
      </c>
      <c r="P2766">
        <v>155033</v>
      </c>
      <c r="Q2766" s="1">
        <v>36837</v>
      </c>
      <c r="R2766" s="1">
        <v>36848</v>
      </c>
      <c r="S2766" t="s">
        <v>2068</v>
      </c>
    </row>
    <row r="2767" spans="1:19" x14ac:dyDescent="0.2">
      <c r="A2767" s="7">
        <v>521975</v>
      </c>
      <c r="B2767" s="3">
        <v>96776</v>
      </c>
      <c r="C2767" s="3" t="s">
        <v>1</v>
      </c>
      <c r="D2767" s="2" t="s">
        <v>745</v>
      </c>
      <c r="E2767" s="3">
        <v>13</v>
      </c>
      <c r="F2767" s="17">
        <v>0</v>
      </c>
      <c r="G2767" s="17">
        <v>1</v>
      </c>
      <c r="H2767" s="17">
        <v>0</v>
      </c>
      <c r="I2767" s="7">
        <v>1.7</v>
      </c>
      <c r="J2767" s="7">
        <v>17</v>
      </c>
      <c r="K2767" s="4">
        <v>1293</v>
      </c>
      <c r="L2767" s="5">
        <v>1293.0592999999999</v>
      </c>
      <c r="M2767">
        <v>134785</v>
      </c>
      <c r="N2767" s="3">
        <v>1</v>
      </c>
      <c r="O2767" s="50" t="e">
        <f>INDEX([1]Dados!$M$2:$N$26779,MATCH($P2767,[1]Dados!$N$2:$N$26779,),2)</f>
        <v>#N/A</v>
      </c>
      <c r="P2767">
        <v>155033</v>
      </c>
      <c r="Q2767" s="1">
        <v>36837</v>
      </c>
      <c r="R2767" s="1">
        <v>36848</v>
      </c>
      <c r="S2767" t="s">
        <v>2068</v>
      </c>
    </row>
    <row r="2768" spans="1:19" x14ac:dyDescent="0.2">
      <c r="A2768" s="7">
        <v>521975</v>
      </c>
      <c r="B2768" s="3">
        <v>96776</v>
      </c>
      <c r="C2768" s="3" t="s">
        <v>1</v>
      </c>
      <c r="D2768" s="2" t="s">
        <v>745</v>
      </c>
      <c r="E2768" s="3">
        <v>13</v>
      </c>
      <c r="F2768" s="17">
        <v>0</v>
      </c>
      <c r="G2768" s="17">
        <v>1</v>
      </c>
      <c r="H2768" s="17">
        <v>0</v>
      </c>
      <c r="I2768" s="7" t="s">
        <v>3</v>
      </c>
      <c r="J2768" s="7">
        <v>0</v>
      </c>
      <c r="K2768" s="4">
        <v>1203</v>
      </c>
      <c r="L2768" s="5">
        <v>1203.0829000000001</v>
      </c>
      <c r="M2768">
        <v>157090.9</v>
      </c>
      <c r="N2768" s="3">
        <v>1</v>
      </c>
      <c r="O2768" s="50" t="e">
        <f>INDEX([1]Dados!$M$2:$N$26779,MATCH($P2768,[1]Dados!$N$2:$N$26779,),2)</f>
        <v>#N/A</v>
      </c>
      <c r="P2768">
        <v>155218</v>
      </c>
      <c r="Q2768" s="1">
        <v>36837</v>
      </c>
      <c r="R2768" s="1">
        <v>36848</v>
      </c>
      <c r="S2768" t="s">
        <v>2134</v>
      </c>
    </row>
    <row r="2769" spans="1:19" x14ac:dyDescent="0.2">
      <c r="A2769" s="7">
        <v>210100</v>
      </c>
      <c r="B2769" s="3">
        <v>7196</v>
      </c>
      <c r="C2769" s="3" t="s">
        <v>39</v>
      </c>
      <c r="D2769" s="2" t="s">
        <v>267</v>
      </c>
      <c r="E2769" s="3">
        <v>13</v>
      </c>
      <c r="F2769" s="17">
        <v>0</v>
      </c>
      <c r="G2769" s="17">
        <v>1</v>
      </c>
      <c r="H2769" s="17">
        <v>0</v>
      </c>
      <c r="I2769" s="7">
        <v>4.0999999999999996</v>
      </c>
      <c r="J2769" s="7">
        <v>20</v>
      </c>
      <c r="K2769" s="4">
        <v>1</v>
      </c>
      <c r="L2769" s="5">
        <v>1.0589</v>
      </c>
      <c r="M2769">
        <v>251796</v>
      </c>
      <c r="N2769" s="3" t="s">
        <v>2203</v>
      </c>
      <c r="O2769" s="50" t="e">
        <f>INDEX([1]Dados!$M$2:$N$26779,MATCH($P2769,[1]Dados!$N$2:$N$26779,),2)</f>
        <v>#N/A</v>
      </c>
      <c r="P2769">
        <v>155560</v>
      </c>
      <c r="Q2769" s="1">
        <v>36837</v>
      </c>
      <c r="R2769" s="1">
        <v>36841</v>
      </c>
      <c r="S2769" t="s">
        <v>1499</v>
      </c>
    </row>
    <row r="2770" spans="1:19" x14ac:dyDescent="0.2">
      <c r="A2770" s="7">
        <v>210100</v>
      </c>
      <c r="B2770" s="3">
        <v>7196</v>
      </c>
      <c r="C2770" s="3" t="s">
        <v>39</v>
      </c>
      <c r="D2770" s="2" t="s">
        <v>267</v>
      </c>
      <c r="E2770" s="3">
        <v>13</v>
      </c>
      <c r="F2770" s="17">
        <v>0</v>
      </c>
      <c r="G2770" s="17">
        <v>1</v>
      </c>
      <c r="H2770" s="17">
        <v>0</v>
      </c>
      <c r="I2770" s="7">
        <v>4.2</v>
      </c>
      <c r="J2770" s="7">
        <v>14</v>
      </c>
      <c r="K2770" s="4">
        <v>1</v>
      </c>
      <c r="L2770" s="5">
        <v>1.0589</v>
      </c>
      <c r="M2770">
        <v>251796</v>
      </c>
      <c r="N2770" s="3" t="s">
        <v>2203</v>
      </c>
      <c r="O2770" s="50" t="e">
        <f>INDEX([1]Dados!$M$2:$N$26779,MATCH($P2770,[1]Dados!$N$2:$N$26779,),2)</f>
        <v>#N/A</v>
      </c>
      <c r="P2770">
        <v>155560</v>
      </c>
      <c r="Q2770" s="1">
        <v>36837</v>
      </c>
      <c r="R2770" s="1">
        <v>36841</v>
      </c>
      <c r="S2770" t="s">
        <v>1499</v>
      </c>
    </row>
    <row r="2771" spans="1:19" x14ac:dyDescent="0.2">
      <c r="A2771" s="7">
        <v>210100</v>
      </c>
      <c r="B2771" s="3">
        <v>7196</v>
      </c>
      <c r="C2771" s="3" t="s">
        <v>39</v>
      </c>
      <c r="D2771" s="2" t="s">
        <v>267</v>
      </c>
      <c r="E2771" s="3">
        <v>13</v>
      </c>
      <c r="F2771" s="17">
        <v>0</v>
      </c>
      <c r="G2771" s="17">
        <v>1</v>
      </c>
      <c r="H2771" s="17">
        <v>0</v>
      </c>
      <c r="I2771" s="7">
        <v>5.0999999999999996</v>
      </c>
      <c r="J2771" s="7">
        <v>7</v>
      </c>
      <c r="K2771" s="4">
        <v>4</v>
      </c>
      <c r="L2771" s="5">
        <v>4.1822999999999997</v>
      </c>
      <c r="M2771">
        <v>88000</v>
      </c>
      <c r="N2771" s="3">
        <v>1</v>
      </c>
      <c r="O2771" s="50" t="e">
        <f>INDEX([1]Dados!$M$2:$N$26779,MATCH($P2771,[1]Dados!$N$2:$N$26779,),2)</f>
        <v>#N/A</v>
      </c>
      <c r="P2771">
        <v>155052</v>
      </c>
      <c r="Q2771" s="1">
        <v>36837</v>
      </c>
      <c r="R2771" s="1">
        <v>36841</v>
      </c>
      <c r="S2771" t="s">
        <v>944</v>
      </c>
    </row>
    <row r="2772" spans="1:19" x14ac:dyDescent="0.2">
      <c r="A2772" s="7">
        <v>210100</v>
      </c>
      <c r="B2772" s="3">
        <v>7196</v>
      </c>
      <c r="C2772" s="3" t="s">
        <v>39</v>
      </c>
      <c r="D2772" s="2" t="s">
        <v>267</v>
      </c>
      <c r="E2772" s="3">
        <v>13</v>
      </c>
      <c r="F2772" s="17">
        <v>0</v>
      </c>
      <c r="G2772" s="17">
        <v>1</v>
      </c>
      <c r="H2772" s="17">
        <v>0</v>
      </c>
      <c r="I2772" s="7">
        <v>5.2</v>
      </c>
      <c r="J2772" s="7">
        <v>13</v>
      </c>
      <c r="K2772" s="4">
        <v>4</v>
      </c>
      <c r="L2772" s="5">
        <v>4.1822999999999997</v>
      </c>
      <c r="M2772">
        <v>88000</v>
      </c>
      <c r="N2772" s="3">
        <v>1</v>
      </c>
      <c r="O2772" s="50" t="e">
        <f>INDEX([1]Dados!$M$2:$N$26779,MATCH($P2772,[1]Dados!$N$2:$N$26779,),2)</f>
        <v>#N/A</v>
      </c>
      <c r="P2772">
        <v>155052</v>
      </c>
      <c r="Q2772" s="1">
        <v>36837</v>
      </c>
      <c r="R2772" s="1">
        <v>36841</v>
      </c>
      <c r="S2772" t="s">
        <v>944</v>
      </c>
    </row>
    <row r="2773" spans="1:19" x14ac:dyDescent="0.2">
      <c r="A2773" s="7">
        <v>210100</v>
      </c>
      <c r="B2773" s="3">
        <v>7196</v>
      </c>
      <c r="C2773" s="3" t="s">
        <v>39</v>
      </c>
      <c r="D2773" s="2" t="s">
        <v>267</v>
      </c>
      <c r="E2773" s="3">
        <v>13</v>
      </c>
      <c r="F2773" s="17">
        <v>0</v>
      </c>
      <c r="G2773" s="17">
        <v>1</v>
      </c>
      <c r="H2773" s="17">
        <v>0</v>
      </c>
      <c r="I2773" s="7" t="s">
        <v>3</v>
      </c>
      <c r="J2773" s="7">
        <v>0</v>
      </c>
      <c r="K2773" s="4">
        <v>4</v>
      </c>
      <c r="L2773" s="5">
        <v>4.1822999999999997</v>
      </c>
      <c r="M2773">
        <f>94363.22-M2772</f>
        <v>6363.2200000000012</v>
      </c>
      <c r="N2773" s="3">
        <v>1</v>
      </c>
      <c r="O2773" s="50" t="e">
        <f>INDEX([1]Dados!$M$2:$N$26779,MATCH($P2773,[1]Dados!$N$2:$N$26779,),2)</f>
        <v>#N/A</v>
      </c>
      <c r="P2773">
        <v>155054</v>
      </c>
      <c r="Q2773" s="1">
        <v>36837</v>
      </c>
      <c r="R2773" s="1">
        <v>36841</v>
      </c>
      <c r="S2773" t="s">
        <v>944</v>
      </c>
    </row>
    <row r="2774" spans="1:19" x14ac:dyDescent="0.2">
      <c r="A2774" s="7">
        <v>210100</v>
      </c>
      <c r="B2774" s="3">
        <v>7196</v>
      </c>
      <c r="C2774" s="3" t="s">
        <v>39</v>
      </c>
      <c r="D2774" s="2" t="s">
        <v>267</v>
      </c>
      <c r="E2774" s="3">
        <v>13</v>
      </c>
      <c r="F2774" s="17">
        <v>0</v>
      </c>
      <c r="G2774" s="17">
        <v>1</v>
      </c>
      <c r="H2774" s="17">
        <v>0</v>
      </c>
      <c r="I2774" s="7">
        <v>6.1</v>
      </c>
      <c r="J2774" s="7">
        <v>13</v>
      </c>
      <c r="K2774" s="4">
        <v>4</v>
      </c>
      <c r="L2774" s="5">
        <v>4.3868</v>
      </c>
      <c r="M2774">
        <v>30263.22</v>
      </c>
      <c r="N2774" s="3">
        <v>1</v>
      </c>
      <c r="O2774" s="50" t="e">
        <f>INDEX([1]Dados!$M$2:$N$26779,MATCH($P2774,[1]Dados!$N$2:$N$26779,),2)</f>
        <v>#N/A</v>
      </c>
      <c r="P2774">
        <v>155053</v>
      </c>
      <c r="Q2774" s="1">
        <v>36837</v>
      </c>
      <c r="R2774" s="1">
        <v>36841</v>
      </c>
      <c r="S2774" t="s">
        <v>1498</v>
      </c>
    </row>
    <row r="2775" spans="1:19" x14ac:dyDescent="0.2">
      <c r="A2775" s="7">
        <v>210100</v>
      </c>
      <c r="B2775" s="3">
        <v>7196</v>
      </c>
      <c r="C2775" s="3" t="s">
        <v>39</v>
      </c>
      <c r="D2775" s="2" t="s">
        <v>267</v>
      </c>
      <c r="E2775" s="3">
        <v>13</v>
      </c>
      <c r="F2775" s="17">
        <v>0</v>
      </c>
      <c r="G2775" s="17">
        <v>1</v>
      </c>
      <c r="H2775" s="17">
        <v>0</v>
      </c>
      <c r="I2775" s="7" t="s">
        <v>3</v>
      </c>
      <c r="J2775" s="7">
        <v>0</v>
      </c>
      <c r="K2775" s="4">
        <v>4</v>
      </c>
      <c r="L2775" s="5">
        <v>4.3859000000000004</v>
      </c>
      <c r="M2775">
        <v>500800</v>
      </c>
      <c r="N2775" s="3">
        <v>1</v>
      </c>
      <c r="O2775" s="50" t="e">
        <f>INDEX([1]Dados!$M$2:$N$26779,MATCH($P2775,[1]Dados!$N$2:$N$26779,),2)</f>
        <v>#N/A</v>
      </c>
      <c r="P2775">
        <v>155053</v>
      </c>
      <c r="Q2775" s="1">
        <v>36837</v>
      </c>
      <c r="R2775" s="1">
        <v>36841</v>
      </c>
      <c r="S2775" t="s">
        <v>1498</v>
      </c>
    </row>
    <row r="2776" spans="1:19" x14ac:dyDescent="0.2">
      <c r="A2776" s="7">
        <v>210100</v>
      </c>
      <c r="B2776" s="3">
        <v>7196</v>
      </c>
      <c r="C2776" s="3" t="s">
        <v>39</v>
      </c>
      <c r="D2776" s="2" t="s">
        <v>267</v>
      </c>
      <c r="E2776" s="3">
        <v>13</v>
      </c>
      <c r="F2776" s="17">
        <v>0</v>
      </c>
      <c r="G2776" s="17">
        <v>1</v>
      </c>
      <c r="H2776" s="17">
        <v>0</v>
      </c>
      <c r="I2776" s="7" t="s">
        <v>3</v>
      </c>
      <c r="J2776" s="7">
        <v>0</v>
      </c>
      <c r="K2776" s="4">
        <v>4</v>
      </c>
      <c r="L2776" s="5">
        <v>4.3860000000000001</v>
      </c>
      <c r="M2776">
        <v>70494.69</v>
      </c>
      <c r="N2776" s="3">
        <v>1</v>
      </c>
      <c r="O2776" s="50" t="e">
        <f>INDEX([1]Dados!$M$2:$N$26779,MATCH($P2776,[1]Dados!$N$2:$N$26779,),2)</f>
        <v>#N/A</v>
      </c>
      <c r="P2776">
        <v>155053</v>
      </c>
      <c r="Q2776" s="1">
        <v>36837</v>
      </c>
      <c r="R2776" s="1">
        <v>36841</v>
      </c>
      <c r="S2776" t="s">
        <v>1498</v>
      </c>
    </row>
    <row r="2777" spans="1:19" x14ac:dyDescent="0.2">
      <c r="A2777" s="7">
        <v>210100</v>
      </c>
      <c r="B2777" s="3">
        <v>7196</v>
      </c>
      <c r="C2777" s="3" t="s">
        <v>39</v>
      </c>
      <c r="D2777" s="2" t="s">
        <v>267</v>
      </c>
      <c r="E2777" s="3">
        <v>13</v>
      </c>
      <c r="F2777" s="17">
        <v>0</v>
      </c>
      <c r="G2777" s="17">
        <v>1</v>
      </c>
      <c r="H2777" s="17">
        <v>0</v>
      </c>
      <c r="I2777" s="7">
        <v>7.1</v>
      </c>
      <c r="J2777" s="7">
        <v>10</v>
      </c>
      <c r="K2777" s="4">
        <v>119</v>
      </c>
      <c r="L2777" s="5">
        <v>119.3861</v>
      </c>
      <c r="M2777">
        <v>55681.48</v>
      </c>
      <c r="N2777" s="3">
        <v>1</v>
      </c>
      <c r="O2777" s="50" t="e">
        <f>INDEX([1]Dados!$M$2:$N$26779,MATCH($P2777,[1]Dados!$N$2:$N$26779,),2)</f>
        <v>#N/A</v>
      </c>
      <c r="P2777">
        <v>155080</v>
      </c>
      <c r="Q2777" s="1">
        <v>36837</v>
      </c>
      <c r="R2777" s="1">
        <v>36841</v>
      </c>
      <c r="S2777" t="s">
        <v>945</v>
      </c>
    </row>
    <row r="2778" spans="1:19" x14ac:dyDescent="0.2">
      <c r="A2778" s="7">
        <v>210100</v>
      </c>
      <c r="B2778" s="3">
        <v>7196</v>
      </c>
      <c r="C2778" s="3" t="s">
        <v>39</v>
      </c>
      <c r="D2778" s="2" t="s">
        <v>267</v>
      </c>
      <c r="E2778" s="3">
        <v>13</v>
      </c>
      <c r="F2778" s="17">
        <v>0</v>
      </c>
      <c r="G2778" s="17">
        <v>1</v>
      </c>
      <c r="H2778" s="17">
        <v>0</v>
      </c>
      <c r="I2778" s="7">
        <v>8.1</v>
      </c>
      <c r="J2778" s="7">
        <v>7</v>
      </c>
      <c r="K2778" s="4">
        <v>119</v>
      </c>
      <c r="L2778" s="5">
        <v>119.3861</v>
      </c>
      <c r="M2778">
        <v>214235.86</v>
      </c>
      <c r="N2778" s="3">
        <v>1</v>
      </c>
      <c r="O2778" s="50" t="e">
        <f>INDEX([1]Dados!$M$2:$N$26779,MATCH($P2778,[1]Dados!$N$2:$N$26779,),2)</f>
        <v>#N/A</v>
      </c>
      <c r="P2778">
        <v>155120</v>
      </c>
      <c r="Q2778" s="1">
        <v>36837</v>
      </c>
      <c r="R2778" s="1">
        <v>36841</v>
      </c>
      <c r="S2778" t="s">
        <v>945</v>
      </c>
    </row>
    <row r="2779" spans="1:19" x14ac:dyDescent="0.2">
      <c r="A2779" s="7">
        <v>210100</v>
      </c>
      <c r="B2779" s="3">
        <v>7196</v>
      </c>
      <c r="C2779" s="3" t="s">
        <v>39</v>
      </c>
      <c r="D2779" s="2" t="s">
        <v>267</v>
      </c>
      <c r="E2779" s="3">
        <v>13</v>
      </c>
      <c r="F2779" s="17">
        <v>0</v>
      </c>
      <c r="G2779" s="17">
        <v>1</v>
      </c>
      <c r="H2779" s="17">
        <v>0</v>
      </c>
      <c r="I2779" s="7">
        <v>8.1999999999999993</v>
      </c>
      <c r="J2779" s="7">
        <v>15</v>
      </c>
      <c r="K2779" s="4">
        <v>119</v>
      </c>
      <c r="L2779" s="5">
        <v>119.3861</v>
      </c>
      <c r="M2779">
        <v>214235.86</v>
      </c>
      <c r="N2779" s="3">
        <v>1</v>
      </c>
      <c r="O2779" s="50" t="e">
        <f>INDEX([1]Dados!$M$2:$N$26779,MATCH($P2779,[1]Dados!$N$2:$N$26779,),2)</f>
        <v>#N/A</v>
      </c>
      <c r="P2779">
        <v>155120</v>
      </c>
      <c r="Q2779" s="1">
        <v>36837</v>
      </c>
      <c r="R2779" s="1">
        <v>36841</v>
      </c>
      <c r="S2779" t="s">
        <v>945</v>
      </c>
    </row>
    <row r="2780" spans="1:19" x14ac:dyDescent="0.2">
      <c r="A2780" s="7">
        <v>210100</v>
      </c>
      <c r="B2780" s="3">
        <v>7196</v>
      </c>
      <c r="C2780" s="3" t="s">
        <v>39</v>
      </c>
      <c r="D2780" s="2" t="s">
        <v>267</v>
      </c>
      <c r="E2780" s="3">
        <v>13</v>
      </c>
      <c r="F2780" s="17">
        <v>0</v>
      </c>
      <c r="G2780" s="17">
        <v>1</v>
      </c>
      <c r="H2780" s="17">
        <v>0</v>
      </c>
      <c r="I2780" s="7">
        <v>3.1</v>
      </c>
      <c r="J2780" s="7">
        <v>25</v>
      </c>
      <c r="K2780" s="4">
        <v>1203</v>
      </c>
      <c r="L2780" s="5">
        <v>1203.0829000000001</v>
      </c>
      <c r="M2780">
        <v>89139.7</v>
      </c>
      <c r="N2780" s="3">
        <v>1</v>
      </c>
      <c r="O2780" s="50" t="e">
        <f>INDEX([1]Dados!$M$2:$N$26779,MATCH($P2780,[1]Dados!$N$2:$N$26779,),2)</f>
        <v>#N/A</v>
      </c>
      <c r="P2780">
        <v>155220</v>
      </c>
      <c r="Q2780" s="1">
        <v>36837</v>
      </c>
      <c r="R2780" s="1">
        <v>36841</v>
      </c>
      <c r="S2780" t="s">
        <v>1254</v>
      </c>
    </row>
    <row r="2781" spans="1:19" x14ac:dyDescent="0.2">
      <c r="A2781" s="7">
        <v>210100</v>
      </c>
      <c r="B2781" s="3">
        <v>7196</v>
      </c>
      <c r="C2781" s="3" t="s">
        <v>39</v>
      </c>
      <c r="D2781" s="2" t="s">
        <v>267</v>
      </c>
      <c r="E2781" s="3">
        <v>13</v>
      </c>
      <c r="F2781" s="17">
        <v>0</v>
      </c>
      <c r="G2781" s="17">
        <v>1</v>
      </c>
      <c r="H2781" s="17">
        <v>0</v>
      </c>
      <c r="I2781" s="7">
        <v>3.2</v>
      </c>
      <c r="J2781" s="7">
        <v>14</v>
      </c>
      <c r="K2781" s="4">
        <v>1203</v>
      </c>
      <c r="L2781" s="5">
        <v>1203.0829000000001</v>
      </c>
      <c r="M2781">
        <v>89139.7</v>
      </c>
      <c r="N2781" s="3">
        <v>1</v>
      </c>
      <c r="O2781" s="50" t="e">
        <f>INDEX([1]Dados!$M$2:$N$26779,MATCH($P2781,[1]Dados!$N$2:$N$26779,),2)</f>
        <v>#N/A</v>
      </c>
      <c r="P2781">
        <v>155220</v>
      </c>
      <c r="Q2781" s="1">
        <v>36837</v>
      </c>
      <c r="R2781" s="1">
        <v>36841</v>
      </c>
      <c r="S2781" t="s">
        <v>1254</v>
      </c>
    </row>
    <row r="2782" spans="1:19" x14ac:dyDescent="0.2">
      <c r="A2782" s="7">
        <v>210100</v>
      </c>
      <c r="B2782" s="3">
        <v>7196</v>
      </c>
      <c r="C2782" s="3" t="s">
        <v>39</v>
      </c>
      <c r="D2782" s="2" t="s">
        <v>267</v>
      </c>
      <c r="E2782" s="3">
        <v>13</v>
      </c>
      <c r="F2782" s="17">
        <v>0</v>
      </c>
      <c r="G2782" s="17">
        <v>1</v>
      </c>
      <c r="H2782" s="17">
        <v>0</v>
      </c>
      <c r="I2782" s="7">
        <v>1.1000000000000001</v>
      </c>
      <c r="J2782" s="7">
        <v>25</v>
      </c>
      <c r="K2782" s="4">
        <v>1214</v>
      </c>
      <c r="L2782" s="5">
        <v>1214.0587</v>
      </c>
      <c r="M2782">
        <v>230401.17</v>
      </c>
      <c r="N2782" s="3">
        <v>1</v>
      </c>
      <c r="O2782" s="50" t="e">
        <f>INDEX([1]Dados!$M$2:$N$26779,MATCH($P2782,[1]Dados!$N$2:$N$26779,),2)</f>
        <v>#N/A</v>
      </c>
      <c r="P2782">
        <v>154873</v>
      </c>
      <c r="Q2782" s="1">
        <v>36837</v>
      </c>
      <c r="R2782" s="1">
        <v>36841</v>
      </c>
      <c r="S2782" t="s">
        <v>1434</v>
      </c>
    </row>
    <row r="2783" spans="1:19" x14ac:dyDescent="0.2">
      <c r="A2783" s="7">
        <v>210100</v>
      </c>
      <c r="B2783" s="3">
        <v>7196</v>
      </c>
      <c r="C2783" s="3" t="s">
        <v>39</v>
      </c>
      <c r="D2783" s="2" t="s">
        <v>267</v>
      </c>
      <c r="E2783" s="3">
        <v>13</v>
      </c>
      <c r="F2783" s="17">
        <v>0</v>
      </c>
      <c r="G2783" s="17">
        <v>1</v>
      </c>
      <c r="H2783" s="17">
        <v>0</v>
      </c>
      <c r="I2783" s="7">
        <v>1.2</v>
      </c>
      <c r="J2783" s="7">
        <v>14</v>
      </c>
      <c r="K2783" s="4">
        <v>1214</v>
      </c>
      <c r="L2783" s="5">
        <v>1214.0587</v>
      </c>
      <c r="M2783">
        <v>230401.17</v>
      </c>
      <c r="N2783" s="3">
        <v>1</v>
      </c>
      <c r="O2783" s="50" t="e">
        <f>INDEX([1]Dados!$M$2:$N$26779,MATCH($P2783,[1]Dados!$N$2:$N$26779,),2)</f>
        <v>#N/A</v>
      </c>
      <c r="P2783">
        <v>154873</v>
      </c>
      <c r="Q2783" s="1">
        <v>36837</v>
      </c>
      <c r="R2783" s="1">
        <v>36841</v>
      </c>
      <c r="S2783" t="s">
        <v>1434</v>
      </c>
    </row>
    <row r="2784" spans="1:19" x14ac:dyDescent="0.2">
      <c r="A2784" s="7">
        <v>210100</v>
      </c>
      <c r="B2784" s="3">
        <v>7196</v>
      </c>
      <c r="C2784" s="3" t="s">
        <v>39</v>
      </c>
      <c r="D2784" s="2" t="s">
        <v>267</v>
      </c>
      <c r="E2784" s="3">
        <v>13</v>
      </c>
      <c r="F2784" s="17">
        <v>0</v>
      </c>
      <c r="G2784" s="17">
        <v>1</v>
      </c>
      <c r="H2784" s="17">
        <v>0</v>
      </c>
      <c r="I2784" s="7">
        <v>2.2000000000000002</v>
      </c>
      <c r="J2784" s="7">
        <v>13</v>
      </c>
      <c r="K2784" s="4">
        <v>1293</v>
      </c>
      <c r="L2784" s="5">
        <v>1293.0592999999999</v>
      </c>
      <c r="M2784">
        <v>39706.53</v>
      </c>
      <c r="N2784" s="3">
        <v>1</v>
      </c>
      <c r="O2784" s="50" t="e">
        <f>INDEX([1]Dados!$M$2:$N$26779,MATCH($P2784,[1]Dados!$N$2:$N$26779,),2)</f>
        <v>#N/A</v>
      </c>
      <c r="P2784">
        <v>155004</v>
      </c>
      <c r="Q2784" s="1">
        <v>36837</v>
      </c>
      <c r="R2784" s="1">
        <v>36841</v>
      </c>
      <c r="S2784" t="s">
        <v>1497</v>
      </c>
    </row>
    <row r="2785" spans="1:19" x14ac:dyDescent="0.2">
      <c r="A2785" s="7">
        <v>210100</v>
      </c>
      <c r="B2785" s="3">
        <v>7196</v>
      </c>
      <c r="C2785" s="3" t="s">
        <v>39</v>
      </c>
      <c r="D2785" s="2" t="s">
        <v>267</v>
      </c>
      <c r="E2785" s="3">
        <v>13</v>
      </c>
      <c r="F2785" s="17">
        <v>0</v>
      </c>
      <c r="G2785" s="17">
        <v>1</v>
      </c>
      <c r="H2785" s="17">
        <v>0</v>
      </c>
      <c r="I2785" s="7">
        <v>2.1</v>
      </c>
      <c r="J2785" s="7">
        <v>22</v>
      </c>
      <c r="K2785" s="4">
        <v>1293</v>
      </c>
      <c r="L2785" s="5">
        <v>1293.0592999999999</v>
      </c>
      <c r="M2785">
        <v>39706.53</v>
      </c>
      <c r="N2785" s="3">
        <v>1</v>
      </c>
      <c r="O2785" s="50" t="e">
        <f>INDEX([1]Dados!$M$2:$N$26779,MATCH($P2785,[1]Dados!$N$2:$N$26779,),2)</f>
        <v>#N/A</v>
      </c>
      <c r="P2785">
        <v>155004</v>
      </c>
      <c r="Q2785" s="1">
        <v>36837</v>
      </c>
      <c r="R2785" s="1">
        <v>36841</v>
      </c>
      <c r="S2785" t="s">
        <v>1497</v>
      </c>
    </row>
    <row r="2786" spans="1:19" x14ac:dyDescent="0.2">
      <c r="A2786" s="7">
        <v>210100</v>
      </c>
      <c r="B2786" s="3">
        <v>7196</v>
      </c>
      <c r="C2786" s="3" t="s">
        <v>39</v>
      </c>
      <c r="D2786" s="2" t="s">
        <v>267</v>
      </c>
      <c r="E2786" s="3">
        <v>13</v>
      </c>
      <c r="F2786" s="17">
        <v>0</v>
      </c>
      <c r="G2786" s="17">
        <v>1</v>
      </c>
      <c r="H2786" s="17">
        <v>0</v>
      </c>
      <c r="I2786" s="7">
        <v>2.2999999999999998</v>
      </c>
      <c r="J2786" s="7">
        <v>0</v>
      </c>
      <c r="K2786" s="4">
        <v>1293</v>
      </c>
      <c r="L2786" s="5">
        <v>1293.0592999999999</v>
      </c>
      <c r="M2786">
        <v>39706.53</v>
      </c>
      <c r="N2786" s="3">
        <v>1</v>
      </c>
      <c r="O2786" s="50" t="e">
        <f>INDEX([1]Dados!$M$2:$N$26779,MATCH($P2786,[1]Dados!$N$2:$N$26779,),2)</f>
        <v>#N/A</v>
      </c>
      <c r="P2786">
        <v>155004</v>
      </c>
      <c r="Q2786" s="1">
        <v>36837</v>
      </c>
      <c r="R2786" s="1">
        <v>36841</v>
      </c>
      <c r="S2786" t="s">
        <v>1497</v>
      </c>
    </row>
    <row r="2787" spans="1:19" x14ac:dyDescent="0.2">
      <c r="A2787" s="7">
        <v>210120</v>
      </c>
      <c r="B2787" s="3">
        <v>7234</v>
      </c>
      <c r="C2787" s="3" t="s">
        <v>39</v>
      </c>
      <c r="D2787" s="2" t="s">
        <v>277</v>
      </c>
      <c r="E2787" s="3">
        <v>13</v>
      </c>
      <c r="F2787" s="17">
        <v>0</v>
      </c>
      <c r="G2787" s="17">
        <v>1</v>
      </c>
      <c r="H2787" s="17">
        <v>0</v>
      </c>
      <c r="I2787" s="7">
        <v>3.1</v>
      </c>
      <c r="J2787" s="7">
        <v>19</v>
      </c>
      <c r="K2787" s="4">
        <v>4</v>
      </c>
      <c r="L2787" s="5">
        <v>4.3863000000000003</v>
      </c>
      <c r="M2787">
        <v>462000</v>
      </c>
      <c r="N2787" s="3">
        <v>1</v>
      </c>
      <c r="O2787" s="50" t="e">
        <f>INDEX([1]Dados!$M$2:$N$26779,MATCH($P2787,[1]Dados!$N$2:$N$26779,),2)</f>
        <v>#N/A</v>
      </c>
      <c r="P2787">
        <v>155056</v>
      </c>
      <c r="Q2787" s="1">
        <v>36837</v>
      </c>
      <c r="R2787" s="1">
        <v>36841</v>
      </c>
      <c r="S2787" t="s">
        <v>1501</v>
      </c>
    </row>
    <row r="2788" spans="1:19" x14ac:dyDescent="0.2">
      <c r="A2788" s="7">
        <v>210120</v>
      </c>
      <c r="B2788" s="3">
        <v>7234</v>
      </c>
      <c r="C2788" s="3" t="s">
        <v>39</v>
      </c>
      <c r="D2788" s="2" t="s">
        <v>277</v>
      </c>
      <c r="E2788" s="3">
        <v>13</v>
      </c>
      <c r="F2788" s="17">
        <v>0</v>
      </c>
      <c r="G2788" s="17">
        <v>1</v>
      </c>
      <c r="H2788" s="17">
        <v>0</v>
      </c>
      <c r="I2788" s="7">
        <v>2.1</v>
      </c>
      <c r="J2788" s="7">
        <v>7</v>
      </c>
      <c r="K2788" s="4">
        <v>119</v>
      </c>
      <c r="L2788" s="5">
        <v>119.3921</v>
      </c>
      <c r="M2788">
        <v>77777.78</v>
      </c>
      <c r="N2788" s="3">
        <v>1</v>
      </c>
      <c r="O2788" s="50" t="e">
        <f>INDEX([1]Dados!$M$2:$N$26779,MATCH($P2788,[1]Dados!$N$2:$N$26779,),2)</f>
        <v>#N/A</v>
      </c>
      <c r="P2788">
        <v>155117</v>
      </c>
      <c r="Q2788" s="1">
        <v>36837</v>
      </c>
      <c r="R2788" s="1">
        <v>36841</v>
      </c>
      <c r="S2788" t="s">
        <v>1502</v>
      </c>
    </row>
    <row r="2789" spans="1:19" x14ac:dyDescent="0.2">
      <c r="A2789" s="7">
        <v>210120</v>
      </c>
      <c r="B2789" s="3">
        <v>7234</v>
      </c>
      <c r="C2789" s="3" t="s">
        <v>39</v>
      </c>
      <c r="D2789" s="2" t="s">
        <v>277</v>
      </c>
      <c r="E2789" s="3">
        <v>13</v>
      </c>
      <c r="F2789" s="17">
        <v>0</v>
      </c>
      <c r="G2789" s="17">
        <v>1</v>
      </c>
      <c r="H2789" s="17">
        <v>0</v>
      </c>
      <c r="I2789" s="7">
        <v>1.1000000000000001</v>
      </c>
      <c r="J2789" s="7">
        <v>10</v>
      </c>
      <c r="K2789" s="4">
        <v>119</v>
      </c>
      <c r="L2789" s="5">
        <v>119.3984</v>
      </c>
      <c r="M2789">
        <v>555555.55000000005</v>
      </c>
      <c r="N2789" s="3">
        <v>1</v>
      </c>
      <c r="O2789" s="50" t="e">
        <f>INDEX([1]Dados!$M$2:$N$26779,MATCH($P2789,[1]Dados!$N$2:$N$26779,),2)</f>
        <v>#N/A</v>
      </c>
      <c r="P2789">
        <v>155183</v>
      </c>
      <c r="Q2789" s="1">
        <v>36837</v>
      </c>
      <c r="R2789" s="1">
        <v>36841</v>
      </c>
      <c r="S2789" t="s">
        <v>1503</v>
      </c>
    </row>
    <row r="2790" spans="1:19" x14ac:dyDescent="0.2">
      <c r="A2790" s="7">
        <v>210120</v>
      </c>
      <c r="B2790" s="3">
        <v>7234</v>
      </c>
      <c r="C2790" s="3" t="s">
        <v>39</v>
      </c>
      <c r="D2790" s="2" t="s">
        <v>277</v>
      </c>
      <c r="E2790" s="3">
        <v>13</v>
      </c>
      <c r="F2790" s="17">
        <v>0</v>
      </c>
      <c r="G2790" s="17">
        <v>1</v>
      </c>
      <c r="H2790" s="17">
        <v>0</v>
      </c>
      <c r="I2790" s="7">
        <v>4.0999999999999996</v>
      </c>
      <c r="J2790" s="7">
        <v>18</v>
      </c>
      <c r="K2790" s="4">
        <v>1214</v>
      </c>
      <c r="L2790" s="5">
        <v>1214.0587</v>
      </c>
      <c r="M2790">
        <v>819149.29</v>
      </c>
      <c r="N2790" s="3">
        <v>1</v>
      </c>
      <c r="O2790" s="50" t="e">
        <f>INDEX([1]Dados!$M$2:$N$26779,MATCH($P2790,[1]Dados!$N$2:$N$26779,),2)</f>
        <v>#N/A</v>
      </c>
      <c r="P2790">
        <v>154874</v>
      </c>
      <c r="Q2790" s="1">
        <v>36837</v>
      </c>
      <c r="R2790" s="1">
        <v>36841</v>
      </c>
      <c r="S2790" t="s">
        <v>947</v>
      </c>
    </row>
    <row r="2791" spans="1:19" x14ac:dyDescent="0.2">
      <c r="A2791" s="7">
        <v>210120</v>
      </c>
      <c r="B2791" s="3">
        <v>7234</v>
      </c>
      <c r="C2791" s="3" t="s">
        <v>39</v>
      </c>
      <c r="D2791" s="2" t="s">
        <v>277</v>
      </c>
      <c r="E2791" s="3">
        <v>13</v>
      </c>
      <c r="F2791" s="17">
        <v>0</v>
      </c>
      <c r="G2791" s="17">
        <v>1</v>
      </c>
      <c r="H2791" s="17">
        <v>0</v>
      </c>
      <c r="I2791" s="7">
        <v>4.2</v>
      </c>
      <c r="J2791" s="7">
        <v>25</v>
      </c>
      <c r="K2791" s="4">
        <v>1214</v>
      </c>
      <c r="L2791" s="5">
        <v>1214.0587</v>
      </c>
      <c r="M2791">
        <v>819149.29</v>
      </c>
      <c r="N2791" s="3">
        <v>1</v>
      </c>
      <c r="O2791" s="50" t="e">
        <f>INDEX([1]Dados!$M$2:$N$26779,MATCH($P2791,[1]Dados!$N$2:$N$26779,),2)</f>
        <v>#N/A</v>
      </c>
      <c r="P2791">
        <v>154874</v>
      </c>
      <c r="Q2791" s="1">
        <v>36837</v>
      </c>
      <c r="R2791" s="1">
        <v>36841</v>
      </c>
      <c r="S2791" t="s">
        <v>947</v>
      </c>
    </row>
    <row r="2792" spans="1:19" x14ac:dyDescent="0.2">
      <c r="A2792" s="7">
        <v>210120</v>
      </c>
      <c r="B2792" s="3">
        <v>7234</v>
      </c>
      <c r="C2792" s="3" t="s">
        <v>39</v>
      </c>
      <c r="D2792" s="2" t="s">
        <v>277</v>
      </c>
      <c r="E2792" s="3">
        <v>13</v>
      </c>
      <c r="F2792" s="17">
        <v>0</v>
      </c>
      <c r="G2792" s="17">
        <v>1</v>
      </c>
      <c r="H2792" s="17">
        <v>0</v>
      </c>
      <c r="I2792" s="7">
        <v>4.3</v>
      </c>
      <c r="J2792" s="7">
        <v>13</v>
      </c>
      <c r="K2792" s="4">
        <v>1214</v>
      </c>
      <c r="L2792" s="5">
        <v>1214.0587</v>
      </c>
      <c r="M2792">
        <v>819149.29</v>
      </c>
      <c r="N2792" s="3">
        <v>1</v>
      </c>
      <c r="O2792" s="50" t="e">
        <f>INDEX([1]Dados!$M$2:$N$26779,MATCH($P2792,[1]Dados!$N$2:$N$26779,),2)</f>
        <v>#N/A</v>
      </c>
      <c r="P2792">
        <v>154874</v>
      </c>
      <c r="Q2792" s="1">
        <v>36837</v>
      </c>
      <c r="R2792" s="1">
        <v>36841</v>
      </c>
      <c r="S2792" t="s">
        <v>947</v>
      </c>
    </row>
    <row r="2793" spans="1:19" x14ac:dyDescent="0.2">
      <c r="A2793" s="7">
        <v>210120</v>
      </c>
      <c r="B2793" s="3">
        <v>7234</v>
      </c>
      <c r="C2793" s="3" t="s">
        <v>39</v>
      </c>
      <c r="D2793" s="2" t="s">
        <v>277</v>
      </c>
      <c r="E2793" s="3">
        <v>13</v>
      </c>
      <c r="F2793" s="17">
        <v>0</v>
      </c>
      <c r="G2793" s="17">
        <v>1</v>
      </c>
      <c r="H2793" s="17">
        <v>0</v>
      </c>
      <c r="I2793" s="7">
        <v>4.4000000000000004</v>
      </c>
      <c r="J2793" s="7">
        <v>12</v>
      </c>
      <c r="K2793" s="4">
        <v>1214</v>
      </c>
      <c r="L2793" s="5">
        <v>1214.0587</v>
      </c>
      <c r="M2793">
        <v>819149.29</v>
      </c>
      <c r="N2793" s="3">
        <v>1</v>
      </c>
      <c r="O2793" s="50" t="e">
        <f>INDEX([1]Dados!$M$2:$N$26779,MATCH($P2793,[1]Dados!$N$2:$N$26779,),2)</f>
        <v>#N/A</v>
      </c>
      <c r="P2793">
        <v>154874</v>
      </c>
      <c r="Q2793" s="1">
        <v>36837</v>
      </c>
      <c r="R2793" s="1">
        <v>36841</v>
      </c>
      <c r="S2793" t="s">
        <v>947</v>
      </c>
    </row>
    <row r="2794" spans="1:19" x14ac:dyDescent="0.2">
      <c r="A2794" s="7">
        <v>210120</v>
      </c>
      <c r="B2794" s="3">
        <v>7234</v>
      </c>
      <c r="C2794" s="3" t="s">
        <v>39</v>
      </c>
      <c r="D2794" s="2" t="s">
        <v>277</v>
      </c>
      <c r="E2794" s="3">
        <v>13</v>
      </c>
      <c r="F2794" s="17">
        <v>0</v>
      </c>
      <c r="G2794" s="17">
        <v>1</v>
      </c>
      <c r="H2794" s="17">
        <v>0</v>
      </c>
      <c r="I2794" s="7">
        <v>6.1</v>
      </c>
      <c r="J2794" s="7">
        <v>22</v>
      </c>
      <c r="K2794" s="4">
        <v>1214</v>
      </c>
      <c r="L2794" s="5">
        <v>1214.0589</v>
      </c>
      <c r="M2794">
        <v>1567180</v>
      </c>
      <c r="N2794" s="3">
        <v>1</v>
      </c>
      <c r="O2794" s="50" t="e">
        <f>INDEX([1]Dados!$M$2:$N$26779,MATCH($P2794,[1]Dados!$N$2:$N$26779,),2)</f>
        <v>#N/A</v>
      </c>
      <c r="P2794">
        <v>155562</v>
      </c>
      <c r="Q2794" s="1">
        <v>36837</v>
      </c>
      <c r="R2794" s="1">
        <v>36841</v>
      </c>
      <c r="S2794" t="s">
        <v>1504</v>
      </c>
    </row>
    <row r="2795" spans="1:19" x14ac:dyDescent="0.2">
      <c r="A2795" s="7">
        <v>210120</v>
      </c>
      <c r="B2795" s="3">
        <v>7234</v>
      </c>
      <c r="C2795" s="3" t="s">
        <v>39</v>
      </c>
      <c r="D2795" s="2" t="s">
        <v>277</v>
      </c>
      <c r="E2795" s="3">
        <v>13</v>
      </c>
      <c r="F2795" s="17">
        <v>0</v>
      </c>
      <c r="G2795" s="17">
        <v>1</v>
      </c>
      <c r="H2795" s="17">
        <v>0</v>
      </c>
      <c r="I2795" s="7">
        <v>7.1</v>
      </c>
      <c r="J2795" s="7">
        <v>18</v>
      </c>
      <c r="K2795" s="4">
        <v>1214</v>
      </c>
      <c r="L2795" s="5">
        <v>1214.0597</v>
      </c>
      <c r="M2795">
        <v>353202.56</v>
      </c>
      <c r="N2795" s="3">
        <v>1</v>
      </c>
      <c r="O2795" s="50" t="e">
        <f>INDEX([1]Dados!$M$2:$N$26779,MATCH($P2795,[1]Dados!$N$2:$N$26779,),2)</f>
        <v>#N/A</v>
      </c>
      <c r="P2795">
        <v>155222</v>
      </c>
      <c r="Q2795" s="1">
        <v>36837</v>
      </c>
      <c r="R2795" s="1">
        <v>36841</v>
      </c>
      <c r="S2795" t="s">
        <v>1254</v>
      </c>
    </row>
    <row r="2796" spans="1:19" x14ac:dyDescent="0.2">
      <c r="A2796" s="7">
        <v>210120</v>
      </c>
      <c r="B2796" s="3">
        <v>7234</v>
      </c>
      <c r="C2796" s="3" t="s">
        <v>39</v>
      </c>
      <c r="D2796" s="2" t="s">
        <v>277</v>
      </c>
      <c r="E2796" s="3">
        <v>13</v>
      </c>
      <c r="F2796" s="17">
        <v>0</v>
      </c>
      <c r="G2796" s="17">
        <v>1</v>
      </c>
      <c r="H2796" s="17">
        <v>0</v>
      </c>
      <c r="I2796" s="7">
        <v>8.1</v>
      </c>
      <c r="J2796" s="7">
        <v>99</v>
      </c>
      <c r="K2796" s="4">
        <v>1220</v>
      </c>
      <c r="L2796" s="5">
        <v>1220.0906</v>
      </c>
      <c r="M2796">
        <v>24379.78</v>
      </c>
      <c r="N2796" s="3">
        <v>1</v>
      </c>
      <c r="O2796" s="50" t="e">
        <f>INDEX([1]Dados!$M$2:$N$26779,MATCH($P2796,[1]Dados!$N$2:$N$26779,),2)</f>
        <v>#N/A</v>
      </c>
      <c r="P2796">
        <v>156645</v>
      </c>
      <c r="Q2796" s="1">
        <v>36837</v>
      </c>
      <c r="R2796" s="1">
        <v>36841</v>
      </c>
      <c r="S2796" t="s">
        <v>949</v>
      </c>
    </row>
    <row r="2797" spans="1:19" x14ac:dyDescent="0.2">
      <c r="A2797" s="7">
        <v>210120</v>
      </c>
      <c r="B2797" s="3">
        <v>7234</v>
      </c>
      <c r="C2797" s="3" t="s">
        <v>39</v>
      </c>
      <c r="D2797" s="2" t="s">
        <v>277</v>
      </c>
      <c r="E2797" s="3">
        <v>13</v>
      </c>
      <c r="F2797" s="17">
        <v>0</v>
      </c>
      <c r="G2797" s="17">
        <v>1</v>
      </c>
      <c r="H2797" s="17">
        <v>0</v>
      </c>
      <c r="I2797" s="7">
        <v>8.1999999999999993</v>
      </c>
      <c r="J2797" s="7">
        <v>23</v>
      </c>
      <c r="K2797" s="4">
        <v>1220</v>
      </c>
      <c r="L2797" s="5">
        <v>1220.0906</v>
      </c>
      <c r="M2797">
        <v>24379.78</v>
      </c>
      <c r="N2797" s="3">
        <v>1</v>
      </c>
      <c r="O2797" s="50" t="e">
        <f>INDEX([1]Dados!$M$2:$N$26779,MATCH($P2797,[1]Dados!$N$2:$N$26779,),2)</f>
        <v>#N/A</v>
      </c>
      <c r="P2797">
        <v>156645</v>
      </c>
      <c r="Q2797" s="1">
        <v>36837</v>
      </c>
      <c r="R2797" s="1">
        <v>36841</v>
      </c>
      <c r="S2797" t="s">
        <v>949</v>
      </c>
    </row>
    <row r="2798" spans="1:19" x14ac:dyDescent="0.2">
      <c r="A2798" s="7">
        <v>210120</v>
      </c>
      <c r="B2798" s="3">
        <v>7234</v>
      </c>
      <c r="C2798" s="3" t="s">
        <v>39</v>
      </c>
      <c r="D2798" s="2" t="s">
        <v>277</v>
      </c>
      <c r="E2798" s="3">
        <v>13</v>
      </c>
      <c r="F2798" s="17">
        <v>0</v>
      </c>
      <c r="G2798" s="17">
        <v>1</v>
      </c>
      <c r="H2798" s="17">
        <v>0</v>
      </c>
      <c r="I2798" s="7">
        <v>5.0999999999999996</v>
      </c>
      <c r="J2798" s="7">
        <v>17</v>
      </c>
      <c r="K2798" s="4">
        <v>1293</v>
      </c>
      <c r="L2798" s="5">
        <v>1293.0592999999999</v>
      </c>
      <c r="M2798">
        <v>77719.199999999997</v>
      </c>
      <c r="N2798" s="3">
        <v>1</v>
      </c>
      <c r="O2798" s="50" t="e">
        <f>INDEX([1]Dados!$M$2:$N$26779,MATCH($P2798,[1]Dados!$N$2:$N$26779,),2)</f>
        <v>#N/A</v>
      </c>
      <c r="P2798">
        <v>155005</v>
      </c>
      <c r="Q2798" s="1">
        <v>36837</v>
      </c>
      <c r="R2798" s="1">
        <v>36841</v>
      </c>
      <c r="S2798" t="s">
        <v>948</v>
      </c>
    </row>
    <row r="2799" spans="1:19" hidden="1" x14ac:dyDescent="0.2">
      <c r="A2799" s="7">
        <v>311110</v>
      </c>
      <c r="B2799" s="3">
        <v>42218</v>
      </c>
      <c r="C2799" s="3" t="s">
        <v>33</v>
      </c>
      <c r="D2799" s="2" t="s">
        <v>327</v>
      </c>
      <c r="E2799" s="3">
        <v>13</v>
      </c>
      <c r="F2799" s="17">
        <v>0</v>
      </c>
      <c r="G2799" s="17">
        <v>1</v>
      </c>
      <c r="H2799" s="17">
        <v>0</v>
      </c>
      <c r="I2799" s="7">
        <v>4.0999999999999996</v>
      </c>
      <c r="J2799" s="7">
        <v>10</v>
      </c>
      <c r="K2799" s="4">
        <v>4</v>
      </c>
      <c r="L2799" s="5">
        <v>4.5776000000000003</v>
      </c>
      <c r="M2799">
        <v>38770</v>
      </c>
      <c r="N2799" s="3">
        <v>1</v>
      </c>
      <c r="O2799" s="50">
        <f>INDEX([1]Dados!$M$2:$N$26779,MATCH($P2799,[1]Dados!$N$2:$N$26779,),2)</f>
        <v>155057</v>
      </c>
      <c r="P2799">
        <v>155057</v>
      </c>
      <c r="Q2799" s="1">
        <v>36867</v>
      </c>
      <c r="R2799" s="1">
        <v>36871</v>
      </c>
      <c r="S2799" t="s">
        <v>2249</v>
      </c>
    </row>
    <row r="2800" spans="1:19" hidden="1" x14ac:dyDescent="0.2">
      <c r="A2800" s="7">
        <v>311110</v>
      </c>
      <c r="B2800" s="3">
        <v>42218</v>
      </c>
      <c r="C2800" s="3" t="s">
        <v>33</v>
      </c>
      <c r="D2800" s="2" t="s">
        <v>327</v>
      </c>
      <c r="E2800" s="3">
        <v>13</v>
      </c>
      <c r="F2800" s="17">
        <v>0</v>
      </c>
      <c r="G2800" s="17">
        <v>1</v>
      </c>
      <c r="H2800" s="17">
        <v>0</v>
      </c>
      <c r="I2800" s="7">
        <v>4.2</v>
      </c>
      <c r="J2800" s="7">
        <v>5</v>
      </c>
      <c r="K2800" s="4">
        <v>4</v>
      </c>
      <c r="L2800" s="5">
        <v>4.5776000000000003</v>
      </c>
      <c r="M2800">
        <v>38770</v>
      </c>
      <c r="N2800" s="3">
        <v>1</v>
      </c>
      <c r="O2800" s="50">
        <f>INDEX([1]Dados!$M$2:$N$26779,MATCH($P2800,[1]Dados!$N$2:$N$26779,),2)</f>
        <v>155057</v>
      </c>
      <c r="P2800">
        <v>155057</v>
      </c>
      <c r="Q2800" s="1">
        <v>36867</v>
      </c>
      <c r="R2800" s="1">
        <v>36871</v>
      </c>
      <c r="S2800" t="s">
        <v>2249</v>
      </c>
    </row>
    <row r="2801" spans="1:19" hidden="1" x14ac:dyDescent="0.2">
      <c r="A2801" s="7">
        <v>311110</v>
      </c>
      <c r="B2801" s="3">
        <v>42218</v>
      </c>
      <c r="C2801" s="3" t="s">
        <v>33</v>
      </c>
      <c r="D2801" s="2" t="s">
        <v>327</v>
      </c>
      <c r="E2801" s="3">
        <v>13</v>
      </c>
      <c r="F2801" s="17">
        <v>0</v>
      </c>
      <c r="G2801" s="17">
        <v>1</v>
      </c>
      <c r="H2801" s="17">
        <v>0</v>
      </c>
      <c r="I2801" s="7">
        <v>4.3</v>
      </c>
      <c r="J2801" s="7">
        <v>18</v>
      </c>
      <c r="K2801" s="4">
        <v>4</v>
      </c>
      <c r="L2801" s="5">
        <v>4.5776000000000003</v>
      </c>
      <c r="M2801">
        <v>38770</v>
      </c>
      <c r="N2801" s="3">
        <v>1</v>
      </c>
      <c r="O2801" s="50">
        <f>INDEX([1]Dados!$M$2:$N$26779,MATCH($P2801,[1]Dados!$N$2:$N$26779,),2)</f>
        <v>155057</v>
      </c>
      <c r="P2801">
        <v>155057</v>
      </c>
      <c r="Q2801" s="1">
        <v>36867</v>
      </c>
      <c r="R2801" s="1">
        <v>36871</v>
      </c>
      <c r="S2801" t="s">
        <v>2249</v>
      </c>
    </row>
    <row r="2802" spans="1:19" hidden="1" x14ac:dyDescent="0.2">
      <c r="A2802" s="7">
        <v>311110</v>
      </c>
      <c r="B2802" s="3">
        <v>42218</v>
      </c>
      <c r="C2802" s="3" t="s">
        <v>33</v>
      </c>
      <c r="D2802" s="2" t="s">
        <v>327</v>
      </c>
      <c r="E2802" s="3">
        <v>13</v>
      </c>
      <c r="F2802" s="17">
        <v>0</v>
      </c>
      <c r="G2802" s="17">
        <v>1</v>
      </c>
      <c r="H2802" s="17">
        <v>0</v>
      </c>
      <c r="I2802" s="7">
        <v>4.4000000000000004</v>
      </c>
      <c r="J2802" s="7">
        <v>25</v>
      </c>
      <c r="K2802" s="4">
        <v>4</v>
      </c>
      <c r="L2802" s="5">
        <v>4.5776000000000003</v>
      </c>
      <c r="M2802">
        <v>38770</v>
      </c>
      <c r="N2802" s="3">
        <v>1</v>
      </c>
      <c r="O2802" s="50">
        <f>INDEX([1]Dados!$M$2:$N$26779,MATCH($P2802,[1]Dados!$N$2:$N$26779,),2)</f>
        <v>155057</v>
      </c>
      <c r="P2802">
        <v>155057</v>
      </c>
      <c r="Q2802" s="1">
        <v>36867</v>
      </c>
      <c r="R2802" s="1">
        <v>36871</v>
      </c>
      <c r="S2802" t="s">
        <v>2249</v>
      </c>
    </row>
    <row r="2803" spans="1:19" hidden="1" x14ac:dyDescent="0.2">
      <c r="A2803" s="7">
        <v>311110</v>
      </c>
      <c r="B2803" s="3">
        <v>42218</v>
      </c>
      <c r="C2803" s="3" t="s">
        <v>33</v>
      </c>
      <c r="D2803" s="2" t="s">
        <v>327</v>
      </c>
      <c r="E2803" s="3">
        <v>13</v>
      </c>
      <c r="F2803" s="17">
        <v>0</v>
      </c>
      <c r="G2803" s="17">
        <v>1</v>
      </c>
      <c r="H2803" s="17">
        <v>0</v>
      </c>
      <c r="I2803" s="7">
        <v>5.0999999999999996</v>
      </c>
      <c r="J2803" s="7">
        <v>25</v>
      </c>
      <c r="K2803" s="4">
        <v>4</v>
      </c>
      <c r="L2803" s="5">
        <v>4.5776000000000003</v>
      </c>
      <c r="M2803">
        <v>56880</v>
      </c>
      <c r="N2803" s="3">
        <v>1</v>
      </c>
      <c r="O2803" s="50">
        <f>INDEX([1]Dados!$M$2:$N$26779,MATCH($P2803,[1]Dados!$N$2:$N$26779,),2)</f>
        <v>155057</v>
      </c>
      <c r="P2803">
        <v>155057</v>
      </c>
      <c r="Q2803" s="1">
        <v>36867</v>
      </c>
      <c r="R2803" s="1">
        <v>36871</v>
      </c>
      <c r="S2803" t="s">
        <v>2250</v>
      </c>
    </row>
    <row r="2804" spans="1:19" hidden="1" x14ac:dyDescent="0.2">
      <c r="A2804" s="7">
        <v>311110</v>
      </c>
      <c r="B2804" s="3">
        <v>42218</v>
      </c>
      <c r="C2804" s="3" t="s">
        <v>33</v>
      </c>
      <c r="D2804" s="2" t="s">
        <v>327</v>
      </c>
      <c r="E2804" s="3">
        <v>13</v>
      </c>
      <c r="F2804" s="17">
        <v>0</v>
      </c>
      <c r="G2804" s="17">
        <v>1</v>
      </c>
      <c r="H2804" s="17">
        <v>0</v>
      </c>
      <c r="I2804" s="7">
        <v>5.2</v>
      </c>
      <c r="J2804" s="7">
        <v>5</v>
      </c>
      <c r="K2804" s="4">
        <v>4</v>
      </c>
      <c r="L2804" s="5">
        <v>4.5776000000000003</v>
      </c>
      <c r="M2804">
        <v>56880</v>
      </c>
      <c r="N2804" s="3">
        <v>1</v>
      </c>
      <c r="O2804" s="50">
        <f>INDEX([1]Dados!$M$2:$N$26779,MATCH($P2804,[1]Dados!$N$2:$N$26779,),2)</f>
        <v>155057</v>
      </c>
      <c r="P2804">
        <v>155057</v>
      </c>
      <c r="Q2804" s="1">
        <v>36867</v>
      </c>
      <c r="R2804" s="1">
        <v>36871</v>
      </c>
      <c r="S2804" t="s">
        <v>2250</v>
      </c>
    </row>
    <row r="2805" spans="1:19" hidden="1" x14ac:dyDescent="0.2">
      <c r="A2805" s="7">
        <v>311110</v>
      </c>
      <c r="B2805" s="3">
        <v>42218</v>
      </c>
      <c r="C2805" s="3" t="s">
        <v>33</v>
      </c>
      <c r="D2805" s="2" t="s">
        <v>327</v>
      </c>
      <c r="E2805" s="3">
        <v>13</v>
      </c>
      <c r="F2805" s="17">
        <v>0</v>
      </c>
      <c r="G2805" s="17">
        <v>1</v>
      </c>
      <c r="H2805" s="17">
        <v>0</v>
      </c>
      <c r="I2805" s="7">
        <v>5.3</v>
      </c>
      <c r="J2805" s="7">
        <v>25</v>
      </c>
      <c r="K2805" s="4">
        <v>4</v>
      </c>
      <c r="L2805" s="5">
        <v>4.5776000000000003</v>
      </c>
      <c r="M2805">
        <v>56880</v>
      </c>
      <c r="N2805" s="3">
        <v>1</v>
      </c>
      <c r="O2805" s="50">
        <f>INDEX([1]Dados!$M$2:$N$26779,MATCH($P2805,[1]Dados!$N$2:$N$26779,),2)</f>
        <v>155057</v>
      </c>
      <c r="P2805">
        <v>155057</v>
      </c>
      <c r="Q2805" s="1">
        <v>36867</v>
      </c>
      <c r="R2805" s="1">
        <v>36871</v>
      </c>
      <c r="S2805" t="s">
        <v>2250</v>
      </c>
    </row>
    <row r="2806" spans="1:19" hidden="1" x14ac:dyDescent="0.2">
      <c r="A2806" s="7">
        <v>311110</v>
      </c>
      <c r="B2806" s="3">
        <v>42218</v>
      </c>
      <c r="C2806" s="3" t="s">
        <v>33</v>
      </c>
      <c r="D2806" s="2" t="s">
        <v>327</v>
      </c>
      <c r="E2806" s="3">
        <v>13</v>
      </c>
      <c r="F2806" s="17">
        <v>0</v>
      </c>
      <c r="G2806" s="17">
        <v>1</v>
      </c>
      <c r="H2806" s="17">
        <v>0</v>
      </c>
      <c r="I2806" s="7" t="s">
        <v>3</v>
      </c>
      <c r="J2806" s="7">
        <v>0</v>
      </c>
      <c r="K2806" s="4">
        <v>4</v>
      </c>
      <c r="L2806" s="5">
        <v>4.5776000000000003</v>
      </c>
      <c r="M2806">
        <f>56880+11376</f>
        <v>68256</v>
      </c>
      <c r="N2806" s="3">
        <v>1</v>
      </c>
      <c r="O2806" s="50">
        <f>INDEX([1]Dados!$M$2:$N$26779,MATCH($P2806,[1]Dados!$N$2:$N$26779,),2)</f>
        <v>155058</v>
      </c>
      <c r="P2806">
        <v>155058</v>
      </c>
      <c r="Q2806" s="1">
        <v>36867</v>
      </c>
      <c r="R2806" s="1">
        <v>36871</v>
      </c>
      <c r="S2806" t="s">
        <v>2250</v>
      </c>
    </row>
    <row r="2807" spans="1:19" hidden="1" x14ac:dyDescent="0.2">
      <c r="A2807" s="7">
        <v>311110</v>
      </c>
      <c r="B2807" s="3">
        <v>42218</v>
      </c>
      <c r="C2807" s="3" t="s">
        <v>33</v>
      </c>
      <c r="D2807" s="2" t="s">
        <v>327</v>
      </c>
      <c r="E2807" s="3">
        <v>13</v>
      </c>
      <c r="F2807" s="17">
        <v>0</v>
      </c>
      <c r="G2807" s="17">
        <v>1</v>
      </c>
      <c r="H2807" s="17">
        <v>0</v>
      </c>
      <c r="I2807" s="7">
        <v>3.1</v>
      </c>
      <c r="J2807" s="7">
        <v>9</v>
      </c>
      <c r="K2807" s="4">
        <v>4</v>
      </c>
      <c r="L2807" s="5">
        <v>4.1822999999999997</v>
      </c>
      <c r="M2807">
        <v>75990</v>
      </c>
      <c r="N2807" s="3">
        <v>1</v>
      </c>
      <c r="O2807" s="50">
        <f>INDEX([1]Dados!$M$2:$N$26779,MATCH($P2807,[1]Dados!$N$2:$N$26779,),2)</f>
        <v>155059</v>
      </c>
      <c r="P2807">
        <v>155059</v>
      </c>
      <c r="Q2807" s="1">
        <v>36867</v>
      </c>
      <c r="R2807" s="1">
        <v>36871</v>
      </c>
      <c r="S2807" t="s">
        <v>2248</v>
      </c>
    </row>
    <row r="2808" spans="1:19" hidden="1" x14ac:dyDescent="0.2">
      <c r="A2808" s="7">
        <v>311110</v>
      </c>
      <c r="B2808" s="3">
        <v>42218</v>
      </c>
      <c r="C2808" s="3" t="s">
        <v>33</v>
      </c>
      <c r="D2808" s="2" t="s">
        <v>327</v>
      </c>
      <c r="E2808" s="3">
        <v>13</v>
      </c>
      <c r="F2808" s="17">
        <v>0</v>
      </c>
      <c r="G2808" s="17">
        <v>1</v>
      </c>
      <c r="H2808" s="17">
        <v>0</v>
      </c>
      <c r="I2808" s="7">
        <v>3.2</v>
      </c>
      <c r="J2808" s="7">
        <v>10</v>
      </c>
      <c r="K2808" s="4">
        <v>4</v>
      </c>
      <c r="L2808" s="5">
        <v>4.1822999999999997</v>
      </c>
      <c r="M2808">
        <v>75990</v>
      </c>
      <c r="N2808" s="3">
        <v>1</v>
      </c>
      <c r="O2808" s="50">
        <f>INDEX([1]Dados!$M$2:$N$26779,MATCH($P2808,[1]Dados!$N$2:$N$26779,),2)</f>
        <v>155059</v>
      </c>
      <c r="P2808">
        <v>155059</v>
      </c>
      <c r="Q2808" s="1">
        <v>36867</v>
      </c>
      <c r="R2808" s="1">
        <v>36871</v>
      </c>
      <c r="S2808" t="s">
        <v>2248</v>
      </c>
    </row>
    <row r="2809" spans="1:19" hidden="1" x14ac:dyDescent="0.2">
      <c r="A2809" s="7">
        <v>311110</v>
      </c>
      <c r="B2809" s="3">
        <v>42218</v>
      </c>
      <c r="C2809" s="3" t="s">
        <v>33</v>
      </c>
      <c r="D2809" s="2" t="s">
        <v>327</v>
      </c>
      <c r="E2809" s="3">
        <v>13</v>
      </c>
      <c r="F2809" s="17">
        <v>0</v>
      </c>
      <c r="G2809" s="17">
        <v>1</v>
      </c>
      <c r="H2809" s="17">
        <v>0</v>
      </c>
      <c r="I2809" s="7">
        <v>3.3</v>
      </c>
      <c r="J2809" s="7">
        <v>20</v>
      </c>
      <c r="K2809" s="4">
        <v>4</v>
      </c>
      <c r="L2809" s="5">
        <v>4.1822999999999997</v>
      </c>
      <c r="M2809">
        <v>75990</v>
      </c>
      <c r="N2809" s="3">
        <v>1</v>
      </c>
      <c r="O2809" s="50">
        <f>INDEX([1]Dados!$M$2:$N$26779,MATCH($P2809,[1]Dados!$N$2:$N$26779,),2)</f>
        <v>155059</v>
      </c>
      <c r="P2809">
        <v>155059</v>
      </c>
      <c r="Q2809" s="1">
        <v>36867</v>
      </c>
      <c r="R2809" s="1">
        <v>36871</v>
      </c>
      <c r="S2809" t="s">
        <v>2248</v>
      </c>
    </row>
    <row r="2810" spans="1:19" hidden="1" x14ac:dyDescent="0.2">
      <c r="A2810" s="7">
        <v>311110</v>
      </c>
      <c r="B2810" s="3">
        <v>42218</v>
      </c>
      <c r="C2810" s="3" t="s">
        <v>33</v>
      </c>
      <c r="D2810" s="2" t="s">
        <v>327</v>
      </c>
      <c r="E2810" s="3">
        <v>13</v>
      </c>
      <c r="F2810" s="17">
        <v>0</v>
      </c>
      <c r="G2810" s="17">
        <v>1</v>
      </c>
      <c r="H2810" s="17">
        <v>0</v>
      </c>
      <c r="I2810" s="7">
        <v>3.4</v>
      </c>
      <c r="J2810" s="7">
        <v>28</v>
      </c>
      <c r="K2810" s="4">
        <v>4</v>
      </c>
      <c r="L2810" s="5">
        <v>4.1822999999999997</v>
      </c>
      <c r="M2810">
        <v>75990</v>
      </c>
      <c r="N2810" s="3">
        <v>1</v>
      </c>
      <c r="O2810" s="50">
        <f>INDEX([1]Dados!$M$2:$N$26779,MATCH($P2810,[1]Dados!$N$2:$N$26779,),2)</f>
        <v>155059</v>
      </c>
      <c r="P2810">
        <v>155059</v>
      </c>
      <c r="Q2810" s="1">
        <v>36867</v>
      </c>
      <c r="R2810" s="1">
        <v>36871</v>
      </c>
      <c r="S2810" t="s">
        <v>2248</v>
      </c>
    </row>
    <row r="2811" spans="1:19" hidden="1" x14ac:dyDescent="0.2">
      <c r="A2811" s="7">
        <v>311110</v>
      </c>
      <c r="B2811" s="3">
        <v>42218</v>
      </c>
      <c r="C2811" s="3" t="s">
        <v>33</v>
      </c>
      <c r="D2811" s="2" t="s">
        <v>327</v>
      </c>
      <c r="E2811" s="3">
        <v>13</v>
      </c>
      <c r="F2811" s="17">
        <v>0</v>
      </c>
      <c r="G2811" s="17">
        <v>1</v>
      </c>
      <c r="H2811" s="17">
        <v>0</v>
      </c>
      <c r="I2811" s="7">
        <v>2.1</v>
      </c>
      <c r="J2811" s="7">
        <v>1</v>
      </c>
      <c r="K2811" s="4">
        <v>1214</v>
      </c>
      <c r="L2811" s="5">
        <v>1214.0587</v>
      </c>
      <c r="M2811">
        <v>185970</v>
      </c>
      <c r="N2811" s="3">
        <v>1</v>
      </c>
      <c r="O2811" s="50">
        <f>INDEX([1]Dados!$M$2:$N$26779,MATCH($P2811,[1]Dados!$N$2:$N$26779,),2)</f>
        <v>154875</v>
      </c>
      <c r="P2811">
        <v>154875</v>
      </c>
      <c r="Q2811" s="1">
        <v>36867</v>
      </c>
      <c r="R2811" s="1">
        <v>36871</v>
      </c>
      <c r="S2811" t="s">
        <v>2247</v>
      </c>
    </row>
    <row r="2812" spans="1:19" hidden="1" x14ac:dyDescent="0.2">
      <c r="A2812" s="7">
        <v>311110</v>
      </c>
      <c r="B2812" s="3">
        <v>42218</v>
      </c>
      <c r="C2812" s="3" t="s">
        <v>33</v>
      </c>
      <c r="D2812" s="2" t="s">
        <v>327</v>
      </c>
      <c r="E2812" s="3">
        <v>13</v>
      </c>
      <c r="F2812" s="17">
        <v>0</v>
      </c>
      <c r="G2812" s="17">
        <v>1</v>
      </c>
      <c r="H2812" s="17">
        <v>0</v>
      </c>
      <c r="I2812" s="7">
        <v>2.2000000000000002</v>
      </c>
      <c r="J2812" s="7">
        <v>25</v>
      </c>
      <c r="K2812" s="4">
        <v>1214</v>
      </c>
      <c r="L2812" s="5">
        <v>1214.0587</v>
      </c>
      <c r="M2812">
        <v>185970</v>
      </c>
      <c r="N2812" s="3">
        <v>1</v>
      </c>
      <c r="O2812" s="50">
        <f>INDEX([1]Dados!$M$2:$N$26779,MATCH($P2812,[1]Dados!$N$2:$N$26779,),2)</f>
        <v>154875</v>
      </c>
      <c r="P2812">
        <v>154875</v>
      </c>
      <c r="Q2812" s="1">
        <v>36867</v>
      </c>
      <c r="R2812" s="1">
        <v>36871</v>
      </c>
      <c r="S2812" t="s">
        <v>2247</v>
      </c>
    </row>
    <row r="2813" spans="1:19" hidden="1" x14ac:dyDescent="0.2">
      <c r="A2813" s="7">
        <v>311110</v>
      </c>
      <c r="B2813" s="3">
        <v>42218</v>
      </c>
      <c r="C2813" s="3" t="s">
        <v>33</v>
      </c>
      <c r="D2813" s="2" t="s">
        <v>327</v>
      </c>
      <c r="E2813" s="3">
        <v>13</v>
      </c>
      <c r="F2813" s="17">
        <v>0</v>
      </c>
      <c r="G2813" s="17">
        <v>1</v>
      </c>
      <c r="H2813" s="17">
        <v>0</v>
      </c>
      <c r="I2813" s="7">
        <v>2.2999999999999998</v>
      </c>
      <c r="J2813" s="7">
        <v>25</v>
      </c>
      <c r="K2813" s="4">
        <v>1214</v>
      </c>
      <c r="L2813" s="5">
        <v>1214.0587</v>
      </c>
      <c r="M2813">
        <v>185970</v>
      </c>
      <c r="N2813" s="3">
        <v>1</v>
      </c>
      <c r="O2813" s="50">
        <f>INDEX([1]Dados!$M$2:$N$26779,MATCH($P2813,[1]Dados!$N$2:$N$26779,),2)</f>
        <v>154875</v>
      </c>
      <c r="P2813">
        <v>154875</v>
      </c>
      <c r="Q2813" s="1">
        <v>36867</v>
      </c>
      <c r="R2813" s="1">
        <v>36871</v>
      </c>
      <c r="S2813" t="s">
        <v>2247</v>
      </c>
    </row>
    <row r="2814" spans="1:19" hidden="1" x14ac:dyDescent="0.2">
      <c r="A2814" s="7">
        <v>311110</v>
      </c>
      <c r="B2814" s="3">
        <v>42218</v>
      </c>
      <c r="C2814" s="3" t="s">
        <v>33</v>
      </c>
      <c r="D2814" s="2" t="s">
        <v>327</v>
      </c>
      <c r="E2814" s="3">
        <v>13</v>
      </c>
      <c r="F2814" s="17">
        <v>0</v>
      </c>
      <c r="G2814" s="17">
        <v>1</v>
      </c>
      <c r="H2814" s="17">
        <v>0</v>
      </c>
      <c r="I2814" s="7">
        <v>2.4</v>
      </c>
      <c r="J2814" s="7">
        <v>2</v>
      </c>
      <c r="K2814" s="4">
        <v>1214</v>
      </c>
      <c r="L2814" s="5">
        <v>1214.0587</v>
      </c>
      <c r="M2814">
        <v>185970</v>
      </c>
      <c r="N2814" s="3">
        <v>1</v>
      </c>
      <c r="O2814" s="50">
        <f>INDEX([1]Dados!$M$2:$N$26779,MATCH($P2814,[1]Dados!$N$2:$N$26779,),2)</f>
        <v>154875</v>
      </c>
      <c r="P2814">
        <v>154875</v>
      </c>
      <c r="Q2814" s="1">
        <v>36867</v>
      </c>
      <c r="R2814" s="1">
        <v>36871</v>
      </c>
      <c r="S2814" t="s">
        <v>2247</v>
      </c>
    </row>
    <row r="2815" spans="1:19" hidden="1" x14ac:dyDescent="0.2">
      <c r="A2815" s="7">
        <v>311110</v>
      </c>
      <c r="B2815" s="3">
        <v>42218</v>
      </c>
      <c r="C2815" s="3" t="s">
        <v>33</v>
      </c>
      <c r="D2815" s="2" t="s">
        <v>327</v>
      </c>
      <c r="E2815" s="3">
        <v>13</v>
      </c>
      <c r="F2815" s="17">
        <v>0</v>
      </c>
      <c r="G2815" s="17">
        <v>1</v>
      </c>
      <c r="H2815" s="17">
        <v>0</v>
      </c>
      <c r="I2815" s="7">
        <v>2.5</v>
      </c>
      <c r="J2815" s="7">
        <v>15</v>
      </c>
      <c r="K2815" s="4">
        <v>1214</v>
      </c>
      <c r="L2815" s="5">
        <v>1214.0587</v>
      </c>
      <c r="M2815">
        <v>185970</v>
      </c>
      <c r="N2815" s="3">
        <v>1</v>
      </c>
      <c r="O2815" s="50">
        <f>INDEX([1]Dados!$M$2:$N$26779,MATCH($P2815,[1]Dados!$N$2:$N$26779,),2)</f>
        <v>154875</v>
      </c>
      <c r="P2815">
        <v>154875</v>
      </c>
      <c r="Q2815" s="1">
        <v>36867</v>
      </c>
      <c r="R2815" s="1">
        <v>36871</v>
      </c>
      <c r="S2815" t="s">
        <v>2247</v>
      </c>
    </row>
    <row r="2816" spans="1:19" hidden="1" x14ac:dyDescent="0.2">
      <c r="A2816" s="7">
        <v>311110</v>
      </c>
      <c r="B2816" s="3">
        <v>42218</v>
      </c>
      <c r="C2816" s="3" t="s">
        <v>33</v>
      </c>
      <c r="D2816" s="2" t="s">
        <v>327</v>
      </c>
      <c r="E2816" s="3">
        <v>13</v>
      </c>
      <c r="F2816" s="17">
        <v>0</v>
      </c>
      <c r="G2816" s="17">
        <v>1</v>
      </c>
      <c r="H2816" s="17">
        <v>0</v>
      </c>
      <c r="I2816" s="7">
        <v>6.1</v>
      </c>
      <c r="J2816" s="7">
        <v>15</v>
      </c>
      <c r="K2816" s="4">
        <v>1203</v>
      </c>
      <c r="L2816" s="5">
        <v>1203.0829000000001</v>
      </c>
      <c r="M2816">
        <v>42882.879999999997</v>
      </c>
      <c r="N2816" s="3">
        <v>1</v>
      </c>
      <c r="O2816" s="50">
        <f>INDEX([1]Dados!$M$2:$N$26779,MATCH($P2816,[1]Dados!$N$2:$N$26779,),2)</f>
        <v>155224</v>
      </c>
      <c r="P2816">
        <v>155224</v>
      </c>
      <c r="Q2816" s="1">
        <v>36867</v>
      </c>
      <c r="R2816" s="1">
        <v>36871</v>
      </c>
      <c r="S2816" t="s">
        <v>2251</v>
      </c>
    </row>
    <row r="2817" spans="1:19" hidden="1" x14ac:dyDescent="0.2">
      <c r="A2817" s="7">
        <v>311110</v>
      </c>
      <c r="B2817" s="3">
        <v>42218</v>
      </c>
      <c r="C2817" s="3" t="s">
        <v>33</v>
      </c>
      <c r="D2817" s="2" t="s">
        <v>327</v>
      </c>
      <c r="E2817" s="3">
        <v>13</v>
      </c>
      <c r="F2817" s="17">
        <v>0</v>
      </c>
      <c r="G2817" s="17">
        <v>1</v>
      </c>
      <c r="H2817" s="17">
        <v>0</v>
      </c>
      <c r="I2817" s="7">
        <v>6.2</v>
      </c>
      <c r="J2817" s="7">
        <v>29</v>
      </c>
      <c r="K2817" s="4">
        <v>1203</v>
      </c>
      <c r="L2817" s="5">
        <v>1203.0829000000001</v>
      </c>
      <c r="M2817">
        <v>42882.879999999997</v>
      </c>
      <c r="N2817" s="3">
        <v>1</v>
      </c>
      <c r="O2817" s="50">
        <f>INDEX([1]Dados!$M$2:$N$26779,MATCH($P2817,[1]Dados!$N$2:$N$26779,),2)</f>
        <v>155224</v>
      </c>
      <c r="P2817">
        <v>155224</v>
      </c>
      <c r="Q2817" s="1">
        <v>36867</v>
      </c>
      <c r="R2817" s="1">
        <v>36871</v>
      </c>
      <c r="S2817" t="s">
        <v>2251</v>
      </c>
    </row>
    <row r="2818" spans="1:19" hidden="1" x14ac:dyDescent="0.2">
      <c r="A2818" s="7">
        <v>311110</v>
      </c>
      <c r="B2818" s="3">
        <v>42218</v>
      </c>
      <c r="C2818" s="3" t="s">
        <v>33</v>
      </c>
      <c r="D2818" s="2" t="s">
        <v>327</v>
      </c>
      <c r="E2818" s="3">
        <v>13</v>
      </c>
      <c r="F2818" s="17">
        <v>0</v>
      </c>
      <c r="G2818" s="17">
        <v>1</v>
      </c>
      <c r="H2818" s="17">
        <v>0</v>
      </c>
      <c r="I2818" s="7">
        <v>7.1</v>
      </c>
      <c r="J2818" s="7">
        <v>9</v>
      </c>
      <c r="K2818" s="4">
        <v>119</v>
      </c>
      <c r="L2818" s="5">
        <v>119.38590000000001</v>
      </c>
      <c r="M2818">
        <v>54090.12</v>
      </c>
      <c r="N2818" s="3">
        <v>1</v>
      </c>
      <c r="O2818" s="50">
        <f>INDEX([1]Dados!$M$2:$N$26779,MATCH($P2818,[1]Dados!$N$2:$N$26779,),2)</f>
        <v>155070</v>
      </c>
      <c r="P2818">
        <v>155070</v>
      </c>
      <c r="Q2818" s="1">
        <v>36867</v>
      </c>
      <c r="R2818" s="1">
        <v>36871</v>
      </c>
      <c r="S2818" t="s">
        <v>2252</v>
      </c>
    </row>
    <row r="2819" spans="1:19" hidden="1" x14ac:dyDescent="0.2">
      <c r="A2819" s="7">
        <v>311110</v>
      </c>
      <c r="B2819" s="3">
        <v>42218</v>
      </c>
      <c r="C2819" s="3" t="s">
        <v>33</v>
      </c>
      <c r="D2819" s="2" t="s">
        <v>327</v>
      </c>
      <c r="E2819" s="3">
        <v>13</v>
      </c>
      <c r="F2819" s="17">
        <v>0</v>
      </c>
      <c r="G2819" s="17">
        <v>1</v>
      </c>
      <c r="H2819" s="17">
        <v>0</v>
      </c>
      <c r="I2819" s="7">
        <v>7.2</v>
      </c>
      <c r="J2819" s="7">
        <v>9</v>
      </c>
      <c r="K2819" s="4">
        <v>119</v>
      </c>
      <c r="L2819" s="5">
        <v>119.38590000000001</v>
      </c>
      <c r="M2819">
        <v>54090.12</v>
      </c>
      <c r="N2819" s="3">
        <v>1</v>
      </c>
      <c r="O2819" s="50">
        <f>INDEX([1]Dados!$M$2:$N$26779,MATCH($P2819,[1]Dados!$N$2:$N$26779,),2)</f>
        <v>155070</v>
      </c>
      <c r="P2819">
        <v>155070</v>
      </c>
      <c r="Q2819" s="1">
        <v>36867</v>
      </c>
      <c r="R2819" s="1">
        <v>36871</v>
      </c>
      <c r="S2819" t="s">
        <v>2252</v>
      </c>
    </row>
    <row r="2820" spans="1:19" hidden="1" x14ac:dyDescent="0.2">
      <c r="A2820" s="7">
        <v>311110</v>
      </c>
      <c r="B2820" s="3">
        <v>42218</v>
      </c>
      <c r="C2820" s="3" t="s">
        <v>33</v>
      </c>
      <c r="D2820" s="2" t="s">
        <v>327</v>
      </c>
      <c r="E2820" s="3">
        <v>13</v>
      </c>
      <c r="F2820" s="17">
        <v>0</v>
      </c>
      <c r="G2820" s="17">
        <v>1</v>
      </c>
      <c r="H2820" s="17">
        <v>0</v>
      </c>
      <c r="I2820" s="7">
        <v>8.1</v>
      </c>
      <c r="J2820" s="7">
        <v>9</v>
      </c>
      <c r="K2820" s="4">
        <v>119</v>
      </c>
      <c r="L2820" s="5">
        <v>119.38590000000001</v>
      </c>
      <c r="M2820">
        <v>102368.4</v>
      </c>
      <c r="N2820" s="3">
        <v>1</v>
      </c>
      <c r="O2820" s="50">
        <f>INDEX([1]Dados!$M$2:$N$26779,MATCH($P2820,[1]Dados!$N$2:$N$26779,),2)</f>
        <v>155129</v>
      </c>
      <c r="P2820">
        <v>155129</v>
      </c>
      <c r="Q2820" s="1">
        <v>36867</v>
      </c>
      <c r="R2820" s="1">
        <v>36871</v>
      </c>
      <c r="S2820" t="s">
        <v>2253</v>
      </c>
    </row>
    <row r="2821" spans="1:19" hidden="1" x14ac:dyDescent="0.2">
      <c r="A2821" s="7">
        <v>311110</v>
      </c>
      <c r="B2821" s="3">
        <v>42218</v>
      </c>
      <c r="C2821" s="3" t="s">
        <v>33</v>
      </c>
      <c r="D2821" s="2" t="s">
        <v>327</v>
      </c>
      <c r="E2821" s="3">
        <v>13</v>
      </c>
      <c r="F2821" s="17">
        <v>0</v>
      </c>
      <c r="G2821" s="17">
        <v>1</v>
      </c>
      <c r="H2821" s="17">
        <v>0</v>
      </c>
      <c r="I2821" s="7">
        <v>8.1999999999999993</v>
      </c>
      <c r="J2821" s="7">
        <v>10</v>
      </c>
      <c r="K2821" s="4">
        <v>119</v>
      </c>
      <c r="L2821" s="5">
        <v>119.38590000000001</v>
      </c>
      <c r="M2821">
        <v>102368.4</v>
      </c>
      <c r="N2821" s="3">
        <v>1</v>
      </c>
      <c r="O2821" s="50">
        <f>INDEX([1]Dados!$M$2:$N$26779,MATCH($P2821,[1]Dados!$N$2:$N$26779,),2)</f>
        <v>155129</v>
      </c>
      <c r="P2821">
        <v>155129</v>
      </c>
      <c r="Q2821" s="1">
        <v>36867</v>
      </c>
      <c r="R2821" s="1">
        <v>36871</v>
      </c>
      <c r="S2821" t="s">
        <v>2253</v>
      </c>
    </row>
    <row r="2822" spans="1:19" hidden="1" x14ac:dyDescent="0.2">
      <c r="A2822" s="7">
        <v>311110</v>
      </c>
      <c r="B2822" s="3">
        <v>42218</v>
      </c>
      <c r="C2822" s="3" t="s">
        <v>33</v>
      </c>
      <c r="D2822" s="2" t="s">
        <v>327</v>
      </c>
      <c r="E2822" s="3">
        <v>13</v>
      </c>
      <c r="F2822" s="17">
        <v>0</v>
      </c>
      <c r="G2822" s="17">
        <v>1</v>
      </c>
      <c r="H2822" s="17">
        <v>0</v>
      </c>
      <c r="I2822" s="7">
        <v>8.3000000000000007</v>
      </c>
      <c r="J2822" s="7">
        <v>18</v>
      </c>
      <c r="K2822" s="4">
        <v>119</v>
      </c>
      <c r="L2822" s="5">
        <v>119.38590000000001</v>
      </c>
      <c r="M2822">
        <v>102368.4</v>
      </c>
      <c r="N2822" s="3">
        <v>1</v>
      </c>
      <c r="O2822" s="50">
        <f>INDEX([1]Dados!$M$2:$N$26779,MATCH($P2822,[1]Dados!$N$2:$N$26779,),2)</f>
        <v>155129</v>
      </c>
      <c r="P2822">
        <v>155129</v>
      </c>
      <c r="Q2822" s="1">
        <v>36867</v>
      </c>
      <c r="R2822" s="1">
        <v>36871</v>
      </c>
      <c r="S2822" t="s">
        <v>2253</v>
      </c>
    </row>
    <row r="2823" spans="1:19" hidden="1" x14ac:dyDescent="0.2">
      <c r="A2823" s="7">
        <v>311110</v>
      </c>
      <c r="B2823" s="3">
        <v>42218</v>
      </c>
      <c r="C2823" s="3" t="s">
        <v>33</v>
      </c>
      <c r="D2823" s="2" t="s">
        <v>327</v>
      </c>
      <c r="E2823" s="3">
        <v>13</v>
      </c>
      <c r="F2823" s="17">
        <v>0</v>
      </c>
      <c r="G2823" s="17">
        <v>1</v>
      </c>
      <c r="H2823" s="17">
        <v>0</v>
      </c>
      <c r="I2823" s="7">
        <v>9.1</v>
      </c>
      <c r="J2823" s="7">
        <v>18</v>
      </c>
      <c r="K2823" s="4">
        <v>119</v>
      </c>
      <c r="L2823" s="5">
        <v>119.38590000000001</v>
      </c>
      <c r="M2823">
        <v>362629.6</v>
      </c>
      <c r="N2823" s="3">
        <v>1</v>
      </c>
      <c r="O2823" s="50">
        <f>INDEX([1]Dados!$M$2:$N$26779,MATCH($P2823,[1]Dados!$N$2:$N$26779,),2)</f>
        <v>155175</v>
      </c>
      <c r="P2823">
        <v>155175</v>
      </c>
      <c r="Q2823" s="1">
        <v>36867</v>
      </c>
      <c r="R2823" s="1">
        <v>36871</v>
      </c>
      <c r="S2823" t="s">
        <v>2254</v>
      </c>
    </row>
    <row r="2824" spans="1:19" hidden="1" x14ac:dyDescent="0.2">
      <c r="A2824" s="7">
        <v>311110</v>
      </c>
      <c r="B2824" s="3">
        <v>42218</v>
      </c>
      <c r="C2824" s="3" t="s">
        <v>33</v>
      </c>
      <c r="D2824" s="2" t="s">
        <v>327</v>
      </c>
      <c r="E2824" s="3">
        <v>13</v>
      </c>
      <c r="F2824" s="17">
        <v>0</v>
      </c>
      <c r="G2824" s="17">
        <v>1</v>
      </c>
      <c r="H2824" s="17">
        <v>0</v>
      </c>
      <c r="I2824" s="7">
        <v>9.1999999999999993</v>
      </c>
      <c r="J2824" s="7">
        <v>19</v>
      </c>
      <c r="K2824" s="4">
        <v>119</v>
      </c>
      <c r="L2824" s="5">
        <v>119.38590000000001</v>
      </c>
      <c r="M2824">
        <v>362629.6</v>
      </c>
      <c r="N2824" s="3">
        <v>1</v>
      </c>
      <c r="O2824" s="50">
        <f>INDEX([1]Dados!$M$2:$N$26779,MATCH($P2824,[1]Dados!$N$2:$N$26779,),2)</f>
        <v>155175</v>
      </c>
      <c r="P2824">
        <v>155175</v>
      </c>
      <c r="Q2824" s="1">
        <v>36867</v>
      </c>
      <c r="R2824" s="1">
        <v>36871</v>
      </c>
      <c r="S2824" t="s">
        <v>2254</v>
      </c>
    </row>
    <row r="2825" spans="1:19" hidden="1" x14ac:dyDescent="0.2">
      <c r="A2825" s="7">
        <v>311110</v>
      </c>
      <c r="B2825" s="3">
        <v>42218</v>
      </c>
      <c r="C2825" s="3" t="s">
        <v>33</v>
      </c>
      <c r="D2825" s="2" t="s">
        <v>327</v>
      </c>
      <c r="E2825" s="3">
        <v>13</v>
      </c>
      <c r="F2825" s="17">
        <v>0</v>
      </c>
      <c r="G2825" s="17">
        <v>1</v>
      </c>
      <c r="H2825" s="17">
        <v>0</v>
      </c>
      <c r="I2825" s="7">
        <v>9.3000000000000007</v>
      </c>
      <c r="J2825" s="7">
        <v>19</v>
      </c>
      <c r="K2825" s="4">
        <v>119</v>
      </c>
      <c r="L2825" s="5">
        <v>119.38590000000001</v>
      </c>
      <c r="M2825">
        <v>362629.6</v>
      </c>
      <c r="N2825" s="3">
        <v>1</v>
      </c>
      <c r="O2825" s="50">
        <f>INDEX([1]Dados!$M$2:$N$26779,MATCH($P2825,[1]Dados!$N$2:$N$26779,),2)</f>
        <v>155175</v>
      </c>
      <c r="P2825">
        <v>155175</v>
      </c>
      <c r="Q2825" s="1">
        <v>36867</v>
      </c>
      <c r="R2825" s="1">
        <v>36871</v>
      </c>
      <c r="S2825" t="s">
        <v>2254</v>
      </c>
    </row>
    <row r="2826" spans="1:19" hidden="1" x14ac:dyDescent="0.2">
      <c r="A2826" s="7">
        <v>311110</v>
      </c>
      <c r="B2826" s="3">
        <v>42218</v>
      </c>
      <c r="C2826" s="3" t="s">
        <v>33</v>
      </c>
      <c r="D2826" s="2" t="s">
        <v>327</v>
      </c>
      <c r="E2826" s="3">
        <v>13</v>
      </c>
      <c r="F2826" s="17">
        <v>0</v>
      </c>
      <c r="G2826" s="17">
        <v>1</v>
      </c>
      <c r="H2826" s="17">
        <v>0</v>
      </c>
      <c r="I2826" s="7">
        <v>9.4</v>
      </c>
      <c r="J2826" s="7">
        <v>18</v>
      </c>
      <c r="K2826" s="4">
        <v>119</v>
      </c>
      <c r="L2826" s="5">
        <v>119.38590000000001</v>
      </c>
      <c r="M2826">
        <v>362629.6</v>
      </c>
      <c r="N2826" s="3">
        <v>1</v>
      </c>
      <c r="O2826" s="50">
        <f>INDEX([1]Dados!$M$2:$N$26779,MATCH($P2826,[1]Dados!$N$2:$N$26779,),2)</f>
        <v>155175</v>
      </c>
      <c r="P2826">
        <v>155175</v>
      </c>
      <c r="Q2826" s="1">
        <v>36867</v>
      </c>
      <c r="R2826" s="1">
        <v>36871</v>
      </c>
      <c r="S2826" t="s">
        <v>2254</v>
      </c>
    </row>
    <row r="2827" spans="1:19" hidden="1" x14ac:dyDescent="0.2">
      <c r="A2827" s="7">
        <v>311110</v>
      </c>
      <c r="B2827" s="3">
        <v>42218</v>
      </c>
      <c r="C2827" s="3" t="s">
        <v>33</v>
      </c>
      <c r="D2827" s="2" t="s">
        <v>327</v>
      </c>
      <c r="E2827" s="3">
        <v>13</v>
      </c>
      <c r="F2827" s="17">
        <v>0</v>
      </c>
      <c r="G2827" s="17">
        <v>1</v>
      </c>
      <c r="H2827" s="17">
        <v>0</v>
      </c>
      <c r="I2827" s="7">
        <v>10.1</v>
      </c>
      <c r="J2827" s="7">
        <v>18</v>
      </c>
      <c r="K2827" s="4">
        <v>2</v>
      </c>
      <c r="L2827" s="5">
        <v>2.3921000000000001</v>
      </c>
      <c r="M2827">
        <v>210326.32</v>
      </c>
      <c r="N2827" s="3">
        <v>1</v>
      </c>
      <c r="O2827" s="50">
        <f>INDEX([1]Dados!$M$2:$N$26779,MATCH($P2827,[1]Dados!$N$2:$N$26779,),2)</f>
        <v>155088</v>
      </c>
      <c r="P2827">
        <v>155088</v>
      </c>
      <c r="Q2827" s="1">
        <v>36867</v>
      </c>
      <c r="R2827" s="1">
        <v>36871</v>
      </c>
      <c r="S2827" t="s">
        <v>2255</v>
      </c>
    </row>
    <row r="2828" spans="1:19" hidden="1" x14ac:dyDescent="0.2">
      <c r="A2828" s="7">
        <v>311110</v>
      </c>
      <c r="B2828" s="3">
        <v>42218</v>
      </c>
      <c r="C2828" s="3" t="s">
        <v>33</v>
      </c>
      <c r="D2828" s="2" t="s">
        <v>327</v>
      </c>
      <c r="E2828" s="3">
        <v>13</v>
      </c>
      <c r="F2828" s="17">
        <v>0</v>
      </c>
      <c r="G2828" s="17">
        <v>1</v>
      </c>
      <c r="H2828" s="17">
        <v>0</v>
      </c>
      <c r="I2828" s="7">
        <v>1.2</v>
      </c>
      <c r="J2828" s="7">
        <v>29</v>
      </c>
      <c r="K2828" s="4">
        <v>1293</v>
      </c>
      <c r="L2828" s="5">
        <v>1293.0592999999999</v>
      </c>
      <c r="M2828">
        <v>18851</v>
      </c>
      <c r="N2828" s="3">
        <v>1</v>
      </c>
      <c r="O2828" s="50">
        <f>INDEX([1]Dados!$M$2:$N$26779,MATCH($P2828,[1]Dados!$N$2:$N$26779,),2)</f>
        <v>155016</v>
      </c>
      <c r="P2828">
        <v>155016</v>
      </c>
      <c r="Q2828" s="1">
        <v>36867</v>
      </c>
      <c r="R2828" s="1">
        <v>36871</v>
      </c>
      <c r="S2828" t="s">
        <v>2246</v>
      </c>
    </row>
    <row r="2829" spans="1:19" hidden="1" x14ac:dyDescent="0.2">
      <c r="A2829" s="7">
        <v>311110</v>
      </c>
      <c r="B2829" s="3">
        <v>42218</v>
      </c>
      <c r="C2829" s="3" t="s">
        <v>33</v>
      </c>
      <c r="D2829" s="2" t="s">
        <v>327</v>
      </c>
      <c r="E2829" s="3">
        <v>13</v>
      </c>
      <c r="F2829" s="17">
        <v>0</v>
      </c>
      <c r="G2829" s="17">
        <v>1</v>
      </c>
      <c r="H2829" s="17">
        <v>0</v>
      </c>
      <c r="I2829" s="7">
        <v>1.4</v>
      </c>
      <c r="J2829" s="7">
        <v>28</v>
      </c>
      <c r="K2829" s="4">
        <v>1293</v>
      </c>
      <c r="L2829" s="5">
        <v>1293.0592999999999</v>
      </c>
      <c r="M2829">
        <v>18851</v>
      </c>
      <c r="N2829" s="3">
        <v>1</v>
      </c>
      <c r="O2829" s="50">
        <f>INDEX([1]Dados!$M$2:$N$26779,MATCH($P2829,[1]Dados!$N$2:$N$26779,),2)</f>
        <v>155016</v>
      </c>
      <c r="P2829">
        <v>155016</v>
      </c>
      <c r="Q2829" s="1">
        <v>36867</v>
      </c>
      <c r="R2829" s="1">
        <v>36871</v>
      </c>
      <c r="S2829" t="s">
        <v>2246</v>
      </c>
    </row>
    <row r="2830" spans="1:19" hidden="1" x14ac:dyDescent="0.2">
      <c r="A2830" s="7">
        <v>311110</v>
      </c>
      <c r="B2830" s="3">
        <v>42218</v>
      </c>
      <c r="C2830" s="3" t="s">
        <v>33</v>
      </c>
      <c r="D2830" s="2" t="s">
        <v>327</v>
      </c>
      <c r="E2830" s="3">
        <v>13</v>
      </c>
      <c r="F2830" s="17">
        <v>0</v>
      </c>
      <c r="G2830" s="17">
        <v>1</v>
      </c>
      <c r="H2830" s="17">
        <v>0</v>
      </c>
      <c r="I2830" s="7">
        <v>1.1000000000000001</v>
      </c>
      <c r="J2830" s="7">
        <v>0</v>
      </c>
      <c r="K2830" s="4">
        <v>1293</v>
      </c>
      <c r="L2830" s="5">
        <v>1293.0592999999999</v>
      </c>
      <c r="M2830">
        <v>18851</v>
      </c>
      <c r="N2830" s="3">
        <v>1</v>
      </c>
      <c r="O2830" s="50">
        <f>INDEX([1]Dados!$M$2:$N$26779,MATCH($P2830,[1]Dados!$N$2:$N$26779,),2)</f>
        <v>155016</v>
      </c>
      <c r="P2830">
        <v>155016</v>
      </c>
      <c r="Q2830" s="1">
        <v>36867</v>
      </c>
      <c r="R2830" s="1">
        <v>36871</v>
      </c>
      <c r="S2830" t="s">
        <v>2246</v>
      </c>
    </row>
    <row r="2831" spans="1:19" s="23" customFormat="1" hidden="1" x14ac:dyDescent="0.2">
      <c r="A2831" s="19">
        <v>311110</v>
      </c>
      <c r="B2831" s="20">
        <v>42218</v>
      </c>
      <c r="C2831" s="20" t="s">
        <v>33</v>
      </c>
      <c r="D2831" s="21" t="s">
        <v>327</v>
      </c>
      <c r="E2831" s="20">
        <v>13</v>
      </c>
      <c r="F2831" s="22">
        <v>0</v>
      </c>
      <c r="G2831" s="22">
        <v>1</v>
      </c>
      <c r="H2831" s="22">
        <v>0</v>
      </c>
      <c r="I2831" s="19">
        <v>1.3</v>
      </c>
      <c r="J2831" s="19">
        <v>22</v>
      </c>
      <c r="K2831" s="24">
        <v>1293</v>
      </c>
      <c r="L2831" s="25">
        <v>1293.0592999999999</v>
      </c>
      <c r="M2831" s="23">
        <v>18851</v>
      </c>
      <c r="N2831" s="20">
        <v>1</v>
      </c>
      <c r="O2831" s="50">
        <f>INDEX([1]Dados!$M$2:$N$26779,MATCH($P2831,[1]Dados!$N$2:$N$26779,),2)</f>
        <v>155016</v>
      </c>
      <c r="P2831" s="23">
        <v>155016</v>
      </c>
      <c r="Q2831" s="26">
        <v>36867</v>
      </c>
      <c r="R2831" s="26">
        <v>36871</v>
      </c>
      <c r="S2831" s="23" t="s">
        <v>2246</v>
      </c>
    </row>
    <row r="2832" spans="1:19" x14ac:dyDescent="0.2">
      <c r="A2832" s="7">
        <v>311270</v>
      </c>
      <c r="B2832" s="3">
        <v>42536</v>
      </c>
      <c r="C2832" s="3" t="s">
        <v>33</v>
      </c>
      <c r="D2832" s="2" t="s">
        <v>343</v>
      </c>
      <c r="E2832" s="3">
        <v>13</v>
      </c>
      <c r="F2832" s="17">
        <v>0</v>
      </c>
      <c r="G2832" s="17">
        <v>1</v>
      </c>
      <c r="H2832" s="17">
        <v>0</v>
      </c>
      <c r="I2832" s="7">
        <v>1.1000000000000001</v>
      </c>
      <c r="J2832" s="7">
        <v>25</v>
      </c>
      <c r="K2832" s="4">
        <v>119</v>
      </c>
      <c r="L2832" s="5">
        <v>119.38590000000001</v>
      </c>
      <c r="M2832">
        <v>36842.1</v>
      </c>
      <c r="N2832" s="3">
        <v>1</v>
      </c>
      <c r="O2832" s="50" t="e">
        <f>INDEX([1]Dados!$M$2:$N$26779,MATCH($P2832,[1]Dados!$N$2:$N$26779,),2)</f>
        <v>#N/A</v>
      </c>
      <c r="P2832">
        <v>155182</v>
      </c>
      <c r="Q2832" s="1">
        <v>36837</v>
      </c>
      <c r="R2832" s="1">
        <v>36841</v>
      </c>
      <c r="S2832" t="s">
        <v>2256</v>
      </c>
    </row>
    <row r="2833" spans="1:19" x14ac:dyDescent="0.2">
      <c r="A2833" s="7">
        <v>311270</v>
      </c>
      <c r="B2833" s="3">
        <v>42536</v>
      </c>
      <c r="C2833" s="3" t="s">
        <v>33</v>
      </c>
      <c r="D2833" s="2" t="s">
        <v>343</v>
      </c>
      <c r="E2833" s="3">
        <v>13</v>
      </c>
      <c r="F2833" s="17">
        <v>0</v>
      </c>
      <c r="G2833" s="17">
        <v>1</v>
      </c>
      <c r="H2833" s="17">
        <v>0</v>
      </c>
      <c r="I2833" s="7">
        <v>7.1</v>
      </c>
      <c r="J2833" s="7">
        <v>20</v>
      </c>
      <c r="K2833" s="4">
        <v>1203</v>
      </c>
      <c r="L2833" s="5">
        <v>1203.0829000000001</v>
      </c>
      <c r="M2833">
        <v>30702.34</v>
      </c>
      <c r="N2833" s="3">
        <v>1</v>
      </c>
      <c r="O2833" s="50" t="e">
        <f>INDEX([1]Dados!$M$2:$N$26779,MATCH($P2833,[1]Dados!$N$2:$N$26779,),2)</f>
        <v>#N/A</v>
      </c>
      <c r="P2833">
        <v>155225</v>
      </c>
      <c r="Q2833" s="1">
        <v>36837</v>
      </c>
      <c r="R2833" s="1">
        <v>36841</v>
      </c>
      <c r="S2833" t="s">
        <v>1867</v>
      </c>
    </row>
    <row r="2834" spans="1:19" x14ac:dyDescent="0.2">
      <c r="A2834" s="7">
        <v>311270</v>
      </c>
      <c r="B2834" s="3">
        <v>42536</v>
      </c>
      <c r="C2834" s="3" t="s">
        <v>33</v>
      </c>
      <c r="D2834" s="2" t="s">
        <v>343</v>
      </c>
      <c r="E2834" s="3">
        <v>13</v>
      </c>
      <c r="F2834" s="17">
        <v>0</v>
      </c>
      <c r="G2834" s="17">
        <v>1</v>
      </c>
      <c r="H2834" s="17">
        <v>0</v>
      </c>
      <c r="I2834" s="7">
        <v>3.2</v>
      </c>
      <c r="J2834" s="7">
        <v>25</v>
      </c>
      <c r="K2834" s="4">
        <v>1214</v>
      </c>
      <c r="L2834" s="5">
        <v>1214.0587</v>
      </c>
      <c r="M2834">
        <v>138220</v>
      </c>
      <c r="N2834" s="3">
        <v>1</v>
      </c>
      <c r="O2834" s="50" t="e">
        <f>INDEX([1]Dados!$M$2:$N$26779,MATCH($P2834,[1]Dados!$N$2:$N$26779,),2)</f>
        <v>#N/A</v>
      </c>
      <c r="P2834">
        <v>154876</v>
      </c>
      <c r="Q2834" s="1">
        <v>36837</v>
      </c>
      <c r="R2834" s="1">
        <v>36841</v>
      </c>
      <c r="S2834" t="s">
        <v>1865</v>
      </c>
    </row>
    <row r="2835" spans="1:19" x14ac:dyDescent="0.2">
      <c r="A2835" s="7">
        <v>311270</v>
      </c>
      <c r="B2835" s="3">
        <v>42536</v>
      </c>
      <c r="C2835" s="3" t="s">
        <v>33</v>
      </c>
      <c r="D2835" s="2" t="s">
        <v>343</v>
      </c>
      <c r="E2835" s="3">
        <v>13</v>
      </c>
      <c r="F2835" s="17">
        <v>0</v>
      </c>
      <c r="G2835" s="17">
        <v>1</v>
      </c>
      <c r="H2835" s="17">
        <v>0</v>
      </c>
      <c r="I2835" s="7">
        <v>3.3</v>
      </c>
      <c r="J2835" s="7">
        <v>13</v>
      </c>
      <c r="K2835" s="4">
        <v>1214</v>
      </c>
      <c r="L2835" s="5">
        <v>1214.0587</v>
      </c>
      <c r="M2835">
        <v>138220</v>
      </c>
      <c r="N2835" s="3">
        <v>1</v>
      </c>
      <c r="O2835" s="50" t="e">
        <f>INDEX([1]Dados!$M$2:$N$26779,MATCH($P2835,[1]Dados!$N$2:$N$26779,),2)</f>
        <v>#N/A</v>
      </c>
      <c r="P2835">
        <v>154876</v>
      </c>
      <c r="Q2835" s="1">
        <v>36837</v>
      </c>
      <c r="R2835" s="1">
        <v>36841</v>
      </c>
      <c r="S2835" t="s">
        <v>1865</v>
      </c>
    </row>
    <row r="2836" spans="1:19" x14ac:dyDescent="0.2">
      <c r="A2836" s="7">
        <v>311270</v>
      </c>
      <c r="B2836" s="3">
        <v>42536</v>
      </c>
      <c r="C2836" s="3" t="s">
        <v>33</v>
      </c>
      <c r="D2836" s="2" t="s">
        <v>343</v>
      </c>
      <c r="E2836" s="3">
        <v>13</v>
      </c>
      <c r="F2836" s="17">
        <v>0</v>
      </c>
      <c r="G2836" s="17">
        <v>1</v>
      </c>
      <c r="H2836" s="17">
        <v>0</v>
      </c>
      <c r="I2836" s="7">
        <v>3.1</v>
      </c>
      <c r="J2836" s="7">
        <v>30</v>
      </c>
      <c r="K2836" s="4">
        <v>1214</v>
      </c>
      <c r="L2836" s="5">
        <v>1214.0587</v>
      </c>
      <c r="M2836">
        <v>138220</v>
      </c>
      <c r="N2836" s="3">
        <v>1</v>
      </c>
      <c r="O2836" s="50" t="e">
        <f>INDEX([1]Dados!$M$2:$N$26779,MATCH($P2836,[1]Dados!$N$2:$N$26779,),2)</f>
        <v>#N/A</v>
      </c>
      <c r="P2836">
        <v>154876</v>
      </c>
      <c r="Q2836" s="1">
        <v>36837</v>
      </c>
      <c r="R2836" s="1">
        <v>36841</v>
      </c>
      <c r="S2836" t="s">
        <v>1865</v>
      </c>
    </row>
    <row r="2837" spans="1:19" x14ac:dyDescent="0.2">
      <c r="A2837" s="7">
        <v>311270</v>
      </c>
      <c r="B2837" s="3">
        <v>42536</v>
      </c>
      <c r="C2837" s="3" t="s">
        <v>33</v>
      </c>
      <c r="D2837" s="2" t="s">
        <v>343</v>
      </c>
      <c r="E2837" s="3">
        <v>13</v>
      </c>
      <c r="F2837" s="17">
        <v>0</v>
      </c>
      <c r="G2837" s="17">
        <v>1</v>
      </c>
      <c r="H2837" s="17">
        <v>0</v>
      </c>
      <c r="I2837" s="7">
        <v>3.4</v>
      </c>
      <c r="J2837" s="7">
        <v>2</v>
      </c>
      <c r="K2837" s="4">
        <v>1214</v>
      </c>
      <c r="L2837" s="5">
        <v>1214.0587</v>
      </c>
      <c r="M2837">
        <v>138220</v>
      </c>
      <c r="N2837" s="3">
        <v>1</v>
      </c>
      <c r="O2837" s="50" t="e">
        <f>INDEX([1]Dados!$M$2:$N$26779,MATCH($P2837,[1]Dados!$N$2:$N$26779,),2)</f>
        <v>#N/A</v>
      </c>
      <c r="P2837">
        <v>154876</v>
      </c>
      <c r="Q2837" s="1">
        <v>36837</v>
      </c>
      <c r="R2837" s="1">
        <v>36841</v>
      </c>
      <c r="S2837" t="s">
        <v>1865</v>
      </c>
    </row>
    <row r="2838" spans="1:19" x14ac:dyDescent="0.2">
      <c r="A2838" s="7">
        <v>311270</v>
      </c>
      <c r="B2838" s="3">
        <v>42536</v>
      </c>
      <c r="C2838" s="3" t="s">
        <v>33</v>
      </c>
      <c r="D2838" s="2" t="s">
        <v>343</v>
      </c>
      <c r="E2838" s="3">
        <v>13</v>
      </c>
      <c r="F2838" s="17">
        <v>0</v>
      </c>
      <c r="G2838" s="17">
        <v>1</v>
      </c>
      <c r="H2838" s="17">
        <v>0</v>
      </c>
      <c r="I2838" s="7">
        <v>3.5</v>
      </c>
      <c r="J2838" s="7">
        <v>18</v>
      </c>
      <c r="K2838" s="4">
        <v>1214</v>
      </c>
      <c r="L2838" s="5">
        <v>1214.0587</v>
      </c>
      <c r="M2838">
        <v>138220</v>
      </c>
      <c r="N2838" s="3">
        <v>1</v>
      </c>
      <c r="O2838" s="50" t="e">
        <f>INDEX([1]Dados!$M$2:$N$26779,MATCH($P2838,[1]Dados!$N$2:$N$26779,),2)</f>
        <v>#N/A</v>
      </c>
      <c r="P2838">
        <v>154876</v>
      </c>
      <c r="Q2838" s="1">
        <v>36837</v>
      </c>
      <c r="R2838" s="1">
        <v>36841</v>
      </c>
      <c r="S2838" t="s">
        <v>1865</v>
      </c>
    </row>
    <row r="2839" spans="1:19" x14ac:dyDescent="0.2">
      <c r="A2839" s="7">
        <v>311270</v>
      </c>
      <c r="B2839" s="3">
        <v>42536</v>
      </c>
      <c r="C2839" s="3" t="s">
        <v>33</v>
      </c>
      <c r="D2839" s="2" t="s">
        <v>343</v>
      </c>
      <c r="E2839" s="3">
        <v>13</v>
      </c>
      <c r="F2839" s="17">
        <v>0</v>
      </c>
      <c r="G2839" s="17">
        <v>1</v>
      </c>
      <c r="H2839" s="17">
        <v>0</v>
      </c>
      <c r="I2839" s="7">
        <v>4.0999999999999996</v>
      </c>
      <c r="J2839" s="7">
        <v>28</v>
      </c>
      <c r="K2839" s="4">
        <v>1214</v>
      </c>
      <c r="L2839" s="5">
        <v>1214.0589</v>
      </c>
      <c r="M2839">
        <v>132348</v>
      </c>
      <c r="N2839" s="3">
        <v>1</v>
      </c>
      <c r="O2839" s="50" t="e">
        <f>INDEX([1]Dados!$M$2:$N$26779,MATCH($P2839,[1]Dados!$N$2:$N$26779,),2)</f>
        <v>#N/A</v>
      </c>
      <c r="P2839">
        <v>155566</v>
      </c>
      <c r="Q2839" s="1">
        <v>36837</v>
      </c>
      <c r="R2839" s="1">
        <v>36841</v>
      </c>
      <c r="S2839" t="s">
        <v>1539</v>
      </c>
    </row>
    <row r="2840" spans="1:19" x14ac:dyDescent="0.2">
      <c r="A2840" s="7">
        <v>311270</v>
      </c>
      <c r="B2840" s="3">
        <v>42536</v>
      </c>
      <c r="C2840" s="3" t="s">
        <v>33</v>
      </c>
      <c r="D2840" s="2" t="s">
        <v>343</v>
      </c>
      <c r="E2840" s="3">
        <v>13</v>
      </c>
      <c r="F2840" s="17">
        <v>0</v>
      </c>
      <c r="G2840" s="17">
        <v>1</v>
      </c>
      <c r="H2840" s="17">
        <v>0</v>
      </c>
      <c r="I2840" s="7">
        <v>4.2</v>
      </c>
      <c r="J2840" s="7">
        <v>18</v>
      </c>
      <c r="K2840" s="4">
        <v>1214</v>
      </c>
      <c r="L2840" s="5">
        <v>1214.0589</v>
      </c>
      <c r="M2840">
        <v>132348</v>
      </c>
      <c r="N2840" s="3">
        <v>1</v>
      </c>
      <c r="O2840" s="50" t="e">
        <f>INDEX([1]Dados!$M$2:$N$26779,MATCH($P2840,[1]Dados!$N$2:$N$26779,),2)</f>
        <v>#N/A</v>
      </c>
      <c r="P2840">
        <v>155566</v>
      </c>
      <c r="Q2840" s="1">
        <v>36837</v>
      </c>
      <c r="R2840" s="1">
        <v>36841</v>
      </c>
      <c r="S2840" t="s">
        <v>1539</v>
      </c>
    </row>
    <row r="2841" spans="1:19" x14ac:dyDescent="0.2">
      <c r="A2841" s="7">
        <v>311270</v>
      </c>
      <c r="B2841" s="3">
        <v>42536</v>
      </c>
      <c r="C2841" s="3" t="s">
        <v>33</v>
      </c>
      <c r="D2841" s="2" t="s">
        <v>343</v>
      </c>
      <c r="E2841" s="3">
        <v>13</v>
      </c>
      <c r="F2841" s="17">
        <v>0</v>
      </c>
      <c r="G2841" s="17">
        <v>1</v>
      </c>
      <c r="H2841" s="17">
        <v>0</v>
      </c>
      <c r="I2841" s="7">
        <v>6.1</v>
      </c>
      <c r="J2841" s="7">
        <v>20</v>
      </c>
      <c r="K2841" s="4">
        <v>1220</v>
      </c>
      <c r="L2841" s="5">
        <v>1220.0906</v>
      </c>
      <c r="M2841">
        <v>241992.1</v>
      </c>
      <c r="N2841" s="3">
        <v>1</v>
      </c>
      <c r="O2841" s="50" t="e">
        <f>INDEX([1]Dados!$M$2:$N$26779,MATCH($P2841,[1]Dados!$N$2:$N$26779,),2)</f>
        <v>#N/A</v>
      </c>
      <c r="P2841">
        <v>156607</v>
      </c>
      <c r="Q2841" s="1">
        <v>36837</v>
      </c>
      <c r="R2841" s="1">
        <v>36841</v>
      </c>
      <c r="S2841" t="s">
        <v>1868</v>
      </c>
    </row>
    <row r="2842" spans="1:19" x14ac:dyDescent="0.2">
      <c r="A2842" s="7">
        <v>311270</v>
      </c>
      <c r="B2842" s="3">
        <v>42536</v>
      </c>
      <c r="C2842" s="3" t="s">
        <v>33</v>
      </c>
      <c r="D2842" s="2" t="s">
        <v>343</v>
      </c>
      <c r="E2842" s="3">
        <v>13</v>
      </c>
      <c r="F2842" s="17">
        <v>0</v>
      </c>
      <c r="G2842" s="17">
        <v>1</v>
      </c>
      <c r="H2842" s="17">
        <v>0</v>
      </c>
      <c r="I2842" s="7">
        <v>2.1</v>
      </c>
      <c r="J2842" s="7">
        <v>0</v>
      </c>
      <c r="K2842" s="4">
        <v>4</v>
      </c>
      <c r="L2842" s="5">
        <v>4.5776000000000003</v>
      </c>
      <c r="M2842">
        <f>31984+1200</f>
        <v>33184</v>
      </c>
      <c r="N2842" s="3">
        <v>1</v>
      </c>
      <c r="O2842" s="50" t="e">
        <f>INDEX([1]Dados!$M$2:$N$26779,MATCH($P2842,[1]Dados!$N$2:$N$26779,),2)</f>
        <v>#N/A</v>
      </c>
      <c r="P2842">
        <v>155060</v>
      </c>
      <c r="Q2842" s="1">
        <v>36837</v>
      </c>
      <c r="R2842" s="1">
        <v>36841</v>
      </c>
      <c r="S2842" t="s">
        <v>2257</v>
      </c>
    </row>
    <row r="2843" spans="1:19" x14ac:dyDescent="0.2">
      <c r="A2843" s="7">
        <v>311270</v>
      </c>
      <c r="B2843" s="3">
        <v>42536</v>
      </c>
      <c r="C2843" s="3" t="s">
        <v>33</v>
      </c>
      <c r="D2843" s="2" t="s">
        <v>343</v>
      </c>
      <c r="E2843" s="3">
        <v>13</v>
      </c>
      <c r="F2843" s="17">
        <v>0</v>
      </c>
      <c r="G2843" s="17">
        <v>1</v>
      </c>
      <c r="H2843" s="17">
        <v>0</v>
      </c>
      <c r="I2843" s="7">
        <v>2.1</v>
      </c>
      <c r="J2843" s="7">
        <v>9</v>
      </c>
      <c r="K2843" s="4">
        <v>4</v>
      </c>
      <c r="L2843" s="5">
        <v>4.5776000000000003</v>
      </c>
      <c r="M2843">
        <v>28800</v>
      </c>
      <c r="N2843" s="3">
        <v>1</v>
      </c>
      <c r="O2843" s="50" t="e">
        <f>INDEX([1]Dados!$M$2:$N$26779,MATCH($P2843,[1]Dados!$N$2:$N$26779,),2)</f>
        <v>#N/A</v>
      </c>
      <c r="P2843">
        <v>155061</v>
      </c>
      <c r="Q2843" s="1">
        <v>36837</v>
      </c>
      <c r="R2843" s="1">
        <v>36841</v>
      </c>
      <c r="S2843" t="s">
        <v>2257</v>
      </c>
    </row>
    <row r="2844" spans="1:19" x14ac:dyDescent="0.2">
      <c r="A2844" s="7">
        <v>311270</v>
      </c>
      <c r="B2844" s="3">
        <v>42536</v>
      </c>
      <c r="C2844" s="3" t="s">
        <v>33</v>
      </c>
      <c r="D2844" s="2" t="s">
        <v>343</v>
      </c>
      <c r="E2844" s="3">
        <v>13</v>
      </c>
      <c r="F2844" s="17">
        <v>0</v>
      </c>
      <c r="G2844" s="17">
        <v>1</v>
      </c>
      <c r="H2844" s="17">
        <v>0</v>
      </c>
      <c r="I2844" s="7">
        <v>5.0999999999999996</v>
      </c>
      <c r="J2844" s="7">
        <v>29</v>
      </c>
      <c r="K2844" s="4">
        <v>1293</v>
      </c>
      <c r="L2844" s="5">
        <v>1293.0592999999999</v>
      </c>
      <c r="M2844">
        <v>13232</v>
      </c>
      <c r="N2844" s="33">
        <v>1</v>
      </c>
      <c r="O2844" s="50" t="e">
        <f>INDEX([1]Dados!$M$2:$N$26779,MATCH($P2844,[1]Dados!$N$2:$N$26779,),2)</f>
        <v>#N/A</v>
      </c>
      <c r="P2844">
        <v>155017</v>
      </c>
      <c r="Q2844" s="1">
        <v>36837</v>
      </c>
      <c r="R2844" s="1">
        <v>36841</v>
      </c>
      <c r="S2844" t="s">
        <v>1866</v>
      </c>
    </row>
    <row r="2845" spans="1:19" x14ac:dyDescent="0.2">
      <c r="A2845" s="7">
        <v>312570</v>
      </c>
      <c r="B2845" s="3">
        <v>45136</v>
      </c>
      <c r="C2845" s="3" t="s">
        <v>33</v>
      </c>
      <c r="D2845" s="2" t="s">
        <v>421</v>
      </c>
      <c r="E2845" s="3">
        <v>13</v>
      </c>
      <c r="F2845" s="17">
        <v>0</v>
      </c>
      <c r="G2845" s="17">
        <v>1</v>
      </c>
      <c r="H2845" s="17">
        <v>0</v>
      </c>
      <c r="I2845" s="7" t="s">
        <v>3</v>
      </c>
      <c r="J2845" s="7">
        <v>0</v>
      </c>
      <c r="K2845" s="4">
        <v>1203</v>
      </c>
      <c r="L2845" s="5">
        <v>1203.0829000000001</v>
      </c>
      <c r="M2845">
        <v>110347.29</v>
      </c>
      <c r="N2845" s="3">
        <v>1</v>
      </c>
      <c r="O2845" s="50" t="e">
        <f>INDEX([1]Dados!$M$2:$N$26779,MATCH($P2845,[1]Dados!$N$2:$N$26779,),2)</f>
        <v>#N/A</v>
      </c>
      <c r="P2845" s="8">
        <v>155227</v>
      </c>
      <c r="Q2845" s="1">
        <v>36837</v>
      </c>
      <c r="R2845" s="1">
        <v>36841</v>
      </c>
      <c r="S2845" t="s">
        <v>2134</v>
      </c>
    </row>
    <row r="2846" spans="1:19" x14ac:dyDescent="0.2">
      <c r="A2846" s="7">
        <v>312570</v>
      </c>
      <c r="B2846" s="3">
        <v>45136</v>
      </c>
      <c r="C2846" s="3" t="s">
        <v>33</v>
      </c>
      <c r="D2846" s="2" t="s">
        <v>421</v>
      </c>
      <c r="E2846" s="3">
        <v>13</v>
      </c>
      <c r="F2846" s="17">
        <v>0</v>
      </c>
      <c r="G2846" s="17">
        <v>1</v>
      </c>
      <c r="H2846" s="17">
        <v>0</v>
      </c>
      <c r="I2846" s="7">
        <v>1.1000000000000001</v>
      </c>
      <c r="J2846" s="7">
        <v>3</v>
      </c>
      <c r="K2846" s="4">
        <v>1214</v>
      </c>
      <c r="L2846" s="5">
        <v>1214.0587</v>
      </c>
      <c r="M2846">
        <v>226897.32</v>
      </c>
      <c r="N2846" s="3">
        <v>1</v>
      </c>
      <c r="O2846" s="50" t="e">
        <f>INDEX([1]Dados!$M$2:$N$26779,MATCH($P2846,[1]Dados!$N$2:$N$26779,),2)</f>
        <v>#N/A</v>
      </c>
      <c r="P2846">
        <v>154878</v>
      </c>
      <c r="Q2846" s="1">
        <v>36837</v>
      </c>
      <c r="R2846" s="1">
        <v>36841</v>
      </c>
      <c r="S2846" t="s">
        <v>1095</v>
      </c>
    </row>
    <row r="2847" spans="1:19" x14ac:dyDescent="0.2">
      <c r="A2847" s="7">
        <v>312570</v>
      </c>
      <c r="B2847" s="3">
        <v>45136</v>
      </c>
      <c r="C2847" s="3" t="s">
        <v>33</v>
      </c>
      <c r="D2847" s="2" t="s">
        <v>421</v>
      </c>
      <c r="E2847" s="3">
        <v>13</v>
      </c>
      <c r="F2847" s="17">
        <v>0</v>
      </c>
      <c r="G2847" s="17">
        <v>1</v>
      </c>
      <c r="H2847" s="17">
        <v>0</v>
      </c>
      <c r="I2847" s="7">
        <v>1.2</v>
      </c>
      <c r="J2847" s="7">
        <v>25</v>
      </c>
      <c r="K2847" s="4">
        <v>1214</v>
      </c>
      <c r="L2847" s="5">
        <v>1214.0587</v>
      </c>
      <c r="M2847">
        <v>226897.32</v>
      </c>
      <c r="N2847" s="3">
        <v>1</v>
      </c>
      <c r="O2847" s="50" t="e">
        <f>INDEX([1]Dados!$M$2:$N$26779,MATCH($P2847,[1]Dados!$N$2:$N$26779,),2)</f>
        <v>#N/A</v>
      </c>
      <c r="P2847">
        <v>154878</v>
      </c>
      <c r="Q2847" s="1">
        <v>36837</v>
      </c>
      <c r="R2847" s="1">
        <v>36841</v>
      </c>
      <c r="S2847" t="s">
        <v>1095</v>
      </c>
    </row>
    <row r="2848" spans="1:19" x14ac:dyDescent="0.2">
      <c r="A2848" s="7">
        <v>312570</v>
      </c>
      <c r="B2848" s="3">
        <v>45136</v>
      </c>
      <c r="C2848" s="3" t="s">
        <v>33</v>
      </c>
      <c r="D2848" s="2" t="s">
        <v>421</v>
      </c>
      <c r="E2848" s="3">
        <v>13</v>
      </c>
      <c r="F2848" s="17">
        <v>0</v>
      </c>
      <c r="G2848" s="17">
        <v>1</v>
      </c>
      <c r="H2848" s="17">
        <v>0</v>
      </c>
      <c r="I2848" s="7">
        <v>1.3</v>
      </c>
      <c r="J2848" s="7">
        <v>25</v>
      </c>
      <c r="K2848" s="4">
        <v>1214</v>
      </c>
      <c r="L2848" s="5">
        <v>1214.0587</v>
      </c>
      <c r="M2848">
        <v>226897.32</v>
      </c>
      <c r="N2848" s="3">
        <v>1</v>
      </c>
      <c r="O2848" s="50" t="e">
        <f>INDEX([1]Dados!$M$2:$N$26779,MATCH($P2848,[1]Dados!$N$2:$N$26779,),2)</f>
        <v>#N/A</v>
      </c>
      <c r="P2848">
        <v>154878</v>
      </c>
      <c r="Q2848" s="1">
        <v>36837</v>
      </c>
      <c r="R2848" s="1">
        <v>36841</v>
      </c>
      <c r="S2848" t="s">
        <v>1095</v>
      </c>
    </row>
    <row r="2849" spans="1:19" x14ac:dyDescent="0.2">
      <c r="A2849" s="7">
        <v>312570</v>
      </c>
      <c r="B2849" s="3">
        <v>45136</v>
      </c>
      <c r="C2849" s="3" t="s">
        <v>33</v>
      </c>
      <c r="D2849" s="2" t="s">
        <v>421</v>
      </c>
      <c r="E2849" s="3">
        <v>13</v>
      </c>
      <c r="F2849" s="17">
        <v>0</v>
      </c>
      <c r="G2849" s="17">
        <v>1</v>
      </c>
      <c r="H2849" s="17">
        <v>0</v>
      </c>
      <c r="I2849" s="7">
        <v>1.4</v>
      </c>
      <c r="J2849" s="7">
        <v>15</v>
      </c>
      <c r="K2849" s="4">
        <v>1214</v>
      </c>
      <c r="L2849" s="5">
        <v>1214.0587</v>
      </c>
      <c r="M2849">
        <v>226897.32</v>
      </c>
      <c r="N2849" s="3">
        <v>1</v>
      </c>
      <c r="O2849" s="50" t="e">
        <f>INDEX([1]Dados!$M$2:$N$26779,MATCH($P2849,[1]Dados!$N$2:$N$26779,),2)</f>
        <v>#N/A</v>
      </c>
      <c r="P2849">
        <v>154878</v>
      </c>
      <c r="Q2849" s="1">
        <v>36837</v>
      </c>
      <c r="R2849" s="1">
        <v>36841</v>
      </c>
      <c r="S2849" t="s">
        <v>1095</v>
      </c>
    </row>
    <row r="2850" spans="1:19" x14ac:dyDescent="0.2">
      <c r="A2850" s="7">
        <v>312570</v>
      </c>
      <c r="B2850" s="3">
        <v>45136</v>
      </c>
      <c r="C2850" s="3" t="s">
        <v>33</v>
      </c>
      <c r="D2850" s="2" t="s">
        <v>421</v>
      </c>
      <c r="E2850" s="3">
        <v>13</v>
      </c>
      <c r="F2850" s="17">
        <v>0</v>
      </c>
      <c r="G2850" s="17">
        <v>1</v>
      </c>
      <c r="H2850" s="17">
        <v>0</v>
      </c>
      <c r="I2850" s="7">
        <v>1.5</v>
      </c>
      <c r="J2850" s="7">
        <v>15</v>
      </c>
      <c r="K2850" s="4">
        <v>1214</v>
      </c>
      <c r="L2850" s="5">
        <v>1214.0587</v>
      </c>
      <c r="M2850">
        <v>226897.32</v>
      </c>
      <c r="N2850" s="3">
        <v>1</v>
      </c>
      <c r="O2850" s="50" t="e">
        <f>INDEX([1]Dados!$M$2:$N$26779,MATCH($P2850,[1]Dados!$N$2:$N$26779,),2)</f>
        <v>#N/A</v>
      </c>
      <c r="P2850">
        <v>154878</v>
      </c>
      <c r="Q2850" s="1">
        <v>36837</v>
      </c>
      <c r="R2850" s="1">
        <v>36841</v>
      </c>
      <c r="S2850" t="s">
        <v>1095</v>
      </c>
    </row>
    <row r="2851" spans="1:19" x14ac:dyDescent="0.2">
      <c r="A2851" s="7">
        <v>312570</v>
      </c>
      <c r="B2851" s="3">
        <v>45136</v>
      </c>
      <c r="C2851" s="3" t="s">
        <v>33</v>
      </c>
      <c r="D2851" s="2" t="s">
        <v>421</v>
      </c>
      <c r="E2851" s="3">
        <v>13</v>
      </c>
      <c r="F2851" s="17">
        <v>0</v>
      </c>
      <c r="G2851" s="17">
        <v>1</v>
      </c>
      <c r="H2851" s="17">
        <v>0</v>
      </c>
      <c r="I2851" s="7">
        <v>2.1</v>
      </c>
      <c r="J2851" s="7">
        <v>20</v>
      </c>
      <c r="K2851" s="4">
        <v>1214</v>
      </c>
      <c r="L2851" s="5">
        <v>1214.0589</v>
      </c>
      <c r="M2851">
        <v>298572</v>
      </c>
      <c r="N2851" s="3">
        <v>1</v>
      </c>
      <c r="O2851" s="50" t="e">
        <f>INDEX([1]Dados!$M$2:$N$26779,MATCH($P2851,[1]Dados!$N$2:$N$26779,),2)</f>
        <v>#N/A</v>
      </c>
      <c r="P2851">
        <v>155570</v>
      </c>
      <c r="Q2851" s="1">
        <v>36837</v>
      </c>
      <c r="R2851" s="1">
        <v>36841</v>
      </c>
      <c r="S2851" t="s">
        <v>83</v>
      </c>
    </row>
    <row r="2852" spans="1:19" x14ac:dyDescent="0.2">
      <c r="A2852" s="7">
        <v>312570</v>
      </c>
      <c r="B2852" s="3">
        <v>45136</v>
      </c>
      <c r="C2852" s="3" t="s">
        <v>33</v>
      </c>
      <c r="D2852" s="2" t="s">
        <v>421</v>
      </c>
      <c r="E2852" s="3">
        <v>13</v>
      </c>
      <c r="F2852" s="17">
        <v>0</v>
      </c>
      <c r="G2852" s="17">
        <v>1</v>
      </c>
      <c r="H2852" s="17">
        <v>0</v>
      </c>
      <c r="I2852" s="7">
        <v>3.1</v>
      </c>
      <c r="J2852" s="7">
        <v>29</v>
      </c>
      <c r="K2852" s="4">
        <v>1293</v>
      </c>
      <c r="L2852" s="5">
        <v>1293.0592999999999</v>
      </c>
      <c r="M2852">
        <v>33970.019999999997</v>
      </c>
      <c r="N2852" s="3">
        <v>1</v>
      </c>
      <c r="O2852" s="50" t="e">
        <f>INDEX([1]Dados!$M$2:$N$26779,MATCH($P2852,[1]Dados!$N$2:$N$26779,),2)</f>
        <v>#N/A</v>
      </c>
      <c r="P2852">
        <v>155013</v>
      </c>
      <c r="Q2852" s="1">
        <v>36837</v>
      </c>
      <c r="R2852" s="1">
        <v>36841</v>
      </c>
      <c r="S2852" t="s">
        <v>985</v>
      </c>
    </row>
    <row r="2853" spans="1:19" x14ac:dyDescent="0.2">
      <c r="A2853" s="7">
        <v>314410</v>
      </c>
      <c r="B2853" s="3">
        <v>48810</v>
      </c>
      <c r="C2853" s="3" t="s">
        <v>33</v>
      </c>
      <c r="D2853" s="2" t="s">
        <v>586</v>
      </c>
      <c r="E2853" s="3">
        <v>13</v>
      </c>
      <c r="F2853" s="17">
        <v>0</v>
      </c>
      <c r="G2853" s="17">
        <v>1</v>
      </c>
      <c r="H2853" s="17">
        <v>0</v>
      </c>
      <c r="I2853" s="7">
        <v>6.1</v>
      </c>
      <c r="J2853" s="7">
        <v>4</v>
      </c>
      <c r="K2853" s="4">
        <v>4</v>
      </c>
      <c r="L2853" s="5">
        <v>4.1822999999999997</v>
      </c>
      <c r="M2853">
        <v>39090</v>
      </c>
      <c r="N2853" s="3">
        <v>1</v>
      </c>
      <c r="O2853" s="50" t="e">
        <f>INDEX([1]Dados!$M$2:$N$26779,MATCH($P2853,[1]Dados!$N$2:$N$26779,),2)</f>
        <v>#N/A</v>
      </c>
      <c r="P2853">
        <v>155062</v>
      </c>
      <c r="Q2853" s="1">
        <v>36867</v>
      </c>
      <c r="R2853" s="1">
        <v>36871</v>
      </c>
      <c r="S2853" t="s">
        <v>2262</v>
      </c>
    </row>
    <row r="2854" spans="1:19" x14ac:dyDescent="0.2">
      <c r="A2854" s="7">
        <v>314410</v>
      </c>
      <c r="B2854" s="3">
        <v>48810</v>
      </c>
      <c r="C2854" s="3" t="s">
        <v>33</v>
      </c>
      <c r="D2854" s="2" t="s">
        <v>586</v>
      </c>
      <c r="E2854" s="3">
        <v>13</v>
      </c>
      <c r="F2854" s="17">
        <v>0</v>
      </c>
      <c r="G2854" s="17">
        <v>1</v>
      </c>
      <c r="H2854" s="17">
        <v>0</v>
      </c>
      <c r="I2854" s="7">
        <v>6.2</v>
      </c>
      <c r="J2854" s="7">
        <v>18</v>
      </c>
      <c r="K2854" s="4">
        <v>4</v>
      </c>
      <c r="L2854" s="5">
        <v>4.1822999999999997</v>
      </c>
      <c r="M2854">
        <v>39090</v>
      </c>
      <c r="N2854" s="3">
        <v>1</v>
      </c>
      <c r="O2854" s="50" t="e">
        <f>INDEX([1]Dados!$M$2:$N$26779,MATCH($P2854,[1]Dados!$N$2:$N$26779,),2)</f>
        <v>#N/A</v>
      </c>
      <c r="P2854">
        <v>155062</v>
      </c>
      <c r="Q2854" s="1">
        <v>36867</v>
      </c>
      <c r="R2854" s="1">
        <v>36871</v>
      </c>
      <c r="S2854" t="s">
        <v>2262</v>
      </c>
    </row>
    <row r="2855" spans="1:19" x14ac:dyDescent="0.2">
      <c r="A2855" s="7">
        <v>314410</v>
      </c>
      <c r="B2855" s="3">
        <v>48810</v>
      </c>
      <c r="C2855" s="3" t="s">
        <v>33</v>
      </c>
      <c r="D2855" s="2" t="s">
        <v>586</v>
      </c>
      <c r="E2855" s="3">
        <v>13</v>
      </c>
      <c r="F2855" s="17">
        <v>0</v>
      </c>
      <c r="G2855" s="17">
        <v>1</v>
      </c>
      <c r="H2855" s="17">
        <v>0</v>
      </c>
      <c r="I2855" s="7" t="s">
        <v>3</v>
      </c>
      <c r="J2855" s="7">
        <v>0</v>
      </c>
      <c r="K2855" s="4">
        <v>4</v>
      </c>
      <c r="L2855" s="5">
        <v>4.1822999999999997</v>
      </c>
      <c r="M2855">
        <v>90000</v>
      </c>
      <c r="N2855" s="3">
        <v>1</v>
      </c>
      <c r="O2855" s="50" t="e">
        <f>INDEX([1]Dados!$M$2:$N$26779,MATCH($P2855,[1]Dados!$N$2:$N$26779,),2)</f>
        <v>#N/A</v>
      </c>
      <c r="P2855">
        <v>155063</v>
      </c>
      <c r="Q2855" s="1">
        <v>36867</v>
      </c>
      <c r="R2855" s="1">
        <v>36871</v>
      </c>
      <c r="S2855" t="s">
        <v>2262</v>
      </c>
    </row>
    <row r="2856" spans="1:19" x14ac:dyDescent="0.2">
      <c r="A2856" s="7">
        <v>314410</v>
      </c>
      <c r="B2856" s="3">
        <v>48810</v>
      </c>
      <c r="C2856" s="3" t="s">
        <v>33</v>
      </c>
      <c r="D2856" s="2" t="s">
        <v>586</v>
      </c>
      <c r="E2856" s="3">
        <v>13</v>
      </c>
      <c r="F2856" s="17">
        <v>0</v>
      </c>
      <c r="G2856" s="17">
        <v>1</v>
      </c>
      <c r="H2856" s="17">
        <v>0</v>
      </c>
      <c r="I2856" s="7" t="s">
        <v>3</v>
      </c>
      <c r="J2856" s="7">
        <v>0</v>
      </c>
      <c r="K2856" s="4">
        <v>4</v>
      </c>
      <c r="L2856" s="5">
        <v>4.1822999999999997</v>
      </c>
      <c r="M2856">
        <v>150412.57999999999</v>
      </c>
      <c r="N2856" s="3">
        <v>1</v>
      </c>
      <c r="O2856" s="50" t="e">
        <f>INDEX([1]Dados!$M$2:$N$26779,MATCH($P2856,[1]Dados!$N$2:$N$26779,),2)</f>
        <v>#N/A</v>
      </c>
      <c r="P2856">
        <v>155064</v>
      </c>
      <c r="Q2856" s="1">
        <v>36867</v>
      </c>
      <c r="R2856" s="1">
        <v>36871</v>
      </c>
      <c r="S2856" t="s">
        <v>2262</v>
      </c>
    </row>
    <row r="2857" spans="1:19" x14ac:dyDescent="0.2">
      <c r="A2857" s="7">
        <v>314410</v>
      </c>
      <c r="B2857" s="3">
        <v>48810</v>
      </c>
      <c r="C2857" s="3" t="s">
        <v>33</v>
      </c>
      <c r="D2857" s="2" t="s">
        <v>586</v>
      </c>
      <c r="E2857" s="3">
        <v>13</v>
      </c>
      <c r="F2857" s="17">
        <v>0</v>
      </c>
      <c r="G2857" s="17">
        <v>1</v>
      </c>
      <c r="H2857" s="17">
        <v>0</v>
      </c>
      <c r="I2857" s="7">
        <v>4.0999999999999996</v>
      </c>
      <c r="J2857" s="7">
        <v>25</v>
      </c>
      <c r="K2857" s="4">
        <v>1203</v>
      </c>
      <c r="L2857" s="5">
        <v>1203.0829000000001</v>
      </c>
      <c r="M2857">
        <v>17631.7</v>
      </c>
      <c r="N2857" s="3">
        <v>1</v>
      </c>
      <c r="O2857" s="50" t="e">
        <f>INDEX([1]Dados!$M$2:$N$26779,MATCH($P2857,[1]Dados!$N$2:$N$26779,),2)</f>
        <v>#N/A</v>
      </c>
      <c r="P2857">
        <v>155230</v>
      </c>
      <c r="Q2857" s="1">
        <v>36867</v>
      </c>
      <c r="R2857" s="1">
        <v>36871</v>
      </c>
      <c r="S2857" t="s">
        <v>997</v>
      </c>
    </row>
    <row r="2858" spans="1:19" x14ac:dyDescent="0.2">
      <c r="A2858" s="7">
        <v>314410</v>
      </c>
      <c r="B2858" s="3">
        <v>48810</v>
      </c>
      <c r="C2858" s="3" t="s">
        <v>33</v>
      </c>
      <c r="D2858" s="2" t="s">
        <v>586</v>
      </c>
      <c r="E2858" s="3">
        <v>13</v>
      </c>
      <c r="F2858" s="17">
        <v>0</v>
      </c>
      <c r="G2858" s="17">
        <v>1</v>
      </c>
      <c r="H2858" s="17">
        <v>0</v>
      </c>
      <c r="I2858" s="7">
        <v>1.2</v>
      </c>
      <c r="J2858" s="7">
        <v>2</v>
      </c>
      <c r="K2858" s="4">
        <v>1214</v>
      </c>
      <c r="L2858" s="5">
        <v>1214.0587</v>
      </c>
      <c r="M2858">
        <v>182769.4</v>
      </c>
      <c r="N2858" s="33">
        <v>1</v>
      </c>
      <c r="O2858" s="50" t="e">
        <f>INDEX([1]Dados!$M$2:$N$26779,MATCH($P2858,[1]Dados!$N$2:$N$26779,),2)</f>
        <v>#N/A</v>
      </c>
      <c r="P2858">
        <v>154879</v>
      </c>
      <c r="Q2858" s="1">
        <v>36867</v>
      </c>
      <c r="R2858" s="1">
        <v>36871</v>
      </c>
      <c r="S2858" t="s">
        <v>2258</v>
      </c>
    </row>
    <row r="2859" spans="1:19" x14ac:dyDescent="0.2">
      <c r="A2859" s="7">
        <v>314410</v>
      </c>
      <c r="B2859" s="3">
        <v>48810</v>
      </c>
      <c r="C2859" s="3" t="s">
        <v>33</v>
      </c>
      <c r="D2859" s="2" t="s">
        <v>586</v>
      </c>
      <c r="E2859" s="3">
        <v>13</v>
      </c>
      <c r="F2859" s="17">
        <v>0</v>
      </c>
      <c r="G2859" s="17">
        <v>1</v>
      </c>
      <c r="H2859" s="17">
        <v>0</v>
      </c>
      <c r="I2859" s="7">
        <v>1.1000000000000001</v>
      </c>
      <c r="J2859" s="7">
        <v>25</v>
      </c>
      <c r="K2859" s="4">
        <v>1214</v>
      </c>
      <c r="L2859" s="5">
        <v>1214.0587</v>
      </c>
      <c r="M2859">
        <v>182769.4</v>
      </c>
      <c r="N2859" s="33">
        <v>1</v>
      </c>
      <c r="O2859" s="50" t="e">
        <f>INDEX([1]Dados!$M$2:$N$26779,MATCH($P2859,[1]Dados!$N$2:$N$26779,),2)</f>
        <v>#N/A</v>
      </c>
      <c r="P2859">
        <v>154879</v>
      </c>
      <c r="Q2859" s="1">
        <v>36867</v>
      </c>
      <c r="R2859" s="1">
        <v>36871</v>
      </c>
      <c r="S2859" t="s">
        <v>2258</v>
      </c>
    </row>
    <row r="2860" spans="1:19" x14ac:dyDescent="0.2">
      <c r="A2860" s="7">
        <v>314410</v>
      </c>
      <c r="B2860" s="3">
        <v>48810</v>
      </c>
      <c r="C2860" s="3" t="s">
        <v>33</v>
      </c>
      <c r="D2860" s="2" t="s">
        <v>586</v>
      </c>
      <c r="E2860" s="3">
        <v>13</v>
      </c>
      <c r="F2860" s="17">
        <v>0</v>
      </c>
      <c r="G2860" s="17">
        <v>1</v>
      </c>
      <c r="H2860" s="17">
        <v>0</v>
      </c>
      <c r="I2860" s="7">
        <v>1.3</v>
      </c>
      <c r="J2860" s="7">
        <v>25</v>
      </c>
      <c r="K2860" s="4">
        <v>1214</v>
      </c>
      <c r="L2860" s="5">
        <v>1214.0587</v>
      </c>
      <c r="M2860">
        <v>182769.4</v>
      </c>
      <c r="N2860" s="33">
        <v>1</v>
      </c>
      <c r="O2860" s="50" t="e">
        <f>INDEX([1]Dados!$M$2:$N$26779,MATCH($P2860,[1]Dados!$N$2:$N$26779,),2)</f>
        <v>#N/A</v>
      </c>
      <c r="P2860">
        <v>154879</v>
      </c>
      <c r="Q2860" s="1">
        <v>36867</v>
      </c>
      <c r="R2860" s="1">
        <v>36871</v>
      </c>
      <c r="S2860" t="s">
        <v>2258</v>
      </c>
    </row>
    <row r="2861" spans="1:19" x14ac:dyDescent="0.2">
      <c r="A2861" s="7">
        <v>314410</v>
      </c>
      <c r="B2861" s="3">
        <v>48810</v>
      </c>
      <c r="C2861" s="3" t="s">
        <v>33</v>
      </c>
      <c r="D2861" s="2" t="s">
        <v>586</v>
      </c>
      <c r="E2861" s="3">
        <v>13</v>
      </c>
      <c r="F2861" s="17">
        <v>0</v>
      </c>
      <c r="G2861" s="17">
        <v>1</v>
      </c>
      <c r="H2861" s="17">
        <v>0</v>
      </c>
      <c r="I2861" s="7">
        <v>2.1</v>
      </c>
      <c r="J2861" s="7">
        <v>9</v>
      </c>
      <c r="K2861" s="4">
        <v>1214</v>
      </c>
      <c r="L2861" s="5">
        <v>1214.0589</v>
      </c>
      <c r="M2861">
        <v>54240</v>
      </c>
      <c r="N2861" s="33">
        <v>1</v>
      </c>
      <c r="O2861" s="50" t="e">
        <f>INDEX([1]Dados!$M$2:$N$26779,MATCH($P2861,[1]Dados!$N$2:$N$26779,),2)</f>
        <v>#N/A</v>
      </c>
      <c r="P2861">
        <v>155577</v>
      </c>
      <c r="Q2861" s="1">
        <v>36867</v>
      </c>
      <c r="R2861" s="1">
        <v>36871</v>
      </c>
      <c r="S2861" t="s">
        <v>2259</v>
      </c>
    </row>
    <row r="2862" spans="1:19" x14ac:dyDescent="0.2">
      <c r="A2862" s="7">
        <v>314410</v>
      </c>
      <c r="B2862" s="3">
        <v>48810</v>
      </c>
      <c r="C2862" s="3" t="s">
        <v>33</v>
      </c>
      <c r="D2862" s="2" t="s">
        <v>586</v>
      </c>
      <c r="E2862" s="3">
        <v>13</v>
      </c>
      <c r="F2862" s="17">
        <v>0</v>
      </c>
      <c r="G2862" s="17">
        <v>1</v>
      </c>
      <c r="H2862" s="17">
        <v>0</v>
      </c>
      <c r="I2862" s="7">
        <v>5.0999999999999996</v>
      </c>
      <c r="J2862" s="7">
        <v>23</v>
      </c>
      <c r="K2862" s="4">
        <v>1214</v>
      </c>
      <c r="L2862" s="5">
        <v>1214.8585</v>
      </c>
      <c r="M2862">
        <v>412760</v>
      </c>
      <c r="N2862" s="3">
        <v>1</v>
      </c>
      <c r="O2862" s="50" t="e">
        <f>INDEX([1]Dados!$M$2:$N$26779,MATCH($P2862,[1]Dados!$N$2:$N$26779,),2)</f>
        <v>#N/A</v>
      </c>
      <c r="P2862">
        <v>156610</v>
      </c>
      <c r="Q2862" s="1">
        <v>36867</v>
      </c>
      <c r="R2862" s="1">
        <v>36871</v>
      </c>
      <c r="S2862" t="s">
        <v>2261</v>
      </c>
    </row>
    <row r="2863" spans="1:19" x14ac:dyDescent="0.2">
      <c r="A2863" s="7">
        <v>314410</v>
      </c>
      <c r="B2863" s="3">
        <v>48810</v>
      </c>
      <c r="C2863" s="3" t="s">
        <v>33</v>
      </c>
      <c r="D2863" s="2" t="s">
        <v>586</v>
      </c>
      <c r="E2863" s="3">
        <v>13</v>
      </c>
      <c r="F2863" s="17">
        <v>0</v>
      </c>
      <c r="G2863" s="17">
        <v>1</v>
      </c>
      <c r="H2863" s="17">
        <v>0</v>
      </c>
      <c r="I2863" s="7">
        <v>3.2</v>
      </c>
      <c r="J2863" s="7">
        <v>20</v>
      </c>
      <c r="K2863" s="4">
        <v>1293</v>
      </c>
      <c r="L2863" s="5">
        <v>1293.0592999999999</v>
      </c>
      <c r="M2863">
        <v>17631.7</v>
      </c>
      <c r="N2863" s="33">
        <v>1</v>
      </c>
      <c r="O2863" s="50" t="e">
        <f>INDEX([1]Dados!$M$2:$N$26779,MATCH($P2863,[1]Dados!$N$2:$N$26779,),2)</f>
        <v>#N/A</v>
      </c>
      <c r="P2863">
        <v>155015</v>
      </c>
      <c r="Q2863" s="1">
        <v>36867</v>
      </c>
      <c r="R2863" s="1">
        <v>36871</v>
      </c>
      <c r="S2863" t="s">
        <v>2260</v>
      </c>
    </row>
    <row r="2864" spans="1:19" x14ac:dyDescent="0.2">
      <c r="A2864" s="7">
        <v>314410</v>
      </c>
      <c r="B2864" s="3">
        <v>48810</v>
      </c>
      <c r="C2864" s="3" t="s">
        <v>33</v>
      </c>
      <c r="D2864" s="2" t="s">
        <v>586</v>
      </c>
      <c r="E2864" s="3">
        <v>13</v>
      </c>
      <c r="F2864" s="17">
        <v>0</v>
      </c>
      <c r="G2864" s="17">
        <v>1</v>
      </c>
      <c r="H2864" s="17">
        <v>0</v>
      </c>
      <c r="I2864" s="7">
        <v>3.1</v>
      </c>
      <c r="J2864" s="7">
        <v>22</v>
      </c>
      <c r="K2864" s="4">
        <v>1293</v>
      </c>
      <c r="L2864" s="5">
        <v>1293.0592999999999</v>
      </c>
      <c r="M2864">
        <v>17631.7</v>
      </c>
      <c r="N2864" s="33">
        <v>1</v>
      </c>
      <c r="O2864" s="50" t="e">
        <f>INDEX([1]Dados!$M$2:$N$26779,MATCH($P2864,[1]Dados!$N$2:$N$26779,),2)</f>
        <v>#N/A</v>
      </c>
      <c r="P2864">
        <v>155015</v>
      </c>
      <c r="Q2864" s="1">
        <v>36867</v>
      </c>
      <c r="R2864" s="1">
        <v>36871</v>
      </c>
      <c r="S2864" t="s">
        <v>2260</v>
      </c>
    </row>
    <row r="2865" spans="1:19" x14ac:dyDescent="0.2">
      <c r="A2865" s="7">
        <v>316930</v>
      </c>
      <c r="B2865" s="3">
        <v>53856</v>
      </c>
      <c r="C2865" s="3" t="s">
        <v>33</v>
      </c>
      <c r="D2865" s="2" t="s">
        <v>827</v>
      </c>
      <c r="E2865" s="3">
        <v>13</v>
      </c>
      <c r="F2865" s="17">
        <v>0</v>
      </c>
      <c r="G2865" s="17">
        <v>1</v>
      </c>
      <c r="H2865" s="17">
        <v>0</v>
      </c>
      <c r="I2865" s="7" t="s">
        <v>3</v>
      </c>
      <c r="J2865" s="7">
        <v>0</v>
      </c>
      <c r="K2865" s="4">
        <v>4</v>
      </c>
      <c r="L2865" s="5">
        <v>4.1822999999999997</v>
      </c>
      <c r="M2865">
        <v>20755</v>
      </c>
      <c r="N2865" s="33">
        <v>1</v>
      </c>
      <c r="O2865" s="50" t="e">
        <f>INDEX([1]Dados!$M$2:$N$26779,MATCH($P2865,[1]Dados!$N$2:$N$26779,),2)</f>
        <v>#N/A</v>
      </c>
      <c r="P2865">
        <v>155066</v>
      </c>
      <c r="Q2865" s="1">
        <v>36836</v>
      </c>
      <c r="R2865" s="1">
        <v>36841</v>
      </c>
      <c r="S2865" t="s">
        <v>2134</v>
      </c>
    </row>
    <row r="2866" spans="1:19" x14ac:dyDescent="0.2">
      <c r="A2866" s="7">
        <v>316930</v>
      </c>
      <c r="B2866" s="3">
        <v>53856</v>
      </c>
      <c r="C2866" s="3" t="s">
        <v>33</v>
      </c>
      <c r="D2866" s="2" t="s">
        <v>827</v>
      </c>
      <c r="E2866" s="3">
        <v>13</v>
      </c>
      <c r="F2866" s="17">
        <v>0</v>
      </c>
      <c r="G2866" s="17">
        <v>1</v>
      </c>
      <c r="H2866" s="17">
        <v>0</v>
      </c>
      <c r="I2866" s="7" t="s">
        <v>3</v>
      </c>
      <c r="J2866" s="7">
        <v>0</v>
      </c>
      <c r="K2866" s="4">
        <v>4</v>
      </c>
      <c r="L2866" s="5">
        <v>4.1822999999999997</v>
      </c>
      <c r="M2866">
        <v>50000</v>
      </c>
      <c r="N2866" s="33">
        <v>1</v>
      </c>
      <c r="O2866" s="50" t="e">
        <f>INDEX([1]Dados!$M$2:$N$26779,MATCH($P2866,[1]Dados!$N$2:$N$26779,),2)</f>
        <v>#N/A</v>
      </c>
      <c r="P2866">
        <v>155068</v>
      </c>
      <c r="Q2866" s="1">
        <v>36836</v>
      </c>
      <c r="R2866" s="1">
        <v>36841</v>
      </c>
      <c r="S2866" t="s">
        <v>2134</v>
      </c>
    </row>
    <row r="2867" spans="1:19" x14ac:dyDescent="0.2">
      <c r="A2867" s="7">
        <v>316930</v>
      </c>
      <c r="B2867" s="3">
        <v>53856</v>
      </c>
      <c r="C2867" s="3" t="s">
        <v>33</v>
      </c>
      <c r="D2867" s="2" t="s">
        <v>827</v>
      </c>
      <c r="E2867" s="3">
        <v>13</v>
      </c>
      <c r="F2867" s="17">
        <v>0</v>
      </c>
      <c r="G2867" s="17">
        <v>1</v>
      </c>
      <c r="H2867" s="17">
        <v>0</v>
      </c>
      <c r="I2867" s="7">
        <v>6.1</v>
      </c>
      <c r="J2867" s="7">
        <v>6</v>
      </c>
      <c r="K2867" s="4">
        <v>4</v>
      </c>
      <c r="L2867" s="5">
        <v>4.1822999999999997</v>
      </c>
      <c r="M2867">
        <v>160000</v>
      </c>
      <c r="N2867" s="33">
        <v>1</v>
      </c>
      <c r="O2867" s="50" t="e">
        <f>INDEX([1]Dados!$M$2:$N$26779,MATCH($P2867,[1]Dados!$N$2:$N$26779,),2)</f>
        <v>#N/A</v>
      </c>
      <c r="P2867">
        <v>155072</v>
      </c>
      <c r="Q2867" s="1">
        <v>36836</v>
      </c>
      <c r="R2867" s="1">
        <v>36841</v>
      </c>
      <c r="S2867" t="s">
        <v>1737</v>
      </c>
    </row>
    <row r="2868" spans="1:19" x14ac:dyDescent="0.2">
      <c r="A2868" s="7">
        <v>316930</v>
      </c>
      <c r="B2868" s="3">
        <v>53856</v>
      </c>
      <c r="C2868" s="3" t="s">
        <v>33</v>
      </c>
      <c r="D2868" s="2" t="s">
        <v>827</v>
      </c>
      <c r="E2868" s="3">
        <v>13</v>
      </c>
      <c r="F2868" s="17">
        <v>0</v>
      </c>
      <c r="G2868" s="17">
        <v>1</v>
      </c>
      <c r="H2868" s="17">
        <v>0</v>
      </c>
      <c r="I2868" s="7">
        <v>1.5</v>
      </c>
      <c r="J2868" s="7">
        <v>15</v>
      </c>
      <c r="K2868" s="4">
        <v>1214</v>
      </c>
      <c r="L2868" s="5">
        <v>1214.0587</v>
      </c>
      <c r="M2868">
        <v>804849.71</v>
      </c>
      <c r="N2868" s="33">
        <v>1</v>
      </c>
      <c r="O2868" s="50" t="e">
        <f>INDEX([1]Dados!$M$2:$N$26779,MATCH($P2868,[1]Dados!$N$2:$N$26779,),2)</f>
        <v>#N/A</v>
      </c>
      <c r="P2868">
        <v>154881</v>
      </c>
      <c r="Q2868" s="1">
        <v>36836</v>
      </c>
      <c r="R2868" s="1">
        <v>36841</v>
      </c>
      <c r="S2868" t="s">
        <v>1735</v>
      </c>
    </row>
    <row r="2869" spans="1:19" x14ac:dyDescent="0.2">
      <c r="A2869" s="7">
        <v>316930</v>
      </c>
      <c r="B2869" s="3">
        <v>53856</v>
      </c>
      <c r="C2869" s="3" t="s">
        <v>33</v>
      </c>
      <c r="D2869" s="2" t="s">
        <v>827</v>
      </c>
      <c r="E2869" s="3">
        <v>13</v>
      </c>
      <c r="F2869" s="17">
        <v>0</v>
      </c>
      <c r="G2869" s="17">
        <v>1</v>
      </c>
      <c r="H2869" s="17">
        <v>0</v>
      </c>
      <c r="I2869" s="7">
        <v>1.4</v>
      </c>
      <c r="J2869" s="7">
        <v>15</v>
      </c>
      <c r="K2869" s="4">
        <v>1214</v>
      </c>
      <c r="L2869" s="5">
        <v>1214.0587</v>
      </c>
      <c r="M2869">
        <v>804849.71</v>
      </c>
      <c r="N2869" s="33">
        <v>1</v>
      </c>
      <c r="O2869" s="50" t="e">
        <f>INDEX([1]Dados!$M$2:$N$26779,MATCH($P2869,[1]Dados!$N$2:$N$26779,),2)</f>
        <v>#N/A</v>
      </c>
      <c r="P2869">
        <v>154881</v>
      </c>
      <c r="Q2869" s="1">
        <v>36836</v>
      </c>
      <c r="R2869" s="1">
        <v>36841</v>
      </c>
      <c r="S2869" t="s">
        <v>1735</v>
      </c>
    </row>
    <row r="2870" spans="1:19" x14ac:dyDescent="0.2">
      <c r="A2870" s="7">
        <v>316930</v>
      </c>
      <c r="B2870" s="3">
        <v>53856</v>
      </c>
      <c r="C2870" s="3" t="s">
        <v>33</v>
      </c>
      <c r="D2870" s="2" t="s">
        <v>827</v>
      </c>
      <c r="E2870" s="3">
        <v>13</v>
      </c>
      <c r="F2870" s="17">
        <v>0</v>
      </c>
      <c r="G2870" s="17">
        <v>1</v>
      </c>
      <c r="H2870" s="17">
        <v>0</v>
      </c>
      <c r="I2870" s="7">
        <v>1.1000000000000001</v>
      </c>
      <c r="J2870" s="7">
        <v>25</v>
      </c>
      <c r="K2870" s="4">
        <v>1214</v>
      </c>
      <c r="L2870" s="5">
        <v>1214.0587</v>
      </c>
      <c r="M2870">
        <v>804849.71</v>
      </c>
      <c r="N2870" s="33">
        <v>1</v>
      </c>
      <c r="O2870" s="50" t="e">
        <f>INDEX([1]Dados!$M$2:$N$26779,MATCH($P2870,[1]Dados!$N$2:$N$26779,),2)</f>
        <v>#N/A</v>
      </c>
      <c r="P2870">
        <v>154881</v>
      </c>
      <c r="Q2870" s="1">
        <v>36836</v>
      </c>
      <c r="R2870" s="1">
        <v>36841</v>
      </c>
      <c r="S2870" t="s">
        <v>1735</v>
      </c>
    </row>
    <row r="2871" spans="1:19" x14ac:dyDescent="0.2">
      <c r="A2871" s="7">
        <v>316930</v>
      </c>
      <c r="B2871" s="3">
        <v>53856</v>
      </c>
      <c r="C2871" s="3" t="s">
        <v>33</v>
      </c>
      <c r="D2871" s="2" t="s">
        <v>827</v>
      </c>
      <c r="E2871" s="3">
        <v>13</v>
      </c>
      <c r="F2871" s="17">
        <v>0</v>
      </c>
      <c r="G2871" s="17">
        <v>1</v>
      </c>
      <c r="H2871" s="17">
        <v>0</v>
      </c>
      <c r="I2871" s="7">
        <v>1.2</v>
      </c>
      <c r="J2871" s="7">
        <v>25</v>
      </c>
      <c r="K2871" s="4">
        <v>1214</v>
      </c>
      <c r="L2871" s="5">
        <v>1214.0587</v>
      </c>
      <c r="M2871">
        <v>804849.71</v>
      </c>
      <c r="N2871" s="33">
        <v>1</v>
      </c>
      <c r="O2871" s="50" t="e">
        <f>INDEX([1]Dados!$M$2:$N$26779,MATCH($P2871,[1]Dados!$N$2:$N$26779,),2)</f>
        <v>#N/A</v>
      </c>
      <c r="P2871">
        <v>154881</v>
      </c>
      <c r="Q2871" s="1">
        <v>36836</v>
      </c>
      <c r="R2871" s="1">
        <v>36841</v>
      </c>
      <c r="S2871" t="s">
        <v>1735</v>
      </c>
    </row>
    <row r="2872" spans="1:19" x14ac:dyDescent="0.2">
      <c r="A2872" s="7">
        <v>316930</v>
      </c>
      <c r="B2872" s="3">
        <v>53856</v>
      </c>
      <c r="C2872" s="3" t="s">
        <v>33</v>
      </c>
      <c r="D2872" s="2" t="s">
        <v>827</v>
      </c>
      <c r="E2872" s="3">
        <v>13</v>
      </c>
      <c r="F2872" s="17">
        <v>0</v>
      </c>
      <c r="G2872" s="17">
        <v>1</v>
      </c>
      <c r="H2872" s="17">
        <v>0</v>
      </c>
      <c r="I2872" s="7">
        <v>1.3</v>
      </c>
      <c r="J2872" s="7">
        <v>25</v>
      </c>
      <c r="K2872" s="4">
        <v>1214</v>
      </c>
      <c r="L2872" s="5">
        <v>1214.0587</v>
      </c>
      <c r="M2872">
        <v>804849.71</v>
      </c>
      <c r="N2872" s="33">
        <v>1</v>
      </c>
      <c r="O2872" s="50" t="e">
        <f>INDEX([1]Dados!$M$2:$N$26779,MATCH($P2872,[1]Dados!$N$2:$N$26779,),2)</f>
        <v>#N/A</v>
      </c>
      <c r="P2872">
        <v>154881</v>
      </c>
      <c r="Q2872" s="1">
        <v>36836</v>
      </c>
      <c r="R2872" s="1">
        <v>36841</v>
      </c>
      <c r="S2872" t="s">
        <v>1735</v>
      </c>
    </row>
    <row r="2873" spans="1:19" x14ac:dyDescent="0.2">
      <c r="A2873" s="7">
        <v>316930</v>
      </c>
      <c r="B2873" s="3">
        <v>53856</v>
      </c>
      <c r="C2873" s="3" t="s">
        <v>33</v>
      </c>
      <c r="D2873" s="2" t="s">
        <v>827</v>
      </c>
      <c r="E2873" s="3">
        <v>13</v>
      </c>
      <c r="F2873" s="17">
        <v>0</v>
      </c>
      <c r="G2873" s="17">
        <v>1</v>
      </c>
      <c r="H2873" s="17">
        <v>0</v>
      </c>
      <c r="I2873" s="7">
        <v>2.1</v>
      </c>
      <c r="J2873" s="7">
        <v>27</v>
      </c>
      <c r="K2873" s="4">
        <v>1214</v>
      </c>
      <c r="L2873" s="5">
        <v>1214.0589</v>
      </c>
      <c r="M2873">
        <v>130752</v>
      </c>
      <c r="N2873" s="33">
        <v>1</v>
      </c>
      <c r="O2873" s="50" t="e">
        <f>INDEX([1]Dados!$M$2:$N$26779,MATCH($P2873,[1]Dados!$N$2:$N$26779,),2)</f>
        <v>#N/A</v>
      </c>
      <c r="P2873">
        <v>155582</v>
      </c>
      <c r="Q2873" s="1">
        <v>36836</v>
      </c>
      <c r="R2873" s="1">
        <v>36841</v>
      </c>
      <c r="S2873" t="s">
        <v>1739</v>
      </c>
    </row>
    <row r="2874" spans="1:19" x14ac:dyDescent="0.2">
      <c r="A2874" s="7">
        <v>316930</v>
      </c>
      <c r="B2874" s="3">
        <v>53856</v>
      </c>
      <c r="C2874" s="3" t="s">
        <v>33</v>
      </c>
      <c r="D2874" s="2" t="s">
        <v>827</v>
      </c>
      <c r="E2874" s="3">
        <v>13</v>
      </c>
      <c r="F2874" s="17">
        <v>0</v>
      </c>
      <c r="G2874" s="17">
        <v>1</v>
      </c>
      <c r="H2874" s="17">
        <v>0</v>
      </c>
      <c r="I2874" s="7">
        <v>2.2000000000000002</v>
      </c>
      <c r="J2874" s="7">
        <v>20</v>
      </c>
      <c r="K2874" s="4">
        <v>1214</v>
      </c>
      <c r="L2874" s="5">
        <v>1214.0589</v>
      </c>
      <c r="M2874">
        <v>130752</v>
      </c>
      <c r="N2874" s="33">
        <v>1</v>
      </c>
      <c r="O2874" s="50" t="e">
        <f>INDEX([1]Dados!$M$2:$N$26779,MATCH($P2874,[1]Dados!$N$2:$N$26779,),2)</f>
        <v>#N/A</v>
      </c>
      <c r="P2874">
        <v>155582</v>
      </c>
      <c r="Q2874" s="1">
        <v>36836</v>
      </c>
      <c r="R2874" s="1">
        <v>36841</v>
      </c>
      <c r="S2874" t="s">
        <v>1739</v>
      </c>
    </row>
    <row r="2875" spans="1:19" x14ac:dyDescent="0.2">
      <c r="A2875" s="7">
        <v>316930</v>
      </c>
      <c r="B2875" s="3">
        <v>53856</v>
      </c>
      <c r="C2875" s="3" t="s">
        <v>33</v>
      </c>
      <c r="D2875" s="2" t="s">
        <v>827</v>
      </c>
      <c r="E2875" s="3">
        <v>13</v>
      </c>
      <c r="F2875" s="17">
        <v>0</v>
      </c>
      <c r="G2875" s="17">
        <v>1</v>
      </c>
      <c r="H2875" s="17">
        <v>0</v>
      </c>
      <c r="I2875" s="7">
        <v>5.0999999999999996</v>
      </c>
      <c r="J2875" s="7">
        <v>26</v>
      </c>
      <c r="K2875" s="4">
        <v>1214</v>
      </c>
      <c r="L2875" s="5">
        <v>1214.0597</v>
      </c>
      <c r="M2875">
        <v>201905.39</v>
      </c>
      <c r="N2875" s="33">
        <v>1</v>
      </c>
      <c r="O2875" s="50" t="e">
        <f>INDEX([1]Dados!$M$2:$N$26779,MATCH($P2875,[1]Dados!$N$2:$N$26779,),2)</f>
        <v>#N/A</v>
      </c>
      <c r="P2875">
        <v>155233</v>
      </c>
      <c r="Q2875" s="1">
        <v>36836</v>
      </c>
      <c r="R2875" s="1">
        <v>36841</v>
      </c>
      <c r="S2875" t="s">
        <v>1738</v>
      </c>
    </row>
    <row r="2876" spans="1:19" x14ac:dyDescent="0.2">
      <c r="A2876" s="7">
        <v>316930</v>
      </c>
      <c r="B2876" s="3">
        <v>53856</v>
      </c>
      <c r="C2876" s="3" t="s">
        <v>33</v>
      </c>
      <c r="D2876" s="2" t="s">
        <v>827</v>
      </c>
      <c r="E2876" s="3">
        <v>13</v>
      </c>
      <c r="F2876" s="17">
        <v>0</v>
      </c>
      <c r="G2876" s="17">
        <v>1</v>
      </c>
      <c r="H2876" s="17">
        <v>0</v>
      </c>
      <c r="I2876" s="7">
        <v>5.3</v>
      </c>
      <c r="J2876" s="7">
        <v>15</v>
      </c>
      <c r="K2876" s="4">
        <v>1214</v>
      </c>
      <c r="L2876" s="5">
        <v>1214.0597</v>
      </c>
      <c r="M2876">
        <v>201905.39</v>
      </c>
      <c r="N2876" s="33">
        <v>1</v>
      </c>
      <c r="O2876" s="50" t="e">
        <f>INDEX([1]Dados!$M$2:$N$26779,MATCH($P2876,[1]Dados!$N$2:$N$26779,),2)</f>
        <v>#N/A</v>
      </c>
      <c r="P2876">
        <v>155233</v>
      </c>
      <c r="Q2876" s="1">
        <v>36836</v>
      </c>
      <c r="R2876" s="1">
        <v>36841</v>
      </c>
      <c r="S2876" t="s">
        <v>1738</v>
      </c>
    </row>
    <row r="2877" spans="1:19" x14ac:dyDescent="0.2">
      <c r="A2877" s="7">
        <v>316930</v>
      </c>
      <c r="B2877" s="3">
        <v>53856</v>
      </c>
      <c r="C2877" s="3" t="s">
        <v>33</v>
      </c>
      <c r="D2877" s="2" t="s">
        <v>827</v>
      </c>
      <c r="E2877" s="3">
        <v>13</v>
      </c>
      <c r="F2877" s="17">
        <v>0</v>
      </c>
      <c r="G2877" s="17">
        <v>1</v>
      </c>
      <c r="H2877" s="17">
        <v>0</v>
      </c>
      <c r="I2877" s="7">
        <v>5.2</v>
      </c>
      <c r="J2877" s="7">
        <v>18</v>
      </c>
      <c r="K2877" s="4">
        <v>1214</v>
      </c>
      <c r="L2877" s="5">
        <v>1214.0597</v>
      </c>
      <c r="M2877">
        <v>201905.39</v>
      </c>
      <c r="N2877" s="33">
        <v>1</v>
      </c>
      <c r="O2877" s="50" t="e">
        <f>INDEX([1]Dados!$M$2:$N$26779,MATCH($P2877,[1]Dados!$N$2:$N$26779,),2)</f>
        <v>#N/A</v>
      </c>
      <c r="P2877">
        <v>155233</v>
      </c>
      <c r="Q2877" s="1">
        <v>36836</v>
      </c>
      <c r="R2877" s="1">
        <v>36841</v>
      </c>
      <c r="S2877" t="s">
        <v>1738</v>
      </c>
    </row>
    <row r="2878" spans="1:19" x14ac:dyDescent="0.2">
      <c r="A2878" s="7">
        <v>316930</v>
      </c>
      <c r="B2878" s="3">
        <v>53856</v>
      </c>
      <c r="C2878" s="3" t="s">
        <v>33</v>
      </c>
      <c r="D2878" s="2" t="s">
        <v>827</v>
      </c>
      <c r="E2878" s="3">
        <v>13</v>
      </c>
      <c r="F2878" s="17">
        <v>0</v>
      </c>
      <c r="G2878" s="17">
        <v>1</v>
      </c>
      <c r="H2878" s="17">
        <v>0</v>
      </c>
      <c r="I2878" s="7">
        <v>4.0999999999999996</v>
      </c>
      <c r="J2878" s="7">
        <v>20</v>
      </c>
      <c r="K2878" s="4">
        <v>1220</v>
      </c>
      <c r="L2878" s="5">
        <v>1220.0906</v>
      </c>
      <c r="M2878">
        <v>2757060</v>
      </c>
      <c r="N2878" s="33">
        <v>1</v>
      </c>
      <c r="O2878" s="50" t="e">
        <f>INDEX([1]Dados!$M$2:$N$26779,MATCH($P2878,[1]Dados!$N$2:$N$26779,),2)</f>
        <v>#N/A</v>
      </c>
      <c r="P2878">
        <v>156608</v>
      </c>
      <c r="Q2878" s="1">
        <v>36836</v>
      </c>
      <c r="R2878" s="1">
        <v>36841</v>
      </c>
      <c r="S2878" t="s">
        <v>1740</v>
      </c>
    </row>
    <row r="2879" spans="1:19" x14ac:dyDescent="0.2">
      <c r="A2879" s="7">
        <v>316930</v>
      </c>
      <c r="B2879" s="3">
        <v>53856</v>
      </c>
      <c r="C2879" s="3" t="s">
        <v>33</v>
      </c>
      <c r="D2879" s="2" t="s">
        <v>827</v>
      </c>
      <c r="E2879" s="3">
        <v>13</v>
      </c>
      <c r="F2879" s="17">
        <v>0</v>
      </c>
      <c r="G2879" s="17">
        <v>1</v>
      </c>
      <c r="H2879" s="17">
        <v>0</v>
      </c>
      <c r="I2879" s="7">
        <v>3.2</v>
      </c>
      <c r="J2879" s="7">
        <v>0</v>
      </c>
      <c r="K2879" s="4">
        <v>1293</v>
      </c>
      <c r="L2879" s="5">
        <v>1293.0592999999999</v>
      </c>
      <c r="M2879">
        <v>50269.5</v>
      </c>
      <c r="N2879" s="33">
        <v>1</v>
      </c>
      <c r="O2879" s="50" t="e">
        <f>INDEX([1]Dados!$M$2:$N$26779,MATCH($P2879,[1]Dados!$N$2:$N$26779,),2)</f>
        <v>#N/A</v>
      </c>
      <c r="P2879">
        <v>155014</v>
      </c>
      <c r="Q2879" s="1">
        <v>36836</v>
      </c>
      <c r="R2879" s="1">
        <v>36841</v>
      </c>
      <c r="S2879" t="s">
        <v>1736</v>
      </c>
    </row>
    <row r="2880" spans="1:19" x14ac:dyDescent="0.2">
      <c r="A2880" s="7">
        <v>316930</v>
      </c>
      <c r="B2880" s="3">
        <v>53856</v>
      </c>
      <c r="C2880" s="3" t="s">
        <v>33</v>
      </c>
      <c r="D2880" s="2" t="s">
        <v>827</v>
      </c>
      <c r="E2880" s="3">
        <v>13</v>
      </c>
      <c r="F2880" s="17">
        <v>0</v>
      </c>
      <c r="G2880" s="17">
        <v>1</v>
      </c>
      <c r="H2880" s="17">
        <v>0</v>
      </c>
      <c r="I2880" s="7">
        <v>3.1</v>
      </c>
      <c r="J2880" s="7">
        <v>17</v>
      </c>
      <c r="K2880" s="4">
        <v>1293</v>
      </c>
      <c r="L2880" s="5">
        <v>1293.0592999999999</v>
      </c>
      <c r="M2880">
        <v>50269.5</v>
      </c>
      <c r="N2880" s="33">
        <v>1</v>
      </c>
      <c r="O2880" s="50" t="e">
        <f>INDEX([1]Dados!$M$2:$N$26779,MATCH($P2880,[1]Dados!$N$2:$N$26779,),2)</f>
        <v>#N/A</v>
      </c>
      <c r="P2880">
        <v>155014</v>
      </c>
      <c r="Q2880" s="1">
        <v>36836</v>
      </c>
      <c r="R2880" s="1">
        <v>36841</v>
      </c>
      <c r="S2880" t="s">
        <v>1736</v>
      </c>
    </row>
    <row r="2881" spans="1:19" x14ac:dyDescent="0.2">
      <c r="A2881" s="7">
        <v>500580</v>
      </c>
      <c r="B2881" s="3">
        <v>91154</v>
      </c>
      <c r="C2881" s="3" t="s">
        <v>42</v>
      </c>
      <c r="D2881" s="2" t="s">
        <v>590</v>
      </c>
      <c r="E2881" s="3">
        <v>13</v>
      </c>
      <c r="F2881" s="17">
        <v>0</v>
      </c>
      <c r="G2881" s="17">
        <v>1</v>
      </c>
      <c r="H2881" s="17">
        <v>0</v>
      </c>
      <c r="I2881" s="7">
        <v>6.1</v>
      </c>
      <c r="J2881" s="7">
        <v>20</v>
      </c>
      <c r="K2881" s="4">
        <v>4</v>
      </c>
      <c r="L2881" s="5">
        <v>4.1822999999999997</v>
      </c>
      <c r="M2881">
        <v>380000</v>
      </c>
      <c r="N2881" s="3">
        <v>1</v>
      </c>
      <c r="O2881" s="50" t="e">
        <f>INDEX([1]Dados!$M$2:$N$26779,MATCH($P2881,[1]Dados!$N$2:$N$26779,),2)</f>
        <v>#N/A</v>
      </c>
      <c r="P2881">
        <v>155074</v>
      </c>
      <c r="Q2881" s="1">
        <v>36837</v>
      </c>
      <c r="R2881" s="1">
        <v>36841</v>
      </c>
      <c r="S2881" t="s">
        <v>1198</v>
      </c>
    </row>
    <row r="2882" spans="1:19" x14ac:dyDescent="0.2">
      <c r="A2882" s="7">
        <v>500580</v>
      </c>
      <c r="B2882" s="3">
        <v>91154</v>
      </c>
      <c r="C2882" s="3" t="s">
        <v>42</v>
      </c>
      <c r="D2882" s="2" t="s">
        <v>590</v>
      </c>
      <c r="E2882" s="3">
        <v>13</v>
      </c>
      <c r="F2882" s="17">
        <v>0</v>
      </c>
      <c r="G2882" s="17">
        <v>1</v>
      </c>
      <c r="H2882" s="17">
        <v>0</v>
      </c>
      <c r="I2882" s="7">
        <v>6.2</v>
      </c>
      <c r="J2882" s="7">
        <v>15</v>
      </c>
      <c r="K2882" s="4">
        <v>4</v>
      </c>
      <c r="L2882" s="5">
        <v>4.1822999999999997</v>
      </c>
      <c r="M2882">
        <v>380000</v>
      </c>
      <c r="N2882" s="3">
        <v>1</v>
      </c>
      <c r="O2882" s="50" t="e">
        <f>INDEX([1]Dados!$M$2:$N$26779,MATCH($P2882,[1]Dados!$N$2:$N$26779,),2)</f>
        <v>#N/A</v>
      </c>
      <c r="P2882">
        <v>155074</v>
      </c>
      <c r="Q2882" s="1">
        <v>36837</v>
      </c>
      <c r="R2882" s="1">
        <v>36841</v>
      </c>
      <c r="S2882" t="s">
        <v>1198</v>
      </c>
    </row>
    <row r="2883" spans="1:19" x14ac:dyDescent="0.2">
      <c r="A2883" s="7">
        <v>500580</v>
      </c>
      <c r="B2883" s="3">
        <v>91154</v>
      </c>
      <c r="C2883" s="3" t="s">
        <v>42</v>
      </c>
      <c r="D2883" s="2" t="s">
        <v>590</v>
      </c>
      <c r="E2883" s="3">
        <v>13</v>
      </c>
      <c r="F2883" s="17">
        <v>0</v>
      </c>
      <c r="G2883" s="17">
        <v>1</v>
      </c>
      <c r="H2883" s="17">
        <v>0</v>
      </c>
      <c r="I2883" s="7">
        <v>6.3</v>
      </c>
      <c r="J2883" s="7">
        <v>19</v>
      </c>
      <c r="K2883" s="4">
        <v>4</v>
      </c>
      <c r="L2883" s="5">
        <v>4.1822999999999997</v>
      </c>
      <c r="M2883">
        <v>380000</v>
      </c>
      <c r="N2883" s="3">
        <v>1</v>
      </c>
      <c r="O2883" s="50" t="e">
        <f>INDEX([1]Dados!$M$2:$N$26779,MATCH($P2883,[1]Dados!$N$2:$N$26779,),2)</f>
        <v>#N/A</v>
      </c>
      <c r="P2883">
        <v>155074</v>
      </c>
      <c r="Q2883" s="1">
        <v>36837</v>
      </c>
      <c r="R2883" s="1">
        <v>36841</v>
      </c>
      <c r="S2883" t="s">
        <v>1198</v>
      </c>
    </row>
    <row r="2884" spans="1:19" x14ac:dyDescent="0.2">
      <c r="A2884" s="7">
        <v>500580</v>
      </c>
      <c r="B2884" s="3">
        <v>91154</v>
      </c>
      <c r="C2884" s="3" t="s">
        <v>42</v>
      </c>
      <c r="D2884" s="2" t="s">
        <v>590</v>
      </c>
      <c r="E2884" s="3">
        <v>13</v>
      </c>
      <c r="F2884" s="17">
        <v>0</v>
      </c>
      <c r="G2884" s="17">
        <v>1</v>
      </c>
      <c r="H2884" s="17">
        <v>0</v>
      </c>
      <c r="I2884" s="7">
        <v>6.4</v>
      </c>
      <c r="J2884" s="7">
        <v>14</v>
      </c>
      <c r="K2884" s="4">
        <v>4</v>
      </c>
      <c r="L2884" s="5">
        <v>4.1822999999999997</v>
      </c>
      <c r="M2884">
        <v>380000</v>
      </c>
      <c r="N2884" s="3">
        <v>1</v>
      </c>
      <c r="O2884" s="50" t="e">
        <f>INDEX([1]Dados!$M$2:$N$26779,MATCH($P2884,[1]Dados!$N$2:$N$26779,),2)</f>
        <v>#N/A</v>
      </c>
      <c r="P2884">
        <v>155074</v>
      </c>
      <c r="Q2884" s="1">
        <v>36837</v>
      </c>
      <c r="R2884" s="1">
        <v>36841</v>
      </c>
      <c r="S2884" t="s">
        <v>1198</v>
      </c>
    </row>
    <row r="2885" spans="1:19" x14ac:dyDescent="0.2">
      <c r="A2885" s="7">
        <v>500580</v>
      </c>
      <c r="B2885" s="3">
        <v>91154</v>
      </c>
      <c r="C2885" s="3" t="s">
        <v>42</v>
      </c>
      <c r="D2885" s="2" t="s">
        <v>590</v>
      </c>
      <c r="E2885" s="3">
        <v>13</v>
      </c>
      <c r="F2885" s="17">
        <v>0</v>
      </c>
      <c r="G2885" s="17">
        <v>1</v>
      </c>
      <c r="H2885" s="17">
        <v>0</v>
      </c>
      <c r="I2885" s="7">
        <v>4.0999999999999996</v>
      </c>
      <c r="J2885" s="7">
        <v>14</v>
      </c>
      <c r="K2885" s="4">
        <v>1203</v>
      </c>
      <c r="L2885" s="5">
        <v>1203.0829000000001</v>
      </c>
      <c r="M2885">
        <v>34550.46</v>
      </c>
      <c r="N2885" s="3">
        <v>1</v>
      </c>
      <c r="O2885" s="50" t="e">
        <f>INDEX([1]Dados!$M$2:$N$26779,MATCH($P2885,[1]Dados!$N$2:$N$26779,),2)</f>
        <v>#N/A</v>
      </c>
      <c r="P2885">
        <v>155234</v>
      </c>
      <c r="Q2885" s="1">
        <v>36837</v>
      </c>
      <c r="R2885" s="1">
        <v>36841</v>
      </c>
      <c r="S2885" t="s">
        <v>1199</v>
      </c>
    </row>
    <row r="2886" spans="1:19" x14ac:dyDescent="0.2">
      <c r="A2886" s="7">
        <v>500580</v>
      </c>
      <c r="B2886" s="3">
        <v>91154</v>
      </c>
      <c r="C2886" s="3" t="s">
        <v>42</v>
      </c>
      <c r="D2886" s="2" t="s">
        <v>590</v>
      </c>
      <c r="E2886" s="3">
        <v>13</v>
      </c>
      <c r="F2886" s="17">
        <v>0</v>
      </c>
      <c r="G2886" s="17">
        <v>1</v>
      </c>
      <c r="H2886" s="17">
        <v>0</v>
      </c>
      <c r="I2886" s="7">
        <v>1.1000000000000001</v>
      </c>
      <c r="J2886" s="7">
        <v>13</v>
      </c>
      <c r="K2886" s="4">
        <v>1214</v>
      </c>
      <c r="L2886" s="5">
        <v>1214.0587</v>
      </c>
      <c r="M2886">
        <v>171530</v>
      </c>
      <c r="N2886" s="3">
        <v>1</v>
      </c>
      <c r="O2886" s="50" t="e">
        <f>INDEX([1]Dados!$M$2:$N$26779,MATCH($P2886,[1]Dados!$N$2:$N$26779,),2)</f>
        <v>#N/A</v>
      </c>
      <c r="P2886">
        <v>154882</v>
      </c>
      <c r="Q2886" s="1">
        <v>36837</v>
      </c>
      <c r="R2886" s="1">
        <v>36841</v>
      </c>
      <c r="S2886" t="s">
        <v>1197</v>
      </c>
    </row>
    <row r="2887" spans="1:19" x14ac:dyDescent="0.2">
      <c r="A2887" s="7">
        <v>500580</v>
      </c>
      <c r="B2887" s="3">
        <v>91154</v>
      </c>
      <c r="C2887" s="3" t="s">
        <v>42</v>
      </c>
      <c r="D2887" s="2" t="s">
        <v>590</v>
      </c>
      <c r="E2887" s="3">
        <v>13</v>
      </c>
      <c r="F2887" s="17">
        <v>0</v>
      </c>
      <c r="G2887" s="17">
        <v>1</v>
      </c>
      <c r="H2887" s="17">
        <v>0</v>
      </c>
      <c r="I2887" s="7">
        <v>1.2</v>
      </c>
      <c r="J2887" s="7">
        <v>14</v>
      </c>
      <c r="K2887" s="4">
        <v>1214</v>
      </c>
      <c r="L2887" s="5">
        <v>1214.0587</v>
      </c>
      <c r="M2887">
        <v>171530</v>
      </c>
      <c r="N2887" s="3">
        <v>1</v>
      </c>
      <c r="O2887" s="50" t="e">
        <f>INDEX([1]Dados!$M$2:$N$26779,MATCH($P2887,[1]Dados!$N$2:$N$26779,),2)</f>
        <v>#N/A</v>
      </c>
      <c r="P2887">
        <v>154882</v>
      </c>
      <c r="Q2887" s="1">
        <v>36837</v>
      </c>
      <c r="R2887" s="1">
        <v>36841</v>
      </c>
      <c r="S2887" t="s">
        <v>1197</v>
      </c>
    </row>
    <row r="2888" spans="1:19" x14ac:dyDescent="0.2">
      <c r="A2888" s="7">
        <v>500580</v>
      </c>
      <c r="B2888" s="3">
        <v>91154</v>
      </c>
      <c r="C2888" s="3" t="s">
        <v>42</v>
      </c>
      <c r="D2888" s="2" t="s">
        <v>590</v>
      </c>
      <c r="E2888" s="3">
        <v>13</v>
      </c>
      <c r="F2888" s="17">
        <v>0</v>
      </c>
      <c r="G2888" s="17">
        <v>1</v>
      </c>
      <c r="H2888" s="17">
        <v>0</v>
      </c>
      <c r="I2888" s="7">
        <v>3.1</v>
      </c>
      <c r="J2888" s="7">
        <v>20</v>
      </c>
      <c r="K2888" s="4">
        <v>1214</v>
      </c>
      <c r="L2888" s="5">
        <v>1214.0589</v>
      </c>
      <c r="M2888">
        <v>136296</v>
      </c>
      <c r="N2888" s="3">
        <v>1</v>
      </c>
      <c r="O2888" s="50" t="e">
        <f>INDEX([1]Dados!$M$2:$N$26779,MATCH($P2888,[1]Dados!$N$2:$N$26779,),2)</f>
        <v>#N/A</v>
      </c>
      <c r="P2888">
        <v>155583</v>
      </c>
      <c r="Q2888" s="1">
        <v>36837</v>
      </c>
      <c r="R2888" s="1">
        <v>36841</v>
      </c>
      <c r="S2888" t="s">
        <v>912</v>
      </c>
    </row>
    <row r="2889" spans="1:19" x14ac:dyDescent="0.2">
      <c r="A2889" s="7">
        <v>500580</v>
      </c>
      <c r="B2889" s="3">
        <v>91154</v>
      </c>
      <c r="C2889" s="3" t="s">
        <v>42</v>
      </c>
      <c r="D2889" s="2" t="s">
        <v>590</v>
      </c>
      <c r="E2889" s="3">
        <v>13</v>
      </c>
      <c r="F2889" s="17">
        <v>0</v>
      </c>
      <c r="G2889" s="17">
        <v>1</v>
      </c>
      <c r="H2889" s="17">
        <v>0</v>
      </c>
      <c r="I2889" s="7">
        <v>3.2</v>
      </c>
      <c r="J2889" s="7">
        <v>27</v>
      </c>
      <c r="K2889" s="4">
        <v>1214</v>
      </c>
      <c r="L2889" s="5">
        <v>1214.0589</v>
      </c>
      <c r="M2889">
        <v>136296</v>
      </c>
      <c r="N2889" s="3">
        <v>1</v>
      </c>
      <c r="O2889" s="50" t="e">
        <f>INDEX([1]Dados!$M$2:$N$26779,MATCH($P2889,[1]Dados!$N$2:$N$26779,),2)</f>
        <v>#N/A</v>
      </c>
      <c r="P2889">
        <v>155583</v>
      </c>
      <c r="Q2889" s="1">
        <v>36837</v>
      </c>
      <c r="R2889" s="1">
        <v>36841</v>
      </c>
      <c r="S2889" t="s">
        <v>912</v>
      </c>
    </row>
    <row r="2890" spans="1:19" x14ac:dyDescent="0.2">
      <c r="A2890" s="7">
        <v>500580</v>
      </c>
      <c r="B2890" s="3">
        <v>91154</v>
      </c>
      <c r="C2890" s="3" t="s">
        <v>42</v>
      </c>
      <c r="D2890" s="2" t="s">
        <v>590</v>
      </c>
      <c r="E2890" s="3">
        <v>13</v>
      </c>
      <c r="F2890" s="17">
        <v>0</v>
      </c>
      <c r="G2890" s="17">
        <v>1</v>
      </c>
      <c r="H2890" s="17">
        <v>0</v>
      </c>
      <c r="I2890" s="7">
        <v>5.0999999999999996</v>
      </c>
      <c r="J2890" s="7">
        <v>23</v>
      </c>
      <c r="K2890" s="4">
        <v>1220</v>
      </c>
      <c r="L2890" s="5">
        <v>1220.0906</v>
      </c>
      <c r="M2890">
        <v>128090</v>
      </c>
      <c r="N2890" s="3">
        <v>1</v>
      </c>
      <c r="O2890" s="50" t="e">
        <f>INDEX([1]Dados!$M$2:$N$26779,MATCH($P2890,[1]Dados!$N$2:$N$26779,),2)</f>
        <v>#N/A</v>
      </c>
      <c r="P2890">
        <v>156647</v>
      </c>
      <c r="Q2890" s="1">
        <v>36837</v>
      </c>
      <c r="R2890" s="1">
        <v>36841</v>
      </c>
      <c r="S2890" t="s">
        <v>1626</v>
      </c>
    </row>
    <row r="2891" spans="1:19" x14ac:dyDescent="0.2">
      <c r="A2891" s="7">
        <v>500580</v>
      </c>
      <c r="B2891" s="3">
        <v>91154</v>
      </c>
      <c r="C2891" s="3" t="s">
        <v>42</v>
      </c>
      <c r="D2891" s="2" t="s">
        <v>590</v>
      </c>
      <c r="E2891" s="3">
        <v>13</v>
      </c>
      <c r="F2891" s="17">
        <v>0</v>
      </c>
      <c r="G2891" s="17">
        <v>1</v>
      </c>
      <c r="H2891" s="17">
        <v>0</v>
      </c>
      <c r="I2891" s="7">
        <v>5.2</v>
      </c>
      <c r="J2891" s="7">
        <v>25</v>
      </c>
      <c r="K2891" s="4">
        <v>1220</v>
      </c>
      <c r="L2891" s="5">
        <v>1220.0906</v>
      </c>
      <c r="M2891">
        <v>128090</v>
      </c>
      <c r="N2891" s="3">
        <v>1</v>
      </c>
      <c r="O2891" s="50" t="e">
        <f>INDEX([1]Dados!$M$2:$N$26779,MATCH($P2891,[1]Dados!$N$2:$N$26779,),2)</f>
        <v>#N/A</v>
      </c>
      <c r="P2891">
        <v>156647</v>
      </c>
      <c r="Q2891" s="1">
        <v>36837</v>
      </c>
      <c r="R2891" s="1">
        <v>36841</v>
      </c>
      <c r="S2891" t="s">
        <v>1626</v>
      </c>
    </row>
    <row r="2892" spans="1:19" x14ac:dyDescent="0.2">
      <c r="A2892" s="7">
        <v>500580</v>
      </c>
      <c r="B2892" s="3">
        <v>91154</v>
      </c>
      <c r="C2892" s="3" t="s">
        <v>42</v>
      </c>
      <c r="D2892" s="2" t="s">
        <v>590</v>
      </c>
      <c r="E2892" s="3">
        <v>13</v>
      </c>
      <c r="F2892" s="17">
        <v>0</v>
      </c>
      <c r="G2892" s="17">
        <v>1</v>
      </c>
      <c r="H2892" s="17">
        <v>0</v>
      </c>
      <c r="I2892" s="7">
        <v>5.3</v>
      </c>
      <c r="J2892" s="7">
        <v>20</v>
      </c>
      <c r="K2892" s="4">
        <v>1220</v>
      </c>
      <c r="L2892" s="5">
        <v>1220.0906</v>
      </c>
      <c r="M2892">
        <v>128090</v>
      </c>
      <c r="N2892" s="3">
        <v>1</v>
      </c>
      <c r="O2892" s="50" t="e">
        <f>INDEX([1]Dados!$M$2:$N$26779,MATCH($P2892,[1]Dados!$N$2:$N$26779,),2)</f>
        <v>#N/A</v>
      </c>
      <c r="P2892">
        <v>156647</v>
      </c>
      <c r="Q2892" s="1">
        <v>36837</v>
      </c>
      <c r="R2892" s="1">
        <v>36841</v>
      </c>
      <c r="S2892" t="s">
        <v>1626</v>
      </c>
    </row>
    <row r="2893" spans="1:19" x14ac:dyDescent="0.2">
      <c r="A2893" s="7">
        <v>500580</v>
      </c>
      <c r="B2893" s="3">
        <v>91154</v>
      </c>
      <c r="C2893" s="3" t="s">
        <v>42</v>
      </c>
      <c r="D2893" s="2" t="s">
        <v>590</v>
      </c>
      <c r="E2893" s="3">
        <v>13</v>
      </c>
      <c r="F2893" s="17">
        <v>0</v>
      </c>
      <c r="G2893" s="17">
        <v>1</v>
      </c>
      <c r="H2893" s="17">
        <v>0</v>
      </c>
      <c r="I2893" s="7">
        <v>2.2000000000000002</v>
      </c>
      <c r="J2893" s="7">
        <v>21</v>
      </c>
      <c r="K2893" s="4">
        <v>1293</v>
      </c>
      <c r="L2893" s="5">
        <v>1293.0592999999999</v>
      </c>
      <c r="M2893">
        <v>15450</v>
      </c>
      <c r="N2893" s="3">
        <v>1</v>
      </c>
      <c r="O2893" s="50" t="e">
        <f>INDEX([1]Dados!$M$2:$N$26779,MATCH($P2893,[1]Dados!$N$2:$N$26779,),2)</f>
        <v>#N/A</v>
      </c>
      <c r="P2893">
        <v>154988</v>
      </c>
      <c r="Q2893" s="1">
        <v>36837</v>
      </c>
      <c r="R2893" s="1">
        <v>36841</v>
      </c>
      <c r="S2893" t="s">
        <v>1625</v>
      </c>
    </row>
    <row r="2894" spans="1:19" x14ac:dyDescent="0.2">
      <c r="A2894" s="7">
        <v>500580</v>
      </c>
      <c r="B2894" s="3">
        <v>91154</v>
      </c>
      <c r="C2894" s="3" t="s">
        <v>42</v>
      </c>
      <c r="D2894" s="2" t="s">
        <v>590</v>
      </c>
      <c r="E2894" s="3">
        <v>13</v>
      </c>
      <c r="F2894" s="17">
        <v>0</v>
      </c>
      <c r="G2894" s="17">
        <v>1</v>
      </c>
      <c r="H2894" s="17">
        <v>0</v>
      </c>
      <c r="I2894" s="7">
        <v>2.2999999999999998</v>
      </c>
      <c r="J2894" s="7">
        <v>22</v>
      </c>
      <c r="K2894" s="4">
        <v>1293</v>
      </c>
      <c r="L2894" s="5">
        <v>1293.0592999999999</v>
      </c>
      <c r="M2894">
        <v>15450</v>
      </c>
      <c r="N2894" s="3">
        <v>1</v>
      </c>
      <c r="O2894" s="50" t="e">
        <f>INDEX([1]Dados!$M$2:$N$26779,MATCH($P2894,[1]Dados!$N$2:$N$26779,),2)</f>
        <v>#N/A</v>
      </c>
      <c r="P2894">
        <v>154988</v>
      </c>
      <c r="Q2894" s="1">
        <v>36837</v>
      </c>
      <c r="R2894" s="1">
        <v>36841</v>
      </c>
      <c r="S2894" t="s">
        <v>1625</v>
      </c>
    </row>
    <row r="2895" spans="1:19" x14ac:dyDescent="0.2">
      <c r="A2895" s="7">
        <v>500580</v>
      </c>
      <c r="B2895" s="3">
        <v>91154</v>
      </c>
      <c r="C2895" s="3" t="s">
        <v>42</v>
      </c>
      <c r="D2895" s="2" t="s">
        <v>590</v>
      </c>
      <c r="E2895" s="3">
        <v>13</v>
      </c>
      <c r="F2895" s="17">
        <v>0</v>
      </c>
      <c r="G2895" s="17">
        <v>1</v>
      </c>
      <c r="H2895" s="17">
        <v>0</v>
      </c>
      <c r="I2895" s="7">
        <v>2.1</v>
      </c>
      <c r="J2895" s="7">
        <v>29</v>
      </c>
      <c r="K2895" s="4">
        <v>1293</v>
      </c>
      <c r="L2895" s="5">
        <v>1293.0592999999999</v>
      </c>
      <c r="M2895">
        <v>15450</v>
      </c>
      <c r="N2895" s="3">
        <v>1</v>
      </c>
      <c r="O2895" s="50" t="e">
        <f>INDEX([1]Dados!$M$2:$N$26779,MATCH($P2895,[1]Dados!$N$2:$N$26779,),2)</f>
        <v>#N/A</v>
      </c>
      <c r="P2895">
        <v>154988</v>
      </c>
      <c r="Q2895" s="1">
        <v>36837</v>
      </c>
      <c r="R2895" s="1">
        <v>36841</v>
      </c>
      <c r="S2895" t="s">
        <v>1625</v>
      </c>
    </row>
    <row r="2896" spans="1:19" hidden="1" x14ac:dyDescent="0.2">
      <c r="A2896" s="7">
        <v>510025</v>
      </c>
      <c r="B2896" s="3">
        <v>89877</v>
      </c>
      <c r="C2896" s="3" t="s">
        <v>38</v>
      </c>
      <c r="D2896" s="2" t="s">
        <v>231</v>
      </c>
      <c r="E2896" s="3">
        <v>13</v>
      </c>
      <c r="F2896" s="17">
        <v>0</v>
      </c>
      <c r="G2896" s="17">
        <v>1</v>
      </c>
      <c r="H2896" s="17">
        <v>0</v>
      </c>
      <c r="I2896" s="7">
        <v>9.1</v>
      </c>
      <c r="J2896" s="7">
        <v>10</v>
      </c>
      <c r="K2896" s="4">
        <v>4</v>
      </c>
      <c r="L2896" s="5">
        <v>4.1822999999999997</v>
      </c>
      <c r="M2896">
        <v>492828.32</v>
      </c>
      <c r="N2896" s="3">
        <v>1</v>
      </c>
      <c r="O2896" s="50">
        <f>INDEX([1]Dados!$M$2:$N$26779,MATCH($P2896,[1]Dados!$N$2:$N$26779,),2)</f>
        <v>155082</v>
      </c>
      <c r="P2896">
        <v>155082</v>
      </c>
      <c r="Q2896" s="1">
        <v>36837</v>
      </c>
      <c r="R2896" s="1">
        <v>36846</v>
      </c>
      <c r="S2896" t="s">
        <v>1794</v>
      </c>
    </row>
    <row r="2897" spans="1:19" hidden="1" x14ac:dyDescent="0.2">
      <c r="A2897" s="7">
        <v>510025</v>
      </c>
      <c r="B2897" s="3">
        <v>89877</v>
      </c>
      <c r="C2897" s="3" t="s">
        <v>38</v>
      </c>
      <c r="D2897" s="2" t="s">
        <v>231</v>
      </c>
      <c r="E2897" s="3">
        <v>13</v>
      </c>
      <c r="F2897" s="17">
        <v>0</v>
      </c>
      <c r="G2897" s="17">
        <v>1</v>
      </c>
      <c r="H2897" s="17">
        <v>0</v>
      </c>
      <c r="I2897" s="7">
        <v>9.1</v>
      </c>
      <c r="J2897" s="7">
        <v>10</v>
      </c>
      <c r="K2897" s="4">
        <v>4</v>
      </c>
      <c r="L2897" s="5">
        <v>4.1822999999999997</v>
      </c>
      <c r="M2897">
        <v>278036.01</v>
      </c>
      <c r="N2897" s="3">
        <v>1</v>
      </c>
      <c r="O2897" s="50">
        <f>INDEX([1]Dados!$M$2:$N$26779,MATCH($P2897,[1]Dados!$N$2:$N$26779,),2)</f>
        <v>155084</v>
      </c>
      <c r="P2897">
        <v>155084</v>
      </c>
      <c r="Q2897" s="1">
        <v>36837</v>
      </c>
      <c r="R2897" s="1">
        <v>36846</v>
      </c>
      <c r="S2897" t="s">
        <v>1794</v>
      </c>
    </row>
    <row r="2898" spans="1:19" hidden="1" x14ac:dyDescent="0.2">
      <c r="A2898" s="7">
        <v>510025</v>
      </c>
      <c r="B2898" s="3">
        <v>89877</v>
      </c>
      <c r="C2898" s="3" t="s">
        <v>38</v>
      </c>
      <c r="D2898" s="2" t="s">
        <v>231</v>
      </c>
      <c r="E2898" s="3">
        <v>13</v>
      </c>
      <c r="F2898" s="17">
        <v>0</v>
      </c>
      <c r="G2898" s="17">
        <v>1</v>
      </c>
      <c r="H2898" s="17">
        <v>0</v>
      </c>
      <c r="I2898" s="7">
        <v>9.1999999999999993</v>
      </c>
      <c r="J2898" s="7">
        <v>9</v>
      </c>
      <c r="K2898" s="4">
        <v>4</v>
      </c>
      <c r="L2898" s="5">
        <v>4.1822999999999997</v>
      </c>
      <c r="M2898">
        <v>492828.32</v>
      </c>
      <c r="N2898" s="3">
        <v>1</v>
      </c>
      <c r="O2898" s="50">
        <f>INDEX([1]Dados!$M$2:$N$26779,MATCH($P2898,[1]Dados!$N$2:$N$26779,),2)</f>
        <v>155082</v>
      </c>
      <c r="P2898">
        <v>155082</v>
      </c>
      <c r="Q2898" s="1">
        <v>36837</v>
      </c>
      <c r="R2898" s="1">
        <v>36846</v>
      </c>
      <c r="S2898" t="s">
        <v>1794</v>
      </c>
    </row>
    <row r="2899" spans="1:19" hidden="1" x14ac:dyDescent="0.2">
      <c r="A2899" s="7">
        <v>510025</v>
      </c>
      <c r="B2899" s="3">
        <v>89877</v>
      </c>
      <c r="C2899" s="3" t="s">
        <v>38</v>
      </c>
      <c r="D2899" s="2" t="s">
        <v>231</v>
      </c>
      <c r="E2899" s="3">
        <v>13</v>
      </c>
      <c r="F2899" s="17">
        <v>0</v>
      </c>
      <c r="G2899" s="17">
        <v>1</v>
      </c>
      <c r="H2899" s="17">
        <v>0</v>
      </c>
      <c r="I2899" s="7">
        <v>9.1999999999999993</v>
      </c>
      <c r="J2899" s="7">
        <v>9</v>
      </c>
      <c r="K2899" s="4">
        <v>4</v>
      </c>
      <c r="L2899" s="5">
        <v>4.1822999999999997</v>
      </c>
      <c r="M2899">
        <v>278036.01</v>
      </c>
      <c r="N2899" s="3">
        <v>1</v>
      </c>
      <c r="O2899" s="50">
        <f>INDEX([1]Dados!$M$2:$N$26779,MATCH($P2899,[1]Dados!$N$2:$N$26779,),2)</f>
        <v>155084</v>
      </c>
      <c r="P2899">
        <v>155084</v>
      </c>
      <c r="Q2899" s="1">
        <v>36837</v>
      </c>
      <c r="R2899" s="1">
        <v>36846</v>
      </c>
      <c r="S2899" t="s">
        <v>1794</v>
      </c>
    </row>
    <row r="2900" spans="1:19" hidden="1" x14ac:dyDescent="0.2">
      <c r="A2900" s="7">
        <v>510025</v>
      </c>
      <c r="B2900" s="3">
        <v>89877</v>
      </c>
      <c r="C2900" s="3" t="s">
        <v>38</v>
      </c>
      <c r="D2900" s="2" t="s">
        <v>231</v>
      </c>
      <c r="E2900" s="3">
        <v>13</v>
      </c>
      <c r="F2900" s="17">
        <v>0</v>
      </c>
      <c r="G2900" s="17">
        <v>1</v>
      </c>
      <c r="H2900" s="17">
        <v>0</v>
      </c>
      <c r="I2900" s="7">
        <v>8.1999999999999993</v>
      </c>
      <c r="J2900" s="7">
        <v>10</v>
      </c>
      <c r="K2900" s="4">
        <v>4</v>
      </c>
      <c r="L2900" s="5">
        <v>4.3868</v>
      </c>
      <c r="M2900">
        <v>30000</v>
      </c>
      <c r="N2900" s="3">
        <v>1</v>
      </c>
      <c r="O2900" s="50">
        <f>INDEX([1]Dados!$M$2:$N$26779,MATCH($P2900,[1]Dados!$N$2:$N$26779,),2)</f>
        <v>155079</v>
      </c>
      <c r="P2900">
        <v>155079</v>
      </c>
      <c r="Q2900" s="1">
        <v>36837</v>
      </c>
      <c r="R2900" s="1">
        <v>36846</v>
      </c>
      <c r="S2900" t="s">
        <v>1433</v>
      </c>
    </row>
    <row r="2901" spans="1:19" hidden="1" x14ac:dyDescent="0.2">
      <c r="A2901" s="7">
        <v>510025</v>
      </c>
      <c r="B2901" s="3">
        <v>89877</v>
      </c>
      <c r="C2901" s="3" t="s">
        <v>38</v>
      </c>
      <c r="D2901" s="2" t="s">
        <v>231</v>
      </c>
      <c r="E2901" s="3">
        <v>13</v>
      </c>
      <c r="F2901" s="17">
        <v>0</v>
      </c>
      <c r="G2901" s="17">
        <v>1</v>
      </c>
      <c r="H2901" s="17">
        <v>0</v>
      </c>
      <c r="I2901" s="7">
        <v>8.1</v>
      </c>
      <c r="J2901" s="7">
        <v>9</v>
      </c>
      <c r="K2901" s="4">
        <v>4</v>
      </c>
      <c r="L2901" s="5">
        <v>4.3868</v>
      </c>
      <c r="M2901">
        <v>30000</v>
      </c>
      <c r="N2901" s="3">
        <v>1</v>
      </c>
      <c r="O2901" s="50">
        <f>INDEX([1]Dados!$M$2:$N$26779,MATCH($P2901,[1]Dados!$N$2:$N$26779,),2)</f>
        <v>155079</v>
      </c>
      <c r="P2901">
        <v>155079</v>
      </c>
      <c r="Q2901" s="1">
        <v>36837</v>
      </c>
      <c r="R2901" s="1">
        <v>36846</v>
      </c>
      <c r="S2901" t="s">
        <v>1433</v>
      </c>
    </row>
    <row r="2902" spans="1:19" hidden="1" x14ac:dyDescent="0.2">
      <c r="A2902" s="7">
        <v>510025</v>
      </c>
      <c r="B2902" s="3">
        <v>89877</v>
      </c>
      <c r="C2902" s="3" t="s">
        <v>38</v>
      </c>
      <c r="D2902" s="2" t="s">
        <v>231</v>
      </c>
      <c r="E2902" s="3">
        <v>13</v>
      </c>
      <c r="F2902" s="17">
        <v>0</v>
      </c>
      <c r="G2902" s="17">
        <v>1</v>
      </c>
      <c r="H2902" s="17">
        <v>0</v>
      </c>
      <c r="I2902" s="7">
        <v>7.1</v>
      </c>
      <c r="J2902" s="7">
        <v>25</v>
      </c>
      <c r="K2902" s="4">
        <v>4</v>
      </c>
      <c r="L2902" s="5">
        <v>4.5776000000000003</v>
      </c>
      <c r="M2902">
        <v>112450</v>
      </c>
      <c r="N2902" s="3">
        <v>1</v>
      </c>
      <c r="O2902" s="50">
        <f>INDEX([1]Dados!$M$2:$N$26779,MATCH($P2902,[1]Dados!$N$2:$N$26779,),2)</f>
        <v>155077</v>
      </c>
      <c r="P2902">
        <v>155077</v>
      </c>
      <c r="Q2902" s="1">
        <v>36837</v>
      </c>
      <c r="R2902" s="1">
        <v>36846</v>
      </c>
      <c r="S2902" t="s">
        <v>1791</v>
      </c>
    </row>
    <row r="2903" spans="1:19" hidden="1" x14ac:dyDescent="0.2">
      <c r="A2903" s="7">
        <v>510025</v>
      </c>
      <c r="B2903" s="3">
        <v>89877</v>
      </c>
      <c r="C2903" s="3" t="s">
        <v>38</v>
      </c>
      <c r="D2903" s="2" t="s">
        <v>231</v>
      </c>
      <c r="E2903" s="3">
        <v>13</v>
      </c>
      <c r="F2903" s="17">
        <v>0</v>
      </c>
      <c r="G2903" s="17">
        <v>1</v>
      </c>
      <c r="H2903" s="17">
        <v>0</v>
      </c>
      <c r="I2903" s="7">
        <v>7.2</v>
      </c>
      <c r="J2903" s="7">
        <v>10</v>
      </c>
      <c r="K2903" s="4">
        <v>4</v>
      </c>
      <c r="L2903" s="5">
        <v>4.5776000000000003</v>
      </c>
      <c r="M2903">
        <v>112450</v>
      </c>
      <c r="N2903" s="3">
        <v>1</v>
      </c>
      <c r="O2903" s="50">
        <f>INDEX([1]Dados!$M$2:$N$26779,MATCH($P2903,[1]Dados!$N$2:$N$26779,),2)</f>
        <v>155077</v>
      </c>
      <c r="P2903">
        <v>155077</v>
      </c>
      <c r="Q2903" s="1">
        <v>36837</v>
      </c>
      <c r="R2903" s="1">
        <v>36846</v>
      </c>
      <c r="S2903" t="s">
        <v>1791</v>
      </c>
    </row>
    <row r="2904" spans="1:19" hidden="1" x14ac:dyDescent="0.2">
      <c r="A2904" s="7">
        <v>510025</v>
      </c>
      <c r="B2904" s="3">
        <v>89877</v>
      </c>
      <c r="C2904" s="3" t="s">
        <v>38</v>
      </c>
      <c r="D2904" s="2" t="s">
        <v>231</v>
      </c>
      <c r="E2904" s="3">
        <v>13</v>
      </c>
      <c r="F2904" s="17">
        <v>0</v>
      </c>
      <c r="G2904" s="17">
        <v>1</v>
      </c>
      <c r="H2904" s="17">
        <v>0</v>
      </c>
      <c r="I2904" s="7">
        <v>7.3</v>
      </c>
      <c r="J2904" s="7">
        <v>17</v>
      </c>
      <c r="K2904" s="4">
        <v>4</v>
      </c>
      <c r="L2904" s="5">
        <v>4.5776000000000003</v>
      </c>
      <c r="M2904">
        <v>112450</v>
      </c>
      <c r="N2904" s="3">
        <v>1</v>
      </c>
      <c r="O2904" s="50">
        <f>INDEX([1]Dados!$M$2:$N$26779,MATCH($P2904,[1]Dados!$N$2:$N$26779,),2)</f>
        <v>155077</v>
      </c>
      <c r="P2904">
        <v>155077</v>
      </c>
      <c r="Q2904" s="1">
        <v>36837</v>
      </c>
      <c r="R2904" s="1">
        <v>36846</v>
      </c>
      <c r="S2904" t="s">
        <v>1791</v>
      </c>
    </row>
    <row r="2905" spans="1:19" hidden="1" x14ac:dyDescent="0.2">
      <c r="A2905" s="7">
        <v>510025</v>
      </c>
      <c r="B2905" s="3">
        <v>89877</v>
      </c>
      <c r="C2905" s="3" t="s">
        <v>38</v>
      </c>
      <c r="D2905" s="2" t="s">
        <v>231</v>
      </c>
      <c r="E2905" s="3">
        <v>13</v>
      </c>
      <c r="F2905" s="17">
        <v>0</v>
      </c>
      <c r="G2905" s="17">
        <v>1</v>
      </c>
      <c r="H2905" s="17">
        <v>0</v>
      </c>
      <c r="I2905" s="7">
        <v>7.4</v>
      </c>
      <c r="J2905" s="7">
        <v>18</v>
      </c>
      <c r="K2905" s="4">
        <v>4</v>
      </c>
      <c r="L2905" s="5">
        <v>4.5776000000000003</v>
      </c>
      <c r="M2905">
        <v>112450</v>
      </c>
      <c r="N2905" s="3">
        <v>1</v>
      </c>
      <c r="O2905" s="50">
        <f>INDEX([1]Dados!$M$2:$N$26779,MATCH($P2905,[1]Dados!$N$2:$N$26779,),2)</f>
        <v>155077</v>
      </c>
      <c r="P2905">
        <v>155077</v>
      </c>
      <c r="Q2905" s="1">
        <v>36837</v>
      </c>
      <c r="R2905" s="1">
        <v>36846</v>
      </c>
      <c r="S2905" t="s">
        <v>1791</v>
      </c>
    </row>
    <row r="2906" spans="1:19" hidden="1" x14ac:dyDescent="0.2">
      <c r="A2906" s="7">
        <v>510025</v>
      </c>
      <c r="B2906" s="3">
        <v>89877</v>
      </c>
      <c r="C2906" s="3" t="s">
        <v>38</v>
      </c>
      <c r="D2906" s="2" t="s">
        <v>231</v>
      </c>
      <c r="E2906" s="3">
        <v>13</v>
      </c>
      <c r="F2906" s="17">
        <v>0</v>
      </c>
      <c r="G2906" s="17">
        <v>1</v>
      </c>
      <c r="H2906" s="17">
        <v>0</v>
      </c>
      <c r="I2906" s="7">
        <v>7.5</v>
      </c>
      <c r="J2906" s="7">
        <v>18</v>
      </c>
      <c r="K2906" s="4">
        <v>4</v>
      </c>
      <c r="L2906" s="5">
        <v>4.5776000000000003</v>
      </c>
      <c r="M2906">
        <v>112450</v>
      </c>
      <c r="N2906" s="3">
        <v>1</v>
      </c>
      <c r="O2906" s="50">
        <f>INDEX([1]Dados!$M$2:$N$26779,MATCH($P2906,[1]Dados!$N$2:$N$26779,),2)</f>
        <v>155077</v>
      </c>
      <c r="P2906">
        <v>155077</v>
      </c>
      <c r="Q2906" s="1">
        <v>36837</v>
      </c>
      <c r="R2906" s="1">
        <v>36846</v>
      </c>
      <c r="S2906" t="s">
        <v>1791</v>
      </c>
    </row>
    <row r="2907" spans="1:19" hidden="1" x14ac:dyDescent="0.2">
      <c r="A2907" s="7">
        <v>510025</v>
      </c>
      <c r="B2907" s="3">
        <v>89877</v>
      </c>
      <c r="C2907" s="3" t="s">
        <v>38</v>
      </c>
      <c r="D2907" s="2" t="s">
        <v>231</v>
      </c>
      <c r="E2907" s="3">
        <v>13</v>
      </c>
      <c r="F2907" s="17">
        <v>0</v>
      </c>
      <c r="G2907" s="17">
        <v>1</v>
      </c>
      <c r="H2907" s="17">
        <v>0</v>
      </c>
      <c r="I2907" s="7">
        <v>7.6</v>
      </c>
      <c r="J2907" s="7">
        <v>18</v>
      </c>
      <c r="K2907" s="4">
        <v>4</v>
      </c>
      <c r="L2907" s="5">
        <v>4.5776000000000003</v>
      </c>
      <c r="M2907">
        <v>112450</v>
      </c>
      <c r="N2907" s="3">
        <v>1</v>
      </c>
      <c r="O2907" s="50">
        <f>INDEX([1]Dados!$M$2:$N$26779,MATCH($P2907,[1]Dados!$N$2:$N$26779,),2)</f>
        <v>155077</v>
      </c>
      <c r="P2907">
        <v>155077</v>
      </c>
      <c r="Q2907" s="1">
        <v>36837</v>
      </c>
      <c r="R2907" s="1">
        <v>36846</v>
      </c>
      <c r="S2907" t="s">
        <v>1791</v>
      </c>
    </row>
    <row r="2908" spans="1:19" hidden="1" x14ac:dyDescent="0.2">
      <c r="A2908" s="7">
        <v>510025</v>
      </c>
      <c r="B2908" s="3">
        <v>89877</v>
      </c>
      <c r="C2908" s="3" t="s">
        <v>38</v>
      </c>
      <c r="D2908" s="2" t="s">
        <v>231</v>
      </c>
      <c r="E2908" s="3">
        <v>13</v>
      </c>
      <c r="F2908" s="17">
        <v>0</v>
      </c>
      <c r="G2908" s="17">
        <v>1</v>
      </c>
      <c r="H2908" s="17">
        <v>0</v>
      </c>
      <c r="I2908" s="7">
        <v>6.1</v>
      </c>
      <c r="J2908" s="7">
        <v>8</v>
      </c>
      <c r="K2908" s="4">
        <v>119</v>
      </c>
      <c r="L2908" s="5">
        <v>119.38590000000001</v>
      </c>
      <c r="M2908">
        <v>159000</v>
      </c>
      <c r="N2908" s="3">
        <v>1</v>
      </c>
      <c r="O2908" s="50">
        <f>INDEX([1]Dados!$M$2:$N$26779,MATCH($P2908,[1]Dados!$N$2:$N$26779,),2)</f>
        <v>155086</v>
      </c>
      <c r="P2908">
        <v>155086</v>
      </c>
      <c r="Q2908" s="1">
        <v>36837</v>
      </c>
      <c r="R2908" s="1">
        <v>36846</v>
      </c>
      <c r="S2908" t="s">
        <v>1795</v>
      </c>
    </row>
    <row r="2909" spans="1:19" hidden="1" x14ac:dyDescent="0.2">
      <c r="A2909" s="7">
        <v>510025</v>
      </c>
      <c r="B2909" s="3">
        <v>89877</v>
      </c>
      <c r="C2909" s="3" t="s">
        <v>38</v>
      </c>
      <c r="D2909" s="2" t="s">
        <v>231</v>
      </c>
      <c r="E2909" s="3">
        <v>13</v>
      </c>
      <c r="F2909" s="17">
        <v>0</v>
      </c>
      <c r="G2909" s="17">
        <v>1</v>
      </c>
      <c r="H2909" s="17">
        <v>0</v>
      </c>
      <c r="I2909" s="27">
        <v>6.1</v>
      </c>
      <c r="J2909" s="27">
        <v>8</v>
      </c>
      <c r="K2909" s="4">
        <v>119</v>
      </c>
      <c r="L2909" s="5">
        <v>119.38590000000001</v>
      </c>
      <c r="M2909">
        <v>241080</v>
      </c>
      <c r="N2909" s="3">
        <v>1</v>
      </c>
      <c r="O2909" s="50">
        <f>INDEX([1]Dados!$M$2:$N$26779,MATCH($P2909,[1]Dados!$N$2:$N$26779,),2)</f>
        <v>155123</v>
      </c>
      <c r="P2909">
        <v>155123</v>
      </c>
      <c r="Q2909" s="1">
        <v>36837</v>
      </c>
      <c r="R2909" s="1">
        <v>36846</v>
      </c>
      <c r="S2909" t="s">
        <v>1795</v>
      </c>
    </row>
    <row r="2910" spans="1:19" hidden="1" x14ac:dyDescent="0.2">
      <c r="A2910" s="7">
        <v>510025</v>
      </c>
      <c r="B2910" s="3">
        <v>89877</v>
      </c>
      <c r="C2910" s="3" t="s">
        <v>38</v>
      </c>
      <c r="D2910" s="2" t="s">
        <v>231</v>
      </c>
      <c r="E2910" s="3">
        <v>13</v>
      </c>
      <c r="F2910" s="17">
        <v>0</v>
      </c>
      <c r="G2910" s="17">
        <v>1</v>
      </c>
      <c r="H2910" s="17">
        <v>0</v>
      </c>
      <c r="I2910" s="7">
        <v>6.2</v>
      </c>
      <c r="J2910" s="7">
        <v>0</v>
      </c>
      <c r="K2910" s="4">
        <v>119</v>
      </c>
      <c r="L2910" s="5">
        <v>119.38590000000001</v>
      </c>
      <c r="M2910">
        <v>159000</v>
      </c>
      <c r="N2910" s="3">
        <v>1</v>
      </c>
      <c r="O2910" s="50">
        <f>INDEX([1]Dados!$M$2:$N$26779,MATCH($P2910,[1]Dados!$N$2:$N$26779,),2)</f>
        <v>155086</v>
      </c>
      <c r="P2910">
        <v>155086</v>
      </c>
      <c r="Q2910" s="1">
        <v>36837</v>
      </c>
      <c r="R2910" s="1">
        <v>36846</v>
      </c>
      <c r="S2910" t="s">
        <v>1795</v>
      </c>
    </row>
    <row r="2911" spans="1:19" hidden="1" x14ac:dyDescent="0.2">
      <c r="A2911" s="7">
        <v>510025</v>
      </c>
      <c r="B2911" s="3">
        <v>89877</v>
      </c>
      <c r="C2911" s="3" t="s">
        <v>38</v>
      </c>
      <c r="D2911" s="2" t="s">
        <v>231</v>
      </c>
      <c r="E2911" s="3">
        <v>13</v>
      </c>
      <c r="F2911" s="17">
        <v>0</v>
      </c>
      <c r="G2911" s="17">
        <v>1</v>
      </c>
      <c r="H2911" s="17">
        <v>0</v>
      </c>
      <c r="I2911" s="27">
        <v>6.2</v>
      </c>
      <c r="J2911" s="27">
        <v>20</v>
      </c>
      <c r="K2911" s="4">
        <v>119</v>
      </c>
      <c r="L2911" s="5">
        <v>119.38590000000001</v>
      </c>
      <c r="M2911">
        <v>241080</v>
      </c>
      <c r="N2911" s="3">
        <v>1</v>
      </c>
      <c r="O2911" s="50">
        <f>INDEX([1]Dados!$M$2:$N$26779,MATCH($P2911,[1]Dados!$N$2:$N$26779,),2)</f>
        <v>155123</v>
      </c>
      <c r="P2911">
        <v>155123</v>
      </c>
      <c r="Q2911" s="1">
        <v>36837</v>
      </c>
      <c r="R2911" s="1">
        <v>36846</v>
      </c>
      <c r="S2911" t="s">
        <v>1795</v>
      </c>
    </row>
    <row r="2912" spans="1:19" hidden="1" x14ac:dyDescent="0.2">
      <c r="A2912" s="7">
        <v>510025</v>
      </c>
      <c r="B2912" s="3">
        <v>89877</v>
      </c>
      <c r="C2912" s="3" t="s">
        <v>38</v>
      </c>
      <c r="D2912" s="2" t="s">
        <v>231</v>
      </c>
      <c r="E2912" s="3">
        <v>13</v>
      </c>
      <c r="F2912" s="17">
        <v>0</v>
      </c>
      <c r="G2912" s="17">
        <v>1</v>
      </c>
      <c r="H2912" s="17">
        <v>0</v>
      </c>
      <c r="I2912" s="7">
        <v>6.3</v>
      </c>
      <c r="J2912" s="7">
        <v>0</v>
      </c>
      <c r="K2912" s="4">
        <v>119</v>
      </c>
      <c r="L2912" s="5">
        <v>119.38590000000001</v>
      </c>
      <c r="M2912">
        <v>159000</v>
      </c>
      <c r="N2912" s="3">
        <v>1</v>
      </c>
      <c r="O2912" s="50">
        <f>INDEX([1]Dados!$M$2:$N$26779,MATCH($P2912,[1]Dados!$N$2:$N$26779,),2)</f>
        <v>155086</v>
      </c>
      <c r="P2912">
        <v>155086</v>
      </c>
      <c r="Q2912" s="1">
        <v>36837</v>
      </c>
      <c r="R2912" s="1">
        <v>36846</v>
      </c>
      <c r="S2912" t="s">
        <v>1795</v>
      </c>
    </row>
    <row r="2913" spans="1:19" hidden="1" x14ac:dyDescent="0.2">
      <c r="A2913" s="7">
        <v>510025</v>
      </c>
      <c r="B2913" s="3">
        <v>89877</v>
      </c>
      <c r="C2913" s="3" t="s">
        <v>38</v>
      </c>
      <c r="D2913" s="2" t="s">
        <v>231</v>
      </c>
      <c r="E2913" s="3">
        <v>13</v>
      </c>
      <c r="F2913" s="17">
        <v>0</v>
      </c>
      <c r="G2913" s="17">
        <v>1</v>
      </c>
      <c r="H2913" s="17">
        <v>0</v>
      </c>
      <c r="I2913" s="27">
        <v>6.3</v>
      </c>
      <c r="J2913" s="27">
        <v>20</v>
      </c>
      <c r="K2913" s="4">
        <v>119</v>
      </c>
      <c r="L2913" s="5">
        <v>119.38590000000001</v>
      </c>
      <c r="M2913">
        <v>241080</v>
      </c>
      <c r="N2913" s="3">
        <v>1</v>
      </c>
      <c r="O2913" s="50">
        <f>INDEX([1]Dados!$M$2:$N$26779,MATCH($P2913,[1]Dados!$N$2:$N$26779,),2)</f>
        <v>155123</v>
      </c>
      <c r="P2913">
        <v>155123</v>
      </c>
      <c r="Q2913" s="1">
        <v>36837</v>
      </c>
      <c r="R2913" s="1">
        <v>36846</v>
      </c>
      <c r="S2913" t="s">
        <v>1795</v>
      </c>
    </row>
    <row r="2914" spans="1:19" hidden="1" x14ac:dyDescent="0.2">
      <c r="A2914" s="7">
        <v>510025</v>
      </c>
      <c r="B2914" s="3">
        <v>89877</v>
      </c>
      <c r="C2914" s="3" t="s">
        <v>38</v>
      </c>
      <c r="D2914" s="2" t="s">
        <v>231</v>
      </c>
      <c r="E2914" s="3">
        <v>13</v>
      </c>
      <c r="F2914" s="17">
        <v>0</v>
      </c>
      <c r="G2914" s="17">
        <v>1</v>
      </c>
      <c r="H2914" s="17">
        <v>0</v>
      </c>
      <c r="I2914" s="7">
        <v>6.4</v>
      </c>
      <c r="J2914" s="7">
        <v>14</v>
      </c>
      <c r="K2914" s="4">
        <v>119</v>
      </c>
      <c r="L2914" s="5">
        <v>119.38590000000001</v>
      </c>
      <c r="M2914">
        <v>159000</v>
      </c>
      <c r="N2914" s="3">
        <v>1</v>
      </c>
      <c r="O2914" s="50">
        <f>INDEX([1]Dados!$M$2:$N$26779,MATCH($P2914,[1]Dados!$N$2:$N$26779,),2)</f>
        <v>155086</v>
      </c>
      <c r="P2914">
        <v>155086</v>
      </c>
      <c r="Q2914" s="1">
        <v>36837</v>
      </c>
      <c r="R2914" s="1">
        <v>36846</v>
      </c>
      <c r="S2914" t="s">
        <v>1795</v>
      </c>
    </row>
    <row r="2915" spans="1:19" hidden="1" x14ac:dyDescent="0.2">
      <c r="A2915" s="7">
        <v>510025</v>
      </c>
      <c r="B2915" s="3">
        <v>89877</v>
      </c>
      <c r="C2915" s="3" t="s">
        <v>38</v>
      </c>
      <c r="D2915" s="2" t="s">
        <v>231</v>
      </c>
      <c r="E2915" s="3">
        <v>13</v>
      </c>
      <c r="F2915" s="17">
        <v>0</v>
      </c>
      <c r="G2915" s="17">
        <v>1</v>
      </c>
      <c r="H2915" s="17">
        <v>0</v>
      </c>
      <c r="I2915" s="27">
        <v>6.4</v>
      </c>
      <c r="J2915" s="27">
        <v>0</v>
      </c>
      <c r="K2915" s="4">
        <v>119</v>
      </c>
      <c r="L2915" s="5">
        <v>119.38590000000001</v>
      </c>
      <c r="M2915">
        <v>241080</v>
      </c>
      <c r="N2915" s="3">
        <v>1</v>
      </c>
      <c r="O2915" s="50">
        <f>INDEX([1]Dados!$M$2:$N$26779,MATCH($P2915,[1]Dados!$N$2:$N$26779,),2)</f>
        <v>155123</v>
      </c>
      <c r="P2915">
        <v>155123</v>
      </c>
      <c r="Q2915" s="1">
        <v>36837</v>
      </c>
      <c r="R2915" s="1">
        <v>36846</v>
      </c>
      <c r="S2915" t="s">
        <v>1795</v>
      </c>
    </row>
    <row r="2916" spans="1:19" hidden="1" x14ac:dyDescent="0.2">
      <c r="A2916" s="7">
        <v>510025</v>
      </c>
      <c r="B2916" s="3">
        <v>89877</v>
      </c>
      <c r="C2916" s="3" t="s">
        <v>38</v>
      </c>
      <c r="D2916" s="2" t="s">
        <v>231</v>
      </c>
      <c r="E2916" s="3">
        <v>13</v>
      </c>
      <c r="F2916" s="17">
        <v>0</v>
      </c>
      <c r="G2916" s="17">
        <v>1</v>
      </c>
      <c r="H2916" s="17">
        <v>0</v>
      </c>
      <c r="I2916" s="7" t="s">
        <v>3</v>
      </c>
      <c r="J2916" s="7">
        <v>0</v>
      </c>
      <c r="K2916" s="4">
        <v>119</v>
      </c>
      <c r="L2916" s="5">
        <v>119.3861</v>
      </c>
      <c r="M2916">
        <f>717313.5+79701.5</f>
        <v>797015</v>
      </c>
      <c r="N2916" s="3">
        <v>1</v>
      </c>
      <c r="O2916" s="50">
        <f>INDEX([1]Dados!$M$2:$N$26779,MATCH($P2916,[1]Dados!$N$2:$N$26779,),2)</f>
        <v>155085</v>
      </c>
      <c r="P2916">
        <v>155085</v>
      </c>
      <c r="Q2916" s="1">
        <v>36837</v>
      </c>
      <c r="R2916" s="1">
        <v>36846</v>
      </c>
      <c r="S2916" t="s">
        <v>2134</v>
      </c>
    </row>
    <row r="2917" spans="1:19" hidden="1" x14ac:dyDescent="0.2">
      <c r="A2917" s="7">
        <v>510025</v>
      </c>
      <c r="B2917" s="3">
        <v>89877</v>
      </c>
      <c r="C2917" s="3" t="s">
        <v>38</v>
      </c>
      <c r="D2917" s="2" t="s">
        <v>231</v>
      </c>
      <c r="E2917" s="3">
        <v>13</v>
      </c>
      <c r="F2917" s="17">
        <v>0</v>
      </c>
      <c r="G2917" s="17">
        <v>1</v>
      </c>
      <c r="H2917" s="17">
        <v>0</v>
      </c>
      <c r="I2917" s="7">
        <v>5.0999999999999996</v>
      </c>
      <c r="J2917" s="7">
        <v>8</v>
      </c>
      <c r="K2917" s="4">
        <v>119</v>
      </c>
      <c r="L2917" s="5">
        <v>119.3861</v>
      </c>
      <c r="M2917">
        <v>260000</v>
      </c>
      <c r="N2917" s="3">
        <v>1</v>
      </c>
      <c r="O2917" s="50">
        <f>INDEX([1]Dados!$M$2:$N$26779,MATCH($P2917,[1]Dados!$N$2:$N$26779,),2)</f>
        <v>155113</v>
      </c>
      <c r="P2917">
        <v>155113</v>
      </c>
      <c r="Q2917" s="1">
        <v>36837</v>
      </c>
      <c r="R2917" s="1">
        <v>36846</v>
      </c>
      <c r="S2917" t="s">
        <v>1796</v>
      </c>
    </row>
    <row r="2918" spans="1:19" hidden="1" x14ac:dyDescent="0.2">
      <c r="A2918" s="7">
        <v>510025</v>
      </c>
      <c r="B2918" s="3">
        <v>89877</v>
      </c>
      <c r="C2918" s="3" t="s">
        <v>38</v>
      </c>
      <c r="D2918" s="2" t="s">
        <v>231</v>
      </c>
      <c r="E2918" s="3">
        <v>13</v>
      </c>
      <c r="F2918" s="17">
        <v>0</v>
      </c>
      <c r="G2918" s="17">
        <v>1</v>
      </c>
      <c r="H2918" s="17">
        <v>0</v>
      </c>
      <c r="I2918" s="7">
        <v>5.0999999999999996</v>
      </c>
      <c r="J2918" s="7">
        <v>8</v>
      </c>
      <c r="K2918" s="4">
        <v>119</v>
      </c>
      <c r="L2918" s="5">
        <v>119.3861</v>
      </c>
      <c r="M2918">
        <v>610000</v>
      </c>
      <c r="N2918" s="3">
        <v>1</v>
      </c>
      <c r="O2918" s="50">
        <f>INDEX([1]Dados!$M$2:$N$26779,MATCH($P2918,[1]Dados!$N$2:$N$26779,),2)</f>
        <v>155172</v>
      </c>
      <c r="P2918">
        <v>155172</v>
      </c>
      <c r="Q2918" s="1">
        <v>36837</v>
      </c>
      <c r="R2918" s="1">
        <v>36846</v>
      </c>
      <c r="S2918" t="s">
        <v>1796</v>
      </c>
    </row>
    <row r="2919" spans="1:19" hidden="1" x14ac:dyDescent="0.2">
      <c r="A2919" s="7">
        <v>510025</v>
      </c>
      <c r="B2919" s="3">
        <v>89877</v>
      </c>
      <c r="C2919" s="3" t="s">
        <v>38</v>
      </c>
      <c r="D2919" s="2" t="s">
        <v>231</v>
      </c>
      <c r="E2919" s="3">
        <v>13</v>
      </c>
      <c r="F2919" s="17">
        <v>0</v>
      </c>
      <c r="G2919" s="17">
        <v>1</v>
      </c>
      <c r="H2919" s="17">
        <v>0</v>
      </c>
      <c r="I2919" s="7">
        <v>5.0999999999999996</v>
      </c>
      <c r="J2919" s="7">
        <v>15</v>
      </c>
      <c r="K2919" s="4">
        <v>119</v>
      </c>
      <c r="L2919" s="5">
        <v>119.3861</v>
      </c>
      <c r="M2919">
        <v>260000</v>
      </c>
      <c r="N2919" s="3">
        <v>1</v>
      </c>
      <c r="O2919" s="50">
        <f>INDEX([1]Dados!$M$2:$N$26779,MATCH($P2919,[1]Dados!$N$2:$N$26779,),2)</f>
        <v>155113</v>
      </c>
      <c r="P2919">
        <v>155113</v>
      </c>
      <c r="Q2919" s="1">
        <v>36837</v>
      </c>
      <c r="R2919" s="1">
        <v>36846</v>
      </c>
      <c r="S2919" t="s">
        <v>1796</v>
      </c>
    </row>
    <row r="2920" spans="1:19" hidden="1" x14ac:dyDescent="0.2">
      <c r="A2920" s="7">
        <v>510025</v>
      </c>
      <c r="B2920" s="3">
        <v>89877</v>
      </c>
      <c r="C2920" s="3" t="s">
        <v>38</v>
      </c>
      <c r="D2920" s="2" t="s">
        <v>231</v>
      </c>
      <c r="E2920" s="3">
        <v>13</v>
      </c>
      <c r="F2920" s="17">
        <v>0</v>
      </c>
      <c r="G2920" s="17">
        <v>1</v>
      </c>
      <c r="H2920" s="17">
        <v>0</v>
      </c>
      <c r="I2920" s="7">
        <v>5.0999999999999996</v>
      </c>
      <c r="J2920" s="7">
        <v>15</v>
      </c>
      <c r="K2920" s="4">
        <v>119</v>
      </c>
      <c r="L2920" s="5">
        <v>119.3861</v>
      </c>
      <c r="M2920">
        <v>610000</v>
      </c>
      <c r="N2920" s="3">
        <v>1</v>
      </c>
      <c r="O2920" s="50">
        <f>INDEX([1]Dados!$M$2:$N$26779,MATCH($P2920,[1]Dados!$N$2:$N$26779,),2)</f>
        <v>155172</v>
      </c>
      <c r="P2920">
        <v>155172</v>
      </c>
      <c r="Q2920" s="1">
        <v>36837</v>
      </c>
      <c r="R2920" s="1">
        <v>36846</v>
      </c>
      <c r="S2920" t="s">
        <v>1796</v>
      </c>
    </row>
    <row r="2921" spans="1:19" hidden="1" x14ac:dyDescent="0.2">
      <c r="A2921" s="7">
        <v>510025</v>
      </c>
      <c r="B2921" s="3">
        <v>89877</v>
      </c>
      <c r="C2921" s="3" t="s">
        <v>38</v>
      </c>
      <c r="D2921" s="2" t="s">
        <v>231</v>
      </c>
      <c r="E2921" s="3">
        <v>13</v>
      </c>
      <c r="F2921" s="17">
        <v>0</v>
      </c>
      <c r="G2921" s="17">
        <v>1</v>
      </c>
      <c r="H2921" s="17">
        <v>0</v>
      </c>
      <c r="I2921" s="7">
        <v>5.0999999999999996</v>
      </c>
      <c r="J2921" s="7">
        <v>15</v>
      </c>
      <c r="K2921" s="4">
        <v>119</v>
      </c>
      <c r="L2921" s="5">
        <v>119.3861</v>
      </c>
      <c r="M2921">
        <v>717313.5</v>
      </c>
      <c r="N2921" s="3">
        <v>1</v>
      </c>
      <c r="O2921" s="50">
        <f>INDEX([1]Dados!$M$2:$N$26779,MATCH($P2921,[1]Dados!$N$2:$N$26779,),2)</f>
        <v>155085</v>
      </c>
      <c r="P2921">
        <v>155085</v>
      </c>
      <c r="Q2921" s="1">
        <v>36837</v>
      </c>
      <c r="R2921" s="1">
        <v>36846</v>
      </c>
      <c r="S2921" t="s">
        <v>1796</v>
      </c>
    </row>
    <row r="2922" spans="1:19" hidden="1" x14ac:dyDescent="0.2">
      <c r="A2922" s="7">
        <v>510025</v>
      </c>
      <c r="B2922" s="3">
        <v>89877</v>
      </c>
      <c r="C2922" s="3" t="s">
        <v>38</v>
      </c>
      <c r="D2922" s="2" t="s">
        <v>231</v>
      </c>
      <c r="E2922" s="3">
        <v>13</v>
      </c>
      <c r="F2922" s="17">
        <v>0</v>
      </c>
      <c r="G2922" s="17">
        <v>1</v>
      </c>
      <c r="H2922" s="17">
        <v>0</v>
      </c>
      <c r="I2922" s="7">
        <v>4.0999999999999996</v>
      </c>
      <c r="J2922" s="7">
        <v>18</v>
      </c>
      <c r="K2922" s="4">
        <v>1203</v>
      </c>
      <c r="L2922" s="5">
        <v>1203.0829000000001</v>
      </c>
      <c r="M2922">
        <v>177884.02</v>
      </c>
      <c r="N2922" s="3">
        <v>1</v>
      </c>
      <c r="O2922" s="50">
        <f>INDEX([1]Dados!$M$2:$N$26779,MATCH($P2922,[1]Dados!$N$2:$N$26779,),2)</f>
        <v>155237</v>
      </c>
      <c r="P2922">
        <v>155237</v>
      </c>
      <c r="Q2922" s="1">
        <v>36837</v>
      </c>
      <c r="R2922" s="1">
        <v>36846</v>
      </c>
      <c r="S2922" t="s">
        <v>1792</v>
      </c>
    </row>
    <row r="2923" spans="1:19" hidden="1" x14ac:dyDescent="0.2">
      <c r="A2923" s="7">
        <v>510025</v>
      </c>
      <c r="B2923" s="3">
        <v>89877</v>
      </c>
      <c r="C2923" s="3" t="s">
        <v>38</v>
      </c>
      <c r="D2923" s="2" t="s">
        <v>231</v>
      </c>
      <c r="E2923" s="3">
        <v>13</v>
      </c>
      <c r="F2923" s="17">
        <v>0</v>
      </c>
      <c r="G2923" s="17">
        <v>1</v>
      </c>
      <c r="H2923" s="17">
        <v>0</v>
      </c>
      <c r="I2923" s="7">
        <v>4.2</v>
      </c>
      <c r="J2923" s="7">
        <v>14</v>
      </c>
      <c r="K2923" s="4">
        <v>1203</v>
      </c>
      <c r="L2923" s="5">
        <v>1203.0829000000001</v>
      </c>
      <c r="M2923">
        <v>177884.02</v>
      </c>
      <c r="N2923" s="3">
        <v>1</v>
      </c>
      <c r="O2923" s="50">
        <f>INDEX([1]Dados!$M$2:$N$26779,MATCH($P2923,[1]Dados!$N$2:$N$26779,),2)</f>
        <v>155237</v>
      </c>
      <c r="P2923">
        <v>155237</v>
      </c>
      <c r="Q2923" s="1">
        <v>36837</v>
      </c>
      <c r="R2923" s="1">
        <v>36846</v>
      </c>
      <c r="S2923" t="s">
        <v>1792</v>
      </c>
    </row>
    <row r="2924" spans="1:19" hidden="1" x14ac:dyDescent="0.2">
      <c r="A2924" s="7">
        <v>510025</v>
      </c>
      <c r="B2924" s="3">
        <v>89877</v>
      </c>
      <c r="C2924" s="3" t="s">
        <v>38</v>
      </c>
      <c r="D2924" s="2" t="s">
        <v>231</v>
      </c>
      <c r="E2924" s="3">
        <v>13</v>
      </c>
      <c r="F2924" s="17">
        <v>0</v>
      </c>
      <c r="G2924" s="17">
        <v>1</v>
      </c>
      <c r="H2924" s="17">
        <v>0</v>
      </c>
      <c r="I2924" s="7">
        <v>4.3</v>
      </c>
      <c r="J2924" s="7">
        <v>17</v>
      </c>
      <c r="K2924" s="4">
        <v>1203</v>
      </c>
      <c r="L2924" s="5">
        <v>1203.0829000000001</v>
      </c>
      <c r="M2924">
        <v>177884.02</v>
      </c>
      <c r="N2924" s="3">
        <v>1</v>
      </c>
      <c r="O2924" s="50">
        <f>INDEX([1]Dados!$M$2:$N$26779,MATCH($P2924,[1]Dados!$N$2:$N$26779,),2)</f>
        <v>155237</v>
      </c>
      <c r="P2924">
        <v>155237</v>
      </c>
      <c r="Q2924" s="1">
        <v>36837</v>
      </c>
      <c r="R2924" s="1">
        <v>36846</v>
      </c>
      <c r="S2924" t="s">
        <v>1792</v>
      </c>
    </row>
    <row r="2925" spans="1:19" hidden="1" x14ac:dyDescent="0.2">
      <c r="A2925" s="7">
        <v>510025</v>
      </c>
      <c r="B2925" s="3">
        <v>89877</v>
      </c>
      <c r="C2925" s="3" t="s">
        <v>38</v>
      </c>
      <c r="D2925" s="2" t="s">
        <v>231</v>
      </c>
      <c r="E2925" s="3">
        <v>13</v>
      </c>
      <c r="F2925" s="17">
        <v>0</v>
      </c>
      <c r="G2925" s="17">
        <v>1</v>
      </c>
      <c r="H2925" s="17">
        <v>0</v>
      </c>
      <c r="I2925" s="7">
        <v>3.2</v>
      </c>
      <c r="J2925" s="7">
        <v>15</v>
      </c>
      <c r="K2925" s="4">
        <v>1214</v>
      </c>
      <c r="L2925" s="5">
        <v>1214.0587</v>
      </c>
      <c r="M2925">
        <v>532886.28</v>
      </c>
      <c r="N2925" s="3">
        <v>1</v>
      </c>
      <c r="O2925" s="50">
        <f>INDEX([1]Dados!$M$2:$N$26779,MATCH($P2925,[1]Dados!$N$2:$N$26779,),2)</f>
        <v>154883</v>
      </c>
      <c r="P2925">
        <v>154883</v>
      </c>
      <c r="Q2925" s="1">
        <v>36837</v>
      </c>
      <c r="R2925" s="1">
        <v>36846</v>
      </c>
      <c r="S2925" t="s">
        <v>1789</v>
      </c>
    </row>
    <row r="2926" spans="1:19" hidden="1" x14ac:dyDescent="0.2">
      <c r="A2926" s="7">
        <v>510025</v>
      </c>
      <c r="B2926" s="3">
        <v>89877</v>
      </c>
      <c r="C2926" s="3" t="s">
        <v>38</v>
      </c>
      <c r="D2926" s="2" t="s">
        <v>231</v>
      </c>
      <c r="E2926" s="3">
        <v>13</v>
      </c>
      <c r="F2926" s="17">
        <v>0</v>
      </c>
      <c r="G2926" s="17">
        <v>1</v>
      </c>
      <c r="H2926" s="17">
        <v>0</v>
      </c>
      <c r="I2926" s="7">
        <v>3.1</v>
      </c>
      <c r="J2926" s="7">
        <v>25</v>
      </c>
      <c r="K2926" s="4">
        <v>1214</v>
      </c>
      <c r="L2926" s="5">
        <v>1214.0587</v>
      </c>
      <c r="M2926">
        <v>532886.28</v>
      </c>
      <c r="N2926" s="3">
        <v>1</v>
      </c>
      <c r="O2926" s="50">
        <f>INDEX([1]Dados!$M$2:$N$26779,MATCH($P2926,[1]Dados!$N$2:$N$26779,),2)</f>
        <v>154883</v>
      </c>
      <c r="P2926">
        <v>154883</v>
      </c>
      <c r="Q2926" s="1">
        <v>36837</v>
      </c>
      <c r="R2926" s="1">
        <v>36846</v>
      </c>
      <c r="S2926" t="s">
        <v>1789</v>
      </c>
    </row>
    <row r="2927" spans="1:19" hidden="1" x14ac:dyDescent="0.2">
      <c r="A2927" s="7">
        <v>510025</v>
      </c>
      <c r="B2927" s="3">
        <v>89877</v>
      </c>
      <c r="C2927" s="3" t="s">
        <v>38</v>
      </c>
      <c r="D2927" s="2" t="s">
        <v>231</v>
      </c>
      <c r="E2927" s="3">
        <v>13</v>
      </c>
      <c r="F2927" s="17">
        <v>0</v>
      </c>
      <c r="G2927" s="17">
        <v>1</v>
      </c>
      <c r="H2927" s="17">
        <v>0</v>
      </c>
      <c r="I2927" s="7">
        <v>1.1000000000000001</v>
      </c>
      <c r="J2927" s="7">
        <v>20</v>
      </c>
      <c r="K2927" s="4">
        <v>1214</v>
      </c>
      <c r="L2927" s="5">
        <v>1214.0589</v>
      </c>
      <c r="M2927">
        <v>511836</v>
      </c>
      <c r="N2927" s="3">
        <v>1</v>
      </c>
      <c r="O2927" s="50">
        <f>INDEX([1]Dados!$M$2:$N$26779,MATCH($P2927,[1]Dados!$N$2:$N$26779,),2)</f>
        <v>155584</v>
      </c>
      <c r="P2927">
        <v>155584</v>
      </c>
      <c r="Q2927" s="1">
        <v>36837</v>
      </c>
      <c r="R2927" s="1">
        <v>36846</v>
      </c>
      <c r="S2927" t="s">
        <v>1793</v>
      </c>
    </row>
    <row r="2928" spans="1:19" hidden="1" x14ac:dyDescent="0.2">
      <c r="A2928" s="7">
        <v>510025</v>
      </c>
      <c r="B2928" s="3">
        <v>89877</v>
      </c>
      <c r="C2928" s="3" t="s">
        <v>38</v>
      </c>
      <c r="D2928" s="2" t="s">
        <v>231</v>
      </c>
      <c r="E2928" s="3">
        <v>13</v>
      </c>
      <c r="F2928" s="17">
        <v>0</v>
      </c>
      <c r="G2928" s="17">
        <v>1</v>
      </c>
      <c r="H2928" s="17">
        <v>0</v>
      </c>
      <c r="I2928" s="7">
        <v>1.2</v>
      </c>
      <c r="J2928" s="7">
        <v>18</v>
      </c>
      <c r="K2928" s="4">
        <v>1214</v>
      </c>
      <c r="L2928" s="5">
        <v>1214.0589</v>
      </c>
      <c r="M2928">
        <v>511836</v>
      </c>
      <c r="N2928" s="3">
        <v>1</v>
      </c>
      <c r="O2928" s="50">
        <f>INDEX([1]Dados!$M$2:$N$26779,MATCH($P2928,[1]Dados!$N$2:$N$26779,),2)</f>
        <v>155584</v>
      </c>
      <c r="P2928">
        <v>155584</v>
      </c>
      <c r="Q2928" s="1">
        <v>36837</v>
      </c>
      <c r="R2928" s="1">
        <v>36846</v>
      </c>
      <c r="S2928" t="s">
        <v>1793</v>
      </c>
    </row>
    <row r="2929" spans="1:19" hidden="1" x14ac:dyDescent="0.2">
      <c r="A2929" s="7">
        <v>510025</v>
      </c>
      <c r="B2929" s="3">
        <v>89877</v>
      </c>
      <c r="C2929" s="3" t="s">
        <v>38</v>
      </c>
      <c r="D2929" s="2" t="s">
        <v>231</v>
      </c>
      <c r="E2929" s="3">
        <v>13</v>
      </c>
      <c r="F2929" s="17">
        <v>0</v>
      </c>
      <c r="G2929" s="17">
        <v>1</v>
      </c>
      <c r="H2929" s="17">
        <v>0</v>
      </c>
      <c r="I2929" s="7">
        <v>1.3</v>
      </c>
      <c r="J2929" s="7">
        <v>23</v>
      </c>
      <c r="K2929" s="4">
        <v>1214</v>
      </c>
      <c r="L2929" s="5">
        <v>1214.0589</v>
      </c>
      <c r="M2929">
        <v>511836</v>
      </c>
      <c r="N2929" s="3">
        <v>1</v>
      </c>
      <c r="O2929" s="50">
        <f>INDEX([1]Dados!$M$2:$N$26779,MATCH($P2929,[1]Dados!$N$2:$N$26779,),2)</f>
        <v>155584</v>
      </c>
      <c r="P2929">
        <v>155584</v>
      </c>
      <c r="Q2929" s="1">
        <v>36837</v>
      </c>
      <c r="R2929" s="1">
        <v>36846</v>
      </c>
      <c r="S2929" t="s">
        <v>1793</v>
      </c>
    </row>
    <row r="2930" spans="1:19" hidden="1" x14ac:dyDescent="0.2">
      <c r="A2930" s="7">
        <v>510025</v>
      </c>
      <c r="B2930" s="3">
        <v>89877</v>
      </c>
      <c r="C2930" s="3" t="s">
        <v>38</v>
      </c>
      <c r="D2930" s="2" t="s">
        <v>231</v>
      </c>
      <c r="E2930" s="3">
        <v>13</v>
      </c>
      <c r="F2930" s="17">
        <v>0</v>
      </c>
      <c r="G2930" s="17">
        <v>1</v>
      </c>
      <c r="H2930" s="17">
        <v>0</v>
      </c>
      <c r="I2930" s="7">
        <v>1.4</v>
      </c>
      <c r="J2930" s="7">
        <v>21</v>
      </c>
      <c r="K2930" s="4">
        <v>1214</v>
      </c>
      <c r="L2930" s="5">
        <v>1214.0589</v>
      </c>
      <c r="M2930">
        <v>511836</v>
      </c>
      <c r="N2930" s="3">
        <v>1</v>
      </c>
      <c r="O2930" s="50">
        <f>INDEX([1]Dados!$M$2:$N$26779,MATCH($P2930,[1]Dados!$N$2:$N$26779,),2)</f>
        <v>155584</v>
      </c>
      <c r="P2930">
        <v>155584</v>
      </c>
      <c r="Q2930" s="1">
        <v>36837</v>
      </c>
      <c r="R2930" s="1">
        <v>36846</v>
      </c>
      <c r="S2930" t="s">
        <v>1793</v>
      </c>
    </row>
    <row r="2931" spans="1:19" hidden="1" x14ac:dyDescent="0.2">
      <c r="A2931" s="7">
        <v>510025</v>
      </c>
      <c r="B2931" s="3">
        <v>89877</v>
      </c>
      <c r="C2931" s="3" t="s">
        <v>38</v>
      </c>
      <c r="D2931" s="2" t="s">
        <v>231</v>
      </c>
      <c r="E2931" s="3">
        <v>13</v>
      </c>
      <c r="F2931" s="17">
        <v>0</v>
      </c>
      <c r="G2931" s="17">
        <v>1</v>
      </c>
      <c r="H2931" s="17">
        <v>0</v>
      </c>
      <c r="I2931" s="7">
        <v>1.5</v>
      </c>
      <c r="J2931" s="7">
        <v>23</v>
      </c>
      <c r="K2931" s="4">
        <v>1214</v>
      </c>
      <c r="L2931" s="5">
        <v>1214.0589</v>
      </c>
      <c r="M2931">
        <v>511836</v>
      </c>
      <c r="N2931" s="3">
        <v>1</v>
      </c>
      <c r="O2931" s="50">
        <f>INDEX([1]Dados!$M$2:$N$26779,MATCH($P2931,[1]Dados!$N$2:$N$26779,),2)</f>
        <v>155584</v>
      </c>
      <c r="P2931">
        <v>155584</v>
      </c>
      <c r="Q2931" s="1">
        <v>36837</v>
      </c>
      <c r="R2931" s="1">
        <v>36846</v>
      </c>
      <c r="S2931" t="s">
        <v>1793</v>
      </c>
    </row>
    <row r="2932" spans="1:19" hidden="1" x14ac:dyDescent="0.2">
      <c r="A2932" s="7">
        <v>510025</v>
      </c>
      <c r="B2932" s="3">
        <v>89877</v>
      </c>
      <c r="C2932" s="3" t="s">
        <v>38</v>
      </c>
      <c r="D2932" s="2" t="s">
        <v>231</v>
      </c>
      <c r="E2932" s="3">
        <v>13</v>
      </c>
      <c r="F2932" s="17">
        <v>0</v>
      </c>
      <c r="G2932" s="17">
        <v>1</v>
      </c>
      <c r="H2932" s="17">
        <v>0</v>
      </c>
      <c r="I2932" s="7">
        <v>1.6</v>
      </c>
      <c r="J2932" s="7">
        <v>23</v>
      </c>
      <c r="K2932" s="4">
        <v>1214</v>
      </c>
      <c r="L2932" s="5">
        <v>1214.0589</v>
      </c>
      <c r="M2932">
        <v>511836</v>
      </c>
      <c r="N2932" s="3">
        <v>1</v>
      </c>
      <c r="O2932" s="50">
        <f>INDEX([1]Dados!$M$2:$N$26779,MATCH($P2932,[1]Dados!$N$2:$N$26779,),2)</f>
        <v>155584</v>
      </c>
      <c r="P2932">
        <v>155584</v>
      </c>
      <c r="Q2932" s="1">
        <v>36837</v>
      </c>
      <c r="R2932" s="1">
        <v>36846</v>
      </c>
      <c r="S2932" t="s">
        <v>1793</v>
      </c>
    </row>
    <row r="2933" spans="1:19" hidden="1" x14ac:dyDescent="0.2">
      <c r="A2933" s="7">
        <v>510025</v>
      </c>
      <c r="B2933" s="3">
        <v>89877</v>
      </c>
      <c r="C2933" s="3" t="s">
        <v>38</v>
      </c>
      <c r="D2933" s="2" t="s">
        <v>231</v>
      </c>
      <c r="E2933" s="3">
        <v>13</v>
      </c>
      <c r="F2933" s="17">
        <v>0</v>
      </c>
      <c r="G2933" s="17">
        <v>1</v>
      </c>
      <c r="H2933" s="17">
        <v>0</v>
      </c>
      <c r="I2933" s="7">
        <v>1.7</v>
      </c>
      <c r="J2933" s="7">
        <v>23</v>
      </c>
      <c r="K2933" s="4">
        <v>1214</v>
      </c>
      <c r="L2933" s="5">
        <v>1214.0589</v>
      </c>
      <c r="M2933">
        <v>511836</v>
      </c>
      <c r="N2933" s="3">
        <v>1</v>
      </c>
      <c r="O2933" s="50">
        <f>INDEX([1]Dados!$M$2:$N$26779,MATCH($P2933,[1]Dados!$N$2:$N$26779,),2)</f>
        <v>155584</v>
      </c>
      <c r="P2933">
        <v>155584</v>
      </c>
      <c r="Q2933" s="1">
        <v>36837</v>
      </c>
      <c r="R2933" s="1">
        <v>36846</v>
      </c>
      <c r="S2933" t="s">
        <v>1793</v>
      </c>
    </row>
    <row r="2934" spans="1:19" hidden="1" x14ac:dyDescent="0.2">
      <c r="A2934" s="7">
        <v>510025</v>
      </c>
      <c r="B2934" s="3">
        <v>89877</v>
      </c>
      <c r="C2934" s="3" t="s">
        <v>38</v>
      </c>
      <c r="D2934" s="2" t="s">
        <v>231</v>
      </c>
      <c r="E2934" s="3">
        <v>13</v>
      </c>
      <c r="F2934" s="17">
        <v>0</v>
      </c>
      <c r="G2934" s="17">
        <v>1</v>
      </c>
      <c r="H2934" s="17">
        <v>0</v>
      </c>
      <c r="I2934" s="7">
        <v>1.8</v>
      </c>
      <c r="J2934" s="7">
        <v>23</v>
      </c>
      <c r="K2934" s="4">
        <v>1214</v>
      </c>
      <c r="L2934" s="5">
        <v>1214.0589</v>
      </c>
      <c r="M2934">
        <v>511836</v>
      </c>
      <c r="N2934" s="3">
        <v>1</v>
      </c>
      <c r="O2934" s="50">
        <f>INDEX([1]Dados!$M$2:$N$26779,MATCH($P2934,[1]Dados!$N$2:$N$26779,),2)</f>
        <v>155584</v>
      </c>
      <c r="P2934">
        <v>155584</v>
      </c>
      <c r="Q2934" s="1">
        <v>36837</v>
      </c>
      <c r="R2934" s="1">
        <v>36846</v>
      </c>
      <c r="S2934" t="s">
        <v>1793</v>
      </c>
    </row>
    <row r="2935" spans="1:19" hidden="1" x14ac:dyDescent="0.2">
      <c r="A2935" s="7">
        <v>510025</v>
      </c>
      <c r="B2935" s="3">
        <v>89877</v>
      </c>
      <c r="C2935" s="3" t="s">
        <v>38</v>
      </c>
      <c r="D2935" s="2" t="s">
        <v>231</v>
      </c>
      <c r="E2935" s="3">
        <v>13</v>
      </c>
      <c r="F2935" s="17">
        <v>0</v>
      </c>
      <c r="G2935" s="17">
        <v>1</v>
      </c>
      <c r="H2935" s="17">
        <v>0</v>
      </c>
      <c r="I2935" s="7">
        <v>2.2000000000000002</v>
      </c>
      <c r="J2935" s="7">
        <v>21</v>
      </c>
      <c r="K2935" s="4">
        <v>1293</v>
      </c>
      <c r="L2935" s="5">
        <v>1293.0592999999999</v>
      </c>
      <c r="M2935">
        <v>35300.25</v>
      </c>
      <c r="N2935" s="3">
        <v>1</v>
      </c>
      <c r="O2935" s="50">
        <f>INDEX([1]Dados!$M$2:$N$26779,MATCH($P2935,[1]Dados!$N$2:$N$26779,),2)</f>
        <v>154994</v>
      </c>
      <c r="P2935">
        <v>154994</v>
      </c>
      <c r="Q2935" s="1">
        <v>36837</v>
      </c>
      <c r="R2935" s="1">
        <v>36846</v>
      </c>
      <c r="S2935" t="s">
        <v>1790</v>
      </c>
    </row>
    <row r="2936" spans="1:19" hidden="1" x14ac:dyDescent="0.2">
      <c r="A2936" s="7">
        <v>510025</v>
      </c>
      <c r="B2936" s="3">
        <v>89877</v>
      </c>
      <c r="C2936" s="3" t="s">
        <v>38</v>
      </c>
      <c r="D2936" s="2" t="s">
        <v>231</v>
      </c>
      <c r="E2936" s="3">
        <v>13</v>
      </c>
      <c r="F2936" s="17">
        <v>0</v>
      </c>
      <c r="G2936" s="17">
        <v>1</v>
      </c>
      <c r="H2936" s="17">
        <v>0</v>
      </c>
      <c r="I2936" s="7">
        <v>2.2999999999999998</v>
      </c>
      <c r="J2936" s="7">
        <v>11</v>
      </c>
      <c r="K2936" s="4">
        <v>1293</v>
      </c>
      <c r="L2936" s="5">
        <v>1293.0592999999999</v>
      </c>
      <c r="M2936">
        <v>35300.25</v>
      </c>
      <c r="N2936" s="3">
        <v>1</v>
      </c>
      <c r="O2936" s="50">
        <f>INDEX([1]Dados!$M$2:$N$26779,MATCH($P2936,[1]Dados!$N$2:$N$26779,),2)</f>
        <v>154994</v>
      </c>
      <c r="P2936">
        <v>154994</v>
      </c>
      <c r="Q2936" s="1">
        <v>36837</v>
      </c>
      <c r="R2936" s="1">
        <v>36846</v>
      </c>
      <c r="S2936" t="s">
        <v>1790</v>
      </c>
    </row>
    <row r="2937" spans="1:19" hidden="1" x14ac:dyDescent="0.2">
      <c r="A2937" s="7">
        <v>510025</v>
      </c>
      <c r="B2937" s="3">
        <v>89877</v>
      </c>
      <c r="C2937" s="3" t="s">
        <v>38</v>
      </c>
      <c r="D2937" s="2" t="s">
        <v>231</v>
      </c>
      <c r="E2937" s="3">
        <v>13</v>
      </c>
      <c r="F2937" s="17">
        <v>0</v>
      </c>
      <c r="G2937" s="17">
        <v>1</v>
      </c>
      <c r="H2937" s="17">
        <v>0</v>
      </c>
      <c r="I2937" s="7">
        <v>2.4</v>
      </c>
      <c r="J2937" s="7">
        <v>22</v>
      </c>
      <c r="K2937" s="4">
        <v>1293</v>
      </c>
      <c r="L2937" s="5">
        <v>1293.0592999999999</v>
      </c>
      <c r="M2937">
        <v>35300.25</v>
      </c>
      <c r="N2937" s="3">
        <v>1</v>
      </c>
      <c r="O2937" s="50">
        <f>INDEX([1]Dados!$M$2:$N$26779,MATCH($P2937,[1]Dados!$N$2:$N$26779,),2)</f>
        <v>154994</v>
      </c>
      <c r="P2937">
        <v>154994</v>
      </c>
      <c r="Q2937" s="1">
        <v>36837</v>
      </c>
      <c r="R2937" s="1">
        <v>36846</v>
      </c>
      <c r="S2937" t="s">
        <v>1790</v>
      </c>
    </row>
    <row r="2938" spans="1:19" hidden="1" x14ac:dyDescent="0.2">
      <c r="A2938" s="7">
        <v>510025</v>
      </c>
      <c r="B2938" s="3">
        <v>89877</v>
      </c>
      <c r="C2938" s="3" t="s">
        <v>38</v>
      </c>
      <c r="D2938" s="2" t="s">
        <v>231</v>
      </c>
      <c r="E2938" s="3">
        <v>13</v>
      </c>
      <c r="F2938" s="17">
        <v>0</v>
      </c>
      <c r="G2938" s="17">
        <v>1</v>
      </c>
      <c r="H2938" s="17">
        <v>0</v>
      </c>
      <c r="I2938" s="7">
        <v>2.5</v>
      </c>
      <c r="J2938" s="7">
        <v>30</v>
      </c>
      <c r="K2938" s="4">
        <v>1293</v>
      </c>
      <c r="L2938" s="5">
        <v>1293.0592999999999</v>
      </c>
      <c r="M2938">
        <v>35300.25</v>
      </c>
      <c r="N2938" s="3">
        <v>1</v>
      </c>
      <c r="O2938" s="50">
        <f>INDEX([1]Dados!$M$2:$N$26779,MATCH($P2938,[1]Dados!$N$2:$N$26779,),2)</f>
        <v>154994</v>
      </c>
      <c r="P2938">
        <v>154994</v>
      </c>
      <c r="Q2938" s="1">
        <v>36837</v>
      </c>
      <c r="R2938" s="1">
        <v>36846</v>
      </c>
      <c r="S2938" t="s">
        <v>1790</v>
      </c>
    </row>
    <row r="2939" spans="1:19" hidden="1" x14ac:dyDescent="0.2">
      <c r="A2939" s="7">
        <v>510025</v>
      </c>
      <c r="B2939" s="3">
        <v>89877</v>
      </c>
      <c r="C2939" s="3" t="s">
        <v>38</v>
      </c>
      <c r="D2939" s="2" t="s">
        <v>231</v>
      </c>
      <c r="E2939" s="3">
        <v>13</v>
      </c>
      <c r="F2939" s="17">
        <v>0</v>
      </c>
      <c r="G2939" s="17">
        <v>1</v>
      </c>
      <c r="H2939" s="17">
        <v>0</v>
      </c>
      <c r="I2939" s="7">
        <v>2.1</v>
      </c>
      <c r="J2939" s="7">
        <v>0</v>
      </c>
      <c r="K2939" s="4">
        <v>1293</v>
      </c>
      <c r="L2939" s="5">
        <v>1293.0592999999999</v>
      </c>
      <c r="M2939">
        <v>35300.25</v>
      </c>
      <c r="N2939" s="3">
        <v>1</v>
      </c>
      <c r="O2939" s="50">
        <f>INDEX([1]Dados!$M$2:$N$26779,MATCH($P2939,[1]Dados!$N$2:$N$26779,),2)</f>
        <v>154994</v>
      </c>
      <c r="P2939">
        <v>154994</v>
      </c>
      <c r="Q2939" s="1">
        <v>36837</v>
      </c>
      <c r="R2939" s="1">
        <v>36846</v>
      </c>
      <c r="S2939" t="s">
        <v>1790</v>
      </c>
    </row>
    <row r="2940" spans="1:19" hidden="1" x14ac:dyDescent="0.2">
      <c r="A2940" s="7">
        <v>510025</v>
      </c>
      <c r="B2940" s="3">
        <v>89877</v>
      </c>
      <c r="C2940" s="3" t="s">
        <v>38</v>
      </c>
      <c r="D2940" s="2" t="s">
        <v>231</v>
      </c>
      <c r="E2940" s="3">
        <v>13</v>
      </c>
      <c r="F2940" s="17">
        <v>0</v>
      </c>
      <c r="G2940" s="17">
        <v>1</v>
      </c>
      <c r="H2940" s="17">
        <v>0</v>
      </c>
      <c r="I2940" s="7">
        <v>2.6</v>
      </c>
      <c r="J2940" s="7">
        <v>21</v>
      </c>
      <c r="K2940" s="4">
        <v>1293</v>
      </c>
      <c r="L2940" s="5">
        <v>1293.0592999999999</v>
      </c>
      <c r="M2940">
        <v>35300.25</v>
      </c>
      <c r="N2940" s="3">
        <v>1</v>
      </c>
      <c r="O2940" s="50">
        <f>INDEX([1]Dados!$M$2:$N$26779,MATCH($P2940,[1]Dados!$N$2:$N$26779,),2)</f>
        <v>154994</v>
      </c>
      <c r="P2940">
        <v>154994</v>
      </c>
      <c r="Q2940" s="1">
        <v>36837</v>
      </c>
      <c r="R2940" s="1">
        <v>36846</v>
      </c>
      <c r="S2940" t="s">
        <v>1790</v>
      </c>
    </row>
    <row r="2941" spans="1:19" hidden="1" x14ac:dyDescent="0.2">
      <c r="A2941" s="7">
        <v>510025</v>
      </c>
      <c r="B2941" s="3">
        <v>89877</v>
      </c>
      <c r="C2941" s="3" t="s">
        <v>38</v>
      </c>
      <c r="D2941" s="2" t="s">
        <v>231</v>
      </c>
      <c r="E2941" s="3">
        <v>13</v>
      </c>
      <c r="F2941" s="17">
        <v>0</v>
      </c>
      <c r="G2941" s="17">
        <v>1</v>
      </c>
      <c r="H2941" s="17">
        <v>0</v>
      </c>
      <c r="I2941" s="7">
        <v>2.7</v>
      </c>
      <c r="J2941" s="7">
        <v>9</v>
      </c>
      <c r="K2941" s="4">
        <v>1293</v>
      </c>
      <c r="L2941" s="5">
        <v>1293.0592999999999</v>
      </c>
      <c r="M2941">
        <v>35300.25</v>
      </c>
      <c r="N2941" s="3">
        <v>1</v>
      </c>
      <c r="O2941" s="50">
        <f>INDEX([1]Dados!$M$2:$N$26779,MATCH($P2941,[1]Dados!$N$2:$N$26779,),2)</f>
        <v>154994</v>
      </c>
      <c r="P2941">
        <v>154994</v>
      </c>
      <c r="Q2941" s="1">
        <v>36837</v>
      </c>
      <c r="R2941" s="1">
        <v>36846</v>
      </c>
      <c r="S2941" t="s">
        <v>1790</v>
      </c>
    </row>
    <row r="2942" spans="1:19" x14ac:dyDescent="0.2">
      <c r="A2942" s="7">
        <v>510622</v>
      </c>
      <c r="B2942" s="3">
        <v>90646</v>
      </c>
      <c r="C2942" s="3" t="s">
        <v>38</v>
      </c>
      <c r="D2942" s="2" t="s">
        <v>604</v>
      </c>
      <c r="E2942" s="3">
        <v>13</v>
      </c>
      <c r="F2942" s="17">
        <v>0</v>
      </c>
      <c r="G2942" s="17">
        <v>1</v>
      </c>
      <c r="H2942" s="17">
        <v>0</v>
      </c>
      <c r="I2942" s="7">
        <v>5.3</v>
      </c>
      <c r="J2942" s="7">
        <v>13</v>
      </c>
      <c r="K2942" s="4">
        <v>119</v>
      </c>
      <c r="L2942" s="5">
        <v>119.38590000000001</v>
      </c>
      <c r="M2942">
        <v>32330.07</v>
      </c>
      <c r="N2942" s="33">
        <v>1</v>
      </c>
      <c r="O2942" s="50" t="e">
        <f>INDEX([1]Dados!$M$2:$N$26779,MATCH($P2942,[1]Dados!$N$2:$N$26779,),2)</f>
        <v>#N/A</v>
      </c>
      <c r="P2942">
        <v>155068</v>
      </c>
      <c r="Q2942" s="1">
        <v>36837</v>
      </c>
      <c r="R2942" s="1">
        <v>36841</v>
      </c>
      <c r="S2942" t="s">
        <v>1211</v>
      </c>
    </row>
    <row r="2943" spans="1:19" x14ac:dyDescent="0.2">
      <c r="A2943" s="7">
        <v>510622</v>
      </c>
      <c r="B2943" s="3">
        <v>90646</v>
      </c>
      <c r="C2943" s="3" t="s">
        <v>38</v>
      </c>
      <c r="D2943" s="2" t="s">
        <v>604</v>
      </c>
      <c r="E2943" s="3">
        <v>13</v>
      </c>
      <c r="F2943" s="17">
        <v>0</v>
      </c>
      <c r="G2943" s="17">
        <v>1</v>
      </c>
      <c r="H2943" s="17">
        <v>0</v>
      </c>
      <c r="I2943" s="7">
        <v>5.0999999999999996</v>
      </c>
      <c r="J2943" s="7">
        <v>15</v>
      </c>
      <c r="K2943" s="4">
        <v>119</v>
      </c>
      <c r="L2943" s="5">
        <v>119.38590000000001</v>
      </c>
      <c r="M2943">
        <v>32330.07</v>
      </c>
      <c r="N2943" s="33">
        <v>1</v>
      </c>
      <c r="O2943" s="50" t="e">
        <f>INDEX([1]Dados!$M$2:$N$26779,MATCH($P2943,[1]Dados!$N$2:$N$26779,),2)</f>
        <v>#N/A</v>
      </c>
      <c r="P2943">
        <v>155068</v>
      </c>
      <c r="Q2943" s="1">
        <v>36837</v>
      </c>
      <c r="R2943" s="1">
        <v>36841</v>
      </c>
      <c r="S2943" t="s">
        <v>1211</v>
      </c>
    </row>
    <row r="2944" spans="1:19" x14ac:dyDescent="0.2">
      <c r="A2944" s="7">
        <v>510622</v>
      </c>
      <c r="B2944" s="3">
        <v>90646</v>
      </c>
      <c r="C2944" s="3" t="s">
        <v>38</v>
      </c>
      <c r="D2944" s="2" t="s">
        <v>604</v>
      </c>
      <c r="E2944" s="3">
        <v>13</v>
      </c>
      <c r="F2944" s="17">
        <v>0</v>
      </c>
      <c r="G2944" s="17">
        <v>1</v>
      </c>
      <c r="H2944" s="17">
        <v>0</v>
      </c>
      <c r="I2944" s="7">
        <v>5.2</v>
      </c>
      <c r="J2944" s="7">
        <v>25</v>
      </c>
      <c r="K2944" s="4">
        <v>119</v>
      </c>
      <c r="L2944" s="5">
        <v>119.38590000000001</v>
      </c>
      <c r="M2944">
        <v>32330.07</v>
      </c>
      <c r="N2944" s="33">
        <v>1</v>
      </c>
      <c r="O2944" s="50" t="e">
        <f>INDEX([1]Dados!$M$2:$N$26779,MATCH($P2944,[1]Dados!$N$2:$N$26779,),2)</f>
        <v>#N/A</v>
      </c>
      <c r="P2944">
        <v>155068</v>
      </c>
      <c r="Q2944" s="1">
        <v>36837</v>
      </c>
      <c r="R2944" s="1">
        <v>36841</v>
      </c>
      <c r="S2944" t="s">
        <v>1211</v>
      </c>
    </row>
    <row r="2945" spans="1:19" x14ac:dyDescent="0.2">
      <c r="A2945" s="7">
        <v>510622</v>
      </c>
      <c r="B2945" s="3">
        <v>90646</v>
      </c>
      <c r="C2945" s="3" t="s">
        <v>38</v>
      </c>
      <c r="D2945" s="2" t="s">
        <v>604</v>
      </c>
      <c r="E2945" s="3">
        <v>13</v>
      </c>
      <c r="F2945" s="17">
        <v>0</v>
      </c>
      <c r="G2945" s="17">
        <v>1</v>
      </c>
      <c r="H2945" s="17">
        <v>0</v>
      </c>
      <c r="I2945" s="7">
        <v>5.4</v>
      </c>
      <c r="J2945" s="7">
        <v>18</v>
      </c>
      <c r="K2945" s="4">
        <v>119</v>
      </c>
      <c r="L2945" s="5">
        <v>119.38590000000001</v>
      </c>
      <c r="M2945">
        <v>32330.07</v>
      </c>
      <c r="N2945" s="33">
        <v>1</v>
      </c>
      <c r="O2945" s="50" t="e">
        <f>INDEX([1]Dados!$M$2:$N$26779,MATCH($P2945,[1]Dados!$N$2:$N$26779,),2)</f>
        <v>#N/A</v>
      </c>
      <c r="P2945">
        <v>155068</v>
      </c>
      <c r="Q2945" s="1">
        <v>36837</v>
      </c>
      <c r="R2945" s="1">
        <v>36841</v>
      </c>
      <c r="S2945" t="s">
        <v>1211</v>
      </c>
    </row>
    <row r="2946" spans="1:19" x14ac:dyDescent="0.2">
      <c r="A2946" s="7">
        <v>510622</v>
      </c>
      <c r="B2946" s="3">
        <v>90646</v>
      </c>
      <c r="C2946" s="3" t="s">
        <v>38</v>
      </c>
      <c r="D2946" s="2" t="s">
        <v>604</v>
      </c>
      <c r="E2946" s="3">
        <v>13</v>
      </c>
      <c r="F2946" s="17">
        <v>0</v>
      </c>
      <c r="G2946" s="17">
        <v>1</v>
      </c>
      <c r="H2946" s="17">
        <v>0</v>
      </c>
      <c r="I2946" s="7">
        <v>6.1</v>
      </c>
      <c r="J2946" s="7">
        <v>25</v>
      </c>
      <c r="K2946" s="4">
        <v>4</v>
      </c>
      <c r="L2946" s="5">
        <v>4.1822999999999997</v>
      </c>
      <c r="M2946">
        <v>105600</v>
      </c>
      <c r="N2946" s="33">
        <v>1</v>
      </c>
      <c r="O2946" s="50" t="e">
        <f>INDEX([1]Dados!$M$2:$N$26779,MATCH($P2946,[1]Dados!$N$2:$N$26779,),2)</f>
        <v>#N/A</v>
      </c>
      <c r="P2946">
        <v>155089</v>
      </c>
      <c r="Q2946" s="1">
        <v>36837</v>
      </c>
      <c r="R2946" s="1">
        <v>36841</v>
      </c>
      <c r="S2946" t="s">
        <v>1213</v>
      </c>
    </row>
    <row r="2947" spans="1:19" x14ac:dyDescent="0.2">
      <c r="A2947" s="7">
        <v>510622</v>
      </c>
      <c r="B2947" s="3">
        <v>90646</v>
      </c>
      <c r="C2947" s="3" t="s">
        <v>38</v>
      </c>
      <c r="D2947" s="2" t="s">
        <v>604</v>
      </c>
      <c r="E2947" s="3">
        <v>13</v>
      </c>
      <c r="F2947" s="17">
        <v>0</v>
      </c>
      <c r="G2947" s="17">
        <v>1</v>
      </c>
      <c r="H2947" s="17">
        <v>0</v>
      </c>
      <c r="I2947" s="7">
        <v>6.3</v>
      </c>
      <c r="J2947" s="7">
        <v>5</v>
      </c>
      <c r="K2947" s="4">
        <v>4</v>
      </c>
      <c r="L2947" s="5">
        <v>4.1822999999999997</v>
      </c>
      <c r="M2947">
        <v>105600</v>
      </c>
      <c r="N2947" s="33">
        <v>1</v>
      </c>
      <c r="O2947" s="50" t="e">
        <f>INDEX([1]Dados!$M$2:$N$26779,MATCH($P2947,[1]Dados!$N$2:$N$26779,),2)</f>
        <v>#N/A</v>
      </c>
      <c r="P2947">
        <v>155089</v>
      </c>
      <c r="Q2947" s="1">
        <v>36837</v>
      </c>
      <c r="R2947" s="1">
        <v>36841</v>
      </c>
      <c r="S2947" t="s">
        <v>1213</v>
      </c>
    </row>
    <row r="2948" spans="1:19" x14ac:dyDescent="0.2">
      <c r="A2948" s="7">
        <v>510622</v>
      </c>
      <c r="B2948" s="3">
        <v>90646</v>
      </c>
      <c r="C2948" s="3" t="s">
        <v>38</v>
      </c>
      <c r="D2948" s="2" t="s">
        <v>604</v>
      </c>
      <c r="E2948" s="3">
        <v>13</v>
      </c>
      <c r="F2948" s="17">
        <v>0</v>
      </c>
      <c r="G2948" s="17">
        <v>1</v>
      </c>
      <c r="H2948" s="17">
        <v>0</v>
      </c>
      <c r="I2948" s="7">
        <v>6.2</v>
      </c>
      <c r="J2948" s="7">
        <v>12</v>
      </c>
      <c r="K2948" s="4">
        <v>4</v>
      </c>
      <c r="L2948" s="5">
        <v>4.1822999999999997</v>
      </c>
      <c r="M2948">
        <v>105600</v>
      </c>
      <c r="N2948" s="33">
        <v>1</v>
      </c>
      <c r="O2948" s="50" t="e">
        <f>INDEX([1]Dados!$M$2:$N$26779,MATCH($P2948,[1]Dados!$N$2:$N$26779,),2)</f>
        <v>#N/A</v>
      </c>
      <c r="P2948">
        <v>155089</v>
      </c>
      <c r="Q2948" s="1">
        <v>36837</v>
      </c>
      <c r="R2948" s="1">
        <v>36841</v>
      </c>
      <c r="S2948" t="s">
        <v>1213</v>
      </c>
    </row>
    <row r="2949" spans="1:19" x14ac:dyDescent="0.2">
      <c r="A2949" s="7">
        <v>510622</v>
      </c>
      <c r="B2949" s="3">
        <v>90646</v>
      </c>
      <c r="C2949" s="3" t="s">
        <v>38</v>
      </c>
      <c r="D2949" s="2" t="s">
        <v>604</v>
      </c>
      <c r="E2949" s="3">
        <v>13</v>
      </c>
      <c r="F2949" s="17">
        <v>0</v>
      </c>
      <c r="G2949" s="17">
        <v>1</v>
      </c>
      <c r="H2949" s="17">
        <v>0</v>
      </c>
      <c r="I2949" s="7">
        <v>3.4</v>
      </c>
      <c r="J2949" s="7">
        <v>17</v>
      </c>
      <c r="K2949" s="4">
        <v>1203</v>
      </c>
      <c r="L2949" s="5">
        <v>1203.0829000000001</v>
      </c>
      <c r="M2949">
        <v>42604.08</v>
      </c>
      <c r="N2949" s="33">
        <v>1</v>
      </c>
      <c r="O2949" s="50" t="e">
        <f>INDEX([1]Dados!$M$2:$N$26779,MATCH($P2949,[1]Dados!$N$2:$N$26779,),2)</f>
        <v>#N/A</v>
      </c>
      <c r="P2949">
        <v>155238</v>
      </c>
      <c r="Q2949" s="1">
        <v>36837</v>
      </c>
      <c r="R2949" s="1">
        <v>36841</v>
      </c>
      <c r="S2949" t="s">
        <v>1092</v>
      </c>
    </row>
    <row r="2950" spans="1:19" x14ac:dyDescent="0.2">
      <c r="A2950" s="7">
        <v>510622</v>
      </c>
      <c r="B2950" s="3">
        <v>90646</v>
      </c>
      <c r="C2950" s="3" t="s">
        <v>38</v>
      </c>
      <c r="D2950" s="2" t="s">
        <v>604</v>
      </c>
      <c r="E2950" s="3">
        <v>13</v>
      </c>
      <c r="F2950" s="17">
        <v>0</v>
      </c>
      <c r="G2950" s="17">
        <v>1</v>
      </c>
      <c r="H2950" s="17">
        <v>0</v>
      </c>
      <c r="I2950" s="7">
        <v>3.1</v>
      </c>
      <c r="J2950" s="7">
        <v>18</v>
      </c>
      <c r="K2950" s="4">
        <v>1203</v>
      </c>
      <c r="L2950" s="5">
        <v>1203.0829000000001</v>
      </c>
      <c r="M2950">
        <v>42604.08</v>
      </c>
      <c r="N2950" s="33">
        <v>1</v>
      </c>
      <c r="O2950" s="50" t="e">
        <f>INDEX([1]Dados!$M$2:$N$26779,MATCH($P2950,[1]Dados!$N$2:$N$26779,),2)</f>
        <v>#N/A</v>
      </c>
      <c r="P2950">
        <v>155238</v>
      </c>
      <c r="Q2950" s="1">
        <v>36837</v>
      </c>
      <c r="R2950" s="1">
        <v>36841</v>
      </c>
      <c r="S2950" t="s">
        <v>1092</v>
      </c>
    </row>
    <row r="2951" spans="1:19" x14ac:dyDescent="0.2">
      <c r="A2951" s="7">
        <v>510622</v>
      </c>
      <c r="B2951" s="3">
        <v>90646</v>
      </c>
      <c r="C2951" s="3" t="s">
        <v>38</v>
      </c>
      <c r="D2951" s="2" t="s">
        <v>604</v>
      </c>
      <c r="E2951" s="3">
        <v>13</v>
      </c>
      <c r="F2951" s="17">
        <v>0</v>
      </c>
      <c r="G2951" s="17">
        <v>1</v>
      </c>
      <c r="H2951" s="17">
        <v>0</v>
      </c>
      <c r="I2951" s="7">
        <v>3.3</v>
      </c>
      <c r="J2951" s="7">
        <v>15</v>
      </c>
      <c r="K2951" s="4">
        <v>1203</v>
      </c>
      <c r="L2951" s="5">
        <v>1203.0829000000001</v>
      </c>
      <c r="M2951">
        <v>42604.08</v>
      </c>
      <c r="N2951" s="33">
        <v>1</v>
      </c>
      <c r="O2951" s="50" t="e">
        <f>INDEX([1]Dados!$M$2:$N$26779,MATCH($P2951,[1]Dados!$N$2:$N$26779,),2)</f>
        <v>#N/A</v>
      </c>
      <c r="P2951">
        <v>155238</v>
      </c>
      <c r="Q2951" s="1">
        <v>36837</v>
      </c>
      <c r="R2951" s="1">
        <v>36841</v>
      </c>
      <c r="S2951" t="s">
        <v>1092</v>
      </c>
    </row>
    <row r="2952" spans="1:19" x14ac:dyDescent="0.2">
      <c r="A2952" s="7">
        <v>510622</v>
      </c>
      <c r="B2952" s="3">
        <v>90646</v>
      </c>
      <c r="C2952" s="3" t="s">
        <v>38</v>
      </c>
      <c r="D2952" s="2" t="s">
        <v>604</v>
      </c>
      <c r="E2952" s="3">
        <v>13</v>
      </c>
      <c r="F2952" s="17">
        <v>0</v>
      </c>
      <c r="G2952" s="17">
        <v>1</v>
      </c>
      <c r="H2952" s="17">
        <v>0</v>
      </c>
      <c r="I2952" s="7">
        <v>3.2</v>
      </c>
      <c r="J2952" s="7">
        <v>20</v>
      </c>
      <c r="K2952" s="4">
        <v>1203</v>
      </c>
      <c r="L2952" s="5">
        <v>1203.0829000000001</v>
      </c>
      <c r="M2952">
        <v>42604.08</v>
      </c>
      <c r="N2952" s="33">
        <v>1</v>
      </c>
      <c r="O2952" s="50" t="e">
        <f>INDEX([1]Dados!$M$2:$N$26779,MATCH($P2952,[1]Dados!$N$2:$N$26779,),2)</f>
        <v>#N/A</v>
      </c>
      <c r="P2952">
        <v>155238</v>
      </c>
      <c r="Q2952" s="1">
        <v>36837</v>
      </c>
      <c r="R2952" s="1">
        <v>36841</v>
      </c>
      <c r="S2952" t="s">
        <v>1092</v>
      </c>
    </row>
    <row r="2953" spans="1:19" x14ac:dyDescent="0.2">
      <c r="A2953" s="7">
        <v>510622</v>
      </c>
      <c r="B2953" s="3">
        <v>90646</v>
      </c>
      <c r="C2953" s="3" t="s">
        <v>38</v>
      </c>
      <c r="D2953" s="2" t="s">
        <v>604</v>
      </c>
      <c r="E2953" s="3">
        <v>13</v>
      </c>
      <c r="F2953" s="17">
        <v>0</v>
      </c>
      <c r="G2953" s="17">
        <v>1</v>
      </c>
      <c r="H2953" s="17">
        <v>0</v>
      </c>
      <c r="I2953" s="7">
        <v>3.5</v>
      </c>
      <c r="J2953" s="7">
        <v>28</v>
      </c>
      <c r="K2953" s="4">
        <v>1203</v>
      </c>
      <c r="L2953" s="5">
        <v>1203.0829000000001</v>
      </c>
      <c r="M2953">
        <v>42604.08</v>
      </c>
      <c r="N2953" s="33">
        <v>1</v>
      </c>
      <c r="O2953" s="50" t="e">
        <f>INDEX([1]Dados!$M$2:$N$26779,MATCH($P2953,[1]Dados!$N$2:$N$26779,),2)</f>
        <v>#N/A</v>
      </c>
      <c r="P2953">
        <v>155238</v>
      </c>
      <c r="Q2953" s="1">
        <v>36837</v>
      </c>
      <c r="R2953" s="1">
        <v>36841</v>
      </c>
      <c r="S2953" t="s">
        <v>1092</v>
      </c>
    </row>
    <row r="2954" spans="1:19" x14ac:dyDescent="0.2">
      <c r="A2954" s="7">
        <v>510622</v>
      </c>
      <c r="B2954" s="3">
        <v>90646</v>
      </c>
      <c r="C2954" s="3" t="s">
        <v>38</v>
      </c>
      <c r="D2954" s="2" t="s">
        <v>604</v>
      </c>
      <c r="E2954" s="3">
        <v>13</v>
      </c>
      <c r="F2954" s="17">
        <v>0</v>
      </c>
      <c r="G2954" s="17">
        <v>1</v>
      </c>
      <c r="H2954" s="17">
        <v>0</v>
      </c>
      <c r="I2954" s="7">
        <v>2.1</v>
      </c>
      <c r="J2954" s="7">
        <v>25</v>
      </c>
      <c r="K2954" s="4">
        <v>1214</v>
      </c>
      <c r="L2954" s="5">
        <v>1214.0587</v>
      </c>
      <c r="M2954">
        <v>159188.84</v>
      </c>
      <c r="N2954" s="33">
        <v>1</v>
      </c>
      <c r="O2954" s="50" t="e">
        <f>INDEX([1]Dados!$M$2:$N$26779,MATCH($P2954,[1]Dados!$N$2:$N$26779,),2)</f>
        <v>#N/A</v>
      </c>
      <c r="P2954">
        <v>154884</v>
      </c>
      <c r="Q2954" s="1">
        <v>36837</v>
      </c>
      <c r="R2954" s="1">
        <v>36841</v>
      </c>
      <c r="S2954" t="s">
        <v>1209</v>
      </c>
    </row>
    <row r="2955" spans="1:19" x14ac:dyDescent="0.2">
      <c r="A2955" s="7">
        <v>510622</v>
      </c>
      <c r="B2955" s="3">
        <v>90646</v>
      </c>
      <c r="C2955" s="3" t="s">
        <v>38</v>
      </c>
      <c r="D2955" s="2" t="s">
        <v>604</v>
      </c>
      <c r="E2955" s="3">
        <v>13</v>
      </c>
      <c r="F2955" s="17">
        <v>0</v>
      </c>
      <c r="G2955" s="17">
        <v>1</v>
      </c>
      <c r="H2955" s="17">
        <v>0</v>
      </c>
      <c r="I2955" s="7">
        <v>4.0999999999999996</v>
      </c>
      <c r="J2955" s="7">
        <v>20</v>
      </c>
      <c r="K2955" s="4">
        <v>1214</v>
      </c>
      <c r="L2955" s="5">
        <v>1214.0589</v>
      </c>
      <c r="M2955">
        <v>270408</v>
      </c>
      <c r="N2955" s="33">
        <v>1</v>
      </c>
      <c r="O2955" s="50" t="e">
        <f>INDEX([1]Dados!$M$2:$N$26779,MATCH($P2955,[1]Dados!$N$2:$N$26779,),2)</f>
        <v>#N/A</v>
      </c>
      <c r="P2955">
        <v>155585</v>
      </c>
      <c r="Q2955" s="1">
        <v>36837</v>
      </c>
      <c r="R2955" s="1">
        <v>36841</v>
      </c>
      <c r="S2955" t="s">
        <v>1214</v>
      </c>
    </row>
    <row r="2956" spans="1:19" x14ac:dyDescent="0.2">
      <c r="A2956" s="7">
        <v>510622</v>
      </c>
      <c r="B2956" s="3">
        <v>90646</v>
      </c>
      <c r="C2956" s="3" t="s">
        <v>38</v>
      </c>
      <c r="D2956" s="2" t="s">
        <v>604</v>
      </c>
      <c r="E2956" s="3">
        <v>13</v>
      </c>
      <c r="F2956" s="17">
        <v>0</v>
      </c>
      <c r="G2956" s="17">
        <v>1</v>
      </c>
      <c r="H2956" s="17">
        <v>0</v>
      </c>
      <c r="I2956" s="7">
        <v>4.2</v>
      </c>
      <c r="J2956" s="7">
        <v>2</v>
      </c>
      <c r="K2956" s="4">
        <v>1214</v>
      </c>
      <c r="L2956" s="5">
        <v>1214.0589</v>
      </c>
      <c r="M2956">
        <v>270408</v>
      </c>
      <c r="N2956" s="33">
        <v>1</v>
      </c>
      <c r="O2956" s="50" t="e">
        <f>INDEX([1]Dados!$M$2:$N$26779,MATCH($P2956,[1]Dados!$N$2:$N$26779,),2)</f>
        <v>#N/A</v>
      </c>
      <c r="P2956">
        <v>155585</v>
      </c>
      <c r="Q2956" s="1">
        <v>36837</v>
      </c>
      <c r="R2956" s="1">
        <v>36841</v>
      </c>
      <c r="S2956" t="s">
        <v>1214</v>
      </c>
    </row>
    <row r="2957" spans="1:19" x14ac:dyDescent="0.2">
      <c r="A2957" s="7">
        <v>510622</v>
      </c>
      <c r="B2957" s="3">
        <v>90646</v>
      </c>
      <c r="C2957" s="3" t="s">
        <v>38</v>
      </c>
      <c r="D2957" s="2" t="s">
        <v>604</v>
      </c>
      <c r="E2957" s="3">
        <v>13</v>
      </c>
      <c r="F2957" s="17">
        <v>0</v>
      </c>
      <c r="G2957" s="17">
        <v>1</v>
      </c>
      <c r="H2957" s="17">
        <v>0</v>
      </c>
      <c r="I2957" s="7">
        <v>7.1</v>
      </c>
      <c r="J2957" s="7">
        <v>13</v>
      </c>
      <c r="K2957" s="4">
        <v>4</v>
      </c>
      <c r="L2957" s="5">
        <v>4.5776000000000003</v>
      </c>
      <c r="M2957">
        <v>107946</v>
      </c>
      <c r="N2957" s="33">
        <v>1</v>
      </c>
      <c r="O2957" s="50" t="e">
        <f>INDEX([1]Dados!$M$2:$N$26779,MATCH($P2957,[1]Dados!$N$2:$N$26779,),2)</f>
        <v>#N/A</v>
      </c>
      <c r="P2957">
        <v>155087</v>
      </c>
      <c r="Q2957" s="1">
        <v>36837</v>
      </c>
      <c r="R2957" s="1">
        <v>36841</v>
      </c>
      <c r="S2957" t="s">
        <v>1212</v>
      </c>
    </row>
    <row r="2958" spans="1:19" x14ac:dyDescent="0.2">
      <c r="A2958" s="7">
        <v>510622</v>
      </c>
      <c r="B2958" s="3">
        <v>90646</v>
      </c>
      <c r="C2958" s="3" t="s">
        <v>38</v>
      </c>
      <c r="D2958" s="2" t="s">
        <v>604</v>
      </c>
      <c r="E2958" s="3">
        <v>13</v>
      </c>
      <c r="F2958" s="17">
        <v>0</v>
      </c>
      <c r="G2958" s="17">
        <v>1</v>
      </c>
      <c r="H2958" s="17">
        <v>0</v>
      </c>
      <c r="I2958" s="7">
        <v>7.2</v>
      </c>
      <c r="J2958" s="7">
        <v>33</v>
      </c>
      <c r="K2958" s="4">
        <v>4</v>
      </c>
      <c r="L2958" s="5">
        <v>4.5776000000000003</v>
      </c>
      <c r="M2958">
        <v>107946</v>
      </c>
      <c r="N2958" s="33">
        <v>1</v>
      </c>
      <c r="O2958" s="50" t="e">
        <f>INDEX([1]Dados!$M$2:$N$26779,MATCH($P2958,[1]Dados!$N$2:$N$26779,),2)</f>
        <v>#N/A</v>
      </c>
      <c r="P2958">
        <v>155087</v>
      </c>
      <c r="Q2958" s="1">
        <v>36837</v>
      </c>
      <c r="R2958" s="1">
        <v>36841</v>
      </c>
      <c r="S2958" t="s">
        <v>1212</v>
      </c>
    </row>
    <row r="2959" spans="1:19" x14ac:dyDescent="0.2">
      <c r="A2959" s="7">
        <v>510622</v>
      </c>
      <c r="B2959" s="3">
        <v>90646</v>
      </c>
      <c r="C2959" s="3" t="s">
        <v>38</v>
      </c>
      <c r="D2959" s="2" t="s">
        <v>604</v>
      </c>
      <c r="E2959" s="3">
        <v>13</v>
      </c>
      <c r="F2959" s="17">
        <v>0</v>
      </c>
      <c r="G2959" s="17">
        <v>1</v>
      </c>
      <c r="H2959" s="17">
        <v>0</v>
      </c>
      <c r="I2959" s="7" t="s">
        <v>3</v>
      </c>
      <c r="J2959" s="7">
        <v>0</v>
      </c>
      <c r="K2959" s="4">
        <v>4</v>
      </c>
      <c r="L2959" s="5">
        <v>4.5776000000000003</v>
      </c>
      <c r="M2959">
        <v>80000</v>
      </c>
      <c r="N2959" s="33">
        <v>1</v>
      </c>
      <c r="O2959" s="50" t="e">
        <f>INDEX([1]Dados!$M$2:$N$26779,MATCH($P2959,[1]Dados!$N$2:$N$26779,),2)</f>
        <v>#N/A</v>
      </c>
      <c r="P2959">
        <v>155091</v>
      </c>
      <c r="Q2959" s="1">
        <v>36837</v>
      </c>
      <c r="R2959" s="1">
        <v>36841</v>
      </c>
      <c r="S2959" t="s">
        <v>2134</v>
      </c>
    </row>
    <row r="2960" spans="1:19" x14ac:dyDescent="0.2">
      <c r="A2960" s="7">
        <v>510622</v>
      </c>
      <c r="B2960" s="3">
        <v>90646</v>
      </c>
      <c r="C2960" s="3" t="s">
        <v>38</v>
      </c>
      <c r="D2960" s="2" t="s">
        <v>604</v>
      </c>
      <c r="E2960" s="3">
        <v>13</v>
      </c>
      <c r="F2960" s="17">
        <v>0</v>
      </c>
      <c r="G2960" s="17">
        <v>1</v>
      </c>
      <c r="H2960" s="17">
        <v>0</v>
      </c>
      <c r="I2960" s="7">
        <v>1.1000000000000001</v>
      </c>
      <c r="J2960" s="7">
        <v>22</v>
      </c>
      <c r="K2960" s="4">
        <v>1293</v>
      </c>
      <c r="L2960" s="5">
        <v>1293.0592999999999</v>
      </c>
      <c r="M2960">
        <v>15195</v>
      </c>
      <c r="N2960" s="33">
        <v>1</v>
      </c>
      <c r="O2960" s="50" t="e">
        <f>INDEX([1]Dados!$M$2:$N$26779,MATCH($P2960,[1]Dados!$N$2:$N$26779,),2)</f>
        <v>#N/A</v>
      </c>
      <c r="P2960">
        <v>154995</v>
      </c>
      <c r="Q2960" s="1">
        <v>36837</v>
      </c>
      <c r="R2960" s="1">
        <v>36841</v>
      </c>
      <c r="S2960" t="s">
        <v>1210</v>
      </c>
    </row>
    <row r="2961" spans="1:19" x14ac:dyDescent="0.2">
      <c r="A2961" s="7">
        <v>250040</v>
      </c>
      <c r="B2961" s="3">
        <v>19070</v>
      </c>
      <c r="C2961" s="3" t="s">
        <v>34</v>
      </c>
      <c r="D2961" s="2" t="s">
        <v>226</v>
      </c>
      <c r="E2961" s="3">
        <v>13</v>
      </c>
      <c r="F2961" s="17">
        <v>0</v>
      </c>
      <c r="G2961" s="17">
        <v>1</v>
      </c>
      <c r="H2961" s="17">
        <v>0</v>
      </c>
      <c r="I2961" s="7">
        <v>5.0999999999999996</v>
      </c>
      <c r="J2961" s="7">
        <v>14</v>
      </c>
      <c r="K2961" s="4">
        <v>119</v>
      </c>
      <c r="L2961" s="5">
        <v>119.38590000000001</v>
      </c>
      <c r="M2961">
        <v>75136.37</v>
      </c>
      <c r="N2961" s="3">
        <v>1</v>
      </c>
      <c r="O2961" s="50" t="e">
        <f>INDEX([1]Dados!$M$2:$N$26779,MATCH($P2961,[1]Dados!$N$2:$N$26779,),2)</f>
        <v>#N/A</v>
      </c>
      <c r="P2961">
        <v>155270</v>
      </c>
      <c r="Q2961" s="1">
        <v>36837</v>
      </c>
      <c r="R2961" s="1">
        <v>36841</v>
      </c>
      <c r="S2961" t="s">
        <v>882</v>
      </c>
    </row>
    <row r="2962" spans="1:19" x14ac:dyDescent="0.2">
      <c r="A2962" s="7">
        <v>250040</v>
      </c>
      <c r="B2962" s="3">
        <v>19070</v>
      </c>
      <c r="C2962" s="3" t="s">
        <v>34</v>
      </c>
      <c r="D2962" s="2" t="s">
        <v>226</v>
      </c>
      <c r="E2962" s="3">
        <v>13</v>
      </c>
      <c r="F2962" s="17">
        <v>0</v>
      </c>
      <c r="G2962" s="17">
        <v>1</v>
      </c>
      <c r="H2962" s="17">
        <v>0</v>
      </c>
      <c r="I2962" s="7">
        <v>5.0999999999999996</v>
      </c>
      <c r="J2962" s="7">
        <v>14</v>
      </c>
      <c r="K2962" s="4">
        <v>119</v>
      </c>
      <c r="L2962" s="5">
        <v>119.38590000000001</v>
      </c>
      <c r="M2962">
        <v>80999.34</v>
      </c>
      <c r="N2962" s="3">
        <v>1</v>
      </c>
      <c r="O2962" s="50" t="e">
        <f>INDEX([1]Dados!$M$2:$N$26779,MATCH($P2962,[1]Dados!$N$2:$N$26779,),2)</f>
        <v>#N/A</v>
      </c>
      <c r="P2962">
        <v>155259</v>
      </c>
      <c r="Q2962" s="1">
        <v>36837</v>
      </c>
      <c r="R2962" s="1">
        <v>36841</v>
      </c>
      <c r="S2962" t="s">
        <v>882</v>
      </c>
    </row>
    <row r="2963" spans="1:19" x14ac:dyDescent="0.2">
      <c r="A2963" s="7">
        <v>250040</v>
      </c>
      <c r="B2963" s="3">
        <v>19070</v>
      </c>
      <c r="C2963" s="3" t="s">
        <v>34</v>
      </c>
      <c r="D2963" s="2" t="s">
        <v>226</v>
      </c>
      <c r="E2963" s="3">
        <v>13</v>
      </c>
      <c r="F2963" s="17">
        <v>0</v>
      </c>
      <c r="G2963" s="17">
        <v>1</v>
      </c>
      <c r="H2963" s="17">
        <v>0</v>
      </c>
      <c r="I2963" s="7">
        <v>5.2</v>
      </c>
      <c r="J2963" s="7">
        <v>25</v>
      </c>
      <c r="K2963" s="4">
        <v>119</v>
      </c>
      <c r="L2963" s="5">
        <v>119.38590000000001</v>
      </c>
      <c r="M2963">
        <v>75136.37</v>
      </c>
      <c r="N2963" s="3">
        <v>1</v>
      </c>
      <c r="O2963" s="50" t="e">
        <f>INDEX([1]Dados!$M$2:$N$26779,MATCH($P2963,[1]Dados!$N$2:$N$26779,),2)</f>
        <v>#N/A</v>
      </c>
      <c r="P2963">
        <v>155270</v>
      </c>
      <c r="Q2963" s="1">
        <v>36837</v>
      </c>
      <c r="R2963" s="1">
        <v>36841</v>
      </c>
      <c r="S2963" t="s">
        <v>882</v>
      </c>
    </row>
    <row r="2964" spans="1:19" x14ac:dyDescent="0.2">
      <c r="A2964" s="7">
        <v>250040</v>
      </c>
      <c r="B2964" s="3">
        <v>19070</v>
      </c>
      <c r="C2964" s="3" t="s">
        <v>34</v>
      </c>
      <c r="D2964" s="2" t="s">
        <v>226</v>
      </c>
      <c r="E2964" s="3">
        <v>13</v>
      </c>
      <c r="F2964" s="17">
        <v>0</v>
      </c>
      <c r="G2964" s="17">
        <v>1</v>
      </c>
      <c r="H2964" s="17">
        <v>0</v>
      </c>
      <c r="I2964" s="7">
        <v>5.2</v>
      </c>
      <c r="J2964" s="7">
        <v>25</v>
      </c>
      <c r="K2964" s="4">
        <v>119</v>
      </c>
      <c r="L2964" s="5">
        <v>119.38590000000001</v>
      </c>
      <c r="M2964">
        <v>80999.34</v>
      </c>
      <c r="N2964" s="3">
        <v>1</v>
      </c>
      <c r="O2964" s="50" t="e">
        <f>INDEX([1]Dados!$M$2:$N$26779,MATCH($P2964,[1]Dados!$N$2:$N$26779,),2)</f>
        <v>#N/A</v>
      </c>
      <c r="P2964">
        <v>155259</v>
      </c>
      <c r="Q2964" s="1">
        <v>36837</v>
      </c>
      <c r="R2964" s="1">
        <v>36841</v>
      </c>
      <c r="S2964" t="s">
        <v>882</v>
      </c>
    </row>
    <row r="2965" spans="1:19" x14ac:dyDescent="0.2">
      <c r="A2965" s="7">
        <v>250040</v>
      </c>
      <c r="B2965" s="3">
        <v>19070</v>
      </c>
      <c r="C2965" s="3" t="s">
        <v>34</v>
      </c>
      <c r="D2965" s="2" t="s">
        <v>226</v>
      </c>
      <c r="E2965" s="3">
        <v>13</v>
      </c>
      <c r="F2965" s="17">
        <v>0</v>
      </c>
      <c r="G2965" s="17">
        <v>1</v>
      </c>
      <c r="H2965" s="17">
        <v>0</v>
      </c>
      <c r="I2965" s="7">
        <v>5.2</v>
      </c>
      <c r="J2965" s="7">
        <v>25</v>
      </c>
      <c r="K2965" s="4">
        <v>119</v>
      </c>
      <c r="L2965" s="5">
        <v>119.38590000000001</v>
      </c>
      <c r="M2965">
        <v>80823.08</v>
      </c>
      <c r="N2965" s="3">
        <v>1</v>
      </c>
      <c r="O2965" s="50" t="e">
        <f>INDEX([1]Dados!$M$2:$N$26779,MATCH($P2965,[1]Dados!$N$2:$N$26779,),2)</f>
        <v>#N/A</v>
      </c>
      <c r="P2965">
        <v>155281</v>
      </c>
      <c r="Q2965" s="1">
        <v>36837</v>
      </c>
      <c r="R2965" s="1">
        <v>36841</v>
      </c>
      <c r="S2965" t="s">
        <v>882</v>
      </c>
    </row>
    <row r="2966" spans="1:19" x14ac:dyDescent="0.2">
      <c r="A2966" s="7">
        <v>250040</v>
      </c>
      <c r="B2966" s="3">
        <v>19070</v>
      </c>
      <c r="C2966" s="3" t="s">
        <v>34</v>
      </c>
      <c r="D2966" s="2" t="s">
        <v>226</v>
      </c>
      <c r="E2966" s="3">
        <v>13</v>
      </c>
      <c r="F2966" s="17">
        <v>0</v>
      </c>
      <c r="G2966" s="17">
        <v>1</v>
      </c>
      <c r="H2966" s="17">
        <v>0</v>
      </c>
      <c r="I2966" s="7">
        <v>5.3</v>
      </c>
      <c r="J2966" s="7">
        <v>13</v>
      </c>
      <c r="K2966" s="4">
        <v>119</v>
      </c>
      <c r="L2966" s="5">
        <v>119.38590000000001</v>
      </c>
      <c r="M2966">
        <v>75136.37</v>
      </c>
      <c r="N2966" s="3">
        <v>1</v>
      </c>
      <c r="O2966" s="50" t="e">
        <f>INDEX([1]Dados!$M$2:$N$26779,MATCH($P2966,[1]Dados!$N$2:$N$26779,),2)</f>
        <v>#N/A</v>
      </c>
      <c r="P2966">
        <v>155270</v>
      </c>
      <c r="Q2966" s="1">
        <v>36837</v>
      </c>
      <c r="R2966" s="1">
        <v>36841</v>
      </c>
      <c r="S2966" t="s">
        <v>882</v>
      </c>
    </row>
    <row r="2967" spans="1:19" x14ac:dyDescent="0.2">
      <c r="A2967" s="7">
        <v>250040</v>
      </c>
      <c r="B2967" s="3">
        <v>19070</v>
      </c>
      <c r="C2967" s="3" t="s">
        <v>34</v>
      </c>
      <c r="D2967" s="2" t="s">
        <v>226</v>
      </c>
      <c r="E2967" s="3">
        <v>13</v>
      </c>
      <c r="F2967" s="17">
        <v>0</v>
      </c>
      <c r="G2967" s="17">
        <v>1</v>
      </c>
      <c r="H2967" s="17">
        <v>0</v>
      </c>
      <c r="I2967" s="7">
        <v>5.3</v>
      </c>
      <c r="J2967" s="7">
        <v>13</v>
      </c>
      <c r="K2967" s="4">
        <v>119</v>
      </c>
      <c r="L2967" s="5">
        <v>119.38590000000001</v>
      </c>
      <c r="M2967">
        <v>80999.34</v>
      </c>
      <c r="N2967" s="3">
        <v>1</v>
      </c>
      <c r="O2967" s="50" t="e">
        <f>INDEX([1]Dados!$M$2:$N$26779,MATCH($P2967,[1]Dados!$N$2:$N$26779,),2)</f>
        <v>#N/A</v>
      </c>
      <c r="P2967">
        <v>155259</v>
      </c>
      <c r="Q2967" s="1">
        <v>36837</v>
      </c>
      <c r="R2967" s="1">
        <v>36841</v>
      </c>
      <c r="S2967" t="s">
        <v>882</v>
      </c>
    </row>
    <row r="2968" spans="1:19" x14ac:dyDescent="0.2">
      <c r="A2968" s="7">
        <v>250040</v>
      </c>
      <c r="B2968" s="3">
        <v>19070</v>
      </c>
      <c r="C2968" s="3" t="s">
        <v>34</v>
      </c>
      <c r="D2968" s="2" t="s">
        <v>226</v>
      </c>
      <c r="E2968" s="3">
        <v>13</v>
      </c>
      <c r="F2968" s="17">
        <v>0</v>
      </c>
      <c r="G2968" s="17">
        <v>1</v>
      </c>
      <c r="H2968" s="17">
        <v>0</v>
      </c>
      <c r="I2968" s="7">
        <v>5.4</v>
      </c>
      <c r="J2968" s="7">
        <v>8</v>
      </c>
      <c r="K2968" s="4">
        <v>119</v>
      </c>
      <c r="L2968" s="5">
        <v>119.38590000000001</v>
      </c>
      <c r="M2968">
        <v>75136.37</v>
      </c>
      <c r="N2968" s="3">
        <v>1</v>
      </c>
      <c r="O2968" s="50" t="e">
        <f>INDEX([1]Dados!$M$2:$N$26779,MATCH($P2968,[1]Dados!$N$2:$N$26779,),2)</f>
        <v>#N/A</v>
      </c>
      <c r="P2968">
        <v>155270</v>
      </c>
      <c r="Q2968" s="1">
        <v>36837</v>
      </c>
      <c r="R2968" s="1">
        <v>36841</v>
      </c>
      <c r="S2968" t="s">
        <v>882</v>
      </c>
    </row>
    <row r="2969" spans="1:19" x14ac:dyDescent="0.2">
      <c r="A2969" s="7">
        <v>250040</v>
      </c>
      <c r="B2969" s="3">
        <v>19070</v>
      </c>
      <c r="C2969" s="3" t="s">
        <v>34</v>
      </c>
      <c r="D2969" s="2" t="s">
        <v>226</v>
      </c>
      <c r="E2969" s="3">
        <v>13</v>
      </c>
      <c r="F2969" s="17">
        <v>0</v>
      </c>
      <c r="G2969" s="17">
        <v>1</v>
      </c>
      <c r="H2969" s="17">
        <v>0</v>
      </c>
      <c r="I2969" s="7">
        <v>1.1000000000000001</v>
      </c>
      <c r="J2969" s="7">
        <v>13</v>
      </c>
      <c r="K2969" s="4">
        <v>122</v>
      </c>
      <c r="L2969" s="5">
        <v>122.3921</v>
      </c>
      <c r="M2969">
        <v>662950</v>
      </c>
      <c r="N2969" s="3">
        <v>1</v>
      </c>
      <c r="O2969" s="50" t="e">
        <f>INDEX([1]Dados!$M$2:$N$26779,MATCH($P2969,[1]Dados!$N$2:$N$26779,),2)</f>
        <v>#N/A</v>
      </c>
      <c r="P2969">
        <v>155588</v>
      </c>
      <c r="Q2969" s="1">
        <v>36837</v>
      </c>
      <c r="R2969" s="1">
        <v>36841</v>
      </c>
      <c r="S2969" t="s">
        <v>883</v>
      </c>
    </row>
    <row r="2970" spans="1:19" x14ac:dyDescent="0.2">
      <c r="A2970" s="7">
        <v>250040</v>
      </c>
      <c r="B2970" s="3">
        <v>19070</v>
      </c>
      <c r="C2970" s="3" t="s">
        <v>34</v>
      </c>
      <c r="D2970" s="2" t="s">
        <v>226</v>
      </c>
      <c r="E2970" s="3">
        <v>13</v>
      </c>
      <c r="F2970" s="17">
        <v>0</v>
      </c>
      <c r="G2970" s="17">
        <v>1</v>
      </c>
      <c r="H2970" s="17">
        <v>0</v>
      </c>
      <c r="I2970" s="7">
        <v>1.2</v>
      </c>
      <c r="J2970" s="7">
        <v>25</v>
      </c>
      <c r="K2970" s="4">
        <v>122</v>
      </c>
      <c r="L2970" s="5">
        <v>122.3921</v>
      </c>
      <c r="M2970">
        <v>662950</v>
      </c>
      <c r="N2970" s="3">
        <v>1</v>
      </c>
      <c r="O2970" s="50" t="e">
        <f>INDEX([1]Dados!$M$2:$N$26779,MATCH($P2970,[1]Dados!$N$2:$N$26779,),2)</f>
        <v>#N/A</v>
      </c>
      <c r="P2970">
        <v>155588</v>
      </c>
      <c r="Q2970" s="1">
        <v>36837</v>
      </c>
      <c r="R2970" s="1">
        <v>36841</v>
      </c>
      <c r="S2970" t="s">
        <v>883</v>
      </c>
    </row>
    <row r="2971" spans="1:19" x14ac:dyDescent="0.2">
      <c r="A2971" s="7">
        <v>250040</v>
      </c>
      <c r="B2971" s="3">
        <v>19070</v>
      </c>
      <c r="C2971" s="3" t="s">
        <v>34</v>
      </c>
      <c r="D2971" s="2" t="s">
        <v>226</v>
      </c>
      <c r="E2971" s="3">
        <v>13</v>
      </c>
      <c r="F2971" s="17">
        <v>0</v>
      </c>
      <c r="G2971" s="17">
        <v>1</v>
      </c>
      <c r="H2971" s="17">
        <v>0</v>
      </c>
      <c r="I2971" s="7">
        <v>1.3</v>
      </c>
      <c r="J2971" s="7">
        <v>8</v>
      </c>
      <c r="K2971" s="4">
        <v>122</v>
      </c>
      <c r="L2971" s="5">
        <v>122.3921</v>
      </c>
      <c r="M2971">
        <v>662950</v>
      </c>
      <c r="N2971" s="3">
        <v>1</v>
      </c>
      <c r="O2971" s="50" t="e">
        <f>INDEX([1]Dados!$M$2:$N$26779,MATCH($P2971,[1]Dados!$N$2:$N$26779,),2)</f>
        <v>#N/A</v>
      </c>
      <c r="P2971">
        <v>155588</v>
      </c>
      <c r="Q2971" s="1">
        <v>36837</v>
      </c>
      <c r="R2971" s="1">
        <v>36841</v>
      </c>
      <c r="S2971" t="s">
        <v>883</v>
      </c>
    </row>
    <row r="2972" spans="1:19" x14ac:dyDescent="0.2">
      <c r="A2972" s="7">
        <v>250040</v>
      </c>
      <c r="B2972" s="3">
        <v>19070</v>
      </c>
      <c r="C2972" s="3" t="s">
        <v>34</v>
      </c>
      <c r="D2972" s="2" t="s">
        <v>226</v>
      </c>
      <c r="E2972" s="3">
        <v>13</v>
      </c>
      <c r="F2972" s="17">
        <v>0</v>
      </c>
      <c r="G2972" s="17">
        <v>1</v>
      </c>
      <c r="H2972" s="17">
        <v>0</v>
      </c>
      <c r="I2972" s="7">
        <v>1.4</v>
      </c>
      <c r="J2972" s="7">
        <v>5</v>
      </c>
      <c r="K2972" s="4">
        <v>122</v>
      </c>
      <c r="L2972" s="5">
        <v>122.3921</v>
      </c>
      <c r="M2972">
        <v>662950</v>
      </c>
      <c r="N2972" s="3">
        <v>1</v>
      </c>
      <c r="O2972" s="50" t="e">
        <f>INDEX([1]Dados!$M$2:$N$26779,MATCH($P2972,[1]Dados!$N$2:$N$26779,),2)</f>
        <v>#N/A</v>
      </c>
      <c r="P2972">
        <v>155588</v>
      </c>
      <c r="Q2972" s="1">
        <v>36837</v>
      </c>
      <c r="R2972" s="1">
        <v>36841</v>
      </c>
      <c r="S2972" t="s">
        <v>883</v>
      </c>
    </row>
    <row r="2973" spans="1:19" x14ac:dyDescent="0.2">
      <c r="A2973" s="7">
        <v>250040</v>
      </c>
      <c r="B2973" s="3">
        <v>19070</v>
      </c>
      <c r="C2973" s="3" t="s">
        <v>34</v>
      </c>
      <c r="D2973" s="2" t="s">
        <v>226</v>
      </c>
      <c r="E2973" s="3">
        <v>13</v>
      </c>
      <c r="F2973" s="17">
        <v>0</v>
      </c>
      <c r="G2973" s="17">
        <v>1</v>
      </c>
      <c r="H2973" s="17">
        <v>0</v>
      </c>
      <c r="I2973" s="7">
        <v>4.0999999999999996</v>
      </c>
      <c r="J2973" s="7">
        <v>8</v>
      </c>
      <c r="K2973" s="4">
        <v>122</v>
      </c>
      <c r="L2973" s="5">
        <v>122.3984</v>
      </c>
      <c r="M2973">
        <v>86436.7</v>
      </c>
      <c r="N2973" s="3">
        <v>1</v>
      </c>
      <c r="O2973" s="50" t="e">
        <f>INDEX([1]Dados!$M$2:$N$26779,MATCH($P2973,[1]Dados!$N$2:$N$26779,),2)</f>
        <v>#N/A</v>
      </c>
      <c r="P2973">
        <v>155248</v>
      </c>
      <c r="Q2973" s="1">
        <v>36837</v>
      </c>
      <c r="R2973" s="1">
        <v>36841</v>
      </c>
      <c r="S2973" t="s">
        <v>882</v>
      </c>
    </row>
    <row r="2974" spans="1:19" x14ac:dyDescent="0.2">
      <c r="A2974" s="7">
        <v>250040</v>
      </c>
      <c r="B2974" s="3">
        <v>19070</v>
      </c>
      <c r="C2974" s="3" t="s">
        <v>34</v>
      </c>
      <c r="D2974" s="2" t="s">
        <v>226</v>
      </c>
      <c r="E2974" s="3">
        <v>13</v>
      </c>
      <c r="F2974" s="17">
        <v>0</v>
      </c>
      <c r="G2974" s="17">
        <v>1</v>
      </c>
      <c r="H2974" s="17">
        <v>0</v>
      </c>
      <c r="I2974" s="7">
        <v>4.2</v>
      </c>
      <c r="J2974" s="7">
        <v>7</v>
      </c>
      <c r="K2974" s="4">
        <v>122</v>
      </c>
      <c r="L2974" s="5">
        <v>122.3984</v>
      </c>
      <c r="M2974">
        <v>86436.7</v>
      </c>
      <c r="N2974" s="3">
        <v>1</v>
      </c>
      <c r="O2974" s="50" t="e">
        <f>INDEX([1]Dados!$M$2:$N$26779,MATCH($P2974,[1]Dados!$N$2:$N$26779,),2)</f>
        <v>#N/A</v>
      </c>
      <c r="P2974">
        <v>155248</v>
      </c>
      <c r="Q2974" s="1">
        <v>36837</v>
      </c>
      <c r="R2974" s="1">
        <v>36841</v>
      </c>
      <c r="S2974" t="s">
        <v>882</v>
      </c>
    </row>
    <row r="2975" spans="1:19" x14ac:dyDescent="0.2">
      <c r="A2975" s="7">
        <v>250040</v>
      </c>
      <c r="B2975" s="3">
        <v>19070</v>
      </c>
      <c r="C2975" s="3" t="s">
        <v>34</v>
      </c>
      <c r="D2975" s="2" t="s">
        <v>226</v>
      </c>
      <c r="E2975" s="3">
        <v>13</v>
      </c>
      <c r="F2975" s="17">
        <v>0</v>
      </c>
      <c r="G2975" s="17">
        <v>1</v>
      </c>
      <c r="H2975" s="17">
        <v>0</v>
      </c>
      <c r="I2975" s="7">
        <v>4.3</v>
      </c>
      <c r="J2975" s="7">
        <v>33</v>
      </c>
      <c r="K2975" s="4">
        <v>122</v>
      </c>
      <c r="L2975" s="5">
        <v>122.3984</v>
      </c>
      <c r="M2975">
        <v>86436.7</v>
      </c>
      <c r="N2975" s="3">
        <v>1</v>
      </c>
      <c r="O2975" s="50" t="e">
        <f>INDEX([1]Dados!$M$2:$N$26779,MATCH($P2975,[1]Dados!$N$2:$N$26779,),2)</f>
        <v>#N/A</v>
      </c>
      <c r="P2975">
        <v>155248</v>
      </c>
      <c r="Q2975" s="1">
        <v>36837</v>
      </c>
      <c r="R2975" s="1">
        <v>36841</v>
      </c>
      <c r="S2975" t="s">
        <v>882</v>
      </c>
    </row>
    <row r="2976" spans="1:19" x14ac:dyDescent="0.2">
      <c r="A2976" s="7">
        <v>250040</v>
      </c>
      <c r="B2976" s="3">
        <v>19070</v>
      </c>
      <c r="C2976" s="3" t="s">
        <v>34</v>
      </c>
      <c r="D2976" s="2" t="s">
        <v>226</v>
      </c>
      <c r="E2976" s="3">
        <v>13</v>
      </c>
      <c r="F2976" s="17">
        <v>0</v>
      </c>
      <c r="G2976" s="17">
        <v>1</v>
      </c>
      <c r="H2976" s="17">
        <v>0</v>
      </c>
      <c r="I2976" s="7">
        <v>4.4000000000000004</v>
      </c>
      <c r="J2976" s="7">
        <v>13</v>
      </c>
      <c r="K2976" s="4">
        <v>122</v>
      </c>
      <c r="L2976" s="5">
        <v>122.3984</v>
      </c>
      <c r="M2976">
        <v>86436.7</v>
      </c>
      <c r="N2976" s="3">
        <v>1</v>
      </c>
      <c r="O2976" s="50" t="e">
        <f>INDEX([1]Dados!$M$2:$N$26779,MATCH($P2976,[1]Dados!$N$2:$N$26779,),2)</f>
        <v>#N/A</v>
      </c>
      <c r="P2976">
        <v>155248</v>
      </c>
      <c r="Q2976" s="1">
        <v>36837</v>
      </c>
      <c r="R2976" s="1">
        <v>36841</v>
      </c>
      <c r="S2976" t="s">
        <v>882</v>
      </c>
    </row>
    <row r="2977" spans="1:19" x14ac:dyDescent="0.2">
      <c r="A2977" s="7">
        <v>250040</v>
      </c>
      <c r="B2977" s="3">
        <v>19070</v>
      </c>
      <c r="C2977" s="3" t="s">
        <v>34</v>
      </c>
      <c r="D2977" s="2" t="s">
        <v>226</v>
      </c>
      <c r="E2977" s="3">
        <v>13</v>
      </c>
      <c r="F2977" s="17">
        <v>0</v>
      </c>
      <c r="G2977" s="17">
        <v>1</v>
      </c>
      <c r="H2977" s="17">
        <v>0</v>
      </c>
      <c r="I2977" s="7">
        <v>4.5</v>
      </c>
      <c r="J2977" s="7">
        <v>7</v>
      </c>
      <c r="K2977" s="4">
        <v>122</v>
      </c>
      <c r="L2977" s="5">
        <v>122.3984</v>
      </c>
      <c r="M2977">
        <v>86436.7</v>
      </c>
      <c r="N2977" s="3">
        <v>1</v>
      </c>
      <c r="O2977" s="50" t="e">
        <f>INDEX([1]Dados!$M$2:$N$26779,MATCH($P2977,[1]Dados!$N$2:$N$26779,),2)</f>
        <v>#N/A</v>
      </c>
      <c r="P2977">
        <v>155248</v>
      </c>
      <c r="Q2977" s="1">
        <v>36837</v>
      </c>
      <c r="R2977" s="1">
        <v>36841</v>
      </c>
      <c r="S2977" t="s">
        <v>882</v>
      </c>
    </row>
    <row r="2978" spans="1:19" x14ac:dyDescent="0.2">
      <c r="A2978" s="7">
        <v>250040</v>
      </c>
      <c r="B2978" s="3">
        <v>19070</v>
      </c>
      <c r="C2978" s="3" t="s">
        <v>34</v>
      </c>
      <c r="D2978" s="2" t="s">
        <v>226</v>
      </c>
      <c r="E2978" s="3">
        <v>13</v>
      </c>
      <c r="F2978" s="17">
        <v>0</v>
      </c>
      <c r="G2978" s="17">
        <v>1</v>
      </c>
      <c r="H2978" s="17">
        <v>0</v>
      </c>
      <c r="I2978" s="7" t="s">
        <v>3</v>
      </c>
      <c r="J2978" s="7">
        <v>0</v>
      </c>
      <c r="K2978" s="8">
        <v>1203</v>
      </c>
      <c r="L2978">
        <v>1203.0829000000001</v>
      </c>
      <c r="M2978" s="3">
        <v>36156.019999999997</v>
      </c>
      <c r="N2978" s="3">
        <v>1</v>
      </c>
      <c r="O2978" s="50" t="e">
        <f>INDEX([1]Dados!$M$2:$N$26779,MATCH($P2978,[1]Dados!$N$2:$N$26779,),2)</f>
        <v>#N/A</v>
      </c>
      <c r="P2978" s="8">
        <v>155243</v>
      </c>
      <c r="Q2978" s="1">
        <v>36837</v>
      </c>
      <c r="R2978" s="1">
        <v>36841</v>
      </c>
      <c r="S2978" t="s">
        <v>2134</v>
      </c>
    </row>
    <row r="2979" spans="1:19" x14ac:dyDescent="0.2">
      <c r="A2979" s="7">
        <v>250040</v>
      </c>
      <c r="B2979" s="3">
        <v>19070</v>
      </c>
      <c r="C2979" s="3" t="s">
        <v>34</v>
      </c>
      <c r="D2979" s="2" t="s">
        <v>226</v>
      </c>
      <c r="E2979" s="3">
        <v>13</v>
      </c>
      <c r="F2979" s="17">
        <v>0</v>
      </c>
      <c r="G2979" s="17">
        <v>1</v>
      </c>
      <c r="H2979" s="17">
        <v>0</v>
      </c>
      <c r="I2979" s="7">
        <v>2.1</v>
      </c>
      <c r="J2979" s="7">
        <v>15</v>
      </c>
      <c r="K2979" s="4">
        <v>1214</v>
      </c>
      <c r="L2979" s="5">
        <v>1214.0587</v>
      </c>
      <c r="M2979">
        <v>275783.31</v>
      </c>
      <c r="N2979" s="3">
        <v>1</v>
      </c>
      <c r="O2979" s="50" t="e">
        <f>INDEX([1]Dados!$M$2:$N$26779,MATCH($P2979,[1]Dados!$N$2:$N$26779,),2)</f>
        <v>#N/A</v>
      </c>
      <c r="P2979">
        <v>154887</v>
      </c>
      <c r="Q2979" s="1">
        <v>36837</v>
      </c>
      <c r="R2979" s="1">
        <v>36841</v>
      </c>
      <c r="S2979" t="s">
        <v>2263</v>
      </c>
    </row>
    <row r="2980" spans="1:19" x14ac:dyDescent="0.2">
      <c r="A2980" s="7">
        <v>250040</v>
      </c>
      <c r="B2980" s="3">
        <v>19070</v>
      </c>
      <c r="C2980" s="3" t="s">
        <v>34</v>
      </c>
      <c r="D2980" s="2" t="s">
        <v>226</v>
      </c>
      <c r="E2980" s="3">
        <v>13</v>
      </c>
      <c r="F2980" s="17">
        <v>0</v>
      </c>
      <c r="G2980" s="17">
        <v>1</v>
      </c>
      <c r="H2980" s="17">
        <v>0</v>
      </c>
      <c r="I2980" s="7">
        <v>2.2000000000000002</v>
      </c>
      <c r="J2980" s="7">
        <v>15</v>
      </c>
      <c r="K2980" s="4">
        <v>1214</v>
      </c>
      <c r="L2980" s="5">
        <v>1214.0587</v>
      </c>
      <c r="M2980">
        <v>275783.31</v>
      </c>
      <c r="N2980" s="3">
        <v>1</v>
      </c>
      <c r="O2980" s="50" t="e">
        <f>INDEX([1]Dados!$M$2:$N$26779,MATCH($P2980,[1]Dados!$N$2:$N$26779,),2)</f>
        <v>#N/A</v>
      </c>
      <c r="P2980">
        <v>154887</v>
      </c>
      <c r="Q2980" s="1">
        <v>36837</v>
      </c>
      <c r="R2980" s="1">
        <v>36841</v>
      </c>
      <c r="S2980" t="s">
        <v>2263</v>
      </c>
    </row>
    <row r="2981" spans="1:19" x14ac:dyDescent="0.2">
      <c r="A2981" s="7">
        <v>250040</v>
      </c>
      <c r="B2981" s="3">
        <v>19070</v>
      </c>
      <c r="C2981" s="3" t="s">
        <v>34</v>
      </c>
      <c r="D2981" s="2" t="s">
        <v>226</v>
      </c>
      <c r="E2981" s="3">
        <v>13</v>
      </c>
      <c r="F2981" s="17">
        <v>0</v>
      </c>
      <c r="G2981" s="17">
        <v>1</v>
      </c>
      <c r="H2981" s="17">
        <v>0</v>
      </c>
      <c r="I2981" s="7">
        <v>3.1</v>
      </c>
      <c r="J2981" s="7">
        <v>25</v>
      </c>
      <c r="K2981" s="4">
        <v>1293</v>
      </c>
      <c r="L2981" s="5">
        <v>1293.0592999999999</v>
      </c>
      <c r="M2981">
        <v>9368.52</v>
      </c>
      <c r="N2981" s="3">
        <v>1</v>
      </c>
      <c r="O2981" s="50" t="e">
        <f>INDEX([1]Dados!$M$2:$N$26779,MATCH($P2981,[1]Dados!$N$2:$N$26779,),2)</f>
        <v>#N/A</v>
      </c>
      <c r="P2981">
        <v>155034</v>
      </c>
      <c r="Q2981" s="1">
        <v>36837</v>
      </c>
      <c r="R2981" s="1">
        <v>36841</v>
      </c>
      <c r="S2981" t="s">
        <v>2264</v>
      </c>
    </row>
    <row r="2982" spans="1:19" x14ac:dyDescent="0.2">
      <c r="A2982" s="7">
        <v>250040</v>
      </c>
      <c r="B2982" s="3">
        <v>19070</v>
      </c>
      <c r="C2982" s="3" t="s">
        <v>34</v>
      </c>
      <c r="D2982" s="2" t="s">
        <v>226</v>
      </c>
      <c r="E2982" s="3">
        <v>13</v>
      </c>
      <c r="F2982" s="17">
        <v>0</v>
      </c>
      <c r="G2982" s="17">
        <v>1</v>
      </c>
      <c r="H2982" s="17">
        <v>0</v>
      </c>
      <c r="I2982" s="7">
        <v>3.2</v>
      </c>
      <c r="J2982" s="7">
        <v>22</v>
      </c>
      <c r="K2982" s="4">
        <v>1293</v>
      </c>
      <c r="L2982" s="5">
        <v>1293.0592999999999</v>
      </c>
      <c r="M2982">
        <v>9368.52</v>
      </c>
      <c r="N2982" s="3">
        <v>1</v>
      </c>
      <c r="O2982" s="50" t="e">
        <f>INDEX([1]Dados!$M$2:$N$26779,MATCH($P2982,[1]Dados!$N$2:$N$26779,),2)</f>
        <v>#N/A</v>
      </c>
      <c r="P2982">
        <v>155034</v>
      </c>
      <c r="Q2982" s="1">
        <v>36837</v>
      </c>
      <c r="R2982" s="1">
        <v>36841</v>
      </c>
      <c r="S2982" t="s">
        <v>2264</v>
      </c>
    </row>
    <row r="2983" spans="1:19" x14ac:dyDescent="0.2">
      <c r="A2983" s="7">
        <v>250040</v>
      </c>
      <c r="B2983" s="3">
        <v>19070</v>
      </c>
      <c r="C2983" s="3" t="s">
        <v>34</v>
      </c>
      <c r="D2983" s="2" t="s">
        <v>226</v>
      </c>
      <c r="E2983" s="3">
        <v>13</v>
      </c>
      <c r="F2983" s="17">
        <v>0</v>
      </c>
      <c r="G2983" s="17">
        <v>1</v>
      </c>
      <c r="H2983" s="17">
        <v>0</v>
      </c>
      <c r="I2983" s="7">
        <v>3.3</v>
      </c>
      <c r="J2983" s="7">
        <v>25</v>
      </c>
      <c r="K2983" s="4">
        <v>1293</v>
      </c>
      <c r="L2983" s="5">
        <v>1293.0592999999999</v>
      </c>
      <c r="M2983">
        <v>9368.52</v>
      </c>
      <c r="N2983" s="3">
        <v>1</v>
      </c>
      <c r="O2983" s="50" t="e">
        <f>INDEX([1]Dados!$M$2:$N$26779,MATCH($P2983,[1]Dados!$N$2:$N$26779,),2)</f>
        <v>#N/A</v>
      </c>
      <c r="P2983">
        <v>155034</v>
      </c>
      <c r="Q2983" s="1">
        <v>36837</v>
      </c>
      <c r="R2983" s="1">
        <v>36841</v>
      </c>
      <c r="S2983" t="s">
        <v>2264</v>
      </c>
    </row>
    <row r="2984" spans="1:19" x14ac:dyDescent="0.2">
      <c r="A2984" s="7">
        <v>251130</v>
      </c>
      <c r="B2984" s="3">
        <v>21270</v>
      </c>
      <c r="C2984" s="3" t="s">
        <v>34</v>
      </c>
      <c r="D2984" s="2" t="s">
        <v>654</v>
      </c>
      <c r="E2984" s="3">
        <v>13</v>
      </c>
      <c r="F2984" s="17">
        <v>0</v>
      </c>
      <c r="G2984" s="17">
        <v>1</v>
      </c>
      <c r="H2984" s="17">
        <v>0</v>
      </c>
      <c r="I2984" s="7">
        <v>6.1</v>
      </c>
      <c r="J2984" s="7">
        <v>13</v>
      </c>
      <c r="K2984" s="4">
        <v>2</v>
      </c>
      <c r="L2984" s="5">
        <v>2.3921000000000001</v>
      </c>
      <c r="M2984">
        <v>547299.18000000005</v>
      </c>
      <c r="N2984" s="3">
        <v>1</v>
      </c>
      <c r="O2984" s="50" t="e">
        <f>INDEX([1]Dados!$M$2:$N$26779,MATCH($P2984,[1]Dados!$N$2:$N$26779,),2)</f>
        <v>#N/A</v>
      </c>
      <c r="P2984">
        <v>155078</v>
      </c>
      <c r="Q2984" s="1">
        <v>36837</v>
      </c>
      <c r="R2984" s="1">
        <v>36841</v>
      </c>
      <c r="S2984" t="s">
        <v>1244</v>
      </c>
    </row>
    <row r="2985" spans="1:19" x14ac:dyDescent="0.2">
      <c r="A2985" s="7">
        <v>251130</v>
      </c>
      <c r="B2985" s="3">
        <v>21270</v>
      </c>
      <c r="C2985" s="3" t="s">
        <v>34</v>
      </c>
      <c r="D2985" s="2" t="s">
        <v>654</v>
      </c>
      <c r="E2985" s="3">
        <v>13</v>
      </c>
      <c r="F2985" s="17">
        <v>0</v>
      </c>
      <c r="G2985" s="17">
        <v>1</v>
      </c>
      <c r="H2985" s="17">
        <v>0</v>
      </c>
      <c r="I2985" s="7" t="s">
        <v>3</v>
      </c>
      <c r="J2985" s="7">
        <v>0</v>
      </c>
      <c r="K2985" s="4">
        <v>119</v>
      </c>
      <c r="L2985" s="5">
        <v>119.38590000000001</v>
      </c>
      <c r="M2985">
        <v>122344</v>
      </c>
      <c r="N2985" s="3">
        <v>1</v>
      </c>
      <c r="O2985" s="50" t="e">
        <f>INDEX([1]Dados!$M$2:$N$26779,MATCH($P2985,[1]Dados!$N$2:$N$26779,),2)</f>
        <v>#N/A</v>
      </c>
      <c r="P2985" s="28">
        <v>155105</v>
      </c>
      <c r="Q2985" s="1">
        <v>36837</v>
      </c>
      <c r="R2985" s="1">
        <v>36841</v>
      </c>
      <c r="S2985" t="s">
        <v>2134</v>
      </c>
    </row>
    <row r="2986" spans="1:19" x14ac:dyDescent="0.2">
      <c r="A2986" s="7">
        <v>251130</v>
      </c>
      <c r="B2986" s="3">
        <v>21270</v>
      </c>
      <c r="C2986" s="3" t="s">
        <v>34</v>
      </c>
      <c r="D2986" s="2" t="s">
        <v>654</v>
      </c>
      <c r="E2986" s="3">
        <v>13</v>
      </c>
      <c r="F2986" s="17">
        <v>0</v>
      </c>
      <c r="G2986" s="17">
        <v>1</v>
      </c>
      <c r="H2986" s="17">
        <v>0</v>
      </c>
      <c r="I2986" s="7">
        <v>5.0999999999999996</v>
      </c>
      <c r="J2986" s="7">
        <v>13</v>
      </c>
      <c r="K2986" s="4">
        <v>119</v>
      </c>
      <c r="L2986" s="5">
        <v>119.3861</v>
      </c>
      <c r="M2986">
        <v>137058.48000000001</v>
      </c>
      <c r="N2986" s="3">
        <v>1</v>
      </c>
      <c r="O2986" s="50" t="e">
        <f>INDEX([1]Dados!$M$2:$N$26779,MATCH($P2986,[1]Dados!$N$2:$N$26779,),2)</f>
        <v>#N/A</v>
      </c>
      <c r="P2986">
        <v>155076</v>
      </c>
      <c r="Q2986" s="1">
        <v>36837</v>
      </c>
      <c r="R2986" s="1">
        <v>36841</v>
      </c>
      <c r="S2986" t="s">
        <v>1131</v>
      </c>
    </row>
    <row r="2987" spans="1:19" x14ac:dyDescent="0.2">
      <c r="A2987" s="7">
        <v>251130</v>
      </c>
      <c r="B2987" s="3">
        <v>21270</v>
      </c>
      <c r="C2987" s="3" t="s">
        <v>34</v>
      </c>
      <c r="D2987" s="2" t="s">
        <v>654</v>
      </c>
      <c r="E2987" s="3">
        <v>13</v>
      </c>
      <c r="F2987" s="17">
        <v>0</v>
      </c>
      <c r="G2987" s="17">
        <v>1</v>
      </c>
      <c r="H2987" s="17">
        <v>0</v>
      </c>
      <c r="I2987" s="7" t="s">
        <v>3</v>
      </c>
      <c r="J2987" s="7">
        <v>0</v>
      </c>
      <c r="K2987" s="4">
        <v>119</v>
      </c>
      <c r="L2987" s="5">
        <v>119.3861</v>
      </c>
      <c r="M2987">
        <f>85000+9068</f>
        <v>94068</v>
      </c>
      <c r="N2987" s="3">
        <v>1</v>
      </c>
      <c r="O2987" s="50" t="e">
        <f>INDEX([1]Dados!$M$2:$N$26779,MATCH($P2987,[1]Dados!$N$2:$N$26779,),2)</f>
        <v>#N/A</v>
      </c>
      <c r="P2987">
        <v>155119</v>
      </c>
      <c r="Q2987" s="1">
        <v>36837</v>
      </c>
      <c r="R2987" s="1">
        <v>36841</v>
      </c>
      <c r="S2987" t="s">
        <v>2134</v>
      </c>
    </row>
    <row r="2988" spans="1:19" x14ac:dyDescent="0.2">
      <c r="A2988" s="7">
        <v>251130</v>
      </c>
      <c r="B2988" s="3">
        <v>21270</v>
      </c>
      <c r="C2988" s="3" t="s">
        <v>34</v>
      </c>
      <c r="D2988" s="2" t="s">
        <v>654</v>
      </c>
      <c r="E2988" s="3">
        <v>13</v>
      </c>
      <c r="F2988" s="17">
        <v>0</v>
      </c>
      <c r="G2988" s="17">
        <v>1</v>
      </c>
      <c r="H2988" s="17">
        <v>0</v>
      </c>
      <c r="I2988" s="7" t="s">
        <v>3</v>
      </c>
      <c r="J2988" s="7">
        <v>0</v>
      </c>
      <c r="K2988" s="4">
        <v>119</v>
      </c>
      <c r="L2988" s="5">
        <v>119.3861</v>
      </c>
      <c r="M2988">
        <v>158996</v>
      </c>
      <c r="N2988" s="3">
        <v>1</v>
      </c>
      <c r="O2988" s="50" t="e">
        <f>INDEX([1]Dados!$M$2:$N$26779,MATCH($P2988,[1]Dados!$N$2:$N$26779,),2)</f>
        <v>#N/A</v>
      </c>
      <c r="P2988">
        <v>155173</v>
      </c>
      <c r="Q2988" s="1">
        <v>36837</v>
      </c>
      <c r="R2988" s="1">
        <v>36841</v>
      </c>
      <c r="S2988" t="s">
        <v>2134</v>
      </c>
    </row>
    <row r="2989" spans="1:19" x14ac:dyDescent="0.2">
      <c r="A2989" s="7">
        <v>251130</v>
      </c>
      <c r="B2989" s="3">
        <v>21270</v>
      </c>
      <c r="C2989" s="3" t="s">
        <v>34</v>
      </c>
      <c r="D2989" s="2" t="s">
        <v>654</v>
      </c>
      <c r="E2989" s="3">
        <v>13</v>
      </c>
      <c r="F2989" s="17">
        <v>0</v>
      </c>
      <c r="G2989" s="17">
        <v>1</v>
      </c>
      <c r="H2989" s="17">
        <v>0</v>
      </c>
      <c r="I2989" s="7" t="s">
        <v>3</v>
      </c>
      <c r="J2989" s="7">
        <v>0</v>
      </c>
      <c r="K2989" s="4">
        <v>119</v>
      </c>
      <c r="L2989" s="5">
        <v>119.3861</v>
      </c>
      <c r="M2989">
        <f>199993.76+9731.24</f>
        <v>209725</v>
      </c>
      <c r="N2989" s="3">
        <v>1</v>
      </c>
      <c r="O2989" s="50" t="e">
        <f>INDEX([1]Dados!$M$2:$N$26779,MATCH($P2989,[1]Dados!$N$2:$N$26779,),2)</f>
        <v>#N/A</v>
      </c>
      <c r="P2989">
        <v>155187</v>
      </c>
      <c r="Q2989" s="1">
        <v>36837</v>
      </c>
      <c r="R2989" s="1">
        <v>36841</v>
      </c>
      <c r="S2989" t="s">
        <v>2134</v>
      </c>
    </row>
    <row r="2990" spans="1:19" x14ac:dyDescent="0.2">
      <c r="A2990" s="7">
        <v>251130</v>
      </c>
      <c r="B2990" s="3">
        <v>21270</v>
      </c>
      <c r="C2990" s="3" t="s">
        <v>34</v>
      </c>
      <c r="D2990" s="2" t="s">
        <v>654</v>
      </c>
      <c r="E2990" s="3">
        <v>13</v>
      </c>
      <c r="F2990" s="17">
        <v>0</v>
      </c>
      <c r="G2990" s="17">
        <v>1</v>
      </c>
      <c r="H2990" s="17">
        <v>0</v>
      </c>
      <c r="I2990" s="7">
        <v>3.1</v>
      </c>
      <c r="J2990" s="7">
        <v>18</v>
      </c>
      <c r="K2990" s="4">
        <v>1203</v>
      </c>
      <c r="L2990" s="5">
        <v>1203.0829000000001</v>
      </c>
      <c r="M2990">
        <v>29230.400000000001</v>
      </c>
      <c r="N2990" s="3">
        <v>1</v>
      </c>
      <c r="O2990" s="50" t="e">
        <f>INDEX([1]Dados!$M$2:$N$26779,MATCH($P2990,[1]Dados!$N$2:$N$26779,),2)</f>
        <v>#N/A</v>
      </c>
      <c r="P2990">
        <v>155244</v>
      </c>
      <c r="Q2990" s="1">
        <v>36837</v>
      </c>
      <c r="R2990" s="1">
        <v>36841</v>
      </c>
      <c r="S2990" t="s">
        <v>1245</v>
      </c>
    </row>
    <row r="2991" spans="1:19" x14ac:dyDescent="0.2">
      <c r="A2991" s="7">
        <v>251130</v>
      </c>
      <c r="B2991" s="3">
        <v>21270</v>
      </c>
      <c r="C2991" s="3" t="s">
        <v>34</v>
      </c>
      <c r="D2991" s="2" t="s">
        <v>654</v>
      </c>
      <c r="E2991" s="3">
        <v>13</v>
      </c>
      <c r="F2991" s="17">
        <v>0</v>
      </c>
      <c r="G2991" s="17">
        <v>1</v>
      </c>
      <c r="H2991" s="17">
        <v>0</v>
      </c>
      <c r="I2991" s="7">
        <v>1.3</v>
      </c>
      <c r="J2991" s="7">
        <v>12</v>
      </c>
      <c r="K2991" s="4">
        <v>1214</v>
      </c>
      <c r="L2991" s="5">
        <v>1214.0587</v>
      </c>
      <c r="M2991">
        <v>143140</v>
      </c>
      <c r="N2991" s="3">
        <v>1</v>
      </c>
      <c r="O2991" s="50" t="e">
        <f>INDEX([1]Dados!$M$2:$N$26779,MATCH($P2991,[1]Dados!$N$2:$N$26779,),2)</f>
        <v>#N/A</v>
      </c>
      <c r="P2991">
        <v>154888</v>
      </c>
      <c r="Q2991" s="1">
        <v>36837</v>
      </c>
      <c r="R2991" s="1">
        <v>36841</v>
      </c>
      <c r="S2991" t="s">
        <v>916</v>
      </c>
    </row>
    <row r="2992" spans="1:19" x14ac:dyDescent="0.2">
      <c r="A2992" s="7">
        <v>251130</v>
      </c>
      <c r="B2992" s="3">
        <v>21270</v>
      </c>
      <c r="C2992" s="3" t="s">
        <v>34</v>
      </c>
      <c r="D2992" s="2" t="s">
        <v>654</v>
      </c>
      <c r="E2992" s="3">
        <v>13</v>
      </c>
      <c r="F2992" s="17">
        <v>0</v>
      </c>
      <c r="G2992" s="17">
        <v>1</v>
      </c>
      <c r="H2992" s="17">
        <v>0</v>
      </c>
      <c r="I2992" s="7">
        <v>1.2</v>
      </c>
      <c r="J2992" s="7">
        <v>15</v>
      </c>
      <c r="K2992" s="4">
        <v>1214</v>
      </c>
      <c r="L2992" s="5">
        <v>1214.0587</v>
      </c>
      <c r="M2992">
        <v>143140</v>
      </c>
      <c r="N2992" s="3">
        <v>1</v>
      </c>
      <c r="O2992" s="50" t="e">
        <f>INDEX([1]Dados!$M$2:$N$26779,MATCH($P2992,[1]Dados!$N$2:$N$26779,),2)</f>
        <v>#N/A</v>
      </c>
      <c r="P2992">
        <v>154888</v>
      </c>
      <c r="Q2992" s="1">
        <v>36837</v>
      </c>
      <c r="R2992" s="1">
        <v>36841</v>
      </c>
      <c r="S2992" t="s">
        <v>916</v>
      </c>
    </row>
    <row r="2993" spans="1:19" x14ac:dyDescent="0.2">
      <c r="A2993" s="7">
        <v>251130</v>
      </c>
      <c r="B2993" s="3">
        <v>21270</v>
      </c>
      <c r="C2993" s="3" t="s">
        <v>34</v>
      </c>
      <c r="D2993" s="2" t="s">
        <v>654</v>
      </c>
      <c r="E2993" s="3">
        <v>13</v>
      </c>
      <c r="F2993" s="17">
        <v>0</v>
      </c>
      <c r="G2993" s="17">
        <v>1</v>
      </c>
      <c r="H2993" s="17">
        <v>0</v>
      </c>
      <c r="I2993" s="7">
        <v>1.1000000000000001</v>
      </c>
      <c r="J2993" s="7">
        <v>25</v>
      </c>
      <c r="K2993" s="4">
        <v>1214</v>
      </c>
      <c r="L2993" s="5">
        <v>1214.0587</v>
      </c>
      <c r="M2993">
        <v>143140</v>
      </c>
      <c r="N2993" s="3">
        <v>1</v>
      </c>
      <c r="O2993" s="50" t="e">
        <f>INDEX([1]Dados!$M$2:$N$26779,MATCH($P2993,[1]Dados!$N$2:$N$26779,),2)</f>
        <v>#N/A</v>
      </c>
      <c r="P2993">
        <v>154888</v>
      </c>
      <c r="Q2993" s="1">
        <v>36837</v>
      </c>
      <c r="R2993" s="1">
        <v>36841</v>
      </c>
      <c r="S2993" t="s">
        <v>916</v>
      </c>
    </row>
    <row r="2994" spans="1:19" x14ac:dyDescent="0.2">
      <c r="A2994" s="7">
        <v>251130</v>
      </c>
      <c r="B2994" s="3">
        <v>21270</v>
      </c>
      <c r="C2994" s="3" t="s">
        <v>34</v>
      </c>
      <c r="D2994" s="2" t="s">
        <v>654</v>
      </c>
      <c r="E2994" s="3">
        <v>13</v>
      </c>
      <c r="F2994" s="17">
        <v>0</v>
      </c>
      <c r="G2994" s="17">
        <v>1</v>
      </c>
      <c r="H2994" s="17">
        <v>0</v>
      </c>
      <c r="I2994" s="7">
        <v>4.3</v>
      </c>
      <c r="J2994" s="7">
        <v>20</v>
      </c>
      <c r="K2994" s="4">
        <v>1214</v>
      </c>
      <c r="L2994" s="5">
        <v>1214.0589</v>
      </c>
      <c r="M2994">
        <v>560170</v>
      </c>
      <c r="N2994" s="3">
        <v>1</v>
      </c>
      <c r="O2994" s="50" t="e">
        <f>INDEX([1]Dados!$M$2:$N$26779,MATCH($P2994,[1]Dados!$N$2:$N$26779,),2)</f>
        <v>#N/A</v>
      </c>
      <c r="P2994">
        <v>155589</v>
      </c>
      <c r="Q2994" s="1">
        <v>36837</v>
      </c>
      <c r="R2994" s="1">
        <v>36841</v>
      </c>
      <c r="S2994" t="s">
        <v>1246</v>
      </c>
    </row>
    <row r="2995" spans="1:19" x14ac:dyDescent="0.2">
      <c r="A2995" s="7">
        <v>251130</v>
      </c>
      <c r="B2995" s="3">
        <v>21270</v>
      </c>
      <c r="C2995" s="3" t="s">
        <v>34</v>
      </c>
      <c r="D2995" s="2" t="s">
        <v>654</v>
      </c>
      <c r="E2995" s="3">
        <v>13</v>
      </c>
      <c r="F2995" s="17">
        <v>0</v>
      </c>
      <c r="G2995" s="17">
        <v>1</v>
      </c>
      <c r="H2995" s="17">
        <v>0</v>
      </c>
      <c r="I2995" s="7">
        <v>4.2</v>
      </c>
      <c r="J2995" s="7">
        <v>23</v>
      </c>
      <c r="K2995" s="4">
        <v>1214</v>
      </c>
      <c r="L2995" s="5">
        <v>1214.0589</v>
      </c>
      <c r="M2995">
        <v>560170</v>
      </c>
      <c r="N2995" s="3">
        <v>1</v>
      </c>
      <c r="O2995" s="50" t="e">
        <f>INDEX([1]Dados!$M$2:$N$26779,MATCH($P2995,[1]Dados!$N$2:$N$26779,),2)</f>
        <v>#N/A</v>
      </c>
      <c r="P2995">
        <v>155589</v>
      </c>
      <c r="Q2995" s="1">
        <v>36837</v>
      </c>
      <c r="R2995" s="1">
        <v>36841</v>
      </c>
      <c r="S2995" t="s">
        <v>1246</v>
      </c>
    </row>
    <row r="2996" spans="1:19" x14ac:dyDescent="0.2">
      <c r="A2996" s="7">
        <v>251130</v>
      </c>
      <c r="B2996" s="3">
        <v>21270</v>
      </c>
      <c r="C2996" s="3" t="s">
        <v>34</v>
      </c>
      <c r="D2996" s="2" t="s">
        <v>654</v>
      </c>
      <c r="E2996" s="3">
        <v>13</v>
      </c>
      <c r="F2996" s="17">
        <v>0</v>
      </c>
      <c r="G2996" s="17">
        <v>1</v>
      </c>
      <c r="H2996" s="17">
        <v>0</v>
      </c>
      <c r="I2996" s="7">
        <v>4.0999999999999996</v>
      </c>
      <c r="J2996" s="7">
        <v>24</v>
      </c>
      <c r="K2996" s="4">
        <v>1214</v>
      </c>
      <c r="L2996" s="5">
        <v>1214.0589</v>
      </c>
      <c r="M2996">
        <v>560170</v>
      </c>
      <c r="N2996" s="3">
        <v>1</v>
      </c>
      <c r="O2996" s="50" t="e">
        <f>INDEX([1]Dados!$M$2:$N$26779,MATCH($P2996,[1]Dados!$N$2:$N$26779,),2)</f>
        <v>#N/A</v>
      </c>
      <c r="P2996">
        <v>155589</v>
      </c>
      <c r="Q2996" s="1">
        <v>36837</v>
      </c>
      <c r="R2996" s="1">
        <v>36841</v>
      </c>
      <c r="S2996" t="s">
        <v>1246</v>
      </c>
    </row>
    <row r="2997" spans="1:19" x14ac:dyDescent="0.2">
      <c r="A2997" s="7">
        <v>251130</v>
      </c>
      <c r="B2997" s="3">
        <v>21270</v>
      </c>
      <c r="C2997" s="3" t="s">
        <v>34</v>
      </c>
      <c r="D2997" s="2" t="s">
        <v>654</v>
      </c>
      <c r="E2997" s="3">
        <v>13</v>
      </c>
      <c r="F2997" s="17">
        <v>0</v>
      </c>
      <c r="G2997" s="17">
        <v>1</v>
      </c>
      <c r="H2997" s="17">
        <v>0</v>
      </c>
      <c r="I2997" s="7" t="s">
        <v>3</v>
      </c>
      <c r="J2997" s="7">
        <v>0</v>
      </c>
      <c r="K2997" s="4">
        <v>1214</v>
      </c>
      <c r="L2997" s="5">
        <v>1214.0808</v>
      </c>
      <c r="M2997">
        <v>67692.3</v>
      </c>
      <c r="N2997" s="3">
        <v>1</v>
      </c>
      <c r="O2997" s="50" t="e">
        <f>INDEX([1]Dados!$M$2:$N$26779,MATCH($P2997,[1]Dados!$N$2:$N$26779,),2)</f>
        <v>#N/A</v>
      </c>
      <c r="P2997" s="28">
        <v>155096</v>
      </c>
      <c r="Q2997" s="1">
        <v>36837</v>
      </c>
      <c r="R2997" s="1">
        <v>36841</v>
      </c>
      <c r="S2997" t="s">
        <v>2134</v>
      </c>
    </row>
    <row r="2998" spans="1:19" x14ac:dyDescent="0.2">
      <c r="A2998" s="7">
        <v>251130</v>
      </c>
      <c r="B2998" s="3">
        <v>21270</v>
      </c>
      <c r="C2998" s="3" t="s">
        <v>34</v>
      </c>
      <c r="D2998" s="2" t="s">
        <v>654</v>
      </c>
      <c r="E2998" s="3">
        <v>13</v>
      </c>
      <c r="F2998" s="17">
        <v>0</v>
      </c>
      <c r="G2998" s="17">
        <v>1</v>
      </c>
      <c r="H2998" s="17">
        <v>0</v>
      </c>
      <c r="I2998" s="7">
        <v>2.1</v>
      </c>
      <c r="J2998" s="7">
        <v>28</v>
      </c>
      <c r="K2998" s="4">
        <v>1293</v>
      </c>
      <c r="L2998" s="5">
        <v>1293.0592999999999</v>
      </c>
      <c r="M2998">
        <v>14713</v>
      </c>
      <c r="N2998" s="3">
        <v>1</v>
      </c>
      <c r="O2998" s="50" t="e">
        <f>INDEX([1]Dados!$M$2:$N$26779,MATCH($P2998,[1]Dados!$N$2:$N$26779,),2)</f>
        <v>#N/A</v>
      </c>
      <c r="P2998">
        <v>154998</v>
      </c>
      <c r="Q2998" s="1">
        <v>36837</v>
      </c>
      <c r="R2998" s="1">
        <v>36841</v>
      </c>
      <c r="S2998" t="s">
        <v>1243</v>
      </c>
    </row>
    <row r="2999" spans="1:19" x14ac:dyDescent="0.2">
      <c r="A2999" s="7">
        <v>251130</v>
      </c>
      <c r="B2999" s="3">
        <v>21270</v>
      </c>
      <c r="C2999" s="3" t="s">
        <v>34</v>
      </c>
      <c r="D2999" s="2" t="s">
        <v>654</v>
      </c>
      <c r="E2999" s="3">
        <v>13</v>
      </c>
      <c r="F2999" s="17">
        <v>0</v>
      </c>
      <c r="G2999" s="17">
        <v>1</v>
      </c>
      <c r="H2999" s="17">
        <v>0</v>
      </c>
      <c r="I2999" s="7">
        <v>2.2000000000000002</v>
      </c>
      <c r="J2999" s="7">
        <v>25</v>
      </c>
      <c r="K2999" s="4">
        <v>1293</v>
      </c>
      <c r="L2999" s="5">
        <v>1293.0592999999999</v>
      </c>
      <c r="M2999">
        <v>14713</v>
      </c>
      <c r="N2999" s="3">
        <v>1</v>
      </c>
      <c r="O2999" s="50" t="e">
        <f>INDEX([1]Dados!$M$2:$N$26779,MATCH($P2999,[1]Dados!$N$2:$N$26779,),2)</f>
        <v>#N/A</v>
      </c>
      <c r="P2999">
        <v>154998</v>
      </c>
      <c r="Q2999" s="1">
        <v>36837</v>
      </c>
      <c r="R2999" s="1">
        <v>36841</v>
      </c>
      <c r="S2999" t="s">
        <v>1243</v>
      </c>
    </row>
    <row r="3000" spans="1:19" x14ac:dyDescent="0.2">
      <c r="A3000" s="7">
        <v>251130</v>
      </c>
      <c r="B3000" s="3">
        <v>21270</v>
      </c>
      <c r="C3000" s="3" t="s">
        <v>34</v>
      </c>
      <c r="D3000" s="2" t="s">
        <v>654</v>
      </c>
      <c r="E3000" s="3">
        <v>13</v>
      </c>
      <c r="F3000" s="17">
        <v>0</v>
      </c>
      <c r="G3000" s="17">
        <v>1</v>
      </c>
      <c r="H3000" s="17">
        <v>0</v>
      </c>
      <c r="I3000" s="7">
        <v>2.2999999999999998</v>
      </c>
      <c r="J3000" s="7">
        <v>22</v>
      </c>
      <c r="K3000" s="4">
        <v>1293</v>
      </c>
      <c r="L3000" s="5">
        <v>1293.0592999999999</v>
      </c>
      <c r="M3000">
        <v>14713</v>
      </c>
      <c r="N3000" s="3">
        <v>1</v>
      </c>
      <c r="O3000" s="50" t="e">
        <f>INDEX([1]Dados!$M$2:$N$26779,MATCH($P3000,[1]Dados!$N$2:$N$26779,),2)</f>
        <v>#N/A</v>
      </c>
      <c r="P3000">
        <v>154998</v>
      </c>
      <c r="Q3000" s="1">
        <v>36837</v>
      </c>
      <c r="R3000" s="1">
        <v>36841</v>
      </c>
      <c r="S3000" t="s">
        <v>1243</v>
      </c>
    </row>
    <row r="3001" spans="1:19" x14ac:dyDescent="0.2">
      <c r="A3001" s="7">
        <v>260270</v>
      </c>
      <c r="B3001" s="3">
        <v>23531</v>
      </c>
      <c r="C3001" s="3" t="s">
        <v>51</v>
      </c>
      <c r="D3001" s="2" t="s">
        <v>310</v>
      </c>
      <c r="E3001" s="3">
        <v>13</v>
      </c>
      <c r="F3001" s="17">
        <v>0</v>
      </c>
      <c r="G3001" s="17">
        <v>1</v>
      </c>
      <c r="H3001" s="17">
        <v>0</v>
      </c>
      <c r="I3001" s="7">
        <v>1.4</v>
      </c>
      <c r="J3001" s="7">
        <v>13</v>
      </c>
      <c r="K3001" s="4">
        <v>1214</v>
      </c>
      <c r="L3001" s="5">
        <v>1214.0587</v>
      </c>
      <c r="M3001">
        <v>102042.6</v>
      </c>
      <c r="N3001" s="33">
        <v>1</v>
      </c>
      <c r="O3001" s="50" t="e">
        <f>INDEX([1]Dados!$M$2:$N$26779,MATCH($P3001,[1]Dados!$N$2:$N$26779,),2)</f>
        <v>#N/A</v>
      </c>
      <c r="P3001">
        <v>154889</v>
      </c>
      <c r="Q3001" s="1">
        <v>36837</v>
      </c>
      <c r="R3001" s="1">
        <v>36841</v>
      </c>
      <c r="S3001" t="s">
        <v>1517</v>
      </c>
    </row>
    <row r="3002" spans="1:19" x14ac:dyDescent="0.2">
      <c r="A3002" s="7">
        <v>260270</v>
      </c>
      <c r="B3002" s="3">
        <v>23531</v>
      </c>
      <c r="C3002" s="3" t="s">
        <v>51</v>
      </c>
      <c r="D3002" s="2" t="s">
        <v>310</v>
      </c>
      <c r="E3002" s="3">
        <v>13</v>
      </c>
      <c r="F3002" s="17">
        <v>0</v>
      </c>
      <c r="G3002" s="17">
        <v>1</v>
      </c>
      <c r="H3002" s="17">
        <v>0</v>
      </c>
      <c r="I3002" s="7">
        <v>1.3</v>
      </c>
      <c r="J3002" s="7">
        <v>2</v>
      </c>
      <c r="K3002" s="4">
        <v>1214</v>
      </c>
      <c r="L3002" s="5">
        <v>1214.0587</v>
      </c>
      <c r="M3002">
        <v>102042.6</v>
      </c>
      <c r="N3002" s="33">
        <v>1</v>
      </c>
      <c r="O3002" s="50" t="e">
        <f>INDEX([1]Dados!$M$2:$N$26779,MATCH($P3002,[1]Dados!$N$2:$N$26779,),2)</f>
        <v>#N/A</v>
      </c>
      <c r="P3002">
        <v>154889</v>
      </c>
      <c r="Q3002" s="1">
        <v>36837</v>
      </c>
      <c r="R3002" s="1">
        <v>36841</v>
      </c>
      <c r="S3002" t="s">
        <v>1517</v>
      </c>
    </row>
    <row r="3003" spans="1:19" x14ac:dyDescent="0.2">
      <c r="A3003" s="7">
        <v>260270</v>
      </c>
      <c r="B3003" s="3">
        <v>23531</v>
      </c>
      <c r="C3003" s="3" t="s">
        <v>51</v>
      </c>
      <c r="D3003" s="2" t="s">
        <v>310</v>
      </c>
      <c r="E3003" s="3">
        <v>13</v>
      </c>
      <c r="F3003" s="17">
        <v>0</v>
      </c>
      <c r="G3003" s="17">
        <v>1</v>
      </c>
      <c r="H3003" s="17">
        <v>0</v>
      </c>
      <c r="I3003" s="7">
        <v>1.2</v>
      </c>
      <c r="J3003" s="7">
        <v>18</v>
      </c>
      <c r="K3003" s="4">
        <v>1214</v>
      </c>
      <c r="L3003" s="5">
        <v>1214.0587</v>
      </c>
      <c r="M3003">
        <v>102042.6</v>
      </c>
      <c r="N3003" s="33">
        <v>1</v>
      </c>
      <c r="O3003" s="50" t="e">
        <f>INDEX([1]Dados!$M$2:$N$26779,MATCH($P3003,[1]Dados!$N$2:$N$26779,),2)</f>
        <v>#N/A</v>
      </c>
      <c r="P3003">
        <v>154889</v>
      </c>
      <c r="Q3003" s="1">
        <v>36837</v>
      </c>
      <c r="R3003" s="1">
        <v>36841</v>
      </c>
      <c r="S3003" t="s">
        <v>1517</v>
      </c>
    </row>
    <row r="3004" spans="1:19" x14ac:dyDescent="0.2">
      <c r="A3004" s="7">
        <v>260270</v>
      </c>
      <c r="B3004" s="3">
        <v>23531</v>
      </c>
      <c r="C3004" s="3" t="s">
        <v>51</v>
      </c>
      <c r="D3004" s="2" t="s">
        <v>310</v>
      </c>
      <c r="E3004" s="3">
        <v>13</v>
      </c>
      <c r="F3004" s="17">
        <v>0</v>
      </c>
      <c r="G3004" s="17">
        <v>1</v>
      </c>
      <c r="H3004" s="17">
        <v>0</v>
      </c>
      <c r="I3004" s="7">
        <v>1.1000000000000001</v>
      </c>
      <c r="J3004" s="7">
        <v>25</v>
      </c>
      <c r="K3004" s="4">
        <v>1214</v>
      </c>
      <c r="L3004" s="5">
        <v>1214.0587</v>
      </c>
      <c r="M3004">
        <v>102042.6</v>
      </c>
      <c r="N3004" s="33">
        <v>1</v>
      </c>
      <c r="O3004" s="50" t="e">
        <f>INDEX([1]Dados!$M$2:$N$26779,MATCH($P3004,[1]Dados!$N$2:$N$26779,),2)</f>
        <v>#N/A</v>
      </c>
      <c r="P3004">
        <v>154889</v>
      </c>
      <c r="Q3004" s="1">
        <v>36837</v>
      </c>
      <c r="R3004" s="1">
        <v>36841</v>
      </c>
      <c r="S3004" t="s">
        <v>1517</v>
      </c>
    </row>
    <row r="3005" spans="1:19" x14ac:dyDescent="0.2">
      <c r="A3005" s="7">
        <v>260270</v>
      </c>
      <c r="B3005" s="3">
        <v>23531</v>
      </c>
      <c r="C3005" s="3" t="s">
        <v>51</v>
      </c>
      <c r="D3005" s="2" t="s">
        <v>310</v>
      </c>
      <c r="E3005" s="3">
        <v>13</v>
      </c>
      <c r="F3005" s="17">
        <v>0</v>
      </c>
      <c r="G3005" s="17">
        <v>1</v>
      </c>
      <c r="H3005" s="17">
        <v>0</v>
      </c>
      <c r="I3005" s="7">
        <v>3.6</v>
      </c>
      <c r="J3005" s="7">
        <v>20</v>
      </c>
      <c r="K3005" s="4">
        <v>1214</v>
      </c>
      <c r="L3005" s="5">
        <v>1214.0589</v>
      </c>
      <c r="M3005">
        <v>212520</v>
      </c>
      <c r="N3005" s="33">
        <v>1</v>
      </c>
      <c r="O3005" s="50" t="e">
        <f>INDEX([1]Dados!$M$2:$N$26779,MATCH($P3005,[1]Dados!$N$2:$N$26779,),2)</f>
        <v>#N/A</v>
      </c>
      <c r="P3005">
        <v>155591</v>
      </c>
      <c r="Q3005" s="1">
        <v>36837</v>
      </c>
      <c r="R3005" s="1">
        <v>36841</v>
      </c>
      <c r="S3005" t="s">
        <v>1519</v>
      </c>
    </row>
    <row r="3006" spans="1:19" x14ac:dyDescent="0.2">
      <c r="A3006" s="7">
        <v>260270</v>
      </c>
      <c r="B3006" s="3">
        <v>23531</v>
      </c>
      <c r="C3006" s="3" t="s">
        <v>51</v>
      </c>
      <c r="D3006" s="2" t="s">
        <v>310</v>
      </c>
      <c r="E3006" s="3">
        <v>13</v>
      </c>
      <c r="F3006" s="17">
        <v>0</v>
      </c>
      <c r="G3006" s="17">
        <v>1</v>
      </c>
      <c r="H3006" s="17">
        <v>0</v>
      </c>
      <c r="I3006" s="7">
        <v>3.4</v>
      </c>
      <c r="J3006" s="7">
        <v>28</v>
      </c>
      <c r="K3006" s="4">
        <v>1214</v>
      </c>
      <c r="L3006" s="5">
        <v>1214.0589</v>
      </c>
      <c r="M3006">
        <v>212520</v>
      </c>
      <c r="N3006" s="33">
        <v>1</v>
      </c>
      <c r="O3006" s="50" t="e">
        <f>INDEX([1]Dados!$M$2:$N$26779,MATCH($P3006,[1]Dados!$N$2:$N$26779,),2)</f>
        <v>#N/A</v>
      </c>
      <c r="P3006">
        <v>155591</v>
      </c>
      <c r="Q3006" s="1">
        <v>36837</v>
      </c>
      <c r="R3006" s="1">
        <v>36841</v>
      </c>
      <c r="S3006" t="s">
        <v>1519</v>
      </c>
    </row>
    <row r="3007" spans="1:19" x14ac:dyDescent="0.2">
      <c r="A3007" s="7">
        <v>260270</v>
      </c>
      <c r="B3007" s="3">
        <v>23531</v>
      </c>
      <c r="C3007" s="3" t="s">
        <v>51</v>
      </c>
      <c r="D3007" s="2" t="s">
        <v>310</v>
      </c>
      <c r="E3007" s="3">
        <v>13</v>
      </c>
      <c r="F3007" s="17">
        <v>0</v>
      </c>
      <c r="G3007" s="17">
        <v>1</v>
      </c>
      <c r="H3007" s="17">
        <v>0</v>
      </c>
      <c r="I3007" s="7">
        <v>3.5</v>
      </c>
      <c r="J3007" s="7">
        <v>21</v>
      </c>
      <c r="K3007" s="4">
        <v>1214</v>
      </c>
      <c r="L3007" s="5">
        <v>1214.0589</v>
      </c>
      <c r="M3007">
        <v>212520</v>
      </c>
      <c r="N3007" s="33">
        <v>1</v>
      </c>
      <c r="O3007" s="50" t="e">
        <f>INDEX([1]Dados!$M$2:$N$26779,MATCH($P3007,[1]Dados!$N$2:$N$26779,),2)</f>
        <v>#N/A</v>
      </c>
      <c r="P3007">
        <v>155591</v>
      </c>
      <c r="Q3007" s="1">
        <v>36837</v>
      </c>
      <c r="R3007" s="1">
        <v>36841</v>
      </c>
      <c r="S3007" t="s">
        <v>1519</v>
      </c>
    </row>
    <row r="3008" spans="1:19" x14ac:dyDescent="0.2">
      <c r="A3008" s="7">
        <v>260270</v>
      </c>
      <c r="B3008" s="3">
        <v>23531</v>
      </c>
      <c r="C3008" s="3" t="s">
        <v>51</v>
      </c>
      <c r="D3008" s="2" t="s">
        <v>310</v>
      </c>
      <c r="E3008" s="3">
        <v>13</v>
      </c>
      <c r="F3008" s="17">
        <v>0</v>
      </c>
      <c r="G3008" s="17">
        <v>1</v>
      </c>
      <c r="H3008" s="17">
        <v>0</v>
      </c>
      <c r="I3008" s="7">
        <v>3.1</v>
      </c>
      <c r="J3008" s="7">
        <v>13</v>
      </c>
      <c r="K3008" s="4">
        <v>1214</v>
      </c>
      <c r="L3008" s="5">
        <v>1214.0589</v>
      </c>
      <c r="M3008">
        <v>212520</v>
      </c>
      <c r="N3008" s="33">
        <v>1</v>
      </c>
      <c r="O3008" s="50" t="e">
        <f>INDEX([1]Dados!$M$2:$N$26779,MATCH($P3008,[1]Dados!$N$2:$N$26779,),2)</f>
        <v>#N/A</v>
      </c>
      <c r="P3008">
        <v>155591</v>
      </c>
      <c r="Q3008" s="1">
        <v>36837</v>
      </c>
      <c r="R3008" s="1">
        <v>36841</v>
      </c>
      <c r="S3008" t="s">
        <v>1519</v>
      </c>
    </row>
    <row r="3009" spans="1:19" x14ac:dyDescent="0.2">
      <c r="A3009" s="7">
        <v>260270</v>
      </c>
      <c r="B3009" s="3">
        <v>23531</v>
      </c>
      <c r="C3009" s="3" t="s">
        <v>51</v>
      </c>
      <c r="D3009" s="2" t="s">
        <v>310</v>
      </c>
      <c r="E3009" s="3">
        <v>13</v>
      </c>
      <c r="F3009" s="17">
        <v>0</v>
      </c>
      <c r="G3009" s="17">
        <v>1</v>
      </c>
      <c r="H3009" s="17">
        <v>0</v>
      </c>
      <c r="I3009" s="7">
        <v>3.3</v>
      </c>
      <c r="J3009" s="7">
        <v>18</v>
      </c>
      <c r="K3009" s="4">
        <v>1214</v>
      </c>
      <c r="L3009" s="5">
        <v>1214.0589</v>
      </c>
      <c r="M3009">
        <v>212520</v>
      </c>
      <c r="N3009" s="33">
        <v>1</v>
      </c>
      <c r="O3009" s="50" t="e">
        <f>INDEX([1]Dados!$M$2:$N$26779,MATCH($P3009,[1]Dados!$N$2:$N$26779,),2)</f>
        <v>#N/A</v>
      </c>
      <c r="P3009">
        <v>155591</v>
      </c>
      <c r="Q3009" s="1">
        <v>36837</v>
      </c>
      <c r="R3009" s="1">
        <v>36841</v>
      </c>
      <c r="S3009" t="s">
        <v>1519</v>
      </c>
    </row>
    <row r="3010" spans="1:19" x14ac:dyDescent="0.2">
      <c r="A3010" s="7">
        <v>260270</v>
      </c>
      <c r="B3010" s="3">
        <v>23531</v>
      </c>
      <c r="C3010" s="3" t="s">
        <v>51</v>
      </c>
      <c r="D3010" s="2" t="s">
        <v>310</v>
      </c>
      <c r="E3010" s="3">
        <v>13</v>
      </c>
      <c r="F3010" s="17">
        <v>0</v>
      </c>
      <c r="G3010" s="17">
        <v>1</v>
      </c>
      <c r="H3010" s="17">
        <v>0</v>
      </c>
      <c r="I3010" s="7">
        <v>3.2</v>
      </c>
      <c r="J3010" s="7">
        <v>23</v>
      </c>
      <c r="K3010" s="4">
        <v>1214</v>
      </c>
      <c r="L3010" s="5">
        <v>1214.0589</v>
      </c>
      <c r="M3010">
        <v>212520</v>
      </c>
      <c r="N3010" s="33">
        <v>1</v>
      </c>
      <c r="O3010" s="50" t="e">
        <f>INDEX([1]Dados!$M$2:$N$26779,MATCH($P3010,[1]Dados!$N$2:$N$26779,),2)</f>
        <v>#N/A</v>
      </c>
      <c r="P3010">
        <v>155591</v>
      </c>
      <c r="Q3010" s="1">
        <v>36837</v>
      </c>
      <c r="R3010" s="1">
        <v>36841</v>
      </c>
      <c r="S3010" t="s">
        <v>1519</v>
      </c>
    </row>
    <row r="3011" spans="1:19" x14ac:dyDescent="0.2">
      <c r="A3011" s="7">
        <v>260270</v>
      </c>
      <c r="B3011" s="3">
        <v>23531</v>
      </c>
      <c r="C3011" s="3" t="s">
        <v>51</v>
      </c>
      <c r="D3011" s="2" t="s">
        <v>310</v>
      </c>
      <c r="E3011" s="3">
        <v>13</v>
      </c>
      <c r="F3011" s="17">
        <v>0</v>
      </c>
      <c r="G3011" s="17">
        <v>1</v>
      </c>
      <c r="H3011" s="17">
        <v>0</v>
      </c>
      <c r="I3011" s="7">
        <v>2.2000000000000002</v>
      </c>
      <c r="J3011" s="7">
        <v>22</v>
      </c>
      <c r="K3011" s="4">
        <v>1293</v>
      </c>
      <c r="L3011" s="5">
        <v>1293.0592999999999</v>
      </c>
      <c r="M3011">
        <v>11961</v>
      </c>
      <c r="N3011" s="33">
        <v>1</v>
      </c>
      <c r="O3011" s="50" t="e">
        <f>INDEX([1]Dados!$M$2:$N$26779,MATCH($P3011,[1]Dados!$N$2:$N$26779,),2)</f>
        <v>#N/A</v>
      </c>
      <c r="P3011">
        <v>155006</v>
      </c>
      <c r="Q3011" s="1">
        <v>36837</v>
      </c>
      <c r="R3011" s="1">
        <v>36841</v>
      </c>
      <c r="S3011" t="s">
        <v>1518</v>
      </c>
    </row>
    <row r="3012" spans="1:19" x14ac:dyDescent="0.2">
      <c r="A3012" s="7">
        <v>260270</v>
      </c>
      <c r="B3012" s="3">
        <v>23531</v>
      </c>
      <c r="C3012" s="3" t="s">
        <v>51</v>
      </c>
      <c r="D3012" s="2" t="s">
        <v>310</v>
      </c>
      <c r="E3012" s="3">
        <v>13</v>
      </c>
      <c r="F3012" s="17">
        <v>0</v>
      </c>
      <c r="G3012" s="17">
        <v>1</v>
      </c>
      <c r="H3012" s="17">
        <v>0</v>
      </c>
      <c r="I3012" s="7">
        <v>2.7</v>
      </c>
      <c r="J3012" s="7">
        <v>15</v>
      </c>
      <c r="K3012" s="4">
        <v>1293</v>
      </c>
      <c r="L3012" s="5">
        <v>1293.0592999999999</v>
      </c>
      <c r="M3012">
        <v>11961</v>
      </c>
      <c r="N3012" s="33">
        <v>1</v>
      </c>
      <c r="O3012" s="50" t="e">
        <f>INDEX([1]Dados!$M$2:$N$26779,MATCH($P3012,[1]Dados!$N$2:$N$26779,),2)</f>
        <v>#N/A</v>
      </c>
      <c r="P3012">
        <v>155006</v>
      </c>
      <c r="Q3012" s="1">
        <v>36837</v>
      </c>
      <c r="R3012" s="1">
        <v>36841</v>
      </c>
      <c r="S3012" t="s">
        <v>1518</v>
      </c>
    </row>
    <row r="3013" spans="1:19" x14ac:dyDescent="0.2">
      <c r="A3013" s="7">
        <v>260270</v>
      </c>
      <c r="B3013" s="3">
        <v>23531</v>
      </c>
      <c r="C3013" s="3" t="s">
        <v>51</v>
      </c>
      <c r="D3013" s="2" t="s">
        <v>310</v>
      </c>
      <c r="E3013" s="3">
        <v>13</v>
      </c>
      <c r="F3013" s="17">
        <v>0</v>
      </c>
      <c r="G3013" s="17">
        <v>1</v>
      </c>
      <c r="H3013" s="17">
        <v>0</v>
      </c>
      <c r="I3013" s="7">
        <v>2.5</v>
      </c>
      <c r="J3013" s="7">
        <v>17</v>
      </c>
      <c r="K3013" s="4">
        <v>1293</v>
      </c>
      <c r="L3013" s="5">
        <v>1293.0592999999999</v>
      </c>
      <c r="M3013">
        <v>11961</v>
      </c>
      <c r="N3013" s="33">
        <v>1</v>
      </c>
      <c r="O3013" s="50" t="e">
        <f>INDEX([1]Dados!$M$2:$N$26779,MATCH($P3013,[1]Dados!$N$2:$N$26779,),2)</f>
        <v>#N/A</v>
      </c>
      <c r="P3013">
        <v>155006</v>
      </c>
      <c r="Q3013" s="1">
        <v>36837</v>
      </c>
      <c r="R3013" s="1">
        <v>36841</v>
      </c>
      <c r="S3013" t="s">
        <v>1518</v>
      </c>
    </row>
    <row r="3014" spans="1:19" x14ac:dyDescent="0.2">
      <c r="A3014" s="7">
        <v>260270</v>
      </c>
      <c r="B3014" s="3">
        <v>23531</v>
      </c>
      <c r="C3014" s="3" t="s">
        <v>51</v>
      </c>
      <c r="D3014" s="2" t="s">
        <v>310</v>
      </c>
      <c r="E3014" s="3">
        <v>13</v>
      </c>
      <c r="F3014" s="17">
        <v>0</v>
      </c>
      <c r="G3014" s="17">
        <v>1</v>
      </c>
      <c r="H3014" s="17">
        <v>0</v>
      </c>
      <c r="I3014" s="7">
        <v>2.1</v>
      </c>
      <c r="J3014" s="7">
        <v>29</v>
      </c>
      <c r="K3014" s="4">
        <v>1293</v>
      </c>
      <c r="L3014" s="5">
        <v>1293.0592999999999</v>
      </c>
      <c r="M3014">
        <v>11961</v>
      </c>
      <c r="N3014" s="33">
        <v>1</v>
      </c>
      <c r="O3014" s="50" t="e">
        <f>INDEX([1]Dados!$M$2:$N$26779,MATCH($P3014,[1]Dados!$N$2:$N$26779,),2)</f>
        <v>#N/A</v>
      </c>
      <c r="P3014">
        <v>155006</v>
      </c>
      <c r="Q3014" s="1">
        <v>36837</v>
      </c>
      <c r="R3014" s="1">
        <v>36841</v>
      </c>
      <c r="S3014" t="s">
        <v>1518</v>
      </c>
    </row>
    <row r="3015" spans="1:19" x14ac:dyDescent="0.2">
      <c r="A3015" s="7">
        <v>260270</v>
      </c>
      <c r="B3015" s="3">
        <v>23531</v>
      </c>
      <c r="C3015" s="3" t="s">
        <v>51</v>
      </c>
      <c r="D3015" s="2" t="s">
        <v>310</v>
      </c>
      <c r="E3015" s="3">
        <v>13</v>
      </c>
      <c r="F3015" s="17">
        <v>0</v>
      </c>
      <c r="G3015" s="17">
        <v>1</v>
      </c>
      <c r="H3015" s="17">
        <v>0</v>
      </c>
      <c r="I3015" s="7">
        <v>2.6</v>
      </c>
      <c r="J3015" s="7">
        <v>25</v>
      </c>
      <c r="K3015" s="4">
        <v>1293</v>
      </c>
      <c r="L3015" s="5">
        <v>1293.0592999999999</v>
      </c>
      <c r="M3015">
        <v>11961</v>
      </c>
      <c r="N3015" s="33">
        <v>1</v>
      </c>
      <c r="O3015" s="50" t="e">
        <f>INDEX([1]Dados!$M$2:$N$26779,MATCH($P3015,[1]Dados!$N$2:$N$26779,),2)</f>
        <v>#N/A</v>
      </c>
      <c r="P3015">
        <v>155006</v>
      </c>
      <c r="Q3015" s="1">
        <v>36837</v>
      </c>
      <c r="R3015" s="1">
        <v>36841</v>
      </c>
      <c r="S3015" t="s">
        <v>1518</v>
      </c>
    </row>
    <row r="3016" spans="1:19" x14ac:dyDescent="0.2">
      <c r="A3016" s="7">
        <v>260270</v>
      </c>
      <c r="B3016" s="3">
        <v>23531</v>
      </c>
      <c r="C3016" s="3" t="s">
        <v>51</v>
      </c>
      <c r="D3016" s="2" t="s">
        <v>310</v>
      </c>
      <c r="E3016" s="3">
        <v>13</v>
      </c>
      <c r="F3016" s="17">
        <v>0</v>
      </c>
      <c r="G3016" s="17">
        <v>1</v>
      </c>
      <c r="H3016" s="17">
        <v>0</v>
      </c>
      <c r="I3016" s="7">
        <v>2.2999999999999998</v>
      </c>
      <c r="J3016" s="7">
        <v>21</v>
      </c>
      <c r="K3016" s="4">
        <v>1293</v>
      </c>
      <c r="L3016" s="5">
        <v>1293.0592999999999</v>
      </c>
      <c r="M3016">
        <v>11961</v>
      </c>
      <c r="N3016" s="33">
        <v>1</v>
      </c>
      <c r="O3016" s="50" t="e">
        <f>INDEX([1]Dados!$M$2:$N$26779,MATCH($P3016,[1]Dados!$N$2:$N$26779,),2)</f>
        <v>#N/A</v>
      </c>
      <c r="P3016">
        <v>155006</v>
      </c>
      <c r="Q3016" s="1">
        <v>36837</v>
      </c>
      <c r="R3016" s="1">
        <v>36841</v>
      </c>
      <c r="S3016" t="s">
        <v>1518</v>
      </c>
    </row>
    <row r="3017" spans="1:19" x14ac:dyDescent="0.2">
      <c r="A3017" s="7">
        <v>260270</v>
      </c>
      <c r="B3017" s="3">
        <v>23531</v>
      </c>
      <c r="C3017" s="3" t="s">
        <v>51</v>
      </c>
      <c r="D3017" s="2" t="s">
        <v>310</v>
      </c>
      <c r="E3017" s="3">
        <v>13</v>
      </c>
      <c r="F3017" s="17">
        <v>0</v>
      </c>
      <c r="G3017" s="17">
        <v>1</v>
      </c>
      <c r="H3017" s="17">
        <v>0</v>
      </c>
      <c r="I3017" s="7">
        <v>2.4</v>
      </c>
      <c r="J3017" s="7">
        <v>0</v>
      </c>
      <c r="K3017" s="4">
        <v>1293</v>
      </c>
      <c r="L3017" s="5">
        <v>1293.0592999999999</v>
      </c>
      <c r="M3017">
        <v>11961</v>
      </c>
      <c r="N3017" s="33">
        <v>1</v>
      </c>
      <c r="O3017" s="50" t="e">
        <f>INDEX([1]Dados!$M$2:$N$26779,MATCH($P3017,[1]Dados!$N$2:$N$26779,),2)</f>
        <v>#N/A</v>
      </c>
      <c r="P3017">
        <v>155006</v>
      </c>
      <c r="Q3017" s="1">
        <v>36837</v>
      </c>
      <c r="R3017" s="1">
        <v>36841</v>
      </c>
      <c r="S3017" t="s">
        <v>1518</v>
      </c>
    </row>
    <row r="3018" spans="1:19" x14ac:dyDescent="0.2">
      <c r="A3018" s="7">
        <v>260270</v>
      </c>
      <c r="B3018" s="3">
        <v>23531</v>
      </c>
      <c r="C3018" s="3" t="s">
        <v>51</v>
      </c>
      <c r="D3018" s="2" t="s">
        <v>310</v>
      </c>
      <c r="E3018" s="3">
        <v>13</v>
      </c>
      <c r="F3018" s="17">
        <v>0</v>
      </c>
      <c r="G3018" s="17">
        <v>1</v>
      </c>
      <c r="H3018" s="17">
        <v>0</v>
      </c>
      <c r="I3018" s="7">
        <v>2.8</v>
      </c>
      <c r="J3018" s="7">
        <v>18</v>
      </c>
      <c r="K3018" s="4">
        <v>1293</v>
      </c>
      <c r="L3018" s="5">
        <v>1293.0592999999999</v>
      </c>
      <c r="M3018">
        <v>11961</v>
      </c>
      <c r="N3018" s="33">
        <v>1</v>
      </c>
      <c r="O3018" s="50" t="e">
        <f>INDEX([1]Dados!$M$2:$N$26779,MATCH($P3018,[1]Dados!$N$2:$N$26779,),2)</f>
        <v>#N/A</v>
      </c>
      <c r="P3018">
        <v>155006</v>
      </c>
      <c r="Q3018" s="1">
        <v>36837</v>
      </c>
      <c r="R3018" s="1">
        <v>36841</v>
      </c>
      <c r="S3018" t="s">
        <v>1518</v>
      </c>
    </row>
    <row r="3019" spans="1:19" x14ac:dyDescent="0.2">
      <c r="A3019" s="7">
        <v>260795</v>
      </c>
      <c r="B3019" s="3">
        <v>23302</v>
      </c>
      <c r="C3019" s="3" t="s">
        <v>51</v>
      </c>
      <c r="D3019" s="2" t="s">
        <v>513</v>
      </c>
      <c r="E3019" s="3">
        <v>13</v>
      </c>
      <c r="F3019" s="17">
        <v>0</v>
      </c>
      <c r="G3019" s="17">
        <v>1</v>
      </c>
      <c r="H3019" s="17">
        <v>0</v>
      </c>
      <c r="I3019" s="7">
        <v>2.1</v>
      </c>
      <c r="J3019" s="7">
        <v>9</v>
      </c>
      <c r="K3019" s="4">
        <v>4</v>
      </c>
      <c r="L3019" s="5">
        <v>4.1822999999999997</v>
      </c>
      <c r="M3019">
        <f>72000+5760</f>
        <v>77760</v>
      </c>
      <c r="N3019" s="3">
        <v>1</v>
      </c>
      <c r="O3019" s="50" t="e">
        <f>INDEX([1]Dados!$M$2:$N$26779,MATCH($P3019,[1]Dados!$N$2:$N$26779,),2)</f>
        <v>#N/A</v>
      </c>
      <c r="P3019">
        <v>155098</v>
      </c>
      <c r="Q3019" s="1">
        <v>36837</v>
      </c>
      <c r="R3019" s="1">
        <v>36841</v>
      </c>
      <c r="S3019" t="s">
        <v>1134</v>
      </c>
    </row>
    <row r="3020" spans="1:19" x14ac:dyDescent="0.2">
      <c r="A3020" s="7">
        <v>260795</v>
      </c>
      <c r="B3020" s="3">
        <v>23302</v>
      </c>
      <c r="C3020" s="3" t="s">
        <v>51</v>
      </c>
      <c r="D3020" s="2" t="s">
        <v>513</v>
      </c>
      <c r="E3020" s="3">
        <v>13</v>
      </c>
      <c r="F3020" s="17">
        <v>0</v>
      </c>
      <c r="G3020" s="17">
        <v>1</v>
      </c>
      <c r="H3020" s="17">
        <v>0</v>
      </c>
      <c r="I3020" s="7">
        <v>3.1</v>
      </c>
      <c r="J3020" s="7">
        <v>20</v>
      </c>
      <c r="K3020" s="4">
        <v>4</v>
      </c>
      <c r="L3020" s="5">
        <v>4.1822999999999997</v>
      </c>
      <c r="M3020">
        <f>27200+2720</f>
        <v>29920</v>
      </c>
      <c r="N3020" s="3">
        <v>1</v>
      </c>
      <c r="O3020" s="50" t="e">
        <f>INDEX([1]Dados!$M$2:$N$26779,MATCH($P3020,[1]Dados!$N$2:$N$26779,),2)</f>
        <v>#N/A</v>
      </c>
      <c r="P3020">
        <v>155099</v>
      </c>
      <c r="Q3020" s="1">
        <v>36837</v>
      </c>
      <c r="R3020" s="1">
        <v>36841</v>
      </c>
      <c r="S3020" t="s">
        <v>970</v>
      </c>
    </row>
    <row r="3021" spans="1:19" x14ac:dyDescent="0.2">
      <c r="A3021" s="7">
        <v>260795</v>
      </c>
      <c r="B3021" s="3">
        <v>23302</v>
      </c>
      <c r="C3021" s="3" t="s">
        <v>51</v>
      </c>
      <c r="D3021" s="2" t="s">
        <v>513</v>
      </c>
      <c r="E3021" s="3">
        <v>13</v>
      </c>
      <c r="F3021" s="17">
        <v>0</v>
      </c>
      <c r="G3021" s="17">
        <v>1</v>
      </c>
      <c r="H3021" s="17">
        <v>0</v>
      </c>
      <c r="I3021" s="7">
        <v>1.1000000000000001</v>
      </c>
      <c r="J3021" s="7">
        <v>19</v>
      </c>
      <c r="K3021" s="4">
        <v>119</v>
      </c>
      <c r="L3021" s="5">
        <v>119.76519999999999</v>
      </c>
      <c r="M3021">
        <v>132485.42000000001</v>
      </c>
      <c r="N3021" s="3">
        <v>1</v>
      </c>
      <c r="O3021" s="50" t="e">
        <f>INDEX([1]Dados!$M$2:$N$26779,MATCH($P3021,[1]Dados!$N$2:$N$26779,),2)</f>
        <v>#N/A</v>
      </c>
      <c r="P3021">
        <v>156726</v>
      </c>
      <c r="Q3021" s="1">
        <v>36837</v>
      </c>
      <c r="R3021" s="1">
        <v>36841</v>
      </c>
      <c r="S3021" t="s">
        <v>1136</v>
      </c>
    </row>
    <row r="3022" spans="1:19" x14ac:dyDescent="0.2">
      <c r="A3022" s="7">
        <v>260795</v>
      </c>
      <c r="B3022" s="3">
        <v>23302</v>
      </c>
      <c r="C3022" s="3" t="s">
        <v>51</v>
      </c>
      <c r="D3022" s="2" t="s">
        <v>513</v>
      </c>
      <c r="E3022" s="3">
        <v>13</v>
      </c>
      <c r="F3022" s="17">
        <v>0</v>
      </c>
      <c r="G3022" s="17">
        <v>1</v>
      </c>
      <c r="H3022" s="17">
        <v>0</v>
      </c>
      <c r="I3022" s="7">
        <v>1.2</v>
      </c>
      <c r="J3022" s="7">
        <v>13</v>
      </c>
      <c r="K3022" s="4">
        <v>119</v>
      </c>
      <c r="L3022" s="5">
        <v>119.76519999999999</v>
      </c>
      <c r="M3022">
        <v>132485.42000000001</v>
      </c>
      <c r="N3022" s="3">
        <v>1</v>
      </c>
      <c r="O3022" s="50" t="e">
        <f>INDEX([1]Dados!$M$2:$N$26779,MATCH($P3022,[1]Dados!$N$2:$N$26779,),2)</f>
        <v>#N/A</v>
      </c>
      <c r="P3022">
        <v>156726</v>
      </c>
      <c r="Q3022" s="1">
        <v>36837</v>
      </c>
      <c r="R3022" s="1">
        <v>36841</v>
      </c>
      <c r="S3022" t="s">
        <v>1136</v>
      </c>
    </row>
    <row r="3023" spans="1:19" x14ac:dyDescent="0.2">
      <c r="A3023" s="7">
        <v>260795</v>
      </c>
      <c r="B3023" s="3">
        <v>23302</v>
      </c>
      <c r="C3023" s="3" t="s">
        <v>51</v>
      </c>
      <c r="D3023" s="2" t="s">
        <v>513</v>
      </c>
      <c r="E3023" s="3">
        <v>13</v>
      </c>
      <c r="F3023" s="17">
        <v>0</v>
      </c>
      <c r="G3023" s="17">
        <v>1</v>
      </c>
      <c r="H3023" s="17">
        <v>0</v>
      </c>
      <c r="I3023" s="7" t="s">
        <v>3</v>
      </c>
      <c r="J3023" s="7">
        <v>0</v>
      </c>
      <c r="K3023" s="4">
        <v>1203</v>
      </c>
      <c r="L3023" s="5">
        <v>1203.0829000000001</v>
      </c>
      <c r="M3023">
        <v>22574.560000000001</v>
      </c>
      <c r="N3023" s="3">
        <v>1</v>
      </c>
      <c r="O3023" s="50" t="e">
        <f>INDEX([1]Dados!$M$2:$N$26779,MATCH($P3023,[1]Dados!$N$2:$N$26779,),2)</f>
        <v>#N/A</v>
      </c>
      <c r="P3023" s="28">
        <v>155245</v>
      </c>
      <c r="Q3023" s="1">
        <v>36837</v>
      </c>
      <c r="R3023" s="1">
        <v>36841</v>
      </c>
      <c r="S3023" t="s">
        <v>2134</v>
      </c>
    </row>
    <row r="3024" spans="1:19" x14ac:dyDescent="0.2">
      <c r="A3024" s="7">
        <v>260795</v>
      </c>
      <c r="B3024" s="3">
        <v>23302</v>
      </c>
      <c r="C3024" s="3" t="s">
        <v>51</v>
      </c>
      <c r="D3024" s="2" t="s">
        <v>513</v>
      </c>
      <c r="E3024" s="3">
        <v>13</v>
      </c>
      <c r="F3024" s="17">
        <v>0</v>
      </c>
      <c r="G3024" s="17">
        <v>1</v>
      </c>
      <c r="H3024" s="17">
        <v>0</v>
      </c>
      <c r="I3024" s="7">
        <v>4.0999999999999996</v>
      </c>
      <c r="J3024" s="7">
        <v>14</v>
      </c>
      <c r="K3024" s="4">
        <v>1214</v>
      </c>
      <c r="L3024" s="5">
        <v>1214.0587</v>
      </c>
      <c r="M3024">
        <v>123340</v>
      </c>
      <c r="N3024" s="3">
        <v>1</v>
      </c>
      <c r="O3024" s="50" t="e">
        <f>INDEX([1]Dados!$M$2:$N$26779,MATCH($P3024,[1]Dados!$N$2:$N$26779,),2)</f>
        <v>#N/A</v>
      </c>
      <c r="P3024">
        <v>156722</v>
      </c>
      <c r="Q3024" s="1">
        <v>36837</v>
      </c>
      <c r="R3024" s="1">
        <v>36841</v>
      </c>
      <c r="S3024" t="s">
        <v>1135</v>
      </c>
    </row>
    <row r="3025" spans="1:19" x14ac:dyDescent="0.2">
      <c r="A3025" s="7">
        <v>260795</v>
      </c>
      <c r="B3025" s="3">
        <v>23302</v>
      </c>
      <c r="C3025" s="3" t="s">
        <v>51</v>
      </c>
      <c r="D3025" s="2" t="s">
        <v>513</v>
      </c>
      <c r="E3025" s="3">
        <v>13</v>
      </c>
      <c r="F3025" s="17">
        <v>0</v>
      </c>
      <c r="G3025" s="17">
        <v>1</v>
      </c>
      <c r="H3025" s="17">
        <v>0</v>
      </c>
      <c r="I3025" s="7">
        <v>4.2</v>
      </c>
      <c r="J3025" s="7">
        <v>25</v>
      </c>
      <c r="K3025" s="4">
        <v>1214</v>
      </c>
      <c r="L3025" s="5">
        <v>1214.0587</v>
      </c>
      <c r="M3025">
        <v>123340</v>
      </c>
      <c r="N3025" s="3">
        <v>1</v>
      </c>
      <c r="O3025" s="50" t="e">
        <f>INDEX([1]Dados!$M$2:$N$26779,MATCH($P3025,[1]Dados!$N$2:$N$26779,),2)</f>
        <v>#N/A</v>
      </c>
      <c r="P3025">
        <v>156722</v>
      </c>
      <c r="Q3025" s="1">
        <v>36837</v>
      </c>
      <c r="R3025" s="1">
        <v>36841</v>
      </c>
      <c r="S3025" t="s">
        <v>1135</v>
      </c>
    </row>
    <row r="3026" spans="1:19" x14ac:dyDescent="0.2">
      <c r="A3026" s="7">
        <v>260795</v>
      </c>
      <c r="B3026" s="3">
        <v>23302</v>
      </c>
      <c r="C3026" s="3" t="s">
        <v>51</v>
      </c>
      <c r="D3026" s="2" t="s">
        <v>513</v>
      </c>
      <c r="E3026" s="3">
        <v>13</v>
      </c>
      <c r="F3026" s="17">
        <v>0</v>
      </c>
      <c r="G3026" s="17">
        <v>1</v>
      </c>
      <c r="H3026" s="17">
        <v>0</v>
      </c>
      <c r="I3026" s="7" t="s">
        <v>3</v>
      </c>
      <c r="J3026" s="7">
        <v>0</v>
      </c>
      <c r="K3026" s="4">
        <v>1214</v>
      </c>
      <c r="L3026" s="5">
        <v>1214.0589</v>
      </c>
      <c r="M3026">
        <v>304510</v>
      </c>
      <c r="N3026" s="3">
        <v>1</v>
      </c>
      <c r="O3026" s="50" t="e">
        <f>INDEX([1]Dados!$M$2:$N$26779,MATCH($P3026,[1]Dados!$N$2:$N$26779,),2)</f>
        <v>#N/A</v>
      </c>
      <c r="P3026">
        <v>155592</v>
      </c>
      <c r="Q3026" s="1">
        <v>36837</v>
      </c>
      <c r="R3026" s="1">
        <v>36841</v>
      </c>
      <c r="S3026" t="s">
        <v>2134</v>
      </c>
    </row>
    <row r="3027" spans="1:19" x14ac:dyDescent="0.2">
      <c r="A3027" s="7">
        <v>260795</v>
      </c>
      <c r="B3027" s="3">
        <v>23302</v>
      </c>
      <c r="C3027" s="3" t="s">
        <v>51</v>
      </c>
      <c r="D3027" s="2" t="s">
        <v>513</v>
      </c>
      <c r="E3027" s="3">
        <v>13</v>
      </c>
      <c r="F3027" s="17">
        <v>0</v>
      </c>
      <c r="G3027" s="17">
        <v>1</v>
      </c>
      <c r="H3027" s="17">
        <v>0</v>
      </c>
      <c r="I3027" s="7">
        <v>5.0999999999999996</v>
      </c>
      <c r="J3027" s="7">
        <v>22</v>
      </c>
      <c r="K3027" s="4">
        <v>1293</v>
      </c>
      <c r="L3027" s="5">
        <v>1293.0592999999999</v>
      </c>
      <c r="M3027">
        <v>11801</v>
      </c>
      <c r="N3027" s="3">
        <v>1</v>
      </c>
      <c r="O3027" s="50" t="e">
        <f>INDEX([1]Dados!$M$2:$N$26779,MATCH($P3027,[1]Dados!$N$2:$N$26779,),2)</f>
        <v>#N/A</v>
      </c>
      <c r="P3027">
        <v>155007</v>
      </c>
      <c r="Q3027" s="1">
        <v>36837</v>
      </c>
      <c r="R3027" s="1">
        <v>36841</v>
      </c>
      <c r="S3027" t="s">
        <v>1133</v>
      </c>
    </row>
    <row r="3028" spans="1:19" x14ac:dyDescent="0.2">
      <c r="A3028" s="7">
        <v>221000</v>
      </c>
      <c r="B3028" s="3">
        <v>11991</v>
      </c>
      <c r="C3028" s="3" t="s">
        <v>30</v>
      </c>
      <c r="D3028" s="2" t="s">
        <v>761</v>
      </c>
      <c r="E3028" s="3">
        <v>13</v>
      </c>
      <c r="F3028" s="17">
        <v>0</v>
      </c>
      <c r="G3028" s="17">
        <v>1</v>
      </c>
      <c r="H3028" s="17">
        <v>0</v>
      </c>
      <c r="I3028" s="7">
        <v>11.1</v>
      </c>
      <c r="J3028" s="7">
        <v>25</v>
      </c>
      <c r="K3028" s="4">
        <v>119</v>
      </c>
      <c r="L3028" s="5">
        <v>119.38590000000001</v>
      </c>
      <c r="M3028">
        <v>165000</v>
      </c>
      <c r="N3028" s="33">
        <v>1</v>
      </c>
      <c r="O3028" s="50" t="e">
        <f>INDEX([1]Dados!$M$2:$N$26779,MATCH($P3028,[1]Dados!$N$2:$N$26779,),2)</f>
        <v>#N/A</v>
      </c>
      <c r="P3028">
        <v>155201</v>
      </c>
      <c r="Q3028" s="1">
        <v>36837</v>
      </c>
      <c r="R3028" s="1">
        <v>36848</v>
      </c>
      <c r="S3028" t="s">
        <v>1350</v>
      </c>
    </row>
    <row r="3029" spans="1:19" x14ac:dyDescent="0.2">
      <c r="A3029" s="7">
        <v>221000</v>
      </c>
      <c r="B3029" s="3">
        <v>11991</v>
      </c>
      <c r="C3029" s="3" t="s">
        <v>30</v>
      </c>
      <c r="D3029" s="2" t="s">
        <v>761</v>
      </c>
      <c r="E3029" s="3">
        <v>13</v>
      </c>
      <c r="F3029" s="17">
        <v>0</v>
      </c>
      <c r="G3029" s="17">
        <v>1</v>
      </c>
      <c r="H3029" s="17">
        <v>0</v>
      </c>
      <c r="I3029" s="7">
        <v>11.2</v>
      </c>
      <c r="J3029" s="7">
        <v>25</v>
      </c>
      <c r="K3029" s="4">
        <v>119</v>
      </c>
      <c r="L3029" s="5">
        <v>119.38590000000001</v>
      </c>
      <c r="M3029">
        <v>165000</v>
      </c>
      <c r="N3029" s="33">
        <v>1</v>
      </c>
      <c r="O3029" s="50" t="e">
        <f>INDEX([1]Dados!$M$2:$N$26779,MATCH($P3029,[1]Dados!$N$2:$N$26779,),2)</f>
        <v>#N/A</v>
      </c>
      <c r="P3029">
        <v>155201</v>
      </c>
      <c r="Q3029" s="1">
        <v>36837</v>
      </c>
      <c r="R3029" s="1">
        <v>36848</v>
      </c>
      <c r="S3029" t="s">
        <v>1350</v>
      </c>
    </row>
    <row r="3030" spans="1:19" x14ac:dyDescent="0.2">
      <c r="A3030" s="7">
        <v>221000</v>
      </c>
      <c r="B3030" s="3">
        <v>11991</v>
      </c>
      <c r="C3030" s="3" t="s">
        <v>30</v>
      </c>
      <c r="D3030" s="2" t="s">
        <v>761</v>
      </c>
      <c r="E3030" s="3">
        <v>13</v>
      </c>
      <c r="F3030" s="17">
        <v>0</v>
      </c>
      <c r="G3030" s="17">
        <v>1</v>
      </c>
      <c r="H3030" s="17">
        <v>0</v>
      </c>
      <c r="I3030" s="7">
        <v>11.3</v>
      </c>
      <c r="J3030" s="7">
        <v>19</v>
      </c>
      <c r="K3030" s="4">
        <v>119</v>
      </c>
      <c r="L3030" s="5">
        <v>119.38590000000001</v>
      </c>
      <c r="M3030">
        <v>165000</v>
      </c>
      <c r="N3030" s="33">
        <v>1</v>
      </c>
      <c r="O3030" s="50" t="e">
        <f>INDEX([1]Dados!$M$2:$N$26779,MATCH($P3030,[1]Dados!$N$2:$N$26779,),2)</f>
        <v>#N/A</v>
      </c>
      <c r="P3030">
        <v>155201</v>
      </c>
      <c r="Q3030" s="1">
        <v>36837</v>
      </c>
      <c r="R3030" s="1">
        <v>36848</v>
      </c>
      <c r="S3030" t="s">
        <v>1350</v>
      </c>
    </row>
    <row r="3031" spans="1:19" x14ac:dyDescent="0.2">
      <c r="A3031" s="7">
        <v>221000</v>
      </c>
      <c r="B3031" s="3">
        <v>11991</v>
      </c>
      <c r="C3031" s="3" t="s">
        <v>30</v>
      </c>
      <c r="D3031" s="2" t="s">
        <v>761</v>
      </c>
      <c r="E3031" s="3">
        <v>13</v>
      </c>
      <c r="F3031" s="17">
        <v>0</v>
      </c>
      <c r="G3031" s="17">
        <v>1</v>
      </c>
      <c r="H3031" s="17">
        <v>0</v>
      </c>
      <c r="I3031" s="7">
        <v>12.1</v>
      </c>
      <c r="J3031" s="7">
        <v>30</v>
      </c>
      <c r="K3031" s="4">
        <v>119</v>
      </c>
      <c r="L3031" s="5">
        <v>119.38590000000001</v>
      </c>
      <c r="M3031">
        <v>243094.9</v>
      </c>
      <c r="N3031" s="33">
        <v>1</v>
      </c>
      <c r="O3031" s="50" t="e">
        <f>INDEX([1]Dados!$M$2:$N$26779,MATCH($P3031,[1]Dados!$N$2:$N$26779,),2)</f>
        <v>#N/A</v>
      </c>
      <c r="P3031">
        <v>155209</v>
      </c>
      <c r="Q3031" s="1">
        <v>36837</v>
      </c>
      <c r="R3031" s="1">
        <v>36848</v>
      </c>
      <c r="S3031" t="s">
        <v>1351</v>
      </c>
    </row>
    <row r="3032" spans="1:19" x14ac:dyDescent="0.2">
      <c r="A3032" s="7">
        <v>221000</v>
      </c>
      <c r="B3032" s="3">
        <v>11991</v>
      </c>
      <c r="C3032" s="3" t="s">
        <v>30</v>
      </c>
      <c r="D3032" s="2" t="s">
        <v>761</v>
      </c>
      <c r="E3032" s="3">
        <v>13</v>
      </c>
      <c r="F3032" s="17">
        <v>0</v>
      </c>
      <c r="G3032" s="17">
        <v>1</v>
      </c>
      <c r="H3032" s="17">
        <v>0</v>
      </c>
      <c r="I3032" s="7">
        <v>10.1</v>
      </c>
      <c r="J3032" s="7">
        <v>25</v>
      </c>
      <c r="K3032" s="4">
        <v>119</v>
      </c>
      <c r="L3032" s="5">
        <v>119.386</v>
      </c>
      <c r="M3032">
        <v>1000000</v>
      </c>
      <c r="N3032" s="33">
        <v>1</v>
      </c>
      <c r="O3032" s="50" t="e">
        <f>INDEX([1]Dados!$M$2:$N$26779,MATCH($P3032,[1]Dados!$N$2:$N$26779,),2)</f>
        <v>#N/A</v>
      </c>
      <c r="P3032">
        <v>155242</v>
      </c>
      <c r="Q3032" s="1">
        <v>36837</v>
      </c>
      <c r="R3032" s="1">
        <v>36848</v>
      </c>
      <c r="S3032" t="s">
        <v>1700</v>
      </c>
    </row>
    <row r="3033" spans="1:19" x14ac:dyDescent="0.2">
      <c r="A3033" s="7">
        <v>221000</v>
      </c>
      <c r="B3033" s="3">
        <v>11991</v>
      </c>
      <c r="C3033" s="3" t="s">
        <v>30</v>
      </c>
      <c r="D3033" s="2" t="s">
        <v>761</v>
      </c>
      <c r="E3033" s="3">
        <v>13</v>
      </c>
      <c r="F3033" s="17">
        <v>0</v>
      </c>
      <c r="G3033" s="17">
        <v>1</v>
      </c>
      <c r="H3033" s="17">
        <v>0</v>
      </c>
      <c r="I3033" s="7">
        <v>10.199999999999999</v>
      </c>
      <c r="J3033" s="7">
        <v>25</v>
      </c>
      <c r="K3033" s="4">
        <v>119</v>
      </c>
      <c r="L3033" s="5">
        <v>119.386</v>
      </c>
      <c r="M3033">
        <v>2181899.98</v>
      </c>
      <c r="N3033" s="33">
        <v>1</v>
      </c>
      <c r="O3033" s="50" t="e">
        <f>INDEX([1]Dados!$M$2:$N$26779,MATCH($P3033,[1]Dados!$N$2:$N$26779,),2)</f>
        <v>#N/A</v>
      </c>
      <c r="P3033">
        <v>155273</v>
      </c>
      <c r="Q3033" s="1">
        <v>36837</v>
      </c>
      <c r="R3033" s="1">
        <v>36848</v>
      </c>
      <c r="S3033" t="s">
        <v>1700</v>
      </c>
    </row>
    <row r="3034" spans="1:19" x14ac:dyDescent="0.2">
      <c r="A3034" s="7">
        <v>221000</v>
      </c>
      <c r="B3034" s="3">
        <v>11991</v>
      </c>
      <c r="C3034" s="3" t="s">
        <v>30</v>
      </c>
      <c r="D3034" s="2" t="s">
        <v>761</v>
      </c>
      <c r="E3034" s="3">
        <v>13</v>
      </c>
      <c r="F3034" s="17">
        <v>0</v>
      </c>
      <c r="G3034" s="17">
        <v>1</v>
      </c>
      <c r="H3034" s="17">
        <v>0</v>
      </c>
      <c r="I3034" s="7">
        <v>10.3</v>
      </c>
      <c r="J3034" s="7">
        <v>13</v>
      </c>
      <c r="K3034" s="4">
        <v>119</v>
      </c>
      <c r="L3034" s="5">
        <v>119.386</v>
      </c>
      <c r="M3034">
        <v>1000000</v>
      </c>
      <c r="N3034" s="33">
        <v>1</v>
      </c>
      <c r="O3034" s="50" t="e">
        <f>INDEX([1]Dados!$M$2:$N$26779,MATCH($P3034,[1]Dados!$N$2:$N$26779,),2)</f>
        <v>#N/A</v>
      </c>
      <c r="P3034">
        <v>155242</v>
      </c>
      <c r="Q3034" s="1">
        <v>36837</v>
      </c>
      <c r="R3034" s="1">
        <v>36848</v>
      </c>
      <c r="S3034" t="s">
        <v>1700</v>
      </c>
    </row>
    <row r="3035" spans="1:19" x14ac:dyDescent="0.2">
      <c r="A3035" s="7">
        <v>221000</v>
      </c>
      <c r="B3035" s="3">
        <v>11991</v>
      </c>
      <c r="C3035" s="3" t="s">
        <v>30</v>
      </c>
      <c r="D3035" s="2" t="s">
        <v>761</v>
      </c>
      <c r="E3035" s="3">
        <v>13</v>
      </c>
      <c r="F3035" s="17">
        <v>0</v>
      </c>
      <c r="G3035" s="17">
        <v>1</v>
      </c>
      <c r="H3035" s="17">
        <v>0</v>
      </c>
      <c r="I3035" s="7">
        <v>10.4</v>
      </c>
      <c r="J3035" s="7">
        <v>19</v>
      </c>
      <c r="K3035" s="4">
        <v>119</v>
      </c>
      <c r="L3035" s="5">
        <v>119.386</v>
      </c>
      <c r="M3035">
        <v>2181899.98</v>
      </c>
      <c r="N3035" s="33">
        <v>1</v>
      </c>
      <c r="O3035" s="50" t="e">
        <f>INDEX([1]Dados!$M$2:$N$26779,MATCH($P3035,[1]Dados!$N$2:$N$26779,),2)</f>
        <v>#N/A</v>
      </c>
      <c r="P3035">
        <v>155273</v>
      </c>
      <c r="Q3035" s="1">
        <v>36837</v>
      </c>
      <c r="R3035" s="1">
        <v>36848</v>
      </c>
      <c r="S3035" t="s">
        <v>1700</v>
      </c>
    </row>
    <row r="3036" spans="1:19" x14ac:dyDescent="0.2">
      <c r="A3036" s="7">
        <v>221000</v>
      </c>
      <c r="B3036" s="3">
        <v>11991</v>
      </c>
      <c r="C3036" s="3" t="s">
        <v>30</v>
      </c>
      <c r="D3036" s="2" t="s">
        <v>761</v>
      </c>
      <c r="E3036" s="3">
        <v>13</v>
      </c>
      <c r="F3036" s="17">
        <v>0</v>
      </c>
      <c r="G3036" s="17">
        <v>1</v>
      </c>
      <c r="H3036" s="17">
        <v>0</v>
      </c>
      <c r="I3036" s="7">
        <v>10.5</v>
      </c>
      <c r="J3036" s="7">
        <v>19</v>
      </c>
      <c r="K3036" s="4">
        <v>119</v>
      </c>
      <c r="L3036" s="5">
        <v>119.386</v>
      </c>
      <c r="M3036">
        <v>2181899.98</v>
      </c>
      <c r="N3036" s="33">
        <v>1</v>
      </c>
      <c r="O3036" s="50" t="e">
        <f>INDEX([1]Dados!$M$2:$N$26779,MATCH($P3036,[1]Dados!$N$2:$N$26779,),2)</f>
        <v>#N/A</v>
      </c>
      <c r="P3036">
        <v>155273</v>
      </c>
      <c r="Q3036" s="1">
        <v>36837</v>
      </c>
      <c r="R3036" s="1">
        <v>36848</v>
      </c>
      <c r="S3036" t="s">
        <v>1700</v>
      </c>
    </row>
    <row r="3037" spans="1:19" x14ac:dyDescent="0.2">
      <c r="A3037" s="7">
        <v>221000</v>
      </c>
      <c r="B3037" s="3">
        <v>11991</v>
      </c>
      <c r="C3037" s="3" t="s">
        <v>30</v>
      </c>
      <c r="D3037" s="2" t="s">
        <v>761</v>
      </c>
      <c r="E3037" s="3">
        <v>13</v>
      </c>
      <c r="F3037" s="17">
        <v>0</v>
      </c>
      <c r="G3037" s="17">
        <v>1</v>
      </c>
      <c r="H3037" s="17">
        <v>0</v>
      </c>
      <c r="I3037" s="7">
        <v>10.6</v>
      </c>
      <c r="J3037" s="7">
        <v>19</v>
      </c>
      <c r="K3037" s="4">
        <v>119</v>
      </c>
      <c r="L3037" s="5">
        <v>119.386</v>
      </c>
      <c r="M3037">
        <v>2181899.98</v>
      </c>
      <c r="N3037" s="33">
        <v>1</v>
      </c>
      <c r="O3037" s="50" t="e">
        <f>INDEX([1]Dados!$M$2:$N$26779,MATCH($P3037,[1]Dados!$N$2:$N$26779,),2)</f>
        <v>#N/A</v>
      </c>
      <c r="P3037">
        <v>155273</v>
      </c>
      <c r="Q3037" s="1">
        <v>36837</v>
      </c>
      <c r="R3037" s="1">
        <v>36848</v>
      </c>
      <c r="S3037" t="s">
        <v>1700</v>
      </c>
    </row>
    <row r="3038" spans="1:19" x14ac:dyDescent="0.2">
      <c r="A3038" s="7">
        <v>221000</v>
      </c>
      <c r="B3038" s="3">
        <v>11991</v>
      </c>
      <c r="C3038" s="3" t="s">
        <v>30</v>
      </c>
      <c r="D3038" s="2" t="s">
        <v>761</v>
      </c>
      <c r="E3038" s="3">
        <v>13</v>
      </c>
      <c r="F3038" s="17">
        <v>0</v>
      </c>
      <c r="G3038" s="17">
        <v>1</v>
      </c>
      <c r="H3038" s="17">
        <v>0</v>
      </c>
      <c r="I3038" s="7">
        <v>8.1</v>
      </c>
      <c r="J3038" s="7">
        <v>13</v>
      </c>
      <c r="K3038" s="4">
        <v>119</v>
      </c>
      <c r="L3038" s="5">
        <v>119.3861</v>
      </c>
      <c r="M3038">
        <v>240000</v>
      </c>
      <c r="N3038" s="33">
        <v>1</v>
      </c>
      <c r="O3038" s="50" t="e">
        <f>INDEX([1]Dados!$M$2:$N$26779,MATCH($P3038,[1]Dados!$N$2:$N$26779,),2)</f>
        <v>#N/A</v>
      </c>
      <c r="P3038">
        <v>155254</v>
      </c>
      <c r="Q3038" s="1">
        <v>36837</v>
      </c>
      <c r="R3038" s="1">
        <v>36848</v>
      </c>
      <c r="S3038" t="s">
        <v>1703</v>
      </c>
    </row>
    <row r="3039" spans="1:19" x14ac:dyDescent="0.2">
      <c r="A3039" s="7">
        <v>221000</v>
      </c>
      <c r="B3039" s="3">
        <v>11991</v>
      </c>
      <c r="C3039" s="3" t="s">
        <v>30</v>
      </c>
      <c r="D3039" s="2" t="s">
        <v>761</v>
      </c>
      <c r="E3039" s="3">
        <v>13</v>
      </c>
      <c r="F3039" s="17">
        <v>0</v>
      </c>
      <c r="G3039" s="17">
        <v>1</v>
      </c>
      <c r="H3039" s="17">
        <v>0</v>
      </c>
      <c r="I3039" s="7">
        <v>8.1999999999999993</v>
      </c>
      <c r="J3039" s="7">
        <v>13</v>
      </c>
      <c r="K3039" s="4">
        <v>119</v>
      </c>
      <c r="L3039" s="5">
        <v>119.3861</v>
      </c>
      <c r="M3039">
        <v>240000</v>
      </c>
      <c r="N3039" s="33">
        <v>1</v>
      </c>
      <c r="O3039" s="50" t="e">
        <f>INDEX([1]Dados!$M$2:$N$26779,MATCH($P3039,[1]Dados!$N$2:$N$26779,),2)</f>
        <v>#N/A</v>
      </c>
      <c r="P3039">
        <v>155254</v>
      </c>
      <c r="Q3039" s="1">
        <v>36837</v>
      </c>
      <c r="R3039" s="1">
        <v>36848</v>
      </c>
      <c r="S3039" t="s">
        <v>1703</v>
      </c>
    </row>
    <row r="3040" spans="1:19" x14ac:dyDescent="0.2">
      <c r="A3040" s="7">
        <v>221000</v>
      </c>
      <c r="B3040" s="3">
        <v>11991</v>
      </c>
      <c r="C3040" s="3" t="s">
        <v>30</v>
      </c>
      <c r="D3040" s="2" t="s">
        <v>761</v>
      </c>
      <c r="E3040" s="3">
        <v>13</v>
      </c>
      <c r="F3040" s="17">
        <v>0</v>
      </c>
      <c r="G3040" s="17">
        <v>1</v>
      </c>
      <c r="H3040" s="17">
        <v>0</v>
      </c>
      <c r="I3040" s="7">
        <v>8.3000000000000007</v>
      </c>
      <c r="J3040" s="7">
        <v>25</v>
      </c>
      <c r="K3040" s="4">
        <v>119</v>
      </c>
      <c r="L3040" s="5">
        <v>119.3861</v>
      </c>
      <c r="M3040">
        <v>240000</v>
      </c>
      <c r="N3040" s="33">
        <v>1</v>
      </c>
      <c r="O3040" s="50" t="e">
        <f>INDEX([1]Dados!$M$2:$N$26779,MATCH($P3040,[1]Dados!$N$2:$N$26779,),2)</f>
        <v>#N/A</v>
      </c>
      <c r="P3040">
        <v>155254</v>
      </c>
      <c r="Q3040" s="1">
        <v>36837</v>
      </c>
      <c r="R3040" s="1">
        <v>36848</v>
      </c>
      <c r="S3040" t="s">
        <v>1703</v>
      </c>
    </row>
    <row r="3041" spans="1:19" x14ac:dyDescent="0.2">
      <c r="A3041" s="7">
        <v>221000</v>
      </c>
      <c r="B3041" s="3">
        <v>11991</v>
      </c>
      <c r="C3041" s="3" t="s">
        <v>30</v>
      </c>
      <c r="D3041" s="2" t="s">
        <v>761</v>
      </c>
      <c r="E3041" s="3">
        <v>13</v>
      </c>
      <c r="F3041" s="17">
        <v>0</v>
      </c>
      <c r="G3041" s="17">
        <v>1</v>
      </c>
      <c r="H3041" s="17">
        <v>0</v>
      </c>
      <c r="I3041" s="7">
        <v>5.0999999999999996</v>
      </c>
      <c r="J3041" s="7">
        <v>19</v>
      </c>
      <c r="K3041" s="4">
        <v>119</v>
      </c>
      <c r="L3041" s="5">
        <v>119.38590000000001</v>
      </c>
      <c r="M3041">
        <v>201600</v>
      </c>
      <c r="N3041" s="33">
        <v>1</v>
      </c>
      <c r="O3041" s="50" t="e">
        <f>INDEX([1]Dados!$M$2:$N$26779,MATCH($P3041,[1]Dados!$N$2:$N$26779,),2)</f>
        <v>#N/A</v>
      </c>
      <c r="P3041">
        <v>155251</v>
      </c>
      <c r="Q3041" s="1">
        <v>36837</v>
      </c>
      <c r="R3041" s="1">
        <v>36848</v>
      </c>
      <c r="S3041" t="s">
        <v>1702</v>
      </c>
    </row>
    <row r="3042" spans="1:19" x14ac:dyDescent="0.2">
      <c r="A3042" s="7">
        <v>221000</v>
      </c>
      <c r="B3042" s="3">
        <v>11991</v>
      </c>
      <c r="C3042" s="3" t="s">
        <v>30</v>
      </c>
      <c r="D3042" s="2" t="s">
        <v>761</v>
      </c>
      <c r="E3042" s="3">
        <v>13</v>
      </c>
      <c r="F3042" s="17">
        <v>0</v>
      </c>
      <c r="G3042" s="17">
        <v>1</v>
      </c>
      <c r="H3042" s="17">
        <v>0</v>
      </c>
      <c r="I3042" s="7">
        <v>5.2</v>
      </c>
      <c r="J3042" s="7">
        <v>25</v>
      </c>
      <c r="K3042" s="4">
        <v>119</v>
      </c>
      <c r="L3042" s="5">
        <v>119.38590000000001</v>
      </c>
      <c r="M3042">
        <v>201600</v>
      </c>
      <c r="N3042" s="33">
        <v>1</v>
      </c>
      <c r="O3042" s="50" t="e">
        <f>INDEX([1]Dados!$M$2:$N$26779,MATCH($P3042,[1]Dados!$N$2:$N$26779,),2)</f>
        <v>#N/A</v>
      </c>
      <c r="P3042">
        <v>155251</v>
      </c>
      <c r="Q3042" s="1">
        <v>36837</v>
      </c>
      <c r="R3042" s="1">
        <v>36848</v>
      </c>
      <c r="S3042" t="s">
        <v>1702</v>
      </c>
    </row>
    <row r="3043" spans="1:19" x14ac:dyDescent="0.2">
      <c r="A3043" s="7">
        <v>221000</v>
      </c>
      <c r="B3043" s="3">
        <v>11991</v>
      </c>
      <c r="C3043" s="3" t="s">
        <v>30</v>
      </c>
      <c r="D3043" s="2" t="s">
        <v>761</v>
      </c>
      <c r="E3043" s="3">
        <v>13</v>
      </c>
      <c r="F3043" s="17">
        <v>0</v>
      </c>
      <c r="G3043" s="17">
        <v>1</v>
      </c>
      <c r="H3043" s="17">
        <v>0</v>
      </c>
      <c r="I3043" s="7">
        <v>6.1</v>
      </c>
      <c r="J3043" s="7">
        <v>19</v>
      </c>
      <c r="K3043" s="4">
        <v>2</v>
      </c>
      <c r="L3043" s="5">
        <v>2.3921000000000001</v>
      </c>
      <c r="M3043">
        <v>169470</v>
      </c>
      <c r="N3043" s="33">
        <v>1</v>
      </c>
      <c r="O3043" s="50" t="e">
        <f>INDEX([1]Dados!$M$2:$N$26779,MATCH($P3043,[1]Dados!$N$2:$N$26779,),2)</f>
        <v>#N/A</v>
      </c>
      <c r="P3043">
        <v>155276</v>
      </c>
      <c r="Q3043" s="1">
        <v>36837</v>
      </c>
      <c r="R3043" s="1">
        <v>36848</v>
      </c>
      <c r="S3043" t="s">
        <v>1704</v>
      </c>
    </row>
    <row r="3044" spans="1:19" x14ac:dyDescent="0.2">
      <c r="A3044" s="7">
        <v>221000</v>
      </c>
      <c r="B3044" s="3">
        <v>11991</v>
      </c>
      <c r="C3044" s="3" t="s">
        <v>30</v>
      </c>
      <c r="D3044" s="2" t="s">
        <v>761</v>
      </c>
      <c r="E3044" s="3">
        <v>13</v>
      </c>
      <c r="F3044" s="17">
        <v>0</v>
      </c>
      <c r="G3044" s="17">
        <v>1</v>
      </c>
      <c r="H3044" s="17">
        <v>0</v>
      </c>
      <c r="I3044" s="7">
        <v>7.1</v>
      </c>
      <c r="J3044" s="7">
        <v>30</v>
      </c>
      <c r="K3044" s="4">
        <v>2</v>
      </c>
      <c r="L3044" s="5">
        <v>2.3921000000000001</v>
      </c>
      <c r="M3044">
        <v>133320</v>
      </c>
      <c r="N3044" s="33">
        <v>1</v>
      </c>
      <c r="O3044" s="50" t="e">
        <f>INDEX([1]Dados!$M$2:$N$26779,MATCH($P3044,[1]Dados!$N$2:$N$26779,),2)</f>
        <v>#N/A</v>
      </c>
      <c r="P3044">
        <v>155246</v>
      </c>
      <c r="Q3044" s="1">
        <v>36837</v>
      </c>
      <c r="R3044" s="1">
        <v>36848</v>
      </c>
      <c r="S3044" t="s">
        <v>1701</v>
      </c>
    </row>
    <row r="3045" spans="1:19" x14ac:dyDescent="0.2">
      <c r="A3045" s="7">
        <v>221000</v>
      </c>
      <c r="B3045" s="3">
        <v>11991</v>
      </c>
      <c r="C3045" s="3" t="s">
        <v>30</v>
      </c>
      <c r="D3045" s="2" t="s">
        <v>761</v>
      </c>
      <c r="E3045" s="3">
        <v>13</v>
      </c>
      <c r="F3045" s="17">
        <v>0</v>
      </c>
      <c r="G3045" s="17">
        <v>1</v>
      </c>
      <c r="H3045" s="17">
        <v>0</v>
      </c>
      <c r="I3045" s="7">
        <v>7.2</v>
      </c>
      <c r="J3045" s="7">
        <v>19</v>
      </c>
      <c r="K3045" s="4">
        <v>2</v>
      </c>
      <c r="L3045" s="5">
        <v>2.3921000000000001</v>
      </c>
      <c r="M3045">
        <v>133320</v>
      </c>
      <c r="N3045" s="33">
        <v>1</v>
      </c>
      <c r="O3045" s="50" t="e">
        <f>INDEX([1]Dados!$M$2:$N$26779,MATCH($P3045,[1]Dados!$N$2:$N$26779,),2)</f>
        <v>#N/A</v>
      </c>
      <c r="P3045">
        <v>155246</v>
      </c>
      <c r="Q3045" s="1">
        <v>36837</v>
      </c>
      <c r="R3045" s="1">
        <v>36848</v>
      </c>
      <c r="S3045" t="s">
        <v>1701</v>
      </c>
    </row>
    <row r="3046" spans="1:19" x14ac:dyDescent="0.2">
      <c r="A3046" s="7">
        <v>221000</v>
      </c>
      <c r="B3046" s="3">
        <v>11991</v>
      </c>
      <c r="C3046" s="3" t="s">
        <v>30</v>
      </c>
      <c r="D3046" s="2" t="s">
        <v>761</v>
      </c>
      <c r="E3046" s="3">
        <v>13</v>
      </c>
      <c r="F3046" s="17">
        <v>0</v>
      </c>
      <c r="G3046" s="17">
        <v>1</v>
      </c>
      <c r="H3046" s="17">
        <v>0</v>
      </c>
      <c r="I3046" s="7">
        <v>9.1</v>
      </c>
      <c r="J3046" s="7">
        <v>19</v>
      </c>
      <c r="K3046" s="4">
        <v>122</v>
      </c>
      <c r="L3046" s="5">
        <v>122.38630000000001</v>
      </c>
      <c r="M3046">
        <v>159920</v>
      </c>
      <c r="N3046" s="33">
        <v>1</v>
      </c>
      <c r="O3046" s="50" t="e">
        <f>INDEX([1]Dados!$M$2:$N$26779,MATCH($P3046,[1]Dados!$N$2:$N$26779,),2)</f>
        <v>#N/A</v>
      </c>
      <c r="P3046">
        <v>155100</v>
      </c>
      <c r="Q3046" s="1">
        <v>36837</v>
      </c>
      <c r="R3046" s="1">
        <v>36848</v>
      </c>
      <c r="S3046" t="s">
        <v>1699</v>
      </c>
    </row>
    <row r="3047" spans="1:19" x14ac:dyDescent="0.2">
      <c r="A3047" s="7">
        <v>221000</v>
      </c>
      <c r="B3047" s="3">
        <v>11991</v>
      </c>
      <c r="C3047" s="3" t="s">
        <v>30</v>
      </c>
      <c r="D3047" s="2" t="s">
        <v>761</v>
      </c>
      <c r="E3047" s="3">
        <v>13</v>
      </c>
      <c r="F3047" s="17">
        <v>0</v>
      </c>
      <c r="G3047" s="17">
        <v>1</v>
      </c>
      <c r="H3047" s="17">
        <v>0</v>
      </c>
      <c r="I3047" s="7">
        <v>9.1999999999999993</v>
      </c>
      <c r="J3047" s="7">
        <v>25</v>
      </c>
      <c r="K3047" s="4">
        <v>122</v>
      </c>
      <c r="L3047" s="5">
        <v>122.38630000000001</v>
      </c>
      <c r="M3047">
        <v>159920</v>
      </c>
      <c r="N3047" s="33">
        <v>1</v>
      </c>
      <c r="O3047" s="50" t="e">
        <f>INDEX([1]Dados!$M$2:$N$26779,MATCH($P3047,[1]Dados!$N$2:$N$26779,),2)</f>
        <v>#N/A</v>
      </c>
      <c r="P3047">
        <v>155100</v>
      </c>
      <c r="Q3047" s="1">
        <v>36837</v>
      </c>
      <c r="R3047" s="1">
        <v>36848</v>
      </c>
      <c r="S3047" t="s">
        <v>1699</v>
      </c>
    </row>
    <row r="3048" spans="1:19" x14ac:dyDescent="0.2">
      <c r="A3048" s="7">
        <v>221000</v>
      </c>
      <c r="B3048" s="3">
        <v>11991</v>
      </c>
      <c r="C3048" s="3" t="s">
        <v>30</v>
      </c>
      <c r="D3048" s="2" t="s">
        <v>761</v>
      </c>
      <c r="E3048" s="3">
        <v>13</v>
      </c>
      <c r="F3048" s="17">
        <v>0</v>
      </c>
      <c r="G3048" s="17">
        <v>1</v>
      </c>
      <c r="H3048" s="17">
        <v>0</v>
      </c>
      <c r="I3048" s="7">
        <v>2.2000000000000002</v>
      </c>
      <c r="J3048" s="7">
        <v>18</v>
      </c>
      <c r="K3048" s="4">
        <v>1214</v>
      </c>
      <c r="L3048" s="5">
        <v>1214.0587</v>
      </c>
      <c r="M3048">
        <v>164404.79999999999</v>
      </c>
      <c r="N3048" s="33">
        <v>1</v>
      </c>
      <c r="O3048" s="50" t="e">
        <f>INDEX([1]Dados!$M$2:$N$26779,MATCH($P3048,[1]Dados!$N$2:$N$26779,),2)</f>
        <v>#N/A</v>
      </c>
      <c r="P3048">
        <v>154890</v>
      </c>
      <c r="Q3048" s="1">
        <v>36837</v>
      </c>
      <c r="R3048" s="1">
        <v>36848</v>
      </c>
      <c r="S3048" t="s">
        <v>874</v>
      </c>
    </row>
    <row r="3049" spans="1:19" x14ac:dyDescent="0.2">
      <c r="A3049" s="7">
        <v>221000</v>
      </c>
      <c r="B3049" s="3">
        <v>11991</v>
      </c>
      <c r="C3049" s="3" t="s">
        <v>30</v>
      </c>
      <c r="D3049" s="2" t="s">
        <v>761</v>
      </c>
      <c r="E3049" s="3">
        <v>13</v>
      </c>
      <c r="F3049" s="17">
        <v>0</v>
      </c>
      <c r="G3049" s="17">
        <v>1</v>
      </c>
      <c r="H3049" s="17">
        <v>0</v>
      </c>
      <c r="I3049" s="7">
        <v>2.2999999999999998</v>
      </c>
      <c r="J3049" s="7">
        <v>13</v>
      </c>
      <c r="K3049" s="4">
        <v>1214</v>
      </c>
      <c r="L3049" s="5">
        <v>1214.0587</v>
      </c>
      <c r="M3049">
        <v>164404.79999999999</v>
      </c>
      <c r="N3049" s="33">
        <v>1</v>
      </c>
      <c r="O3049" s="50" t="e">
        <f>INDEX([1]Dados!$M$2:$N$26779,MATCH($P3049,[1]Dados!$N$2:$N$26779,),2)</f>
        <v>#N/A</v>
      </c>
      <c r="P3049">
        <v>154890</v>
      </c>
      <c r="Q3049" s="1">
        <v>36837</v>
      </c>
      <c r="R3049" s="1">
        <v>36848</v>
      </c>
      <c r="S3049" t="s">
        <v>874</v>
      </c>
    </row>
    <row r="3050" spans="1:19" x14ac:dyDescent="0.2">
      <c r="A3050" s="7">
        <v>221000</v>
      </c>
      <c r="B3050" s="3">
        <v>11991</v>
      </c>
      <c r="C3050" s="3" t="s">
        <v>30</v>
      </c>
      <c r="D3050" s="2" t="s">
        <v>761</v>
      </c>
      <c r="E3050" s="3">
        <v>13</v>
      </c>
      <c r="F3050" s="17">
        <v>0</v>
      </c>
      <c r="G3050" s="17">
        <v>1</v>
      </c>
      <c r="H3050" s="17">
        <v>0</v>
      </c>
      <c r="I3050" s="7">
        <v>2.1</v>
      </c>
      <c r="J3050" s="7">
        <v>25</v>
      </c>
      <c r="K3050" s="4">
        <v>1214</v>
      </c>
      <c r="L3050" s="5">
        <v>1214.0587</v>
      </c>
      <c r="M3050">
        <v>164404.79999999999</v>
      </c>
      <c r="N3050" s="33">
        <v>1</v>
      </c>
      <c r="O3050" s="50" t="e">
        <f>INDEX([1]Dados!$M$2:$N$26779,MATCH($P3050,[1]Dados!$N$2:$N$26779,),2)</f>
        <v>#N/A</v>
      </c>
      <c r="P3050">
        <v>154890</v>
      </c>
      <c r="Q3050" s="1">
        <v>36837</v>
      </c>
      <c r="R3050" s="1">
        <v>36848</v>
      </c>
      <c r="S3050" t="s">
        <v>874</v>
      </c>
    </row>
    <row r="3051" spans="1:19" x14ac:dyDescent="0.2">
      <c r="A3051" s="7">
        <v>221000</v>
      </c>
      <c r="B3051" s="3">
        <v>11991</v>
      </c>
      <c r="C3051" s="3" t="s">
        <v>30</v>
      </c>
      <c r="D3051" s="2" t="s">
        <v>761</v>
      </c>
      <c r="E3051" s="3">
        <v>13</v>
      </c>
      <c r="F3051" s="17">
        <v>0</v>
      </c>
      <c r="G3051" s="17">
        <v>1</v>
      </c>
      <c r="H3051" s="17">
        <v>0</v>
      </c>
      <c r="I3051" s="7">
        <v>1.5</v>
      </c>
      <c r="J3051" s="7">
        <v>18</v>
      </c>
      <c r="K3051" s="4">
        <v>1214</v>
      </c>
      <c r="L3051" s="5">
        <v>1214.0589</v>
      </c>
      <c r="M3051">
        <v>243000</v>
      </c>
      <c r="N3051" s="33">
        <v>1</v>
      </c>
      <c r="O3051" s="50" t="e">
        <f>INDEX([1]Dados!$M$2:$N$26779,MATCH($P3051,[1]Dados!$N$2:$N$26779,),2)</f>
        <v>#N/A</v>
      </c>
      <c r="P3051">
        <v>155595</v>
      </c>
      <c r="Q3051" s="1">
        <v>36837</v>
      </c>
      <c r="R3051" s="1">
        <v>36848</v>
      </c>
      <c r="S3051" t="s">
        <v>1705</v>
      </c>
    </row>
    <row r="3052" spans="1:19" x14ac:dyDescent="0.2">
      <c r="A3052" s="7">
        <v>221000</v>
      </c>
      <c r="B3052" s="3">
        <v>11991</v>
      </c>
      <c r="C3052" s="3" t="s">
        <v>30</v>
      </c>
      <c r="D3052" s="2" t="s">
        <v>761</v>
      </c>
      <c r="E3052" s="3">
        <v>13</v>
      </c>
      <c r="F3052" s="17">
        <v>0</v>
      </c>
      <c r="G3052" s="17">
        <v>1</v>
      </c>
      <c r="H3052" s="17">
        <v>0</v>
      </c>
      <c r="I3052" s="7">
        <v>1.3</v>
      </c>
      <c r="J3052" s="7">
        <v>20</v>
      </c>
      <c r="K3052" s="4">
        <v>1214</v>
      </c>
      <c r="L3052" s="5">
        <v>1214.0589</v>
      </c>
      <c r="M3052">
        <v>243000</v>
      </c>
      <c r="N3052" s="33">
        <v>1</v>
      </c>
      <c r="O3052" s="50" t="e">
        <f>INDEX([1]Dados!$M$2:$N$26779,MATCH($P3052,[1]Dados!$N$2:$N$26779,),2)</f>
        <v>#N/A</v>
      </c>
      <c r="P3052">
        <v>155595</v>
      </c>
      <c r="Q3052" s="1">
        <v>36837</v>
      </c>
      <c r="R3052" s="1">
        <v>36848</v>
      </c>
      <c r="S3052" t="s">
        <v>1705</v>
      </c>
    </row>
    <row r="3053" spans="1:19" x14ac:dyDescent="0.2">
      <c r="A3053" s="7">
        <v>221000</v>
      </c>
      <c r="B3053" s="3">
        <v>11991</v>
      </c>
      <c r="C3053" s="3" t="s">
        <v>30</v>
      </c>
      <c r="D3053" s="2" t="s">
        <v>761</v>
      </c>
      <c r="E3053" s="3">
        <v>13</v>
      </c>
      <c r="F3053" s="17">
        <v>0</v>
      </c>
      <c r="G3053" s="17">
        <v>1</v>
      </c>
      <c r="H3053" s="17">
        <v>0</v>
      </c>
      <c r="I3053" s="7">
        <v>1.8</v>
      </c>
      <c r="J3053" s="7">
        <v>12</v>
      </c>
      <c r="K3053" s="4">
        <v>1214</v>
      </c>
      <c r="L3053" s="5">
        <v>1214.0589</v>
      </c>
      <c r="M3053">
        <v>243000</v>
      </c>
      <c r="N3053" s="33">
        <v>1</v>
      </c>
      <c r="O3053" s="50" t="e">
        <f>INDEX([1]Dados!$M$2:$N$26779,MATCH($P3053,[1]Dados!$N$2:$N$26779,),2)</f>
        <v>#N/A</v>
      </c>
      <c r="P3053">
        <v>155595</v>
      </c>
      <c r="Q3053" s="1">
        <v>36837</v>
      </c>
      <c r="R3053" s="1">
        <v>36848</v>
      </c>
      <c r="S3053" t="s">
        <v>1705</v>
      </c>
    </row>
    <row r="3054" spans="1:19" x14ac:dyDescent="0.2">
      <c r="A3054" s="7">
        <v>221000</v>
      </c>
      <c r="B3054" s="3">
        <v>11991</v>
      </c>
      <c r="C3054" s="3" t="s">
        <v>30</v>
      </c>
      <c r="D3054" s="2" t="s">
        <v>761</v>
      </c>
      <c r="E3054" s="3">
        <v>13</v>
      </c>
      <c r="F3054" s="17">
        <v>0</v>
      </c>
      <c r="G3054" s="17">
        <v>1</v>
      </c>
      <c r="H3054" s="17">
        <v>0</v>
      </c>
      <c r="I3054" s="7">
        <v>1.2</v>
      </c>
      <c r="J3054" s="7">
        <v>14</v>
      </c>
      <c r="K3054" s="4">
        <v>1214</v>
      </c>
      <c r="L3054" s="5">
        <v>1214.0589</v>
      </c>
      <c r="M3054">
        <v>243000</v>
      </c>
      <c r="N3054" s="33">
        <v>1</v>
      </c>
      <c r="O3054" s="50" t="e">
        <f>INDEX([1]Dados!$M$2:$N$26779,MATCH($P3054,[1]Dados!$N$2:$N$26779,),2)</f>
        <v>#N/A</v>
      </c>
      <c r="P3054">
        <v>155595</v>
      </c>
      <c r="Q3054" s="1">
        <v>36837</v>
      </c>
      <c r="R3054" s="1">
        <v>36848</v>
      </c>
      <c r="S3054" t="s">
        <v>1705</v>
      </c>
    </row>
    <row r="3055" spans="1:19" x14ac:dyDescent="0.2">
      <c r="A3055" s="7">
        <v>221000</v>
      </c>
      <c r="B3055" s="3">
        <v>11991</v>
      </c>
      <c r="C3055" s="3" t="s">
        <v>30</v>
      </c>
      <c r="D3055" s="2" t="s">
        <v>761</v>
      </c>
      <c r="E3055" s="3">
        <v>13</v>
      </c>
      <c r="F3055" s="17">
        <v>0</v>
      </c>
      <c r="G3055" s="17">
        <v>1</v>
      </c>
      <c r="H3055" s="17">
        <v>0</v>
      </c>
      <c r="I3055" s="7">
        <v>1.7</v>
      </c>
      <c r="J3055" s="7">
        <v>20</v>
      </c>
      <c r="K3055" s="4">
        <v>1214</v>
      </c>
      <c r="L3055" s="5">
        <v>1214.0589</v>
      </c>
      <c r="M3055">
        <v>243000</v>
      </c>
      <c r="N3055" s="33">
        <v>1</v>
      </c>
      <c r="O3055" s="50" t="e">
        <f>INDEX([1]Dados!$M$2:$N$26779,MATCH($P3055,[1]Dados!$N$2:$N$26779,),2)</f>
        <v>#N/A</v>
      </c>
      <c r="P3055">
        <v>155595</v>
      </c>
      <c r="Q3055" s="1">
        <v>36837</v>
      </c>
      <c r="R3055" s="1">
        <v>36848</v>
      </c>
      <c r="S3055" t="s">
        <v>1705</v>
      </c>
    </row>
    <row r="3056" spans="1:19" x14ac:dyDescent="0.2">
      <c r="A3056" s="7">
        <v>221000</v>
      </c>
      <c r="B3056" s="3">
        <v>11991</v>
      </c>
      <c r="C3056" s="3" t="s">
        <v>30</v>
      </c>
      <c r="D3056" s="2" t="s">
        <v>761</v>
      </c>
      <c r="E3056" s="3">
        <v>13</v>
      </c>
      <c r="F3056" s="17">
        <v>0</v>
      </c>
      <c r="G3056" s="17">
        <v>1</v>
      </c>
      <c r="H3056" s="17">
        <v>0</v>
      </c>
      <c r="I3056" s="7">
        <v>1.6</v>
      </c>
      <c r="J3056" s="7">
        <v>23</v>
      </c>
      <c r="K3056" s="4">
        <v>1214</v>
      </c>
      <c r="L3056" s="5">
        <v>1214.0589</v>
      </c>
      <c r="M3056">
        <v>243000</v>
      </c>
      <c r="N3056" s="33">
        <v>1</v>
      </c>
      <c r="O3056" s="50" t="e">
        <f>INDEX([1]Dados!$M$2:$N$26779,MATCH($P3056,[1]Dados!$N$2:$N$26779,),2)</f>
        <v>#N/A</v>
      </c>
      <c r="P3056">
        <v>155595</v>
      </c>
      <c r="Q3056" s="1">
        <v>36837</v>
      </c>
      <c r="R3056" s="1">
        <v>36848</v>
      </c>
      <c r="S3056" t="s">
        <v>1705</v>
      </c>
    </row>
    <row r="3057" spans="1:19" x14ac:dyDescent="0.2">
      <c r="A3057" s="7">
        <v>221000</v>
      </c>
      <c r="B3057" s="3">
        <v>11991</v>
      </c>
      <c r="C3057" s="3" t="s">
        <v>30</v>
      </c>
      <c r="D3057" s="2" t="s">
        <v>761</v>
      </c>
      <c r="E3057" s="3">
        <v>13</v>
      </c>
      <c r="F3057" s="17">
        <v>0</v>
      </c>
      <c r="G3057" s="17">
        <v>1</v>
      </c>
      <c r="H3057" s="17">
        <v>0</v>
      </c>
      <c r="I3057" s="7">
        <v>1.4</v>
      </c>
      <c r="J3057" s="7">
        <v>24</v>
      </c>
      <c r="K3057" s="4">
        <v>1214</v>
      </c>
      <c r="L3057" s="5">
        <v>1214.0589</v>
      </c>
      <c r="M3057">
        <v>243000</v>
      </c>
      <c r="N3057" s="33">
        <v>1</v>
      </c>
      <c r="O3057" s="50" t="e">
        <f>INDEX([1]Dados!$M$2:$N$26779,MATCH($P3057,[1]Dados!$N$2:$N$26779,),2)</f>
        <v>#N/A</v>
      </c>
      <c r="P3057">
        <v>155595</v>
      </c>
      <c r="Q3057" s="1">
        <v>36837</v>
      </c>
      <c r="R3057" s="1">
        <v>36848</v>
      </c>
      <c r="S3057" t="s">
        <v>1705</v>
      </c>
    </row>
    <row r="3058" spans="1:19" x14ac:dyDescent="0.2">
      <c r="A3058" s="7">
        <v>221000</v>
      </c>
      <c r="B3058" s="3">
        <v>11991</v>
      </c>
      <c r="C3058" s="3" t="s">
        <v>30</v>
      </c>
      <c r="D3058" s="2" t="s">
        <v>761</v>
      </c>
      <c r="E3058" s="3">
        <v>13</v>
      </c>
      <c r="F3058" s="17">
        <v>0</v>
      </c>
      <c r="G3058" s="17">
        <v>1</v>
      </c>
      <c r="H3058" s="17">
        <v>0</v>
      </c>
      <c r="I3058" s="7">
        <v>1.1000000000000001</v>
      </c>
      <c r="J3058" s="7">
        <v>28</v>
      </c>
      <c r="K3058" s="4">
        <v>1214</v>
      </c>
      <c r="L3058" s="5">
        <v>1214.0589</v>
      </c>
      <c r="M3058">
        <v>243000</v>
      </c>
      <c r="N3058" s="33">
        <v>1</v>
      </c>
      <c r="O3058" s="50" t="e">
        <f>INDEX([1]Dados!$M$2:$N$26779,MATCH($P3058,[1]Dados!$N$2:$N$26779,),2)</f>
        <v>#N/A</v>
      </c>
      <c r="P3058">
        <v>155595</v>
      </c>
      <c r="Q3058" s="1">
        <v>36837</v>
      </c>
      <c r="R3058" s="1">
        <v>36848</v>
      </c>
      <c r="S3058" t="s">
        <v>1705</v>
      </c>
    </row>
    <row r="3059" spans="1:19" x14ac:dyDescent="0.2">
      <c r="A3059" s="7">
        <v>221000</v>
      </c>
      <c r="B3059" s="3">
        <v>11991</v>
      </c>
      <c r="C3059" s="3" t="s">
        <v>30</v>
      </c>
      <c r="D3059" s="2" t="s">
        <v>761</v>
      </c>
      <c r="E3059" s="3">
        <v>13</v>
      </c>
      <c r="F3059" s="17">
        <v>0</v>
      </c>
      <c r="G3059" s="17">
        <v>1</v>
      </c>
      <c r="H3059" s="17">
        <v>0</v>
      </c>
      <c r="I3059" s="7">
        <v>1.9</v>
      </c>
      <c r="J3059" s="7">
        <v>25</v>
      </c>
      <c r="K3059" s="4">
        <v>1214</v>
      </c>
      <c r="L3059" s="5">
        <v>1214.0589</v>
      </c>
      <c r="M3059">
        <v>243000</v>
      </c>
      <c r="N3059" s="33">
        <v>1</v>
      </c>
      <c r="O3059" s="50" t="e">
        <f>INDEX([1]Dados!$M$2:$N$26779,MATCH($P3059,[1]Dados!$N$2:$N$26779,),2)</f>
        <v>#N/A</v>
      </c>
      <c r="P3059">
        <v>155595</v>
      </c>
      <c r="Q3059" s="1">
        <v>36837</v>
      </c>
      <c r="R3059" s="1">
        <v>36848</v>
      </c>
      <c r="S3059" t="s">
        <v>1705</v>
      </c>
    </row>
    <row r="3060" spans="1:19" x14ac:dyDescent="0.2">
      <c r="A3060" s="7">
        <v>221000</v>
      </c>
      <c r="B3060" s="3">
        <v>11991</v>
      </c>
      <c r="C3060" s="3" t="s">
        <v>30</v>
      </c>
      <c r="D3060" s="2" t="s">
        <v>761</v>
      </c>
      <c r="E3060" s="3">
        <v>13</v>
      </c>
      <c r="F3060" s="17">
        <v>0</v>
      </c>
      <c r="G3060" s="17">
        <v>1</v>
      </c>
      <c r="H3060" s="17">
        <v>0</v>
      </c>
      <c r="I3060" s="7">
        <v>3.2</v>
      </c>
      <c r="J3060" s="7">
        <v>22</v>
      </c>
      <c r="K3060" s="4">
        <v>1293</v>
      </c>
      <c r="L3060" s="5">
        <v>1293.0592999999999</v>
      </c>
      <c r="M3060">
        <v>16535.75</v>
      </c>
      <c r="N3060" s="33">
        <v>1</v>
      </c>
      <c r="O3060" s="50" t="e">
        <f>INDEX([1]Dados!$M$2:$N$26779,MATCH($P3060,[1]Dados!$N$2:$N$26779,),2)</f>
        <v>#N/A</v>
      </c>
      <c r="P3060">
        <v>154992</v>
      </c>
      <c r="Q3060" s="1">
        <v>36837</v>
      </c>
      <c r="R3060" s="1">
        <v>36848</v>
      </c>
      <c r="S3060" t="s">
        <v>1698</v>
      </c>
    </row>
    <row r="3061" spans="1:19" x14ac:dyDescent="0.2">
      <c r="A3061" s="7">
        <v>221000</v>
      </c>
      <c r="B3061" s="3">
        <v>11991</v>
      </c>
      <c r="C3061" s="3" t="s">
        <v>30</v>
      </c>
      <c r="D3061" s="2" t="s">
        <v>761</v>
      </c>
      <c r="E3061" s="3">
        <v>13</v>
      </c>
      <c r="F3061" s="17">
        <v>0</v>
      </c>
      <c r="G3061" s="17">
        <v>1</v>
      </c>
      <c r="H3061" s="17">
        <v>0</v>
      </c>
      <c r="I3061" s="7">
        <v>3.1</v>
      </c>
      <c r="J3061" s="7">
        <v>25</v>
      </c>
      <c r="K3061" s="4">
        <v>1293</v>
      </c>
      <c r="L3061" s="5">
        <v>1293.0592999999999</v>
      </c>
      <c r="M3061">
        <v>16535.75</v>
      </c>
      <c r="N3061" s="33">
        <v>1</v>
      </c>
      <c r="O3061" s="50" t="e">
        <f>INDEX([1]Dados!$M$2:$N$26779,MATCH($P3061,[1]Dados!$N$2:$N$26779,),2)</f>
        <v>#N/A</v>
      </c>
      <c r="P3061">
        <v>154992</v>
      </c>
      <c r="Q3061" s="1">
        <v>36837</v>
      </c>
      <c r="R3061" s="1">
        <v>36848</v>
      </c>
      <c r="S3061" t="s">
        <v>1698</v>
      </c>
    </row>
    <row r="3062" spans="1:19" s="23" customFormat="1" x14ac:dyDescent="0.2">
      <c r="A3062" s="19">
        <v>221000</v>
      </c>
      <c r="B3062" s="20">
        <v>11991</v>
      </c>
      <c r="C3062" s="20" t="s">
        <v>30</v>
      </c>
      <c r="D3062" s="21" t="s">
        <v>761</v>
      </c>
      <c r="E3062" s="20">
        <v>13</v>
      </c>
      <c r="F3062" s="22">
        <v>0</v>
      </c>
      <c r="G3062" s="22">
        <v>1</v>
      </c>
      <c r="H3062" s="22">
        <v>0</v>
      </c>
      <c r="I3062" s="19">
        <v>4.0999999999999996</v>
      </c>
      <c r="J3062" s="19">
        <v>25</v>
      </c>
      <c r="K3062" s="24">
        <v>1203</v>
      </c>
      <c r="L3062" s="25">
        <v>1203.0829000000001</v>
      </c>
      <c r="M3062" s="23">
        <v>30653.77</v>
      </c>
      <c r="N3062" s="43">
        <v>1</v>
      </c>
      <c r="O3062" s="50" t="e">
        <f>INDEX([1]Dados!$M$2:$N$26779,MATCH($P3062,[1]Dados!$N$2:$N$26779,),2)</f>
        <v>#N/A</v>
      </c>
      <c r="P3062" s="23">
        <v>155247</v>
      </c>
      <c r="Q3062" s="26">
        <v>36837</v>
      </c>
      <c r="R3062" s="26">
        <v>36848</v>
      </c>
      <c r="S3062" s="23" t="s">
        <v>2265</v>
      </c>
    </row>
    <row r="3063" spans="1:19" x14ac:dyDescent="0.2">
      <c r="A3063" s="7">
        <v>221080</v>
      </c>
      <c r="B3063" s="3">
        <v>12157</v>
      </c>
      <c r="C3063" s="3" t="s">
        <v>30</v>
      </c>
      <c r="D3063" s="2" t="s">
        <v>800</v>
      </c>
      <c r="E3063" s="3">
        <v>13</v>
      </c>
      <c r="F3063" s="17">
        <v>0</v>
      </c>
      <c r="G3063" s="17">
        <v>1</v>
      </c>
      <c r="H3063" s="17">
        <v>0</v>
      </c>
      <c r="I3063" s="7">
        <v>2.1</v>
      </c>
      <c r="J3063" s="7">
        <v>19</v>
      </c>
      <c r="K3063" s="4">
        <v>2</v>
      </c>
      <c r="L3063" s="5">
        <v>2.3921000000000001</v>
      </c>
      <c r="M3063">
        <v>117000</v>
      </c>
      <c r="N3063" s="3">
        <v>1</v>
      </c>
      <c r="O3063" s="50" t="e">
        <f>INDEX([1]Dados!$M$2:$N$26779,MATCH($P3063,[1]Dados!$N$2:$N$26779,),2)</f>
        <v>#N/A</v>
      </c>
      <c r="P3063">
        <v>155221</v>
      </c>
      <c r="Q3063" s="1">
        <v>36837</v>
      </c>
      <c r="R3063" s="1">
        <v>36848</v>
      </c>
      <c r="S3063" t="s">
        <v>1373</v>
      </c>
    </row>
    <row r="3064" spans="1:19" x14ac:dyDescent="0.2">
      <c r="A3064" s="7">
        <v>221080</v>
      </c>
      <c r="B3064" s="3">
        <v>12157</v>
      </c>
      <c r="C3064" s="3" t="s">
        <v>30</v>
      </c>
      <c r="D3064" s="2" t="s">
        <v>800</v>
      </c>
      <c r="E3064" s="3">
        <v>13</v>
      </c>
      <c r="F3064" s="17">
        <v>0</v>
      </c>
      <c r="G3064" s="17">
        <v>1</v>
      </c>
      <c r="H3064" s="17">
        <v>0</v>
      </c>
      <c r="I3064" s="7">
        <v>2.2000000000000002</v>
      </c>
      <c r="J3064" s="7">
        <v>23</v>
      </c>
      <c r="K3064" s="4">
        <v>2</v>
      </c>
      <c r="L3064" s="5">
        <v>2.3921000000000001</v>
      </c>
      <c r="M3064">
        <v>117000</v>
      </c>
      <c r="N3064" s="3">
        <v>1</v>
      </c>
      <c r="O3064" s="50" t="e">
        <f>INDEX([1]Dados!$M$2:$N$26779,MATCH($P3064,[1]Dados!$N$2:$N$26779,),2)</f>
        <v>#N/A</v>
      </c>
      <c r="P3064">
        <v>155221</v>
      </c>
      <c r="Q3064" s="1">
        <v>36837</v>
      </c>
      <c r="R3064" s="1">
        <v>36848</v>
      </c>
      <c r="S3064" t="s">
        <v>1373</v>
      </c>
    </row>
    <row r="3065" spans="1:19" x14ac:dyDescent="0.2">
      <c r="A3065" s="7">
        <v>221080</v>
      </c>
      <c r="B3065" s="3">
        <v>12157</v>
      </c>
      <c r="C3065" s="3" t="s">
        <v>30</v>
      </c>
      <c r="D3065" s="2" t="s">
        <v>800</v>
      </c>
      <c r="E3065" s="3">
        <v>13</v>
      </c>
      <c r="F3065" s="17">
        <v>0</v>
      </c>
      <c r="G3065" s="17">
        <v>1</v>
      </c>
      <c r="H3065" s="17">
        <v>0</v>
      </c>
      <c r="I3065" s="7">
        <v>2.2999999999999998</v>
      </c>
      <c r="J3065" s="7">
        <v>13</v>
      </c>
      <c r="K3065" s="4">
        <v>2</v>
      </c>
      <c r="L3065" s="5">
        <v>2.3921000000000001</v>
      </c>
      <c r="M3065">
        <v>117000</v>
      </c>
      <c r="N3065" s="3">
        <v>1</v>
      </c>
      <c r="O3065" s="50" t="e">
        <f>INDEX([1]Dados!$M$2:$N$26779,MATCH($P3065,[1]Dados!$N$2:$N$26779,),2)</f>
        <v>#N/A</v>
      </c>
      <c r="P3065">
        <v>155221</v>
      </c>
      <c r="Q3065" s="1">
        <v>36837</v>
      </c>
      <c r="R3065" s="1">
        <v>36848</v>
      </c>
      <c r="S3065" t="s">
        <v>1373</v>
      </c>
    </row>
    <row r="3066" spans="1:19" x14ac:dyDescent="0.2">
      <c r="A3066" s="7">
        <v>221080</v>
      </c>
      <c r="B3066" s="3">
        <v>12157</v>
      </c>
      <c r="C3066" s="3" t="s">
        <v>30</v>
      </c>
      <c r="D3066" s="2" t="s">
        <v>800</v>
      </c>
      <c r="E3066" s="3">
        <v>13</v>
      </c>
      <c r="F3066" s="17">
        <v>0</v>
      </c>
      <c r="G3066" s="17">
        <v>1</v>
      </c>
      <c r="H3066" s="17">
        <v>0</v>
      </c>
      <c r="I3066" s="7">
        <v>2.4</v>
      </c>
      <c r="J3066" s="7">
        <v>19</v>
      </c>
      <c r="K3066" s="4">
        <v>2</v>
      </c>
      <c r="L3066" s="5">
        <v>2.3921000000000001</v>
      </c>
      <c r="M3066">
        <v>201768.22</v>
      </c>
      <c r="N3066" s="3">
        <v>1</v>
      </c>
      <c r="O3066" s="50" t="e">
        <f>INDEX([1]Dados!$M$2:$N$26779,MATCH($P3066,[1]Dados!$N$2:$N$26779,),2)</f>
        <v>#N/A</v>
      </c>
      <c r="P3066">
        <v>155274</v>
      </c>
      <c r="Q3066" s="1">
        <v>36837</v>
      </c>
      <c r="R3066" s="1">
        <v>36848</v>
      </c>
      <c r="S3066" t="s">
        <v>1373</v>
      </c>
    </row>
    <row r="3067" spans="1:19" x14ac:dyDescent="0.2">
      <c r="A3067" s="7">
        <v>221080</v>
      </c>
      <c r="B3067" s="3">
        <v>12157</v>
      </c>
      <c r="C3067" s="3" t="s">
        <v>30</v>
      </c>
      <c r="D3067" s="2" t="s">
        <v>800</v>
      </c>
      <c r="E3067" s="3">
        <v>13</v>
      </c>
      <c r="F3067" s="17">
        <v>0</v>
      </c>
      <c r="G3067" s="17">
        <v>1</v>
      </c>
      <c r="H3067" s="17">
        <v>0</v>
      </c>
      <c r="I3067" s="7">
        <v>3.1</v>
      </c>
      <c r="J3067" s="7">
        <v>18</v>
      </c>
      <c r="K3067" s="4">
        <v>119</v>
      </c>
      <c r="L3067" s="5">
        <v>119.3861</v>
      </c>
      <c r="M3067">
        <v>182697.13</v>
      </c>
      <c r="N3067" s="3">
        <v>1</v>
      </c>
      <c r="O3067" s="50" t="e">
        <f>INDEX([1]Dados!$M$2:$N$26779,MATCH($P3067,[1]Dados!$N$2:$N$26779,),2)</f>
        <v>#N/A</v>
      </c>
      <c r="P3067">
        <v>155261</v>
      </c>
      <c r="Q3067" s="1">
        <v>36837</v>
      </c>
      <c r="R3067" s="1">
        <v>36848</v>
      </c>
      <c r="S3067" t="s">
        <v>1372</v>
      </c>
    </row>
    <row r="3068" spans="1:19" x14ac:dyDescent="0.2">
      <c r="A3068" s="7">
        <v>221080</v>
      </c>
      <c r="B3068" s="3">
        <v>12157</v>
      </c>
      <c r="C3068" s="3" t="s">
        <v>30</v>
      </c>
      <c r="D3068" s="2" t="s">
        <v>800</v>
      </c>
      <c r="E3068" s="3">
        <v>13</v>
      </c>
      <c r="F3068" s="17">
        <v>0</v>
      </c>
      <c r="G3068" s="17">
        <v>1</v>
      </c>
      <c r="H3068" s="17">
        <v>0</v>
      </c>
      <c r="I3068" s="7">
        <v>3.2</v>
      </c>
      <c r="J3068" s="7">
        <v>19</v>
      </c>
      <c r="K3068" s="4">
        <v>119</v>
      </c>
      <c r="L3068" s="5">
        <v>119.3861</v>
      </c>
      <c r="M3068">
        <v>182697.13</v>
      </c>
      <c r="N3068" s="3">
        <v>1</v>
      </c>
      <c r="O3068" s="50" t="e">
        <f>INDEX([1]Dados!$M$2:$N$26779,MATCH($P3068,[1]Dados!$N$2:$N$26779,),2)</f>
        <v>#N/A</v>
      </c>
      <c r="P3068">
        <v>155261</v>
      </c>
      <c r="Q3068" s="1">
        <v>36837</v>
      </c>
      <c r="R3068" s="1">
        <v>36848</v>
      </c>
      <c r="S3068" t="s">
        <v>1372</v>
      </c>
    </row>
    <row r="3069" spans="1:19" x14ac:dyDescent="0.2">
      <c r="A3069" s="7">
        <v>221080</v>
      </c>
      <c r="B3069" s="3">
        <v>12157</v>
      </c>
      <c r="C3069" s="3" t="s">
        <v>30</v>
      </c>
      <c r="D3069" s="2" t="s">
        <v>800</v>
      </c>
      <c r="E3069" s="3">
        <v>13</v>
      </c>
      <c r="F3069" s="17">
        <v>0</v>
      </c>
      <c r="G3069" s="17">
        <v>1</v>
      </c>
      <c r="H3069" s="17">
        <v>0</v>
      </c>
      <c r="I3069" s="7">
        <v>1.1000000000000001</v>
      </c>
      <c r="J3069" s="7">
        <v>23</v>
      </c>
      <c r="K3069" s="4">
        <v>119</v>
      </c>
      <c r="L3069" s="5">
        <v>119.3921</v>
      </c>
      <c r="M3069">
        <v>156195.4</v>
      </c>
      <c r="N3069" s="3">
        <v>1</v>
      </c>
      <c r="O3069" s="50" t="e">
        <f>INDEX([1]Dados!$M$2:$N$26779,MATCH($P3069,[1]Dados!$N$2:$N$26779,),2)</f>
        <v>#N/A</v>
      </c>
      <c r="P3069">
        <v>155256</v>
      </c>
      <c r="Q3069" s="1">
        <v>36837</v>
      </c>
      <c r="R3069" s="1">
        <v>36848</v>
      </c>
      <c r="S3069" t="s">
        <v>1371</v>
      </c>
    </row>
    <row r="3070" spans="1:19" x14ac:dyDescent="0.2">
      <c r="A3070" s="7">
        <v>221080</v>
      </c>
      <c r="B3070" s="3">
        <v>12157</v>
      </c>
      <c r="C3070" s="3" t="s">
        <v>30</v>
      </c>
      <c r="D3070" s="2" t="s">
        <v>800</v>
      </c>
      <c r="E3070" s="3">
        <v>13</v>
      </c>
      <c r="F3070" s="17">
        <v>0</v>
      </c>
      <c r="G3070" s="17">
        <v>1</v>
      </c>
      <c r="H3070" s="17">
        <v>0</v>
      </c>
      <c r="I3070" s="7">
        <v>1.2</v>
      </c>
      <c r="J3070" s="7">
        <v>19</v>
      </c>
      <c r="K3070" s="4">
        <v>119</v>
      </c>
      <c r="L3070" s="5">
        <v>119.3921</v>
      </c>
      <c r="M3070">
        <v>156195.4</v>
      </c>
      <c r="N3070" s="3">
        <v>1</v>
      </c>
      <c r="O3070" s="50" t="e">
        <f>INDEX([1]Dados!$M$2:$N$26779,MATCH($P3070,[1]Dados!$N$2:$N$26779,),2)</f>
        <v>#N/A</v>
      </c>
      <c r="P3070">
        <v>155256</v>
      </c>
      <c r="Q3070" s="1">
        <v>36837</v>
      </c>
      <c r="R3070" s="1">
        <v>36848</v>
      </c>
      <c r="S3070" t="s">
        <v>1371</v>
      </c>
    </row>
    <row r="3071" spans="1:19" x14ac:dyDescent="0.2">
      <c r="A3071" s="7">
        <v>221080</v>
      </c>
      <c r="B3071" s="3">
        <v>12157</v>
      </c>
      <c r="C3071" s="3" t="s">
        <v>30</v>
      </c>
      <c r="D3071" s="2" t="s">
        <v>800</v>
      </c>
      <c r="E3071" s="3">
        <v>13</v>
      </c>
      <c r="F3071" s="17">
        <v>0</v>
      </c>
      <c r="G3071" s="17">
        <v>1</v>
      </c>
      <c r="H3071" s="17">
        <v>0</v>
      </c>
      <c r="I3071" s="7">
        <v>1.3</v>
      </c>
      <c r="J3071" s="7">
        <v>13</v>
      </c>
      <c r="K3071" s="4">
        <v>119</v>
      </c>
      <c r="L3071" s="5">
        <v>119.3921</v>
      </c>
      <c r="M3071">
        <v>156195.4</v>
      </c>
      <c r="N3071" s="3">
        <v>1</v>
      </c>
      <c r="O3071" s="50" t="e">
        <f>INDEX([1]Dados!$M$2:$N$26779,MATCH($P3071,[1]Dados!$N$2:$N$26779,),2)</f>
        <v>#N/A</v>
      </c>
      <c r="P3071">
        <v>155256</v>
      </c>
      <c r="Q3071" s="1">
        <v>36837</v>
      </c>
      <c r="R3071" s="1">
        <v>36848</v>
      </c>
      <c r="S3071" t="s">
        <v>1371</v>
      </c>
    </row>
    <row r="3072" spans="1:19" x14ac:dyDescent="0.2">
      <c r="A3072" s="7">
        <v>221080</v>
      </c>
      <c r="B3072" s="3">
        <v>12157</v>
      </c>
      <c r="C3072" s="3" t="s">
        <v>30</v>
      </c>
      <c r="D3072" s="2" t="s">
        <v>800</v>
      </c>
      <c r="E3072" s="3">
        <v>13</v>
      </c>
      <c r="F3072" s="17">
        <v>0</v>
      </c>
      <c r="G3072" s="17">
        <v>1</v>
      </c>
      <c r="H3072" s="17">
        <v>0</v>
      </c>
      <c r="I3072" s="7" t="s">
        <v>3</v>
      </c>
      <c r="J3072" s="7">
        <v>0</v>
      </c>
      <c r="K3072" s="4">
        <v>1203</v>
      </c>
      <c r="L3072" s="5">
        <v>1203.0597</v>
      </c>
      <c r="M3072">
        <v>27603.360000000001</v>
      </c>
      <c r="N3072" s="3">
        <v>1</v>
      </c>
      <c r="O3072" s="50" t="e">
        <f>INDEX([1]Dados!$M$2:$N$26779,MATCH($P3072,[1]Dados!$N$2:$N$26779,),2)</f>
        <v>#N/A</v>
      </c>
      <c r="P3072" s="28">
        <v>155249</v>
      </c>
      <c r="Q3072" s="1">
        <v>36837</v>
      </c>
      <c r="R3072" s="1">
        <v>36848</v>
      </c>
      <c r="S3072" t="s">
        <v>2134</v>
      </c>
    </row>
    <row r="3073" spans="1:19" x14ac:dyDescent="0.2">
      <c r="A3073" s="7">
        <v>221080</v>
      </c>
      <c r="B3073" s="3">
        <v>12157</v>
      </c>
      <c r="C3073" s="3" t="s">
        <v>30</v>
      </c>
      <c r="D3073" s="2" t="s">
        <v>800</v>
      </c>
      <c r="E3073" s="3">
        <v>13</v>
      </c>
      <c r="F3073" s="17">
        <v>0</v>
      </c>
      <c r="G3073" s="17">
        <v>1</v>
      </c>
      <c r="H3073" s="17">
        <v>0</v>
      </c>
      <c r="I3073" s="7">
        <v>6.2</v>
      </c>
      <c r="J3073" s="7">
        <v>25</v>
      </c>
      <c r="K3073" s="4">
        <v>1214</v>
      </c>
      <c r="L3073" s="5">
        <v>1214.0587</v>
      </c>
      <c r="M3073">
        <v>66684</v>
      </c>
      <c r="N3073" s="3">
        <v>1</v>
      </c>
      <c r="O3073" s="50" t="e">
        <f>INDEX([1]Dados!$M$2:$N$26779,MATCH($P3073,[1]Dados!$N$2:$N$26779,),2)</f>
        <v>#N/A</v>
      </c>
      <c r="P3073">
        <v>154891</v>
      </c>
      <c r="Q3073" s="1">
        <v>36837</v>
      </c>
      <c r="R3073" s="1">
        <v>36848</v>
      </c>
      <c r="S3073" t="s">
        <v>1725</v>
      </c>
    </row>
    <row r="3074" spans="1:19" x14ac:dyDescent="0.2">
      <c r="A3074" s="7">
        <v>221080</v>
      </c>
      <c r="B3074" s="3">
        <v>12157</v>
      </c>
      <c r="C3074" s="3" t="s">
        <v>30</v>
      </c>
      <c r="D3074" s="2" t="s">
        <v>800</v>
      </c>
      <c r="E3074" s="3">
        <v>13</v>
      </c>
      <c r="F3074" s="17">
        <v>0</v>
      </c>
      <c r="G3074" s="17">
        <v>1</v>
      </c>
      <c r="H3074" s="17">
        <v>0</v>
      </c>
      <c r="I3074" s="7">
        <v>6.1</v>
      </c>
      <c r="J3074" s="7">
        <v>18</v>
      </c>
      <c r="K3074" s="4">
        <v>1214</v>
      </c>
      <c r="L3074" s="5">
        <v>1214.0587</v>
      </c>
      <c r="M3074">
        <v>66684</v>
      </c>
      <c r="N3074" s="3">
        <v>1</v>
      </c>
      <c r="O3074" s="50" t="e">
        <f>INDEX([1]Dados!$M$2:$N$26779,MATCH($P3074,[1]Dados!$N$2:$N$26779,),2)</f>
        <v>#N/A</v>
      </c>
      <c r="P3074">
        <v>154891</v>
      </c>
      <c r="Q3074" s="1">
        <v>36837</v>
      </c>
      <c r="R3074" s="1">
        <v>36848</v>
      </c>
      <c r="S3074" t="s">
        <v>1725</v>
      </c>
    </row>
    <row r="3075" spans="1:19" x14ac:dyDescent="0.2">
      <c r="A3075" s="7">
        <v>221080</v>
      </c>
      <c r="B3075" s="3">
        <v>12157</v>
      </c>
      <c r="C3075" s="3" t="s">
        <v>30</v>
      </c>
      <c r="D3075" s="2" t="s">
        <v>800</v>
      </c>
      <c r="E3075" s="3">
        <v>13</v>
      </c>
      <c r="F3075" s="17">
        <v>0</v>
      </c>
      <c r="G3075" s="17">
        <v>1</v>
      </c>
      <c r="H3075" s="17">
        <v>0</v>
      </c>
      <c r="I3075" s="7">
        <v>4.0999999999999996</v>
      </c>
      <c r="J3075" s="7">
        <v>21</v>
      </c>
      <c r="K3075" s="4">
        <v>1214</v>
      </c>
      <c r="L3075" s="5">
        <v>1214.0589</v>
      </c>
      <c r="M3075">
        <v>129600</v>
      </c>
      <c r="N3075" s="3">
        <v>1</v>
      </c>
      <c r="O3075" s="50" t="e">
        <f>INDEX([1]Dados!$M$2:$N$26779,MATCH($P3075,[1]Dados!$N$2:$N$26779,),2)</f>
        <v>#N/A</v>
      </c>
      <c r="P3075">
        <v>155650</v>
      </c>
      <c r="Q3075" s="1">
        <v>36837</v>
      </c>
      <c r="R3075" s="1">
        <v>36848</v>
      </c>
      <c r="S3075" t="s">
        <v>1374</v>
      </c>
    </row>
    <row r="3076" spans="1:19" x14ac:dyDescent="0.2">
      <c r="A3076" s="7">
        <v>221080</v>
      </c>
      <c r="B3076" s="3">
        <v>12157</v>
      </c>
      <c r="C3076" s="3" t="s">
        <v>30</v>
      </c>
      <c r="D3076" s="2" t="s">
        <v>800</v>
      </c>
      <c r="E3076" s="3">
        <v>13</v>
      </c>
      <c r="F3076" s="17">
        <v>0</v>
      </c>
      <c r="G3076" s="17">
        <v>1</v>
      </c>
      <c r="H3076" s="17">
        <v>0</v>
      </c>
      <c r="I3076" s="7">
        <v>4.2</v>
      </c>
      <c r="J3076" s="7">
        <v>28</v>
      </c>
      <c r="K3076" s="4">
        <v>1214</v>
      </c>
      <c r="L3076" s="5">
        <v>1214.0589</v>
      </c>
      <c r="M3076">
        <v>129600</v>
      </c>
      <c r="N3076" s="3">
        <v>1</v>
      </c>
      <c r="O3076" s="50" t="e">
        <f>INDEX([1]Dados!$M$2:$N$26779,MATCH($P3076,[1]Dados!$N$2:$N$26779,),2)</f>
        <v>#N/A</v>
      </c>
      <c r="P3076">
        <v>155650</v>
      </c>
      <c r="Q3076" s="1">
        <v>36837</v>
      </c>
      <c r="R3076" s="1">
        <v>36848</v>
      </c>
      <c r="S3076" t="s">
        <v>1374</v>
      </c>
    </row>
    <row r="3077" spans="1:19" x14ac:dyDescent="0.2">
      <c r="A3077" s="7">
        <v>221080</v>
      </c>
      <c r="B3077" s="3">
        <v>12157</v>
      </c>
      <c r="C3077" s="3" t="s">
        <v>30</v>
      </c>
      <c r="D3077" s="2" t="s">
        <v>800</v>
      </c>
      <c r="E3077" s="3">
        <v>13</v>
      </c>
      <c r="F3077" s="17">
        <v>0</v>
      </c>
      <c r="G3077" s="17">
        <v>1</v>
      </c>
      <c r="H3077" s="17">
        <v>0</v>
      </c>
      <c r="I3077" s="7">
        <v>4.3</v>
      </c>
      <c r="J3077" s="7">
        <v>28</v>
      </c>
      <c r="K3077" s="4">
        <v>1214</v>
      </c>
      <c r="L3077" s="5">
        <v>1214.0589</v>
      </c>
      <c r="M3077">
        <v>129600</v>
      </c>
      <c r="N3077" s="3">
        <v>1</v>
      </c>
      <c r="O3077" s="50" t="e">
        <f>INDEX([1]Dados!$M$2:$N$26779,MATCH($P3077,[1]Dados!$N$2:$N$26779,),2)</f>
        <v>#N/A</v>
      </c>
      <c r="P3077">
        <v>155650</v>
      </c>
      <c r="Q3077" s="1">
        <v>36837</v>
      </c>
      <c r="R3077" s="1">
        <v>36848</v>
      </c>
      <c r="S3077" t="s">
        <v>1374</v>
      </c>
    </row>
    <row r="3078" spans="1:19" x14ac:dyDescent="0.2">
      <c r="A3078" s="7">
        <v>221080</v>
      </c>
      <c r="B3078" s="3">
        <v>12157</v>
      </c>
      <c r="C3078" s="3" t="s">
        <v>30</v>
      </c>
      <c r="D3078" s="2" t="s">
        <v>800</v>
      </c>
      <c r="E3078" s="3">
        <v>13</v>
      </c>
      <c r="F3078" s="17">
        <v>0</v>
      </c>
      <c r="G3078" s="17">
        <v>1</v>
      </c>
      <c r="H3078" s="17">
        <v>0</v>
      </c>
      <c r="I3078" s="7">
        <v>5.0999999999999996</v>
      </c>
      <c r="J3078" s="7">
        <v>13</v>
      </c>
      <c r="K3078" s="4">
        <v>1293</v>
      </c>
      <c r="L3078" s="5">
        <v>1293.0592999999999</v>
      </c>
      <c r="M3078">
        <v>12018.5</v>
      </c>
      <c r="N3078" s="3">
        <v>1</v>
      </c>
      <c r="O3078" s="50" t="e">
        <f>INDEX([1]Dados!$M$2:$N$26779,MATCH($P3078,[1]Dados!$N$2:$N$26779,),2)</f>
        <v>#N/A</v>
      </c>
      <c r="P3078">
        <v>154991</v>
      </c>
      <c r="Q3078" s="1">
        <v>36837</v>
      </c>
      <c r="R3078" s="1">
        <v>36848</v>
      </c>
      <c r="S3078" t="s">
        <v>1370</v>
      </c>
    </row>
    <row r="3079" spans="1:19" x14ac:dyDescent="0.2">
      <c r="A3079" s="7">
        <v>221080</v>
      </c>
      <c r="B3079" s="3">
        <v>12157</v>
      </c>
      <c r="C3079" s="3" t="s">
        <v>30</v>
      </c>
      <c r="D3079" s="2" t="s">
        <v>800</v>
      </c>
      <c r="E3079" s="3">
        <v>13</v>
      </c>
      <c r="F3079" s="17">
        <v>0</v>
      </c>
      <c r="G3079" s="17">
        <v>1</v>
      </c>
      <c r="H3079" s="17">
        <v>0</v>
      </c>
      <c r="I3079" s="7">
        <v>5.2</v>
      </c>
      <c r="J3079" s="7">
        <v>15</v>
      </c>
      <c r="K3079" s="4">
        <v>1293</v>
      </c>
      <c r="L3079" s="5">
        <v>1293.0592999999999</v>
      </c>
      <c r="M3079">
        <v>12018.5</v>
      </c>
      <c r="N3079" s="3">
        <v>1</v>
      </c>
      <c r="O3079" s="50" t="e">
        <f>INDEX([1]Dados!$M$2:$N$26779,MATCH($P3079,[1]Dados!$N$2:$N$26779,),2)</f>
        <v>#N/A</v>
      </c>
      <c r="P3079">
        <v>154991</v>
      </c>
      <c r="Q3079" s="1">
        <v>36837</v>
      </c>
      <c r="R3079" s="1">
        <v>36848</v>
      </c>
      <c r="S3079" t="s">
        <v>1370</v>
      </c>
    </row>
    <row r="3080" spans="1:19" x14ac:dyDescent="0.2">
      <c r="A3080" s="7">
        <v>221080</v>
      </c>
      <c r="B3080" s="3">
        <v>12157</v>
      </c>
      <c r="C3080" s="3" t="s">
        <v>30</v>
      </c>
      <c r="D3080" s="2" t="s">
        <v>800</v>
      </c>
      <c r="E3080" s="3">
        <v>13</v>
      </c>
      <c r="F3080" s="17">
        <v>0</v>
      </c>
      <c r="G3080" s="17">
        <v>1</v>
      </c>
      <c r="H3080" s="17">
        <v>0</v>
      </c>
      <c r="I3080" s="7">
        <v>5.3</v>
      </c>
      <c r="J3080" s="7">
        <v>22</v>
      </c>
      <c r="K3080" s="4">
        <v>1293</v>
      </c>
      <c r="L3080" s="5">
        <v>1293.0592999999999</v>
      </c>
      <c r="M3080">
        <v>12018.5</v>
      </c>
      <c r="N3080" s="3">
        <v>1</v>
      </c>
      <c r="O3080" s="50" t="e">
        <f>INDEX([1]Dados!$M$2:$N$26779,MATCH($P3080,[1]Dados!$N$2:$N$26779,),2)</f>
        <v>#N/A</v>
      </c>
      <c r="P3080">
        <v>154991</v>
      </c>
      <c r="Q3080" s="1">
        <v>36837</v>
      </c>
      <c r="R3080" s="1">
        <v>36848</v>
      </c>
      <c r="S3080" t="s">
        <v>1370</v>
      </c>
    </row>
    <row r="3081" spans="1:19" x14ac:dyDescent="0.2">
      <c r="A3081" s="7">
        <v>410190</v>
      </c>
      <c r="B3081" s="3">
        <v>74373</v>
      </c>
      <c r="C3081" s="3" t="s">
        <v>37</v>
      </c>
      <c r="D3081" s="2" t="s">
        <v>272</v>
      </c>
      <c r="E3081" s="3">
        <v>13</v>
      </c>
      <c r="F3081" s="17">
        <v>0</v>
      </c>
      <c r="G3081" s="17">
        <v>1</v>
      </c>
      <c r="H3081" s="17">
        <v>0</v>
      </c>
      <c r="I3081" s="7">
        <v>3.1</v>
      </c>
      <c r="J3081" s="7">
        <v>25</v>
      </c>
      <c r="K3081" s="4">
        <v>4</v>
      </c>
      <c r="L3081" s="5">
        <v>4.1822999999999997</v>
      </c>
      <c r="M3081">
        <v>32586.51</v>
      </c>
      <c r="N3081" s="3">
        <v>1</v>
      </c>
      <c r="O3081" s="50" t="e">
        <f>INDEX([1]Dados!$M$2:$N$26779,MATCH($P3081,[1]Dados!$N$2:$N$26779,),2)</f>
        <v>#N/A</v>
      </c>
      <c r="P3081">
        <v>155101</v>
      </c>
      <c r="Q3081" s="1">
        <v>36837</v>
      </c>
      <c r="R3081" s="1">
        <v>36841</v>
      </c>
      <c r="S3081" t="s">
        <v>1815</v>
      </c>
    </row>
    <row r="3082" spans="1:19" x14ac:dyDescent="0.2">
      <c r="A3082" s="7">
        <v>410190</v>
      </c>
      <c r="B3082" s="3">
        <v>74373</v>
      </c>
      <c r="C3082" s="3" t="s">
        <v>37</v>
      </c>
      <c r="D3082" s="2" t="s">
        <v>272</v>
      </c>
      <c r="E3082" s="3">
        <v>13</v>
      </c>
      <c r="F3082" s="17">
        <v>0</v>
      </c>
      <c r="G3082" s="17">
        <v>1</v>
      </c>
      <c r="H3082" s="17">
        <v>0</v>
      </c>
      <c r="I3082" s="7" t="s">
        <v>3</v>
      </c>
      <c r="J3082" s="7">
        <v>0</v>
      </c>
      <c r="K3082" s="4">
        <v>1214</v>
      </c>
      <c r="L3082" s="5">
        <v>1214.0587</v>
      </c>
      <c r="M3082" t="s">
        <v>2134</v>
      </c>
      <c r="N3082" s="3">
        <v>1</v>
      </c>
      <c r="O3082" s="50" t="e">
        <f>INDEX([1]Dados!$M$2:$N$26779,MATCH($P3082,[1]Dados!$N$2:$N$26779,),2)</f>
        <v>#N/A</v>
      </c>
      <c r="P3082">
        <v>154892</v>
      </c>
      <c r="Q3082" s="1">
        <v>36837</v>
      </c>
      <c r="R3082" s="1">
        <v>36841</v>
      </c>
      <c r="S3082" t="s">
        <v>2134</v>
      </c>
    </row>
    <row r="3083" spans="1:19" x14ac:dyDescent="0.2">
      <c r="A3083" s="7">
        <v>410190</v>
      </c>
      <c r="B3083" s="3">
        <v>74373</v>
      </c>
      <c r="C3083" s="3" t="s">
        <v>37</v>
      </c>
      <c r="D3083" s="2" t="s">
        <v>272</v>
      </c>
      <c r="E3083" s="3">
        <v>13</v>
      </c>
      <c r="F3083" s="17">
        <v>0</v>
      </c>
      <c r="G3083" s="17">
        <v>1</v>
      </c>
      <c r="H3083" s="17">
        <v>0</v>
      </c>
      <c r="I3083" s="7">
        <v>1.1000000000000001</v>
      </c>
      <c r="J3083" s="7">
        <v>28</v>
      </c>
      <c r="K3083" s="4">
        <v>1214</v>
      </c>
      <c r="L3083" s="5">
        <v>1214.0589</v>
      </c>
      <c r="M3083">
        <v>471055.14</v>
      </c>
      <c r="N3083" s="3">
        <v>1</v>
      </c>
      <c r="O3083" s="50" t="e">
        <f>INDEX([1]Dados!$M$2:$N$26779,MATCH($P3083,[1]Dados!$N$2:$N$26779,),2)</f>
        <v>#N/A</v>
      </c>
      <c r="P3083">
        <v>155597</v>
      </c>
      <c r="Q3083" s="1">
        <v>36837</v>
      </c>
      <c r="R3083" s="1">
        <v>36841</v>
      </c>
      <c r="S3083" t="s">
        <v>1816</v>
      </c>
    </row>
    <row r="3084" spans="1:19" x14ac:dyDescent="0.2">
      <c r="A3084" s="7">
        <v>410190</v>
      </c>
      <c r="B3084" s="3">
        <v>74373</v>
      </c>
      <c r="C3084" s="3" t="s">
        <v>37</v>
      </c>
      <c r="D3084" s="2" t="s">
        <v>272</v>
      </c>
      <c r="E3084" s="3">
        <v>13</v>
      </c>
      <c r="F3084" s="17">
        <v>0</v>
      </c>
      <c r="G3084" s="17">
        <v>1</v>
      </c>
      <c r="H3084" s="17">
        <v>0</v>
      </c>
      <c r="I3084" s="7">
        <v>2.1</v>
      </c>
      <c r="J3084" s="7">
        <v>22</v>
      </c>
      <c r="K3084" s="4">
        <v>1293</v>
      </c>
      <c r="L3084" s="5">
        <v>1293.0592999999999</v>
      </c>
      <c r="M3084">
        <v>35556.6</v>
      </c>
      <c r="N3084" s="3">
        <v>1</v>
      </c>
      <c r="O3084" s="50" t="e">
        <f>INDEX([1]Dados!$M$2:$N$26779,MATCH($P3084,[1]Dados!$N$2:$N$26779,),2)</f>
        <v>#N/A</v>
      </c>
      <c r="P3084">
        <v>155010</v>
      </c>
      <c r="Q3084" s="1">
        <v>36837</v>
      </c>
      <c r="R3084" s="1">
        <v>36841</v>
      </c>
      <c r="S3084" t="s">
        <v>1814</v>
      </c>
    </row>
    <row r="3085" spans="1:19" x14ac:dyDescent="0.2">
      <c r="A3085" s="7">
        <v>410190</v>
      </c>
      <c r="B3085" s="3">
        <v>74373</v>
      </c>
      <c r="C3085" s="3" t="s">
        <v>37</v>
      </c>
      <c r="D3085" s="2" t="s">
        <v>272</v>
      </c>
      <c r="E3085" s="3">
        <v>13</v>
      </c>
      <c r="F3085" s="17">
        <v>0</v>
      </c>
      <c r="G3085" s="17">
        <v>1</v>
      </c>
      <c r="H3085" s="17">
        <v>0</v>
      </c>
      <c r="I3085" s="7">
        <v>2.2000000000000002</v>
      </c>
      <c r="J3085" s="7">
        <v>21</v>
      </c>
      <c r="K3085" s="4">
        <v>1293</v>
      </c>
      <c r="L3085" s="5">
        <v>1293.0592999999999</v>
      </c>
      <c r="M3085">
        <v>35556.6</v>
      </c>
      <c r="N3085" s="3">
        <v>1</v>
      </c>
      <c r="O3085" s="50" t="e">
        <f>INDEX([1]Dados!$M$2:$N$26779,MATCH($P3085,[1]Dados!$N$2:$N$26779,),2)</f>
        <v>#N/A</v>
      </c>
      <c r="P3085">
        <v>155010</v>
      </c>
      <c r="Q3085" s="1">
        <v>36837</v>
      </c>
      <c r="R3085" s="1">
        <v>36841</v>
      </c>
      <c r="S3085" t="s">
        <v>1814</v>
      </c>
    </row>
    <row r="3086" spans="1:19" x14ac:dyDescent="0.2">
      <c r="A3086" s="7">
        <v>410190</v>
      </c>
      <c r="B3086" s="3">
        <v>74373</v>
      </c>
      <c r="C3086" s="3" t="s">
        <v>37</v>
      </c>
      <c r="D3086" s="2" t="s">
        <v>272</v>
      </c>
      <c r="E3086" s="3">
        <v>13</v>
      </c>
      <c r="F3086" s="17">
        <v>0</v>
      </c>
      <c r="G3086" s="17">
        <v>1</v>
      </c>
      <c r="H3086" s="17">
        <v>0</v>
      </c>
      <c r="I3086" s="7">
        <v>2.2999999999999998</v>
      </c>
      <c r="J3086" s="7">
        <v>29</v>
      </c>
      <c r="K3086" s="4">
        <v>1293</v>
      </c>
      <c r="L3086" s="5">
        <v>1293.0592999999999</v>
      </c>
      <c r="M3086">
        <v>35556.6</v>
      </c>
      <c r="N3086" s="3">
        <v>1</v>
      </c>
      <c r="O3086" s="50" t="e">
        <f>INDEX([1]Dados!$M$2:$N$26779,MATCH($P3086,[1]Dados!$N$2:$N$26779,),2)</f>
        <v>#N/A</v>
      </c>
      <c r="P3086">
        <v>155010</v>
      </c>
      <c r="Q3086" s="1">
        <v>36837</v>
      </c>
      <c r="R3086" s="1">
        <v>36841</v>
      </c>
      <c r="S3086" t="s">
        <v>1814</v>
      </c>
    </row>
    <row r="3087" spans="1:19" x14ac:dyDescent="0.2">
      <c r="A3087" s="7">
        <v>410450</v>
      </c>
      <c r="B3087" s="3">
        <v>74870</v>
      </c>
      <c r="C3087" s="3" t="s">
        <v>37</v>
      </c>
      <c r="D3087" s="2" t="s">
        <v>339</v>
      </c>
      <c r="E3087" s="3">
        <v>13</v>
      </c>
      <c r="F3087" s="17">
        <v>0</v>
      </c>
      <c r="G3087" s="17">
        <v>1</v>
      </c>
      <c r="H3087" s="17">
        <v>0</v>
      </c>
      <c r="I3087" s="7" t="s">
        <v>3</v>
      </c>
      <c r="J3087" s="7">
        <v>0</v>
      </c>
      <c r="K3087" s="4">
        <v>119</v>
      </c>
      <c r="L3087" s="5">
        <v>119.3861</v>
      </c>
      <c r="M3087">
        <v>101529.24</v>
      </c>
      <c r="N3087" s="3">
        <v>1</v>
      </c>
      <c r="O3087" s="50" t="e">
        <f>INDEX([1]Dados!$M$2:$N$26779,MATCH($P3087,[1]Dados!$N$2:$N$26779,),2)</f>
        <v>#N/A</v>
      </c>
      <c r="P3087">
        <v>155272</v>
      </c>
      <c r="Q3087" s="1">
        <v>36837</v>
      </c>
      <c r="R3087" s="1">
        <v>36841</v>
      </c>
      <c r="S3087" t="s">
        <v>2134</v>
      </c>
    </row>
    <row r="3088" spans="1:19" x14ac:dyDescent="0.2">
      <c r="A3088" s="7">
        <v>410450</v>
      </c>
      <c r="B3088" s="3">
        <v>74870</v>
      </c>
      <c r="C3088" s="3" t="s">
        <v>37</v>
      </c>
      <c r="D3088" s="2" t="s">
        <v>339</v>
      </c>
      <c r="E3088" s="3">
        <v>13</v>
      </c>
      <c r="F3088" s="17">
        <v>0</v>
      </c>
      <c r="G3088" s="17">
        <v>1</v>
      </c>
      <c r="H3088" s="17">
        <v>0</v>
      </c>
      <c r="I3088" s="7">
        <v>4.0999999999999996</v>
      </c>
      <c r="J3088" s="7">
        <v>28</v>
      </c>
      <c r="K3088" s="4">
        <v>1203</v>
      </c>
      <c r="L3088" s="5">
        <v>1203.0597</v>
      </c>
      <c r="M3088">
        <v>32967.17</v>
      </c>
      <c r="N3088" s="33">
        <v>1</v>
      </c>
      <c r="O3088" s="50" t="e">
        <f>INDEX([1]Dados!$M$2:$N$26779,MATCH($P3088,[1]Dados!$N$2:$N$26779,),2)</f>
        <v>#N/A</v>
      </c>
      <c r="P3088">
        <v>155252</v>
      </c>
      <c r="Q3088" s="1">
        <v>36837</v>
      </c>
      <c r="R3088" s="1">
        <v>36841</v>
      </c>
      <c r="S3088" t="s">
        <v>1006</v>
      </c>
    </row>
    <row r="3089" spans="1:19" x14ac:dyDescent="0.2">
      <c r="A3089" s="7">
        <v>410450</v>
      </c>
      <c r="B3089" s="3">
        <v>74870</v>
      </c>
      <c r="C3089" s="3" t="s">
        <v>37</v>
      </c>
      <c r="D3089" s="2" t="s">
        <v>339</v>
      </c>
      <c r="E3089" s="3">
        <v>13</v>
      </c>
      <c r="F3089" s="17">
        <v>0</v>
      </c>
      <c r="G3089" s="17">
        <v>1</v>
      </c>
      <c r="H3089" s="17">
        <v>0</v>
      </c>
      <c r="I3089" s="7">
        <v>4.2</v>
      </c>
      <c r="J3089" s="7">
        <v>22</v>
      </c>
      <c r="K3089" s="4">
        <v>1203</v>
      </c>
      <c r="L3089" s="5">
        <v>1203.0597</v>
      </c>
      <c r="M3089">
        <v>32967.17</v>
      </c>
      <c r="N3089" s="33">
        <v>1</v>
      </c>
      <c r="O3089" s="50" t="e">
        <f>INDEX([1]Dados!$M$2:$N$26779,MATCH($P3089,[1]Dados!$N$2:$N$26779,),2)</f>
        <v>#N/A</v>
      </c>
      <c r="P3089">
        <v>155252</v>
      </c>
      <c r="Q3089" s="1">
        <v>36837</v>
      </c>
      <c r="R3089" s="1">
        <v>36841</v>
      </c>
      <c r="S3089" t="s">
        <v>1006</v>
      </c>
    </row>
    <row r="3090" spans="1:19" x14ac:dyDescent="0.2">
      <c r="A3090" s="7">
        <v>410450</v>
      </c>
      <c r="B3090" s="3">
        <v>74870</v>
      </c>
      <c r="C3090" s="3" t="s">
        <v>37</v>
      </c>
      <c r="D3090" s="2" t="s">
        <v>339</v>
      </c>
      <c r="E3090" s="3">
        <v>13</v>
      </c>
      <c r="F3090" s="17">
        <v>0</v>
      </c>
      <c r="G3090" s="17">
        <v>1</v>
      </c>
      <c r="H3090" s="17">
        <v>0</v>
      </c>
      <c r="I3090" s="7">
        <v>1.1000000000000001</v>
      </c>
      <c r="J3090" s="7">
        <v>25</v>
      </c>
      <c r="K3090" s="4">
        <v>1214</v>
      </c>
      <c r="L3090" s="5">
        <v>1214.0587</v>
      </c>
      <c r="M3090">
        <v>263220.65000000002</v>
      </c>
      <c r="N3090" s="33">
        <v>1</v>
      </c>
      <c r="O3090" s="50" t="e">
        <f>INDEX([1]Dados!$M$2:$N$26779,MATCH($P3090,[1]Dados!$N$2:$N$26779,),2)</f>
        <v>#N/A</v>
      </c>
      <c r="P3090">
        <v>154893</v>
      </c>
      <c r="Q3090" s="1">
        <v>36837</v>
      </c>
      <c r="R3090" s="1">
        <v>36841</v>
      </c>
      <c r="S3090" t="s">
        <v>1004</v>
      </c>
    </row>
    <row r="3091" spans="1:19" x14ac:dyDescent="0.2">
      <c r="A3091" s="7">
        <v>410450</v>
      </c>
      <c r="B3091" s="3">
        <v>74870</v>
      </c>
      <c r="C3091" s="3" t="s">
        <v>37</v>
      </c>
      <c r="D3091" s="2" t="s">
        <v>339</v>
      </c>
      <c r="E3091" s="3">
        <v>13</v>
      </c>
      <c r="F3091" s="17">
        <v>0</v>
      </c>
      <c r="G3091" s="17">
        <v>1</v>
      </c>
      <c r="H3091" s="17">
        <v>0</v>
      </c>
      <c r="I3091" s="7">
        <v>1.2</v>
      </c>
      <c r="J3091" s="7">
        <v>15</v>
      </c>
      <c r="K3091" s="4">
        <v>1214</v>
      </c>
      <c r="L3091" s="5">
        <v>1214.0587</v>
      </c>
      <c r="M3091">
        <v>263220.65000000002</v>
      </c>
      <c r="N3091" s="33">
        <v>1</v>
      </c>
      <c r="O3091" s="50" t="e">
        <f>INDEX([1]Dados!$M$2:$N$26779,MATCH($P3091,[1]Dados!$N$2:$N$26779,),2)</f>
        <v>#N/A</v>
      </c>
      <c r="P3091">
        <v>154893</v>
      </c>
      <c r="Q3091" s="1">
        <v>36837</v>
      </c>
      <c r="R3091" s="1">
        <v>36841</v>
      </c>
      <c r="S3091" t="s">
        <v>1004</v>
      </c>
    </row>
    <row r="3092" spans="1:19" x14ac:dyDescent="0.2">
      <c r="A3092" s="7">
        <v>410450</v>
      </c>
      <c r="B3092" s="3">
        <v>74870</v>
      </c>
      <c r="C3092" s="3" t="s">
        <v>37</v>
      </c>
      <c r="D3092" s="2" t="s">
        <v>339</v>
      </c>
      <c r="E3092" s="3">
        <v>13</v>
      </c>
      <c r="F3092" s="17">
        <v>0</v>
      </c>
      <c r="G3092" s="17">
        <v>1</v>
      </c>
      <c r="H3092" s="17">
        <v>0</v>
      </c>
      <c r="I3092" s="7">
        <v>3.1</v>
      </c>
      <c r="J3092" s="7">
        <v>27</v>
      </c>
      <c r="K3092" s="4">
        <v>1214</v>
      </c>
      <c r="L3092" s="5">
        <v>1214.0589</v>
      </c>
      <c r="M3092">
        <v>127956</v>
      </c>
      <c r="N3092" s="33">
        <v>1</v>
      </c>
      <c r="O3092" s="50" t="e">
        <f>INDEX([1]Dados!$M$2:$N$26779,MATCH($P3092,[1]Dados!$N$2:$N$26779,),2)</f>
        <v>#N/A</v>
      </c>
      <c r="P3092">
        <v>155598</v>
      </c>
      <c r="Q3092" s="1">
        <v>36837</v>
      </c>
      <c r="R3092" s="1">
        <v>36841</v>
      </c>
      <c r="S3092" t="s">
        <v>1007</v>
      </c>
    </row>
    <row r="3093" spans="1:19" x14ac:dyDescent="0.2">
      <c r="A3093" s="7">
        <v>410450</v>
      </c>
      <c r="B3093" s="3">
        <v>74870</v>
      </c>
      <c r="C3093" s="3" t="s">
        <v>37</v>
      </c>
      <c r="D3093" s="2" t="s">
        <v>339</v>
      </c>
      <c r="E3093" s="3">
        <v>13</v>
      </c>
      <c r="F3093" s="17">
        <v>0</v>
      </c>
      <c r="G3093" s="17">
        <v>1</v>
      </c>
      <c r="H3093" s="17">
        <v>0</v>
      </c>
      <c r="I3093" s="7">
        <v>3.2</v>
      </c>
      <c r="J3093" s="7">
        <v>28</v>
      </c>
      <c r="K3093" s="4">
        <v>1214</v>
      </c>
      <c r="L3093" s="5">
        <v>1214.0589</v>
      </c>
      <c r="M3093">
        <v>127956</v>
      </c>
      <c r="N3093" s="33">
        <v>1</v>
      </c>
      <c r="O3093" s="50" t="e">
        <f>INDEX([1]Dados!$M$2:$N$26779,MATCH($P3093,[1]Dados!$N$2:$N$26779,),2)</f>
        <v>#N/A</v>
      </c>
      <c r="P3093">
        <v>155598</v>
      </c>
      <c r="Q3093" s="1">
        <v>36837</v>
      </c>
      <c r="R3093" s="1">
        <v>36841</v>
      </c>
      <c r="S3093" t="s">
        <v>1007</v>
      </c>
    </row>
    <row r="3094" spans="1:19" x14ac:dyDescent="0.2">
      <c r="A3094" s="7">
        <v>410450</v>
      </c>
      <c r="B3094" s="3">
        <v>74870</v>
      </c>
      <c r="C3094" s="3" t="s">
        <v>37</v>
      </c>
      <c r="D3094" s="2" t="s">
        <v>339</v>
      </c>
      <c r="E3094" s="3">
        <v>13</v>
      </c>
      <c r="F3094" s="17">
        <v>0</v>
      </c>
      <c r="G3094" s="17">
        <v>1</v>
      </c>
      <c r="H3094" s="17">
        <v>0</v>
      </c>
      <c r="I3094" s="7">
        <v>5.0999999999999996</v>
      </c>
      <c r="J3094" s="7">
        <v>25</v>
      </c>
      <c r="K3094" s="4">
        <v>1220</v>
      </c>
      <c r="L3094" s="5">
        <v>1220.0906</v>
      </c>
      <c r="M3094">
        <v>326010</v>
      </c>
      <c r="N3094" s="33">
        <v>1</v>
      </c>
      <c r="O3094" s="50" t="e">
        <f>INDEX([1]Dados!$M$2:$N$26779,MATCH($P3094,[1]Dados!$N$2:$N$26779,),2)</f>
        <v>#N/A</v>
      </c>
      <c r="P3094">
        <v>156654</v>
      </c>
      <c r="Q3094" s="1">
        <v>36837</v>
      </c>
      <c r="R3094" s="1">
        <v>36841</v>
      </c>
      <c r="S3094" t="s">
        <v>1008</v>
      </c>
    </row>
    <row r="3095" spans="1:19" x14ac:dyDescent="0.2">
      <c r="A3095" s="7">
        <v>410450</v>
      </c>
      <c r="B3095" s="3">
        <v>74870</v>
      </c>
      <c r="C3095" s="3" t="s">
        <v>37</v>
      </c>
      <c r="D3095" s="2" t="s">
        <v>339</v>
      </c>
      <c r="E3095" s="3">
        <v>13</v>
      </c>
      <c r="F3095" s="17">
        <v>0</v>
      </c>
      <c r="G3095" s="17">
        <v>1</v>
      </c>
      <c r="H3095" s="17">
        <v>0</v>
      </c>
      <c r="I3095" s="7">
        <v>2.1</v>
      </c>
      <c r="J3095" s="7">
        <v>0</v>
      </c>
      <c r="K3095" s="4">
        <v>1293</v>
      </c>
      <c r="L3095" s="5">
        <v>1293.0592999999999</v>
      </c>
      <c r="M3095">
        <v>35432.400000000001</v>
      </c>
      <c r="N3095" s="33">
        <v>1</v>
      </c>
      <c r="O3095" s="50" t="e">
        <f>INDEX([1]Dados!$M$2:$N$26779,MATCH($P3095,[1]Dados!$N$2:$N$26779,),2)</f>
        <v>#N/A</v>
      </c>
      <c r="P3095">
        <v>155009</v>
      </c>
      <c r="Q3095" s="1">
        <v>36837</v>
      </c>
      <c r="R3095" s="1">
        <v>36841</v>
      </c>
      <c r="S3095" t="s">
        <v>1005</v>
      </c>
    </row>
    <row r="3096" spans="1:19" x14ac:dyDescent="0.2">
      <c r="A3096" s="7">
        <v>410450</v>
      </c>
      <c r="B3096" s="3">
        <v>74870</v>
      </c>
      <c r="C3096" s="3" t="s">
        <v>37</v>
      </c>
      <c r="D3096" s="2" t="s">
        <v>339</v>
      </c>
      <c r="E3096" s="3">
        <v>13</v>
      </c>
      <c r="F3096" s="17">
        <v>0</v>
      </c>
      <c r="G3096" s="17">
        <v>1</v>
      </c>
      <c r="H3096" s="17">
        <v>0</v>
      </c>
      <c r="I3096" s="7">
        <v>2.2000000000000002</v>
      </c>
      <c r="J3096" s="7">
        <v>22</v>
      </c>
      <c r="K3096" s="4">
        <v>1293</v>
      </c>
      <c r="L3096" s="5">
        <v>1293.0592999999999</v>
      </c>
      <c r="M3096">
        <v>35432.400000000001</v>
      </c>
      <c r="N3096" s="33">
        <v>1</v>
      </c>
      <c r="O3096" s="50" t="e">
        <f>INDEX([1]Dados!$M$2:$N$26779,MATCH($P3096,[1]Dados!$N$2:$N$26779,),2)</f>
        <v>#N/A</v>
      </c>
      <c r="P3096">
        <v>155009</v>
      </c>
      <c r="Q3096" s="1">
        <v>36837</v>
      </c>
      <c r="R3096" s="1">
        <v>36841</v>
      </c>
      <c r="S3096" t="s">
        <v>1005</v>
      </c>
    </row>
    <row r="3097" spans="1:19" x14ac:dyDescent="0.2">
      <c r="A3097" s="7">
        <v>410450</v>
      </c>
      <c r="B3097" s="3">
        <v>74870</v>
      </c>
      <c r="C3097" s="3" t="s">
        <v>37</v>
      </c>
      <c r="D3097" s="2" t="s">
        <v>339</v>
      </c>
      <c r="E3097" s="3">
        <v>13</v>
      </c>
      <c r="F3097" s="17">
        <v>0</v>
      </c>
      <c r="G3097" s="17">
        <v>1</v>
      </c>
      <c r="H3097" s="17">
        <v>0</v>
      </c>
      <c r="I3097" s="7">
        <v>2.2999999999999998</v>
      </c>
      <c r="J3097" s="7">
        <v>15</v>
      </c>
      <c r="K3097" s="4">
        <v>1293</v>
      </c>
      <c r="L3097" s="5">
        <v>1293.0592999999999</v>
      </c>
      <c r="M3097">
        <v>35432.400000000001</v>
      </c>
      <c r="N3097" s="33">
        <v>1</v>
      </c>
      <c r="O3097" s="50" t="e">
        <f>INDEX([1]Dados!$M$2:$N$26779,MATCH($P3097,[1]Dados!$N$2:$N$26779,),2)</f>
        <v>#N/A</v>
      </c>
      <c r="P3097">
        <v>155009</v>
      </c>
      <c r="Q3097" s="1">
        <v>36837</v>
      </c>
      <c r="R3097" s="1">
        <v>36841</v>
      </c>
      <c r="S3097" t="s">
        <v>1005</v>
      </c>
    </row>
    <row r="3098" spans="1:19" x14ac:dyDescent="0.2">
      <c r="A3098" s="7">
        <v>410450</v>
      </c>
      <c r="B3098" s="3">
        <v>74870</v>
      </c>
      <c r="C3098" s="3" t="s">
        <v>37</v>
      </c>
      <c r="D3098" s="2" t="s">
        <v>339</v>
      </c>
      <c r="E3098" s="3">
        <v>13</v>
      </c>
      <c r="F3098" s="17">
        <v>0</v>
      </c>
      <c r="G3098" s="17">
        <v>1</v>
      </c>
      <c r="H3098" s="17">
        <v>0</v>
      </c>
      <c r="I3098" s="7">
        <v>2.4</v>
      </c>
      <c r="J3098" s="7">
        <v>22</v>
      </c>
      <c r="K3098" s="4">
        <v>1293</v>
      </c>
      <c r="L3098" s="5">
        <v>1293.0592999999999</v>
      </c>
      <c r="M3098">
        <v>35432.400000000001</v>
      </c>
      <c r="N3098" s="33">
        <v>1</v>
      </c>
      <c r="O3098" s="50" t="e">
        <f>INDEX([1]Dados!$M$2:$N$26779,MATCH($P3098,[1]Dados!$N$2:$N$26779,),2)</f>
        <v>#N/A</v>
      </c>
      <c r="P3098">
        <v>155009</v>
      </c>
      <c r="Q3098" s="1">
        <v>36837</v>
      </c>
      <c r="R3098" s="1">
        <v>36841</v>
      </c>
      <c r="S3098" t="s">
        <v>1005</v>
      </c>
    </row>
    <row r="3099" spans="1:19" x14ac:dyDescent="0.2">
      <c r="A3099" s="7">
        <v>410630</v>
      </c>
      <c r="B3099" s="3">
        <v>75230</v>
      </c>
      <c r="C3099" s="3" t="s">
        <v>37</v>
      </c>
      <c r="D3099" s="2" t="s">
        <v>377</v>
      </c>
      <c r="E3099" s="3">
        <v>13</v>
      </c>
      <c r="F3099" s="17">
        <v>0</v>
      </c>
      <c r="G3099" s="17">
        <v>1</v>
      </c>
      <c r="H3099" s="17">
        <v>0</v>
      </c>
      <c r="I3099" s="7">
        <v>5.0999999999999996</v>
      </c>
      <c r="J3099" s="7">
        <v>10</v>
      </c>
      <c r="K3099" s="4">
        <v>4</v>
      </c>
      <c r="L3099" s="5">
        <v>4.1822999999999997</v>
      </c>
      <c r="M3099">
        <v>65900</v>
      </c>
      <c r="N3099" s="3">
        <v>1</v>
      </c>
      <c r="O3099" s="50" t="e">
        <f>INDEX([1]Dados!$M$2:$N$26779,MATCH($P3099,[1]Dados!$N$2:$N$26779,),2)</f>
        <v>#N/A</v>
      </c>
      <c r="P3099">
        <v>155102</v>
      </c>
      <c r="Q3099" s="1">
        <v>36837</v>
      </c>
      <c r="R3099" s="1">
        <v>36841</v>
      </c>
      <c r="S3099" t="s">
        <v>887</v>
      </c>
    </row>
    <row r="3100" spans="1:19" x14ac:dyDescent="0.2">
      <c r="A3100" s="7">
        <v>410630</v>
      </c>
      <c r="B3100" s="3">
        <v>75230</v>
      </c>
      <c r="C3100" s="3" t="s">
        <v>37</v>
      </c>
      <c r="D3100" s="2" t="s">
        <v>377</v>
      </c>
      <c r="E3100" s="3">
        <v>13</v>
      </c>
      <c r="F3100" s="17">
        <v>0</v>
      </c>
      <c r="G3100" s="17">
        <v>1</v>
      </c>
      <c r="H3100" s="17">
        <v>0</v>
      </c>
      <c r="I3100" s="7" t="s">
        <v>3</v>
      </c>
      <c r="J3100" s="7">
        <v>0</v>
      </c>
      <c r="K3100" s="4">
        <v>122</v>
      </c>
      <c r="L3100" s="5">
        <v>122.7654</v>
      </c>
      <c r="M3100">
        <v>73083.399999999994</v>
      </c>
      <c r="N3100" s="3">
        <v>1</v>
      </c>
      <c r="O3100" s="50" t="e">
        <f>INDEX([1]Dados!$M$2:$N$26779,MATCH($P3100,[1]Dados!$N$2:$N$26779,),2)</f>
        <v>#N/A</v>
      </c>
      <c r="P3100" s="23">
        <v>155262</v>
      </c>
      <c r="Q3100" s="1">
        <v>36837</v>
      </c>
      <c r="R3100" s="1">
        <v>36841</v>
      </c>
      <c r="S3100" t="s">
        <v>2134</v>
      </c>
    </row>
    <row r="3101" spans="1:19" x14ac:dyDescent="0.2">
      <c r="A3101" s="7">
        <v>410630</v>
      </c>
      <c r="B3101" s="3">
        <v>75230</v>
      </c>
      <c r="C3101" s="3" t="s">
        <v>37</v>
      </c>
      <c r="D3101" s="2" t="s">
        <v>377</v>
      </c>
      <c r="E3101" s="3">
        <v>13</v>
      </c>
      <c r="F3101" s="17">
        <v>0</v>
      </c>
      <c r="G3101" s="17">
        <v>1</v>
      </c>
      <c r="H3101" s="17">
        <v>0</v>
      </c>
      <c r="I3101" s="7">
        <v>4.2</v>
      </c>
      <c r="J3101" s="7">
        <v>18</v>
      </c>
      <c r="K3101" s="4">
        <v>1203</v>
      </c>
      <c r="L3101" s="5">
        <v>1203.0829000000001</v>
      </c>
      <c r="M3101">
        <v>25405.32</v>
      </c>
      <c r="N3101" s="3">
        <v>1</v>
      </c>
      <c r="O3101" s="50" t="e">
        <f>INDEX([1]Dados!$M$2:$N$26779,MATCH($P3101,[1]Dados!$N$2:$N$26779,),2)</f>
        <v>#N/A</v>
      </c>
      <c r="P3101">
        <v>155253</v>
      </c>
      <c r="Q3101" s="1">
        <v>36837</v>
      </c>
      <c r="R3101" s="1">
        <v>36841</v>
      </c>
      <c r="S3101" t="s">
        <v>1031</v>
      </c>
    </row>
    <row r="3102" spans="1:19" x14ac:dyDescent="0.2">
      <c r="A3102" s="7">
        <v>410630</v>
      </c>
      <c r="B3102" s="3">
        <v>75230</v>
      </c>
      <c r="C3102" s="3" t="s">
        <v>37</v>
      </c>
      <c r="D3102" s="2" t="s">
        <v>377</v>
      </c>
      <c r="E3102" s="3">
        <v>13</v>
      </c>
      <c r="F3102" s="17">
        <v>0</v>
      </c>
      <c r="G3102" s="17">
        <v>1</v>
      </c>
      <c r="H3102" s="17">
        <v>0</v>
      </c>
      <c r="I3102" s="7">
        <v>4.0999999999999996</v>
      </c>
      <c r="J3102" s="7">
        <v>17</v>
      </c>
      <c r="K3102" s="4">
        <v>1203</v>
      </c>
      <c r="L3102" s="5">
        <v>1203.0829000000001</v>
      </c>
      <c r="M3102">
        <v>25405.32</v>
      </c>
      <c r="N3102" s="3">
        <v>1</v>
      </c>
      <c r="O3102" s="50" t="e">
        <f>INDEX([1]Dados!$M$2:$N$26779,MATCH($P3102,[1]Dados!$N$2:$N$26779,),2)</f>
        <v>#N/A</v>
      </c>
      <c r="P3102">
        <v>155253</v>
      </c>
      <c r="Q3102" s="1">
        <v>36837</v>
      </c>
      <c r="R3102" s="1">
        <v>36841</v>
      </c>
      <c r="S3102" t="s">
        <v>1031</v>
      </c>
    </row>
    <row r="3103" spans="1:19" x14ac:dyDescent="0.2">
      <c r="A3103" s="7">
        <v>410630</v>
      </c>
      <c r="B3103" s="3">
        <v>75230</v>
      </c>
      <c r="C3103" s="3" t="s">
        <v>37</v>
      </c>
      <c r="D3103" s="2" t="s">
        <v>377</v>
      </c>
      <c r="E3103" s="3">
        <v>13</v>
      </c>
      <c r="F3103" s="17">
        <v>0</v>
      </c>
      <c r="G3103" s="17">
        <v>1</v>
      </c>
      <c r="H3103" s="17">
        <v>0</v>
      </c>
      <c r="I3103" s="7">
        <v>3.2</v>
      </c>
      <c r="J3103" s="7">
        <v>31</v>
      </c>
      <c r="K3103" s="4">
        <v>1214</v>
      </c>
      <c r="L3103" s="5">
        <v>1214.0587</v>
      </c>
      <c r="M3103">
        <v>155550</v>
      </c>
      <c r="N3103" s="3">
        <v>1</v>
      </c>
      <c r="O3103" s="50" t="e">
        <f>INDEX([1]Dados!$M$2:$N$26779,MATCH($P3103,[1]Dados!$N$2:$N$26779,),2)</f>
        <v>#N/A</v>
      </c>
      <c r="P3103">
        <v>154894</v>
      </c>
      <c r="Q3103" s="1">
        <v>36837</v>
      </c>
      <c r="R3103" s="1">
        <v>36841</v>
      </c>
      <c r="S3103" t="s">
        <v>896</v>
      </c>
    </row>
    <row r="3104" spans="1:19" x14ac:dyDescent="0.2">
      <c r="A3104" s="7">
        <v>410630</v>
      </c>
      <c r="B3104" s="3">
        <v>75230</v>
      </c>
      <c r="C3104" s="3" t="s">
        <v>37</v>
      </c>
      <c r="D3104" s="2" t="s">
        <v>377</v>
      </c>
      <c r="E3104" s="3">
        <v>13</v>
      </c>
      <c r="F3104" s="17">
        <v>0</v>
      </c>
      <c r="G3104" s="17">
        <v>1</v>
      </c>
      <c r="H3104" s="17">
        <v>0</v>
      </c>
      <c r="I3104" s="7">
        <v>3.1</v>
      </c>
      <c r="J3104" s="7">
        <v>25</v>
      </c>
      <c r="K3104" s="4">
        <v>1214</v>
      </c>
      <c r="L3104" s="5">
        <v>1214.0587</v>
      </c>
      <c r="M3104">
        <v>155550</v>
      </c>
      <c r="N3104" s="3">
        <v>1</v>
      </c>
      <c r="O3104" s="50" t="e">
        <f>INDEX([1]Dados!$M$2:$N$26779,MATCH($P3104,[1]Dados!$N$2:$N$26779,),2)</f>
        <v>#N/A</v>
      </c>
      <c r="P3104">
        <v>154894</v>
      </c>
      <c r="Q3104" s="1">
        <v>36837</v>
      </c>
      <c r="R3104" s="1">
        <v>36841</v>
      </c>
      <c r="S3104" t="s">
        <v>896</v>
      </c>
    </row>
    <row r="3105" spans="1:19" x14ac:dyDescent="0.2">
      <c r="A3105" s="7">
        <v>410630</v>
      </c>
      <c r="B3105" s="3">
        <v>75230</v>
      </c>
      <c r="C3105" s="3" t="s">
        <v>37</v>
      </c>
      <c r="D3105" s="2" t="s">
        <v>377</v>
      </c>
      <c r="E3105" s="3">
        <v>13</v>
      </c>
      <c r="F3105" s="17">
        <v>0</v>
      </c>
      <c r="G3105" s="17">
        <v>1</v>
      </c>
      <c r="H3105" s="17">
        <v>0</v>
      </c>
      <c r="I3105" s="7">
        <v>3.3</v>
      </c>
      <c r="J3105" s="7">
        <v>18</v>
      </c>
      <c r="K3105" s="4">
        <v>1214</v>
      </c>
      <c r="L3105" s="5">
        <v>1214.0587</v>
      </c>
      <c r="M3105">
        <v>155550</v>
      </c>
      <c r="N3105" s="3">
        <v>1</v>
      </c>
      <c r="O3105" s="50" t="e">
        <f>INDEX([1]Dados!$M$2:$N$26779,MATCH($P3105,[1]Dados!$N$2:$N$26779,),2)</f>
        <v>#N/A</v>
      </c>
      <c r="P3105">
        <v>154894</v>
      </c>
      <c r="Q3105" s="1">
        <v>36837</v>
      </c>
      <c r="R3105" s="1">
        <v>36841</v>
      </c>
      <c r="S3105" t="s">
        <v>896</v>
      </c>
    </row>
    <row r="3106" spans="1:19" x14ac:dyDescent="0.2">
      <c r="A3106" s="7">
        <v>410630</v>
      </c>
      <c r="B3106" s="3">
        <v>75230</v>
      </c>
      <c r="C3106" s="3" t="s">
        <v>37</v>
      </c>
      <c r="D3106" s="2" t="s">
        <v>377</v>
      </c>
      <c r="E3106" s="3">
        <v>13</v>
      </c>
      <c r="F3106" s="17">
        <v>0</v>
      </c>
      <c r="G3106" s="17">
        <v>1</v>
      </c>
      <c r="H3106" s="17">
        <v>0</v>
      </c>
      <c r="I3106" s="7">
        <v>1.2</v>
      </c>
      <c r="J3106" s="7">
        <v>23</v>
      </c>
      <c r="K3106" s="4">
        <v>1214</v>
      </c>
      <c r="L3106" s="5">
        <v>1214.0589</v>
      </c>
      <c r="M3106">
        <v>194500</v>
      </c>
      <c r="N3106" s="3">
        <v>1</v>
      </c>
      <c r="O3106" s="50" t="e">
        <f>INDEX([1]Dados!$M$2:$N$26779,MATCH($P3106,[1]Dados!$N$2:$N$26779,),2)</f>
        <v>#N/A</v>
      </c>
      <c r="P3106">
        <v>155600</v>
      </c>
      <c r="Q3106" s="1">
        <v>36837</v>
      </c>
      <c r="R3106" s="1">
        <v>36841</v>
      </c>
      <c r="S3106" t="s">
        <v>897</v>
      </c>
    </row>
    <row r="3107" spans="1:19" x14ac:dyDescent="0.2">
      <c r="A3107" s="7">
        <v>410630</v>
      </c>
      <c r="B3107" s="3">
        <v>75230</v>
      </c>
      <c r="C3107" s="3" t="s">
        <v>37</v>
      </c>
      <c r="D3107" s="2" t="s">
        <v>377</v>
      </c>
      <c r="E3107" s="3">
        <v>13</v>
      </c>
      <c r="F3107" s="17">
        <v>0</v>
      </c>
      <c r="G3107" s="17">
        <v>1</v>
      </c>
      <c r="H3107" s="17">
        <v>0</v>
      </c>
      <c r="I3107" s="7">
        <v>1.1000000000000001</v>
      </c>
      <c r="J3107" s="7">
        <v>28</v>
      </c>
      <c r="K3107" s="4">
        <v>1214</v>
      </c>
      <c r="L3107" s="5">
        <v>1214.0589</v>
      </c>
      <c r="M3107">
        <v>194500</v>
      </c>
      <c r="N3107" s="3">
        <v>1</v>
      </c>
      <c r="O3107" s="50" t="e">
        <f>INDEX([1]Dados!$M$2:$N$26779,MATCH($P3107,[1]Dados!$N$2:$N$26779,),2)</f>
        <v>#N/A</v>
      </c>
      <c r="P3107">
        <v>155600</v>
      </c>
      <c r="Q3107" s="1">
        <v>36837</v>
      </c>
      <c r="R3107" s="1">
        <v>36841</v>
      </c>
      <c r="S3107" t="s">
        <v>897</v>
      </c>
    </row>
    <row r="3108" spans="1:19" x14ac:dyDescent="0.2">
      <c r="A3108" s="7">
        <v>410630</v>
      </c>
      <c r="B3108" s="3">
        <v>75230</v>
      </c>
      <c r="C3108" s="3" t="s">
        <v>37</v>
      </c>
      <c r="D3108" s="2" t="s">
        <v>377</v>
      </c>
      <c r="E3108" s="3">
        <v>13</v>
      </c>
      <c r="F3108" s="17">
        <v>0</v>
      </c>
      <c r="G3108" s="17">
        <v>1</v>
      </c>
      <c r="H3108" s="17">
        <v>0</v>
      </c>
      <c r="I3108" s="7">
        <v>6.1</v>
      </c>
      <c r="J3108" s="7">
        <v>18</v>
      </c>
      <c r="K3108" s="4">
        <v>1220</v>
      </c>
      <c r="L3108" s="5">
        <v>1220.0906</v>
      </c>
      <c r="M3108">
        <v>465440</v>
      </c>
      <c r="N3108" s="3">
        <v>1</v>
      </c>
      <c r="O3108" s="50" t="e">
        <f>INDEX([1]Dados!$M$2:$N$26779,MATCH($P3108,[1]Dados!$N$2:$N$26779,),2)</f>
        <v>#N/A</v>
      </c>
      <c r="P3108">
        <v>156650</v>
      </c>
      <c r="Q3108" s="1">
        <v>36837</v>
      </c>
      <c r="R3108" s="1">
        <v>36841</v>
      </c>
      <c r="S3108" t="s">
        <v>1032</v>
      </c>
    </row>
    <row r="3109" spans="1:19" x14ac:dyDescent="0.2">
      <c r="A3109" s="7">
        <v>410630</v>
      </c>
      <c r="B3109" s="3">
        <v>75230</v>
      </c>
      <c r="C3109" s="3" t="s">
        <v>37</v>
      </c>
      <c r="D3109" s="2" t="s">
        <v>377</v>
      </c>
      <c r="E3109" s="3">
        <v>13</v>
      </c>
      <c r="F3109" s="17">
        <v>0</v>
      </c>
      <c r="G3109" s="17">
        <v>1</v>
      </c>
      <c r="H3109" s="17">
        <v>0</v>
      </c>
      <c r="I3109" s="7">
        <v>6.2</v>
      </c>
      <c r="J3109" s="7">
        <v>18</v>
      </c>
      <c r="K3109" s="4">
        <v>1220</v>
      </c>
      <c r="L3109" s="5">
        <v>1220.0906</v>
      </c>
      <c r="M3109">
        <v>465440</v>
      </c>
      <c r="N3109" s="3">
        <v>1</v>
      </c>
      <c r="O3109" s="50" t="e">
        <f>INDEX([1]Dados!$M$2:$N$26779,MATCH($P3109,[1]Dados!$N$2:$N$26779,),2)</f>
        <v>#N/A</v>
      </c>
      <c r="P3109">
        <v>156653</v>
      </c>
      <c r="Q3109" s="1">
        <v>36837</v>
      </c>
      <c r="R3109" s="1">
        <v>36841</v>
      </c>
      <c r="S3109" t="s">
        <v>1033</v>
      </c>
    </row>
    <row r="3110" spans="1:19" x14ac:dyDescent="0.2">
      <c r="A3110" s="7">
        <v>410630</v>
      </c>
      <c r="B3110" s="3">
        <v>75230</v>
      </c>
      <c r="C3110" s="3" t="s">
        <v>37</v>
      </c>
      <c r="D3110" s="2" t="s">
        <v>377</v>
      </c>
      <c r="E3110" s="3">
        <v>13</v>
      </c>
      <c r="F3110" s="17">
        <v>0</v>
      </c>
      <c r="G3110" s="17">
        <v>1</v>
      </c>
      <c r="H3110" s="17">
        <v>0</v>
      </c>
      <c r="I3110" s="7">
        <v>2.1</v>
      </c>
      <c r="J3110" s="7">
        <v>21</v>
      </c>
      <c r="K3110" s="4">
        <v>1293</v>
      </c>
      <c r="L3110" s="5">
        <v>1293.0592999999999</v>
      </c>
      <c r="M3110">
        <v>15735</v>
      </c>
      <c r="N3110" s="3">
        <v>1</v>
      </c>
      <c r="O3110" s="50" t="e">
        <f>INDEX([1]Dados!$M$2:$N$26779,MATCH($P3110,[1]Dados!$N$2:$N$26779,),2)</f>
        <v>#N/A</v>
      </c>
      <c r="P3110">
        <v>155008</v>
      </c>
      <c r="Q3110" s="1">
        <v>36837</v>
      </c>
      <c r="R3110" s="1">
        <v>36841</v>
      </c>
      <c r="S3110" t="s">
        <v>895</v>
      </c>
    </row>
    <row r="3111" spans="1:19" hidden="1" x14ac:dyDescent="0.2">
      <c r="A3111" s="7">
        <v>411190</v>
      </c>
      <c r="B3111" s="3">
        <v>76317</v>
      </c>
      <c r="C3111" s="3" t="s">
        <v>37</v>
      </c>
      <c r="D3111" s="2" t="s">
        <v>508</v>
      </c>
      <c r="E3111" s="3">
        <v>13</v>
      </c>
      <c r="F3111" s="17">
        <v>0</v>
      </c>
      <c r="G3111" s="17">
        <v>1</v>
      </c>
      <c r="H3111" s="17">
        <v>0</v>
      </c>
      <c r="I3111" s="7">
        <v>4.0999999999999996</v>
      </c>
      <c r="J3111" s="7">
        <v>19</v>
      </c>
      <c r="K3111" s="4">
        <v>4</v>
      </c>
      <c r="L3111" s="5">
        <v>4.1822999999999997</v>
      </c>
      <c r="M3111">
        <v>149720.04999999999</v>
      </c>
      <c r="N3111" s="33">
        <v>1</v>
      </c>
      <c r="O3111" s="50">
        <f>INDEX([1]Dados!$M$2:$N$26779,MATCH($P3111,[1]Dados!$N$2:$N$26779,),2)</f>
        <v>155103</v>
      </c>
      <c r="P3111">
        <v>155103</v>
      </c>
      <c r="Q3111" s="1">
        <v>36837</v>
      </c>
      <c r="R3111" s="1">
        <v>36841</v>
      </c>
      <c r="S3111" t="s">
        <v>1954</v>
      </c>
    </row>
    <row r="3112" spans="1:19" hidden="1" x14ac:dyDescent="0.2">
      <c r="A3112" s="7">
        <v>411190</v>
      </c>
      <c r="B3112" s="3">
        <v>76317</v>
      </c>
      <c r="C3112" s="3" t="s">
        <v>37</v>
      </c>
      <c r="D3112" s="2" t="s">
        <v>508</v>
      </c>
      <c r="E3112" s="3">
        <v>13</v>
      </c>
      <c r="F3112" s="17">
        <v>0</v>
      </c>
      <c r="G3112" s="17">
        <v>1</v>
      </c>
      <c r="H3112" s="17">
        <v>0</v>
      </c>
      <c r="I3112" s="7">
        <v>4.2</v>
      </c>
      <c r="J3112" s="7">
        <v>15</v>
      </c>
      <c r="K3112" s="4">
        <v>4</v>
      </c>
      <c r="L3112" s="5">
        <v>4.1822999999999997</v>
      </c>
      <c r="M3112">
        <v>149720.04999999999</v>
      </c>
      <c r="N3112" s="33">
        <v>1</v>
      </c>
      <c r="O3112" s="50">
        <f>INDEX([1]Dados!$M$2:$N$26779,MATCH($P3112,[1]Dados!$N$2:$N$26779,),2)</f>
        <v>155103</v>
      </c>
      <c r="P3112">
        <v>155103</v>
      </c>
      <c r="Q3112" s="1">
        <v>36837</v>
      </c>
      <c r="R3112" s="1">
        <v>36841</v>
      </c>
      <c r="S3112" t="s">
        <v>1954</v>
      </c>
    </row>
    <row r="3113" spans="1:19" hidden="1" x14ac:dyDescent="0.2">
      <c r="A3113" s="7">
        <v>411190</v>
      </c>
      <c r="B3113" s="3">
        <v>76317</v>
      </c>
      <c r="C3113" s="3" t="s">
        <v>37</v>
      </c>
      <c r="D3113" s="2" t="s">
        <v>508</v>
      </c>
      <c r="E3113" s="3">
        <v>13</v>
      </c>
      <c r="F3113" s="17">
        <v>0</v>
      </c>
      <c r="G3113" s="17">
        <v>1</v>
      </c>
      <c r="H3113" s="17">
        <v>0</v>
      </c>
      <c r="I3113" s="7" t="s">
        <v>3</v>
      </c>
      <c r="J3113" s="7">
        <v>0</v>
      </c>
      <c r="K3113" s="4">
        <v>1203</v>
      </c>
      <c r="L3113" s="5">
        <v>1203.0829000000001</v>
      </c>
      <c r="M3113">
        <v>24368</v>
      </c>
      <c r="N3113" s="33">
        <v>1</v>
      </c>
      <c r="O3113" s="50">
        <f>INDEX([1]Dados!$M$2:$N$26779,MATCH($P3113,[1]Dados!$N$2:$N$26779,),2)</f>
        <v>155103</v>
      </c>
      <c r="P3113">
        <v>155103</v>
      </c>
      <c r="Q3113" s="1">
        <v>36837</v>
      </c>
      <c r="R3113" s="1">
        <v>36841</v>
      </c>
      <c r="S3113" t="s">
        <v>2134</v>
      </c>
    </row>
    <row r="3114" spans="1:19" hidden="1" x14ac:dyDescent="0.2">
      <c r="A3114" s="7">
        <v>411190</v>
      </c>
      <c r="B3114" s="3">
        <v>76317</v>
      </c>
      <c r="C3114" s="3" t="s">
        <v>37</v>
      </c>
      <c r="D3114" s="2" t="s">
        <v>508</v>
      </c>
      <c r="E3114" s="3">
        <v>13</v>
      </c>
      <c r="F3114" s="17">
        <v>0</v>
      </c>
      <c r="G3114" s="17">
        <v>1</v>
      </c>
      <c r="H3114" s="17">
        <v>0</v>
      </c>
      <c r="I3114" s="7">
        <v>1.3</v>
      </c>
      <c r="J3114" s="7">
        <v>13</v>
      </c>
      <c r="K3114" s="4">
        <v>1214</v>
      </c>
      <c r="L3114" s="5">
        <v>1214.0587</v>
      </c>
      <c r="M3114">
        <f>100065.17+29430</f>
        <v>129495.17</v>
      </c>
      <c r="N3114" s="33">
        <v>1</v>
      </c>
      <c r="O3114" s="50">
        <f>INDEX([1]Dados!$M$2:$N$26779,MATCH($P3114,[1]Dados!$N$2:$N$26779,),2)</f>
        <v>154895</v>
      </c>
      <c r="P3114">
        <v>154895</v>
      </c>
      <c r="Q3114" s="1">
        <v>36837</v>
      </c>
      <c r="R3114" s="1">
        <v>36841</v>
      </c>
      <c r="S3114" t="s">
        <v>1952</v>
      </c>
    </row>
    <row r="3115" spans="1:19" hidden="1" x14ac:dyDescent="0.2">
      <c r="A3115" s="7">
        <v>411190</v>
      </c>
      <c r="B3115" s="3">
        <v>76317</v>
      </c>
      <c r="C3115" s="3" t="s">
        <v>37</v>
      </c>
      <c r="D3115" s="2" t="s">
        <v>508</v>
      </c>
      <c r="E3115" s="3">
        <v>13</v>
      </c>
      <c r="F3115" s="17">
        <v>0</v>
      </c>
      <c r="G3115" s="17">
        <v>1</v>
      </c>
      <c r="H3115" s="17">
        <v>0</v>
      </c>
      <c r="I3115" s="7">
        <v>1.2</v>
      </c>
      <c r="J3115" s="7">
        <v>15</v>
      </c>
      <c r="K3115" s="4">
        <v>1214</v>
      </c>
      <c r="L3115" s="5">
        <v>1214.0587</v>
      </c>
      <c r="M3115">
        <f t="shared" ref="M3115:M3117" si="19">100065.17+29430</f>
        <v>129495.17</v>
      </c>
      <c r="N3115" s="33">
        <v>1</v>
      </c>
      <c r="O3115" s="50">
        <f>INDEX([1]Dados!$M$2:$N$26779,MATCH($P3115,[1]Dados!$N$2:$N$26779,),2)</f>
        <v>154895</v>
      </c>
      <c r="P3115">
        <v>154895</v>
      </c>
      <c r="Q3115" s="1">
        <v>36837</v>
      </c>
      <c r="R3115" s="1">
        <v>36841</v>
      </c>
      <c r="S3115" t="s">
        <v>1952</v>
      </c>
    </row>
    <row r="3116" spans="1:19" hidden="1" x14ac:dyDescent="0.2">
      <c r="A3116" s="7">
        <v>411190</v>
      </c>
      <c r="B3116" s="3">
        <v>76317</v>
      </c>
      <c r="C3116" s="3" t="s">
        <v>37</v>
      </c>
      <c r="D3116" s="2" t="s">
        <v>508</v>
      </c>
      <c r="E3116" s="3">
        <v>13</v>
      </c>
      <c r="F3116" s="17">
        <v>0</v>
      </c>
      <c r="G3116" s="17">
        <v>1</v>
      </c>
      <c r="H3116" s="17">
        <v>0</v>
      </c>
      <c r="I3116" s="7">
        <v>1.1000000000000001</v>
      </c>
      <c r="J3116" s="7">
        <v>25</v>
      </c>
      <c r="K3116" s="4">
        <v>1214</v>
      </c>
      <c r="L3116" s="5">
        <v>1214.0587</v>
      </c>
      <c r="M3116">
        <f t="shared" si="19"/>
        <v>129495.17</v>
      </c>
      <c r="N3116" s="33">
        <v>1</v>
      </c>
      <c r="O3116" s="50">
        <f>INDEX([1]Dados!$M$2:$N$26779,MATCH($P3116,[1]Dados!$N$2:$N$26779,),2)</f>
        <v>154895</v>
      </c>
      <c r="P3116">
        <v>154895</v>
      </c>
      <c r="Q3116" s="1">
        <v>36837</v>
      </c>
      <c r="R3116" s="1">
        <v>36841</v>
      </c>
      <c r="S3116" t="s">
        <v>1952</v>
      </c>
    </row>
    <row r="3117" spans="1:19" hidden="1" x14ac:dyDescent="0.2">
      <c r="A3117" s="7">
        <v>411190</v>
      </c>
      <c r="B3117" s="3">
        <v>76317</v>
      </c>
      <c r="C3117" s="3" t="s">
        <v>37</v>
      </c>
      <c r="D3117" s="2" t="s">
        <v>508</v>
      </c>
      <c r="E3117" s="3">
        <v>13</v>
      </c>
      <c r="F3117" s="17">
        <v>0</v>
      </c>
      <c r="G3117" s="17">
        <v>1</v>
      </c>
      <c r="H3117" s="17">
        <v>0</v>
      </c>
      <c r="I3117" s="7">
        <v>1.4</v>
      </c>
      <c r="J3117" s="7">
        <v>7</v>
      </c>
      <c r="K3117" s="4">
        <v>1214</v>
      </c>
      <c r="L3117" s="5">
        <v>1214.0587</v>
      </c>
      <c r="M3117">
        <f t="shared" si="19"/>
        <v>129495.17</v>
      </c>
      <c r="N3117" s="33">
        <v>1</v>
      </c>
      <c r="O3117" s="50">
        <f>INDEX([1]Dados!$M$2:$N$26779,MATCH($P3117,[1]Dados!$N$2:$N$26779,),2)</f>
        <v>154895</v>
      </c>
      <c r="P3117">
        <v>154895</v>
      </c>
      <c r="Q3117" s="1">
        <v>36837</v>
      </c>
      <c r="R3117" s="1">
        <v>36841</v>
      </c>
      <c r="S3117" t="s">
        <v>1952</v>
      </c>
    </row>
    <row r="3118" spans="1:19" hidden="1" x14ac:dyDescent="0.2">
      <c r="A3118" s="7">
        <v>411190</v>
      </c>
      <c r="B3118" s="3">
        <v>76317</v>
      </c>
      <c r="C3118" s="3" t="s">
        <v>37</v>
      </c>
      <c r="D3118" s="2" t="s">
        <v>508</v>
      </c>
      <c r="E3118" s="3">
        <v>13</v>
      </c>
      <c r="F3118" s="17">
        <v>0</v>
      </c>
      <c r="G3118" s="17">
        <v>1</v>
      </c>
      <c r="H3118" s="17">
        <v>0</v>
      </c>
      <c r="I3118" s="7">
        <v>3.2</v>
      </c>
      <c r="J3118" s="7">
        <v>23</v>
      </c>
      <c r="K3118" s="4">
        <v>1214</v>
      </c>
      <c r="L3118" s="5">
        <v>1214.0589</v>
      </c>
      <c r="M3118">
        <v>72178</v>
      </c>
      <c r="N3118" s="33">
        <v>1</v>
      </c>
      <c r="O3118" s="50">
        <f>INDEX([1]Dados!$M$2:$N$26779,MATCH($P3118,[1]Dados!$N$2:$N$26779,),2)</f>
        <v>155601</v>
      </c>
      <c r="P3118">
        <v>155601</v>
      </c>
      <c r="Q3118" s="1">
        <v>36837</v>
      </c>
      <c r="R3118" s="1">
        <v>36841</v>
      </c>
      <c r="S3118" t="s">
        <v>1955</v>
      </c>
    </row>
    <row r="3119" spans="1:19" hidden="1" x14ac:dyDescent="0.2">
      <c r="A3119" s="7">
        <v>411190</v>
      </c>
      <c r="B3119" s="3">
        <v>76317</v>
      </c>
      <c r="C3119" s="3" t="s">
        <v>37</v>
      </c>
      <c r="D3119" s="2" t="s">
        <v>508</v>
      </c>
      <c r="E3119" s="3">
        <v>13</v>
      </c>
      <c r="F3119" s="17">
        <v>0</v>
      </c>
      <c r="G3119" s="17">
        <v>1</v>
      </c>
      <c r="H3119" s="17">
        <v>0</v>
      </c>
      <c r="I3119" s="7">
        <v>3.3</v>
      </c>
      <c r="J3119" s="7">
        <v>18</v>
      </c>
      <c r="K3119" s="4">
        <v>1214</v>
      </c>
      <c r="L3119" s="5">
        <v>1214.0589</v>
      </c>
      <c r="M3119">
        <v>72178</v>
      </c>
      <c r="N3119" s="33">
        <v>1</v>
      </c>
      <c r="O3119" s="50">
        <f>INDEX([1]Dados!$M$2:$N$26779,MATCH($P3119,[1]Dados!$N$2:$N$26779,),2)</f>
        <v>155601</v>
      </c>
      <c r="P3119">
        <v>155601</v>
      </c>
      <c r="Q3119" s="1">
        <v>36837</v>
      </c>
      <c r="R3119" s="1">
        <v>36841</v>
      </c>
      <c r="S3119" t="s">
        <v>1955</v>
      </c>
    </row>
    <row r="3120" spans="1:19" hidden="1" x14ac:dyDescent="0.2">
      <c r="A3120" s="7">
        <v>411190</v>
      </c>
      <c r="B3120" s="3">
        <v>76317</v>
      </c>
      <c r="C3120" s="3" t="s">
        <v>37</v>
      </c>
      <c r="D3120" s="2" t="s">
        <v>508</v>
      </c>
      <c r="E3120" s="3">
        <v>13</v>
      </c>
      <c r="F3120" s="17">
        <v>0</v>
      </c>
      <c r="G3120" s="17">
        <v>1</v>
      </c>
      <c r="H3120" s="17">
        <v>0</v>
      </c>
      <c r="I3120" s="7">
        <v>3.4</v>
      </c>
      <c r="J3120" s="7">
        <v>27</v>
      </c>
      <c r="K3120" s="4">
        <v>1214</v>
      </c>
      <c r="L3120" s="5">
        <v>1214.0589</v>
      </c>
      <c r="M3120">
        <v>72178</v>
      </c>
      <c r="N3120" s="33">
        <v>1</v>
      </c>
      <c r="O3120" s="50">
        <f>INDEX([1]Dados!$M$2:$N$26779,MATCH($P3120,[1]Dados!$N$2:$N$26779,),2)</f>
        <v>155601</v>
      </c>
      <c r="P3120">
        <v>155601</v>
      </c>
      <c r="Q3120" s="1">
        <v>36837</v>
      </c>
      <c r="R3120" s="1">
        <v>36841</v>
      </c>
      <c r="S3120" t="s">
        <v>1955</v>
      </c>
    </row>
    <row r="3121" spans="1:19" hidden="1" x14ac:dyDescent="0.2">
      <c r="A3121" s="7">
        <v>411190</v>
      </c>
      <c r="B3121" s="3">
        <v>76317</v>
      </c>
      <c r="C3121" s="3" t="s">
        <v>37</v>
      </c>
      <c r="D3121" s="2" t="s">
        <v>508</v>
      </c>
      <c r="E3121" s="3">
        <v>13</v>
      </c>
      <c r="F3121" s="17">
        <v>0</v>
      </c>
      <c r="G3121" s="17">
        <v>1</v>
      </c>
      <c r="H3121" s="17">
        <v>0</v>
      </c>
      <c r="I3121" s="7">
        <v>3.1</v>
      </c>
      <c r="J3121" s="7">
        <v>20</v>
      </c>
      <c r="K3121" s="4">
        <v>1214</v>
      </c>
      <c r="L3121" s="5">
        <v>1214.0589</v>
      </c>
      <c r="M3121">
        <v>72178</v>
      </c>
      <c r="N3121" s="33">
        <v>1</v>
      </c>
      <c r="O3121" s="50">
        <f>INDEX([1]Dados!$M$2:$N$26779,MATCH($P3121,[1]Dados!$N$2:$N$26779,),2)</f>
        <v>155601</v>
      </c>
      <c r="P3121">
        <v>155601</v>
      </c>
      <c r="Q3121" s="1">
        <v>36837</v>
      </c>
      <c r="R3121" s="1">
        <v>36841</v>
      </c>
      <c r="S3121" t="s">
        <v>1955</v>
      </c>
    </row>
    <row r="3122" spans="1:19" hidden="1" x14ac:dyDescent="0.2">
      <c r="A3122" s="7">
        <v>411190</v>
      </c>
      <c r="B3122" s="3">
        <v>76317</v>
      </c>
      <c r="C3122" s="3" t="s">
        <v>37</v>
      </c>
      <c r="D3122" s="2" t="s">
        <v>508</v>
      </c>
      <c r="E3122" s="3">
        <v>13</v>
      </c>
      <c r="F3122" s="17">
        <v>0</v>
      </c>
      <c r="G3122" s="17">
        <v>1</v>
      </c>
      <c r="H3122" s="17">
        <v>0</v>
      </c>
      <c r="I3122" s="7">
        <v>3.5</v>
      </c>
      <c r="J3122" s="7">
        <v>23</v>
      </c>
      <c r="K3122" s="4">
        <v>1214</v>
      </c>
      <c r="L3122" s="5">
        <v>1214.0589</v>
      </c>
      <c r="M3122">
        <v>72178</v>
      </c>
      <c r="N3122" s="33">
        <v>1</v>
      </c>
      <c r="O3122" s="50">
        <f>INDEX([1]Dados!$M$2:$N$26779,MATCH($P3122,[1]Dados!$N$2:$N$26779,),2)</f>
        <v>155601</v>
      </c>
      <c r="P3122">
        <v>155601</v>
      </c>
      <c r="Q3122" s="1">
        <v>36837</v>
      </c>
      <c r="R3122" s="1">
        <v>36841</v>
      </c>
      <c r="S3122" t="s">
        <v>1955</v>
      </c>
    </row>
    <row r="3123" spans="1:19" hidden="1" x14ac:dyDescent="0.2">
      <c r="A3123" s="7">
        <v>411190</v>
      </c>
      <c r="B3123" s="3">
        <v>76317</v>
      </c>
      <c r="C3123" s="3" t="s">
        <v>37</v>
      </c>
      <c r="D3123" s="2" t="s">
        <v>508</v>
      </c>
      <c r="E3123" s="3">
        <v>13</v>
      </c>
      <c r="F3123" s="17">
        <v>0</v>
      </c>
      <c r="G3123" s="17">
        <v>1</v>
      </c>
      <c r="H3123" s="17">
        <v>0</v>
      </c>
      <c r="I3123" s="7">
        <v>2.4</v>
      </c>
      <c r="J3123" s="7">
        <v>21</v>
      </c>
      <c r="K3123" s="4">
        <v>1293</v>
      </c>
      <c r="L3123" s="5">
        <v>1293.0592999999999</v>
      </c>
      <c r="M3123">
        <f>7332.64+1833.16</f>
        <v>9165.8000000000011</v>
      </c>
      <c r="N3123" s="33">
        <v>1</v>
      </c>
      <c r="O3123" s="50">
        <f>INDEX([1]Dados!$M$2:$N$26779,MATCH($P3123,[1]Dados!$N$2:$N$26779,),2)</f>
        <v>155011</v>
      </c>
      <c r="P3123">
        <v>155011</v>
      </c>
      <c r="Q3123" s="1">
        <v>36837</v>
      </c>
      <c r="R3123" s="1">
        <v>36841</v>
      </c>
      <c r="S3123" t="s">
        <v>1953</v>
      </c>
    </row>
    <row r="3124" spans="1:19" hidden="1" x14ac:dyDescent="0.2">
      <c r="A3124" s="7">
        <v>411190</v>
      </c>
      <c r="B3124" s="3">
        <v>76317</v>
      </c>
      <c r="C3124" s="3" t="s">
        <v>37</v>
      </c>
      <c r="D3124" s="2" t="s">
        <v>508</v>
      </c>
      <c r="E3124" s="3">
        <v>13</v>
      </c>
      <c r="F3124" s="17">
        <v>0</v>
      </c>
      <c r="G3124" s="17">
        <v>1</v>
      </c>
      <c r="H3124" s="17">
        <v>0</v>
      </c>
      <c r="I3124" s="7">
        <v>2.2999999999999998</v>
      </c>
      <c r="J3124" s="7">
        <v>29</v>
      </c>
      <c r="K3124" s="4">
        <v>1293</v>
      </c>
      <c r="L3124" s="5">
        <v>1293.0592999999999</v>
      </c>
      <c r="M3124">
        <f>7332.64+1833.16</f>
        <v>9165.8000000000011</v>
      </c>
      <c r="N3124" s="33">
        <v>1</v>
      </c>
      <c r="O3124" s="50">
        <f>INDEX([1]Dados!$M$2:$N$26779,MATCH($P3124,[1]Dados!$N$2:$N$26779,),2)</f>
        <v>155011</v>
      </c>
      <c r="P3124">
        <v>155011</v>
      </c>
      <c r="Q3124" s="1">
        <v>36837</v>
      </c>
      <c r="R3124" s="1">
        <v>36841</v>
      </c>
      <c r="S3124" t="s">
        <v>1953</v>
      </c>
    </row>
    <row r="3125" spans="1:19" hidden="1" x14ac:dyDescent="0.2">
      <c r="A3125" s="7">
        <v>411190</v>
      </c>
      <c r="B3125" s="3">
        <v>76317</v>
      </c>
      <c r="C3125" s="3" t="s">
        <v>37</v>
      </c>
      <c r="D3125" s="2" t="s">
        <v>508</v>
      </c>
      <c r="E3125" s="3">
        <v>13</v>
      </c>
      <c r="F3125" s="17">
        <v>0</v>
      </c>
      <c r="G3125" s="17">
        <v>1</v>
      </c>
      <c r="H3125" s="17">
        <v>0</v>
      </c>
      <c r="I3125" s="7">
        <v>2.1</v>
      </c>
      <c r="J3125" s="7">
        <v>21</v>
      </c>
      <c r="K3125" s="4">
        <v>1293</v>
      </c>
      <c r="L3125" s="5">
        <v>1293.0592999999999</v>
      </c>
      <c r="M3125">
        <f>7332.64+1833.16</f>
        <v>9165.8000000000011</v>
      </c>
      <c r="N3125" s="33">
        <v>1</v>
      </c>
      <c r="O3125" s="50">
        <f>INDEX([1]Dados!$M$2:$N$26779,MATCH($P3125,[1]Dados!$N$2:$N$26779,),2)</f>
        <v>155011</v>
      </c>
      <c r="P3125">
        <v>155011</v>
      </c>
      <c r="Q3125" s="1">
        <v>36837</v>
      </c>
      <c r="R3125" s="1">
        <v>36841</v>
      </c>
      <c r="S3125" t="s">
        <v>1953</v>
      </c>
    </row>
    <row r="3126" spans="1:19" hidden="1" x14ac:dyDescent="0.2">
      <c r="A3126" s="7">
        <v>411190</v>
      </c>
      <c r="B3126" s="3">
        <v>76317</v>
      </c>
      <c r="C3126" s="3" t="s">
        <v>37</v>
      </c>
      <c r="D3126" s="2" t="s">
        <v>508</v>
      </c>
      <c r="E3126" s="3">
        <v>13</v>
      </c>
      <c r="F3126" s="17">
        <v>0</v>
      </c>
      <c r="G3126" s="17">
        <v>1</v>
      </c>
      <c r="H3126" s="17">
        <v>0</v>
      </c>
      <c r="I3126" s="7">
        <v>2.2000000000000002</v>
      </c>
      <c r="J3126" s="7">
        <v>22</v>
      </c>
      <c r="K3126" s="4">
        <v>1293</v>
      </c>
      <c r="L3126" s="5">
        <v>1293.0592999999999</v>
      </c>
      <c r="M3126">
        <f>7332.64+1833.16</f>
        <v>9165.8000000000011</v>
      </c>
      <c r="N3126" s="33">
        <v>1</v>
      </c>
      <c r="O3126" s="50">
        <f>INDEX([1]Dados!$M$2:$N$26779,MATCH($P3126,[1]Dados!$N$2:$N$26779,),2)</f>
        <v>155011</v>
      </c>
      <c r="P3126">
        <v>155011</v>
      </c>
      <c r="Q3126" s="1">
        <v>36837</v>
      </c>
      <c r="R3126" s="1">
        <v>36841</v>
      </c>
      <c r="S3126" t="s">
        <v>1953</v>
      </c>
    </row>
    <row r="3127" spans="1:19" x14ac:dyDescent="0.2">
      <c r="A3127" s="7">
        <v>330452</v>
      </c>
      <c r="B3127" s="3">
        <v>58203</v>
      </c>
      <c r="C3127" s="3" t="s">
        <v>45</v>
      </c>
      <c r="D3127" s="2" t="s">
        <v>702</v>
      </c>
      <c r="E3127" s="3">
        <v>13</v>
      </c>
      <c r="F3127" s="17">
        <v>0</v>
      </c>
      <c r="G3127" s="17">
        <v>1</v>
      </c>
      <c r="H3127" s="17">
        <v>0</v>
      </c>
      <c r="I3127" s="7" t="s">
        <v>3</v>
      </c>
      <c r="J3127" s="7">
        <v>0</v>
      </c>
      <c r="K3127" s="4">
        <v>4</v>
      </c>
      <c r="L3127" s="5">
        <v>4.1822999999999997</v>
      </c>
      <c r="M3127">
        <v>208949.44</v>
      </c>
      <c r="N3127" s="3">
        <v>1</v>
      </c>
      <c r="O3127" s="50" t="e">
        <f>INDEX([1]Dados!$M$2:$N$26779,MATCH($P3127,[1]Dados!$N$2:$N$26779,),2)</f>
        <v>#N/A</v>
      </c>
      <c r="P3127" s="28">
        <v>155104</v>
      </c>
      <c r="Q3127" s="1">
        <v>36837</v>
      </c>
      <c r="R3127" s="1">
        <v>36841</v>
      </c>
      <c r="S3127" t="s">
        <v>2134</v>
      </c>
    </row>
    <row r="3128" spans="1:19" x14ac:dyDescent="0.2">
      <c r="A3128" s="7">
        <v>330452</v>
      </c>
      <c r="B3128" s="3">
        <v>58203</v>
      </c>
      <c r="C3128" s="3" t="s">
        <v>45</v>
      </c>
      <c r="D3128" s="2" t="s">
        <v>702</v>
      </c>
      <c r="E3128" s="3">
        <v>13</v>
      </c>
      <c r="F3128" s="17">
        <v>0</v>
      </c>
      <c r="G3128" s="17">
        <v>1</v>
      </c>
      <c r="H3128" s="17">
        <v>0</v>
      </c>
      <c r="I3128" s="7">
        <v>4.0999999999999996</v>
      </c>
      <c r="J3128" s="7">
        <v>15</v>
      </c>
      <c r="K3128" s="4">
        <v>4</v>
      </c>
      <c r="L3128" s="5">
        <v>4.3868</v>
      </c>
      <c r="M3128">
        <v>394384.27</v>
      </c>
      <c r="N3128" s="3">
        <v>1</v>
      </c>
      <c r="O3128" s="50" t="e">
        <f>INDEX([1]Dados!$M$2:$N$26779,MATCH($P3128,[1]Dados!$N$2:$N$26779,),2)</f>
        <v>#N/A</v>
      </c>
      <c r="P3128">
        <v>155124</v>
      </c>
      <c r="Q3128" s="1">
        <v>36837</v>
      </c>
      <c r="R3128" s="1">
        <v>36841</v>
      </c>
      <c r="S3128" t="s">
        <v>1299</v>
      </c>
    </row>
    <row r="3129" spans="1:19" x14ac:dyDescent="0.2">
      <c r="A3129" s="7">
        <v>330452</v>
      </c>
      <c r="B3129" s="3">
        <v>58203</v>
      </c>
      <c r="C3129" s="3" t="s">
        <v>45</v>
      </c>
      <c r="D3129" s="2" t="s">
        <v>702</v>
      </c>
      <c r="E3129" s="3">
        <v>13</v>
      </c>
      <c r="F3129" s="17">
        <v>0</v>
      </c>
      <c r="G3129" s="17">
        <v>1</v>
      </c>
      <c r="H3129" s="17">
        <v>0</v>
      </c>
      <c r="I3129" s="7" t="s">
        <v>3</v>
      </c>
      <c r="J3129" s="7">
        <v>0</v>
      </c>
      <c r="K3129" s="4">
        <v>119</v>
      </c>
      <c r="L3129" s="5">
        <v>119.38590000000001</v>
      </c>
      <c r="M3129">
        <v>241636.4</v>
      </c>
      <c r="N3129" s="3">
        <v>1</v>
      </c>
      <c r="O3129" s="50" t="e">
        <f>INDEX([1]Dados!$M$2:$N$26779,MATCH($P3129,[1]Dados!$N$2:$N$26779,),2)</f>
        <v>#N/A</v>
      </c>
      <c r="P3129">
        <v>155241</v>
      </c>
      <c r="Q3129" s="1">
        <v>36837</v>
      </c>
      <c r="R3129" s="1">
        <v>36841</v>
      </c>
      <c r="S3129" t="s">
        <v>2134</v>
      </c>
    </row>
    <row r="3130" spans="1:19" x14ac:dyDescent="0.2">
      <c r="A3130" s="7">
        <v>330452</v>
      </c>
      <c r="B3130" s="3">
        <v>58203</v>
      </c>
      <c r="C3130" s="3" t="s">
        <v>45</v>
      </c>
      <c r="D3130" s="2" t="s">
        <v>702</v>
      </c>
      <c r="E3130" s="3">
        <v>13</v>
      </c>
      <c r="F3130" s="17">
        <v>0</v>
      </c>
      <c r="G3130" s="17">
        <v>1</v>
      </c>
      <c r="H3130" s="17">
        <v>0</v>
      </c>
      <c r="I3130" s="7">
        <v>5.0999999999999996</v>
      </c>
      <c r="J3130" s="7">
        <v>4</v>
      </c>
      <c r="K3130" s="4">
        <v>119</v>
      </c>
      <c r="L3130" s="5">
        <v>119.386</v>
      </c>
      <c r="M3130">
        <v>633094.1</v>
      </c>
      <c r="N3130" s="3">
        <v>1</v>
      </c>
      <c r="O3130" s="50" t="e">
        <f>INDEX([1]Dados!$M$2:$N$26779,MATCH($P3130,[1]Dados!$N$2:$N$26779,),2)</f>
        <v>#N/A</v>
      </c>
      <c r="P3130">
        <v>155265</v>
      </c>
      <c r="Q3130" s="1">
        <v>36837</v>
      </c>
      <c r="R3130" s="1">
        <v>36841</v>
      </c>
      <c r="S3130" t="s">
        <v>1300</v>
      </c>
    </row>
    <row r="3131" spans="1:19" x14ac:dyDescent="0.2">
      <c r="A3131" s="7">
        <v>330452</v>
      </c>
      <c r="B3131" s="3">
        <v>58203</v>
      </c>
      <c r="C3131" s="3" t="s">
        <v>45</v>
      </c>
      <c r="D3131" s="2" t="s">
        <v>702</v>
      </c>
      <c r="E3131" s="3">
        <v>13</v>
      </c>
      <c r="F3131" s="17">
        <v>0</v>
      </c>
      <c r="G3131" s="17">
        <v>1</v>
      </c>
      <c r="H3131" s="17">
        <v>0</v>
      </c>
      <c r="I3131" s="7">
        <v>5.2</v>
      </c>
      <c r="J3131" s="7">
        <v>20</v>
      </c>
      <c r="K3131" s="4">
        <v>119</v>
      </c>
      <c r="L3131" s="5">
        <v>119.386</v>
      </c>
      <c r="M3131">
        <v>633094.1</v>
      </c>
      <c r="N3131" s="3">
        <v>1</v>
      </c>
      <c r="O3131" s="50" t="e">
        <f>INDEX([1]Dados!$M$2:$N$26779,MATCH($P3131,[1]Dados!$N$2:$N$26779,),2)</f>
        <v>#N/A</v>
      </c>
      <c r="P3131">
        <v>155265</v>
      </c>
      <c r="Q3131" s="1">
        <v>36837</v>
      </c>
      <c r="R3131" s="1">
        <v>36841</v>
      </c>
      <c r="S3131" t="s">
        <v>1300</v>
      </c>
    </row>
    <row r="3132" spans="1:19" x14ac:dyDescent="0.2">
      <c r="A3132" s="7">
        <v>330452</v>
      </c>
      <c r="B3132" s="3">
        <v>58203</v>
      </c>
      <c r="C3132" s="3" t="s">
        <v>45</v>
      </c>
      <c r="D3132" s="2" t="s">
        <v>702</v>
      </c>
      <c r="E3132" s="3">
        <v>13</v>
      </c>
      <c r="F3132" s="17">
        <v>0</v>
      </c>
      <c r="G3132" s="17">
        <v>1</v>
      </c>
      <c r="H3132" s="17">
        <v>0</v>
      </c>
      <c r="I3132" s="7">
        <v>2.1</v>
      </c>
      <c r="J3132" s="7">
        <v>17</v>
      </c>
      <c r="K3132" s="4">
        <v>1203</v>
      </c>
      <c r="L3132" s="5">
        <v>1203.0829000000001</v>
      </c>
      <c r="M3132">
        <v>67981.960000000006</v>
      </c>
      <c r="N3132" s="3">
        <v>1</v>
      </c>
      <c r="O3132" s="50" t="e">
        <f>INDEX([1]Dados!$M$2:$N$26779,MATCH($P3132,[1]Dados!$N$2:$N$26779,),2)</f>
        <v>#N/A</v>
      </c>
      <c r="P3132">
        <v>155257</v>
      </c>
      <c r="Q3132" s="1">
        <v>36837</v>
      </c>
      <c r="R3132" s="1">
        <v>36841</v>
      </c>
      <c r="S3132" t="s">
        <v>923</v>
      </c>
    </row>
    <row r="3133" spans="1:19" x14ac:dyDescent="0.2">
      <c r="A3133" s="7">
        <v>330452</v>
      </c>
      <c r="B3133" s="3">
        <v>58203</v>
      </c>
      <c r="C3133" s="3" t="s">
        <v>45</v>
      </c>
      <c r="D3133" s="2" t="s">
        <v>702</v>
      </c>
      <c r="E3133" s="3">
        <v>13</v>
      </c>
      <c r="F3133" s="17">
        <v>0</v>
      </c>
      <c r="G3133" s="17">
        <v>1</v>
      </c>
      <c r="H3133" s="17">
        <v>0</v>
      </c>
      <c r="I3133" s="7">
        <v>3.2</v>
      </c>
      <c r="J3133" s="7">
        <v>2</v>
      </c>
      <c r="K3133" s="4">
        <v>1214</v>
      </c>
      <c r="L3133" s="5">
        <v>1214.0587</v>
      </c>
      <c r="M3133">
        <v>91052</v>
      </c>
      <c r="N3133" s="3">
        <v>1</v>
      </c>
      <c r="O3133" s="50" t="e">
        <f>INDEX([1]Dados!$M$2:$N$26779,MATCH($P3133,[1]Dados!$N$2:$N$26779,),2)</f>
        <v>#N/A</v>
      </c>
      <c r="P3133">
        <v>154896</v>
      </c>
      <c r="Q3133" s="1">
        <v>36837</v>
      </c>
      <c r="R3133" s="1">
        <v>36841</v>
      </c>
      <c r="S3133" t="s">
        <v>923</v>
      </c>
    </row>
    <row r="3134" spans="1:19" x14ac:dyDescent="0.2">
      <c r="A3134" s="7">
        <v>330452</v>
      </c>
      <c r="B3134" s="3">
        <v>58203</v>
      </c>
      <c r="C3134" s="3" t="s">
        <v>45</v>
      </c>
      <c r="D3134" s="2" t="s">
        <v>702</v>
      </c>
      <c r="E3134" s="3">
        <v>13</v>
      </c>
      <c r="F3134" s="17">
        <v>0</v>
      </c>
      <c r="G3134" s="17">
        <v>1</v>
      </c>
      <c r="H3134" s="17">
        <v>0</v>
      </c>
      <c r="I3134" s="7">
        <v>3.1</v>
      </c>
      <c r="J3134" s="7">
        <v>25</v>
      </c>
      <c r="K3134" s="4">
        <v>1214</v>
      </c>
      <c r="L3134" s="5">
        <v>1214.0587</v>
      </c>
      <c r="M3134">
        <v>91052</v>
      </c>
      <c r="N3134" s="3">
        <v>1</v>
      </c>
      <c r="O3134" s="50" t="e">
        <f>INDEX([1]Dados!$M$2:$N$26779,MATCH($P3134,[1]Dados!$N$2:$N$26779,),2)</f>
        <v>#N/A</v>
      </c>
      <c r="P3134">
        <v>154896</v>
      </c>
      <c r="Q3134" s="1">
        <v>36837</v>
      </c>
      <c r="R3134" s="1">
        <v>36841</v>
      </c>
      <c r="S3134" t="s">
        <v>923</v>
      </c>
    </row>
    <row r="3135" spans="1:19" x14ac:dyDescent="0.2">
      <c r="A3135" s="7">
        <v>330452</v>
      </c>
      <c r="B3135" s="3">
        <v>58203</v>
      </c>
      <c r="C3135" s="3" t="s">
        <v>45</v>
      </c>
      <c r="D3135" s="2" t="s">
        <v>702</v>
      </c>
      <c r="E3135" s="3">
        <v>13</v>
      </c>
      <c r="F3135" s="17">
        <v>0</v>
      </c>
      <c r="G3135" s="17">
        <v>1</v>
      </c>
      <c r="H3135" s="17">
        <v>0</v>
      </c>
      <c r="I3135" s="7">
        <v>1.6</v>
      </c>
      <c r="J3135" s="7">
        <v>21</v>
      </c>
      <c r="K3135" s="4">
        <v>1293</v>
      </c>
      <c r="L3135" s="5">
        <v>1293.0592999999999</v>
      </c>
      <c r="M3135">
        <v>30186</v>
      </c>
      <c r="N3135" s="3">
        <v>1</v>
      </c>
      <c r="O3135" s="50" t="e">
        <f>INDEX([1]Dados!$M$2:$N$26779,MATCH($P3135,[1]Dados!$N$2:$N$26779,),2)</f>
        <v>#N/A</v>
      </c>
      <c r="P3135">
        <v>154996</v>
      </c>
      <c r="Q3135" s="1">
        <v>36837</v>
      </c>
      <c r="R3135" s="1">
        <v>36841</v>
      </c>
      <c r="S3135" t="s">
        <v>923</v>
      </c>
    </row>
    <row r="3136" spans="1:19" x14ac:dyDescent="0.2">
      <c r="A3136" s="7">
        <v>330452</v>
      </c>
      <c r="B3136" s="3">
        <v>58203</v>
      </c>
      <c r="C3136" s="3" t="s">
        <v>45</v>
      </c>
      <c r="D3136" s="2" t="s">
        <v>702</v>
      </c>
      <c r="E3136" s="3">
        <v>13</v>
      </c>
      <c r="F3136" s="17">
        <v>0</v>
      </c>
      <c r="G3136" s="17">
        <v>1</v>
      </c>
      <c r="H3136" s="17">
        <v>0</v>
      </c>
      <c r="I3136" s="7">
        <v>1.2</v>
      </c>
      <c r="J3136" s="7">
        <v>0</v>
      </c>
      <c r="K3136" s="4">
        <v>1293</v>
      </c>
      <c r="L3136" s="5">
        <v>1293.0592999999999</v>
      </c>
      <c r="M3136">
        <v>30186</v>
      </c>
      <c r="N3136" s="3">
        <v>1</v>
      </c>
      <c r="O3136" s="50" t="e">
        <f>INDEX([1]Dados!$M$2:$N$26779,MATCH($P3136,[1]Dados!$N$2:$N$26779,),2)</f>
        <v>#N/A</v>
      </c>
      <c r="P3136">
        <v>154996</v>
      </c>
      <c r="Q3136" s="1">
        <v>36837</v>
      </c>
      <c r="R3136" s="1">
        <v>36841</v>
      </c>
      <c r="S3136" t="s">
        <v>923</v>
      </c>
    </row>
    <row r="3137" spans="1:19" x14ac:dyDescent="0.2">
      <c r="A3137" s="7">
        <v>330452</v>
      </c>
      <c r="B3137" s="3">
        <v>58203</v>
      </c>
      <c r="C3137" s="3" t="s">
        <v>45</v>
      </c>
      <c r="D3137" s="2" t="s">
        <v>702</v>
      </c>
      <c r="E3137" s="3">
        <v>13</v>
      </c>
      <c r="F3137" s="17">
        <v>0</v>
      </c>
      <c r="G3137" s="17">
        <v>1</v>
      </c>
      <c r="H3137" s="17">
        <v>0</v>
      </c>
      <c r="I3137" s="7">
        <v>1.4</v>
      </c>
      <c r="J3137" s="7">
        <v>29</v>
      </c>
      <c r="K3137" s="4">
        <v>1293</v>
      </c>
      <c r="L3137" s="5">
        <v>1293.0592999999999</v>
      </c>
      <c r="M3137">
        <v>30186</v>
      </c>
      <c r="N3137" s="3">
        <v>1</v>
      </c>
      <c r="O3137" s="50" t="e">
        <f>INDEX([1]Dados!$M$2:$N$26779,MATCH($P3137,[1]Dados!$N$2:$N$26779,),2)</f>
        <v>#N/A</v>
      </c>
      <c r="P3137">
        <v>154996</v>
      </c>
      <c r="Q3137" s="1">
        <v>36837</v>
      </c>
      <c r="R3137" s="1">
        <v>36841</v>
      </c>
      <c r="S3137" t="s">
        <v>923</v>
      </c>
    </row>
    <row r="3138" spans="1:19" x14ac:dyDescent="0.2">
      <c r="A3138" s="7">
        <v>330452</v>
      </c>
      <c r="B3138" s="3">
        <v>58203</v>
      </c>
      <c r="C3138" s="3" t="s">
        <v>45</v>
      </c>
      <c r="D3138" s="2" t="s">
        <v>702</v>
      </c>
      <c r="E3138" s="3">
        <v>13</v>
      </c>
      <c r="F3138" s="17">
        <v>0</v>
      </c>
      <c r="G3138" s="17">
        <v>1</v>
      </c>
      <c r="H3138" s="17">
        <v>0</v>
      </c>
      <c r="I3138" s="7">
        <v>1.5</v>
      </c>
      <c r="J3138" s="7">
        <v>29</v>
      </c>
      <c r="K3138" s="4">
        <v>1293</v>
      </c>
      <c r="L3138" s="5">
        <v>1293.0592999999999</v>
      </c>
      <c r="M3138">
        <v>30186</v>
      </c>
      <c r="N3138" s="3">
        <v>1</v>
      </c>
      <c r="O3138" s="50" t="e">
        <f>INDEX([1]Dados!$M$2:$N$26779,MATCH($P3138,[1]Dados!$N$2:$N$26779,),2)</f>
        <v>#N/A</v>
      </c>
      <c r="P3138">
        <v>154996</v>
      </c>
      <c r="Q3138" s="1">
        <v>36837</v>
      </c>
      <c r="R3138" s="1">
        <v>36841</v>
      </c>
      <c r="S3138" t="s">
        <v>923</v>
      </c>
    </row>
    <row r="3139" spans="1:19" x14ac:dyDescent="0.2">
      <c r="A3139" s="7">
        <v>330452</v>
      </c>
      <c r="B3139" s="3">
        <v>58203</v>
      </c>
      <c r="C3139" s="3" t="s">
        <v>45</v>
      </c>
      <c r="D3139" s="2" t="s">
        <v>702</v>
      </c>
      <c r="E3139" s="3">
        <v>13</v>
      </c>
      <c r="F3139" s="17">
        <v>0</v>
      </c>
      <c r="G3139" s="17">
        <v>1</v>
      </c>
      <c r="H3139" s="17">
        <v>0</v>
      </c>
      <c r="I3139" s="7">
        <v>1.1000000000000001</v>
      </c>
      <c r="J3139" s="7">
        <v>11</v>
      </c>
      <c r="K3139" s="4">
        <v>1293</v>
      </c>
      <c r="L3139" s="5">
        <v>1293.0592999999999</v>
      </c>
      <c r="M3139">
        <v>30186</v>
      </c>
      <c r="N3139" s="3">
        <v>1</v>
      </c>
      <c r="O3139" s="50" t="e">
        <f>INDEX([1]Dados!$M$2:$N$26779,MATCH($P3139,[1]Dados!$N$2:$N$26779,),2)</f>
        <v>#N/A</v>
      </c>
      <c r="P3139">
        <v>154996</v>
      </c>
      <c r="Q3139" s="1">
        <v>36837</v>
      </c>
      <c r="R3139" s="1">
        <v>36841</v>
      </c>
      <c r="S3139" t="s">
        <v>923</v>
      </c>
    </row>
    <row r="3140" spans="1:19" x14ac:dyDescent="0.2">
      <c r="A3140" s="7">
        <v>330452</v>
      </c>
      <c r="B3140" s="3">
        <v>58203</v>
      </c>
      <c r="C3140" s="3" t="s">
        <v>45</v>
      </c>
      <c r="D3140" s="2" t="s">
        <v>702</v>
      </c>
      <c r="E3140" s="3">
        <v>13</v>
      </c>
      <c r="F3140" s="17">
        <v>0</v>
      </c>
      <c r="G3140" s="17">
        <v>1</v>
      </c>
      <c r="H3140" s="17">
        <v>0</v>
      </c>
      <c r="I3140" s="7">
        <v>1.3</v>
      </c>
      <c r="J3140" s="7">
        <v>22</v>
      </c>
      <c r="K3140" s="4">
        <v>1293</v>
      </c>
      <c r="L3140" s="5">
        <v>1293.0592999999999</v>
      </c>
      <c r="M3140">
        <v>30186</v>
      </c>
      <c r="N3140" s="3">
        <v>1</v>
      </c>
      <c r="O3140" s="50" t="e">
        <f>INDEX([1]Dados!$M$2:$N$26779,MATCH($P3140,[1]Dados!$N$2:$N$26779,),2)</f>
        <v>#N/A</v>
      </c>
      <c r="P3140">
        <v>154996</v>
      </c>
      <c r="Q3140" s="1">
        <v>36837</v>
      </c>
      <c r="R3140" s="1">
        <v>36841</v>
      </c>
      <c r="S3140" t="s">
        <v>923</v>
      </c>
    </row>
    <row r="3141" spans="1:19" hidden="1" x14ac:dyDescent="0.2">
      <c r="A3141" s="7">
        <v>240200</v>
      </c>
      <c r="B3141" s="3">
        <v>16390</v>
      </c>
      <c r="C3141" s="3" t="s">
        <v>17</v>
      </c>
      <c r="D3141" s="2" t="s">
        <v>320</v>
      </c>
      <c r="E3141" s="3">
        <v>13</v>
      </c>
      <c r="F3141" s="17">
        <v>0</v>
      </c>
      <c r="G3141" s="17">
        <v>1</v>
      </c>
      <c r="H3141" s="17">
        <v>0</v>
      </c>
      <c r="I3141" s="7">
        <v>2.1</v>
      </c>
      <c r="J3141" s="7">
        <v>14</v>
      </c>
      <c r="K3141" s="4">
        <v>1214</v>
      </c>
      <c r="L3141" s="5">
        <v>1214.0587</v>
      </c>
      <c r="M3141">
        <v>440944.64000000001</v>
      </c>
      <c r="N3141" s="3">
        <v>1</v>
      </c>
      <c r="O3141" s="50">
        <f>INDEX([1]Dados!$M$2:$N$26779,MATCH($P3141,[1]Dados!$N$2:$N$26779,),2)</f>
        <v>154898</v>
      </c>
      <c r="P3141">
        <v>154898</v>
      </c>
      <c r="Q3141" s="1">
        <v>36837</v>
      </c>
      <c r="R3141" s="1">
        <v>36841</v>
      </c>
      <c r="S3141" t="s">
        <v>1759</v>
      </c>
    </row>
    <row r="3142" spans="1:19" hidden="1" x14ac:dyDescent="0.2">
      <c r="A3142" s="7">
        <v>240200</v>
      </c>
      <c r="B3142" s="3">
        <v>16390</v>
      </c>
      <c r="C3142" s="3" t="s">
        <v>17</v>
      </c>
      <c r="D3142" s="2" t="s">
        <v>320</v>
      </c>
      <c r="E3142" s="3">
        <v>13</v>
      </c>
      <c r="F3142" s="17">
        <v>0</v>
      </c>
      <c r="G3142" s="17">
        <v>1</v>
      </c>
      <c r="H3142" s="17">
        <v>0</v>
      </c>
      <c r="I3142" s="7">
        <v>2.2000000000000002</v>
      </c>
      <c r="J3142" s="7">
        <v>25</v>
      </c>
      <c r="K3142" s="4">
        <v>1214</v>
      </c>
      <c r="L3142" s="5">
        <v>1214.0587</v>
      </c>
      <c r="M3142">
        <v>440944.64000000001</v>
      </c>
      <c r="N3142" s="3">
        <v>1</v>
      </c>
      <c r="O3142" s="50">
        <f>INDEX([1]Dados!$M$2:$N$26779,MATCH($P3142,[1]Dados!$N$2:$N$26779,),2)</f>
        <v>154898</v>
      </c>
      <c r="P3142">
        <v>154898</v>
      </c>
      <c r="Q3142" s="1">
        <v>36837</v>
      </c>
      <c r="R3142" s="1">
        <v>36841</v>
      </c>
      <c r="S3142" t="s">
        <v>1759</v>
      </c>
    </row>
    <row r="3143" spans="1:19" x14ac:dyDescent="0.2">
      <c r="A3143" s="7">
        <v>240200</v>
      </c>
      <c r="B3143" s="3">
        <v>16390</v>
      </c>
      <c r="C3143" s="3" t="s">
        <v>17</v>
      </c>
      <c r="D3143" s="2" t="s">
        <v>320</v>
      </c>
      <c r="E3143" s="3">
        <v>13</v>
      </c>
      <c r="F3143" s="17">
        <v>0</v>
      </c>
      <c r="G3143" s="17">
        <v>1</v>
      </c>
      <c r="H3143" s="17">
        <v>0</v>
      </c>
      <c r="I3143" s="7" t="s">
        <v>3</v>
      </c>
      <c r="J3143" s="7">
        <v>0</v>
      </c>
      <c r="K3143" s="4">
        <v>1214</v>
      </c>
      <c r="L3143" s="5">
        <v>1214.0589</v>
      </c>
      <c r="M3143">
        <v>919840</v>
      </c>
      <c r="N3143" s="3">
        <v>1</v>
      </c>
      <c r="O3143" s="50" t="e">
        <f>INDEX([1]Dados!$M$2:$N$26779,MATCH($P3143,[1]Dados!$N$2:$N$26779,),2)</f>
        <v>#N/A</v>
      </c>
      <c r="P3143">
        <v>155604</v>
      </c>
      <c r="Q3143" s="1">
        <v>36837</v>
      </c>
      <c r="R3143" s="1">
        <v>36841</v>
      </c>
      <c r="S3143" t="s">
        <v>2134</v>
      </c>
    </row>
    <row r="3144" spans="1:19" hidden="1" x14ac:dyDescent="0.2">
      <c r="A3144" s="7">
        <v>240200</v>
      </c>
      <c r="B3144" s="3">
        <v>16390</v>
      </c>
      <c r="C3144" s="3" t="s">
        <v>17</v>
      </c>
      <c r="D3144" s="2" t="s">
        <v>320</v>
      </c>
      <c r="E3144" s="3">
        <v>13</v>
      </c>
      <c r="F3144" s="17">
        <v>0</v>
      </c>
      <c r="G3144" s="17">
        <v>1</v>
      </c>
      <c r="H3144" s="17">
        <v>0</v>
      </c>
      <c r="I3144" s="7">
        <v>4.0999999999999996</v>
      </c>
      <c r="J3144" s="7">
        <v>25</v>
      </c>
      <c r="K3144" s="4">
        <v>1220</v>
      </c>
      <c r="L3144" s="5">
        <v>1220.0906</v>
      </c>
      <c r="M3144">
        <v>914671.83</v>
      </c>
      <c r="N3144" s="3">
        <v>1</v>
      </c>
      <c r="O3144" s="50">
        <f>INDEX([1]Dados!$M$2:$N$26779,MATCH($P3144,[1]Dados!$N$2:$N$26779,),2)</f>
        <v>156584</v>
      </c>
      <c r="P3144">
        <v>156584</v>
      </c>
      <c r="Q3144" s="1">
        <v>36837</v>
      </c>
      <c r="R3144" s="1">
        <v>36841</v>
      </c>
      <c r="S3144" t="s">
        <v>1529</v>
      </c>
    </row>
    <row r="3145" spans="1:19" hidden="1" x14ac:dyDescent="0.2">
      <c r="A3145" s="7">
        <v>240200</v>
      </c>
      <c r="B3145" s="3">
        <v>16390</v>
      </c>
      <c r="C3145" s="3" t="s">
        <v>17</v>
      </c>
      <c r="D3145" s="2" t="s">
        <v>320</v>
      </c>
      <c r="E3145" s="3">
        <v>13</v>
      </c>
      <c r="F3145" s="17">
        <v>0</v>
      </c>
      <c r="G3145" s="17">
        <v>1</v>
      </c>
      <c r="H3145" s="17">
        <v>0</v>
      </c>
      <c r="I3145" s="7">
        <v>3.1</v>
      </c>
      <c r="J3145" s="7">
        <v>25</v>
      </c>
      <c r="K3145" s="4">
        <v>1220</v>
      </c>
      <c r="L3145" s="5">
        <v>1220.0906</v>
      </c>
      <c r="M3145">
        <v>191775.83</v>
      </c>
      <c r="N3145" s="3">
        <v>1</v>
      </c>
      <c r="O3145" s="50">
        <f>INDEX([1]Dados!$M$2:$N$26779,MATCH($P3145,[1]Dados!$N$2:$N$26779,),2)</f>
        <v>156590</v>
      </c>
      <c r="P3145">
        <v>156590</v>
      </c>
      <c r="Q3145" s="1">
        <v>36837</v>
      </c>
      <c r="R3145" s="1">
        <v>36841</v>
      </c>
      <c r="S3145" t="s">
        <v>2266</v>
      </c>
    </row>
    <row r="3146" spans="1:19" hidden="1" x14ac:dyDescent="0.2">
      <c r="A3146" s="7">
        <v>240200</v>
      </c>
      <c r="B3146" s="3">
        <v>16390</v>
      </c>
      <c r="C3146" s="3" t="s">
        <v>17</v>
      </c>
      <c r="D3146" s="2" t="s">
        <v>320</v>
      </c>
      <c r="E3146" s="3">
        <v>13</v>
      </c>
      <c r="F3146" s="17">
        <v>0</v>
      </c>
      <c r="G3146" s="17">
        <v>1</v>
      </c>
      <c r="H3146" s="17">
        <v>0</v>
      </c>
      <c r="I3146" s="7">
        <v>3.2</v>
      </c>
      <c r="J3146" s="7">
        <v>25</v>
      </c>
      <c r="K3146" s="4">
        <v>1220</v>
      </c>
      <c r="L3146" s="5">
        <v>1220.0906</v>
      </c>
      <c r="M3146">
        <v>191775.83</v>
      </c>
      <c r="N3146" s="3">
        <v>1</v>
      </c>
      <c r="O3146" s="50">
        <f>INDEX([1]Dados!$M$2:$N$26779,MATCH($P3146,[1]Dados!$N$2:$N$26779,),2)</f>
        <v>156590</v>
      </c>
      <c r="P3146">
        <v>156590</v>
      </c>
      <c r="Q3146" s="1">
        <v>36837</v>
      </c>
      <c r="R3146" s="1">
        <v>36841</v>
      </c>
      <c r="S3146" t="s">
        <v>2266</v>
      </c>
    </row>
    <row r="3147" spans="1:19" hidden="1" x14ac:dyDescent="0.2">
      <c r="A3147" s="7">
        <v>240200</v>
      </c>
      <c r="B3147" s="3">
        <v>16390</v>
      </c>
      <c r="C3147" s="3" t="s">
        <v>17</v>
      </c>
      <c r="D3147" s="2" t="s">
        <v>320</v>
      </c>
      <c r="E3147" s="3">
        <v>13</v>
      </c>
      <c r="F3147" s="17">
        <v>0</v>
      </c>
      <c r="G3147" s="17">
        <v>1</v>
      </c>
      <c r="H3147" s="17">
        <v>0</v>
      </c>
      <c r="I3147" s="7">
        <v>1.1000000000000001</v>
      </c>
      <c r="J3147" s="7">
        <v>15</v>
      </c>
      <c r="K3147" s="4">
        <v>1293</v>
      </c>
      <c r="L3147" s="5">
        <v>1293.0592999999999</v>
      </c>
      <c r="M3147">
        <v>87511.5</v>
      </c>
      <c r="N3147" s="3">
        <v>1</v>
      </c>
      <c r="O3147" s="50">
        <f>INDEX([1]Dados!$M$2:$N$26779,MATCH($P3147,[1]Dados!$N$2:$N$26779,),2)</f>
        <v>154990</v>
      </c>
      <c r="P3147">
        <v>154990</v>
      </c>
      <c r="Q3147" s="1">
        <v>36837</v>
      </c>
      <c r="R3147" s="1">
        <v>36841</v>
      </c>
      <c r="S3147" t="s">
        <v>1440</v>
      </c>
    </row>
    <row r="3148" spans="1:19" hidden="1" x14ac:dyDescent="0.2">
      <c r="A3148" s="7">
        <v>240200</v>
      </c>
      <c r="B3148" s="3">
        <v>16390</v>
      </c>
      <c r="C3148" s="3" t="s">
        <v>17</v>
      </c>
      <c r="D3148" s="2" t="s">
        <v>320</v>
      </c>
      <c r="E3148" s="3">
        <v>13</v>
      </c>
      <c r="F3148" s="17">
        <v>0</v>
      </c>
      <c r="G3148" s="17">
        <v>1</v>
      </c>
      <c r="H3148" s="17">
        <v>0</v>
      </c>
      <c r="I3148" s="7">
        <v>1.3</v>
      </c>
      <c r="J3148" s="7">
        <v>0</v>
      </c>
      <c r="K3148" s="4">
        <v>1293</v>
      </c>
      <c r="L3148" s="5">
        <v>1293.0592999999999</v>
      </c>
      <c r="M3148">
        <v>87511.5</v>
      </c>
      <c r="N3148" s="3">
        <v>1</v>
      </c>
      <c r="O3148" s="50">
        <f>INDEX([1]Dados!$M$2:$N$26779,MATCH($P3148,[1]Dados!$N$2:$N$26779,),2)</f>
        <v>154990</v>
      </c>
      <c r="P3148">
        <v>154990</v>
      </c>
      <c r="Q3148" s="1">
        <v>36837</v>
      </c>
      <c r="R3148" s="1">
        <v>36841</v>
      </c>
      <c r="S3148" t="s">
        <v>1440</v>
      </c>
    </row>
    <row r="3149" spans="1:19" hidden="1" x14ac:dyDescent="0.2">
      <c r="A3149" s="7">
        <v>240200</v>
      </c>
      <c r="B3149" s="3">
        <v>16390</v>
      </c>
      <c r="C3149" s="3" t="s">
        <v>17</v>
      </c>
      <c r="D3149" s="2" t="s">
        <v>320</v>
      </c>
      <c r="E3149" s="3">
        <v>13</v>
      </c>
      <c r="F3149" s="17">
        <v>0</v>
      </c>
      <c r="G3149" s="17">
        <v>1</v>
      </c>
      <c r="H3149" s="17">
        <v>0</v>
      </c>
      <c r="I3149" s="7">
        <v>1.2</v>
      </c>
      <c r="J3149" s="7">
        <v>22</v>
      </c>
      <c r="K3149" s="4">
        <v>1293</v>
      </c>
      <c r="L3149" s="5">
        <v>1293.0592999999999</v>
      </c>
      <c r="M3149">
        <v>87511.5</v>
      </c>
      <c r="N3149" s="3">
        <v>1</v>
      </c>
      <c r="O3149" s="50">
        <f>INDEX([1]Dados!$M$2:$N$26779,MATCH($P3149,[1]Dados!$N$2:$N$26779,),2)</f>
        <v>154990</v>
      </c>
      <c r="P3149">
        <v>154990</v>
      </c>
      <c r="Q3149" s="1">
        <v>36837</v>
      </c>
      <c r="R3149" s="1">
        <v>36841</v>
      </c>
      <c r="S3149" t="s">
        <v>1440</v>
      </c>
    </row>
    <row r="3150" spans="1:19" hidden="1" x14ac:dyDescent="0.2">
      <c r="A3150" s="7">
        <v>240200</v>
      </c>
      <c r="B3150" s="3">
        <v>16390</v>
      </c>
      <c r="C3150" s="3" t="s">
        <v>17</v>
      </c>
      <c r="D3150" s="2" t="s">
        <v>320</v>
      </c>
      <c r="E3150" s="3">
        <v>13</v>
      </c>
      <c r="F3150" s="17">
        <v>0</v>
      </c>
      <c r="G3150" s="17">
        <v>1</v>
      </c>
      <c r="H3150" s="17">
        <v>0</v>
      </c>
      <c r="I3150" s="7">
        <v>1.4</v>
      </c>
      <c r="J3150" s="7">
        <v>17</v>
      </c>
      <c r="K3150" s="4">
        <v>1293</v>
      </c>
      <c r="L3150" s="5">
        <v>1293.0592999999999</v>
      </c>
      <c r="M3150">
        <v>87511.5</v>
      </c>
      <c r="N3150" s="3">
        <v>1</v>
      </c>
      <c r="O3150" s="50">
        <f>INDEX([1]Dados!$M$2:$N$26779,MATCH($P3150,[1]Dados!$N$2:$N$26779,),2)</f>
        <v>154990</v>
      </c>
      <c r="P3150">
        <v>154990</v>
      </c>
      <c r="Q3150" s="1">
        <v>36837</v>
      </c>
      <c r="R3150" s="1">
        <v>36841</v>
      </c>
      <c r="S3150" t="s">
        <v>1440</v>
      </c>
    </row>
    <row r="3151" spans="1:19" x14ac:dyDescent="0.2">
      <c r="A3151" s="7">
        <v>430440</v>
      </c>
      <c r="B3151" s="3">
        <v>85855</v>
      </c>
      <c r="C3151" s="3" t="s">
        <v>40</v>
      </c>
      <c r="D3151" s="2" t="s">
        <v>335</v>
      </c>
      <c r="E3151" s="3">
        <v>13</v>
      </c>
      <c r="F3151" s="17">
        <v>0</v>
      </c>
      <c r="G3151" s="17">
        <v>1</v>
      </c>
      <c r="H3151" s="17">
        <v>0</v>
      </c>
      <c r="I3151" s="7">
        <v>2.1</v>
      </c>
      <c r="J3151" s="7">
        <v>14</v>
      </c>
      <c r="K3151" s="4">
        <v>1203</v>
      </c>
      <c r="L3151" s="5">
        <v>1203.0829000000001</v>
      </c>
      <c r="M3151">
        <v>47797.94</v>
      </c>
      <c r="N3151" s="3">
        <v>1</v>
      </c>
      <c r="O3151" s="50" t="e">
        <f>INDEX([1]Dados!$M$2:$N$26779,MATCH($P3151,[1]Dados!$N$2:$N$26779,),2)</f>
        <v>#N/A</v>
      </c>
      <c r="P3151">
        <v>155264</v>
      </c>
      <c r="Q3151" s="1">
        <v>36806</v>
      </c>
      <c r="R3151" s="1">
        <v>36817</v>
      </c>
      <c r="S3151" t="s">
        <v>1858</v>
      </c>
    </row>
    <row r="3152" spans="1:19" x14ac:dyDescent="0.2">
      <c r="A3152" s="7">
        <v>430440</v>
      </c>
      <c r="B3152" s="3">
        <v>85855</v>
      </c>
      <c r="C3152" s="3" t="s">
        <v>40</v>
      </c>
      <c r="D3152" s="2" t="s">
        <v>335</v>
      </c>
      <c r="E3152" s="3">
        <v>13</v>
      </c>
      <c r="F3152" s="17">
        <v>0</v>
      </c>
      <c r="G3152" s="17">
        <v>1</v>
      </c>
      <c r="H3152" s="17">
        <v>0</v>
      </c>
      <c r="I3152" s="7">
        <v>2.2000000000000002</v>
      </c>
      <c r="J3152" s="7">
        <v>18</v>
      </c>
      <c r="K3152" s="4">
        <v>1203</v>
      </c>
      <c r="L3152" s="5">
        <v>1203.0829000000001</v>
      </c>
      <c r="M3152">
        <v>47797.94</v>
      </c>
      <c r="N3152" s="3">
        <v>1</v>
      </c>
      <c r="O3152" s="50" t="e">
        <f>INDEX([1]Dados!$M$2:$N$26779,MATCH($P3152,[1]Dados!$N$2:$N$26779,),2)</f>
        <v>#N/A</v>
      </c>
      <c r="P3152">
        <v>155264</v>
      </c>
      <c r="Q3152" s="1">
        <v>36806</v>
      </c>
      <c r="R3152" s="1">
        <v>36817</v>
      </c>
      <c r="S3152" t="s">
        <v>1858</v>
      </c>
    </row>
    <row r="3153" spans="1:19" x14ac:dyDescent="0.2">
      <c r="A3153" s="7">
        <v>430440</v>
      </c>
      <c r="B3153" s="3">
        <v>85855</v>
      </c>
      <c r="C3153" s="3" t="s">
        <v>40</v>
      </c>
      <c r="D3153" s="2" t="s">
        <v>335</v>
      </c>
      <c r="E3153" s="3">
        <v>13</v>
      </c>
      <c r="F3153" s="17">
        <v>0</v>
      </c>
      <c r="G3153" s="17">
        <v>1</v>
      </c>
      <c r="H3153" s="17">
        <v>0</v>
      </c>
      <c r="I3153" s="7">
        <v>3.1</v>
      </c>
      <c r="J3153" s="7">
        <v>14</v>
      </c>
      <c r="K3153" s="4">
        <v>1214</v>
      </c>
      <c r="L3153" s="5">
        <v>1214.0587</v>
      </c>
      <c r="M3153">
        <v>381520</v>
      </c>
      <c r="N3153" s="3">
        <v>1</v>
      </c>
      <c r="O3153" s="50" t="e">
        <f>INDEX([1]Dados!$M$2:$N$26779,MATCH($P3153,[1]Dados!$N$2:$N$26779,),2)</f>
        <v>#N/A</v>
      </c>
      <c r="P3153">
        <v>154900</v>
      </c>
      <c r="Q3153" s="1">
        <v>36806</v>
      </c>
      <c r="R3153" s="1">
        <v>36817</v>
      </c>
      <c r="S3153" t="s">
        <v>1857</v>
      </c>
    </row>
    <row r="3154" spans="1:19" x14ac:dyDescent="0.2">
      <c r="A3154" s="7">
        <v>430440</v>
      </c>
      <c r="B3154" s="3">
        <v>85855</v>
      </c>
      <c r="C3154" s="3" t="s">
        <v>40</v>
      </c>
      <c r="D3154" s="2" t="s">
        <v>335</v>
      </c>
      <c r="E3154" s="3">
        <v>13</v>
      </c>
      <c r="F3154" s="17">
        <v>0</v>
      </c>
      <c r="G3154" s="17">
        <v>1</v>
      </c>
      <c r="H3154" s="17">
        <v>0</v>
      </c>
      <c r="I3154" s="7">
        <v>3.2</v>
      </c>
      <c r="J3154" s="7">
        <v>18</v>
      </c>
      <c r="K3154" s="4">
        <v>1214</v>
      </c>
      <c r="L3154" s="5">
        <v>1214.0587</v>
      </c>
      <c r="M3154">
        <v>381520</v>
      </c>
      <c r="N3154" s="3">
        <v>1</v>
      </c>
      <c r="O3154" s="50" t="e">
        <f>INDEX([1]Dados!$M$2:$N$26779,MATCH($P3154,[1]Dados!$N$2:$N$26779,),2)</f>
        <v>#N/A</v>
      </c>
      <c r="P3154">
        <v>154900</v>
      </c>
      <c r="Q3154" s="1">
        <v>36806</v>
      </c>
      <c r="R3154" s="1">
        <v>36817</v>
      </c>
      <c r="S3154" t="s">
        <v>1857</v>
      </c>
    </row>
    <row r="3155" spans="1:19" x14ac:dyDescent="0.2">
      <c r="A3155" s="7">
        <v>430440</v>
      </c>
      <c r="B3155" s="3">
        <v>85855</v>
      </c>
      <c r="C3155" s="3" t="s">
        <v>40</v>
      </c>
      <c r="D3155" s="2" t="s">
        <v>335</v>
      </c>
      <c r="E3155" s="3">
        <v>13</v>
      </c>
      <c r="F3155" s="17">
        <v>0</v>
      </c>
      <c r="G3155" s="17">
        <v>1</v>
      </c>
      <c r="H3155" s="17">
        <v>0</v>
      </c>
      <c r="I3155" s="7">
        <v>3.3</v>
      </c>
      <c r="J3155" s="7">
        <v>15</v>
      </c>
      <c r="K3155" s="4">
        <v>1214</v>
      </c>
      <c r="L3155" s="5">
        <v>1214.0587</v>
      </c>
      <c r="M3155">
        <v>381520</v>
      </c>
      <c r="N3155" s="3">
        <v>1</v>
      </c>
      <c r="O3155" s="50" t="e">
        <f>INDEX([1]Dados!$M$2:$N$26779,MATCH($P3155,[1]Dados!$N$2:$N$26779,),2)</f>
        <v>#N/A</v>
      </c>
      <c r="P3155">
        <v>154900</v>
      </c>
      <c r="Q3155" s="1">
        <v>36806</v>
      </c>
      <c r="R3155" s="1">
        <v>36817</v>
      </c>
      <c r="S3155" t="s">
        <v>1857</v>
      </c>
    </row>
    <row r="3156" spans="1:19" x14ac:dyDescent="0.2">
      <c r="A3156" s="7">
        <v>430440</v>
      </c>
      <c r="B3156" s="3">
        <v>85855</v>
      </c>
      <c r="C3156" s="3" t="s">
        <v>40</v>
      </c>
      <c r="D3156" s="2" t="s">
        <v>335</v>
      </c>
      <c r="E3156" s="3">
        <v>13</v>
      </c>
      <c r="F3156" s="17">
        <v>0</v>
      </c>
      <c r="G3156" s="17">
        <v>1</v>
      </c>
      <c r="H3156" s="17">
        <v>0</v>
      </c>
      <c r="I3156" s="7">
        <v>3.4</v>
      </c>
      <c r="J3156" s="7">
        <v>23</v>
      </c>
      <c r="K3156" s="4">
        <v>1214</v>
      </c>
      <c r="L3156" s="5">
        <v>1214.0587</v>
      </c>
      <c r="M3156">
        <v>381520</v>
      </c>
      <c r="N3156" s="3">
        <v>1</v>
      </c>
      <c r="O3156" s="50" t="e">
        <f>INDEX([1]Dados!$M$2:$N$26779,MATCH($P3156,[1]Dados!$N$2:$N$26779,),2)</f>
        <v>#N/A</v>
      </c>
      <c r="P3156">
        <v>154900</v>
      </c>
      <c r="Q3156" s="1">
        <v>36806</v>
      </c>
      <c r="R3156" s="1">
        <v>36817</v>
      </c>
      <c r="S3156" t="s">
        <v>1857</v>
      </c>
    </row>
    <row r="3157" spans="1:19" x14ac:dyDescent="0.2">
      <c r="A3157" s="7">
        <v>430440</v>
      </c>
      <c r="B3157" s="3">
        <v>85855</v>
      </c>
      <c r="C3157" s="3" t="s">
        <v>40</v>
      </c>
      <c r="D3157" s="2" t="s">
        <v>335</v>
      </c>
      <c r="E3157" s="3">
        <v>13</v>
      </c>
      <c r="F3157" s="17">
        <v>0</v>
      </c>
      <c r="G3157" s="17">
        <v>1</v>
      </c>
      <c r="H3157" s="17">
        <v>0</v>
      </c>
      <c r="I3157" s="7">
        <v>3.5</v>
      </c>
      <c r="J3157" s="7">
        <v>32</v>
      </c>
      <c r="K3157" s="4">
        <v>1214</v>
      </c>
      <c r="L3157" s="5">
        <v>1214.0587</v>
      </c>
      <c r="M3157">
        <v>381520</v>
      </c>
      <c r="N3157" s="3">
        <v>1</v>
      </c>
      <c r="O3157" s="50" t="e">
        <f>INDEX([1]Dados!$M$2:$N$26779,MATCH($P3157,[1]Dados!$N$2:$N$26779,),2)</f>
        <v>#N/A</v>
      </c>
      <c r="P3157">
        <v>154900</v>
      </c>
      <c r="Q3157" s="1">
        <v>36806</v>
      </c>
      <c r="R3157" s="1">
        <v>36817</v>
      </c>
      <c r="S3157" t="s">
        <v>1857</v>
      </c>
    </row>
    <row r="3158" spans="1:19" x14ac:dyDescent="0.2">
      <c r="A3158" s="7">
        <v>430440</v>
      </c>
      <c r="B3158" s="3">
        <v>85855</v>
      </c>
      <c r="C3158" s="3" t="s">
        <v>40</v>
      </c>
      <c r="D3158" s="2" t="s">
        <v>335</v>
      </c>
      <c r="E3158" s="3">
        <v>13</v>
      </c>
      <c r="F3158" s="17">
        <v>0</v>
      </c>
      <c r="G3158" s="17">
        <v>1</v>
      </c>
      <c r="H3158" s="17">
        <v>0</v>
      </c>
      <c r="I3158" s="7">
        <v>4.0999999999999996</v>
      </c>
      <c r="J3158" s="7">
        <v>24</v>
      </c>
      <c r="K3158" s="4">
        <v>1214</v>
      </c>
      <c r="L3158" s="5">
        <v>1214.0589</v>
      </c>
      <c r="M3158">
        <v>200940</v>
      </c>
      <c r="N3158" s="3">
        <v>1</v>
      </c>
      <c r="O3158" s="50" t="e">
        <f>INDEX([1]Dados!$M$2:$N$26779,MATCH($P3158,[1]Dados!$N$2:$N$26779,),2)</f>
        <v>#N/A</v>
      </c>
      <c r="P3158">
        <v>155606</v>
      </c>
      <c r="Q3158" s="1">
        <v>36806</v>
      </c>
      <c r="R3158" s="1">
        <v>36817</v>
      </c>
      <c r="S3158" t="s">
        <v>1859</v>
      </c>
    </row>
    <row r="3159" spans="1:19" x14ac:dyDescent="0.2">
      <c r="A3159" s="7">
        <v>430440</v>
      </c>
      <c r="B3159" s="3">
        <v>85855</v>
      </c>
      <c r="C3159" s="3" t="s">
        <v>40</v>
      </c>
      <c r="D3159" s="2" t="s">
        <v>335</v>
      </c>
      <c r="E3159" s="3">
        <v>13</v>
      </c>
      <c r="F3159" s="17">
        <v>0</v>
      </c>
      <c r="G3159" s="17">
        <v>1</v>
      </c>
      <c r="H3159" s="17">
        <v>0</v>
      </c>
      <c r="I3159" s="7">
        <v>4.2</v>
      </c>
      <c r="J3159" s="7">
        <v>28</v>
      </c>
      <c r="K3159" s="4">
        <v>1214</v>
      </c>
      <c r="L3159" s="5">
        <v>1214.0589</v>
      </c>
      <c r="M3159">
        <v>200940</v>
      </c>
      <c r="N3159" s="3">
        <v>1</v>
      </c>
      <c r="O3159" s="50" t="e">
        <f>INDEX([1]Dados!$M$2:$N$26779,MATCH($P3159,[1]Dados!$N$2:$N$26779,),2)</f>
        <v>#N/A</v>
      </c>
      <c r="P3159">
        <v>155606</v>
      </c>
      <c r="Q3159" s="1">
        <v>36806</v>
      </c>
      <c r="R3159" s="1">
        <v>36817</v>
      </c>
      <c r="S3159" t="s">
        <v>1859</v>
      </c>
    </row>
    <row r="3160" spans="1:19" x14ac:dyDescent="0.2">
      <c r="A3160" s="7">
        <v>430440</v>
      </c>
      <c r="B3160" s="3">
        <v>85855</v>
      </c>
      <c r="C3160" s="3" t="s">
        <v>40</v>
      </c>
      <c r="D3160" s="2" t="s">
        <v>335</v>
      </c>
      <c r="E3160" s="3">
        <v>13</v>
      </c>
      <c r="F3160" s="17">
        <v>0</v>
      </c>
      <c r="G3160" s="17">
        <v>1</v>
      </c>
      <c r="H3160" s="17">
        <v>0</v>
      </c>
      <c r="I3160" s="7">
        <v>4.3</v>
      </c>
      <c r="J3160" s="7">
        <v>23</v>
      </c>
      <c r="K3160" s="4">
        <v>1214</v>
      </c>
      <c r="L3160" s="5">
        <v>1214.0589</v>
      </c>
      <c r="M3160">
        <v>200940</v>
      </c>
      <c r="N3160" s="3">
        <v>1</v>
      </c>
      <c r="O3160" s="50" t="e">
        <f>INDEX([1]Dados!$M$2:$N$26779,MATCH($P3160,[1]Dados!$N$2:$N$26779,),2)</f>
        <v>#N/A</v>
      </c>
      <c r="P3160">
        <v>155606</v>
      </c>
      <c r="Q3160" s="1">
        <v>36806</v>
      </c>
      <c r="R3160" s="1">
        <v>36817</v>
      </c>
      <c r="S3160" t="s">
        <v>1859</v>
      </c>
    </row>
    <row r="3161" spans="1:19" x14ac:dyDescent="0.2">
      <c r="A3161" s="7">
        <v>430440</v>
      </c>
      <c r="B3161" s="3">
        <v>85855</v>
      </c>
      <c r="C3161" s="3" t="s">
        <v>40</v>
      </c>
      <c r="D3161" s="2" t="s">
        <v>335</v>
      </c>
      <c r="E3161" s="3">
        <v>13</v>
      </c>
      <c r="F3161" s="17">
        <v>0</v>
      </c>
      <c r="G3161" s="17">
        <v>1</v>
      </c>
      <c r="H3161" s="17">
        <v>0</v>
      </c>
      <c r="I3161" s="7">
        <v>4.4000000000000004</v>
      </c>
      <c r="J3161" s="7">
        <v>18</v>
      </c>
      <c r="K3161" s="4">
        <v>1214</v>
      </c>
      <c r="L3161" s="5">
        <v>1214.0589</v>
      </c>
      <c r="M3161">
        <v>200940</v>
      </c>
      <c r="N3161" s="3">
        <v>1</v>
      </c>
      <c r="O3161" s="50" t="e">
        <f>INDEX([1]Dados!$M$2:$N$26779,MATCH($P3161,[1]Dados!$N$2:$N$26779,),2)</f>
        <v>#N/A</v>
      </c>
      <c r="P3161">
        <v>155606</v>
      </c>
      <c r="Q3161" s="1">
        <v>36806</v>
      </c>
      <c r="R3161" s="1">
        <v>36817</v>
      </c>
      <c r="S3161" t="s">
        <v>1859</v>
      </c>
    </row>
    <row r="3162" spans="1:19" x14ac:dyDescent="0.2">
      <c r="A3162" s="7">
        <v>430440</v>
      </c>
      <c r="B3162" s="3">
        <v>85855</v>
      </c>
      <c r="C3162" s="3" t="s">
        <v>40</v>
      </c>
      <c r="D3162" s="2" t="s">
        <v>335</v>
      </c>
      <c r="E3162" s="3">
        <v>13</v>
      </c>
      <c r="F3162" s="17">
        <v>0</v>
      </c>
      <c r="G3162" s="17">
        <v>1</v>
      </c>
      <c r="H3162" s="17">
        <v>0</v>
      </c>
      <c r="I3162" s="7">
        <v>4.5</v>
      </c>
      <c r="J3162" s="7">
        <v>21</v>
      </c>
      <c r="K3162" s="4">
        <v>1214</v>
      </c>
      <c r="L3162" s="5">
        <v>1214.0589</v>
      </c>
      <c r="M3162">
        <v>200940</v>
      </c>
      <c r="N3162" s="3">
        <v>1</v>
      </c>
      <c r="O3162" s="50" t="e">
        <f>INDEX([1]Dados!$M$2:$N$26779,MATCH($P3162,[1]Dados!$N$2:$N$26779,),2)</f>
        <v>#N/A</v>
      </c>
      <c r="P3162">
        <v>155606</v>
      </c>
      <c r="Q3162" s="1">
        <v>36806</v>
      </c>
      <c r="R3162" s="1">
        <v>36817</v>
      </c>
      <c r="S3162" t="s">
        <v>1859</v>
      </c>
    </row>
    <row r="3163" spans="1:19" x14ac:dyDescent="0.2">
      <c r="A3163" s="7">
        <v>430440</v>
      </c>
      <c r="B3163" s="3">
        <v>85855</v>
      </c>
      <c r="C3163" s="3" t="s">
        <v>40</v>
      </c>
      <c r="D3163" s="2" t="s">
        <v>335</v>
      </c>
      <c r="E3163" s="3">
        <v>13</v>
      </c>
      <c r="F3163" s="17">
        <v>0</v>
      </c>
      <c r="G3163" s="17">
        <v>1</v>
      </c>
      <c r="H3163" s="17">
        <v>0</v>
      </c>
      <c r="I3163" s="7">
        <v>4.5999999999999996</v>
      </c>
      <c r="J3163" s="7">
        <v>18</v>
      </c>
      <c r="K3163" s="4">
        <v>1214</v>
      </c>
      <c r="L3163" s="5">
        <v>1214.0589</v>
      </c>
      <c r="M3163">
        <v>200940</v>
      </c>
      <c r="N3163" s="3">
        <v>1</v>
      </c>
      <c r="O3163" s="50" t="e">
        <f>INDEX([1]Dados!$M$2:$N$26779,MATCH($P3163,[1]Dados!$N$2:$N$26779,),2)</f>
        <v>#N/A</v>
      </c>
      <c r="P3163">
        <v>155606</v>
      </c>
      <c r="Q3163" s="1">
        <v>36806</v>
      </c>
      <c r="R3163" s="1">
        <v>36817</v>
      </c>
      <c r="S3163" t="s">
        <v>1859</v>
      </c>
    </row>
    <row r="3164" spans="1:19" x14ac:dyDescent="0.2">
      <c r="A3164" s="7">
        <v>430440</v>
      </c>
      <c r="B3164" s="3">
        <v>85855</v>
      </c>
      <c r="C3164" s="3" t="s">
        <v>40</v>
      </c>
      <c r="D3164" s="2" t="s">
        <v>335</v>
      </c>
      <c r="E3164" s="3">
        <v>13</v>
      </c>
      <c r="F3164" s="17">
        <v>0</v>
      </c>
      <c r="G3164" s="17">
        <v>1</v>
      </c>
      <c r="H3164" s="17">
        <v>0</v>
      </c>
      <c r="I3164" s="7">
        <v>5.0999999999999996</v>
      </c>
      <c r="J3164" s="7">
        <v>99</v>
      </c>
      <c r="K3164" s="4">
        <v>1220</v>
      </c>
      <c r="L3164" s="5">
        <v>1220.0906</v>
      </c>
      <c r="M3164">
        <v>820130</v>
      </c>
      <c r="N3164" s="3">
        <v>1</v>
      </c>
      <c r="O3164" s="50" t="e">
        <f>INDEX([1]Dados!$M$2:$N$26779,MATCH($P3164,[1]Dados!$N$2:$N$26779,),2)</f>
        <v>#N/A</v>
      </c>
      <c r="P3164">
        <v>156665</v>
      </c>
      <c r="Q3164" s="1">
        <v>36806</v>
      </c>
      <c r="R3164" s="1">
        <v>36817</v>
      </c>
      <c r="S3164" t="s">
        <v>1443</v>
      </c>
    </row>
    <row r="3165" spans="1:19" x14ac:dyDescent="0.2">
      <c r="A3165" s="7">
        <v>430440</v>
      </c>
      <c r="B3165" s="3">
        <v>85855</v>
      </c>
      <c r="C3165" s="3" t="s">
        <v>40</v>
      </c>
      <c r="D3165" s="2" t="s">
        <v>335</v>
      </c>
      <c r="E3165" s="3">
        <v>13</v>
      </c>
      <c r="F3165" s="17">
        <v>0</v>
      </c>
      <c r="G3165" s="17">
        <v>1</v>
      </c>
      <c r="H3165" s="17">
        <v>0</v>
      </c>
      <c r="I3165" s="7">
        <v>5.2</v>
      </c>
      <c r="J3165" s="7">
        <v>25</v>
      </c>
      <c r="K3165" s="4">
        <v>1220</v>
      </c>
      <c r="L3165" s="5">
        <v>1220.0906</v>
      </c>
      <c r="M3165">
        <v>820130</v>
      </c>
      <c r="N3165" s="3">
        <v>1</v>
      </c>
      <c r="O3165" s="50" t="e">
        <f>INDEX([1]Dados!$M$2:$N$26779,MATCH($P3165,[1]Dados!$N$2:$N$26779,),2)</f>
        <v>#N/A</v>
      </c>
      <c r="P3165">
        <v>156665</v>
      </c>
      <c r="Q3165" s="1">
        <v>36806</v>
      </c>
      <c r="R3165" s="1">
        <v>36817</v>
      </c>
      <c r="S3165" t="s">
        <v>1443</v>
      </c>
    </row>
    <row r="3166" spans="1:19" x14ac:dyDescent="0.2">
      <c r="A3166" s="7">
        <v>430440</v>
      </c>
      <c r="B3166" s="3">
        <v>85855</v>
      </c>
      <c r="C3166" s="3" t="s">
        <v>40</v>
      </c>
      <c r="D3166" s="2" t="s">
        <v>335</v>
      </c>
      <c r="E3166" s="3">
        <v>13</v>
      </c>
      <c r="F3166" s="17">
        <v>0</v>
      </c>
      <c r="G3166" s="17">
        <v>1</v>
      </c>
      <c r="H3166" s="17">
        <v>0</v>
      </c>
      <c r="I3166" s="7">
        <v>5.3</v>
      </c>
      <c r="J3166" s="7">
        <v>18</v>
      </c>
      <c r="K3166" s="4">
        <v>1220</v>
      </c>
      <c r="L3166" s="5">
        <v>1220.0906</v>
      </c>
      <c r="M3166">
        <v>820130</v>
      </c>
      <c r="N3166" s="3">
        <v>1</v>
      </c>
      <c r="O3166" s="50" t="e">
        <f>INDEX([1]Dados!$M$2:$N$26779,MATCH($P3166,[1]Dados!$N$2:$N$26779,),2)</f>
        <v>#N/A</v>
      </c>
      <c r="P3166">
        <v>156665</v>
      </c>
      <c r="Q3166" s="1">
        <v>36806</v>
      </c>
      <c r="R3166" s="1">
        <v>36817</v>
      </c>
      <c r="S3166" t="s">
        <v>1443</v>
      </c>
    </row>
    <row r="3167" spans="1:19" x14ac:dyDescent="0.2">
      <c r="A3167" s="7">
        <v>430440</v>
      </c>
      <c r="B3167" s="3">
        <v>85855</v>
      </c>
      <c r="C3167" s="3" t="s">
        <v>40</v>
      </c>
      <c r="D3167" s="2" t="s">
        <v>335</v>
      </c>
      <c r="E3167" s="3">
        <v>13</v>
      </c>
      <c r="F3167" s="17">
        <v>0</v>
      </c>
      <c r="G3167" s="17">
        <v>1</v>
      </c>
      <c r="H3167" s="17">
        <v>0</v>
      </c>
      <c r="I3167" s="7">
        <v>5.4</v>
      </c>
      <c r="J3167" s="7">
        <v>18</v>
      </c>
      <c r="K3167" s="4">
        <v>1220</v>
      </c>
      <c r="L3167" s="5">
        <v>1220.0906</v>
      </c>
      <c r="M3167">
        <v>820130</v>
      </c>
      <c r="N3167" s="3">
        <v>1</v>
      </c>
      <c r="O3167" s="50" t="e">
        <f>INDEX([1]Dados!$M$2:$N$26779,MATCH($P3167,[1]Dados!$N$2:$N$26779,),2)</f>
        <v>#N/A</v>
      </c>
      <c r="P3167">
        <v>156665</v>
      </c>
      <c r="Q3167" s="1">
        <v>36806</v>
      </c>
      <c r="R3167" s="1">
        <v>36817</v>
      </c>
      <c r="S3167" t="s">
        <v>1443</v>
      </c>
    </row>
    <row r="3168" spans="1:19" x14ac:dyDescent="0.2">
      <c r="A3168" s="7">
        <v>430440</v>
      </c>
      <c r="B3168" s="3">
        <v>85855</v>
      </c>
      <c r="C3168" s="3" t="s">
        <v>40</v>
      </c>
      <c r="D3168" s="2" t="s">
        <v>335</v>
      </c>
      <c r="E3168" s="3">
        <v>13</v>
      </c>
      <c r="F3168" s="17">
        <v>0</v>
      </c>
      <c r="G3168" s="17">
        <v>1</v>
      </c>
      <c r="H3168" s="17">
        <v>0</v>
      </c>
      <c r="I3168" s="7">
        <v>1.1000000000000001</v>
      </c>
      <c r="J3168" s="7">
        <v>22</v>
      </c>
      <c r="K3168" s="4">
        <v>1293</v>
      </c>
      <c r="L3168" s="5">
        <v>1293.0592999999999</v>
      </c>
      <c r="M3168">
        <v>34702</v>
      </c>
      <c r="N3168" s="3">
        <v>1</v>
      </c>
      <c r="O3168" s="50" t="e">
        <f>INDEX([1]Dados!$M$2:$N$26779,MATCH($P3168,[1]Dados!$N$2:$N$26779,),2)</f>
        <v>#N/A</v>
      </c>
      <c r="P3168">
        <v>154980</v>
      </c>
      <c r="Q3168" s="1">
        <v>36806</v>
      </c>
      <c r="R3168" s="1">
        <v>36817</v>
      </c>
      <c r="S3168" t="s">
        <v>2267</v>
      </c>
    </row>
    <row r="3169" spans="1:19" x14ac:dyDescent="0.2">
      <c r="A3169" s="7">
        <v>430440</v>
      </c>
      <c r="B3169" s="3">
        <v>85855</v>
      </c>
      <c r="C3169" s="3" t="s">
        <v>40</v>
      </c>
      <c r="D3169" s="2" t="s">
        <v>335</v>
      </c>
      <c r="E3169" s="3">
        <v>13</v>
      </c>
      <c r="F3169" s="17">
        <v>0</v>
      </c>
      <c r="G3169" s="17">
        <v>1</v>
      </c>
      <c r="H3169" s="17">
        <v>0</v>
      </c>
      <c r="I3169" s="7">
        <v>1.2</v>
      </c>
      <c r="J3169" s="7">
        <v>17</v>
      </c>
      <c r="K3169" s="4">
        <v>1293</v>
      </c>
      <c r="L3169" s="5">
        <v>1293.0592999999999</v>
      </c>
      <c r="M3169">
        <v>34702</v>
      </c>
      <c r="N3169" s="3">
        <v>1</v>
      </c>
      <c r="O3169" s="50" t="e">
        <f>INDEX([1]Dados!$M$2:$N$26779,MATCH($P3169,[1]Dados!$N$2:$N$26779,),2)</f>
        <v>#N/A</v>
      </c>
      <c r="P3169">
        <v>154980</v>
      </c>
      <c r="Q3169" s="1">
        <v>36806</v>
      </c>
      <c r="R3169" s="1">
        <v>36817</v>
      </c>
      <c r="S3169" t="s">
        <v>2267</v>
      </c>
    </row>
    <row r="3170" spans="1:19" x14ac:dyDescent="0.2">
      <c r="A3170" s="7">
        <v>430440</v>
      </c>
      <c r="B3170" s="3">
        <v>85855</v>
      </c>
      <c r="C3170" s="3" t="s">
        <v>40</v>
      </c>
      <c r="D3170" s="2" t="s">
        <v>335</v>
      </c>
      <c r="E3170" s="3">
        <v>13</v>
      </c>
      <c r="F3170" s="17">
        <v>0</v>
      </c>
      <c r="G3170" s="17">
        <v>1</v>
      </c>
      <c r="H3170" s="17">
        <v>0</v>
      </c>
      <c r="I3170" s="7">
        <v>1.3</v>
      </c>
      <c r="J3170" s="7">
        <v>17</v>
      </c>
      <c r="K3170" s="4">
        <v>1293</v>
      </c>
      <c r="L3170" s="5">
        <v>1293.0592999999999</v>
      </c>
      <c r="M3170">
        <v>34702</v>
      </c>
      <c r="N3170" s="3">
        <v>1</v>
      </c>
      <c r="O3170" s="50" t="e">
        <f>INDEX([1]Dados!$M$2:$N$26779,MATCH($P3170,[1]Dados!$N$2:$N$26779,),2)</f>
        <v>#N/A</v>
      </c>
      <c r="P3170">
        <v>154980</v>
      </c>
      <c r="Q3170" s="1">
        <v>36806</v>
      </c>
      <c r="R3170" s="1">
        <v>36817</v>
      </c>
      <c r="S3170" t="s">
        <v>2267</v>
      </c>
    </row>
    <row r="3171" spans="1:19" x14ac:dyDescent="0.2">
      <c r="A3171" s="7">
        <v>431890</v>
      </c>
      <c r="B3171" s="3">
        <v>88811</v>
      </c>
      <c r="C3171" s="3" t="s">
        <v>40</v>
      </c>
      <c r="D3171" s="2" t="s">
        <v>771</v>
      </c>
      <c r="E3171" s="3">
        <v>13</v>
      </c>
      <c r="F3171" s="17">
        <v>0</v>
      </c>
      <c r="G3171" s="17">
        <v>1</v>
      </c>
      <c r="H3171" s="17">
        <v>0</v>
      </c>
      <c r="I3171" s="7">
        <v>5.0999999999999996</v>
      </c>
      <c r="J3171" s="7">
        <v>25</v>
      </c>
      <c r="K3171" s="4">
        <v>4</v>
      </c>
      <c r="L3171" s="5">
        <v>4.1822999999999997</v>
      </c>
      <c r="M3171">
        <f>19590.2+7000</f>
        <v>26590.2</v>
      </c>
      <c r="N3171" s="33">
        <v>1</v>
      </c>
      <c r="O3171" s="50" t="e">
        <f>INDEX([1]Dados!$M$2:$N$26779,MATCH($P3171,[1]Dados!$N$2:$N$26779,),2)</f>
        <v>#N/A</v>
      </c>
      <c r="P3171">
        <v>155150</v>
      </c>
      <c r="Q3171" s="1">
        <v>36837</v>
      </c>
      <c r="R3171" s="1">
        <v>36841</v>
      </c>
      <c r="S3171" t="s">
        <v>1771</v>
      </c>
    </row>
    <row r="3172" spans="1:19" x14ac:dyDescent="0.2">
      <c r="A3172" s="7">
        <v>431890</v>
      </c>
      <c r="B3172" s="3">
        <v>88811</v>
      </c>
      <c r="C3172" s="3" t="s">
        <v>40</v>
      </c>
      <c r="D3172" s="2" t="s">
        <v>771</v>
      </c>
      <c r="E3172" s="3">
        <v>13</v>
      </c>
      <c r="F3172" s="17">
        <v>0</v>
      </c>
      <c r="G3172" s="17">
        <v>1</v>
      </c>
      <c r="H3172" s="17">
        <v>0</v>
      </c>
      <c r="I3172" s="7">
        <v>5.0999999999999996</v>
      </c>
      <c r="J3172" s="7">
        <v>25</v>
      </c>
      <c r="K3172" s="4">
        <v>4</v>
      </c>
      <c r="L3172" s="5">
        <v>4.1822999999999997</v>
      </c>
      <c r="M3172">
        <v>75972</v>
      </c>
      <c r="N3172" s="33">
        <v>1</v>
      </c>
      <c r="O3172" s="50" t="e">
        <f>INDEX([1]Dados!$M$2:$N$26779,MATCH($P3172,[1]Dados!$N$2:$N$26779,),2)</f>
        <v>#N/A</v>
      </c>
      <c r="P3172">
        <v>155151</v>
      </c>
      <c r="Q3172" s="1">
        <v>36837</v>
      </c>
      <c r="R3172" s="1">
        <v>36841</v>
      </c>
      <c r="S3172" t="s">
        <v>1771</v>
      </c>
    </row>
    <row r="3173" spans="1:19" x14ac:dyDescent="0.2">
      <c r="A3173" s="7">
        <v>431890</v>
      </c>
      <c r="B3173" s="3">
        <v>88811</v>
      </c>
      <c r="C3173" s="3" t="s">
        <v>40</v>
      </c>
      <c r="D3173" s="2" t="s">
        <v>771</v>
      </c>
      <c r="E3173" s="3">
        <v>13</v>
      </c>
      <c r="F3173" s="17">
        <v>0</v>
      </c>
      <c r="G3173" s="17">
        <v>1</v>
      </c>
      <c r="H3173" s="17">
        <v>0</v>
      </c>
      <c r="I3173" s="7">
        <v>4.4000000000000004</v>
      </c>
      <c r="J3173" s="7">
        <v>25</v>
      </c>
      <c r="K3173" s="4">
        <v>1203</v>
      </c>
      <c r="L3173" s="5">
        <v>1203.0829000000001</v>
      </c>
      <c r="M3173">
        <v>48078.2</v>
      </c>
      <c r="N3173" s="33">
        <v>1</v>
      </c>
      <c r="O3173" s="50" t="e">
        <f>INDEX([1]Dados!$M$2:$N$26779,MATCH($P3173,[1]Dados!$N$2:$N$26779,),2)</f>
        <v>#N/A</v>
      </c>
      <c r="P3173">
        <v>155268</v>
      </c>
      <c r="Q3173" s="1">
        <v>36837</v>
      </c>
      <c r="R3173" s="1">
        <v>36841</v>
      </c>
      <c r="S3173" t="s">
        <v>1768</v>
      </c>
    </row>
    <row r="3174" spans="1:19" x14ac:dyDescent="0.2">
      <c r="A3174" s="7">
        <v>431890</v>
      </c>
      <c r="B3174" s="3">
        <v>88811</v>
      </c>
      <c r="C3174" s="3" t="s">
        <v>40</v>
      </c>
      <c r="D3174" s="2" t="s">
        <v>771</v>
      </c>
      <c r="E3174" s="3">
        <v>13</v>
      </c>
      <c r="F3174" s="17">
        <v>0</v>
      </c>
      <c r="G3174" s="17">
        <v>1</v>
      </c>
      <c r="H3174" s="17">
        <v>0</v>
      </c>
      <c r="I3174" s="7">
        <v>4.3</v>
      </c>
      <c r="J3174" s="7">
        <v>18</v>
      </c>
      <c r="K3174" s="4">
        <v>1203</v>
      </c>
      <c r="L3174" s="5">
        <v>1203.0829000000001</v>
      </c>
      <c r="M3174">
        <v>48078.2</v>
      </c>
      <c r="N3174" s="33">
        <v>1</v>
      </c>
      <c r="O3174" s="50" t="e">
        <f>INDEX([1]Dados!$M$2:$N$26779,MATCH($P3174,[1]Dados!$N$2:$N$26779,),2)</f>
        <v>#N/A</v>
      </c>
      <c r="P3174">
        <v>155268</v>
      </c>
      <c r="Q3174" s="1">
        <v>36837</v>
      </c>
      <c r="R3174" s="1">
        <v>36841</v>
      </c>
      <c r="S3174" t="s">
        <v>1768</v>
      </c>
    </row>
    <row r="3175" spans="1:19" x14ac:dyDescent="0.2">
      <c r="A3175" s="7">
        <v>431890</v>
      </c>
      <c r="B3175" s="3">
        <v>88811</v>
      </c>
      <c r="C3175" s="3" t="s">
        <v>40</v>
      </c>
      <c r="D3175" s="2" t="s">
        <v>771</v>
      </c>
      <c r="E3175" s="3">
        <v>13</v>
      </c>
      <c r="F3175" s="17">
        <v>0</v>
      </c>
      <c r="G3175" s="17">
        <v>1</v>
      </c>
      <c r="H3175" s="17">
        <v>0</v>
      </c>
      <c r="I3175" s="7">
        <v>4.2</v>
      </c>
      <c r="J3175" s="7">
        <v>18</v>
      </c>
      <c r="K3175" s="4">
        <v>1203</v>
      </c>
      <c r="L3175" s="5">
        <v>1203.0829000000001</v>
      </c>
      <c r="M3175">
        <v>48078.2</v>
      </c>
      <c r="N3175" s="33">
        <v>1</v>
      </c>
      <c r="O3175" s="50" t="e">
        <f>INDEX([1]Dados!$M$2:$N$26779,MATCH($P3175,[1]Dados!$N$2:$N$26779,),2)</f>
        <v>#N/A</v>
      </c>
      <c r="P3175">
        <v>155268</v>
      </c>
      <c r="Q3175" s="1">
        <v>36837</v>
      </c>
      <c r="R3175" s="1">
        <v>36841</v>
      </c>
      <c r="S3175" t="s">
        <v>1768</v>
      </c>
    </row>
    <row r="3176" spans="1:19" x14ac:dyDescent="0.2">
      <c r="A3176" s="7">
        <v>431890</v>
      </c>
      <c r="B3176" s="3">
        <v>88811</v>
      </c>
      <c r="C3176" s="3" t="s">
        <v>40</v>
      </c>
      <c r="D3176" s="2" t="s">
        <v>771</v>
      </c>
      <c r="E3176" s="3">
        <v>13</v>
      </c>
      <c r="F3176" s="17">
        <v>0</v>
      </c>
      <c r="G3176" s="17">
        <v>1</v>
      </c>
      <c r="H3176" s="17">
        <v>0</v>
      </c>
      <c r="I3176" s="7">
        <v>4.0999999999999996</v>
      </c>
      <c r="J3176" s="7">
        <v>14</v>
      </c>
      <c r="K3176" s="4">
        <v>1203</v>
      </c>
      <c r="L3176" s="5">
        <v>1203.0829000000001</v>
      </c>
      <c r="M3176">
        <v>48078.2</v>
      </c>
      <c r="N3176" s="33">
        <v>1</v>
      </c>
      <c r="O3176" s="50" t="e">
        <f>INDEX([1]Dados!$M$2:$N$26779,MATCH($P3176,[1]Dados!$N$2:$N$26779,),2)</f>
        <v>#N/A</v>
      </c>
      <c r="P3176">
        <v>155268</v>
      </c>
      <c r="Q3176" s="1">
        <v>36837</v>
      </c>
      <c r="R3176" s="1">
        <v>36841</v>
      </c>
      <c r="S3176" t="s">
        <v>1768</v>
      </c>
    </row>
    <row r="3177" spans="1:19" x14ac:dyDescent="0.2">
      <c r="A3177" s="7">
        <v>431890</v>
      </c>
      <c r="B3177" s="3">
        <v>88811</v>
      </c>
      <c r="C3177" s="3" t="s">
        <v>40</v>
      </c>
      <c r="D3177" s="2" t="s">
        <v>771</v>
      </c>
      <c r="E3177" s="3">
        <v>13</v>
      </c>
      <c r="F3177" s="17">
        <v>0</v>
      </c>
      <c r="G3177" s="17">
        <v>1</v>
      </c>
      <c r="H3177" s="17">
        <v>0</v>
      </c>
      <c r="I3177" s="7">
        <v>1.1000000000000001</v>
      </c>
      <c r="J3177" s="7">
        <v>15</v>
      </c>
      <c r="K3177" s="4">
        <v>1214</v>
      </c>
      <c r="L3177" s="5">
        <v>1214.0587</v>
      </c>
      <c r="M3177">
        <v>356760</v>
      </c>
      <c r="N3177" s="33">
        <v>1</v>
      </c>
      <c r="O3177" s="50" t="e">
        <f>INDEX([1]Dados!$M$2:$N$26779,MATCH($P3177,[1]Dados!$N$2:$N$26779,),2)</f>
        <v>#N/A</v>
      </c>
      <c r="P3177">
        <v>154902</v>
      </c>
      <c r="Q3177" s="1">
        <v>36837</v>
      </c>
      <c r="R3177" s="1">
        <v>36841</v>
      </c>
      <c r="S3177" t="s">
        <v>2268</v>
      </c>
    </row>
    <row r="3178" spans="1:19" x14ac:dyDescent="0.2">
      <c r="A3178" s="7">
        <v>431890</v>
      </c>
      <c r="B3178" s="3">
        <v>88811</v>
      </c>
      <c r="C3178" s="3" t="s">
        <v>40</v>
      </c>
      <c r="D3178" s="2" t="s">
        <v>771</v>
      </c>
      <c r="E3178" s="3">
        <v>13</v>
      </c>
      <c r="F3178" s="17">
        <v>0</v>
      </c>
      <c r="G3178" s="17">
        <v>1</v>
      </c>
      <c r="H3178" s="17">
        <v>0</v>
      </c>
      <c r="I3178" s="7">
        <v>1.2</v>
      </c>
      <c r="J3178" s="7">
        <v>13</v>
      </c>
      <c r="K3178" s="4">
        <v>1214</v>
      </c>
      <c r="L3178" s="5">
        <v>1214.0587</v>
      </c>
      <c r="M3178">
        <v>356760</v>
      </c>
      <c r="N3178" s="33">
        <v>1</v>
      </c>
      <c r="O3178" s="50" t="e">
        <f>INDEX([1]Dados!$M$2:$N$26779,MATCH($P3178,[1]Dados!$N$2:$N$26779,),2)</f>
        <v>#N/A</v>
      </c>
      <c r="P3178">
        <v>154902</v>
      </c>
      <c r="Q3178" s="1">
        <v>36837</v>
      </c>
      <c r="R3178" s="1">
        <v>36841</v>
      </c>
      <c r="S3178" t="s">
        <v>2268</v>
      </c>
    </row>
    <row r="3179" spans="1:19" x14ac:dyDescent="0.2">
      <c r="A3179" s="7">
        <v>431890</v>
      </c>
      <c r="B3179" s="3">
        <v>88811</v>
      </c>
      <c r="C3179" s="3" t="s">
        <v>40</v>
      </c>
      <c r="D3179" s="2" t="s">
        <v>771</v>
      </c>
      <c r="E3179" s="3">
        <v>13</v>
      </c>
      <c r="F3179" s="17">
        <v>0</v>
      </c>
      <c r="G3179" s="17">
        <v>1</v>
      </c>
      <c r="H3179" s="17">
        <v>0</v>
      </c>
      <c r="I3179" s="7">
        <v>2.2000000000000002</v>
      </c>
      <c r="J3179" s="7">
        <v>27</v>
      </c>
      <c r="K3179" s="4">
        <v>1214</v>
      </c>
      <c r="L3179" s="5">
        <v>1214.0589</v>
      </c>
      <c r="M3179">
        <v>316952</v>
      </c>
      <c r="N3179" s="33">
        <v>1</v>
      </c>
      <c r="O3179" s="50" t="e">
        <f>INDEX([1]Dados!$M$2:$N$26779,MATCH($P3179,[1]Dados!$N$2:$N$26779,),2)</f>
        <v>#N/A</v>
      </c>
      <c r="P3179">
        <v>155608</v>
      </c>
      <c r="Q3179" s="1">
        <v>36837</v>
      </c>
      <c r="R3179" s="1">
        <v>36841</v>
      </c>
      <c r="S3179" t="s">
        <v>1769</v>
      </c>
    </row>
    <row r="3180" spans="1:19" x14ac:dyDescent="0.2">
      <c r="A3180" s="7">
        <v>431890</v>
      </c>
      <c r="B3180" s="3">
        <v>88811</v>
      </c>
      <c r="C3180" s="3" t="s">
        <v>40</v>
      </c>
      <c r="D3180" s="2" t="s">
        <v>771</v>
      </c>
      <c r="E3180" s="3">
        <v>13</v>
      </c>
      <c r="F3180" s="17">
        <v>0</v>
      </c>
      <c r="G3180" s="17">
        <v>1</v>
      </c>
      <c r="H3180" s="17">
        <v>0</v>
      </c>
      <c r="I3180" s="7">
        <v>2.1</v>
      </c>
      <c r="J3180" s="7">
        <v>23</v>
      </c>
      <c r="K3180" s="4">
        <v>1214</v>
      </c>
      <c r="L3180" s="5">
        <v>1214.0589</v>
      </c>
      <c r="M3180">
        <v>316952</v>
      </c>
      <c r="N3180" s="33">
        <v>1</v>
      </c>
      <c r="O3180" s="50" t="e">
        <f>INDEX([1]Dados!$M$2:$N$26779,MATCH($P3180,[1]Dados!$N$2:$N$26779,),2)</f>
        <v>#N/A</v>
      </c>
      <c r="P3180">
        <v>155608</v>
      </c>
      <c r="Q3180" s="1">
        <v>36837</v>
      </c>
      <c r="R3180" s="1">
        <v>36841</v>
      </c>
      <c r="S3180" t="s">
        <v>1769</v>
      </c>
    </row>
    <row r="3181" spans="1:19" x14ac:dyDescent="0.2">
      <c r="A3181" s="7">
        <v>431890</v>
      </c>
      <c r="B3181" s="3">
        <v>88811</v>
      </c>
      <c r="C3181" s="3" t="s">
        <v>40</v>
      </c>
      <c r="D3181" s="2" t="s">
        <v>771</v>
      </c>
      <c r="E3181" s="3">
        <v>13</v>
      </c>
      <c r="F3181" s="17">
        <v>0</v>
      </c>
      <c r="G3181" s="17">
        <v>1</v>
      </c>
      <c r="H3181" s="17">
        <v>0</v>
      </c>
      <c r="I3181" s="7">
        <v>6.1</v>
      </c>
      <c r="J3181" s="7">
        <v>25</v>
      </c>
      <c r="K3181" s="4">
        <v>1220</v>
      </c>
      <c r="L3181" s="5">
        <v>1220.0906</v>
      </c>
      <c r="M3181">
        <v>1241910</v>
      </c>
      <c r="N3181" s="33">
        <v>1</v>
      </c>
      <c r="O3181" s="50" t="e">
        <f>INDEX([1]Dados!$M$2:$N$26779,MATCH($P3181,[1]Dados!$N$2:$N$26779,),2)</f>
        <v>#N/A</v>
      </c>
      <c r="P3181">
        <v>156657</v>
      </c>
      <c r="Q3181" s="1">
        <v>36837</v>
      </c>
      <c r="R3181" s="1">
        <v>36841</v>
      </c>
      <c r="S3181" t="s">
        <v>1770</v>
      </c>
    </row>
    <row r="3182" spans="1:19" x14ac:dyDescent="0.2">
      <c r="A3182" s="7">
        <v>431890</v>
      </c>
      <c r="B3182" s="3">
        <v>88811</v>
      </c>
      <c r="C3182" s="3" t="s">
        <v>40</v>
      </c>
      <c r="D3182" s="2" t="s">
        <v>771</v>
      </c>
      <c r="E3182" s="3">
        <v>13</v>
      </c>
      <c r="F3182" s="17">
        <v>0</v>
      </c>
      <c r="G3182" s="17">
        <v>1</v>
      </c>
      <c r="H3182" s="17">
        <v>0</v>
      </c>
      <c r="I3182" s="7">
        <v>3.1</v>
      </c>
      <c r="J3182" s="7">
        <v>22</v>
      </c>
      <c r="K3182" s="4">
        <v>1293</v>
      </c>
      <c r="L3182" s="5">
        <v>1293.0592999999999</v>
      </c>
      <c r="M3182">
        <v>36447</v>
      </c>
      <c r="N3182" s="33">
        <v>1</v>
      </c>
      <c r="O3182" s="50" t="e">
        <f>INDEX([1]Dados!$M$2:$N$26779,MATCH($P3182,[1]Dados!$N$2:$N$26779,),2)</f>
        <v>#N/A</v>
      </c>
      <c r="P3182">
        <v>154979</v>
      </c>
      <c r="Q3182" s="1">
        <v>36837</v>
      </c>
      <c r="R3182" s="1">
        <v>36841</v>
      </c>
      <c r="S3182" t="s">
        <v>2160</v>
      </c>
    </row>
    <row r="3183" spans="1:19" x14ac:dyDescent="0.2">
      <c r="A3183" s="7">
        <v>431890</v>
      </c>
      <c r="B3183" s="3">
        <v>88811</v>
      </c>
      <c r="C3183" s="3" t="s">
        <v>40</v>
      </c>
      <c r="D3183" s="2" t="s">
        <v>771</v>
      </c>
      <c r="E3183" s="3">
        <v>13</v>
      </c>
      <c r="F3183" s="17">
        <v>0</v>
      </c>
      <c r="G3183" s="17">
        <v>1</v>
      </c>
      <c r="H3183" s="17">
        <v>0</v>
      </c>
      <c r="I3183" s="7">
        <v>3.2</v>
      </c>
      <c r="J3183" s="7">
        <v>29</v>
      </c>
      <c r="K3183" s="4">
        <v>1293</v>
      </c>
      <c r="L3183" s="5">
        <v>1293.0592999999999</v>
      </c>
      <c r="M3183">
        <v>36447</v>
      </c>
      <c r="N3183" s="33">
        <v>1</v>
      </c>
      <c r="O3183" s="50" t="e">
        <f>INDEX([1]Dados!$M$2:$N$26779,MATCH($P3183,[1]Dados!$N$2:$N$26779,),2)</f>
        <v>#N/A</v>
      </c>
      <c r="P3183">
        <v>154979</v>
      </c>
      <c r="Q3183" s="1">
        <v>36837</v>
      </c>
      <c r="R3183" s="1">
        <v>36841</v>
      </c>
      <c r="S3183" t="s">
        <v>2160</v>
      </c>
    </row>
    <row r="3184" spans="1:19" x14ac:dyDescent="0.2">
      <c r="A3184" s="7">
        <v>431890</v>
      </c>
      <c r="B3184" s="3">
        <v>88811</v>
      </c>
      <c r="C3184" s="3" t="s">
        <v>40</v>
      </c>
      <c r="D3184" s="2" t="s">
        <v>771</v>
      </c>
      <c r="E3184" s="3">
        <v>13</v>
      </c>
      <c r="F3184" s="17">
        <v>0</v>
      </c>
      <c r="G3184" s="17">
        <v>1</v>
      </c>
      <c r="H3184" s="17">
        <v>0</v>
      </c>
      <c r="I3184" s="7">
        <v>3.3</v>
      </c>
      <c r="J3184" s="7">
        <v>15</v>
      </c>
      <c r="K3184" s="4">
        <v>1293</v>
      </c>
      <c r="L3184" s="5">
        <v>1293.0592999999999</v>
      </c>
      <c r="M3184">
        <v>36447</v>
      </c>
      <c r="N3184" s="33">
        <v>1</v>
      </c>
      <c r="O3184" s="50" t="e">
        <f>INDEX([1]Dados!$M$2:$N$26779,MATCH($P3184,[1]Dados!$N$2:$N$26779,),2)</f>
        <v>#N/A</v>
      </c>
      <c r="P3184">
        <v>154979</v>
      </c>
      <c r="Q3184" s="1">
        <v>36837</v>
      </c>
      <c r="R3184" s="1">
        <v>36841</v>
      </c>
      <c r="S3184" t="s">
        <v>2160</v>
      </c>
    </row>
    <row r="3185" spans="1:19" x14ac:dyDescent="0.2">
      <c r="A3185" s="7">
        <v>431890</v>
      </c>
      <c r="B3185" s="3">
        <v>88811</v>
      </c>
      <c r="C3185" s="3" t="s">
        <v>40</v>
      </c>
      <c r="D3185" s="2" t="s">
        <v>771</v>
      </c>
      <c r="E3185" s="3">
        <v>13</v>
      </c>
      <c r="F3185" s="17">
        <v>0</v>
      </c>
      <c r="G3185" s="17">
        <v>1</v>
      </c>
      <c r="H3185" s="17">
        <v>0</v>
      </c>
      <c r="I3185" s="7">
        <v>3.4</v>
      </c>
      <c r="J3185" s="7">
        <v>15</v>
      </c>
      <c r="K3185" s="4">
        <v>1293</v>
      </c>
      <c r="L3185" s="5">
        <v>1293.0592999999999</v>
      </c>
      <c r="M3185">
        <v>36447</v>
      </c>
      <c r="N3185" s="33">
        <v>1</v>
      </c>
      <c r="O3185" s="50" t="e">
        <f>INDEX([1]Dados!$M$2:$N$26779,MATCH($P3185,[1]Dados!$N$2:$N$26779,),2)</f>
        <v>#N/A</v>
      </c>
      <c r="P3185">
        <v>154979</v>
      </c>
      <c r="Q3185" s="1">
        <v>36837</v>
      </c>
      <c r="R3185" s="1">
        <v>36841</v>
      </c>
      <c r="S3185" t="s">
        <v>2160</v>
      </c>
    </row>
    <row r="3186" spans="1:19" x14ac:dyDescent="0.2">
      <c r="A3186" s="7">
        <v>431890</v>
      </c>
      <c r="B3186" s="3">
        <v>88811</v>
      </c>
      <c r="C3186" s="3" t="s">
        <v>40</v>
      </c>
      <c r="D3186" s="2" t="s">
        <v>771</v>
      </c>
      <c r="E3186" s="3">
        <v>13</v>
      </c>
      <c r="F3186" s="17">
        <v>0</v>
      </c>
      <c r="G3186" s="17">
        <v>1</v>
      </c>
      <c r="H3186" s="17">
        <v>0</v>
      </c>
      <c r="I3186" s="7">
        <v>3.5</v>
      </c>
      <c r="J3186" s="7">
        <v>0</v>
      </c>
      <c r="K3186" s="4">
        <v>1293</v>
      </c>
      <c r="L3186" s="5">
        <v>1293.0592999999999</v>
      </c>
      <c r="M3186">
        <v>36447</v>
      </c>
      <c r="N3186" s="33">
        <v>1</v>
      </c>
      <c r="O3186" s="50" t="e">
        <f>INDEX([1]Dados!$M$2:$N$26779,MATCH($P3186,[1]Dados!$N$2:$N$26779,),2)</f>
        <v>#N/A</v>
      </c>
      <c r="P3186">
        <v>154979</v>
      </c>
      <c r="Q3186" s="1">
        <v>36837</v>
      </c>
      <c r="R3186" s="1">
        <v>36841</v>
      </c>
      <c r="S3186" t="s">
        <v>2160</v>
      </c>
    </row>
    <row r="3187" spans="1:19" x14ac:dyDescent="0.2">
      <c r="A3187" s="7">
        <v>432070</v>
      </c>
      <c r="B3187" s="3">
        <v>89176</v>
      </c>
      <c r="C3187" s="3" t="s">
        <v>40</v>
      </c>
      <c r="D3187" s="2" t="s">
        <v>805</v>
      </c>
      <c r="E3187" s="3">
        <v>13</v>
      </c>
      <c r="F3187" s="17">
        <v>0</v>
      </c>
      <c r="G3187" s="17">
        <v>1</v>
      </c>
      <c r="H3187" s="17">
        <v>0</v>
      </c>
      <c r="I3187" s="7">
        <v>1.1000000000000001</v>
      </c>
      <c r="J3187" s="7">
        <v>17</v>
      </c>
      <c r="K3187" s="4">
        <v>4</v>
      </c>
      <c r="L3187" s="5">
        <v>4.1822999999999997</v>
      </c>
      <c r="M3187">
        <v>63000</v>
      </c>
      <c r="N3187" s="3">
        <v>1</v>
      </c>
      <c r="O3187" s="50" t="e">
        <f>INDEX([1]Dados!$M$2:$N$26779,MATCH($P3187,[1]Dados!$N$2:$N$26779,),2)</f>
        <v>#N/A</v>
      </c>
      <c r="P3187">
        <v>155155</v>
      </c>
      <c r="Q3187" s="1">
        <v>36837</v>
      </c>
      <c r="R3187" s="1">
        <v>36841</v>
      </c>
      <c r="S3187" t="s">
        <v>2113</v>
      </c>
    </row>
    <row r="3188" spans="1:19" x14ac:dyDescent="0.2">
      <c r="A3188" s="7">
        <v>432070</v>
      </c>
      <c r="B3188" s="3">
        <v>89176</v>
      </c>
      <c r="C3188" s="3" t="s">
        <v>40</v>
      </c>
      <c r="D3188" s="2" t="s">
        <v>805</v>
      </c>
      <c r="E3188" s="3">
        <v>13</v>
      </c>
      <c r="F3188" s="17">
        <v>0</v>
      </c>
      <c r="G3188" s="17">
        <v>1</v>
      </c>
      <c r="H3188" s="17">
        <v>0</v>
      </c>
      <c r="I3188" s="7">
        <v>1.2</v>
      </c>
      <c r="J3188" s="7">
        <v>5</v>
      </c>
      <c r="K3188" s="4">
        <v>4</v>
      </c>
      <c r="L3188" s="5">
        <v>4.1822999999999997</v>
      </c>
      <c r="M3188">
        <v>63000</v>
      </c>
      <c r="N3188" s="3">
        <v>1</v>
      </c>
      <c r="O3188" s="50" t="e">
        <f>INDEX([1]Dados!$M$2:$N$26779,MATCH($P3188,[1]Dados!$N$2:$N$26779,),2)</f>
        <v>#N/A</v>
      </c>
      <c r="P3188">
        <v>155155</v>
      </c>
      <c r="Q3188" s="1">
        <v>36837</v>
      </c>
      <c r="R3188" s="1">
        <v>36841</v>
      </c>
      <c r="S3188" t="s">
        <v>2113</v>
      </c>
    </row>
    <row r="3189" spans="1:19" x14ac:dyDescent="0.2">
      <c r="A3189" s="7">
        <v>432070</v>
      </c>
      <c r="B3189" s="3">
        <v>89176</v>
      </c>
      <c r="C3189" s="3" t="s">
        <v>40</v>
      </c>
      <c r="D3189" s="2" t="s">
        <v>805</v>
      </c>
      <c r="E3189" s="3">
        <v>13</v>
      </c>
      <c r="F3189" s="17">
        <v>0</v>
      </c>
      <c r="G3189" s="17">
        <v>1</v>
      </c>
      <c r="H3189" s="17">
        <v>0</v>
      </c>
      <c r="I3189" s="7">
        <v>1.3</v>
      </c>
      <c r="J3189" s="7">
        <v>9</v>
      </c>
      <c r="K3189" s="4">
        <v>4</v>
      </c>
      <c r="L3189" s="5">
        <v>4.1822999999999997</v>
      </c>
      <c r="M3189">
        <v>63000</v>
      </c>
      <c r="N3189" s="3">
        <v>1</v>
      </c>
      <c r="O3189" s="50" t="e">
        <f>INDEX([1]Dados!$M$2:$N$26779,MATCH($P3189,[1]Dados!$N$2:$N$26779,),2)</f>
        <v>#N/A</v>
      </c>
      <c r="P3189">
        <v>155155</v>
      </c>
      <c r="Q3189" s="1">
        <v>36837</v>
      </c>
      <c r="R3189" s="1">
        <v>36841</v>
      </c>
      <c r="S3189" t="s">
        <v>2113</v>
      </c>
    </row>
    <row r="3190" spans="1:19" x14ac:dyDescent="0.2">
      <c r="A3190" s="7">
        <v>432070</v>
      </c>
      <c r="B3190" s="3">
        <v>89176</v>
      </c>
      <c r="C3190" s="3" t="s">
        <v>40</v>
      </c>
      <c r="D3190" s="2" t="s">
        <v>805</v>
      </c>
      <c r="E3190" s="3">
        <v>13</v>
      </c>
      <c r="F3190" s="17">
        <v>0</v>
      </c>
      <c r="G3190" s="17">
        <v>1</v>
      </c>
      <c r="H3190" s="17">
        <v>0</v>
      </c>
      <c r="I3190" s="7">
        <v>3.1</v>
      </c>
      <c r="J3190" s="7">
        <v>25</v>
      </c>
      <c r="K3190" s="4">
        <v>1203</v>
      </c>
      <c r="L3190" s="5">
        <v>1203.0829000000001</v>
      </c>
      <c r="M3190">
        <v>14237.9</v>
      </c>
      <c r="N3190" s="3">
        <v>1</v>
      </c>
      <c r="O3190" s="50" t="e">
        <f>INDEX([1]Dados!$M$2:$N$26779,MATCH($P3190,[1]Dados!$N$2:$N$26779,),2)</f>
        <v>#N/A</v>
      </c>
      <c r="P3190">
        <v>155269</v>
      </c>
      <c r="Q3190" s="1">
        <v>36837</v>
      </c>
      <c r="R3190" s="1">
        <v>36841</v>
      </c>
      <c r="S3190" t="s">
        <v>2114</v>
      </c>
    </row>
    <row r="3191" spans="1:19" x14ac:dyDescent="0.2">
      <c r="A3191" s="7">
        <v>432070</v>
      </c>
      <c r="B3191" s="3">
        <v>89176</v>
      </c>
      <c r="C3191" s="3" t="s">
        <v>40</v>
      </c>
      <c r="D3191" s="2" t="s">
        <v>805</v>
      </c>
      <c r="E3191" s="3">
        <v>13</v>
      </c>
      <c r="F3191" s="17">
        <v>0</v>
      </c>
      <c r="G3191" s="17">
        <v>1</v>
      </c>
      <c r="H3191" s="17">
        <v>0</v>
      </c>
      <c r="I3191" s="7">
        <v>3.2</v>
      </c>
      <c r="J3191" s="7">
        <v>14</v>
      </c>
      <c r="K3191" s="4">
        <v>1203</v>
      </c>
      <c r="L3191" s="5">
        <v>1203.0829000000001</v>
      </c>
      <c r="M3191">
        <v>14237.9</v>
      </c>
      <c r="N3191" s="3">
        <v>1</v>
      </c>
      <c r="O3191" s="50" t="e">
        <f>INDEX([1]Dados!$M$2:$N$26779,MATCH($P3191,[1]Dados!$N$2:$N$26779,),2)</f>
        <v>#N/A</v>
      </c>
      <c r="P3191">
        <v>155269</v>
      </c>
      <c r="Q3191" s="1">
        <v>36837</v>
      </c>
      <c r="R3191" s="1">
        <v>36841</v>
      </c>
      <c r="S3191" t="s">
        <v>2114</v>
      </c>
    </row>
    <row r="3192" spans="1:19" x14ac:dyDescent="0.2">
      <c r="A3192" s="7">
        <v>432070</v>
      </c>
      <c r="B3192" s="3">
        <v>89176</v>
      </c>
      <c r="C3192" s="3" t="s">
        <v>40</v>
      </c>
      <c r="D3192" s="2" t="s">
        <v>805</v>
      </c>
      <c r="E3192" s="3">
        <v>13</v>
      </c>
      <c r="F3192" s="17">
        <v>0</v>
      </c>
      <c r="G3192" s="17">
        <v>1</v>
      </c>
      <c r="H3192" s="17">
        <v>0</v>
      </c>
      <c r="I3192" s="7">
        <v>5.0999999999999996</v>
      </c>
      <c r="J3192" s="7">
        <v>25</v>
      </c>
      <c r="K3192" s="4">
        <v>1214</v>
      </c>
      <c r="L3192" s="5">
        <v>1214.0587</v>
      </c>
      <c r="M3192">
        <v>142870</v>
      </c>
      <c r="N3192" s="3">
        <v>1</v>
      </c>
      <c r="O3192" s="50" t="e">
        <f>INDEX([1]Dados!$M$2:$N$26779,MATCH($P3192,[1]Dados!$N$2:$N$26779,),2)</f>
        <v>#N/A</v>
      </c>
      <c r="P3192">
        <v>154904</v>
      </c>
      <c r="Q3192" s="1">
        <v>36837</v>
      </c>
      <c r="R3192" s="1">
        <v>36841</v>
      </c>
      <c r="S3192" t="s">
        <v>2111</v>
      </c>
    </row>
    <row r="3193" spans="1:19" x14ac:dyDescent="0.2">
      <c r="A3193" s="7">
        <v>432070</v>
      </c>
      <c r="B3193" s="3">
        <v>89176</v>
      </c>
      <c r="C3193" s="3" t="s">
        <v>40</v>
      </c>
      <c r="D3193" s="2" t="s">
        <v>805</v>
      </c>
      <c r="E3193" s="3">
        <v>13</v>
      </c>
      <c r="F3193" s="17">
        <v>0</v>
      </c>
      <c r="G3193" s="17">
        <v>1</v>
      </c>
      <c r="H3193" s="17">
        <v>0</v>
      </c>
      <c r="I3193" s="7">
        <v>5.2</v>
      </c>
      <c r="J3193" s="7">
        <v>14</v>
      </c>
      <c r="K3193" s="4">
        <v>1214</v>
      </c>
      <c r="L3193" s="5">
        <v>1214.0587</v>
      </c>
      <c r="M3193">
        <v>142870</v>
      </c>
      <c r="N3193" s="3">
        <v>1</v>
      </c>
      <c r="O3193" s="50" t="e">
        <f>INDEX([1]Dados!$M$2:$N$26779,MATCH($P3193,[1]Dados!$N$2:$N$26779,),2)</f>
        <v>#N/A</v>
      </c>
      <c r="P3193">
        <v>154904</v>
      </c>
      <c r="Q3193" s="1">
        <v>36837</v>
      </c>
      <c r="R3193" s="1">
        <v>36841</v>
      </c>
      <c r="S3193" t="s">
        <v>2111</v>
      </c>
    </row>
    <row r="3194" spans="1:19" x14ac:dyDescent="0.2">
      <c r="A3194" s="7">
        <v>432070</v>
      </c>
      <c r="B3194" s="3">
        <v>89176</v>
      </c>
      <c r="C3194" s="3" t="s">
        <v>40</v>
      </c>
      <c r="D3194" s="2" t="s">
        <v>805</v>
      </c>
      <c r="E3194" s="3">
        <v>13</v>
      </c>
      <c r="F3194" s="17">
        <v>0</v>
      </c>
      <c r="G3194" s="17">
        <v>1</v>
      </c>
      <c r="H3194" s="17">
        <v>0</v>
      </c>
      <c r="I3194" s="7">
        <v>4.2</v>
      </c>
      <c r="J3194" s="7">
        <v>23</v>
      </c>
      <c r="K3194" s="4">
        <v>1214</v>
      </c>
      <c r="L3194" s="5">
        <v>1214.0589</v>
      </c>
      <c r="M3194">
        <v>207260</v>
      </c>
      <c r="N3194" s="3">
        <v>1</v>
      </c>
      <c r="O3194" s="50" t="e">
        <f>INDEX([1]Dados!$M$2:$N$26779,MATCH($P3194,[1]Dados!$N$2:$N$26779,),2)</f>
        <v>#N/A</v>
      </c>
      <c r="P3194">
        <v>155611</v>
      </c>
      <c r="Q3194" s="1">
        <v>36837</v>
      </c>
      <c r="R3194" s="1">
        <v>36841</v>
      </c>
      <c r="S3194" t="s">
        <v>2115</v>
      </c>
    </row>
    <row r="3195" spans="1:19" x14ac:dyDescent="0.2">
      <c r="A3195" s="7">
        <v>432070</v>
      </c>
      <c r="B3195" s="3">
        <v>89176</v>
      </c>
      <c r="C3195" s="3" t="s">
        <v>40</v>
      </c>
      <c r="D3195" s="2" t="s">
        <v>805</v>
      </c>
      <c r="E3195" s="3">
        <v>13</v>
      </c>
      <c r="F3195" s="17">
        <v>0</v>
      </c>
      <c r="G3195" s="17">
        <v>1</v>
      </c>
      <c r="H3195" s="17">
        <v>0</v>
      </c>
      <c r="I3195" s="7">
        <v>4.0999999999999996</v>
      </c>
      <c r="J3195" s="7">
        <v>20</v>
      </c>
      <c r="K3195" s="4">
        <v>1214</v>
      </c>
      <c r="L3195" s="5">
        <v>1214.0589</v>
      </c>
      <c r="M3195">
        <v>207260</v>
      </c>
      <c r="N3195" s="3">
        <v>1</v>
      </c>
      <c r="O3195" s="50" t="e">
        <f>INDEX([1]Dados!$M$2:$N$26779,MATCH($P3195,[1]Dados!$N$2:$N$26779,),2)</f>
        <v>#N/A</v>
      </c>
      <c r="P3195">
        <v>155611</v>
      </c>
      <c r="Q3195" s="1">
        <v>36837</v>
      </c>
      <c r="R3195" s="1">
        <v>36841</v>
      </c>
      <c r="S3195" t="s">
        <v>2115</v>
      </c>
    </row>
    <row r="3196" spans="1:19" x14ac:dyDescent="0.2">
      <c r="A3196" s="7">
        <v>432070</v>
      </c>
      <c r="B3196" s="3">
        <v>89176</v>
      </c>
      <c r="C3196" s="3" t="s">
        <v>40</v>
      </c>
      <c r="D3196" s="2" t="s">
        <v>805</v>
      </c>
      <c r="E3196" s="3">
        <v>13</v>
      </c>
      <c r="F3196" s="17">
        <v>0</v>
      </c>
      <c r="G3196" s="17">
        <v>1</v>
      </c>
      <c r="H3196" s="17">
        <v>0</v>
      </c>
      <c r="I3196" s="7">
        <v>6.1</v>
      </c>
      <c r="J3196" s="7">
        <v>18</v>
      </c>
      <c r="K3196" s="4">
        <v>1220</v>
      </c>
      <c r="L3196" s="5">
        <v>1220.0906</v>
      </c>
      <c r="M3196">
        <v>698180</v>
      </c>
      <c r="N3196" s="3">
        <v>1</v>
      </c>
      <c r="O3196" s="50" t="e">
        <f>INDEX([1]Dados!$M$2:$N$26779,MATCH($P3196,[1]Dados!$N$2:$N$26779,),2)</f>
        <v>#N/A</v>
      </c>
      <c r="P3196">
        <v>156660</v>
      </c>
      <c r="Q3196" s="1">
        <v>36837</v>
      </c>
      <c r="R3196" s="1">
        <v>36841</v>
      </c>
      <c r="S3196" t="s">
        <v>2116</v>
      </c>
    </row>
    <row r="3197" spans="1:19" x14ac:dyDescent="0.2">
      <c r="A3197" s="7">
        <v>432070</v>
      </c>
      <c r="B3197" s="3">
        <v>89176</v>
      </c>
      <c r="C3197" s="3" t="s">
        <v>40</v>
      </c>
      <c r="D3197" s="2" t="s">
        <v>805</v>
      </c>
      <c r="E3197" s="3">
        <v>13</v>
      </c>
      <c r="F3197" s="17">
        <v>0</v>
      </c>
      <c r="G3197" s="17">
        <v>1</v>
      </c>
      <c r="H3197" s="17">
        <v>0</v>
      </c>
      <c r="I3197" s="7">
        <v>6.2</v>
      </c>
      <c r="J3197" s="7">
        <v>25</v>
      </c>
      <c r="K3197" s="4">
        <v>1220</v>
      </c>
      <c r="L3197" s="5">
        <v>1220.0906</v>
      </c>
      <c r="M3197">
        <v>698180</v>
      </c>
      <c r="N3197" s="3">
        <v>1</v>
      </c>
      <c r="O3197" s="50" t="e">
        <f>INDEX([1]Dados!$M$2:$N$26779,MATCH($P3197,[1]Dados!$N$2:$N$26779,),2)</f>
        <v>#N/A</v>
      </c>
      <c r="P3197">
        <v>156663</v>
      </c>
      <c r="Q3197" s="1">
        <v>36837</v>
      </c>
      <c r="R3197" s="1">
        <v>36841</v>
      </c>
      <c r="S3197" t="s">
        <v>2116</v>
      </c>
    </row>
    <row r="3198" spans="1:19" x14ac:dyDescent="0.2">
      <c r="A3198" s="7">
        <v>432070</v>
      </c>
      <c r="B3198" s="3">
        <v>89176</v>
      </c>
      <c r="C3198" s="3" t="s">
        <v>40</v>
      </c>
      <c r="D3198" s="2" t="s">
        <v>805</v>
      </c>
      <c r="E3198" s="3">
        <v>13</v>
      </c>
      <c r="F3198" s="17">
        <v>0</v>
      </c>
      <c r="G3198" s="17">
        <v>1</v>
      </c>
      <c r="H3198" s="17">
        <v>0</v>
      </c>
      <c r="I3198" s="7">
        <v>6.3</v>
      </c>
      <c r="J3198" s="7">
        <v>18</v>
      </c>
      <c r="K3198" s="4">
        <v>1220</v>
      </c>
      <c r="L3198" s="5">
        <v>1220.0906</v>
      </c>
      <c r="M3198">
        <v>698180</v>
      </c>
      <c r="N3198" s="3">
        <v>1</v>
      </c>
      <c r="O3198" s="50" t="e">
        <f>INDEX([1]Dados!$M$2:$N$26779,MATCH($P3198,[1]Dados!$N$2:$N$26779,),2)</f>
        <v>#N/A</v>
      </c>
      <c r="P3198">
        <v>156663</v>
      </c>
      <c r="Q3198" s="1">
        <v>36837</v>
      </c>
      <c r="R3198" s="1">
        <v>36841</v>
      </c>
      <c r="S3198" t="s">
        <v>2116</v>
      </c>
    </row>
    <row r="3199" spans="1:19" x14ac:dyDescent="0.2">
      <c r="A3199" s="7">
        <v>432070</v>
      </c>
      <c r="B3199" s="3">
        <v>89176</v>
      </c>
      <c r="C3199" s="3" t="s">
        <v>40</v>
      </c>
      <c r="D3199" s="2" t="s">
        <v>805</v>
      </c>
      <c r="E3199" s="3">
        <v>13</v>
      </c>
      <c r="F3199" s="17">
        <v>0</v>
      </c>
      <c r="G3199" s="17">
        <v>1</v>
      </c>
      <c r="H3199" s="17">
        <v>0</v>
      </c>
      <c r="I3199" s="7">
        <v>2.2000000000000002</v>
      </c>
      <c r="J3199" s="7">
        <v>15</v>
      </c>
      <c r="K3199" s="4">
        <v>1293</v>
      </c>
      <c r="L3199" s="5">
        <v>1293.0592999999999</v>
      </c>
      <c r="M3199">
        <v>13974</v>
      </c>
      <c r="N3199" s="3">
        <v>1</v>
      </c>
      <c r="O3199" s="50" t="e">
        <f>INDEX([1]Dados!$M$2:$N$26779,MATCH($P3199,[1]Dados!$N$2:$N$26779,),2)</f>
        <v>#N/A</v>
      </c>
      <c r="P3199">
        <v>154978</v>
      </c>
      <c r="Q3199" s="1">
        <v>36837</v>
      </c>
      <c r="R3199" s="1">
        <v>36841</v>
      </c>
      <c r="S3199" t="s">
        <v>2112</v>
      </c>
    </row>
    <row r="3200" spans="1:19" x14ac:dyDescent="0.2">
      <c r="A3200" s="7">
        <v>432070</v>
      </c>
      <c r="B3200" s="3">
        <v>89176</v>
      </c>
      <c r="C3200" s="3" t="s">
        <v>40</v>
      </c>
      <c r="D3200" s="2" t="s">
        <v>805</v>
      </c>
      <c r="E3200" s="3">
        <v>13</v>
      </c>
      <c r="F3200" s="17">
        <v>0</v>
      </c>
      <c r="G3200" s="17">
        <v>1</v>
      </c>
      <c r="H3200" s="17">
        <v>0</v>
      </c>
      <c r="I3200" s="7">
        <v>2.1</v>
      </c>
      <c r="J3200" s="7">
        <v>21</v>
      </c>
      <c r="K3200" s="4">
        <v>1293</v>
      </c>
      <c r="L3200" s="5">
        <v>1293.0592999999999</v>
      </c>
      <c r="M3200">
        <v>13974</v>
      </c>
      <c r="N3200" s="3">
        <v>1</v>
      </c>
      <c r="O3200" s="50" t="e">
        <f>INDEX([1]Dados!$M$2:$N$26779,MATCH($P3200,[1]Dados!$N$2:$N$26779,),2)</f>
        <v>#N/A</v>
      </c>
      <c r="P3200">
        <v>154978</v>
      </c>
      <c r="Q3200" s="1">
        <v>36837</v>
      </c>
      <c r="R3200" s="1">
        <v>36841</v>
      </c>
      <c r="S3200" t="s">
        <v>2112</v>
      </c>
    </row>
    <row r="3201" spans="1:19" x14ac:dyDescent="0.2">
      <c r="A3201" s="7">
        <v>432070</v>
      </c>
      <c r="B3201" s="3">
        <v>89176</v>
      </c>
      <c r="C3201" s="3" t="s">
        <v>40</v>
      </c>
      <c r="D3201" s="2" t="s">
        <v>805</v>
      </c>
      <c r="E3201" s="3">
        <v>13</v>
      </c>
      <c r="F3201" s="17">
        <v>0</v>
      </c>
      <c r="G3201" s="17">
        <v>1</v>
      </c>
      <c r="H3201" s="17">
        <v>0</v>
      </c>
      <c r="I3201" s="7">
        <v>2.2999999999999998</v>
      </c>
      <c r="J3201" s="7">
        <v>22</v>
      </c>
      <c r="K3201" s="4">
        <v>1293</v>
      </c>
      <c r="L3201" s="5">
        <v>1293.0592999999999</v>
      </c>
      <c r="M3201">
        <v>13974</v>
      </c>
      <c r="N3201" s="3">
        <v>1</v>
      </c>
      <c r="O3201" s="50" t="e">
        <f>INDEX([1]Dados!$M$2:$N$26779,MATCH($P3201,[1]Dados!$N$2:$N$26779,),2)</f>
        <v>#N/A</v>
      </c>
      <c r="P3201">
        <v>154978</v>
      </c>
      <c r="Q3201" s="1">
        <v>36837</v>
      </c>
      <c r="R3201" s="1">
        <v>36841</v>
      </c>
      <c r="S3201" t="s">
        <v>2112</v>
      </c>
    </row>
    <row r="3202" spans="1:19" x14ac:dyDescent="0.2">
      <c r="A3202" s="7">
        <v>432070</v>
      </c>
      <c r="B3202" s="3">
        <v>89176</v>
      </c>
      <c r="C3202" s="3" t="s">
        <v>40</v>
      </c>
      <c r="D3202" s="2" t="s">
        <v>805</v>
      </c>
      <c r="E3202" s="3">
        <v>13</v>
      </c>
      <c r="F3202" s="17">
        <v>0</v>
      </c>
      <c r="G3202" s="17">
        <v>1</v>
      </c>
      <c r="H3202" s="17">
        <v>0</v>
      </c>
      <c r="I3202" s="7">
        <v>2.4</v>
      </c>
      <c r="J3202" s="7">
        <v>21</v>
      </c>
      <c r="K3202" s="4">
        <v>1293</v>
      </c>
      <c r="L3202" s="5">
        <v>1293.0592999999999</v>
      </c>
      <c r="M3202">
        <v>13974</v>
      </c>
      <c r="N3202" s="3">
        <v>1</v>
      </c>
      <c r="O3202" s="50" t="e">
        <f>INDEX([1]Dados!$M$2:$N$26779,MATCH($P3202,[1]Dados!$N$2:$N$26779,),2)</f>
        <v>#N/A</v>
      </c>
      <c r="P3202">
        <v>154978</v>
      </c>
      <c r="Q3202" s="1">
        <v>36837</v>
      </c>
      <c r="R3202" s="1">
        <v>36841</v>
      </c>
      <c r="S3202" t="s">
        <v>2112</v>
      </c>
    </row>
    <row r="3203" spans="1:19" x14ac:dyDescent="0.2">
      <c r="A3203" s="7">
        <v>421210</v>
      </c>
      <c r="B3203" s="3">
        <v>82376</v>
      </c>
      <c r="C3203" s="3" t="s">
        <v>29</v>
      </c>
      <c r="D3203" s="2" t="s">
        <v>633</v>
      </c>
      <c r="E3203" s="3">
        <v>13</v>
      </c>
      <c r="F3203" s="17">
        <v>0</v>
      </c>
      <c r="G3203" s="17">
        <v>1</v>
      </c>
      <c r="H3203" s="17">
        <v>0</v>
      </c>
      <c r="I3203" s="7">
        <v>2.1</v>
      </c>
      <c r="J3203" s="7">
        <v>27</v>
      </c>
      <c r="K3203" s="4">
        <v>1214</v>
      </c>
      <c r="L3203" s="5">
        <v>1214.0589</v>
      </c>
      <c r="M3203">
        <v>293980</v>
      </c>
      <c r="N3203" s="3">
        <v>1</v>
      </c>
      <c r="O3203" s="50" t="e">
        <f>INDEX([1]Dados!$M$2:$N$26779,MATCH($P3203,[1]Dados!$N$2:$N$26779,),2)</f>
        <v>#N/A</v>
      </c>
      <c r="P3203">
        <v>155613</v>
      </c>
      <c r="Q3203" s="1">
        <v>36662</v>
      </c>
      <c r="R3203" s="1">
        <v>36666</v>
      </c>
      <c r="S3203" t="s">
        <v>2197</v>
      </c>
    </row>
    <row r="3204" spans="1:19" x14ac:dyDescent="0.2">
      <c r="A3204" s="7">
        <v>421210</v>
      </c>
      <c r="B3204" s="3">
        <v>82376</v>
      </c>
      <c r="C3204" s="3" t="s">
        <v>29</v>
      </c>
      <c r="D3204" s="2" t="s">
        <v>633</v>
      </c>
      <c r="E3204" s="3">
        <v>13</v>
      </c>
      <c r="F3204" s="17">
        <v>0</v>
      </c>
      <c r="G3204" s="17">
        <v>1</v>
      </c>
      <c r="H3204" s="17">
        <v>0</v>
      </c>
      <c r="I3204" s="7">
        <v>6.2</v>
      </c>
      <c r="J3204" s="7">
        <v>13</v>
      </c>
      <c r="K3204" s="4">
        <v>4</v>
      </c>
      <c r="L3204" s="5">
        <v>4.1822999999999997</v>
      </c>
      <c r="M3204">
        <v>69545.25</v>
      </c>
      <c r="N3204" s="3">
        <v>1</v>
      </c>
      <c r="O3204" s="50" t="e">
        <f>INDEX([1]Dados!$M$2:$N$26779,MATCH($P3204,[1]Dados!$N$2:$N$26779,),2)</f>
        <v>#N/A</v>
      </c>
      <c r="P3204">
        <v>155156</v>
      </c>
      <c r="Q3204" s="1">
        <v>36662</v>
      </c>
      <c r="R3204" s="1">
        <v>36666</v>
      </c>
      <c r="S3204" t="s">
        <v>2271</v>
      </c>
    </row>
    <row r="3205" spans="1:19" x14ac:dyDescent="0.2">
      <c r="A3205" s="7">
        <v>421210</v>
      </c>
      <c r="B3205" s="3">
        <v>82376</v>
      </c>
      <c r="C3205" s="3" t="s">
        <v>29</v>
      </c>
      <c r="D3205" s="2" t="s">
        <v>633</v>
      </c>
      <c r="E3205" s="3">
        <v>13</v>
      </c>
      <c r="F3205" s="17">
        <v>0</v>
      </c>
      <c r="G3205" s="17">
        <v>1</v>
      </c>
      <c r="H3205" s="17">
        <v>0</v>
      </c>
      <c r="I3205" s="7">
        <v>6.1</v>
      </c>
      <c r="J3205" s="7">
        <v>9</v>
      </c>
      <c r="K3205" s="4">
        <v>4</v>
      </c>
      <c r="L3205" s="5">
        <v>4.1822999999999997</v>
      </c>
      <c r="M3205">
        <v>69545.25</v>
      </c>
      <c r="N3205" s="3">
        <v>1</v>
      </c>
      <c r="O3205" s="50" t="e">
        <f>INDEX([1]Dados!$M$2:$N$26779,MATCH($P3205,[1]Dados!$N$2:$N$26779,),2)</f>
        <v>#N/A</v>
      </c>
      <c r="P3205">
        <v>155156</v>
      </c>
      <c r="Q3205" s="1">
        <v>36662</v>
      </c>
      <c r="R3205" s="1">
        <v>36666</v>
      </c>
      <c r="S3205" t="s">
        <v>2271</v>
      </c>
    </row>
    <row r="3206" spans="1:19" x14ac:dyDescent="0.2">
      <c r="A3206" s="7">
        <v>421210</v>
      </c>
      <c r="B3206" s="3">
        <v>82376</v>
      </c>
      <c r="C3206" s="3" t="s">
        <v>29</v>
      </c>
      <c r="D3206" s="2" t="s">
        <v>633</v>
      </c>
      <c r="E3206" s="3">
        <v>13</v>
      </c>
      <c r="F3206" s="17">
        <v>0</v>
      </c>
      <c r="G3206" s="17">
        <v>1</v>
      </c>
      <c r="H3206" s="17">
        <v>0</v>
      </c>
      <c r="I3206" s="7">
        <v>3.1</v>
      </c>
      <c r="J3206" s="7">
        <v>15</v>
      </c>
      <c r="K3206" s="4">
        <v>1203</v>
      </c>
      <c r="L3206" s="5">
        <v>1203.0829000000001</v>
      </c>
      <c r="M3206">
        <v>27212.07</v>
      </c>
      <c r="N3206" s="3">
        <v>1</v>
      </c>
      <c r="O3206" s="50" t="e">
        <f>INDEX([1]Dados!$M$2:$N$26779,MATCH($P3206,[1]Dados!$N$2:$N$26779,),2)</f>
        <v>#N/A</v>
      </c>
      <c r="P3206">
        <v>155271</v>
      </c>
      <c r="Q3206" s="1">
        <v>36662</v>
      </c>
      <c r="R3206" s="1">
        <v>36666</v>
      </c>
      <c r="S3206" t="s">
        <v>2270</v>
      </c>
    </row>
    <row r="3207" spans="1:19" x14ac:dyDescent="0.2">
      <c r="A3207" s="7">
        <v>421210</v>
      </c>
      <c r="B3207" s="3">
        <v>82376</v>
      </c>
      <c r="C3207" s="3" t="s">
        <v>29</v>
      </c>
      <c r="D3207" s="2" t="s">
        <v>633</v>
      </c>
      <c r="E3207" s="3">
        <v>13</v>
      </c>
      <c r="F3207" s="17">
        <v>0</v>
      </c>
      <c r="G3207" s="17">
        <v>1</v>
      </c>
      <c r="H3207" s="17">
        <v>0</v>
      </c>
      <c r="I3207" s="7">
        <v>3.3</v>
      </c>
      <c r="J3207" s="7">
        <v>17</v>
      </c>
      <c r="K3207" s="4">
        <v>1203</v>
      </c>
      <c r="L3207" s="5">
        <v>1203.0829000000001</v>
      </c>
      <c r="M3207">
        <v>27212.07</v>
      </c>
      <c r="N3207" s="3">
        <v>1</v>
      </c>
      <c r="O3207" s="50" t="e">
        <f>INDEX([1]Dados!$M$2:$N$26779,MATCH($P3207,[1]Dados!$N$2:$N$26779,),2)</f>
        <v>#N/A</v>
      </c>
      <c r="P3207">
        <v>155271</v>
      </c>
      <c r="Q3207" s="1">
        <v>36662</v>
      </c>
      <c r="R3207" s="1">
        <v>36666</v>
      </c>
      <c r="S3207" t="s">
        <v>2270</v>
      </c>
    </row>
    <row r="3208" spans="1:19" x14ac:dyDescent="0.2">
      <c r="A3208" s="7">
        <v>421210</v>
      </c>
      <c r="B3208" s="3">
        <v>82376</v>
      </c>
      <c r="C3208" s="3" t="s">
        <v>29</v>
      </c>
      <c r="D3208" s="2" t="s">
        <v>633</v>
      </c>
      <c r="E3208" s="3">
        <v>13</v>
      </c>
      <c r="F3208" s="17">
        <v>0</v>
      </c>
      <c r="G3208" s="17">
        <v>1</v>
      </c>
      <c r="H3208" s="17">
        <v>0</v>
      </c>
      <c r="I3208" s="7">
        <v>3.2</v>
      </c>
      <c r="J3208" s="7">
        <v>14</v>
      </c>
      <c r="K3208" s="4">
        <v>1203</v>
      </c>
      <c r="L3208" s="5">
        <v>1203.0829000000001</v>
      </c>
      <c r="M3208">
        <v>27212.07</v>
      </c>
      <c r="N3208" s="3">
        <v>1</v>
      </c>
      <c r="O3208" s="50" t="e">
        <f>INDEX([1]Dados!$M$2:$N$26779,MATCH($P3208,[1]Dados!$N$2:$N$26779,),2)</f>
        <v>#N/A</v>
      </c>
      <c r="P3208">
        <v>155271</v>
      </c>
      <c r="Q3208" s="1">
        <v>36662</v>
      </c>
      <c r="R3208" s="1">
        <v>36666</v>
      </c>
      <c r="S3208" t="s">
        <v>2270</v>
      </c>
    </row>
    <row r="3209" spans="1:19" x14ac:dyDescent="0.2">
      <c r="A3209" s="7">
        <v>421210</v>
      </c>
      <c r="B3209" s="3">
        <v>82376</v>
      </c>
      <c r="C3209" s="3" t="s">
        <v>29</v>
      </c>
      <c r="D3209" s="2" t="s">
        <v>633</v>
      </c>
      <c r="E3209" s="3">
        <v>13</v>
      </c>
      <c r="F3209" s="17">
        <v>0</v>
      </c>
      <c r="G3209" s="17">
        <v>1</v>
      </c>
      <c r="H3209" s="17">
        <v>0</v>
      </c>
      <c r="I3209" s="7">
        <v>4.0999999999999996</v>
      </c>
      <c r="J3209" s="7">
        <v>25</v>
      </c>
      <c r="K3209" s="4">
        <v>1220</v>
      </c>
      <c r="L3209" s="5">
        <v>1220.0906</v>
      </c>
      <c r="M3209">
        <v>428290</v>
      </c>
      <c r="N3209" s="3">
        <v>1</v>
      </c>
      <c r="O3209" s="50" t="e">
        <f>INDEX([1]Dados!$M$2:$N$26779,MATCH($P3209,[1]Dados!$N$2:$N$26779,),2)</f>
        <v>#N/A</v>
      </c>
      <c r="P3209">
        <v>156622</v>
      </c>
      <c r="Q3209" s="1">
        <v>36662</v>
      </c>
      <c r="R3209" s="1">
        <v>36666</v>
      </c>
      <c r="S3209" t="s">
        <v>1228</v>
      </c>
    </row>
    <row r="3210" spans="1:19" x14ac:dyDescent="0.2">
      <c r="A3210" s="7">
        <v>421210</v>
      </c>
      <c r="B3210" s="3">
        <v>82376</v>
      </c>
      <c r="C3210" s="3" t="s">
        <v>29</v>
      </c>
      <c r="D3210" s="2" t="s">
        <v>633</v>
      </c>
      <c r="E3210" s="3">
        <v>13</v>
      </c>
      <c r="F3210" s="17">
        <v>0</v>
      </c>
      <c r="G3210" s="17">
        <v>1</v>
      </c>
      <c r="H3210" s="17">
        <v>0</v>
      </c>
      <c r="I3210" s="7">
        <v>4.2</v>
      </c>
      <c r="J3210" s="7">
        <v>23</v>
      </c>
      <c r="K3210" s="4">
        <v>1220</v>
      </c>
      <c r="L3210" s="5">
        <v>1220.0906</v>
      </c>
      <c r="M3210">
        <v>428290</v>
      </c>
      <c r="N3210" s="3">
        <v>1</v>
      </c>
      <c r="O3210" s="50" t="e">
        <f>INDEX([1]Dados!$M$2:$N$26779,MATCH($P3210,[1]Dados!$N$2:$N$26779,),2)</f>
        <v>#N/A</v>
      </c>
      <c r="P3210">
        <v>156622</v>
      </c>
      <c r="Q3210" s="1">
        <v>36662</v>
      </c>
      <c r="R3210" s="1">
        <v>36666</v>
      </c>
      <c r="S3210" t="s">
        <v>1228</v>
      </c>
    </row>
    <row r="3211" spans="1:19" x14ac:dyDescent="0.2">
      <c r="A3211" s="7">
        <v>421210</v>
      </c>
      <c r="B3211" s="3">
        <v>82376</v>
      </c>
      <c r="C3211" s="3" t="s">
        <v>29</v>
      </c>
      <c r="D3211" s="2" t="s">
        <v>633</v>
      </c>
      <c r="E3211" s="3">
        <v>13</v>
      </c>
      <c r="F3211" s="17">
        <v>0</v>
      </c>
      <c r="G3211" s="17">
        <v>1</v>
      </c>
      <c r="H3211" s="17">
        <v>0</v>
      </c>
      <c r="I3211" s="7">
        <v>4.3</v>
      </c>
      <c r="J3211" s="7">
        <v>25</v>
      </c>
      <c r="K3211" s="4">
        <v>1220</v>
      </c>
      <c r="L3211" s="5">
        <v>1220.0906</v>
      </c>
      <c r="M3211">
        <v>428290</v>
      </c>
      <c r="N3211" s="3">
        <v>1</v>
      </c>
      <c r="O3211" s="50" t="e">
        <f>INDEX([1]Dados!$M$2:$N$26779,MATCH($P3211,[1]Dados!$N$2:$N$26779,),2)</f>
        <v>#N/A</v>
      </c>
      <c r="P3211">
        <v>156622</v>
      </c>
      <c r="Q3211" s="1">
        <v>36662</v>
      </c>
      <c r="R3211" s="1">
        <v>36666</v>
      </c>
      <c r="S3211" t="s">
        <v>1228</v>
      </c>
    </row>
    <row r="3212" spans="1:19" x14ac:dyDescent="0.2">
      <c r="A3212" s="7">
        <v>421210</v>
      </c>
      <c r="B3212" s="3">
        <v>82376</v>
      </c>
      <c r="C3212" s="3" t="s">
        <v>29</v>
      </c>
      <c r="D3212" s="2" t="s">
        <v>633</v>
      </c>
      <c r="E3212" s="3">
        <v>13</v>
      </c>
      <c r="F3212" s="17">
        <v>0</v>
      </c>
      <c r="G3212" s="17">
        <v>1</v>
      </c>
      <c r="H3212" s="17">
        <v>0</v>
      </c>
      <c r="I3212" s="7">
        <v>5.0999999999999996</v>
      </c>
      <c r="J3212" s="7">
        <v>18</v>
      </c>
      <c r="K3212" s="4">
        <v>1220</v>
      </c>
      <c r="L3212" s="5">
        <v>1220.0906</v>
      </c>
      <c r="M3212">
        <v>171080</v>
      </c>
      <c r="N3212" s="3">
        <v>1</v>
      </c>
      <c r="O3212" s="50" t="e">
        <f>INDEX([1]Dados!$M$2:$N$26779,MATCH($P3212,[1]Dados!$N$2:$N$26779,),2)</f>
        <v>#N/A</v>
      </c>
      <c r="P3212">
        <v>156625</v>
      </c>
      <c r="Q3212" s="1">
        <v>36662</v>
      </c>
      <c r="R3212" s="1">
        <v>36666</v>
      </c>
      <c r="S3212" t="s">
        <v>1228</v>
      </c>
    </row>
    <row r="3213" spans="1:19" x14ac:dyDescent="0.2">
      <c r="A3213" s="7">
        <v>421210</v>
      </c>
      <c r="B3213" s="3">
        <v>82376</v>
      </c>
      <c r="C3213" s="3" t="s">
        <v>29</v>
      </c>
      <c r="D3213" s="2" t="s">
        <v>633</v>
      </c>
      <c r="E3213" s="3">
        <v>13</v>
      </c>
      <c r="F3213" s="17">
        <v>0</v>
      </c>
      <c r="G3213" s="17">
        <v>1</v>
      </c>
      <c r="H3213" s="17">
        <v>0</v>
      </c>
      <c r="I3213" s="7">
        <v>5.2</v>
      </c>
      <c r="J3213" s="7">
        <v>25</v>
      </c>
      <c r="K3213" s="4">
        <v>1220</v>
      </c>
      <c r="L3213" s="5">
        <v>1220.0906</v>
      </c>
      <c r="M3213">
        <v>171080</v>
      </c>
      <c r="N3213" s="3">
        <v>1</v>
      </c>
      <c r="O3213" s="50" t="e">
        <f>INDEX([1]Dados!$M$2:$N$26779,MATCH($P3213,[1]Dados!$N$2:$N$26779,),2)</f>
        <v>#N/A</v>
      </c>
      <c r="P3213">
        <v>156625</v>
      </c>
      <c r="Q3213" s="1">
        <v>36662</v>
      </c>
      <c r="R3213" s="1">
        <v>36666</v>
      </c>
      <c r="S3213" t="s">
        <v>1228</v>
      </c>
    </row>
    <row r="3214" spans="1:19" x14ac:dyDescent="0.2">
      <c r="A3214" s="7">
        <v>421210</v>
      </c>
      <c r="B3214" s="3">
        <v>82376</v>
      </c>
      <c r="C3214" s="3" t="s">
        <v>29</v>
      </c>
      <c r="D3214" s="2" t="s">
        <v>633</v>
      </c>
      <c r="E3214" s="3">
        <v>13</v>
      </c>
      <c r="F3214" s="17">
        <v>0</v>
      </c>
      <c r="G3214" s="17">
        <v>1</v>
      </c>
      <c r="H3214" s="17">
        <v>0</v>
      </c>
      <c r="I3214" s="7">
        <v>1.1000000000000001</v>
      </c>
      <c r="J3214" s="7">
        <v>22</v>
      </c>
      <c r="K3214" s="4">
        <v>1293</v>
      </c>
      <c r="L3214" s="5">
        <v>1293.0592999999999</v>
      </c>
      <c r="M3214">
        <v>15822</v>
      </c>
      <c r="N3214" s="33">
        <v>1</v>
      </c>
      <c r="O3214" s="50" t="e">
        <f>INDEX([1]Dados!$M$2:$N$26779,MATCH($P3214,[1]Dados!$N$2:$N$26779,),2)</f>
        <v>#N/A</v>
      </c>
      <c r="P3214">
        <v>155001</v>
      </c>
      <c r="Q3214" s="1">
        <v>36662</v>
      </c>
      <c r="R3214" s="1">
        <v>36666</v>
      </c>
      <c r="S3214" t="s">
        <v>2269</v>
      </c>
    </row>
    <row r="3215" spans="1:19" x14ac:dyDescent="0.2">
      <c r="A3215" s="7">
        <v>421210</v>
      </c>
      <c r="B3215" s="3">
        <v>82376</v>
      </c>
      <c r="C3215" s="3" t="s">
        <v>29</v>
      </c>
      <c r="D3215" s="2" t="s">
        <v>633</v>
      </c>
      <c r="E3215" s="3">
        <v>13</v>
      </c>
      <c r="F3215" s="17">
        <v>0</v>
      </c>
      <c r="G3215" s="17">
        <v>1</v>
      </c>
      <c r="H3215" s="17">
        <v>0</v>
      </c>
      <c r="I3215" s="7">
        <v>1.2</v>
      </c>
      <c r="J3215" s="7">
        <v>29</v>
      </c>
      <c r="K3215" s="4">
        <v>1293</v>
      </c>
      <c r="L3215" s="5">
        <v>1293.0592999999999</v>
      </c>
      <c r="M3215">
        <v>15822</v>
      </c>
      <c r="N3215" s="33">
        <v>1</v>
      </c>
      <c r="O3215" s="50" t="e">
        <f>INDEX([1]Dados!$M$2:$N$26779,MATCH($P3215,[1]Dados!$N$2:$N$26779,),2)</f>
        <v>#N/A</v>
      </c>
      <c r="P3215">
        <v>155001</v>
      </c>
      <c r="Q3215" s="1">
        <v>36662</v>
      </c>
      <c r="R3215" s="1">
        <v>36666</v>
      </c>
      <c r="S3215" t="s">
        <v>2269</v>
      </c>
    </row>
    <row r="3216" spans="1:19" x14ac:dyDescent="0.2">
      <c r="A3216" s="7">
        <v>421210</v>
      </c>
      <c r="B3216" s="3">
        <v>82376</v>
      </c>
      <c r="C3216" s="3" t="s">
        <v>29</v>
      </c>
      <c r="D3216" s="2" t="s">
        <v>633</v>
      </c>
      <c r="E3216" s="3">
        <v>13</v>
      </c>
      <c r="F3216" s="17">
        <v>0</v>
      </c>
      <c r="G3216" s="17">
        <v>1</v>
      </c>
      <c r="H3216" s="17">
        <v>0</v>
      </c>
      <c r="I3216" s="7">
        <v>1.3</v>
      </c>
      <c r="J3216" s="7">
        <v>15</v>
      </c>
      <c r="K3216" s="4">
        <v>1293</v>
      </c>
      <c r="L3216" s="5">
        <v>1293.0592999999999</v>
      </c>
      <c r="M3216">
        <v>15822</v>
      </c>
      <c r="N3216" s="33">
        <v>1</v>
      </c>
      <c r="O3216" s="50" t="e">
        <f>INDEX([1]Dados!$M$2:$N$26779,MATCH($P3216,[1]Dados!$N$2:$N$26779,),2)</f>
        <v>#N/A</v>
      </c>
      <c r="P3216">
        <v>155001</v>
      </c>
      <c r="Q3216" s="1">
        <v>36662</v>
      </c>
      <c r="R3216" s="1">
        <v>36666</v>
      </c>
      <c r="S3216" t="s">
        <v>2269</v>
      </c>
    </row>
    <row r="3217" spans="1:19" x14ac:dyDescent="0.2">
      <c r="A3217" s="7">
        <v>421400</v>
      </c>
      <c r="B3217" s="3">
        <v>82759</v>
      </c>
      <c r="C3217" s="3" t="s">
        <v>29</v>
      </c>
      <c r="D3217" s="2" t="s">
        <v>679</v>
      </c>
      <c r="E3217" s="3">
        <v>13</v>
      </c>
      <c r="F3217" s="17">
        <v>0</v>
      </c>
      <c r="G3217" s="17">
        <v>1</v>
      </c>
      <c r="H3217" s="17">
        <v>0</v>
      </c>
      <c r="I3217" s="7">
        <v>3.1</v>
      </c>
      <c r="J3217" s="7">
        <v>33</v>
      </c>
      <c r="K3217" s="4">
        <v>4</v>
      </c>
      <c r="L3217" s="5">
        <v>4.1822999999999997</v>
      </c>
      <c r="M3217">
        <v>48000</v>
      </c>
      <c r="N3217" s="3">
        <v>1</v>
      </c>
      <c r="O3217" s="50" t="e">
        <f>INDEX([1]Dados!$M$2:$N$26779,MATCH($P3217,[1]Dados!$N$2:$N$26779,),2)</f>
        <v>#N/A</v>
      </c>
      <c r="P3217">
        <v>155157</v>
      </c>
      <c r="Q3217" s="1">
        <v>36837</v>
      </c>
      <c r="R3217" s="1">
        <v>36841</v>
      </c>
      <c r="S3217" t="s">
        <v>1076</v>
      </c>
    </row>
    <row r="3218" spans="1:19" x14ac:dyDescent="0.2">
      <c r="A3218" s="7">
        <v>421400</v>
      </c>
      <c r="B3218" s="3">
        <v>82759</v>
      </c>
      <c r="C3218" s="3" t="s">
        <v>29</v>
      </c>
      <c r="D3218" s="2" t="s">
        <v>679</v>
      </c>
      <c r="E3218" s="3">
        <v>13</v>
      </c>
      <c r="F3218" s="17">
        <v>0</v>
      </c>
      <c r="G3218" s="17">
        <v>1</v>
      </c>
      <c r="H3218" s="17">
        <v>0</v>
      </c>
      <c r="I3218" s="7" t="s">
        <v>3</v>
      </c>
      <c r="J3218" s="7">
        <v>0</v>
      </c>
      <c r="K3218" s="4">
        <v>1203</v>
      </c>
      <c r="L3218" s="5">
        <v>1203.0829000000001</v>
      </c>
      <c r="M3218" t="s">
        <v>2134</v>
      </c>
      <c r="N3218" s="3">
        <v>1</v>
      </c>
      <c r="O3218" s="50" t="e">
        <f>INDEX([1]Dados!$M$2:$N$26779,MATCH($P3218,[1]Dados!$N$2:$N$26779,),2)</f>
        <v>#N/A</v>
      </c>
      <c r="P3218" s="8">
        <v>155275</v>
      </c>
      <c r="Q3218" s="1">
        <v>36837</v>
      </c>
      <c r="R3218" s="1">
        <v>36841</v>
      </c>
      <c r="S3218" t="s">
        <v>2134</v>
      </c>
    </row>
    <row r="3219" spans="1:19" x14ac:dyDescent="0.2">
      <c r="A3219" s="7">
        <v>421400</v>
      </c>
      <c r="B3219" s="3">
        <v>82759</v>
      </c>
      <c r="C3219" s="3" t="s">
        <v>29</v>
      </c>
      <c r="D3219" s="2" t="s">
        <v>679</v>
      </c>
      <c r="E3219" s="3">
        <v>13</v>
      </c>
      <c r="F3219" s="17">
        <v>0</v>
      </c>
      <c r="G3219" s="17">
        <v>1</v>
      </c>
      <c r="H3219" s="17">
        <v>0</v>
      </c>
      <c r="I3219" s="7" t="s">
        <v>3</v>
      </c>
      <c r="J3219" s="7">
        <v>0</v>
      </c>
      <c r="K3219" s="4">
        <v>1214</v>
      </c>
      <c r="L3219" s="5">
        <v>1214.0587</v>
      </c>
      <c r="M3219">
        <v>114337.42</v>
      </c>
      <c r="N3219" s="3">
        <v>1</v>
      </c>
      <c r="O3219" s="50" t="e">
        <f>INDEX([1]Dados!$M$2:$N$26779,MATCH($P3219,[1]Dados!$N$2:$N$26779,),2)</f>
        <v>#N/A</v>
      </c>
      <c r="P3219" s="8">
        <v>154906</v>
      </c>
      <c r="Q3219" s="1">
        <v>36837</v>
      </c>
      <c r="R3219" s="1">
        <v>36841</v>
      </c>
      <c r="S3219" t="s">
        <v>2134</v>
      </c>
    </row>
    <row r="3220" spans="1:19" x14ac:dyDescent="0.2">
      <c r="A3220" s="7">
        <v>421400</v>
      </c>
      <c r="B3220" s="3">
        <v>82759</v>
      </c>
      <c r="C3220" s="3" t="s">
        <v>29</v>
      </c>
      <c r="D3220" s="2" t="s">
        <v>679</v>
      </c>
      <c r="E3220" s="3">
        <v>13</v>
      </c>
      <c r="F3220" s="17">
        <v>0</v>
      </c>
      <c r="G3220" s="17">
        <v>1</v>
      </c>
      <c r="H3220" s="17">
        <v>0</v>
      </c>
      <c r="I3220" s="7" t="s">
        <v>3</v>
      </c>
      <c r="J3220" s="7">
        <v>0</v>
      </c>
      <c r="K3220" s="4">
        <v>1214</v>
      </c>
      <c r="L3220" s="5">
        <v>1214.0589</v>
      </c>
      <c r="M3220">
        <v>145800</v>
      </c>
      <c r="N3220" s="3">
        <v>1</v>
      </c>
      <c r="O3220" s="50" t="e">
        <f>INDEX([1]Dados!$M$2:$N$26779,MATCH($P3220,[1]Dados!$N$2:$N$26779,),2)</f>
        <v>#N/A</v>
      </c>
      <c r="P3220">
        <v>155614</v>
      </c>
      <c r="Q3220" s="1">
        <v>36837</v>
      </c>
      <c r="R3220" s="1">
        <v>36841</v>
      </c>
      <c r="S3220" t="s">
        <v>2134</v>
      </c>
    </row>
    <row r="3221" spans="1:19" x14ac:dyDescent="0.2">
      <c r="A3221" s="7">
        <v>421400</v>
      </c>
      <c r="B3221" s="3">
        <v>82759</v>
      </c>
      <c r="C3221" s="3" t="s">
        <v>29</v>
      </c>
      <c r="D3221" s="2" t="s">
        <v>679</v>
      </c>
      <c r="E3221" s="3">
        <v>13</v>
      </c>
      <c r="F3221" s="17">
        <v>0</v>
      </c>
      <c r="G3221" s="17">
        <v>1</v>
      </c>
      <c r="H3221" s="17">
        <v>0</v>
      </c>
      <c r="I3221" s="7">
        <v>2.1</v>
      </c>
      <c r="J3221" s="7">
        <v>13</v>
      </c>
      <c r="K3221" s="4">
        <v>1220</v>
      </c>
      <c r="L3221" s="5">
        <v>1220.0906</v>
      </c>
      <c r="M3221">
        <v>413290</v>
      </c>
      <c r="N3221" s="3">
        <v>1</v>
      </c>
      <c r="O3221" s="50" t="e">
        <f>INDEX([1]Dados!$M$2:$N$26779,MATCH($P3221,[1]Dados!$N$2:$N$26779,),2)</f>
        <v>#N/A</v>
      </c>
      <c r="P3221">
        <v>156619</v>
      </c>
      <c r="Q3221" s="1">
        <v>36837</v>
      </c>
      <c r="R3221" s="1">
        <v>36841</v>
      </c>
      <c r="S3221" t="s">
        <v>1228</v>
      </c>
    </row>
    <row r="3222" spans="1:19" x14ac:dyDescent="0.2">
      <c r="A3222" s="7">
        <v>421400</v>
      </c>
      <c r="B3222" s="3">
        <v>82759</v>
      </c>
      <c r="C3222" s="3" t="s">
        <v>29</v>
      </c>
      <c r="D3222" s="2" t="s">
        <v>679</v>
      </c>
      <c r="E3222" s="3">
        <v>13</v>
      </c>
      <c r="F3222" s="17">
        <v>0</v>
      </c>
      <c r="G3222" s="17">
        <v>1</v>
      </c>
      <c r="H3222" s="17">
        <v>0</v>
      </c>
      <c r="I3222" s="7">
        <v>2.2000000000000002</v>
      </c>
      <c r="J3222" s="7">
        <v>18</v>
      </c>
      <c r="K3222" s="4">
        <v>1220</v>
      </c>
      <c r="L3222" s="5">
        <v>1220.0906</v>
      </c>
      <c r="M3222">
        <v>413290</v>
      </c>
      <c r="N3222" s="3">
        <v>1</v>
      </c>
      <c r="O3222" s="50" t="e">
        <f>INDEX([1]Dados!$M$2:$N$26779,MATCH($P3222,[1]Dados!$N$2:$N$26779,),2)</f>
        <v>#N/A</v>
      </c>
      <c r="P3222">
        <v>156619</v>
      </c>
      <c r="Q3222" s="1">
        <v>36837</v>
      </c>
      <c r="R3222" s="1">
        <v>36841</v>
      </c>
      <c r="S3222" t="s">
        <v>1228</v>
      </c>
    </row>
    <row r="3223" spans="1:19" x14ac:dyDescent="0.2">
      <c r="A3223" s="7">
        <v>421400</v>
      </c>
      <c r="B3223" s="3">
        <v>82759</v>
      </c>
      <c r="C3223" s="3" t="s">
        <v>29</v>
      </c>
      <c r="D3223" s="2" t="s">
        <v>679</v>
      </c>
      <c r="E3223" s="3">
        <v>13</v>
      </c>
      <c r="F3223" s="17">
        <v>0</v>
      </c>
      <c r="G3223" s="17">
        <v>1</v>
      </c>
      <c r="H3223" s="17">
        <v>0</v>
      </c>
      <c r="I3223" s="7">
        <v>1.1000000000000001</v>
      </c>
      <c r="J3223" s="7">
        <v>15</v>
      </c>
      <c r="K3223" s="4">
        <v>1293</v>
      </c>
      <c r="L3223" s="5">
        <v>1293.0592999999999</v>
      </c>
      <c r="M3223">
        <v>9401.2199999999993</v>
      </c>
      <c r="N3223" s="3">
        <v>1</v>
      </c>
      <c r="O3223" s="50" t="e">
        <f>INDEX([1]Dados!$M$2:$N$26779,MATCH($P3223,[1]Dados!$N$2:$N$26779,),2)</f>
        <v>#N/A</v>
      </c>
      <c r="P3223">
        <v>154999</v>
      </c>
      <c r="Q3223" s="1">
        <v>36837</v>
      </c>
      <c r="R3223" s="1">
        <v>36841</v>
      </c>
      <c r="S3223" t="s">
        <v>1113</v>
      </c>
    </row>
    <row r="3224" spans="1:19" x14ac:dyDescent="0.2">
      <c r="A3224" s="7">
        <v>421400</v>
      </c>
      <c r="B3224" s="3">
        <v>82759</v>
      </c>
      <c r="C3224" s="3" t="s">
        <v>29</v>
      </c>
      <c r="D3224" s="2" t="s">
        <v>679</v>
      </c>
      <c r="E3224" s="3">
        <v>13</v>
      </c>
      <c r="F3224" s="17">
        <v>0</v>
      </c>
      <c r="G3224" s="17">
        <v>1</v>
      </c>
      <c r="H3224" s="17">
        <v>0</v>
      </c>
      <c r="I3224" s="7">
        <v>1.2</v>
      </c>
      <c r="J3224" s="7">
        <v>22</v>
      </c>
      <c r="K3224" s="4">
        <v>1293</v>
      </c>
      <c r="L3224" s="5">
        <v>1293.0592999999999</v>
      </c>
      <c r="M3224">
        <v>9401.2199999999993</v>
      </c>
      <c r="N3224" s="3">
        <v>1</v>
      </c>
      <c r="O3224" s="50" t="e">
        <f>INDEX([1]Dados!$M$2:$N$26779,MATCH($P3224,[1]Dados!$N$2:$N$26779,),2)</f>
        <v>#N/A</v>
      </c>
      <c r="P3224">
        <v>154999</v>
      </c>
      <c r="Q3224" s="1">
        <v>36837</v>
      </c>
      <c r="R3224" s="1">
        <v>36841</v>
      </c>
      <c r="S3224" t="s">
        <v>1113</v>
      </c>
    </row>
    <row r="3225" spans="1:19" x14ac:dyDescent="0.2">
      <c r="A3225" s="7">
        <v>421400</v>
      </c>
      <c r="B3225" s="3">
        <v>82759</v>
      </c>
      <c r="C3225" s="3" t="s">
        <v>29</v>
      </c>
      <c r="D3225" s="2" t="s">
        <v>679</v>
      </c>
      <c r="E3225" s="3">
        <v>13</v>
      </c>
      <c r="F3225" s="17">
        <v>0</v>
      </c>
      <c r="G3225" s="17">
        <v>1</v>
      </c>
      <c r="H3225" s="17">
        <v>0</v>
      </c>
      <c r="I3225" s="7">
        <v>1.3</v>
      </c>
      <c r="J3225" s="7">
        <v>22</v>
      </c>
      <c r="K3225" s="4">
        <v>1293</v>
      </c>
      <c r="L3225" s="5">
        <v>1293.0592999999999</v>
      </c>
      <c r="M3225">
        <v>9401.2199999999993</v>
      </c>
      <c r="N3225" s="3">
        <v>1</v>
      </c>
      <c r="O3225" s="50" t="e">
        <f>INDEX([1]Dados!$M$2:$N$26779,MATCH($P3225,[1]Dados!$N$2:$N$26779,),2)</f>
        <v>#N/A</v>
      </c>
      <c r="P3225">
        <v>154999</v>
      </c>
      <c r="Q3225" s="1">
        <v>36837</v>
      </c>
      <c r="R3225" s="1">
        <v>36841</v>
      </c>
      <c r="S3225" t="s">
        <v>1113</v>
      </c>
    </row>
    <row r="3226" spans="1:19" x14ac:dyDescent="0.2">
      <c r="A3226" s="7">
        <v>421970</v>
      </c>
      <c r="B3226" s="3">
        <v>83879</v>
      </c>
      <c r="C3226" s="3" t="s">
        <v>29</v>
      </c>
      <c r="D3226" s="2" t="s">
        <v>862</v>
      </c>
      <c r="E3226" s="3">
        <v>13</v>
      </c>
      <c r="F3226" s="17">
        <v>0</v>
      </c>
      <c r="G3226" s="17">
        <v>1</v>
      </c>
      <c r="H3226" s="17">
        <v>0</v>
      </c>
      <c r="I3226" s="7" t="s">
        <v>3</v>
      </c>
      <c r="J3226" s="7">
        <v>0</v>
      </c>
      <c r="K3226" s="4">
        <v>119</v>
      </c>
      <c r="L3226" s="5">
        <v>119.38590000000001</v>
      </c>
      <c r="M3226">
        <v>197317.2</v>
      </c>
      <c r="N3226" s="3">
        <v>1</v>
      </c>
      <c r="O3226" s="50" t="e">
        <f>INDEX([1]Dados!$M$2:$N$26779,MATCH($P3226,[1]Dados!$N$2:$N$26779,),2)</f>
        <v>#N/A</v>
      </c>
      <c r="P3226">
        <v>155289</v>
      </c>
      <c r="Q3226" s="1">
        <v>36837</v>
      </c>
      <c r="R3226" s="1">
        <v>36841</v>
      </c>
      <c r="S3226" t="s">
        <v>2134</v>
      </c>
    </row>
    <row r="3227" spans="1:19" x14ac:dyDescent="0.2">
      <c r="A3227" s="7">
        <v>421970</v>
      </c>
      <c r="B3227" s="3">
        <v>83879</v>
      </c>
      <c r="C3227" s="3" t="s">
        <v>29</v>
      </c>
      <c r="D3227" s="2" t="s">
        <v>862</v>
      </c>
      <c r="E3227" s="3">
        <v>13</v>
      </c>
      <c r="F3227" s="17">
        <v>0</v>
      </c>
      <c r="G3227" s="17">
        <v>1</v>
      </c>
      <c r="H3227" s="17">
        <v>0</v>
      </c>
      <c r="I3227" s="7" t="s">
        <v>3</v>
      </c>
      <c r="J3227" s="7">
        <v>0</v>
      </c>
      <c r="K3227" s="4">
        <v>1293</v>
      </c>
      <c r="L3227" s="5">
        <v>1293.0592999999999</v>
      </c>
      <c r="M3227">
        <v>23210</v>
      </c>
      <c r="N3227" s="3">
        <v>1</v>
      </c>
      <c r="O3227" s="50" t="e">
        <f>INDEX([1]Dados!$M$2:$N$26779,MATCH($P3227,[1]Dados!$N$2:$N$26779,),2)</f>
        <v>#N/A</v>
      </c>
      <c r="P3227">
        <v>155000</v>
      </c>
      <c r="Q3227" s="1">
        <v>36837</v>
      </c>
      <c r="R3227" s="1">
        <v>36841</v>
      </c>
      <c r="S3227" t="s">
        <v>2134</v>
      </c>
    </row>
    <row r="3228" spans="1:19" x14ac:dyDescent="0.2">
      <c r="A3228" s="7">
        <v>421970</v>
      </c>
      <c r="B3228" s="3">
        <v>83879</v>
      </c>
      <c r="C3228" s="3" t="s">
        <v>29</v>
      </c>
      <c r="D3228" s="2" t="s">
        <v>862</v>
      </c>
      <c r="E3228" s="3">
        <v>13</v>
      </c>
      <c r="F3228" s="17">
        <v>0</v>
      </c>
      <c r="G3228" s="17">
        <v>1</v>
      </c>
      <c r="H3228" s="17">
        <v>0</v>
      </c>
      <c r="I3228" s="7">
        <v>6.1</v>
      </c>
      <c r="J3228" s="7">
        <v>20</v>
      </c>
      <c r="K3228" s="4">
        <v>119</v>
      </c>
      <c r="L3228" s="5">
        <v>119.386</v>
      </c>
      <c r="M3228">
        <v>173411.75</v>
      </c>
      <c r="N3228" s="3">
        <v>1</v>
      </c>
      <c r="O3228" s="50" t="e">
        <f>INDEX([1]Dados!$M$2:$N$26779,MATCH($P3228,[1]Dados!$N$2:$N$26779,),2)</f>
        <v>#N/A</v>
      </c>
      <c r="P3228">
        <v>155239</v>
      </c>
      <c r="Q3228" s="1">
        <v>36837</v>
      </c>
      <c r="R3228" s="1">
        <v>36841</v>
      </c>
      <c r="S3228" t="s">
        <v>1430</v>
      </c>
    </row>
    <row r="3229" spans="1:19" x14ac:dyDescent="0.2">
      <c r="A3229" s="7">
        <v>421970</v>
      </c>
      <c r="B3229" s="3">
        <v>83879</v>
      </c>
      <c r="C3229" s="3" t="s">
        <v>29</v>
      </c>
      <c r="D3229" s="2" t="s">
        <v>862</v>
      </c>
      <c r="E3229" s="3">
        <v>13</v>
      </c>
      <c r="F3229" s="17">
        <v>0</v>
      </c>
      <c r="G3229" s="17">
        <v>1</v>
      </c>
      <c r="H3229" s="17">
        <v>0</v>
      </c>
      <c r="I3229" s="7">
        <v>5.0999999999999996</v>
      </c>
      <c r="J3229" s="7">
        <v>18</v>
      </c>
      <c r="K3229" s="4">
        <v>1203</v>
      </c>
      <c r="L3229" s="5">
        <v>1203.0829000000001</v>
      </c>
      <c r="M3229">
        <v>32558.5</v>
      </c>
      <c r="N3229" s="3">
        <v>1</v>
      </c>
      <c r="O3229" s="50" t="e">
        <f>INDEX([1]Dados!$M$2:$N$26779,MATCH($P3229,[1]Dados!$N$2:$N$26779,),2)</f>
        <v>#N/A</v>
      </c>
      <c r="P3229">
        <v>155277</v>
      </c>
      <c r="Q3229" s="1">
        <v>36837</v>
      </c>
      <c r="R3229" s="1">
        <v>36841</v>
      </c>
      <c r="S3229" t="s">
        <v>1225</v>
      </c>
    </row>
    <row r="3230" spans="1:19" x14ac:dyDescent="0.2">
      <c r="A3230" s="7">
        <v>421970</v>
      </c>
      <c r="B3230" s="3">
        <v>83879</v>
      </c>
      <c r="C3230" s="3" t="s">
        <v>29</v>
      </c>
      <c r="D3230" s="2" t="s">
        <v>862</v>
      </c>
      <c r="E3230" s="3">
        <v>13</v>
      </c>
      <c r="F3230" s="17">
        <v>0</v>
      </c>
      <c r="G3230" s="17">
        <v>1</v>
      </c>
      <c r="H3230" s="17">
        <v>0</v>
      </c>
      <c r="I3230" s="7">
        <v>5.2</v>
      </c>
      <c r="J3230" s="7">
        <v>33</v>
      </c>
      <c r="K3230" s="4">
        <v>1203</v>
      </c>
      <c r="L3230" s="5">
        <v>1203.0829000000001</v>
      </c>
      <c r="M3230">
        <v>32558.5</v>
      </c>
      <c r="N3230" s="3">
        <v>1</v>
      </c>
      <c r="O3230" s="50" t="e">
        <f>INDEX([1]Dados!$M$2:$N$26779,MATCH($P3230,[1]Dados!$N$2:$N$26779,),2)</f>
        <v>#N/A</v>
      </c>
      <c r="P3230">
        <v>155277</v>
      </c>
      <c r="Q3230" s="1">
        <v>36837</v>
      </c>
      <c r="R3230" s="1">
        <v>36841</v>
      </c>
      <c r="S3230" t="s">
        <v>1225</v>
      </c>
    </row>
    <row r="3231" spans="1:19" x14ac:dyDescent="0.2">
      <c r="A3231" s="7">
        <v>421970</v>
      </c>
      <c r="B3231" s="3">
        <v>83879</v>
      </c>
      <c r="C3231" s="3" t="s">
        <v>29</v>
      </c>
      <c r="D3231" s="2" t="s">
        <v>862</v>
      </c>
      <c r="E3231" s="3">
        <v>13</v>
      </c>
      <c r="F3231" s="17">
        <v>0</v>
      </c>
      <c r="G3231" s="17">
        <v>1</v>
      </c>
      <c r="H3231" s="17">
        <v>0</v>
      </c>
      <c r="I3231" s="7">
        <v>5.3</v>
      </c>
      <c r="J3231" s="7">
        <v>28</v>
      </c>
      <c r="K3231" s="4">
        <v>1203</v>
      </c>
      <c r="L3231" s="5">
        <v>1203.0829000000001</v>
      </c>
      <c r="M3231">
        <v>32558.5</v>
      </c>
      <c r="N3231" s="3">
        <v>1</v>
      </c>
      <c r="O3231" s="50" t="e">
        <f>INDEX([1]Dados!$M$2:$N$26779,MATCH($P3231,[1]Dados!$N$2:$N$26779,),2)</f>
        <v>#N/A</v>
      </c>
      <c r="P3231">
        <v>155277</v>
      </c>
      <c r="Q3231" s="1">
        <v>36837</v>
      </c>
      <c r="R3231" s="1">
        <v>36841</v>
      </c>
      <c r="S3231" t="s">
        <v>1225</v>
      </c>
    </row>
    <row r="3232" spans="1:19" x14ac:dyDescent="0.2">
      <c r="A3232" s="7">
        <v>421970</v>
      </c>
      <c r="B3232" s="3">
        <v>83879</v>
      </c>
      <c r="C3232" s="3" t="s">
        <v>29</v>
      </c>
      <c r="D3232" s="2" t="s">
        <v>862</v>
      </c>
      <c r="E3232" s="3">
        <v>13</v>
      </c>
      <c r="F3232" s="17">
        <v>0</v>
      </c>
      <c r="G3232" s="17">
        <v>1</v>
      </c>
      <c r="H3232" s="17">
        <v>0</v>
      </c>
      <c r="I3232" s="7">
        <v>1.1000000000000001</v>
      </c>
      <c r="J3232" s="7">
        <v>15</v>
      </c>
      <c r="K3232" s="4">
        <v>1214</v>
      </c>
      <c r="L3232" s="5">
        <v>1214.0587</v>
      </c>
      <c r="M3232">
        <v>236546.92</v>
      </c>
      <c r="N3232" s="3">
        <v>1</v>
      </c>
      <c r="O3232" s="50" t="e">
        <f>INDEX([1]Dados!$M$2:$N$26779,MATCH($P3232,[1]Dados!$N$2:$N$26779,),2)</f>
        <v>#N/A</v>
      </c>
      <c r="P3232">
        <v>154907</v>
      </c>
      <c r="Q3232" s="1">
        <v>36837</v>
      </c>
      <c r="R3232" s="1">
        <v>36841</v>
      </c>
      <c r="S3232" t="s">
        <v>1112</v>
      </c>
    </row>
    <row r="3233" spans="1:19" x14ac:dyDescent="0.2">
      <c r="A3233" s="7">
        <v>421970</v>
      </c>
      <c r="B3233" s="3">
        <v>83879</v>
      </c>
      <c r="C3233" s="3" t="s">
        <v>29</v>
      </c>
      <c r="D3233" s="2" t="s">
        <v>862</v>
      </c>
      <c r="E3233" s="3">
        <v>13</v>
      </c>
      <c r="F3233" s="17">
        <v>0</v>
      </c>
      <c r="G3233" s="17">
        <v>1</v>
      </c>
      <c r="H3233" s="17">
        <v>0</v>
      </c>
      <c r="I3233" s="7">
        <v>1.2</v>
      </c>
      <c r="J3233" s="7">
        <v>25</v>
      </c>
      <c r="K3233" s="4">
        <v>1214</v>
      </c>
      <c r="L3233" s="5">
        <v>1214.0587</v>
      </c>
      <c r="M3233">
        <v>236546.92</v>
      </c>
      <c r="N3233" s="3">
        <v>1</v>
      </c>
      <c r="O3233" s="50" t="e">
        <f>INDEX([1]Dados!$M$2:$N$26779,MATCH($P3233,[1]Dados!$N$2:$N$26779,),2)</f>
        <v>#N/A</v>
      </c>
      <c r="P3233">
        <v>154907</v>
      </c>
      <c r="Q3233" s="1">
        <v>36837</v>
      </c>
      <c r="R3233" s="1">
        <v>36841</v>
      </c>
      <c r="S3233" t="s">
        <v>1112</v>
      </c>
    </row>
    <row r="3234" spans="1:19" x14ac:dyDescent="0.2">
      <c r="A3234" s="7">
        <v>421970</v>
      </c>
      <c r="B3234" s="3">
        <v>83879</v>
      </c>
      <c r="C3234" s="3" t="s">
        <v>29</v>
      </c>
      <c r="D3234" s="2" t="s">
        <v>862</v>
      </c>
      <c r="E3234" s="3">
        <v>13</v>
      </c>
      <c r="F3234" s="17">
        <v>0</v>
      </c>
      <c r="G3234" s="17">
        <v>1</v>
      </c>
      <c r="H3234" s="17">
        <v>0</v>
      </c>
      <c r="I3234" s="7">
        <v>1.3</v>
      </c>
      <c r="J3234" s="7">
        <v>18</v>
      </c>
      <c r="K3234" s="4">
        <v>1214</v>
      </c>
      <c r="L3234" s="5">
        <v>1214.0587</v>
      </c>
      <c r="M3234">
        <v>236546.92</v>
      </c>
      <c r="N3234" s="3">
        <v>1</v>
      </c>
      <c r="O3234" s="50" t="e">
        <f>INDEX([1]Dados!$M$2:$N$26779,MATCH($P3234,[1]Dados!$N$2:$N$26779,),2)</f>
        <v>#N/A</v>
      </c>
      <c r="P3234">
        <v>154907</v>
      </c>
      <c r="Q3234" s="1">
        <v>36837</v>
      </c>
      <c r="R3234" s="1">
        <v>36841</v>
      </c>
      <c r="S3234" t="s">
        <v>1112</v>
      </c>
    </row>
    <row r="3235" spans="1:19" x14ac:dyDescent="0.2">
      <c r="A3235" s="7">
        <v>421970</v>
      </c>
      <c r="B3235" s="3">
        <v>83879</v>
      </c>
      <c r="C3235" s="3" t="s">
        <v>29</v>
      </c>
      <c r="D3235" s="2" t="s">
        <v>862</v>
      </c>
      <c r="E3235" s="3">
        <v>13</v>
      </c>
      <c r="F3235" s="17">
        <v>0</v>
      </c>
      <c r="G3235" s="17">
        <v>1</v>
      </c>
      <c r="H3235" s="17">
        <v>0</v>
      </c>
      <c r="I3235" s="7">
        <v>2.1</v>
      </c>
      <c r="J3235" s="7">
        <v>20</v>
      </c>
      <c r="K3235" s="4">
        <v>1214</v>
      </c>
      <c r="L3235" s="5">
        <v>1214.0589</v>
      </c>
      <c r="M3235">
        <v>28100</v>
      </c>
      <c r="N3235" s="3">
        <v>1</v>
      </c>
      <c r="O3235" s="50" t="e">
        <f>INDEX([1]Dados!$M$2:$N$26779,MATCH($P3235,[1]Dados!$N$2:$N$26779,),2)</f>
        <v>#N/A</v>
      </c>
      <c r="P3235">
        <v>155616</v>
      </c>
      <c r="Q3235" s="1">
        <v>36837</v>
      </c>
      <c r="R3235" s="1">
        <v>36841</v>
      </c>
      <c r="S3235" t="s">
        <v>1431</v>
      </c>
    </row>
    <row r="3236" spans="1:19" x14ac:dyDescent="0.2">
      <c r="A3236" s="7">
        <v>421970</v>
      </c>
      <c r="B3236" s="3">
        <v>83879</v>
      </c>
      <c r="C3236" s="3" t="s">
        <v>29</v>
      </c>
      <c r="D3236" s="2" t="s">
        <v>862</v>
      </c>
      <c r="E3236" s="3">
        <v>13</v>
      </c>
      <c r="F3236" s="17">
        <v>0</v>
      </c>
      <c r="G3236" s="17">
        <v>1</v>
      </c>
      <c r="H3236" s="17">
        <v>0</v>
      </c>
      <c r="I3236" s="7">
        <v>3.1</v>
      </c>
      <c r="J3236" s="7">
        <v>23</v>
      </c>
      <c r="K3236" s="4">
        <v>1220</v>
      </c>
      <c r="L3236" s="5">
        <v>1220.0906</v>
      </c>
      <c r="M3236">
        <v>527110</v>
      </c>
      <c r="N3236" s="3">
        <v>1</v>
      </c>
      <c r="O3236" s="50" t="e">
        <f>INDEX([1]Dados!$M$2:$N$26779,MATCH($P3236,[1]Dados!$N$2:$N$26779,),2)</f>
        <v>#N/A</v>
      </c>
      <c r="P3236">
        <v>156616</v>
      </c>
      <c r="Q3236" s="1">
        <v>36837</v>
      </c>
      <c r="R3236" s="1">
        <v>36841</v>
      </c>
      <c r="S3236" t="s">
        <v>1228</v>
      </c>
    </row>
    <row r="3237" spans="1:19" x14ac:dyDescent="0.2">
      <c r="A3237" s="7">
        <v>421970</v>
      </c>
      <c r="B3237" s="3">
        <v>83879</v>
      </c>
      <c r="C3237" s="3" t="s">
        <v>29</v>
      </c>
      <c r="D3237" s="2" t="s">
        <v>862</v>
      </c>
      <c r="E3237" s="3">
        <v>13</v>
      </c>
      <c r="F3237" s="17">
        <v>0</v>
      </c>
      <c r="G3237" s="17">
        <v>1</v>
      </c>
      <c r="H3237" s="17">
        <v>0</v>
      </c>
      <c r="I3237" s="7">
        <v>4.0999999999999996</v>
      </c>
      <c r="J3237" s="7">
        <v>22</v>
      </c>
      <c r="K3237" s="4">
        <v>1293</v>
      </c>
      <c r="L3237" s="5">
        <v>1293.0592999999999</v>
      </c>
      <c r="M3237">
        <v>7196</v>
      </c>
      <c r="N3237" s="3">
        <v>1</v>
      </c>
      <c r="O3237" s="50" t="e">
        <f>INDEX([1]Dados!$M$2:$N$26779,MATCH($P3237,[1]Dados!$N$2:$N$26779,),2)</f>
        <v>#N/A</v>
      </c>
      <c r="P3237">
        <v>151398</v>
      </c>
      <c r="Q3237" s="1">
        <v>36837</v>
      </c>
      <c r="R3237" s="1">
        <v>36841</v>
      </c>
      <c r="S3237" t="s">
        <v>1113</v>
      </c>
    </row>
    <row r="3238" spans="1:19" s="23" customFormat="1" x14ac:dyDescent="0.2">
      <c r="A3238" s="19">
        <v>421970</v>
      </c>
      <c r="B3238" s="20">
        <v>83879</v>
      </c>
      <c r="C3238" s="20" t="s">
        <v>29</v>
      </c>
      <c r="D3238" s="21" t="s">
        <v>862</v>
      </c>
      <c r="E3238" s="20">
        <v>13</v>
      </c>
      <c r="F3238" s="22">
        <v>0</v>
      </c>
      <c r="G3238" s="22">
        <v>1</v>
      </c>
      <c r="H3238" s="22">
        <v>0</v>
      </c>
      <c r="I3238" s="19">
        <v>4.2</v>
      </c>
      <c r="J3238" s="19">
        <v>0</v>
      </c>
      <c r="K3238" s="24">
        <v>1293</v>
      </c>
      <c r="L3238" s="25">
        <v>1293.0592999999999</v>
      </c>
      <c r="M3238" s="23">
        <v>7196</v>
      </c>
      <c r="N3238" s="20">
        <v>1</v>
      </c>
      <c r="O3238" s="50" t="e">
        <f>INDEX([1]Dados!$M$2:$N$26779,MATCH($P3238,[1]Dados!$N$2:$N$26779,),2)</f>
        <v>#N/A</v>
      </c>
      <c r="P3238" s="23">
        <v>151398</v>
      </c>
      <c r="Q3238" s="26">
        <v>36837</v>
      </c>
      <c r="R3238" s="26">
        <v>36841</v>
      </c>
      <c r="S3238" s="23" t="s">
        <v>1113</v>
      </c>
    </row>
    <row r="3239" spans="1:19" x14ac:dyDescent="0.2">
      <c r="A3239" s="7">
        <v>350115</v>
      </c>
      <c r="B3239" s="3">
        <v>61220</v>
      </c>
      <c r="C3239" s="3" t="s">
        <v>28</v>
      </c>
      <c r="D3239" s="2" t="s">
        <v>237</v>
      </c>
      <c r="E3239" s="3">
        <v>13</v>
      </c>
      <c r="F3239" s="17">
        <v>0</v>
      </c>
      <c r="G3239" s="17">
        <v>1</v>
      </c>
      <c r="H3239" s="17">
        <v>0</v>
      </c>
      <c r="I3239" s="7" t="s">
        <v>3</v>
      </c>
      <c r="J3239" s="7">
        <v>0</v>
      </c>
      <c r="K3239" s="4">
        <v>1203</v>
      </c>
      <c r="L3239" s="5">
        <v>1203.0829000000001</v>
      </c>
      <c r="M3239">
        <v>20294.900000000001</v>
      </c>
      <c r="N3239" s="3">
        <v>1</v>
      </c>
      <c r="O3239" s="50" t="e">
        <f>INDEX([1]Dados!$M$2:$N$26779,MATCH($P3239,[1]Dados!$N$2:$N$26779,),2)</f>
        <v>#N/A</v>
      </c>
      <c r="P3239">
        <v>155280</v>
      </c>
      <c r="Q3239" s="1">
        <v>36837</v>
      </c>
      <c r="R3239" s="1">
        <v>36841</v>
      </c>
      <c r="S3239" t="s">
        <v>2134</v>
      </c>
    </row>
    <row r="3240" spans="1:19" x14ac:dyDescent="0.2">
      <c r="A3240" s="7">
        <v>350115</v>
      </c>
      <c r="B3240" s="3">
        <v>61220</v>
      </c>
      <c r="C3240" s="3" t="s">
        <v>28</v>
      </c>
      <c r="D3240" s="2" t="s">
        <v>237</v>
      </c>
      <c r="E3240" s="3">
        <v>13</v>
      </c>
      <c r="F3240" s="17">
        <v>0</v>
      </c>
      <c r="G3240" s="17">
        <v>1</v>
      </c>
      <c r="H3240" s="17">
        <v>0</v>
      </c>
      <c r="I3240" s="7">
        <v>1.1000000000000001</v>
      </c>
      <c r="J3240" s="7">
        <v>33</v>
      </c>
      <c r="K3240" s="4">
        <v>1214</v>
      </c>
      <c r="L3240" s="5">
        <v>1214.0587</v>
      </c>
      <c r="M3240">
        <v>140955.76</v>
      </c>
      <c r="N3240" s="3">
        <v>1</v>
      </c>
      <c r="O3240" s="50" t="e">
        <f>INDEX([1]Dados!$M$2:$N$26779,MATCH($P3240,[1]Dados!$N$2:$N$26779,),2)</f>
        <v>#N/A</v>
      </c>
      <c r="P3240">
        <v>154909</v>
      </c>
      <c r="Q3240" s="1">
        <v>36837</v>
      </c>
      <c r="R3240" s="1">
        <v>36841</v>
      </c>
      <c r="S3240" t="s">
        <v>890</v>
      </c>
    </row>
    <row r="3241" spans="1:19" x14ac:dyDescent="0.2">
      <c r="A3241" s="7">
        <v>350115</v>
      </c>
      <c r="B3241" s="3">
        <v>61220</v>
      </c>
      <c r="C3241" s="3" t="s">
        <v>28</v>
      </c>
      <c r="D3241" s="2" t="s">
        <v>237</v>
      </c>
      <c r="E3241" s="3">
        <v>13</v>
      </c>
      <c r="F3241" s="17">
        <v>0</v>
      </c>
      <c r="G3241" s="17">
        <v>1</v>
      </c>
      <c r="H3241" s="17">
        <v>0</v>
      </c>
      <c r="I3241" s="7">
        <v>1.2</v>
      </c>
      <c r="J3241" s="7">
        <v>18</v>
      </c>
      <c r="K3241" s="4">
        <v>1214</v>
      </c>
      <c r="L3241" s="5">
        <v>1214.0587</v>
      </c>
      <c r="M3241">
        <v>140955.76</v>
      </c>
      <c r="N3241" s="3">
        <v>1</v>
      </c>
      <c r="O3241" s="50" t="e">
        <f>INDEX([1]Dados!$M$2:$N$26779,MATCH($P3241,[1]Dados!$N$2:$N$26779,),2)</f>
        <v>#N/A</v>
      </c>
      <c r="P3241">
        <v>154909</v>
      </c>
      <c r="Q3241" s="1">
        <v>36837</v>
      </c>
      <c r="R3241" s="1">
        <v>36841</v>
      </c>
      <c r="S3241" t="s">
        <v>890</v>
      </c>
    </row>
    <row r="3242" spans="1:19" x14ac:dyDescent="0.2">
      <c r="A3242" s="7">
        <v>350115</v>
      </c>
      <c r="B3242" s="3">
        <v>61220</v>
      </c>
      <c r="C3242" s="3" t="s">
        <v>28</v>
      </c>
      <c r="D3242" s="2" t="s">
        <v>237</v>
      </c>
      <c r="E3242" s="3">
        <v>13</v>
      </c>
      <c r="F3242" s="17">
        <v>0</v>
      </c>
      <c r="G3242" s="17">
        <v>1</v>
      </c>
      <c r="H3242" s="17">
        <v>0</v>
      </c>
      <c r="I3242" s="7">
        <v>1.3</v>
      </c>
      <c r="J3242" s="7">
        <v>18</v>
      </c>
      <c r="K3242" s="4">
        <v>1214</v>
      </c>
      <c r="L3242" s="5">
        <v>1214.0587</v>
      </c>
      <c r="M3242">
        <v>140955.76</v>
      </c>
      <c r="N3242" s="3">
        <v>1</v>
      </c>
      <c r="O3242" s="50" t="e">
        <f>INDEX([1]Dados!$M$2:$N$26779,MATCH($P3242,[1]Dados!$N$2:$N$26779,),2)</f>
        <v>#N/A</v>
      </c>
      <c r="P3242">
        <v>154909</v>
      </c>
      <c r="Q3242" s="1">
        <v>36837</v>
      </c>
      <c r="R3242" s="1">
        <v>36841</v>
      </c>
      <c r="S3242" t="s">
        <v>890</v>
      </c>
    </row>
    <row r="3243" spans="1:19" x14ac:dyDescent="0.2">
      <c r="A3243" s="7">
        <v>350115</v>
      </c>
      <c r="B3243" s="3">
        <v>61220</v>
      </c>
      <c r="C3243" s="3" t="s">
        <v>28</v>
      </c>
      <c r="D3243" s="2" t="s">
        <v>237</v>
      </c>
      <c r="E3243" s="3">
        <v>13</v>
      </c>
      <c r="F3243" s="17">
        <v>0</v>
      </c>
      <c r="G3243" s="17">
        <v>1</v>
      </c>
      <c r="H3243" s="17">
        <v>0</v>
      </c>
      <c r="I3243" s="7" t="s">
        <v>3</v>
      </c>
      <c r="J3243" s="7">
        <v>0</v>
      </c>
      <c r="K3243" s="4">
        <v>1293</v>
      </c>
      <c r="L3243" s="5">
        <v>1293.0592999999999</v>
      </c>
      <c r="M3243">
        <v>15432</v>
      </c>
      <c r="N3243" s="3">
        <v>1</v>
      </c>
      <c r="O3243" s="50" t="e">
        <f>INDEX([1]Dados!$M$2:$N$26779,MATCH($P3243,[1]Dados!$N$2:$N$26779,),2)</f>
        <v>#N/A</v>
      </c>
      <c r="P3243">
        <v>155024</v>
      </c>
      <c r="Q3243" s="1">
        <v>36837</v>
      </c>
      <c r="R3243" s="1">
        <v>36841</v>
      </c>
      <c r="S3243" t="s">
        <v>864</v>
      </c>
    </row>
    <row r="3244" spans="1:19" s="23" customFormat="1" x14ac:dyDescent="0.2">
      <c r="A3244" s="19">
        <v>350750</v>
      </c>
      <c r="B3244" s="20">
        <v>62499</v>
      </c>
      <c r="C3244" s="20" t="s">
        <v>28</v>
      </c>
      <c r="D3244" s="21" t="s">
        <v>302</v>
      </c>
      <c r="E3244" s="20">
        <v>13</v>
      </c>
      <c r="F3244" s="22">
        <v>0</v>
      </c>
      <c r="G3244" s="22">
        <v>1</v>
      </c>
      <c r="H3244" s="22">
        <v>0</v>
      </c>
      <c r="I3244" s="19">
        <v>3.1</v>
      </c>
      <c r="J3244" s="19">
        <v>20</v>
      </c>
      <c r="K3244" s="24">
        <v>1203</v>
      </c>
      <c r="L3244" s="25">
        <v>1203.0597</v>
      </c>
      <c r="M3244" s="23">
        <v>205301</v>
      </c>
      <c r="N3244" s="43">
        <v>1</v>
      </c>
      <c r="O3244" s="50" t="e">
        <f>INDEX([1]Dados!$M$2:$N$26779,MATCH($P3244,[1]Dados!$N$2:$N$26779,),2)</f>
        <v>#N/A</v>
      </c>
      <c r="P3244" s="23">
        <v>155282</v>
      </c>
      <c r="Q3244" s="26">
        <v>36837</v>
      </c>
      <c r="R3244" s="26">
        <v>36841</v>
      </c>
      <c r="S3244" s="23" t="s">
        <v>1827</v>
      </c>
    </row>
    <row r="3245" spans="1:19" s="23" customFormat="1" x14ac:dyDescent="0.2">
      <c r="A3245" s="19">
        <v>350750</v>
      </c>
      <c r="B3245" s="20">
        <v>62499</v>
      </c>
      <c r="C3245" s="20" t="s">
        <v>28</v>
      </c>
      <c r="D3245" s="21" t="s">
        <v>302</v>
      </c>
      <c r="E3245" s="20">
        <v>13</v>
      </c>
      <c r="F3245" s="22">
        <v>0</v>
      </c>
      <c r="G3245" s="22">
        <v>1</v>
      </c>
      <c r="H3245" s="22">
        <v>0</v>
      </c>
      <c r="I3245" s="19">
        <v>3.2</v>
      </c>
      <c r="J3245" s="19">
        <v>20</v>
      </c>
      <c r="K3245" s="24">
        <v>1203</v>
      </c>
      <c r="L3245" s="25">
        <v>1203.0597</v>
      </c>
      <c r="M3245" s="23">
        <v>205301</v>
      </c>
      <c r="N3245" s="43">
        <v>1</v>
      </c>
      <c r="O3245" s="50" t="e">
        <f>INDEX([1]Dados!$M$2:$N$26779,MATCH($P3245,[1]Dados!$N$2:$N$26779,),2)</f>
        <v>#N/A</v>
      </c>
      <c r="P3245" s="23">
        <v>155282</v>
      </c>
      <c r="Q3245" s="26">
        <v>36837</v>
      </c>
      <c r="R3245" s="26">
        <v>36841</v>
      </c>
      <c r="S3245" s="23" t="s">
        <v>1827</v>
      </c>
    </row>
    <row r="3246" spans="1:19" s="23" customFormat="1" x14ac:dyDescent="0.2">
      <c r="A3246" s="19">
        <v>350750</v>
      </c>
      <c r="B3246" s="20">
        <v>62499</v>
      </c>
      <c r="C3246" s="20" t="s">
        <v>28</v>
      </c>
      <c r="D3246" s="21" t="s">
        <v>302</v>
      </c>
      <c r="E3246" s="20">
        <v>13</v>
      </c>
      <c r="F3246" s="22">
        <v>0</v>
      </c>
      <c r="G3246" s="22">
        <v>1</v>
      </c>
      <c r="H3246" s="22">
        <v>0</v>
      </c>
      <c r="I3246" s="19">
        <v>1.2</v>
      </c>
      <c r="J3246" s="19">
        <v>15</v>
      </c>
      <c r="K3246" s="24">
        <v>1214</v>
      </c>
      <c r="L3246" s="25">
        <v>1214.0587</v>
      </c>
      <c r="M3246" s="23">
        <v>102622.92</v>
      </c>
      <c r="N3246" s="43">
        <v>1</v>
      </c>
      <c r="O3246" s="50" t="e">
        <f>INDEX([1]Dados!$M$2:$N$26779,MATCH($P3246,[1]Dados!$N$2:$N$26779,),2)</f>
        <v>#N/A</v>
      </c>
      <c r="P3246" s="23">
        <v>154910</v>
      </c>
      <c r="Q3246" s="26">
        <v>36837</v>
      </c>
      <c r="R3246" s="26">
        <v>36841</v>
      </c>
      <c r="S3246" s="23" t="s">
        <v>1827</v>
      </c>
    </row>
    <row r="3247" spans="1:19" s="23" customFormat="1" x14ac:dyDescent="0.2">
      <c r="A3247" s="19">
        <v>350750</v>
      </c>
      <c r="B3247" s="20">
        <v>62499</v>
      </c>
      <c r="C3247" s="20" t="s">
        <v>28</v>
      </c>
      <c r="D3247" s="21" t="s">
        <v>302</v>
      </c>
      <c r="E3247" s="20">
        <v>13</v>
      </c>
      <c r="F3247" s="22">
        <v>0</v>
      </c>
      <c r="G3247" s="22">
        <v>1</v>
      </c>
      <c r="H3247" s="22">
        <v>0</v>
      </c>
      <c r="I3247" s="19">
        <v>1.1000000000000001</v>
      </c>
      <c r="J3247" s="19">
        <v>25</v>
      </c>
      <c r="K3247" s="24">
        <v>1214</v>
      </c>
      <c r="L3247" s="25">
        <v>1214.0587</v>
      </c>
      <c r="M3247" s="23">
        <v>102622.92</v>
      </c>
      <c r="N3247" s="43">
        <v>1</v>
      </c>
      <c r="O3247" s="50" t="e">
        <f>INDEX([1]Dados!$M$2:$N$26779,MATCH($P3247,[1]Dados!$N$2:$N$26779,),2)</f>
        <v>#N/A</v>
      </c>
      <c r="P3247" s="23">
        <v>154910</v>
      </c>
      <c r="Q3247" s="26">
        <v>36837</v>
      </c>
      <c r="R3247" s="26">
        <v>36841</v>
      </c>
      <c r="S3247" s="23" t="s">
        <v>1827</v>
      </c>
    </row>
    <row r="3248" spans="1:19" s="23" customFormat="1" x14ac:dyDescent="0.2">
      <c r="A3248" s="19">
        <v>350750</v>
      </c>
      <c r="B3248" s="20">
        <v>62499</v>
      </c>
      <c r="C3248" s="20" t="s">
        <v>28</v>
      </c>
      <c r="D3248" s="21" t="s">
        <v>302</v>
      </c>
      <c r="E3248" s="20">
        <v>13</v>
      </c>
      <c r="F3248" s="22">
        <v>0</v>
      </c>
      <c r="G3248" s="22">
        <v>1</v>
      </c>
      <c r="H3248" s="22">
        <v>0</v>
      </c>
      <c r="I3248" s="19">
        <v>1.3</v>
      </c>
      <c r="J3248" s="19">
        <v>5</v>
      </c>
      <c r="K3248" s="24">
        <v>1214</v>
      </c>
      <c r="L3248" s="25">
        <v>1214.0587</v>
      </c>
      <c r="M3248" s="23">
        <v>102622.92</v>
      </c>
      <c r="N3248" s="43">
        <v>1</v>
      </c>
      <c r="O3248" s="50" t="e">
        <f>INDEX([1]Dados!$M$2:$N$26779,MATCH($P3248,[1]Dados!$N$2:$N$26779,),2)</f>
        <v>#N/A</v>
      </c>
      <c r="P3248" s="23">
        <v>154910</v>
      </c>
      <c r="Q3248" s="26">
        <v>36837</v>
      </c>
      <c r="R3248" s="26">
        <v>36841</v>
      </c>
      <c r="S3248" s="23" t="s">
        <v>1827</v>
      </c>
    </row>
    <row r="3249" spans="1:19" s="23" customFormat="1" x14ac:dyDescent="0.2">
      <c r="A3249" s="19">
        <v>350750</v>
      </c>
      <c r="B3249" s="20">
        <v>62499</v>
      </c>
      <c r="C3249" s="20" t="s">
        <v>28</v>
      </c>
      <c r="D3249" s="21" t="s">
        <v>302</v>
      </c>
      <c r="E3249" s="20">
        <v>13</v>
      </c>
      <c r="F3249" s="22">
        <v>0</v>
      </c>
      <c r="G3249" s="22">
        <v>1</v>
      </c>
      <c r="H3249" s="22">
        <v>0</v>
      </c>
      <c r="I3249" s="19" t="s">
        <v>3</v>
      </c>
      <c r="J3249" s="19">
        <v>0</v>
      </c>
      <c r="K3249" s="24">
        <v>1214</v>
      </c>
      <c r="L3249" s="25">
        <v>1214.0589</v>
      </c>
      <c r="M3249" s="23">
        <v>386770</v>
      </c>
      <c r="N3249" s="43">
        <v>1</v>
      </c>
      <c r="O3249" s="50" t="e">
        <f>INDEX([1]Dados!$M$2:$N$26779,MATCH($P3249,[1]Dados!$N$2:$N$26779,),2)</f>
        <v>#N/A</v>
      </c>
      <c r="P3249" s="23">
        <v>154910</v>
      </c>
      <c r="Q3249" s="26">
        <v>36837</v>
      </c>
      <c r="R3249" s="26">
        <v>36841</v>
      </c>
      <c r="S3249" s="23" t="s">
        <v>2134</v>
      </c>
    </row>
    <row r="3250" spans="1:19" s="23" customFormat="1" x14ac:dyDescent="0.2">
      <c r="A3250" s="19">
        <v>350750</v>
      </c>
      <c r="B3250" s="20">
        <v>62499</v>
      </c>
      <c r="C3250" s="20" t="s">
        <v>28</v>
      </c>
      <c r="D3250" s="21" t="s">
        <v>302</v>
      </c>
      <c r="E3250" s="20">
        <v>13</v>
      </c>
      <c r="F3250" s="22">
        <v>0</v>
      </c>
      <c r="G3250" s="22">
        <v>1</v>
      </c>
      <c r="H3250" s="22">
        <v>0</v>
      </c>
      <c r="I3250" s="19">
        <v>4.0999999999999996</v>
      </c>
      <c r="J3250" s="19">
        <v>18</v>
      </c>
      <c r="K3250" s="24">
        <v>1220</v>
      </c>
      <c r="L3250" s="25">
        <v>1220.0906</v>
      </c>
      <c r="M3250" s="23">
        <v>74936</v>
      </c>
      <c r="N3250" s="20">
        <v>1</v>
      </c>
      <c r="O3250" s="50" t="e">
        <f>INDEX([1]Dados!$M$2:$N$26779,MATCH($P3250,[1]Dados!$N$2:$N$26779,),2)</f>
        <v>#N/A</v>
      </c>
      <c r="P3250" s="23">
        <v>156634</v>
      </c>
      <c r="Q3250" s="26">
        <v>36837</v>
      </c>
      <c r="R3250" s="26">
        <v>36841</v>
      </c>
      <c r="S3250" s="23" t="s">
        <v>1827</v>
      </c>
    </row>
    <row r="3251" spans="1:19" s="23" customFormat="1" x14ac:dyDescent="0.2">
      <c r="A3251" s="19">
        <v>350750</v>
      </c>
      <c r="B3251" s="20">
        <v>62499</v>
      </c>
      <c r="C3251" s="20" t="s">
        <v>28</v>
      </c>
      <c r="D3251" s="21" t="s">
        <v>302</v>
      </c>
      <c r="E3251" s="20">
        <v>13</v>
      </c>
      <c r="F3251" s="22">
        <v>0</v>
      </c>
      <c r="G3251" s="22">
        <v>1</v>
      </c>
      <c r="H3251" s="22">
        <v>0</v>
      </c>
      <c r="I3251" s="19">
        <v>4.2</v>
      </c>
      <c r="J3251" s="19">
        <v>23</v>
      </c>
      <c r="K3251" s="24">
        <v>1220</v>
      </c>
      <c r="L3251" s="25">
        <v>1220.0906</v>
      </c>
      <c r="M3251" s="23">
        <v>74936</v>
      </c>
      <c r="N3251" s="20">
        <v>1</v>
      </c>
      <c r="O3251" s="50" t="e">
        <f>INDEX([1]Dados!$M$2:$N$26779,MATCH($P3251,[1]Dados!$N$2:$N$26779,),2)</f>
        <v>#N/A</v>
      </c>
      <c r="P3251" s="23">
        <v>156634</v>
      </c>
      <c r="Q3251" s="26">
        <v>36837</v>
      </c>
      <c r="R3251" s="26">
        <v>36841</v>
      </c>
      <c r="S3251" s="23" t="s">
        <v>1827</v>
      </c>
    </row>
    <row r="3252" spans="1:19" s="23" customFormat="1" x14ac:dyDescent="0.2">
      <c r="A3252" s="19">
        <v>350750</v>
      </c>
      <c r="B3252" s="20">
        <v>62499</v>
      </c>
      <c r="C3252" s="20" t="s">
        <v>28</v>
      </c>
      <c r="D3252" s="21" t="s">
        <v>302</v>
      </c>
      <c r="E3252" s="20">
        <v>13</v>
      </c>
      <c r="F3252" s="22">
        <v>0</v>
      </c>
      <c r="G3252" s="22">
        <v>1</v>
      </c>
      <c r="H3252" s="22">
        <v>0</v>
      </c>
      <c r="I3252" s="19">
        <v>4.3</v>
      </c>
      <c r="J3252" s="19">
        <v>23</v>
      </c>
      <c r="K3252" s="24">
        <v>1220</v>
      </c>
      <c r="L3252" s="25">
        <v>1220.0906</v>
      </c>
      <c r="M3252" s="23">
        <v>74936</v>
      </c>
      <c r="N3252" s="20">
        <v>1</v>
      </c>
      <c r="O3252" s="50" t="e">
        <f>INDEX([1]Dados!$M$2:$N$26779,MATCH($P3252,[1]Dados!$N$2:$N$26779,),2)</f>
        <v>#N/A</v>
      </c>
      <c r="P3252" s="23">
        <v>156634</v>
      </c>
      <c r="Q3252" s="26">
        <v>36837</v>
      </c>
      <c r="R3252" s="26">
        <v>36841</v>
      </c>
      <c r="S3252" s="23" t="s">
        <v>1827</v>
      </c>
    </row>
    <row r="3253" spans="1:19" s="23" customFormat="1" x14ac:dyDescent="0.2">
      <c r="A3253" s="19">
        <v>350750</v>
      </c>
      <c r="B3253" s="20">
        <v>62499</v>
      </c>
      <c r="C3253" s="20" t="s">
        <v>28</v>
      </c>
      <c r="D3253" s="21" t="s">
        <v>302</v>
      </c>
      <c r="E3253" s="20">
        <v>13</v>
      </c>
      <c r="F3253" s="22">
        <v>0</v>
      </c>
      <c r="G3253" s="22">
        <v>1</v>
      </c>
      <c r="H3253" s="22">
        <v>0</v>
      </c>
      <c r="I3253" s="19">
        <v>4.4000000000000004</v>
      </c>
      <c r="J3253" s="19">
        <v>28</v>
      </c>
      <c r="K3253" s="24">
        <v>1220</v>
      </c>
      <c r="L3253" s="25">
        <v>1220.0906</v>
      </c>
      <c r="M3253" s="23">
        <v>74936</v>
      </c>
      <c r="N3253" s="20">
        <v>1</v>
      </c>
      <c r="O3253" s="50" t="e">
        <f>INDEX([1]Dados!$M$2:$N$26779,MATCH($P3253,[1]Dados!$N$2:$N$26779,),2)</f>
        <v>#N/A</v>
      </c>
      <c r="P3253" s="23">
        <v>156634</v>
      </c>
      <c r="Q3253" s="26">
        <v>36837</v>
      </c>
      <c r="R3253" s="26">
        <v>36841</v>
      </c>
      <c r="S3253" s="23" t="s">
        <v>1827</v>
      </c>
    </row>
    <row r="3254" spans="1:19" s="23" customFormat="1" x14ac:dyDescent="0.2">
      <c r="A3254" s="19">
        <v>350750</v>
      </c>
      <c r="B3254" s="20">
        <v>62499</v>
      </c>
      <c r="C3254" s="20" t="s">
        <v>28</v>
      </c>
      <c r="D3254" s="21" t="s">
        <v>302</v>
      </c>
      <c r="E3254" s="20">
        <v>13</v>
      </c>
      <c r="F3254" s="22">
        <v>0</v>
      </c>
      <c r="G3254" s="22">
        <v>1</v>
      </c>
      <c r="H3254" s="22">
        <v>0</v>
      </c>
      <c r="I3254" s="19">
        <v>2.1</v>
      </c>
      <c r="J3254" s="19">
        <v>0</v>
      </c>
      <c r="K3254" s="24">
        <v>1293</v>
      </c>
      <c r="L3254" s="25">
        <v>1293.0592999999999</v>
      </c>
      <c r="M3254" s="23">
        <v>83998.53</v>
      </c>
      <c r="N3254" s="43">
        <v>1</v>
      </c>
      <c r="O3254" s="50" t="e">
        <f>INDEX([1]Dados!$M$2:$N$26779,MATCH($P3254,[1]Dados!$N$2:$N$26779,),2)</f>
        <v>#N/A</v>
      </c>
      <c r="P3254" s="23">
        <v>155027</v>
      </c>
      <c r="Q3254" s="26">
        <v>36837</v>
      </c>
      <c r="R3254" s="26">
        <v>36841</v>
      </c>
      <c r="S3254" s="23" t="s">
        <v>1827</v>
      </c>
    </row>
    <row r="3255" spans="1:19" s="23" customFormat="1" x14ac:dyDescent="0.2">
      <c r="A3255" s="19">
        <v>350750</v>
      </c>
      <c r="B3255" s="20">
        <v>62499</v>
      </c>
      <c r="C3255" s="20" t="s">
        <v>28</v>
      </c>
      <c r="D3255" s="21" t="s">
        <v>302</v>
      </c>
      <c r="E3255" s="20">
        <v>13</v>
      </c>
      <c r="F3255" s="22">
        <v>0</v>
      </c>
      <c r="G3255" s="22">
        <v>1</v>
      </c>
      <c r="H3255" s="22">
        <v>0</v>
      </c>
      <c r="I3255" s="19">
        <v>2.2000000000000002</v>
      </c>
      <c r="J3255" s="19">
        <v>22</v>
      </c>
      <c r="K3255" s="24">
        <v>1293</v>
      </c>
      <c r="L3255" s="25">
        <v>1293.0592999999999</v>
      </c>
      <c r="M3255" s="23">
        <v>83998.53</v>
      </c>
      <c r="N3255" s="43">
        <v>1</v>
      </c>
      <c r="O3255" s="50" t="e">
        <f>INDEX([1]Dados!$M$2:$N$26779,MATCH($P3255,[1]Dados!$N$2:$N$26779,),2)</f>
        <v>#N/A</v>
      </c>
      <c r="P3255" s="23">
        <v>155027</v>
      </c>
      <c r="Q3255" s="26">
        <v>36837</v>
      </c>
      <c r="R3255" s="26">
        <v>36841</v>
      </c>
      <c r="S3255" s="23" t="s">
        <v>1827</v>
      </c>
    </row>
    <row r="3256" spans="1:19" s="23" customFormat="1" x14ac:dyDescent="0.2">
      <c r="A3256" s="19">
        <v>350750</v>
      </c>
      <c r="B3256" s="20">
        <v>62499</v>
      </c>
      <c r="C3256" s="20" t="s">
        <v>28</v>
      </c>
      <c r="D3256" s="21" t="s">
        <v>302</v>
      </c>
      <c r="E3256" s="20">
        <v>13</v>
      </c>
      <c r="F3256" s="22">
        <v>0</v>
      </c>
      <c r="G3256" s="22">
        <v>1</v>
      </c>
      <c r="H3256" s="22">
        <v>0</v>
      </c>
      <c r="I3256" s="19">
        <v>2.2999999999999998</v>
      </c>
      <c r="J3256" s="19">
        <v>29</v>
      </c>
      <c r="K3256" s="24">
        <v>1293</v>
      </c>
      <c r="L3256" s="25">
        <v>1293.0592999999999</v>
      </c>
      <c r="M3256" s="23">
        <v>83998.53</v>
      </c>
      <c r="N3256" s="43">
        <v>1</v>
      </c>
      <c r="O3256" s="50" t="e">
        <f>INDEX([1]Dados!$M$2:$N$26779,MATCH($P3256,[1]Dados!$N$2:$N$26779,),2)</f>
        <v>#N/A</v>
      </c>
      <c r="P3256" s="23">
        <v>155027</v>
      </c>
      <c r="Q3256" s="26">
        <v>36837</v>
      </c>
      <c r="R3256" s="26">
        <v>36841</v>
      </c>
      <c r="S3256" s="23" t="s">
        <v>1827</v>
      </c>
    </row>
    <row r="3257" spans="1:19" s="23" customFormat="1" x14ac:dyDescent="0.2">
      <c r="A3257" s="19">
        <v>350750</v>
      </c>
      <c r="B3257" s="20">
        <v>62499</v>
      </c>
      <c r="C3257" s="20" t="s">
        <v>28</v>
      </c>
      <c r="D3257" s="21" t="s">
        <v>302</v>
      </c>
      <c r="E3257" s="20">
        <v>13</v>
      </c>
      <c r="F3257" s="22">
        <v>0</v>
      </c>
      <c r="G3257" s="22">
        <v>1</v>
      </c>
      <c r="H3257" s="22">
        <v>0</v>
      </c>
      <c r="I3257" s="19">
        <v>2.4</v>
      </c>
      <c r="J3257" s="19">
        <v>22</v>
      </c>
      <c r="K3257" s="24">
        <v>1293</v>
      </c>
      <c r="L3257" s="25">
        <v>1293.0592999999999</v>
      </c>
      <c r="M3257" s="23">
        <v>83998.53</v>
      </c>
      <c r="N3257" s="43">
        <v>1</v>
      </c>
      <c r="O3257" s="50" t="e">
        <f>INDEX([1]Dados!$M$2:$N$26779,MATCH($P3257,[1]Dados!$N$2:$N$26779,),2)</f>
        <v>#N/A</v>
      </c>
      <c r="P3257" s="23">
        <v>155027</v>
      </c>
      <c r="Q3257" s="26">
        <v>36837</v>
      </c>
      <c r="R3257" s="26">
        <v>36841</v>
      </c>
      <c r="S3257" s="23" t="s">
        <v>1827</v>
      </c>
    </row>
    <row r="3258" spans="1:19" x14ac:dyDescent="0.2">
      <c r="A3258" s="7">
        <v>352330</v>
      </c>
      <c r="B3258" s="3">
        <v>65676</v>
      </c>
      <c r="C3258" s="3" t="s">
        <v>28</v>
      </c>
      <c r="D3258" s="2" t="s">
        <v>493</v>
      </c>
      <c r="E3258" s="3">
        <v>13</v>
      </c>
      <c r="F3258" s="17">
        <v>0</v>
      </c>
      <c r="G3258" s="17">
        <v>1</v>
      </c>
      <c r="H3258" s="17">
        <v>0</v>
      </c>
      <c r="I3258" s="7">
        <v>3.1</v>
      </c>
      <c r="J3258" s="7">
        <v>25</v>
      </c>
      <c r="K3258" s="4">
        <v>119</v>
      </c>
      <c r="L3258" s="5">
        <v>119.386</v>
      </c>
      <c r="M3258">
        <v>41030.5</v>
      </c>
      <c r="N3258" s="3">
        <v>1</v>
      </c>
      <c r="O3258" s="50" t="e">
        <f>INDEX([1]Dados!$M$2:$N$26779,MATCH($P3258,[1]Dados!$N$2:$N$26779,),2)</f>
        <v>#N/A</v>
      </c>
      <c r="P3258">
        <v>157943</v>
      </c>
      <c r="Q3258" s="1">
        <v>36858</v>
      </c>
      <c r="R3258" s="1">
        <v>36862</v>
      </c>
      <c r="S3258" t="s">
        <v>1935</v>
      </c>
    </row>
    <row r="3259" spans="1:19" x14ac:dyDescent="0.2">
      <c r="A3259" s="7">
        <v>352330</v>
      </c>
      <c r="B3259" s="3">
        <v>65676</v>
      </c>
      <c r="C3259" s="3" t="s">
        <v>28</v>
      </c>
      <c r="D3259" s="2" t="s">
        <v>493</v>
      </c>
      <c r="E3259" s="3">
        <v>13</v>
      </c>
      <c r="F3259" s="17">
        <v>0</v>
      </c>
      <c r="G3259" s="17">
        <v>1</v>
      </c>
      <c r="H3259" s="17">
        <v>0</v>
      </c>
      <c r="I3259" s="7">
        <v>3.2</v>
      </c>
      <c r="J3259" s="7">
        <v>18</v>
      </c>
      <c r="K3259" s="4">
        <v>119</v>
      </c>
      <c r="L3259" s="5">
        <v>119.386</v>
      </c>
      <c r="M3259">
        <v>41030.5</v>
      </c>
      <c r="N3259" s="3">
        <v>1</v>
      </c>
      <c r="O3259" s="50" t="e">
        <f>INDEX([1]Dados!$M$2:$N$26779,MATCH($P3259,[1]Dados!$N$2:$N$26779,),2)</f>
        <v>#N/A</v>
      </c>
      <c r="P3259">
        <v>157943</v>
      </c>
      <c r="Q3259" s="1">
        <v>36858</v>
      </c>
      <c r="R3259" s="1">
        <v>36862</v>
      </c>
      <c r="S3259" t="s">
        <v>1935</v>
      </c>
    </row>
    <row r="3260" spans="1:19" x14ac:dyDescent="0.2">
      <c r="A3260" s="7">
        <v>352330</v>
      </c>
      <c r="B3260" s="3">
        <v>65676</v>
      </c>
      <c r="C3260" s="3" t="s">
        <v>28</v>
      </c>
      <c r="D3260" s="2" t="s">
        <v>493</v>
      </c>
      <c r="E3260" s="3">
        <v>13</v>
      </c>
      <c r="F3260" s="17">
        <v>0</v>
      </c>
      <c r="G3260" s="17">
        <v>1</v>
      </c>
      <c r="H3260" s="17">
        <v>0</v>
      </c>
      <c r="I3260" s="7">
        <v>3.3</v>
      </c>
      <c r="J3260" s="7">
        <v>10</v>
      </c>
      <c r="K3260" s="4">
        <v>119</v>
      </c>
      <c r="L3260" s="5">
        <v>119.386</v>
      </c>
      <c r="M3260">
        <v>41030.5</v>
      </c>
      <c r="N3260" s="3">
        <v>1</v>
      </c>
      <c r="O3260" s="50" t="e">
        <f>INDEX([1]Dados!$M$2:$N$26779,MATCH($P3260,[1]Dados!$N$2:$N$26779,),2)</f>
        <v>#N/A</v>
      </c>
      <c r="P3260">
        <v>157943</v>
      </c>
      <c r="Q3260" s="1">
        <v>36858</v>
      </c>
      <c r="R3260" s="1">
        <v>36862</v>
      </c>
      <c r="S3260" t="s">
        <v>1935</v>
      </c>
    </row>
    <row r="3261" spans="1:19" x14ac:dyDescent="0.2">
      <c r="A3261" s="7">
        <v>352330</v>
      </c>
      <c r="B3261" s="3">
        <v>65676</v>
      </c>
      <c r="C3261" s="3" t="s">
        <v>28</v>
      </c>
      <c r="D3261" s="2" t="s">
        <v>493</v>
      </c>
      <c r="E3261" s="3">
        <v>13</v>
      </c>
      <c r="F3261" s="17">
        <v>0</v>
      </c>
      <c r="G3261" s="17">
        <v>1</v>
      </c>
      <c r="H3261" s="17">
        <v>0</v>
      </c>
      <c r="I3261" s="7">
        <v>3.4</v>
      </c>
      <c r="J3261" s="7">
        <v>19</v>
      </c>
      <c r="K3261" s="4">
        <v>119</v>
      </c>
      <c r="L3261" s="5">
        <v>119.386</v>
      </c>
      <c r="M3261">
        <v>41030.5</v>
      </c>
      <c r="N3261" s="3">
        <v>1</v>
      </c>
      <c r="O3261" s="50" t="e">
        <f>INDEX([1]Dados!$M$2:$N$26779,MATCH($P3261,[1]Dados!$N$2:$N$26779,),2)</f>
        <v>#N/A</v>
      </c>
      <c r="P3261">
        <v>157943</v>
      </c>
      <c r="Q3261" s="1">
        <v>36858</v>
      </c>
      <c r="R3261" s="1">
        <v>36862</v>
      </c>
      <c r="S3261" t="s">
        <v>1935</v>
      </c>
    </row>
    <row r="3262" spans="1:19" x14ac:dyDescent="0.2">
      <c r="A3262" s="7">
        <v>352330</v>
      </c>
      <c r="B3262" s="3">
        <v>65676</v>
      </c>
      <c r="C3262" s="3" t="s">
        <v>28</v>
      </c>
      <c r="D3262" s="2" t="s">
        <v>493</v>
      </c>
      <c r="E3262" s="3">
        <v>13</v>
      </c>
      <c r="F3262" s="17">
        <v>0</v>
      </c>
      <c r="G3262" s="17">
        <v>1</v>
      </c>
      <c r="H3262" s="17">
        <v>0</v>
      </c>
      <c r="I3262" s="7">
        <v>3.5</v>
      </c>
      <c r="J3262" s="7">
        <v>0</v>
      </c>
      <c r="K3262" s="4">
        <v>119</v>
      </c>
      <c r="L3262" s="5">
        <v>119.386</v>
      </c>
      <c r="M3262">
        <v>41030.5</v>
      </c>
      <c r="N3262" s="3">
        <v>1</v>
      </c>
      <c r="O3262" s="50" t="e">
        <f>INDEX([1]Dados!$M$2:$N$26779,MATCH($P3262,[1]Dados!$N$2:$N$26779,),2)</f>
        <v>#N/A</v>
      </c>
      <c r="P3262">
        <v>157943</v>
      </c>
      <c r="Q3262" s="1">
        <v>36858</v>
      </c>
      <c r="R3262" s="1">
        <v>36862</v>
      </c>
      <c r="S3262" t="s">
        <v>1935</v>
      </c>
    </row>
    <row r="3263" spans="1:19" x14ac:dyDescent="0.2">
      <c r="A3263" s="7">
        <v>352330</v>
      </c>
      <c r="B3263" s="3">
        <v>65676</v>
      </c>
      <c r="C3263" s="3" t="s">
        <v>28</v>
      </c>
      <c r="D3263" s="2" t="s">
        <v>493</v>
      </c>
      <c r="E3263" s="3">
        <v>13</v>
      </c>
      <c r="F3263" s="17">
        <v>0</v>
      </c>
      <c r="G3263" s="17">
        <v>1</v>
      </c>
      <c r="H3263" s="17">
        <v>0</v>
      </c>
      <c r="I3263" s="7">
        <v>3.6</v>
      </c>
      <c r="J3263" s="7">
        <v>18</v>
      </c>
      <c r="K3263" s="4">
        <v>119</v>
      </c>
      <c r="L3263" s="5">
        <v>119.386</v>
      </c>
      <c r="M3263">
        <v>41030.5</v>
      </c>
      <c r="N3263" s="3">
        <v>1</v>
      </c>
      <c r="O3263" s="50" t="e">
        <f>INDEX([1]Dados!$M$2:$N$26779,MATCH($P3263,[1]Dados!$N$2:$N$26779,),2)</f>
        <v>#N/A</v>
      </c>
      <c r="P3263">
        <v>157943</v>
      </c>
      <c r="Q3263" s="1">
        <v>36858</v>
      </c>
      <c r="R3263" s="1">
        <v>36862</v>
      </c>
      <c r="S3263" t="s">
        <v>1935</v>
      </c>
    </row>
    <row r="3264" spans="1:19" x14ac:dyDescent="0.2">
      <c r="A3264" s="7">
        <v>352330</v>
      </c>
      <c r="B3264" s="3">
        <v>65676</v>
      </c>
      <c r="C3264" s="3" t="s">
        <v>28</v>
      </c>
      <c r="D3264" s="2" t="s">
        <v>493</v>
      </c>
      <c r="E3264" s="3">
        <v>13</v>
      </c>
      <c r="F3264" s="17">
        <v>0</v>
      </c>
      <c r="G3264" s="17">
        <v>1</v>
      </c>
      <c r="H3264" s="17">
        <v>0</v>
      </c>
      <c r="I3264" s="7">
        <v>3.7</v>
      </c>
      <c r="J3264" s="7">
        <v>18</v>
      </c>
      <c r="K3264" s="4">
        <v>119</v>
      </c>
      <c r="L3264" s="5">
        <v>119.386</v>
      </c>
      <c r="M3264">
        <v>41030.5</v>
      </c>
      <c r="N3264" s="3">
        <v>1</v>
      </c>
      <c r="O3264" s="50" t="e">
        <f>INDEX([1]Dados!$M$2:$N$26779,MATCH($P3264,[1]Dados!$N$2:$N$26779,),2)</f>
        <v>#N/A</v>
      </c>
      <c r="P3264">
        <v>157943</v>
      </c>
      <c r="Q3264" s="1">
        <v>36858</v>
      </c>
      <c r="R3264" s="1">
        <v>36862</v>
      </c>
      <c r="S3264" t="s">
        <v>1935</v>
      </c>
    </row>
    <row r="3265" spans="1:19" x14ac:dyDescent="0.2">
      <c r="A3265" s="7">
        <v>352330</v>
      </c>
      <c r="B3265" s="3">
        <v>65676</v>
      </c>
      <c r="C3265" s="3" t="s">
        <v>28</v>
      </c>
      <c r="D3265" s="2" t="s">
        <v>493</v>
      </c>
      <c r="E3265" s="3">
        <v>13</v>
      </c>
      <c r="F3265" s="17">
        <v>0</v>
      </c>
      <c r="G3265" s="17">
        <v>1</v>
      </c>
      <c r="H3265" s="17">
        <v>0</v>
      </c>
      <c r="I3265" s="7">
        <v>3.8</v>
      </c>
      <c r="J3265" s="7">
        <v>0</v>
      </c>
      <c r="K3265" s="4">
        <v>119</v>
      </c>
      <c r="L3265" s="5">
        <v>119.386</v>
      </c>
      <c r="M3265">
        <v>41030.5</v>
      </c>
      <c r="N3265" s="3">
        <v>1</v>
      </c>
      <c r="O3265" s="50" t="e">
        <f>INDEX([1]Dados!$M$2:$N$26779,MATCH($P3265,[1]Dados!$N$2:$N$26779,),2)</f>
        <v>#N/A</v>
      </c>
      <c r="P3265">
        <v>157943</v>
      </c>
      <c r="Q3265" s="1">
        <v>36858</v>
      </c>
      <c r="R3265" s="1">
        <v>36862</v>
      </c>
      <c r="S3265" t="s">
        <v>1935</v>
      </c>
    </row>
    <row r="3266" spans="1:19" x14ac:dyDescent="0.2">
      <c r="A3266" s="7">
        <v>352330</v>
      </c>
      <c r="B3266" s="3">
        <v>65676</v>
      </c>
      <c r="C3266" s="3" t="s">
        <v>28</v>
      </c>
      <c r="D3266" s="2" t="s">
        <v>493</v>
      </c>
      <c r="E3266" s="3">
        <v>13</v>
      </c>
      <c r="F3266" s="17">
        <v>0</v>
      </c>
      <c r="G3266" s="17">
        <v>1</v>
      </c>
      <c r="H3266" s="17">
        <v>0</v>
      </c>
      <c r="I3266" s="7">
        <v>4.0999999999999996</v>
      </c>
      <c r="J3266" s="7">
        <v>25</v>
      </c>
      <c r="K3266" s="4">
        <v>1203</v>
      </c>
      <c r="L3266" s="5">
        <v>1203.0829000000001</v>
      </c>
      <c r="M3266">
        <v>23539.9</v>
      </c>
      <c r="N3266" s="3">
        <v>1</v>
      </c>
      <c r="O3266" s="50" t="e">
        <f>INDEX([1]Dados!$M$2:$N$26779,MATCH($P3266,[1]Dados!$N$2:$N$26779,),2)</f>
        <v>#N/A</v>
      </c>
      <c r="P3266">
        <v>157502</v>
      </c>
      <c r="Q3266" s="1">
        <v>36858</v>
      </c>
      <c r="R3266" s="1">
        <v>36862</v>
      </c>
      <c r="S3266" t="s">
        <v>1934</v>
      </c>
    </row>
    <row r="3267" spans="1:19" x14ac:dyDescent="0.2">
      <c r="A3267" s="7">
        <v>352330</v>
      </c>
      <c r="B3267" s="3">
        <v>65676</v>
      </c>
      <c r="C3267" s="3" t="s">
        <v>28</v>
      </c>
      <c r="D3267" s="2" t="s">
        <v>493</v>
      </c>
      <c r="E3267" s="3">
        <v>13</v>
      </c>
      <c r="F3267" s="17">
        <v>0</v>
      </c>
      <c r="G3267" s="17">
        <v>1</v>
      </c>
      <c r="H3267" s="17">
        <v>0</v>
      </c>
      <c r="I3267" s="7">
        <v>4.2</v>
      </c>
      <c r="J3267" s="7">
        <v>13</v>
      </c>
      <c r="K3267" s="4">
        <v>1203</v>
      </c>
      <c r="L3267" s="5">
        <v>1203.0829000000001</v>
      </c>
      <c r="M3267">
        <v>23539.9</v>
      </c>
      <c r="N3267" s="3">
        <v>1</v>
      </c>
      <c r="O3267" s="50" t="e">
        <f>INDEX([1]Dados!$M$2:$N$26779,MATCH($P3267,[1]Dados!$N$2:$N$26779,),2)</f>
        <v>#N/A</v>
      </c>
      <c r="P3267">
        <v>157502</v>
      </c>
      <c r="Q3267" s="1">
        <v>36858</v>
      </c>
      <c r="R3267" s="1">
        <v>36862</v>
      </c>
      <c r="S3267" t="s">
        <v>1934</v>
      </c>
    </row>
    <row r="3268" spans="1:19" x14ac:dyDescent="0.2">
      <c r="A3268" s="7">
        <v>352330</v>
      </c>
      <c r="B3268" s="3">
        <v>65676</v>
      </c>
      <c r="C3268" s="3" t="s">
        <v>28</v>
      </c>
      <c r="D3268" s="2" t="s">
        <v>493</v>
      </c>
      <c r="E3268" s="3">
        <v>13</v>
      </c>
      <c r="F3268" s="17">
        <v>0</v>
      </c>
      <c r="G3268" s="17">
        <v>1</v>
      </c>
      <c r="H3268" s="17">
        <v>0</v>
      </c>
      <c r="I3268" s="7">
        <v>4.3</v>
      </c>
      <c r="J3268" s="7">
        <v>14</v>
      </c>
      <c r="K3268" s="4">
        <v>1203</v>
      </c>
      <c r="L3268" s="5">
        <v>1203.0829000000001</v>
      </c>
      <c r="M3268">
        <v>23539.9</v>
      </c>
      <c r="N3268" s="3">
        <v>1</v>
      </c>
      <c r="O3268" s="50" t="e">
        <f>INDEX([1]Dados!$M$2:$N$26779,MATCH($P3268,[1]Dados!$N$2:$N$26779,),2)</f>
        <v>#N/A</v>
      </c>
      <c r="P3268">
        <v>157502</v>
      </c>
      <c r="Q3268" s="1">
        <v>36858</v>
      </c>
      <c r="R3268" s="1">
        <v>36862</v>
      </c>
      <c r="S3268" t="s">
        <v>1934</v>
      </c>
    </row>
    <row r="3269" spans="1:19" x14ac:dyDescent="0.2">
      <c r="A3269" s="7">
        <v>352330</v>
      </c>
      <c r="B3269" s="3">
        <v>65676</v>
      </c>
      <c r="C3269" s="3" t="s">
        <v>28</v>
      </c>
      <c r="D3269" s="2" t="s">
        <v>493</v>
      </c>
      <c r="E3269" s="3">
        <v>13</v>
      </c>
      <c r="F3269" s="17">
        <v>0</v>
      </c>
      <c r="G3269" s="17">
        <v>1</v>
      </c>
      <c r="H3269" s="17">
        <v>0</v>
      </c>
      <c r="I3269" s="7">
        <v>4.4000000000000004</v>
      </c>
      <c r="J3269" s="7">
        <v>18</v>
      </c>
      <c r="K3269" s="4">
        <v>1203</v>
      </c>
      <c r="L3269" s="5">
        <v>1203.0829000000001</v>
      </c>
      <c r="M3269">
        <v>23539.9</v>
      </c>
      <c r="N3269" s="3">
        <v>1</v>
      </c>
      <c r="O3269" s="50" t="e">
        <f>INDEX([1]Dados!$M$2:$N$26779,MATCH($P3269,[1]Dados!$N$2:$N$26779,),2)</f>
        <v>#N/A</v>
      </c>
      <c r="P3269">
        <v>157502</v>
      </c>
      <c r="Q3269" s="1">
        <v>36858</v>
      </c>
      <c r="R3269" s="1">
        <v>36862</v>
      </c>
      <c r="S3269" t="s">
        <v>1934</v>
      </c>
    </row>
    <row r="3270" spans="1:19" x14ac:dyDescent="0.2">
      <c r="A3270" s="7">
        <v>352330</v>
      </c>
      <c r="B3270" s="3">
        <v>65676</v>
      </c>
      <c r="C3270" s="3" t="s">
        <v>28</v>
      </c>
      <c r="D3270" s="2" t="s">
        <v>493</v>
      </c>
      <c r="E3270" s="3">
        <v>13</v>
      </c>
      <c r="F3270" s="17">
        <v>0</v>
      </c>
      <c r="G3270" s="17">
        <v>1</v>
      </c>
      <c r="H3270" s="17">
        <v>0</v>
      </c>
      <c r="I3270" s="7">
        <v>4.5</v>
      </c>
      <c r="J3270" s="7">
        <v>28</v>
      </c>
      <c r="K3270" s="4">
        <v>1203</v>
      </c>
      <c r="L3270" s="5">
        <v>1203.0829000000001</v>
      </c>
      <c r="M3270">
        <v>23539.9</v>
      </c>
      <c r="N3270" s="3">
        <v>1</v>
      </c>
      <c r="O3270" s="50" t="e">
        <f>INDEX([1]Dados!$M$2:$N$26779,MATCH($P3270,[1]Dados!$N$2:$N$26779,),2)</f>
        <v>#N/A</v>
      </c>
      <c r="P3270">
        <v>157502</v>
      </c>
      <c r="Q3270" s="1">
        <v>36858</v>
      </c>
      <c r="R3270" s="1">
        <v>36862</v>
      </c>
      <c r="S3270" t="s">
        <v>1934</v>
      </c>
    </row>
    <row r="3271" spans="1:19" x14ac:dyDescent="0.2">
      <c r="A3271" s="7">
        <v>352330</v>
      </c>
      <c r="B3271" s="3">
        <v>65676</v>
      </c>
      <c r="C3271" s="3" t="s">
        <v>28</v>
      </c>
      <c r="D3271" s="2" t="s">
        <v>493</v>
      </c>
      <c r="E3271" s="3">
        <v>13</v>
      </c>
      <c r="F3271" s="17">
        <v>0</v>
      </c>
      <c r="G3271" s="17">
        <v>1</v>
      </c>
      <c r="H3271" s="17">
        <v>0</v>
      </c>
      <c r="I3271" s="7">
        <v>4.5999999999999996</v>
      </c>
      <c r="J3271" s="7">
        <v>28</v>
      </c>
      <c r="K3271" s="4">
        <v>1203</v>
      </c>
      <c r="L3271" s="5">
        <v>1203.0829000000001</v>
      </c>
      <c r="M3271">
        <v>23539.9</v>
      </c>
      <c r="N3271" s="3">
        <v>1</v>
      </c>
      <c r="O3271" s="50" t="e">
        <f>INDEX([1]Dados!$M$2:$N$26779,MATCH($P3271,[1]Dados!$N$2:$N$26779,),2)</f>
        <v>#N/A</v>
      </c>
      <c r="P3271">
        <v>157502</v>
      </c>
      <c r="Q3271" s="1">
        <v>36858</v>
      </c>
      <c r="R3271" s="1">
        <v>36862</v>
      </c>
      <c r="S3271" t="s">
        <v>1934</v>
      </c>
    </row>
    <row r="3272" spans="1:19" x14ac:dyDescent="0.2">
      <c r="A3272" s="7">
        <v>352330</v>
      </c>
      <c r="B3272" s="3">
        <v>65676</v>
      </c>
      <c r="C3272" s="3" t="s">
        <v>28</v>
      </c>
      <c r="D3272" s="2" t="s">
        <v>493</v>
      </c>
      <c r="E3272" s="3">
        <v>13</v>
      </c>
      <c r="F3272" s="17">
        <v>0</v>
      </c>
      <c r="G3272" s="17">
        <v>1</v>
      </c>
      <c r="H3272" s="17">
        <v>0</v>
      </c>
      <c r="I3272" s="7">
        <v>1.1000000000000001</v>
      </c>
      <c r="J3272" s="7">
        <v>25</v>
      </c>
      <c r="K3272" s="4">
        <v>1214</v>
      </c>
      <c r="L3272" s="5">
        <v>1214.0587</v>
      </c>
      <c r="M3272">
        <v>146420</v>
      </c>
      <c r="N3272" s="3">
        <v>1</v>
      </c>
      <c r="O3272" s="50" t="e">
        <f>INDEX([1]Dados!$M$2:$N$26779,MATCH($P3272,[1]Dados!$N$2:$N$26779,),2)</f>
        <v>#N/A</v>
      </c>
      <c r="P3272">
        <v>157229</v>
      </c>
      <c r="Q3272" s="1">
        <v>36858</v>
      </c>
      <c r="R3272" s="1">
        <v>36862</v>
      </c>
      <c r="S3272" t="s">
        <v>1933</v>
      </c>
    </row>
    <row r="3273" spans="1:19" x14ac:dyDescent="0.2">
      <c r="A3273" s="7">
        <v>352330</v>
      </c>
      <c r="B3273" s="3">
        <v>65676</v>
      </c>
      <c r="C3273" s="3" t="s">
        <v>28</v>
      </c>
      <c r="D3273" s="2" t="s">
        <v>493</v>
      </c>
      <c r="E3273" s="3">
        <v>13</v>
      </c>
      <c r="F3273" s="17">
        <v>0</v>
      </c>
      <c r="G3273" s="17">
        <v>1</v>
      </c>
      <c r="H3273" s="17">
        <v>0</v>
      </c>
      <c r="I3273" s="7">
        <v>1.2</v>
      </c>
      <c r="J3273" s="7">
        <v>14</v>
      </c>
      <c r="K3273" s="4">
        <v>1214</v>
      </c>
      <c r="L3273" s="5">
        <v>1214.0587</v>
      </c>
      <c r="M3273">
        <v>146420</v>
      </c>
      <c r="N3273" s="3">
        <v>1</v>
      </c>
      <c r="O3273" s="50" t="e">
        <f>INDEX([1]Dados!$M$2:$N$26779,MATCH($P3273,[1]Dados!$N$2:$N$26779,),2)</f>
        <v>#N/A</v>
      </c>
      <c r="P3273">
        <v>157229</v>
      </c>
      <c r="Q3273" s="1">
        <v>36858</v>
      </c>
      <c r="R3273" s="1">
        <v>36862</v>
      </c>
      <c r="S3273" t="s">
        <v>1933</v>
      </c>
    </row>
    <row r="3274" spans="1:19" x14ac:dyDescent="0.2">
      <c r="A3274" s="7">
        <v>352330</v>
      </c>
      <c r="B3274" s="3">
        <v>65676</v>
      </c>
      <c r="C3274" s="3" t="s">
        <v>28</v>
      </c>
      <c r="D3274" s="2" t="s">
        <v>493</v>
      </c>
      <c r="E3274" s="3">
        <v>13</v>
      </c>
      <c r="F3274" s="17">
        <v>0</v>
      </c>
      <c r="G3274" s="17">
        <v>1</v>
      </c>
      <c r="H3274" s="17">
        <v>0</v>
      </c>
      <c r="I3274" s="7">
        <v>2.1</v>
      </c>
      <c r="J3274" s="7">
        <v>20</v>
      </c>
      <c r="K3274" s="4">
        <v>1214</v>
      </c>
      <c r="L3274" s="5">
        <v>1214.0589</v>
      </c>
      <c r="M3274">
        <v>202300</v>
      </c>
      <c r="N3274" s="3">
        <v>1</v>
      </c>
      <c r="O3274" s="50" t="e">
        <f>INDEX([1]Dados!$M$2:$N$26779,MATCH($P3274,[1]Dados!$N$2:$N$26779,),2)</f>
        <v>#N/A</v>
      </c>
      <c r="P3274">
        <v>158396</v>
      </c>
      <c r="Q3274" s="1">
        <v>36858</v>
      </c>
      <c r="R3274" s="1">
        <v>36862</v>
      </c>
      <c r="S3274" t="s">
        <v>1936</v>
      </c>
    </row>
    <row r="3275" spans="1:19" x14ac:dyDescent="0.2">
      <c r="A3275" s="7">
        <v>352330</v>
      </c>
      <c r="B3275" s="3">
        <v>65676</v>
      </c>
      <c r="C3275" s="3" t="s">
        <v>28</v>
      </c>
      <c r="D3275" s="2" t="s">
        <v>493</v>
      </c>
      <c r="E3275" s="3">
        <v>13</v>
      </c>
      <c r="F3275" s="17">
        <v>0</v>
      </c>
      <c r="G3275" s="17">
        <v>1</v>
      </c>
      <c r="H3275" s="17">
        <v>0</v>
      </c>
      <c r="I3275" s="7">
        <v>2.2000000000000002</v>
      </c>
      <c r="J3275" s="7">
        <v>27</v>
      </c>
      <c r="K3275" s="4">
        <v>1214</v>
      </c>
      <c r="L3275" s="5">
        <v>1214.0589</v>
      </c>
      <c r="M3275">
        <v>202300</v>
      </c>
      <c r="N3275" s="3">
        <v>1</v>
      </c>
      <c r="O3275" s="50" t="e">
        <f>INDEX([1]Dados!$M$2:$N$26779,MATCH($P3275,[1]Dados!$N$2:$N$26779,),2)</f>
        <v>#N/A</v>
      </c>
      <c r="P3275">
        <v>158396</v>
      </c>
      <c r="Q3275" s="1">
        <v>36858</v>
      </c>
      <c r="R3275" s="1">
        <v>36862</v>
      </c>
      <c r="S3275" t="s">
        <v>1936</v>
      </c>
    </row>
    <row r="3276" spans="1:19" x14ac:dyDescent="0.2">
      <c r="A3276" s="7">
        <v>352330</v>
      </c>
      <c r="B3276" s="3">
        <v>65676</v>
      </c>
      <c r="C3276" s="3" t="s">
        <v>28</v>
      </c>
      <c r="D3276" s="2" t="s">
        <v>493</v>
      </c>
      <c r="E3276" s="3">
        <v>13</v>
      </c>
      <c r="F3276" s="17">
        <v>0</v>
      </c>
      <c r="G3276" s="17">
        <v>1</v>
      </c>
      <c r="H3276" s="17">
        <v>0</v>
      </c>
      <c r="I3276" s="7">
        <v>2.2999999999999998</v>
      </c>
      <c r="J3276" s="7">
        <v>18</v>
      </c>
      <c r="K3276" s="4">
        <v>1214</v>
      </c>
      <c r="L3276" s="5">
        <v>1214.0589</v>
      </c>
      <c r="M3276">
        <v>202300</v>
      </c>
      <c r="N3276" s="3">
        <v>1</v>
      </c>
      <c r="O3276" s="50" t="e">
        <f>INDEX([1]Dados!$M$2:$N$26779,MATCH($P3276,[1]Dados!$N$2:$N$26779,),2)</f>
        <v>#N/A</v>
      </c>
      <c r="P3276">
        <v>158396</v>
      </c>
      <c r="Q3276" s="1">
        <v>36858</v>
      </c>
      <c r="R3276" s="1">
        <v>36862</v>
      </c>
      <c r="S3276" t="s">
        <v>1936</v>
      </c>
    </row>
    <row r="3277" spans="1:19" x14ac:dyDescent="0.2">
      <c r="A3277" s="7">
        <v>352330</v>
      </c>
      <c r="B3277" s="3">
        <v>65676</v>
      </c>
      <c r="C3277" s="3" t="s">
        <v>28</v>
      </c>
      <c r="D3277" s="2" t="s">
        <v>493</v>
      </c>
      <c r="E3277" s="3">
        <v>13</v>
      </c>
      <c r="F3277" s="17">
        <v>0</v>
      </c>
      <c r="G3277" s="17">
        <v>1</v>
      </c>
      <c r="H3277" s="17">
        <v>0</v>
      </c>
      <c r="I3277" s="7">
        <v>2.4</v>
      </c>
      <c r="J3277" s="7">
        <v>23</v>
      </c>
      <c r="K3277" s="4">
        <v>1214</v>
      </c>
      <c r="L3277" s="5">
        <v>1214.0589</v>
      </c>
      <c r="M3277">
        <v>202300</v>
      </c>
      <c r="N3277" s="3">
        <v>1</v>
      </c>
      <c r="O3277" s="50" t="e">
        <f>INDEX([1]Dados!$M$2:$N$26779,MATCH($P3277,[1]Dados!$N$2:$N$26779,),2)</f>
        <v>#N/A</v>
      </c>
      <c r="P3277">
        <v>158396</v>
      </c>
      <c r="Q3277" s="1">
        <v>36858</v>
      </c>
      <c r="R3277" s="1">
        <v>36862</v>
      </c>
      <c r="S3277" t="s">
        <v>1936</v>
      </c>
    </row>
    <row r="3278" spans="1:19" x14ac:dyDescent="0.2">
      <c r="A3278" s="7">
        <v>352330</v>
      </c>
      <c r="B3278" s="3">
        <v>65676</v>
      </c>
      <c r="C3278" s="3" t="s">
        <v>28</v>
      </c>
      <c r="D3278" s="2" t="s">
        <v>493</v>
      </c>
      <c r="E3278" s="3">
        <v>13</v>
      </c>
      <c r="F3278" s="17">
        <v>0</v>
      </c>
      <c r="G3278" s="17">
        <v>1</v>
      </c>
      <c r="H3278" s="17">
        <v>0</v>
      </c>
      <c r="I3278" s="7">
        <v>2.5</v>
      </c>
      <c r="J3278" s="7">
        <v>28</v>
      </c>
      <c r="K3278" s="4">
        <v>1214</v>
      </c>
      <c r="L3278" s="5">
        <v>1214.0589</v>
      </c>
      <c r="M3278">
        <v>202300</v>
      </c>
      <c r="N3278" s="3">
        <v>1</v>
      </c>
      <c r="O3278" s="50" t="e">
        <f>INDEX([1]Dados!$M$2:$N$26779,MATCH($P3278,[1]Dados!$N$2:$N$26779,),2)</f>
        <v>#N/A</v>
      </c>
      <c r="P3278">
        <v>158396</v>
      </c>
      <c r="Q3278" s="1">
        <v>36858</v>
      </c>
      <c r="R3278" s="1">
        <v>36862</v>
      </c>
      <c r="S3278" t="s">
        <v>1936</v>
      </c>
    </row>
    <row r="3279" spans="1:19" s="23" customFormat="1" x14ac:dyDescent="0.2">
      <c r="A3279" s="19">
        <v>352330</v>
      </c>
      <c r="B3279" s="20">
        <v>65676</v>
      </c>
      <c r="C3279" s="20" t="s">
        <v>28</v>
      </c>
      <c r="D3279" s="21" t="s">
        <v>493</v>
      </c>
      <c r="E3279" s="20">
        <v>13</v>
      </c>
      <c r="F3279" s="22">
        <v>0</v>
      </c>
      <c r="G3279" s="22">
        <v>1</v>
      </c>
      <c r="H3279" s="22">
        <v>0</v>
      </c>
      <c r="I3279" s="19">
        <v>5.0999999999999996</v>
      </c>
      <c r="J3279" s="19">
        <v>21</v>
      </c>
      <c r="K3279" s="24">
        <v>1293</v>
      </c>
      <c r="L3279" s="25">
        <v>1293.0592999999999</v>
      </c>
      <c r="M3279" s="23">
        <v>14642</v>
      </c>
      <c r="N3279" s="20">
        <v>1</v>
      </c>
      <c r="O3279" s="50" t="e">
        <f>INDEX([1]Dados!$M$2:$N$26779,MATCH($P3279,[1]Dados!$N$2:$N$26779,),2)</f>
        <v>#N/A</v>
      </c>
      <c r="P3279" s="23">
        <v>157200</v>
      </c>
      <c r="Q3279" s="26">
        <v>36858</v>
      </c>
      <c r="R3279" s="26">
        <v>36862</v>
      </c>
      <c r="S3279" s="23" t="s">
        <v>1932</v>
      </c>
    </row>
    <row r="3280" spans="1:19" x14ac:dyDescent="0.2">
      <c r="A3280" s="7">
        <v>354020</v>
      </c>
      <c r="B3280" s="3">
        <v>69051</v>
      </c>
      <c r="C3280" s="3" t="s">
        <v>28</v>
      </c>
      <c r="D3280" s="2" t="s">
        <v>669</v>
      </c>
      <c r="E3280" s="3">
        <v>13</v>
      </c>
      <c r="F3280" s="17">
        <v>0</v>
      </c>
      <c r="G3280" s="17">
        <v>1</v>
      </c>
      <c r="H3280" s="17">
        <v>0</v>
      </c>
      <c r="I3280" s="7">
        <v>5.0999999999999996</v>
      </c>
      <c r="J3280" s="7">
        <v>13</v>
      </c>
      <c r="K3280" s="4">
        <v>119</v>
      </c>
      <c r="L3280" s="5">
        <v>119.3861</v>
      </c>
      <c r="M3280">
        <v>56250</v>
      </c>
      <c r="N3280" s="33">
        <v>1</v>
      </c>
      <c r="O3280" s="50" t="e">
        <f>INDEX([1]Dados!$M$2:$N$26779,MATCH($P3280,[1]Dados!$N$2:$N$26779,),2)</f>
        <v>#N/A</v>
      </c>
      <c r="P3280">
        <v>155202</v>
      </c>
      <c r="Q3280" s="1">
        <v>36837</v>
      </c>
      <c r="R3280" s="1">
        <v>36841</v>
      </c>
      <c r="S3280" t="s">
        <v>1261</v>
      </c>
    </row>
    <row r="3281" spans="1:19" x14ac:dyDescent="0.2">
      <c r="A3281" s="7">
        <v>354020</v>
      </c>
      <c r="B3281" s="3">
        <v>69051</v>
      </c>
      <c r="C3281" s="3" t="s">
        <v>28</v>
      </c>
      <c r="D3281" s="2" t="s">
        <v>669</v>
      </c>
      <c r="E3281" s="3">
        <v>13</v>
      </c>
      <c r="F3281" s="17">
        <v>0</v>
      </c>
      <c r="G3281" s="17">
        <v>1</v>
      </c>
      <c r="H3281" s="17">
        <v>0</v>
      </c>
      <c r="I3281" s="7">
        <v>5.2</v>
      </c>
      <c r="J3281" s="7">
        <v>9</v>
      </c>
      <c r="K3281" s="4">
        <v>119</v>
      </c>
      <c r="L3281" s="5">
        <v>119.3861</v>
      </c>
      <c r="M3281">
        <v>56250</v>
      </c>
      <c r="N3281" s="33">
        <v>1</v>
      </c>
      <c r="O3281" s="50" t="e">
        <f>INDEX([1]Dados!$M$2:$N$26779,MATCH($P3281,[1]Dados!$N$2:$N$26779,),2)</f>
        <v>#N/A</v>
      </c>
      <c r="P3281">
        <v>155202</v>
      </c>
      <c r="Q3281" s="1">
        <v>36837</v>
      </c>
      <c r="R3281" s="1">
        <v>36841</v>
      </c>
      <c r="S3281" t="s">
        <v>1261</v>
      </c>
    </row>
    <row r="3282" spans="1:19" x14ac:dyDescent="0.2">
      <c r="A3282" s="7">
        <v>354020</v>
      </c>
      <c r="B3282" s="3">
        <v>69051</v>
      </c>
      <c r="C3282" s="3" t="s">
        <v>28</v>
      </c>
      <c r="D3282" s="2" t="s">
        <v>669</v>
      </c>
      <c r="E3282" s="3">
        <v>13</v>
      </c>
      <c r="F3282" s="17">
        <v>0</v>
      </c>
      <c r="G3282" s="17">
        <v>1</v>
      </c>
      <c r="H3282" s="17">
        <v>0</v>
      </c>
      <c r="I3282" s="7" t="s">
        <v>3</v>
      </c>
      <c r="J3282" s="7">
        <v>0</v>
      </c>
      <c r="K3282" s="4">
        <v>4</v>
      </c>
      <c r="L3282" s="5">
        <v>4.1822999999999997</v>
      </c>
      <c r="M3282">
        <f>159951+40000</f>
        <v>199951</v>
      </c>
      <c r="N3282" s="33">
        <v>1</v>
      </c>
      <c r="O3282" s="50" t="e">
        <f>INDEX([1]Dados!$M$2:$N$26779,MATCH($P3282,[1]Dados!$N$2:$N$26779,),2)</f>
        <v>#N/A</v>
      </c>
      <c r="P3282">
        <v>155161</v>
      </c>
      <c r="Q3282" s="1">
        <v>36837</v>
      </c>
      <c r="R3282" s="1">
        <v>36841</v>
      </c>
      <c r="S3282" t="s">
        <v>1259</v>
      </c>
    </row>
    <row r="3283" spans="1:19" x14ac:dyDescent="0.2">
      <c r="A3283" s="7">
        <v>354020</v>
      </c>
      <c r="B3283" s="3">
        <v>69051</v>
      </c>
      <c r="C3283" s="3" t="s">
        <v>28</v>
      </c>
      <c r="D3283" s="2" t="s">
        <v>669</v>
      </c>
      <c r="E3283" s="3">
        <v>13</v>
      </c>
      <c r="F3283" s="17">
        <v>0</v>
      </c>
      <c r="G3283" s="17">
        <v>1</v>
      </c>
      <c r="H3283" s="17">
        <v>0</v>
      </c>
      <c r="I3283" s="7">
        <v>4.0999999999999996</v>
      </c>
      <c r="J3283" s="7">
        <v>18</v>
      </c>
      <c r="K3283" s="4">
        <v>4</v>
      </c>
      <c r="L3283" s="5">
        <v>4.1822999999999997</v>
      </c>
      <c r="M3283">
        <v>192000</v>
      </c>
      <c r="N3283" s="33">
        <v>1</v>
      </c>
      <c r="O3283" s="50" t="e">
        <f>INDEX([1]Dados!$M$2:$N$26779,MATCH($P3283,[1]Dados!$N$2:$N$26779,),2)</f>
        <v>#N/A</v>
      </c>
      <c r="P3283">
        <v>155162</v>
      </c>
      <c r="Q3283" s="1">
        <v>36837</v>
      </c>
      <c r="R3283" s="1">
        <v>36841</v>
      </c>
      <c r="S3283" t="s">
        <v>1259</v>
      </c>
    </row>
    <row r="3284" spans="1:19" x14ac:dyDescent="0.2">
      <c r="A3284" s="7">
        <v>354020</v>
      </c>
      <c r="B3284" s="3">
        <v>69051</v>
      </c>
      <c r="C3284" s="3" t="s">
        <v>28</v>
      </c>
      <c r="D3284" s="2" t="s">
        <v>669</v>
      </c>
      <c r="E3284" s="3">
        <v>13</v>
      </c>
      <c r="F3284" s="17">
        <v>0</v>
      </c>
      <c r="G3284" s="17">
        <v>1</v>
      </c>
      <c r="H3284" s="17">
        <v>0</v>
      </c>
      <c r="I3284" s="7">
        <v>3.1</v>
      </c>
      <c r="J3284" s="7">
        <v>18</v>
      </c>
      <c r="K3284" s="4">
        <v>4</v>
      </c>
      <c r="L3284" s="5">
        <v>4.1822999999999997</v>
      </c>
      <c r="M3284">
        <v>28800</v>
      </c>
      <c r="N3284" s="33">
        <v>1</v>
      </c>
      <c r="O3284" s="50" t="e">
        <f>INDEX([1]Dados!$M$2:$N$26779,MATCH($P3284,[1]Dados!$N$2:$N$26779,),2)</f>
        <v>#N/A</v>
      </c>
      <c r="P3284">
        <v>155163</v>
      </c>
      <c r="Q3284" s="1">
        <v>36837</v>
      </c>
      <c r="R3284" s="1">
        <v>36841</v>
      </c>
      <c r="S3284" t="s">
        <v>1260</v>
      </c>
    </row>
    <row r="3285" spans="1:19" x14ac:dyDescent="0.2">
      <c r="A3285" s="7">
        <v>354020</v>
      </c>
      <c r="B3285" s="3">
        <v>69051</v>
      </c>
      <c r="C3285" s="3" t="s">
        <v>28</v>
      </c>
      <c r="D3285" s="2" t="s">
        <v>669</v>
      </c>
      <c r="E3285" s="3">
        <v>13</v>
      </c>
      <c r="F3285" s="17">
        <v>0</v>
      </c>
      <c r="G3285" s="17">
        <v>1</v>
      </c>
      <c r="H3285" s="17">
        <v>0</v>
      </c>
      <c r="I3285" s="7">
        <v>3.2</v>
      </c>
      <c r="J3285" s="7">
        <v>30</v>
      </c>
      <c r="K3285" s="4">
        <v>4</v>
      </c>
      <c r="L3285" s="5">
        <v>4.1822999999999997</v>
      </c>
      <c r="M3285">
        <v>28800</v>
      </c>
      <c r="N3285" s="33">
        <v>1</v>
      </c>
      <c r="O3285" s="50" t="e">
        <f>INDEX([1]Dados!$M$2:$N$26779,MATCH($P3285,[1]Dados!$N$2:$N$26779,),2)</f>
        <v>#N/A</v>
      </c>
      <c r="P3285">
        <v>155163</v>
      </c>
      <c r="Q3285" s="1">
        <v>36837</v>
      </c>
      <c r="R3285" s="1">
        <v>36841</v>
      </c>
      <c r="S3285" t="s">
        <v>1260</v>
      </c>
    </row>
    <row r="3286" spans="1:19" x14ac:dyDescent="0.2">
      <c r="A3286" s="7">
        <v>354020</v>
      </c>
      <c r="B3286" s="3">
        <v>69051</v>
      </c>
      <c r="C3286" s="3" t="s">
        <v>28</v>
      </c>
      <c r="D3286" s="2" t="s">
        <v>669</v>
      </c>
      <c r="E3286" s="3">
        <v>13</v>
      </c>
      <c r="F3286" s="17">
        <v>0</v>
      </c>
      <c r="G3286" s="17">
        <v>1</v>
      </c>
      <c r="H3286" s="17">
        <v>0</v>
      </c>
      <c r="I3286" s="7" t="s">
        <v>3</v>
      </c>
      <c r="J3286" s="7">
        <v>0</v>
      </c>
      <c r="K3286" s="4">
        <v>1203</v>
      </c>
      <c r="L3286" s="5">
        <v>1203.0829000000001</v>
      </c>
      <c r="M3286">
        <v>22823.88</v>
      </c>
      <c r="N3286" s="33">
        <v>1</v>
      </c>
      <c r="O3286" s="50" t="e">
        <f>INDEX([1]Dados!$M$2:$N$26779,MATCH($P3286,[1]Dados!$N$2:$N$26779,),2)</f>
        <v>#N/A</v>
      </c>
      <c r="P3286">
        <v>155285</v>
      </c>
      <c r="Q3286" s="1">
        <v>36837</v>
      </c>
      <c r="R3286" s="1">
        <v>36841</v>
      </c>
      <c r="S3286" t="s">
        <v>2134</v>
      </c>
    </row>
    <row r="3287" spans="1:19" x14ac:dyDescent="0.2">
      <c r="A3287" s="7">
        <v>354020</v>
      </c>
      <c r="B3287" s="3">
        <v>69051</v>
      </c>
      <c r="C3287" s="3" t="s">
        <v>28</v>
      </c>
      <c r="D3287" s="2" t="s">
        <v>669</v>
      </c>
      <c r="E3287" s="3">
        <v>13</v>
      </c>
      <c r="F3287" s="17">
        <v>0</v>
      </c>
      <c r="G3287" s="17">
        <v>1</v>
      </c>
      <c r="H3287" s="17">
        <v>0</v>
      </c>
      <c r="I3287" s="7">
        <v>1.2</v>
      </c>
      <c r="J3287" s="7">
        <v>18</v>
      </c>
      <c r="K3287" s="4">
        <v>1214</v>
      </c>
      <c r="L3287" s="5">
        <v>1214.0587</v>
      </c>
      <c r="M3287">
        <v>317284.92</v>
      </c>
      <c r="N3287" s="33">
        <v>1</v>
      </c>
      <c r="O3287" s="50" t="e">
        <f>INDEX([1]Dados!$M$2:$N$26779,MATCH($P3287,[1]Dados!$N$2:$N$26779,),2)</f>
        <v>#N/A</v>
      </c>
      <c r="P3287">
        <v>154913</v>
      </c>
      <c r="Q3287" s="1">
        <v>36837</v>
      </c>
      <c r="R3287" s="1">
        <v>36841</v>
      </c>
      <c r="S3287" t="s">
        <v>1258</v>
      </c>
    </row>
    <row r="3288" spans="1:19" x14ac:dyDescent="0.2">
      <c r="A3288" s="7">
        <v>354020</v>
      </c>
      <c r="B3288" s="3">
        <v>69051</v>
      </c>
      <c r="C3288" s="3" t="s">
        <v>28</v>
      </c>
      <c r="D3288" s="2" t="s">
        <v>669</v>
      </c>
      <c r="E3288" s="3">
        <v>13</v>
      </c>
      <c r="F3288" s="17">
        <v>0</v>
      </c>
      <c r="G3288" s="17">
        <v>1</v>
      </c>
      <c r="H3288" s="17">
        <v>0</v>
      </c>
      <c r="I3288" s="7">
        <v>1.1000000000000001</v>
      </c>
      <c r="J3288" s="7">
        <v>25</v>
      </c>
      <c r="K3288" s="4">
        <v>1214</v>
      </c>
      <c r="L3288" s="5">
        <v>1214.0587</v>
      </c>
      <c r="M3288">
        <v>317284.92</v>
      </c>
      <c r="N3288" s="33">
        <v>1</v>
      </c>
      <c r="O3288" s="50" t="e">
        <f>INDEX([1]Dados!$M$2:$N$26779,MATCH($P3288,[1]Dados!$N$2:$N$26779,),2)</f>
        <v>#N/A</v>
      </c>
      <c r="P3288">
        <v>154913</v>
      </c>
      <c r="Q3288" s="1">
        <v>36837</v>
      </c>
      <c r="R3288" s="1">
        <v>36841</v>
      </c>
      <c r="S3288" t="s">
        <v>1258</v>
      </c>
    </row>
    <row r="3289" spans="1:19" x14ac:dyDescent="0.2">
      <c r="A3289" s="7">
        <v>354020</v>
      </c>
      <c r="B3289" s="3">
        <v>69051</v>
      </c>
      <c r="C3289" s="3" t="s">
        <v>28</v>
      </c>
      <c r="D3289" s="2" t="s">
        <v>669</v>
      </c>
      <c r="E3289" s="3">
        <v>13</v>
      </c>
      <c r="F3289" s="17">
        <v>0</v>
      </c>
      <c r="G3289" s="17">
        <v>1</v>
      </c>
      <c r="H3289" s="17">
        <v>0</v>
      </c>
      <c r="I3289" s="7">
        <v>1.3</v>
      </c>
      <c r="J3289" s="7">
        <v>15</v>
      </c>
      <c r="K3289" s="4">
        <v>1214</v>
      </c>
      <c r="L3289" s="5">
        <v>1214.0587</v>
      </c>
      <c r="M3289">
        <v>317284.92</v>
      </c>
      <c r="N3289" s="33">
        <v>1</v>
      </c>
      <c r="O3289" s="50" t="e">
        <f>INDEX([1]Dados!$M$2:$N$26779,MATCH($P3289,[1]Dados!$N$2:$N$26779,),2)</f>
        <v>#N/A</v>
      </c>
      <c r="P3289">
        <v>154913</v>
      </c>
      <c r="Q3289" s="1">
        <v>36837</v>
      </c>
      <c r="R3289" s="1">
        <v>36841</v>
      </c>
      <c r="S3289" t="s">
        <v>1258</v>
      </c>
    </row>
    <row r="3290" spans="1:19" x14ac:dyDescent="0.2">
      <c r="A3290" s="7">
        <v>354020</v>
      </c>
      <c r="B3290" s="3">
        <v>69051</v>
      </c>
      <c r="C3290" s="3" t="s">
        <v>28</v>
      </c>
      <c r="D3290" s="2" t="s">
        <v>669</v>
      </c>
      <c r="E3290" s="3">
        <v>13</v>
      </c>
      <c r="F3290" s="17">
        <v>0</v>
      </c>
      <c r="G3290" s="17">
        <v>1</v>
      </c>
      <c r="H3290" s="17">
        <v>0</v>
      </c>
      <c r="I3290" s="7">
        <v>2.2999999999999998</v>
      </c>
      <c r="J3290" s="7">
        <v>23</v>
      </c>
      <c r="K3290" s="4">
        <v>1220</v>
      </c>
      <c r="L3290" s="5">
        <v>1220.0906</v>
      </c>
      <c r="M3290">
        <v>701300</v>
      </c>
      <c r="N3290" s="33">
        <v>1</v>
      </c>
      <c r="O3290" s="50" t="e">
        <f>INDEX([1]Dados!$M$2:$N$26779,MATCH($P3290,[1]Dados!$N$2:$N$26779,),2)</f>
        <v>#N/A</v>
      </c>
      <c r="P3290">
        <v>156639</v>
      </c>
      <c r="Q3290" s="1">
        <v>36837</v>
      </c>
      <c r="R3290" s="1">
        <v>36841</v>
      </c>
      <c r="S3290" t="s">
        <v>1262</v>
      </c>
    </row>
    <row r="3291" spans="1:19" x14ac:dyDescent="0.2">
      <c r="A3291" s="7">
        <v>354020</v>
      </c>
      <c r="B3291" s="3">
        <v>69051</v>
      </c>
      <c r="C3291" s="3" t="s">
        <v>28</v>
      </c>
      <c r="D3291" s="2" t="s">
        <v>669</v>
      </c>
      <c r="E3291" s="3">
        <v>13</v>
      </c>
      <c r="F3291" s="17">
        <v>0</v>
      </c>
      <c r="G3291" s="17">
        <v>1</v>
      </c>
      <c r="H3291" s="17">
        <v>0</v>
      </c>
      <c r="I3291" s="7">
        <v>2.1</v>
      </c>
      <c r="J3291" s="7">
        <v>25</v>
      </c>
      <c r="K3291" s="4">
        <v>1220</v>
      </c>
      <c r="L3291" s="5">
        <v>1220.0906</v>
      </c>
      <c r="M3291">
        <v>701300</v>
      </c>
      <c r="N3291" s="33">
        <v>1</v>
      </c>
      <c r="O3291" s="50" t="e">
        <f>INDEX([1]Dados!$M$2:$N$26779,MATCH($P3291,[1]Dados!$N$2:$N$26779,),2)</f>
        <v>#N/A</v>
      </c>
      <c r="P3291">
        <v>156639</v>
      </c>
      <c r="Q3291" s="1">
        <v>36837</v>
      </c>
      <c r="R3291" s="1">
        <v>36841</v>
      </c>
      <c r="S3291" t="s">
        <v>1262</v>
      </c>
    </row>
    <row r="3292" spans="1:19" x14ac:dyDescent="0.2">
      <c r="A3292" s="7">
        <v>354020</v>
      </c>
      <c r="B3292" s="3">
        <v>69051</v>
      </c>
      <c r="C3292" s="3" t="s">
        <v>28</v>
      </c>
      <c r="D3292" s="2" t="s">
        <v>669</v>
      </c>
      <c r="E3292" s="3">
        <v>13</v>
      </c>
      <c r="F3292" s="17">
        <v>0</v>
      </c>
      <c r="G3292" s="17">
        <v>1</v>
      </c>
      <c r="H3292" s="17">
        <v>0</v>
      </c>
      <c r="I3292" s="7">
        <v>2.2000000000000002</v>
      </c>
      <c r="J3292" s="7">
        <v>25</v>
      </c>
      <c r="K3292" s="4">
        <v>1220</v>
      </c>
      <c r="L3292" s="5">
        <v>1220.0906</v>
      </c>
      <c r="M3292">
        <v>701300</v>
      </c>
      <c r="N3292" s="33">
        <v>1</v>
      </c>
      <c r="O3292" s="50" t="e">
        <f>INDEX([1]Dados!$M$2:$N$26779,MATCH($P3292,[1]Dados!$N$2:$N$26779,),2)</f>
        <v>#N/A</v>
      </c>
      <c r="P3292">
        <v>156639</v>
      </c>
      <c r="Q3292" s="1">
        <v>36837</v>
      </c>
      <c r="R3292" s="1">
        <v>36841</v>
      </c>
      <c r="S3292" t="s">
        <v>1262</v>
      </c>
    </row>
    <row r="3293" spans="1:19" x14ac:dyDescent="0.2">
      <c r="A3293" s="7">
        <v>354020</v>
      </c>
      <c r="B3293" s="3">
        <v>69051</v>
      </c>
      <c r="C3293" s="3" t="s">
        <v>28</v>
      </c>
      <c r="D3293" s="2" t="s">
        <v>669</v>
      </c>
      <c r="E3293" s="3">
        <v>13</v>
      </c>
      <c r="F3293" s="17">
        <v>0</v>
      </c>
      <c r="G3293" s="17">
        <v>1</v>
      </c>
      <c r="H3293" s="17">
        <v>0</v>
      </c>
      <c r="I3293" s="7" t="s">
        <v>3</v>
      </c>
      <c r="J3293" s="7">
        <v>0</v>
      </c>
      <c r="K3293" s="4">
        <v>1293</v>
      </c>
      <c r="L3293" s="5">
        <v>1293.0592999999999</v>
      </c>
      <c r="M3293">
        <v>115421.61</v>
      </c>
      <c r="N3293" s="33">
        <v>1</v>
      </c>
      <c r="O3293" s="50" t="e">
        <f>INDEX([1]Dados!$M$2:$N$26779,MATCH($P3293,[1]Dados!$N$2:$N$26779,),2)</f>
        <v>#N/A</v>
      </c>
      <c r="P3293">
        <v>155026</v>
      </c>
      <c r="Q3293" s="1">
        <v>36837</v>
      </c>
      <c r="R3293" s="1">
        <v>36841</v>
      </c>
      <c r="S3293" t="s">
        <v>2134</v>
      </c>
    </row>
    <row r="3294" spans="1:19" x14ac:dyDescent="0.2">
      <c r="A3294" s="7">
        <v>354300</v>
      </c>
      <c r="B3294" s="3">
        <v>69612</v>
      </c>
      <c r="C3294" s="3" t="s">
        <v>28</v>
      </c>
      <c r="D3294" s="2" t="s">
        <v>694</v>
      </c>
      <c r="E3294" s="3">
        <v>13</v>
      </c>
      <c r="F3294" s="17">
        <v>0</v>
      </c>
      <c r="G3294" s="17">
        <v>1</v>
      </c>
      <c r="H3294" s="17">
        <v>0</v>
      </c>
      <c r="I3294" s="7">
        <v>5.0999999999999996</v>
      </c>
      <c r="J3294" s="7">
        <v>17</v>
      </c>
      <c r="K3294" s="4">
        <v>122</v>
      </c>
      <c r="L3294" s="5">
        <v>122.38630000000001</v>
      </c>
      <c r="M3294">
        <v>63968</v>
      </c>
      <c r="N3294" s="33">
        <v>1</v>
      </c>
      <c r="O3294" s="50" t="e">
        <f>INDEX([1]Dados!$M$2:$N$26779,MATCH($P3294,[1]Dados!$N$2:$N$26779,),2)</f>
        <v>#N/A</v>
      </c>
      <c r="P3294">
        <v>155164</v>
      </c>
      <c r="Q3294" s="1">
        <v>36837</v>
      </c>
      <c r="R3294" s="1">
        <v>36841</v>
      </c>
      <c r="S3294" t="s">
        <v>1277</v>
      </c>
    </row>
    <row r="3295" spans="1:19" x14ac:dyDescent="0.2">
      <c r="A3295" s="7">
        <v>354300</v>
      </c>
      <c r="B3295" s="3">
        <v>69612</v>
      </c>
      <c r="C3295" s="3" t="s">
        <v>28</v>
      </c>
      <c r="D3295" s="2" t="s">
        <v>694</v>
      </c>
      <c r="E3295" s="3">
        <v>13</v>
      </c>
      <c r="F3295" s="17">
        <v>0</v>
      </c>
      <c r="G3295" s="17">
        <v>1</v>
      </c>
      <c r="H3295" s="17">
        <v>0</v>
      </c>
      <c r="I3295" s="7">
        <v>4.0999999999999996</v>
      </c>
      <c r="J3295" s="7">
        <v>15</v>
      </c>
      <c r="K3295" s="4">
        <v>1203</v>
      </c>
      <c r="L3295" s="5">
        <v>1203.0829000000001</v>
      </c>
      <c r="M3295">
        <v>28609.7</v>
      </c>
      <c r="N3295" s="33">
        <v>1</v>
      </c>
      <c r="O3295" s="50" t="e">
        <f>INDEX([1]Dados!$M$2:$N$26779,MATCH($P3295,[1]Dados!$N$2:$N$26779,),2)</f>
        <v>#N/A</v>
      </c>
      <c r="P3295">
        <v>155286</v>
      </c>
      <c r="Q3295" s="1">
        <v>36837</v>
      </c>
      <c r="R3295" s="1">
        <v>36841</v>
      </c>
      <c r="S3295" t="s">
        <v>1278</v>
      </c>
    </row>
    <row r="3296" spans="1:19" x14ac:dyDescent="0.2">
      <c r="A3296" s="7">
        <v>354300</v>
      </c>
      <c r="B3296" s="3">
        <v>69612</v>
      </c>
      <c r="C3296" s="3" t="s">
        <v>28</v>
      </c>
      <c r="D3296" s="2" t="s">
        <v>694</v>
      </c>
      <c r="E3296" s="3">
        <v>13</v>
      </c>
      <c r="F3296" s="17">
        <v>0</v>
      </c>
      <c r="G3296" s="17">
        <v>1</v>
      </c>
      <c r="H3296" s="17">
        <v>0</v>
      </c>
      <c r="I3296" s="7">
        <v>1.1000000000000001</v>
      </c>
      <c r="J3296" s="7">
        <v>25</v>
      </c>
      <c r="K3296" s="4">
        <v>1214</v>
      </c>
      <c r="L3296" s="5">
        <v>1214.0587</v>
      </c>
      <c r="M3296">
        <v>222330</v>
      </c>
      <c r="N3296" s="33">
        <v>1</v>
      </c>
      <c r="O3296" s="50" t="e">
        <f>INDEX([1]Dados!$M$2:$N$26779,MATCH($P3296,[1]Dados!$N$2:$N$26779,),2)</f>
        <v>#N/A</v>
      </c>
      <c r="P3296">
        <v>154914</v>
      </c>
      <c r="Q3296" s="1">
        <v>36837</v>
      </c>
      <c r="R3296" s="1">
        <v>36841</v>
      </c>
      <c r="S3296" t="s">
        <v>1275</v>
      </c>
    </row>
    <row r="3297" spans="1:19" x14ac:dyDescent="0.2">
      <c r="A3297" s="7">
        <v>354300</v>
      </c>
      <c r="B3297" s="3">
        <v>69612</v>
      </c>
      <c r="C3297" s="3" t="s">
        <v>28</v>
      </c>
      <c r="D3297" s="2" t="s">
        <v>694</v>
      </c>
      <c r="E3297" s="3">
        <v>13</v>
      </c>
      <c r="F3297" s="17">
        <v>0</v>
      </c>
      <c r="G3297" s="17">
        <v>1</v>
      </c>
      <c r="H3297" s="17">
        <v>0</v>
      </c>
      <c r="I3297" s="7">
        <v>2.4</v>
      </c>
      <c r="J3297" s="7">
        <v>23</v>
      </c>
      <c r="K3297" s="4">
        <v>1214</v>
      </c>
      <c r="L3297" s="5">
        <v>1214.0589</v>
      </c>
      <c r="M3297">
        <v>338946</v>
      </c>
      <c r="N3297" s="33">
        <v>1</v>
      </c>
      <c r="O3297" s="50" t="e">
        <f>INDEX([1]Dados!$M$2:$N$26779,MATCH($P3297,[1]Dados!$N$2:$N$26779,),2)</f>
        <v>#N/A</v>
      </c>
      <c r="P3297">
        <v>155641</v>
      </c>
      <c r="Q3297" s="1">
        <v>36837</v>
      </c>
      <c r="R3297" s="1">
        <v>36841</v>
      </c>
      <c r="S3297" t="s">
        <v>1279</v>
      </c>
    </row>
    <row r="3298" spans="1:19" x14ac:dyDescent="0.2">
      <c r="A3298" s="7">
        <v>354300</v>
      </c>
      <c r="B3298" s="3">
        <v>69612</v>
      </c>
      <c r="C3298" s="3" t="s">
        <v>28</v>
      </c>
      <c r="D3298" s="2" t="s">
        <v>694</v>
      </c>
      <c r="E3298" s="3">
        <v>13</v>
      </c>
      <c r="F3298" s="17">
        <v>0</v>
      </c>
      <c r="G3298" s="17">
        <v>1</v>
      </c>
      <c r="H3298" s="17">
        <v>0</v>
      </c>
      <c r="I3298" s="7">
        <v>2.2999999999999998</v>
      </c>
      <c r="J3298" s="7">
        <v>20</v>
      </c>
      <c r="K3298" s="4">
        <v>1214</v>
      </c>
      <c r="L3298" s="5">
        <v>1214.0589</v>
      </c>
      <c r="M3298">
        <v>338946</v>
      </c>
      <c r="N3298" s="33">
        <v>1</v>
      </c>
      <c r="O3298" s="50" t="e">
        <f>INDEX([1]Dados!$M$2:$N$26779,MATCH($P3298,[1]Dados!$N$2:$N$26779,),2)</f>
        <v>#N/A</v>
      </c>
      <c r="P3298">
        <v>155641</v>
      </c>
      <c r="Q3298" s="1">
        <v>36837</v>
      </c>
      <c r="R3298" s="1">
        <v>36841</v>
      </c>
      <c r="S3298" t="s">
        <v>1279</v>
      </c>
    </row>
    <row r="3299" spans="1:19" x14ac:dyDescent="0.2">
      <c r="A3299" s="7">
        <v>354300</v>
      </c>
      <c r="B3299" s="3">
        <v>69612</v>
      </c>
      <c r="C3299" s="3" t="s">
        <v>28</v>
      </c>
      <c r="D3299" s="2" t="s">
        <v>694</v>
      </c>
      <c r="E3299" s="3">
        <v>13</v>
      </c>
      <c r="F3299" s="17">
        <v>0</v>
      </c>
      <c r="G3299" s="17">
        <v>1</v>
      </c>
      <c r="H3299" s="17">
        <v>0</v>
      </c>
      <c r="I3299" s="7">
        <v>2.5</v>
      </c>
      <c r="J3299" s="7">
        <v>27</v>
      </c>
      <c r="K3299" s="4">
        <v>1214</v>
      </c>
      <c r="L3299" s="5">
        <v>1214.0589</v>
      </c>
      <c r="M3299">
        <v>338946</v>
      </c>
      <c r="N3299" s="33">
        <v>1</v>
      </c>
      <c r="O3299" s="50" t="e">
        <f>INDEX([1]Dados!$M$2:$N$26779,MATCH($P3299,[1]Dados!$N$2:$N$26779,),2)</f>
        <v>#N/A</v>
      </c>
      <c r="P3299">
        <v>155641</v>
      </c>
      <c r="Q3299" s="1">
        <v>36837</v>
      </c>
      <c r="R3299" s="1">
        <v>36841</v>
      </c>
      <c r="S3299" t="s">
        <v>1279</v>
      </c>
    </row>
    <row r="3300" spans="1:19" x14ac:dyDescent="0.2">
      <c r="A3300" s="7">
        <v>354300</v>
      </c>
      <c r="B3300" s="3">
        <v>69612</v>
      </c>
      <c r="C3300" s="3" t="s">
        <v>28</v>
      </c>
      <c r="D3300" s="2" t="s">
        <v>694</v>
      </c>
      <c r="E3300" s="3">
        <v>13</v>
      </c>
      <c r="F3300" s="17">
        <v>0</v>
      </c>
      <c r="G3300" s="17">
        <v>1</v>
      </c>
      <c r="H3300" s="17">
        <v>0</v>
      </c>
      <c r="I3300" s="7">
        <v>2.1</v>
      </c>
      <c r="J3300" s="7">
        <v>28</v>
      </c>
      <c r="K3300" s="4">
        <v>1214</v>
      </c>
      <c r="L3300" s="5">
        <v>1214.0589</v>
      </c>
      <c r="M3300">
        <v>338946</v>
      </c>
      <c r="N3300" s="33">
        <v>1</v>
      </c>
      <c r="O3300" s="50" t="e">
        <f>INDEX([1]Dados!$M$2:$N$26779,MATCH($P3300,[1]Dados!$N$2:$N$26779,),2)</f>
        <v>#N/A</v>
      </c>
      <c r="P3300">
        <v>155641</v>
      </c>
      <c r="Q3300" s="1">
        <v>36837</v>
      </c>
      <c r="R3300" s="1">
        <v>36841</v>
      </c>
      <c r="S3300" t="s">
        <v>1279</v>
      </c>
    </row>
    <row r="3301" spans="1:19" x14ac:dyDescent="0.2">
      <c r="A3301" s="7">
        <v>354300</v>
      </c>
      <c r="B3301" s="3">
        <v>69612</v>
      </c>
      <c r="C3301" s="3" t="s">
        <v>28</v>
      </c>
      <c r="D3301" s="2" t="s">
        <v>694</v>
      </c>
      <c r="E3301" s="3">
        <v>13</v>
      </c>
      <c r="F3301" s="17">
        <v>0</v>
      </c>
      <c r="G3301" s="17">
        <v>1</v>
      </c>
      <c r="H3301" s="17">
        <v>0</v>
      </c>
      <c r="I3301" s="7">
        <v>2.2000000000000002</v>
      </c>
      <c r="J3301" s="7">
        <v>28</v>
      </c>
      <c r="K3301" s="4">
        <v>1214</v>
      </c>
      <c r="L3301" s="5">
        <v>1214.0589</v>
      </c>
      <c r="M3301">
        <v>338946</v>
      </c>
      <c r="N3301" s="33">
        <v>1</v>
      </c>
      <c r="O3301" s="50" t="e">
        <f>INDEX([1]Dados!$M$2:$N$26779,MATCH($P3301,[1]Dados!$N$2:$N$26779,),2)</f>
        <v>#N/A</v>
      </c>
      <c r="P3301">
        <v>155641</v>
      </c>
      <c r="Q3301" s="1">
        <v>36837</v>
      </c>
      <c r="R3301" s="1">
        <v>36841</v>
      </c>
      <c r="S3301" t="s">
        <v>1279</v>
      </c>
    </row>
    <row r="3302" spans="1:19" x14ac:dyDescent="0.2">
      <c r="A3302" s="7">
        <v>354300</v>
      </c>
      <c r="B3302" s="3">
        <v>69612</v>
      </c>
      <c r="C3302" s="3" t="s">
        <v>28</v>
      </c>
      <c r="D3302" s="2" t="s">
        <v>694</v>
      </c>
      <c r="E3302" s="3">
        <v>13</v>
      </c>
      <c r="F3302" s="17">
        <v>0</v>
      </c>
      <c r="G3302" s="17">
        <v>1</v>
      </c>
      <c r="H3302" s="17">
        <v>0</v>
      </c>
      <c r="I3302" s="7">
        <v>2.6</v>
      </c>
      <c r="J3302" s="7">
        <v>23</v>
      </c>
      <c r="K3302" s="4">
        <v>1214</v>
      </c>
      <c r="L3302" s="5">
        <v>1214.0589</v>
      </c>
      <c r="M3302">
        <v>338946</v>
      </c>
      <c r="N3302" s="33">
        <v>1</v>
      </c>
      <c r="O3302" s="50" t="e">
        <f>INDEX([1]Dados!$M$2:$N$26779,MATCH($P3302,[1]Dados!$N$2:$N$26779,),2)</f>
        <v>#N/A</v>
      </c>
      <c r="P3302">
        <v>155641</v>
      </c>
      <c r="Q3302" s="1">
        <v>36837</v>
      </c>
      <c r="R3302" s="1">
        <v>36841</v>
      </c>
      <c r="S3302" t="s">
        <v>1279</v>
      </c>
    </row>
    <row r="3303" spans="1:19" x14ac:dyDescent="0.2">
      <c r="A3303" s="7">
        <v>354300</v>
      </c>
      <c r="B3303" s="3">
        <v>69612</v>
      </c>
      <c r="C3303" s="3" t="s">
        <v>28</v>
      </c>
      <c r="D3303" s="2" t="s">
        <v>694</v>
      </c>
      <c r="E3303" s="3">
        <v>13</v>
      </c>
      <c r="F3303" s="17">
        <v>0</v>
      </c>
      <c r="G3303" s="17">
        <v>1</v>
      </c>
      <c r="H3303" s="17">
        <v>0</v>
      </c>
      <c r="I3303" s="7">
        <v>2.7</v>
      </c>
      <c r="J3303" s="7">
        <v>20</v>
      </c>
      <c r="K3303" s="4">
        <v>1214</v>
      </c>
      <c r="L3303" s="5">
        <v>1214.0589</v>
      </c>
      <c r="M3303">
        <v>338946</v>
      </c>
      <c r="N3303" s="33">
        <v>1</v>
      </c>
      <c r="O3303" s="50" t="e">
        <f>INDEX([1]Dados!$M$2:$N$26779,MATCH($P3303,[1]Dados!$N$2:$N$26779,),2)</f>
        <v>#N/A</v>
      </c>
      <c r="P3303">
        <v>155641</v>
      </c>
      <c r="Q3303" s="1">
        <v>36837</v>
      </c>
      <c r="R3303" s="1">
        <v>36841</v>
      </c>
      <c r="S3303" t="s">
        <v>1279</v>
      </c>
    </row>
    <row r="3304" spans="1:19" x14ac:dyDescent="0.2">
      <c r="A3304" s="7">
        <v>354300</v>
      </c>
      <c r="B3304" s="3">
        <v>69612</v>
      </c>
      <c r="C3304" s="3" t="s">
        <v>28</v>
      </c>
      <c r="D3304" s="2" t="s">
        <v>694</v>
      </c>
      <c r="E3304" s="3">
        <v>13</v>
      </c>
      <c r="F3304" s="17">
        <v>0</v>
      </c>
      <c r="G3304" s="17">
        <v>1</v>
      </c>
      <c r="H3304" s="17">
        <v>0</v>
      </c>
      <c r="I3304" s="7">
        <v>3.3</v>
      </c>
      <c r="J3304" s="7">
        <v>26</v>
      </c>
      <c r="K3304" s="4">
        <v>1293</v>
      </c>
      <c r="L3304" s="5">
        <v>1293.0592999999999</v>
      </c>
      <c r="M3304">
        <v>21470</v>
      </c>
      <c r="N3304" s="33">
        <v>1</v>
      </c>
      <c r="O3304" s="50" t="e">
        <f>INDEX([1]Dados!$M$2:$N$26779,MATCH($P3304,[1]Dados!$N$2:$N$26779,),2)</f>
        <v>#N/A</v>
      </c>
      <c r="P3304">
        <v>155023</v>
      </c>
      <c r="Q3304" s="1">
        <v>36837</v>
      </c>
      <c r="R3304" s="1">
        <v>36841</v>
      </c>
      <c r="S3304" t="s">
        <v>1276</v>
      </c>
    </row>
    <row r="3305" spans="1:19" x14ac:dyDescent="0.2">
      <c r="A3305" s="7">
        <v>354300</v>
      </c>
      <c r="B3305" s="3">
        <v>69612</v>
      </c>
      <c r="C3305" s="3" t="s">
        <v>28</v>
      </c>
      <c r="D3305" s="2" t="s">
        <v>694</v>
      </c>
      <c r="E3305" s="3">
        <v>13</v>
      </c>
      <c r="F3305" s="17">
        <v>0</v>
      </c>
      <c r="G3305" s="17">
        <v>1</v>
      </c>
      <c r="H3305" s="17">
        <v>0</v>
      </c>
      <c r="I3305" s="7">
        <v>3.4</v>
      </c>
      <c r="J3305" s="7">
        <v>21</v>
      </c>
      <c r="K3305" s="4">
        <v>1293</v>
      </c>
      <c r="L3305" s="5">
        <v>1293.0592999999999</v>
      </c>
      <c r="M3305">
        <v>21470</v>
      </c>
      <c r="N3305" s="33">
        <v>1</v>
      </c>
      <c r="O3305" s="50" t="e">
        <f>INDEX([1]Dados!$M$2:$N$26779,MATCH($P3305,[1]Dados!$N$2:$N$26779,),2)</f>
        <v>#N/A</v>
      </c>
      <c r="P3305">
        <v>155023</v>
      </c>
      <c r="Q3305" s="1">
        <v>36837</v>
      </c>
      <c r="R3305" s="1">
        <v>36841</v>
      </c>
      <c r="S3305" t="s">
        <v>1276</v>
      </c>
    </row>
    <row r="3306" spans="1:19" x14ac:dyDescent="0.2">
      <c r="A3306" s="7">
        <v>354300</v>
      </c>
      <c r="B3306" s="3">
        <v>69612</v>
      </c>
      <c r="C3306" s="3" t="s">
        <v>28</v>
      </c>
      <c r="D3306" s="2" t="s">
        <v>694</v>
      </c>
      <c r="E3306" s="3">
        <v>13</v>
      </c>
      <c r="F3306" s="17">
        <v>0</v>
      </c>
      <c r="G3306" s="17">
        <v>1</v>
      </c>
      <c r="H3306" s="17">
        <v>0</v>
      </c>
      <c r="I3306" s="7">
        <v>3.2</v>
      </c>
      <c r="J3306" s="7">
        <v>21</v>
      </c>
      <c r="K3306" s="4">
        <v>1293</v>
      </c>
      <c r="L3306" s="5">
        <v>1293.0592999999999</v>
      </c>
      <c r="M3306">
        <v>21470</v>
      </c>
      <c r="N3306" s="33">
        <v>1</v>
      </c>
      <c r="O3306" s="50" t="e">
        <f>INDEX([1]Dados!$M$2:$N$26779,MATCH($P3306,[1]Dados!$N$2:$N$26779,),2)</f>
        <v>#N/A</v>
      </c>
      <c r="P3306">
        <v>155023</v>
      </c>
      <c r="Q3306" s="1">
        <v>36837</v>
      </c>
      <c r="R3306" s="1">
        <v>36841</v>
      </c>
      <c r="S3306" t="s">
        <v>1276</v>
      </c>
    </row>
    <row r="3307" spans="1:19" x14ac:dyDescent="0.2">
      <c r="A3307" s="7">
        <v>354300</v>
      </c>
      <c r="B3307" s="3">
        <v>69612</v>
      </c>
      <c r="C3307" s="3" t="s">
        <v>28</v>
      </c>
      <c r="D3307" s="2" t="s">
        <v>694</v>
      </c>
      <c r="E3307" s="3">
        <v>13</v>
      </c>
      <c r="F3307" s="17">
        <v>0</v>
      </c>
      <c r="G3307" s="17">
        <v>1</v>
      </c>
      <c r="H3307" s="17">
        <v>0</v>
      </c>
      <c r="I3307" s="7">
        <v>3.1</v>
      </c>
      <c r="J3307" s="7">
        <v>17</v>
      </c>
      <c r="K3307" s="4">
        <v>1293</v>
      </c>
      <c r="L3307" s="5">
        <v>1293.0592999999999</v>
      </c>
      <c r="M3307">
        <v>21470</v>
      </c>
      <c r="N3307" s="33">
        <v>1</v>
      </c>
      <c r="O3307" s="50" t="e">
        <f>INDEX([1]Dados!$M$2:$N$26779,MATCH($P3307,[1]Dados!$N$2:$N$26779,),2)</f>
        <v>#N/A</v>
      </c>
      <c r="P3307">
        <v>155023</v>
      </c>
      <c r="Q3307" s="1">
        <v>36837</v>
      </c>
      <c r="R3307" s="1">
        <v>36841</v>
      </c>
      <c r="S3307" t="s">
        <v>1276</v>
      </c>
    </row>
    <row r="3308" spans="1:19" x14ac:dyDescent="0.2">
      <c r="A3308" s="7">
        <v>354300</v>
      </c>
      <c r="B3308" s="3">
        <v>69612</v>
      </c>
      <c r="C3308" s="3" t="s">
        <v>28</v>
      </c>
      <c r="D3308" s="2" t="s">
        <v>694</v>
      </c>
      <c r="E3308" s="3">
        <v>13</v>
      </c>
      <c r="F3308" s="17">
        <v>0</v>
      </c>
      <c r="G3308" s="17">
        <v>1</v>
      </c>
      <c r="H3308" s="17">
        <v>0</v>
      </c>
      <c r="I3308" s="7">
        <v>3.5</v>
      </c>
      <c r="J3308" s="7">
        <v>29</v>
      </c>
      <c r="K3308" s="4">
        <v>1293</v>
      </c>
      <c r="L3308" s="5">
        <v>1293.0592999999999</v>
      </c>
      <c r="M3308">
        <v>21470</v>
      </c>
      <c r="N3308" s="33">
        <v>1</v>
      </c>
      <c r="O3308" s="50" t="e">
        <f>INDEX([1]Dados!$M$2:$N$26779,MATCH($P3308,[1]Dados!$N$2:$N$26779,),2)</f>
        <v>#N/A</v>
      </c>
      <c r="P3308">
        <v>155023</v>
      </c>
      <c r="Q3308" s="1">
        <v>36837</v>
      </c>
      <c r="R3308" s="1">
        <v>36841</v>
      </c>
      <c r="S3308" t="s">
        <v>1276</v>
      </c>
    </row>
    <row r="3309" spans="1:19" x14ac:dyDescent="0.2">
      <c r="A3309" s="7">
        <v>270930</v>
      </c>
      <c r="B3309" s="3">
        <v>28851</v>
      </c>
      <c r="C3309" s="3" t="s">
        <v>60</v>
      </c>
      <c r="D3309" s="2" t="s">
        <v>835</v>
      </c>
      <c r="E3309" s="3">
        <v>14</v>
      </c>
      <c r="F3309" s="17">
        <v>0</v>
      </c>
      <c r="G3309" s="17">
        <v>1</v>
      </c>
      <c r="H3309" s="17">
        <v>0</v>
      </c>
      <c r="I3309" s="7">
        <v>8.1999999999999993</v>
      </c>
      <c r="J3309" s="7">
        <v>18</v>
      </c>
      <c r="K3309" s="4">
        <v>4</v>
      </c>
      <c r="L3309" s="5">
        <v>4.3868</v>
      </c>
      <c r="M3309">
        <v>316650.09999999998</v>
      </c>
      <c r="N3309" s="3">
        <v>1</v>
      </c>
      <c r="O3309" s="50" t="e">
        <f>INDEX([1]Dados!$M$2:$N$26779,MATCH($P3309,[1]Dados!$N$2:$N$26779,),2)</f>
        <v>#N/A</v>
      </c>
      <c r="P3309">
        <v>157567</v>
      </c>
      <c r="Q3309" s="1">
        <v>36858</v>
      </c>
      <c r="R3309" s="1">
        <v>36862</v>
      </c>
      <c r="S3309" t="s">
        <v>1410</v>
      </c>
    </row>
    <row r="3310" spans="1:19" x14ac:dyDescent="0.2">
      <c r="A3310" s="7">
        <v>270930</v>
      </c>
      <c r="B3310" s="3">
        <v>28851</v>
      </c>
      <c r="C3310" s="3" t="s">
        <v>60</v>
      </c>
      <c r="D3310" s="2" t="s">
        <v>835</v>
      </c>
      <c r="E3310" s="3">
        <v>14</v>
      </c>
      <c r="F3310" s="17">
        <v>0</v>
      </c>
      <c r="G3310" s="17">
        <v>1</v>
      </c>
      <c r="H3310" s="17">
        <v>0</v>
      </c>
      <c r="I3310" s="7">
        <v>8.1</v>
      </c>
      <c r="J3310" s="7">
        <v>7</v>
      </c>
      <c r="K3310" s="4">
        <v>4</v>
      </c>
      <c r="L3310" s="5">
        <v>4.3868</v>
      </c>
      <c r="M3310">
        <v>316650.09999999998</v>
      </c>
      <c r="N3310" s="3">
        <v>1</v>
      </c>
      <c r="O3310" s="50" t="e">
        <f>INDEX([1]Dados!$M$2:$N$26779,MATCH($P3310,[1]Dados!$N$2:$N$26779,),2)</f>
        <v>#N/A</v>
      </c>
      <c r="P3310">
        <v>157567</v>
      </c>
      <c r="Q3310" s="1">
        <v>36858</v>
      </c>
      <c r="R3310" s="1">
        <v>36862</v>
      </c>
      <c r="S3310" t="s">
        <v>1410</v>
      </c>
    </row>
    <row r="3311" spans="1:19" x14ac:dyDescent="0.2">
      <c r="A3311" s="7">
        <v>270930</v>
      </c>
      <c r="B3311" s="3">
        <v>28851</v>
      </c>
      <c r="C3311" s="3" t="s">
        <v>60</v>
      </c>
      <c r="D3311" s="2" t="s">
        <v>835</v>
      </c>
      <c r="E3311" s="3">
        <v>14</v>
      </c>
      <c r="F3311" s="17">
        <v>0</v>
      </c>
      <c r="G3311" s="17">
        <v>1</v>
      </c>
      <c r="H3311" s="17">
        <v>0</v>
      </c>
      <c r="I3311" s="7">
        <v>3.3</v>
      </c>
      <c r="J3311" s="7">
        <v>21</v>
      </c>
      <c r="K3311" s="4">
        <v>1293</v>
      </c>
      <c r="L3311" s="5">
        <v>1293.0592999999999</v>
      </c>
      <c r="M3311">
        <v>98118.399999999994</v>
      </c>
      <c r="N3311" s="3">
        <v>1</v>
      </c>
      <c r="O3311" s="50" t="e">
        <f>INDEX([1]Dados!$M$2:$N$26779,MATCH($P3311,[1]Dados!$N$2:$N$26779,),2)</f>
        <v>#N/A</v>
      </c>
      <c r="P3311">
        <v>157166</v>
      </c>
      <c r="Q3311" s="1">
        <v>36858</v>
      </c>
      <c r="R3311" s="1">
        <v>36862</v>
      </c>
      <c r="S3311" t="s">
        <v>873</v>
      </c>
    </row>
    <row r="3312" spans="1:19" x14ac:dyDescent="0.2">
      <c r="A3312" s="7">
        <v>270930</v>
      </c>
      <c r="B3312" s="3">
        <v>28851</v>
      </c>
      <c r="C3312" s="3" t="s">
        <v>60</v>
      </c>
      <c r="D3312" s="2" t="s">
        <v>835</v>
      </c>
      <c r="E3312" s="3">
        <v>14</v>
      </c>
      <c r="F3312" s="17">
        <v>0</v>
      </c>
      <c r="G3312" s="17">
        <v>1</v>
      </c>
      <c r="H3312" s="17">
        <v>0</v>
      </c>
      <c r="I3312" s="7">
        <v>3.4</v>
      </c>
      <c r="J3312" s="7">
        <v>18</v>
      </c>
      <c r="K3312" s="4">
        <v>1293</v>
      </c>
      <c r="L3312" s="5">
        <v>1293.0592999999999</v>
      </c>
      <c r="M3312">
        <v>98118.399999999994</v>
      </c>
      <c r="N3312" s="3">
        <v>1</v>
      </c>
      <c r="O3312" s="50" t="e">
        <f>INDEX([1]Dados!$M$2:$N$26779,MATCH($P3312,[1]Dados!$N$2:$N$26779,),2)</f>
        <v>#N/A</v>
      </c>
      <c r="P3312">
        <v>157166</v>
      </c>
      <c r="Q3312" s="1">
        <v>36858</v>
      </c>
      <c r="R3312" s="1">
        <v>36862</v>
      </c>
      <c r="S3312" t="s">
        <v>873</v>
      </c>
    </row>
    <row r="3313" spans="1:19" x14ac:dyDescent="0.2">
      <c r="A3313" s="7">
        <v>270930</v>
      </c>
      <c r="B3313" s="3">
        <v>28851</v>
      </c>
      <c r="C3313" s="3" t="s">
        <v>60</v>
      </c>
      <c r="D3313" s="2" t="s">
        <v>835</v>
      </c>
      <c r="E3313" s="3">
        <v>14</v>
      </c>
      <c r="F3313" s="17">
        <v>0</v>
      </c>
      <c r="G3313" s="17">
        <v>1</v>
      </c>
      <c r="H3313" s="17">
        <v>0</v>
      </c>
      <c r="I3313" s="7">
        <v>3.5</v>
      </c>
      <c r="J3313" s="7">
        <v>29</v>
      </c>
      <c r="K3313" s="4">
        <v>1293</v>
      </c>
      <c r="L3313" s="5">
        <v>1293.0592999999999</v>
      </c>
      <c r="M3313">
        <v>98118.399999999994</v>
      </c>
      <c r="N3313" s="3">
        <v>1</v>
      </c>
      <c r="O3313" s="50" t="e">
        <f>INDEX([1]Dados!$M$2:$N$26779,MATCH($P3313,[1]Dados!$N$2:$N$26779,),2)</f>
        <v>#N/A</v>
      </c>
      <c r="P3313">
        <v>157166</v>
      </c>
      <c r="Q3313" s="1">
        <v>36858</v>
      </c>
      <c r="R3313" s="1">
        <v>36862</v>
      </c>
      <c r="S3313" t="s">
        <v>873</v>
      </c>
    </row>
    <row r="3314" spans="1:19" x14ac:dyDescent="0.2">
      <c r="A3314" s="7">
        <v>270930</v>
      </c>
      <c r="B3314" s="3">
        <v>28851</v>
      </c>
      <c r="C3314" s="3" t="s">
        <v>60</v>
      </c>
      <c r="D3314" s="2" t="s">
        <v>835</v>
      </c>
      <c r="E3314" s="3">
        <v>14</v>
      </c>
      <c r="F3314" s="17">
        <v>0</v>
      </c>
      <c r="G3314" s="17">
        <v>1</v>
      </c>
      <c r="H3314" s="17">
        <v>0</v>
      </c>
      <c r="I3314" s="7">
        <v>3.1</v>
      </c>
      <c r="J3314" s="7">
        <v>0</v>
      </c>
      <c r="K3314" s="4">
        <v>1293</v>
      </c>
      <c r="L3314" s="5">
        <v>1293.0592999999999</v>
      </c>
      <c r="M3314">
        <v>98118.399999999994</v>
      </c>
      <c r="N3314" s="3">
        <v>1</v>
      </c>
      <c r="O3314" s="50" t="e">
        <f>INDEX([1]Dados!$M$2:$N$26779,MATCH($P3314,[1]Dados!$N$2:$N$26779,),2)</f>
        <v>#N/A</v>
      </c>
      <c r="P3314">
        <v>157166</v>
      </c>
      <c r="Q3314" s="1">
        <v>36858</v>
      </c>
      <c r="R3314" s="1">
        <v>36862</v>
      </c>
      <c r="S3314" t="s">
        <v>873</v>
      </c>
    </row>
    <row r="3315" spans="1:19" x14ac:dyDescent="0.2">
      <c r="A3315" s="7">
        <v>270930</v>
      </c>
      <c r="B3315" s="3">
        <v>28851</v>
      </c>
      <c r="C3315" s="3" t="s">
        <v>60</v>
      </c>
      <c r="D3315" s="2" t="s">
        <v>835</v>
      </c>
      <c r="E3315" s="3">
        <v>14</v>
      </c>
      <c r="F3315" s="17">
        <v>0</v>
      </c>
      <c r="G3315" s="17">
        <v>1</v>
      </c>
      <c r="H3315" s="17">
        <v>0</v>
      </c>
      <c r="I3315" s="7">
        <v>3.2</v>
      </c>
      <c r="J3315" s="7">
        <v>18</v>
      </c>
      <c r="K3315" s="4">
        <v>1293</v>
      </c>
      <c r="L3315" s="5">
        <v>1293.0592999999999</v>
      </c>
      <c r="M3315">
        <v>98118.399999999994</v>
      </c>
      <c r="N3315" s="3">
        <v>1</v>
      </c>
      <c r="O3315" s="50" t="e">
        <f>INDEX([1]Dados!$M$2:$N$26779,MATCH($P3315,[1]Dados!$N$2:$N$26779,),2)</f>
        <v>#N/A</v>
      </c>
      <c r="P3315">
        <v>157166</v>
      </c>
      <c r="Q3315" s="1">
        <v>36858</v>
      </c>
      <c r="R3315" s="1">
        <v>36862</v>
      </c>
      <c r="S3315" t="s">
        <v>873</v>
      </c>
    </row>
    <row r="3316" spans="1:19" x14ac:dyDescent="0.2">
      <c r="A3316" s="7">
        <v>270930</v>
      </c>
      <c r="B3316" s="3">
        <v>28851</v>
      </c>
      <c r="C3316" s="3" t="s">
        <v>60</v>
      </c>
      <c r="D3316" s="2" t="s">
        <v>835</v>
      </c>
      <c r="E3316" s="3">
        <v>14</v>
      </c>
      <c r="F3316" s="17">
        <v>0</v>
      </c>
      <c r="G3316" s="17">
        <v>1</v>
      </c>
      <c r="H3316" s="17">
        <v>0</v>
      </c>
      <c r="I3316" s="7">
        <v>7.8</v>
      </c>
      <c r="J3316" s="7">
        <v>19</v>
      </c>
      <c r="K3316" s="4">
        <v>119</v>
      </c>
      <c r="L3316" s="5">
        <v>119.3861</v>
      </c>
      <c r="M3316">
        <v>202459.58</v>
      </c>
      <c r="N3316" s="3">
        <v>1</v>
      </c>
      <c r="O3316" s="50" t="e">
        <f>INDEX([1]Dados!$M$2:$N$26779,MATCH($P3316,[1]Dados!$N$2:$N$26779,),2)</f>
        <v>#N/A</v>
      </c>
      <c r="P3316">
        <v>157972</v>
      </c>
      <c r="Q3316" s="1">
        <v>36858</v>
      </c>
      <c r="R3316" s="1">
        <v>36862</v>
      </c>
      <c r="S3316" t="s">
        <v>1411</v>
      </c>
    </row>
    <row r="3317" spans="1:19" x14ac:dyDescent="0.2">
      <c r="A3317" s="7">
        <v>270930</v>
      </c>
      <c r="B3317" s="3">
        <v>28851</v>
      </c>
      <c r="C3317" s="3" t="s">
        <v>60</v>
      </c>
      <c r="D3317" s="2" t="s">
        <v>835</v>
      </c>
      <c r="E3317" s="3">
        <v>14</v>
      </c>
      <c r="F3317" s="17">
        <v>0</v>
      </c>
      <c r="G3317" s="17">
        <v>1</v>
      </c>
      <c r="H3317" s="17">
        <v>0</v>
      </c>
      <c r="I3317" s="7">
        <v>7.5</v>
      </c>
      <c r="J3317" s="7">
        <v>6</v>
      </c>
      <c r="K3317" s="4">
        <v>119</v>
      </c>
      <c r="L3317" s="5">
        <v>119.3861</v>
      </c>
      <c r="M3317">
        <v>202459.58</v>
      </c>
      <c r="N3317" s="3">
        <v>1</v>
      </c>
      <c r="O3317" s="50" t="e">
        <f>INDEX([1]Dados!$M$2:$N$26779,MATCH($P3317,[1]Dados!$N$2:$N$26779,),2)</f>
        <v>#N/A</v>
      </c>
      <c r="P3317">
        <v>157972</v>
      </c>
      <c r="Q3317" s="1">
        <v>36858</v>
      </c>
      <c r="R3317" s="1">
        <v>36862</v>
      </c>
      <c r="S3317" t="s">
        <v>1411</v>
      </c>
    </row>
    <row r="3318" spans="1:19" x14ac:dyDescent="0.2">
      <c r="A3318" s="7">
        <v>270930</v>
      </c>
      <c r="B3318" s="3">
        <v>28851</v>
      </c>
      <c r="C3318" s="3" t="s">
        <v>60</v>
      </c>
      <c r="D3318" s="2" t="s">
        <v>835</v>
      </c>
      <c r="E3318" s="3">
        <v>14</v>
      </c>
      <c r="F3318" s="17">
        <v>0</v>
      </c>
      <c r="G3318" s="17">
        <v>1</v>
      </c>
      <c r="H3318" s="17">
        <v>0</v>
      </c>
      <c r="I3318" s="7">
        <v>7.3</v>
      </c>
      <c r="J3318" s="7">
        <v>32</v>
      </c>
      <c r="K3318" s="4">
        <v>119</v>
      </c>
      <c r="L3318" s="5">
        <v>119.3861</v>
      </c>
      <c r="M3318">
        <v>202459.58</v>
      </c>
      <c r="N3318" s="3">
        <v>1</v>
      </c>
      <c r="O3318" s="50" t="e">
        <f>INDEX([1]Dados!$M$2:$N$26779,MATCH($P3318,[1]Dados!$N$2:$N$26779,),2)</f>
        <v>#N/A</v>
      </c>
      <c r="P3318">
        <v>157972</v>
      </c>
      <c r="Q3318" s="1">
        <v>36858</v>
      </c>
      <c r="R3318" s="1">
        <v>36862</v>
      </c>
      <c r="S3318" t="s">
        <v>1411</v>
      </c>
    </row>
    <row r="3319" spans="1:19" x14ac:dyDescent="0.2">
      <c r="A3319" s="7">
        <v>270930</v>
      </c>
      <c r="B3319" s="3">
        <v>28851</v>
      </c>
      <c r="C3319" s="3" t="s">
        <v>60</v>
      </c>
      <c r="D3319" s="2" t="s">
        <v>835</v>
      </c>
      <c r="E3319" s="3">
        <v>14</v>
      </c>
      <c r="F3319" s="17">
        <v>0</v>
      </c>
      <c r="G3319" s="17">
        <v>1</v>
      </c>
      <c r="H3319" s="17">
        <v>0</v>
      </c>
      <c r="I3319" s="7">
        <v>7.4</v>
      </c>
      <c r="J3319" s="7">
        <v>32</v>
      </c>
      <c r="K3319" s="4">
        <v>119</v>
      </c>
      <c r="L3319" s="5">
        <v>119.3861</v>
      </c>
      <c r="M3319">
        <v>202459.58</v>
      </c>
      <c r="N3319" s="3">
        <v>1</v>
      </c>
      <c r="O3319" s="50" t="e">
        <f>INDEX([1]Dados!$M$2:$N$26779,MATCH($P3319,[1]Dados!$N$2:$N$26779,),2)</f>
        <v>#N/A</v>
      </c>
      <c r="P3319">
        <v>157972</v>
      </c>
      <c r="Q3319" s="1">
        <v>36858</v>
      </c>
      <c r="R3319" s="1">
        <v>36862</v>
      </c>
      <c r="S3319" t="s">
        <v>1411</v>
      </c>
    </row>
    <row r="3320" spans="1:19" x14ac:dyDescent="0.2">
      <c r="A3320" s="7">
        <v>270930</v>
      </c>
      <c r="B3320" s="3">
        <v>28851</v>
      </c>
      <c r="C3320" s="3" t="s">
        <v>60</v>
      </c>
      <c r="D3320" s="2" t="s">
        <v>835</v>
      </c>
      <c r="E3320" s="3">
        <v>14</v>
      </c>
      <c r="F3320" s="17">
        <v>0</v>
      </c>
      <c r="G3320" s="17">
        <v>1</v>
      </c>
      <c r="H3320" s="17">
        <v>0</v>
      </c>
      <c r="I3320" s="7">
        <v>7.9</v>
      </c>
      <c r="J3320" s="7">
        <v>32</v>
      </c>
      <c r="K3320" s="4">
        <v>119</v>
      </c>
      <c r="L3320" s="5">
        <v>119.3861</v>
      </c>
      <c r="M3320">
        <v>202459.58</v>
      </c>
      <c r="N3320" s="3">
        <v>1</v>
      </c>
      <c r="O3320" s="50" t="e">
        <f>INDEX([1]Dados!$M$2:$N$26779,MATCH($P3320,[1]Dados!$N$2:$N$26779,),2)</f>
        <v>#N/A</v>
      </c>
      <c r="P3320">
        <v>157972</v>
      </c>
      <c r="Q3320" s="1">
        <v>36858</v>
      </c>
      <c r="R3320" s="1">
        <v>36862</v>
      </c>
      <c r="S3320" t="s">
        <v>1411</v>
      </c>
    </row>
    <row r="3321" spans="1:19" x14ac:dyDescent="0.2">
      <c r="A3321" s="7">
        <v>270930</v>
      </c>
      <c r="B3321" s="3">
        <v>28851</v>
      </c>
      <c r="C3321" s="3" t="s">
        <v>60</v>
      </c>
      <c r="D3321" s="2" t="s">
        <v>835</v>
      </c>
      <c r="E3321" s="3">
        <v>14</v>
      </c>
      <c r="F3321" s="17">
        <v>0</v>
      </c>
      <c r="G3321" s="17">
        <v>1</v>
      </c>
      <c r="H3321" s="17">
        <v>0</v>
      </c>
      <c r="I3321" s="7">
        <v>7.7</v>
      </c>
      <c r="J3321" s="7">
        <v>14</v>
      </c>
      <c r="K3321" s="4">
        <v>119</v>
      </c>
      <c r="L3321" s="5">
        <v>119.3861</v>
      </c>
      <c r="M3321">
        <v>202459.58</v>
      </c>
      <c r="N3321" s="3">
        <v>1</v>
      </c>
      <c r="O3321" s="50" t="e">
        <f>INDEX([1]Dados!$M$2:$N$26779,MATCH($P3321,[1]Dados!$N$2:$N$26779,),2)</f>
        <v>#N/A</v>
      </c>
      <c r="P3321">
        <v>157972</v>
      </c>
      <c r="Q3321" s="1">
        <v>36858</v>
      </c>
      <c r="R3321" s="1">
        <v>36862</v>
      </c>
      <c r="S3321" t="s">
        <v>1411</v>
      </c>
    </row>
    <row r="3322" spans="1:19" x14ac:dyDescent="0.2">
      <c r="A3322" s="7">
        <v>270930</v>
      </c>
      <c r="B3322" s="3">
        <v>28851</v>
      </c>
      <c r="C3322" s="3" t="s">
        <v>60</v>
      </c>
      <c r="D3322" s="2" t="s">
        <v>835</v>
      </c>
      <c r="E3322" s="3">
        <v>14</v>
      </c>
      <c r="F3322" s="17">
        <v>0</v>
      </c>
      <c r="G3322" s="17">
        <v>1</v>
      </c>
      <c r="H3322" s="17">
        <v>0</v>
      </c>
      <c r="I3322" s="7">
        <v>7.6</v>
      </c>
      <c r="J3322" s="7">
        <v>13</v>
      </c>
      <c r="K3322" s="4">
        <v>119</v>
      </c>
      <c r="L3322" s="5">
        <v>119.3861</v>
      </c>
      <c r="M3322">
        <v>202459.58</v>
      </c>
      <c r="N3322" s="3">
        <v>1</v>
      </c>
      <c r="O3322" s="50" t="e">
        <f>INDEX([1]Dados!$M$2:$N$26779,MATCH($P3322,[1]Dados!$N$2:$N$26779,),2)</f>
        <v>#N/A</v>
      </c>
      <c r="P3322">
        <v>157972</v>
      </c>
      <c r="Q3322" s="1">
        <v>36858</v>
      </c>
      <c r="R3322" s="1">
        <v>36862</v>
      </c>
      <c r="S3322" t="s">
        <v>1411</v>
      </c>
    </row>
    <row r="3323" spans="1:19" x14ac:dyDescent="0.2">
      <c r="A3323" s="7">
        <v>270930</v>
      </c>
      <c r="B3323" s="3">
        <v>28851</v>
      </c>
      <c r="C3323" s="3" t="s">
        <v>60</v>
      </c>
      <c r="D3323" s="2" t="s">
        <v>835</v>
      </c>
      <c r="E3323" s="3">
        <v>14</v>
      </c>
      <c r="F3323" s="17">
        <v>0</v>
      </c>
      <c r="G3323" s="17">
        <v>1</v>
      </c>
      <c r="H3323" s="17">
        <v>0</v>
      </c>
      <c r="I3323" s="7">
        <v>7.1</v>
      </c>
      <c r="J3323" s="7">
        <v>8</v>
      </c>
      <c r="K3323" s="4">
        <v>119</v>
      </c>
      <c r="L3323" s="5">
        <v>119.3861</v>
      </c>
      <c r="M3323">
        <v>202459.58</v>
      </c>
      <c r="N3323" s="3">
        <v>1</v>
      </c>
      <c r="O3323" s="50" t="e">
        <f>INDEX([1]Dados!$M$2:$N$26779,MATCH($P3323,[1]Dados!$N$2:$N$26779,),2)</f>
        <v>#N/A</v>
      </c>
      <c r="P3323">
        <v>157972</v>
      </c>
      <c r="Q3323" s="1">
        <v>36858</v>
      </c>
      <c r="R3323" s="1">
        <v>36862</v>
      </c>
      <c r="S3323" t="s">
        <v>1411</v>
      </c>
    </row>
    <row r="3324" spans="1:19" x14ac:dyDescent="0.2">
      <c r="A3324" s="7">
        <v>270930</v>
      </c>
      <c r="B3324" s="3">
        <v>28851</v>
      </c>
      <c r="C3324" s="3" t="s">
        <v>60</v>
      </c>
      <c r="D3324" s="2" t="s">
        <v>835</v>
      </c>
      <c r="E3324" s="3">
        <v>14</v>
      </c>
      <c r="F3324" s="17">
        <v>0</v>
      </c>
      <c r="G3324" s="17">
        <v>1</v>
      </c>
      <c r="H3324" s="17">
        <v>0</v>
      </c>
      <c r="I3324" s="7">
        <v>7.2</v>
      </c>
      <c r="J3324" s="7">
        <v>7</v>
      </c>
      <c r="K3324" s="4">
        <v>119</v>
      </c>
      <c r="L3324" s="5">
        <v>119.3861</v>
      </c>
      <c r="M3324">
        <v>202459.58</v>
      </c>
      <c r="N3324" s="3">
        <v>1</v>
      </c>
      <c r="O3324" s="50" t="e">
        <f>INDEX([1]Dados!$M$2:$N$26779,MATCH($P3324,[1]Dados!$N$2:$N$26779,),2)</f>
        <v>#N/A</v>
      </c>
      <c r="P3324">
        <v>157972</v>
      </c>
      <c r="Q3324" s="1">
        <v>36858</v>
      </c>
      <c r="R3324" s="1">
        <v>36862</v>
      </c>
      <c r="S3324" t="s">
        <v>1411</v>
      </c>
    </row>
    <row r="3325" spans="1:19" x14ac:dyDescent="0.2">
      <c r="A3325" s="7">
        <v>270930</v>
      </c>
      <c r="B3325" s="3">
        <v>28851</v>
      </c>
      <c r="C3325" s="3" t="s">
        <v>60</v>
      </c>
      <c r="D3325" s="2" t="s">
        <v>835</v>
      </c>
      <c r="E3325" s="3">
        <v>14</v>
      </c>
      <c r="F3325" s="17">
        <v>0</v>
      </c>
      <c r="G3325" s="17">
        <v>1</v>
      </c>
      <c r="H3325" s="17">
        <v>0</v>
      </c>
      <c r="I3325" s="7">
        <v>9.1999999999999993</v>
      </c>
      <c r="J3325" s="7">
        <v>7</v>
      </c>
      <c r="K3325" s="4">
        <v>119</v>
      </c>
      <c r="L3325" s="5">
        <v>119.3861</v>
      </c>
      <c r="M3325">
        <v>133333.32999999999</v>
      </c>
      <c r="N3325" s="3">
        <v>1</v>
      </c>
      <c r="O3325" s="50" t="e">
        <f>INDEX([1]Dados!$M$2:$N$26779,MATCH($P3325,[1]Dados!$N$2:$N$26779,),2)</f>
        <v>#N/A</v>
      </c>
      <c r="P3325">
        <v>158054</v>
      </c>
      <c r="Q3325" s="1">
        <v>36858</v>
      </c>
      <c r="R3325" s="1">
        <v>36862</v>
      </c>
      <c r="S3325" t="s">
        <v>1412</v>
      </c>
    </row>
    <row r="3326" spans="1:19" x14ac:dyDescent="0.2">
      <c r="A3326" s="7">
        <v>270930</v>
      </c>
      <c r="B3326" s="3">
        <v>28851</v>
      </c>
      <c r="C3326" s="3" t="s">
        <v>60</v>
      </c>
      <c r="D3326" s="2" t="s">
        <v>835</v>
      </c>
      <c r="E3326" s="3">
        <v>14</v>
      </c>
      <c r="F3326" s="17">
        <v>0</v>
      </c>
      <c r="G3326" s="17">
        <v>1</v>
      </c>
      <c r="H3326" s="17">
        <v>0</v>
      </c>
      <c r="I3326" s="7">
        <v>9.1</v>
      </c>
      <c r="J3326" s="7">
        <v>19</v>
      </c>
      <c r="K3326" s="4">
        <v>119</v>
      </c>
      <c r="L3326" s="5">
        <v>119.3861</v>
      </c>
      <c r="M3326">
        <v>133333.32999999999</v>
      </c>
      <c r="N3326" s="3">
        <v>1</v>
      </c>
      <c r="O3326" s="50" t="e">
        <f>INDEX([1]Dados!$M$2:$N$26779,MATCH($P3326,[1]Dados!$N$2:$N$26779,),2)</f>
        <v>#N/A</v>
      </c>
      <c r="P3326">
        <v>158054</v>
      </c>
      <c r="Q3326" s="1">
        <v>36858</v>
      </c>
      <c r="R3326" s="1">
        <v>36862</v>
      </c>
      <c r="S3326" t="s">
        <v>1412</v>
      </c>
    </row>
    <row r="3327" spans="1:19" x14ac:dyDescent="0.2">
      <c r="A3327" s="7">
        <v>270930</v>
      </c>
      <c r="B3327" s="3">
        <v>28851</v>
      </c>
      <c r="C3327" s="3" t="s">
        <v>60</v>
      </c>
      <c r="D3327" s="2" t="s">
        <v>835</v>
      </c>
      <c r="E3327" s="3">
        <v>14</v>
      </c>
      <c r="F3327" s="17">
        <v>0</v>
      </c>
      <c r="G3327" s="17">
        <v>1</v>
      </c>
      <c r="H3327" s="17">
        <v>0</v>
      </c>
      <c r="I3327" s="7">
        <v>9.3000000000000007</v>
      </c>
      <c r="J3327" s="7">
        <v>14</v>
      </c>
      <c r="K3327" s="4">
        <v>119</v>
      </c>
      <c r="L3327" s="5">
        <v>119.3861</v>
      </c>
      <c r="M3327">
        <v>133333.32999999999</v>
      </c>
      <c r="N3327" s="3">
        <v>1</v>
      </c>
      <c r="O3327" s="50" t="e">
        <f>INDEX([1]Dados!$M$2:$N$26779,MATCH($P3327,[1]Dados!$N$2:$N$26779,),2)</f>
        <v>#N/A</v>
      </c>
      <c r="P3327">
        <v>158054</v>
      </c>
      <c r="Q3327" s="1">
        <v>36858</v>
      </c>
      <c r="R3327" s="1">
        <v>36862</v>
      </c>
      <c r="S3327" t="s">
        <v>1412</v>
      </c>
    </row>
    <row r="3328" spans="1:19" x14ac:dyDescent="0.2">
      <c r="A3328" s="7">
        <v>270930</v>
      </c>
      <c r="B3328" s="3">
        <v>28851</v>
      </c>
      <c r="C3328" s="3" t="s">
        <v>60</v>
      </c>
      <c r="D3328" s="2" t="s">
        <v>835</v>
      </c>
      <c r="E3328" s="3">
        <v>14</v>
      </c>
      <c r="F3328" s="17">
        <v>0</v>
      </c>
      <c r="G3328" s="17">
        <v>1</v>
      </c>
      <c r="H3328" s="17">
        <v>0</v>
      </c>
      <c r="I3328" s="7">
        <v>9.4</v>
      </c>
      <c r="J3328" s="7">
        <v>13</v>
      </c>
      <c r="K3328" s="4">
        <v>119</v>
      </c>
      <c r="L3328" s="5">
        <v>119.3861</v>
      </c>
      <c r="M3328">
        <v>133333.32999999999</v>
      </c>
      <c r="N3328" s="3">
        <v>1</v>
      </c>
      <c r="O3328" s="50" t="e">
        <f>INDEX([1]Dados!$M$2:$N$26779,MATCH($P3328,[1]Dados!$N$2:$N$26779,),2)</f>
        <v>#N/A</v>
      </c>
      <c r="P3328">
        <v>158054</v>
      </c>
      <c r="Q3328" s="1">
        <v>36858</v>
      </c>
      <c r="R3328" s="1">
        <v>36862</v>
      </c>
      <c r="S3328" t="s">
        <v>1412</v>
      </c>
    </row>
    <row r="3329" spans="1:19" x14ac:dyDescent="0.2">
      <c r="A3329" s="7">
        <v>270930</v>
      </c>
      <c r="B3329" s="3">
        <v>28851</v>
      </c>
      <c r="C3329" s="3" t="s">
        <v>60</v>
      </c>
      <c r="D3329" s="2" t="s">
        <v>835</v>
      </c>
      <c r="E3329" s="3">
        <v>14</v>
      </c>
      <c r="F3329" s="17">
        <v>0</v>
      </c>
      <c r="G3329" s="17">
        <v>1</v>
      </c>
      <c r="H3329" s="17">
        <v>0</v>
      </c>
      <c r="I3329" s="7">
        <v>9.1</v>
      </c>
      <c r="J3329" s="7">
        <v>25</v>
      </c>
      <c r="K3329" s="4">
        <v>119</v>
      </c>
      <c r="L3329" s="5">
        <v>119.3861</v>
      </c>
      <c r="M3329">
        <v>133333.32999999999</v>
      </c>
      <c r="N3329" s="3">
        <v>1</v>
      </c>
      <c r="O3329" s="50" t="e">
        <f>INDEX([1]Dados!$M$2:$N$26779,MATCH($P3329,[1]Dados!$N$2:$N$26779,),2)</f>
        <v>#N/A</v>
      </c>
      <c r="P3329">
        <v>158054</v>
      </c>
      <c r="Q3329" s="1">
        <v>36858</v>
      </c>
      <c r="R3329" s="1">
        <v>36862</v>
      </c>
      <c r="S3329" t="s">
        <v>1412</v>
      </c>
    </row>
    <row r="3330" spans="1:19" x14ac:dyDescent="0.2">
      <c r="A3330" s="7">
        <v>270930</v>
      </c>
      <c r="B3330" s="3">
        <v>28851</v>
      </c>
      <c r="C3330" s="3" t="s">
        <v>60</v>
      </c>
      <c r="D3330" s="2" t="s">
        <v>835</v>
      </c>
      <c r="E3330" s="3">
        <v>14</v>
      </c>
      <c r="F3330" s="17">
        <v>0</v>
      </c>
      <c r="G3330" s="17">
        <v>1</v>
      </c>
      <c r="H3330" s="17">
        <v>0</v>
      </c>
      <c r="I3330" s="7">
        <v>9.5</v>
      </c>
      <c r="J3330" s="7">
        <v>13</v>
      </c>
      <c r="K3330" s="4">
        <v>119</v>
      </c>
      <c r="L3330" s="5">
        <v>119.3861</v>
      </c>
      <c r="M3330">
        <v>133333.32999999999</v>
      </c>
      <c r="N3330" s="3">
        <v>1</v>
      </c>
      <c r="O3330" s="50" t="e">
        <f>INDEX([1]Dados!$M$2:$N$26779,MATCH($P3330,[1]Dados!$N$2:$N$26779,),2)</f>
        <v>#N/A</v>
      </c>
      <c r="P3330">
        <v>158054</v>
      </c>
      <c r="Q3330" s="1">
        <v>36858</v>
      </c>
      <c r="R3330" s="1">
        <v>36862</v>
      </c>
      <c r="S3330" t="s">
        <v>1412</v>
      </c>
    </row>
    <row r="3331" spans="1:19" x14ac:dyDescent="0.2">
      <c r="A3331" s="7">
        <v>270930</v>
      </c>
      <c r="B3331" s="3">
        <v>28851</v>
      </c>
      <c r="C3331" s="3" t="s">
        <v>60</v>
      </c>
      <c r="D3331" s="2" t="s">
        <v>835</v>
      </c>
      <c r="E3331" s="3">
        <v>14</v>
      </c>
      <c r="F3331" s="17">
        <v>0</v>
      </c>
      <c r="G3331" s="17">
        <v>1</v>
      </c>
      <c r="H3331" s="17">
        <v>0</v>
      </c>
      <c r="I3331" s="7">
        <v>9.6</v>
      </c>
      <c r="J3331" s="7">
        <v>0</v>
      </c>
      <c r="K3331" s="4">
        <v>119</v>
      </c>
      <c r="L3331" s="5">
        <v>119.3861</v>
      </c>
      <c r="M3331">
        <v>133333.32999999999</v>
      </c>
      <c r="N3331" s="3">
        <v>1</v>
      </c>
      <c r="O3331" s="50" t="e">
        <f>INDEX([1]Dados!$M$2:$N$26779,MATCH($P3331,[1]Dados!$N$2:$N$26779,),2)</f>
        <v>#N/A</v>
      </c>
      <c r="P3331">
        <v>158054</v>
      </c>
      <c r="Q3331" s="1">
        <v>36858</v>
      </c>
      <c r="R3331" s="1">
        <v>36862</v>
      </c>
      <c r="S3331" t="s">
        <v>1412</v>
      </c>
    </row>
    <row r="3332" spans="1:19" x14ac:dyDescent="0.2">
      <c r="A3332" s="7">
        <v>270930</v>
      </c>
      <c r="B3332" s="3">
        <v>28851</v>
      </c>
      <c r="C3332" s="3" t="s">
        <v>60</v>
      </c>
      <c r="D3332" s="2" t="s">
        <v>835</v>
      </c>
      <c r="E3332" s="3">
        <v>14</v>
      </c>
      <c r="F3332" s="17">
        <v>0</v>
      </c>
      <c r="G3332" s="17">
        <v>1</v>
      </c>
      <c r="H3332" s="17">
        <v>0</v>
      </c>
      <c r="I3332" s="7">
        <v>9.6999999999999993</v>
      </c>
      <c r="J3332" s="7">
        <v>13</v>
      </c>
      <c r="K3332" s="4">
        <v>119</v>
      </c>
      <c r="L3332" s="5">
        <v>119.3861</v>
      </c>
      <c r="M3332">
        <v>133333.32999999999</v>
      </c>
      <c r="N3332" s="3">
        <v>1</v>
      </c>
      <c r="O3332" s="50" t="e">
        <f>INDEX([1]Dados!$M$2:$N$26779,MATCH($P3332,[1]Dados!$N$2:$N$26779,),2)</f>
        <v>#N/A</v>
      </c>
      <c r="P3332">
        <v>158054</v>
      </c>
      <c r="Q3332" s="1">
        <v>36858</v>
      </c>
      <c r="R3332" s="1">
        <v>36862</v>
      </c>
      <c r="S3332" t="s">
        <v>1412</v>
      </c>
    </row>
    <row r="3333" spans="1:19" x14ac:dyDescent="0.2">
      <c r="A3333" s="7">
        <v>270930</v>
      </c>
      <c r="B3333" s="3">
        <v>28851</v>
      </c>
      <c r="C3333" s="3" t="s">
        <v>60</v>
      </c>
      <c r="D3333" s="2" t="s">
        <v>835</v>
      </c>
      <c r="E3333" s="3">
        <v>14</v>
      </c>
      <c r="F3333" s="17">
        <v>0</v>
      </c>
      <c r="G3333" s="17">
        <v>1</v>
      </c>
      <c r="H3333" s="17">
        <v>0</v>
      </c>
      <c r="I3333" s="7">
        <v>9.8000000000000007</v>
      </c>
      <c r="J3333" s="7">
        <v>13</v>
      </c>
      <c r="K3333" s="4">
        <v>119</v>
      </c>
      <c r="L3333" s="5">
        <v>119.3861</v>
      </c>
      <c r="M3333">
        <v>133333.32999999999</v>
      </c>
      <c r="N3333" s="3">
        <v>1</v>
      </c>
      <c r="O3333" s="50" t="e">
        <f>INDEX([1]Dados!$M$2:$N$26779,MATCH($P3333,[1]Dados!$N$2:$N$26779,),2)</f>
        <v>#N/A</v>
      </c>
      <c r="P3333">
        <v>158054</v>
      </c>
      <c r="Q3333" s="1">
        <v>36858</v>
      </c>
      <c r="R3333" s="1">
        <v>36862</v>
      </c>
      <c r="S3333" t="s">
        <v>1412</v>
      </c>
    </row>
    <row r="3334" spans="1:19" x14ac:dyDescent="0.2">
      <c r="A3334" s="7">
        <v>270930</v>
      </c>
      <c r="B3334" s="3">
        <v>28851</v>
      </c>
      <c r="C3334" s="3" t="s">
        <v>60</v>
      </c>
      <c r="D3334" s="2" t="s">
        <v>835</v>
      </c>
      <c r="E3334" s="3">
        <v>14</v>
      </c>
      <c r="F3334" s="17">
        <v>0</v>
      </c>
      <c r="G3334" s="17">
        <v>1</v>
      </c>
      <c r="H3334" s="17">
        <v>0</v>
      </c>
      <c r="I3334" s="7">
        <v>9.9</v>
      </c>
      <c r="J3334" s="7">
        <v>99</v>
      </c>
      <c r="K3334" s="4">
        <v>119</v>
      </c>
      <c r="L3334" s="5">
        <v>119.3861</v>
      </c>
      <c r="M3334">
        <v>133333.32999999999</v>
      </c>
      <c r="N3334" s="3">
        <v>1</v>
      </c>
      <c r="O3334" s="50" t="e">
        <f>INDEX([1]Dados!$M$2:$N$26779,MATCH($P3334,[1]Dados!$N$2:$N$26779,),2)</f>
        <v>#N/A</v>
      </c>
      <c r="P3334">
        <v>158054</v>
      </c>
      <c r="Q3334" s="1">
        <v>36858</v>
      </c>
      <c r="R3334" s="1">
        <v>36862</v>
      </c>
      <c r="S3334" t="s">
        <v>1412</v>
      </c>
    </row>
    <row r="3335" spans="1:19" x14ac:dyDescent="0.2">
      <c r="A3335" s="7">
        <v>270930</v>
      </c>
      <c r="B3335" s="3">
        <v>28851</v>
      </c>
      <c r="C3335" s="3" t="s">
        <v>60</v>
      </c>
      <c r="D3335" s="2" t="s">
        <v>835</v>
      </c>
      <c r="E3335" s="3">
        <v>14</v>
      </c>
      <c r="F3335" s="17">
        <v>0</v>
      </c>
      <c r="G3335" s="17">
        <v>1</v>
      </c>
      <c r="H3335" s="17">
        <v>0</v>
      </c>
      <c r="I3335" s="29">
        <v>9.1</v>
      </c>
      <c r="J3335" s="7">
        <v>13</v>
      </c>
      <c r="K3335" s="4">
        <v>119</v>
      </c>
      <c r="L3335" s="5">
        <v>119.3861</v>
      </c>
      <c r="M3335">
        <v>133333.32999999999</v>
      </c>
      <c r="N3335" s="3">
        <v>1</v>
      </c>
      <c r="O3335" s="50" t="e">
        <f>INDEX([1]Dados!$M$2:$N$26779,MATCH($P3335,[1]Dados!$N$2:$N$26779,),2)</f>
        <v>#N/A</v>
      </c>
      <c r="P3335">
        <v>158054</v>
      </c>
      <c r="Q3335" s="1">
        <v>36858</v>
      </c>
      <c r="R3335" s="1">
        <v>36862</v>
      </c>
      <c r="S3335" t="s">
        <v>1412</v>
      </c>
    </row>
    <row r="3336" spans="1:19" x14ac:dyDescent="0.2">
      <c r="A3336" s="7">
        <v>270930</v>
      </c>
      <c r="B3336" s="3">
        <v>28851</v>
      </c>
      <c r="C3336" s="3" t="s">
        <v>60</v>
      </c>
      <c r="D3336" s="2" t="s">
        <v>835</v>
      </c>
      <c r="E3336" s="3">
        <v>14</v>
      </c>
      <c r="F3336" s="17">
        <v>0</v>
      </c>
      <c r="G3336" s="17">
        <v>1</v>
      </c>
      <c r="H3336" s="17">
        <v>0</v>
      </c>
      <c r="I3336" s="7">
        <v>4.0999999999999996</v>
      </c>
      <c r="J3336" s="7">
        <v>17</v>
      </c>
      <c r="K3336" s="4">
        <v>1203</v>
      </c>
      <c r="L3336" s="5">
        <v>1203.0829000000001</v>
      </c>
      <c r="M3336">
        <v>190113.42</v>
      </c>
      <c r="N3336" s="3">
        <v>1</v>
      </c>
      <c r="O3336" s="50" t="e">
        <f>INDEX([1]Dados!$M$2:$N$26779,MATCH($P3336,[1]Dados!$N$2:$N$26779,),2)</f>
        <v>#N/A</v>
      </c>
      <c r="P3336">
        <v>157450</v>
      </c>
      <c r="Q3336" s="1">
        <v>36858</v>
      </c>
      <c r="R3336" s="1">
        <v>36862</v>
      </c>
      <c r="S3336" t="s">
        <v>1254</v>
      </c>
    </row>
    <row r="3337" spans="1:19" x14ac:dyDescent="0.2">
      <c r="A3337" s="7">
        <v>270930</v>
      </c>
      <c r="B3337" s="3">
        <v>28851</v>
      </c>
      <c r="C3337" s="3" t="s">
        <v>60</v>
      </c>
      <c r="D3337" s="2" t="s">
        <v>835</v>
      </c>
      <c r="E3337" s="3">
        <v>14</v>
      </c>
      <c r="F3337" s="17">
        <v>0</v>
      </c>
      <c r="G3337" s="17">
        <v>1</v>
      </c>
      <c r="H3337" s="17">
        <v>0</v>
      </c>
      <c r="I3337" s="7">
        <v>1.1000000000000001</v>
      </c>
      <c r="J3337" s="7">
        <v>2</v>
      </c>
      <c r="K3337" s="4">
        <v>1214</v>
      </c>
      <c r="L3337" s="5">
        <v>1214.0587</v>
      </c>
      <c r="M3337">
        <v>830595.16</v>
      </c>
      <c r="N3337" s="3">
        <v>1</v>
      </c>
      <c r="O3337" s="50" t="e">
        <f>INDEX([1]Dados!$M$2:$N$26779,MATCH($P3337,[1]Dados!$N$2:$N$26779,),2)</f>
        <v>#N/A</v>
      </c>
      <c r="P3337">
        <v>157245</v>
      </c>
      <c r="Q3337" s="1">
        <v>36858</v>
      </c>
      <c r="R3337" s="1">
        <v>36862</v>
      </c>
      <c r="S3337" t="s">
        <v>1163</v>
      </c>
    </row>
    <row r="3338" spans="1:19" x14ac:dyDescent="0.2">
      <c r="A3338" s="7">
        <v>270930</v>
      </c>
      <c r="B3338" s="3">
        <v>28851</v>
      </c>
      <c r="C3338" s="3" t="s">
        <v>60</v>
      </c>
      <c r="D3338" s="2" t="s">
        <v>835</v>
      </c>
      <c r="E3338" s="3">
        <v>14</v>
      </c>
      <c r="F3338" s="17">
        <v>0</v>
      </c>
      <c r="G3338" s="17">
        <v>1</v>
      </c>
      <c r="H3338" s="17">
        <v>0</v>
      </c>
      <c r="I3338" s="7">
        <v>1.2</v>
      </c>
      <c r="J3338" s="7">
        <v>15</v>
      </c>
      <c r="K3338" s="4">
        <v>1214</v>
      </c>
      <c r="L3338" s="5">
        <v>1214.0587</v>
      </c>
      <c r="M3338">
        <v>830595.16</v>
      </c>
      <c r="N3338" s="3">
        <v>1</v>
      </c>
      <c r="O3338" s="50" t="e">
        <f>INDEX([1]Dados!$M$2:$N$26779,MATCH($P3338,[1]Dados!$N$2:$N$26779,),2)</f>
        <v>#N/A</v>
      </c>
      <c r="P3338">
        <v>157245</v>
      </c>
      <c r="Q3338" s="1">
        <v>36858</v>
      </c>
      <c r="R3338" s="1">
        <v>36862</v>
      </c>
      <c r="S3338" t="s">
        <v>1163</v>
      </c>
    </row>
    <row r="3339" spans="1:19" x14ac:dyDescent="0.2">
      <c r="A3339" s="7">
        <v>270930</v>
      </c>
      <c r="B3339" s="3">
        <v>28851</v>
      </c>
      <c r="C3339" s="3" t="s">
        <v>60</v>
      </c>
      <c r="D3339" s="2" t="s">
        <v>835</v>
      </c>
      <c r="E3339" s="3">
        <v>14</v>
      </c>
      <c r="F3339" s="17">
        <v>0</v>
      </c>
      <c r="G3339" s="17">
        <v>1</v>
      </c>
      <c r="H3339" s="17">
        <v>0</v>
      </c>
      <c r="I3339" s="7">
        <v>1.3</v>
      </c>
      <c r="J3339" s="7">
        <v>14</v>
      </c>
      <c r="K3339" s="4">
        <v>1214</v>
      </c>
      <c r="L3339" s="5">
        <v>1214.0587</v>
      </c>
      <c r="M3339">
        <v>830595.16</v>
      </c>
      <c r="N3339" s="3">
        <v>1</v>
      </c>
      <c r="O3339" s="50" t="e">
        <f>INDEX([1]Dados!$M$2:$N$26779,MATCH($P3339,[1]Dados!$N$2:$N$26779,),2)</f>
        <v>#N/A</v>
      </c>
      <c r="P3339">
        <v>157245</v>
      </c>
      <c r="Q3339" s="1">
        <v>36858</v>
      </c>
      <c r="R3339" s="1">
        <v>36862</v>
      </c>
      <c r="S3339" t="s">
        <v>1163</v>
      </c>
    </row>
    <row r="3340" spans="1:19" x14ac:dyDescent="0.2">
      <c r="A3340" s="7">
        <v>270930</v>
      </c>
      <c r="B3340" s="3">
        <v>28851</v>
      </c>
      <c r="C3340" s="3" t="s">
        <v>60</v>
      </c>
      <c r="D3340" s="2" t="s">
        <v>835</v>
      </c>
      <c r="E3340" s="3">
        <v>14</v>
      </c>
      <c r="F3340" s="17">
        <v>0</v>
      </c>
      <c r="G3340" s="17">
        <v>1</v>
      </c>
      <c r="H3340" s="17">
        <v>0</v>
      </c>
      <c r="I3340" s="7">
        <v>1.4</v>
      </c>
      <c r="J3340" s="7">
        <v>22</v>
      </c>
      <c r="K3340" s="4">
        <v>1214</v>
      </c>
      <c r="L3340" s="5">
        <v>1214.0587</v>
      </c>
      <c r="M3340">
        <v>830595.16</v>
      </c>
      <c r="N3340" s="3">
        <v>1</v>
      </c>
      <c r="O3340" s="50" t="e">
        <f>INDEX([1]Dados!$M$2:$N$26779,MATCH($P3340,[1]Dados!$N$2:$N$26779,),2)</f>
        <v>#N/A</v>
      </c>
      <c r="P3340">
        <v>157245</v>
      </c>
      <c r="Q3340" s="1">
        <v>36858</v>
      </c>
      <c r="R3340" s="1">
        <v>36862</v>
      </c>
      <c r="S3340" t="s">
        <v>1163</v>
      </c>
    </row>
    <row r="3341" spans="1:19" x14ac:dyDescent="0.2">
      <c r="A3341" s="7">
        <v>270930</v>
      </c>
      <c r="B3341" s="3">
        <v>28851</v>
      </c>
      <c r="C3341" s="3" t="s">
        <v>60</v>
      </c>
      <c r="D3341" s="2" t="s">
        <v>835</v>
      </c>
      <c r="E3341" s="3">
        <v>14</v>
      </c>
      <c r="F3341" s="17">
        <v>0</v>
      </c>
      <c r="G3341" s="17">
        <v>1</v>
      </c>
      <c r="H3341" s="17">
        <v>0</v>
      </c>
      <c r="I3341" s="7">
        <v>2.1</v>
      </c>
      <c r="J3341" s="7">
        <v>23</v>
      </c>
      <c r="K3341" s="4">
        <v>1214</v>
      </c>
      <c r="L3341" s="5">
        <v>1214.0589</v>
      </c>
      <c r="M3341">
        <v>982048</v>
      </c>
      <c r="N3341" s="3">
        <v>1</v>
      </c>
      <c r="O3341" s="50" t="e">
        <f>INDEX([1]Dados!$M$2:$N$26779,MATCH($P3341,[1]Dados!$N$2:$N$26779,),2)</f>
        <v>#N/A</v>
      </c>
      <c r="P3341">
        <v>158346</v>
      </c>
      <c r="Q3341" s="1">
        <v>36858</v>
      </c>
      <c r="R3341" s="1">
        <v>36862</v>
      </c>
      <c r="S3341" t="s">
        <v>1413</v>
      </c>
    </row>
    <row r="3342" spans="1:19" x14ac:dyDescent="0.2">
      <c r="A3342" s="7">
        <v>270930</v>
      </c>
      <c r="B3342" s="3">
        <v>28851</v>
      </c>
      <c r="C3342" s="3" t="s">
        <v>60</v>
      </c>
      <c r="D3342" s="2" t="s">
        <v>835</v>
      </c>
      <c r="E3342" s="3">
        <v>14</v>
      </c>
      <c r="F3342" s="17">
        <v>0</v>
      </c>
      <c r="G3342" s="17">
        <v>1</v>
      </c>
      <c r="H3342" s="17">
        <v>0</v>
      </c>
      <c r="I3342" s="7">
        <v>2.2000000000000002</v>
      </c>
      <c r="J3342" s="7">
        <v>18</v>
      </c>
      <c r="K3342" s="4">
        <v>1214</v>
      </c>
      <c r="L3342" s="5">
        <v>1214.0589</v>
      </c>
      <c r="M3342">
        <v>982048</v>
      </c>
      <c r="N3342" s="3">
        <v>1</v>
      </c>
      <c r="O3342" s="50" t="e">
        <f>INDEX([1]Dados!$M$2:$N$26779,MATCH($P3342,[1]Dados!$N$2:$N$26779,),2)</f>
        <v>#N/A</v>
      </c>
      <c r="P3342">
        <v>158346</v>
      </c>
      <c r="Q3342" s="1">
        <v>36858</v>
      </c>
      <c r="R3342" s="1">
        <v>36862</v>
      </c>
      <c r="S3342" t="s">
        <v>1413</v>
      </c>
    </row>
    <row r="3343" spans="1:19" x14ac:dyDescent="0.2">
      <c r="A3343" s="7">
        <v>270930</v>
      </c>
      <c r="B3343" s="3">
        <v>28851</v>
      </c>
      <c r="C3343" s="3" t="s">
        <v>60</v>
      </c>
      <c r="D3343" s="2" t="s">
        <v>835</v>
      </c>
      <c r="E3343" s="3">
        <v>14</v>
      </c>
      <c r="F3343" s="17">
        <v>0</v>
      </c>
      <c r="G3343" s="17">
        <v>1</v>
      </c>
      <c r="H3343" s="17">
        <v>0</v>
      </c>
      <c r="I3343" s="7">
        <v>2.2999999999999998</v>
      </c>
      <c r="J3343" s="7">
        <v>20</v>
      </c>
      <c r="K3343" s="4">
        <v>1214</v>
      </c>
      <c r="L3343" s="5">
        <v>1214.0589</v>
      </c>
      <c r="M3343">
        <v>982048</v>
      </c>
      <c r="N3343" s="3">
        <v>1</v>
      </c>
      <c r="O3343" s="50" t="e">
        <f>INDEX([1]Dados!$M$2:$N$26779,MATCH($P3343,[1]Dados!$N$2:$N$26779,),2)</f>
        <v>#N/A</v>
      </c>
      <c r="P3343">
        <v>158346</v>
      </c>
      <c r="Q3343" s="1">
        <v>36858</v>
      </c>
      <c r="R3343" s="1">
        <v>36862</v>
      </c>
      <c r="S3343" t="s">
        <v>1413</v>
      </c>
    </row>
    <row r="3344" spans="1:19" x14ac:dyDescent="0.2">
      <c r="A3344" s="7">
        <v>270930</v>
      </c>
      <c r="B3344" s="3">
        <v>28851</v>
      </c>
      <c r="C3344" s="3" t="s">
        <v>60</v>
      </c>
      <c r="D3344" s="2" t="s">
        <v>835</v>
      </c>
      <c r="E3344" s="3">
        <v>14</v>
      </c>
      <c r="F3344" s="17">
        <v>0</v>
      </c>
      <c r="G3344" s="17">
        <v>1</v>
      </c>
      <c r="H3344" s="17">
        <v>0</v>
      </c>
      <c r="I3344" s="7">
        <v>2.4</v>
      </c>
      <c r="J3344" s="7">
        <v>21</v>
      </c>
      <c r="K3344" s="4">
        <v>1214</v>
      </c>
      <c r="L3344" s="5">
        <v>1214.0589</v>
      </c>
      <c r="M3344">
        <v>982048</v>
      </c>
      <c r="N3344" s="3">
        <v>1</v>
      </c>
      <c r="O3344" s="50" t="e">
        <f>INDEX([1]Dados!$M$2:$N$26779,MATCH($P3344,[1]Dados!$N$2:$N$26779,),2)</f>
        <v>#N/A</v>
      </c>
      <c r="P3344">
        <v>158346</v>
      </c>
      <c r="Q3344" s="1">
        <v>36858</v>
      </c>
      <c r="R3344" s="1">
        <v>36862</v>
      </c>
      <c r="S3344" t="s">
        <v>1413</v>
      </c>
    </row>
    <row r="3345" spans="1:19" x14ac:dyDescent="0.2">
      <c r="A3345" s="7">
        <v>270930</v>
      </c>
      <c r="B3345" s="3">
        <v>28851</v>
      </c>
      <c r="C3345" s="3" t="s">
        <v>60</v>
      </c>
      <c r="D3345" s="2" t="s">
        <v>835</v>
      </c>
      <c r="E3345" s="3">
        <v>14</v>
      </c>
      <c r="F3345" s="17">
        <v>0</v>
      </c>
      <c r="G3345" s="17">
        <v>1</v>
      </c>
      <c r="H3345" s="17">
        <v>0</v>
      </c>
      <c r="I3345" s="7">
        <v>2.5</v>
      </c>
      <c r="J3345" s="7">
        <v>23</v>
      </c>
      <c r="K3345" s="4">
        <v>1214</v>
      </c>
      <c r="L3345" s="5">
        <v>1214.0589</v>
      </c>
      <c r="M3345">
        <v>982048</v>
      </c>
      <c r="N3345" s="3">
        <v>1</v>
      </c>
      <c r="O3345" s="50" t="e">
        <f>INDEX([1]Dados!$M$2:$N$26779,MATCH($P3345,[1]Dados!$N$2:$N$26779,),2)</f>
        <v>#N/A</v>
      </c>
      <c r="P3345">
        <v>158346</v>
      </c>
      <c r="Q3345" s="1">
        <v>36858</v>
      </c>
      <c r="R3345" s="1">
        <v>36862</v>
      </c>
      <c r="S3345" t="s">
        <v>1413</v>
      </c>
    </row>
    <row r="3346" spans="1:19" x14ac:dyDescent="0.2">
      <c r="A3346" s="7">
        <v>270930</v>
      </c>
      <c r="B3346" s="3">
        <v>28851</v>
      </c>
      <c r="C3346" s="3" t="s">
        <v>60</v>
      </c>
      <c r="D3346" s="2" t="s">
        <v>835</v>
      </c>
      <c r="E3346" s="3">
        <v>14</v>
      </c>
      <c r="F3346" s="17">
        <v>0</v>
      </c>
      <c r="G3346" s="17">
        <v>1</v>
      </c>
      <c r="H3346" s="17">
        <v>0</v>
      </c>
      <c r="I3346" s="7">
        <v>2.6</v>
      </c>
      <c r="J3346" s="7">
        <v>28</v>
      </c>
      <c r="K3346" s="4">
        <v>1214</v>
      </c>
      <c r="L3346" s="5">
        <v>1214.0589</v>
      </c>
      <c r="M3346">
        <v>982048</v>
      </c>
      <c r="N3346" s="3">
        <v>1</v>
      </c>
      <c r="O3346" s="50" t="e">
        <f>INDEX([1]Dados!$M$2:$N$26779,MATCH($P3346,[1]Dados!$N$2:$N$26779,),2)</f>
        <v>#N/A</v>
      </c>
      <c r="P3346">
        <v>158346</v>
      </c>
      <c r="Q3346" s="1">
        <v>36858</v>
      </c>
      <c r="R3346" s="1">
        <v>36862</v>
      </c>
      <c r="S3346" t="s">
        <v>1413</v>
      </c>
    </row>
    <row r="3347" spans="1:19" x14ac:dyDescent="0.2">
      <c r="A3347" s="7">
        <v>270930</v>
      </c>
      <c r="B3347" s="3">
        <v>28851</v>
      </c>
      <c r="C3347" s="3" t="s">
        <v>60</v>
      </c>
      <c r="D3347" s="2" t="s">
        <v>835</v>
      </c>
      <c r="E3347" s="3">
        <v>14</v>
      </c>
      <c r="F3347" s="17">
        <v>0</v>
      </c>
      <c r="G3347" s="17">
        <v>1</v>
      </c>
      <c r="H3347" s="17">
        <v>0</v>
      </c>
      <c r="I3347" s="7">
        <v>2.7</v>
      </c>
      <c r="J3347" s="7">
        <v>24</v>
      </c>
      <c r="K3347" s="4">
        <v>1214</v>
      </c>
      <c r="L3347" s="5">
        <v>1214.0589</v>
      </c>
      <c r="M3347">
        <v>982048</v>
      </c>
      <c r="N3347" s="3">
        <v>1</v>
      </c>
      <c r="O3347" s="50" t="e">
        <f>INDEX([1]Dados!$M$2:$N$26779,MATCH($P3347,[1]Dados!$N$2:$N$26779,),2)</f>
        <v>#N/A</v>
      </c>
      <c r="P3347">
        <v>158346</v>
      </c>
      <c r="Q3347" s="1">
        <v>36858</v>
      </c>
      <c r="R3347" s="1">
        <v>36862</v>
      </c>
      <c r="S3347" t="s">
        <v>1413</v>
      </c>
    </row>
    <row r="3348" spans="1:19" x14ac:dyDescent="0.2">
      <c r="A3348" s="7">
        <v>270930</v>
      </c>
      <c r="B3348" s="3">
        <v>28851</v>
      </c>
      <c r="C3348" s="3" t="s">
        <v>60</v>
      </c>
      <c r="D3348" s="2" t="s">
        <v>835</v>
      </c>
      <c r="E3348" s="3">
        <v>14</v>
      </c>
      <c r="F3348" s="17">
        <v>0</v>
      </c>
      <c r="G3348" s="17">
        <v>1</v>
      </c>
      <c r="H3348" s="17">
        <v>0</v>
      </c>
      <c r="I3348" s="7">
        <v>2.8</v>
      </c>
      <c r="J3348" s="7">
        <v>25</v>
      </c>
      <c r="K3348" s="4">
        <v>1214</v>
      </c>
      <c r="L3348" s="5">
        <v>1214.0589</v>
      </c>
      <c r="M3348">
        <v>982048</v>
      </c>
      <c r="N3348" s="3">
        <v>1</v>
      </c>
      <c r="O3348" s="50" t="e">
        <f>INDEX([1]Dados!$M$2:$N$26779,MATCH($P3348,[1]Dados!$N$2:$N$26779,),2)</f>
        <v>#N/A</v>
      </c>
      <c r="P3348">
        <v>158346</v>
      </c>
      <c r="Q3348" s="1">
        <v>36858</v>
      </c>
      <c r="R3348" s="1">
        <v>36862</v>
      </c>
      <c r="S3348" t="s">
        <v>1413</v>
      </c>
    </row>
    <row r="3349" spans="1:19" x14ac:dyDescent="0.2">
      <c r="A3349" s="7">
        <v>270930</v>
      </c>
      <c r="B3349" s="3">
        <v>28851</v>
      </c>
      <c r="C3349" s="3" t="s">
        <v>60</v>
      </c>
      <c r="D3349" s="2" t="s">
        <v>835</v>
      </c>
      <c r="E3349" s="3">
        <v>14</v>
      </c>
      <c r="F3349" s="17">
        <v>0</v>
      </c>
      <c r="G3349" s="17">
        <v>1</v>
      </c>
      <c r="H3349" s="17">
        <v>0</v>
      </c>
      <c r="I3349" s="7">
        <v>6.1</v>
      </c>
      <c r="J3349" s="7">
        <v>25</v>
      </c>
      <c r="K3349" s="4">
        <v>1220</v>
      </c>
      <c r="L3349" s="5">
        <v>1220.0906</v>
      </c>
      <c r="M3349">
        <v>848844.96</v>
      </c>
      <c r="N3349" s="3">
        <v>1</v>
      </c>
      <c r="O3349" s="50" t="e">
        <f>INDEX([1]Dados!$M$2:$N$26779,MATCH($P3349,[1]Dados!$N$2:$N$26779,),2)</f>
        <v>#N/A</v>
      </c>
      <c r="P3349">
        <v>158690</v>
      </c>
      <c r="Q3349" s="1">
        <v>36858</v>
      </c>
      <c r="R3349" s="1">
        <v>36862</v>
      </c>
      <c r="S3349" t="s">
        <v>1414</v>
      </c>
    </row>
    <row r="3350" spans="1:19" x14ac:dyDescent="0.2">
      <c r="A3350" s="7">
        <v>270930</v>
      </c>
      <c r="B3350" s="3">
        <v>28851</v>
      </c>
      <c r="C3350" s="3" t="s">
        <v>60</v>
      </c>
      <c r="D3350" s="2" t="s">
        <v>835</v>
      </c>
      <c r="E3350" s="3">
        <v>14</v>
      </c>
      <c r="F3350" s="17">
        <v>0</v>
      </c>
      <c r="G3350" s="17">
        <v>1</v>
      </c>
      <c r="H3350" s="17">
        <v>0</v>
      </c>
      <c r="I3350" s="7">
        <v>6.2</v>
      </c>
      <c r="J3350" s="7">
        <v>23</v>
      </c>
      <c r="K3350" s="4">
        <v>1220</v>
      </c>
      <c r="L3350" s="5">
        <v>1220.0906</v>
      </c>
      <c r="M3350">
        <v>848844.96</v>
      </c>
      <c r="N3350" s="3">
        <v>1</v>
      </c>
      <c r="O3350" s="50" t="e">
        <f>INDEX([1]Dados!$M$2:$N$26779,MATCH($P3350,[1]Dados!$N$2:$N$26779,),2)</f>
        <v>#N/A</v>
      </c>
      <c r="P3350">
        <v>158690</v>
      </c>
      <c r="Q3350" s="1">
        <v>36858</v>
      </c>
      <c r="R3350" s="1">
        <v>36862</v>
      </c>
      <c r="S3350" t="s">
        <v>1414</v>
      </c>
    </row>
    <row r="3351" spans="1:19" x14ac:dyDescent="0.2">
      <c r="A3351" s="7">
        <v>270930</v>
      </c>
      <c r="B3351" s="3">
        <v>28851</v>
      </c>
      <c r="C3351" s="3" t="s">
        <v>60</v>
      </c>
      <c r="D3351" s="2" t="s">
        <v>835</v>
      </c>
      <c r="E3351" s="3">
        <v>14</v>
      </c>
      <c r="F3351" s="17">
        <v>0</v>
      </c>
      <c r="G3351" s="17">
        <v>1</v>
      </c>
      <c r="H3351" s="17">
        <v>0</v>
      </c>
      <c r="I3351" s="7">
        <v>6.3</v>
      </c>
      <c r="J3351" s="7">
        <v>25</v>
      </c>
      <c r="K3351" s="4">
        <v>1220</v>
      </c>
      <c r="L3351" s="5">
        <v>1220.0906</v>
      </c>
      <c r="M3351">
        <v>848844.96</v>
      </c>
      <c r="N3351" s="3">
        <v>1</v>
      </c>
      <c r="O3351" s="50" t="e">
        <f>INDEX([1]Dados!$M$2:$N$26779,MATCH($P3351,[1]Dados!$N$2:$N$26779,),2)</f>
        <v>#N/A</v>
      </c>
      <c r="P3351">
        <v>158690</v>
      </c>
      <c r="Q3351" s="1">
        <v>36858</v>
      </c>
      <c r="R3351" s="1">
        <v>36862</v>
      </c>
      <c r="S3351" t="s">
        <v>1414</v>
      </c>
    </row>
    <row r="3352" spans="1:19" x14ac:dyDescent="0.2">
      <c r="A3352" s="7">
        <v>270930</v>
      </c>
      <c r="B3352" s="3">
        <v>28851</v>
      </c>
      <c r="C3352" s="3" t="s">
        <v>60</v>
      </c>
      <c r="D3352" s="2" t="s">
        <v>835</v>
      </c>
      <c r="E3352" s="3">
        <v>14</v>
      </c>
      <c r="F3352" s="17">
        <v>0</v>
      </c>
      <c r="G3352" s="17">
        <v>1</v>
      </c>
      <c r="H3352" s="17">
        <v>0</v>
      </c>
      <c r="I3352" s="7">
        <v>6.4</v>
      </c>
      <c r="J3352" s="7">
        <v>28</v>
      </c>
      <c r="K3352" s="4">
        <v>1220</v>
      </c>
      <c r="L3352" s="5">
        <v>1220.0906</v>
      </c>
      <c r="M3352">
        <v>848844.96</v>
      </c>
      <c r="N3352" s="3">
        <v>1</v>
      </c>
      <c r="O3352" s="50" t="e">
        <f>INDEX([1]Dados!$M$2:$N$26779,MATCH($P3352,[1]Dados!$N$2:$N$26779,),2)</f>
        <v>#N/A</v>
      </c>
      <c r="P3352">
        <v>158690</v>
      </c>
      <c r="Q3352" s="1">
        <v>36858</v>
      </c>
      <c r="R3352" s="1">
        <v>36862</v>
      </c>
      <c r="S3352" t="s">
        <v>1414</v>
      </c>
    </row>
    <row r="3353" spans="1:19" x14ac:dyDescent="0.2">
      <c r="A3353" s="7">
        <v>270930</v>
      </c>
      <c r="B3353" s="3">
        <v>28851</v>
      </c>
      <c r="C3353" s="3" t="s">
        <v>60</v>
      </c>
      <c r="D3353" s="2" t="s">
        <v>835</v>
      </c>
      <c r="E3353" s="3">
        <v>14</v>
      </c>
      <c r="F3353" s="17">
        <v>0</v>
      </c>
      <c r="G3353" s="17">
        <v>1</v>
      </c>
      <c r="H3353" s="17">
        <v>0</v>
      </c>
      <c r="I3353" s="7">
        <v>6.5</v>
      </c>
      <c r="J3353" s="7">
        <v>23</v>
      </c>
      <c r="K3353" s="4">
        <v>1220</v>
      </c>
      <c r="L3353" s="5">
        <v>1220.0906</v>
      </c>
      <c r="M3353">
        <v>848844.96</v>
      </c>
      <c r="N3353" s="3">
        <v>1</v>
      </c>
      <c r="O3353" s="50" t="e">
        <f>INDEX([1]Dados!$M$2:$N$26779,MATCH($P3353,[1]Dados!$N$2:$N$26779,),2)</f>
        <v>#N/A</v>
      </c>
      <c r="P3353">
        <v>158690</v>
      </c>
      <c r="Q3353" s="1">
        <v>36858</v>
      </c>
      <c r="R3353" s="1">
        <v>36862</v>
      </c>
      <c r="S3353" t="s">
        <v>1414</v>
      </c>
    </row>
    <row r="3354" spans="1:19" x14ac:dyDescent="0.2">
      <c r="A3354" s="7">
        <v>270930</v>
      </c>
      <c r="B3354" s="3">
        <v>28851</v>
      </c>
      <c r="C3354" s="3" t="s">
        <v>60</v>
      </c>
      <c r="D3354" s="2" t="s">
        <v>835</v>
      </c>
      <c r="E3354" s="3">
        <v>14</v>
      </c>
      <c r="F3354" s="17">
        <v>0</v>
      </c>
      <c r="G3354" s="17">
        <v>1</v>
      </c>
      <c r="H3354" s="17">
        <v>0</v>
      </c>
      <c r="I3354" s="7">
        <v>6.6</v>
      </c>
      <c r="J3354" s="7">
        <v>18</v>
      </c>
      <c r="K3354" s="4">
        <v>1220</v>
      </c>
      <c r="L3354" s="5">
        <v>1220.0906</v>
      </c>
      <c r="M3354">
        <v>848844.96</v>
      </c>
      <c r="N3354" s="3">
        <v>1</v>
      </c>
      <c r="O3354" s="50" t="e">
        <f>INDEX([1]Dados!$M$2:$N$26779,MATCH($P3354,[1]Dados!$N$2:$N$26779,),2)</f>
        <v>#N/A</v>
      </c>
      <c r="P3354">
        <v>158690</v>
      </c>
      <c r="Q3354" s="1">
        <v>36858</v>
      </c>
      <c r="R3354" s="1">
        <v>36862</v>
      </c>
      <c r="S3354" t="s">
        <v>1414</v>
      </c>
    </row>
    <row r="3355" spans="1:19" x14ac:dyDescent="0.2">
      <c r="A3355" s="7">
        <v>270930</v>
      </c>
      <c r="B3355" s="3">
        <v>28851</v>
      </c>
      <c r="C3355" s="3" t="s">
        <v>60</v>
      </c>
      <c r="D3355" s="2" t="s">
        <v>835</v>
      </c>
      <c r="E3355" s="3">
        <v>14</v>
      </c>
      <c r="F3355" s="17">
        <v>0</v>
      </c>
      <c r="G3355" s="17">
        <v>1</v>
      </c>
      <c r="H3355" s="17">
        <v>0</v>
      </c>
      <c r="I3355" s="7">
        <v>6.7</v>
      </c>
      <c r="J3355" s="7">
        <v>25</v>
      </c>
      <c r="K3355" s="4">
        <v>1220</v>
      </c>
      <c r="L3355" s="5">
        <v>1220.0906</v>
      </c>
      <c r="M3355">
        <v>848844.96</v>
      </c>
      <c r="N3355" s="3">
        <v>1</v>
      </c>
      <c r="O3355" s="50" t="e">
        <f>INDEX([1]Dados!$M$2:$N$26779,MATCH($P3355,[1]Dados!$N$2:$N$26779,),2)</f>
        <v>#N/A</v>
      </c>
      <c r="P3355">
        <v>158690</v>
      </c>
      <c r="Q3355" s="1">
        <v>36858</v>
      </c>
      <c r="R3355" s="1">
        <v>36862</v>
      </c>
      <c r="S3355" t="s">
        <v>1414</v>
      </c>
    </row>
    <row r="3356" spans="1:19" x14ac:dyDescent="0.2">
      <c r="A3356" s="7">
        <v>270930</v>
      </c>
      <c r="B3356" s="3">
        <v>28851</v>
      </c>
      <c r="C3356" s="3" t="s">
        <v>60</v>
      </c>
      <c r="D3356" s="2" t="s">
        <v>835</v>
      </c>
      <c r="E3356" s="3">
        <v>14</v>
      </c>
      <c r="F3356" s="17">
        <v>0</v>
      </c>
      <c r="G3356" s="17">
        <v>1</v>
      </c>
      <c r="H3356" s="17">
        <v>0</v>
      </c>
      <c r="I3356" s="7">
        <v>5.0999999999999996</v>
      </c>
      <c r="J3356" s="7">
        <v>25</v>
      </c>
      <c r="K3356" s="4">
        <v>1220</v>
      </c>
      <c r="L3356" s="5">
        <v>1220.0906</v>
      </c>
      <c r="M3356">
        <v>1475118.36</v>
      </c>
      <c r="N3356" s="3">
        <v>1</v>
      </c>
      <c r="O3356" s="50" t="e">
        <f>INDEX([1]Dados!$M$2:$N$26779,MATCH($P3356,[1]Dados!$N$2:$N$26779,),2)</f>
        <v>#N/A</v>
      </c>
      <c r="P3356">
        <v>158691</v>
      </c>
      <c r="Q3356" s="1">
        <v>36858</v>
      </c>
      <c r="R3356" s="1">
        <v>36862</v>
      </c>
      <c r="S3356" t="s">
        <v>1466</v>
      </c>
    </row>
    <row r="3357" spans="1:19" x14ac:dyDescent="0.2">
      <c r="A3357" s="7">
        <v>270930</v>
      </c>
      <c r="B3357" s="3">
        <v>28851</v>
      </c>
      <c r="C3357" s="3" t="s">
        <v>60</v>
      </c>
      <c r="D3357" s="2" t="s">
        <v>835</v>
      </c>
      <c r="E3357" s="3">
        <v>14</v>
      </c>
      <c r="F3357" s="17">
        <v>0</v>
      </c>
      <c r="G3357" s="17">
        <v>1</v>
      </c>
      <c r="H3357" s="17">
        <v>0</v>
      </c>
      <c r="I3357" s="7">
        <v>5.2</v>
      </c>
      <c r="J3357" s="7">
        <v>25</v>
      </c>
      <c r="K3357" s="4">
        <v>1220</v>
      </c>
      <c r="L3357" s="5">
        <v>1220.0906</v>
      </c>
      <c r="M3357">
        <v>1475118.36</v>
      </c>
      <c r="N3357" s="3">
        <v>1</v>
      </c>
      <c r="O3357" s="50" t="e">
        <f>INDEX([1]Dados!$M$2:$N$26779,MATCH($P3357,[1]Dados!$N$2:$N$26779,),2)</f>
        <v>#N/A</v>
      </c>
      <c r="P3357">
        <v>158691</v>
      </c>
      <c r="Q3357" s="1">
        <v>36858</v>
      </c>
      <c r="R3357" s="1">
        <v>36862</v>
      </c>
      <c r="S3357" t="s">
        <v>1466</v>
      </c>
    </row>
    <row r="3358" spans="1:19" x14ac:dyDescent="0.2">
      <c r="A3358" s="7">
        <v>270930</v>
      </c>
      <c r="B3358" s="3">
        <v>28851</v>
      </c>
      <c r="C3358" s="3" t="s">
        <v>60</v>
      </c>
      <c r="D3358" s="2" t="s">
        <v>835</v>
      </c>
      <c r="E3358" s="3">
        <v>14</v>
      </c>
      <c r="F3358" s="17">
        <v>0</v>
      </c>
      <c r="G3358" s="17">
        <v>1</v>
      </c>
      <c r="H3358" s="17">
        <v>0</v>
      </c>
      <c r="I3358" s="7">
        <v>5.3</v>
      </c>
      <c r="J3358" s="7">
        <v>23</v>
      </c>
      <c r="K3358" s="4">
        <v>1220</v>
      </c>
      <c r="L3358" s="5">
        <v>1220.0906</v>
      </c>
      <c r="M3358">
        <v>1475118.36</v>
      </c>
      <c r="N3358" s="3">
        <v>1</v>
      </c>
      <c r="O3358" s="50" t="e">
        <f>INDEX([1]Dados!$M$2:$N$26779,MATCH($P3358,[1]Dados!$N$2:$N$26779,),2)</f>
        <v>#N/A</v>
      </c>
      <c r="P3358">
        <v>158691</v>
      </c>
      <c r="Q3358" s="1">
        <v>36858</v>
      </c>
      <c r="R3358" s="1">
        <v>36862</v>
      </c>
      <c r="S3358" t="s">
        <v>1466</v>
      </c>
    </row>
    <row r="3359" spans="1:19" x14ac:dyDescent="0.2">
      <c r="A3359" s="7">
        <v>270930</v>
      </c>
      <c r="B3359" s="3">
        <v>28851</v>
      </c>
      <c r="C3359" s="3" t="s">
        <v>60</v>
      </c>
      <c r="D3359" s="2" t="s">
        <v>835</v>
      </c>
      <c r="E3359" s="3">
        <v>14</v>
      </c>
      <c r="F3359" s="17">
        <v>0</v>
      </c>
      <c r="G3359" s="17">
        <v>1</v>
      </c>
      <c r="H3359" s="17">
        <v>0</v>
      </c>
      <c r="I3359" s="7">
        <v>5.4</v>
      </c>
      <c r="J3359" s="7">
        <v>25</v>
      </c>
      <c r="K3359" s="4">
        <v>1220</v>
      </c>
      <c r="L3359" s="5">
        <v>1220.0906</v>
      </c>
      <c r="M3359">
        <v>1475118.36</v>
      </c>
      <c r="N3359" s="3">
        <v>1</v>
      </c>
      <c r="O3359" s="50" t="e">
        <f>INDEX([1]Dados!$M$2:$N$26779,MATCH($P3359,[1]Dados!$N$2:$N$26779,),2)</f>
        <v>#N/A</v>
      </c>
      <c r="P3359">
        <v>158691</v>
      </c>
      <c r="Q3359" s="1">
        <v>36858</v>
      </c>
      <c r="R3359" s="1">
        <v>36862</v>
      </c>
      <c r="S3359" t="s">
        <v>1466</v>
      </c>
    </row>
    <row r="3360" spans="1:19" x14ac:dyDescent="0.2">
      <c r="A3360" s="7">
        <v>291180</v>
      </c>
      <c r="B3360" s="3">
        <v>35351</v>
      </c>
      <c r="C3360" s="3" t="s">
        <v>31</v>
      </c>
      <c r="D3360" s="2" t="s">
        <v>456</v>
      </c>
      <c r="E3360" s="3">
        <v>14</v>
      </c>
      <c r="F3360" s="17">
        <v>0</v>
      </c>
      <c r="G3360" s="17">
        <v>1</v>
      </c>
      <c r="H3360" s="17">
        <v>0</v>
      </c>
      <c r="I3360" s="7">
        <v>5.0999999999999996</v>
      </c>
      <c r="J3360" s="7">
        <v>20</v>
      </c>
      <c r="K3360" s="4">
        <v>1203</v>
      </c>
      <c r="L3360" s="5">
        <v>1203.0829000000001</v>
      </c>
      <c r="M3360">
        <v>128794.47</v>
      </c>
      <c r="N3360" s="3">
        <v>1</v>
      </c>
      <c r="O3360" s="50" t="e">
        <f>INDEX([1]Dados!$M$2:$N$26779,MATCH($P3360,[1]Dados!$N$2:$N$26779,),2)</f>
        <v>#N/A</v>
      </c>
      <c r="P3360">
        <v>157452</v>
      </c>
      <c r="Q3360" s="1">
        <v>36858</v>
      </c>
      <c r="R3360" s="1">
        <v>36862</v>
      </c>
      <c r="S3360" t="s">
        <v>2275</v>
      </c>
    </row>
    <row r="3361" spans="1:19" x14ac:dyDescent="0.2">
      <c r="A3361" s="7">
        <v>291180</v>
      </c>
      <c r="B3361" s="3">
        <v>35351</v>
      </c>
      <c r="C3361" s="3" t="s">
        <v>31</v>
      </c>
      <c r="D3361" s="2" t="s">
        <v>456</v>
      </c>
      <c r="E3361" s="3">
        <v>14</v>
      </c>
      <c r="F3361" s="17">
        <v>0</v>
      </c>
      <c r="G3361" s="17">
        <v>1</v>
      </c>
      <c r="H3361" s="17">
        <v>0</v>
      </c>
      <c r="I3361" s="7">
        <v>5.2</v>
      </c>
      <c r="J3361" s="7">
        <v>21</v>
      </c>
      <c r="K3361" s="4">
        <v>1203</v>
      </c>
      <c r="L3361" s="5">
        <v>1203.0829000000001</v>
      </c>
      <c r="M3361">
        <v>128794.47</v>
      </c>
      <c r="N3361" s="3">
        <v>1</v>
      </c>
      <c r="O3361" s="50" t="e">
        <f>INDEX([1]Dados!$M$2:$N$26779,MATCH($P3361,[1]Dados!$N$2:$N$26779,),2)</f>
        <v>#N/A</v>
      </c>
      <c r="P3361">
        <v>157452</v>
      </c>
      <c r="Q3361" s="1">
        <v>36858</v>
      </c>
      <c r="R3361" s="1">
        <v>36862</v>
      </c>
      <c r="S3361" t="s">
        <v>2275</v>
      </c>
    </row>
    <row r="3362" spans="1:19" x14ac:dyDescent="0.2">
      <c r="A3362" s="7">
        <v>291180</v>
      </c>
      <c r="B3362" s="3">
        <v>35351</v>
      </c>
      <c r="C3362" s="3" t="s">
        <v>31</v>
      </c>
      <c r="D3362" s="2" t="s">
        <v>456</v>
      </c>
      <c r="E3362" s="3">
        <v>14</v>
      </c>
      <c r="F3362" s="17">
        <v>0</v>
      </c>
      <c r="G3362" s="17">
        <v>1</v>
      </c>
      <c r="H3362" s="17">
        <v>0</v>
      </c>
      <c r="I3362" s="7">
        <v>4.2</v>
      </c>
      <c r="J3362" s="7">
        <v>11</v>
      </c>
      <c r="K3362" s="4">
        <v>119</v>
      </c>
      <c r="L3362" s="5">
        <v>119.386</v>
      </c>
      <c r="M3362">
        <v>50000</v>
      </c>
      <c r="N3362" s="33">
        <v>1</v>
      </c>
      <c r="O3362" s="50" t="e">
        <f>INDEX([1]Dados!$M$2:$N$26779,MATCH($P3362,[1]Dados!$N$2:$N$26779,),2)</f>
        <v>#N/A</v>
      </c>
      <c r="P3362">
        <v>159297</v>
      </c>
      <c r="Q3362" s="1">
        <v>36858</v>
      </c>
      <c r="R3362" s="1">
        <v>36862</v>
      </c>
      <c r="S3362" t="s">
        <v>2274</v>
      </c>
    </row>
    <row r="3363" spans="1:19" x14ac:dyDescent="0.2">
      <c r="A3363" s="7">
        <v>291180</v>
      </c>
      <c r="B3363" s="3">
        <v>35351</v>
      </c>
      <c r="C3363" s="3" t="s">
        <v>31</v>
      </c>
      <c r="D3363" s="2" t="s">
        <v>456</v>
      </c>
      <c r="E3363" s="3">
        <v>14</v>
      </c>
      <c r="F3363" s="17">
        <v>0</v>
      </c>
      <c r="G3363" s="17">
        <v>1</v>
      </c>
      <c r="H3363" s="17">
        <v>0</v>
      </c>
      <c r="I3363" s="7">
        <v>4.0999999999999996</v>
      </c>
      <c r="J3363" s="7">
        <v>31</v>
      </c>
      <c r="K3363" s="4">
        <v>119</v>
      </c>
      <c r="L3363" s="5">
        <v>119.386</v>
      </c>
      <c r="M3363">
        <v>50000</v>
      </c>
      <c r="N3363" s="33">
        <v>1</v>
      </c>
      <c r="O3363" s="50" t="e">
        <f>INDEX([1]Dados!$M$2:$N$26779,MATCH($P3363,[1]Dados!$N$2:$N$26779,),2)</f>
        <v>#N/A</v>
      </c>
      <c r="P3363">
        <v>159297</v>
      </c>
      <c r="Q3363" s="1">
        <v>36858</v>
      </c>
      <c r="R3363" s="1">
        <v>36862</v>
      </c>
      <c r="S3363" t="s">
        <v>2274</v>
      </c>
    </row>
    <row r="3364" spans="1:19" x14ac:dyDescent="0.2">
      <c r="A3364" s="7">
        <v>291180</v>
      </c>
      <c r="B3364" s="3">
        <v>35351</v>
      </c>
      <c r="C3364" s="3" t="s">
        <v>31</v>
      </c>
      <c r="D3364" s="2" t="s">
        <v>456</v>
      </c>
      <c r="E3364" s="3">
        <v>14</v>
      </c>
      <c r="F3364" s="17">
        <v>0</v>
      </c>
      <c r="G3364" s="17">
        <v>1</v>
      </c>
      <c r="H3364" s="17">
        <v>0</v>
      </c>
      <c r="I3364" s="7">
        <v>1.1000000000000001</v>
      </c>
      <c r="J3364" s="7">
        <v>2</v>
      </c>
      <c r="K3364" s="4">
        <v>1214</v>
      </c>
      <c r="L3364" s="5">
        <v>1214.0587</v>
      </c>
      <c r="M3364">
        <v>453966.5</v>
      </c>
      <c r="N3364" s="33">
        <v>1</v>
      </c>
      <c r="O3364" s="50" t="e">
        <f>INDEX([1]Dados!$M$2:$N$26779,MATCH($P3364,[1]Dados!$N$2:$N$26779,),2)</f>
        <v>#N/A</v>
      </c>
      <c r="P3364">
        <v>157199</v>
      </c>
      <c r="Q3364" s="1">
        <v>36858</v>
      </c>
      <c r="R3364" s="1">
        <v>36862</v>
      </c>
      <c r="S3364" t="s">
        <v>2147</v>
      </c>
    </row>
    <row r="3365" spans="1:19" x14ac:dyDescent="0.2">
      <c r="A3365" s="7">
        <v>291180</v>
      </c>
      <c r="B3365" s="3">
        <v>35351</v>
      </c>
      <c r="C3365" s="3" t="s">
        <v>31</v>
      </c>
      <c r="D3365" s="2" t="s">
        <v>456</v>
      </c>
      <c r="E3365" s="3">
        <v>14</v>
      </c>
      <c r="F3365" s="17">
        <v>0</v>
      </c>
      <c r="G3365" s="17">
        <v>1</v>
      </c>
      <c r="H3365" s="17">
        <v>0</v>
      </c>
      <c r="I3365" s="7">
        <v>1.3</v>
      </c>
      <c r="J3365" s="7">
        <v>15</v>
      </c>
      <c r="K3365" s="4">
        <v>1214</v>
      </c>
      <c r="L3365" s="5">
        <v>1214.0587</v>
      </c>
      <c r="M3365">
        <v>453966.5</v>
      </c>
      <c r="N3365" s="33">
        <v>1</v>
      </c>
      <c r="O3365" s="50" t="e">
        <f>INDEX([1]Dados!$M$2:$N$26779,MATCH($P3365,[1]Dados!$N$2:$N$26779,),2)</f>
        <v>#N/A</v>
      </c>
      <c r="P3365">
        <v>157199</v>
      </c>
      <c r="Q3365" s="1">
        <v>36858</v>
      </c>
      <c r="R3365" s="1">
        <v>36862</v>
      </c>
      <c r="S3365" t="s">
        <v>2147</v>
      </c>
    </row>
    <row r="3366" spans="1:19" x14ac:dyDescent="0.2">
      <c r="A3366" s="7">
        <v>291180</v>
      </c>
      <c r="B3366" s="3">
        <v>35351</v>
      </c>
      <c r="C3366" s="3" t="s">
        <v>31</v>
      </c>
      <c r="D3366" s="2" t="s">
        <v>456</v>
      </c>
      <c r="E3366" s="3">
        <v>14</v>
      </c>
      <c r="F3366" s="17">
        <v>0</v>
      </c>
      <c r="G3366" s="17">
        <v>1</v>
      </c>
      <c r="H3366" s="17">
        <v>0</v>
      </c>
      <c r="I3366" s="7">
        <v>1.2</v>
      </c>
      <c r="J3366" s="7">
        <v>12</v>
      </c>
      <c r="K3366" s="4">
        <v>1214</v>
      </c>
      <c r="L3366" s="5">
        <v>1214.0587</v>
      </c>
      <c r="M3366">
        <v>453966.5</v>
      </c>
      <c r="N3366" s="33">
        <v>1</v>
      </c>
      <c r="O3366" s="50" t="e">
        <f>INDEX([1]Dados!$M$2:$N$26779,MATCH($P3366,[1]Dados!$N$2:$N$26779,),2)</f>
        <v>#N/A</v>
      </c>
      <c r="P3366">
        <v>157199</v>
      </c>
      <c r="Q3366" s="1">
        <v>36858</v>
      </c>
      <c r="R3366" s="1">
        <v>36862</v>
      </c>
      <c r="S3366" t="s">
        <v>2147</v>
      </c>
    </row>
    <row r="3367" spans="1:19" x14ac:dyDescent="0.2">
      <c r="A3367" s="7">
        <v>291180</v>
      </c>
      <c r="B3367" s="3">
        <v>35351</v>
      </c>
      <c r="C3367" s="3" t="s">
        <v>31</v>
      </c>
      <c r="D3367" s="2" t="s">
        <v>456</v>
      </c>
      <c r="E3367" s="3">
        <v>14</v>
      </c>
      <c r="F3367" s="17">
        <v>0</v>
      </c>
      <c r="G3367" s="17">
        <v>1</v>
      </c>
      <c r="H3367" s="17">
        <v>0</v>
      </c>
      <c r="I3367" s="7">
        <v>2.1</v>
      </c>
      <c r="J3367" s="7">
        <v>18</v>
      </c>
      <c r="K3367" s="4">
        <v>1214</v>
      </c>
      <c r="L3367" s="5">
        <v>1214.0589</v>
      </c>
      <c r="M3367">
        <v>273390</v>
      </c>
      <c r="N3367" s="33">
        <v>1</v>
      </c>
      <c r="O3367" s="50" t="e">
        <f>INDEX([1]Dados!$M$2:$N$26779,MATCH($P3367,[1]Dados!$N$2:$N$26779,),2)</f>
        <v>#N/A</v>
      </c>
      <c r="P3367">
        <v>158349</v>
      </c>
      <c r="Q3367" s="1">
        <v>36858</v>
      </c>
      <c r="R3367" s="1">
        <v>36862</v>
      </c>
      <c r="S3367" t="s">
        <v>2272</v>
      </c>
    </row>
    <row r="3368" spans="1:19" x14ac:dyDescent="0.2">
      <c r="A3368" s="7">
        <v>291180</v>
      </c>
      <c r="B3368" s="3">
        <v>35351</v>
      </c>
      <c r="C3368" s="3" t="s">
        <v>31</v>
      </c>
      <c r="D3368" s="2" t="s">
        <v>456</v>
      </c>
      <c r="E3368" s="3">
        <v>14</v>
      </c>
      <c r="F3368" s="17">
        <v>0</v>
      </c>
      <c r="G3368" s="17">
        <v>1</v>
      </c>
      <c r="H3368" s="17">
        <v>0</v>
      </c>
      <c r="I3368" s="7">
        <v>2.2999999999999998</v>
      </c>
      <c r="J3368" s="7">
        <v>32</v>
      </c>
      <c r="K3368" s="4">
        <v>1214</v>
      </c>
      <c r="L3368" s="5">
        <v>1214.0589</v>
      </c>
      <c r="M3368">
        <v>273390</v>
      </c>
      <c r="N3368" s="33">
        <v>1</v>
      </c>
      <c r="O3368" s="50" t="e">
        <f>INDEX([1]Dados!$M$2:$N$26779,MATCH($P3368,[1]Dados!$N$2:$N$26779,),2)</f>
        <v>#N/A</v>
      </c>
      <c r="P3368">
        <v>158349</v>
      </c>
      <c r="Q3368" s="1">
        <v>36858</v>
      </c>
      <c r="R3368" s="1">
        <v>36862</v>
      </c>
      <c r="S3368" t="s">
        <v>2273</v>
      </c>
    </row>
    <row r="3369" spans="1:19" x14ac:dyDescent="0.2">
      <c r="A3369" s="7">
        <v>291180</v>
      </c>
      <c r="B3369" s="3">
        <v>35351</v>
      </c>
      <c r="C3369" s="3" t="s">
        <v>31</v>
      </c>
      <c r="D3369" s="2" t="s">
        <v>456</v>
      </c>
      <c r="E3369" s="3">
        <v>14</v>
      </c>
      <c r="F3369" s="17">
        <v>0</v>
      </c>
      <c r="G3369" s="17">
        <v>1</v>
      </c>
      <c r="H3369" s="17">
        <v>0</v>
      </c>
      <c r="I3369" s="7">
        <v>2.2000000000000002</v>
      </c>
      <c r="J3369" s="7">
        <v>15</v>
      </c>
      <c r="K3369" s="4">
        <v>1214</v>
      </c>
      <c r="L3369" s="5">
        <v>1214.0589</v>
      </c>
      <c r="M3369">
        <v>273390</v>
      </c>
      <c r="N3369" s="33">
        <v>1</v>
      </c>
      <c r="O3369" s="50" t="e">
        <f>INDEX([1]Dados!$M$2:$N$26779,MATCH($P3369,[1]Dados!$N$2:$N$26779,),2)</f>
        <v>#N/A</v>
      </c>
      <c r="P3369">
        <v>158349</v>
      </c>
      <c r="Q3369" s="1">
        <v>36858</v>
      </c>
      <c r="R3369" s="1">
        <v>36862</v>
      </c>
      <c r="S3369" t="s">
        <v>2273</v>
      </c>
    </row>
    <row r="3370" spans="1:19" x14ac:dyDescent="0.2">
      <c r="A3370" s="7">
        <v>291180</v>
      </c>
      <c r="B3370" s="3">
        <v>35351</v>
      </c>
      <c r="C3370" s="3" t="s">
        <v>31</v>
      </c>
      <c r="D3370" s="2" t="s">
        <v>456</v>
      </c>
      <c r="E3370" s="3">
        <v>14</v>
      </c>
      <c r="F3370" s="17">
        <v>0</v>
      </c>
      <c r="G3370" s="17">
        <v>1</v>
      </c>
      <c r="H3370" s="17">
        <v>0</v>
      </c>
      <c r="I3370" s="7">
        <v>3.2</v>
      </c>
      <c r="J3370" s="7">
        <v>25</v>
      </c>
      <c r="K3370" s="4">
        <v>1293</v>
      </c>
      <c r="L3370" s="5">
        <v>1293.0592999999999</v>
      </c>
      <c r="M3370">
        <v>40160.9</v>
      </c>
      <c r="N3370" s="33">
        <v>1</v>
      </c>
      <c r="O3370" s="50" t="e">
        <f>INDEX([1]Dados!$M$2:$N$26779,MATCH($P3370,[1]Dados!$N$2:$N$26779,),2)</f>
        <v>#N/A</v>
      </c>
      <c r="P3370">
        <v>157168</v>
      </c>
      <c r="Q3370" s="1">
        <v>36858</v>
      </c>
      <c r="R3370" s="1">
        <v>36862</v>
      </c>
      <c r="S3370" t="s">
        <v>2146</v>
      </c>
    </row>
    <row r="3371" spans="1:19" x14ac:dyDescent="0.2">
      <c r="A3371" s="7">
        <v>291180</v>
      </c>
      <c r="B3371" s="3">
        <v>35351</v>
      </c>
      <c r="C3371" s="3" t="s">
        <v>31</v>
      </c>
      <c r="D3371" s="2" t="s">
        <v>456</v>
      </c>
      <c r="E3371" s="3">
        <v>14</v>
      </c>
      <c r="F3371" s="17">
        <v>0</v>
      </c>
      <c r="G3371" s="17">
        <v>1</v>
      </c>
      <c r="H3371" s="17">
        <v>0</v>
      </c>
      <c r="I3371" s="7">
        <v>3.1</v>
      </c>
      <c r="J3371" s="7">
        <v>29</v>
      </c>
      <c r="K3371" s="4">
        <v>1293</v>
      </c>
      <c r="L3371" s="5">
        <v>1293.0592999999999</v>
      </c>
      <c r="M3371">
        <v>40160.9</v>
      </c>
      <c r="N3371" s="33">
        <v>1</v>
      </c>
      <c r="O3371" s="50" t="e">
        <f>INDEX([1]Dados!$M$2:$N$26779,MATCH($P3371,[1]Dados!$N$2:$N$26779,),2)</f>
        <v>#N/A</v>
      </c>
      <c r="P3371">
        <v>157168</v>
      </c>
      <c r="Q3371" s="1">
        <v>36858</v>
      </c>
      <c r="R3371" s="1">
        <v>36862</v>
      </c>
      <c r="S3371" t="s">
        <v>2146</v>
      </c>
    </row>
    <row r="3372" spans="1:19" x14ac:dyDescent="0.2">
      <c r="A3372" s="7">
        <v>291220</v>
      </c>
      <c r="B3372" s="3">
        <v>35432</v>
      </c>
      <c r="C3372" s="3" t="s">
        <v>31</v>
      </c>
      <c r="D3372" s="2" t="s">
        <v>465</v>
      </c>
      <c r="E3372" s="3">
        <v>14</v>
      </c>
      <c r="F3372" s="17">
        <v>0</v>
      </c>
      <c r="G3372" s="17">
        <v>1</v>
      </c>
      <c r="H3372" s="17">
        <v>0</v>
      </c>
      <c r="I3372" s="7">
        <v>4.0999999999999996</v>
      </c>
      <c r="J3372" s="7">
        <v>19</v>
      </c>
      <c r="K3372" s="4">
        <v>4</v>
      </c>
      <c r="L3372" s="5">
        <v>4.1822999999999997</v>
      </c>
      <c r="M3372">
        <v>251922.3</v>
      </c>
      <c r="N3372" s="3">
        <v>1</v>
      </c>
      <c r="O3372" s="50" t="e">
        <f>INDEX([1]Dados!$M$2:$N$26779,MATCH($P3372,[1]Dados!$N$2:$N$26779,),2)</f>
        <v>#N/A</v>
      </c>
      <c r="P3372">
        <v>157571</v>
      </c>
      <c r="Q3372" s="1">
        <v>36858</v>
      </c>
      <c r="R3372" s="1">
        <v>36862</v>
      </c>
      <c r="S3372" t="s">
        <v>2278</v>
      </c>
    </row>
    <row r="3373" spans="1:19" x14ac:dyDescent="0.2">
      <c r="A3373" s="7">
        <v>291220</v>
      </c>
      <c r="B3373" s="3">
        <v>35432</v>
      </c>
      <c r="C3373" s="3" t="s">
        <v>31</v>
      </c>
      <c r="D3373" s="2" t="s">
        <v>465</v>
      </c>
      <c r="E3373" s="3">
        <v>14</v>
      </c>
      <c r="F3373" s="17">
        <v>0</v>
      </c>
      <c r="G3373" s="17">
        <v>1</v>
      </c>
      <c r="H3373" s="17">
        <v>0</v>
      </c>
      <c r="I3373" s="7">
        <v>4.2</v>
      </c>
      <c r="J3373" s="7">
        <v>18</v>
      </c>
      <c r="K3373" s="4">
        <v>4</v>
      </c>
      <c r="L3373" s="5">
        <v>4.1822999999999997</v>
      </c>
      <c r="M3373">
        <v>251922.3</v>
      </c>
      <c r="N3373" s="3">
        <v>1</v>
      </c>
      <c r="O3373" s="50" t="e">
        <f>INDEX([1]Dados!$M$2:$N$26779,MATCH($P3373,[1]Dados!$N$2:$N$26779,),2)</f>
        <v>#N/A</v>
      </c>
      <c r="P3373">
        <v>157571</v>
      </c>
      <c r="Q3373" s="1">
        <v>36858</v>
      </c>
      <c r="R3373" s="1">
        <v>36862</v>
      </c>
      <c r="S3373" t="s">
        <v>2278</v>
      </c>
    </row>
    <row r="3374" spans="1:19" x14ac:dyDescent="0.2">
      <c r="A3374" s="7">
        <v>291220</v>
      </c>
      <c r="B3374" s="3">
        <v>35432</v>
      </c>
      <c r="C3374" s="3" t="s">
        <v>31</v>
      </c>
      <c r="D3374" s="2" t="s">
        <v>465</v>
      </c>
      <c r="E3374" s="3">
        <v>14</v>
      </c>
      <c r="F3374" s="17">
        <v>0</v>
      </c>
      <c r="G3374" s="17">
        <v>1</v>
      </c>
      <c r="H3374" s="17">
        <v>0</v>
      </c>
      <c r="I3374" s="7">
        <v>5.0999999999999996</v>
      </c>
      <c r="J3374" s="7">
        <v>13</v>
      </c>
      <c r="K3374" s="4">
        <v>119</v>
      </c>
      <c r="L3374" s="5">
        <v>119.38590000000001</v>
      </c>
      <c r="M3374">
        <v>317856.15999999997</v>
      </c>
      <c r="N3374" s="33">
        <v>1</v>
      </c>
      <c r="O3374" s="50" t="e">
        <f>INDEX([1]Dados!$M$2:$N$26779,MATCH($P3374,[1]Dados!$N$2:$N$26779,),2)</f>
        <v>#N/A</v>
      </c>
      <c r="P3374">
        <v>157954</v>
      </c>
      <c r="Q3374" s="1">
        <v>36858</v>
      </c>
      <c r="R3374" s="1">
        <v>36862</v>
      </c>
      <c r="S3374" t="s">
        <v>1914</v>
      </c>
    </row>
    <row r="3375" spans="1:19" x14ac:dyDescent="0.2">
      <c r="A3375" s="7">
        <v>291220</v>
      </c>
      <c r="B3375" s="3">
        <v>35432</v>
      </c>
      <c r="C3375" s="3" t="s">
        <v>31</v>
      </c>
      <c r="D3375" s="2" t="s">
        <v>465</v>
      </c>
      <c r="E3375" s="3">
        <v>14</v>
      </c>
      <c r="F3375" s="17">
        <v>0</v>
      </c>
      <c r="G3375" s="17">
        <v>1</v>
      </c>
      <c r="H3375" s="17">
        <v>0</v>
      </c>
      <c r="I3375" s="7">
        <v>5.2</v>
      </c>
      <c r="J3375" s="7">
        <v>19</v>
      </c>
      <c r="K3375" s="4">
        <v>119</v>
      </c>
      <c r="L3375" s="5">
        <v>119.38590000000001</v>
      </c>
      <c r="M3375">
        <v>317856.15999999997</v>
      </c>
      <c r="N3375" s="33">
        <v>1</v>
      </c>
      <c r="O3375" s="50" t="e">
        <f>INDEX([1]Dados!$M$2:$N$26779,MATCH($P3375,[1]Dados!$N$2:$N$26779,),2)</f>
        <v>#N/A</v>
      </c>
      <c r="P3375">
        <v>157954</v>
      </c>
      <c r="Q3375" s="1">
        <v>36858</v>
      </c>
      <c r="R3375" s="1">
        <v>36862</v>
      </c>
      <c r="S3375" t="s">
        <v>1914</v>
      </c>
    </row>
    <row r="3376" spans="1:19" x14ac:dyDescent="0.2">
      <c r="A3376" s="7">
        <v>291220</v>
      </c>
      <c r="B3376" s="3">
        <v>35432</v>
      </c>
      <c r="C3376" s="3" t="s">
        <v>31</v>
      </c>
      <c r="D3376" s="2" t="s">
        <v>465</v>
      </c>
      <c r="E3376" s="3">
        <v>14</v>
      </c>
      <c r="F3376" s="17">
        <v>0</v>
      </c>
      <c r="G3376" s="17">
        <v>1</v>
      </c>
      <c r="H3376" s="17">
        <v>0</v>
      </c>
      <c r="I3376" s="7" t="s">
        <v>3</v>
      </c>
      <c r="J3376" s="7">
        <v>0</v>
      </c>
      <c r="K3376" s="4">
        <v>1203</v>
      </c>
      <c r="L3376" s="5">
        <v>1203.0829000000001</v>
      </c>
      <c r="M3376">
        <v>33894.449999999997</v>
      </c>
      <c r="N3376" s="33">
        <v>1</v>
      </c>
      <c r="O3376" s="50" t="e">
        <f>INDEX([1]Dados!$M$2:$N$26779,MATCH($P3376,[1]Dados!$N$2:$N$26779,),2)</f>
        <v>#N/A</v>
      </c>
      <c r="P3376">
        <v>157453</v>
      </c>
      <c r="Q3376" s="1">
        <v>36858</v>
      </c>
      <c r="R3376" s="1">
        <v>36862</v>
      </c>
      <c r="S3376" t="s">
        <v>2134</v>
      </c>
    </row>
    <row r="3377" spans="1:19" x14ac:dyDescent="0.2">
      <c r="A3377" s="7">
        <v>291220</v>
      </c>
      <c r="B3377" s="3">
        <v>35432</v>
      </c>
      <c r="C3377" s="3" t="s">
        <v>31</v>
      </c>
      <c r="D3377" s="2" t="s">
        <v>465</v>
      </c>
      <c r="E3377" s="3">
        <v>14</v>
      </c>
      <c r="F3377" s="17">
        <v>0</v>
      </c>
      <c r="G3377" s="17">
        <v>1</v>
      </c>
      <c r="H3377" s="17">
        <v>0</v>
      </c>
      <c r="I3377" s="7">
        <v>1.4</v>
      </c>
      <c r="J3377" s="7">
        <v>32</v>
      </c>
      <c r="K3377" s="4">
        <v>1214</v>
      </c>
      <c r="L3377" s="5">
        <v>1214.0587</v>
      </c>
      <c r="M3377">
        <v>136953.26</v>
      </c>
      <c r="N3377" s="33">
        <v>1</v>
      </c>
      <c r="O3377" s="50" t="e">
        <f>INDEX([1]Dados!$M$2:$N$26779,MATCH($P3377,[1]Dados!$N$2:$N$26779,),2)</f>
        <v>#N/A</v>
      </c>
      <c r="P3377">
        <v>157196</v>
      </c>
      <c r="Q3377" s="1">
        <v>36858</v>
      </c>
      <c r="R3377" s="1">
        <v>36862</v>
      </c>
      <c r="S3377" t="s">
        <v>2276</v>
      </c>
    </row>
    <row r="3378" spans="1:19" x14ac:dyDescent="0.2">
      <c r="A3378" s="7">
        <v>291220</v>
      </c>
      <c r="B3378" s="3">
        <v>35432</v>
      </c>
      <c r="C3378" s="3" t="s">
        <v>31</v>
      </c>
      <c r="D3378" s="2" t="s">
        <v>465</v>
      </c>
      <c r="E3378" s="3">
        <v>14</v>
      </c>
      <c r="F3378" s="17">
        <v>0</v>
      </c>
      <c r="G3378" s="17">
        <v>1</v>
      </c>
      <c r="H3378" s="17">
        <v>0</v>
      </c>
      <c r="I3378" s="7">
        <v>1.3</v>
      </c>
      <c r="J3378" s="7">
        <v>28</v>
      </c>
      <c r="K3378" s="4">
        <v>1214</v>
      </c>
      <c r="L3378" s="5">
        <v>1214.0587</v>
      </c>
      <c r="M3378">
        <v>136953.26</v>
      </c>
      <c r="N3378" s="33">
        <v>1</v>
      </c>
      <c r="O3378" s="50" t="e">
        <f>INDEX([1]Dados!$M$2:$N$26779,MATCH($P3378,[1]Dados!$N$2:$N$26779,),2)</f>
        <v>#N/A</v>
      </c>
      <c r="P3378">
        <v>157196</v>
      </c>
      <c r="Q3378" s="1">
        <v>36858</v>
      </c>
      <c r="R3378" s="1">
        <v>36862</v>
      </c>
      <c r="S3378" t="s">
        <v>2276</v>
      </c>
    </row>
    <row r="3379" spans="1:19" x14ac:dyDescent="0.2">
      <c r="A3379" s="7">
        <v>291220</v>
      </c>
      <c r="B3379" s="3">
        <v>35432</v>
      </c>
      <c r="C3379" s="3" t="s">
        <v>31</v>
      </c>
      <c r="D3379" s="2" t="s">
        <v>465</v>
      </c>
      <c r="E3379" s="3">
        <v>14</v>
      </c>
      <c r="F3379" s="17">
        <v>0</v>
      </c>
      <c r="G3379" s="17">
        <v>1</v>
      </c>
      <c r="H3379" s="17">
        <v>0</v>
      </c>
      <c r="I3379" s="7">
        <v>1.1000000000000001</v>
      </c>
      <c r="J3379" s="7">
        <v>15</v>
      </c>
      <c r="K3379" s="4">
        <v>1214</v>
      </c>
      <c r="L3379" s="5">
        <v>1214.0587</v>
      </c>
      <c r="M3379">
        <v>136953.26</v>
      </c>
      <c r="N3379" s="33">
        <v>1</v>
      </c>
      <c r="O3379" s="50" t="e">
        <f>INDEX([1]Dados!$M$2:$N$26779,MATCH($P3379,[1]Dados!$N$2:$N$26779,),2)</f>
        <v>#N/A</v>
      </c>
      <c r="P3379">
        <v>157196</v>
      </c>
      <c r="Q3379" s="1">
        <v>36858</v>
      </c>
      <c r="R3379" s="1">
        <v>36862</v>
      </c>
      <c r="S3379" t="s">
        <v>2276</v>
      </c>
    </row>
    <row r="3380" spans="1:19" x14ac:dyDescent="0.2">
      <c r="A3380" s="7">
        <v>291220</v>
      </c>
      <c r="B3380" s="3">
        <v>35432</v>
      </c>
      <c r="C3380" s="3" t="s">
        <v>31</v>
      </c>
      <c r="D3380" s="2" t="s">
        <v>465</v>
      </c>
      <c r="E3380" s="3">
        <v>14</v>
      </c>
      <c r="F3380" s="17">
        <v>0</v>
      </c>
      <c r="G3380" s="17">
        <v>1</v>
      </c>
      <c r="H3380" s="17">
        <v>0</v>
      </c>
      <c r="I3380" s="7">
        <v>1.2</v>
      </c>
      <c r="J3380" s="7">
        <v>13</v>
      </c>
      <c r="K3380" s="4">
        <v>1214</v>
      </c>
      <c r="L3380" s="5">
        <v>1214.0587</v>
      </c>
      <c r="M3380">
        <v>136953.26</v>
      </c>
      <c r="N3380" s="33">
        <v>1</v>
      </c>
      <c r="O3380" s="50" t="e">
        <f>INDEX([1]Dados!$M$2:$N$26779,MATCH($P3380,[1]Dados!$N$2:$N$26779,),2)</f>
        <v>#N/A</v>
      </c>
      <c r="P3380">
        <v>157196</v>
      </c>
      <c r="Q3380" s="1">
        <v>36858</v>
      </c>
      <c r="R3380" s="1">
        <v>36862</v>
      </c>
      <c r="S3380" t="s">
        <v>2276</v>
      </c>
    </row>
    <row r="3381" spans="1:19" x14ac:dyDescent="0.2">
      <c r="A3381" s="7">
        <v>291220</v>
      </c>
      <c r="B3381" s="3">
        <v>35432</v>
      </c>
      <c r="C3381" s="3" t="s">
        <v>31</v>
      </c>
      <c r="D3381" s="2" t="s">
        <v>465</v>
      </c>
      <c r="E3381" s="3">
        <v>14</v>
      </c>
      <c r="F3381" s="17">
        <v>0</v>
      </c>
      <c r="G3381" s="17">
        <v>1</v>
      </c>
      <c r="H3381" s="17">
        <v>0</v>
      </c>
      <c r="I3381" s="7">
        <v>1.2</v>
      </c>
      <c r="J3381" s="7">
        <v>12</v>
      </c>
      <c r="K3381" s="4">
        <v>1214</v>
      </c>
      <c r="L3381" s="5">
        <v>1214.0587</v>
      </c>
      <c r="M3381">
        <v>136953.26</v>
      </c>
      <c r="N3381" s="33">
        <v>1</v>
      </c>
      <c r="O3381" s="50" t="e">
        <f>INDEX([1]Dados!$M$2:$N$26779,MATCH($P3381,[1]Dados!$N$2:$N$26779,),2)</f>
        <v>#N/A</v>
      </c>
      <c r="P3381">
        <v>157196</v>
      </c>
      <c r="Q3381" s="1">
        <v>36858</v>
      </c>
      <c r="R3381" s="1">
        <v>36862</v>
      </c>
      <c r="S3381" t="s">
        <v>2276</v>
      </c>
    </row>
    <row r="3382" spans="1:19" x14ac:dyDescent="0.2">
      <c r="A3382" s="7">
        <v>291220</v>
      </c>
      <c r="B3382" s="3">
        <v>35432</v>
      </c>
      <c r="C3382" s="3" t="s">
        <v>31</v>
      </c>
      <c r="D3382" s="2" t="s">
        <v>465</v>
      </c>
      <c r="E3382" s="3">
        <v>14</v>
      </c>
      <c r="F3382" s="17">
        <v>0</v>
      </c>
      <c r="G3382" s="17">
        <v>1</v>
      </c>
      <c r="H3382" s="17">
        <v>0</v>
      </c>
      <c r="I3382" s="7">
        <v>2.2000000000000002</v>
      </c>
      <c r="J3382" s="7">
        <v>25</v>
      </c>
      <c r="K3382" s="4">
        <v>1214</v>
      </c>
      <c r="L3382" s="5">
        <v>1214.0589</v>
      </c>
      <c r="M3382">
        <f>226800+40900+76280</f>
        <v>343980</v>
      </c>
      <c r="N3382" s="33">
        <v>1</v>
      </c>
      <c r="O3382" s="50" t="e">
        <f>INDEX([1]Dados!$M$2:$N$26779,MATCH($P3382,[1]Dados!$N$2:$N$26779,),2)</f>
        <v>#N/A</v>
      </c>
      <c r="P3382">
        <v>158350</v>
      </c>
      <c r="Q3382" s="1">
        <v>36858</v>
      </c>
      <c r="R3382" s="1">
        <v>36862</v>
      </c>
      <c r="S3382" t="s">
        <v>2277</v>
      </c>
    </row>
    <row r="3383" spans="1:19" x14ac:dyDescent="0.2">
      <c r="A3383" s="7">
        <v>291220</v>
      </c>
      <c r="B3383" s="3">
        <v>35432</v>
      </c>
      <c r="C3383" s="3" t="s">
        <v>31</v>
      </c>
      <c r="D3383" s="2" t="s">
        <v>465</v>
      </c>
      <c r="E3383" s="3">
        <v>14</v>
      </c>
      <c r="F3383" s="17">
        <v>0</v>
      </c>
      <c r="G3383" s="17">
        <v>1</v>
      </c>
      <c r="H3383" s="17">
        <v>0</v>
      </c>
      <c r="I3383" s="7">
        <v>2.1</v>
      </c>
      <c r="J3383" s="7">
        <v>28</v>
      </c>
      <c r="K3383" s="4">
        <v>1214</v>
      </c>
      <c r="L3383" s="5">
        <v>1214.0589</v>
      </c>
      <c r="M3383">
        <f>226800+40900+76280</f>
        <v>343980</v>
      </c>
      <c r="N3383" s="33">
        <v>1</v>
      </c>
      <c r="O3383" s="50" t="e">
        <f>INDEX([1]Dados!$M$2:$N$26779,MATCH($P3383,[1]Dados!$N$2:$N$26779,),2)</f>
        <v>#N/A</v>
      </c>
      <c r="P3383">
        <v>158350</v>
      </c>
      <c r="Q3383" s="1">
        <v>36858</v>
      </c>
      <c r="R3383" s="1">
        <v>36862</v>
      </c>
      <c r="S3383" t="s">
        <v>2277</v>
      </c>
    </row>
    <row r="3384" spans="1:19" x14ac:dyDescent="0.2">
      <c r="A3384" s="7">
        <v>291220</v>
      </c>
      <c r="B3384" s="3">
        <v>35432</v>
      </c>
      <c r="C3384" s="3" t="s">
        <v>31</v>
      </c>
      <c r="D3384" s="2" t="s">
        <v>465</v>
      </c>
      <c r="E3384" s="3">
        <v>14</v>
      </c>
      <c r="F3384" s="17">
        <v>0</v>
      </c>
      <c r="G3384" s="17">
        <v>1</v>
      </c>
      <c r="H3384" s="17">
        <v>0</v>
      </c>
      <c r="I3384" s="7">
        <v>3.2</v>
      </c>
      <c r="J3384" s="7">
        <v>29</v>
      </c>
      <c r="K3384" s="4">
        <v>1293</v>
      </c>
      <c r="L3384" s="5">
        <v>1293.0592999999999</v>
      </c>
      <c r="M3384">
        <v>16373</v>
      </c>
      <c r="N3384" s="33">
        <v>1</v>
      </c>
      <c r="O3384" s="50" t="e">
        <f>INDEX([1]Dados!$M$2:$N$26779,MATCH($P3384,[1]Dados!$N$2:$N$26779,),2)</f>
        <v>#N/A</v>
      </c>
      <c r="P3384">
        <v>157165</v>
      </c>
      <c r="Q3384" s="1">
        <v>36858</v>
      </c>
      <c r="R3384" s="1">
        <v>36862</v>
      </c>
      <c r="S3384" t="s">
        <v>2208</v>
      </c>
    </row>
    <row r="3385" spans="1:19" x14ac:dyDescent="0.2">
      <c r="A3385" s="7">
        <v>291220</v>
      </c>
      <c r="B3385" s="3">
        <v>35432</v>
      </c>
      <c r="C3385" s="3" t="s">
        <v>31</v>
      </c>
      <c r="D3385" s="2" t="s">
        <v>465</v>
      </c>
      <c r="E3385" s="3">
        <v>14</v>
      </c>
      <c r="F3385" s="17">
        <v>0</v>
      </c>
      <c r="G3385" s="17">
        <v>1</v>
      </c>
      <c r="H3385" s="17">
        <v>0</v>
      </c>
      <c r="I3385" s="7">
        <v>3.1</v>
      </c>
      <c r="J3385" s="7">
        <v>22</v>
      </c>
      <c r="K3385" s="4">
        <v>1293</v>
      </c>
      <c r="L3385" s="5">
        <v>1293.0592999999999</v>
      </c>
      <c r="M3385">
        <v>16373</v>
      </c>
      <c r="N3385" s="33">
        <v>1</v>
      </c>
      <c r="O3385" s="50" t="e">
        <f>INDEX([1]Dados!$M$2:$N$26779,MATCH($P3385,[1]Dados!$N$2:$N$26779,),2)</f>
        <v>#N/A</v>
      </c>
      <c r="P3385">
        <v>157165</v>
      </c>
      <c r="Q3385" s="1">
        <v>36858</v>
      </c>
      <c r="R3385" s="1">
        <v>36862</v>
      </c>
      <c r="S3385" t="s">
        <v>2208</v>
      </c>
    </row>
    <row r="3386" spans="1:19" x14ac:dyDescent="0.2">
      <c r="A3386" s="7">
        <v>291220</v>
      </c>
      <c r="B3386" s="3">
        <v>35432</v>
      </c>
      <c r="C3386" s="3" t="s">
        <v>31</v>
      </c>
      <c r="D3386" s="2" t="s">
        <v>465</v>
      </c>
      <c r="E3386" s="3">
        <v>14</v>
      </c>
      <c r="F3386" s="17">
        <v>0</v>
      </c>
      <c r="G3386" s="17">
        <v>1</v>
      </c>
      <c r="H3386" s="17">
        <v>0</v>
      </c>
      <c r="I3386" s="7">
        <v>3.3</v>
      </c>
      <c r="J3386" s="7">
        <v>11</v>
      </c>
      <c r="K3386" s="4">
        <v>1293</v>
      </c>
      <c r="L3386" s="5">
        <v>1293.0592999999999</v>
      </c>
      <c r="M3386">
        <v>16373</v>
      </c>
      <c r="N3386" s="33">
        <v>1</v>
      </c>
      <c r="O3386" s="50" t="e">
        <f>INDEX([1]Dados!$M$2:$N$26779,MATCH($P3386,[1]Dados!$N$2:$N$26779,),2)</f>
        <v>#N/A</v>
      </c>
      <c r="P3386">
        <v>157165</v>
      </c>
      <c r="Q3386" s="1">
        <v>36858</v>
      </c>
      <c r="R3386" s="1">
        <v>36862</v>
      </c>
      <c r="S3386" t="s">
        <v>2208</v>
      </c>
    </row>
    <row r="3387" spans="1:19" hidden="1" x14ac:dyDescent="0.2">
      <c r="A3387" s="7">
        <v>230560</v>
      </c>
      <c r="B3387" s="3">
        <v>14133</v>
      </c>
      <c r="C3387" s="3" t="s">
        <v>4</v>
      </c>
      <c r="D3387" s="2" t="s">
        <v>477</v>
      </c>
      <c r="E3387" s="3">
        <v>14</v>
      </c>
      <c r="F3387" s="17">
        <v>0</v>
      </c>
      <c r="G3387" s="17">
        <v>1</v>
      </c>
      <c r="H3387" s="17">
        <v>0</v>
      </c>
      <c r="I3387" s="7">
        <v>6.1</v>
      </c>
      <c r="J3387" s="7">
        <v>19</v>
      </c>
      <c r="K3387" s="4">
        <v>2</v>
      </c>
      <c r="L3387" s="5">
        <v>2.3921000000000001</v>
      </c>
      <c r="M3387">
        <v>208342.74</v>
      </c>
      <c r="N3387" s="3">
        <v>1</v>
      </c>
      <c r="O3387" s="50">
        <f>INDEX([1]Dados!$M$2:$N$26779,MATCH($P3387,[1]Dados!$N$2:$N$26779,),2)</f>
        <v>157958</v>
      </c>
      <c r="P3387">
        <v>157958</v>
      </c>
      <c r="Q3387" s="1">
        <v>36858</v>
      </c>
      <c r="R3387" s="1">
        <v>36862</v>
      </c>
      <c r="S3387" t="s">
        <v>1114</v>
      </c>
    </row>
    <row r="3388" spans="1:19" hidden="1" x14ac:dyDescent="0.2">
      <c r="A3388" s="7">
        <v>230560</v>
      </c>
      <c r="B3388" s="3">
        <v>14133</v>
      </c>
      <c r="C3388" s="3" t="s">
        <v>4</v>
      </c>
      <c r="D3388" s="2" t="s">
        <v>477</v>
      </c>
      <c r="E3388" s="3">
        <v>14</v>
      </c>
      <c r="F3388" s="17">
        <v>0</v>
      </c>
      <c r="G3388" s="17">
        <v>1</v>
      </c>
      <c r="H3388" s="17">
        <v>0</v>
      </c>
      <c r="I3388" s="7">
        <v>6.2</v>
      </c>
      <c r="J3388" s="7">
        <v>9</v>
      </c>
      <c r="K3388" s="4">
        <v>2</v>
      </c>
      <c r="L3388" s="5">
        <v>2.3921000000000001</v>
      </c>
      <c r="M3388">
        <v>208342.74</v>
      </c>
      <c r="N3388" s="3">
        <v>1</v>
      </c>
      <c r="O3388" s="50">
        <f>INDEX([1]Dados!$M$2:$N$26779,MATCH($P3388,[1]Dados!$N$2:$N$26779,),2)</f>
        <v>157958</v>
      </c>
      <c r="P3388">
        <v>157958</v>
      </c>
      <c r="Q3388" s="1">
        <v>36858</v>
      </c>
      <c r="R3388" s="1">
        <v>36862</v>
      </c>
      <c r="S3388" t="s">
        <v>1114</v>
      </c>
    </row>
    <row r="3389" spans="1:19" hidden="1" x14ac:dyDescent="0.2">
      <c r="A3389" s="7">
        <v>230560</v>
      </c>
      <c r="B3389" s="3">
        <v>14133</v>
      </c>
      <c r="C3389" s="3" t="s">
        <v>4</v>
      </c>
      <c r="D3389" s="2" t="s">
        <v>477</v>
      </c>
      <c r="E3389" s="3">
        <v>14</v>
      </c>
      <c r="F3389" s="17">
        <v>0</v>
      </c>
      <c r="G3389" s="17">
        <v>1</v>
      </c>
      <c r="H3389" s="17">
        <v>0</v>
      </c>
      <c r="I3389" s="7">
        <v>5.0999999999999996</v>
      </c>
      <c r="J3389" s="7">
        <v>19</v>
      </c>
      <c r="K3389" s="4">
        <v>2</v>
      </c>
      <c r="L3389" s="5">
        <v>2.3921000000000001</v>
      </c>
      <c r="M3389">
        <v>399799.84</v>
      </c>
      <c r="N3389" s="3">
        <v>1</v>
      </c>
      <c r="O3389" s="50">
        <f>INDEX([1]Dados!$M$2:$N$26779,MATCH($P3389,[1]Dados!$N$2:$N$26779,),2)</f>
        <v>157975</v>
      </c>
      <c r="P3389">
        <v>157975</v>
      </c>
      <c r="Q3389" s="1">
        <v>36858</v>
      </c>
      <c r="R3389" s="1">
        <v>36862</v>
      </c>
      <c r="S3389" t="s">
        <v>1115</v>
      </c>
    </row>
    <row r="3390" spans="1:19" hidden="1" x14ac:dyDescent="0.2">
      <c r="A3390" s="7">
        <v>230560</v>
      </c>
      <c r="B3390" s="3">
        <v>14133</v>
      </c>
      <c r="C3390" s="3" t="s">
        <v>4</v>
      </c>
      <c r="D3390" s="2" t="s">
        <v>477</v>
      </c>
      <c r="E3390" s="3">
        <v>14</v>
      </c>
      <c r="F3390" s="17">
        <v>0</v>
      </c>
      <c r="G3390" s="17">
        <v>1</v>
      </c>
      <c r="H3390" s="17">
        <v>0</v>
      </c>
      <c r="I3390" s="7">
        <v>5.2</v>
      </c>
      <c r="J3390" s="7">
        <v>7</v>
      </c>
      <c r="K3390" s="4">
        <v>2</v>
      </c>
      <c r="L3390" s="5">
        <v>2.3921000000000001</v>
      </c>
      <c r="M3390">
        <v>399799.84</v>
      </c>
      <c r="N3390" s="3">
        <v>1</v>
      </c>
      <c r="O3390" s="50">
        <f>INDEX([1]Dados!$M$2:$N$26779,MATCH($P3390,[1]Dados!$N$2:$N$26779,),2)</f>
        <v>157975</v>
      </c>
      <c r="P3390">
        <v>157975</v>
      </c>
      <c r="Q3390" s="1">
        <v>36858</v>
      </c>
      <c r="R3390" s="1">
        <v>36862</v>
      </c>
      <c r="S3390" t="s">
        <v>1115</v>
      </c>
    </row>
    <row r="3391" spans="1:19" hidden="1" x14ac:dyDescent="0.2">
      <c r="A3391" s="7">
        <v>230560</v>
      </c>
      <c r="B3391" s="3">
        <v>14133</v>
      </c>
      <c r="C3391" s="3" t="s">
        <v>4</v>
      </c>
      <c r="D3391" s="2" t="s">
        <v>477</v>
      </c>
      <c r="E3391" s="3">
        <v>14</v>
      </c>
      <c r="F3391" s="17">
        <v>0</v>
      </c>
      <c r="G3391" s="17">
        <v>1</v>
      </c>
      <c r="H3391" s="17">
        <v>0</v>
      </c>
      <c r="I3391" s="7">
        <v>5.3</v>
      </c>
      <c r="J3391" s="7">
        <v>9</v>
      </c>
      <c r="K3391" s="4">
        <v>2</v>
      </c>
      <c r="L3391" s="5">
        <v>2.3921000000000001</v>
      </c>
      <c r="M3391">
        <v>399799.84</v>
      </c>
      <c r="N3391" s="3">
        <v>1</v>
      </c>
      <c r="O3391" s="50">
        <f>INDEX([1]Dados!$M$2:$N$26779,MATCH($P3391,[1]Dados!$N$2:$N$26779,),2)</f>
        <v>157975</v>
      </c>
      <c r="P3391">
        <v>157975</v>
      </c>
      <c r="Q3391" s="1">
        <v>36858</v>
      </c>
      <c r="R3391" s="1">
        <v>36862</v>
      </c>
      <c r="S3391" t="s">
        <v>1115</v>
      </c>
    </row>
    <row r="3392" spans="1:19" hidden="1" x14ac:dyDescent="0.2">
      <c r="A3392" s="7">
        <v>230560</v>
      </c>
      <c r="B3392" s="3">
        <v>14133</v>
      </c>
      <c r="C3392" s="3" t="s">
        <v>4</v>
      </c>
      <c r="D3392" s="2" t="s">
        <v>477</v>
      </c>
      <c r="E3392" s="3">
        <v>14</v>
      </c>
      <c r="F3392" s="17">
        <v>0</v>
      </c>
      <c r="G3392" s="17">
        <v>1</v>
      </c>
      <c r="H3392" s="17">
        <v>0</v>
      </c>
      <c r="I3392" s="7">
        <v>5.4</v>
      </c>
      <c r="J3392" s="7">
        <v>7</v>
      </c>
      <c r="K3392" s="4">
        <v>2</v>
      </c>
      <c r="L3392" s="5">
        <v>2.3921000000000001</v>
      </c>
      <c r="M3392">
        <v>399799.84</v>
      </c>
      <c r="N3392" s="3">
        <v>1</v>
      </c>
      <c r="O3392" s="50">
        <f>INDEX([1]Dados!$M$2:$N$26779,MATCH($P3392,[1]Dados!$N$2:$N$26779,),2)</f>
        <v>157975</v>
      </c>
      <c r="P3392">
        <v>157975</v>
      </c>
      <c r="Q3392" s="1">
        <v>36858</v>
      </c>
      <c r="R3392" s="1">
        <v>36862</v>
      </c>
      <c r="S3392" t="s">
        <v>1115</v>
      </c>
    </row>
    <row r="3393" spans="1:19" hidden="1" x14ac:dyDescent="0.2">
      <c r="A3393" s="7">
        <v>230560</v>
      </c>
      <c r="B3393" s="3">
        <v>14133</v>
      </c>
      <c r="C3393" s="3" t="s">
        <v>4</v>
      </c>
      <c r="D3393" s="2" t="s">
        <v>477</v>
      </c>
      <c r="E3393" s="3">
        <v>14</v>
      </c>
      <c r="F3393" s="17">
        <v>0</v>
      </c>
      <c r="G3393" s="17">
        <v>1</v>
      </c>
      <c r="H3393" s="17">
        <v>0</v>
      </c>
      <c r="I3393" s="7">
        <v>5.5</v>
      </c>
      <c r="J3393" s="7">
        <v>7</v>
      </c>
      <c r="K3393" s="4">
        <v>2</v>
      </c>
      <c r="L3393" s="5">
        <v>2.3921000000000001</v>
      </c>
      <c r="M3393">
        <v>399799.84</v>
      </c>
      <c r="N3393" s="3">
        <v>1</v>
      </c>
      <c r="O3393" s="50">
        <f>INDEX([1]Dados!$M$2:$N$26779,MATCH($P3393,[1]Dados!$N$2:$N$26779,),2)</f>
        <v>157975</v>
      </c>
      <c r="P3393">
        <v>157975</v>
      </c>
      <c r="Q3393" s="1">
        <v>36858</v>
      </c>
      <c r="R3393" s="1">
        <v>36862</v>
      </c>
      <c r="S3393" t="s">
        <v>1115</v>
      </c>
    </row>
    <row r="3394" spans="1:19" hidden="1" x14ac:dyDescent="0.2">
      <c r="A3394" s="7">
        <v>230560</v>
      </c>
      <c r="B3394" s="3">
        <v>14133</v>
      </c>
      <c r="C3394" s="3" t="s">
        <v>4</v>
      </c>
      <c r="D3394" s="2" t="s">
        <v>477</v>
      </c>
      <c r="E3394" s="3">
        <v>14</v>
      </c>
      <c r="F3394" s="17">
        <v>0</v>
      </c>
      <c r="G3394" s="17">
        <v>1</v>
      </c>
      <c r="H3394" s="17">
        <v>0</v>
      </c>
      <c r="I3394" s="7">
        <v>5.6</v>
      </c>
      <c r="J3394" s="7">
        <v>9</v>
      </c>
      <c r="K3394" s="4">
        <v>2</v>
      </c>
      <c r="L3394" s="5">
        <v>2.3921000000000001</v>
      </c>
      <c r="M3394">
        <v>399799.84</v>
      </c>
      <c r="N3394" s="3">
        <v>1</v>
      </c>
      <c r="O3394" s="50">
        <f>INDEX([1]Dados!$M$2:$N$26779,MATCH($P3394,[1]Dados!$N$2:$N$26779,),2)</f>
        <v>157975</v>
      </c>
      <c r="P3394">
        <v>157975</v>
      </c>
      <c r="Q3394" s="1">
        <v>36858</v>
      </c>
      <c r="R3394" s="1">
        <v>36862</v>
      </c>
      <c r="S3394" t="s">
        <v>1115</v>
      </c>
    </row>
    <row r="3395" spans="1:19" hidden="1" x14ac:dyDescent="0.2">
      <c r="A3395" s="7">
        <v>230560</v>
      </c>
      <c r="B3395" s="3">
        <v>14133</v>
      </c>
      <c r="C3395" s="3" t="s">
        <v>4</v>
      </c>
      <c r="D3395" s="2" t="s">
        <v>477</v>
      </c>
      <c r="E3395" s="3">
        <v>14</v>
      </c>
      <c r="F3395" s="17">
        <v>0</v>
      </c>
      <c r="G3395" s="17">
        <v>1</v>
      </c>
      <c r="H3395" s="17">
        <v>0</v>
      </c>
      <c r="I3395" s="7">
        <v>4.0999999999999996</v>
      </c>
      <c r="J3395" s="7">
        <v>10</v>
      </c>
      <c r="K3395" s="4">
        <v>119</v>
      </c>
      <c r="L3395" s="5">
        <v>119.3861</v>
      </c>
      <c r="M3395">
        <v>116405.97</v>
      </c>
      <c r="N3395" s="3">
        <v>1</v>
      </c>
      <c r="O3395" s="50">
        <f>INDEX([1]Dados!$M$2:$N$26779,MATCH($P3395,[1]Dados!$N$2:$N$26779,),2)</f>
        <v>158068</v>
      </c>
      <c r="P3395">
        <v>158068</v>
      </c>
      <c r="Q3395" s="1">
        <v>36858</v>
      </c>
      <c r="R3395" s="1">
        <v>36862</v>
      </c>
      <c r="S3395" t="s">
        <v>1453</v>
      </c>
    </row>
    <row r="3396" spans="1:19" hidden="1" x14ac:dyDescent="0.2">
      <c r="A3396" s="7">
        <v>230560</v>
      </c>
      <c r="B3396" s="3">
        <v>14133</v>
      </c>
      <c r="C3396" s="3" t="s">
        <v>4</v>
      </c>
      <c r="D3396" s="2" t="s">
        <v>477</v>
      </c>
      <c r="E3396" s="3">
        <v>14</v>
      </c>
      <c r="F3396" s="17">
        <v>0</v>
      </c>
      <c r="G3396" s="17">
        <v>1</v>
      </c>
      <c r="H3396" s="17">
        <v>0</v>
      </c>
      <c r="I3396" s="7">
        <v>4.2</v>
      </c>
      <c r="J3396" s="7">
        <v>7</v>
      </c>
      <c r="K3396" s="4">
        <v>119</v>
      </c>
      <c r="L3396" s="5">
        <v>119.3861</v>
      </c>
      <c r="M3396">
        <v>116405.97</v>
      </c>
      <c r="N3396" s="3">
        <v>1</v>
      </c>
      <c r="O3396" s="50">
        <f>INDEX([1]Dados!$M$2:$N$26779,MATCH($P3396,[1]Dados!$N$2:$N$26779,),2)</f>
        <v>158068</v>
      </c>
      <c r="P3396">
        <v>158068</v>
      </c>
      <c r="Q3396" s="1">
        <v>36858</v>
      </c>
      <c r="R3396" s="1">
        <v>36862</v>
      </c>
      <c r="S3396" t="s">
        <v>1453</v>
      </c>
    </row>
    <row r="3397" spans="1:19" hidden="1" x14ac:dyDescent="0.2">
      <c r="A3397" s="7">
        <v>230560</v>
      </c>
      <c r="B3397" s="3">
        <v>14133</v>
      </c>
      <c r="C3397" s="3" t="s">
        <v>4</v>
      </c>
      <c r="D3397" s="2" t="s">
        <v>477</v>
      </c>
      <c r="E3397" s="3">
        <v>14</v>
      </c>
      <c r="F3397" s="17">
        <v>0</v>
      </c>
      <c r="G3397" s="17">
        <v>1</v>
      </c>
      <c r="H3397" s="17">
        <v>0</v>
      </c>
      <c r="I3397" s="7">
        <v>4.3</v>
      </c>
      <c r="J3397" s="7">
        <v>10</v>
      </c>
      <c r="K3397" s="4">
        <v>119</v>
      </c>
      <c r="L3397" s="5">
        <v>119.3861</v>
      </c>
      <c r="M3397">
        <v>116405.97</v>
      </c>
      <c r="N3397" s="3">
        <v>1</v>
      </c>
      <c r="O3397" s="50">
        <f>INDEX([1]Dados!$M$2:$N$26779,MATCH($P3397,[1]Dados!$N$2:$N$26779,),2)</f>
        <v>158068</v>
      </c>
      <c r="P3397">
        <v>158068</v>
      </c>
      <c r="Q3397" s="1">
        <v>36858</v>
      </c>
      <c r="R3397" s="1">
        <v>36862</v>
      </c>
      <c r="S3397" t="s">
        <v>1453</v>
      </c>
    </row>
    <row r="3398" spans="1:19" hidden="1" x14ac:dyDescent="0.2">
      <c r="A3398" s="7">
        <v>230560</v>
      </c>
      <c r="B3398" s="3">
        <v>14133</v>
      </c>
      <c r="C3398" s="3" t="s">
        <v>4</v>
      </c>
      <c r="D3398" s="2" t="s">
        <v>477</v>
      </c>
      <c r="E3398" s="3">
        <v>14</v>
      </c>
      <c r="F3398" s="17">
        <v>0</v>
      </c>
      <c r="G3398" s="17">
        <v>1</v>
      </c>
      <c r="H3398" s="17">
        <v>0</v>
      </c>
      <c r="I3398" s="7">
        <v>4.5</v>
      </c>
      <c r="J3398" s="7">
        <v>19</v>
      </c>
      <c r="K3398" s="4">
        <v>119</v>
      </c>
      <c r="L3398" s="5">
        <v>119.3861</v>
      </c>
      <c r="M3398">
        <v>116405.97</v>
      </c>
      <c r="N3398" s="3">
        <v>1</v>
      </c>
      <c r="O3398" s="50">
        <f>INDEX([1]Dados!$M$2:$N$26779,MATCH($P3398,[1]Dados!$N$2:$N$26779,),2)</f>
        <v>158068</v>
      </c>
      <c r="P3398">
        <v>158068</v>
      </c>
      <c r="Q3398" s="1">
        <v>36858</v>
      </c>
      <c r="R3398" s="1">
        <v>36862</v>
      </c>
      <c r="S3398" t="s">
        <v>1453</v>
      </c>
    </row>
    <row r="3399" spans="1:19" hidden="1" x14ac:dyDescent="0.2">
      <c r="A3399" s="7">
        <v>230560</v>
      </c>
      <c r="B3399" s="3">
        <v>14133</v>
      </c>
      <c r="C3399" s="3" t="s">
        <v>4</v>
      </c>
      <c r="D3399" s="2" t="s">
        <v>477</v>
      </c>
      <c r="E3399" s="3">
        <v>14</v>
      </c>
      <c r="F3399" s="17">
        <v>0</v>
      </c>
      <c r="G3399" s="17">
        <v>1</v>
      </c>
      <c r="H3399" s="17">
        <v>0</v>
      </c>
      <c r="I3399" s="7">
        <v>4.4000000000000004</v>
      </c>
      <c r="J3399" s="7">
        <v>25</v>
      </c>
      <c r="K3399" s="4">
        <v>119</v>
      </c>
      <c r="L3399" s="5">
        <v>119.3861</v>
      </c>
      <c r="M3399">
        <v>116405.97</v>
      </c>
      <c r="N3399" s="3">
        <v>1</v>
      </c>
      <c r="O3399" s="50">
        <f>INDEX([1]Dados!$M$2:$N$26779,MATCH($P3399,[1]Dados!$N$2:$N$26779,),2)</f>
        <v>158068</v>
      </c>
      <c r="P3399">
        <v>158068</v>
      </c>
      <c r="Q3399" s="1">
        <v>36858</v>
      </c>
      <c r="R3399" s="1">
        <v>36862</v>
      </c>
      <c r="S3399" t="s">
        <v>1453</v>
      </c>
    </row>
    <row r="3400" spans="1:19" hidden="1" x14ac:dyDescent="0.2">
      <c r="A3400" s="7">
        <v>230560</v>
      </c>
      <c r="B3400" s="3">
        <v>14133</v>
      </c>
      <c r="C3400" s="3" t="s">
        <v>4</v>
      </c>
      <c r="D3400" s="2" t="s">
        <v>477</v>
      </c>
      <c r="E3400" s="3">
        <v>14</v>
      </c>
      <c r="F3400" s="17">
        <v>0</v>
      </c>
      <c r="G3400" s="17">
        <v>1</v>
      </c>
      <c r="H3400" s="17">
        <v>0</v>
      </c>
      <c r="I3400" s="7">
        <v>4.5999999999999996</v>
      </c>
      <c r="J3400" s="7">
        <v>9</v>
      </c>
      <c r="K3400" s="4">
        <v>119</v>
      </c>
      <c r="L3400" s="5">
        <v>119.3861</v>
      </c>
      <c r="M3400">
        <v>116405.97</v>
      </c>
      <c r="N3400" s="3">
        <v>1</v>
      </c>
      <c r="O3400" s="50">
        <f>INDEX([1]Dados!$M$2:$N$26779,MATCH($P3400,[1]Dados!$N$2:$N$26779,),2)</f>
        <v>158068</v>
      </c>
      <c r="P3400">
        <v>158068</v>
      </c>
      <c r="Q3400" s="1">
        <v>36858</v>
      </c>
      <c r="R3400" s="1">
        <v>36862</v>
      </c>
      <c r="S3400" t="s">
        <v>1453</v>
      </c>
    </row>
    <row r="3401" spans="1:19" hidden="1" x14ac:dyDescent="0.2">
      <c r="A3401" s="7">
        <v>230560</v>
      </c>
      <c r="B3401" s="3">
        <v>14133</v>
      </c>
      <c r="C3401" s="3" t="s">
        <v>4</v>
      </c>
      <c r="D3401" s="2" t="s">
        <v>477</v>
      </c>
      <c r="E3401" s="3">
        <v>14</v>
      </c>
      <c r="F3401" s="17">
        <v>0</v>
      </c>
      <c r="G3401" s="17">
        <v>1</v>
      </c>
      <c r="H3401" s="17">
        <v>0</v>
      </c>
      <c r="I3401" s="7">
        <v>4.7</v>
      </c>
      <c r="J3401" s="7">
        <v>9</v>
      </c>
      <c r="K3401" s="4">
        <v>119</v>
      </c>
      <c r="L3401" s="5">
        <v>119.3861</v>
      </c>
      <c r="M3401">
        <v>116405.97</v>
      </c>
      <c r="N3401" s="3">
        <v>1</v>
      </c>
      <c r="O3401" s="50">
        <f>INDEX([1]Dados!$M$2:$N$26779,MATCH($P3401,[1]Dados!$N$2:$N$26779,),2)</f>
        <v>158068</v>
      </c>
      <c r="P3401">
        <v>158068</v>
      </c>
      <c r="Q3401" s="1">
        <v>36858</v>
      </c>
      <c r="R3401" s="1">
        <v>36862</v>
      </c>
      <c r="S3401" t="s">
        <v>1453</v>
      </c>
    </row>
    <row r="3402" spans="1:19" hidden="1" x14ac:dyDescent="0.2">
      <c r="A3402" s="7">
        <v>230560</v>
      </c>
      <c r="B3402" s="3">
        <v>14133</v>
      </c>
      <c r="C3402" s="3" t="s">
        <v>4</v>
      </c>
      <c r="D3402" s="2" t="s">
        <v>477</v>
      </c>
      <c r="E3402" s="3">
        <v>14</v>
      </c>
      <c r="F3402" s="17">
        <v>0</v>
      </c>
      <c r="G3402" s="17">
        <v>1</v>
      </c>
      <c r="H3402" s="17">
        <v>0</v>
      </c>
      <c r="I3402" s="7">
        <v>3.2</v>
      </c>
      <c r="J3402" s="7">
        <v>25</v>
      </c>
      <c r="K3402" s="4">
        <v>1214</v>
      </c>
      <c r="L3402" s="5">
        <v>1214.0587</v>
      </c>
      <c r="M3402">
        <v>81228.160000000003</v>
      </c>
      <c r="N3402" s="3">
        <v>1</v>
      </c>
      <c r="O3402" s="50">
        <f>INDEX([1]Dados!$M$2:$N$26779,MATCH($P3402,[1]Dados!$N$2:$N$26779,),2)</f>
        <v>157269</v>
      </c>
      <c r="P3402">
        <v>157269</v>
      </c>
      <c r="Q3402" s="1">
        <v>36858</v>
      </c>
      <c r="R3402" s="1">
        <v>36862</v>
      </c>
      <c r="S3402" t="s">
        <v>1042</v>
      </c>
    </row>
    <row r="3403" spans="1:19" hidden="1" x14ac:dyDescent="0.2">
      <c r="A3403" s="7">
        <v>230560</v>
      </c>
      <c r="B3403" s="3">
        <v>14133</v>
      </c>
      <c r="C3403" s="3" t="s">
        <v>4</v>
      </c>
      <c r="D3403" s="2" t="s">
        <v>477</v>
      </c>
      <c r="E3403" s="3">
        <v>14</v>
      </c>
      <c r="F3403" s="17">
        <v>0</v>
      </c>
      <c r="G3403" s="17">
        <v>1</v>
      </c>
      <c r="H3403" s="17">
        <v>0</v>
      </c>
      <c r="I3403" s="7">
        <v>3.1</v>
      </c>
      <c r="J3403" s="7">
        <v>18</v>
      </c>
      <c r="K3403" s="4">
        <v>1214</v>
      </c>
      <c r="L3403" s="5">
        <v>1214.0587</v>
      </c>
      <c r="M3403">
        <v>81228.160000000003</v>
      </c>
      <c r="N3403" s="3">
        <v>1</v>
      </c>
      <c r="O3403" s="50">
        <f>INDEX([1]Dados!$M$2:$N$26779,MATCH($P3403,[1]Dados!$N$2:$N$26779,),2)</f>
        <v>157269</v>
      </c>
      <c r="P3403">
        <v>157269</v>
      </c>
      <c r="Q3403" s="1">
        <v>36858</v>
      </c>
      <c r="R3403" s="1">
        <v>36862</v>
      </c>
      <c r="S3403" t="s">
        <v>1042</v>
      </c>
    </row>
    <row r="3404" spans="1:19" hidden="1" x14ac:dyDescent="0.2">
      <c r="A3404" s="7">
        <v>230560</v>
      </c>
      <c r="B3404" s="3">
        <v>14133</v>
      </c>
      <c r="C3404" s="3" t="s">
        <v>4</v>
      </c>
      <c r="D3404" s="2" t="s">
        <v>477</v>
      </c>
      <c r="E3404" s="3">
        <v>14</v>
      </c>
      <c r="F3404" s="17">
        <v>0</v>
      </c>
      <c r="G3404" s="17">
        <v>1</v>
      </c>
      <c r="H3404" s="17">
        <v>0</v>
      </c>
      <c r="I3404" s="7">
        <v>2.2999999999999998</v>
      </c>
      <c r="J3404" s="7">
        <v>18</v>
      </c>
      <c r="K3404" s="4">
        <v>1214</v>
      </c>
      <c r="L3404" s="5">
        <v>1214.0589</v>
      </c>
      <c r="M3404">
        <v>329518</v>
      </c>
      <c r="N3404" s="3">
        <v>1</v>
      </c>
      <c r="O3404" s="50">
        <f>INDEX([1]Dados!$M$2:$N$26779,MATCH($P3404,[1]Dados!$N$2:$N$26779,),2)</f>
        <v>158353</v>
      </c>
      <c r="P3404">
        <v>158353</v>
      </c>
      <c r="Q3404" s="1">
        <v>36858</v>
      </c>
      <c r="R3404" s="1">
        <v>36862</v>
      </c>
      <c r="S3404" t="s">
        <v>870</v>
      </c>
    </row>
    <row r="3405" spans="1:19" hidden="1" x14ac:dyDescent="0.2">
      <c r="A3405" s="7">
        <v>230560</v>
      </c>
      <c r="B3405" s="3">
        <v>14133</v>
      </c>
      <c r="C3405" s="3" t="s">
        <v>4</v>
      </c>
      <c r="D3405" s="2" t="s">
        <v>477</v>
      </c>
      <c r="E3405" s="3">
        <v>14</v>
      </c>
      <c r="F3405" s="17">
        <v>0</v>
      </c>
      <c r="G3405" s="17">
        <v>1</v>
      </c>
      <c r="H3405" s="17">
        <v>0</v>
      </c>
      <c r="I3405" s="7">
        <v>2.2000000000000002</v>
      </c>
      <c r="J3405" s="7">
        <v>28</v>
      </c>
      <c r="K3405" s="4">
        <v>1214</v>
      </c>
      <c r="L3405" s="5">
        <v>1214.0589</v>
      </c>
      <c r="M3405">
        <v>329518</v>
      </c>
      <c r="N3405" s="3">
        <v>1</v>
      </c>
      <c r="O3405" s="50">
        <f>INDEX([1]Dados!$M$2:$N$26779,MATCH($P3405,[1]Dados!$N$2:$N$26779,),2)</f>
        <v>158353</v>
      </c>
      <c r="P3405">
        <v>158353</v>
      </c>
      <c r="Q3405" s="1">
        <v>36858</v>
      </c>
      <c r="R3405" s="1">
        <v>36862</v>
      </c>
      <c r="S3405" t="s">
        <v>870</v>
      </c>
    </row>
    <row r="3406" spans="1:19" hidden="1" x14ac:dyDescent="0.2">
      <c r="A3406" s="7">
        <v>230560</v>
      </c>
      <c r="B3406" s="3">
        <v>14133</v>
      </c>
      <c r="C3406" s="3" t="s">
        <v>4</v>
      </c>
      <c r="D3406" s="2" t="s">
        <v>477</v>
      </c>
      <c r="E3406" s="3">
        <v>14</v>
      </c>
      <c r="F3406" s="17">
        <v>0</v>
      </c>
      <c r="G3406" s="17">
        <v>1</v>
      </c>
      <c r="H3406" s="17">
        <v>0</v>
      </c>
      <c r="I3406" s="7">
        <v>2.1</v>
      </c>
      <c r="J3406" s="7">
        <v>20</v>
      </c>
      <c r="K3406" s="4">
        <v>1214</v>
      </c>
      <c r="L3406" s="5">
        <v>1214.0589</v>
      </c>
      <c r="M3406">
        <v>329518</v>
      </c>
      <c r="N3406" s="3">
        <v>1</v>
      </c>
      <c r="O3406" s="50">
        <f>INDEX([1]Dados!$M$2:$N$26779,MATCH($P3406,[1]Dados!$N$2:$N$26779,),2)</f>
        <v>158353</v>
      </c>
      <c r="P3406">
        <v>158353</v>
      </c>
      <c r="Q3406" s="1">
        <v>36858</v>
      </c>
      <c r="R3406" s="1">
        <v>36862</v>
      </c>
      <c r="S3406" t="s">
        <v>870</v>
      </c>
    </row>
    <row r="3407" spans="1:19" hidden="1" x14ac:dyDescent="0.2">
      <c r="A3407" s="7">
        <v>230560</v>
      </c>
      <c r="B3407" s="3">
        <v>14133</v>
      </c>
      <c r="C3407" s="3" t="s">
        <v>4</v>
      </c>
      <c r="D3407" s="2" t="s">
        <v>477</v>
      </c>
      <c r="E3407" s="3">
        <v>14</v>
      </c>
      <c r="F3407" s="17">
        <v>0</v>
      </c>
      <c r="G3407" s="17">
        <v>1</v>
      </c>
      <c r="H3407" s="17">
        <v>0</v>
      </c>
      <c r="I3407" s="7">
        <v>1.3</v>
      </c>
      <c r="J3407" s="7">
        <v>29</v>
      </c>
      <c r="K3407" s="4">
        <v>1293</v>
      </c>
      <c r="L3407" s="5">
        <v>1293.0592999999999</v>
      </c>
      <c r="M3407">
        <v>48159.39</v>
      </c>
      <c r="N3407" s="3">
        <v>1</v>
      </c>
      <c r="O3407" s="50">
        <f>INDEX([1]Dados!$M$2:$N$26779,MATCH($P3407,[1]Dados!$N$2:$N$26779,),2)</f>
        <v>157169</v>
      </c>
      <c r="P3407">
        <v>157169</v>
      </c>
      <c r="Q3407" s="1">
        <v>36858</v>
      </c>
      <c r="R3407" s="1">
        <v>36862</v>
      </c>
      <c r="S3407" t="s">
        <v>879</v>
      </c>
    </row>
    <row r="3408" spans="1:19" hidden="1" x14ac:dyDescent="0.2">
      <c r="A3408" s="7">
        <v>230560</v>
      </c>
      <c r="B3408" s="3">
        <v>14133</v>
      </c>
      <c r="C3408" s="3" t="s">
        <v>4</v>
      </c>
      <c r="D3408" s="2" t="s">
        <v>477</v>
      </c>
      <c r="E3408" s="3">
        <v>14</v>
      </c>
      <c r="F3408" s="17">
        <v>0</v>
      </c>
      <c r="G3408" s="17">
        <v>1</v>
      </c>
      <c r="H3408" s="17">
        <v>0</v>
      </c>
      <c r="I3408" s="7">
        <v>1.2</v>
      </c>
      <c r="J3408" s="7">
        <v>17</v>
      </c>
      <c r="K3408" s="4">
        <v>1293</v>
      </c>
      <c r="L3408" s="5">
        <v>1293.0592999999999</v>
      </c>
      <c r="M3408">
        <v>48159.39</v>
      </c>
      <c r="N3408" s="3">
        <v>1</v>
      </c>
      <c r="O3408" s="50">
        <f>INDEX([1]Dados!$M$2:$N$26779,MATCH($P3408,[1]Dados!$N$2:$N$26779,),2)</f>
        <v>157169</v>
      </c>
      <c r="P3408">
        <v>157169</v>
      </c>
      <c r="Q3408" s="1">
        <v>36858</v>
      </c>
      <c r="R3408" s="1">
        <v>36862</v>
      </c>
      <c r="S3408" t="s">
        <v>879</v>
      </c>
    </row>
    <row r="3409" spans="1:19" hidden="1" x14ac:dyDescent="0.2">
      <c r="A3409" s="7">
        <v>230560</v>
      </c>
      <c r="B3409" s="3">
        <v>14133</v>
      </c>
      <c r="C3409" s="3" t="s">
        <v>4</v>
      </c>
      <c r="D3409" s="2" t="s">
        <v>477</v>
      </c>
      <c r="E3409" s="3">
        <v>14</v>
      </c>
      <c r="F3409" s="17">
        <v>0</v>
      </c>
      <c r="G3409" s="17">
        <v>1</v>
      </c>
      <c r="H3409" s="17">
        <v>0</v>
      </c>
      <c r="I3409" s="7">
        <v>1.1000000000000001</v>
      </c>
      <c r="J3409" s="7">
        <v>21</v>
      </c>
      <c r="K3409" s="4">
        <v>1293</v>
      </c>
      <c r="L3409" s="5">
        <v>1293.0592999999999</v>
      </c>
      <c r="M3409">
        <v>48159.39</v>
      </c>
      <c r="N3409" s="3">
        <v>1</v>
      </c>
      <c r="O3409" s="50">
        <f>INDEX([1]Dados!$M$2:$N$26779,MATCH($P3409,[1]Dados!$N$2:$N$26779,),2)</f>
        <v>157169</v>
      </c>
      <c r="P3409">
        <v>157169</v>
      </c>
      <c r="Q3409" s="1">
        <v>36858</v>
      </c>
      <c r="R3409" s="1">
        <v>36862</v>
      </c>
      <c r="S3409" t="s">
        <v>879</v>
      </c>
    </row>
    <row r="3410" spans="1:19" hidden="1" x14ac:dyDescent="0.2">
      <c r="A3410" s="7">
        <v>231070</v>
      </c>
      <c r="B3410" s="3">
        <v>15156</v>
      </c>
      <c r="C3410" s="3" t="s">
        <v>4</v>
      </c>
      <c r="D3410" s="2" t="s">
        <v>652</v>
      </c>
      <c r="E3410" s="3">
        <v>14</v>
      </c>
      <c r="F3410" s="17">
        <v>0</v>
      </c>
      <c r="G3410" s="17">
        <v>1</v>
      </c>
      <c r="H3410" s="17">
        <v>0</v>
      </c>
      <c r="I3410" s="7">
        <v>14.1</v>
      </c>
      <c r="J3410" s="7">
        <v>15</v>
      </c>
      <c r="K3410" s="4">
        <v>4</v>
      </c>
      <c r="L3410" s="5">
        <v>4.1822999999999997</v>
      </c>
      <c r="M3410">
        <v>530000</v>
      </c>
      <c r="N3410" s="3">
        <v>1</v>
      </c>
      <c r="O3410" s="50">
        <f>INDEX([1]Dados!$M$2:$N$26779,MATCH($P3410,[1]Dados!$N$2:$N$26779,),2)</f>
        <v>157573</v>
      </c>
      <c r="P3410">
        <v>157573</v>
      </c>
      <c r="Q3410" s="1">
        <v>36858</v>
      </c>
      <c r="R3410" s="1">
        <v>36862</v>
      </c>
      <c r="S3410" t="s">
        <v>1236</v>
      </c>
    </row>
    <row r="3411" spans="1:19" hidden="1" x14ac:dyDescent="0.2">
      <c r="A3411" s="7">
        <v>231070</v>
      </c>
      <c r="B3411" s="3">
        <v>15156</v>
      </c>
      <c r="C3411" s="3" t="s">
        <v>4</v>
      </c>
      <c r="D3411" s="2" t="s">
        <v>652</v>
      </c>
      <c r="E3411" s="3">
        <v>14</v>
      </c>
      <c r="F3411" s="17">
        <v>0</v>
      </c>
      <c r="G3411" s="17">
        <v>1</v>
      </c>
      <c r="H3411" s="17">
        <v>0</v>
      </c>
      <c r="I3411" s="7">
        <v>13.1</v>
      </c>
      <c r="J3411" s="7">
        <v>5</v>
      </c>
      <c r="K3411" s="4">
        <v>4</v>
      </c>
      <c r="L3411" s="5">
        <v>4.3868</v>
      </c>
      <c r="M3411">
        <v>30000</v>
      </c>
      <c r="N3411" s="3">
        <v>1</v>
      </c>
      <c r="O3411" s="50">
        <f>INDEX([1]Dados!$M$2:$N$26779,MATCH($P3411,[1]Dados!$N$2:$N$26779,),2)</f>
        <v>157574</v>
      </c>
      <c r="P3411">
        <v>157574</v>
      </c>
      <c r="Q3411" s="1">
        <v>36858</v>
      </c>
      <c r="R3411" s="1">
        <v>36862</v>
      </c>
      <c r="S3411" t="s">
        <v>1237</v>
      </c>
    </row>
    <row r="3412" spans="1:19" hidden="1" x14ac:dyDescent="0.2">
      <c r="A3412" s="7">
        <v>231070</v>
      </c>
      <c r="B3412" s="3">
        <v>15156</v>
      </c>
      <c r="C3412" s="3" t="s">
        <v>4</v>
      </c>
      <c r="D3412" s="2" t="s">
        <v>652</v>
      </c>
      <c r="E3412" s="3">
        <v>14</v>
      </c>
      <c r="F3412" s="17">
        <v>0</v>
      </c>
      <c r="G3412" s="17">
        <v>1</v>
      </c>
      <c r="H3412" s="17">
        <v>0</v>
      </c>
      <c r="I3412" s="7">
        <v>13.2</v>
      </c>
      <c r="J3412" s="7">
        <v>25</v>
      </c>
      <c r="K3412" s="4">
        <v>4</v>
      </c>
      <c r="L3412" s="5">
        <v>4.3868</v>
      </c>
      <c r="M3412">
        <v>30000</v>
      </c>
      <c r="N3412" s="3">
        <v>1</v>
      </c>
      <c r="O3412" s="50">
        <f>INDEX([1]Dados!$M$2:$N$26779,MATCH($P3412,[1]Dados!$N$2:$N$26779,),2)</f>
        <v>157574</v>
      </c>
      <c r="P3412">
        <v>157574</v>
      </c>
      <c r="Q3412" s="1">
        <v>36858</v>
      </c>
      <c r="R3412" s="1">
        <v>36862</v>
      </c>
      <c r="S3412" t="s">
        <v>1237</v>
      </c>
    </row>
    <row r="3413" spans="1:19" hidden="1" x14ac:dyDescent="0.2">
      <c r="A3413" s="7">
        <v>231070</v>
      </c>
      <c r="B3413" s="3">
        <v>15156</v>
      </c>
      <c r="C3413" s="3" t="s">
        <v>4</v>
      </c>
      <c r="D3413" s="2" t="s">
        <v>652</v>
      </c>
      <c r="E3413" s="3">
        <v>14</v>
      </c>
      <c r="F3413" s="17">
        <v>0</v>
      </c>
      <c r="G3413" s="17">
        <v>1</v>
      </c>
      <c r="H3413" s="17">
        <v>0</v>
      </c>
      <c r="I3413" s="7">
        <v>5.0999999999999996</v>
      </c>
      <c r="J3413" s="7">
        <v>13</v>
      </c>
      <c r="K3413" s="4">
        <v>119</v>
      </c>
      <c r="L3413" s="5">
        <v>119.38590000000001</v>
      </c>
      <c r="M3413">
        <v>65743.8</v>
      </c>
      <c r="N3413" s="3">
        <v>1</v>
      </c>
      <c r="O3413" s="50">
        <f>INDEX([1]Dados!$M$2:$N$26779,MATCH($P3413,[1]Dados!$N$2:$N$26779,),2)</f>
        <v>158070</v>
      </c>
      <c r="P3413">
        <v>158070</v>
      </c>
      <c r="Q3413" s="1">
        <v>36858</v>
      </c>
      <c r="R3413" s="1">
        <v>36862</v>
      </c>
      <c r="S3413" t="s">
        <v>1241</v>
      </c>
    </row>
    <row r="3414" spans="1:19" hidden="1" x14ac:dyDescent="0.2">
      <c r="A3414" s="7">
        <v>231070</v>
      </c>
      <c r="B3414" s="3">
        <v>15156</v>
      </c>
      <c r="C3414" s="3" t="s">
        <v>4</v>
      </c>
      <c r="D3414" s="2" t="s">
        <v>652</v>
      </c>
      <c r="E3414" s="3">
        <v>14</v>
      </c>
      <c r="F3414" s="17">
        <v>0</v>
      </c>
      <c r="G3414" s="17">
        <v>1</v>
      </c>
      <c r="H3414" s="17">
        <v>0</v>
      </c>
      <c r="I3414" s="7">
        <v>5.2</v>
      </c>
      <c r="J3414" s="7">
        <v>19</v>
      </c>
      <c r="K3414" s="4">
        <v>119</v>
      </c>
      <c r="L3414" s="5">
        <v>119.38590000000001</v>
      </c>
      <c r="M3414">
        <v>65743.8</v>
      </c>
      <c r="N3414" s="3">
        <v>1</v>
      </c>
      <c r="O3414" s="50">
        <f>INDEX([1]Dados!$M$2:$N$26779,MATCH($P3414,[1]Dados!$N$2:$N$26779,),2)</f>
        <v>158070</v>
      </c>
      <c r="P3414">
        <v>158070</v>
      </c>
      <c r="Q3414" s="1">
        <v>36858</v>
      </c>
      <c r="R3414" s="1">
        <v>36862</v>
      </c>
      <c r="S3414" t="s">
        <v>1241</v>
      </c>
    </row>
    <row r="3415" spans="1:19" hidden="1" x14ac:dyDescent="0.2">
      <c r="A3415" s="7">
        <v>231070</v>
      </c>
      <c r="B3415" s="3">
        <v>15156</v>
      </c>
      <c r="C3415" s="3" t="s">
        <v>4</v>
      </c>
      <c r="D3415" s="2" t="s">
        <v>652</v>
      </c>
      <c r="E3415" s="3">
        <v>14</v>
      </c>
      <c r="F3415" s="17">
        <v>0</v>
      </c>
      <c r="G3415" s="17">
        <v>1</v>
      </c>
      <c r="H3415" s="17">
        <v>0</v>
      </c>
      <c r="I3415" s="7">
        <v>5.3</v>
      </c>
      <c r="J3415" s="7">
        <v>25</v>
      </c>
      <c r="K3415" s="4">
        <v>119</v>
      </c>
      <c r="L3415" s="5">
        <v>119.38590000000001</v>
      </c>
      <c r="M3415">
        <v>65743.8</v>
      </c>
      <c r="N3415" s="3">
        <v>1</v>
      </c>
      <c r="O3415" s="50">
        <f>INDEX([1]Dados!$M$2:$N$26779,MATCH($P3415,[1]Dados!$N$2:$N$26779,),2)</f>
        <v>158070</v>
      </c>
      <c r="P3415">
        <v>158070</v>
      </c>
      <c r="Q3415" s="1">
        <v>36858</v>
      </c>
      <c r="R3415" s="1">
        <v>36862</v>
      </c>
      <c r="S3415" t="s">
        <v>1241</v>
      </c>
    </row>
    <row r="3416" spans="1:19" hidden="1" x14ac:dyDescent="0.2">
      <c r="A3416" s="7">
        <v>231070</v>
      </c>
      <c r="B3416" s="3">
        <v>15156</v>
      </c>
      <c r="C3416" s="3" t="s">
        <v>4</v>
      </c>
      <c r="D3416" s="2" t="s">
        <v>652</v>
      </c>
      <c r="E3416" s="3">
        <v>14</v>
      </c>
      <c r="F3416" s="17">
        <v>0</v>
      </c>
      <c r="G3416" s="17">
        <v>1</v>
      </c>
      <c r="H3416" s="17">
        <v>0</v>
      </c>
      <c r="I3416" s="7">
        <v>5.4</v>
      </c>
      <c r="J3416" s="7">
        <v>25</v>
      </c>
      <c r="K3416" s="4">
        <v>119</v>
      </c>
      <c r="L3416" s="5">
        <v>119.38590000000001</v>
      </c>
      <c r="M3416">
        <v>65743.8</v>
      </c>
      <c r="N3416" s="3">
        <v>1</v>
      </c>
      <c r="O3416" s="50">
        <f>INDEX([1]Dados!$M$2:$N$26779,MATCH($P3416,[1]Dados!$N$2:$N$26779,),2)</f>
        <v>158070</v>
      </c>
      <c r="P3416">
        <v>158070</v>
      </c>
      <c r="Q3416" s="1">
        <v>36858</v>
      </c>
      <c r="R3416" s="1">
        <v>36862</v>
      </c>
      <c r="S3416" t="s">
        <v>1241</v>
      </c>
    </row>
    <row r="3417" spans="1:19" hidden="1" x14ac:dyDescent="0.2">
      <c r="A3417" s="7">
        <v>231070</v>
      </c>
      <c r="B3417" s="3">
        <v>15156</v>
      </c>
      <c r="C3417" s="3" t="s">
        <v>4</v>
      </c>
      <c r="D3417" s="2" t="s">
        <v>652</v>
      </c>
      <c r="E3417" s="3">
        <v>14</v>
      </c>
      <c r="F3417" s="17">
        <v>0</v>
      </c>
      <c r="G3417" s="17">
        <v>1</v>
      </c>
      <c r="H3417" s="17">
        <v>0</v>
      </c>
      <c r="I3417" s="7">
        <v>7.1</v>
      </c>
      <c r="J3417" s="7">
        <v>19</v>
      </c>
      <c r="K3417" s="4">
        <v>119</v>
      </c>
      <c r="L3417" s="5">
        <v>119.38590000000001</v>
      </c>
      <c r="M3417">
        <v>53905.11</v>
      </c>
      <c r="N3417" s="3">
        <v>1</v>
      </c>
      <c r="O3417" s="50">
        <f>INDEX([1]Dados!$M$2:$N$26779,MATCH($P3417,[1]Dados!$N$2:$N$26779,),2)</f>
        <v>158073</v>
      </c>
      <c r="P3417">
        <v>158073</v>
      </c>
      <c r="Q3417" s="1">
        <v>36858</v>
      </c>
      <c r="R3417" s="1">
        <v>36862</v>
      </c>
      <c r="S3417" t="s">
        <v>1242</v>
      </c>
    </row>
    <row r="3418" spans="1:19" hidden="1" x14ac:dyDescent="0.2">
      <c r="A3418" s="7">
        <v>231070</v>
      </c>
      <c r="B3418" s="3">
        <v>15156</v>
      </c>
      <c r="C3418" s="3" t="s">
        <v>4</v>
      </c>
      <c r="D3418" s="2" t="s">
        <v>652</v>
      </c>
      <c r="E3418" s="3">
        <v>14</v>
      </c>
      <c r="F3418" s="17">
        <v>0</v>
      </c>
      <c r="G3418" s="17">
        <v>1</v>
      </c>
      <c r="H3418" s="17">
        <v>0</v>
      </c>
      <c r="I3418" s="7">
        <v>7.2</v>
      </c>
      <c r="J3418" s="7">
        <v>25</v>
      </c>
      <c r="K3418" s="4">
        <v>119</v>
      </c>
      <c r="L3418" s="5">
        <v>119.38590000000001</v>
      </c>
      <c r="M3418">
        <v>53905.11</v>
      </c>
      <c r="N3418" s="3">
        <v>1</v>
      </c>
      <c r="O3418" s="50">
        <f>INDEX([1]Dados!$M$2:$N$26779,MATCH($P3418,[1]Dados!$N$2:$N$26779,),2)</f>
        <v>158073</v>
      </c>
      <c r="P3418">
        <v>158073</v>
      </c>
      <c r="Q3418" s="1">
        <v>36858</v>
      </c>
      <c r="R3418" s="1">
        <v>36862</v>
      </c>
      <c r="S3418" t="s">
        <v>1242</v>
      </c>
    </row>
    <row r="3419" spans="1:19" hidden="1" x14ac:dyDescent="0.2">
      <c r="A3419" s="7">
        <v>231070</v>
      </c>
      <c r="B3419" s="3">
        <v>15156</v>
      </c>
      <c r="C3419" s="3" t="s">
        <v>4</v>
      </c>
      <c r="D3419" s="2" t="s">
        <v>652</v>
      </c>
      <c r="E3419" s="3">
        <v>14</v>
      </c>
      <c r="F3419" s="17">
        <v>0</v>
      </c>
      <c r="G3419" s="17">
        <v>1</v>
      </c>
      <c r="H3419" s="17">
        <v>0</v>
      </c>
      <c r="I3419" s="7">
        <v>7.3</v>
      </c>
      <c r="J3419" s="7">
        <v>25</v>
      </c>
      <c r="K3419" s="4">
        <v>119</v>
      </c>
      <c r="L3419" s="5">
        <v>119.38590000000001</v>
      </c>
      <c r="M3419">
        <v>53905.11</v>
      </c>
      <c r="N3419" s="3">
        <v>1</v>
      </c>
      <c r="O3419" s="50">
        <f>INDEX([1]Dados!$M$2:$N$26779,MATCH($P3419,[1]Dados!$N$2:$N$26779,),2)</f>
        <v>158073</v>
      </c>
      <c r="P3419">
        <v>158073</v>
      </c>
      <c r="Q3419" s="1">
        <v>36858</v>
      </c>
      <c r="R3419" s="1">
        <v>36862</v>
      </c>
      <c r="S3419" t="s">
        <v>1242</v>
      </c>
    </row>
    <row r="3420" spans="1:19" hidden="1" x14ac:dyDescent="0.2">
      <c r="A3420" s="7">
        <v>231070</v>
      </c>
      <c r="B3420" s="3">
        <v>15156</v>
      </c>
      <c r="C3420" s="3" t="s">
        <v>4</v>
      </c>
      <c r="D3420" s="2" t="s">
        <v>652</v>
      </c>
      <c r="E3420" s="3">
        <v>14</v>
      </c>
      <c r="F3420" s="17">
        <v>0</v>
      </c>
      <c r="G3420" s="17">
        <v>1</v>
      </c>
      <c r="H3420" s="17">
        <v>0</v>
      </c>
      <c r="I3420" s="7">
        <v>8.1</v>
      </c>
      <c r="J3420" s="7">
        <v>19</v>
      </c>
      <c r="K3420" s="4">
        <v>119</v>
      </c>
      <c r="L3420" s="5">
        <v>119.38590000000001</v>
      </c>
      <c r="M3420">
        <v>129315.99</v>
      </c>
      <c r="N3420" s="3">
        <v>1</v>
      </c>
      <c r="O3420" s="50">
        <f>INDEX([1]Dados!$M$2:$N$26779,MATCH($P3420,[1]Dados!$N$2:$N$26779,),2)</f>
        <v>158107</v>
      </c>
      <c r="P3420">
        <v>158107</v>
      </c>
      <c r="Q3420" s="1">
        <v>36858</v>
      </c>
      <c r="R3420" s="1">
        <v>36862</v>
      </c>
      <c r="S3420" t="s">
        <v>1242</v>
      </c>
    </row>
    <row r="3421" spans="1:19" hidden="1" x14ac:dyDescent="0.2">
      <c r="A3421" s="7">
        <v>231070</v>
      </c>
      <c r="B3421" s="3">
        <v>15156</v>
      </c>
      <c r="C3421" s="3" t="s">
        <v>4</v>
      </c>
      <c r="D3421" s="2" t="s">
        <v>652</v>
      </c>
      <c r="E3421" s="3">
        <v>14</v>
      </c>
      <c r="F3421" s="17">
        <v>0</v>
      </c>
      <c r="G3421" s="17">
        <v>1</v>
      </c>
      <c r="H3421" s="17">
        <v>0</v>
      </c>
      <c r="I3421" s="7">
        <v>8.1999999999999993</v>
      </c>
      <c r="J3421" s="7">
        <v>25</v>
      </c>
      <c r="K3421" s="4">
        <v>119</v>
      </c>
      <c r="L3421" s="5">
        <v>119.38590000000001</v>
      </c>
      <c r="M3421">
        <v>129315.99</v>
      </c>
      <c r="N3421" s="3">
        <v>1</v>
      </c>
      <c r="O3421" s="50">
        <f>INDEX([1]Dados!$M$2:$N$26779,MATCH($P3421,[1]Dados!$N$2:$N$26779,),2)</f>
        <v>158107</v>
      </c>
      <c r="P3421">
        <v>158107</v>
      </c>
      <c r="Q3421" s="1">
        <v>36858</v>
      </c>
      <c r="R3421" s="1">
        <v>36862</v>
      </c>
      <c r="S3421" t="s">
        <v>1242</v>
      </c>
    </row>
    <row r="3422" spans="1:19" hidden="1" x14ac:dyDescent="0.2">
      <c r="A3422" s="7">
        <v>231070</v>
      </c>
      <c r="B3422" s="3">
        <v>15156</v>
      </c>
      <c r="C3422" s="3" t="s">
        <v>4</v>
      </c>
      <c r="D3422" s="2" t="s">
        <v>652</v>
      </c>
      <c r="E3422" s="3">
        <v>14</v>
      </c>
      <c r="F3422" s="17">
        <v>0</v>
      </c>
      <c r="G3422" s="17">
        <v>1</v>
      </c>
      <c r="H3422" s="17">
        <v>0</v>
      </c>
      <c r="I3422" s="7">
        <v>8.3000000000000007</v>
      </c>
      <c r="J3422" s="7">
        <v>12</v>
      </c>
      <c r="K3422" s="4">
        <v>119</v>
      </c>
      <c r="L3422" s="5">
        <v>119.38590000000001</v>
      </c>
      <c r="M3422">
        <v>129315.99</v>
      </c>
      <c r="N3422" s="3">
        <v>1</v>
      </c>
      <c r="O3422" s="50">
        <f>INDEX([1]Dados!$M$2:$N$26779,MATCH($P3422,[1]Dados!$N$2:$N$26779,),2)</f>
        <v>158107</v>
      </c>
      <c r="P3422">
        <v>158107</v>
      </c>
      <c r="Q3422" s="1">
        <v>36858</v>
      </c>
      <c r="R3422" s="1">
        <v>36862</v>
      </c>
      <c r="S3422" t="s">
        <v>1242</v>
      </c>
    </row>
    <row r="3423" spans="1:19" hidden="1" x14ac:dyDescent="0.2">
      <c r="A3423" s="7">
        <v>231070</v>
      </c>
      <c r="B3423" s="3">
        <v>15156</v>
      </c>
      <c r="C3423" s="3" t="s">
        <v>4</v>
      </c>
      <c r="D3423" s="2" t="s">
        <v>652</v>
      </c>
      <c r="E3423" s="3">
        <v>14</v>
      </c>
      <c r="F3423" s="17">
        <v>0</v>
      </c>
      <c r="G3423" s="17">
        <v>1</v>
      </c>
      <c r="H3423" s="17">
        <v>0</v>
      </c>
      <c r="I3423" s="7">
        <v>6.1</v>
      </c>
      <c r="J3423" s="7">
        <v>19</v>
      </c>
      <c r="K3423" s="4">
        <v>119</v>
      </c>
      <c r="L3423" s="5">
        <v>119.38590000000001</v>
      </c>
      <c r="M3423">
        <v>140257.16</v>
      </c>
      <c r="N3423" s="3">
        <v>1</v>
      </c>
      <c r="O3423" s="50">
        <f>INDEX([1]Dados!$M$2:$N$26779,MATCH($P3423,[1]Dados!$N$2:$N$26779,),2)</f>
        <v>158108</v>
      </c>
      <c r="P3423">
        <v>158108</v>
      </c>
      <c r="Q3423" s="1">
        <v>36858</v>
      </c>
      <c r="R3423" s="1">
        <v>36862</v>
      </c>
      <c r="S3423" t="s">
        <v>1242</v>
      </c>
    </row>
    <row r="3424" spans="1:19" hidden="1" x14ac:dyDescent="0.2">
      <c r="A3424" s="7">
        <v>231070</v>
      </c>
      <c r="B3424" s="3">
        <v>15156</v>
      </c>
      <c r="C3424" s="3" t="s">
        <v>4</v>
      </c>
      <c r="D3424" s="2" t="s">
        <v>652</v>
      </c>
      <c r="E3424" s="3">
        <v>14</v>
      </c>
      <c r="F3424" s="17">
        <v>0</v>
      </c>
      <c r="G3424" s="17">
        <v>1</v>
      </c>
      <c r="H3424" s="17">
        <v>0</v>
      </c>
      <c r="I3424" s="7">
        <v>6.2</v>
      </c>
      <c r="J3424" s="7">
        <v>25</v>
      </c>
      <c r="K3424" s="4">
        <v>119</v>
      </c>
      <c r="L3424" s="5">
        <v>119.38590000000001</v>
      </c>
      <c r="M3424">
        <v>140257.16</v>
      </c>
      <c r="N3424" s="3">
        <v>1</v>
      </c>
      <c r="O3424" s="50">
        <f>INDEX([1]Dados!$M$2:$N$26779,MATCH($P3424,[1]Dados!$N$2:$N$26779,),2)</f>
        <v>158108</v>
      </c>
      <c r="P3424">
        <v>158108</v>
      </c>
      <c r="Q3424" s="1">
        <v>36858</v>
      </c>
      <c r="R3424" s="1">
        <v>36862</v>
      </c>
      <c r="S3424" t="s">
        <v>1242</v>
      </c>
    </row>
    <row r="3425" spans="1:19" hidden="1" x14ac:dyDescent="0.2">
      <c r="A3425" s="7">
        <v>231070</v>
      </c>
      <c r="B3425" s="3">
        <v>15156</v>
      </c>
      <c r="C3425" s="3" t="s">
        <v>4</v>
      </c>
      <c r="D3425" s="2" t="s">
        <v>652</v>
      </c>
      <c r="E3425" s="3">
        <v>14</v>
      </c>
      <c r="F3425" s="17">
        <v>0</v>
      </c>
      <c r="G3425" s="17">
        <v>1</v>
      </c>
      <c r="H3425" s="17">
        <v>0</v>
      </c>
      <c r="I3425" s="7">
        <v>6.3</v>
      </c>
      <c r="J3425" s="7">
        <v>25</v>
      </c>
      <c r="K3425" s="4">
        <v>119</v>
      </c>
      <c r="L3425" s="5">
        <v>119.38590000000001</v>
      </c>
      <c r="M3425">
        <v>140257.16</v>
      </c>
      <c r="N3425" s="3">
        <v>1</v>
      </c>
      <c r="O3425" s="50">
        <f>INDEX([1]Dados!$M$2:$N$26779,MATCH($P3425,[1]Dados!$N$2:$N$26779,),2)</f>
        <v>158108</v>
      </c>
      <c r="P3425">
        <v>158108</v>
      </c>
      <c r="Q3425" s="1">
        <v>36858</v>
      </c>
      <c r="R3425" s="1">
        <v>36862</v>
      </c>
      <c r="S3425" t="s">
        <v>1242</v>
      </c>
    </row>
    <row r="3426" spans="1:19" hidden="1" x14ac:dyDescent="0.2">
      <c r="A3426" s="7">
        <v>231070</v>
      </c>
      <c r="B3426" s="3">
        <v>15156</v>
      </c>
      <c r="C3426" s="3" t="s">
        <v>4</v>
      </c>
      <c r="D3426" s="2" t="s">
        <v>652</v>
      </c>
      <c r="E3426" s="3">
        <v>14</v>
      </c>
      <c r="F3426" s="17">
        <v>0</v>
      </c>
      <c r="G3426" s="17">
        <v>1</v>
      </c>
      <c r="H3426" s="17">
        <v>0</v>
      </c>
      <c r="I3426" s="7">
        <v>3.1</v>
      </c>
      <c r="J3426" s="7">
        <v>20</v>
      </c>
      <c r="K3426" s="4">
        <v>119</v>
      </c>
      <c r="L3426" s="5">
        <v>119.386</v>
      </c>
      <c r="M3426">
        <v>110000</v>
      </c>
      <c r="N3426" s="3">
        <v>1</v>
      </c>
      <c r="O3426" s="50">
        <f>INDEX([1]Dados!$M$2:$N$26779,MATCH($P3426,[1]Dados!$N$2:$N$26779,),2)</f>
        <v>157963</v>
      </c>
      <c r="P3426">
        <v>157963</v>
      </c>
      <c r="Q3426" s="1">
        <v>36858</v>
      </c>
      <c r="R3426" s="1">
        <v>36862</v>
      </c>
      <c r="S3426" t="s">
        <v>1238</v>
      </c>
    </row>
    <row r="3427" spans="1:19" hidden="1" x14ac:dyDescent="0.2">
      <c r="A3427" s="7">
        <v>231070</v>
      </c>
      <c r="B3427" s="3">
        <v>15156</v>
      </c>
      <c r="C3427" s="3" t="s">
        <v>4</v>
      </c>
      <c r="D3427" s="2" t="s">
        <v>652</v>
      </c>
      <c r="E3427" s="3">
        <v>14</v>
      </c>
      <c r="F3427" s="17">
        <v>0</v>
      </c>
      <c r="G3427" s="17">
        <v>1</v>
      </c>
      <c r="H3427" s="17">
        <v>0</v>
      </c>
      <c r="I3427" s="7">
        <v>3.2</v>
      </c>
      <c r="J3427" s="7">
        <v>19</v>
      </c>
      <c r="K3427" s="4">
        <v>119</v>
      </c>
      <c r="L3427" s="5">
        <v>119.386</v>
      </c>
      <c r="M3427">
        <v>110000</v>
      </c>
      <c r="N3427" s="3">
        <v>1</v>
      </c>
      <c r="O3427" s="50">
        <f>INDEX([1]Dados!$M$2:$N$26779,MATCH($P3427,[1]Dados!$N$2:$N$26779,),2)</f>
        <v>157963</v>
      </c>
      <c r="P3427">
        <v>157963</v>
      </c>
      <c r="Q3427" s="1">
        <v>36858</v>
      </c>
      <c r="R3427" s="1">
        <v>36862</v>
      </c>
      <c r="S3427" t="s">
        <v>1238</v>
      </c>
    </row>
    <row r="3428" spans="1:19" hidden="1" x14ac:dyDescent="0.2">
      <c r="A3428" s="7">
        <v>231070</v>
      </c>
      <c r="B3428" s="3">
        <v>15156</v>
      </c>
      <c r="C3428" s="3" t="s">
        <v>4</v>
      </c>
      <c r="D3428" s="2" t="s">
        <v>652</v>
      </c>
      <c r="E3428" s="3">
        <v>14</v>
      </c>
      <c r="F3428" s="17">
        <v>0</v>
      </c>
      <c r="G3428" s="17">
        <v>1</v>
      </c>
      <c r="H3428" s="17">
        <v>0</v>
      </c>
      <c r="I3428" s="7">
        <v>3.3</v>
      </c>
      <c r="J3428" s="7">
        <v>7</v>
      </c>
      <c r="K3428" s="4">
        <v>119</v>
      </c>
      <c r="L3428" s="5">
        <v>119.386</v>
      </c>
      <c r="M3428">
        <v>110000</v>
      </c>
      <c r="N3428" s="3">
        <v>1</v>
      </c>
      <c r="O3428" s="50">
        <f>INDEX([1]Dados!$M$2:$N$26779,MATCH($P3428,[1]Dados!$N$2:$N$26779,),2)</f>
        <v>157963</v>
      </c>
      <c r="P3428">
        <v>157963</v>
      </c>
      <c r="Q3428" s="1">
        <v>36858</v>
      </c>
      <c r="R3428" s="1">
        <v>36862</v>
      </c>
      <c r="S3428" t="s">
        <v>1238</v>
      </c>
    </row>
    <row r="3429" spans="1:19" hidden="1" x14ac:dyDescent="0.2">
      <c r="A3429" s="7">
        <v>231070</v>
      </c>
      <c r="B3429" s="3">
        <v>15156</v>
      </c>
      <c r="C3429" s="3" t="s">
        <v>4</v>
      </c>
      <c r="D3429" s="2" t="s">
        <v>652</v>
      </c>
      <c r="E3429" s="3">
        <v>14</v>
      </c>
      <c r="F3429" s="17">
        <v>0</v>
      </c>
      <c r="G3429" s="17">
        <v>1</v>
      </c>
      <c r="H3429" s="17">
        <v>0</v>
      </c>
      <c r="I3429" s="7">
        <v>3.4</v>
      </c>
      <c r="J3429" s="7">
        <v>25</v>
      </c>
      <c r="K3429" s="4">
        <v>119</v>
      </c>
      <c r="L3429" s="5">
        <v>119.386</v>
      </c>
      <c r="M3429">
        <v>110000</v>
      </c>
      <c r="N3429" s="3">
        <v>1</v>
      </c>
      <c r="O3429" s="50">
        <f>INDEX([1]Dados!$M$2:$N$26779,MATCH($P3429,[1]Dados!$N$2:$N$26779,),2)</f>
        <v>157963</v>
      </c>
      <c r="P3429">
        <v>157963</v>
      </c>
      <c r="Q3429" s="1">
        <v>36858</v>
      </c>
      <c r="R3429" s="1">
        <v>36862</v>
      </c>
      <c r="S3429" t="s">
        <v>1238</v>
      </c>
    </row>
    <row r="3430" spans="1:19" hidden="1" x14ac:dyDescent="0.2">
      <c r="A3430" s="7">
        <v>231070</v>
      </c>
      <c r="B3430" s="3">
        <v>15156</v>
      </c>
      <c r="C3430" s="3" t="s">
        <v>4</v>
      </c>
      <c r="D3430" s="2" t="s">
        <v>652</v>
      </c>
      <c r="E3430" s="3">
        <v>14</v>
      </c>
      <c r="F3430" s="17">
        <v>0</v>
      </c>
      <c r="G3430" s="17">
        <v>1</v>
      </c>
      <c r="H3430" s="17">
        <v>0</v>
      </c>
      <c r="I3430" s="7">
        <v>4.0999999999999996</v>
      </c>
      <c r="J3430" s="7">
        <v>13</v>
      </c>
      <c r="K3430" s="4">
        <v>119</v>
      </c>
      <c r="L3430" s="5">
        <v>119.386</v>
      </c>
      <c r="M3430">
        <v>430000</v>
      </c>
      <c r="N3430" s="3">
        <v>1</v>
      </c>
      <c r="O3430" s="50">
        <f>INDEX([1]Dados!$M$2:$N$26779,MATCH($P3430,[1]Dados!$N$2:$N$26779,),2)</f>
        <v>158057</v>
      </c>
      <c r="P3430">
        <v>158057</v>
      </c>
      <c r="Q3430" s="1">
        <v>36858</v>
      </c>
      <c r="R3430" s="1">
        <v>36862</v>
      </c>
      <c r="S3430" t="s">
        <v>1239</v>
      </c>
    </row>
    <row r="3431" spans="1:19" hidden="1" x14ac:dyDescent="0.2">
      <c r="A3431" s="7">
        <v>231070</v>
      </c>
      <c r="B3431" s="3">
        <v>15156</v>
      </c>
      <c r="C3431" s="3" t="s">
        <v>4</v>
      </c>
      <c r="D3431" s="2" t="s">
        <v>652</v>
      </c>
      <c r="E3431" s="3">
        <v>14</v>
      </c>
      <c r="F3431" s="17">
        <v>0</v>
      </c>
      <c r="G3431" s="17">
        <v>1</v>
      </c>
      <c r="H3431" s="17">
        <v>0</v>
      </c>
      <c r="I3431" s="7">
        <v>4.2</v>
      </c>
      <c r="J3431" s="7">
        <v>19</v>
      </c>
      <c r="K3431" s="4">
        <v>119</v>
      </c>
      <c r="L3431" s="5">
        <v>119.386</v>
      </c>
      <c r="M3431">
        <v>430000</v>
      </c>
      <c r="N3431" s="3">
        <v>1</v>
      </c>
      <c r="O3431" s="50">
        <f>INDEX([1]Dados!$M$2:$N$26779,MATCH($P3431,[1]Dados!$N$2:$N$26779,),2)</f>
        <v>158057</v>
      </c>
      <c r="P3431">
        <v>158057</v>
      </c>
      <c r="Q3431" s="1">
        <v>36858</v>
      </c>
      <c r="R3431" s="1">
        <v>36862</v>
      </c>
      <c r="S3431" t="s">
        <v>1239</v>
      </c>
    </row>
    <row r="3432" spans="1:19" hidden="1" x14ac:dyDescent="0.2">
      <c r="A3432" s="7">
        <v>231070</v>
      </c>
      <c r="B3432" s="3">
        <v>15156</v>
      </c>
      <c r="C3432" s="3" t="s">
        <v>4</v>
      </c>
      <c r="D3432" s="2" t="s">
        <v>652</v>
      </c>
      <c r="E3432" s="3">
        <v>14</v>
      </c>
      <c r="F3432" s="17">
        <v>0</v>
      </c>
      <c r="G3432" s="17">
        <v>1</v>
      </c>
      <c r="H3432" s="17">
        <v>0</v>
      </c>
      <c r="I3432" s="7">
        <v>4.3</v>
      </c>
      <c r="J3432" s="7">
        <v>25</v>
      </c>
      <c r="K3432" s="4">
        <v>119</v>
      </c>
      <c r="L3432" s="5">
        <v>119.386</v>
      </c>
      <c r="M3432">
        <v>430000</v>
      </c>
      <c r="N3432" s="3">
        <v>1</v>
      </c>
      <c r="O3432" s="50">
        <f>INDEX([1]Dados!$M$2:$N$26779,MATCH($P3432,[1]Dados!$N$2:$N$26779,),2)</f>
        <v>158057</v>
      </c>
      <c r="P3432">
        <v>158057</v>
      </c>
      <c r="Q3432" s="1">
        <v>36858</v>
      </c>
      <c r="R3432" s="1">
        <v>36862</v>
      </c>
      <c r="S3432" t="s">
        <v>1239</v>
      </c>
    </row>
    <row r="3433" spans="1:19" hidden="1" x14ac:dyDescent="0.2">
      <c r="A3433" s="7">
        <v>231070</v>
      </c>
      <c r="B3433" s="3">
        <v>15156</v>
      </c>
      <c r="C3433" s="3" t="s">
        <v>4</v>
      </c>
      <c r="D3433" s="2" t="s">
        <v>652</v>
      </c>
      <c r="E3433" s="3">
        <v>14</v>
      </c>
      <c r="F3433" s="17">
        <v>0</v>
      </c>
      <c r="G3433" s="17">
        <v>1</v>
      </c>
      <c r="H3433" s="17">
        <v>0</v>
      </c>
      <c r="I3433" s="7">
        <v>4.4000000000000004</v>
      </c>
      <c r="J3433" s="7">
        <v>25</v>
      </c>
      <c r="K3433" s="4">
        <v>119</v>
      </c>
      <c r="L3433" s="5">
        <v>119.386</v>
      </c>
      <c r="M3433">
        <v>430000</v>
      </c>
      <c r="N3433" s="3">
        <v>1</v>
      </c>
      <c r="O3433" s="50">
        <f>INDEX([1]Dados!$M$2:$N$26779,MATCH($P3433,[1]Dados!$N$2:$N$26779,),2)</f>
        <v>158057</v>
      </c>
      <c r="P3433">
        <v>158057</v>
      </c>
      <c r="Q3433" s="1">
        <v>36858</v>
      </c>
      <c r="R3433" s="1">
        <v>36862</v>
      </c>
      <c r="S3433" t="s">
        <v>1239</v>
      </c>
    </row>
    <row r="3434" spans="1:19" hidden="1" x14ac:dyDescent="0.2">
      <c r="A3434" s="7">
        <v>231070</v>
      </c>
      <c r="B3434" s="3">
        <v>15156</v>
      </c>
      <c r="C3434" s="3" t="s">
        <v>4</v>
      </c>
      <c r="D3434" s="2" t="s">
        <v>652</v>
      </c>
      <c r="E3434" s="3">
        <v>14</v>
      </c>
      <c r="F3434" s="17">
        <v>0</v>
      </c>
      <c r="G3434" s="17">
        <v>1</v>
      </c>
      <c r="H3434" s="17">
        <v>0</v>
      </c>
      <c r="I3434" s="7">
        <v>4.5</v>
      </c>
      <c r="J3434" s="7">
        <v>18</v>
      </c>
      <c r="K3434" s="4">
        <v>119</v>
      </c>
      <c r="L3434" s="5">
        <v>119.386</v>
      </c>
      <c r="M3434">
        <v>430000</v>
      </c>
      <c r="N3434" s="3">
        <v>1</v>
      </c>
      <c r="O3434" s="50">
        <f>INDEX([1]Dados!$M$2:$N$26779,MATCH($P3434,[1]Dados!$N$2:$N$26779,),2)</f>
        <v>158057</v>
      </c>
      <c r="P3434">
        <v>158057</v>
      </c>
      <c r="Q3434" s="1">
        <v>36858</v>
      </c>
      <c r="R3434" s="1">
        <v>36862</v>
      </c>
      <c r="S3434" t="s">
        <v>1239</v>
      </c>
    </row>
    <row r="3435" spans="1:19" hidden="1" x14ac:dyDescent="0.2">
      <c r="A3435" s="7">
        <v>231070</v>
      </c>
      <c r="B3435" s="3">
        <v>15156</v>
      </c>
      <c r="C3435" s="3" t="s">
        <v>4</v>
      </c>
      <c r="D3435" s="2" t="s">
        <v>652</v>
      </c>
      <c r="E3435" s="3">
        <v>14</v>
      </c>
      <c r="F3435" s="17">
        <v>0</v>
      </c>
      <c r="G3435" s="17">
        <v>1</v>
      </c>
      <c r="H3435" s="17">
        <v>0</v>
      </c>
      <c r="I3435" s="7">
        <v>1.1000000000000001</v>
      </c>
      <c r="J3435" s="7">
        <v>19</v>
      </c>
      <c r="K3435" s="4">
        <v>119</v>
      </c>
      <c r="L3435" s="5">
        <v>119.3861</v>
      </c>
      <c r="M3435">
        <v>62596</v>
      </c>
      <c r="N3435" s="3">
        <v>1</v>
      </c>
      <c r="O3435" s="50">
        <f>INDEX([1]Dados!$M$2:$N$26779,MATCH($P3435,[1]Dados!$N$2:$N$26779,),2)</f>
        <v>158058</v>
      </c>
      <c r="P3435">
        <v>158058</v>
      </c>
      <c r="Q3435" s="1">
        <v>36858</v>
      </c>
      <c r="R3435" s="1">
        <v>36862</v>
      </c>
      <c r="S3435" t="s">
        <v>1240</v>
      </c>
    </row>
    <row r="3436" spans="1:19" hidden="1" x14ac:dyDescent="0.2">
      <c r="A3436" s="7">
        <v>231070</v>
      </c>
      <c r="B3436" s="3">
        <v>15156</v>
      </c>
      <c r="C3436" s="3" t="s">
        <v>4</v>
      </c>
      <c r="D3436" s="2" t="s">
        <v>652</v>
      </c>
      <c r="E3436" s="3">
        <v>14</v>
      </c>
      <c r="F3436" s="17">
        <v>0</v>
      </c>
      <c r="G3436" s="17">
        <v>1</v>
      </c>
      <c r="H3436" s="17">
        <v>0</v>
      </c>
      <c r="I3436" s="7">
        <v>1.2</v>
      </c>
      <c r="J3436" s="7">
        <v>19</v>
      </c>
      <c r="K3436" s="4">
        <v>119</v>
      </c>
      <c r="L3436" s="5">
        <v>119.3861</v>
      </c>
      <c r="M3436">
        <v>62596</v>
      </c>
      <c r="N3436" s="3">
        <v>1</v>
      </c>
      <c r="O3436" s="50">
        <f>INDEX([1]Dados!$M$2:$N$26779,MATCH($P3436,[1]Dados!$N$2:$N$26779,),2)</f>
        <v>158058</v>
      </c>
      <c r="P3436">
        <v>158058</v>
      </c>
      <c r="Q3436" s="1">
        <v>36858</v>
      </c>
      <c r="R3436" s="1">
        <v>36862</v>
      </c>
      <c r="S3436" t="s">
        <v>1240</v>
      </c>
    </row>
    <row r="3437" spans="1:19" hidden="1" x14ac:dyDescent="0.2">
      <c r="A3437" s="7">
        <v>231070</v>
      </c>
      <c r="B3437" s="3">
        <v>15156</v>
      </c>
      <c r="C3437" s="3" t="s">
        <v>4</v>
      </c>
      <c r="D3437" s="2" t="s">
        <v>652</v>
      </c>
      <c r="E3437" s="3">
        <v>14</v>
      </c>
      <c r="F3437" s="17">
        <v>0</v>
      </c>
      <c r="G3437" s="17">
        <v>1</v>
      </c>
      <c r="H3437" s="17">
        <v>0</v>
      </c>
      <c r="I3437" s="7">
        <v>1.3</v>
      </c>
      <c r="J3437" s="7">
        <v>25</v>
      </c>
      <c r="K3437" s="4">
        <v>119</v>
      </c>
      <c r="L3437" s="5">
        <v>119.3861</v>
      </c>
      <c r="M3437">
        <v>62596</v>
      </c>
      <c r="N3437" s="3">
        <v>1</v>
      </c>
      <c r="O3437" s="50">
        <f>INDEX([1]Dados!$M$2:$N$26779,MATCH($P3437,[1]Dados!$N$2:$N$26779,),2)</f>
        <v>158058</v>
      </c>
      <c r="P3437">
        <v>158058</v>
      </c>
      <c r="Q3437" s="1">
        <v>36858</v>
      </c>
      <c r="R3437" s="1">
        <v>36862</v>
      </c>
      <c r="S3437" t="s">
        <v>1240</v>
      </c>
    </row>
    <row r="3438" spans="1:19" hidden="1" x14ac:dyDescent="0.2">
      <c r="A3438" s="7">
        <v>231070</v>
      </c>
      <c r="B3438" s="3">
        <v>15156</v>
      </c>
      <c r="C3438" s="3" t="s">
        <v>4</v>
      </c>
      <c r="D3438" s="2" t="s">
        <v>652</v>
      </c>
      <c r="E3438" s="3">
        <v>14</v>
      </c>
      <c r="F3438" s="17">
        <v>0</v>
      </c>
      <c r="G3438" s="17">
        <v>1</v>
      </c>
      <c r="H3438" s="17">
        <v>0</v>
      </c>
      <c r="I3438" s="7">
        <v>1.4</v>
      </c>
      <c r="J3438" s="7">
        <v>25</v>
      </c>
      <c r="K3438" s="4">
        <v>119</v>
      </c>
      <c r="L3438" s="5">
        <v>119.3861</v>
      </c>
      <c r="M3438">
        <v>62596</v>
      </c>
      <c r="N3438" s="3">
        <v>1</v>
      </c>
      <c r="O3438" s="50">
        <f>INDEX([1]Dados!$M$2:$N$26779,MATCH($P3438,[1]Dados!$N$2:$N$26779,),2)</f>
        <v>158058</v>
      </c>
      <c r="P3438">
        <v>158058</v>
      </c>
      <c r="Q3438" s="1">
        <v>36858</v>
      </c>
      <c r="R3438" s="1">
        <v>36862</v>
      </c>
      <c r="S3438" t="s">
        <v>1240</v>
      </c>
    </row>
    <row r="3439" spans="1:19" hidden="1" x14ac:dyDescent="0.2">
      <c r="A3439" s="7">
        <v>231070</v>
      </c>
      <c r="B3439" s="3">
        <v>15156</v>
      </c>
      <c r="C3439" s="3" t="s">
        <v>4</v>
      </c>
      <c r="D3439" s="2" t="s">
        <v>652</v>
      </c>
      <c r="E3439" s="3">
        <v>14</v>
      </c>
      <c r="F3439" s="17">
        <v>0</v>
      </c>
      <c r="G3439" s="17">
        <v>1</v>
      </c>
      <c r="H3439" s="17">
        <v>0</v>
      </c>
      <c r="I3439" s="7">
        <v>2.1</v>
      </c>
      <c r="J3439" s="7">
        <v>20</v>
      </c>
      <c r="K3439" s="4">
        <v>119</v>
      </c>
      <c r="L3439" s="5">
        <v>119.3861</v>
      </c>
      <c r="M3439">
        <v>72200</v>
      </c>
      <c r="N3439" s="3">
        <v>1</v>
      </c>
      <c r="O3439" s="50">
        <f>INDEX([1]Dados!$M$2:$N$26779,MATCH($P3439,[1]Dados!$N$2:$N$26779,),2)</f>
        <v>158074</v>
      </c>
      <c r="P3439">
        <v>158074</v>
      </c>
      <c r="Q3439" s="1">
        <v>36858</v>
      </c>
      <c r="R3439" s="1">
        <v>36862</v>
      </c>
      <c r="S3439" t="s">
        <v>1240</v>
      </c>
    </row>
    <row r="3440" spans="1:19" hidden="1" x14ac:dyDescent="0.2">
      <c r="A3440" s="7">
        <v>231070</v>
      </c>
      <c r="B3440" s="3">
        <v>15156</v>
      </c>
      <c r="C3440" s="3" t="s">
        <v>4</v>
      </c>
      <c r="D3440" s="2" t="s">
        <v>652</v>
      </c>
      <c r="E3440" s="3">
        <v>14</v>
      </c>
      <c r="F3440" s="17">
        <v>0</v>
      </c>
      <c r="G3440" s="17">
        <v>1</v>
      </c>
      <c r="H3440" s="17">
        <v>0</v>
      </c>
      <c r="I3440" s="7">
        <v>2.2000000000000002</v>
      </c>
      <c r="J3440" s="7">
        <v>19</v>
      </c>
      <c r="K3440" s="4">
        <v>119</v>
      </c>
      <c r="L3440" s="5">
        <v>119.3861</v>
      </c>
      <c r="M3440">
        <v>72200</v>
      </c>
      <c r="N3440" s="3">
        <v>1</v>
      </c>
      <c r="O3440" s="50">
        <f>INDEX([1]Dados!$M$2:$N$26779,MATCH($P3440,[1]Dados!$N$2:$N$26779,),2)</f>
        <v>158074</v>
      </c>
      <c r="P3440">
        <v>158074</v>
      </c>
      <c r="Q3440" s="1">
        <v>36858</v>
      </c>
      <c r="R3440" s="1">
        <v>36862</v>
      </c>
      <c r="S3440" t="s">
        <v>1240</v>
      </c>
    </row>
    <row r="3441" spans="1:19" hidden="1" x14ac:dyDescent="0.2">
      <c r="A3441" s="7">
        <v>231070</v>
      </c>
      <c r="B3441" s="3">
        <v>15156</v>
      </c>
      <c r="C3441" s="3" t="s">
        <v>4</v>
      </c>
      <c r="D3441" s="2" t="s">
        <v>652</v>
      </c>
      <c r="E3441" s="3">
        <v>14</v>
      </c>
      <c r="F3441" s="17">
        <v>0</v>
      </c>
      <c r="G3441" s="17">
        <v>1</v>
      </c>
      <c r="H3441" s="17">
        <v>0</v>
      </c>
      <c r="I3441" s="7">
        <v>2.2999999999999998</v>
      </c>
      <c r="J3441" s="7">
        <v>7</v>
      </c>
      <c r="K3441" s="4">
        <v>119</v>
      </c>
      <c r="L3441" s="5">
        <v>119.3861</v>
      </c>
      <c r="M3441">
        <v>72200</v>
      </c>
      <c r="N3441" s="3">
        <v>1</v>
      </c>
      <c r="O3441" s="50">
        <f>INDEX([1]Dados!$M$2:$N$26779,MATCH($P3441,[1]Dados!$N$2:$N$26779,),2)</f>
        <v>158074</v>
      </c>
      <c r="P3441">
        <v>158074</v>
      </c>
      <c r="Q3441" s="1">
        <v>36858</v>
      </c>
      <c r="R3441" s="1">
        <v>36862</v>
      </c>
      <c r="S3441" t="s">
        <v>1240</v>
      </c>
    </row>
    <row r="3442" spans="1:19" hidden="1" x14ac:dyDescent="0.2">
      <c r="A3442" s="7">
        <v>231070</v>
      </c>
      <c r="B3442" s="3">
        <v>15156</v>
      </c>
      <c r="C3442" s="3" t="s">
        <v>4</v>
      </c>
      <c r="D3442" s="2" t="s">
        <v>652</v>
      </c>
      <c r="E3442" s="3">
        <v>14</v>
      </c>
      <c r="F3442" s="17">
        <v>0</v>
      </c>
      <c r="G3442" s="17">
        <v>1</v>
      </c>
      <c r="H3442" s="17">
        <v>0</v>
      </c>
      <c r="I3442" s="7">
        <v>2.4</v>
      </c>
      <c r="J3442" s="7">
        <v>25</v>
      </c>
      <c r="K3442" s="4">
        <v>119</v>
      </c>
      <c r="L3442" s="5">
        <v>119.3861</v>
      </c>
      <c r="M3442">
        <v>72200</v>
      </c>
      <c r="N3442" s="3">
        <v>1</v>
      </c>
      <c r="O3442" s="50">
        <f>INDEX([1]Dados!$M$2:$N$26779,MATCH($P3442,[1]Dados!$N$2:$N$26779,),2)</f>
        <v>158074</v>
      </c>
      <c r="P3442">
        <v>158074</v>
      </c>
      <c r="Q3442" s="1">
        <v>36858</v>
      </c>
      <c r="R3442" s="1">
        <v>36862</v>
      </c>
      <c r="S3442" t="s">
        <v>1240</v>
      </c>
    </row>
    <row r="3443" spans="1:19" hidden="1" x14ac:dyDescent="0.2">
      <c r="A3443" s="7">
        <v>231070</v>
      </c>
      <c r="B3443" s="3">
        <v>15156</v>
      </c>
      <c r="C3443" s="3" t="s">
        <v>4</v>
      </c>
      <c r="D3443" s="2" t="s">
        <v>652</v>
      </c>
      <c r="E3443" s="3">
        <v>14</v>
      </c>
      <c r="F3443" s="17">
        <v>0</v>
      </c>
      <c r="G3443" s="17">
        <v>1</v>
      </c>
      <c r="H3443" s="17">
        <v>0</v>
      </c>
      <c r="I3443" s="7">
        <v>2.5</v>
      </c>
      <c r="J3443" s="7">
        <v>25</v>
      </c>
      <c r="K3443" s="4">
        <v>119</v>
      </c>
      <c r="L3443" s="5">
        <v>119.3861</v>
      </c>
      <c r="M3443">
        <v>72200</v>
      </c>
      <c r="N3443" s="3">
        <v>1</v>
      </c>
      <c r="O3443" s="50">
        <f>INDEX([1]Dados!$M$2:$N$26779,MATCH($P3443,[1]Dados!$N$2:$N$26779,),2)</f>
        <v>158074</v>
      </c>
      <c r="P3443">
        <v>158074</v>
      </c>
      <c r="Q3443" s="1">
        <v>36858</v>
      </c>
      <c r="R3443" s="1">
        <v>36862</v>
      </c>
      <c r="S3443" t="s">
        <v>1240</v>
      </c>
    </row>
    <row r="3444" spans="1:19" hidden="1" x14ac:dyDescent="0.2">
      <c r="A3444" s="7">
        <v>231070</v>
      </c>
      <c r="B3444" s="3">
        <v>15156</v>
      </c>
      <c r="C3444" s="3" t="s">
        <v>4</v>
      </c>
      <c r="D3444" s="2" t="s">
        <v>652</v>
      </c>
      <c r="E3444" s="3">
        <v>14</v>
      </c>
      <c r="F3444" s="17">
        <v>0</v>
      </c>
      <c r="G3444" s="17">
        <v>1</v>
      </c>
      <c r="H3444" s="17">
        <v>0</v>
      </c>
      <c r="I3444" s="7">
        <v>12.1</v>
      </c>
      <c r="J3444" s="7">
        <v>18</v>
      </c>
      <c r="K3444" s="4">
        <v>1203</v>
      </c>
      <c r="L3444" s="5">
        <v>1203.0829000000001</v>
      </c>
      <c r="M3444">
        <v>24966.36</v>
      </c>
      <c r="N3444" s="3">
        <v>1</v>
      </c>
      <c r="O3444" s="50">
        <f>INDEX([1]Dados!$M$2:$N$26779,MATCH($P3444,[1]Dados!$N$2:$N$26779,),2)</f>
        <v>157456</v>
      </c>
      <c r="P3444">
        <v>157456</v>
      </c>
      <c r="Q3444" s="1">
        <v>36858</v>
      </c>
      <c r="R3444" s="1">
        <v>36862</v>
      </c>
      <c r="S3444" t="s">
        <v>1235</v>
      </c>
    </row>
    <row r="3445" spans="1:19" hidden="1" x14ac:dyDescent="0.2">
      <c r="A3445" s="7">
        <v>231070</v>
      </c>
      <c r="B3445" s="3">
        <v>15156</v>
      </c>
      <c r="C3445" s="3" t="s">
        <v>4</v>
      </c>
      <c r="D3445" s="2" t="s">
        <v>652</v>
      </c>
      <c r="E3445" s="3">
        <v>14</v>
      </c>
      <c r="F3445" s="17">
        <v>0</v>
      </c>
      <c r="G3445" s="17">
        <v>1</v>
      </c>
      <c r="H3445" s="17">
        <v>0</v>
      </c>
      <c r="I3445" s="7">
        <v>12.2</v>
      </c>
      <c r="J3445" s="7">
        <v>32</v>
      </c>
      <c r="K3445" s="4">
        <v>1203</v>
      </c>
      <c r="L3445" s="5">
        <v>1203.0829000000001</v>
      </c>
      <c r="M3445">
        <v>24966.36</v>
      </c>
      <c r="N3445" s="3">
        <v>1</v>
      </c>
      <c r="O3445" s="50">
        <f>INDEX([1]Dados!$M$2:$N$26779,MATCH($P3445,[1]Dados!$N$2:$N$26779,),2)</f>
        <v>157456</v>
      </c>
      <c r="P3445">
        <v>157456</v>
      </c>
      <c r="Q3445" s="1">
        <v>36858</v>
      </c>
      <c r="R3445" s="1">
        <v>36862</v>
      </c>
      <c r="S3445" t="s">
        <v>1235</v>
      </c>
    </row>
    <row r="3446" spans="1:19" hidden="1" x14ac:dyDescent="0.2">
      <c r="A3446" s="7">
        <v>231070</v>
      </c>
      <c r="B3446" s="3">
        <v>15156</v>
      </c>
      <c r="C3446" s="3" t="s">
        <v>4</v>
      </c>
      <c r="D3446" s="2" t="s">
        <v>652</v>
      </c>
      <c r="E3446" s="3">
        <v>14</v>
      </c>
      <c r="F3446" s="17">
        <v>0</v>
      </c>
      <c r="G3446" s="17">
        <v>1</v>
      </c>
      <c r="H3446" s="17">
        <v>0</v>
      </c>
      <c r="I3446" s="7">
        <v>12.3</v>
      </c>
      <c r="J3446" s="7">
        <v>21</v>
      </c>
      <c r="K3446" s="4">
        <v>1203</v>
      </c>
      <c r="L3446" s="5">
        <v>1203.0829000000001</v>
      </c>
      <c r="M3446">
        <v>24966.36</v>
      </c>
      <c r="N3446" s="3">
        <v>1</v>
      </c>
      <c r="O3446" s="50">
        <f>INDEX([1]Dados!$M$2:$N$26779,MATCH($P3446,[1]Dados!$N$2:$N$26779,),2)</f>
        <v>157456</v>
      </c>
      <c r="P3446">
        <v>157456</v>
      </c>
      <c r="Q3446" s="1">
        <v>36858</v>
      </c>
      <c r="R3446" s="1">
        <v>36862</v>
      </c>
      <c r="S3446" t="s">
        <v>1235</v>
      </c>
    </row>
    <row r="3447" spans="1:19" hidden="1" x14ac:dyDescent="0.2">
      <c r="A3447" s="7">
        <v>231070</v>
      </c>
      <c r="B3447" s="3">
        <v>15156</v>
      </c>
      <c r="C3447" s="3" t="s">
        <v>4</v>
      </c>
      <c r="D3447" s="2" t="s">
        <v>652</v>
      </c>
      <c r="E3447" s="3">
        <v>14</v>
      </c>
      <c r="F3447" s="17">
        <v>0</v>
      </c>
      <c r="G3447" s="17">
        <v>1</v>
      </c>
      <c r="H3447" s="17">
        <v>0</v>
      </c>
      <c r="I3447" s="7">
        <v>12.4</v>
      </c>
      <c r="J3447" s="7">
        <v>15</v>
      </c>
      <c r="K3447" s="4">
        <v>1203</v>
      </c>
      <c r="L3447" s="5">
        <v>1203.0829000000001</v>
      </c>
      <c r="M3447">
        <v>24966.36</v>
      </c>
      <c r="N3447" s="3">
        <v>1</v>
      </c>
      <c r="O3447" s="50">
        <f>INDEX([1]Dados!$M$2:$N$26779,MATCH($P3447,[1]Dados!$N$2:$N$26779,),2)</f>
        <v>157456</v>
      </c>
      <c r="P3447">
        <v>157456</v>
      </c>
      <c r="Q3447" s="1">
        <v>36858</v>
      </c>
      <c r="R3447" s="1">
        <v>36862</v>
      </c>
      <c r="S3447" t="s">
        <v>1235</v>
      </c>
    </row>
    <row r="3448" spans="1:19" hidden="1" x14ac:dyDescent="0.2">
      <c r="A3448" s="7">
        <v>231070</v>
      </c>
      <c r="B3448" s="3">
        <v>15156</v>
      </c>
      <c r="C3448" s="3" t="s">
        <v>4</v>
      </c>
      <c r="D3448" s="2" t="s">
        <v>652</v>
      </c>
      <c r="E3448" s="3">
        <v>14</v>
      </c>
      <c r="F3448" s="17">
        <v>0</v>
      </c>
      <c r="G3448" s="17">
        <v>1</v>
      </c>
      <c r="H3448" s="17">
        <v>0</v>
      </c>
      <c r="I3448" s="7">
        <v>11.1</v>
      </c>
      <c r="J3448" s="7">
        <v>25</v>
      </c>
      <c r="K3448" s="4">
        <v>1214</v>
      </c>
      <c r="L3448" s="5">
        <v>1214.0587</v>
      </c>
      <c r="M3448">
        <v>136352.84</v>
      </c>
      <c r="N3448" s="3">
        <v>1</v>
      </c>
      <c r="O3448" s="50">
        <f>INDEX([1]Dados!$M$2:$N$26779,MATCH($P3448,[1]Dados!$N$2:$N$26779,),2)</f>
        <v>157270</v>
      </c>
      <c r="P3448">
        <v>157270</v>
      </c>
      <c r="Q3448" s="1">
        <v>36858</v>
      </c>
      <c r="R3448" s="1">
        <v>36862</v>
      </c>
      <c r="S3448" t="s">
        <v>1042</v>
      </c>
    </row>
    <row r="3449" spans="1:19" hidden="1" x14ac:dyDescent="0.2">
      <c r="A3449" s="7">
        <v>231070</v>
      </c>
      <c r="B3449" s="3">
        <v>15156</v>
      </c>
      <c r="C3449" s="3" t="s">
        <v>4</v>
      </c>
      <c r="D3449" s="2" t="s">
        <v>652</v>
      </c>
      <c r="E3449" s="3">
        <v>14</v>
      </c>
      <c r="F3449" s="17">
        <v>0</v>
      </c>
      <c r="G3449" s="17">
        <v>1</v>
      </c>
      <c r="H3449" s="17">
        <v>0</v>
      </c>
      <c r="I3449" s="7">
        <v>11.2</v>
      </c>
      <c r="J3449" s="7">
        <v>13</v>
      </c>
      <c r="K3449" s="4">
        <v>1214</v>
      </c>
      <c r="L3449" s="5">
        <v>1214.0587</v>
      </c>
      <c r="M3449">
        <v>136352.84</v>
      </c>
      <c r="N3449" s="3">
        <v>1</v>
      </c>
      <c r="O3449" s="50">
        <f>INDEX([1]Dados!$M$2:$N$26779,MATCH($P3449,[1]Dados!$N$2:$N$26779,),2)</f>
        <v>157270</v>
      </c>
      <c r="P3449">
        <v>157270</v>
      </c>
      <c r="Q3449" s="1">
        <v>36858</v>
      </c>
      <c r="R3449" s="1">
        <v>36862</v>
      </c>
      <c r="S3449" t="s">
        <v>1042</v>
      </c>
    </row>
    <row r="3450" spans="1:19" hidden="1" x14ac:dyDescent="0.2">
      <c r="A3450" s="7">
        <v>231070</v>
      </c>
      <c r="B3450" s="3">
        <v>15156</v>
      </c>
      <c r="C3450" s="3" t="s">
        <v>4</v>
      </c>
      <c r="D3450" s="2" t="s">
        <v>652</v>
      </c>
      <c r="E3450" s="3">
        <v>14</v>
      </c>
      <c r="F3450" s="17">
        <v>0</v>
      </c>
      <c r="G3450" s="17">
        <v>1</v>
      </c>
      <c r="H3450" s="17">
        <v>0</v>
      </c>
      <c r="I3450" s="7">
        <v>11.3</v>
      </c>
      <c r="J3450" s="7">
        <v>15</v>
      </c>
      <c r="K3450" s="4">
        <v>1214</v>
      </c>
      <c r="L3450" s="5">
        <v>1214.0587</v>
      </c>
      <c r="M3450">
        <v>136352.84</v>
      </c>
      <c r="N3450" s="3">
        <v>1</v>
      </c>
      <c r="O3450" s="50">
        <f>INDEX([1]Dados!$M$2:$N$26779,MATCH($P3450,[1]Dados!$N$2:$N$26779,),2)</f>
        <v>157270</v>
      </c>
      <c r="P3450">
        <v>157270</v>
      </c>
      <c r="Q3450" s="1">
        <v>36858</v>
      </c>
      <c r="R3450" s="1">
        <v>36862</v>
      </c>
      <c r="S3450" t="s">
        <v>1042</v>
      </c>
    </row>
    <row r="3451" spans="1:19" hidden="1" x14ac:dyDescent="0.2">
      <c r="A3451" s="7">
        <v>231070</v>
      </c>
      <c r="B3451" s="3">
        <v>15156</v>
      </c>
      <c r="C3451" s="3" t="s">
        <v>4</v>
      </c>
      <c r="D3451" s="2" t="s">
        <v>652</v>
      </c>
      <c r="E3451" s="3">
        <v>14</v>
      </c>
      <c r="F3451" s="17">
        <v>0</v>
      </c>
      <c r="G3451" s="17">
        <v>1</v>
      </c>
      <c r="H3451" s="17">
        <v>0</v>
      </c>
      <c r="I3451" s="7">
        <v>10.199999999999999</v>
      </c>
      <c r="J3451" s="7">
        <v>20</v>
      </c>
      <c r="K3451" s="4">
        <v>1214</v>
      </c>
      <c r="L3451" s="5">
        <v>1214.0589</v>
      </c>
      <c r="M3451">
        <v>378000</v>
      </c>
      <c r="N3451" s="3">
        <v>1</v>
      </c>
      <c r="O3451" s="50">
        <f>INDEX([1]Dados!$M$2:$N$26779,MATCH($P3451,[1]Dados!$N$2:$N$26779,),2)</f>
        <v>158354</v>
      </c>
      <c r="P3451">
        <v>158354</v>
      </c>
      <c r="Q3451" s="1">
        <v>36858</v>
      </c>
      <c r="R3451" s="1">
        <v>36862</v>
      </c>
      <c r="S3451" t="s">
        <v>870</v>
      </c>
    </row>
    <row r="3452" spans="1:19" hidden="1" x14ac:dyDescent="0.2">
      <c r="A3452" s="7">
        <v>231070</v>
      </c>
      <c r="B3452" s="3">
        <v>15156</v>
      </c>
      <c r="C3452" s="3" t="s">
        <v>4</v>
      </c>
      <c r="D3452" s="2" t="s">
        <v>652</v>
      </c>
      <c r="E3452" s="3">
        <v>14</v>
      </c>
      <c r="F3452" s="17">
        <v>0</v>
      </c>
      <c r="G3452" s="17">
        <v>1</v>
      </c>
      <c r="H3452" s="17">
        <v>0</v>
      </c>
      <c r="I3452" s="7">
        <v>10.1</v>
      </c>
      <c r="J3452" s="7">
        <v>28</v>
      </c>
      <c r="K3452" s="4">
        <v>1214</v>
      </c>
      <c r="L3452" s="5">
        <v>1214.0589</v>
      </c>
      <c r="M3452">
        <v>378000</v>
      </c>
      <c r="N3452" s="3">
        <v>1</v>
      </c>
      <c r="O3452" s="50">
        <f>INDEX([1]Dados!$M$2:$N$26779,MATCH($P3452,[1]Dados!$N$2:$N$26779,),2)</f>
        <v>158354</v>
      </c>
      <c r="P3452">
        <v>158354</v>
      </c>
      <c r="Q3452" s="1">
        <v>36858</v>
      </c>
      <c r="R3452" s="1">
        <v>36862</v>
      </c>
      <c r="S3452" t="s">
        <v>870</v>
      </c>
    </row>
    <row r="3453" spans="1:19" hidden="1" x14ac:dyDescent="0.2">
      <c r="A3453" s="7">
        <v>231070</v>
      </c>
      <c r="B3453" s="3">
        <v>15156</v>
      </c>
      <c r="C3453" s="3" t="s">
        <v>4</v>
      </c>
      <c r="D3453" s="2" t="s">
        <v>652</v>
      </c>
      <c r="E3453" s="3">
        <v>14</v>
      </c>
      <c r="F3453" s="17">
        <v>0</v>
      </c>
      <c r="G3453" s="17">
        <v>1</v>
      </c>
      <c r="H3453" s="17">
        <v>0</v>
      </c>
      <c r="I3453" s="7">
        <v>10.3</v>
      </c>
      <c r="J3453" s="7">
        <v>18</v>
      </c>
      <c r="K3453" s="4">
        <v>1214</v>
      </c>
      <c r="L3453" s="5">
        <v>1214.0589</v>
      </c>
      <c r="M3453">
        <v>378000</v>
      </c>
      <c r="N3453" s="3">
        <v>1</v>
      </c>
      <c r="O3453" s="50">
        <f>INDEX([1]Dados!$M$2:$N$26779,MATCH($P3453,[1]Dados!$N$2:$N$26779,),2)</f>
        <v>158354</v>
      </c>
      <c r="P3453">
        <v>158354</v>
      </c>
      <c r="Q3453" s="1">
        <v>36858</v>
      </c>
      <c r="R3453" s="1">
        <v>36862</v>
      </c>
      <c r="S3453" t="s">
        <v>870</v>
      </c>
    </row>
    <row r="3454" spans="1:19" hidden="1" x14ac:dyDescent="0.2">
      <c r="A3454" s="7">
        <v>231070</v>
      </c>
      <c r="B3454" s="3">
        <v>15156</v>
      </c>
      <c r="C3454" s="3" t="s">
        <v>4</v>
      </c>
      <c r="D3454" s="2" t="s">
        <v>652</v>
      </c>
      <c r="E3454" s="3">
        <v>14</v>
      </c>
      <c r="F3454" s="17">
        <v>0</v>
      </c>
      <c r="G3454" s="17">
        <v>1</v>
      </c>
      <c r="H3454" s="17">
        <v>0</v>
      </c>
      <c r="I3454" s="7">
        <v>9.5</v>
      </c>
      <c r="J3454" s="7">
        <v>29</v>
      </c>
      <c r="K3454" s="4">
        <v>1293</v>
      </c>
      <c r="L3454" s="5">
        <v>1293.0592999999999</v>
      </c>
      <c r="M3454">
        <v>32779</v>
      </c>
      <c r="N3454" s="3">
        <v>1</v>
      </c>
      <c r="O3454" s="50">
        <f>INDEX([1]Dados!$M$2:$N$26779,MATCH($P3454,[1]Dados!$N$2:$N$26779,),2)</f>
        <v>157170</v>
      </c>
      <c r="P3454">
        <v>157170</v>
      </c>
      <c r="Q3454" s="1">
        <v>36858</v>
      </c>
      <c r="R3454" s="1">
        <v>36862</v>
      </c>
      <c r="S3454" t="s">
        <v>879</v>
      </c>
    </row>
    <row r="3455" spans="1:19" hidden="1" x14ac:dyDescent="0.2">
      <c r="A3455" s="7">
        <v>231070</v>
      </c>
      <c r="B3455" s="3">
        <v>15156</v>
      </c>
      <c r="C3455" s="3" t="s">
        <v>4</v>
      </c>
      <c r="D3455" s="2" t="s">
        <v>652</v>
      </c>
      <c r="E3455" s="3">
        <v>14</v>
      </c>
      <c r="F3455" s="17">
        <v>0</v>
      </c>
      <c r="G3455" s="17">
        <v>1</v>
      </c>
      <c r="H3455" s="17">
        <v>0</v>
      </c>
      <c r="I3455" s="7">
        <v>9.1</v>
      </c>
      <c r="J3455" s="7">
        <v>17</v>
      </c>
      <c r="K3455" s="4">
        <v>1293</v>
      </c>
      <c r="L3455" s="5">
        <v>1293.0592999999999</v>
      </c>
      <c r="M3455">
        <v>32779</v>
      </c>
      <c r="N3455" s="3">
        <v>1</v>
      </c>
      <c r="O3455" s="50">
        <f>INDEX([1]Dados!$M$2:$N$26779,MATCH($P3455,[1]Dados!$N$2:$N$26779,),2)</f>
        <v>157170</v>
      </c>
      <c r="P3455">
        <v>157170</v>
      </c>
      <c r="Q3455" s="1">
        <v>36858</v>
      </c>
      <c r="R3455" s="1">
        <v>36862</v>
      </c>
      <c r="S3455" t="s">
        <v>879</v>
      </c>
    </row>
    <row r="3456" spans="1:19" hidden="1" x14ac:dyDescent="0.2">
      <c r="A3456" s="7">
        <v>231070</v>
      </c>
      <c r="B3456" s="3">
        <v>15156</v>
      </c>
      <c r="C3456" s="3" t="s">
        <v>4</v>
      </c>
      <c r="D3456" s="2" t="s">
        <v>652</v>
      </c>
      <c r="E3456" s="3">
        <v>14</v>
      </c>
      <c r="F3456" s="17">
        <v>0</v>
      </c>
      <c r="G3456" s="17">
        <v>1</v>
      </c>
      <c r="H3456" s="17">
        <v>0</v>
      </c>
      <c r="I3456" s="7">
        <v>9.3000000000000007</v>
      </c>
      <c r="J3456" s="7">
        <v>29</v>
      </c>
      <c r="K3456" s="4">
        <v>1293</v>
      </c>
      <c r="L3456" s="5">
        <v>1293.0592999999999</v>
      </c>
      <c r="M3456">
        <v>32779</v>
      </c>
      <c r="N3456" s="3">
        <v>1</v>
      </c>
      <c r="O3456" s="50">
        <f>INDEX([1]Dados!$M$2:$N$26779,MATCH($P3456,[1]Dados!$N$2:$N$26779,),2)</f>
        <v>157170</v>
      </c>
      <c r="P3456">
        <v>157170</v>
      </c>
      <c r="Q3456" s="1">
        <v>36858</v>
      </c>
      <c r="R3456" s="1">
        <v>36862</v>
      </c>
      <c r="S3456" t="s">
        <v>879</v>
      </c>
    </row>
    <row r="3457" spans="1:19" hidden="1" x14ac:dyDescent="0.2">
      <c r="A3457" s="7">
        <v>231070</v>
      </c>
      <c r="B3457" s="3">
        <v>15156</v>
      </c>
      <c r="C3457" s="3" t="s">
        <v>4</v>
      </c>
      <c r="D3457" s="2" t="s">
        <v>652</v>
      </c>
      <c r="E3457" s="3">
        <v>14</v>
      </c>
      <c r="F3457" s="17">
        <v>0</v>
      </c>
      <c r="G3457" s="17">
        <v>1</v>
      </c>
      <c r="H3457" s="17">
        <v>0</v>
      </c>
      <c r="I3457" s="7">
        <v>9.4</v>
      </c>
      <c r="J3457" s="7">
        <v>22</v>
      </c>
      <c r="K3457" s="4">
        <v>1293</v>
      </c>
      <c r="L3457" s="5">
        <v>1293.0592999999999</v>
      </c>
      <c r="M3457">
        <v>32779</v>
      </c>
      <c r="N3457" s="3">
        <v>1</v>
      </c>
      <c r="O3457" s="50">
        <f>INDEX([1]Dados!$M$2:$N$26779,MATCH($P3457,[1]Dados!$N$2:$N$26779,),2)</f>
        <v>157170</v>
      </c>
      <c r="P3457">
        <v>157170</v>
      </c>
      <c r="Q3457" s="1">
        <v>36858</v>
      </c>
      <c r="R3457" s="1">
        <v>36862</v>
      </c>
      <c r="S3457" t="s">
        <v>879</v>
      </c>
    </row>
    <row r="3458" spans="1:19" hidden="1" x14ac:dyDescent="0.2">
      <c r="A3458" s="7">
        <v>231070</v>
      </c>
      <c r="B3458" s="3">
        <v>15156</v>
      </c>
      <c r="C3458" s="3" t="s">
        <v>4</v>
      </c>
      <c r="D3458" s="2" t="s">
        <v>652</v>
      </c>
      <c r="E3458" s="3">
        <v>14</v>
      </c>
      <c r="F3458" s="17">
        <v>0</v>
      </c>
      <c r="G3458" s="17">
        <v>1</v>
      </c>
      <c r="H3458" s="17">
        <v>0</v>
      </c>
      <c r="I3458" s="7">
        <v>9.1999999999999993</v>
      </c>
      <c r="J3458" s="7">
        <v>22</v>
      </c>
      <c r="K3458" s="4">
        <v>1293</v>
      </c>
      <c r="L3458" s="5">
        <v>1293.0592999999999</v>
      </c>
      <c r="M3458">
        <v>32779</v>
      </c>
      <c r="N3458" s="3">
        <v>1</v>
      </c>
      <c r="O3458" s="50">
        <f>INDEX([1]Dados!$M$2:$N$26779,MATCH($P3458,[1]Dados!$N$2:$N$26779,),2)</f>
        <v>157170</v>
      </c>
      <c r="P3458">
        <v>157170</v>
      </c>
      <c r="Q3458" s="1">
        <v>36858</v>
      </c>
      <c r="R3458" s="1">
        <v>36862</v>
      </c>
      <c r="S3458" t="s">
        <v>879</v>
      </c>
    </row>
    <row r="3459" spans="1:19" hidden="1" x14ac:dyDescent="0.2">
      <c r="A3459" s="7">
        <v>231070</v>
      </c>
      <c r="B3459" s="3">
        <v>15156</v>
      </c>
      <c r="C3459" s="3" t="s">
        <v>4</v>
      </c>
      <c r="D3459" s="2" t="s">
        <v>652</v>
      </c>
      <c r="E3459" s="3">
        <v>14</v>
      </c>
      <c r="F3459" s="17">
        <v>0</v>
      </c>
      <c r="G3459" s="17">
        <v>1</v>
      </c>
      <c r="H3459" s="17">
        <v>0</v>
      </c>
      <c r="I3459" s="7">
        <v>9.6</v>
      </c>
      <c r="J3459" s="7">
        <v>21</v>
      </c>
      <c r="K3459" s="4">
        <v>1293</v>
      </c>
      <c r="L3459" s="5">
        <v>1293.0592999999999</v>
      </c>
      <c r="M3459">
        <v>32779</v>
      </c>
      <c r="N3459" s="3">
        <v>1</v>
      </c>
      <c r="O3459" s="50">
        <f>INDEX([1]Dados!$M$2:$N$26779,MATCH($P3459,[1]Dados!$N$2:$N$26779,),2)</f>
        <v>157170</v>
      </c>
      <c r="P3459">
        <v>157170</v>
      </c>
      <c r="Q3459" s="1">
        <v>36858</v>
      </c>
      <c r="R3459" s="1">
        <v>36862</v>
      </c>
      <c r="S3459" t="s">
        <v>879</v>
      </c>
    </row>
    <row r="3460" spans="1:19" hidden="1" x14ac:dyDescent="0.2">
      <c r="A3460" s="7">
        <v>231070</v>
      </c>
      <c r="B3460" s="3">
        <v>15156</v>
      </c>
      <c r="C3460" s="3" t="s">
        <v>4</v>
      </c>
      <c r="D3460" s="2" t="s">
        <v>652</v>
      </c>
      <c r="E3460" s="3">
        <v>14</v>
      </c>
      <c r="F3460" s="17">
        <v>0</v>
      </c>
      <c r="G3460" s="17">
        <v>1</v>
      </c>
      <c r="H3460" s="17">
        <v>0</v>
      </c>
      <c r="I3460" s="7">
        <v>9.6999999999999993</v>
      </c>
      <c r="J3460" s="7">
        <v>18</v>
      </c>
      <c r="K3460" s="4">
        <v>1293</v>
      </c>
      <c r="L3460" s="5">
        <v>1293.0592999999999</v>
      </c>
      <c r="M3460">
        <v>32779</v>
      </c>
      <c r="N3460" s="3">
        <v>1</v>
      </c>
      <c r="O3460" s="50">
        <f>INDEX([1]Dados!$M$2:$N$26779,MATCH($P3460,[1]Dados!$N$2:$N$26779,),2)</f>
        <v>157170</v>
      </c>
      <c r="P3460">
        <v>157170</v>
      </c>
      <c r="Q3460" s="1">
        <v>36858</v>
      </c>
      <c r="R3460" s="1">
        <v>36862</v>
      </c>
      <c r="S3460" t="s">
        <v>879</v>
      </c>
    </row>
    <row r="3461" spans="1:19" hidden="1" x14ac:dyDescent="0.2">
      <c r="A3461" s="7">
        <v>231070</v>
      </c>
      <c r="B3461" s="3">
        <v>15156</v>
      </c>
      <c r="C3461" s="3" t="s">
        <v>4</v>
      </c>
      <c r="D3461" s="2" t="s">
        <v>652</v>
      </c>
      <c r="E3461" s="3">
        <v>14</v>
      </c>
      <c r="F3461" s="17">
        <v>0</v>
      </c>
      <c r="G3461" s="17">
        <v>1</v>
      </c>
      <c r="H3461" s="17">
        <v>0</v>
      </c>
      <c r="I3461" s="7">
        <v>9.8000000000000007</v>
      </c>
      <c r="J3461" s="7">
        <v>22</v>
      </c>
      <c r="K3461" s="4">
        <v>1293</v>
      </c>
      <c r="L3461" s="5">
        <v>1293.0592999999999</v>
      </c>
      <c r="M3461">
        <v>32779</v>
      </c>
      <c r="N3461" s="3">
        <v>1</v>
      </c>
      <c r="O3461" s="50">
        <f>INDEX([1]Dados!$M$2:$N$26779,MATCH($P3461,[1]Dados!$N$2:$N$26779,),2)</f>
        <v>157170</v>
      </c>
      <c r="P3461">
        <v>157170</v>
      </c>
      <c r="Q3461" s="1">
        <v>36858</v>
      </c>
      <c r="R3461" s="1">
        <v>36862</v>
      </c>
      <c r="S3461" t="s">
        <v>879</v>
      </c>
    </row>
    <row r="3462" spans="1:19" hidden="1" x14ac:dyDescent="0.2">
      <c r="A3462" s="7">
        <v>320340</v>
      </c>
      <c r="B3462" s="3">
        <v>56677</v>
      </c>
      <c r="C3462" s="3" t="s">
        <v>35</v>
      </c>
      <c r="D3462" s="2" t="s">
        <v>564</v>
      </c>
      <c r="E3462" s="3">
        <v>14</v>
      </c>
      <c r="F3462" s="17">
        <v>0</v>
      </c>
      <c r="G3462" s="17">
        <v>1</v>
      </c>
      <c r="H3462" s="17">
        <v>0</v>
      </c>
      <c r="I3462" s="7">
        <v>1.2</v>
      </c>
      <c r="J3462" s="7">
        <v>18</v>
      </c>
      <c r="K3462" s="4">
        <v>1214</v>
      </c>
      <c r="L3462" s="5">
        <v>1214.0587</v>
      </c>
      <c r="M3462">
        <v>273060</v>
      </c>
      <c r="N3462" s="33">
        <v>1</v>
      </c>
      <c r="O3462" s="50">
        <f>INDEX([1]Dados!$M$2:$N$26779,MATCH($P3462,[1]Dados!$N$2:$N$26779,),2)</f>
        <v>157243</v>
      </c>
      <c r="P3462">
        <v>157243</v>
      </c>
      <c r="Q3462" s="1">
        <v>36858</v>
      </c>
      <c r="R3462" s="1">
        <v>36869</v>
      </c>
      <c r="S3462" t="s">
        <v>1993</v>
      </c>
    </row>
    <row r="3463" spans="1:19" hidden="1" x14ac:dyDescent="0.2">
      <c r="A3463" s="7">
        <v>320340</v>
      </c>
      <c r="B3463" s="3">
        <v>56677</v>
      </c>
      <c r="C3463" s="3" t="s">
        <v>35</v>
      </c>
      <c r="D3463" s="2" t="s">
        <v>564</v>
      </c>
      <c r="E3463" s="3">
        <v>14</v>
      </c>
      <c r="F3463" s="17">
        <v>0</v>
      </c>
      <c r="G3463" s="17">
        <v>1</v>
      </c>
      <c r="H3463" s="17">
        <v>0</v>
      </c>
      <c r="I3463" s="7">
        <v>1.4</v>
      </c>
      <c r="J3463" s="7">
        <v>15</v>
      </c>
      <c r="K3463" s="4">
        <v>1214</v>
      </c>
      <c r="L3463" s="5">
        <v>1214.0587</v>
      </c>
      <c r="M3463">
        <v>273060</v>
      </c>
      <c r="N3463" s="33">
        <v>1</v>
      </c>
      <c r="O3463" s="50">
        <f>INDEX([1]Dados!$M$2:$N$26779,MATCH($P3463,[1]Dados!$N$2:$N$26779,),2)</f>
        <v>157243</v>
      </c>
      <c r="P3463">
        <v>157243</v>
      </c>
      <c r="Q3463" s="1">
        <v>36858</v>
      </c>
      <c r="R3463" s="1">
        <v>36869</v>
      </c>
      <c r="S3463" t="s">
        <v>1993</v>
      </c>
    </row>
    <row r="3464" spans="1:19" hidden="1" x14ac:dyDescent="0.2">
      <c r="A3464" s="7">
        <v>320340</v>
      </c>
      <c r="B3464" s="3">
        <v>56677</v>
      </c>
      <c r="C3464" s="3" t="s">
        <v>35</v>
      </c>
      <c r="D3464" s="2" t="s">
        <v>564</v>
      </c>
      <c r="E3464" s="3">
        <v>14</v>
      </c>
      <c r="F3464" s="17">
        <v>0</v>
      </c>
      <c r="G3464" s="17">
        <v>1</v>
      </c>
      <c r="H3464" s="17">
        <v>0</v>
      </c>
      <c r="I3464" s="7">
        <v>1.1000000000000001</v>
      </c>
      <c r="J3464" s="7">
        <v>25</v>
      </c>
      <c r="K3464" s="4">
        <v>1214</v>
      </c>
      <c r="L3464" s="5">
        <v>1214.0587</v>
      </c>
      <c r="M3464">
        <v>273060</v>
      </c>
      <c r="N3464" s="33">
        <v>1</v>
      </c>
      <c r="O3464" s="50">
        <f>INDEX([1]Dados!$M$2:$N$26779,MATCH($P3464,[1]Dados!$N$2:$N$26779,),2)</f>
        <v>157243</v>
      </c>
      <c r="P3464">
        <v>157243</v>
      </c>
      <c r="Q3464" s="1">
        <v>36858</v>
      </c>
      <c r="R3464" s="1">
        <v>36869</v>
      </c>
      <c r="S3464" t="s">
        <v>1993</v>
      </c>
    </row>
    <row r="3465" spans="1:19" hidden="1" x14ac:dyDescent="0.2">
      <c r="A3465" s="7">
        <v>320340</v>
      </c>
      <c r="B3465" s="3">
        <v>56677</v>
      </c>
      <c r="C3465" s="3" t="s">
        <v>35</v>
      </c>
      <c r="D3465" s="2" t="s">
        <v>564</v>
      </c>
      <c r="E3465" s="3">
        <v>14</v>
      </c>
      <c r="F3465" s="17">
        <v>0</v>
      </c>
      <c r="G3465" s="17">
        <v>1</v>
      </c>
      <c r="H3465" s="17">
        <v>0</v>
      </c>
      <c r="I3465" s="7">
        <v>1.3</v>
      </c>
      <c r="J3465" s="7">
        <v>14</v>
      </c>
      <c r="K3465" s="4">
        <v>1214</v>
      </c>
      <c r="L3465" s="5">
        <v>1214.0587</v>
      </c>
      <c r="M3465">
        <v>273060</v>
      </c>
      <c r="N3465" s="33">
        <v>1</v>
      </c>
      <c r="O3465" s="50">
        <f>INDEX([1]Dados!$M$2:$N$26779,MATCH($P3465,[1]Dados!$N$2:$N$26779,),2)</f>
        <v>157243</v>
      </c>
      <c r="P3465">
        <v>157243</v>
      </c>
      <c r="Q3465" s="1">
        <v>36858</v>
      </c>
      <c r="R3465" s="1">
        <v>36869</v>
      </c>
      <c r="S3465" t="s">
        <v>1993</v>
      </c>
    </row>
    <row r="3466" spans="1:19" hidden="1" x14ac:dyDescent="0.2">
      <c r="A3466" s="7">
        <v>320340</v>
      </c>
      <c r="B3466" s="3">
        <v>56677</v>
      </c>
      <c r="C3466" s="3" t="s">
        <v>35</v>
      </c>
      <c r="D3466" s="2" t="s">
        <v>564</v>
      </c>
      <c r="E3466" s="3">
        <v>14</v>
      </c>
      <c r="F3466" s="17">
        <v>0</v>
      </c>
      <c r="G3466" s="17">
        <v>1</v>
      </c>
      <c r="H3466" s="17">
        <v>0</v>
      </c>
      <c r="I3466" s="7">
        <v>1.5</v>
      </c>
      <c r="J3466" s="7">
        <v>9</v>
      </c>
      <c r="K3466" s="4">
        <v>1214</v>
      </c>
      <c r="L3466" s="5">
        <v>1214.0587</v>
      </c>
      <c r="M3466">
        <v>273060</v>
      </c>
      <c r="N3466" s="33">
        <v>1</v>
      </c>
      <c r="O3466" s="50">
        <f>INDEX([1]Dados!$M$2:$N$26779,MATCH($P3466,[1]Dados!$N$2:$N$26779,),2)</f>
        <v>157243</v>
      </c>
      <c r="P3466">
        <v>157243</v>
      </c>
      <c r="Q3466" s="1">
        <v>36858</v>
      </c>
      <c r="R3466" s="1">
        <v>36869</v>
      </c>
      <c r="S3466" t="s">
        <v>1993</v>
      </c>
    </row>
    <row r="3467" spans="1:19" hidden="1" x14ac:dyDescent="0.2">
      <c r="A3467" s="7">
        <v>320340</v>
      </c>
      <c r="B3467" s="3">
        <v>56677</v>
      </c>
      <c r="C3467" s="3" t="s">
        <v>35</v>
      </c>
      <c r="D3467" s="2" t="s">
        <v>564</v>
      </c>
      <c r="E3467" s="3">
        <v>14</v>
      </c>
      <c r="F3467" s="17">
        <v>0</v>
      </c>
      <c r="G3467" s="17">
        <v>1</v>
      </c>
      <c r="H3467" s="17">
        <v>0</v>
      </c>
      <c r="I3467" s="7">
        <v>3.1</v>
      </c>
      <c r="J3467" s="7">
        <v>25</v>
      </c>
      <c r="K3467" s="4">
        <v>1214</v>
      </c>
      <c r="L3467" s="5">
        <v>1214.0589</v>
      </c>
      <c r="M3467">
        <v>765300</v>
      </c>
      <c r="N3467" s="33">
        <v>1</v>
      </c>
      <c r="O3467" s="50">
        <f>INDEX([1]Dados!$M$2:$N$26779,MATCH($P3467,[1]Dados!$N$2:$N$26779,),2)</f>
        <v>158355</v>
      </c>
      <c r="P3467">
        <v>158355</v>
      </c>
      <c r="Q3467" s="1">
        <v>36858</v>
      </c>
      <c r="R3467" s="1">
        <v>36869</v>
      </c>
      <c r="S3467" t="s">
        <v>1994</v>
      </c>
    </row>
    <row r="3468" spans="1:19" hidden="1" x14ac:dyDescent="0.2">
      <c r="A3468" s="7">
        <v>320340</v>
      </c>
      <c r="B3468" s="3">
        <v>56677</v>
      </c>
      <c r="C3468" s="3" t="s">
        <v>35</v>
      </c>
      <c r="D3468" s="2" t="s">
        <v>564</v>
      </c>
      <c r="E3468" s="3">
        <v>14</v>
      </c>
      <c r="F3468" s="17">
        <v>0</v>
      </c>
      <c r="G3468" s="17">
        <v>1</v>
      </c>
      <c r="H3468" s="17">
        <v>0</v>
      </c>
      <c r="I3468" s="7">
        <v>4.0999999999999996</v>
      </c>
      <c r="J3468" s="7">
        <v>17</v>
      </c>
      <c r="K3468" s="4">
        <v>1214</v>
      </c>
      <c r="L3468" s="5">
        <v>1214.0597</v>
      </c>
      <c r="M3468">
        <v>51292.71</v>
      </c>
      <c r="N3468" s="3">
        <v>1</v>
      </c>
      <c r="O3468" s="50">
        <f>INDEX([1]Dados!$M$2:$N$26779,MATCH($P3468,[1]Dados!$N$2:$N$26779,),2)</f>
        <v>157457</v>
      </c>
      <c r="P3468">
        <v>157457</v>
      </c>
      <c r="Q3468" s="1">
        <v>36858</v>
      </c>
      <c r="R3468" s="1">
        <v>36869</v>
      </c>
      <c r="S3468" t="s">
        <v>2134</v>
      </c>
    </row>
    <row r="3469" spans="1:19" hidden="1" x14ac:dyDescent="0.2">
      <c r="A3469" s="7">
        <v>320340</v>
      </c>
      <c r="B3469" s="3">
        <v>56677</v>
      </c>
      <c r="C3469" s="3" t="s">
        <v>35</v>
      </c>
      <c r="D3469" s="2" t="s">
        <v>564</v>
      </c>
      <c r="E3469" s="3">
        <v>14</v>
      </c>
      <c r="F3469" s="17">
        <v>0</v>
      </c>
      <c r="G3469" s="17">
        <v>1</v>
      </c>
      <c r="H3469" s="17">
        <v>0</v>
      </c>
      <c r="I3469" s="7">
        <v>5.0999999999999996</v>
      </c>
      <c r="J3469" s="7">
        <v>20</v>
      </c>
      <c r="K3469" s="4">
        <v>1214</v>
      </c>
      <c r="L3469" s="5">
        <v>1214.8585</v>
      </c>
      <c r="M3469">
        <v>480667.56</v>
      </c>
      <c r="N3469" s="33">
        <v>1</v>
      </c>
      <c r="O3469" s="50">
        <f>INDEX([1]Dados!$M$2:$N$26779,MATCH($P3469,[1]Dados!$N$2:$N$26779,),2)</f>
        <v>158689</v>
      </c>
      <c r="P3469">
        <v>158689</v>
      </c>
      <c r="Q3469" s="1">
        <v>36858</v>
      </c>
      <c r="R3469" s="1">
        <v>36869</v>
      </c>
      <c r="S3469" t="s">
        <v>1995</v>
      </c>
    </row>
    <row r="3470" spans="1:19" hidden="1" x14ac:dyDescent="0.2">
      <c r="A3470" s="7">
        <v>320340</v>
      </c>
      <c r="B3470" s="3">
        <v>56677</v>
      </c>
      <c r="C3470" s="3" t="s">
        <v>35</v>
      </c>
      <c r="D3470" s="2" t="s">
        <v>564</v>
      </c>
      <c r="E3470" s="3">
        <v>14</v>
      </c>
      <c r="F3470" s="17">
        <v>0</v>
      </c>
      <c r="G3470" s="17">
        <v>1</v>
      </c>
      <c r="H3470" s="17">
        <v>0</v>
      </c>
      <c r="I3470" s="7">
        <v>2.2999999999999998</v>
      </c>
      <c r="J3470" s="7">
        <v>22</v>
      </c>
      <c r="K3470" s="4">
        <v>1293</v>
      </c>
      <c r="L3470" s="5">
        <v>1293.0592999999999</v>
      </c>
      <c r="M3470">
        <v>27306</v>
      </c>
      <c r="N3470" s="33">
        <v>1</v>
      </c>
      <c r="O3470" s="50">
        <f>INDEX([1]Dados!$M$2:$N$26779,MATCH($P3470,[1]Dados!$N$2:$N$26779,),2)</f>
        <v>157171</v>
      </c>
      <c r="P3470">
        <v>157171</v>
      </c>
      <c r="Q3470" s="1">
        <v>36858</v>
      </c>
      <c r="R3470" s="1">
        <v>36869</v>
      </c>
      <c r="S3470" t="s">
        <v>1992</v>
      </c>
    </row>
    <row r="3471" spans="1:19" hidden="1" x14ac:dyDescent="0.2">
      <c r="A3471" s="7">
        <v>320340</v>
      </c>
      <c r="B3471" s="3">
        <v>56677</v>
      </c>
      <c r="C3471" s="3" t="s">
        <v>35</v>
      </c>
      <c r="D3471" s="2" t="s">
        <v>564</v>
      </c>
      <c r="E3471" s="3">
        <v>14</v>
      </c>
      <c r="F3471" s="17">
        <v>0</v>
      </c>
      <c r="G3471" s="17">
        <v>1</v>
      </c>
      <c r="H3471" s="17">
        <v>0</v>
      </c>
      <c r="I3471" s="7">
        <v>2.2000000000000002</v>
      </c>
      <c r="J3471" s="7">
        <v>25</v>
      </c>
      <c r="K3471" s="4">
        <v>1293</v>
      </c>
      <c r="L3471" s="5">
        <v>1293.0592999999999</v>
      </c>
      <c r="M3471">
        <v>27306</v>
      </c>
      <c r="N3471" s="33">
        <v>1</v>
      </c>
      <c r="O3471" s="50">
        <f>INDEX([1]Dados!$M$2:$N$26779,MATCH($P3471,[1]Dados!$N$2:$N$26779,),2)</f>
        <v>157171</v>
      </c>
      <c r="P3471">
        <v>157171</v>
      </c>
      <c r="Q3471" s="1">
        <v>36858</v>
      </c>
      <c r="R3471" s="1">
        <v>36869</v>
      </c>
      <c r="S3471" t="s">
        <v>1992</v>
      </c>
    </row>
    <row r="3472" spans="1:19" hidden="1" x14ac:dyDescent="0.2">
      <c r="A3472" s="7">
        <v>320340</v>
      </c>
      <c r="B3472" s="3">
        <v>56677</v>
      </c>
      <c r="C3472" s="3" t="s">
        <v>35</v>
      </c>
      <c r="D3472" s="2" t="s">
        <v>564</v>
      </c>
      <c r="E3472" s="3">
        <v>14</v>
      </c>
      <c r="F3472" s="17">
        <v>0</v>
      </c>
      <c r="G3472" s="17">
        <v>1</v>
      </c>
      <c r="H3472" s="17">
        <v>0</v>
      </c>
      <c r="I3472" s="7">
        <v>2.4</v>
      </c>
      <c r="J3472" s="7">
        <v>11</v>
      </c>
      <c r="K3472" s="4">
        <v>1293</v>
      </c>
      <c r="L3472" s="5">
        <v>1293.0592999999999</v>
      </c>
      <c r="M3472">
        <v>27306</v>
      </c>
      <c r="N3472" s="33">
        <v>1</v>
      </c>
      <c r="O3472" s="50">
        <f>INDEX([1]Dados!$M$2:$N$26779,MATCH($P3472,[1]Dados!$N$2:$N$26779,),2)</f>
        <v>157171</v>
      </c>
      <c r="P3472">
        <v>157171</v>
      </c>
      <c r="Q3472" s="1">
        <v>36858</v>
      </c>
      <c r="R3472" s="1">
        <v>36869</v>
      </c>
      <c r="S3472" t="s">
        <v>1992</v>
      </c>
    </row>
    <row r="3473" spans="1:19" hidden="1" x14ac:dyDescent="0.2">
      <c r="A3473" s="7">
        <v>320340</v>
      </c>
      <c r="B3473" s="3">
        <v>56677</v>
      </c>
      <c r="C3473" s="3" t="s">
        <v>35</v>
      </c>
      <c r="D3473" s="2" t="s">
        <v>564</v>
      </c>
      <c r="E3473" s="3">
        <v>14</v>
      </c>
      <c r="F3473" s="17">
        <v>0</v>
      </c>
      <c r="G3473" s="17">
        <v>1</v>
      </c>
      <c r="H3473" s="17">
        <v>0</v>
      </c>
      <c r="I3473" s="7">
        <v>2.1</v>
      </c>
      <c r="J3473" s="7">
        <v>0</v>
      </c>
      <c r="K3473" s="4">
        <v>1293</v>
      </c>
      <c r="L3473" s="5">
        <v>1293.0592999999999</v>
      </c>
      <c r="M3473">
        <v>27306</v>
      </c>
      <c r="N3473" s="33">
        <v>1</v>
      </c>
      <c r="O3473" s="50">
        <f>INDEX([1]Dados!$M$2:$N$26779,MATCH($P3473,[1]Dados!$N$2:$N$26779,),2)</f>
        <v>157171</v>
      </c>
      <c r="P3473">
        <v>157171</v>
      </c>
      <c r="Q3473" s="1">
        <v>36858</v>
      </c>
      <c r="R3473" s="1">
        <v>36869</v>
      </c>
      <c r="S3473" t="s">
        <v>1992</v>
      </c>
    </row>
    <row r="3474" spans="1:19" hidden="1" x14ac:dyDescent="0.2">
      <c r="A3474" s="7">
        <v>320340</v>
      </c>
      <c r="B3474" s="3">
        <v>56677</v>
      </c>
      <c r="C3474" s="3" t="s">
        <v>35</v>
      </c>
      <c r="D3474" s="2" t="s">
        <v>564</v>
      </c>
      <c r="E3474" s="3">
        <v>14</v>
      </c>
      <c r="F3474" s="17">
        <v>0</v>
      </c>
      <c r="G3474" s="17">
        <v>1</v>
      </c>
      <c r="H3474" s="17">
        <v>0</v>
      </c>
      <c r="I3474" s="7">
        <v>6.1</v>
      </c>
      <c r="J3474" s="7">
        <v>5</v>
      </c>
      <c r="K3474" s="4">
        <v>119</v>
      </c>
      <c r="L3474" s="5">
        <v>119.3861</v>
      </c>
      <c r="M3474">
        <v>420000</v>
      </c>
      <c r="N3474" s="33">
        <v>1</v>
      </c>
      <c r="O3474" s="50">
        <f>INDEX([1]Dados!$M$2:$N$26779,MATCH($P3474,[1]Dados!$N$2:$N$26779,),2)</f>
        <v>157959</v>
      </c>
      <c r="P3474">
        <v>157959</v>
      </c>
      <c r="Q3474" s="1">
        <v>36858</v>
      </c>
      <c r="R3474" s="1">
        <v>36869</v>
      </c>
      <c r="S3474" t="s">
        <v>2279</v>
      </c>
    </row>
    <row r="3475" spans="1:19" hidden="1" x14ac:dyDescent="0.2">
      <c r="A3475" s="7">
        <v>320340</v>
      </c>
      <c r="B3475" s="3">
        <v>56677</v>
      </c>
      <c r="C3475" s="3" t="s">
        <v>35</v>
      </c>
      <c r="D3475" s="2" t="s">
        <v>564</v>
      </c>
      <c r="E3475" s="3">
        <v>14</v>
      </c>
      <c r="F3475" s="17">
        <v>0</v>
      </c>
      <c r="G3475" s="17">
        <v>1</v>
      </c>
      <c r="H3475" s="17">
        <v>0</v>
      </c>
      <c r="I3475" s="7">
        <v>6.1</v>
      </c>
      <c r="J3475" s="7">
        <v>5</v>
      </c>
      <c r="K3475" s="4">
        <v>119</v>
      </c>
      <c r="L3475" s="5">
        <v>119.3861</v>
      </c>
      <c r="M3475">
        <f>1297491.05+68289</f>
        <v>1365780.05</v>
      </c>
      <c r="N3475" s="33">
        <v>1</v>
      </c>
      <c r="O3475" s="50">
        <f>INDEX([1]Dados!$M$2:$N$26779,MATCH($P3475,[1]Dados!$N$2:$N$26779,),2)</f>
        <v>157971</v>
      </c>
      <c r="P3475">
        <v>157971</v>
      </c>
      <c r="Q3475" s="1">
        <v>36858</v>
      </c>
      <c r="R3475" s="1">
        <v>36869</v>
      </c>
      <c r="S3475" t="s">
        <v>2279</v>
      </c>
    </row>
    <row r="3476" spans="1:19" hidden="1" x14ac:dyDescent="0.2">
      <c r="A3476" s="7">
        <v>320340</v>
      </c>
      <c r="B3476" s="3">
        <v>56677</v>
      </c>
      <c r="C3476" s="3" t="s">
        <v>35</v>
      </c>
      <c r="D3476" s="2" t="s">
        <v>564</v>
      </c>
      <c r="E3476" s="3">
        <v>14</v>
      </c>
      <c r="F3476" s="17">
        <v>0</v>
      </c>
      <c r="G3476" s="17">
        <v>1</v>
      </c>
      <c r="H3476" s="17">
        <v>0</v>
      </c>
      <c r="I3476" s="7">
        <v>6.2</v>
      </c>
      <c r="J3476" s="7">
        <v>30</v>
      </c>
      <c r="K3476" s="4">
        <v>119</v>
      </c>
      <c r="L3476" s="5">
        <v>119.3861</v>
      </c>
      <c r="M3476">
        <v>420000</v>
      </c>
      <c r="N3476" s="33">
        <v>1</v>
      </c>
      <c r="O3476" s="50">
        <f>INDEX([1]Dados!$M$2:$N$26779,MATCH($P3476,[1]Dados!$N$2:$N$26779,),2)</f>
        <v>157959</v>
      </c>
      <c r="P3476">
        <v>157959</v>
      </c>
      <c r="Q3476" s="1">
        <v>36858</v>
      </c>
      <c r="R3476" s="1">
        <v>36869</v>
      </c>
      <c r="S3476" t="s">
        <v>2279</v>
      </c>
    </row>
    <row r="3477" spans="1:19" hidden="1" x14ac:dyDescent="0.2">
      <c r="A3477" s="7">
        <v>320340</v>
      </c>
      <c r="B3477" s="3">
        <v>56677</v>
      </c>
      <c r="C3477" s="3" t="s">
        <v>35</v>
      </c>
      <c r="D3477" s="2" t="s">
        <v>564</v>
      </c>
      <c r="E3477" s="3">
        <v>14</v>
      </c>
      <c r="F3477" s="17">
        <v>0</v>
      </c>
      <c r="G3477" s="17">
        <v>1</v>
      </c>
      <c r="H3477" s="17">
        <v>0</v>
      </c>
      <c r="I3477" s="7">
        <v>6.2</v>
      </c>
      <c r="J3477" s="7">
        <v>30</v>
      </c>
      <c r="K3477" s="4">
        <v>119</v>
      </c>
      <c r="L3477" s="5">
        <v>119.3861</v>
      </c>
      <c r="M3477">
        <f>1297491.05+68289</f>
        <v>1365780.05</v>
      </c>
      <c r="N3477" s="33">
        <v>1</v>
      </c>
      <c r="O3477" s="50">
        <f>INDEX([1]Dados!$M$2:$N$26779,MATCH($P3477,[1]Dados!$N$2:$N$26779,),2)</f>
        <v>157971</v>
      </c>
      <c r="P3477">
        <v>157971</v>
      </c>
      <c r="Q3477" s="1">
        <v>36858</v>
      </c>
      <c r="R3477" s="1">
        <v>36869</v>
      </c>
      <c r="S3477" t="s">
        <v>2279</v>
      </c>
    </row>
    <row r="3478" spans="1:19" hidden="1" x14ac:dyDescent="0.2">
      <c r="A3478" s="7">
        <v>320340</v>
      </c>
      <c r="B3478" s="3">
        <v>56677</v>
      </c>
      <c r="C3478" s="3" t="s">
        <v>35</v>
      </c>
      <c r="D3478" s="2" t="s">
        <v>564</v>
      </c>
      <c r="E3478" s="3">
        <v>14</v>
      </c>
      <c r="F3478" s="17">
        <v>0</v>
      </c>
      <c r="G3478" s="17">
        <v>1</v>
      </c>
      <c r="H3478" s="17">
        <v>0</v>
      </c>
      <c r="I3478" s="7">
        <v>6.3</v>
      </c>
      <c r="J3478" s="7">
        <v>13</v>
      </c>
      <c r="K3478" s="4">
        <v>119</v>
      </c>
      <c r="L3478" s="5">
        <v>119.3861</v>
      </c>
      <c r="M3478">
        <v>420000</v>
      </c>
      <c r="N3478" s="33">
        <v>1</v>
      </c>
      <c r="O3478" s="50">
        <f>INDEX([1]Dados!$M$2:$N$26779,MATCH($P3478,[1]Dados!$N$2:$N$26779,),2)</f>
        <v>157959</v>
      </c>
      <c r="P3478">
        <v>157959</v>
      </c>
      <c r="Q3478" s="1">
        <v>36858</v>
      </c>
      <c r="R3478" s="1">
        <v>36869</v>
      </c>
      <c r="S3478" t="s">
        <v>2279</v>
      </c>
    </row>
    <row r="3479" spans="1:19" hidden="1" x14ac:dyDescent="0.2">
      <c r="A3479" s="7">
        <v>320340</v>
      </c>
      <c r="B3479" s="3">
        <v>56677</v>
      </c>
      <c r="C3479" s="3" t="s">
        <v>35</v>
      </c>
      <c r="D3479" s="2" t="s">
        <v>564</v>
      </c>
      <c r="E3479" s="3">
        <v>14</v>
      </c>
      <c r="F3479" s="17">
        <v>0</v>
      </c>
      <c r="G3479" s="17">
        <v>1</v>
      </c>
      <c r="H3479" s="17">
        <v>0</v>
      </c>
      <c r="I3479" s="7">
        <v>6.3</v>
      </c>
      <c r="J3479" s="7">
        <v>13</v>
      </c>
      <c r="K3479" s="4">
        <v>119</v>
      </c>
      <c r="L3479" s="5">
        <v>119.3861</v>
      </c>
      <c r="M3479">
        <f t="shared" ref="M3479" si="20">1297491.05+68289</f>
        <v>1365780.05</v>
      </c>
      <c r="N3479" s="33">
        <v>1</v>
      </c>
      <c r="O3479" s="50">
        <f>INDEX([1]Dados!$M$2:$N$26779,MATCH($P3479,[1]Dados!$N$2:$N$26779,),2)</f>
        <v>157971</v>
      </c>
      <c r="P3479">
        <v>157971</v>
      </c>
      <c r="Q3479" s="1">
        <v>36858</v>
      </c>
      <c r="R3479" s="1">
        <v>36869</v>
      </c>
      <c r="S3479" t="s">
        <v>2279</v>
      </c>
    </row>
    <row r="3480" spans="1:19" hidden="1" x14ac:dyDescent="0.2">
      <c r="A3480" s="7">
        <v>320340</v>
      </c>
      <c r="B3480" s="3">
        <v>56677</v>
      </c>
      <c r="C3480" s="3" t="s">
        <v>35</v>
      </c>
      <c r="D3480" s="2" t="s">
        <v>564</v>
      </c>
      <c r="E3480" s="3">
        <v>14</v>
      </c>
      <c r="F3480" s="17">
        <v>0</v>
      </c>
      <c r="G3480" s="17">
        <v>1</v>
      </c>
      <c r="H3480" s="17">
        <v>0</v>
      </c>
      <c r="I3480" s="7">
        <v>6.4</v>
      </c>
      <c r="J3480" s="7">
        <v>19</v>
      </c>
      <c r="K3480" s="4">
        <v>119</v>
      </c>
      <c r="L3480" s="5">
        <v>119.3861</v>
      </c>
      <c r="M3480">
        <v>420000</v>
      </c>
      <c r="N3480" s="33">
        <v>1</v>
      </c>
      <c r="O3480" s="50">
        <f>INDEX([1]Dados!$M$2:$N$26779,MATCH($P3480,[1]Dados!$N$2:$N$26779,),2)</f>
        <v>157959</v>
      </c>
      <c r="P3480">
        <v>157959</v>
      </c>
      <c r="Q3480" s="1">
        <v>36858</v>
      </c>
      <c r="R3480" s="1">
        <v>36869</v>
      </c>
      <c r="S3480" t="s">
        <v>2279</v>
      </c>
    </row>
    <row r="3481" spans="1:19" hidden="1" x14ac:dyDescent="0.2">
      <c r="A3481" s="7">
        <v>320340</v>
      </c>
      <c r="B3481" s="3">
        <v>56677</v>
      </c>
      <c r="C3481" s="3" t="s">
        <v>35</v>
      </c>
      <c r="D3481" s="2" t="s">
        <v>564</v>
      </c>
      <c r="E3481" s="3">
        <v>14</v>
      </c>
      <c r="F3481" s="17">
        <v>0</v>
      </c>
      <c r="G3481" s="17">
        <v>1</v>
      </c>
      <c r="H3481" s="17">
        <v>0</v>
      </c>
      <c r="I3481" s="7">
        <v>6.4</v>
      </c>
      <c r="J3481" s="7">
        <v>19</v>
      </c>
      <c r="K3481" s="4">
        <v>119</v>
      </c>
      <c r="L3481" s="5">
        <v>119.3861</v>
      </c>
      <c r="M3481">
        <f t="shared" ref="M3481" si="21">1297491.05+68289</f>
        <v>1365780.05</v>
      </c>
      <c r="N3481" s="33">
        <v>1</v>
      </c>
      <c r="O3481" s="50">
        <f>INDEX([1]Dados!$M$2:$N$26779,MATCH($P3481,[1]Dados!$N$2:$N$26779,),2)</f>
        <v>157971</v>
      </c>
      <c r="P3481">
        <v>157971</v>
      </c>
      <c r="Q3481" s="1">
        <v>36858</v>
      </c>
      <c r="R3481" s="1">
        <v>36869</v>
      </c>
      <c r="S3481" t="s">
        <v>2279</v>
      </c>
    </row>
    <row r="3482" spans="1:19" x14ac:dyDescent="0.2">
      <c r="A3482" s="7">
        <v>520552</v>
      </c>
      <c r="B3482" s="3">
        <v>92126</v>
      </c>
      <c r="C3482" s="3" t="s">
        <v>1</v>
      </c>
      <c r="D3482" s="2" t="s">
        <v>371</v>
      </c>
      <c r="E3482" s="3">
        <v>14</v>
      </c>
      <c r="F3482" s="17">
        <v>0</v>
      </c>
      <c r="G3482" s="17">
        <v>1</v>
      </c>
      <c r="H3482" s="17">
        <v>0</v>
      </c>
      <c r="I3482" s="7">
        <v>2.2999999999999998</v>
      </c>
      <c r="J3482" s="7">
        <v>25</v>
      </c>
      <c r="K3482" s="4">
        <v>1214</v>
      </c>
      <c r="L3482" s="5">
        <v>1214.0589</v>
      </c>
      <c r="M3482">
        <v>62100</v>
      </c>
      <c r="N3482" s="3">
        <v>1</v>
      </c>
      <c r="O3482" s="50" t="e">
        <f>INDEX([1]Dados!$M$2:$N$26779,MATCH($P3482,[1]Dados!$N$2:$N$26779,),2)</f>
        <v>#N/A</v>
      </c>
      <c r="P3482">
        <v>158356</v>
      </c>
      <c r="Q3482" s="1">
        <v>36858</v>
      </c>
      <c r="R3482" s="1">
        <v>36862</v>
      </c>
      <c r="S3482" t="s">
        <v>2281</v>
      </c>
    </row>
    <row r="3483" spans="1:19" x14ac:dyDescent="0.2">
      <c r="A3483" s="7">
        <v>520552</v>
      </c>
      <c r="B3483" s="3">
        <v>92126</v>
      </c>
      <c r="C3483" s="3" t="s">
        <v>1</v>
      </c>
      <c r="D3483" s="2" t="s">
        <v>371</v>
      </c>
      <c r="E3483" s="3">
        <v>14</v>
      </c>
      <c r="F3483" s="17">
        <v>0</v>
      </c>
      <c r="G3483" s="17">
        <v>1</v>
      </c>
      <c r="H3483" s="17">
        <v>0</v>
      </c>
      <c r="I3483" s="7">
        <v>2.2000000000000002</v>
      </c>
      <c r="J3483" s="7">
        <v>18</v>
      </c>
      <c r="K3483" s="4">
        <v>1214</v>
      </c>
      <c r="L3483" s="5">
        <v>1214.0589</v>
      </c>
      <c r="M3483">
        <v>62100</v>
      </c>
      <c r="N3483" s="3">
        <v>1</v>
      </c>
      <c r="O3483" s="50" t="e">
        <f>INDEX([1]Dados!$M$2:$N$26779,MATCH($P3483,[1]Dados!$N$2:$N$26779,),2)</f>
        <v>#N/A</v>
      </c>
      <c r="P3483">
        <v>158356</v>
      </c>
      <c r="Q3483" s="1">
        <v>36858</v>
      </c>
      <c r="R3483" s="1">
        <v>36862</v>
      </c>
      <c r="S3483" t="s">
        <v>2281</v>
      </c>
    </row>
    <row r="3484" spans="1:19" x14ac:dyDescent="0.2">
      <c r="A3484" s="7">
        <v>520552</v>
      </c>
      <c r="B3484" s="3">
        <v>92126</v>
      </c>
      <c r="C3484" s="3" t="s">
        <v>1</v>
      </c>
      <c r="D3484" s="2" t="s">
        <v>371</v>
      </c>
      <c r="E3484" s="3">
        <v>14</v>
      </c>
      <c r="F3484" s="17">
        <v>0</v>
      </c>
      <c r="G3484" s="17">
        <v>1</v>
      </c>
      <c r="H3484" s="17">
        <v>0</v>
      </c>
      <c r="I3484" s="7">
        <v>2.1</v>
      </c>
      <c r="J3484" s="7">
        <v>23</v>
      </c>
      <c r="K3484" s="4">
        <v>1214</v>
      </c>
      <c r="L3484" s="5">
        <v>1214.0589</v>
      </c>
      <c r="M3484">
        <v>62100</v>
      </c>
      <c r="N3484" s="3">
        <v>1</v>
      </c>
      <c r="O3484" s="50" t="e">
        <f>INDEX([1]Dados!$M$2:$N$26779,MATCH($P3484,[1]Dados!$N$2:$N$26779,),2)</f>
        <v>#N/A</v>
      </c>
      <c r="P3484">
        <v>158356</v>
      </c>
      <c r="Q3484" s="1">
        <v>36858</v>
      </c>
      <c r="R3484" s="1">
        <v>36862</v>
      </c>
      <c r="S3484" t="s">
        <v>2281</v>
      </c>
    </row>
    <row r="3485" spans="1:19" x14ac:dyDescent="0.2">
      <c r="A3485" s="7">
        <v>520552</v>
      </c>
      <c r="B3485" s="3">
        <v>92126</v>
      </c>
      <c r="C3485" s="3" t="s">
        <v>1</v>
      </c>
      <c r="D3485" s="2" t="s">
        <v>371</v>
      </c>
      <c r="E3485" s="3">
        <v>14</v>
      </c>
      <c r="F3485" s="17">
        <v>0</v>
      </c>
      <c r="G3485" s="17">
        <v>1</v>
      </c>
      <c r="H3485" s="17">
        <v>0</v>
      </c>
      <c r="I3485" s="7">
        <v>2.4</v>
      </c>
      <c r="J3485" s="7">
        <v>24</v>
      </c>
      <c r="K3485" s="4">
        <v>1214</v>
      </c>
      <c r="L3485" s="5">
        <v>1214.0589</v>
      </c>
      <c r="M3485">
        <v>62100</v>
      </c>
      <c r="N3485" s="3">
        <v>1</v>
      </c>
      <c r="O3485" s="50" t="e">
        <f>INDEX([1]Dados!$M$2:$N$26779,MATCH($P3485,[1]Dados!$N$2:$N$26779,),2)</f>
        <v>#N/A</v>
      </c>
      <c r="P3485">
        <v>158356</v>
      </c>
      <c r="Q3485" s="1">
        <v>36858</v>
      </c>
      <c r="R3485" s="1">
        <v>36862</v>
      </c>
      <c r="S3485" t="s">
        <v>2281</v>
      </c>
    </row>
    <row r="3486" spans="1:19" x14ac:dyDescent="0.2">
      <c r="A3486" s="7">
        <v>520552</v>
      </c>
      <c r="B3486" s="3">
        <v>92126</v>
      </c>
      <c r="C3486" s="3" t="s">
        <v>1</v>
      </c>
      <c r="D3486" s="2" t="s">
        <v>371</v>
      </c>
      <c r="E3486" s="3">
        <v>14</v>
      </c>
      <c r="F3486" s="17">
        <v>0</v>
      </c>
      <c r="G3486" s="17">
        <v>1</v>
      </c>
      <c r="H3486" s="17">
        <v>0</v>
      </c>
      <c r="I3486" s="7" t="s">
        <v>3</v>
      </c>
      <c r="J3486" s="7">
        <v>0</v>
      </c>
      <c r="K3486" s="4">
        <v>119</v>
      </c>
      <c r="L3486" s="5">
        <v>119.3861</v>
      </c>
      <c r="M3486">
        <v>294647.61</v>
      </c>
      <c r="N3486" s="3">
        <v>1</v>
      </c>
      <c r="O3486" s="50" t="e">
        <f>INDEX([1]Dados!$M$2:$N$26779,MATCH($P3486,[1]Dados!$N$2:$N$26779,),2)</f>
        <v>#N/A</v>
      </c>
      <c r="P3486">
        <v>158111</v>
      </c>
      <c r="Q3486" s="1">
        <v>36858</v>
      </c>
      <c r="R3486" s="1">
        <v>36862</v>
      </c>
      <c r="S3486" t="s">
        <v>2134</v>
      </c>
    </row>
    <row r="3487" spans="1:19" x14ac:dyDescent="0.2">
      <c r="A3487" s="7">
        <v>520552</v>
      </c>
      <c r="B3487" s="3">
        <v>92126</v>
      </c>
      <c r="C3487" s="3" t="s">
        <v>1</v>
      </c>
      <c r="D3487" s="2" t="s">
        <v>371</v>
      </c>
      <c r="E3487" s="3">
        <v>14</v>
      </c>
      <c r="F3487" s="17">
        <v>0</v>
      </c>
      <c r="G3487" s="17">
        <v>1</v>
      </c>
      <c r="H3487" s="17">
        <v>0</v>
      </c>
      <c r="I3487" s="7" t="s">
        <v>3</v>
      </c>
      <c r="J3487" s="7">
        <v>0</v>
      </c>
      <c r="K3487" s="4">
        <v>1203</v>
      </c>
      <c r="L3487" s="5">
        <v>1203.0829000000001</v>
      </c>
      <c r="M3487">
        <v>10194.030000000001</v>
      </c>
      <c r="N3487" s="3">
        <v>1</v>
      </c>
      <c r="O3487" s="50" t="e">
        <f>INDEX([1]Dados!$M$2:$N$26779,MATCH($P3487,[1]Dados!$N$2:$N$26779,),2)</f>
        <v>#N/A</v>
      </c>
      <c r="P3487">
        <v>157458</v>
      </c>
      <c r="Q3487" s="1">
        <v>36858</v>
      </c>
      <c r="R3487" s="1">
        <v>36862</v>
      </c>
      <c r="S3487" t="s">
        <v>2134</v>
      </c>
    </row>
    <row r="3488" spans="1:19" x14ac:dyDescent="0.2">
      <c r="A3488" s="7">
        <v>520552</v>
      </c>
      <c r="B3488" s="3">
        <v>92126</v>
      </c>
      <c r="C3488" s="3" t="s">
        <v>1</v>
      </c>
      <c r="D3488" s="2" t="s">
        <v>371</v>
      </c>
      <c r="E3488" s="3">
        <v>14</v>
      </c>
      <c r="F3488" s="17">
        <v>0</v>
      </c>
      <c r="G3488" s="17">
        <v>1</v>
      </c>
      <c r="H3488" s="17">
        <v>0</v>
      </c>
      <c r="I3488" s="7">
        <v>1.3</v>
      </c>
      <c r="J3488" s="7">
        <v>25</v>
      </c>
      <c r="K3488" s="4">
        <v>1214</v>
      </c>
      <c r="L3488" s="5">
        <v>1214.0587</v>
      </c>
      <c r="M3488">
        <v>32321.75</v>
      </c>
      <c r="N3488" s="33">
        <v>1</v>
      </c>
      <c r="O3488" s="50" t="e">
        <f>INDEX([1]Dados!$M$2:$N$26779,MATCH($P3488,[1]Dados!$N$2:$N$26779,),2)</f>
        <v>#N/A</v>
      </c>
      <c r="P3488">
        <v>157280</v>
      </c>
      <c r="Q3488" s="1">
        <v>36858</v>
      </c>
      <c r="R3488" s="1">
        <v>36862</v>
      </c>
      <c r="S3488" t="s">
        <v>2280</v>
      </c>
    </row>
    <row r="3489" spans="1:19" x14ac:dyDescent="0.2">
      <c r="A3489" s="7">
        <v>520552</v>
      </c>
      <c r="B3489" s="3">
        <v>92126</v>
      </c>
      <c r="C3489" s="3" t="s">
        <v>1</v>
      </c>
      <c r="D3489" s="2" t="s">
        <v>371</v>
      </c>
      <c r="E3489" s="3">
        <v>14</v>
      </c>
      <c r="F3489" s="17">
        <v>0</v>
      </c>
      <c r="G3489" s="17">
        <v>1</v>
      </c>
      <c r="H3489" s="17">
        <v>0</v>
      </c>
      <c r="I3489" s="7">
        <v>1.2</v>
      </c>
      <c r="J3489" s="7">
        <v>1</v>
      </c>
      <c r="K3489" s="4">
        <v>1214</v>
      </c>
      <c r="L3489" s="5">
        <v>1214.0587</v>
      </c>
      <c r="M3489">
        <v>32321.75</v>
      </c>
      <c r="N3489" s="33">
        <v>1</v>
      </c>
      <c r="O3489" s="50" t="e">
        <f>INDEX([1]Dados!$M$2:$N$26779,MATCH($P3489,[1]Dados!$N$2:$N$26779,),2)</f>
        <v>#N/A</v>
      </c>
      <c r="P3489">
        <v>157280</v>
      </c>
      <c r="Q3489" s="1">
        <v>36858</v>
      </c>
      <c r="R3489" s="1">
        <v>36862</v>
      </c>
      <c r="S3489" t="s">
        <v>2280</v>
      </c>
    </row>
    <row r="3490" spans="1:19" x14ac:dyDescent="0.2">
      <c r="A3490" s="7">
        <v>520552</v>
      </c>
      <c r="B3490" s="3">
        <v>92126</v>
      </c>
      <c r="C3490" s="3" t="s">
        <v>1</v>
      </c>
      <c r="D3490" s="2" t="s">
        <v>371</v>
      </c>
      <c r="E3490" s="3">
        <v>14</v>
      </c>
      <c r="F3490" s="17">
        <v>0</v>
      </c>
      <c r="G3490" s="17">
        <v>1</v>
      </c>
      <c r="H3490" s="17">
        <v>0</v>
      </c>
      <c r="I3490" s="7">
        <v>1.1000000000000001</v>
      </c>
      <c r="J3490" s="7">
        <v>25</v>
      </c>
      <c r="K3490" s="4">
        <v>1214</v>
      </c>
      <c r="L3490" s="5">
        <v>1214.0587</v>
      </c>
      <c r="M3490">
        <v>32321.75</v>
      </c>
      <c r="N3490" s="33">
        <v>1</v>
      </c>
      <c r="O3490" s="50" t="e">
        <f>INDEX([1]Dados!$M$2:$N$26779,MATCH($P3490,[1]Dados!$N$2:$N$26779,),2)</f>
        <v>#N/A</v>
      </c>
      <c r="P3490">
        <v>157280</v>
      </c>
      <c r="Q3490" s="1">
        <v>36858</v>
      </c>
      <c r="R3490" s="1">
        <v>36862</v>
      </c>
      <c r="S3490" t="s">
        <v>2280</v>
      </c>
    </row>
    <row r="3491" spans="1:19" x14ac:dyDescent="0.2">
      <c r="A3491" s="7">
        <v>520552</v>
      </c>
      <c r="B3491" s="3">
        <v>92126</v>
      </c>
      <c r="C3491" s="3" t="s">
        <v>1</v>
      </c>
      <c r="D3491" s="2" t="s">
        <v>371</v>
      </c>
      <c r="E3491" s="3">
        <v>14</v>
      </c>
      <c r="F3491" s="17">
        <v>0</v>
      </c>
      <c r="G3491" s="17">
        <v>1</v>
      </c>
      <c r="H3491" s="17">
        <v>0</v>
      </c>
      <c r="I3491" s="7" t="s">
        <v>3</v>
      </c>
      <c r="J3491" s="7">
        <v>0</v>
      </c>
      <c r="K3491" s="4">
        <v>4</v>
      </c>
      <c r="L3491" s="5">
        <v>4.1822999999999997</v>
      </c>
      <c r="M3491">
        <v>99000</v>
      </c>
      <c r="N3491" s="3">
        <v>1</v>
      </c>
      <c r="O3491" s="50" t="e">
        <f>INDEX([1]Dados!$M$2:$N$26779,MATCH($P3491,[1]Dados!$N$2:$N$26779,),2)</f>
        <v>#N/A</v>
      </c>
      <c r="P3491">
        <v>157575</v>
      </c>
      <c r="Q3491" s="1">
        <v>36858</v>
      </c>
      <c r="R3491" s="1">
        <v>36862</v>
      </c>
      <c r="S3491" t="s">
        <v>2134</v>
      </c>
    </row>
    <row r="3492" spans="1:19" x14ac:dyDescent="0.2">
      <c r="A3492" s="7">
        <v>520552</v>
      </c>
      <c r="B3492" s="3">
        <v>92126</v>
      </c>
      <c r="C3492" s="3" t="s">
        <v>1</v>
      </c>
      <c r="D3492" s="2" t="s">
        <v>371</v>
      </c>
      <c r="E3492" s="3">
        <v>14</v>
      </c>
      <c r="F3492" s="17">
        <v>0</v>
      </c>
      <c r="G3492" s="17">
        <v>1</v>
      </c>
      <c r="H3492" s="17">
        <v>0</v>
      </c>
      <c r="I3492" s="7">
        <v>3.1</v>
      </c>
      <c r="J3492" s="7">
        <v>0</v>
      </c>
      <c r="K3492" s="4">
        <v>1293</v>
      </c>
      <c r="L3492" s="5">
        <v>1293.0592999999999</v>
      </c>
      <c r="M3492">
        <v>3127.5</v>
      </c>
      <c r="N3492" s="33">
        <v>1</v>
      </c>
      <c r="O3492" s="50" t="e">
        <f>INDEX([1]Dados!$M$2:$N$26779,MATCH($P3492,[1]Dados!$N$2:$N$26779,),2)</f>
        <v>#N/A</v>
      </c>
      <c r="P3492">
        <v>157173</v>
      </c>
      <c r="Q3492" s="1">
        <v>36858</v>
      </c>
      <c r="R3492" s="1">
        <v>36862</v>
      </c>
      <c r="S3492" t="s">
        <v>2282</v>
      </c>
    </row>
    <row r="3493" spans="1:19" x14ac:dyDescent="0.2">
      <c r="A3493" s="7">
        <v>520552</v>
      </c>
      <c r="B3493" s="3">
        <v>92126</v>
      </c>
      <c r="C3493" s="3" t="s">
        <v>1</v>
      </c>
      <c r="D3493" s="2" t="s">
        <v>371</v>
      </c>
      <c r="E3493" s="3">
        <v>14</v>
      </c>
      <c r="F3493" s="17">
        <v>0</v>
      </c>
      <c r="G3493" s="17">
        <v>1</v>
      </c>
      <c r="H3493" s="17">
        <v>0</v>
      </c>
      <c r="I3493" s="7">
        <v>3.2</v>
      </c>
      <c r="J3493" s="7">
        <v>29</v>
      </c>
      <c r="K3493" s="4">
        <v>1293</v>
      </c>
      <c r="L3493" s="5">
        <v>1293.0592999999999</v>
      </c>
      <c r="M3493">
        <v>3127.5</v>
      </c>
      <c r="N3493" s="33">
        <v>1</v>
      </c>
      <c r="O3493" s="50" t="e">
        <f>INDEX([1]Dados!$M$2:$N$26779,MATCH($P3493,[1]Dados!$N$2:$N$26779,),2)</f>
        <v>#N/A</v>
      </c>
      <c r="P3493">
        <v>157173</v>
      </c>
      <c r="Q3493" s="1">
        <v>36858</v>
      </c>
      <c r="R3493" s="1">
        <v>36862</v>
      </c>
      <c r="S3493" t="s">
        <v>2282</v>
      </c>
    </row>
    <row r="3494" spans="1:19" x14ac:dyDescent="0.2">
      <c r="A3494" s="7">
        <v>520552</v>
      </c>
      <c r="B3494" s="3">
        <v>92126</v>
      </c>
      <c r="C3494" s="3" t="s">
        <v>1</v>
      </c>
      <c r="D3494" s="2" t="s">
        <v>371</v>
      </c>
      <c r="E3494" s="3">
        <v>14</v>
      </c>
      <c r="F3494" s="17">
        <v>0</v>
      </c>
      <c r="G3494" s="17">
        <v>1</v>
      </c>
      <c r="H3494" s="17">
        <v>0</v>
      </c>
      <c r="I3494" s="7">
        <v>3.3</v>
      </c>
      <c r="J3494" s="7">
        <v>22</v>
      </c>
      <c r="K3494" s="4">
        <v>1293</v>
      </c>
      <c r="L3494" s="5">
        <v>1293.0592999999999</v>
      </c>
      <c r="M3494">
        <v>3127.5</v>
      </c>
      <c r="N3494" s="33">
        <v>1</v>
      </c>
      <c r="O3494" s="50" t="e">
        <f>INDEX([1]Dados!$M$2:$N$26779,MATCH($P3494,[1]Dados!$N$2:$N$26779,),2)</f>
        <v>#N/A</v>
      </c>
      <c r="P3494">
        <v>157173</v>
      </c>
      <c r="Q3494" s="1">
        <v>36858</v>
      </c>
      <c r="R3494" s="1">
        <v>36862</v>
      </c>
      <c r="S3494" t="s">
        <v>2282</v>
      </c>
    </row>
    <row r="3495" spans="1:19" x14ac:dyDescent="0.2">
      <c r="A3495" s="7">
        <v>520552</v>
      </c>
      <c r="B3495" s="3">
        <v>92126</v>
      </c>
      <c r="C3495" s="3" t="s">
        <v>1</v>
      </c>
      <c r="D3495" s="2" t="s">
        <v>371</v>
      </c>
      <c r="E3495" s="3">
        <v>14</v>
      </c>
      <c r="F3495" s="17">
        <v>0</v>
      </c>
      <c r="G3495" s="17">
        <v>1</v>
      </c>
      <c r="H3495" s="17">
        <v>0</v>
      </c>
      <c r="I3495" s="7">
        <v>3.4</v>
      </c>
      <c r="J3495" s="7">
        <v>21</v>
      </c>
      <c r="K3495" s="4">
        <v>1293</v>
      </c>
      <c r="L3495" s="5">
        <v>1293.0592999999999</v>
      </c>
      <c r="M3495">
        <v>3127.5</v>
      </c>
      <c r="N3495" s="33">
        <v>1</v>
      </c>
      <c r="O3495" s="50" t="e">
        <f>INDEX([1]Dados!$M$2:$N$26779,MATCH($P3495,[1]Dados!$N$2:$N$26779,),2)</f>
        <v>#N/A</v>
      </c>
      <c r="P3495">
        <v>157173</v>
      </c>
      <c r="Q3495" s="1">
        <v>36858</v>
      </c>
      <c r="R3495" s="1">
        <v>36862</v>
      </c>
      <c r="S3495" t="s">
        <v>2282</v>
      </c>
    </row>
    <row r="3496" spans="1:19" x14ac:dyDescent="0.2">
      <c r="A3496" s="7">
        <v>210270</v>
      </c>
      <c r="B3496" s="3">
        <v>7510</v>
      </c>
      <c r="C3496" s="3" t="s">
        <v>39</v>
      </c>
      <c r="D3496" s="2" t="s">
        <v>337</v>
      </c>
      <c r="E3496" s="3">
        <v>14</v>
      </c>
      <c r="F3496" s="17">
        <v>0</v>
      </c>
      <c r="G3496" s="17">
        <v>1</v>
      </c>
      <c r="H3496" s="17">
        <v>0</v>
      </c>
      <c r="I3496" s="7">
        <v>6.1</v>
      </c>
      <c r="J3496" s="7">
        <v>7</v>
      </c>
      <c r="K3496" s="4">
        <v>119</v>
      </c>
      <c r="L3496" s="5">
        <v>119.3861</v>
      </c>
      <c r="M3496">
        <v>87945.56</v>
      </c>
      <c r="N3496" s="33">
        <v>1</v>
      </c>
      <c r="O3496" s="50" t="e">
        <f>INDEX([1]Dados!$M$2:$N$26779,MATCH($P3496,[1]Dados!$N$2:$N$26779,),2)</f>
        <v>#N/A</v>
      </c>
      <c r="P3496">
        <v>158105</v>
      </c>
      <c r="Q3496" s="1">
        <v>36858</v>
      </c>
      <c r="R3496" s="1">
        <v>36862</v>
      </c>
      <c r="S3496" t="s">
        <v>1861</v>
      </c>
    </row>
    <row r="3497" spans="1:19" x14ac:dyDescent="0.2">
      <c r="A3497" s="7">
        <v>210270</v>
      </c>
      <c r="B3497" s="3">
        <v>7510</v>
      </c>
      <c r="C3497" s="3" t="s">
        <v>39</v>
      </c>
      <c r="D3497" s="2" t="s">
        <v>337</v>
      </c>
      <c r="E3497" s="3">
        <v>14</v>
      </c>
      <c r="F3497" s="17">
        <v>0</v>
      </c>
      <c r="G3497" s="17">
        <v>1</v>
      </c>
      <c r="H3497" s="17">
        <v>0</v>
      </c>
      <c r="I3497" s="7">
        <v>6.2</v>
      </c>
      <c r="J3497" s="7">
        <v>10</v>
      </c>
      <c r="K3497" s="4">
        <v>119</v>
      </c>
      <c r="L3497" s="5">
        <v>119.3861</v>
      </c>
      <c r="M3497">
        <v>87945.56</v>
      </c>
      <c r="N3497" s="33">
        <v>1</v>
      </c>
      <c r="O3497" s="50" t="e">
        <f>INDEX([1]Dados!$M$2:$N$26779,MATCH($P3497,[1]Dados!$N$2:$N$26779,),2)</f>
        <v>#N/A</v>
      </c>
      <c r="P3497">
        <v>158105</v>
      </c>
      <c r="Q3497" s="1">
        <v>36858</v>
      </c>
      <c r="R3497" s="1">
        <v>36862</v>
      </c>
      <c r="S3497" t="s">
        <v>1861</v>
      </c>
    </row>
    <row r="3498" spans="1:19" x14ac:dyDescent="0.2">
      <c r="A3498" s="7">
        <v>210270</v>
      </c>
      <c r="B3498" s="3">
        <v>7510</v>
      </c>
      <c r="C3498" s="3" t="s">
        <v>39</v>
      </c>
      <c r="D3498" s="2" t="s">
        <v>337</v>
      </c>
      <c r="E3498" s="3">
        <v>14</v>
      </c>
      <c r="F3498" s="17">
        <v>0</v>
      </c>
      <c r="G3498" s="17">
        <v>1</v>
      </c>
      <c r="H3498" s="17">
        <v>0</v>
      </c>
      <c r="I3498" s="7">
        <v>6.3</v>
      </c>
      <c r="J3498" s="7">
        <v>17</v>
      </c>
      <c r="K3498" s="4">
        <v>119</v>
      </c>
      <c r="L3498" s="5">
        <v>119.3861</v>
      </c>
      <c r="M3498">
        <v>87945.56</v>
      </c>
      <c r="N3498" s="33">
        <v>1</v>
      </c>
      <c r="O3498" s="50" t="e">
        <f>INDEX([1]Dados!$M$2:$N$26779,MATCH($P3498,[1]Dados!$N$2:$N$26779,),2)</f>
        <v>#N/A</v>
      </c>
      <c r="P3498">
        <v>158105</v>
      </c>
      <c r="Q3498" s="1">
        <v>36858</v>
      </c>
      <c r="R3498" s="1">
        <v>36862</v>
      </c>
      <c r="S3498" t="s">
        <v>1861</v>
      </c>
    </row>
    <row r="3499" spans="1:19" x14ac:dyDescent="0.2">
      <c r="A3499" s="7">
        <v>210270</v>
      </c>
      <c r="B3499" s="3">
        <v>7510</v>
      </c>
      <c r="C3499" s="3" t="s">
        <v>39</v>
      </c>
      <c r="D3499" s="2" t="s">
        <v>337</v>
      </c>
      <c r="E3499" s="3">
        <v>14</v>
      </c>
      <c r="F3499" s="17">
        <v>0</v>
      </c>
      <c r="G3499" s="17">
        <v>1</v>
      </c>
      <c r="H3499" s="17">
        <v>0</v>
      </c>
      <c r="I3499" s="7">
        <v>6.4</v>
      </c>
      <c r="J3499" s="7">
        <v>25</v>
      </c>
      <c r="K3499" s="4">
        <v>119</v>
      </c>
      <c r="L3499" s="5">
        <v>119.3861</v>
      </c>
      <c r="M3499">
        <v>87945.56</v>
      </c>
      <c r="N3499" s="33">
        <v>1</v>
      </c>
      <c r="O3499" s="50" t="e">
        <f>INDEX([1]Dados!$M$2:$N$26779,MATCH($P3499,[1]Dados!$N$2:$N$26779,),2)</f>
        <v>#N/A</v>
      </c>
      <c r="P3499">
        <v>158105</v>
      </c>
      <c r="Q3499" s="1">
        <v>36858</v>
      </c>
      <c r="R3499" s="1">
        <v>36862</v>
      </c>
      <c r="S3499" t="s">
        <v>1861</v>
      </c>
    </row>
    <row r="3500" spans="1:19" x14ac:dyDescent="0.2">
      <c r="A3500" s="7">
        <v>210270</v>
      </c>
      <c r="B3500" s="3">
        <v>7510</v>
      </c>
      <c r="C3500" s="3" t="s">
        <v>39</v>
      </c>
      <c r="D3500" s="2" t="s">
        <v>337</v>
      </c>
      <c r="E3500" s="3">
        <v>14</v>
      </c>
      <c r="F3500" s="17">
        <v>0</v>
      </c>
      <c r="G3500" s="17">
        <v>1</v>
      </c>
      <c r="H3500" s="17">
        <v>0</v>
      </c>
      <c r="I3500" s="7">
        <v>6.5</v>
      </c>
      <c r="J3500" s="7">
        <v>25</v>
      </c>
      <c r="K3500" s="4">
        <v>119</v>
      </c>
      <c r="L3500" s="5">
        <v>119.3861</v>
      </c>
      <c r="M3500">
        <v>87945.56</v>
      </c>
      <c r="N3500" s="33">
        <v>1</v>
      </c>
      <c r="O3500" s="50" t="e">
        <f>INDEX([1]Dados!$M$2:$N$26779,MATCH($P3500,[1]Dados!$N$2:$N$26779,),2)</f>
        <v>#N/A</v>
      </c>
      <c r="P3500">
        <v>158105</v>
      </c>
      <c r="Q3500" s="1">
        <v>36858</v>
      </c>
      <c r="R3500" s="1">
        <v>36862</v>
      </c>
      <c r="S3500" t="s">
        <v>1861</v>
      </c>
    </row>
    <row r="3501" spans="1:19" x14ac:dyDescent="0.2">
      <c r="A3501" s="7">
        <v>210270</v>
      </c>
      <c r="B3501" s="3">
        <v>7510</v>
      </c>
      <c r="C3501" s="3" t="s">
        <v>39</v>
      </c>
      <c r="D3501" s="2" t="s">
        <v>337</v>
      </c>
      <c r="E3501" s="3">
        <v>14</v>
      </c>
      <c r="F3501" s="17">
        <v>0</v>
      </c>
      <c r="G3501" s="17">
        <v>1</v>
      </c>
      <c r="H3501" s="17">
        <v>0</v>
      </c>
      <c r="I3501" s="7">
        <v>6.6</v>
      </c>
      <c r="J3501" s="7">
        <v>32</v>
      </c>
      <c r="K3501" s="4">
        <v>119</v>
      </c>
      <c r="L3501" s="5">
        <v>119.3861</v>
      </c>
      <c r="M3501">
        <v>87945.56</v>
      </c>
      <c r="N3501" s="33">
        <v>1</v>
      </c>
      <c r="O3501" s="50" t="e">
        <f>INDEX([1]Dados!$M$2:$N$26779,MATCH($P3501,[1]Dados!$N$2:$N$26779,),2)</f>
        <v>#N/A</v>
      </c>
      <c r="P3501">
        <v>158105</v>
      </c>
      <c r="Q3501" s="1">
        <v>36858</v>
      </c>
      <c r="R3501" s="1">
        <v>36862</v>
      </c>
      <c r="S3501" t="s">
        <v>1861</v>
      </c>
    </row>
    <row r="3502" spans="1:19" x14ac:dyDescent="0.2">
      <c r="A3502" s="7">
        <v>210270</v>
      </c>
      <c r="B3502" s="3">
        <v>7510</v>
      </c>
      <c r="C3502" s="3" t="s">
        <v>39</v>
      </c>
      <c r="D3502" s="2" t="s">
        <v>337</v>
      </c>
      <c r="E3502" s="3">
        <v>14</v>
      </c>
      <c r="F3502" s="17">
        <v>0</v>
      </c>
      <c r="G3502" s="17">
        <v>1</v>
      </c>
      <c r="H3502" s="17">
        <v>0</v>
      </c>
      <c r="I3502" s="7">
        <v>6.7</v>
      </c>
      <c r="J3502" s="7">
        <v>13</v>
      </c>
      <c r="K3502" s="4">
        <v>119</v>
      </c>
      <c r="L3502" s="5">
        <v>119.3861</v>
      </c>
      <c r="M3502">
        <v>87945.56</v>
      </c>
      <c r="N3502" s="33">
        <v>1</v>
      </c>
      <c r="O3502" s="50" t="e">
        <f>INDEX([1]Dados!$M$2:$N$26779,MATCH($P3502,[1]Dados!$N$2:$N$26779,),2)</f>
        <v>#N/A</v>
      </c>
      <c r="P3502">
        <v>158105</v>
      </c>
      <c r="Q3502" s="1">
        <v>36858</v>
      </c>
      <c r="R3502" s="1">
        <v>36862</v>
      </c>
      <c r="S3502" t="s">
        <v>1861</v>
      </c>
    </row>
    <row r="3503" spans="1:19" x14ac:dyDescent="0.2">
      <c r="A3503" s="7">
        <v>210270</v>
      </c>
      <c r="B3503" s="3">
        <v>7510</v>
      </c>
      <c r="C3503" s="3" t="s">
        <v>39</v>
      </c>
      <c r="D3503" s="2" t="s">
        <v>337</v>
      </c>
      <c r="E3503" s="3">
        <v>14</v>
      </c>
      <c r="F3503" s="17">
        <v>0</v>
      </c>
      <c r="G3503" s="17">
        <v>1</v>
      </c>
      <c r="H3503" s="17">
        <v>0</v>
      </c>
      <c r="I3503" s="7">
        <v>4.0999999999999996</v>
      </c>
      <c r="J3503" s="7">
        <v>7</v>
      </c>
      <c r="K3503" s="4">
        <v>119</v>
      </c>
      <c r="L3503" s="5">
        <v>119.38590000000001</v>
      </c>
      <c r="M3503">
        <v>113212.65</v>
      </c>
      <c r="N3503" s="3">
        <v>1</v>
      </c>
      <c r="O3503" s="50" t="e">
        <f>INDEX([1]Dados!$M$2:$N$26779,MATCH($P3503,[1]Dados!$N$2:$N$26779,),2)</f>
        <v>#N/A</v>
      </c>
      <c r="P3503" s="8">
        <v>157966</v>
      </c>
      <c r="Q3503" s="1">
        <v>36858</v>
      </c>
      <c r="R3503" s="1">
        <v>36862</v>
      </c>
      <c r="S3503" t="s">
        <v>2283</v>
      </c>
    </row>
    <row r="3504" spans="1:19" x14ac:dyDescent="0.2">
      <c r="A3504" s="7">
        <v>210270</v>
      </c>
      <c r="B3504" s="3">
        <v>7510</v>
      </c>
      <c r="C3504" s="3" t="s">
        <v>39</v>
      </c>
      <c r="D3504" s="2" t="s">
        <v>337</v>
      </c>
      <c r="E3504" s="3">
        <v>14</v>
      </c>
      <c r="F3504" s="17">
        <v>0</v>
      </c>
      <c r="G3504" s="17">
        <v>1</v>
      </c>
      <c r="H3504" s="17">
        <v>0</v>
      </c>
      <c r="I3504" s="7">
        <v>4.0999999999999996</v>
      </c>
      <c r="J3504" s="7">
        <v>7</v>
      </c>
      <c r="K3504" s="4">
        <v>119</v>
      </c>
      <c r="L3504" s="5">
        <v>119.38590000000001</v>
      </c>
      <c r="M3504">
        <v>102437.5</v>
      </c>
      <c r="N3504" s="3">
        <v>1</v>
      </c>
      <c r="O3504" s="50" t="e">
        <f>INDEX([1]Dados!$M$2:$N$26779,MATCH($P3504,[1]Dados!$N$2:$N$26779,),2)</f>
        <v>#N/A</v>
      </c>
      <c r="P3504" s="8">
        <v>157967</v>
      </c>
      <c r="Q3504" s="1">
        <v>36858</v>
      </c>
      <c r="R3504" s="1">
        <v>36862</v>
      </c>
      <c r="S3504" t="s">
        <v>2284</v>
      </c>
    </row>
    <row r="3505" spans="1:19" x14ac:dyDescent="0.2">
      <c r="A3505" s="7">
        <v>210270</v>
      </c>
      <c r="B3505" s="3">
        <v>7510</v>
      </c>
      <c r="C3505" s="3" t="s">
        <v>39</v>
      </c>
      <c r="D3505" s="2" t="s">
        <v>337</v>
      </c>
      <c r="E3505" s="3">
        <v>14</v>
      </c>
      <c r="F3505" s="17">
        <v>0</v>
      </c>
      <c r="G3505" s="17">
        <v>1</v>
      </c>
      <c r="H3505" s="17">
        <v>0</v>
      </c>
      <c r="I3505" s="7">
        <v>4.0999999999999996</v>
      </c>
      <c r="J3505" s="7">
        <v>7</v>
      </c>
      <c r="K3505" s="4">
        <v>119</v>
      </c>
      <c r="L3505" s="5">
        <v>119.38590000000001</v>
      </c>
      <c r="M3505">
        <v>101010.1</v>
      </c>
      <c r="N3505" s="3">
        <v>1</v>
      </c>
      <c r="O3505" s="50" t="e">
        <f>INDEX([1]Dados!$M$2:$N$26779,MATCH($P3505,[1]Dados!$N$2:$N$26779,),2)</f>
        <v>#N/A</v>
      </c>
      <c r="P3505" s="8">
        <v>158055</v>
      </c>
      <c r="Q3505" s="1">
        <v>36858</v>
      </c>
      <c r="R3505" s="1">
        <v>36862</v>
      </c>
      <c r="S3505" t="s">
        <v>2285</v>
      </c>
    </row>
    <row r="3506" spans="1:19" x14ac:dyDescent="0.2">
      <c r="A3506" s="7">
        <v>210270</v>
      </c>
      <c r="B3506" s="3">
        <v>7510</v>
      </c>
      <c r="C3506" s="3" t="s">
        <v>39</v>
      </c>
      <c r="D3506" s="2" t="s">
        <v>337</v>
      </c>
      <c r="E3506" s="3">
        <v>14</v>
      </c>
      <c r="F3506" s="17">
        <v>0</v>
      </c>
      <c r="G3506" s="17">
        <v>1</v>
      </c>
      <c r="H3506" s="17">
        <v>0</v>
      </c>
      <c r="I3506" s="7">
        <v>4.0999999999999996</v>
      </c>
      <c r="J3506" s="7">
        <v>7</v>
      </c>
      <c r="K3506" s="4">
        <v>119</v>
      </c>
      <c r="L3506" s="5">
        <v>119.38590000000001</v>
      </c>
      <c r="M3506">
        <v>276767.65999999997</v>
      </c>
      <c r="N3506" s="3">
        <v>1</v>
      </c>
      <c r="O3506" s="50" t="e">
        <f>INDEX([1]Dados!$M$2:$N$26779,MATCH($P3506,[1]Dados!$N$2:$N$26779,),2)</f>
        <v>#N/A</v>
      </c>
      <c r="P3506" s="8">
        <v>158104</v>
      </c>
      <c r="Q3506" s="1">
        <v>36858</v>
      </c>
      <c r="R3506" s="1">
        <v>36862</v>
      </c>
      <c r="S3506" t="s">
        <v>2286</v>
      </c>
    </row>
    <row r="3507" spans="1:19" x14ac:dyDescent="0.2">
      <c r="A3507" s="7">
        <v>210270</v>
      </c>
      <c r="B3507" s="3">
        <v>7510</v>
      </c>
      <c r="C3507" s="3" t="s">
        <v>39</v>
      </c>
      <c r="D3507" s="2" t="s">
        <v>337</v>
      </c>
      <c r="E3507" s="3">
        <v>14</v>
      </c>
      <c r="F3507" s="17">
        <v>0</v>
      </c>
      <c r="G3507" s="17">
        <v>1</v>
      </c>
      <c r="H3507" s="17">
        <v>0</v>
      </c>
      <c r="I3507" s="7">
        <v>4.0999999999999996</v>
      </c>
      <c r="J3507" s="7">
        <v>7</v>
      </c>
      <c r="K3507" s="4">
        <v>119</v>
      </c>
      <c r="L3507" s="5">
        <v>119.38590000000001</v>
      </c>
      <c r="M3507">
        <v>69267.070000000007</v>
      </c>
      <c r="N3507" s="3">
        <v>1</v>
      </c>
      <c r="O3507" s="50" t="e">
        <f>INDEX([1]Dados!$M$2:$N$26779,MATCH($P3507,[1]Dados!$N$2:$N$26779,),2)</f>
        <v>#N/A</v>
      </c>
      <c r="P3507" s="8">
        <v>158106</v>
      </c>
      <c r="Q3507" s="1">
        <v>36858</v>
      </c>
      <c r="R3507" s="1">
        <v>36862</v>
      </c>
      <c r="S3507" t="s">
        <v>2287</v>
      </c>
    </row>
    <row r="3508" spans="1:19" x14ac:dyDescent="0.2">
      <c r="A3508" s="7">
        <v>210270</v>
      </c>
      <c r="B3508" s="3">
        <v>7510</v>
      </c>
      <c r="C3508" s="3" t="s">
        <v>39</v>
      </c>
      <c r="D3508" s="2" t="s">
        <v>337</v>
      </c>
      <c r="E3508" s="3">
        <v>14</v>
      </c>
      <c r="F3508" s="17">
        <v>0</v>
      </c>
      <c r="G3508" s="17">
        <v>1</v>
      </c>
      <c r="H3508" s="17">
        <v>0</v>
      </c>
      <c r="I3508" s="7">
        <v>4.0999999999999996</v>
      </c>
      <c r="J3508" s="7">
        <v>7</v>
      </c>
      <c r="K3508" s="4">
        <v>119</v>
      </c>
      <c r="L3508" s="5">
        <v>119.38590000000001</v>
      </c>
      <c r="M3508">
        <v>187910.34</v>
      </c>
      <c r="N3508" s="3">
        <v>1</v>
      </c>
      <c r="O3508" s="50" t="e">
        <f>INDEX([1]Dados!$M$2:$N$26779,MATCH($P3508,[1]Dados!$N$2:$N$26779,),2)</f>
        <v>#N/A</v>
      </c>
      <c r="P3508" s="8">
        <v>158125</v>
      </c>
      <c r="Q3508" s="1">
        <v>36858</v>
      </c>
      <c r="R3508" s="1">
        <v>36862</v>
      </c>
      <c r="S3508" t="s">
        <v>2288</v>
      </c>
    </row>
    <row r="3509" spans="1:19" x14ac:dyDescent="0.2">
      <c r="A3509" s="7">
        <v>210270</v>
      </c>
      <c r="B3509" s="3">
        <v>7510</v>
      </c>
      <c r="C3509" s="3" t="s">
        <v>39</v>
      </c>
      <c r="D3509" s="2" t="s">
        <v>337</v>
      </c>
      <c r="E3509" s="3">
        <v>14</v>
      </c>
      <c r="F3509" s="17">
        <v>0</v>
      </c>
      <c r="G3509" s="17">
        <v>1</v>
      </c>
      <c r="H3509" s="17">
        <v>0</v>
      </c>
      <c r="I3509" s="7">
        <v>4.2</v>
      </c>
      <c r="J3509" s="7">
        <v>19</v>
      </c>
      <c r="K3509" s="4">
        <v>119</v>
      </c>
      <c r="L3509" s="5">
        <v>119.38590000000001</v>
      </c>
      <c r="M3509">
        <v>113212.65</v>
      </c>
      <c r="N3509" s="3">
        <v>1</v>
      </c>
      <c r="O3509" s="50" t="e">
        <f>INDEX([1]Dados!$M$2:$N$26779,MATCH($P3509,[1]Dados!$N$2:$N$26779,),2)</f>
        <v>#N/A</v>
      </c>
      <c r="P3509" s="8">
        <v>157966</v>
      </c>
      <c r="Q3509" s="1">
        <v>36858</v>
      </c>
      <c r="R3509" s="1">
        <v>36862</v>
      </c>
      <c r="S3509" t="s">
        <v>2283</v>
      </c>
    </row>
    <row r="3510" spans="1:19" x14ac:dyDescent="0.2">
      <c r="A3510" s="7">
        <v>210270</v>
      </c>
      <c r="B3510" s="3">
        <v>7510</v>
      </c>
      <c r="C3510" s="3" t="s">
        <v>39</v>
      </c>
      <c r="D3510" s="2" t="s">
        <v>337</v>
      </c>
      <c r="E3510" s="3">
        <v>14</v>
      </c>
      <c r="F3510" s="17">
        <v>0</v>
      </c>
      <c r="G3510" s="17">
        <v>1</v>
      </c>
      <c r="H3510" s="17">
        <v>0</v>
      </c>
      <c r="I3510" s="7">
        <v>4.2</v>
      </c>
      <c r="J3510" s="7">
        <v>19</v>
      </c>
      <c r="K3510" s="4">
        <v>119</v>
      </c>
      <c r="L3510" s="5">
        <v>119.38590000000001</v>
      </c>
      <c r="M3510">
        <v>102437.5</v>
      </c>
      <c r="N3510" s="3">
        <v>1</v>
      </c>
      <c r="O3510" s="50" t="e">
        <f>INDEX([1]Dados!$M$2:$N$26779,MATCH($P3510,[1]Dados!$N$2:$N$26779,),2)</f>
        <v>#N/A</v>
      </c>
      <c r="P3510" s="8">
        <v>157967</v>
      </c>
      <c r="Q3510" s="1">
        <v>36858</v>
      </c>
      <c r="R3510" s="1">
        <v>36862</v>
      </c>
      <c r="S3510" t="s">
        <v>2284</v>
      </c>
    </row>
    <row r="3511" spans="1:19" x14ac:dyDescent="0.2">
      <c r="A3511" s="7">
        <v>210270</v>
      </c>
      <c r="B3511" s="3">
        <v>7510</v>
      </c>
      <c r="C3511" s="3" t="s">
        <v>39</v>
      </c>
      <c r="D3511" s="2" t="s">
        <v>337</v>
      </c>
      <c r="E3511" s="3">
        <v>14</v>
      </c>
      <c r="F3511" s="17">
        <v>0</v>
      </c>
      <c r="G3511" s="17">
        <v>1</v>
      </c>
      <c r="H3511" s="17">
        <v>0</v>
      </c>
      <c r="I3511" s="7">
        <v>4.2</v>
      </c>
      <c r="J3511" s="7">
        <v>19</v>
      </c>
      <c r="K3511" s="4">
        <v>119</v>
      </c>
      <c r="L3511" s="5">
        <v>119.38590000000001</v>
      </c>
      <c r="M3511">
        <v>101010.1</v>
      </c>
      <c r="N3511" s="3">
        <v>1</v>
      </c>
      <c r="O3511" s="50" t="e">
        <f>INDEX([1]Dados!$M$2:$N$26779,MATCH($P3511,[1]Dados!$N$2:$N$26779,),2)</f>
        <v>#N/A</v>
      </c>
      <c r="P3511" s="8">
        <v>158055</v>
      </c>
      <c r="Q3511" s="1">
        <v>36858</v>
      </c>
      <c r="R3511" s="1">
        <v>36862</v>
      </c>
      <c r="S3511" t="s">
        <v>2285</v>
      </c>
    </row>
    <row r="3512" spans="1:19" x14ac:dyDescent="0.2">
      <c r="A3512" s="7">
        <v>210270</v>
      </c>
      <c r="B3512" s="3">
        <v>7510</v>
      </c>
      <c r="C3512" s="3" t="s">
        <v>39</v>
      </c>
      <c r="D3512" s="2" t="s">
        <v>337</v>
      </c>
      <c r="E3512" s="3">
        <v>14</v>
      </c>
      <c r="F3512" s="17">
        <v>0</v>
      </c>
      <c r="G3512" s="17">
        <v>1</v>
      </c>
      <c r="H3512" s="17">
        <v>0</v>
      </c>
      <c r="I3512" s="7">
        <v>4.2</v>
      </c>
      <c r="J3512" s="7">
        <v>19</v>
      </c>
      <c r="K3512" s="4">
        <v>119</v>
      </c>
      <c r="L3512" s="5">
        <v>119.38590000000001</v>
      </c>
      <c r="M3512">
        <v>276767.65999999997</v>
      </c>
      <c r="N3512" s="3">
        <v>1</v>
      </c>
      <c r="O3512" s="50" t="e">
        <f>INDEX([1]Dados!$M$2:$N$26779,MATCH($P3512,[1]Dados!$N$2:$N$26779,),2)</f>
        <v>#N/A</v>
      </c>
      <c r="P3512" s="8">
        <v>158104</v>
      </c>
      <c r="Q3512" s="1">
        <v>36858</v>
      </c>
      <c r="R3512" s="1">
        <v>36862</v>
      </c>
      <c r="S3512" t="s">
        <v>2286</v>
      </c>
    </row>
    <row r="3513" spans="1:19" x14ac:dyDescent="0.2">
      <c r="A3513" s="7">
        <v>210270</v>
      </c>
      <c r="B3513" s="3">
        <v>7510</v>
      </c>
      <c r="C3513" s="3" t="s">
        <v>39</v>
      </c>
      <c r="D3513" s="2" t="s">
        <v>337</v>
      </c>
      <c r="E3513" s="3">
        <v>14</v>
      </c>
      <c r="F3513" s="17">
        <v>0</v>
      </c>
      <c r="G3513" s="17">
        <v>1</v>
      </c>
      <c r="H3513" s="17">
        <v>0</v>
      </c>
      <c r="I3513" s="7">
        <v>4.2</v>
      </c>
      <c r="J3513" s="7">
        <v>19</v>
      </c>
      <c r="K3513" s="4">
        <v>119</v>
      </c>
      <c r="L3513" s="5">
        <v>119.38590000000001</v>
      </c>
      <c r="M3513">
        <v>69267.070000000007</v>
      </c>
      <c r="N3513" s="3">
        <v>1</v>
      </c>
      <c r="O3513" s="50" t="e">
        <f>INDEX([1]Dados!$M$2:$N$26779,MATCH($P3513,[1]Dados!$N$2:$N$26779,),2)</f>
        <v>#N/A</v>
      </c>
      <c r="P3513" s="8">
        <v>158106</v>
      </c>
      <c r="Q3513" s="1">
        <v>36858</v>
      </c>
      <c r="R3513" s="1">
        <v>36862</v>
      </c>
      <c r="S3513" t="s">
        <v>2287</v>
      </c>
    </row>
    <row r="3514" spans="1:19" x14ac:dyDescent="0.2">
      <c r="A3514" s="7">
        <v>210270</v>
      </c>
      <c r="B3514" s="3">
        <v>7510</v>
      </c>
      <c r="C3514" s="3" t="s">
        <v>39</v>
      </c>
      <c r="D3514" s="2" t="s">
        <v>337</v>
      </c>
      <c r="E3514" s="3">
        <v>14</v>
      </c>
      <c r="F3514" s="17">
        <v>0</v>
      </c>
      <c r="G3514" s="17">
        <v>1</v>
      </c>
      <c r="H3514" s="17">
        <v>0</v>
      </c>
      <c r="I3514" s="7">
        <v>4.2</v>
      </c>
      <c r="J3514" s="7">
        <v>19</v>
      </c>
      <c r="K3514" s="4">
        <v>119</v>
      </c>
      <c r="L3514" s="5">
        <v>119.38590000000001</v>
      </c>
      <c r="M3514">
        <v>187910.34</v>
      </c>
      <c r="N3514" s="3">
        <v>1</v>
      </c>
      <c r="O3514" s="50" t="e">
        <f>INDEX([1]Dados!$M$2:$N$26779,MATCH($P3514,[1]Dados!$N$2:$N$26779,),2)</f>
        <v>#N/A</v>
      </c>
      <c r="P3514" s="8">
        <v>158125</v>
      </c>
      <c r="Q3514" s="1">
        <v>36858</v>
      </c>
      <c r="R3514" s="1">
        <v>36862</v>
      </c>
      <c r="S3514" t="s">
        <v>2288</v>
      </c>
    </row>
    <row r="3515" spans="1:19" x14ac:dyDescent="0.2">
      <c r="A3515" s="7">
        <v>210270</v>
      </c>
      <c r="B3515" s="3">
        <v>7510</v>
      </c>
      <c r="C3515" s="3" t="s">
        <v>39</v>
      </c>
      <c r="D3515" s="2" t="s">
        <v>337</v>
      </c>
      <c r="E3515" s="3">
        <v>14</v>
      </c>
      <c r="F3515" s="17">
        <v>0</v>
      </c>
      <c r="G3515" s="17">
        <v>1</v>
      </c>
      <c r="H3515" s="17">
        <v>0</v>
      </c>
      <c r="I3515" s="7" t="s">
        <v>3</v>
      </c>
      <c r="J3515" s="7">
        <v>0</v>
      </c>
      <c r="K3515" s="4">
        <v>4</v>
      </c>
      <c r="L3515" s="5">
        <v>4.1822999999999997</v>
      </c>
      <c r="M3515">
        <v>84960</v>
      </c>
      <c r="N3515" s="3">
        <v>1</v>
      </c>
      <c r="O3515" s="50" t="e">
        <f>INDEX([1]Dados!$M$2:$N$26779,MATCH($P3515,[1]Dados!$N$2:$N$26779,),2)</f>
        <v>#N/A</v>
      </c>
      <c r="P3515">
        <v>157579</v>
      </c>
      <c r="Q3515" s="1">
        <v>36858</v>
      </c>
      <c r="R3515" s="1">
        <v>36862</v>
      </c>
      <c r="S3515" t="s">
        <v>2134</v>
      </c>
    </row>
    <row r="3516" spans="1:19" x14ac:dyDescent="0.2">
      <c r="A3516" s="7">
        <v>210270</v>
      </c>
      <c r="B3516" s="3">
        <v>7510</v>
      </c>
      <c r="C3516" s="3" t="s">
        <v>39</v>
      </c>
      <c r="D3516" s="2" t="s">
        <v>337</v>
      </c>
      <c r="E3516" s="3">
        <v>14</v>
      </c>
      <c r="F3516" s="17">
        <v>0</v>
      </c>
      <c r="G3516" s="17">
        <v>1</v>
      </c>
      <c r="H3516" s="17">
        <v>0</v>
      </c>
      <c r="I3516" s="7" t="s">
        <v>3</v>
      </c>
      <c r="J3516" s="7">
        <v>0</v>
      </c>
      <c r="K3516" s="4">
        <v>4</v>
      </c>
      <c r="L3516" s="5">
        <v>4.1822999999999997</v>
      </c>
      <c r="M3516">
        <v>149924.43</v>
      </c>
      <c r="N3516" s="3">
        <v>1</v>
      </c>
      <c r="O3516" s="50" t="e">
        <f>INDEX([1]Dados!$M$2:$N$26779,MATCH($P3516,[1]Dados!$N$2:$N$26779,),2)</f>
        <v>#N/A</v>
      </c>
      <c r="P3516">
        <v>157580</v>
      </c>
      <c r="Q3516" s="1">
        <v>36858</v>
      </c>
      <c r="R3516" s="1">
        <v>36862</v>
      </c>
      <c r="S3516" t="s">
        <v>2134</v>
      </c>
    </row>
    <row r="3517" spans="1:19" x14ac:dyDescent="0.2">
      <c r="A3517" s="7">
        <v>210270</v>
      </c>
      <c r="B3517" s="3">
        <v>7510</v>
      </c>
      <c r="C3517" s="3" t="s">
        <v>39</v>
      </c>
      <c r="D3517" s="2" t="s">
        <v>337</v>
      </c>
      <c r="E3517" s="3">
        <v>14</v>
      </c>
      <c r="F3517" s="17">
        <v>0</v>
      </c>
      <c r="G3517" s="17">
        <v>1</v>
      </c>
      <c r="H3517" s="17">
        <v>0</v>
      </c>
      <c r="I3517" s="7" t="s">
        <v>3</v>
      </c>
      <c r="J3517" s="7">
        <v>0</v>
      </c>
      <c r="K3517" s="4">
        <v>1203</v>
      </c>
      <c r="L3517" s="5">
        <v>1203.0829000000001</v>
      </c>
      <c r="M3517">
        <v>53440.17</v>
      </c>
      <c r="N3517" s="3">
        <v>1</v>
      </c>
      <c r="O3517" s="50" t="e">
        <f>INDEX([1]Dados!$M$2:$N$26779,MATCH($P3517,[1]Dados!$N$2:$N$26779,),2)</f>
        <v>#N/A</v>
      </c>
      <c r="P3517">
        <v>157461</v>
      </c>
      <c r="Q3517" s="1">
        <v>36858</v>
      </c>
      <c r="R3517" s="1">
        <v>36862</v>
      </c>
      <c r="S3517" t="s">
        <v>2134</v>
      </c>
    </row>
    <row r="3518" spans="1:19" x14ac:dyDescent="0.2">
      <c r="A3518" s="7">
        <v>210270</v>
      </c>
      <c r="B3518" s="3">
        <v>7510</v>
      </c>
      <c r="C3518" s="3" t="s">
        <v>39</v>
      </c>
      <c r="D3518" s="2" t="s">
        <v>337</v>
      </c>
      <c r="E3518" s="3">
        <v>14</v>
      </c>
      <c r="F3518" s="17">
        <v>0</v>
      </c>
      <c r="G3518" s="17">
        <v>1</v>
      </c>
      <c r="H3518" s="17">
        <v>0</v>
      </c>
      <c r="I3518" s="7" t="s">
        <v>3</v>
      </c>
      <c r="J3518" s="7">
        <v>0</v>
      </c>
      <c r="K3518" s="4">
        <v>1214</v>
      </c>
      <c r="L3518" s="5">
        <v>1214.0808</v>
      </c>
      <c r="M3518">
        <v>116000</v>
      </c>
      <c r="N3518" s="3">
        <v>1</v>
      </c>
      <c r="O3518" s="50" t="e">
        <f>INDEX([1]Dados!$M$2:$N$26779,MATCH($P3518,[1]Dados!$N$2:$N$26779,),2)</f>
        <v>#N/A</v>
      </c>
      <c r="P3518">
        <v>157578</v>
      </c>
      <c r="Q3518" s="1">
        <v>36858</v>
      </c>
      <c r="R3518" s="1">
        <v>36862</v>
      </c>
      <c r="S3518" t="s">
        <v>2134</v>
      </c>
    </row>
    <row r="3519" spans="1:19" x14ac:dyDescent="0.2">
      <c r="A3519" s="7">
        <v>210270</v>
      </c>
      <c r="B3519" s="3">
        <v>7510</v>
      </c>
      <c r="C3519" s="3" t="s">
        <v>39</v>
      </c>
      <c r="D3519" s="2" t="s">
        <v>337</v>
      </c>
      <c r="E3519" s="3">
        <v>14</v>
      </c>
      <c r="F3519" s="17">
        <v>0</v>
      </c>
      <c r="G3519" s="17">
        <v>1</v>
      </c>
      <c r="H3519" s="17">
        <v>0</v>
      </c>
      <c r="I3519" s="7">
        <v>5.6</v>
      </c>
      <c r="J3519" s="7">
        <v>32</v>
      </c>
      <c r="K3519" s="4">
        <v>4</v>
      </c>
      <c r="L3519" s="5">
        <v>4.1822999999999997</v>
      </c>
      <c r="M3519">
        <v>106037.3</v>
      </c>
      <c r="N3519" s="3">
        <v>1</v>
      </c>
      <c r="O3519" s="50" t="e">
        <f>INDEX([1]Dados!$M$2:$N$26779,MATCH($P3519,[1]Dados!$N$2:$N$26779,),2)</f>
        <v>#N/A</v>
      </c>
      <c r="P3519">
        <v>157581</v>
      </c>
      <c r="Q3519" s="1">
        <v>36858</v>
      </c>
      <c r="R3519" s="1">
        <v>36862</v>
      </c>
      <c r="S3519" t="s">
        <v>1076</v>
      </c>
    </row>
    <row r="3520" spans="1:19" x14ac:dyDescent="0.2">
      <c r="A3520" s="7">
        <v>210270</v>
      </c>
      <c r="B3520" s="3">
        <v>7510</v>
      </c>
      <c r="C3520" s="3" t="s">
        <v>39</v>
      </c>
      <c r="D3520" s="2" t="s">
        <v>337</v>
      </c>
      <c r="E3520" s="3">
        <v>14</v>
      </c>
      <c r="F3520" s="17">
        <v>0</v>
      </c>
      <c r="G3520" s="17">
        <v>1</v>
      </c>
      <c r="H3520" s="17">
        <v>0</v>
      </c>
      <c r="I3520" s="7">
        <v>5.7</v>
      </c>
      <c r="J3520" s="7">
        <v>18</v>
      </c>
      <c r="K3520" s="4">
        <v>4</v>
      </c>
      <c r="L3520" s="5">
        <v>4.1822999999999997</v>
      </c>
      <c r="M3520">
        <v>106037.3</v>
      </c>
      <c r="N3520" s="3">
        <v>1</v>
      </c>
      <c r="O3520" s="50" t="e">
        <f>INDEX([1]Dados!$M$2:$N$26779,MATCH($P3520,[1]Dados!$N$2:$N$26779,),2)</f>
        <v>#N/A</v>
      </c>
      <c r="P3520">
        <v>157581</v>
      </c>
      <c r="Q3520" s="1">
        <v>36858</v>
      </c>
      <c r="R3520" s="1">
        <v>36862</v>
      </c>
      <c r="S3520" t="s">
        <v>1076</v>
      </c>
    </row>
    <row r="3521" spans="1:19" x14ac:dyDescent="0.2">
      <c r="A3521" s="7">
        <v>210270</v>
      </c>
      <c r="B3521" s="3">
        <v>7510</v>
      </c>
      <c r="C3521" s="3" t="s">
        <v>39</v>
      </c>
      <c r="D3521" s="2" t="s">
        <v>337</v>
      </c>
      <c r="E3521" s="3">
        <v>14</v>
      </c>
      <c r="F3521" s="17">
        <v>0</v>
      </c>
      <c r="G3521" s="17">
        <v>1</v>
      </c>
      <c r="H3521" s="17">
        <v>0</v>
      </c>
      <c r="I3521" s="7">
        <v>5.0999999999999996</v>
      </c>
      <c r="J3521" s="7">
        <v>13</v>
      </c>
      <c r="K3521" s="4">
        <v>4</v>
      </c>
      <c r="L3521" s="5">
        <v>4.1822999999999997</v>
      </c>
      <c r="M3521">
        <v>106037.3</v>
      </c>
      <c r="N3521" s="3">
        <v>1</v>
      </c>
      <c r="O3521" s="50" t="e">
        <f>INDEX([1]Dados!$M$2:$N$26779,MATCH($P3521,[1]Dados!$N$2:$N$26779,),2)</f>
        <v>#N/A</v>
      </c>
      <c r="P3521">
        <v>157581</v>
      </c>
      <c r="Q3521" s="1">
        <v>36858</v>
      </c>
      <c r="R3521" s="1">
        <v>36862</v>
      </c>
      <c r="S3521" t="s">
        <v>1076</v>
      </c>
    </row>
    <row r="3522" spans="1:19" x14ac:dyDescent="0.2">
      <c r="A3522" s="7">
        <v>210270</v>
      </c>
      <c r="B3522" s="3">
        <v>7510</v>
      </c>
      <c r="C3522" s="3" t="s">
        <v>39</v>
      </c>
      <c r="D3522" s="2" t="s">
        <v>337</v>
      </c>
      <c r="E3522" s="3">
        <v>14</v>
      </c>
      <c r="F3522" s="17">
        <v>0</v>
      </c>
      <c r="G3522" s="17">
        <v>1</v>
      </c>
      <c r="H3522" s="17">
        <v>0</v>
      </c>
      <c r="I3522" s="7">
        <v>5.3</v>
      </c>
      <c r="J3522" s="7">
        <v>17</v>
      </c>
      <c r="K3522" s="4">
        <v>4</v>
      </c>
      <c r="L3522" s="5">
        <v>4.1822999999999997</v>
      </c>
      <c r="M3522">
        <v>106037.3</v>
      </c>
      <c r="N3522" s="3">
        <v>1</v>
      </c>
      <c r="O3522" s="50" t="e">
        <f>INDEX([1]Dados!$M$2:$N$26779,MATCH($P3522,[1]Dados!$N$2:$N$26779,),2)</f>
        <v>#N/A</v>
      </c>
      <c r="P3522">
        <v>157581</v>
      </c>
      <c r="Q3522" s="1">
        <v>36858</v>
      </c>
      <c r="R3522" s="1">
        <v>36862</v>
      </c>
      <c r="S3522" t="s">
        <v>1076</v>
      </c>
    </row>
    <row r="3523" spans="1:19" x14ac:dyDescent="0.2">
      <c r="A3523" s="7">
        <v>210270</v>
      </c>
      <c r="B3523" s="3">
        <v>7510</v>
      </c>
      <c r="C3523" s="3" t="s">
        <v>39</v>
      </c>
      <c r="D3523" s="2" t="s">
        <v>337</v>
      </c>
      <c r="E3523" s="3">
        <v>14</v>
      </c>
      <c r="F3523" s="17">
        <v>0</v>
      </c>
      <c r="G3523" s="17">
        <v>1</v>
      </c>
      <c r="H3523" s="17">
        <v>0</v>
      </c>
      <c r="I3523" s="7">
        <v>5.4</v>
      </c>
      <c r="J3523" s="7">
        <v>25</v>
      </c>
      <c r="K3523" s="4">
        <v>4</v>
      </c>
      <c r="L3523" s="5">
        <v>4.1822999999999997</v>
      </c>
      <c r="M3523">
        <v>106037.3</v>
      </c>
      <c r="N3523" s="3">
        <v>1</v>
      </c>
      <c r="O3523" s="50" t="e">
        <f>INDEX([1]Dados!$M$2:$N$26779,MATCH($P3523,[1]Dados!$N$2:$N$26779,),2)</f>
        <v>#N/A</v>
      </c>
      <c r="P3523">
        <v>157581</v>
      </c>
      <c r="Q3523" s="1">
        <v>36858</v>
      </c>
      <c r="R3523" s="1">
        <v>36862</v>
      </c>
      <c r="S3523" t="s">
        <v>1076</v>
      </c>
    </row>
    <row r="3524" spans="1:19" x14ac:dyDescent="0.2">
      <c r="A3524" s="7">
        <v>210270</v>
      </c>
      <c r="B3524" s="3">
        <v>7510</v>
      </c>
      <c r="C3524" s="3" t="s">
        <v>39</v>
      </c>
      <c r="D3524" s="2" t="s">
        <v>337</v>
      </c>
      <c r="E3524" s="3">
        <v>14</v>
      </c>
      <c r="F3524" s="17">
        <v>0</v>
      </c>
      <c r="G3524" s="17">
        <v>1</v>
      </c>
      <c r="H3524" s="17">
        <v>0</v>
      </c>
      <c r="I3524" s="7">
        <v>5.5</v>
      </c>
      <c r="J3524" s="7">
        <v>13</v>
      </c>
      <c r="K3524" s="4">
        <v>4</v>
      </c>
      <c r="L3524" s="5">
        <v>4.1822999999999997</v>
      </c>
      <c r="M3524">
        <v>106037.3</v>
      </c>
      <c r="N3524" s="3">
        <v>1</v>
      </c>
      <c r="O3524" s="50" t="e">
        <f>INDEX([1]Dados!$M$2:$N$26779,MATCH($P3524,[1]Dados!$N$2:$N$26779,),2)</f>
        <v>#N/A</v>
      </c>
      <c r="P3524">
        <v>157581</v>
      </c>
      <c r="Q3524" s="1">
        <v>36858</v>
      </c>
      <c r="R3524" s="1">
        <v>36862</v>
      </c>
      <c r="S3524" t="s">
        <v>1076</v>
      </c>
    </row>
    <row r="3525" spans="1:19" x14ac:dyDescent="0.2">
      <c r="A3525" s="7">
        <v>210270</v>
      </c>
      <c r="B3525" s="3">
        <v>7510</v>
      </c>
      <c r="C3525" s="3" t="s">
        <v>39</v>
      </c>
      <c r="D3525" s="2" t="s">
        <v>337</v>
      </c>
      <c r="E3525" s="3">
        <v>14</v>
      </c>
      <c r="F3525" s="17">
        <v>0</v>
      </c>
      <c r="G3525" s="17">
        <v>1</v>
      </c>
      <c r="H3525" s="17">
        <v>0</v>
      </c>
      <c r="I3525" s="7">
        <v>5.2</v>
      </c>
      <c r="J3525" s="7">
        <v>7</v>
      </c>
      <c r="K3525" s="4">
        <v>4</v>
      </c>
      <c r="L3525" s="5">
        <v>4.1822999999999997</v>
      </c>
      <c r="M3525">
        <v>106037.3</v>
      </c>
      <c r="N3525" s="3">
        <v>1</v>
      </c>
      <c r="O3525" s="50" t="e">
        <f>INDEX([1]Dados!$M$2:$N$26779,MATCH($P3525,[1]Dados!$N$2:$N$26779,),2)</f>
        <v>#N/A</v>
      </c>
      <c r="P3525">
        <v>157581</v>
      </c>
      <c r="Q3525" s="1">
        <v>36858</v>
      </c>
      <c r="R3525" s="1">
        <v>36862</v>
      </c>
      <c r="S3525" t="s">
        <v>1076</v>
      </c>
    </row>
    <row r="3526" spans="1:19" x14ac:dyDescent="0.2">
      <c r="A3526" s="7">
        <v>210270</v>
      </c>
      <c r="B3526" s="3">
        <v>7510</v>
      </c>
      <c r="C3526" s="3" t="s">
        <v>39</v>
      </c>
      <c r="D3526" s="2" t="s">
        <v>337</v>
      </c>
      <c r="E3526" s="3">
        <v>14</v>
      </c>
      <c r="F3526" s="17">
        <v>0</v>
      </c>
      <c r="G3526" s="17">
        <v>1</v>
      </c>
      <c r="H3526" s="17">
        <v>0</v>
      </c>
      <c r="I3526" s="7">
        <v>1.2</v>
      </c>
      <c r="J3526" s="7">
        <v>7</v>
      </c>
      <c r="K3526" s="4">
        <v>1214</v>
      </c>
      <c r="L3526" s="5">
        <v>1214.0587</v>
      </c>
      <c r="M3526">
        <v>175335.67</v>
      </c>
      <c r="N3526" s="33">
        <v>1</v>
      </c>
      <c r="O3526" s="50" t="e">
        <f>INDEX([1]Dados!$M$2:$N$26779,MATCH($P3526,[1]Dados!$N$2:$N$26779,),2)</f>
        <v>#N/A</v>
      </c>
      <c r="P3526">
        <v>157273</v>
      </c>
      <c r="Q3526" s="1">
        <v>36858</v>
      </c>
      <c r="R3526" s="1">
        <v>36862</v>
      </c>
      <c r="S3526" t="s">
        <v>1838</v>
      </c>
    </row>
    <row r="3527" spans="1:19" x14ac:dyDescent="0.2">
      <c r="A3527" s="7">
        <v>210270</v>
      </c>
      <c r="B3527" s="3">
        <v>7510</v>
      </c>
      <c r="C3527" s="3" t="s">
        <v>39</v>
      </c>
      <c r="D3527" s="2" t="s">
        <v>337</v>
      </c>
      <c r="E3527" s="3">
        <v>14</v>
      </c>
      <c r="F3527" s="17">
        <v>0</v>
      </c>
      <c r="G3527" s="17">
        <v>1</v>
      </c>
      <c r="H3527" s="17">
        <v>0</v>
      </c>
      <c r="I3527" s="7">
        <v>1.1000000000000001</v>
      </c>
      <c r="J3527" s="7">
        <v>25</v>
      </c>
      <c r="K3527" s="4">
        <v>1214</v>
      </c>
      <c r="L3527" s="5">
        <v>1214.0587</v>
      </c>
      <c r="M3527">
        <v>175335.67</v>
      </c>
      <c r="N3527" s="33">
        <v>1</v>
      </c>
      <c r="O3527" s="50" t="e">
        <f>INDEX([1]Dados!$M$2:$N$26779,MATCH($P3527,[1]Dados!$N$2:$N$26779,),2)</f>
        <v>#N/A</v>
      </c>
      <c r="P3527">
        <v>157273</v>
      </c>
      <c r="Q3527" s="1">
        <v>36858</v>
      </c>
      <c r="R3527" s="1">
        <v>36862</v>
      </c>
      <c r="S3527" t="s">
        <v>1838</v>
      </c>
    </row>
    <row r="3528" spans="1:19" x14ac:dyDescent="0.2">
      <c r="A3528" s="7">
        <v>210270</v>
      </c>
      <c r="B3528" s="3">
        <v>7510</v>
      </c>
      <c r="C3528" s="3" t="s">
        <v>39</v>
      </c>
      <c r="D3528" s="2" t="s">
        <v>337</v>
      </c>
      <c r="E3528" s="3">
        <v>14</v>
      </c>
      <c r="F3528" s="17">
        <v>0</v>
      </c>
      <c r="G3528" s="17">
        <v>1</v>
      </c>
      <c r="H3528" s="17">
        <v>0</v>
      </c>
      <c r="I3528" s="7">
        <v>3.1</v>
      </c>
      <c r="J3528" s="7">
        <v>23</v>
      </c>
      <c r="K3528" s="4">
        <v>1214</v>
      </c>
      <c r="L3528" s="5">
        <v>1214.0589</v>
      </c>
      <c r="M3528">
        <v>499400</v>
      </c>
      <c r="N3528" s="33">
        <v>1</v>
      </c>
      <c r="O3528" s="50" t="e">
        <f>INDEX([1]Dados!$M$2:$N$26779,MATCH($P3528,[1]Dados!$N$2:$N$26779,),2)</f>
        <v>#N/A</v>
      </c>
      <c r="P3528">
        <v>158359</v>
      </c>
      <c r="Q3528" s="1">
        <v>36858</v>
      </c>
      <c r="R3528" s="1">
        <v>36862</v>
      </c>
      <c r="S3528" t="s">
        <v>1862</v>
      </c>
    </row>
    <row r="3529" spans="1:19" x14ac:dyDescent="0.2">
      <c r="A3529" s="7">
        <v>210270</v>
      </c>
      <c r="B3529" s="3">
        <v>7510</v>
      </c>
      <c r="C3529" s="3" t="s">
        <v>39</v>
      </c>
      <c r="D3529" s="2" t="s">
        <v>337</v>
      </c>
      <c r="E3529" s="3">
        <v>14</v>
      </c>
      <c r="F3529" s="17">
        <v>0</v>
      </c>
      <c r="G3529" s="17">
        <v>1</v>
      </c>
      <c r="H3529" s="17">
        <v>0</v>
      </c>
      <c r="I3529" s="7">
        <v>2.1</v>
      </c>
      <c r="J3529" s="7">
        <v>29</v>
      </c>
      <c r="K3529" s="4">
        <v>1293</v>
      </c>
      <c r="L3529" s="5">
        <v>1293.0592999999999</v>
      </c>
      <c r="M3529">
        <v>16192.88</v>
      </c>
      <c r="N3529" s="33">
        <v>1</v>
      </c>
      <c r="O3529" s="50" t="e">
        <f>INDEX([1]Dados!$M$2:$N$26779,MATCH($P3529,[1]Dados!$N$2:$N$26779,),2)</f>
        <v>#N/A</v>
      </c>
      <c r="P3529">
        <v>157206</v>
      </c>
      <c r="Q3529" s="1">
        <v>36858</v>
      </c>
      <c r="R3529" s="1">
        <v>36862</v>
      </c>
      <c r="S3529" t="s">
        <v>1860</v>
      </c>
    </row>
    <row r="3530" spans="1:19" s="23" customFormat="1" x14ac:dyDescent="0.2">
      <c r="A3530" s="19">
        <v>210270</v>
      </c>
      <c r="B3530" s="20">
        <v>7510</v>
      </c>
      <c r="C3530" s="20" t="s">
        <v>39</v>
      </c>
      <c r="D3530" s="21" t="s">
        <v>337</v>
      </c>
      <c r="E3530" s="20">
        <v>14</v>
      </c>
      <c r="F3530" s="22">
        <v>0</v>
      </c>
      <c r="G3530" s="22">
        <v>1</v>
      </c>
      <c r="H3530" s="22">
        <v>0</v>
      </c>
      <c r="I3530" s="19">
        <v>2.1</v>
      </c>
      <c r="J3530" s="19">
        <v>22</v>
      </c>
      <c r="K3530" s="24">
        <v>1293</v>
      </c>
      <c r="L3530" s="25">
        <v>1293.0592999999999</v>
      </c>
      <c r="M3530" s="23">
        <v>16192.88</v>
      </c>
      <c r="N3530" s="43">
        <v>1</v>
      </c>
      <c r="O3530" s="50" t="e">
        <f>INDEX([1]Dados!$M$2:$N$26779,MATCH($P3530,[1]Dados!$N$2:$N$26779,),2)</f>
        <v>#N/A</v>
      </c>
      <c r="P3530" s="23">
        <v>157206</v>
      </c>
      <c r="Q3530" s="26">
        <v>36858</v>
      </c>
      <c r="R3530" s="26">
        <v>36862</v>
      </c>
      <c r="S3530" s="23" t="s">
        <v>1860</v>
      </c>
    </row>
    <row r="3531" spans="1:19" hidden="1" x14ac:dyDescent="0.2">
      <c r="A3531" s="7">
        <v>210560</v>
      </c>
      <c r="B3531" s="3">
        <v>8117</v>
      </c>
      <c r="C3531" s="3" t="s">
        <v>39</v>
      </c>
      <c r="D3531" s="2" t="s">
        <v>522</v>
      </c>
      <c r="E3531" s="3">
        <v>14</v>
      </c>
      <c r="F3531" s="17">
        <v>0</v>
      </c>
      <c r="G3531" s="17">
        <v>1</v>
      </c>
      <c r="H3531" s="17">
        <v>0</v>
      </c>
      <c r="I3531" s="7">
        <v>5.0999999999999996</v>
      </c>
      <c r="J3531" s="7">
        <v>10</v>
      </c>
      <c r="K3531" s="4">
        <v>119</v>
      </c>
      <c r="L3531" s="5">
        <v>119.38590000000001</v>
      </c>
      <c r="M3531">
        <v>126315.78</v>
      </c>
      <c r="N3531" s="33">
        <v>1</v>
      </c>
      <c r="O3531" s="50">
        <f>INDEX([1]Dados!$M$2:$N$26779,MATCH($P3531,[1]Dados!$N$2:$N$26779,),2)</f>
        <v>158075</v>
      </c>
      <c r="P3531">
        <v>158075</v>
      </c>
      <c r="Q3531" s="1">
        <v>36858</v>
      </c>
      <c r="R3531" s="1">
        <v>36862</v>
      </c>
      <c r="S3531" t="s">
        <v>1604</v>
      </c>
    </row>
    <row r="3532" spans="1:19" hidden="1" x14ac:dyDescent="0.2">
      <c r="A3532" s="7">
        <v>210560</v>
      </c>
      <c r="B3532" s="3">
        <v>8117</v>
      </c>
      <c r="C3532" s="3" t="s">
        <v>39</v>
      </c>
      <c r="D3532" s="2" t="s">
        <v>522</v>
      </c>
      <c r="E3532" s="3">
        <v>14</v>
      </c>
      <c r="F3532" s="17">
        <v>0</v>
      </c>
      <c r="G3532" s="17">
        <v>1</v>
      </c>
      <c r="H3532" s="17">
        <v>0</v>
      </c>
      <c r="I3532" s="7">
        <v>4.2</v>
      </c>
      <c r="J3532" s="7">
        <v>27</v>
      </c>
      <c r="K3532" s="4">
        <v>1203</v>
      </c>
      <c r="L3532" s="5">
        <v>1203.0829000000001</v>
      </c>
      <c r="M3532">
        <v>48530.42</v>
      </c>
      <c r="N3532" s="33">
        <v>1</v>
      </c>
      <c r="O3532" s="50">
        <f>INDEX([1]Dados!$M$2:$N$26779,MATCH($P3532,[1]Dados!$N$2:$N$26779,),2)</f>
        <v>157462</v>
      </c>
      <c r="P3532">
        <v>157462</v>
      </c>
      <c r="Q3532" s="1">
        <v>36858</v>
      </c>
      <c r="R3532" s="1">
        <v>36862</v>
      </c>
      <c r="S3532" t="s">
        <v>1146</v>
      </c>
    </row>
    <row r="3533" spans="1:19" hidden="1" x14ac:dyDescent="0.2">
      <c r="A3533" s="7">
        <v>210560</v>
      </c>
      <c r="B3533" s="3">
        <v>8117</v>
      </c>
      <c r="C3533" s="3" t="s">
        <v>39</v>
      </c>
      <c r="D3533" s="2" t="s">
        <v>522</v>
      </c>
      <c r="E3533" s="3">
        <v>14</v>
      </c>
      <c r="F3533" s="17">
        <v>0</v>
      </c>
      <c r="G3533" s="17">
        <v>1</v>
      </c>
      <c r="H3533" s="17">
        <v>0</v>
      </c>
      <c r="I3533" s="7">
        <v>4.0999999999999996</v>
      </c>
      <c r="J3533" s="7">
        <v>14</v>
      </c>
      <c r="K3533" s="4">
        <v>1203</v>
      </c>
      <c r="L3533" s="5">
        <v>1203.0829000000001</v>
      </c>
      <c r="M3533">
        <v>48530.42</v>
      </c>
      <c r="N3533" s="33">
        <v>1</v>
      </c>
      <c r="O3533" s="50">
        <f>INDEX([1]Dados!$M$2:$N$26779,MATCH($P3533,[1]Dados!$N$2:$N$26779,),2)</f>
        <v>157462</v>
      </c>
      <c r="P3533">
        <v>157462</v>
      </c>
      <c r="Q3533" s="1">
        <v>36858</v>
      </c>
      <c r="R3533" s="1">
        <v>36862</v>
      </c>
      <c r="S3533" t="s">
        <v>1146</v>
      </c>
    </row>
    <row r="3534" spans="1:19" hidden="1" x14ac:dyDescent="0.2">
      <c r="A3534" s="7">
        <v>210560</v>
      </c>
      <c r="B3534" s="3">
        <v>8117</v>
      </c>
      <c r="C3534" s="3" t="s">
        <v>39</v>
      </c>
      <c r="D3534" s="2" t="s">
        <v>522</v>
      </c>
      <c r="E3534" s="3">
        <v>14</v>
      </c>
      <c r="F3534" s="17">
        <v>0</v>
      </c>
      <c r="G3534" s="17">
        <v>1</v>
      </c>
      <c r="H3534" s="17">
        <v>0</v>
      </c>
      <c r="I3534" s="7">
        <v>1.2</v>
      </c>
      <c r="J3534" s="7">
        <v>15</v>
      </c>
      <c r="K3534" s="4">
        <v>1214</v>
      </c>
      <c r="L3534" s="5">
        <v>1214.0587</v>
      </c>
      <c r="M3534">
        <v>142710</v>
      </c>
      <c r="N3534" s="33">
        <v>1</v>
      </c>
      <c r="O3534" s="50">
        <f>INDEX([1]Dados!$M$2:$N$26779,MATCH($P3534,[1]Dados!$N$2:$N$26779,),2)</f>
        <v>157274</v>
      </c>
      <c r="P3534">
        <v>157274</v>
      </c>
      <c r="Q3534" s="1">
        <v>36858</v>
      </c>
      <c r="R3534" s="1">
        <v>36862</v>
      </c>
      <c r="S3534" t="s">
        <v>1145</v>
      </c>
    </row>
    <row r="3535" spans="1:19" hidden="1" x14ac:dyDescent="0.2">
      <c r="A3535" s="7">
        <v>210560</v>
      </c>
      <c r="B3535" s="3">
        <v>8117</v>
      </c>
      <c r="C3535" s="3" t="s">
        <v>39</v>
      </c>
      <c r="D3535" s="2" t="s">
        <v>522</v>
      </c>
      <c r="E3535" s="3">
        <v>14</v>
      </c>
      <c r="F3535" s="17">
        <v>0</v>
      </c>
      <c r="G3535" s="17">
        <v>1</v>
      </c>
      <c r="H3535" s="17">
        <v>0</v>
      </c>
      <c r="I3535" s="7">
        <v>1.1000000000000001</v>
      </c>
      <c r="J3535" s="7">
        <v>25</v>
      </c>
      <c r="K3535" s="4">
        <v>1214</v>
      </c>
      <c r="L3535" s="5">
        <v>1214.0587</v>
      </c>
      <c r="M3535">
        <v>142710</v>
      </c>
      <c r="N3535" s="33">
        <v>1</v>
      </c>
      <c r="O3535" s="50">
        <f>INDEX([1]Dados!$M$2:$N$26779,MATCH($P3535,[1]Dados!$N$2:$N$26779,),2)</f>
        <v>157274</v>
      </c>
      <c r="P3535">
        <v>157274</v>
      </c>
      <c r="Q3535" s="1">
        <v>36858</v>
      </c>
      <c r="R3535" s="1">
        <v>36862</v>
      </c>
      <c r="S3535" t="s">
        <v>1145</v>
      </c>
    </row>
    <row r="3536" spans="1:19" hidden="1" x14ac:dyDescent="0.2">
      <c r="A3536" s="7">
        <v>210560</v>
      </c>
      <c r="B3536" s="3">
        <v>8117</v>
      </c>
      <c r="C3536" s="3" t="s">
        <v>39</v>
      </c>
      <c r="D3536" s="2" t="s">
        <v>522</v>
      </c>
      <c r="E3536" s="3">
        <v>14</v>
      </c>
      <c r="F3536" s="17">
        <v>0</v>
      </c>
      <c r="G3536" s="17">
        <v>1</v>
      </c>
      <c r="H3536" s="17">
        <v>0</v>
      </c>
      <c r="I3536" s="7">
        <v>2.1</v>
      </c>
      <c r="J3536" s="7">
        <v>20</v>
      </c>
      <c r="K3536" s="4">
        <v>1214</v>
      </c>
      <c r="L3536" s="5">
        <v>1214.0589</v>
      </c>
      <c r="M3536">
        <v>346980</v>
      </c>
      <c r="N3536" s="33">
        <v>1</v>
      </c>
      <c r="O3536" s="50">
        <f>INDEX([1]Dados!$M$2:$N$26779,MATCH($P3536,[1]Dados!$N$2:$N$26779,),2)</f>
        <v>158360</v>
      </c>
      <c r="P3536">
        <v>158360</v>
      </c>
      <c r="Q3536" s="1">
        <v>36858</v>
      </c>
      <c r="R3536" s="1">
        <v>36862</v>
      </c>
      <c r="S3536" t="s">
        <v>1605</v>
      </c>
    </row>
    <row r="3537" spans="1:19" hidden="1" x14ac:dyDescent="0.2">
      <c r="A3537" s="7">
        <v>210560</v>
      </c>
      <c r="B3537" s="3">
        <v>8117</v>
      </c>
      <c r="C3537" s="3" t="s">
        <v>39</v>
      </c>
      <c r="D3537" s="2" t="s">
        <v>522</v>
      </c>
      <c r="E3537" s="3">
        <v>14</v>
      </c>
      <c r="F3537" s="17">
        <v>0</v>
      </c>
      <c r="G3537" s="17">
        <v>1</v>
      </c>
      <c r="H3537" s="17">
        <v>0</v>
      </c>
      <c r="I3537" s="7">
        <v>2.2000000000000002</v>
      </c>
      <c r="J3537" s="7">
        <v>24</v>
      </c>
      <c r="K3537" s="4">
        <v>1214</v>
      </c>
      <c r="L3537" s="5">
        <v>1214.0589</v>
      </c>
      <c r="M3537">
        <v>346980</v>
      </c>
      <c r="N3537" s="33">
        <v>1</v>
      </c>
      <c r="O3537" s="50">
        <f>INDEX([1]Dados!$M$2:$N$26779,MATCH($P3537,[1]Dados!$N$2:$N$26779,),2)</f>
        <v>158360</v>
      </c>
      <c r="P3537">
        <v>158360</v>
      </c>
      <c r="Q3537" s="1">
        <v>36858</v>
      </c>
      <c r="R3537" s="1">
        <v>36862</v>
      </c>
      <c r="S3537" t="s">
        <v>1605</v>
      </c>
    </row>
    <row r="3538" spans="1:19" hidden="1" x14ac:dyDescent="0.2">
      <c r="A3538" s="7">
        <v>210560</v>
      </c>
      <c r="B3538" s="3">
        <v>8117</v>
      </c>
      <c r="C3538" s="3" t="s">
        <v>39</v>
      </c>
      <c r="D3538" s="2" t="s">
        <v>522</v>
      </c>
      <c r="E3538" s="3">
        <v>14</v>
      </c>
      <c r="F3538" s="17">
        <v>0</v>
      </c>
      <c r="G3538" s="17">
        <v>1</v>
      </c>
      <c r="H3538" s="17">
        <v>0</v>
      </c>
      <c r="I3538" s="7">
        <v>3.1</v>
      </c>
      <c r="J3538" s="7">
        <v>29</v>
      </c>
      <c r="K3538" s="4">
        <v>1293</v>
      </c>
      <c r="L3538" s="5">
        <v>1293.0592999999999</v>
      </c>
      <c r="M3538">
        <v>14271</v>
      </c>
      <c r="N3538" s="33">
        <v>1</v>
      </c>
      <c r="O3538" s="50">
        <f>INDEX([1]Dados!$M$2:$N$26779,MATCH($P3538,[1]Dados!$N$2:$N$26779,),2)</f>
        <v>157207</v>
      </c>
      <c r="P3538">
        <v>157207</v>
      </c>
      <c r="Q3538" s="1">
        <v>36858</v>
      </c>
      <c r="R3538" s="1">
        <v>36862</v>
      </c>
      <c r="S3538" t="s">
        <v>1603</v>
      </c>
    </row>
    <row r="3539" spans="1:19" hidden="1" x14ac:dyDescent="0.2">
      <c r="A3539" s="7">
        <v>310350</v>
      </c>
      <c r="B3539" s="3">
        <v>40690</v>
      </c>
      <c r="C3539" s="3" t="s">
        <v>33</v>
      </c>
      <c r="D3539" s="2" t="s">
        <v>262</v>
      </c>
      <c r="E3539" s="3">
        <v>14</v>
      </c>
      <c r="F3539" s="17">
        <v>0</v>
      </c>
      <c r="G3539" s="17">
        <v>1</v>
      </c>
      <c r="H3539" s="17">
        <v>0</v>
      </c>
      <c r="I3539" s="7">
        <v>6.1</v>
      </c>
      <c r="J3539" s="7">
        <v>0</v>
      </c>
      <c r="K3539" s="4">
        <v>4</v>
      </c>
      <c r="L3539" s="5">
        <v>4.1822999999999997</v>
      </c>
      <c r="M3539">
        <v>223920</v>
      </c>
      <c r="N3539" s="3">
        <v>1</v>
      </c>
      <c r="O3539" s="50">
        <f>INDEX([1]Dados!$M$2:$N$26779,MATCH($P3539,[1]Dados!$N$2:$N$26779,),2)</f>
        <v>157582</v>
      </c>
      <c r="P3539">
        <v>157582</v>
      </c>
      <c r="Q3539" s="1">
        <v>36858</v>
      </c>
      <c r="R3539" s="1">
        <v>36867</v>
      </c>
      <c r="S3539" t="s">
        <v>1493</v>
      </c>
    </row>
    <row r="3540" spans="1:19" hidden="1" x14ac:dyDescent="0.2">
      <c r="A3540" s="7">
        <v>310350</v>
      </c>
      <c r="B3540" s="3">
        <v>40690</v>
      </c>
      <c r="C3540" s="3" t="s">
        <v>33</v>
      </c>
      <c r="D3540" s="2" t="s">
        <v>262</v>
      </c>
      <c r="E3540" s="3">
        <v>14</v>
      </c>
      <c r="F3540" s="17">
        <v>0</v>
      </c>
      <c r="G3540" s="17">
        <v>1</v>
      </c>
      <c r="H3540" s="17">
        <v>0</v>
      </c>
      <c r="I3540" s="7">
        <v>6.1</v>
      </c>
      <c r="J3540" s="7">
        <v>20</v>
      </c>
      <c r="K3540" s="4">
        <v>4</v>
      </c>
      <c r="L3540" s="5">
        <v>4.1822999999999997</v>
      </c>
      <c r="M3540">
        <v>443518.42</v>
      </c>
      <c r="N3540" s="3">
        <v>1</v>
      </c>
      <c r="O3540" s="50">
        <f>INDEX([1]Dados!$M$2:$N$26779,MATCH($P3540,[1]Dados!$N$2:$N$26779,),2)</f>
        <v>157583</v>
      </c>
      <c r="P3540">
        <v>157583</v>
      </c>
      <c r="Q3540" s="1">
        <v>36858</v>
      </c>
      <c r="R3540" s="1">
        <v>36867</v>
      </c>
      <c r="S3540" t="s">
        <v>1493</v>
      </c>
    </row>
    <row r="3541" spans="1:19" hidden="1" x14ac:dyDescent="0.2">
      <c r="A3541" s="7">
        <v>310350</v>
      </c>
      <c r="B3541" s="3">
        <v>40690</v>
      </c>
      <c r="C3541" s="3" t="s">
        <v>33</v>
      </c>
      <c r="D3541" s="2" t="s">
        <v>262</v>
      </c>
      <c r="E3541" s="3">
        <v>14</v>
      </c>
      <c r="F3541" s="17">
        <v>0</v>
      </c>
      <c r="G3541" s="17">
        <v>1</v>
      </c>
      <c r="H3541" s="17">
        <v>0</v>
      </c>
      <c r="I3541" s="7">
        <v>6.1</v>
      </c>
      <c r="J3541" s="7">
        <v>0</v>
      </c>
      <c r="K3541" s="4">
        <v>4</v>
      </c>
      <c r="L3541" s="5">
        <v>4.1822999999999997</v>
      </c>
      <c r="M3541">
        <v>21600</v>
      </c>
      <c r="N3541" s="3">
        <v>1</v>
      </c>
      <c r="O3541" s="50">
        <f>INDEX([1]Dados!$M$2:$N$26779,MATCH($P3541,[1]Dados!$N$2:$N$26779,),2)</f>
        <v>157584</v>
      </c>
      <c r="P3541">
        <v>157584</v>
      </c>
      <c r="Q3541" s="1">
        <v>36858</v>
      </c>
      <c r="R3541" s="1">
        <v>36867</v>
      </c>
      <c r="S3541" t="s">
        <v>1493</v>
      </c>
    </row>
    <row r="3542" spans="1:19" hidden="1" x14ac:dyDescent="0.2">
      <c r="A3542" s="7">
        <v>310350</v>
      </c>
      <c r="B3542" s="3">
        <v>40690</v>
      </c>
      <c r="C3542" s="3" t="s">
        <v>33</v>
      </c>
      <c r="D3542" s="2" t="s">
        <v>262</v>
      </c>
      <c r="E3542" s="3">
        <v>14</v>
      </c>
      <c r="F3542" s="17">
        <v>0</v>
      </c>
      <c r="G3542" s="17">
        <v>1</v>
      </c>
      <c r="H3542" s="17">
        <v>0</v>
      </c>
      <c r="I3542" s="7">
        <v>6.1</v>
      </c>
      <c r="J3542" s="7">
        <v>0</v>
      </c>
      <c r="K3542" s="4">
        <v>4</v>
      </c>
      <c r="L3542" s="5">
        <v>4.1822999999999997</v>
      </c>
      <c r="M3542">
        <v>96000</v>
      </c>
      <c r="N3542" s="3">
        <v>1</v>
      </c>
      <c r="O3542" s="50">
        <f>INDEX([1]Dados!$M$2:$N$26779,MATCH($P3542,[1]Dados!$N$2:$N$26779,),2)</f>
        <v>157585</v>
      </c>
      <c r="P3542">
        <v>157585</v>
      </c>
      <c r="Q3542" s="1">
        <v>36858</v>
      </c>
      <c r="R3542" s="1">
        <v>36867</v>
      </c>
      <c r="S3542" t="s">
        <v>1493</v>
      </c>
    </row>
    <row r="3543" spans="1:19" hidden="1" x14ac:dyDescent="0.2">
      <c r="A3543" s="7">
        <v>310350</v>
      </c>
      <c r="B3543" s="3">
        <v>40690</v>
      </c>
      <c r="C3543" s="3" t="s">
        <v>33</v>
      </c>
      <c r="D3543" s="2" t="s">
        <v>262</v>
      </c>
      <c r="E3543" s="3">
        <v>14</v>
      </c>
      <c r="F3543" s="17">
        <v>0</v>
      </c>
      <c r="G3543" s="17">
        <v>1</v>
      </c>
      <c r="H3543" s="17">
        <v>0</v>
      </c>
      <c r="I3543" s="7">
        <v>6.1</v>
      </c>
      <c r="J3543" s="7">
        <v>20</v>
      </c>
      <c r="K3543" s="4">
        <v>4</v>
      </c>
      <c r="L3543" s="5">
        <v>4.1822999999999997</v>
      </c>
      <c r="M3543">
        <v>1788380.73</v>
      </c>
      <c r="N3543" s="3">
        <v>1</v>
      </c>
      <c r="O3543" s="50">
        <f>INDEX([1]Dados!$M$2:$N$26779,MATCH($P3543,[1]Dados!$N$2:$N$26779,),2)</f>
        <v>157586</v>
      </c>
      <c r="P3543">
        <v>157586</v>
      </c>
      <c r="Q3543" s="1">
        <v>36858</v>
      </c>
      <c r="R3543" s="1">
        <v>36867</v>
      </c>
      <c r="S3543" t="s">
        <v>1493</v>
      </c>
    </row>
    <row r="3544" spans="1:19" hidden="1" x14ac:dyDescent="0.2">
      <c r="A3544" s="7">
        <v>310350</v>
      </c>
      <c r="B3544" s="3">
        <v>40690</v>
      </c>
      <c r="C3544" s="3" t="s">
        <v>33</v>
      </c>
      <c r="D3544" s="2" t="s">
        <v>262</v>
      </c>
      <c r="E3544" s="3">
        <v>14</v>
      </c>
      <c r="F3544" s="17">
        <v>0</v>
      </c>
      <c r="G3544" s="17">
        <v>1</v>
      </c>
      <c r="H3544" s="17">
        <v>0</v>
      </c>
      <c r="I3544" s="7">
        <v>6.2</v>
      </c>
      <c r="J3544" s="7">
        <v>20</v>
      </c>
      <c r="K3544" s="4">
        <v>4</v>
      </c>
      <c r="L3544" s="5">
        <v>4.1822999999999997</v>
      </c>
      <c r="M3544">
        <v>223920</v>
      </c>
      <c r="N3544" s="3">
        <v>1</v>
      </c>
      <c r="O3544" s="50">
        <f>INDEX([1]Dados!$M$2:$N$26779,MATCH($P3544,[1]Dados!$N$2:$N$26779,),2)</f>
        <v>157582</v>
      </c>
      <c r="P3544">
        <v>157582</v>
      </c>
      <c r="Q3544" s="1">
        <v>36858</v>
      </c>
      <c r="R3544" s="1">
        <v>36867</v>
      </c>
      <c r="S3544" t="s">
        <v>1493</v>
      </c>
    </row>
    <row r="3545" spans="1:19" hidden="1" x14ac:dyDescent="0.2">
      <c r="A3545" s="7">
        <v>310350</v>
      </c>
      <c r="B3545" s="3">
        <v>40690</v>
      </c>
      <c r="C3545" s="3" t="s">
        <v>33</v>
      </c>
      <c r="D3545" s="2" t="s">
        <v>262</v>
      </c>
      <c r="E3545" s="3">
        <v>14</v>
      </c>
      <c r="F3545" s="17">
        <v>0</v>
      </c>
      <c r="G3545" s="17">
        <v>1</v>
      </c>
      <c r="H3545" s="17">
        <v>0</v>
      </c>
      <c r="I3545" s="7">
        <v>6.2</v>
      </c>
      <c r="J3545" s="7">
        <v>0</v>
      </c>
      <c r="K3545" s="4">
        <v>4</v>
      </c>
      <c r="L3545" s="5">
        <v>4.1822999999999997</v>
      </c>
      <c r="M3545">
        <v>443518.42</v>
      </c>
      <c r="N3545" s="3">
        <v>1</v>
      </c>
      <c r="O3545" s="50">
        <f>INDEX([1]Dados!$M$2:$N$26779,MATCH($P3545,[1]Dados!$N$2:$N$26779,),2)</f>
        <v>157583</v>
      </c>
      <c r="P3545">
        <v>157583</v>
      </c>
      <c r="Q3545" s="1">
        <v>36858</v>
      </c>
      <c r="R3545" s="1">
        <v>36867</v>
      </c>
      <c r="S3545" t="s">
        <v>1493</v>
      </c>
    </row>
    <row r="3546" spans="1:19" hidden="1" x14ac:dyDescent="0.2">
      <c r="A3546" s="7">
        <v>310350</v>
      </c>
      <c r="B3546" s="3">
        <v>40690</v>
      </c>
      <c r="C3546" s="3" t="s">
        <v>33</v>
      </c>
      <c r="D3546" s="2" t="s">
        <v>262</v>
      </c>
      <c r="E3546" s="3">
        <v>14</v>
      </c>
      <c r="F3546" s="17">
        <v>0</v>
      </c>
      <c r="G3546" s="17">
        <v>1</v>
      </c>
      <c r="H3546" s="17">
        <v>0</v>
      </c>
      <c r="I3546" s="7">
        <v>6.2</v>
      </c>
      <c r="J3546" s="7">
        <v>0</v>
      </c>
      <c r="K3546" s="4">
        <v>4</v>
      </c>
      <c r="L3546" s="5">
        <v>4.1822999999999997</v>
      </c>
      <c r="M3546">
        <v>21600</v>
      </c>
      <c r="N3546" s="3">
        <v>1</v>
      </c>
      <c r="O3546" s="50">
        <f>INDEX([1]Dados!$M$2:$N$26779,MATCH($P3546,[1]Dados!$N$2:$N$26779,),2)</f>
        <v>157584</v>
      </c>
      <c r="P3546">
        <v>157584</v>
      </c>
      <c r="Q3546" s="1">
        <v>36858</v>
      </c>
      <c r="R3546" s="1">
        <v>36867</v>
      </c>
      <c r="S3546" t="s">
        <v>1493</v>
      </c>
    </row>
    <row r="3547" spans="1:19" hidden="1" x14ac:dyDescent="0.2">
      <c r="A3547" s="7">
        <v>310350</v>
      </c>
      <c r="B3547" s="3">
        <v>40690</v>
      </c>
      <c r="C3547" s="3" t="s">
        <v>33</v>
      </c>
      <c r="D3547" s="2" t="s">
        <v>262</v>
      </c>
      <c r="E3547" s="3">
        <v>14</v>
      </c>
      <c r="F3547" s="17">
        <v>0</v>
      </c>
      <c r="G3547" s="17">
        <v>1</v>
      </c>
      <c r="H3547" s="17">
        <v>0</v>
      </c>
      <c r="I3547" s="7">
        <v>6.2</v>
      </c>
      <c r="J3547" s="7">
        <v>0</v>
      </c>
      <c r="K3547" s="4">
        <v>4</v>
      </c>
      <c r="L3547" s="5">
        <v>4.1822999999999997</v>
      </c>
      <c r="M3547">
        <v>96000</v>
      </c>
      <c r="N3547" s="3">
        <v>1</v>
      </c>
      <c r="O3547" s="50">
        <f>INDEX([1]Dados!$M$2:$N$26779,MATCH($P3547,[1]Dados!$N$2:$N$26779,),2)</f>
        <v>157585</v>
      </c>
      <c r="P3547">
        <v>157585</v>
      </c>
      <c r="Q3547" s="1">
        <v>36858</v>
      </c>
      <c r="R3547" s="1">
        <v>36867</v>
      </c>
      <c r="S3547" t="s">
        <v>1493</v>
      </c>
    </row>
    <row r="3548" spans="1:19" hidden="1" x14ac:dyDescent="0.2">
      <c r="A3548" s="7">
        <v>310350</v>
      </c>
      <c r="B3548" s="3">
        <v>40690</v>
      </c>
      <c r="C3548" s="3" t="s">
        <v>33</v>
      </c>
      <c r="D3548" s="2" t="s">
        <v>262</v>
      </c>
      <c r="E3548" s="3">
        <v>14</v>
      </c>
      <c r="F3548" s="17">
        <v>0</v>
      </c>
      <c r="G3548" s="17">
        <v>1</v>
      </c>
      <c r="H3548" s="17">
        <v>0</v>
      </c>
      <c r="I3548" s="7">
        <v>6.2</v>
      </c>
      <c r="J3548" s="7">
        <v>0</v>
      </c>
      <c r="K3548" s="4">
        <v>4</v>
      </c>
      <c r="L3548" s="5">
        <v>4.1822999999999997</v>
      </c>
      <c r="M3548">
        <v>1788380.73</v>
      </c>
      <c r="N3548" s="3">
        <v>1</v>
      </c>
      <c r="O3548" s="50">
        <f>INDEX([1]Dados!$M$2:$N$26779,MATCH($P3548,[1]Dados!$N$2:$N$26779,),2)</f>
        <v>157586</v>
      </c>
      <c r="P3548">
        <v>157586</v>
      </c>
      <c r="Q3548" s="1">
        <v>36858</v>
      </c>
      <c r="R3548" s="1">
        <v>36867</v>
      </c>
      <c r="S3548" t="s">
        <v>1493</v>
      </c>
    </row>
    <row r="3549" spans="1:19" hidden="1" x14ac:dyDescent="0.2">
      <c r="A3549" s="7">
        <v>310350</v>
      </c>
      <c r="B3549" s="3">
        <v>40690</v>
      </c>
      <c r="C3549" s="3" t="s">
        <v>33</v>
      </c>
      <c r="D3549" s="2" t="s">
        <v>262</v>
      </c>
      <c r="E3549" s="3">
        <v>14</v>
      </c>
      <c r="F3549" s="17">
        <v>0</v>
      </c>
      <c r="G3549" s="17">
        <v>1</v>
      </c>
      <c r="H3549" s="17">
        <v>0</v>
      </c>
      <c r="I3549" s="7">
        <v>6.3</v>
      </c>
      <c r="J3549" s="7">
        <v>19</v>
      </c>
      <c r="K3549" s="4">
        <v>4</v>
      </c>
      <c r="L3549" s="5">
        <v>4.1822999999999997</v>
      </c>
      <c r="M3549">
        <v>223920</v>
      </c>
      <c r="N3549" s="3">
        <v>1</v>
      </c>
      <c r="O3549" s="50">
        <f>INDEX([1]Dados!$M$2:$N$26779,MATCH($P3549,[1]Dados!$N$2:$N$26779,),2)</f>
        <v>157582</v>
      </c>
      <c r="P3549">
        <v>157582</v>
      </c>
      <c r="Q3549" s="1">
        <v>36858</v>
      </c>
      <c r="R3549" s="1">
        <v>36867</v>
      </c>
      <c r="S3549" t="s">
        <v>1493</v>
      </c>
    </row>
    <row r="3550" spans="1:19" hidden="1" x14ac:dyDescent="0.2">
      <c r="A3550" s="7">
        <v>310350</v>
      </c>
      <c r="B3550" s="3">
        <v>40690</v>
      </c>
      <c r="C3550" s="3" t="s">
        <v>33</v>
      </c>
      <c r="D3550" s="2" t="s">
        <v>262</v>
      </c>
      <c r="E3550" s="3">
        <v>14</v>
      </c>
      <c r="F3550" s="17">
        <v>0</v>
      </c>
      <c r="G3550" s="17">
        <v>1</v>
      </c>
      <c r="H3550" s="17">
        <v>0</v>
      </c>
      <c r="I3550" s="7">
        <v>5.0999999999999996</v>
      </c>
      <c r="J3550" s="7">
        <v>14</v>
      </c>
      <c r="K3550" s="4">
        <v>1203</v>
      </c>
      <c r="L3550" s="5">
        <v>1203.0829000000001</v>
      </c>
      <c r="M3550">
        <v>279641.46000000002</v>
      </c>
      <c r="N3550" s="3">
        <v>1</v>
      </c>
      <c r="O3550" s="50">
        <f>INDEX([1]Dados!$M$2:$N$26779,MATCH($P3550,[1]Dados!$N$2:$N$26779,),2)</f>
        <v>157463</v>
      </c>
      <c r="P3550">
        <v>157463</v>
      </c>
      <c r="Q3550" s="1">
        <v>36858</v>
      </c>
      <c r="R3550" s="1">
        <v>36867</v>
      </c>
      <c r="S3550" t="s">
        <v>1491</v>
      </c>
    </row>
    <row r="3551" spans="1:19" hidden="1" x14ac:dyDescent="0.2">
      <c r="A3551" s="7">
        <v>310350</v>
      </c>
      <c r="B3551" s="3">
        <v>40690</v>
      </c>
      <c r="C3551" s="3" t="s">
        <v>33</v>
      </c>
      <c r="D3551" s="2" t="s">
        <v>262</v>
      </c>
      <c r="E3551" s="3">
        <v>14</v>
      </c>
      <c r="F3551" s="17">
        <v>0</v>
      </c>
      <c r="G3551" s="17">
        <v>1</v>
      </c>
      <c r="H3551" s="17">
        <v>0</v>
      </c>
      <c r="I3551" s="7">
        <v>5.2</v>
      </c>
      <c r="J3551" s="7">
        <v>29</v>
      </c>
      <c r="K3551" s="4">
        <v>1203</v>
      </c>
      <c r="L3551" s="5">
        <v>1203.0829000000001</v>
      </c>
      <c r="M3551">
        <v>279641.46000000002</v>
      </c>
      <c r="N3551" s="3">
        <v>1</v>
      </c>
      <c r="O3551" s="50">
        <f>INDEX([1]Dados!$M$2:$N$26779,MATCH($P3551,[1]Dados!$N$2:$N$26779,),2)</f>
        <v>157463</v>
      </c>
      <c r="P3551">
        <v>157463</v>
      </c>
      <c r="Q3551" s="1">
        <v>36858</v>
      </c>
      <c r="R3551" s="1">
        <v>36867</v>
      </c>
      <c r="S3551" t="s">
        <v>1491</v>
      </c>
    </row>
    <row r="3552" spans="1:19" hidden="1" x14ac:dyDescent="0.2">
      <c r="A3552" s="7">
        <v>310350</v>
      </c>
      <c r="B3552" s="3">
        <v>40690</v>
      </c>
      <c r="C3552" s="3" t="s">
        <v>33</v>
      </c>
      <c r="D3552" s="2" t="s">
        <v>262</v>
      </c>
      <c r="E3552" s="3">
        <v>14</v>
      </c>
      <c r="F3552" s="17">
        <v>0</v>
      </c>
      <c r="G3552" s="17">
        <v>1</v>
      </c>
      <c r="H3552" s="17">
        <v>0</v>
      </c>
      <c r="I3552" s="7">
        <v>5.3</v>
      </c>
      <c r="J3552" s="7">
        <v>28</v>
      </c>
      <c r="K3552" s="4">
        <v>1203</v>
      </c>
      <c r="L3552" s="5">
        <v>1203.0829000000001</v>
      </c>
      <c r="M3552">
        <v>279641.46000000002</v>
      </c>
      <c r="N3552" s="3">
        <v>1</v>
      </c>
      <c r="O3552" s="50">
        <f>INDEX([1]Dados!$M$2:$N$26779,MATCH($P3552,[1]Dados!$N$2:$N$26779,),2)</f>
        <v>157463</v>
      </c>
      <c r="P3552">
        <v>157463</v>
      </c>
      <c r="Q3552" s="1">
        <v>36858</v>
      </c>
      <c r="R3552" s="1">
        <v>36867</v>
      </c>
      <c r="S3552" t="s">
        <v>1491</v>
      </c>
    </row>
    <row r="3553" spans="1:19" hidden="1" x14ac:dyDescent="0.2">
      <c r="A3553" s="7">
        <v>310350</v>
      </c>
      <c r="B3553" s="3">
        <v>40690</v>
      </c>
      <c r="C3553" s="3" t="s">
        <v>33</v>
      </c>
      <c r="D3553" s="2" t="s">
        <v>262</v>
      </c>
      <c r="E3553" s="3">
        <v>14</v>
      </c>
      <c r="F3553" s="17">
        <v>0</v>
      </c>
      <c r="G3553" s="17">
        <v>1</v>
      </c>
      <c r="H3553" s="17">
        <v>0</v>
      </c>
      <c r="I3553" s="7">
        <v>5.4</v>
      </c>
      <c r="J3553" s="7">
        <v>26</v>
      </c>
      <c r="K3553" s="4">
        <v>1203</v>
      </c>
      <c r="L3553" s="5">
        <v>1203.0829000000001</v>
      </c>
      <c r="M3553">
        <v>279641.46000000002</v>
      </c>
      <c r="N3553" s="3">
        <v>1</v>
      </c>
      <c r="O3553" s="50">
        <f>INDEX([1]Dados!$M$2:$N$26779,MATCH($P3553,[1]Dados!$N$2:$N$26779,),2)</f>
        <v>157463</v>
      </c>
      <c r="P3553">
        <v>157463</v>
      </c>
      <c r="Q3553" s="1">
        <v>36858</v>
      </c>
      <c r="R3553" s="1">
        <v>36867</v>
      </c>
      <c r="S3553" t="s">
        <v>1491</v>
      </c>
    </row>
    <row r="3554" spans="1:19" hidden="1" x14ac:dyDescent="0.2">
      <c r="A3554" s="7">
        <v>310350</v>
      </c>
      <c r="B3554" s="3">
        <v>40690</v>
      </c>
      <c r="C3554" s="3" t="s">
        <v>33</v>
      </c>
      <c r="D3554" s="2" t="s">
        <v>262</v>
      </c>
      <c r="E3554" s="3">
        <v>14</v>
      </c>
      <c r="F3554" s="17">
        <v>0</v>
      </c>
      <c r="G3554" s="17">
        <v>1</v>
      </c>
      <c r="H3554" s="17">
        <v>0</v>
      </c>
      <c r="I3554" s="7">
        <v>5.5</v>
      </c>
      <c r="J3554" s="7">
        <v>29</v>
      </c>
      <c r="K3554" s="4">
        <v>1203</v>
      </c>
      <c r="L3554" s="5">
        <v>1203.0829000000001</v>
      </c>
      <c r="M3554">
        <v>279641.46000000002</v>
      </c>
      <c r="N3554" s="3">
        <v>1</v>
      </c>
      <c r="O3554" s="50">
        <f>INDEX([1]Dados!$M$2:$N$26779,MATCH($P3554,[1]Dados!$N$2:$N$26779,),2)</f>
        <v>157463</v>
      </c>
      <c r="P3554">
        <v>157463</v>
      </c>
      <c r="Q3554" s="1">
        <v>36858</v>
      </c>
      <c r="R3554" s="1">
        <v>36867</v>
      </c>
      <c r="S3554" t="s">
        <v>1491</v>
      </c>
    </row>
    <row r="3555" spans="1:19" hidden="1" x14ac:dyDescent="0.2">
      <c r="A3555" s="7">
        <v>310350</v>
      </c>
      <c r="B3555" s="3">
        <v>40690</v>
      </c>
      <c r="C3555" s="3" t="s">
        <v>33</v>
      </c>
      <c r="D3555" s="2" t="s">
        <v>262</v>
      </c>
      <c r="E3555" s="3">
        <v>14</v>
      </c>
      <c r="F3555" s="17">
        <v>0</v>
      </c>
      <c r="G3555" s="17">
        <v>1</v>
      </c>
      <c r="H3555" s="17">
        <v>0</v>
      </c>
      <c r="I3555" s="7">
        <v>3.1</v>
      </c>
      <c r="J3555" s="7">
        <v>15</v>
      </c>
      <c r="K3555" s="4">
        <v>1214</v>
      </c>
      <c r="L3555" s="5">
        <v>1214.0587</v>
      </c>
      <c r="M3555">
        <v>1074590</v>
      </c>
      <c r="N3555" s="3">
        <v>1</v>
      </c>
      <c r="O3555" s="50">
        <f>INDEX([1]Dados!$M$2:$N$26779,MATCH($P3555,[1]Dados!$N$2:$N$26779,),2)</f>
        <v>157233</v>
      </c>
      <c r="P3555">
        <v>157233</v>
      </c>
      <c r="Q3555" s="1">
        <v>36858</v>
      </c>
      <c r="R3555" s="1">
        <v>36867</v>
      </c>
      <c r="S3555" t="s">
        <v>930</v>
      </c>
    </row>
    <row r="3556" spans="1:19" hidden="1" x14ac:dyDescent="0.2">
      <c r="A3556" s="7">
        <v>310350</v>
      </c>
      <c r="B3556" s="3">
        <v>40690</v>
      </c>
      <c r="C3556" s="3" t="s">
        <v>33</v>
      </c>
      <c r="D3556" s="2" t="s">
        <v>262</v>
      </c>
      <c r="E3556" s="3">
        <v>14</v>
      </c>
      <c r="F3556" s="17">
        <v>0</v>
      </c>
      <c r="G3556" s="17">
        <v>1</v>
      </c>
      <c r="H3556" s="17">
        <v>0</v>
      </c>
      <c r="I3556" s="7">
        <v>3.2</v>
      </c>
      <c r="J3556" s="7">
        <v>14</v>
      </c>
      <c r="K3556" s="4">
        <v>1214</v>
      </c>
      <c r="L3556" s="5">
        <v>1214.0587</v>
      </c>
      <c r="M3556">
        <v>1074590</v>
      </c>
      <c r="N3556" s="3">
        <v>1</v>
      </c>
      <c r="O3556" s="50">
        <f>INDEX([1]Dados!$M$2:$N$26779,MATCH($P3556,[1]Dados!$N$2:$N$26779,),2)</f>
        <v>157233</v>
      </c>
      <c r="P3556">
        <v>157233</v>
      </c>
      <c r="Q3556" s="1">
        <v>36858</v>
      </c>
      <c r="R3556" s="1">
        <v>36867</v>
      </c>
      <c r="S3556" t="s">
        <v>930</v>
      </c>
    </row>
    <row r="3557" spans="1:19" hidden="1" x14ac:dyDescent="0.2">
      <c r="A3557" s="7">
        <v>310350</v>
      </c>
      <c r="B3557" s="3">
        <v>40690</v>
      </c>
      <c r="C3557" s="3" t="s">
        <v>33</v>
      </c>
      <c r="D3557" s="2" t="s">
        <v>262</v>
      </c>
      <c r="E3557" s="3">
        <v>14</v>
      </c>
      <c r="F3557" s="17">
        <v>0</v>
      </c>
      <c r="G3557" s="17">
        <v>1</v>
      </c>
      <c r="H3557" s="17">
        <v>0</v>
      </c>
      <c r="I3557" s="7">
        <v>3.3</v>
      </c>
      <c r="J3557" s="7">
        <v>0</v>
      </c>
      <c r="K3557" s="4">
        <v>1214</v>
      </c>
      <c r="L3557" s="5">
        <v>1214.0587</v>
      </c>
      <c r="M3557">
        <v>1074590</v>
      </c>
      <c r="N3557" s="3">
        <v>1</v>
      </c>
      <c r="O3557" s="50">
        <f>INDEX([1]Dados!$M$2:$N$26779,MATCH($P3557,[1]Dados!$N$2:$N$26779,),2)</f>
        <v>157233</v>
      </c>
      <c r="P3557">
        <v>157233</v>
      </c>
      <c r="Q3557" s="1">
        <v>36858</v>
      </c>
      <c r="R3557" s="1">
        <v>36867</v>
      </c>
      <c r="S3557" t="s">
        <v>930</v>
      </c>
    </row>
    <row r="3558" spans="1:19" hidden="1" x14ac:dyDescent="0.2">
      <c r="A3558" s="7">
        <v>310350</v>
      </c>
      <c r="B3558" s="3">
        <v>40690</v>
      </c>
      <c r="C3558" s="3" t="s">
        <v>33</v>
      </c>
      <c r="D3558" s="2" t="s">
        <v>262</v>
      </c>
      <c r="E3558" s="3">
        <v>14</v>
      </c>
      <c r="F3558" s="17">
        <v>0</v>
      </c>
      <c r="G3558" s="17">
        <v>1</v>
      </c>
      <c r="H3558" s="17">
        <v>0</v>
      </c>
      <c r="I3558" s="7">
        <v>3.4</v>
      </c>
      <c r="J3558" s="7">
        <v>25</v>
      </c>
      <c r="K3558" s="4">
        <v>1214</v>
      </c>
      <c r="L3558" s="5">
        <v>1214.0587</v>
      </c>
      <c r="M3558">
        <v>1074590</v>
      </c>
      <c r="N3558" s="3">
        <v>1</v>
      </c>
      <c r="O3558" s="50">
        <f>INDEX([1]Dados!$M$2:$N$26779,MATCH($P3558,[1]Dados!$N$2:$N$26779,),2)</f>
        <v>157233</v>
      </c>
      <c r="P3558">
        <v>157233</v>
      </c>
      <c r="Q3558" s="1">
        <v>36858</v>
      </c>
      <c r="R3558" s="1">
        <v>36867</v>
      </c>
      <c r="S3558" t="s">
        <v>930</v>
      </c>
    </row>
    <row r="3559" spans="1:19" hidden="1" x14ac:dyDescent="0.2">
      <c r="A3559" s="7">
        <v>310350</v>
      </c>
      <c r="B3559" s="3">
        <v>40690</v>
      </c>
      <c r="C3559" s="3" t="s">
        <v>33</v>
      </c>
      <c r="D3559" s="2" t="s">
        <v>262</v>
      </c>
      <c r="E3559" s="3">
        <v>14</v>
      </c>
      <c r="F3559" s="17">
        <v>0</v>
      </c>
      <c r="G3559" s="17">
        <v>1</v>
      </c>
      <c r="H3559" s="17">
        <v>0</v>
      </c>
      <c r="I3559" s="7">
        <v>1.1000000000000001</v>
      </c>
      <c r="J3559" s="7">
        <v>25</v>
      </c>
      <c r="K3559" s="4">
        <v>1214</v>
      </c>
      <c r="L3559" s="5">
        <v>1214.0589</v>
      </c>
      <c r="M3559">
        <v>555520</v>
      </c>
      <c r="N3559" s="3">
        <v>1</v>
      </c>
      <c r="O3559" s="50">
        <f>INDEX([1]Dados!$M$2:$N$26779,MATCH($P3559,[1]Dados!$N$2:$N$26779,),2)</f>
        <v>158362</v>
      </c>
      <c r="P3559">
        <v>158362</v>
      </c>
      <c r="Q3559" s="1">
        <v>36858</v>
      </c>
      <c r="R3559" s="1">
        <v>36867</v>
      </c>
      <c r="S3559" t="s">
        <v>1492</v>
      </c>
    </row>
    <row r="3560" spans="1:19" hidden="1" x14ac:dyDescent="0.2">
      <c r="A3560" s="7">
        <v>310350</v>
      </c>
      <c r="B3560" s="3">
        <v>40690</v>
      </c>
      <c r="C3560" s="3" t="s">
        <v>33</v>
      </c>
      <c r="D3560" s="2" t="s">
        <v>262</v>
      </c>
      <c r="E3560" s="3">
        <v>14</v>
      </c>
      <c r="F3560" s="17">
        <v>0</v>
      </c>
      <c r="G3560" s="17">
        <v>1</v>
      </c>
      <c r="H3560" s="17">
        <v>0</v>
      </c>
      <c r="I3560" s="7">
        <v>1.2</v>
      </c>
      <c r="J3560" s="7">
        <v>18</v>
      </c>
      <c r="K3560" s="4">
        <v>1214</v>
      </c>
      <c r="L3560" s="5">
        <v>1214.0589</v>
      </c>
      <c r="M3560">
        <v>555520</v>
      </c>
      <c r="N3560" s="3">
        <v>1</v>
      </c>
      <c r="O3560" s="50">
        <f>INDEX([1]Dados!$M$2:$N$26779,MATCH($P3560,[1]Dados!$N$2:$N$26779,),2)</f>
        <v>158362</v>
      </c>
      <c r="P3560">
        <v>158362</v>
      </c>
      <c r="Q3560" s="1">
        <v>36858</v>
      </c>
      <c r="R3560" s="1">
        <v>36867</v>
      </c>
      <c r="S3560" t="s">
        <v>1492</v>
      </c>
    </row>
    <row r="3561" spans="1:19" hidden="1" x14ac:dyDescent="0.2">
      <c r="A3561" s="7">
        <v>310350</v>
      </c>
      <c r="B3561" s="3">
        <v>40690</v>
      </c>
      <c r="C3561" s="3" t="s">
        <v>33</v>
      </c>
      <c r="D3561" s="2" t="s">
        <v>262</v>
      </c>
      <c r="E3561" s="3">
        <v>14</v>
      </c>
      <c r="F3561" s="17">
        <v>0</v>
      </c>
      <c r="G3561" s="17">
        <v>1</v>
      </c>
      <c r="H3561" s="17">
        <v>0</v>
      </c>
      <c r="I3561" s="7">
        <v>1.3</v>
      </c>
      <c r="J3561" s="7">
        <v>18</v>
      </c>
      <c r="K3561" s="4">
        <v>1214</v>
      </c>
      <c r="L3561" s="5">
        <v>1214.0589</v>
      </c>
      <c r="M3561">
        <v>555520</v>
      </c>
      <c r="N3561" s="3">
        <v>1</v>
      </c>
      <c r="O3561" s="50">
        <f>INDEX([1]Dados!$M$2:$N$26779,MATCH($P3561,[1]Dados!$N$2:$N$26779,),2)</f>
        <v>158362</v>
      </c>
      <c r="P3561">
        <v>158362</v>
      </c>
      <c r="Q3561" s="1">
        <v>36858</v>
      </c>
      <c r="R3561" s="1">
        <v>36867</v>
      </c>
      <c r="S3561" t="s">
        <v>1492</v>
      </c>
    </row>
    <row r="3562" spans="1:19" hidden="1" x14ac:dyDescent="0.2">
      <c r="A3562" s="7">
        <v>310350</v>
      </c>
      <c r="B3562" s="3">
        <v>40690</v>
      </c>
      <c r="C3562" s="3" t="s">
        <v>33</v>
      </c>
      <c r="D3562" s="2" t="s">
        <v>262</v>
      </c>
      <c r="E3562" s="3">
        <v>14</v>
      </c>
      <c r="F3562" s="17">
        <v>0</v>
      </c>
      <c r="G3562" s="17">
        <v>1</v>
      </c>
      <c r="H3562" s="17">
        <v>0</v>
      </c>
      <c r="I3562" s="7">
        <v>1.4</v>
      </c>
      <c r="J3562" s="7">
        <v>23</v>
      </c>
      <c r="K3562" s="4">
        <v>1214</v>
      </c>
      <c r="L3562" s="5">
        <v>1214.0589</v>
      </c>
      <c r="M3562">
        <v>555520</v>
      </c>
      <c r="N3562" s="3">
        <v>1</v>
      </c>
      <c r="O3562" s="50">
        <f>INDEX([1]Dados!$M$2:$N$26779,MATCH($P3562,[1]Dados!$N$2:$N$26779,),2)</f>
        <v>158362</v>
      </c>
      <c r="P3562">
        <v>158362</v>
      </c>
      <c r="Q3562" s="1">
        <v>36858</v>
      </c>
      <c r="R3562" s="1">
        <v>36867</v>
      </c>
      <c r="S3562" t="s">
        <v>1492</v>
      </c>
    </row>
    <row r="3563" spans="1:19" hidden="1" x14ac:dyDescent="0.2">
      <c r="A3563" s="7">
        <v>310350</v>
      </c>
      <c r="B3563" s="3">
        <v>40690</v>
      </c>
      <c r="C3563" s="3" t="s">
        <v>33</v>
      </c>
      <c r="D3563" s="2" t="s">
        <v>262</v>
      </c>
      <c r="E3563" s="3">
        <v>14</v>
      </c>
      <c r="F3563" s="17">
        <v>0</v>
      </c>
      <c r="G3563" s="17">
        <v>1</v>
      </c>
      <c r="H3563" s="17">
        <v>0</v>
      </c>
      <c r="I3563" s="7">
        <v>1.5</v>
      </c>
      <c r="J3563" s="7">
        <v>15</v>
      </c>
      <c r="K3563" s="4">
        <v>1214</v>
      </c>
      <c r="L3563" s="5">
        <v>1214.0589</v>
      </c>
      <c r="M3563">
        <v>555520</v>
      </c>
      <c r="N3563" s="3">
        <v>1</v>
      </c>
      <c r="O3563" s="50">
        <f>INDEX([1]Dados!$M$2:$N$26779,MATCH($P3563,[1]Dados!$N$2:$N$26779,),2)</f>
        <v>158362</v>
      </c>
      <c r="P3563">
        <v>158362</v>
      </c>
      <c r="Q3563" s="1">
        <v>36858</v>
      </c>
      <c r="R3563" s="1">
        <v>36867</v>
      </c>
      <c r="S3563" t="s">
        <v>1492</v>
      </c>
    </row>
    <row r="3564" spans="1:19" hidden="1" x14ac:dyDescent="0.2">
      <c r="A3564" s="7">
        <v>310350</v>
      </c>
      <c r="B3564" s="3">
        <v>40690</v>
      </c>
      <c r="C3564" s="3" t="s">
        <v>33</v>
      </c>
      <c r="D3564" s="2" t="s">
        <v>262</v>
      </c>
      <c r="E3564" s="3">
        <v>14</v>
      </c>
      <c r="F3564" s="17">
        <v>0</v>
      </c>
      <c r="G3564" s="17">
        <v>1</v>
      </c>
      <c r="H3564" s="17">
        <v>0</v>
      </c>
      <c r="I3564" s="7">
        <v>1.6</v>
      </c>
      <c r="J3564" s="7">
        <v>23</v>
      </c>
      <c r="K3564" s="4">
        <v>1214</v>
      </c>
      <c r="L3564" s="5">
        <v>1214.0589</v>
      </c>
      <c r="M3564">
        <v>555520</v>
      </c>
      <c r="N3564" s="3">
        <v>1</v>
      </c>
      <c r="O3564" s="50">
        <f>INDEX([1]Dados!$M$2:$N$26779,MATCH($P3564,[1]Dados!$N$2:$N$26779,),2)</f>
        <v>158362</v>
      </c>
      <c r="P3564">
        <v>158362</v>
      </c>
      <c r="Q3564" s="1">
        <v>36858</v>
      </c>
      <c r="R3564" s="1">
        <v>36867</v>
      </c>
      <c r="S3564" t="s">
        <v>1492</v>
      </c>
    </row>
    <row r="3565" spans="1:19" hidden="1" x14ac:dyDescent="0.2">
      <c r="A3565" s="7">
        <v>310350</v>
      </c>
      <c r="B3565" s="3">
        <v>40690</v>
      </c>
      <c r="C3565" s="3" t="s">
        <v>33</v>
      </c>
      <c r="D3565" s="2" t="s">
        <v>262</v>
      </c>
      <c r="E3565" s="3">
        <v>14</v>
      </c>
      <c r="F3565" s="17">
        <v>0</v>
      </c>
      <c r="G3565" s="17">
        <v>1</v>
      </c>
      <c r="H3565" s="17">
        <v>0</v>
      </c>
      <c r="I3565" s="7">
        <v>1.7</v>
      </c>
      <c r="J3565" s="7">
        <v>15</v>
      </c>
      <c r="K3565" s="4">
        <v>1214</v>
      </c>
      <c r="L3565" s="5">
        <v>1214.0589</v>
      </c>
      <c r="M3565">
        <v>555520</v>
      </c>
      <c r="N3565" s="3">
        <v>1</v>
      </c>
      <c r="O3565" s="50">
        <f>INDEX([1]Dados!$M$2:$N$26779,MATCH($P3565,[1]Dados!$N$2:$N$26779,),2)</f>
        <v>158362</v>
      </c>
      <c r="P3565">
        <v>158362</v>
      </c>
      <c r="Q3565" s="1">
        <v>36858</v>
      </c>
      <c r="R3565" s="1">
        <v>36867</v>
      </c>
      <c r="S3565" t="s">
        <v>1492</v>
      </c>
    </row>
    <row r="3566" spans="1:19" hidden="1" x14ac:dyDescent="0.2">
      <c r="A3566" s="7">
        <v>310350</v>
      </c>
      <c r="B3566" s="3">
        <v>40690</v>
      </c>
      <c r="C3566" s="3" t="s">
        <v>33</v>
      </c>
      <c r="D3566" s="2" t="s">
        <v>262</v>
      </c>
      <c r="E3566" s="3">
        <v>14</v>
      </c>
      <c r="F3566" s="17">
        <v>0</v>
      </c>
      <c r="G3566" s="17">
        <v>1</v>
      </c>
      <c r="H3566" s="17">
        <v>0</v>
      </c>
      <c r="I3566" s="7">
        <v>1.8</v>
      </c>
      <c r="J3566" s="7">
        <v>0</v>
      </c>
      <c r="K3566" s="4">
        <v>1214</v>
      </c>
      <c r="L3566" s="5">
        <v>1214.0589</v>
      </c>
      <c r="M3566">
        <v>555520</v>
      </c>
      <c r="N3566" s="3">
        <v>1</v>
      </c>
      <c r="O3566" s="50">
        <f>INDEX([1]Dados!$M$2:$N$26779,MATCH($P3566,[1]Dados!$N$2:$N$26779,),2)</f>
        <v>158362</v>
      </c>
      <c r="P3566">
        <v>158362</v>
      </c>
      <c r="Q3566" s="1">
        <v>36858</v>
      </c>
      <c r="R3566" s="1">
        <v>36867</v>
      </c>
      <c r="S3566" t="s">
        <v>1492</v>
      </c>
    </row>
    <row r="3567" spans="1:19" hidden="1" x14ac:dyDescent="0.2">
      <c r="A3567" s="7">
        <v>310350</v>
      </c>
      <c r="B3567" s="3">
        <v>40690</v>
      </c>
      <c r="C3567" s="3" t="s">
        <v>33</v>
      </c>
      <c r="D3567" s="2" t="s">
        <v>262</v>
      </c>
      <c r="E3567" s="3">
        <v>14</v>
      </c>
      <c r="F3567" s="17">
        <v>0</v>
      </c>
      <c r="G3567" s="17">
        <v>1</v>
      </c>
      <c r="H3567" s="17">
        <v>0</v>
      </c>
      <c r="I3567" s="7">
        <v>1.9</v>
      </c>
      <c r="J3567" s="7">
        <v>0</v>
      </c>
      <c r="K3567" s="4">
        <v>1214</v>
      </c>
      <c r="L3567" s="5">
        <v>1214.0589</v>
      </c>
      <c r="M3567">
        <v>555520</v>
      </c>
      <c r="N3567" s="3">
        <v>1</v>
      </c>
      <c r="O3567" s="50">
        <f>INDEX([1]Dados!$M$2:$N$26779,MATCH($P3567,[1]Dados!$N$2:$N$26779,),2)</f>
        <v>158362</v>
      </c>
      <c r="P3567">
        <v>158362</v>
      </c>
      <c r="Q3567" s="1">
        <v>36858</v>
      </c>
      <c r="R3567" s="1">
        <v>36867</v>
      </c>
      <c r="S3567" t="s">
        <v>1492</v>
      </c>
    </row>
    <row r="3568" spans="1:19" hidden="1" x14ac:dyDescent="0.2">
      <c r="A3568" s="7">
        <v>310350</v>
      </c>
      <c r="B3568" s="3">
        <v>40690</v>
      </c>
      <c r="C3568" s="3" t="s">
        <v>33</v>
      </c>
      <c r="D3568" s="2" t="s">
        <v>262</v>
      </c>
      <c r="E3568" s="3">
        <v>14</v>
      </c>
      <c r="F3568" s="17">
        <v>0</v>
      </c>
      <c r="G3568" s="17">
        <v>1</v>
      </c>
      <c r="H3568" s="17">
        <v>0</v>
      </c>
      <c r="I3568" s="7">
        <v>4.0999999999999996</v>
      </c>
      <c r="J3568" s="7">
        <v>25</v>
      </c>
      <c r="K3568" s="4">
        <v>1220</v>
      </c>
      <c r="L3568" s="5">
        <v>1220.0906</v>
      </c>
      <c r="M3568">
        <v>953313.24</v>
      </c>
      <c r="N3568" s="3">
        <v>1</v>
      </c>
      <c r="O3568" s="50">
        <f>INDEX([1]Dados!$M$2:$N$26779,MATCH($P3568,[1]Dados!$N$2:$N$26779,),2)</f>
        <v>158684</v>
      </c>
      <c r="P3568">
        <v>158684</v>
      </c>
      <c r="Q3568" s="1">
        <v>36858</v>
      </c>
      <c r="R3568" s="1">
        <v>36867</v>
      </c>
      <c r="S3568" t="s">
        <v>931</v>
      </c>
    </row>
    <row r="3569" spans="1:19" hidden="1" x14ac:dyDescent="0.2">
      <c r="A3569" s="7">
        <v>310350</v>
      </c>
      <c r="B3569" s="3">
        <v>40690</v>
      </c>
      <c r="C3569" s="3" t="s">
        <v>33</v>
      </c>
      <c r="D3569" s="2" t="s">
        <v>262</v>
      </c>
      <c r="E3569" s="3">
        <v>14</v>
      </c>
      <c r="F3569" s="17">
        <v>0</v>
      </c>
      <c r="G3569" s="17">
        <v>1</v>
      </c>
      <c r="H3569" s="17">
        <v>0</v>
      </c>
      <c r="I3569" s="7">
        <v>4.2</v>
      </c>
      <c r="J3569" s="7">
        <v>25</v>
      </c>
      <c r="K3569" s="4">
        <v>1220</v>
      </c>
      <c r="L3569" s="5">
        <v>1220.0906</v>
      </c>
      <c r="M3569">
        <v>673542.6</v>
      </c>
      <c r="N3569" s="3">
        <v>1</v>
      </c>
      <c r="O3569" s="50">
        <f>INDEX([1]Dados!$M$2:$N$26779,MATCH($P3569,[1]Dados!$N$2:$N$26779,),2)</f>
        <v>158685</v>
      </c>
      <c r="P3569">
        <v>158685</v>
      </c>
      <c r="Q3569" s="1">
        <v>36858</v>
      </c>
      <c r="R3569" s="1">
        <v>36867</v>
      </c>
      <c r="S3569" t="s">
        <v>931</v>
      </c>
    </row>
    <row r="3570" spans="1:19" x14ac:dyDescent="0.2">
      <c r="A3570" s="7">
        <v>310350</v>
      </c>
      <c r="B3570" s="3">
        <v>40690</v>
      </c>
      <c r="C3570" s="3" t="s">
        <v>33</v>
      </c>
      <c r="D3570" s="2" t="s">
        <v>262</v>
      </c>
      <c r="E3570" s="3">
        <v>14</v>
      </c>
      <c r="F3570" s="17">
        <v>0</v>
      </c>
      <c r="G3570" s="17">
        <v>1</v>
      </c>
      <c r="H3570" s="17">
        <v>0</v>
      </c>
      <c r="I3570" s="7">
        <v>4.3</v>
      </c>
      <c r="J3570" s="7">
        <v>20</v>
      </c>
      <c r="K3570" s="4">
        <v>1220</v>
      </c>
      <c r="L3570" s="5">
        <v>1220.0906</v>
      </c>
      <c r="M3570">
        <v>409771.92</v>
      </c>
      <c r="N3570" s="3">
        <v>1</v>
      </c>
      <c r="O3570" s="50" t="e">
        <f>INDEX([1]Dados!$M$2:$N$26779,MATCH($P3570,[1]Dados!$N$2:$N$26779,),2)</f>
        <v>#N/A</v>
      </c>
      <c r="P3570">
        <v>158683</v>
      </c>
      <c r="Q3570" s="1">
        <v>36858</v>
      </c>
      <c r="R3570" s="1">
        <v>36867</v>
      </c>
      <c r="S3570" t="s">
        <v>931</v>
      </c>
    </row>
    <row r="3571" spans="1:19" hidden="1" x14ac:dyDescent="0.2">
      <c r="A3571" s="7">
        <v>310350</v>
      </c>
      <c r="B3571" s="3">
        <v>40690</v>
      </c>
      <c r="C3571" s="3" t="s">
        <v>33</v>
      </c>
      <c r="D3571" s="2" t="s">
        <v>262</v>
      </c>
      <c r="E3571" s="3">
        <v>14</v>
      </c>
      <c r="F3571" s="17">
        <v>0</v>
      </c>
      <c r="G3571" s="17">
        <v>1</v>
      </c>
      <c r="H3571" s="17">
        <v>0</v>
      </c>
      <c r="I3571" s="7">
        <v>4.4000000000000004</v>
      </c>
      <c r="J3571" s="7">
        <v>25</v>
      </c>
      <c r="K3571" s="4">
        <v>1220</v>
      </c>
      <c r="L3571" s="5">
        <v>1220.0906</v>
      </c>
      <c r="M3571">
        <v>481108.68</v>
      </c>
      <c r="N3571" s="3">
        <v>1</v>
      </c>
      <c r="O3571" s="50">
        <f>INDEX([1]Dados!$M$2:$N$26779,MATCH($P3571,[1]Dados!$N$2:$N$26779,),2)</f>
        <v>158686</v>
      </c>
      <c r="P3571">
        <v>158686</v>
      </c>
      <c r="Q3571" s="1">
        <v>36858</v>
      </c>
      <c r="R3571" s="1">
        <v>36867</v>
      </c>
      <c r="S3571" t="s">
        <v>931</v>
      </c>
    </row>
    <row r="3572" spans="1:19" hidden="1" x14ac:dyDescent="0.2">
      <c r="A3572" s="7">
        <v>310350</v>
      </c>
      <c r="B3572" s="3">
        <v>40690</v>
      </c>
      <c r="C3572" s="3" t="s">
        <v>33</v>
      </c>
      <c r="D3572" s="2" t="s">
        <v>262</v>
      </c>
      <c r="E3572" s="3">
        <v>14</v>
      </c>
      <c r="F3572" s="17">
        <v>0</v>
      </c>
      <c r="G3572" s="17">
        <v>1</v>
      </c>
      <c r="H3572" s="17">
        <v>0</v>
      </c>
      <c r="I3572" s="7">
        <v>4.5</v>
      </c>
      <c r="J3572" s="7">
        <v>25</v>
      </c>
      <c r="K3572" s="4">
        <v>1220</v>
      </c>
      <c r="L3572" s="5">
        <v>1220.0906</v>
      </c>
      <c r="M3572">
        <v>953313.24</v>
      </c>
      <c r="N3572" s="3">
        <v>1</v>
      </c>
      <c r="O3572" s="50">
        <f>INDEX([1]Dados!$M$2:$N$26779,MATCH($P3572,[1]Dados!$N$2:$N$26779,),2)</f>
        <v>158684</v>
      </c>
      <c r="P3572">
        <v>158684</v>
      </c>
      <c r="Q3572" s="1">
        <v>36858</v>
      </c>
      <c r="R3572" s="1">
        <v>36867</v>
      </c>
      <c r="S3572" t="s">
        <v>931</v>
      </c>
    </row>
    <row r="3573" spans="1:19" hidden="1" x14ac:dyDescent="0.2">
      <c r="A3573" s="7">
        <v>310350</v>
      </c>
      <c r="B3573" s="3">
        <v>40690</v>
      </c>
      <c r="C3573" s="3" t="s">
        <v>33</v>
      </c>
      <c r="D3573" s="2" t="s">
        <v>262</v>
      </c>
      <c r="E3573" s="3">
        <v>14</v>
      </c>
      <c r="F3573" s="17">
        <v>0</v>
      </c>
      <c r="G3573" s="17">
        <v>1</v>
      </c>
      <c r="H3573" s="17">
        <v>0</v>
      </c>
      <c r="I3573" s="7">
        <v>4.5</v>
      </c>
      <c r="J3573" s="7">
        <v>25</v>
      </c>
      <c r="K3573" s="4">
        <v>1220</v>
      </c>
      <c r="L3573" s="5">
        <v>1220.0906</v>
      </c>
      <c r="M3573">
        <v>673542.6</v>
      </c>
      <c r="N3573" s="3">
        <v>1</v>
      </c>
      <c r="O3573" s="50">
        <f>INDEX([1]Dados!$M$2:$N$26779,MATCH($P3573,[1]Dados!$N$2:$N$26779,),2)</f>
        <v>158685</v>
      </c>
      <c r="P3573">
        <v>158685</v>
      </c>
      <c r="Q3573" s="1">
        <v>36858</v>
      </c>
      <c r="R3573" s="1">
        <v>36867</v>
      </c>
      <c r="S3573" t="s">
        <v>931</v>
      </c>
    </row>
    <row r="3574" spans="1:19" x14ac:dyDescent="0.2">
      <c r="A3574" s="7">
        <v>310350</v>
      </c>
      <c r="B3574" s="3">
        <v>40690</v>
      </c>
      <c r="C3574" s="3" t="s">
        <v>33</v>
      </c>
      <c r="D3574" s="2" t="s">
        <v>262</v>
      </c>
      <c r="E3574" s="3">
        <v>14</v>
      </c>
      <c r="F3574" s="17">
        <v>0</v>
      </c>
      <c r="G3574" s="17">
        <v>1</v>
      </c>
      <c r="H3574" s="17">
        <v>0</v>
      </c>
      <c r="I3574" s="7">
        <v>4.5</v>
      </c>
      <c r="J3574" s="7">
        <v>25</v>
      </c>
      <c r="K3574" s="4">
        <v>1220</v>
      </c>
      <c r="L3574" s="5">
        <v>1220.0906</v>
      </c>
      <c r="M3574">
        <v>409771.92</v>
      </c>
      <c r="N3574" s="3">
        <v>1</v>
      </c>
      <c r="O3574" s="50" t="e">
        <f>INDEX([1]Dados!$M$2:$N$26779,MATCH($P3574,[1]Dados!$N$2:$N$26779,),2)</f>
        <v>#N/A</v>
      </c>
      <c r="P3574">
        <v>158683</v>
      </c>
      <c r="Q3574" s="1">
        <v>36858</v>
      </c>
      <c r="R3574" s="1">
        <v>36867</v>
      </c>
      <c r="S3574" t="s">
        <v>931</v>
      </c>
    </row>
    <row r="3575" spans="1:19" hidden="1" x14ac:dyDescent="0.2">
      <c r="A3575" s="7">
        <v>310350</v>
      </c>
      <c r="B3575" s="3">
        <v>40690</v>
      </c>
      <c r="C3575" s="3" t="s">
        <v>33</v>
      </c>
      <c r="D3575" s="2" t="s">
        <v>262</v>
      </c>
      <c r="E3575" s="3">
        <v>14</v>
      </c>
      <c r="F3575" s="17">
        <v>0</v>
      </c>
      <c r="G3575" s="17">
        <v>1</v>
      </c>
      <c r="H3575" s="17">
        <v>0</v>
      </c>
      <c r="I3575" s="7">
        <v>4.5</v>
      </c>
      <c r="J3575" s="7">
        <v>25</v>
      </c>
      <c r="K3575" s="4">
        <v>1220</v>
      </c>
      <c r="L3575" s="5">
        <v>1220.0906</v>
      </c>
      <c r="M3575">
        <v>481108.68</v>
      </c>
      <c r="N3575" s="3">
        <v>1</v>
      </c>
      <c r="O3575" s="50">
        <f>INDEX([1]Dados!$M$2:$N$26779,MATCH($P3575,[1]Dados!$N$2:$N$26779,),2)</f>
        <v>158686</v>
      </c>
      <c r="P3575">
        <v>158686</v>
      </c>
      <c r="Q3575" s="1">
        <v>36858</v>
      </c>
      <c r="R3575" s="1">
        <v>36867</v>
      </c>
      <c r="S3575" t="s">
        <v>931</v>
      </c>
    </row>
    <row r="3576" spans="1:19" hidden="1" x14ac:dyDescent="0.2">
      <c r="A3576" s="7">
        <v>310350</v>
      </c>
      <c r="B3576" s="3">
        <v>40690</v>
      </c>
      <c r="C3576" s="3" t="s">
        <v>33</v>
      </c>
      <c r="D3576" s="2" t="s">
        <v>262</v>
      </c>
      <c r="E3576" s="3">
        <v>14</v>
      </c>
      <c r="F3576" s="17">
        <v>0</v>
      </c>
      <c r="G3576" s="17">
        <v>1</v>
      </c>
      <c r="H3576" s="17">
        <v>0</v>
      </c>
      <c r="I3576" s="7">
        <v>2.1</v>
      </c>
      <c r="J3576" s="7">
        <v>0</v>
      </c>
      <c r="K3576" s="4">
        <v>1293</v>
      </c>
      <c r="L3576" s="5">
        <v>1293.0592999999999</v>
      </c>
      <c r="M3576">
        <v>107459</v>
      </c>
      <c r="N3576" s="3">
        <v>1</v>
      </c>
      <c r="O3576" s="50">
        <f>INDEX([1]Dados!$M$2:$N$26779,MATCH($P3576,[1]Dados!$N$2:$N$26779,),2)</f>
        <v>157179</v>
      </c>
      <c r="P3576">
        <v>157179</v>
      </c>
      <c r="Q3576" s="1">
        <v>36858</v>
      </c>
      <c r="R3576" s="1">
        <v>36867</v>
      </c>
      <c r="S3576" t="s">
        <v>1490</v>
      </c>
    </row>
    <row r="3577" spans="1:19" hidden="1" x14ac:dyDescent="0.2">
      <c r="A3577" s="7">
        <v>310350</v>
      </c>
      <c r="B3577" s="3">
        <v>40690</v>
      </c>
      <c r="C3577" s="3" t="s">
        <v>33</v>
      </c>
      <c r="D3577" s="2" t="s">
        <v>262</v>
      </c>
      <c r="E3577" s="3">
        <v>14</v>
      </c>
      <c r="F3577" s="17">
        <v>0</v>
      </c>
      <c r="G3577" s="17">
        <v>1</v>
      </c>
      <c r="H3577" s="17">
        <v>0</v>
      </c>
      <c r="I3577" s="7">
        <v>2.2000000000000002</v>
      </c>
      <c r="J3577" s="7">
        <v>29</v>
      </c>
      <c r="K3577" s="4">
        <v>1293</v>
      </c>
      <c r="L3577" s="5">
        <v>1293.0592999999999</v>
      </c>
      <c r="M3577">
        <v>107459</v>
      </c>
      <c r="N3577" s="3">
        <v>1</v>
      </c>
      <c r="O3577" s="50">
        <f>INDEX([1]Dados!$M$2:$N$26779,MATCH($P3577,[1]Dados!$N$2:$N$26779,),2)</f>
        <v>157179</v>
      </c>
      <c r="P3577">
        <v>157179</v>
      </c>
      <c r="Q3577" s="1">
        <v>36858</v>
      </c>
      <c r="R3577" s="1">
        <v>36867</v>
      </c>
      <c r="S3577" t="s">
        <v>1490</v>
      </c>
    </row>
    <row r="3578" spans="1:19" hidden="1" x14ac:dyDescent="0.2">
      <c r="A3578" s="7">
        <v>310350</v>
      </c>
      <c r="B3578" s="3">
        <v>40690</v>
      </c>
      <c r="C3578" s="3" t="s">
        <v>33</v>
      </c>
      <c r="D3578" s="2" t="s">
        <v>262</v>
      </c>
      <c r="E3578" s="3">
        <v>14</v>
      </c>
      <c r="F3578" s="17">
        <v>0</v>
      </c>
      <c r="G3578" s="17">
        <v>1</v>
      </c>
      <c r="H3578" s="17">
        <v>0</v>
      </c>
      <c r="I3578" s="7">
        <v>2.2999999999999998</v>
      </c>
      <c r="J3578" s="7">
        <v>22</v>
      </c>
      <c r="K3578" s="4">
        <v>1293</v>
      </c>
      <c r="L3578" s="5">
        <v>1293.0592999999999</v>
      </c>
      <c r="M3578">
        <v>107459</v>
      </c>
      <c r="N3578" s="3">
        <v>1</v>
      </c>
      <c r="O3578" s="50">
        <f>INDEX([1]Dados!$M$2:$N$26779,MATCH($P3578,[1]Dados!$N$2:$N$26779,),2)</f>
        <v>157179</v>
      </c>
      <c r="P3578">
        <v>157179</v>
      </c>
      <c r="Q3578" s="1">
        <v>36858</v>
      </c>
      <c r="R3578" s="1">
        <v>36867</v>
      </c>
      <c r="S3578" t="s">
        <v>1490</v>
      </c>
    </row>
    <row r="3579" spans="1:19" hidden="1" x14ac:dyDescent="0.2">
      <c r="A3579" s="7">
        <v>310350</v>
      </c>
      <c r="B3579" s="3">
        <v>40690</v>
      </c>
      <c r="C3579" s="3" t="s">
        <v>33</v>
      </c>
      <c r="D3579" s="2" t="s">
        <v>262</v>
      </c>
      <c r="E3579" s="3">
        <v>14</v>
      </c>
      <c r="F3579" s="17">
        <v>0</v>
      </c>
      <c r="G3579" s="17">
        <v>1</v>
      </c>
      <c r="H3579" s="17">
        <v>0</v>
      </c>
      <c r="I3579" s="7">
        <v>2.4</v>
      </c>
      <c r="J3579" s="7">
        <v>25</v>
      </c>
      <c r="K3579" s="4">
        <v>1293</v>
      </c>
      <c r="L3579" s="5">
        <v>1293.0592999999999</v>
      </c>
      <c r="M3579">
        <v>107459</v>
      </c>
      <c r="N3579" s="3">
        <v>1</v>
      </c>
      <c r="O3579" s="50">
        <f>INDEX([1]Dados!$M$2:$N$26779,MATCH($P3579,[1]Dados!$N$2:$N$26779,),2)</f>
        <v>157179</v>
      </c>
      <c r="P3579">
        <v>157179</v>
      </c>
      <c r="Q3579" s="1">
        <v>36858</v>
      </c>
      <c r="R3579" s="1">
        <v>36867</v>
      </c>
      <c r="S3579" t="s">
        <v>1490</v>
      </c>
    </row>
    <row r="3580" spans="1:19" hidden="1" x14ac:dyDescent="0.2">
      <c r="A3580" s="7">
        <v>310350</v>
      </c>
      <c r="B3580" s="3">
        <v>40690</v>
      </c>
      <c r="C3580" s="3" t="s">
        <v>33</v>
      </c>
      <c r="D3580" s="2" t="s">
        <v>262</v>
      </c>
      <c r="E3580" s="3">
        <v>14</v>
      </c>
      <c r="F3580" s="17">
        <v>0</v>
      </c>
      <c r="G3580" s="17">
        <v>1</v>
      </c>
      <c r="H3580" s="17">
        <v>0</v>
      </c>
      <c r="I3580" s="7">
        <v>2.5</v>
      </c>
      <c r="J3580" s="7">
        <v>28</v>
      </c>
      <c r="K3580" s="4">
        <v>1293</v>
      </c>
      <c r="L3580" s="5">
        <v>1293.0592999999999</v>
      </c>
      <c r="M3580">
        <v>107459</v>
      </c>
      <c r="N3580" s="3">
        <v>1</v>
      </c>
      <c r="O3580" s="50">
        <f>INDEX([1]Dados!$M$2:$N$26779,MATCH($P3580,[1]Dados!$N$2:$N$26779,),2)</f>
        <v>157179</v>
      </c>
      <c r="P3580">
        <v>157179</v>
      </c>
      <c r="Q3580" s="1">
        <v>36858</v>
      </c>
      <c r="R3580" s="1">
        <v>36867</v>
      </c>
      <c r="S3580" t="s">
        <v>1490</v>
      </c>
    </row>
    <row r="3581" spans="1:19" x14ac:dyDescent="0.2">
      <c r="A3581" s="7">
        <v>310950</v>
      </c>
      <c r="B3581" s="3">
        <v>41890</v>
      </c>
      <c r="C3581" s="3" t="s">
        <v>33</v>
      </c>
      <c r="D3581" s="2" t="s">
        <v>313</v>
      </c>
      <c r="E3581" s="3">
        <v>14</v>
      </c>
      <c r="F3581" s="17">
        <v>0</v>
      </c>
      <c r="G3581" s="17">
        <v>1</v>
      </c>
      <c r="H3581" s="17">
        <v>0</v>
      </c>
      <c r="I3581" s="7">
        <v>4.0999999999999996</v>
      </c>
      <c r="J3581" s="7">
        <v>31</v>
      </c>
      <c r="K3581" s="4">
        <v>4</v>
      </c>
      <c r="L3581" s="5">
        <v>4.1822999999999997</v>
      </c>
      <c r="M3581">
        <v>80000</v>
      </c>
      <c r="N3581" s="3">
        <v>1</v>
      </c>
      <c r="O3581" s="50" t="e">
        <f>INDEX([1]Dados!$M$2:$N$26779,MATCH($P3581,[1]Dados!$N$2:$N$26779,),2)</f>
        <v>#N/A</v>
      </c>
      <c r="P3581">
        <v>157587</v>
      </c>
      <c r="Q3581" s="1">
        <v>36858</v>
      </c>
      <c r="R3581" s="1">
        <v>36862</v>
      </c>
      <c r="S3581" t="s">
        <v>987</v>
      </c>
    </row>
    <row r="3582" spans="1:19" x14ac:dyDescent="0.2">
      <c r="A3582" s="7">
        <v>310950</v>
      </c>
      <c r="B3582" s="3">
        <v>41890</v>
      </c>
      <c r="C3582" s="3" t="s">
        <v>33</v>
      </c>
      <c r="D3582" s="2" t="s">
        <v>313</v>
      </c>
      <c r="E3582" s="3">
        <v>14</v>
      </c>
      <c r="F3582" s="17">
        <v>0</v>
      </c>
      <c r="G3582" s="17">
        <v>1</v>
      </c>
      <c r="H3582" s="17">
        <v>0</v>
      </c>
      <c r="I3582" s="7">
        <v>4.2</v>
      </c>
      <c r="J3582" s="7">
        <v>15</v>
      </c>
      <c r="K3582" s="4">
        <v>4</v>
      </c>
      <c r="L3582" s="5">
        <v>4.1822999999999997</v>
      </c>
      <c r="M3582">
        <v>80000</v>
      </c>
      <c r="N3582" s="3">
        <v>1</v>
      </c>
      <c r="O3582" s="50" t="e">
        <f>INDEX([1]Dados!$M$2:$N$26779,MATCH($P3582,[1]Dados!$N$2:$N$26779,),2)</f>
        <v>#N/A</v>
      </c>
      <c r="P3582">
        <v>157587</v>
      </c>
      <c r="Q3582" s="1">
        <v>36858</v>
      </c>
      <c r="R3582" s="1">
        <v>36862</v>
      </c>
      <c r="S3582" t="s">
        <v>987</v>
      </c>
    </row>
    <row r="3583" spans="1:19" x14ac:dyDescent="0.2">
      <c r="A3583" s="7">
        <v>310950</v>
      </c>
      <c r="B3583" s="3">
        <v>41890</v>
      </c>
      <c r="C3583" s="3" t="s">
        <v>33</v>
      </c>
      <c r="D3583" s="2" t="s">
        <v>313</v>
      </c>
      <c r="E3583" s="3">
        <v>14</v>
      </c>
      <c r="F3583" s="17">
        <v>0</v>
      </c>
      <c r="G3583" s="17">
        <v>1</v>
      </c>
      <c r="H3583" s="17">
        <v>0</v>
      </c>
      <c r="I3583" s="7">
        <v>4.3</v>
      </c>
      <c r="J3583" s="7">
        <v>13</v>
      </c>
      <c r="K3583" s="4">
        <v>4</v>
      </c>
      <c r="L3583" s="5">
        <v>4.1822999999999997</v>
      </c>
      <c r="M3583">
        <v>80000</v>
      </c>
      <c r="N3583" s="3">
        <v>1</v>
      </c>
      <c r="O3583" s="50" t="e">
        <f>INDEX([1]Dados!$M$2:$N$26779,MATCH($P3583,[1]Dados!$N$2:$N$26779,),2)</f>
        <v>#N/A</v>
      </c>
      <c r="P3583">
        <v>157587</v>
      </c>
      <c r="Q3583" s="1">
        <v>36858</v>
      </c>
      <c r="R3583" s="1">
        <v>36862</v>
      </c>
      <c r="S3583" t="s">
        <v>987</v>
      </c>
    </row>
    <row r="3584" spans="1:19" x14ac:dyDescent="0.2">
      <c r="A3584" s="7">
        <v>310950</v>
      </c>
      <c r="B3584" s="3">
        <v>41890</v>
      </c>
      <c r="C3584" s="3" t="s">
        <v>33</v>
      </c>
      <c r="D3584" s="2" t="s">
        <v>313</v>
      </c>
      <c r="E3584" s="3">
        <v>14</v>
      </c>
      <c r="F3584" s="17">
        <v>0</v>
      </c>
      <c r="G3584" s="17">
        <v>1</v>
      </c>
      <c r="H3584" s="17">
        <v>0</v>
      </c>
      <c r="I3584" s="7">
        <v>5.0999999999999996</v>
      </c>
      <c r="J3584" s="7">
        <v>10</v>
      </c>
      <c r="K3584" s="4">
        <v>119</v>
      </c>
      <c r="L3584" s="5">
        <v>119.386</v>
      </c>
      <c r="M3584">
        <v>280159.5</v>
      </c>
      <c r="N3584" s="3">
        <v>1</v>
      </c>
      <c r="O3584" s="50" t="e">
        <f>INDEX([1]Dados!$M$2:$N$26779,MATCH($P3584,[1]Dados!$N$2:$N$26779,),2)</f>
        <v>#N/A</v>
      </c>
      <c r="P3584">
        <v>157938</v>
      </c>
      <c r="Q3584" s="1">
        <v>36858</v>
      </c>
      <c r="R3584" s="1">
        <v>36862</v>
      </c>
      <c r="S3584" t="s">
        <v>1526</v>
      </c>
    </row>
    <row r="3585" spans="1:19" x14ac:dyDescent="0.2">
      <c r="A3585" s="7">
        <v>310950</v>
      </c>
      <c r="B3585" s="3">
        <v>41890</v>
      </c>
      <c r="C3585" s="3" t="s">
        <v>33</v>
      </c>
      <c r="D3585" s="2" t="s">
        <v>313</v>
      </c>
      <c r="E3585" s="3">
        <v>14</v>
      </c>
      <c r="F3585" s="17">
        <v>0</v>
      </c>
      <c r="G3585" s="17">
        <v>1</v>
      </c>
      <c r="H3585" s="17">
        <v>0</v>
      </c>
      <c r="I3585" s="7">
        <v>3.1</v>
      </c>
      <c r="J3585" s="7">
        <v>28</v>
      </c>
      <c r="K3585" s="4">
        <v>1203</v>
      </c>
      <c r="L3585" s="5">
        <v>1203.0829000000001</v>
      </c>
      <c r="M3585">
        <v>38585.75</v>
      </c>
      <c r="N3585" s="3">
        <v>1</v>
      </c>
      <c r="O3585" s="50" t="e">
        <f>INDEX([1]Dados!$M$2:$N$26779,MATCH($P3585,[1]Dados!$N$2:$N$26779,),2)</f>
        <v>#N/A</v>
      </c>
      <c r="P3585">
        <v>157465</v>
      </c>
      <c r="Q3585" s="1">
        <v>36858</v>
      </c>
      <c r="R3585" s="1">
        <v>36862</v>
      </c>
      <c r="S3585" t="s">
        <v>986</v>
      </c>
    </row>
    <row r="3586" spans="1:19" x14ac:dyDescent="0.2">
      <c r="A3586" s="7">
        <v>310950</v>
      </c>
      <c r="B3586" s="3">
        <v>41890</v>
      </c>
      <c r="C3586" s="3" t="s">
        <v>33</v>
      </c>
      <c r="D3586" s="2" t="s">
        <v>313</v>
      </c>
      <c r="E3586" s="3">
        <v>14</v>
      </c>
      <c r="F3586" s="17">
        <v>0</v>
      </c>
      <c r="G3586" s="17">
        <v>1</v>
      </c>
      <c r="H3586" s="17">
        <v>0</v>
      </c>
      <c r="I3586" s="7">
        <v>1.1000000000000001</v>
      </c>
      <c r="J3586" s="7">
        <v>13</v>
      </c>
      <c r="K3586" s="4">
        <v>1214</v>
      </c>
      <c r="L3586" s="5">
        <v>1214.0587</v>
      </c>
      <c r="M3586">
        <v>189257</v>
      </c>
      <c r="N3586" s="3">
        <v>1</v>
      </c>
      <c r="O3586" s="50" t="e">
        <f>INDEX([1]Dados!$M$2:$N$26779,MATCH($P3586,[1]Dados!$N$2:$N$26779,),2)</f>
        <v>#N/A</v>
      </c>
      <c r="P3586">
        <v>157236</v>
      </c>
      <c r="Q3586" s="1">
        <v>36858</v>
      </c>
      <c r="R3586" s="1">
        <v>36862</v>
      </c>
      <c r="S3586" t="s">
        <v>1095</v>
      </c>
    </row>
    <row r="3587" spans="1:19" x14ac:dyDescent="0.2">
      <c r="A3587" s="7">
        <v>310950</v>
      </c>
      <c r="B3587" s="3">
        <v>41890</v>
      </c>
      <c r="C3587" s="3" t="s">
        <v>33</v>
      </c>
      <c r="D3587" s="2" t="s">
        <v>313</v>
      </c>
      <c r="E3587" s="3">
        <v>14</v>
      </c>
      <c r="F3587" s="17">
        <v>0</v>
      </c>
      <c r="G3587" s="17">
        <v>1</v>
      </c>
      <c r="H3587" s="17">
        <v>0</v>
      </c>
      <c r="I3587" s="7">
        <v>1.2</v>
      </c>
      <c r="J3587" s="7">
        <v>11</v>
      </c>
      <c r="K3587" s="4">
        <v>1293</v>
      </c>
      <c r="L3587" s="5">
        <v>1214.0587</v>
      </c>
      <c r="M3587">
        <v>189257</v>
      </c>
      <c r="N3587" s="3">
        <v>1</v>
      </c>
      <c r="O3587" s="50" t="e">
        <f>INDEX([1]Dados!$M$2:$N$26779,MATCH($P3587,[1]Dados!$N$2:$N$26779,),2)</f>
        <v>#N/A</v>
      </c>
      <c r="P3587">
        <v>157236</v>
      </c>
      <c r="Q3587" s="1">
        <v>36858</v>
      </c>
      <c r="R3587" s="1">
        <v>36862</v>
      </c>
      <c r="S3587" t="s">
        <v>1095</v>
      </c>
    </row>
    <row r="3588" spans="1:19" x14ac:dyDescent="0.2">
      <c r="A3588" s="7">
        <v>310950</v>
      </c>
      <c r="B3588" s="3">
        <v>41890</v>
      </c>
      <c r="C3588" s="3" t="s">
        <v>33</v>
      </c>
      <c r="D3588" s="2" t="s">
        <v>313</v>
      </c>
      <c r="E3588" s="3">
        <v>14</v>
      </c>
      <c r="F3588" s="17">
        <v>0</v>
      </c>
      <c r="G3588" s="17">
        <v>1</v>
      </c>
      <c r="H3588" s="17">
        <v>0</v>
      </c>
      <c r="I3588" s="7">
        <v>1.3</v>
      </c>
      <c r="J3588" s="7">
        <v>25</v>
      </c>
      <c r="K3588" s="4">
        <v>1293</v>
      </c>
      <c r="L3588" s="5">
        <v>1214.0587</v>
      </c>
      <c r="M3588">
        <v>189257</v>
      </c>
      <c r="N3588" s="3">
        <v>1</v>
      </c>
      <c r="O3588" s="50" t="e">
        <f>INDEX([1]Dados!$M$2:$N$26779,MATCH($P3588,[1]Dados!$N$2:$N$26779,),2)</f>
        <v>#N/A</v>
      </c>
      <c r="P3588">
        <v>157236</v>
      </c>
      <c r="Q3588" s="1">
        <v>36858</v>
      </c>
      <c r="R3588" s="1">
        <v>36862</v>
      </c>
      <c r="S3588" t="s">
        <v>1095</v>
      </c>
    </row>
    <row r="3589" spans="1:19" x14ac:dyDescent="0.2">
      <c r="A3589" s="7">
        <v>310950</v>
      </c>
      <c r="B3589" s="3">
        <v>41890</v>
      </c>
      <c r="C3589" s="3" t="s">
        <v>33</v>
      </c>
      <c r="D3589" s="2" t="s">
        <v>313</v>
      </c>
      <c r="E3589" s="3">
        <v>14</v>
      </c>
      <c r="F3589" s="17">
        <v>0</v>
      </c>
      <c r="G3589" s="17">
        <v>1</v>
      </c>
      <c r="H3589" s="17">
        <v>0</v>
      </c>
      <c r="I3589" s="7">
        <v>1.4</v>
      </c>
      <c r="J3589" s="7">
        <v>23</v>
      </c>
      <c r="K3589" s="4">
        <v>1293</v>
      </c>
      <c r="L3589" s="5">
        <v>1214.0587</v>
      </c>
      <c r="M3589">
        <v>189257</v>
      </c>
      <c r="N3589" s="3">
        <v>1</v>
      </c>
      <c r="O3589" s="50" t="e">
        <f>INDEX([1]Dados!$M$2:$N$26779,MATCH($P3589,[1]Dados!$N$2:$N$26779,),2)</f>
        <v>#N/A</v>
      </c>
      <c r="P3589">
        <v>157236</v>
      </c>
      <c r="Q3589" s="1">
        <v>36858</v>
      </c>
      <c r="R3589" s="1">
        <v>36862</v>
      </c>
      <c r="S3589" t="s">
        <v>1095</v>
      </c>
    </row>
    <row r="3590" spans="1:19" x14ac:dyDescent="0.2">
      <c r="A3590" s="7">
        <v>310950</v>
      </c>
      <c r="B3590" s="3">
        <v>41890</v>
      </c>
      <c r="C3590" s="3" t="s">
        <v>33</v>
      </c>
      <c r="D3590" s="2" t="s">
        <v>313</v>
      </c>
      <c r="E3590" s="3">
        <v>14</v>
      </c>
      <c r="F3590" s="17">
        <v>0</v>
      </c>
      <c r="G3590" s="17">
        <v>1</v>
      </c>
      <c r="H3590" s="17">
        <v>0</v>
      </c>
      <c r="I3590" s="7">
        <v>2.1</v>
      </c>
      <c r="J3590" s="7">
        <v>0</v>
      </c>
      <c r="K3590" s="4">
        <v>1293</v>
      </c>
      <c r="L3590" s="5">
        <v>1293.0592999999999</v>
      </c>
      <c r="M3590">
        <v>26837.81</v>
      </c>
      <c r="N3590" s="3">
        <v>1</v>
      </c>
      <c r="O3590" s="50" t="e">
        <f>INDEX([1]Dados!$M$2:$N$26779,MATCH($P3590,[1]Dados!$N$2:$N$26779,),2)</f>
        <v>#N/A</v>
      </c>
      <c r="P3590">
        <v>157182</v>
      </c>
      <c r="Q3590" s="1">
        <v>36858</v>
      </c>
      <c r="R3590" s="1">
        <v>36862</v>
      </c>
      <c r="S3590" t="s">
        <v>985</v>
      </c>
    </row>
    <row r="3591" spans="1:19" x14ac:dyDescent="0.2">
      <c r="A3591" s="7">
        <v>310950</v>
      </c>
      <c r="B3591" s="3">
        <v>41890</v>
      </c>
      <c r="C3591" s="3" t="s">
        <v>33</v>
      </c>
      <c r="D3591" s="2" t="s">
        <v>313</v>
      </c>
      <c r="E3591" s="3">
        <v>14</v>
      </c>
      <c r="F3591" s="17">
        <v>0</v>
      </c>
      <c r="G3591" s="17">
        <v>1</v>
      </c>
      <c r="H3591" s="17">
        <v>0</v>
      </c>
      <c r="I3591" s="7">
        <v>2.2000000000000002</v>
      </c>
      <c r="J3591" s="7">
        <v>18</v>
      </c>
      <c r="K3591" s="4">
        <v>1293</v>
      </c>
      <c r="L3591" s="5">
        <v>1293.0592999999999</v>
      </c>
      <c r="M3591">
        <v>26837.81</v>
      </c>
      <c r="N3591" s="3">
        <v>1</v>
      </c>
      <c r="O3591" s="50" t="e">
        <f>INDEX([1]Dados!$M$2:$N$26779,MATCH($P3591,[1]Dados!$N$2:$N$26779,),2)</f>
        <v>#N/A</v>
      </c>
      <c r="P3591">
        <v>157182</v>
      </c>
      <c r="Q3591" s="1">
        <v>36858</v>
      </c>
      <c r="R3591" s="1">
        <v>36862</v>
      </c>
      <c r="S3591" t="s">
        <v>985</v>
      </c>
    </row>
    <row r="3592" spans="1:19" x14ac:dyDescent="0.2">
      <c r="A3592" s="7">
        <v>310950</v>
      </c>
      <c r="B3592" s="3">
        <v>41890</v>
      </c>
      <c r="C3592" s="3" t="s">
        <v>33</v>
      </c>
      <c r="D3592" s="2" t="s">
        <v>313</v>
      </c>
      <c r="E3592" s="3">
        <v>14</v>
      </c>
      <c r="F3592" s="17">
        <v>0</v>
      </c>
      <c r="G3592" s="17">
        <v>1</v>
      </c>
      <c r="H3592" s="17">
        <v>0</v>
      </c>
      <c r="I3592" s="7">
        <v>2.2999999999999998</v>
      </c>
      <c r="J3592" s="7">
        <v>29</v>
      </c>
      <c r="K3592" s="4">
        <v>1293</v>
      </c>
      <c r="L3592" s="5">
        <v>1293.0592999999999</v>
      </c>
      <c r="M3592">
        <v>26837.81</v>
      </c>
      <c r="N3592" s="3">
        <v>1</v>
      </c>
      <c r="O3592" s="50" t="e">
        <f>INDEX([1]Dados!$M$2:$N$26779,MATCH($P3592,[1]Dados!$N$2:$N$26779,),2)</f>
        <v>#N/A</v>
      </c>
      <c r="P3592">
        <v>157182</v>
      </c>
      <c r="Q3592" s="1">
        <v>36858</v>
      </c>
      <c r="R3592" s="1">
        <v>36862</v>
      </c>
      <c r="S3592" t="s">
        <v>985</v>
      </c>
    </row>
    <row r="3593" spans="1:19" x14ac:dyDescent="0.2">
      <c r="A3593" s="7">
        <v>311180</v>
      </c>
      <c r="B3593" s="3">
        <v>42358</v>
      </c>
      <c r="C3593" s="3" t="s">
        <v>33</v>
      </c>
      <c r="D3593" s="2" t="s">
        <v>333</v>
      </c>
      <c r="E3593" s="3">
        <v>14</v>
      </c>
      <c r="F3593" s="17">
        <v>0</v>
      </c>
      <c r="G3593" s="17">
        <v>1</v>
      </c>
      <c r="H3593" s="17">
        <v>0</v>
      </c>
      <c r="I3593" s="7">
        <v>8.1</v>
      </c>
      <c r="J3593" s="7">
        <v>17</v>
      </c>
      <c r="K3593" s="4">
        <v>2</v>
      </c>
      <c r="L3593" s="5">
        <v>2.3921000000000001</v>
      </c>
      <c r="M3593">
        <v>143188.5</v>
      </c>
      <c r="N3593" s="3">
        <v>1</v>
      </c>
      <c r="O3593" s="50" t="e">
        <f>INDEX([1]Dados!$M$2:$N$26779,MATCH($P3593,[1]Dados!$N$2:$N$26779,),2)</f>
        <v>#N/A</v>
      </c>
      <c r="P3593">
        <v>157936</v>
      </c>
      <c r="Q3593" s="1">
        <v>36858</v>
      </c>
      <c r="R3593" s="1">
        <v>36862</v>
      </c>
      <c r="S3593" t="s">
        <v>2290</v>
      </c>
    </row>
    <row r="3594" spans="1:19" x14ac:dyDescent="0.2">
      <c r="A3594" s="7">
        <v>311180</v>
      </c>
      <c r="B3594" s="3">
        <v>42358</v>
      </c>
      <c r="C3594" s="3" t="s">
        <v>33</v>
      </c>
      <c r="D3594" s="2" t="s">
        <v>333</v>
      </c>
      <c r="E3594" s="3">
        <v>14</v>
      </c>
      <c r="F3594" s="17">
        <v>0</v>
      </c>
      <c r="G3594" s="17">
        <v>1</v>
      </c>
      <c r="H3594" s="17">
        <v>0</v>
      </c>
      <c r="I3594" s="7">
        <v>5.0999999999999996</v>
      </c>
      <c r="J3594" s="7">
        <v>33</v>
      </c>
      <c r="K3594" s="4">
        <v>4</v>
      </c>
      <c r="L3594" s="5">
        <v>4.1822999999999997</v>
      </c>
      <c r="M3594">
        <v>232944.3</v>
      </c>
      <c r="N3594" s="3">
        <v>1</v>
      </c>
      <c r="O3594" s="50" t="e">
        <f>INDEX([1]Dados!$M$2:$N$26779,MATCH($P3594,[1]Dados!$N$2:$N$26779,),2)</f>
        <v>#N/A</v>
      </c>
      <c r="P3594">
        <v>157588</v>
      </c>
      <c r="Q3594" s="1">
        <v>36858</v>
      </c>
      <c r="R3594" s="1">
        <v>36862</v>
      </c>
      <c r="S3594" t="s">
        <v>998</v>
      </c>
    </row>
    <row r="3595" spans="1:19" x14ac:dyDescent="0.2">
      <c r="A3595" s="7">
        <v>311180</v>
      </c>
      <c r="B3595" s="3">
        <v>42358</v>
      </c>
      <c r="C3595" s="3" t="s">
        <v>33</v>
      </c>
      <c r="D3595" s="2" t="s">
        <v>333</v>
      </c>
      <c r="E3595" s="3">
        <v>14</v>
      </c>
      <c r="F3595" s="17">
        <v>0</v>
      </c>
      <c r="G3595" s="17">
        <v>1</v>
      </c>
      <c r="H3595" s="17">
        <v>0</v>
      </c>
      <c r="I3595" s="7">
        <v>6.1</v>
      </c>
      <c r="J3595" s="7">
        <v>33</v>
      </c>
      <c r="K3595" s="4">
        <v>4</v>
      </c>
      <c r="L3595" s="5">
        <v>4.1822999999999997</v>
      </c>
      <c r="M3595">
        <v>364816.84</v>
      </c>
      <c r="N3595" s="3">
        <v>1</v>
      </c>
      <c r="O3595" s="50" t="e">
        <f>INDEX([1]Dados!$M$2:$N$26779,MATCH($P3595,[1]Dados!$N$2:$N$26779,),2)</f>
        <v>#N/A</v>
      </c>
      <c r="P3595">
        <v>157590</v>
      </c>
      <c r="Q3595" s="1">
        <v>36858</v>
      </c>
      <c r="R3595" s="1">
        <v>36862</v>
      </c>
      <c r="S3595" t="s">
        <v>1000</v>
      </c>
    </row>
    <row r="3596" spans="1:19" x14ac:dyDescent="0.2">
      <c r="A3596" s="7">
        <v>311180</v>
      </c>
      <c r="B3596" s="3">
        <v>42358</v>
      </c>
      <c r="C3596" s="3" t="s">
        <v>33</v>
      </c>
      <c r="D3596" s="2" t="s">
        <v>333</v>
      </c>
      <c r="E3596" s="3">
        <v>14</v>
      </c>
      <c r="F3596" s="17">
        <v>0</v>
      </c>
      <c r="G3596" s="17">
        <v>1</v>
      </c>
      <c r="H3596" s="17">
        <v>0</v>
      </c>
      <c r="I3596" s="7">
        <v>6.2</v>
      </c>
      <c r="J3596" s="7">
        <v>19</v>
      </c>
      <c r="K3596" s="4">
        <v>4</v>
      </c>
      <c r="L3596" s="5">
        <v>4.1822999999999997</v>
      </c>
      <c r="M3596">
        <v>364816.84</v>
      </c>
      <c r="N3596" s="3">
        <v>1</v>
      </c>
      <c r="O3596" s="50" t="e">
        <f>INDEX([1]Dados!$M$2:$N$26779,MATCH($P3596,[1]Dados!$N$2:$N$26779,),2)</f>
        <v>#N/A</v>
      </c>
      <c r="P3596">
        <v>157590</v>
      </c>
      <c r="Q3596" s="1">
        <v>36858</v>
      </c>
      <c r="R3596" s="1">
        <v>36862</v>
      </c>
      <c r="S3596" t="s">
        <v>1000</v>
      </c>
    </row>
    <row r="3597" spans="1:19" x14ac:dyDescent="0.2">
      <c r="A3597" s="7">
        <v>311180</v>
      </c>
      <c r="B3597" s="3">
        <v>42358</v>
      </c>
      <c r="C3597" s="3" t="s">
        <v>33</v>
      </c>
      <c r="D3597" s="2" t="s">
        <v>333</v>
      </c>
      <c r="E3597" s="3">
        <v>14</v>
      </c>
      <c r="F3597" s="17">
        <v>0</v>
      </c>
      <c r="G3597" s="17">
        <v>1</v>
      </c>
      <c r="H3597" s="17">
        <v>0</v>
      </c>
      <c r="I3597" s="7">
        <v>6.3</v>
      </c>
      <c r="J3597" s="7">
        <v>17</v>
      </c>
      <c r="K3597" s="4">
        <v>4</v>
      </c>
      <c r="L3597" s="5">
        <v>4.1822999999999997</v>
      </c>
      <c r="M3597">
        <v>364816.84</v>
      </c>
      <c r="N3597" s="3">
        <v>1</v>
      </c>
      <c r="O3597" s="50" t="e">
        <f>INDEX([1]Dados!$M$2:$N$26779,MATCH($P3597,[1]Dados!$N$2:$N$26779,),2)</f>
        <v>#N/A</v>
      </c>
      <c r="P3597">
        <v>157590</v>
      </c>
      <c r="Q3597" s="1">
        <v>36858</v>
      </c>
      <c r="R3597" s="1">
        <v>36862</v>
      </c>
      <c r="S3597" t="s">
        <v>1000</v>
      </c>
    </row>
    <row r="3598" spans="1:19" x14ac:dyDescent="0.2">
      <c r="A3598" s="7">
        <v>311180</v>
      </c>
      <c r="B3598" s="3">
        <v>42358</v>
      </c>
      <c r="C3598" s="3" t="s">
        <v>33</v>
      </c>
      <c r="D3598" s="2" t="s">
        <v>333</v>
      </c>
      <c r="E3598" s="3">
        <v>14</v>
      </c>
      <c r="F3598" s="17">
        <v>0</v>
      </c>
      <c r="G3598" s="17">
        <v>1</v>
      </c>
      <c r="H3598" s="17">
        <v>0</v>
      </c>
      <c r="I3598" s="7">
        <v>6.4</v>
      </c>
      <c r="J3598" s="7">
        <v>18</v>
      </c>
      <c r="K3598" s="4">
        <v>4</v>
      </c>
      <c r="L3598" s="5">
        <v>4.1822999999999997</v>
      </c>
      <c r="M3598">
        <v>364816.84</v>
      </c>
      <c r="N3598" s="3">
        <v>1</v>
      </c>
      <c r="O3598" s="50" t="e">
        <f>INDEX([1]Dados!$M$2:$N$26779,MATCH($P3598,[1]Dados!$N$2:$N$26779,),2)</f>
        <v>#N/A</v>
      </c>
      <c r="P3598">
        <v>157590</v>
      </c>
      <c r="Q3598" s="1">
        <v>36858</v>
      </c>
      <c r="R3598" s="1">
        <v>36862</v>
      </c>
      <c r="S3598" t="s">
        <v>1000</v>
      </c>
    </row>
    <row r="3599" spans="1:19" x14ac:dyDescent="0.2">
      <c r="A3599" s="7">
        <v>311180</v>
      </c>
      <c r="B3599" s="3">
        <v>42358</v>
      </c>
      <c r="C3599" s="3" t="s">
        <v>33</v>
      </c>
      <c r="D3599" s="2" t="s">
        <v>333</v>
      </c>
      <c r="E3599" s="3">
        <v>14</v>
      </c>
      <c r="F3599" s="17">
        <v>0</v>
      </c>
      <c r="G3599" s="17">
        <v>1</v>
      </c>
      <c r="H3599" s="17">
        <v>0</v>
      </c>
      <c r="I3599" s="7">
        <v>6.1</v>
      </c>
      <c r="J3599" s="7">
        <v>33</v>
      </c>
      <c r="K3599" s="4">
        <v>4</v>
      </c>
      <c r="L3599" s="5">
        <v>4.1822999999999997</v>
      </c>
      <c r="M3599">
        <v>43741.34</v>
      </c>
      <c r="N3599" s="3">
        <v>1</v>
      </c>
      <c r="O3599" s="50" t="e">
        <f>INDEX([1]Dados!$M$2:$N$26779,MATCH($P3599,[1]Dados!$N$2:$N$26779,),2)</f>
        <v>#N/A</v>
      </c>
      <c r="P3599">
        <v>157591</v>
      </c>
      <c r="Q3599" s="1">
        <v>36858</v>
      </c>
      <c r="R3599" s="1">
        <v>36862</v>
      </c>
      <c r="S3599" t="s">
        <v>1000</v>
      </c>
    </row>
    <row r="3600" spans="1:19" x14ac:dyDescent="0.2">
      <c r="A3600" s="7">
        <v>311180</v>
      </c>
      <c r="B3600" s="3">
        <v>42358</v>
      </c>
      <c r="C3600" s="3" t="s">
        <v>33</v>
      </c>
      <c r="D3600" s="2" t="s">
        <v>333</v>
      </c>
      <c r="E3600" s="3">
        <v>14</v>
      </c>
      <c r="F3600" s="17">
        <v>0</v>
      </c>
      <c r="G3600" s="17">
        <v>1</v>
      </c>
      <c r="H3600" s="17">
        <v>0</v>
      </c>
      <c r="I3600" s="7">
        <v>6.2</v>
      </c>
      <c r="J3600" s="7">
        <v>0</v>
      </c>
      <c r="K3600" s="4">
        <v>4</v>
      </c>
      <c r="L3600" s="5">
        <v>4.1822999999999997</v>
      </c>
      <c r="M3600">
        <v>43741.34</v>
      </c>
      <c r="N3600" s="3">
        <v>1</v>
      </c>
      <c r="O3600" s="50" t="e">
        <f>INDEX([1]Dados!$M$2:$N$26779,MATCH($P3600,[1]Dados!$N$2:$N$26779,),2)</f>
        <v>#N/A</v>
      </c>
      <c r="P3600">
        <v>157591</v>
      </c>
      <c r="Q3600" s="1">
        <v>36858</v>
      </c>
      <c r="R3600" s="1">
        <v>36862</v>
      </c>
      <c r="S3600" t="s">
        <v>1000</v>
      </c>
    </row>
    <row r="3601" spans="1:19" x14ac:dyDescent="0.2">
      <c r="A3601" s="7">
        <v>311180</v>
      </c>
      <c r="B3601" s="3">
        <v>42358</v>
      </c>
      <c r="C3601" s="3" t="s">
        <v>33</v>
      </c>
      <c r="D3601" s="2" t="s">
        <v>333</v>
      </c>
      <c r="E3601" s="3">
        <v>14</v>
      </c>
      <c r="F3601" s="17">
        <v>0</v>
      </c>
      <c r="G3601" s="17">
        <v>1</v>
      </c>
      <c r="H3601" s="17">
        <v>0</v>
      </c>
      <c r="I3601" s="7">
        <v>6.3</v>
      </c>
      <c r="J3601" s="7">
        <v>17</v>
      </c>
      <c r="K3601" s="4">
        <v>4</v>
      </c>
      <c r="L3601" s="5">
        <v>4.1822999999999997</v>
      </c>
      <c r="M3601">
        <v>43741.34</v>
      </c>
      <c r="N3601" s="3">
        <v>1</v>
      </c>
      <c r="O3601" s="50" t="e">
        <f>INDEX([1]Dados!$M$2:$N$26779,MATCH($P3601,[1]Dados!$N$2:$N$26779,),2)</f>
        <v>#N/A</v>
      </c>
      <c r="P3601">
        <v>157591</v>
      </c>
      <c r="Q3601" s="1">
        <v>36858</v>
      </c>
      <c r="R3601" s="1">
        <v>36862</v>
      </c>
      <c r="S3601" t="s">
        <v>1000</v>
      </c>
    </row>
    <row r="3602" spans="1:19" x14ac:dyDescent="0.2">
      <c r="A3602" s="7">
        <v>311180</v>
      </c>
      <c r="B3602" s="3">
        <v>42358</v>
      </c>
      <c r="C3602" s="3" t="s">
        <v>33</v>
      </c>
      <c r="D3602" s="2" t="s">
        <v>333</v>
      </c>
      <c r="E3602" s="3">
        <v>14</v>
      </c>
      <c r="F3602" s="17">
        <v>0</v>
      </c>
      <c r="G3602" s="17">
        <v>1</v>
      </c>
      <c r="H3602" s="17">
        <v>0</v>
      </c>
      <c r="I3602" s="7">
        <v>6.4</v>
      </c>
      <c r="J3602" s="7">
        <v>18</v>
      </c>
      <c r="K3602" s="4">
        <v>4</v>
      </c>
      <c r="L3602" s="5">
        <v>4.1822999999999997</v>
      </c>
      <c r="M3602">
        <v>43741.34</v>
      </c>
      <c r="N3602" s="3">
        <v>1</v>
      </c>
      <c r="O3602" s="50" t="e">
        <f>INDEX([1]Dados!$M$2:$N$26779,MATCH($P3602,[1]Dados!$N$2:$N$26779,),2)</f>
        <v>#N/A</v>
      </c>
      <c r="P3602">
        <v>157591</v>
      </c>
      <c r="Q3602" s="1">
        <v>36858</v>
      </c>
      <c r="R3602" s="1">
        <v>36862</v>
      </c>
      <c r="S3602" t="s">
        <v>1000</v>
      </c>
    </row>
    <row r="3603" spans="1:19" x14ac:dyDescent="0.2">
      <c r="A3603" s="7">
        <v>311180</v>
      </c>
      <c r="B3603" s="3">
        <v>42358</v>
      </c>
      <c r="C3603" s="3" t="s">
        <v>33</v>
      </c>
      <c r="D3603" s="2" t="s">
        <v>333</v>
      </c>
      <c r="E3603" s="3">
        <v>14</v>
      </c>
      <c r="F3603" s="17">
        <v>0</v>
      </c>
      <c r="G3603" s="17">
        <v>1</v>
      </c>
      <c r="H3603" s="17">
        <v>0</v>
      </c>
      <c r="I3603" s="7">
        <v>4.0999999999999996</v>
      </c>
      <c r="J3603" s="7">
        <v>4</v>
      </c>
      <c r="K3603" s="4">
        <v>4</v>
      </c>
      <c r="L3603" s="5">
        <v>4.1822999999999997</v>
      </c>
      <c r="M3603">
        <v>60500</v>
      </c>
      <c r="N3603" s="3">
        <v>1</v>
      </c>
      <c r="O3603" s="50" t="e">
        <f>INDEX([1]Dados!$M$2:$N$26779,MATCH($P3603,[1]Dados!$N$2:$N$26779,),2)</f>
        <v>#N/A</v>
      </c>
      <c r="P3603">
        <v>157591</v>
      </c>
      <c r="Q3603" s="1">
        <v>36858</v>
      </c>
      <c r="R3603" s="1">
        <v>36862</v>
      </c>
      <c r="S3603" t="s">
        <v>1001</v>
      </c>
    </row>
    <row r="3604" spans="1:19" x14ac:dyDescent="0.2">
      <c r="A3604" s="7">
        <v>311180</v>
      </c>
      <c r="B3604" s="3">
        <v>42358</v>
      </c>
      <c r="C3604" s="3" t="s">
        <v>33</v>
      </c>
      <c r="D3604" s="2" t="s">
        <v>333</v>
      </c>
      <c r="E3604" s="3">
        <v>14</v>
      </c>
      <c r="F3604" s="17">
        <v>0</v>
      </c>
      <c r="G3604" s="17">
        <v>1</v>
      </c>
      <c r="H3604" s="17">
        <v>0</v>
      </c>
      <c r="I3604" s="7">
        <v>4.2</v>
      </c>
      <c r="J3604" s="7">
        <v>33</v>
      </c>
      <c r="K3604" s="4">
        <v>4</v>
      </c>
      <c r="L3604" s="5">
        <v>4.1822999999999997</v>
      </c>
      <c r="M3604">
        <v>60500</v>
      </c>
      <c r="N3604" s="3">
        <v>1</v>
      </c>
      <c r="O3604" s="50" t="e">
        <f>INDEX([1]Dados!$M$2:$N$26779,MATCH($P3604,[1]Dados!$N$2:$N$26779,),2)</f>
        <v>#N/A</v>
      </c>
      <c r="P3604">
        <v>157591</v>
      </c>
      <c r="Q3604" s="1">
        <v>36858</v>
      </c>
      <c r="R3604" s="1">
        <v>36862</v>
      </c>
      <c r="S3604" t="s">
        <v>1001</v>
      </c>
    </row>
    <row r="3605" spans="1:19" x14ac:dyDescent="0.2">
      <c r="A3605" s="7">
        <v>311180</v>
      </c>
      <c r="B3605" s="3">
        <v>42358</v>
      </c>
      <c r="C3605" s="3" t="s">
        <v>33</v>
      </c>
      <c r="D3605" s="2" t="s">
        <v>333</v>
      </c>
      <c r="E3605" s="3">
        <v>14</v>
      </c>
      <c r="F3605" s="17">
        <v>0</v>
      </c>
      <c r="G3605" s="17">
        <v>1</v>
      </c>
      <c r="H3605" s="17">
        <v>0</v>
      </c>
      <c r="I3605" s="7" t="s">
        <v>3</v>
      </c>
      <c r="J3605" s="7">
        <v>0</v>
      </c>
      <c r="K3605" s="4">
        <v>4</v>
      </c>
      <c r="L3605" s="5">
        <v>4.1822999999999997</v>
      </c>
      <c r="M3605">
        <v>48000</v>
      </c>
      <c r="N3605" s="3">
        <v>1</v>
      </c>
      <c r="O3605" s="50" t="e">
        <f>INDEX([1]Dados!$M$2:$N$26779,MATCH($P3605,[1]Dados!$N$2:$N$26779,),2)</f>
        <v>#N/A</v>
      </c>
      <c r="P3605">
        <v>157592</v>
      </c>
      <c r="Q3605" s="1">
        <v>36858</v>
      </c>
      <c r="R3605" s="1">
        <v>36862</v>
      </c>
      <c r="S3605" t="s">
        <v>2134</v>
      </c>
    </row>
    <row r="3606" spans="1:19" x14ac:dyDescent="0.2">
      <c r="A3606" s="7">
        <v>311180</v>
      </c>
      <c r="B3606" s="3">
        <v>42358</v>
      </c>
      <c r="C3606" s="3" t="s">
        <v>33</v>
      </c>
      <c r="D3606" s="2" t="s">
        <v>333</v>
      </c>
      <c r="E3606" s="3">
        <v>14</v>
      </c>
      <c r="F3606" s="17">
        <v>0</v>
      </c>
      <c r="G3606" s="17">
        <v>1</v>
      </c>
      <c r="H3606" s="17">
        <v>0</v>
      </c>
      <c r="I3606" s="7">
        <v>3.1</v>
      </c>
      <c r="J3606" s="7">
        <v>9</v>
      </c>
      <c r="K3606" s="4">
        <v>4</v>
      </c>
      <c r="L3606" s="5">
        <v>4.5776000000000003</v>
      </c>
      <c r="M3606">
        <v>65000</v>
      </c>
      <c r="N3606" s="3">
        <v>1</v>
      </c>
      <c r="O3606" s="50" t="e">
        <f>INDEX([1]Dados!$M$2:$N$26779,MATCH($P3606,[1]Dados!$N$2:$N$26779,),2)</f>
        <v>#N/A</v>
      </c>
      <c r="P3606">
        <v>157589</v>
      </c>
      <c r="Q3606" s="1">
        <v>36858</v>
      </c>
      <c r="R3606" s="1">
        <v>36862</v>
      </c>
      <c r="S3606" t="s">
        <v>999</v>
      </c>
    </row>
    <row r="3607" spans="1:19" x14ac:dyDescent="0.2">
      <c r="A3607" s="7">
        <v>311180</v>
      </c>
      <c r="B3607" s="3">
        <v>42358</v>
      </c>
      <c r="C3607" s="3" t="s">
        <v>33</v>
      </c>
      <c r="D3607" s="2" t="s">
        <v>333</v>
      </c>
      <c r="E3607" s="3">
        <v>14</v>
      </c>
      <c r="F3607" s="17">
        <v>0</v>
      </c>
      <c r="G3607" s="17">
        <v>1</v>
      </c>
      <c r="H3607" s="17">
        <v>0</v>
      </c>
      <c r="I3607" s="7">
        <v>3.2</v>
      </c>
      <c r="J3607" s="7">
        <v>0</v>
      </c>
      <c r="K3607" s="4">
        <v>4</v>
      </c>
      <c r="L3607" s="5">
        <v>4.5776000000000003</v>
      </c>
      <c r="M3607">
        <v>65000</v>
      </c>
      <c r="N3607" s="3">
        <v>1</v>
      </c>
      <c r="O3607" s="50" t="e">
        <f>INDEX([1]Dados!$M$2:$N$26779,MATCH($P3607,[1]Dados!$N$2:$N$26779,),2)</f>
        <v>#N/A</v>
      </c>
      <c r="P3607">
        <v>157589</v>
      </c>
      <c r="Q3607" s="1">
        <v>36858</v>
      </c>
      <c r="R3607" s="1">
        <v>36862</v>
      </c>
      <c r="S3607" t="s">
        <v>999</v>
      </c>
    </row>
    <row r="3608" spans="1:19" x14ac:dyDescent="0.2">
      <c r="A3608" s="7">
        <v>311180</v>
      </c>
      <c r="B3608" s="3">
        <v>42358</v>
      </c>
      <c r="C3608" s="3" t="s">
        <v>33</v>
      </c>
      <c r="D3608" s="2" t="s">
        <v>333</v>
      </c>
      <c r="E3608" s="3">
        <v>14</v>
      </c>
      <c r="F3608" s="17">
        <v>0</v>
      </c>
      <c r="G3608" s="17">
        <v>1</v>
      </c>
      <c r="H3608" s="17">
        <v>0</v>
      </c>
      <c r="I3608" s="7">
        <v>7.1</v>
      </c>
      <c r="J3608" s="7">
        <v>0</v>
      </c>
      <c r="K3608" s="4">
        <v>119</v>
      </c>
      <c r="L3608" s="5">
        <v>119.386</v>
      </c>
      <c r="M3608">
        <v>94227.29</v>
      </c>
      <c r="N3608" s="3">
        <v>1</v>
      </c>
      <c r="O3608" s="50" t="e">
        <f>INDEX([1]Dados!$M$2:$N$26779,MATCH($P3608,[1]Dados!$N$2:$N$26779,),2)</f>
        <v>#N/A</v>
      </c>
      <c r="P3608">
        <v>157933</v>
      </c>
      <c r="Q3608" s="1">
        <v>36858</v>
      </c>
      <c r="R3608" s="1">
        <v>36862</v>
      </c>
      <c r="S3608" t="s">
        <v>1002</v>
      </c>
    </row>
    <row r="3609" spans="1:19" x14ac:dyDescent="0.2">
      <c r="A3609" s="7">
        <v>311180</v>
      </c>
      <c r="B3609" s="3">
        <v>42358</v>
      </c>
      <c r="C3609" s="3" t="s">
        <v>33</v>
      </c>
      <c r="D3609" s="2" t="s">
        <v>333</v>
      </c>
      <c r="E3609" s="3">
        <v>14</v>
      </c>
      <c r="F3609" s="17">
        <v>0</v>
      </c>
      <c r="G3609" s="17">
        <v>1</v>
      </c>
      <c r="H3609" s="17">
        <v>0</v>
      </c>
      <c r="I3609" s="7" t="s">
        <v>3</v>
      </c>
      <c r="J3609" s="7">
        <v>0</v>
      </c>
      <c r="K3609" s="4">
        <v>1293</v>
      </c>
      <c r="L3609" s="5">
        <v>1293.0592999999999</v>
      </c>
      <c r="M3609">
        <v>7921.7</v>
      </c>
      <c r="N3609" s="3">
        <v>1</v>
      </c>
      <c r="O3609" s="50" t="e">
        <f>INDEX([1]Dados!$M$2:$N$26779,MATCH($P3609,[1]Dados!$N$2:$N$26779,),2)</f>
        <v>#N/A</v>
      </c>
      <c r="P3609">
        <v>157181</v>
      </c>
      <c r="Q3609" s="1">
        <v>36858</v>
      </c>
      <c r="R3609" s="1">
        <v>36862</v>
      </c>
      <c r="S3609" t="s">
        <v>2134</v>
      </c>
    </row>
    <row r="3610" spans="1:19" x14ac:dyDescent="0.2">
      <c r="A3610" s="7">
        <v>311180</v>
      </c>
      <c r="B3610" s="3">
        <v>42358</v>
      </c>
      <c r="C3610" s="3" t="s">
        <v>33</v>
      </c>
      <c r="D3610" s="2" t="s">
        <v>333</v>
      </c>
      <c r="E3610" s="3">
        <v>14</v>
      </c>
      <c r="F3610" s="17">
        <v>0</v>
      </c>
      <c r="G3610" s="17">
        <v>1</v>
      </c>
      <c r="H3610" s="17">
        <v>0</v>
      </c>
      <c r="I3610" s="7">
        <v>2.1</v>
      </c>
      <c r="J3610" s="7">
        <v>17</v>
      </c>
      <c r="K3610" s="4">
        <v>1203</v>
      </c>
      <c r="L3610" s="5">
        <v>1203.0829000000001</v>
      </c>
      <c r="M3610">
        <v>20855.419999999998</v>
      </c>
      <c r="N3610" s="3">
        <v>1</v>
      </c>
      <c r="O3610" s="50" t="e">
        <f>INDEX([1]Dados!$M$2:$N$26779,MATCH($P3610,[1]Dados!$N$2:$N$26779,),2)</f>
        <v>#N/A</v>
      </c>
      <c r="P3610">
        <v>157466</v>
      </c>
      <c r="Q3610" s="1">
        <v>36858</v>
      </c>
      <c r="R3610" s="1">
        <v>36862</v>
      </c>
      <c r="S3610" t="s">
        <v>997</v>
      </c>
    </row>
    <row r="3611" spans="1:19" x14ac:dyDescent="0.2">
      <c r="A3611" s="7">
        <v>311180</v>
      </c>
      <c r="B3611" s="3">
        <v>42358</v>
      </c>
      <c r="C3611" s="3" t="s">
        <v>33</v>
      </c>
      <c r="D3611" s="2" t="s">
        <v>333</v>
      </c>
      <c r="E3611" s="3">
        <v>14</v>
      </c>
      <c r="F3611" s="17">
        <v>0</v>
      </c>
      <c r="G3611" s="17">
        <v>1</v>
      </c>
      <c r="H3611" s="17">
        <v>0</v>
      </c>
      <c r="I3611" s="7">
        <v>1.2</v>
      </c>
      <c r="J3611" s="7">
        <v>25</v>
      </c>
      <c r="K3611" s="4">
        <v>1214</v>
      </c>
      <c r="L3611" s="5">
        <v>1214.0587</v>
      </c>
      <c r="M3611">
        <v>119037.94</v>
      </c>
      <c r="N3611" s="3">
        <v>1</v>
      </c>
      <c r="O3611" s="50" t="e">
        <f>INDEX([1]Dados!$M$2:$N$26779,MATCH($P3611,[1]Dados!$N$2:$N$26779,),2)</f>
        <v>#N/A</v>
      </c>
      <c r="P3611">
        <v>157235</v>
      </c>
      <c r="Q3611" s="1">
        <v>36858</v>
      </c>
      <c r="R3611" s="1">
        <v>36862</v>
      </c>
      <c r="S3611" t="s">
        <v>2289</v>
      </c>
    </row>
    <row r="3612" spans="1:19" x14ac:dyDescent="0.2">
      <c r="A3612" s="7">
        <v>311180</v>
      </c>
      <c r="B3612" s="3">
        <v>42358</v>
      </c>
      <c r="C3612" s="3" t="s">
        <v>33</v>
      </c>
      <c r="D3612" s="2" t="s">
        <v>333</v>
      </c>
      <c r="E3612" s="3">
        <v>14</v>
      </c>
      <c r="F3612" s="17">
        <v>0</v>
      </c>
      <c r="G3612" s="17">
        <v>1</v>
      </c>
      <c r="H3612" s="17">
        <v>0</v>
      </c>
      <c r="I3612" s="7">
        <v>1.1000000000000001</v>
      </c>
      <c r="J3612" s="7">
        <v>2</v>
      </c>
      <c r="K3612" s="4">
        <v>1214</v>
      </c>
      <c r="L3612" s="5">
        <v>1214.0587</v>
      </c>
      <c r="M3612">
        <v>119037.94</v>
      </c>
      <c r="N3612" s="3">
        <v>1</v>
      </c>
      <c r="O3612" s="50" t="e">
        <f>INDEX([1]Dados!$M$2:$N$26779,MATCH($P3612,[1]Dados!$N$2:$N$26779,),2)</f>
        <v>#N/A</v>
      </c>
      <c r="P3612">
        <v>157235</v>
      </c>
      <c r="Q3612" s="1">
        <v>36858</v>
      </c>
      <c r="R3612" s="1">
        <v>36862</v>
      </c>
      <c r="S3612" t="s">
        <v>2289</v>
      </c>
    </row>
    <row r="3613" spans="1:19" x14ac:dyDescent="0.2">
      <c r="A3613" s="7">
        <v>311180</v>
      </c>
      <c r="B3613" s="3">
        <v>42358</v>
      </c>
      <c r="C3613" s="3" t="s">
        <v>33</v>
      </c>
      <c r="D3613" s="2" t="s">
        <v>333</v>
      </c>
      <c r="E3613" s="3">
        <v>14</v>
      </c>
      <c r="F3613" s="17">
        <v>0</v>
      </c>
      <c r="G3613" s="17">
        <v>1</v>
      </c>
      <c r="H3613" s="17">
        <v>0</v>
      </c>
      <c r="I3613" s="7">
        <v>1.3</v>
      </c>
      <c r="J3613" s="7">
        <v>0</v>
      </c>
      <c r="K3613" s="4">
        <v>1214</v>
      </c>
      <c r="L3613" s="5">
        <v>1214.0587</v>
      </c>
      <c r="M3613">
        <v>119037.94</v>
      </c>
      <c r="N3613" s="3">
        <v>1</v>
      </c>
      <c r="O3613" s="50" t="e">
        <f>INDEX([1]Dados!$M$2:$N$26779,MATCH($P3613,[1]Dados!$N$2:$N$26779,),2)</f>
        <v>#N/A</v>
      </c>
      <c r="P3613">
        <v>157235</v>
      </c>
      <c r="Q3613" s="1">
        <v>36858</v>
      </c>
      <c r="R3613" s="1">
        <v>36862</v>
      </c>
      <c r="S3613" t="s">
        <v>2289</v>
      </c>
    </row>
    <row r="3614" spans="1:19" x14ac:dyDescent="0.2">
      <c r="A3614" s="7">
        <v>311180</v>
      </c>
      <c r="B3614" s="3">
        <v>42358</v>
      </c>
      <c r="C3614" s="3" t="s">
        <v>33</v>
      </c>
      <c r="D3614" s="2" t="s">
        <v>333</v>
      </c>
      <c r="E3614" s="3">
        <v>14</v>
      </c>
      <c r="F3614" s="17">
        <v>0</v>
      </c>
      <c r="G3614" s="17">
        <v>1</v>
      </c>
      <c r="H3614" s="17">
        <v>0</v>
      </c>
      <c r="I3614" s="7">
        <v>1.4</v>
      </c>
      <c r="J3614" s="7">
        <v>15</v>
      </c>
      <c r="K3614" s="4">
        <v>1214</v>
      </c>
      <c r="L3614" s="5">
        <v>1214.0587</v>
      </c>
      <c r="M3614">
        <v>119037.94</v>
      </c>
      <c r="N3614" s="3">
        <v>1</v>
      </c>
      <c r="O3614" s="50" t="e">
        <f>INDEX([1]Dados!$M$2:$N$26779,MATCH($P3614,[1]Dados!$N$2:$N$26779,),2)</f>
        <v>#N/A</v>
      </c>
      <c r="P3614">
        <v>157235</v>
      </c>
      <c r="Q3614" s="1">
        <v>36858</v>
      </c>
      <c r="R3614" s="1">
        <v>36862</v>
      </c>
      <c r="S3614" t="s">
        <v>2289</v>
      </c>
    </row>
    <row r="3615" spans="1:19" x14ac:dyDescent="0.2">
      <c r="A3615" s="7">
        <v>311180</v>
      </c>
      <c r="B3615" s="3">
        <v>42358</v>
      </c>
      <c r="C3615" s="3" t="s">
        <v>33</v>
      </c>
      <c r="D3615" s="2" t="s">
        <v>333</v>
      </c>
      <c r="E3615" s="3">
        <v>14</v>
      </c>
      <c r="F3615" s="17">
        <v>0</v>
      </c>
      <c r="G3615" s="17">
        <v>1</v>
      </c>
      <c r="H3615" s="17">
        <v>0</v>
      </c>
      <c r="I3615" s="7">
        <v>1.5</v>
      </c>
      <c r="J3615" s="7">
        <v>15</v>
      </c>
      <c r="K3615" s="4">
        <v>1214</v>
      </c>
      <c r="L3615" s="5">
        <v>1214.0587</v>
      </c>
      <c r="M3615">
        <v>119037.94</v>
      </c>
      <c r="N3615" s="3">
        <v>1</v>
      </c>
      <c r="O3615" s="50" t="e">
        <f>INDEX([1]Dados!$M$2:$N$26779,MATCH($P3615,[1]Dados!$N$2:$N$26779,),2)</f>
        <v>#N/A</v>
      </c>
      <c r="P3615">
        <v>157235</v>
      </c>
      <c r="Q3615" s="1">
        <v>36858</v>
      </c>
      <c r="R3615" s="1">
        <v>36862</v>
      </c>
      <c r="S3615" t="s">
        <v>2289</v>
      </c>
    </row>
    <row r="3616" spans="1:19" x14ac:dyDescent="0.2">
      <c r="A3616" s="7">
        <v>311180</v>
      </c>
      <c r="B3616" s="3">
        <v>42358</v>
      </c>
      <c r="C3616" s="3" t="s">
        <v>33</v>
      </c>
      <c r="D3616" s="2" t="s">
        <v>333</v>
      </c>
      <c r="E3616" s="3">
        <v>14</v>
      </c>
      <c r="F3616" s="17">
        <v>0</v>
      </c>
      <c r="G3616" s="17">
        <v>1</v>
      </c>
      <c r="H3616" s="17">
        <v>0</v>
      </c>
      <c r="I3616" s="7" t="s">
        <v>3</v>
      </c>
      <c r="J3616" s="7">
        <v>0</v>
      </c>
      <c r="K3616" s="4">
        <v>1214</v>
      </c>
      <c r="L3616" s="5">
        <v>1214.0589</v>
      </c>
      <c r="M3616">
        <v>256160</v>
      </c>
      <c r="N3616" s="3">
        <v>1</v>
      </c>
      <c r="O3616" s="50" t="e">
        <f>INDEX([1]Dados!$M$2:$N$26779,MATCH($P3616,[1]Dados!$N$2:$N$26779,),2)</f>
        <v>#N/A</v>
      </c>
      <c r="P3616">
        <v>158364</v>
      </c>
      <c r="Q3616" s="1">
        <v>36858</v>
      </c>
      <c r="R3616" s="1">
        <v>36862</v>
      </c>
      <c r="S3616" t="s">
        <v>2134</v>
      </c>
    </row>
    <row r="3617" spans="1:19" hidden="1" x14ac:dyDescent="0.2">
      <c r="A3617" s="7">
        <v>312080</v>
      </c>
      <c r="B3617" s="3">
        <v>44156</v>
      </c>
      <c r="C3617" s="3" t="s">
        <v>33</v>
      </c>
      <c r="D3617" s="2" t="s">
        <v>389</v>
      </c>
      <c r="E3617" s="3">
        <v>14</v>
      </c>
      <c r="F3617" s="17">
        <v>0</v>
      </c>
      <c r="G3617" s="17">
        <v>1</v>
      </c>
      <c r="H3617" s="17">
        <v>0</v>
      </c>
      <c r="I3617" s="7">
        <v>4.0999999999999996</v>
      </c>
      <c r="J3617" s="7">
        <v>0</v>
      </c>
      <c r="K3617" s="4">
        <v>1203</v>
      </c>
      <c r="L3617" s="5">
        <v>1203.0829000000001</v>
      </c>
      <c r="M3617">
        <v>41688.68</v>
      </c>
      <c r="N3617" s="3">
        <v>1</v>
      </c>
      <c r="O3617" s="50">
        <f>INDEX([1]Dados!$M$2:$N$26779,MATCH($P3617,[1]Dados!$N$2:$N$26779,),2)</f>
        <v>157468</v>
      </c>
      <c r="P3617">
        <v>157468</v>
      </c>
      <c r="Q3617" s="1">
        <v>36858</v>
      </c>
      <c r="R3617" s="1">
        <v>36862</v>
      </c>
      <c r="S3617" t="s">
        <v>986</v>
      </c>
    </row>
    <row r="3618" spans="1:19" hidden="1" x14ac:dyDescent="0.2">
      <c r="A3618" s="7">
        <v>312080</v>
      </c>
      <c r="B3618" s="3">
        <v>44156</v>
      </c>
      <c r="C3618" s="3" t="s">
        <v>33</v>
      </c>
      <c r="D3618" s="2" t="s">
        <v>389</v>
      </c>
      <c r="E3618" s="3">
        <v>14</v>
      </c>
      <c r="F3618" s="17">
        <v>0</v>
      </c>
      <c r="G3618" s="17">
        <v>1</v>
      </c>
      <c r="H3618" s="17">
        <v>0</v>
      </c>
      <c r="I3618" s="7">
        <v>1.3</v>
      </c>
      <c r="J3618" s="7">
        <v>15</v>
      </c>
      <c r="K3618" s="4">
        <v>1214</v>
      </c>
      <c r="L3618" s="5">
        <v>1214.0587</v>
      </c>
      <c r="M3618">
        <f>35514+133806</f>
        <v>169320</v>
      </c>
      <c r="N3618" s="33">
        <v>1</v>
      </c>
      <c r="O3618" s="50">
        <f>INDEX([1]Dados!$M$2:$N$26779,MATCH($P3618,[1]Dados!$N$2:$N$26779,),2)</f>
        <v>157230</v>
      </c>
      <c r="P3618">
        <v>157230</v>
      </c>
      <c r="Q3618" s="1">
        <v>36858</v>
      </c>
      <c r="R3618" s="1">
        <v>36862</v>
      </c>
      <c r="S3618" t="s">
        <v>937</v>
      </c>
    </row>
    <row r="3619" spans="1:19" hidden="1" x14ac:dyDescent="0.2">
      <c r="A3619" s="7">
        <v>312080</v>
      </c>
      <c r="B3619" s="3">
        <v>44156</v>
      </c>
      <c r="C3619" s="3" t="s">
        <v>33</v>
      </c>
      <c r="D3619" s="2" t="s">
        <v>389</v>
      </c>
      <c r="E3619" s="3">
        <v>14</v>
      </c>
      <c r="F3619" s="17">
        <v>0</v>
      </c>
      <c r="G3619" s="17">
        <v>1</v>
      </c>
      <c r="H3619" s="17">
        <v>0</v>
      </c>
      <c r="I3619" s="7">
        <v>1.2</v>
      </c>
      <c r="J3619" s="7">
        <v>25</v>
      </c>
      <c r="K3619" s="4">
        <v>1214</v>
      </c>
      <c r="L3619" s="5">
        <v>1214.0587</v>
      </c>
      <c r="M3619">
        <f t="shared" ref="M3619:M3620" si="22">35514+133806</f>
        <v>169320</v>
      </c>
      <c r="N3619" s="33">
        <v>1</v>
      </c>
      <c r="O3619" s="50">
        <f>INDEX([1]Dados!$M$2:$N$26779,MATCH($P3619,[1]Dados!$N$2:$N$26779,),2)</f>
        <v>157230</v>
      </c>
      <c r="P3619">
        <v>157230</v>
      </c>
      <c r="Q3619" s="1">
        <v>36858</v>
      </c>
      <c r="R3619" s="1">
        <v>36862</v>
      </c>
      <c r="S3619" t="s">
        <v>937</v>
      </c>
    </row>
    <row r="3620" spans="1:19" hidden="1" x14ac:dyDescent="0.2">
      <c r="A3620" s="7">
        <v>312080</v>
      </c>
      <c r="B3620" s="3">
        <v>44156</v>
      </c>
      <c r="C3620" s="3" t="s">
        <v>33</v>
      </c>
      <c r="D3620" s="2" t="s">
        <v>389</v>
      </c>
      <c r="E3620" s="3">
        <v>14</v>
      </c>
      <c r="F3620" s="17">
        <v>0</v>
      </c>
      <c r="G3620" s="17">
        <v>1</v>
      </c>
      <c r="H3620" s="17">
        <v>0</v>
      </c>
      <c r="I3620" s="7">
        <v>1.1000000000000001</v>
      </c>
      <c r="J3620" s="7">
        <v>2</v>
      </c>
      <c r="K3620" s="4">
        <v>1214</v>
      </c>
      <c r="L3620" s="5">
        <v>1214.0587</v>
      </c>
      <c r="M3620">
        <f t="shared" si="22"/>
        <v>169320</v>
      </c>
      <c r="N3620" s="33">
        <v>1</v>
      </c>
      <c r="O3620" s="50">
        <f>INDEX([1]Dados!$M$2:$N$26779,MATCH($P3620,[1]Dados!$N$2:$N$26779,),2)</f>
        <v>157230</v>
      </c>
      <c r="P3620">
        <v>157230</v>
      </c>
      <c r="Q3620" s="1">
        <v>36858</v>
      </c>
      <c r="R3620" s="1">
        <v>36862</v>
      </c>
      <c r="S3620" t="s">
        <v>937</v>
      </c>
    </row>
    <row r="3621" spans="1:19" hidden="1" x14ac:dyDescent="0.2">
      <c r="A3621" s="7">
        <v>312080</v>
      </c>
      <c r="B3621" s="3">
        <v>44156</v>
      </c>
      <c r="C3621" s="3" t="s">
        <v>33</v>
      </c>
      <c r="D3621" s="2" t="s">
        <v>389</v>
      </c>
      <c r="E3621" s="3">
        <v>14</v>
      </c>
      <c r="F3621" s="17">
        <v>0</v>
      </c>
      <c r="G3621" s="17">
        <v>1</v>
      </c>
      <c r="H3621" s="17">
        <v>0</v>
      </c>
      <c r="I3621" s="7">
        <v>2.2000000000000002</v>
      </c>
      <c r="J3621" s="7">
        <v>23</v>
      </c>
      <c r="K3621" s="4">
        <v>1214</v>
      </c>
      <c r="L3621" s="5">
        <v>1214.0589</v>
      </c>
      <c r="M3621">
        <f>79920+287720</f>
        <v>367640</v>
      </c>
      <c r="N3621" s="33">
        <v>1</v>
      </c>
      <c r="O3621" s="50">
        <f>INDEX([1]Dados!$M$2:$N$26779,MATCH($P3621,[1]Dados!$N$2:$N$26779,),2)</f>
        <v>158365</v>
      </c>
      <c r="P3621">
        <v>158365</v>
      </c>
      <c r="Q3621" s="1">
        <v>36858</v>
      </c>
      <c r="R3621" s="1">
        <v>36862</v>
      </c>
      <c r="S3621" t="s">
        <v>2291</v>
      </c>
    </row>
    <row r="3622" spans="1:19" hidden="1" x14ac:dyDescent="0.2">
      <c r="A3622" s="7">
        <v>312080</v>
      </c>
      <c r="B3622" s="3">
        <v>44156</v>
      </c>
      <c r="C3622" s="3" t="s">
        <v>33</v>
      </c>
      <c r="D3622" s="2" t="s">
        <v>389</v>
      </c>
      <c r="E3622" s="3">
        <v>14</v>
      </c>
      <c r="F3622" s="17">
        <v>0</v>
      </c>
      <c r="G3622" s="17">
        <v>1</v>
      </c>
      <c r="H3622" s="17">
        <v>0</v>
      </c>
      <c r="I3622" s="7">
        <v>2.1</v>
      </c>
      <c r="J3622" s="7">
        <v>20</v>
      </c>
      <c r="K3622" s="4">
        <v>1214</v>
      </c>
      <c r="L3622" s="5">
        <v>1214.0589</v>
      </c>
      <c r="M3622">
        <f>79920+287720</f>
        <v>367640</v>
      </c>
      <c r="N3622" s="33">
        <v>1</v>
      </c>
      <c r="O3622" s="50">
        <f>INDEX([1]Dados!$M$2:$N$26779,MATCH($P3622,[1]Dados!$N$2:$N$26779,),2)</f>
        <v>158365</v>
      </c>
      <c r="P3622">
        <v>158365</v>
      </c>
      <c r="Q3622" s="1">
        <v>36858</v>
      </c>
      <c r="R3622" s="1">
        <v>36862</v>
      </c>
      <c r="S3622" t="s">
        <v>2291</v>
      </c>
    </row>
    <row r="3623" spans="1:19" hidden="1" x14ac:dyDescent="0.2">
      <c r="A3623" s="7">
        <v>312080</v>
      </c>
      <c r="B3623" s="3">
        <v>44156</v>
      </c>
      <c r="C3623" s="3" t="s">
        <v>33</v>
      </c>
      <c r="D3623" s="2" t="s">
        <v>389</v>
      </c>
      <c r="E3623" s="3">
        <v>14</v>
      </c>
      <c r="F3623" s="17">
        <v>0</v>
      </c>
      <c r="G3623" s="17">
        <v>1</v>
      </c>
      <c r="H3623" s="17">
        <v>0</v>
      </c>
      <c r="I3623" s="7">
        <v>5.3</v>
      </c>
      <c r="J3623" s="7">
        <v>18</v>
      </c>
      <c r="K3623" s="4">
        <v>1220</v>
      </c>
      <c r="L3623" s="5">
        <v>1220.0906</v>
      </c>
      <c r="M3623" t="s">
        <v>2134</v>
      </c>
      <c r="N3623" s="33">
        <v>1</v>
      </c>
      <c r="O3623" s="50">
        <f>INDEX([1]Dados!$M$2:$N$26779,MATCH($P3623,[1]Dados!$N$2:$N$26779,),2)</f>
        <v>158682</v>
      </c>
      <c r="P3623">
        <v>158682</v>
      </c>
      <c r="Q3623" s="1">
        <v>36858</v>
      </c>
      <c r="R3623" s="1">
        <v>36862</v>
      </c>
      <c r="S3623" t="s">
        <v>1889</v>
      </c>
    </row>
    <row r="3624" spans="1:19" hidden="1" x14ac:dyDescent="0.2">
      <c r="A3624" s="7">
        <v>312080</v>
      </c>
      <c r="B3624" s="3">
        <v>44156</v>
      </c>
      <c r="C3624" s="3" t="s">
        <v>33</v>
      </c>
      <c r="D3624" s="2" t="s">
        <v>389</v>
      </c>
      <c r="E3624" s="3">
        <v>14</v>
      </c>
      <c r="F3624" s="17">
        <v>0</v>
      </c>
      <c r="G3624" s="17">
        <v>1</v>
      </c>
      <c r="H3624" s="17">
        <v>0</v>
      </c>
      <c r="I3624" s="7">
        <v>5.2</v>
      </c>
      <c r="J3624" s="7">
        <v>25</v>
      </c>
      <c r="K3624" s="4">
        <v>1220</v>
      </c>
      <c r="L3624" s="5">
        <v>1220.0906</v>
      </c>
      <c r="M3624" t="s">
        <v>2134</v>
      </c>
      <c r="N3624" s="33">
        <v>1</v>
      </c>
      <c r="O3624" s="50">
        <f>INDEX([1]Dados!$M$2:$N$26779,MATCH($P3624,[1]Dados!$N$2:$N$26779,),2)</f>
        <v>158682</v>
      </c>
      <c r="P3624">
        <v>158682</v>
      </c>
      <c r="Q3624" s="1">
        <v>36858</v>
      </c>
      <c r="R3624" s="1">
        <v>36862</v>
      </c>
      <c r="S3624" t="s">
        <v>1889</v>
      </c>
    </row>
    <row r="3625" spans="1:19" hidden="1" x14ac:dyDescent="0.2">
      <c r="A3625" s="7">
        <v>312080</v>
      </c>
      <c r="B3625" s="3">
        <v>44156</v>
      </c>
      <c r="C3625" s="3" t="s">
        <v>33</v>
      </c>
      <c r="D3625" s="2" t="s">
        <v>389</v>
      </c>
      <c r="E3625" s="3">
        <v>14</v>
      </c>
      <c r="F3625" s="17">
        <v>0</v>
      </c>
      <c r="G3625" s="17">
        <v>1</v>
      </c>
      <c r="H3625" s="17">
        <v>0</v>
      </c>
      <c r="I3625" s="7">
        <v>5.0999999999999996</v>
      </c>
      <c r="J3625" s="7">
        <v>0</v>
      </c>
      <c r="K3625" s="4">
        <v>1220</v>
      </c>
      <c r="L3625" s="5">
        <v>1220.0906</v>
      </c>
      <c r="M3625" t="s">
        <v>2134</v>
      </c>
      <c r="N3625" s="33">
        <v>1</v>
      </c>
      <c r="O3625" s="50">
        <f>INDEX([1]Dados!$M$2:$N$26779,MATCH($P3625,[1]Dados!$N$2:$N$26779,),2)</f>
        <v>158682</v>
      </c>
      <c r="P3625">
        <v>158682</v>
      </c>
      <c r="Q3625" s="1">
        <v>36858</v>
      </c>
      <c r="R3625" s="1">
        <v>36862</v>
      </c>
      <c r="S3625" t="s">
        <v>1889</v>
      </c>
    </row>
    <row r="3626" spans="1:19" hidden="1" x14ac:dyDescent="0.2">
      <c r="A3626" s="7">
        <v>312080</v>
      </c>
      <c r="B3626" s="3">
        <v>44156</v>
      </c>
      <c r="C3626" s="3" t="s">
        <v>33</v>
      </c>
      <c r="D3626" s="2" t="s">
        <v>389</v>
      </c>
      <c r="E3626" s="3">
        <v>14</v>
      </c>
      <c r="F3626" s="17">
        <v>0</v>
      </c>
      <c r="G3626" s="17">
        <v>1</v>
      </c>
      <c r="H3626" s="17">
        <v>0</v>
      </c>
      <c r="I3626" s="7">
        <v>3.2</v>
      </c>
      <c r="J3626" s="7">
        <v>22</v>
      </c>
      <c r="K3626" s="4">
        <v>1293</v>
      </c>
      <c r="L3626" s="5">
        <v>1293.0592999999999</v>
      </c>
      <c r="M3626">
        <f>11837.5+3551.25</f>
        <v>15388.75</v>
      </c>
      <c r="N3626" s="33">
        <v>1</v>
      </c>
      <c r="O3626" s="50">
        <f>INDEX([1]Dados!$M$2:$N$26779,MATCH($P3626,[1]Dados!$N$2:$N$26779,),2)</f>
        <v>157176</v>
      </c>
      <c r="P3626">
        <v>157176</v>
      </c>
      <c r="Q3626" s="1">
        <v>36858</v>
      </c>
      <c r="R3626" s="1">
        <v>36862</v>
      </c>
      <c r="S3626" t="s">
        <v>2028</v>
      </c>
    </row>
    <row r="3627" spans="1:19" hidden="1" x14ac:dyDescent="0.2">
      <c r="A3627" s="7">
        <v>312080</v>
      </c>
      <c r="B3627" s="3">
        <v>44156</v>
      </c>
      <c r="C3627" s="3" t="s">
        <v>33</v>
      </c>
      <c r="D3627" s="2" t="s">
        <v>389</v>
      </c>
      <c r="E3627" s="3">
        <v>14</v>
      </c>
      <c r="F3627" s="17">
        <v>0</v>
      </c>
      <c r="G3627" s="17">
        <v>1</v>
      </c>
      <c r="H3627" s="17">
        <v>0</v>
      </c>
      <c r="I3627" s="7">
        <v>3.3</v>
      </c>
      <c r="J3627" s="7">
        <v>29</v>
      </c>
      <c r="K3627" s="4">
        <v>1293</v>
      </c>
      <c r="L3627" s="5">
        <v>1293.0592999999999</v>
      </c>
      <c r="M3627">
        <f>11837.5+3551.25</f>
        <v>15388.75</v>
      </c>
      <c r="N3627" s="33">
        <v>1</v>
      </c>
      <c r="O3627" s="50">
        <f>INDEX([1]Dados!$M$2:$N$26779,MATCH($P3627,[1]Dados!$N$2:$N$26779,),2)</f>
        <v>157176</v>
      </c>
      <c r="P3627">
        <v>157176</v>
      </c>
      <c r="Q3627" s="1">
        <v>36858</v>
      </c>
      <c r="R3627" s="1">
        <v>36862</v>
      </c>
      <c r="S3627" t="s">
        <v>2028</v>
      </c>
    </row>
    <row r="3628" spans="1:19" hidden="1" x14ac:dyDescent="0.2">
      <c r="A3628" s="7">
        <v>312080</v>
      </c>
      <c r="B3628" s="3">
        <v>44156</v>
      </c>
      <c r="C3628" s="3" t="s">
        <v>33</v>
      </c>
      <c r="D3628" s="2" t="s">
        <v>389</v>
      </c>
      <c r="E3628" s="3">
        <v>14</v>
      </c>
      <c r="F3628" s="17">
        <v>0</v>
      </c>
      <c r="G3628" s="17">
        <v>1</v>
      </c>
      <c r="H3628" s="17">
        <v>0</v>
      </c>
      <c r="I3628" s="7">
        <v>3.4</v>
      </c>
      <c r="J3628" s="7">
        <v>15</v>
      </c>
      <c r="K3628" s="4">
        <v>1293</v>
      </c>
      <c r="L3628" s="5">
        <v>1293.0592999999999</v>
      </c>
      <c r="M3628">
        <f t="shared" ref="M3628:M3629" si="23">11837.5+3551.25</f>
        <v>15388.75</v>
      </c>
      <c r="N3628" s="33">
        <v>1</v>
      </c>
      <c r="O3628" s="50">
        <f>INDEX([1]Dados!$M$2:$N$26779,MATCH($P3628,[1]Dados!$N$2:$N$26779,),2)</f>
        <v>157176</v>
      </c>
      <c r="P3628">
        <v>157176</v>
      </c>
      <c r="Q3628" s="1">
        <v>36858</v>
      </c>
      <c r="R3628" s="1">
        <v>36862</v>
      </c>
      <c r="S3628" t="s">
        <v>2028</v>
      </c>
    </row>
    <row r="3629" spans="1:19" hidden="1" x14ac:dyDescent="0.2">
      <c r="A3629" s="7">
        <v>312080</v>
      </c>
      <c r="B3629" s="3">
        <v>44156</v>
      </c>
      <c r="C3629" s="3" t="s">
        <v>33</v>
      </c>
      <c r="D3629" s="2" t="s">
        <v>389</v>
      </c>
      <c r="E3629" s="3">
        <v>14</v>
      </c>
      <c r="F3629" s="17">
        <v>0</v>
      </c>
      <c r="G3629" s="17">
        <v>1</v>
      </c>
      <c r="H3629" s="17">
        <v>0</v>
      </c>
      <c r="I3629" s="7">
        <v>3.1</v>
      </c>
      <c r="J3629" s="7">
        <v>0</v>
      </c>
      <c r="K3629" s="4">
        <v>1293</v>
      </c>
      <c r="L3629" s="5">
        <v>1293.0592999999999</v>
      </c>
      <c r="M3629">
        <f t="shared" si="23"/>
        <v>15388.75</v>
      </c>
      <c r="N3629" s="33">
        <v>1</v>
      </c>
      <c r="O3629" s="50">
        <f>INDEX([1]Dados!$M$2:$N$26779,MATCH($P3629,[1]Dados!$N$2:$N$26779,),2)</f>
        <v>157176</v>
      </c>
      <c r="P3629">
        <v>157176</v>
      </c>
      <c r="Q3629" s="1">
        <v>36858</v>
      </c>
      <c r="R3629" s="1">
        <v>36862</v>
      </c>
      <c r="S3629" t="s">
        <v>2028</v>
      </c>
    </row>
    <row r="3630" spans="1:19" x14ac:dyDescent="0.2">
      <c r="A3630" s="7">
        <v>312830</v>
      </c>
      <c r="B3630" s="3">
        <v>45659</v>
      </c>
      <c r="C3630" s="3" t="s">
        <v>33</v>
      </c>
      <c r="D3630" s="2" t="s">
        <v>452</v>
      </c>
      <c r="E3630" s="3">
        <v>14</v>
      </c>
      <c r="F3630" s="17">
        <v>0</v>
      </c>
      <c r="G3630" s="17">
        <v>1</v>
      </c>
      <c r="H3630" s="17">
        <v>0</v>
      </c>
      <c r="I3630" s="7" t="s">
        <v>3</v>
      </c>
      <c r="J3630" s="7">
        <v>0</v>
      </c>
      <c r="K3630" s="4">
        <v>4</v>
      </c>
      <c r="L3630" s="5">
        <v>4.1822999999999997</v>
      </c>
      <c r="M3630">
        <v>136500</v>
      </c>
      <c r="N3630" s="33">
        <v>1</v>
      </c>
      <c r="O3630" s="50" t="e">
        <f>INDEX([1]Dados!$M$2:$N$26779,MATCH($P3630,[1]Dados!$N$2:$N$26779,),2)</f>
        <v>#N/A</v>
      </c>
      <c r="P3630">
        <v>157593</v>
      </c>
      <c r="Q3630" s="1">
        <v>36858</v>
      </c>
      <c r="R3630" s="1">
        <v>36862</v>
      </c>
      <c r="S3630" t="s">
        <v>2134</v>
      </c>
    </row>
    <row r="3631" spans="1:19" x14ac:dyDescent="0.2">
      <c r="A3631" s="7">
        <v>312830</v>
      </c>
      <c r="B3631" s="3">
        <v>45659</v>
      </c>
      <c r="C3631" s="3" t="s">
        <v>33</v>
      </c>
      <c r="D3631" s="2" t="s">
        <v>452</v>
      </c>
      <c r="E3631" s="3">
        <v>14</v>
      </c>
      <c r="F3631" s="17">
        <v>0</v>
      </c>
      <c r="G3631" s="17">
        <v>1</v>
      </c>
      <c r="H3631" s="17">
        <v>0</v>
      </c>
      <c r="I3631" s="7" t="s">
        <v>3</v>
      </c>
      <c r="J3631" s="7">
        <v>0</v>
      </c>
      <c r="K3631" s="4">
        <v>119</v>
      </c>
      <c r="L3631" s="5">
        <v>119.386</v>
      </c>
      <c r="M3631">
        <v>40000</v>
      </c>
      <c r="N3631" s="33">
        <v>1</v>
      </c>
      <c r="O3631" s="50" t="e">
        <f>INDEX([1]Dados!$M$2:$N$26779,MATCH($P3631,[1]Dados!$N$2:$N$26779,),2)</f>
        <v>#N/A</v>
      </c>
      <c r="P3631">
        <v>157934</v>
      </c>
      <c r="Q3631" s="1">
        <v>36858</v>
      </c>
      <c r="R3631" s="1">
        <v>36862</v>
      </c>
      <c r="S3631" t="s">
        <v>2134</v>
      </c>
    </row>
    <row r="3632" spans="1:19" x14ac:dyDescent="0.2">
      <c r="A3632" s="7">
        <v>312830</v>
      </c>
      <c r="B3632" s="3">
        <v>45659</v>
      </c>
      <c r="C3632" s="3" t="s">
        <v>33</v>
      </c>
      <c r="D3632" s="2" t="s">
        <v>452</v>
      </c>
      <c r="E3632" s="3">
        <v>14</v>
      </c>
      <c r="F3632" s="17">
        <v>0</v>
      </c>
      <c r="G3632" s="17">
        <v>1</v>
      </c>
      <c r="H3632" s="17">
        <v>0</v>
      </c>
      <c r="I3632" s="7" t="s">
        <v>3</v>
      </c>
      <c r="J3632" s="7">
        <v>0</v>
      </c>
      <c r="K3632" s="4">
        <v>1203</v>
      </c>
      <c r="L3632" s="5">
        <v>1203.0829000000001</v>
      </c>
      <c r="M3632">
        <v>99436.2</v>
      </c>
      <c r="N3632" s="33">
        <v>1</v>
      </c>
      <c r="O3632" s="50" t="e">
        <f>INDEX([1]Dados!$M$2:$N$26779,MATCH($P3632,[1]Dados!$N$2:$N$26779,),2)</f>
        <v>#N/A</v>
      </c>
      <c r="P3632">
        <v>157469</v>
      </c>
      <c r="Q3632" s="1">
        <v>36858</v>
      </c>
      <c r="R3632" s="1">
        <v>36862</v>
      </c>
      <c r="S3632" t="s">
        <v>2134</v>
      </c>
    </row>
    <row r="3633" spans="1:19" x14ac:dyDescent="0.2">
      <c r="A3633" s="7">
        <v>312830</v>
      </c>
      <c r="B3633" s="3">
        <v>45659</v>
      </c>
      <c r="C3633" s="3" t="s">
        <v>33</v>
      </c>
      <c r="D3633" s="2" t="s">
        <v>452</v>
      </c>
      <c r="E3633" s="3">
        <v>14</v>
      </c>
      <c r="F3633" s="17">
        <v>0</v>
      </c>
      <c r="G3633" s="17">
        <v>1</v>
      </c>
      <c r="H3633" s="17">
        <v>0</v>
      </c>
      <c r="I3633" s="7" t="s">
        <v>3</v>
      </c>
      <c r="J3633" s="7">
        <v>0</v>
      </c>
      <c r="K3633" s="4">
        <v>1293</v>
      </c>
      <c r="L3633" s="5">
        <v>1293.0592999999999</v>
      </c>
      <c r="M3633">
        <v>36592.32</v>
      </c>
      <c r="N3633" s="33">
        <v>1</v>
      </c>
      <c r="O3633" s="50" t="e">
        <f>INDEX([1]Dados!$M$2:$N$26779,MATCH($P3633,[1]Dados!$N$2:$N$26779,),2)</f>
        <v>#N/A</v>
      </c>
      <c r="P3633">
        <v>157180</v>
      </c>
      <c r="Q3633" s="1">
        <v>36858</v>
      </c>
      <c r="R3633" s="1">
        <v>36862</v>
      </c>
      <c r="S3633" t="s">
        <v>2134</v>
      </c>
    </row>
    <row r="3634" spans="1:19" hidden="1" x14ac:dyDescent="0.2">
      <c r="A3634" s="7">
        <v>312830</v>
      </c>
      <c r="B3634" s="3">
        <v>45659</v>
      </c>
      <c r="C3634" s="3" t="s">
        <v>33</v>
      </c>
      <c r="D3634" s="2" t="s">
        <v>452</v>
      </c>
      <c r="E3634" s="3">
        <v>14</v>
      </c>
      <c r="F3634" s="17">
        <v>0</v>
      </c>
      <c r="G3634" s="17">
        <v>1</v>
      </c>
      <c r="H3634" s="17">
        <v>0</v>
      </c>
      <c r="I3634" s="7">
        <v>1.1000000000000001</v>
      </c>
      <c r="J3634" s="7">
        <v>19</v>
      </c>
      <c r="K3634" s="4">
        <v>119</v>
      </c>
      <c r="L3634" s="5">
        <v>119.38590000000001</v>
      </c>
      <c r="M3634">
        <v>16772</v>
      </c>
      <c r="N3634" s="33">
        <v>1</v>
      </c>
      <c r="O3634" s="50">
        <f>INDEX([1]Dados!$M$2:$N$26779,MATCH($P3634,[1]Dados!$N$2:$N$26779,),2)</f>
        <v>158155</v>
      </c>
      <c r="P3634">
        <v>158155</v>
      </c>
      <c r="Q3634" s="1">
        <v>36858</v>
      </c>
      <c r="R3634" s="1">
        <v>36862</v>
      </c>
      <c r="S3634" t="s">
        <v>2292</v>
      </c>
    </row>
    <row r="3635" spans="1:19" hidden="1" x14ac:dyDescent="0.2">
      <c r="A3635" s="7">
        <v>312830</v>
      </c>
      <c r="B3635" s="3">
        <v>45659</v>
      </c>
      <c r="C3635" s="3" t="s">
        <v>33</v>
      </c>
      <c r="D3635" s="2" t="s">
        <v>452</v>
      </c>
      <c r="E3635" s="3">
        <v>14</v>
      </c>
      <c r="F3635" s="17">
        <v>0</v>
      </c>
      <c r="G3635" s="17">
        <v>1</v>
      </c>
      <c r="H3635" s="17">
        <v>0</v>
      </c>
      <c r="I3635" s="7">
        <v>1.2</v>
      </c>
      <c r="J3635" s="7">
        <v>33</v>
      </c>
      <c r="K3635" s="4">
        <v>119</v>
      </c>
      <c r="L3635" s="5">
        <v>119.38590000000001</v>
      </c>
      <c r="M3635">
        <v>16772</v>
      </c>
      <c r="N3635" s="33">
        <v>1</v>
      </c>
      <c r="O3635" s="50">
        <f>INDEX([1]Dados!$M$2:$N$26779,MATCH($P3635,[1]Dados!$N$2:$N$26779,),2)</f>
        <v>158155</v>
      </c>
      <c r="P3635">
        <v>158155</v>
      </c>
      <c r="Q3635" s="1">
        <v>36858</v>
      </c>
      <c r="R3635" s="1">
        <v>36862</v>
      </c>
      <c r="S3635" t="s">
        <v>2292</v>
      </c>
    </row>
    <row r="3636" spans="1:19" hidden="1" x14ac:dyDescent="0.2">
      <c r="A3636" s="7">
        <v>312830</v>
      </c>
      <c r="B3636" s="3">
        <v>45659</v>
      </c>
      <c r="C3636" s="3" t="s">
        <v>33</v>
      </c>
      <c r="D3636" s="2" t="s">
        <v>452</v>
      </c>
      <c r="E3636" s="3">
        <v>14</v>
      </c>
      <c r="F3636" s="17">
        <v>0</v>
      </c>
      <c r="G3636" s="17">
        <v>1</v>
      </c>
      <c r="H3636" s="17">
        <v>0</v>
      </c>
      <c r="I3636" s="7">
        <v>1.3</v>
      </c>
      <c r="J3636" s="7">
        <v>9</v>
      </c>
      <c r="K3636" s="4">
        <v>119</v>
      </c>
      <c r="L3636" s="5">
        <v>119.38590000000001</v>
      </c>
      <c r="M3636">
        <v>16772</v>
      </c>
      <c r="N3636" s="33">
        <v>1</v>
      </c>
      <c r="O3636" s="50">
        <f>INDEX([1]Dados!$M$2:$N$26779,MATCH($P3636,[1]Dados!$N$2:$N$26779,),2)</f>
        <v>158155</v>
      </c>
      <c r="P3636">
        <v>158155</v>
      </c>
      <c r="Q3636" s="1">
        <v>36858</v>
      </c>
      <c r="R3636" s="1">
        <v>36862</v>
      </c>
      <c r="S3636" t="s">
        <v>2292</v>
      </c>
    </row>
    <row r="3637" spans="1:19" x14ac:dyDescent="0.2">
      <c r="A3637" s="7">
        <v>312830</v>
      </c>
      <c r="B3637" s="3">
        <v>45659</v>
      </c>
      <c r="C3637" s="3" t="s">
        <v>33</v>
      </c>
      <c r="D3637" s="2" t="s">
        <v>452</v>
      </c>
      <c r="E3637" s="3">
        <v>14</v>
      </c>
      <c r="F3637" s="17">
        <v>0</v>
      </c>
      <c r="G3637" s="17">
        <v>1</v>
      </c>
      <c r="H3637" s="17">
        <v>0</v>
      </c>
      <c r="I3637" s="7">
        <v>2.1</v>
      </c>
      <c r="J3637" s="7">
        <v>13</v>
      </c>
      <c r="K3637" s="4">
        <v>1214</v>
      </c>
      <c r="L3637" s="5">
        <v>1214.0587</v>
      </c>
      <c r="M3637">
        <v>376763.98</v>
      </c>
      <c r="N3637" s="33">
        <v>1</v>
      </c>
      <c r="O3637" s="50" t="e">
        <f>INDEX([1]Dados!$M$2:$N$26779,MATCH($P3637,[1]Dados!$N$2:$N$26779,),2)</f>
        <v>#N/A</v>
      </c>
      <c r="P3637">
        <v>157234</v>
      </c>
      <c r="Q3637" s="1">
        <v>36858</v>
      </c>
      <c r="R3637" s="1">
        <v>36862</v>
      </c>
      <c r="S3637" t="s">
        <v>1924</v>
      </c>
    </row>
    <row r="3638" spans="1:19" x14ac:dyDescent="0.2">
      <c r="A3638" s="7">
        <v>312830</v>
      </c>
      <c r="B3638" s="3">
        <v>45659</v>
      </c>
      <c r="C3638" s="3" t="s">
        <v>33</v>
      </c>
      <c r="D3638" s="2" t="s">
        <v>452</v>
      </c>
      <c r="E3638" s="3">
        <v>14</v>
      </c>
      <c r="F3638" s="17">
        <v>0</v>
      </c>
      <c r="G3638" s="17">
        <v>1</v>
      </c>
      <c r="H3638" s="17">
        <v>0</v>
      </c>
      <c r="I3638" s="7">
        <v>2.2999999999999998</v>
      </c>
      <c r="J3638" s="7">
        <v>25</v>
      </c>
      <c r="K3638" s="4">
        <v>1214</v>
      </c>
      <c r="L3638" s="5">
        <v>1214.0587</v>
      </c>
      <c r="M3638">
        <v>376763.98</v>
      </c>
      <c r="N3638" s="33">
        <v>1</v>
      </c>
      <c r="O3638" s="50" t="e">
        <f>INDEX([1]Dados!$M$2:$N$26779,MATCH($P3638,[1]Dados!$N$2:$N$26779,),2)</f>
        <v>#N/A</v>
      </c>
      <c r="P3638">
        <v>157234</v>
      </c>
      <c r="Q3638" s="1">
        <v>36858</v>
      </c>
      <c r="R3638" s="1">
        <v>36862</v>
      </c>
      <c r="S3638" t="s">
        <v>1924</v>
      </c>
    </row>
    <row r="3639" spans="1:19" x14ac:dyDescent="0.2">
      <c r="A3639" s="7">
        <v>312830</v>
      </c>
      <c r="B3639" s="3">
        <v>45659</v>
      </c>
      <c r="C3639" s="3" t="s">
        <v>33</v>
      </c>
      <c r="D3639" s="2" t="s">
        <v>452</v>
      </c>
      <c r="E3639" s="3">
        <v>14</v>
      </c>
      <c r="F3639" s="17">
        <v>0</v>
      </c>
      <c r="G3639" s="17">
        <v>1</v>
      </c>
      <c r="H3639" s="17">
        <v>0</v>
      </c>
      <c r="I3639" s="7">
        <v>2.2000000000000002</v>
      </c>
      <c r="J3639" s="7">
        <v>14</v>
      </c>
      <c r="K3639" s="4">
        <v>1214</v>
      </c>
      <c r="L3639" s="5">
        <v>1214.0587</v>
      </c>
      <c r="M3639">
        <v>376763.98</v>
      </c>
      <c r="N3639" s="33">
        <v>1</v>
      </c>
      <c r="O3639" s="50" t="e">
        <f>INDEX([1]Dados!$M$2:$N$26779,MATCH($P3639,[1]Dados!$N$2:$N$26779,),2)</f>
        <v>#N/A</v>
      </c>
      <c r="P3639">
        <v>157234</v>
      </c>
      <c r="Q3639" s="1">
        <v>36858</v>
      </c>
      <c r="R3639" s="1">
        <v>36862</v>
      </c>
      <c r="S3639" t="s">
        <v>1924</v>
      </c>
    </row>
    <row r="3640" spans="1:19" x14ac:dyDescent="0.2">
      <c r="A3640" s="7">
        <v>312830</v>
      </c>
      <c r="B3640" s="3">
        <v>45659</v>
      </c>
      <c r="C3640" s="3" t="s">
        <v>33</v>
      </c>
      <c r="D3640" s="2" t="s">
        <v>452</v>
      </c>
      <c r="E3640" s="3">
        <v>14</v>
      </c>
      <c r="F3640" s="17">
        <v>0</v>
      </c>
      <c r="G3640" s="17">
        <v>1</v>
      </c>
      <c r="H3640" s="17">
        <v>0</v>
      </c>
      <c r="I3640" s="7">
        <v>2.4</v>
      </c>
      <c r="J3640" s="7">
        <v>1</v>
      </c>
      <c r="K3640" s="4">
        <v>1214</v>
      </c>
      <c r="L3640" s="5">
        <v>1214.0587</v>
      </c>
      <c r="M3640">
        <v>376763.98</v>
      </c>
      <c r="N3640" s="33">
        <v>1</v>
      </c>
      <c r="O3640" s="50" t="e">
        <f>INDEX([1]Dados!$M$2:$N$26779,MATCH($P3640,[1]Dados!$N$2:$N$26779,),2)</f>
        <v>#N/A</v>
      </c>
      <c r="P3640">
        <v>157234</v>
      </c>
      <c r="Q3640" s="1">
        <v>36858</v>
      </c>
      <c r="R3640" s="1">
        <v>36862</v>
      </c>
      <c r="S3640" t="s">
        <v>1924</v>
      </c>
    </row>
    <row r="3641" spans="1:19" x14ac:dyDescent="0.2">
      <c r="A3641" s="7">
        <v>312830</v>
      </c>
      <c r="B3641" s="3">
        <v>45659</v>
      </c>
      <c r="C3641" s="3" t="s">
        <v>33</v>
      </c>
      <c r="D3641" s="2" t="s">
        <v>452</v>
      </c>
      <c r="E3641" s="3">
        <v>14</v>
      </c>
      <c r="F3641" s="17">
        <v>0</v>
      </c>
      <c r="G3641" s="17">
        <v>1</v>
      </c>
      <c r="H3641" s="17">
        <v>0</v>
      </c>
      <c r="I3641" s="7">
        <v>3.1</v>
      </c>
      <c r="J3641" s="7">
        <v>28</v>
      </c>
      <c r="K3641" s="4">
        <v>1214</v>
      </c>
      <c r="L3641" s="5">
        <v>1214.0589</v>
      </c>
      <c r="M3641">
        <v>47004</v>
      </c>
      <c r="N3641" s="33">
        <v>1</v>
      </c>
      <c r="O3641" s="50" t="e">
        <f>INDEX([1]Dados!$M$2:$N$26779,MATCH($P3641,[1]Dados!$N$2:$N$26779,),2)</f>
        <v>#N/A</v>
      </c>
      <c r="P3641">
        <v>158366</v>
      </c>
      <c r="Q3641" s="1">
        <v>36858</v>
      </c>
      <c r="R3641" s="1">
        <v>36862</v>
      </c>
      <c r="S3641" t="s">
        <v>83</v>
      </c>
    </row>
    <row r="3642" spans="1:19" x14ac:dyDescent="0.2">
      <c r="A3642" s="7">
        <v>312830</v>
      </c>
      <c r="B3642" s="3">
        <v>45659</v>
      </c>
      <c r="C3642" s="3" t="s">
        <v>33</v>
      </c>
      <c r="D3642" s="2" t="s">
        <v>452</v>
      </c>
      <c r="E3642" s="3">
        <v>14</v>
      </c>
      <c r="F3642" s="17">
        <v>0</v>
      </c>
      <c r="G3642" s="17">
        <v>1</v>
      </c>
      <c r="H3642" s="17">
        <v>0</v>
      </c>
      <c r="I3642" s="7">
        <v>4.0999999999999996</v>
      </c>
      <c r="J3642" s="7">
        <v>20</v>
      </c>
      <c r="K3642" s="4">
        <v>1214</v>
      </c>
      <c r="L3642" s="5">
        <v>1214.8585</v>
      </c>
      <c r="M3642">
        <v>397361.52</v>
      </c>
      <c r="N3642" s="33">
        <v>1</v>
      </c>
      <c r="O3642" s="50" t="e">
        <f>INDEX([1]Dados!$M$2:$N$26779,MATCH($P3642,[1]Dados!$N$2:$N$26779,),2)</f>
        <v>#N/A</v>
      </c>
      <c r="P3642">
        <v>158688</v>
      </c>
      <c r="Q3642" s="1">
        <v>36858</v>
      </c>
      <c r="R3642" s="1">
        <v>36862</v>
      </c>
      <c r="S3642" t="s">
        <v>1904</v>
      </c>
    </row>
    <row r="3643" spans="1:19" x14ac:dyDescent="0.2">
      <c r="A3643" s="7">
        <v>313750</v>
      </c>
      <c r="B3643" s="3">
        <v>47490</v>
      </c>
      <c r="C3643" s="3" t="s">
        <v>33</v>
      </c>
      <c r="D3643" s="2" t="s">
        <v>529</v>
      </c>
      <c r="E3643" s="3">
        <v>14</v>
      </c>
      <c r="F3643" s="17">
        <v>0</v>
      </c>
      <c r="G3643" s="17">
        <v>1</v>
      </c>
      <c r="H3643" s="17">
        <v>0</v>
      </c>
      <c r="I3643" s="7" t="s">
        <v>3</v>
      </c>
      <c r="J3643" s="7">
        <v>0</v>
      </c>
      <c r="K3643" s="4">
        <v>119</v>
      </c>
      <c r="L3643" s="5">
        <v>119.38590000000001</v>
      </c>
      <c r="M3643">
        <v>63000</v>
      </c>
      <c r="N3643" s="33">
        <v>1</v>
      </c>
      <c r="O3643" s="50" t="e">
        <f>INDEX([1]Dados!$M$2:$N$26779,MATCH($P3643,[1]Dados!$N$2:$N$26779,),2)</f>
        <v>#N/A</v>
      </c>
      <c r="P3643">
        <v>157931</v>
      </c>
      <c r="Q3643" s="1">
        <v>36858</v>
      </c>
      <c r="R3643" s="1">
        <v>36862</v>
      </c>
      <c r="S3643" t="s">
        <v>2134</v>
      </c>
    </row>
    <row r="3644" spans="1:19" x14ac:dyDescent="0.2">
      <c r="A3644" s="7">
        <v>313750</v>
      </c>
      <c r="B3644" s="3">
        <v>47490</v>
      </c>
      <c r="C3644" s="3" t="s">
        <v>33</v>
      </c>
      <c r="D3644" s="2" t="s">
        <v>529</v>
      </c>
      <c r="E3644" s="3">
        <v>14</v>
      </c>
      <c r="F3644" s="17">
        <v>0</v>
      </c>
      <c r="G3644" s="17">
        <v>1</v>
      </c>
      <c r="H3644" s="17">
        <v>0</v>
      </c>
      <c r="I3644" s="7">
        <v>4.0999999999999996</v>
      </c>
      <c r="J3644" s="7">
        <v>9</v>
      </c>
      <c r="K3644" s="4">
        <v>122</v>
      </c>
      <c r="L3644" s="5">
        <v>122.38630000000001</v>
      </c>
      <c r="M3644">
        <v>32000</v>
      </c>
      <c r="N3644" s="33">
        <v>1</v>
      </c>
      <c r="O3644" s="50" t="e">
        <f>INDEX([1]Dados!$M$2:$N$26779,MATCH($P3644,[1]Dados!$N$2:$N$26779,),2)</f>
        <v>#N/A</v>
      </c>
      <c r="P3644">
        <v>157594</v>
      </c>
      <c r="Q3644" s="1">
        <v>36858</v>
      </c>
      <c r="R3644" s="1">
        <v>36862</v>
      </c>
      <c r="S3644" t="s">
        <v>2294</v>
      </c>
    </row>
    <row r="3645" spans="1:19" x14ac:dyDescent="0.2">
      <c r="A3645" s="7">
        <v>313750</v>
      </c>
      <c r="B3645" s="3">
        <v>47490</v>
      </c>
      <c r="C3645" s="3" t="s">
        <v>33</v>
      </c>
      <c r="D3645" s="2" t="s">
        <v>529</v>
      </c>
      <c r="E3645" s="3">
        <v>14</v>
      </c>
      <c r="F3645" s="17">
        <v>0</v>
      </c>
      <c r="G3645" s="17">
        <v>1</v>
      </c>
      <c r="H3645" s="17">
        <v>0</v>
      </c>
      <c r="I3645" s="7">
        <v>5.0999999999999996</v>
      </c>
      <c r="J3645" s="7">
        <v>20</v>
      </c>
      <c r="K3645" s="4">
        <v>1203</v>
      </c>
      <c r="L3645" s="5">
        <v>1203.0597</v>
      </c>
      <c r="M3645">
        <v>33636.089999999997</v>
      </c>
      <c r="N3645" s="33">
        <v>1</v>
      </c>
      <c r="O3645" s="50" t="e">
        <f>INDEX([1]Dados!$M$2:$N$26779,MATCH($P3645,[1]Dados!$N$2:$N$26779,),2)</f>
        <v>#N/A</v>
      </c>
      <c r="P3645">
        <v>157471</v>
      </c>
      <c r="Q3645" s="1">
        <v>36858</v>
      </c>
      <c r="R3645" s="1">
        <v>36862</v>
      </c>
      <c r="S3645" t="s">
        <v>1834</v>
      </c>
    </row>
    <row r="3646" spans="1:19" x14ac:dyDescent="0.2">
      <c r="A3646" s="7">
        <v>313750</v>
      </c>
      <c r="B3646" s="3">
        <v>47490</v>
      </c>
      <c r="C3646" s="3" t="s">
        <v>33</v>
      </c>
      <c r="D3646" s="2" t="s">
        <v>529</v>
      </c>
      <c r="E3646" s="3">
        <v>14</v>
      </c>
      <c r="F3646" s="17">
        <v>0</v>
      </c>
      <c r="G3646" s="17">
        <v>1</v>
      </c>
      <c r="H3646" s="17">
        <v>0</v>
      </c>
      <c r="I3646" s="7">
        <v>5.3</v>
      </c>
      <c r="J3646" s="7">
        <v>21</v>
      </c>
      <c r="K3646" s="4">
        <v>1203</v>
      </c>
      <c r="L3646" s="5">
        <v>1203.0597</v>
      </c>
      <c r="M3646">
        <v>33636.089999999997</v>
      </c>
      <c r="N3646" s="33">
        <v>1</v>
      </c>
      <c r="O3646" s="50" t="e">
        <f>INDEX([1]Dados!$M$2:$N$26779,MATCH($P3646,[1]Dados!$N$2:$N$26779,),2)</f>
        <v>#N/A</v>
      </c>
      <c r="P3646">
        <v>157471</v>
      </c>
      <c r="Q3646" s="1">
        <v>36858</v>
      </c>
      <c r="R3646" s="1">
        <v>36862</v>
      </c>
      <c r="S3646" t="s">
        <v>1834</v>
      </c>
    </row>
    <row r="3647" spans="1:19" x14ac:dyDescent="0.2">
      <c r="A3647" s="7">
        <v>313750</v>
      </c>
      <c r="B3647" s="3">
        <v>47490</v>
      </c>
      <c r="C3647" s="3" t="s">
        <v>33</v>
      </c>
      <c r="D3647" s="2" t="s">
        <v>529</v>
      </c>
      <c r="E3647" s="3">
        <v>14</v>
      </c>
      <c r="F3647" s="17">
        <v>0</v>
      </c>
      <c r="G3647" s="17">
        <v>1</v>
      </c>
      <c r="H3647" s="17">
        <v>0</v>
      </c>
      <c r="I3647" s="7">
        <v>5.2</v>
      </c>
      <c r="J3647" s="7">
        <v>29</v>
      </c>
      <c r="K3647" s="4">
        <v>1203</v>
      </c>
      <c r="L3647" s="5">
        <v>1203.0597</v>
      </c>
      <c r="M3647">
        <v>33636.089999999997</v>
      </c>
      <c r="N3647" s="33">
        <v>1</v>
      </c>
      <c r="O3647" s="50" t="e">
        <f>INDEX([1]Dados!$M$2:$N$26779,MATCH($P3647,[1]Dados!$N$2:$N$26779,),2)</f>
        <v>#N/A</v>
      </c>
      <c r="P3647">
        <v>157471</v>
      </c>
      <c r="Q3647" s="1">
        <v>36858</v>
      </c>
      <c r="R3647" s="1">
        <v>36862</v>
      </c>
      <c r="S3647" t="s">
        <v>1834</v>
      </c>
    </row>
    <row r="3648" spans="1:19" x14ac:dyDescent="0.2">
      <c r="A3648" s="7">
        <v>313750</v>
      </c>
      <c r="B3648" s="3">
        <v>47490</v>
      </c>
      <c r="C3648" s="3" t="s">
        <v>33</v>
      </c>
      <c r="D3648" s="2" t="s">
        <v>529</v>
      </c>
      <c r="E3648" s="3">
        <v>14</v>
      </c>
      <c r="F3648" s="17">
        <v>0</v>
      </c>
      <c r="G3648" s="17">
        <v>1</v>
      </c>
      <c r="H3648" s="17">
        <v>0</v>
      </c>
      <c r="I3648" s="7">
        <v>5.4</v>
      </c>
      <c r="J3648" s="7">
        <v>25</v>
      </c>
      <c r="K3648" s="4">
        <v>1203</v>
      </c>
      <c r="L3648" s="5">
        <v>1203.0597</v>
      </c>
      <c r="M3648">
        <v>33636.089999999997</v>
      </c>
      <c r="N3648" s="33">
        <v>1</v>
      </c>
      <c r="O3648" s="50" t="e">
        <f>INDEX([1]Dados!$M$2:$N$26779,MATCH($P3648,[1]Dados!$N$2:$N$26779,),2)</f>
        <v>#N/A</v>
      </c>
      <c r="P3648">
        <v>157471</v>
      </c>
      <c r="Q3648" s="1">
        <v>36858</v>
      </c>
      <c r="R3648" s="1">
        <v>36862</v>
      </c>
      <c r="S3648" t="s">
        <v>1834</v>
      </c>
    </row>
    <row r="3649" spans="1:19" x14ac:dyDescent="0.2">
      <c r="A3649" s="7">
        <v>313750</v>
      </c>
      <c r="B3649" s="3">
        <v>47490</v>
      </c>
      <c r="C3649" s="3" t="s">
        <v>33</v>
      </c>
      <c r="D3649" s="2" t="s">
        <v>529</v>
      </c>
      <c r="E3649" s="3">
        <v>14</v>
      </c>
      <c r="F3649" s="17">
        <v>0</v>
      </c>
      <c r="G3649" s="17">
        <v>1</v>
      </c>
      <c r="H3649" s="17">
        <v>0</v>
      </c>
      <c r="I3649" s="7">
        <v>1.2</v>
      </c>
      <c r="J3649" s="7">
        <v>18</v>
      </c>
      <c r="K3649" s="4">
        <v>1214</v>
      </c>
      <c r="L3649" s="5">
        <v>1214.0587</v>
      </c>
      <c r="M3649">
        <v>164690</v>
      </c>
      <c r="N3649" s="33">
        <v>1</v>
      </c>
      <c r="O3649" s="50" t="e">
        <f>INDEX([1]Dados!$M$2:$N$26779,MATCH($P3649,[1]Dados!$N$2:$N$26779,),2)</f>
        <v>#N/A</v>
      </c>
      <c r="P3649">
        <v>157231</v>
      </c>
      <c r="Q3649" s="1">
        <v>36858</v>
      </c>
      <c r="R3649" s="1">
        <v>36862</v>
      </c>
      <c r="S3649" t="s">
        <v>2293</v>
      </c>
    </row>
    <row r="3650" spans="1:19" x14ac:dyDescent="0.2">
      <c r="A3650" s="7">
        <v>313750</v>
      </c>
      <c r="B3650" s="3">
        <v>47490</v>
      </c>
      <c r="C3650" s="3" t="s">
        <v>33</v>
      </c>
      <c r="D3650" s="2" t="s">
        <v>529</v>
      </c>
      <c r="E3650" s="3">
        <v>14</v>
      </c>
      <c r="F3650" s="17">
        <v>0</v>
      </c>
      <c r="G3650" s="17">
        <v>1</v>
      </c>
      <c r="H3650" s="17">
        <v>0</v>
      </c>
      <c r="I3650" s="7">
        <v>1.1000000000000001</v>
      </c>
      <c r="J3650" s="7">
        <v>25</v>
      </c>
      <c r="K3650" s="4">
        <v>1214</v>
      </c>
      <c r="L3650" s="5">
        <v>1214.0587</v>
      </c>
      <c r="M3650">
        <v>164690</v>
      </c>
      <c r="N3650" s="33">
        <v>1</v>
      </c>
      <c r="O3650" s="50" t="e">
        <f>INDEX([1]Dados!$M$2:$N$26779,MATCH($P3650,[1]Dados!$N$2:$N$26779,),2)</f>
        <v>#N/A</v>
      </c>
      <c r="P3650">
        <v>157231</v>
      </c>
      <c r="Q3650" s="1">
        <v>36858</v>
      </c>
      <c r="R3650" s="1">
        <v>36862</v>
      </c>
      <c r="S3650" t="s">
        <v>2293</v>
      </c>
    </row>
    <row r="3651" spans="1:19" x14ac:dyDescent="0.2">
      <c r="A3651" s="7">
        <v>313750</v>
      </c>
      <c r="B3651" s="3">
        <v>47490</v>
      </c>
      <c r="C3651" s="3" t="s">
        <v>33</v>
      </c>
      <c r="D3651" s="2" t="s">
        <v>529</v>
      </c>
      <c r="E3651" s="3">
        <v>14</v>
      </c>
      <c r="F3651" s="17">
        <v>0</v>
      </c>
      <c r="G3651" s="17">
        <v>1</v>
      </c>
      <c r="H3651" s="17">
        <v>0</v>
      </c>
      <c r="I3651" s="7">
        <v>1.3</v>
      </c>
      <c r="J3651" s="7">
        <v>3</v>
      </c>
      <c r="K3651" s="4">
        <v>1214</v>
      </c>
      <c r="L3651" s="5">
        <v>1214.0587</v>
      </c>
      <c r="M3651">
        <v>164690</v>
      </c>
      <c r="N3651" s="33">
        <v>1</v>
      </c>
      <c r="O3651" s="50" t="e">
        <f>INDEX([1]Dados!$M$2:$N$26779,MATCH($P3651,[1]Dados!$N$2:$N$26779,),2)</f>
        <v>#N/A</v>
      </c>
      <c r="P3651">
        <v>157231</v>
      </c>
      <c r="Q3651" s="1">
        <v>36858</v>
      </c>
      <c r="R3651" s="1">
        <v>36862</v>
      </c>
      <c r="S3651" t="s">
        <v>2293</v>
      </c>
    </row>
    <row r="3652" spans="1:19" x14ac:dyDescent="0.2">
      <c r="A3652" s="7">
        <v>313750</v>
      </c>
      <c r="B3652" s="3">
        <v>47490</v>
      </c>
      <c r="C3652" s="3" t="s">
        <v>33</v>
      </c>
      <c r="D3652" s="2" t="s">
        <v>529</v>
      </c>
      <c r="E3652" s="3">
        <v>14</v>
      </c>
      <c r="F3652" s="17">
        <v>0</v>
      </c>
      <c r="G3652" s="17">
        <v>1</v>
      </c>
      <c r="H3652" s="17">
        <v>0</v>
      </c>
      <c r="I3652" s="7">
        <v>1.4</v>
      </c>
      <c r="J3652" s="7">
        <v>18</v>
      </c>
      <c r="K3652" s="4">
        <v>1214</v>
      </c>
      <c r="L3652" s="5">
        <v>1214.0587</v>
      </c>
      <c r="M3652">
        <v>164690</v>
      </c>
      <c r="N3652" s="33">
        <v>1</v>
      </c>
      <c r="O3652" s="50" t="e">
        <f>INDEX([1]Dados!$M$2:$N$26779,MATCH($P3652,[1]Dados!$N$2:$N$26779,),2)</f>
        <v>#N/A</v>
      </c>
      <c r="P3652">
        <v>157231</v>
      </c>
      <c r="Q3652" s="1">
        <v>36858</v>
      </c>
      <c r="R3652" s="1">
        <v>36862</v>
      </c>
      <c r="S3652" t="s">
        <v>2293</v>
      </c>
    </row>
    <row r="3653" spans="1:19" x14ac:dyDescent="0.2">
      <c r="A3653" s="7">
        <v>313750</v>
      </c>
      <c r="B3653" s="3">
        <v>47490</v>
      </c>
      <c r="C3653" s="3" t="s">
        <v>33</v>
      </c>
      <c r="D3653" s="2" t="s">
        <v>529</v>
      </c>
      <c r="E3653" s="3">
        <v>14</v>
      </c>
      <c r="F3653" s="17">
        <v>0</v>
      </c>
      <c r="G3653" s="17">
        <v>1</v>
      </c>
      <c r="H3653" s="17">
        <v>0</v>
      </c>
      <c r="I3653" s="7">
        <v>3.1</v>
      </c>
      <c r="J3653" s="7">
        <v>20</v>
      </c>
      <c r="K3653" s="4">
        <v>1214</v>
      </c>
      <c r="L3653" s="5">
        <v>1214.0589</v>
      </c>
      <c r="M3653">
        <v>287480</v>
      </c>
      <c r="N3653" s="33">
        <v>1</v>
      </c>
      <c r="O3653" s="50" t="e">
        <f>INDEX([1]Dados!$M$2:$N$26779,MATCH($P3653,[1]Dados!$N$2:$N$26779,),2)</f>
        <v>#N/A</v>
      </c>
      <c r="P3653">
        <v>158368</v>
      </c>
      <c r="Q3653" s="1">
        <v>36858</v>
      </c>
      <c r="R3653" s="1">
        <v>36862</v>
      </c>
      <c r="S3653" t="s">
        <v>83</v>
      </c>
    </row>
    <row r="3654" spans="1:19" x14ac:dyDescent="0.2">
      <c r="A3654" s="7">
        <v>313750</v>
      </c>
      <c r="B3654" s="3">
        <v>47490</v>
      </c>
      <c r="C3654" s="3" t="s">
        <v>33</v>
      </c>
      <c r="D3654" s="2" t="s">
        <v>529</v>
      </c>
      <c r="E3654" s="3">
        <v>14</v>
      </c>
      <c r="F3654" s="17">
        <v>0</v>
      </c>
      <c r="G3654" s="17">
        <v>1</v>
      </c>
      <c r="H3654" s="17">
        <v>0</v>
      </c>
      <c r="I3654" s="7">
        <v>6.3</v>
      </c>
      <c r="J3654" s="7">
        <v>19</v>
      </c>
      <c r="K3654" s="4">
        <v>2</v>
      </c>
      <c r="L3654" s="5">
        <v>2.3921000000000001</v>
      </c>
      <c r="M3654">
        <v>217590.2</v>
      </c>
      <c r="N3654" s="33">
        <v>1</v>
      </c>
      <c r="O3654" s="50" t="e">
        <f>INDEX([1]Dados!$M$2:$N$26779,MATCH($P3654,[1]Dados!$N$2:$N$26779,),2)</f>
        <v>#N/A</v>
      </c>
      <c r="P3654">
        <v>157930</v>
      </c>
      <c r="Q3654" s="1">
        <v>36858</v>
      </c>
      <c r="R3654" s="1">
        <v>36862</v>
      </c>
      <c r="S3654" t="s">
        <v>2295</v>
      </c>
    </row>
    <row r="3655" spans="1:19" x14ac:dyDescent="0.2">
      <c r="A3655" s="7">
        <v>313750</v>
      </c>
      <c r="B3655" s="3">
        <v>47490</v>
      </c>
      <c r="C3655" s="3" t="s">
        <v>33</v>
      </c>
      <c r="D3655" s="2" t="s">
        <v>529</v>
      </c>
      <c r="E3655" s="3">
        <v>14</v>
      </c>
      <c r="F3655" s="17">
        <v>0</v>
      </c>
      <c r="G3655" s="17">
        <v>1</v>
      </c>
      <c r="H3655" s="17">
        <v>0</v>
      </c>
      <c r="I3655" s="7">
        <v>6.2</v>
      </c>
      <c r="J3655" s="7">
        <v>19</v>
      </c>
      <c r="K3655" s="4">
        <v>2</v>
      </c>
      <c r="L3655" s="5">
        <v>2.3921000000000001</v>
      </c>
      <c r="M3655">
        <v>217590.2</v>
      </c>
      <c r="N3655" s="33">
        <v>1</v>
      </c>
      <c r="O3655" s="50" t="e">
        <f>INDEX([1]Dados!$M$2:$N$26779,MATCH($P3655,[1]Dados!$N$2:$N$26779,),2)</f>
        <v>#N/A</v>
      </c>
      <c r="P3655">
        <v>157930</v>
      </c>
      <c r="Q3655" s="1">
        <v>36858</v>
      </c>
      <c r="R3655" s="1">
        <v>36862</v>
      </c>
      <c r="S3655" t="s">
        <v>2295</v>
      </c>
    </row>
    <row r="3656" spans="1:19" x14ac:dyDescent="0.2">
      <c r="A3656" s="7">
        <v>313750</v>
      </c>
      <c r="B3656" s="3">
        <v>47490</v>
      </c>
      <c r="C3656" s="3" t="s">
        <v>33</v>
      </c>
      <c r="D3656" s="2" t="s">
        <v>529</v>
      </c>
      <c r="E3656" s="3">
        <v>14</v>
      </c>
      <c r="F3656" s="17">
        <v>0</v>
      </c>
      <c r="G3656" s="17">
        <v>1</v>
      </c>
      <c r="H3656" s="17">
        <v>0</v>
      </c>
      <c r="I3656" s="7">
        <v>6.1</v>
      </c>
      <c r="J3656" s="7">
        <v>19</v>
      </c>
      <c r="K3656" s="4">
        <v>2</v>
      </c>
      <c r="L3656" s="5">
        <v>2.3921000000000001</v>
      </c>
      <c r="M3656">
        <v>217590.2</v>
      </c>
      <c r="N3656" s="33">
        <v>1</v>
      </c>
      <c r="O3656" s="50" t="e">
        <f>INDEX([1]Dados!$M$2:$N$26779,MATCH($P3656,[1]Dados!$N$2:$N$26779,),2)</f>
        <v>#N/A</v>
      </c>
      <c r="P3656">
        <v>157930</v>
      </c>
      <c r="Q3656" s="1">
        <v>36858</v>
      </c>
      <c r="R3656" s="1">
        <v>36862</v>
      </c>
      <c r="S3656" t="s">
        <v>2295</v>
      </c>
    </row>
    <row r="3657" spans="1:19" x14ac:dyDescent="0.2">
      <c r="A3657" s="7">
        <v>313750</v>
      </c>
      <c r="B3657" s="3">
        <v>47490</v>
      </c>
      <c r="C3657" s="3" t="s">
        <v>33</v>
      </c>
      <c r="D3657" s="2" t="s">
        <v>529</v>
      </c>
      <c r="E3657" s="3">
        <v>14</v>
      </c>
      <c r="F3657" s="17">
        <v>0</v>
      </c>
      <c r="G3657" s="17">
        <v>1</v>
      </c>
      <c r="H3657" s="17">
        <v>0</v>
      </c>
      <c r="I3657" s="7">
        <v>2.1</v>
      </c>
      <c r="J3657" s="7">
        <v>22</v>
      </c>
      <c r="K3657" s="4">
        <v>1293</v>
      </c>
      <c r="L3657" s="5">
        <v>1293.0592999999999</v>
      </c>
      <c r="M3657">
        <v>16469</v>
      </c>
      <c r="N3657" s="33">
        <v>1</v>
      </c>
      <c r="O3657" s="50" t="e">
        <f>INDEX([1]Dados!$M$2:$N$26779,MATCH($P3657,[1]Dados!$N$2:$N$26779,),2)</f>
        <v>#N/A</v>
      </c>
      <c r="P3657">
        <v>157177</v>
      </c>
      <c r="Q3657" s="1">
        <v>36858</v>
      </c>
      <c r="R3657" s="1">
        <v>36862</v>
      </c>
      <c r="S3657" t="s">
        <v>2036</v>
      </c>
    </row>
    <row r="3658" spans="1:19" x14ac:dyDescent="0.2">
      <c r="A3658" s="7">
        <v>500515</v>
      </c>
      <c r="B3658" s="3">
        <v>91820</v>
      </c>
      <c r="C3658" s="3" t="s">
        <v>42</v>
      </c>
      <c r="D3658" s="2" t="s">
        <v>527</v>
      </c>
      <c r="E3658" s="3">
        <v>14</v>
      </c>
      <c r="F3658" s="17">
        <v>0</v>
      </c>
      <c r="G3658" s="17">
        <v>1</v>
      </c>
      <c r="H3658" s="17">
        <v>0</v>
      </c>
      <c r="I3658" s="7">
        <v>1.1000000000000001</v>
      </c>
      <c r="J3658" s="7">
        <v>18</v>
      </c>
      <c r="K3658" s="4">
        <v>1203</v>
      </c>
      <c r="L3658" s="5">
        <v>1203.0829000000001</v>
      </c>
      <c r="M3658">
        <v>11896.53</v>
      </c>
      <c r="N3658" s="3">
        <v>1</v>
      </c>
      <c r="O3658" s="50" t="e">
        <f>INDEX([1]Dados!$M$2:$N$26779,MATCH($P3658,[1]Dados!$N$2:$N$26779,),2)</f>
        <v>#N/A</v>
      </c>
      <c r="P3658">
        <v>157472</v>
      </c>
      <c r="Q3658" s="1">
        <v>36858</v>
      </c>
      <c r="R3658" s="1">
        <v>36862</v>
      </c>
      <c r="S3658" t="s">
        <v>1154</v>
      </c>
    </row>
    <row r="3659" spans="1:19" x14ac:dyDescent="0.2">
      <c r="A3659" s="7">
        <v>500515</v>
      </c>
      <c r="B3659" s="3">
        <v>91820</v>
      </c>
      <c r="C3659" s="3" t="s">
        <v>42</v>
      </c>
      <c r="D3659" s="2" t="s">
        <v>527</v>
      </c>
      <c r="E3659" s="3">
        <v>14</v>
      </c>
      <c r="F3659" s="17">
        <v>0</v>
      </c>
      <c r="G3659" s="17">
        <v>1</v>
      </c>
      <c r="H3659" s="17">
        <v>0</v>
      </c>
      <c r="I3659" s="7">
        <v>2.1</v>
      </c>
      <c r="J3659" s="7">
        <v>13</v>
      </c>
      <c r="K3659" s="4">
        <v>1214</v>
      </c>
      <c r="L3659" s="5">
        <v>1214.0587</v>
      </c>
      <c r="M3659">
        <v>48310</v>
      </c>
      <c r="N3659" s="3">
        <v>1</v>
      </c>
      <c r="O3659" s="50" t="e">
        <f>INDEX([1]Dados!$M$2:$N$26779,MATCH($P3659,[1]Dados!$N$2:$N$26779,),2)</f>
        <v>#N/A</v>
      </c>
      <c r="P3659">
        <v>157241</v>
      </c>
      <c r="Q3659" s="1">
        <v>36858</v>
      </c>
      <c r="R3659" s="1">
        <v>36862</v>
      </c>
      <c r="S3659" t="s">
        <v>1153</v>
      </c>
    </row>
    <row r="3660" spans="1:19" x14ac:dyDescent="0.2">
      <c r="A3660" s="7">
        <v>500515</v>
      </c>
      <c r="B3660" s="3">
        <v>91820</v>
      </c>
      <c r="C3660" s="3" t="s">
        <v>42</v>
      </c>
      <c r="D3660" s="2" t="s">
        <v>527</v>
      </c>
      <c r="E3660" s="3">
        <v>14</v>
      </c>
      <c r="F3660" s="17">
        <v>0</v>
      </c>
      <c r="G3660" s="17">
        <v>1</v>
      </c>
      <c r="H3660" s="17">
        <v>0</v>
      </c>
      <c r="I3660" s="7">
        <v>4.0999999999999996</v>
      </c>
      <c r="J3660" s="7">
        <v>28</v>
      </c>
      <c r="K3660" s="4">
        <v>1214</v>
      </c>
      <c r="L3660" s="5">
        <v>1214.0589</v>
      </c>
      <c r="M3660">
        <v>137520</v>
      </c>
      <c r="N3660" s="3">
        <v>1</v>
      </c>
      <c r="O3660" s="50" t="e">
        <f>INDEX([1]Dados!$M$2:$N$26779,MATCH($P3660,[1]Dados!$N$2:$N$26779,),2)</f>
        <v>#N/A</v>
      </c>
      <c r="P3660">
        <v>158369</v>
      </c>
      <c r="Q3660" s="1">
        <v>36858</v>
      </c>
      <c r="R3660" s="1">
        <v>36862</v>
      </c>
      <c r="S3660" t="s">
        <v>912</v>
      </c>
    </row>
    <row r="3661" spans="1:19" x14ac:dyDescent="0.2">
      <c r="A3661" s="7">
        <v>500515</v>
      </c>
      <c r="B3661" s="3">
        <v>91820</v>
      </c>
      <c r="C3661" s="3" t="s">
        <v>42</v>
      </c>
      <c r="D3661" s="2" t="s">
        <v>527</v>
      </c>
      <c r="E3661" s="3">
        <v>14</v>
      </c>
      <c r="F3661" s="17">
        <v>0</v>
      </c>
      <c r="G3661" s="17">
        <v>1</v>
      </c>
      <c r="H3661" s="17">
        <v>0</v>
      </c>
      <c r="I3661" s="7">
        <v>4.2</v>
      </c>
      <c r="J3661" s="7">
        <v>23</v>
      </c>
      <c r="K3661" s="4">
        <v>1214</v>
      </c>
      <c r="L3661" s="5">
        <v>1214.0589</v>
      </c>
      <c r="M3661">
        <v>137520</v>
      </c>
      <c r="N3661" s="3">
        <v>1</v>
      </c>
      <c r="O3661" s="50" t="e">
        <f>INDEX([1]Dados!$M$2:$N$26779,MATCH($P3661,[1]Dados!$N$2:$N$26779,),2)</f>
        <v>#N/A</v>
      </c>
      <c r="P3661">
        <v>158369</v>
      </c>
      <c r="Q3661" s="1">
        <v>36858</v>
      </c>
      <c r="R3661" s="1">
        <v>36862</v>
      </c>
      <c r="S3661" t="s">
        <v>912</v>
      </c>
    </row>
    <row r="3662" spans="1:19" x14ac:dyDescent="0.2">
      <c r="A3662" s="7">
        <v>500515</v>
      </c>
      <c r="B3662" s="3">
        <v>91820</v>
      </c>
      <c r="C3662" s="3" t="s">
        <v>42</v>
      </c>
      <c r="D3662" s="2" t="s">
        <v>527</v>
      </c>
      <c r="E3662" s="3">
        <v>14</v>
      </c>
      <c r="F3662" s="17">
        <v>0</v>
      </c>
      <c r="G3662" s="17">
        <v>1</v>
      </c>
      <c r="H3662" s="17">
        <v>0</v>
      </c>
      <c r="I3662" s="7">
        <v>4.3</v>
      </c>
      <c r="J3662" s="7">
        <v>23</v>
      </c>
      <c r="K3662" s="4">
        <v>1214</v>
      </c>
      <c r="L3662" s="5">
        <v>1214.0589</v>
      </c>
      <c r="M3662">
        <v>137520</v>
      </c>
      <c r="N3662" s="3">
        <v>1</v>
      </c>
      <c r="O3662" s="50" t="e">
        <f>INDEX([1]Dados!$M$2:$N$26779,MATCH($P3662,[1]Dados!$N$2:$N$26779,),2)</f>
        <v>#N/A</v>
      </c>
      <c r="P3662">
        <v>158369</v>
      </c>
      <c r="Q3662" s="1">
        <v>36858</v>
      </c>
      <c r="R3662" s="1">
        <v>36862</v>
      </c>
      <c r="S3662" t="s">
        <v>912</v>
      </c>
    </row>
    <row r="3663" spans="1:19" x14ac:dyDescent="0.2">
      <c r="A3663" s="7">
        <v>500515</v>
      </c>
      <c r="B3663" s="3">
        <v>91820</v>
      </c>
      <c r="C3663" s="3" t="s">
        <v>42</v>
      </c>
      <c r="D3663" s="2" t="s">
        <v>527</v>
      </c>
      <c r="E3663" s="3">
        <v>14</v>
      </c>
      <c r="F3663" s="17">
        <v>0</v>
      </c>
      <c r="G3663" s="17">
        <v>1</v>
      </c>
      <c r="H3663" s="17">
        <v>0</v>
      </c>
      <c r="I3663" s="7">
        <v>3.1</v>
      </c>
      <c r="J3663" s="7">
        <v>15</v>
      </c>
      <c r="K3663" s="4">
        <v>1293</v>
      </c>
      <c r="L3663" s="5">
        <v>1293.0592999999999</v>
      </c>
      <c r="M3663">
        <v>4831</v>
      </c>
      <c r="N3663" s="3">
        <v>1</v>
      </c>
      <c r="O3663" s="50" t="e">
        <f>INDEX([1]Dados!$M$2:$N$26779,MATCH($P3663,[1]Dados!$N$2:$N$26779,),2)</f>
        <v>#N/A</v>
      </c>
      <c r="P3663">
        <v>157208</v>
      </c>
      <c r="Q3663" s="1">
        <v>36858</v>
      </c>
      <c r="R3663" s="1">
        <v>36862</v>
      </c>
      <c r="S3663" t="s">
        <v>1152</v>
      </c>
    </row>
    <row r="3664" spans="1:19" x14ac:dyDescent="0.2">
      <c r="A3664" s="7">
        <v>500515</v>
      </c>
      <c r="B3664" s="3">
        <v>91820</v>
      </c>
      <c r="C3664" s="3" t="s">
        <v>42</v>
      </c>
      <c r="D3664" s="2" t="s">
        <v>527</v>
      </c>
      <c r="E3664" s="3">
        <v>14</v>
      </c>
      <c r="F3664" s="17">
        <v>0</v>
      </c>
      <c r="G3664" s="17">
        <v>1</v>
      </c>
      <c r="H3664" s="17">
        <v>0</v>
      </c>
      <c r="I3664" s="7">
        <v>3.2</v>
      </c>
      <c r="J3664" s="7">
        <v>29</v>
      </c>
      <c r="K3664" s="4">
        <v>1293</v>
      </c>
      <c r="L3664" s="5">
        <v>1293.0592999999999</v>
      </c>
      <c r="M3664">
        <v>4831</v>
      </c>
      <c r="N3664" s="3">
        <v>1</v>
      </c>
      <c r="O3664" s="50" t="e">
        <f>INDEX([1]Dados!$M$2:$N$26779,MATCH($P3664,[1]Dados!$N$2:$N$26779,),2)</f>
        <v>#N/A</v>
      </c>
      <c r="P3664">
        <v>157208</v>
      </c>
      <c r="Q3664" s="1">
        <v>36858</v>
      </c>
      <c r="R3664" s="1">
        <v>36862</v>
      </c>
      <c r="S3664" t="s">
        <v>1152</v>
      </c>
    </row>
    <row r="3665" spans="1:19" x14ac:dyDescent="0.2">
      <c r="A3665" s="7">
        <v>500515</v>
      </c>
      <c r="B3665" s="3">
        <v>91820</v>
      </c>
      <c r="C3665" s="3" t="s">
        <v>42</v>
      </c>
      <c r="D3665" s="2" t="s">
        <v>527</v>
      </c>
      <c r="E3665" s="3">
        <v>14</v>
      </c>
      <c r="F3665" s="17">
        <v>0</v>
      </c>
      <c r="G3665" s="17">
        <v>1</v>
      </c>
      <c r="H3665" s="17">
        <v>0</v>
      </c>
      <c r="I3665" s="7">
        <v>3.3</v>
      </c>
      <c r="J3665" s="7">
        <v>22</v>
      </c>
      <c r="K3665" s="4">
        <v>1293</v>
      </c>
      <c r="L3665" s="5">
        <v>1293.0592999999999</v>
      </c>
      <c r="M3665">
        <v>4831</v>
      </c>
      <c r="N3665" s="3">
        <v>1</v>
      </c>
      <c r="O3665" s="50" t="e">
        <f>INDEX([1]Dados!$M$2:$N$26779,MATCH($P3665,[1]Dados!$N$2:$N$26779,),2)</f>
        <v>#N/A</v>
      </c>
      <c r="P3665">
        <v>157208</v>
      </c>
      <c r="Q3665" s="1">
        <v>36858</v>
      </c>
      <c r="R3665" s="1">
        <v>36862</v>
      </c>
      <c r="S3665" t="s">
        <v>1152</v>
      </c>
    </row>
    <row r="3666" spans="1:19" x14ac:dyDescent="0.2">
      <c r="A3666" s="7">
        <v>150060</v>
      </c>
      <c r="B3666" s="3">
        <v>4111</v>
      </c>
      <c r="C3666" s="3" t="s">
        <v>2</v>
      </c>
      <c r="D3666" s="2" t="s">
        <v>232</v>
      </c>
      <c r="E3666" s="3">
        <v>14</v>
      </c>
      <c r="F3666" s="17">
        <v>0</v>
      </c>
      <c r="G3666" s="17">
        <v>1</v>
      </c>
      <c r="H3666" s="17">
        <v>0</v>
      </c>
      <c r="I3666" s="7">
        <v>7.1</v>
      </c>
      <c r="J3666" s="7">
        <v>18</v>
      </c>
      <c r="K3666" s="4">
        <v>119</v>
      </c>
      <c r="L3666" s="5">
        <v>119.3861</v>
      </c>
      <c r="M3666">
        <v>534042.42000000004</v>
      </c>
      <c r="N3666" s="3">
        <v>1</v>
      </c>
      <c r="O3666" s="50" t="e">
        <f>INDEX([1]Dados!$M$2:$N$26779,MATCH($P3666,[1]Dados!$N$2:$N$26779,),2)</f>
        <v>#N/A</v>
      </c>
      <c r="P3666">
        <v>159305</v>
      </c>
      <c r="Q3666" s="1">
        <v>36858</v>
      </c>
      <c r="R3666" s="1">
        <v>36862</v>
      </c>
      <c r="S3666" t="s">
        <v>1798</v>
      </c>
    </row>
    <row r="3667" spans="1:19" x14ac:dyDescent="0.2">
      <c r="A3667" s="7">
        <v>150060</v>
      </c>
      <c r="B3667" s="3">
        <v>4111</v>
      </c>
      <c r="C3667" s="3" t="s">
        <v>2</v>
      </c>
      <c r="D3667" s="2" t="s">
        <v>232</v>
      </c>
      <c r="E3667" s="3">
        <v>14</v>
      </c>
      <c r="F3667" s="17">
        <v>0</v>
      </c>
      <c r="G3667" s="17">
        <v>1</v>
      </c>
      <c r="H3667" s="17">
        <v>0</v>
      </c>
      <c r="I3667" s="7">
        <v>7.2</v>
      </c>
      <c r="J3667" s="7">
        <v>19</v>
      </c>
      <c r="K3667" s="4">
        <v>119</v>
      </c>
      <c r="L3667" s="5">
        <v>119.3861</v>
      </c>
      <c r="M3667">
        <v>534042.42000000004</v>
      </c>
      <c r="N3667" s="3">
        <v>1</v>
      </c>
      <c r="O3667" s="50" t="e">
        <f>INDEX([1]Dados!$M$2:$N$26779,MATCH($P3667,[1]Dados!$N$2:$N$26779,),2)</f>
        <v>#N/A</v>
      </c>
      <c r="P3667">
        <v>159305</v>
      </c>
      <c r="Q3667" s="1">
        <v>36858</v>
      </c>
      <c r="R3667" s="1">
        <v>36862</v>
      </c>
      <c r="S3667" t="s">
        <v>1798</v>
      </c>
    </row>
    <row r="3668" spans="1:19" x14ac:dyDescent="0.2">
      <c r="A3668" s="7">
        <v>150060</v>
      </c>
      <c r="B3668" s="3">
        <v>4111</v>
      </c>
      <c r="C3668" s="3" t="s">
        <v>2</v>
      </c>
      <c r="D3668" s="2" t="s">
        <v>232</v>
      </c>
      <c r="E3668" s="3">
        <v>14</v>
      </c>
      <c r="F3668" s="17">
        <v>0</v>
      </c>
      <c r="G3668" s="17">
        <v>1</v>
      </c>
      <c r="H3668" s="17">
        <v>0</v>
      </c>
      <c r="I3668" s="7">
        <v>6.1</v>
      </c>
      <c r="J3668" s="7">
        <v>18</v>
      </c>
      <c r="K3668" s="4">
        <v>119</v>
      </c>
      <c r="L3668" s="5">
        <v>119.3861</v>
      </c>
      <c r="M3668">
        <v>316073</v>
      </c>
      <c r="N3668" s="3" t="s">
        <v>2203</v>
      </c>
      <c r="O3668" s="50" t="e">
        <f>INDEX([1]Dados!$M$2:$N$26779,MATCH($P3668,[1]Dados!$N$2:$N$26779,),2)</f>
        <v>#N/A</v>
      </c>
      <c r="P3668">
        <v>159307</v>
      </c>
      <c r="Q3668" s="1">
        <v>36858</v>
      </c>
      <c r="R3668" s="1">
        <v>36862</v>
      </c>
      <c r="S3668" t="s">
        <v>2300</v>
      </c>
    </row>
    <row r="3669" spans="1:19" x14ac:dyDescent="0.2">
      <c r="A3669" s="7">
        <v>150060</v>
      </c>
      <c r="B3669" s="3">
        <v>4111</v>
      </c>
      <c r="C3669" s="3" t="s">
        <v>2</v>
      </c>
      <c r="D3669" s="2" t="s">
        <v>232</v>
      </c>
      <c r="E3669" s="3">
        <v>14</v>
      </c>
      <c r="F3669" s="17">
        <v>0</v>
      </c>
      <c r="G3669" s="17">
        <v>1</v>
      </c>
      <c r="H3669" s="17">
        <v>0</v>
      </c>
      <c r="I3669" s="7">
        <v>6.2</v>
      </c>
      <c r="J3669" s="7">
        <v>19</v>
      </c>
      <c r="K3669" s="4">
        <v>119</v>
      </c>
      <c r="L3669" s="5">
        <v>119.3861</v>
      </c>
      <c r="M3669">
        <v>316073</v>
      </c>
      <c r="N3669" s="3" t="s">
        <v>2203</v>
      </c>
      <c r="O3669" s="50" t="e">
        <f>INDEX([1]Dados!$M$2:$N$26779,MATCH($P3669,[1]Dados!$N$2:$N$26779,),2)</f>
        <v>#N/A</v>
      </c>
      <c r="P3669">
        <v>159307</v>
      </c>
      <c r="Q3669" s="1">
        <v>36858</v>
      </c>
      <c r="R3669" s="1">
        <v>36862</v>
      </c>
      <c r="S3669" t="s">
        <v>2300</v>
      </c>
    </row>
    <row r="3670" spans="1:19" x14ac:dyDescent="0.2">
      <c r="A3670" s="7">
        <v>150060</v>
      </c>
      <c r="B3670" s="3">
        <v>4111</v>
      </c>
      <c r="C3670" s="3" t="s">
        <v>2</v>
      </c>
      <c r="D3670" s="2" t="s">
        <v>232</v>
      </c>
      <c r="E3670" s="3">
        <v>14</v>
      </c>
      <c r="F3670" s="17">
        <v>0</v>
      </c>
      <c r="G3670" s="17">
        <v>1</v>
      </c>
      <c r="H3670" s="17">
        <v>0</v>
      </c>
      <c r="I3670" s="7">
        <v>6.3</v>
      </c>
      <c r="J3670" s="7">
        <v>19</v>
      </c>
      <c r="K3670" s="4">
        <v>119</v>
      </c>
      <c r="L3670" s="5">
        <v>119.3861</v>
      </c>
      <c r="M3670">
        <v>316073</v>
      </c>
      <c r="N3670" s="3" t="s">
        <v>2203</v>
      </c>
      <c r="O3670" s="50" t="e">
        <f>INDEX([1]Dados!$M$2:$N$26779,MATCH($P3670,[1]Dados!$N$2:$N$26779,),2)</f>
        <v>#N/A</v>
      </c>
      <c r="P3670">
        <v>159307</v>
      </c>
      <c r="Q3670" s="1">
        <v>36858</v>
      </c>
      <c r="R3670" s="1">
        <v>36862</v>
      </c>
      <c r="S3670" t="s">
        <v>2300</v>
      </c>
    </row>
    <row r="3671" spans="1:19" x14ac:dyDescent="0.2">
      <c r="A3671" s="7">
        <v>150060</v>
      </c>
      <c r="B3671" s="3">
        <v>4111</v>
      </c>
      <c r="C3671" s="3" t="s">
        <v>2</v>
      </c>
      <c r="D3671" s="2" t="s">
        <v>232</v>
      </c>
      <c r="E3671" s="3">
        <v>14</v>
      </c>
      <c r="F3671" s="17">
        <v>0</v>
      </c>
      <c r="G3671" s="17">
        <v>1</v>
      </c>
      <c r="H3671" s="17">
        <v>0</v>
      </c>
      <c r="I3671" s="7">
        <v>3.1</v>
      </c>
      <c r="J3671" s="7">
        <v>15</v>
      </c>
      <c r="K3671" s="4">
        <v>1203</v>
      </c>
      <c r="L3671" s="5">
        <v>1203.0829000000001</v>
      </c>
      <c r="M3671">
        <v>491476.83</v>
      </c>
      <c r="N3671" s="3">
        <v>1</v>
      </c>
      <c r="O3671" s="50" t="e">
        <f>INDEX([1]Dados!$M$2:$N$26779,MATCH($P3671,[1]Dados!$N$2:$N$26779,),2)</f>
        <v>#N/A</v>
      </c>
      <c r="P3671">
        <v>157475</v>
      </c>
      <c r="Q3671" s="1">
        <v>36858</v>
      </c>
      <c r="R3671" s="1">
        <v>36862</v>
      </c>
      <c r="S3671" t="s">
        <v>1797</v>
      </c>
    </row>
    <row r="3672" spans="1:19" x14ac:dyDescent="0.2">
      <c r="A3672" s="7">
        <v>150060</v>
      </c>
      <c r="B3672" s="3">
        <v>4111</v>
      </c>
      <c r="C3672" s="3" t="s">
        <v>2</v>
      </c>
      <c r="D3672" s="2" t="s">
        <v>232</v>
      </c>
      <c r="E3672" s="3">
        <v>14</v>
      </c>
      <c r="F3672" s="17">
        <v>0</v>
      </c>
      <c r="G3672" s="17">
        <v>1</v>
      </c>
      <c r="H3672" s="17">
        <v>0</v>
      </c>
      <c r="I3672" s="7">
        <v>1.1000000000000001</v>
      </c>
      <c r="J3672" s="7">
        <v>15</v>
      </c>
      <c r="K3672" s="4">
        <v>1214</v>
      </c>
      <c r="L3672" s="5">
        <v>1214.0587</v>
      </c>
      <c r="M3672">
        <v>833220</v>
      </c>
      <c r="N3672" s="3">
        <v>1</v>
      </c>
      <c r="O3672" s="50" t="e">
        <f>INDEX([1]Dados!$M$2:$N$26779,MATCH($P3672,[1]Dados!$N$2:$N$26779,),2)</f>
        <v>#N/A</v>
      </c>
      <c r="P3672">
        <v>157247</v>
      </c>
      <c r="Q3672" s="1">
        <v>36858</v>
      </c>
      <c r="R3672" s="1">
        <v>36862</v>
      </c>
      <c r="S3672" t="s">
        <v>2296</v>
      </c>
    </row>
    <row r="3673" spans="1:19" x14ac:dyDescent="0.2">
      <c r="A3673" s="7">
        <v>150060</v>
      </c>
      <c r="B3673" s="3">
        <v>4111</v>
      </c>
      <c r="C3673" s="3" t="s">
        <v>2</v>
      </c>
      <c r="D3673" s="2" t="s">
        <v>232</v>
      </c>
      <c r="E3673" s="3">
        <v>14</v>
      </c>
      <c r="F3673" s="17">
        <v>0</v>
      </c>
      <c r="G3673" s="17">
        <v>1</v>
      </c>
      <c r="H3673" s="17">
        <v>0</v>
      </c>
      <c r="I3673" s="7">
        <v>1.3</v>
      </c>
      <c r="J3673" s="7">
        <v>13</v>
      </c>
      <c r="K3673" s="4">
        <v>1214</v>
      </c>
      <c r="L3673" s="5">
        <v>1214.0587</v>
      </c>
      <c r="M3673">
        <v>833220</v>
      </c>
      <c r="N3673" s="3">
        <v>1</v>
      </c>
      <c r="O3673" s="50" t="e">
        <f>INDEX([1]Dados!$M$2:$N$26779,MATCH($P3673,[1]Dados!$N$2:$N$26779,),2)</f>
        <v>#N/A</v>
      </c>
      <c r="P3673">
        <v>157247</v>
      </c>
      <c r="Q3673" s="1">
        <v>36858</v>
      </c>
      <c r="R3673" s="1">
        <v>36862</v>
      </c>
      <c r="S3673" t="s">
        <v>2296</v>
      </c>
    </row>
    <row r="3674" spans="1:19" x14ac:dyDescent="0.2">
      <c r="A3674" s="7">
        <v>150060</v>
      </c>
      <c r="B3674" s="3">
        <v>4111</v>
      </c>
      <c r="C3674" s="3" t="s">
        <v>2</v>
      </c>
      <c r="D3674" s="2" t="s">
        <v>232</v>
      </c>
      <c r="E3674" s="3">
        <v>14</v>
      </c>
      <c r="F3674" s="17">
        <v>0</v>
      </c>
      <c r="G3674" s="17">
        <v>1</v>
      </c>
      <c r="H3674" s="17">
        <v>0</v>
      </c>
      <c r="I3674" s="7">
        <v>1.2</v>
      </c>
      <c r="J3674" s="7">
        <v>18</v>
      </c>
      <c r="K3674" s="4">
        <v>1214</v>
      </c>
      <c r="L3674" s="5">
        <v>1214.0587</v>
      </c>
      <c r="M3674">
        <v>833220</v>
      </c>
      <c r="N3674" s="3">
        <v>1</v>
      </c>
      <c r="O3674" s="50" t="e">
        <f>INDEX([1]Dados!$M$2:$N$26779,MATCH($P3674,[1]Dados!$N$2:$N$26779,),2)</f>
        <v>#N/A</v>
      </c>
      <c r="P3674">
        <v>157247</v>
      </c>
      <c r="Q3674" s="1">
        <v>36858</v>
      </c>
      <c r="R3674" s="1">
        <v>36862</v>
      </c>
      <c r="S3674" t="s">
        <v>2296</v>
      </c>
    </row>
    <row r="3675" spans="1:19" x14ac:dyDescent="0.2">
      <c r="A3675" s="7">
        <v>150060</v>
      </c>
      <c r="B3675" s="3">
        <v>4111</v>
      </c>
      <c r="C3675" s="3" t="s">
        <v>2</v>
      </c>
      <c r="D3675" s="2" t="s">
        <v>232</v>
      </c>
      <c r="E3675" s="3">
        <v>14</v>
      </c>
      <c r="F3675" s="17">
        <v>0</v>
      </c>
      <c r="G3675" s="17">
        <v>1</v>
      </c>
      <c r="H3675" s="17">
        <v>0</v>
      </c>
      <c r="I3675" s="7">
        <v>1.4</v>
      </c>
      <c r="J3675" s="7">
        <v>25</v>
      </c>
      <c r="K3675" s="4">
        <v>1214</v>
      </c>
      <c r="L3675" s="5">
        <v>1214.0587</v>
      </c>
      <c r="M3675">
        <v>833220</v>
      </c>
      <c r="N3675" s="3">
        <v>1</v>
      </c>
      <c r="O3675" s="50" t="e">
        <f>INDEX([1]Dados!$M$2:$N$26779,MATCH($P3675,[1]Dados!$N$2:$N$26779,),2)</f>
        <v>#N/A</v>
      </c>
      <c r="P3675">
        <v>157247</v>
      </c>
      <c r="Q3675" s="1">
        <v>36858</v>
      </c>
      <c r="R3675" s="1">
        <v>36862</v>
      </c>
      <c r="S3675" t="s">
        <v>2296</v>
      </c>
    </row>
    <row r="3676" spans="1:19" x14ac:dyDescent="0.2">
      <c r="A3676" s="7">
        <v>150060</v>
      </c>
      <c r="B3676" s="3">
        <v>4111</v>
      </c>
      <c r="C3676" s="3" t="s">
        <v>2</v>
      </c>
      <c r="D3676" s="2" t="s">
        <v>232</v>
      </c>
      <c r="E3676" s="3">
        <v>14</v>
      </c>
      <c r="F3676" s="17">
        <v>0</v>
      </c>
      <c r="G3676" s="17">
        <v>1</v>
      </c>
      <c r="H3676" s="17">
        <v>0</v>
      </c>
      <c r="I3676" s="7">
        <v>2.2000000000000002</v>
      </c>
      <c r="J3676" s="7">
        <v>23</v>
      </c>
      <c r="K3676" s="4">
        <v>1214</v>
      </c>
      <c r="L3676" s="5">
        <v>1214.0589</v>
      </c>
      <c r="M3676">
        <v>628112</v>
      </c>
      <c r="N3676" s="3">
        <v>1</v>
      </c>
      <c r="O3676" s="50" t="e">
        <f>INDEX([1]Dados!$M$2:$N$26779,MATCH($P3676,[1]Dados!$N$2:$N$26779,),2)</f>
        <v>#N/A</v>
      </c>
      <c r="P3676">
        <v>158372</v>
      </c>
      <c r="Q3676" s="1">
        <v>36858</v>
      </c>
      <c r="R3676" s="1">
        <v>36862</v>
      </c>
      <c r="S3676" t="s">
        <v>2297</v>
      </c>
    </row>
    <row r="3677" spans="1:19" x14ac:dyDescent="0.2">
      <c r="A3677" s="7">
        <v>150060</v>
      </c>
      <c r="B3677" s="3">
        <v>4111</v>
      </c>
      <c r="C3677" s="3" t="s">
        <v>2</v>
      </c>
      <c r="D3677" s="2" t="s">
        <v>232</v>
      </c>
      <c r="E3677" s="3">
        <v>14</v>
      </c>
      <c r="F3677" s="17">
        <v>0</v>
      </c>
      <c r="G3677" s="17">
        <v>1</v>
      </c>
      <c r="H3677" s="17">
        <v>0</v>
      </c>
      <c r="I3677" s="7">
        <v>2.1</v>
      </c>
      <c r="J3677" s="7">
        <v>28</v>
      </c>
      <c r="K3677" s="4">
        <v>1214</v>
      </c>
      <c r="L3677" s="5">
        <v>1214.0589</v>
      </c>
      <c r="M3677">
        <v>628112</v>
      </c>
      <c r="N3677" s="3">
        <v>1</v>
      </c>
      <c r="O3677" s="50" t="e">
        <f>INDEX([1]Dados!$M$2:$N$26779,MATCH($P3677,[1]Dados!$N$2:$N$26779,),2)</f>
        <v>#N/A</v>
      </c>
      <c r="P3677">
        <v>158372</v>
      </c>
      <c r="Q3677" s="1">
        <v>36858</v>
      </c>
      <c r="R3677" s="1">
        <v>36862</v>
      </c>
      <c r="S3677" t="s">
        <v>2297</v>
      </c>
    </row>
    <row r="3678" spans="1:19" x14ac:dyDescent="0.2">
      <c r="A3678" s="7">
        <v>150060</v>
      </c>
      <c r="B3678" s="3">
        <v>4111</v>
      </c>
      <c r="C3678" s="3" t="s">
        <v>2</v>
      </c>
      <c r="D3678" s="2" t="s">
        <v>232</v>
      </c>
      <c r="E3678" s="3">
        <v>14</v>
      </c>
      <c r="F3678" s="17">
        <v>0</v>
      </c>
      <c r="G3678" s="17">
        <v>1</v>
      </c>
      <c r="H3678" s="17">
        <v>0</v>
      </c>
      <c r="I3678" s="7">
        <v>2.2999999999999998</v>
      </c>
      <c r="J3678" s="7">
        <v>25</v>
      </c>
      <c r="K3678" s="4">
        <v>1214</v>
      </c>
      <c r="L3678" s="5">
        <v>1214.0589</v>
      </c>
      <c r="M3678">
        <v>628112</v>
      </c>
      <c r="N3678" s="3">
        <v>1</v>
      </c>
      <c r="O3678" s="50" t="e">
        <f>INDEX([1]Dados!$M$2:$N$26779,MATCH($P3678,[1]Dados!$N$2:$N$26779,),2)</f>
        <v>#N/A</v>
      </c>
      <c r="P3678">
        <v>158372</v>
      </c>
      <c r="Q3678" s="1">
        <v>36858</v>
      </c>
      <c r="R3678" s="1">
        <v>36862</v>
      </c>
      <c r="S3678" t="s">
        <v>2297</v>
      </c>
    </row>
    <row r="3679" spans="1:19" x14ac:dyDescent="0.2">
      <c r="A3679" s="7">
        <v>150060</v>
      </c>
      <c r="B3679" s="3">
        <v>4111</v>
      </c>
      <c r="C3679" s="3" t="s">
        <v>2</v>
      </c>
      <c r="D3679" s="2" t="s">
        <v>232</v>
      </c>
      <c r="E3679" s="3">
        <v>14</v>
      </c>
      <c r="F3679" s="17">
        <v>0</v>
      </c>
      <c r="G3679" s="17">
        <v>1</v>
      </c>
      <c r="H3679" s="17">
        <v>0</v>
      </c>
      <c r="I3679" s="7" t="s">
        <v>3</v>
      </c>
      <c r="J3679" s="7">
        <v>0</v>
      </c>
      <c r="K3679" s="4">
        <v>1293</v>
      </c>
      <c r="L3679" s="5">
        <v>1293.0592999999999</v>
      </c>
      <c r="M3679">
        <v>1981531.59</v>
      </c>
      <c r="N3679" s="3">
        <v>1</v>
      </c>
      <c r="O3679" s="50" t="e">
        <f>INDEX([1]Dados!$M$2:$N$26779,MATCH($P3679,[1]Dados!$N$2:$N$26779,),2)</f>
        <v>#N/A</v>
      </c>
      <c r="P3679">
        <v>157213</v>
      </c>
      <c r="Q3679" s="1">
        <v>36858</v>
      </c>
      <c r="R3679" s="1">
        <v>36862</v>
      </c>
      <c r="S3679" t="s">
        <v>2134</v>
      </c>
    </row>
    <row r="3680" spans="1:19" x14ac:dyDescent="0.2">
      <c r="A3680" s="7">
        <v>150060</v>
      </c>
      <c r="B3680" s="3">
        <v>4111</v>
      </c>
      <c r="C3680" s="3" t="s">
        <v>2</v>
      </c>
      <c r="D3680" s="2" t="s">
        <v>232</v>
      </c>
      <c r="E3680" s="3">
        <v>14</v>
      </c>
      <c r="F3680" s="17">
        <v>0</v>
      </c>
      <c r="G3680" s="17">
        <v>1</v>
      </c>
      <c r="H3680" s="17">
        <v>0</v>
      </c>
      <c r="I3680" s="7">
        <v>9.1</v>
      </c>
      <c r="J3680" s="7">
        <v>21</v>
      </c>
      <c r="K3680" s="4">
        <v>1214</v>
      </c>
      <c r="L3680" s="5">
        <v>1214.0589</v>
      </c>
      <c r="M3680">
        <v>628112</v>
      </c>
      <c r="N3680" s="3" t="s">
        <v>2203</v>
      </c>
      <c r="O3680" s="50" t="e">
        <f>INDEX([1]Dados!$M$2:$N$26779,MATCH($P3680,[1]Dados!$N$2:$N$26779,),2)</f>
        <v>#N/A</v>
      </c>
      <c r="P3680">
        <v>159308</v>
      </c>
      <c r="Q3680" s="1">
        <v>36858</v>
      </c>
      <c r="R3680" s="1">
        <v>36862</v>
      </c>
      <c r="S3680" t="s">
        <v>2297</v>
      </c>
    </row>
    <row r="3681" spans="1:19" x14ac:dyDescent="0.2">
      <c r="A3681" s="7">
        <v>150060</v>
      </c>
      <c r="B3681" s="3">
        <v>4111</v>
      </c>
      <c r="C3681" s="3" t="s">
        <v>2</v>
      </c>
      <c r="D3681" s="2" t="s">
        <v>232</v>
      </c>
      <c r="E3681" s="3">
        <v>14</v>
      </c>
      <c r="F3681" s="17">
        <v>0</v>
      </c>
      <c r="G3681" s="17">
        <v>1</v>
      </c>
      <c r="H3681" s="17">
        <v>0</v>
      </c>
      <c r="I3681" s="7">
        <v>8.1</v>
      </c>
      <c r="J3681" s="7">
        <v>23</v>
      </c>
      <c r="K3681" s="4">
        <v>1214</v>
      </c>
      <c r="L3681" s="5">
        <v>1214.3860999999999</v>
      </c>
      <c r="M3681">
        <v>1413500</v>
      </c>
      <c r="N3681" s="3" t="s">
        <v>2203</v>
      </c>
      <c r="O3681" s="50" t="e">
        <f>INDEX([1]Dados!$M$2:$N$26779,MATCH($P3681,[1]Dados!$N$2:$N$26779,),2)</f>
        <v>#N/A</v>
      </c>
      <c r="P3681">
        <v>159306</v>
      </c>
      <c r="Q3681" s="1">
        <v>36858</v>
      </c>
      <c r="R3681" s="1">
        <v>36862</v>
      </c>
      <c r="S3681" t="s">
        <v>2301</v>
      </c>
    </row>
    <row r="3682" spans="1:19" x14ac:dyDescent="0.2">
      <c r="A3682" s="7">
        <v>150060</v>
      </c>
      <c r="B3682" s="3">
        <v>4111</v>
      </c>
      <c r="C3682" s="3" t="s">
        <v>2</v>
      </c>
      <c r="D3682" s="2" t="s">
        <v>232</v>
      </c>
      <c r="E3682" s="3">
        <v>14</v>
      </c>
      <c r="F3682" s="17">
        <v>0</v>
      </c>
      <c r="G3682" s="17">
        <v>1</v>
      </c>
      <c r="H3682" s="17">
        <v>0</v>
      </c>
      <c r="I3682" s="7">
        <v>4.0999999999999996</v>
      </c>
      <c r="J3682" s="7">
        <v>0</v>
      </c>
      <c r="K3682" s="4">
        <v>1220</v>
      </c>
      <c r="L3682" s="5">
        <v>1220.0906</v>
      </c>
      <c r="M3682">
        <v>1287974.04</v>
      </c>
      <c r="N3682" s="3">
        <v>1</v>
      </c>
      <c r="O3682" s="50" t="e">
        <f>INDEX([1]Dados!$M$2:$N$26779,MATCH($P3682,[1]Dados!$N$2:$N$26779,),2)</f>
        <v>#N/A</v>
      </c>
      <c r="P3682">
        <v>158692</v>
      </c>
      <c r="Q3682" s="1">
        <v>36858</v>
      </c>
      <c r="R3682" s="1">
        <v>36862</v>
      </c>
      <c r="S3682" t="s">
        <v>2298</v>
      </c>
    </row>
    <row r="3683" spans="1:19" x14ac:dyDescent="0.2">
      <c r="A3683" s="7">
        <v>150060</v>
      </c>
      <c r="B3683" s="3">
        <v>4111</v>
      </c>
      <c r="C3683" s="3" t="s">
        <v>2</v>
      </c>
      <c r="D3683" s="2" t="s">
        <v>232</v>
      </c>
      <c r="E3683" s="3">
        <v>14</v>
      </c>
      <c r="F3683" s="17">
        <v>0</v>
      </c>
      <c r="G3683" s="17">
        <v>1</v>
      </c>
      <c r="H3683" s="17">
        <v>0</v>
      </c>
      <c r="I3683" s="7">
        <v>4.2</v>
      </c>
      <c r="J3683" s="7">
        <v>20</v>
      </c>
      <c r="K3683" s="4">
        <v>1220</v>
      </c>
      <c r="L3683" s="5">
        <v>1220.0906</v>
      </c>
      <c r="M3683">
        <v>1287974.04</v>
      </c>
      <c r="N3683" s="3">
        <v>1</v>
      </c>
      <c r="O3683" s="50" t="e">
        <f>INDEX([1]Dados!$M$2:$N$26779,MATCH($P3683,[1]Dados!$N$2:$N$26779,),2)</f>
        <v>#N/A</v>
      </c>
      <c r="P3683">
        <v>158692</v>
      </c>
      <c r="Q3683" s="1">
        <v>36858</v>
      </c>
      <c r="R3683" s="1">
        <v>36862</v>
      </c>
      <c r="S3683" t="s">
        <v>2298</v>
      </c>
    </row>
    <row r="3684" spans="1:19" x14ac:dyDescent="0.2">
      <c r="A3684" s="7">
        <v>150060</v>
      </c>
      <c r="B3684" s="3">
        <v>4111</v>
      </c>
      <c r="C3684" s="3" t="s">
        <v>2</v>
      </c>
      <c r="D3684" s="2" t="s">
        <v>232</v>
      </c>
      <c r="E3684" s="3">
        <v>14</v>
      </c>
      <c r="F3684" s="17">
        <v>0</v>
      </c>
      <c r="G3684" s="17">
        <v>1</v>
      </c>
      <c r="H3684" s="17">
        <v>0</v>
      </c>
      <c r="I3684" s="7">
        <v>4.3</v>
      </c>
      <c r="J3684" s="7">
        <v>13</v>
      </c>
      <c r="K3684" s="4">
        <v>1220</v>
      </c>
      <c r="L3684" s="5">
        <v>1220.0906</v>
      </c>
      <c r="M3684">
        <v>1287974.04</v>
      </c>
      <c r="N3684" s="3">
        <v>1</v>
      </c>
      <c r="O3684" s="50" t="e">
        <f>INDEX([1]Dados!$M$2:$N$26779,MATCH($P3684,[1]Dados!$N$2:$N$26779,),2)</f>
        <v>#N/A</v>
      </c>
      <c r="P3684">
        <v>158692</v>
      </c>
      <c r="Q3684" s="1">
        <v>36858</v>
      </c>
      <c r="R3684" s="1">
        <v>36862</v>
      </c>
      <c r="S3684" t="s">
        <v>2298</v>
      </c>
    </row>
    <row r="3685" spans="1:19" x14ac:dyDescent="0.2">
      <c r="A3685" s="7">
        <v>150060</v>
      </c>
      <c r="B3685" s="3">
        <v>4111</v>
      </c>
      <c r="C3685" s="3" t="s">
        <v>2</v>
      </c>
      <c r="D3685" s="2" t="s">
        <v>232</v>
      </c>
      <c r="E3685" s="3">
        <v>14</v>
      </c>
      <c r="F3685" s="17">
        <v>0</v>
      </c>
      <c r="G3685" s="17">
        <v>1</v>
      </c>
      <c r="H3685" s="17">
        <v>0</v>
      </c>
      <c r="I3685" s="7">
        <v>4.4000000000000004</v>
      </c>
      <c r="J3685" s="7">
        <v>18</v>
      </c>
      <c r="K3685" s="4">
        <v>1220</v>
      </c>
      <c r="L3685" s="5">
        <v>1220.0906</v>
      </c>
      <c r="M3685">
        <v>1287974.04</v>
      </c>
      <c r="N3685" s="3">
        <v>1</v>
      </c>
      <c r="O3685" s="50" t="e">
        <f>INDEX([1]Dados!$M$2:$N$26779,MATCH($P3685,[1]Dados!$N$2:$N$26779,),2)</f>
        <v>#N/A</v>
      </c>
      <c r="P3685">
        <v>158692</v>
      </c>
      <c r="Q3685" s="1">
        <v>36858</v>
      </c>
      <c r="R3685" s="1">
        <v>36862</v>
      </c>
      <c r="S3685" t="s">
        <v>2298</v>
      </c>
    </row>
    <row r="3686" spans="1:19" x14ac:dyDescent="0.2">
      <c r="A3686" s="7">
        <v>150060</v>
      </c>
      <c r="B3686" s="3">
        <v>4111</v>
      </c>
      <c r="C3686" s="3" t="s">
        <v>2</v>
      </c>
      <c r="D3686" s="2" t="s">
        <v>232</v>
      </c>
      <c r="E3686" s="3">
        <v>14</v>
      </c>
      <c r="F3686" s="17">
        <v>0</v>
      </c>
      <c r="G3686" s="17">
        <v>1</v>
      </c>
      <c r="H3686" s="17">
        <v>0</v>
      </c>
      <c r="I3686" s="7">
        <v>5.0999999999999996</v>
      </c>
      <c r="J3686" s="7">
        <v>13</v>
      </c>
      <c r="K3686" s="4">
        <v>1220</v>
      </c>
      <c r="L3686" s="5">
        <v>1220.0906</v>
      </c>
      <c r="M3686">
        <v>2285608.2000000002</v>
      </c>
      <c r="N3686" s="3">
        <v>1</v>
      </c>
      <c r="O3686" s="50" t="e">
        <f>INDEX([1]Dados!$M$2:$N$26779,MATCH($P3686,[1]Dados!$N$2:$N$26779,),2)</f>
        <v>#N/A</v>
      </c>
      <c r="P3686">
        <v>158693</v>
      </c>
      <c r="Q3686" s="1">
        <v>36858</v>
      </c>
      <c r="R3686" s="1">
        <v>36862</v>
      </c>
      <c r="S3686" t="s">
        <v>2299</v>
      </c>
    </row>
    <row r="3687" spans="1:19" x14ac:dyDescent="0.2">
      <c r="A3687" s="7">
        <v>150060</v>
      </c>
      <c r="B3687" s="3">
        <v>4111</v>
      </c>
      <c r="C3687" s="3" t="s">
        <v>2</v>
      </c>
      <c r="D3687" s="2" t="s">
        <v>232</v>
      </c>
      <c r="E3687" s="3">
        <v>14</v>
      </c>
      <c r="F3687" s="17">
        <v>0</v>
      </c>
      <c r="G3687" s="17">
        <v>1</v>
      </c>
      <c r="H3687" s="17">
        <v>0</v>
      </c>
      <c r="I3687" s="7">
        <v>5.2</v>
      </c>
      <c r="J3687" s="7">
        <v>18</v>
      </c>
      <c r="K3687" s="4">
        <v>1220</v>
      </c>
      <c r="L3687" s="5">
        <v>1220.0906</v>
      </c>
      <c r="M3687">
        <v>2285608.2000000002</v>
      </c>
      <c r="N3687" s="3">
        <v>1</v>
      </c>
      <c r="O3687" s="50" t="e">
        <f>INDEX([1]Dados!$M$2:$N$26779,MATCH($P3687,[1]Dados!$N$2:$N$26779,),2)</f>
        <v>#N/A</v>
      </c>
      <c r="P3687">
        <v>158693</v>
      </c>
      <c r="Q3687" s="1">
        <v>36858</v>
      </c>
      <c r="R3687" s="1">
        <v>36862</v>
      </c>
      <c r="S3687" t="s">
        <v>2299</v>
      </c>
    </row>
    <row r="3688" spans="1:19" x14ac:dyDescent="0.2">
      <c r="A3688" s="7">
        <v>250527</v>
      </c>
      <c r="B3688" s="3">
        <v>19100</v>
      </c>
      <c r="C3688" s="3" t="s">
        <v>34</v>
      </c>
      <c r="D3688" s="2" t="s">
        <v>393</v>
      </c>
      <c r="E3688" s="3">
        <v>14</v>
      </c>
      <c r="F3688" s="17">
        <v>0</v>
      </c>
      <c r="G3688" s="17">
        <v>1</v>
      </c>
      <c r="H3688" s="17">
        <v>0</v>
      </c>
      <c r="I3688" s="7">
        <v>5.2</v>
      </c>
      <c r="J3688" s="7">
        <v>13</v>
      </c>
      <c r="K3688" s="4">
        <v>119</v>
      </c>
      <c r="L3688" s="5">
        <v>119.38590000000001</v>
      </c>
      <c r="M3688">
        <v>70620</v>
      </c>
      <c r="N3688" s="3">
        <v>1</v>
      </c>
      <c r="O3688" s="50" t="e">
        <f>INDEX([1]Dados!$M$2:$N$26779,MATCH($P3688,[1]Dados!$N$2:$N$26779,),2)</f>
        <v>#N/A</v>
      </c>
      <c r="P3688">
        <v>157965</v>
      </c>
      <c r="Q3688" s="1">
        <v>36858</v>
      </c>
      <c r="R3688" s="1">
        <v>36862</v>
      </c>
      <c r="S3688" t="s">
        <v>1557</v>
      </c>
    </row>
    <row r="3689" spans="1:19" x14ac:dyDescent="0.2">
      <c r="A3689" s="7">
        <v>250527</v>
      </c>
      <c r="B3689" s="3">
        <v>19100</v>
      </c>
      <c r="C3689" s="3" t="s">
        <v>34</v>
      </c>
      <c r="D3689" s="2" t="s">
        <v>393</v>
      </c>
      <c r="E3689" s="3">
        <v>14</v>
      </c>
      <c r="F3689" s="17">
        <v>0</v>
      </c>
      <c r="G3689" s="17">
        <v>1</v>
      </c>
      <c r="H3689" s="17">
        <v>0</v>
      </c>
      <c r="I3689" s="7">
        <v>5.2</v>
      </c>
      <c r="J3689" s="7">
        <v>7</v>
      </c>
      <c r="K3689" s="4">
        <v>119</v>
      </c>
      <c r="L3689" s="5">
        <v>119.38590000000001</v>
      </c>
      <c r="M3689">
        <v>70620</v>
      </c>
      <c r="N3689" s="3">
        <v>1</v>
      </c>
      <c r="O3689" s="50" t="e">
        <f>INDEX([1]Dados!$M$2:$N$26779,MATCH($P3689,[1]Dados!$N$2:$N$26779,),2)</f>
        <v>#N/A</v>
      </c>
      <c r="P3689">
        <v>157965</v>
      </c>
      <c r="Q3689" s="1">
        <v>36858</v>
      </c>
      <c r="R3689" s="1">
        <v>36862</v>
      </c>
      <c r="S3689" t="s">
        <v>1557</v>
      </c>
    </row>
    <row r="3690" spans="1:19" x14ac:dyDescent="0.2">
      <c r="A3690" s="7">
        <v>250527</v>
      </c>
      <c r="B3690" s="3">
        <v>19100</v>
      </c>
      <c r="C3690" s="3" t="s">
        <v>34</v>
      </c>
      <c r="D3690" s="2" t="s">
        <v>393</v>
      </c>
      <c r="E3690" s="3">
        <v>14</v>
      </c>
      <c r="F3690" s="17">
        <v>0</v>
      </c>
      <c r="G3690" s="17">
        <v>1</v>
      </c>
      <c r="H3690" s="17">
        <v>0</v>
      </c>
      <c r="I3690" s="7">
        <v>5.0999999999999996</v>
      </c>
      <c r="J3690" s="7">
        <v>19</v>
      </c>
      <c r="K3690" s="4">
        <v>119</v>
      </c>
      <c r="L3690" s="5">
        <v>119.38590000000001</v>
      </c>
      <c r="M3690">
        <v>151100</v>
      </c>
      <c r="N3690" s="3">
        <v>1</v>
      </c>
      <c r="O3690" s="50" t="e">
        <f>INDEX([1]Dados!$M$2:$N$26779,MATCH($P3690,[1]Dados!$N$2:$N$26779,),2)</f>
        <v>#N/A</v>
      </c>
      <c r="P3690">
        <v>158082</v>
      </c>
      <c r="Q3690" s="1">
        <v>36858</v>
      </c>
      <c r="R3690" s="1">
        <v>36862</v>
      </c>
      <c r="S3690" t="s">
        <v>1557</v>
      </c>
    </row>
    <row r="3691" spans="1:19" x14ac:dyDescent="0.2">
      <c r="A3691" s="7">
        <v>250527</v>
      </c>
      <c r="B3691" s="3">
        <v>19100</v>
      </c>
      <c r="C3691" s="3" t="s">
        <v>34</v>
      </c>
      <c r="D3691" s="2" t="s">
        <v>393</v>
      </c>
      <c r="E3691" s="3">
        <v>14</v>
      </c>
      <c r="F3691" s="17">
        <v>0</v>
      </c>
      <c r="G3691" s="17">
        <v>1</v>
      </c>
      <c r="H3691" s="17">
        <v>0</v>
      </c>
      <c r="I3691" s="7">
        <v>2.2000000000000002</v>
      </c>
      <c r="J3691" s="7">
        <v>18</v>
      </c>
      <c r="K3691" s="4">
        <v>1214</v>
      </c>
      <c r="L3691" s="5">
        <v>1214.0587</v>
      </c>
      <c r="M3691">
        <v>46712.65</v>
      </c>
      <c r="N3691" s="33">
        <v>1</v>
      </c>
      <c r="O3691" s="50" t="e">
        <f>INDEX([1]Dados!$M$2:$N$26779,MATCH($P3691,[1]Dados!$N$2:$N$26779,),2)</f>
        <v>#N/A</v>
      </c>
      <c r="P3691">
        <v>157277</v>
      </c>
      <c r="Q3691" s="1">
        <v>36858</v>
      </c>
      <c r="R3691" s="1">
        <v>36862</v>
      </c>
      <c r="S3691" t="s">
        <v>1555</v>
      </c>
    </row>
    <row r="3692" spans="1:19" x14ac:dyDescent="0.2">
      <c r="A3692" s="7">
        <v>250527</v>
      </c>
      <c r="B3692" s="3">
        <v>19100</v>
      </c>
      <c r="C3692" s="3" t="s">
        <v>34</v>
      </c>
      <c r="D3692" s="2" t="s">
        <v>393</v>
      </c>
      <c r="E3692" s="3">
        <v>14</v>
      </c>
      <c r="F3692" s="17">
        <v>0</v>
      </c>
      <c r="G3692" s="17">
        <v>1</v>
      </c>
      <c r="H3692" s="17">
        <v>0</v>
      </c>
      <c r="I3692" s="7">
        <v>2.1</v>
      </c>
      <c r="J3692" s="7">
        <v>15</v>
      </c>
      <c r="K3692" s="4">
        <v>1214</v>
      </c>
      <c r="L3692" s="5">
        <v>1214.0587</v>
      </c>
      <c r="M3692">
        <v>46712.65</v>
      </c>
      <c r="N3692" s="33">
        <v>1</v>
      </c>
      <c r="O3692" s="50" t="e">
        <f>INDEX([1]Dados!$M$2:$N$26779,MATCH($P3692,[1]Dados!$N$2:$N$26779,),2)</f>
        <v>#N/A</v>
      </c>
      <c r="P3692">
        <v>157277</v>
      </c>
      <c r="Q3692" s="1">
        <v>36858</v>
      </c>
      <c r="R3692" s="1">
        <v>36862</v>
      </c>
      <c r="S3692" t="s">
        <v>1555</v>
      </c>
    </row>
    <row r="3693" spans="1:19" x14ac:dyDescent="0.2">
      <c r="A3693" s="7">
        <v>250527</v>
      </c>
      <c r="B3693" s="3">
        <v>19100</v>
      </c>
      <c r="C3693" s="3" t="s">
        <v>34</v>
      </c>
      <c r="D3693" s="2" t="s">
        <v>393</v>
      </c>
      <c r="E3693" s="3">
        <v>14</v>
      </c>
      <c r="F3693" s="17">
        <v>0</v>
      </c>
      <c r="G3693" s="17">
        <v>1</v>
      </c>
      <c r="H3693" s="17">
        <v>0</v>
      </c>
      <c r="I3693" s="7">
        <v>1.3</v>
      </c>
      <c r="J3693" s="7">
        <v>2</v>
      </c>
      <c r="K3693" s="4">
        <v>1214</v>
      </c>
      <c r="L3693" s="5">
        <v>1214.0589</v>
      </c>
      <c r="M3693">
        <v>129150</v>
      </c>
      <c r="N3693" s="33">
        <v>1</v>
      </c>
      <c r="O3693" s="50" t="e">
        <f>INDEX([1]Dados!$M$2:$N$26779,MATCH($P3693,[1]Dados!$N$2:$N$26779,),2)</f>
        <v>#N/A</v>
      </c>
      <c r="P3693">
        <v>158374</v>
      </c>
      <c r="Q3693" s="1">
        <v>36858</v>
      </c>
      <c r="R3693" s="1">
        <v>36862</v>
      </c>
      <c r="S3693" t="s">
        <v>1556</v>
      </c>
    </row>
    <row r="3694" spans="1:19" x14ac:dyDescent="0.2">
      <c r="A3694" s="7">
        <v>250527</v>
      </c>
      <c r="B3694" s="3">
        <v>19100</v>
      </c>
      <c r="C3694" s="3" t="s">
        <v>34</v>
      </c>
      <c r="D3694" s="2" t="s">
        <v>393</v>
      </c>
      <c r="E3694" s="3">
        <v>14</v>
      </c>
      <c r="F3694" s="17">
        <v>0</v>
      </c>
      <c r="G3694" s="17">
        <v>1</v>
      </c>
      <c r="H3694" s="17">
        <v>0</v>
      </c>
      <c r="I3694" s="7">
        <v>1.5</v>
      </c>
      <c r="J3694" s="7">
        <v>13</v>
      </c>
      <c r="K3694" s="4">
        <v>1214</v>
      </c>
      <c r="L3694" s="5">
        <v>1214.0589</v>
      </c>
      <c r="M3694">
        <v>129150</v>
      </c>
      <c r="N3694" s="33">
        <v>1</v>
      </c>
      <c r="O3694" s="50" t="e">
        <f>INDEX([1]Dados!$M$2:$N$26779,MATCH($P3694,[1]Dados!$N$2:$N$26779,),2)</f>
        <v>#N/A</v>
      </c>
      <c r="P3694">
        <v>158374</v>
      </c>
      <c r="Q3694" s="1">
        <v>36858</v>
      </c>
      <c r="R3694" s="1">
        <v>36862</v>
      </c>
      <c r="S3694" t="s">
        <v>1556</v>
      </c>
    </row>
    <row r="3695" spans="1:19" x14ac:dyDescent="0.2">
      <c r="A3695" s="7">
        <v>250527</v>
      </c>
      <c r="B3695" s="3">
        <v>19100</v>
      </c>
      <c r="C3695" s="3" t="s">
        <v>34</v>
      </c>
      <c r="D3695" s="2" t="s">
        <v>393</v>
      </c>
      <c r="E3695" s="3">
        <v>14</v>
      </c>
      <c r="F3695" s="17">
        <v>0</v>
      </c>
      <c r="G3695" s="17">
        <v>1</v>
      </c>
      <c r="H3695" s="17">
        <v>0</v>
      </c>
      <c r="I3695" s="7">
        <v>1.4</v>
      </c>
      <c r="J3695" s="7">
        <v>25</v>
      </c>
      <c r="K3695" s="4">
        <v>1214</v>
      </c>
      <c r="L3695" s="5">
        <v>1214.0589</v>
      </c>
      <c r="M3695">
        <v>129150</v>
      </c>
      <c r="N3695" s="33">
        <v>1</v>
      </c>
      <c r="O3695" s="50" t="e">
        <f>INDEX([1]Dados!$M$2:$N$26779,MATCH($P3695,[1]Dados!$N$2:$N$26779,),2)</f>
        <v>#N/A</v>
      </c>
      <c r="P3695">
        <v>158374</v>
      </c>
      <c r="Q3695" s="1">
        <v>36858</v>
      </c>
      <c r="R3695" s="1">
        <v>36862</v>
      </c>
      <c r="S3695" t="s">
        <v>1556</v>
      </c>
    </row>
    <row r="3696" spans="1:19" x14ac:dyDescent="0.2">
      <c r="A3696" s="7">
        <v>250527</v>
      </c>
      <c r="B3696" s="3">
        <v>19100</v>
      </c>
      <c r="C3696" s="3" t="s">
        <v>34</v>
      </c>
      <c r="D3696" s="2" t="s">
        <v>393</v>
      </c>
      <c r="E3696" s="3">
        <v>14</v>
      </c>
      <c r="F3696" s="17">
        <v>0</v>
      </c>
      <c r="G3696" s="17">
        <v>1</v>
      </c>
      <c r="H3696" s="17">
        <v>0</v>
      </c>
      <c r="I3696" s="7">
        <v>1.2</v>
      </c>
      <c r="J3696" s="7">
        <v>28</v>
      </c>
      <c r="K3696" s="4">
        <v>1214</v>
      </c>
      <c r="L3696" s="5">
        <v>1214.0589</v>
      </c>
      <c r="M3696">
        <v>129150</v>
      </c>
      <c r="N3696" s="33">
        <v>1</v>
      </c>
      <c r="O3696" s="50" t="e">
        <f>INDEX([1]Dados!$M$2:$N$26779,MATCH($P3696,[1]Dados!$N$2:$N$26779,),2)</f>
        <v>#N/A</v>
      </c>
      <c r="P3696">
        <v>158374</v>
      </c>
      <c r="Q3696" s="1">
        <v>36858</v>
      </c>
      <c r="R3696" s="1">
        <v>36862</v>
      </c>
      <c r="S3696" t="s">
        <v>1556</v>
      </c>
    </row>
    <row r="3697" spans="1:19" x14ac:dyDescent="0.2">
      <c r="A3697" s="7">
        <v>250527</v>
      </c>
      <c r="B3697" s="3">
        <v>19100</v>
      </c>
      <c r="C3697" s="3" t="s">
        <v>34</v>
      </c>
      <c r="D3697" s="2" t="s">
        <v>393</v>
      </c>
      <c r="E3697" s="3">
        <v>14</v>
      </c>
      <c r="F3697" s="17">
        <v>0</v>
      </c>
      <c r="G3697" s="17">
        <v>1</v>
      </c>
      <c r="H3697" s="17">
        <v>0</v>
      </c>
      <c r="I3697" s="7">
        <v>1.6</v>
      </c>
      <c r="J3697" s="7">
        <v>23</v>
      </c>
      <c r="K3697" s="4">
        <v>1214</v>
      </c>
      <c r="L3697" s="5">
        <v>1214.0589</v>
      </c>
      <c r="M3697">
        <v>129150</v>
      </c>
      <c r="N3697" s="33">
        <v>1</v>
      </c>
      <c r="O3697" s="50" t="e">
        <f>INDEX([1]Dados!$M$2:$N$26779,MATCH($P3697,[1]Dados!$N$2:$N$26779,),2)</f>
        <v>#N/A</v>
      </c>
      <c r="P3697">
        <v>158374</v>
      </c>
      <c r="Q3697" s="1">
        <v>36858</v>
      </c>
      <c r="R3697" s="1">
        <v>36862</v>
      </c>
      <c r="S3697" t="s">
        <v>1556</v>
      </c>
    </row>
    <row r="3698" spans="1:19" x14ac:dyDescent="0.2">
      <c r="A3698" s="7">
        <v>250527</v>
      </c>
      <c r="B3698" s="3">
        <v>19100</v>
      </c>
      <c r="C3698" s="3" t="s">
        <v>34</v>
      </c>
      <c r="D3698" s="2" t="s">
        <v>393</v>
      </c>
      <c r="E3698" s="3">
        <v>14</v>
      </c>
      <c r="F3698" s="17">
        <v>0</v>
      </c>
      <c r="G3698" s="17">
        <v>1</v>
      </c>
      <c r="H3698" s="17">
        <v>0</v>
      </c>
      <c r="I3698" s="7">
        <v>1.7</v>
      </c>
      <c r="J3698" s="7">
        <v>20</v>
      </c>
      <c r="K3698" s="4">
        <v>1214</v>
      </c>
      <c r="L3698" s="5">
        <v>1214.0589</v>
      </c>
      <c r="M3698">
        <v>129150</v>
      </c>
      <c r="N3698" s="33">
        <v>1</v>
      </c>
      <c r="O3698" s="50" t="e">
        <f>INDEX([1]Dados!$M$2:$N$26779,MATCH($P3698,[1]Dados!$N$2:$N$26779,),2)</f>
        <v>#N/A</v>
      </c>
      <c r="P3698">
        <v>158374</v>
      </c>
      <c r="Q3698" s="1">
        <v>36858</v>
      </c>
      <c r="R3698" s="1">
        <v>36862</v>
      </c>
      <c r="S3698" t="s">
        <v>1556</v>
      </c>
    </row>
    <row r="3699" spans="1:19" x14ac:dyDescent="0.2">
      <c r="A3699" s="7">
        <v>250527</v>
      </c>
      <c r="B3699" s="3">
        <v>19100</v>
      </c>
      <c r="C3699" s="3" t="s">
        <v>34</v>
      </c>
      <c r="D3699" s="2" t="s">
        <v>393</v>
      </c>
      <c r="E3699" s="3">
        <v>14</v>
      </c>
      <c r="F3699" s="17">
        <v>0</v>
      </c>
      <c r="G3699" s="17">
        <v>1</v>
      </c>
      <c r="H3699" s="17">
        <v>0</v>
      </c>
      <c r="I3699" s="7">
        <v>1.8</v>
      </c>
      <c r="J3699" s="7">
        <v>18</v>
      </c>
      <c r="K3699" s="4">
        <v>1214</v>
      </c>
      <c r="L3699" s="5">
        <v>1214.0589</v>
      </c>
      <c r="M3699">
        <v>129150</v>
      </c>
      <c r="N3699" s="33">
        <v>1</v>
      </c>
      <c r="O3699" s="50" t="e">
        <f>INDEX([1]Dados!$M$2:$N$26779,MATCH($P3699,[1]Dados!$N$2:$N$26779,),2)</f>
        <v>#N/A</v>
      </c>
      <c r="P3699">
        <v>158374</v>
      </c>
      <c r="Q3699" s="1">
        <v>36858</v>
      </c>
      <c r="R3699" s="1">
        <v>36862</v>
      </c>
      <c r="S3699" t="s">
        <v>1556</v>
      </c>
    </row>
    <row r="3700" spans="1:19" x14ac:dyDescent="0.2">
      <c r="A3700" s="7">
        <v>250527</v>
      </c>
      <c r="B3700" s="3">
        <v>19100</v>
      </c>
      <c r="C3700" s="3" t="s">
        <v>34</v>
      </c>
      <c r="D3700" s="2" t="s">
        <v>393</v>
      </c>
      <c r="E3700" s="3">
        <v>14</v>
      </c>
      <c r="F3700" s="17">
        <v>0</v>
      </c>
      <c r="G3700" s="17">
        <v>1</v>
      </c>
      <c r="H3700" s="17">
        <v>0</v>
      </c>
      <c r="I3700" s="7">
        <v>1.1000000000000001</v>
      </c>
      <c r="J3700" s="7">
        <v>13</v>
      </c>
      <c r="K3700" s="4">
        <v>1214</v>
      </c>
      <c r="L3700" s="5">
        <v>1214.0589</v>
      </c>
      <c r="M3700">
        <v>129150</v>
      </c>
      <c r="N3700" s="33">
        <v>1</v>
      </c>
      <c r="O3700" s="50" t="e">
        <f>INDEX([1]Dados!$M$2:$N$26779,MATCH($P3700,[1]Dados!$N$2:$N$26779,),2)</f>
        <v>#N/A</v>
      </c>
      <c r="P3700">
        <v>158374</v>
      </c>
      <c r="Q3700" s="1">
        <v>36858</v>
      </c>
      <c r="R3700" s="1">
        <v>36862</v>
      </c>
      <c r="S3700" t="s">
        <v>1556</v>
      </c>
    </row>
    <row r="3701" spans="1:19" x14ac:dyDescent="0.2">
      <c r="A3701" s="7">
        <v>250527</v>
      </c>
      <c r="B3701" s="3">
        <v>19100</v>
      </c>
      <c r="C3701" s="3" t="s">
        <v>34</v>
      </c>
      <c r="D3701" s="2" t="s">
        <v>393</v>
      </c>
      <c r="E3701" s="3">
        <v>14</v>
      </c>
      <c r="F3701" s="17">
        <v>0</v>
      </c>
      <c r="G3701" s="17">
        <v>1</v>
      </c>
      <c r="H3701" s="17">
        <v>0</v>
      </c>
      <c r="I3701" s="7">
        <v>4.0999999999999996</v>
      </c>
      <c r="J3701" s="7">
        <v>18</v>
      </c>
      <c r="K3701" s="4">
        <v>1214</v>
      </c>
      <c r="L3701" s="5">
        <v>1214.0597</v>
      </c>
      <c r="M3701">
        <v>9277.35</v>
      </c>
      <c r="N3701" s="33">
        <v>1</v>
      </c>
      <c r="O3701" s="50" t="e">
        <f>INDEX([1]Dados!$M$2:$N$26779,MATCH($P3701,[1]Dados!$N$2:$N$26779,),2)</f>
        <v>#N/A</v>
      </c>
      <c r="P3701">
        <v>157478</v>
      </c>
      <c r="Q3701" s="1">
        <v>36858</v>
      </c>
      <c r="R3701" s="1">
        <v>36862</v>
      </c>
      <c r="S3701" t="s">
        <v>955</v>
      </c>
    </row>
    <row r="3702" spans="1:19" x14ac:dyDescent="0.2">
      <c r="A3702" s="7">
        <v>250527</v>
      </c>
      <c r="B3702" s="3">
        <v>19100</v>
      </c>
      <c r="C3702" s="3" t="s">
        <v>34</v>
      </c>
      <c r="D3702" s="2" t="s">
        <v>393</v>
      </c>
      <c r="E3702" s="3">
        <v>14</v>
      </c>
      <c r="F3702" s="17">
        <v>0</v>
      </c>
      <c r="G3702" s="17">
        <v>1</v>
      </c>
      <c r="H3702" s="17">
        <v>0</v>
      </c>
      <c r="I3702" s="7">
        <v>3.2</v>
      </c>
      <c r="J3702" s="7">
        <v>29</v>
      </c>
      <c r="K3702" s="4">
        <v>1293</v>
      </c>
      <c r="L3702" s="5">
        <v>1293.0592999999999</v>
      </c>
      <c r="M3702">
        <v>2709.48</v>
      </c>
      <c r="N3702" s="33">
        <v>1</v>
      </c>
      <c r="O3702" s="50" t="e">
        <f>INDEX([1]Dados!$M$2:$N$26779,MATCH($P3702,[1]Dados!$N$2:$N$26779,),2)</f>
        <v>#N/A</v>
      </c>
      <c r="P3702">
        <v>157184</v>
      </c>
      <c r="Q3702" s="1">
        <v>36858</v>
      </c>
      <c r="R3702" s="1">
        <v>36862</v>
      </c>
      <c r="S3702" t="s">
        <v>1554</v>
      </c>
    </row>
    <row r="3703" spans="1:19" x14ac:dyDescent="0.2">
      <c r="A3703" s="7">
        <v>250527</v>
      </c>
      <c r="B3703" s="3">
        <v>19100</v>
      </c>
      <c r="C3703" s="3" t="s">
        <v>34</v>
      </c>
      <c r="D3703" s="2" t="s">
        <v>393</v>
      </c>
      <c r="E3703" s="3">
        <v>14</v>
      </c>
      <c r="F3703" s="17">
        <v>0</v>
      </c>
      <c r="G3703" s="17">
        <v>1</v>
      </c>
      <c r="H3703" s="17">
        <v>0</v>
      </c>
      <c r="I3703" s="7">
        <v>3.1</v>
      </c>
      <c r="J3703" s="7">
        <v>25</v>
      </c>
      <c r="K3703" s="4">
        <v>1293</v>
      </c>
      <c r="L3703" s="5">
        <v>1293.0592999999999</v>
      </c>
      <c r="M3703">
        <v>2709.48</v>
      </c>
      <c r="N3703" s="33">
        <v>1</v>
      </c>
      <c r="O3703" s="50" t="e">
        <f>INDEX([1]Dados!$M$2:$N$26779,MATCH($P3703,[1]Dados!$N$2:$N$26779,),2)</f>
        <v>#N/A</v>
      </c>
      <c r="P3703">
        <v>157184</v>
      </c>
      <c r="Q3703" s="1">
        <v>36858</v>
      </c>
      <c r="R3703" s="1">
        <v>36862</v>
      </c>
      <c r="S3703" t="s">
        <v>1554</v>
      </c>
    </row>
    <row r="3704" spans="1:19" x14ac:dyDescent="0.2">
      <c r="A3704" s="7">
        <v>250527</v>
      </c>
      <c r="B3704" s="3">
        <v>19100</v>
      </c>
      <c r="C3704" s="3" t="s">
        <v>34</v>
      </c>
      <c r="D3704" s="2" t="s">
        <v>393</v>
      </c>
      <c r="E3704" s="3">
        <v>14</v>
      </c>
      <c r="F3704" s="17">
        <v>0</v>
      </c>
      <c r="G3704" s="17">
        <v>1</v>
      </c>
      <c r="H3704" s="17">
        <v>0</v>
      </c>
      <c r="I3704" s="7">
        <v>3.3</v>
      </c>
      <c r="J3704" s="7">
        <v>21</v>
      </c>
      <c r="K3704" s="4">
        <v>1293</v>
      </c>
      <c r="L3704" s="5">
        <v>1293.0592999999999</v>
      </c>
      <c r="M3704">
        <v>2709.48</v>
      </c>
      <c r="N3704" s="33">
        <v>1</v>
      </c>
      <c r="O3704" s="50" t="e">
        <f>INDEX([1]Dados!$M$2:$N$26779,MATCH($P3704,[1]Dados!$N$2:$N$26779,),2)</f>
        <v>#N/A</v>
      </c>
      <c r="P3704">
        <v>157184</v>
      </c>
      <c r="Q3704" s="1">
        <v>36858</v>
      </c>
      <c r="R3704" s="1">
        <v>36862</v>
      </c>
      <c r="S3704" t="s">
        <v>1554</v>
      </c>
    </row>
    <row r="3705" spans="1:19" x14ac:dyDescent="0.2">
      <c r="A3705" s="7">
        <v>260845</v>
      </c>
      <c r="B3705" s="3">
        <v>23027</v>
      </c>
      <c r="C3705" s="3" t="s">
        <v>51</v>
      </c>
      <c r="D3705" s="2" t="s">
        <v>528</v>
      </c>
      <c r="E3705" s="3">
        <v>14</v>
      </c>
      <c r="F3705" s="17">
        <v>0</v>
      </c>
      <c r="G3705" s="17">
        <v>1</v>
      </c>
      <c r="H3705" s="17">
        <v>0</v>
      </c>
      <c r="I3705" s="7">
        <v>3.1</v>
      </c>
      <c r="J3705" s="7">
        <v>28</v>
      </c>
      <c r="K3705" s="4">
        <v>1203</v>
      </c>
      <c r="L3705" s="5">
        <v>1203.0829000000001</v>
      </c>
      <c r="M3705">
        <v>26196.45</v>
      </c>
      <c r="N3705" s="3">
        <v>1</v>
      </c>
      <c r="O3705" s="50" t="e">
        <f>INDEX([1]Dados!$M$2:$N$26779,MATCH($P3705,[1]Dados!$N$2:$N$26779,),2)</f>
        <v>#N/A</v>
      </c>
      <c r="P3705">
        <v>157480</v>
      </c>
      <c r="Q3705" s="1">
        <v>36858</v>
      </c>
      <c r="R3705" s="1">
        <v>36862</v>
      </c>
      <c r="S3705" t="s">
        <v>1608</v>
      </c>
    </row>
    <row r="3706" spans="1:19" x14ac:dyDescent="0.2">
      <c r="A3706" s="7">
        <v>260845</v>
      </c>
      <c r="B3706" s="3">
        <v>23027</v>
      </c>
      <c r="C3706" s="3" t="s">
        <v>51</v>
      </c>
      <c r="D3706" s="2" t="s">
        <v>528</v>
      </c>
      <c r="E3706" s="3">
        <v>14</v>
      </c>
      <c r="F3706" s="17">
        <v>0</v>
      </c>
      <c r="G3706" s="17">
        <v>1</v>
      </c>
      <c r="H3706" s="17">
        <v>0</v>
      </c>
      <c r="I3706" s="7">
        <v>3.2</v>
      </c>
      <c r="J3706" s="7">
        <v>20</v>
      </c>
      <c r="K3706" s="4">
        <v>1203</v>
      </c>
      <c r="L3706" s="5">
        <v>1203.0829000000001</v>
      </c>
      <c r="M3706">
        <v>26196.45</v>
      </c>
      <c r="N3706" s="3">
        <v>1</v>
      </c>
      <c r="O3706" s="50" t="e">
        <f>INDEX([1]Dados!$M$2:$N$26779,MATCH($P3706,[1]Dados!$N$2:$N$26779,),2)</f>
        <v>#N/A</v>
      </c>
      <c r="P3706">
        <v>157480</v>
      </c>
      <c r="Q3706" s="1">
        <v>36858</v>
      </c>
      <c r="R3706" s="1">
        <v>36862</v>
      </c>
      <c r="S3706" t="s">
        <v>1608</v>
      </c>
    </row>
    <row r="3707" spans="1:19" x14ac:dyDescent="0.2">
      <c r="A3707" s="7">
        <v>260845</v>
      </c>
      <c r="B3707" s="3">
        <v>23027</v>
      </c>
      <c r="C3707" s="3" t="s">
        <v>51</v>
      </c>
      <c r="D3707" s="2" t="s">
        <v>528</v>
      </c>
      <c r="E3707" s="3">
        <v>14</v>
      </c>
      <c r="F3707" s="17">
        <v>0</v>
      </c>
      <c r="G3707" s="17">
        <v>1</v>
      </c>
      <c r="H3707" s="17">
        <v>0</v>
      </c>
      <c r="I3707" s="7">
        <v>3.3</v>
      </c>
      <c r="J3707" s="7">
        <v>15</v>
      </c>
      <c r="K3707" s="4">
        <v>1203</v>
      </c>
      <c r="L3707" s="5">
        <v>1203.0829000000001</v>
      </c>
      <c r="M3707">
        <v>26196.45</v>
      </c>
      <c r="N3707" s="3">
        <v>1</v>
      </c>
      <c r="O3707" s="50" t="e">
        <f>INDEX([1]Dados!$M$2:$N$26779,MATCH($P3707,[1]Dados!$N$2:$N$26779,),2)</f>
        <v>#N/A</v>
      </c>
      <c r="P3707">
        <v>157480</v>
      </c>
      <c r="Q3707" s="1">
        <v>36858</v>
      </c>
      <c r="R3707" s="1">
        <v>36862</v>
      </c>
      <c r="S3707" t="s">
        <v>1608</v>
      </c>
    </row>
    <row r="3708" spans="1:19" x14ac:dyDescent="0.2">
      <c r="A3708" s="7">
        <v>260845</v>
      </c>
      <c r="B3708" s="3">
        <v>23027</v>
      </c>
      <c r="C3708" s="3" t="s">
        <v>51</v>
      </c>
      <c r="D3708" s="2" t="s">
        <v>528</v>
      </c>
      <c r="E3708" s="3">
        <v>14</v>
      </c>
      <c r="F3708" s="17">
        <v>0</v>
      </c>
      <c r="G3708" s="17">
        <v>1</v>
      </c>
      <c r="H3708" s="17">
        <v>0</v>
      </c>
      <c r="I3708" s="7">
        <v>3.4</v>
      </c>
      <c r="J3708" s="7">
        <v>25</v>
      </c>
      <c r="K3708" s="4">
        <v>1203</v>
      </c>
      <c r="L3708" s="5">
        <v>1203.0829000000001</v>
      </c>
      <c r="M3708">
        <v>26196.45</v>
      </c>
      <c r="N3708" s="3">
        <v>1</v>
      </c>
      <c r="O3708" s="50" t="e">
        <f>INDEX([1]Dados!$M$2:$N$26779,MATCH($P3708,[1]Dados!$N$2:$N$26779,),2)</f>
        <v>#N/A</v>
      </c>
      <c r="P3708">
        <v>157480</v>
      </c>
      <c r="Q3708" s="1">
        <v>36858</v>
      </c>
      <c r="R3708" s="1">
        <v>36862</v>
      </c>
      <c r="S3708" t="s">
        <v>1608</v>
      </c>
    </row>
    <row r="3709" spans="1:19" x14ac:dyDescent="0.2">
      <c r="A3709" s="7">
        <v>260845</v>
      </c>
      <c r="B3709" s="3">
        <v>23027</v>
      </c>
      <c r="C3709" s="3" t="s">
        <v>51</v>
      </c>
      <c r="D3709" s="2" t="s">
        <v>528</v>
      </c>
      <c r="E3709" s="3">
        <v>14</v>
      </c>
      <c r="F3709" s="17">
        <v>0</v>
      </c>
      <c r="G3709" s="17">
        <v>1</v>
      </c>
      <c r="H3709" s="17">
        <v>0</v>
      </c>
      <c r="I3709" s="7" t="s">
        <v>3</v>
      </c>
      <c r="J3709" s="7">
        <v>0</v>
      </c>
      <c r="K3709" s="4">
        <v>1214</v>
      </c>
      <c r="L3709" s="5">
        <v>1214.0587</v>
      </c>
      <c r="M3709">
        <v>141430</v>
      </c>
      <c r="N3709" s="3">
        <v>1</v>
      </c>
      <c r="O3709" s="50" t="e">
        <f>INDEX([1]Dados!$M$2:$N$26779,MATCH($P3709,[1]Dados!$N$2:$N$26779,),2)</f>
        <v>#N/A</v>
      </c>
      <c r="P3709" s="28">
        <v>157272</v>
      </c>
      <c r="Q3709" s="1">
        <v>36858</v>
      </c>
      <c r="R3709" s="1">
        <v>36862</v>
      </c>
      <c r="S3709" t="s">
        <v>2134</v>
      </c>
    </row>
    <row r="3710" spans="1:19" x14ac:dyDescent="0.2">
      <c r="A3710" s="7">
        <v>260845</v>
      </c>
      <c r="B3710" s="3">
        <v>23027</v>
      </c>
      <c r="C3710" s="3" t="s">
        <v>51</v>
      </c>
      <c r="D3710" s="2" t="s">
        <v>528</v>
      </c>
      <c r="E3710" s="3">
        <v>14</v>
      </c>
      <c r="F3710" s="17">
        <v>0</v>
      </c>
      <c r="G3710" s="17">
        <v>1</v>
      </c>
      <c r="H3710" s="17">
        <v>0</v>
      </c>
      <c r="I3710" s="7">
        <v>2.1</v>
      </c>
      <c r="J3710" s="7">
        <v>28</v>
      </c>
      <c r="K3710" s="4">
        <v>1214</v>
      </c>
      <c r="L3710" s="5">
        <v>1214.0589</v>
      </c>
      <c r="M3710">
        <v>361680</v>
      </c>
      <c r="N3710" s="3">
        <v>1</v>
      </c>
      <c r="O3710" s="50" t="e">
        <f>INDEX([1]Dados!$M$2:$N$26779,MATCH($P3710,[1]Dados!$N$2:$N$26779,),2)</f>
        <v>#N/A</v>
      </c>
      <c r="P3710">
        <v>158376</v>
      </c>
      <c r="Q3710" s="1">
        <v>36858</v>
      </c>
      <c r="R3710" s="1">
        <v>36862</v>
      </c>
      <c r="S3710" t="s">
        <v>1609</v>
      </c>
    </row>
    <row r="3711" spans="1:19" x14ac:dyDescent="0.2">
      <c r="A3711" s="7">
        <v>260845</v>
      </c>
      <c r="B3711" s="3">
        <v>23027</v>
      </c>
      <c r="C3711" s="3" t="s">
        <v>51</v>
      </c>
      <c r="D3711" s="2" t="s">
        <v>528</v>
      </c>
      <c r="E3711" s="3">
        <v>14</v>
      </c>
      <c r="F3711" s="17">
        <v>0</v>
      </c>
      <c r="G3711" s="17">
        <v>1</v>
      </c>
      <c r="H3711" s="17">
        <v>0</v>
      </c>
      <c r="I3711" s="7">
        <v>2.2000000000000002</v>
      </c>
      <c r="J3711" s="7">
        <v>23</v>
      </c>
      <c r="K3711" s="4">
        <v>1214</v>
      </c>
      <c r="L3711" s="5">
        <v>1214.0589</v>
      </c>
      <c r="M3711">
        <v>361680</v>
      </c>
      <c r="N3711" s="3">
        <v>1</v>
      </c>
      <c r="O3711" s="50" t="e">
        <f>INDEX([1]Dados!$M$2:$N$26779,MATCH($P3711,[1]Dados!$N$2:$N$26779,),2)</f>
        <v>#N/A</v>
      </c>
      <c r="P3711">
        <v>158376</v>
      </c>
      <c r="Q3711" s="1">
        <v>36858</v>
      </c>
      <c r="R3711" s="1">
        <v>36862</v>
      </c>
      <c r="S3711" t="s">
        <v>1609</v>
      </c>
    </row>
    <row r="3712" spans="1:19" x14ac:dyDescent="0.2">
      <c r="A3712" s="7">
        <v>260845</v>
      </c>
      <c r="B3712" s="3">
        <v>23027</v>
      </c>
      <c r="C3712" s="3" t="s">
        <v>51</v>
      </c>
      <c r="D3712" s="2" t="s">
        <v>528</v>
      </c>
      <c r="E3712" s="3">
        <v>14</v>
      </c>
      <c r="F3712" s="17">
        <v>0</v>
      </c>
      <c r="G3712" s="17">
        <v>1</v>
      </c>
      <c r="H3712" s="17">
        <v>0</v>
      </c>
      <c r="I3712" s="7">
        <v>2.2999999999999998</v>
      </c>
      <c r="J3712" s="7">
        <v>28</v>
      </c>
      <c r="K3712" s="4">
        <v>1214</v>
      </c>
      <c r="L3712" s="5">
        <v>1214.0589</v>
      </c>
      <c r="M3712">
        <v>361680</v>
      </c>
      <c r="N3712" s="3">
        <v>1</v>
      </c>
      <c r="O3712" s="50" t="e">
        <f>INDEX([1]Dados!$M$2:$N$26779,MATCH($P3712,[1]Dados!$N$2:$N$26779,),2)</f>
        <v>#N/A</v>
      </c>
      <c r="P3712">
        <v>158376</v>
      </c>
      <c r="Q3712" s="1">
        <v>36858</v>
      </c>
      <c r="R3712" s="1">
        <v>36862</v>
      </c>
      <c r="S3712" t="s">
        <v>1609</v>
      </c>
    </row>
    <row r="3713" spans="1:19" x14ac:dyDescent="0.2">
      <c r="A3713" s="7">
        <v>260845</v>
      </c>
      <c r="B3713" s="3">
        <v>23027</v>
      </c>
      <c r="C3713" s="3" t="s">
        <v>51</v>
      </c>
      <c r="D3713" s="2" t="s">
        <v>528</v>
      </c>
      <c r="E3713" s="3">
        <v>14</v>
      </c>
      <c r="F3713" s="17">
        <v>0</v>
      </c>
      <c r="G3713" s="17">
        <v>1</v>
      </c>
      <c r="H3713" s="17">
        <v>0</v>
      </c>
      <c r="I3713" s="7">
        <v>2.4</v>
      </c>
      <c r="J3713" s="7">
        <v>20</v>
      </c>
      <c r="K3713" s="4">
        <v>1214</v>
      </c>
      <c r="L3713" s="5">
        <v>1214.0589</v>
      </c>
      <c r="M3713">
        <v>361680</v>
      </c>
      <c r="N3713" s="3">
        <v>1</v>
      </c>
      <c r="O3713" s="50" t="e">
        <f>INDEX([1]Dados!$M$2:$N$26779,MATCH($P3713,[1]Dados!$N$2:$N$26779,),2)</f>
        <v>#N/A</v>
      </c>
      <c r="P3713">
        <v>158376</v>
      </c>
      <c r="Q3713" s="1">
        <v>36858</v>
      </c>
      <c r="R3713" s="1">
        <v>36862</v>
      </c>
      <c r="S3713" t="s">
        <v>1609</v>
      </c>
    </row>
    <row r="3714" spans="1:19" x14ac:dyDescent="0.2">
      <c r="A3714" s="7">
        <v>260845</v>
      </c>
      <c r="B3714" s="3">
        <v>23027</v>
      </c>
      <c r="C3714" s="3" t="s">
        <v>51</v>
      </c>
      <c r="D3714" s="2" t="s">
        <v>528</v>
      </c>
      <c r="E3714" s="3">
        <v>14</v>
      </c>
      <c r="F3714" s="17">
        <v>0</v>
      </c>
      <c r="G3714" s="17">
        <v>1</v>
      </c>
      <c r="H3714" s="17">
        <v>0</v>
      </c>
      <c r="I3714" s="7">
        <v>2.5</v>
      </c>
      <c r="J3714" s="7">
        <v>28</v>
      </c>
      <c r="K3714" s="4">
        <v>1214</v>
      </c>
      <c r="L3714" s="5">
        <v>1214.0589</v>
      </c>
      <c r="M3714">
        <v>361680</v>
      </c>
      <c r="N3714" s="3">
        <v>1</v>
      </c>
      <c r="O3714" s="50" t="e">
        <f>INDEX([1]Dados!$M$2:$N$26779,MATCH($P3714,[1]Dados!$N$2:$N$26779,),2)</f>
        <v>#N/A</v>
      </c>
      <c r="P3714">
        <v>158376</v>
      </c>
      <c r="Q3714" s="1">
        <v>36858</v>
      </c>
      <c r="R3714" s="1">
        <v>36862</v>
      </c>
      <c r="S3714" t="s">
        <v>1609</v>
      </c>
    </row>
    <row r="3715" spans="1:19" x14ac:dyDescent="0.2">
      <c r="A3715" s="7">
        <v>260845</v>
      </c>
      <c r="B3715" s="3">
        <v>23027</v>
      </c>
      <c r="C3715" s="3" t="s">
        <v>51</v>
      </c>
      <c r="D3715" s="2" t="s">
        <v>528</v>
      </c>
      <c r="E3715" s="3">
        <v>14</v>
      </c>
      <c r="F3715" s="17">
        <v>0</v>
      </c>
      <c r="G3715" s="17">
        <v>1</v>
      </c>
      <c r="H3715" s="17">
        <v>0</v>
      </c>
      <c r="I3715" s="7">
        <v>2.6</v>
      </c>
      <c r="J3715" s="7">
        <v>24</v>
      </c>
      <c r="K3715" s="4">
        <v>1214</v>
      </c>
      <c r="L3715" s="5">
        <v>1214.0589</v>
      </c>
      <c r="M3715">
        <v>361680</v>
      </c>
      <c r="N3715" s="3">
        <v>1</v>
      </c>
      <c r="O3715" s="50" t="e">
        <f>INDEX([1]Dados!$M$2:$N$26779,MATCH($P3715,[1]Dados!$N$2:$N$26779,),2)</f>
        <v>#N/A</v>
      </c>
      <c r="P3715">
        <v>158376</v>
      </c>
      <c r="Q3715" s="1">
        <v>36858</v>
      </c>
      <c r="R3715" s="1">
        <v>36862</v>
      </c>
      <c r="S3715" t="s">
        <v>1609</v>
      </c>
    </row>
    <row r="3716" spans="1:19" x14ac:dyDescent="0.2">
      <c r="A3716" s="7">
        <v>260845</v>
      </c>
      <c r="B3716" s="3">
        <v>23027</v>
      </c>
      <c r="C3716" s="3" t="s">
        <v>51</v>
      </c>
      <c r="D3716" s="2" t="s">
        <v>528</v>
      </c>
      <c r="E3716" s="3">
        <v>14</v>
      </c>
      <c r="F3716" s="17">
        <v>0</v>
      </c>
      <c r="G3716" s="17">
        <v>1</v>
      </c>
      <c r="H3716" s="17">
        <v>0</v>
      </c>
      <c r="I3716" s="7">
        <v>2.7</v>
      </c>
      <c r="J3716" s="7">
        <v>18</v>
      </c>
      <c r="K3716" s="4">
        <v>1214</v>
      </c>
      <c r="L3716" s="5">
        <v>1214.0589</v>
      </c>
      <c r="M3716">
        <v>361680</v>
      </c>
      <c r="N3716" s="3">
        <v>1</v>
      </c>
      <c r="O3716" s="50" t="e">
        <f>INDEX([1]Dados!$M$2:$N$26779,MATCH($P3716,[1]Dados!$N$2:$N$26779,),2)</f>
        <v>#N/A</v>
      </c>
      <c r="P3716">
        <v>158376</v>
      </c>
      <c r="Q3716" s="1">
        <v>36858</v>
      </c>
      <c r="R3716" s="1">
        <v>36862</v>
      </c>
      <c r="S3716" t="s">
        <v>1609</v>
      </c>
    </row>
    <row r="3717" spans="1:19" x14ac:dyDescent="0.2">
      <c r="A3717" s="7">
        <v>260845</v>
      </c>
      <c r="B3717" s="3">
        <v>23027</v>
      </c>
      <c r="C3717" s="3" t="s">
        <v>51</v>
      </c>
      <c r="D3717" s="2" t="s">
        <v>528</v>
      </c>
      <c r="E3717" s="3">
        <v>14</v>
      </c>
      <c r="F3717" s="17">
        <v>0</v>
      </c>
      <c r="G3717" s="17">
        <v>1</v>
      </c>
      <c r="H3717" s="17">
        <v>0</v>
      </c>
      <c r="I3717" s="7">
        <v>1.1000000000000001</v>
      </c>
      <c r="J3717" s="7">
        <v>29</v>
      </c>
      <c r="K3717" s="4">
        <v>1293</v>
      </c>
      <c r="L3717" s="5">
        <v>1293.0592999999999</v>
      </c>
      <c r="M3717">
        <v>14143</v>
      </c>
      <c r="N3717" s="3">
        <v>1</v>
      </c>
      <c r="O3717" s="50" t="e">
        <f>INDEX([1]Dados!$M$2:$N$26779,MATCH($P3717,[1]Dados!$N$2:$N$26779,),2)</f>
        <v>#N/A</v>
      </c>
      <c r="P3717">
        <v>157216</v>
      </c>
      <c r="Q3717" s="1">
        <v>36858</v>
      </c>
      <c r="R3717" s="1">
        <v>36862</v>
      </c>
      <c r="S3717" t="s">
        <v>1607</v>
      </c>
    </row>
    <row r="3718" spans="1:19" x14ac:dyDescent="0.2">
      <c r="A3718" s="7">
        <v>260845</v>
      </c>
      <c r="B3718" s="3">
        <v>23027</v>
      </c>
      <c r="C3718" s="3" t="s">
        <v>51</v>
      </c>
      <c r="D3718" s="2" t="s">
        <v>528</v>
      </c>
      <c r="E3718" s="3">
        <v>14</v>
      </c>
      <c r="F3718" s="17">
        <v>0</v>
      </c>
      <c r="G3718" s="17">
        <v>1</v>
      </c>
      <c r="H3718" s="17">
        <v>0</v>
      </c>
      <c r="I3718" s="7">
        <v>1.2</v>
      </c>
      <c r="J3718" s="7">
        <v>22</v>
      </c>
      <c r="K3718" s="4">
        <v>1293</v>
      </c>
      <c r="L3718" s="5">
        <v>1293.0592999999999</v>
      </c>
      <c r="M3718">
        <v>14143</v>
      </c>
      <c r="N3718" s="3">
        <v>1</v>
      </c>
      <c r="O3718" s="50" t="e">
        <f>INDEX([1]Dados!$M$2:$N$26779,MATCH($P3718,[1]Dados!$N$2:$N$26779,),2)</f>
        <v>#N/A</v>
      </c>
      <c r="P3718">
        <v>157216</v>
      </c>
      <c r="Q3718" s="1">
        <v>36858</v>
      </c>
      <c r="R3718" s="1">
        <v>36862</v>
      </c>
      <c r="S3718" t="s">
        <v>1607</v>
      </c>
    </row>
    <row r="3719" spans="1:19" x14ac:dyDescent="0.2">
      <c r="A3719" s="7">
        <v>260845</v>
      </c>
      <c r="B3719" s="3">
        <v>23027</v>
      </c>
      <c r="C3719" s="3" t="s">
        <v>51</v>
      </c>
      <c r="D3719" s="2" t="s">
        <v>528</v>
      </c>
      <c r="E3719" s="3">
        <v>14</v>
      </c>
      <c r="F3719" s="17">
        <v>0</v>
      </c>
      <c r="G3719" s="17">
        <v>1</v>
      </c>
      <c r="H3719" s="17">
        <v>0</v>
      </c>
      <c r="I3719" s="7">
        <v>1.3</v>
      </c>
      <c r="J3719" s="7">
        <v>23</v>
      </c>
      <c r="K3719" s="4">
        <v>1293</v>
      </c>
      <c r="L3719" s="5">
        <v>1293.0592999999999</v>
      </c>
      <c r="M3719">
        <v>14143</v>
      </c>
      <c r="N3719" s="3">
        <v>1</v>
      </c>
      <c r="O3719" s="50" t="e">
        <f>INDEX([1]Dados!$M$2:$N$26779,MATCH($P3719,[1]Dados!$N$2:$N$26779,),2)</f>
        <v>#N/A</v>
      </c>
      <c r="P3719">
        <v>157216</v>
      </c>
      <c r="Q3719" s="1">
        <v>36858</v>
      </c>
      <c r="R3719" s="1">
        <v>36862</v>
      </c>
      <c r="S3719" t="s">
        <v>1607</v>
      </c>
    </row>
    <row r="3720" spans="1:19" x14ac:dyDescent="0.2">
      <c r="A3720" s="7">
        <v>260845</v>
      </c>
      <c r="B3720" s="3">
        <v>23027</v>
      </c>
      <c r="C3720" s="3" t="s">
        <v>51</v>
      </c>
      <c r="D3720" s="2" t="s">
        <v>528</v>
      </c>
      <c r="E3720" s="3">
        <v>14</v>
      </c>
      <c r="F3720" s="17">
        <v>0</v>
      </c>
      <c r="G3720" s="17">
        <v>1</v>
      </c>
      <c r="H3720" s="17">
        <v>0</v>
      </c>
      <c r="I3720" s="7">
        <v>1.4</v>
      </c>
      <c r="J3720" s="7">
        <v>25</v>
      </c>
      <c r="K3720" s="4">
        <v>1293</v>
      </c>
      <c r="L3720" s="5">
        <v>1293.0592999999999</v>
      </c>
      <c r="M3720">
        <v>14143</v>
      </c>
      <c r="N3720" s="3">
        <v>1</v>
      </c>
      <c r="O3720" s="50" t="e">
        <f>INDEX([1]Dados!$M$2:$N$26779,MATCH($P3720,[1]Dados!$N$2:$N$26779,),2)</f>
        <v>#N/A</v>
      </c>
      <c r="P3720">
        <v>157216</v>
      </c>
      <c r="Q3720" s="1">
        <v>36858</v>
      </c>
      <c r="R3720" s="1">
        <v>36862</v>
      </c>
      <c r="S3720" t="s">
        <v>1607</v>
      </c>
    </row>
    <row r="3721" spans="1:19" x14ac:dyDescent="0.2">
      <c r="A3721" s="7">
        <v>260845</v>
      </c>
      <c r="B3721" s="3">
        <v>23027</v>
      </c>
      <c r="C3721" s="3" t="s">
        <v>51</v>
      </c>
      <c r="D3721" s="2" t="s">
        <v>528</v>
      </c>
      <c r="E3721" s="3">
        <v>14</v>
      </c>
      <c r="F3721" s="17">
        <v>0</v>
      </c>
      <c r="G3721" s="17">
        <v>1</v>
      </c>
      <c r="H3721" s="17">
        <v>0</v>
      </c>
      <c r="I3721" s="7">
        <v>1.5</v>
      </c>
      <c r="J3721" s="7">
        <v>25</v>
      </c>
      <c r="K3721" s="4">
        <v>1293</v>
      </c>
      <c r="L3721" s="5">
        <v>1293.0592999999999</v>
      </c>
      <c r="M3721">
        <v>14143</v>
      </c>
      <c r="N3721" s="3">
        <v>1</v>
      </c>
      <c r="O3721" s="50" t="e">
        <f>INDEX([1]Dados!$M$2:$N$26779,MATCH($P3721,[1]Dados!$N$2:$N$26779,),2)</f>
        <v>#N/A</v>
      </c>
      <c r="P3721">
        <v>157216</v>
      </c>
      <c r="Q3721" s="1">
        <v>36858</v>
      </c>
      <c r="R3721" s="1">
        <v>36862</v>
      </c>
      <c r="S3721" t="s">
        <v>1607</v>
      </c>
    </row>
    <row r="3722" spans="1:19" x14ac:dyDescent="0.2">
      <c r="A3722" s="7">
        <v>260845</v>
      </c>
      <c r="B3722" s="3">
        <v>23027</v>
      </c>
      <c r="C3722" s="3" t="s">
        <v>51</v>
      </c>
      <c r="D3722" s="2" t="s">
        <v>528</v>
      </c>
      <c r="E3722" s="3">
        <v>14</v>
      </c>
      <c r="F3722" s="17">
        <v>0</v>
      </c>
      <c r="G3722" s="17">
        <v>1</v>
      </c>
      <c r="H3722" s="17">
        <v>0</v>
      </c>
      <c r="I3722" s="7">
        <v>1.6</v>
      </c>
      <c r="J3722" s="7">
        <v>25</v>
      </c>
      <c r="K3722" s="4">
        <v>1293</v>
      </c>
      <c r="L3722" s="5">
        <v>1293.0592999999999</v>
      </c>
      <c r="M3722">
        <v>14143</v>
      </c>
      <c r="N3722" s="3">
        <v>1</v>
      </c>
      <c r="O3722" s="50" t="e">
        <f>INDEX([1]Dados!$M$2:$N$26779,MATCH($P3722,[1]Dados!$N$2:$N$26779,),2)</f>
        <v>#N/A</v>
      </c>
      <c r="P3722">
        <v>157216</v>
      </c>
      <c r="Q3722" s="1">
        <v>36858</v>
      </c>
      <c r="R3722" s="1">
        <v>36862</v>
      </c>
      <c r="S3722" t="s">
        <v>1607</v>
      </c>
    </row>
    <row r="3723" spans="1:19" x14ac:dyDescent="0.2">
      <c r="A3723" s="7">
        <v>220271</v>
      </c>
      <c r="B3723" s="3">
        <v>12360</v>
      </c>
      <c r="C3723" s="3" t="s">
        <v>30</v>
      </c>
      <c r="D3723" s="2" t="s">
        <v>367</v>
      </c>
      <c r="E3723" s="3">
        <v>14</v>
      </c>
      <c r="F3723" s="17">
        <v>0</v>
      </c>
      <c r="G3723" s="17">
        <v>1</v>
      </c>
      <c r="H3723" s="17">
        <v>0</v>
      </c>
      <c r="I3723" s="7" t="s">
        <v>3</v>
      </c>
      <c r="J3723" s="7">
        <v>0</v>
      </c>
      <c r="K3723" s="4">
        <v>4</v>
      </c>
      <c r="L3723" s="5">
        <v>4.3868</v>
      </c>
      <c r="M3723">
        <v>71280</v>
      </c>
      <c r="N3723" s="3">
        <v>1</v>
      </c>
      <c r="O3723" s="50" t="e">
        <f>INDEX([1]Dados!$M$2:$N$26779,MATCH($P3723,[1]Dados!$N$2:$N$26779,),2)</f>
        <v>#N/A</v>
      </c>
      <c r="P3723" s="8">
        <v>157599</v>
      </c>
      <c r="Q3723" s="1">
        <v>36858</v>
      </c>
      <c r="R3723" s="1">
        <v>36862</v>
      </c>
      <c r="S3723" t="s">
        <v>2134</v>
      </c>
    </row>
    <row r="3724" spans="1:19" x14ac:dyDescent="0.2">
      <c r="A3724" s="7">
        <v>220271</v>
      </c>
      <c r="B3724" s="3">
        <v>12360</v>
      </c>
      <c r="C3724" s="3" t="s">
        <v>30</v>
      </c>
      <c r="D3724" s="2" t="s">
        <v>367</v>
      </c>
      <c r="E3724" s="3">
        <v>14</v>
      </c>
      <c r="F3724" s="17">
        <v>0</v>
      </c>
      <c r="G3724" s="17">
        <v>1</v>
      </c>
      <c r="H3724" s="17">
        <v>0</v>
      </c>
      <c r="I3724" s="7" t="s">
        <v>3</v>
      </c>
      <c r="J3724" s="7">
        <v>0</v>
      </c>
      <c r="K3724" s="4">
        <v>119</v>
      </c>
      <c r="L3724" s="5">
        <v>119.38590000000001</v>
      </c>
      <c r="M3724">
        <v>252526</v>
      </c>
      <c r="N3724" s="3">
        <v>1</v>
      </c>
      <c r="O3724" s="50" t="e">
        <f>INDEX([1]Dados!$M$2:$N$26779,MATCH($P3724,[1]Dados!$N$2:$N$26779,),2)</f>
        <v>#N/A</v>
      </c>
      <c r="P3724" s="8">
        <v>158100</v>
      </c>
      <c r="Q3724" s="1">
        <v>36858</v>
      </c>
      <c r="R3724" s="1">
        <v>36862</v>
      </c>
      <c r="S3724" t="s">
        <v>2134</v>
      </c>
    </row>
    <row r="3725" spans="1:19" x14ac:dyDescent="0.2">
      <c r="A3725" s="7">
        <v>220271</v>
      </c>
      <c r="B3725" s="3">
        <v>12360</v>
      </c>
      <c r="C3725" s="3" t="s">
        <v>30</v>
      </c>
      <c r="D3725" s="2" t="s">
        <v>367</v>
      </c>
      <c r="E3725" s="3">
        <v>14</v>
      </c>
      <c r="F3725" s="17">
        <v>0</v>
      </c>
      <c r="G3725" s="17">
        <v>1</v>
      </c>
      <c r="H3725" s="17">
        <v>0</v>
      </c>
      <c r="I3725" s="7" t="s">
        <v>3</v>
      </c>
      <c r="J3725" s="7">
        <v>0</v>
      </c>
      <c r="K3725" s="4">
        <v>119</v>
      </c>
      <c r="L3725" s="5">
        <v>119.3861</v>
      </c>
      <c r="M3725">
        <v>252530</v>
      </c>
      <c r="N3725" s="3">
        <v>1</v>
      </c>
      <c r="O3725" s="50" t="e">
        <f>INDEX([1]Dados!$M$2:$N$26779,MATCH($P3725,[1]Dados!$N$2:$N$26779,),2)</f>
        <v>#N/A</v>
      </c>
      <c r="P3725" s="8">
        <v>158099</v>
      </c>
      <c r="Q3725" s="1">
        <v>36858</v>
      </c>
      <c r="R3725" s="1">
        <v>36862</v>
      </c>
      <c r="S3725" t="s">
        <v>2134</v>
      </c>
    </row>
    <row r="3726" spans="1:19" x14ac:dyDescent="0.2">
      <c r="A3726" s="7">
        <v>220271</v>
      </c>
      <c r="B3726" s="3">
        <v>12360</v>
      </c>
      <c r="C3726" s="3" t="s">
        <v>30</v>
      </c>
      <c r="D3726" s="2" t="s">
        <v>367</v>
      </c>
      <c r="E3726" s="3">
        <v>14</v>
      </c>
      <c r="F3726" s="17">
        <v>0</v>
      </c>
      <c r="G3726" s="17">
        <v>1</v>
      </c>
      <c r="H3726" s="17">
        <v>0</v>
      </c>
      <c r="I3726" s="7" t="s">
        <v>3</v>
      </c>
      <c r="J3726" s="7">
        <v>0</v>
      </c>
      <c r="K3726" s="4">
        <v>1203</v>
      </c>
      <c r="L3726" s="5">
        <v>1203.0829000000001</v>
      </c>
      <c r="M3726">
        <v>9429.5400000000009</v>
      </c>
      <c r="N3726" s="3">
        <v>1</v>
      </c>
      <c r="O3726" s="50" t="e">
        <f>INDEX([1]Dados!$M$2:$N$26779,MATCH($P3726,[1]Dados!$N$2:$N$26779,),2)</f>
        <v>#N/A</v>
      </c>
      <c r="P3726" s="8">
        <v>157481</v>
      </c>
      <c r="Q3726" s="1">
        <v>36858</v>
      </c>
      <c r="R3726" s="1">
        <v>36862</v>
      </c>
      <c r="S3726" t="s">
        <v>2134</v>
      </c>
    </row>
    <row r="3727" spans="1:19" x14ac:dyDescent="0.2">
      <c r="A3727" s="7">
        <v>220271</v>
      </c>
      <c r="B3727" s="3">
        <v>12360</v>
      </c>
      <c r="C3727" s="3" t="s">
        <v>30</v>
      </c>
      <c r="D3727" s="2" t="s">
        <v>367</v>
      </c>
      <c r="E3727" s="3">
        <v>14</v>
      </c>
      <c r="F3727" s="17">
        <v>0</v>
      </c>
      <c r="G3727" s="17">
        <v>1</v>
      </c>
      <c r="H3727" s="17">
        <v>0</v>
      </c>
      <c r="I3727" s="7" t="s">
        <v>3</v>
      </c>
      <c r="J3727" s="7">
        <v>0</v>
      </c>
      <c r="K3727" s="4">
        <v>1214</v>
      </c>
      <c r="L3727" s="5">
        <v>1214.0587</v>
      </c>
      <c r="M3727">
        <v>41920</v>
      </c>
      <c r="N3727" s="3">
        <v>1</v>
      </c>
      <c r="O3727" s="50" t="e">
        <f>INDEX([1]Dados!$M$2:$N$26779,MATCH($P3727,[1]Dados!$N$2:$N$26779,),2)</f>
        <v>#N/A</v>
      </c>
      <c r="P3727" s="8">
        <v>157276</v>
      </c>
      <c r="Q3727" s="1">
        <v>36858</v>
      </c>
      <c r="R3727" s="1">
        <v>36862</v>
      </c>
      <c r="S3727" t="s">
        <v>2134</v>
      </c>
    </row>
    <row r="3728" spans="1:19" x14ac:dyDescent="0.2">
      <c r="A3728" s="7">
        <v>220271</v>
      </c>
      <c r="B3728" s="3">
        <v>12360</v>
      </c>
      <c r="C3728" s="3" t="s">
        <v>30</v>
      </c>
      <c r="D3728" s="2" t="s">
        <v>367</v>
      </c>
      <c r="E3728" s="3">
        <v>14</v>
      </c>
      <c r="F3728" s="17">
        <v>0</v>
      </c>
      <c r="G3728" s="17">
        <v>1</v>
      </c>
      <c r="H3728" s="17">
        <v>0</v>
      </c>
      <c r="I3728" s="7">
        <v>1.1000000000000001</v>
      </c>
      <c r="J3728" s="7">
        <v>24</v>
      </c>
      <c r="K3728" s="4">
        <v>1214</v>
      </c>
      <c r="L3728" s="5">
        <v>1214.0589</v>
      </c>
      <c r="M3728">
        <v>67500</v>
      </c>
      <c r="N3728" s="3">
        <v>1</v>
      </c>
      <c r="O3728" s="50" t="e">
        <f>INDEX([1]Dados!$M$2:$N$26779,MATCH($P3728,[1]Dados!$N$2:$N$26779,),2)</f>
        <v>#N/A</v>
      </c>
      <c r="P3728">
        <v>158377</v>
      </c>
      <c r="Q3728" s="1">
        <v>36858</v>
      </c>
      <c r="R3728" s="1">
        <v>36862</v>
      </c>
      <c r="S3728" t="s">
        <v>2302</v>
      </c>
    </row>
    <row r="3729" spans="1:19" x14ac:dyDescent="0.2">
      <c r="A3729" s="7">
        <v>220271</v>
      </c>
      <c r="B3729" s="3">
        <v>12360</v>
      </c>
      <c r="C3729" s="3" t="s">
        <v>30</v>
      </c>
      <c r="D3729" s="2" t="s">
        <v>367</v>
      </c>
      <c r="E3729" s="3">
        <v>14</v>
      </c>
      <c r="F3729" s="17">
        <v>0</v>
      </c>
      <c r="G3729" s="17">
        <v>1</v>
      </c>
      <c r="H3729" s="17">
        <v>0</v>
      </c>
      <c r="I3729" s="7" t="s">
        <v>3</v>
      </c>
      <c r="J3729" s="7">
        <v>0</v>
      </c>
      <c r="K3729" s="4">
        <v>1293</v>
      </c>
      <c r="L3729" s="5">
        <v>1293.0592999999999</v>
      </c>
      <c r="M3729">
        <v>4192</v>
      </c>
      <c r="N3729" s="3">
        <v>1</v>
      </c>
      <c r="O3729" s="50" t="e">
        <f>INDEX([1]Dados!$M$2:$N$26779,MATCH($P3729,[1]Dados!$N$2:$N$26779,),2)</f>
        <v>#N/A</v>
      </c>
      <c r="P3729">
        <v>157218</v>
      </c>
      <c r="Q3729" s="1">
        <v>36858</v>
      </c>
      <c r="R3729" s="1">
        <v>36862</v>
      </c>
      <c r="S3729" t="s">
        <v>2134</v>
      </c>
    </row>
    <row r="3730" spans="1:19" x14ac:dyDescent="0.2">
      <c r="A3730" s="7">
        <v>220780</v>
      </c>
      <c r="B3730" s="3">
        <v>11550</v>
      </c>
      <c r="C3730" s="3" t="s">
        <v>30</v>
      </c>
      <c r="D3730" s="2" t="s">
        <v>648</v>
      </c>
      <c r="E3730" s="3">
        <v>14</v>
      </c>
      <c r="F3730" s="17">
        <v>0</v>
      </c>
      <c r="G3730" s="17">
        <v>1</v>
      </c>
      <c r="H3730" s="17">
        <v>0</v>
      </c>
      <c r="I3730" s="7">
        <v>4.0999999999999996</v>
      </c>
      <c r="J3730" s="7">
        <v>18</v>
      </c>
      <c r="K3730" s="4">
        <v>119</v>
      </c>
      <c r="L3730" s="5">
        <v>119.3861</v>
      </c>
      <c r="M3730">
        <v>238102.5</v>
      </c>
      <c r="N3730" s="3">
        <v>1</v>
      </c>
      <c r="O3730" s="50" t="e">
        <f>INDEX([1]Dados!$M$2:$N$26779,MATCH($P3730,[1]Dados!$N$2:$N$26779,),2)</f>
        <v>#N/A</v>
      </c>
      <c r="P3730">
        <v>157973</v>
      </c>
      <c r="Q3730" s="1">
        <v>36858</v>
      </c>
      <c r="R3730" s="1">
        <v>36869</v>
      </c>
      <c r="S3730" t="s">
        <v>1650</v>
      </c>
    </row>
    <row r="3731" spans="1:19" x14ac:dyDescent="0.2">
      <c r="A3731" s="7">
        <v>220780</v>
      </c>
      <c r="B3731" s="3">
        <v>11550</v>
      </c>
      <c r="C3731" s="3" t="s">
        <v>30</v>
      </c>
      <c r="D3731" s="2" t="s">
        <v>648</v>
      </c>
      <c r="E3731" s="3">
        <v>14</v>
      </c>
      <c r="F3731" s="17">
        <v>0</v>
      </c>
      <c r="G3731" s="17">
        <v>1</v>
      </c>
      <c r="H3731" s="17">
        <v>0</v>
      </c>
      <c r="I3731" s="7">
        <v>4.2</v>
      </c>
      <c r="J3731" s="7">
        <v>31</v>
      </c>
      <c r="K3731" s="4">
        <v>119</v>
      </c>
      <c r="L3731" s="5">
        <v>119.3861</v>
      </c>
      <c r="M3731">
        <v>238102.5</v>
      </c>
      <c r="N3731" s="3">
        <v>1</v>
      </c>
      <c r="O3731" s="50" t="e">
        <f>INDEX([1]Dados!$M$2:$N$26779,MATCH($P3731,[1]Dados!$N$2:$N$26779,),2)</f>
        <v>#N/A</v>
      </c>
      <c r="P3731">
        <v>157973</v>
      </c>
      <c r="Q3731" s="1">
        <v>36858</v>
      </c>
      <c r="R3731" s="1">
        <v>36869</v>
      </c>
      <c r="S3731" t="s">
        <v>1650</v>
      </c>
    </row>
    <row r="3732" spans="1:19" x14ac:dyDescent="0.2">
      <c r="A3732" s="7">
        <v>220780</v>
      </c>
      <c r="B3732" s="3">
        <v>11550</v>
      </c>
      <c r="C3732" s="3" t="s">
        <v>30</v>
      </c>
      <c r="D3732" s="2" t="s">
        <v>648</v>
      </c>
      <c r="E3732" s="3">
        <v>14</v>
      </c>
      <c r="F3732" s="17">
        <v>0</v>
      </c>
      <c r="G3732" s="17">
        <v>1</v>
      </c>
      <c r="H3732" s="17">
        <v>0</v>
      </c>
      <c r="I3732" s="7">
        <v>4.3</v>
      </c>
      <c r="J3732" s="7">
        <v>25</v>
      </c>
      <c r="K3732" s="4">
        <v>119</v>
      </c>
      <c r="L3732" s="5">
        <v>119.3861</v>
      </c>
      <c r="M3732">
        <v>238102.5</v>
      </c>
      <c r="N3732" s="3">
        <v>1</v>
      </c>
      <c r="O3732" s="50" t="e">
        <f>INDEX([1]Dados!$M$2:$N$26779,MATCH($P3732,[1]Dados!$N$2:$N$26779,),2)</f>
        <v>#N/A</v>
      </c>
      <c r="P3732">
        <v>157973</v>
      </c>
      <c r="Q3732" s="1">
        <v>36858</v>
      </c>
      <c r="R3732" s="1">
        <v>36869</v>
      </c>
      <c r="S3732" t="s">
        <v>1650</v>
      </c>
    </row>
    <row r="3733" spans="1:19" x14ac:dyDescent="0.2">
      <c r="A3733" s="7">
        <v>220780</v>
      </c>
      <c r="B3733" s="3">
        <v>11550</v>
      </c>
      <c r="C3733" s="3" t="s">
        <v>30</v>
      </c>
      <c r="D3733" s="2" t="s">
        <v>648</v>
      </c>
      <c r="E3733" s="3">
        <v>14</v>
      </c>
      <c r="F3733" s="17">
        <v>0</v>
      </c>
      <c r="G3733" s="17">
        <v>1</v>
      </c>
      <c r="H3733" s="17">
        <v>0</v>
      </c>
      <c r="I3733" s="7">
        <v>4.4000000000000004</v>
      </c>
      <c r="J3733" s="7">
        <v>32</v>
      </c>
      <c r="K3733" s="4">
        <v>119</v>
      </c>
      <c r="L3733" s="5">
        <v>119.3861</v>
      </c>
      <c r="M3733">
        <v>238102.5</v>
      </c>
      <c r="N3733" s="3">
        <v>1</v>
      </c>
      <c r="O3733" s="50" t="e">
        <f>INDEX([1]Dados!$M$2:$N$26779,MATCH($P3733,[1]Dados!$N$2:$N$26779,),2)</f>
        <v>#N/A</v>
      </c>
      <c r="P3733">
        <v>157973</v>
      </c>
      <c r="Q3733" s="1">
        <v>36858</v>
      </c>
      <c r="R3733" s="1">
        <v>36869</v>
      </c>
      <c r="S3733" t="s">
        <v>1650</v>
      </c>
    </row>
    <row r="3734" spans="1:19" x14ac:dyDescent="0.2">
      <c r="A3734" s="7">
        <v>220780</v>
      </c>
      <c r="B3734" s="3">
        <v>11550</v>
      </c>
      <c r="C3734" s="3" t="s">
        <v>30</v>
      </c>
      <c r="D3734" s="2" t="s">
        <v>648</v>
      </c>
      <c r="E3734" s="3">
        <v>14</v>
      </c>
      <c r="F3734" s="17">
        <v>0</v>
      </c>
      <c r="G3734" s="17">
        <v>1</v>
      </c>
      <c r="H3734" s="17">
        <v>0</v>
      </c>
      <c r="I3734" s="7">
        <v>4.5</v>
      </c>
      <c r="J3734" s="7">
        <v>13</v>
      </c>
      <c r="K3734" s="4">
        <v>119</v>
      </c>
      <c r="L3734" s="5">
        <v>119.3861</v>
      </c>
      <c r="M3734">
        <v>238102.5</v>
      </c>
      <c r="N3734" s="3">
        <v>1</v>
      </c>
      <c r="O3734" s="50" t="e">
        <f>INDEX([1]Dados!$M$2:$N$26779,MATCH($P3734,[1]Dados!$N$2:$N$26779,),2)</f>
        <v>#N/A</v>
      </c>
      <c r="P3734">
        <v>157973</v>
      </c>
      <c r="Q3734" s="1">
        <v>36858</v>
      </c>
      <c r="R3734" s="1">
        <v>36869</v>
      </c>
      <c r="S3734" t="s">
        <v>1650</v>
      </c>
    </row>
    <row r="3735" spans="1:19" x14ac:dyDescent="0.2">
      <c r="A3735" s="7">
        <v>220780</v>
      </c>
      <c r="B3735" s="3">
        <v>11550</v>
      </c>
      <c r="C3735" s="3" t="s">
        <v>30</v>
      </c>
      <c r="D3735" s="2" t="s">
        <v>648</v>
      </c>
      <c r="E3735" s="3">
        <v>14</v>
      </c>
      <c r="F3735" s="17">
        <v>0</v>
      </c>
      <c r="G3735" s="17">
        <v>1</v>
      </c>
      <c r="H3735" s="17">
        <v>0</v>
      </c>
      <c r="I3735" s="7">
        <v>5.2</v>
      </c>
      <c r="J3735" s="7">
        <v>10</v>
      </c>
      <c r="K3735" s="4">
        <v>119</v>
      </c>
      <c r="L3735" s="5">
        <v>119.3861</v>
      </c>
      <c r="M3735">
        <v>206200</v>
      </c>
      <c r="N3735" s="3">
        <v>1</v>
      </c>
      <c r="O3735" s="50" t="e">
        <f>INDEX([1]Dados!$M$2:$N$26779,MATCH($P3735,[1]Dados!$N$2:$N$26779,),2)</f>
        <v>#N/A</v>
      </c>
      <c r="P3735">
        <v>158052</v>
      </c>
      <c r="Q3735" s="1">
        <v>36858</v>
      </c>
      <c r="R3735" s="1">
        <v>36869</v>
      </c>
      <c r="S3735" t="s">
        <v>1650</v>
      </c>
    </row>
    <row r="3736" spans="1:19" x14ac:dyDescent="0.2">
      <c r="A3736" s="7">
        <v>220780</v>
      </c>
      <c r="B3736" s="3">
        <v>11550</v>
      </c>
      <c r="C3736" s="3" t="s">
        <v>30</v>
      </c>
      <c r="D3736" s="2" t="s">
        <v>648</v>
      </c>
      <c r="E3736" s="3">
        <v>14</v>
      </c>
      <c r="F3736" s="17">
        <v>0</v>
      </c>
      <c r="G3736" s="17">
        <v>1</v>
      </c>
      <c r="H3736" s="17">
        <v>0</v>
      </c>
      <c r="I3736" s="7">
        <v>5.0999999999999996</v>
      </c>
      <c r="J3736" s="7">
        <v>19</v>
      </c>
      <c r="K3736" s="4">
        <v>119</v>
      </c>
      <c r="L3736" s="5">
        <v>119.3861</v>
      </c>
      <c r="M3736">
        <v>206200</v>
      </c>
      <c r="N3736" s="3">
        <v>1</v>
      </c>
      <c r="O3736" s="50" t="e">
        <f>INDEX([1]Dados!$M$2:$N$26779,MATCH($P3736,[1]Dados!$N$2:$N$26779,),2)</f>
        <v>#N/A</v>
      </c>
      <c r="P3736">
        <v>158052</v>
      </c>
      <c r="Q3736" s="1">
        <v>36858</v>
      </c>
      <c r="R3736" s="1">
        <v>36869</v>
      </c>
      <c r="S3736" t="s">
        <v>1650</v>
      </c>
    </row>
    <row r="3737" spans="1:19" x14ac:dyDescent="0.2">
      <c r="A3737" s="7">
        <v>220780</v>
      </c>
      <c r="B3737" s="3">
        <v>11550</v>
      </c>
      <c r="C3737" s="3" t="s">
        <v>30</v>
      </c>
      <c r="D3737" s="2" t="s">
        <v>648</v>
      </c>
      <c r="E3737" s="3">
        <v>14</v>
      </c>
      <c r="F3737" s="17">
        <v>0</v>
      </c>
      <c r="G3737" s="17">
        <v>1</v>
      </c>
      <c r="H3737" s="17">
        <v>0</v>
      </c>
      <c r="I3737" s="7">
        <v>5.3</v>
      </c>
      <c r="J3737" s="7">
        <v>10</v>
      </c>
      <c r="K3737" s="4">
        <v>119</v>
      </c>
      <c r="L3737" s="5">
        <v>119.3861</v>
      </c>
      <c r="M3737">
        <v>206200</v>
      </c>
      <c r="N3737" s="3">
        <v>1</v>
      </c>
      <c r="O3737" s="50" t="e">
        <f>INDEX([1]Dados!$M$2:$N$26779,MATCH($P3737,[1]Dados!$N$2:$N$26779,),2)</f>
        <v>#N/A</v>
      </c>
      <c r="P3737">
        <v>158052</v>
      </c>
      <c r="Q3737" s="1">
        <v>36858</v>
      </c>
      <c r="R3737" s="1">
        <v>36869</v>
      </c>
      <c r="S3737" t="s">
        <v>1650</v>
      </c>
    </row>
    <row r="3738" spans="1:19" x14ac:dyDescent="0.2">
      <c r="A3738" s="7">
        <v>220780</v>
      </c>
      <c r="B3738" s="3">
        <v>11550</v>
      </c>
      <c r="C3738" s="3" t="s">
        <v>30</v>
      </c>
      <c r="D3738" s="2" t="s">
        <v>648</v>
      </c>
      <c r="E3738" s="3">
        <v>14</v>
      </c>
      <c r="F3738" s="17">
        <v>0</v>
      </c>
      <c r="G3738" s="17">
        <v>1</v>
      </c>
      <c r="H3738" s="17">
        <v>0</v>
      </c>
      <c r="I3738" s="7">
        <v>5.4</v>
      </c>
      <c r="J3738" s="7">
        <v>9</v>
      </c>
      <c r="K3738" s="4">
        <v>119</v>
      </c>
      <c r="L3738" s="5">
        <v>119.3861</v>
      </c>
      <c r="M3738">
        <v>206200</v>
      </c>
      <c r="N3738" s="3">
        <v>1</v>
      </c>
      <c r="O3738" s="50" t="e">
        <f>INDEX([1]Dados!$M$2:$N$26779,MATCH($P3738,[1]Dados!$N$2:$N$26779,),2)</f>
        <v>#N/A</v>
      </c>
      <c r="P3738">
        <v>158052</v>
      </c>
      <c r="Q3738" s="1">
        <v>36858</v>
      </c>
      <c r="R3738" s="1">
        <v>36869</v>
      </c>
      <c r="S3738" t="s">
        <v>1650</v>
      </c>
    </row>
    <row r="3739" spans="1:19" x14ac:dyDescent="0.2">
      <c r="A3739" s="7">
        <v>220780</v>
      </c>
      <c r="B3739" s="3">
        <v>11550</v>
      </c>
      <c r="C3739" s="3" t="s">
        <v>30</v>
      </c>
      <c r="D3739" s="2" t="s">
        <v>648</v>
      </c>
      <c r="E3739" s="3">
        <v>14</v>
      </c>
      <c r="F3739" s="17">
        <v>0</v>
      </c>
      <c r="G3739" s="17">
        <v>1</v>
      </c>
      <c r="H3739" s="17">
        <v>0</v>
      </c>
      <c r="I3739" s="7">
        <v>5.5</v>
      </c>
      <c r="J3739" s="7">
        <v>25</v>
      </c>
      <c r="K3739" s="4">
        <v>119</v>
      </c>
      <c r="L3739" s="5">
        <v>119.3861</v>
      </c>
      <c r="M3739">
        <v>206200</v>
      </c>
      <c r="N3739" s="3">
        <v>1</v>
      </c>
      <c r="O3739" s="50" t="e">
        <f>INDEX([1]Dados!$M$2:$N$26779,MATCH($P3739,[1]Dados!$N$2:$N$26779,),2)</f>
        <v>#N/A</v>
      </c>
      <c r="P3739">
        <v>158052</v>
      </c>
      <c r="Q3739" s="1">
        <v>36858</v>
      </c>
      <c r="R3739" s="1">
        <v>36869</v>
      </c>
      <c r="S3739" t="s">
        <v>1650</v>
      </c>
    </row>
    <row r="3740" spans="1:19" x14ac:dyDescent="0.2">
      <c r="A3740" s="7">
        <v>220780</v>
      </c>
      <c r="B3740" s="3">
        <v>11550</v>
      </c>
      <c r="C3740" s="3" t="s">
        <v>30</v>
      </c>
      <c r="D3740" s="2" t="s">
        <v>648</v>
      </c>
      <c r="E3740" s="3">
        <v>14</v>
      </c>
      <c r="F3740" s="17">
        <v>0</v>
      </c>
      <c r="G3740" s="17">
        <v>1</v>
      </c>
      <c r="H3740" s="17">
        <v>0</v>
      </c>
      <c r="I3740" s="7">
        <v>5.6</v>
      </c>
      <c r="J3740" s="7">
        <v>15</v>
      </c>
      <c r="K3740" s="4">
        <v>119</v>
      </c>
      <c r="L3740" s="5">
        <v>119.3861</v>
      </c>
      <c r="M3740">
        <v>206200</v>
      </c>
      <c r="N3740" s="3">
        <v>1</v>
      </c>
      <c r="O3740" s="50" t="e">
        <f>INDEX([1]Dados!$M$2:$N$26779,MATCH($P3740,[1]Dados!$N$2:$N$26779,),2)</f>
        <v>#N/A</v>
      </c>
      <c r="P3740">
        <v>158052</v>
      </c>
      <c r="Q3740" s="1">
        <v>36858</v>
      </c>
      <c r="R3740" s="1">
        <v>36869</v>
      </c>
      <c r="S3740" t="s">
        <v>1650</v>
      </c>
    </row>
    <row r="3741" spans="1:19" x14ac:dyDescent="0.2">
      <c r="A3741" s="7">
        <v>220780</v>
      </c>
      <c r="B3741" s="3">
        <v>11550</v>
      </c>
      <c r="C3741" s="3" t="s">
        <v>30</v>
      </c>
      <c r="D3741" s="2" t="s">
        <v>648</v>
      </c>
      <c r="E3741" s="3">
        <v>14</v>
      </c>
      <c r="F3741" s="17">
        <v>0</v>
      </c>
      <c r="G3741" s="17">
        <v>1</v>
      </c>
      <c r="H3741" s="17">
        <v>0</v>
      </c>
      <c r="I3741" s="7">
        <v>5.7</v>
      </c>
      <c r="J3741" s="7">
        <v>15</v>
      </c>
      <c r="K3741" s="4">
        <v>119</v>
      </c>
      <c r="L3741" s="5">
        <v>119.3861</v>
      </c>
      <c r="M3741">
        <v>206200</v>
      </c>
      <c r="N3741" s="3">
        <v>1</v>
      </c>
      <c r="O3741" s="50" t="e">
        <f>INDEX([1]Dados!$M$2:$N$26779,MATCH($P3741,[1]Dados!$N$2:$N$26779,),2)</f>
        <v>#N/A</v>
      </c>
      <c r="P3741">
        <v>158052</v>
      </c>
      <c r="Q3741" s="1">
        <v>36858</v>
      </c>
      <c r="R3741" s="1">
        <v>36869</v>
      </c>
      <c r="S3741" t="s">
        <v>1650</v>
      </c>
    </row>
    <row r="3742" spans="1:19" x14ac:dyDescent="0.2">
      <c r="A3742" s="7">
        <v>220780</v>
      </c>
      <c r="B3742" s="3">
        <v>11550</v>
      </c>
      <c r="C3742" s="3" t="s">
        <v>30</v>
      </c>
      <c r="D3742" s="2" t="s">
        <v>648</v>
      </c>
      <c r="E3742" s="3">
        <v>14</v>
      </c>
      <c r="F3742" s="17">
        <v>0</v>
      </c>
      <c r="G3742" s="17">
        <v>1</v>
      </c>
      <c r="H3742" s="17">
        <v>0</v>
      </c>
      <c r="I3742" s="7">
        <v>5.8</v>
      </c>
      <c r="J3742" s="7">
        <v>32</v>
      </c>
      <c r="K3742" s="4">
        <v>119</v>
      </c>
      <c r="L3742" s="5">
        <v>119.3861</v>
      </c>
      <c r="M3742">
        <v>206200</v>
      </c>
      <c r="N3742" s="3">
        <v>1</v>
      </c>
      <c r="O3742" s="50" t="e">
        <f>INDEX([1]Dados!$M$2:$N$26779,MATCH($P3742,[1]Dados!$N$2:$N$26779,),2)</f>
        <v>#N/A</v>
      </c>
      <c r="P3742">
        <v>158052</v>
      </c>
      <c r="Q3742" s="1">
        <v>36858</v>
      </c>
      <c r="R3742" s="1">
        <v>36869</v>
      </c>
      <c r="S3742" t="s">
        <v>1650</v>
      </c>
    </row>
    <row r="3743" spans="1:19" x14ac:dyDescent="0.2">
      <c r="A3743" s="7">
        <v>220780</v>
      </c>
      <c r="B3743" s="3">
        <v>11550</v>
      </c>
      <c r="C3743" s="3" t="s">
        <v>30</v>
      </c>
      <c r="D3743" s="2" t="s">
        <v>648</v>
      </c>
      <c r="E3743" s="3">
        <v>14</v>
      </c>
      <c r="F3743" s="17">
        <v>0</v>
      </c>
      <c r="G3743" s="17">
        <v>1</v>
      </c>
      <c r="H3743" s="17">
        <v>0</v>
      </c>
      <c r="I3743" s="7">
        <v>5.9</v>
      </c>
      <c r="J3743" s="7">
        <v>13</v>
      </c>
      <c r="K3743" s="4">
        <v>119</v>
      </c>
      <c r="L3743" s="5">
        <v>119.3861</v>
      </c>
      <c r="M3743">
        <v>206200</v>
      </c>
      <c r="N3743" s="3">
        <v>1</v>
      </c>
      <c r="O3743" s="50" t="e">
        <f>INDEX([1]Dados!$M$2:$N$26779,MATCH($P3743,[1]Dados!$N$2:$N$26779,),2)</f>
        <v>#N/A</v>
      </c>
      <c r="P3743">
        <v>158052</v>
      </c>
      <c r="Q3743" s="1">
        <v>36858</v>
      </c>
      <c r="R3743" s="1">
        <v>36869</v>
      </c>
      <c r="S3743" t="s">
        <v>1650</v>
      </c>
    </row>
    <row r="3744" spans="1:19" x14ac:dyDescent="0.2">
      <c r="A3744" s="7">
        <v>220780</v>
      </c>
      <c r="B3744" s="3">
        <v>11550</v>
      </c>
      <c r="C3744" s="3" t="s">
        <v>30</v>
      </c>
      <c r="D3744" s="2" t="s">
        <v>648</v>
      </c>
      <c r="E3744" s="3">
        <v>14</v>
      </c>
      <c r="F3744" s="17">
        <v>0</v>
      </c>
      <c r="G3744" s="17">
        <v>1</v>
      </c>
      <c r="H3744" s="17">
        <v>0</v>
      </c>
      <c r="I3744" s="7">
        <v>1.2</v>
      </c>
      <c r="J3744" s="7">
        <v>10</v>
      </c>
      <c r="K3744" s="4">
        <v>4</v>
      </c>
      <c r="L3744" s="5">
        <v>4.1822999999999997</v>
      </c>
      <c r="M3744">
        <v>68040</v>
      </c>
      <c r="N3744" s="3">
        <v>1</v>
      </c>
      <c r="O3744" s="50" t="e">
        <f>INDEX([1]Dados!$M$2:$N$26779,MATCH($P3744,[1]Dados!$N$2:$N$26779,),2)</f>
        <v>#N/A</v>
      </c>
      <c r="P3744">
        <v>157600</v>
      </c>
      <c r="Q3744" s="1">
        <v>36858</v>
      </c>
      <c r="R3744" s="1">
        <v>36869</v>
      </c>
      <c r="S3744" t="s">
        <v>887</v>
      </c>
    </row>
    <row r="3745" spans="1:19" x14ac:dyDescent="0.2">
      <c r="A3745" s="7">
        <v>220780</v>
      </c>
      <c r="B3745" s="3">
        <v>11550</v>
      </c>
      <c r="C3745" s="3" t="s">
        <v>30</v>
      </c>
      <c r="D3745" s="2" t="s">
        <v>648</v>
      </c>
      <c r="E3745" s="3">
        <v>14</v>
      </c>
      <c r="F3745" s="17">
        <v>0</v>
      </c>
      <c r="G3745" s="17">
        <v>1</v>
      </c>
      <c r="H3745" s="17">
        <v>0</v>
      </c>
      <c r="I3745" s="7">
        <v>1.1000000000000001</v>
      </c>
      <c r="J3745" s="7">
        <v>18</v>
      </c>
      <c r="K3745" s="4">
        <v>4</v>
      </c>
      <c r="L3745" s="5">
        <v>4.1822999999999997</v>
      </c>
      <c r="M3745">
        <v>68040</v>
      </c>
      <c r="N3745" s="3">
        <v>1</v>
      </c>
      <c r="O3745" s="50" t="e">
        <f>INDEX([1]Dados!$M$2:$N$26779,MATCH($P3745,[1]Dados!$N$2:$N$26779,),2)</f>
        <v>#N/A</v>
      </c>
      <c r="P3745">
        <v>157600</v>
      </c>
      <c r="Q3745" s="1">
        <v>36858</v>
      </c>
      <c r="R3745" s="1">
        <v>36869</v>
      </c>
      <c r="S3745" t="s">
        <v>887</v>
      </c>
    </row>
    <row r="3746" spans="1:19" x14ac:dyDescent="0.2">
      <c r="A3746" s="7">
        <v>220780</v>
      </c>
      <c r="B3746" s="3">
        <v>11550</v>
      </c>
      <c r="C3746" s="3" t="s">
        <v>30</v>
      </c>
      <c r="D3746" s="2" t="s">
        <v>648</v>
      </c>
      <c r="E3746" s="3">
        <v>14</v>
      </c>
      <c r="F3746" s="17">
        <v>0</v>
      </c>
      <c r="G3746" s="17">
        <v>1</v>
      </c>
      <c r="H3746" s="17">
        <v>0</v>
      </c>
      <c r="I3746" s="7">
        <v>1.3</v>
      </c>
      <c r="J3746" s="7">
        <v>7</v>
      </c>
      <c r="K3746" s="4">
        <v>4</v>
      </c>
      <c r="L3746" s="5">
        <v>4.1822999999999997</v>
      </c>
      <c r="M3746">
        <v>68040</v>
      </c>
      <c r="N3746" s="3">
        <v>1</v>
      </c>
      <c r="O3746" s="50" t="e">
        <f>INDEX([1]Dados!$M$2:$N$26779,MATCH($P3746,[1]Dados!$N$2:$N$26779,),2)</f>
        <v>#N/A</v>
      </c>
      <c r="P3746">
        <v>157600</v>
      </c>
      <c r="Q3746" s="1">
        <v>36858</v>
      </c>
      <c r="R3746" s="1">
        <v>36869</v>
      </c>
      <c r="S3746" t="s">
        <v>887</v>
      </c>
    </row>
    <row r="3747" spans="1:19" x14ac:dyDescent="0.2">
      <c r="A3747" s="7">
        <v>220780</v>
      </c>
      <c r="B3747" s="3">
        <v>11550</v>
      </c>
      <c r="C3747" s="3" t="s">
        <v>30</v>
      </c>
      <c r="D3747" s="2" t="s">
        <v>648</v>
      </c>
      <c r="E3747" s="3">
        <v>14</v>
      </c>
      <c r="F3747" s="17">
        <v>0</v>
      </c>
      <c r="G3747" s="17">
        <v>1</v>
      </c>
      <c r="H3747" s="17">
        <v>0</v>
      </c>
      <c r="I3747" s="7">
        <v>1.4</v>
      </c>
      <c r="J3747" s="7">
        <v>13</v>
      </c>
      <c r="K3747" s="4">
        <v>4</v>
      </c>
      <c r="L3747" s="5">
        <v>4.1822999999999997</v>
      </c>
      <c r="M3747">
        <v>68040</v>
      </c>
      <c r="N3747" s="3">
        <v>1</v>
      </c>
      <c r="O3747" s="50" t="e">
        <f>INDEX([1]Dados!$M$2:$N$26779,MATCH($P3747,[1]Dados!$N$2:$N$26779,),2)</f>
        <v>#N/A</v>
      </c>
      <c r="P3747">
        <v>157600</v>
      </c>
      <c r="Q3747" s="1">
        <v>36858</v>
      </c>
      <c r="R3747" s="1">
        <v>36869</v>
      </c>
      <c r="S3747" t="s">
        <v>887</v>
      </c>
    </row>
    <row r="3748" spans="1:19" x14ac:dyDescent="0.2">
      <c r="A3748" s="7">
        <v>220780</v>
      </c>
      <c r="B3748" s="3">
        <v>11550</v>
      </c>
      <c r="C3748" s="3" t="s">
        <v>30</v>
      </c>
      <c r="D3748" s="2" t="s">
        <v>648</v>
      </c>
      <c r="E3748" s="3">
        <v>14</v>
      </c>
      <c r="F3748" s="17">
        <v>0</v>
      </c>
      <c r="G3748" s="17">
        <v>1</v>
      </c>
      <c r="H3748" s="17">
        <v>0</v>
      </c>
      <c r="I3748" s="7">
        <v>2.2000000000000002</v>
      </c>
      <c r="J3748" s="7">
        <v>18</v>
      </c>
      <c r="K3748" s="4">
        <v>119</v>
      </c>
      <c r="L3748" s="5">
        <v>119.38590000000001</v>
      </c>
      <c r="M3748">
        <v>129620</v>
      </c>
      <c r="N3748" s="3">
        <v>1</v>
      </c>
      <c r="O3748" s="50" t="e">
        <f>INDEX([1]Dados!$M$2:$N$26779,MATCH($P3748,[1]Dados!$N$2:$N$26779,),2)</f>
        <v>#N/A</v>
      </c>
      <c r="P3748">
        <v>158059</v>
      </c>
      <c r="Q3748" s="1">
        <v>36858</v>
      </c>
      <c r="R3748" s="1">
        <v>36869</v>
      </c>
      <c r="S3748" t="s">
        <v>1371</v>
      </c>
    </row>
    <row r="3749" spans="1:19" x14ac:dyDescent="0.2">
      <c r="A3749" s="7">
        <v>220780</v>
      </c>
      <c r="B3749" s="3">
        <v>11550</v>
      </c>
      <c r="C3749" s="3" t="s">
        <v>30</v>
      </c>
      <c r="D3749" s="2" t="s">
        <v>648</v>
      </c>
      <c r="E3749" s="3">
        <v>14</v>
      </c>
      <c r="F3749" s="17">
        <v>0</v>
      </c>
      <c r="G3749" s="17">
        <v>1</v>
      </c>
      <c r="H3749" s="17">
        <v>0</v>
      </c>
      <c r="I3749" s="7">
        <v>2.4</v>
      </c>
      <c r="J3749" s="7">
        <v>10</v>
      </c>
      <c r="K3749" s="4">
        <v>119</v>
      </c>
      <c r="L3749" s="5">
        <v>119.38590000000001</v>
      </c>
      <c r="M3749">
        <v>129620</v>
      </c>
      <c r="N3749" s="3">
        <v>1</v>
      </c>
      <c r="O3749" s="50" t="e">
        <f>INDEX([1]Dados!$M$2:$N$26779,MATCH($P3749,[1]Dados!$N$2:$N$26779,),2)</f>
        <v>#N/A</v>
      </c>
      <c r="P3749">
        <v>158059</v>
      </c>
      <c r="Q3749" s="1">
        <v>36858</v>
      </c>
      <c r="R3749" s="1">
        <v>36869</v>
      </c>
      <c r="S3749" t="s">
        <v>1371</v>
      </c>
    </row>
    <row r="3750" spans="1:19" x14ac:dyDescent="0.2">
      <c r="A3750" s="7">
        <v>220780</v>
      </c>
      <c r="B3750" s="3">
        <v>11550</v>
      </c>
      <c r="C3750" s="3" t="s">
        <v>30</v>
      </c>
      <c r="D3750" s="2" t="s">
        <v>648</v>
      </c>
      <c r="E3750" s="3">
        <v>14</v>
      </c>
      <c r="F3750" s="17">
        <v>0</v>
      </c>
      <c r="G3750" s="17">
        <v>1</v>
      </c>
      <c r="H3750" s="17">
        <v>0</v>
      </c>
      <c r="I3750" s="7">
        <v>2.1</v>
      </c>
      <c r="J3750" s="7">
        <v>19</v>
      </c>
      <c r="K3750" s="4">
        <v>119</v>
      </c>
      <c r="L3750" s="5">
        <v>119.38590000000001</v>
      </c>
      <c r="M3750">
        <v>129620</v>
      </c>
      <c r="N3750" s="3">
        <v>1</v>
      </c>
      <c r="O3750" s="50" t="e">
        <f>INDEX([1]Dados!$M$2:$N$26779,MATCH($P3750,[1]Dados!$N$2:$N$26779,),2)</f>
        <v>#N/A</v>
      </c>
      <c r="P3750">
        <v>158059</v>
      </c>
      <c r="Q3750" s="1">
        <v>36858</v>
      </c>
      <c r="R3750" s="1">
        <v>36869</v>
      </c>
      <c r="S3750" t="s">
        <v>1371</v>
      </c>
    </row>
    <row r="3751" spans="1:19" x14ac:dyDescent="0.2">
      <c r="A3751" s="7">
        <v>220780</v>
      </c>
      <c r="B3751" s="3">
        <v>11550</v>
      </c>
      <c r="C3751" s="3" t="s">
        <v>30</v>
      </c>
      <c r="D3751" s="2" t="s">
        <v>648</v>
      </c>
      <c r="E3751" s="3">
        <v>14</v>
      </c>
      <c r="F3751" s="17">
        <v>0</v>
      </c>
      <c r="G3751" s="17">
        <v>1</v>
      </c>
      <c r="H3751" s="17">
        <v>0</v>
      </c>
      <c r="I3751" s="7">
        <v>2.2999999999999998</v>
      </c>
      <c r="J3751" s="7">
        <v>10</v>
      </c>
      <c r="K3751" s="4">
        <v>119</v>
      </c>
      <c r="L3751" s="5">
        <v>119.38590000000001</v>
      </c>
      <c r="M3751">
        <v>129620</v>
      </c>
      <c r="N3751" s="3">
        <v>1</v>
      </c>
      <c r="O3751" s="50" t="e">
        <f>INDEX([1]Dados!$M$2:$N$26779,MATCH($P3751,[1]Dados!$N$2:$N$26779,),2)</f>
        <v>#N/A</v>
      </c>
      <c r="P3751">
        <v>158059</v>
      </c>
      <c r="Q3751" s="1">
        <v>36858</v>
      </c>
      <c r="R3751" s="1">
        <v>36869</v>
      </c>
      <c r="S3751" t="s">
        <v>1371</v>
      </c>
    </row>
    <row r="3752" spans="1:19" x14ac:dyDescent="0.2">
      <c r="A3752" s="7">
        <v>220780</v>
      </c>
      <c r="B3752" s="3">
        <v>11550</v>
      </c>
      <c r="C3752" s="3" t="s">
        <v>30</v>
      </c>
      <c r="D3752" s="2" t="s">
        <v>648</v>
      </c>
      <c r="E3752" s="3">
        <v>14</v>
      </c>
      <c r="F3752" s="17">
        <v>0</v>
      </c>
      <c r="G3752" s="17">
        <v>1</v>
      </c>
      <c r="H3752" s="17">
        <v>0</v>
      </c>
      <c r="I3752" s="7">
        <v>2.5</v>
      </c>
      <c r="J3752" s="7">
        <v>15</v>
      </c>
      <c r="K3752" s="4">
        <v>119</v>
      </c>
      <c r="L3752" s="5">
        <v>119.38590000000001</v>
      </c>
      <c r="M3752">
        <v>129620</v>
      </c>
      <c r="N3752" s="3">
        <v>1</v>
      </c>
      <c r="O3752" s="50" t="e">
        <f>INDEX([1]Dados!$M$2:$N$26779,MATCH($P3752,[1]Dados!$N$2:$N$26779,),2)</f>
        <v>#N/A</v>
      </c>
      <c r="P3752">
        <v>158059</v>
      </c>
      <c r="Q3752" s="1">
        <v>36858</v>
      </c>
      <c r="R3752" s="1">
        <v>36869</v>
      </c>
      <c r="S3752" t="s">
        <v>1371</v>
      </c>
    </row>
    <row r="3753" spans="1:19" x14ac:dyDescent="0.2">
      <c r="A3753" s="7">
        <v>220780</v>
      </c>
      <c r="B3753" s="3">
        <v>11550</v>
      </c>
      <c r="C3753" s="3" t="s">
        <v>30</v>
      </c>
      <c r="D3753" s="2" t="s">
        <v>648</v>
      </c>
      <c r="E3753" s="3">
        <v>14</v>
      </c>
      <c r="F3753" s="17">
        <v>0</v>
      </c>
      <c r="G3753" s="17">
        <v>1</v>
      </c>
      <c r="H3753" s="17">
        <v>0</v>
      </c>
      <c r="I3753" s="7">
        <v>2.6</v>
      </c>
      <c r="J3753" s="7">
        <v>32</v>
      </c>
      <c r="K3753" s="4">
        <v>119</v>
      </c>
      <c r="L3753" s="5">
        <v>119.38590000000001</v>
      </c>
      <c r="M3753">
        <v>129620</v>
      </c>
      <c r="N3753" s="3">
        <v>1</v>
      </c>
      <c r="O3753" s="50" t="e">
        <f>INDEX([1]Dados!$M$2:$N$26779,MATCH($P3753,[1]Dados!$N$2:$N$26779,),2)</f>
        <v>#N/A</v>
      </c>
      <c r="P3753">
        <v>158059</v>
      </c>
      <c r="Q3753" s="1">
        <v>36858</v>
      </c>
      <c r="R3753" s="1">
        <v>36869</v>
      </c>
      <c r="S3753" t="s">
        <v>1371</v>
      </c>
    </row>
    <row r="3754" spans="1:19" x14ac:dyDescent="0.2">
      <c r="A3754" s="7">
        <v>220780</v>
      </c>
      <c r="B3754" s="3">
        <v>11550</v>
      </c>
      <c r="C3754" s="3" t="s">
        <v>30</v>
      </c>
      <c r="D3754" s="2" t="s">
        <v>648</v>
      </c>
      <c r="E3754" s="3">
        <v>14</v>
      </c>
      <c r="F3754" s="17">
        <v>0</v>
      </c>
      <c r="G3754" s="17">
        <v>1</v>
      </c>
      <c r="H3754" s="17">
        <v>0</v>
      </c>
      <c r="I3754" s="7">
        <v>2.7</v>
      </c>
      <c r="J3754" s="7">
        <v>13</v>
      </c>
      <c r="K3754" s="4">
        <v>119</v>
      </c>
      <c r="L3754" s="5">
        <v>119.38590000000001</v>
      </c>
      <c r="M3754">
        <v>129620</v>
      </c>
      <c r="N3754" s="3">
        <v>1</v>
      </c>
      <c r="O3754" s="50" t="e">
        <f>INDEX([1]Dados!$M$2:$N$26779,MATCH($P3754,[1]Dados!$N$2:$N$26779,),2)</f>
        <v>#N/A</v>
      </c>
      <c r="P3754">
        <v>158059</v>
      </c>
      <c r="Q3754" s="1">
        <v>36858</v>
      </c>
      <c r="R3754" s="1">
        <v>36869</v>
      </c>
      <c r="S3754" t="s">
        <v>1371</v>
      </c>
    </row>
    <row r="3755" spans="1:19" x14ac:dyDescent="0.2">
      <c r="A3755" s="7">
        <v>220780</v>
      </c>
      <c r="B3755" s="3">
        <v>11550</v>
      </c>
      <c r="C3755" s="3" t="s">
        <v>30</v>
      </c>
      <c r="D3755" s="2" t="s">
        <v>648</v>
      </c>
      <c r="E3755" s="3">
        <v>14</v>
      </c>
      <c r="F3755" s="17">
        <v>0</v>
      </c>
      <c r="G3755" s="17">
        <v>1</v>
      </c>
      <c r="H3755" s="17">
        <v>0</v>
      </c>
      <c r="I3755" s="7">
        <v>9.1</v>
      </c>
      <c r="J3755" s="7">
        <v>25</v>
      </c>
      <c r="K3755" s="4">
        <v>1203</v>
      </c>
      <c r="L3755" s="5">
        <v>1203.0829000000001</v>
      </c>
      <c r="M3755">
        <v>8246.24</v>
      </c>
      <c r="N3755" s="3">
        <v>1</v>
      </c>
      <c r="O3755" s="50" t="e">
        <f>INDEX([1]Dados!$M$2:$N$26779,MATCH($P3755,[1]Dados!$N$2:$N$26779,),2)</f>
        <v>#N/A</v>
      </c>
      <c r="P3755">
        <v>157483</v>
      </c>
      <c r="Q3755" s="1">
        <v>36858</v>
      </c>
      <c r="R3755" s="1">
        <v>36869</v>
      </c>
      <c r="S3755" t="s">
        <v>1649</v>
      </c>
    </row>
    <row r="3756" spans="1:19" x14ac:dyDescent="0.2">
      <c r="A3756" s="7">
        <v>220780</v>
      </c>
      <c r="B3756" s="3">
        <v>11550</v>
      </c>
      <c r="C3756" s="3" t="s">
        <v>30</v>
      </c>
      <c r="D3756" s="2" t="s">
        <v>648</v>
      </c>
      <c r="E3756" s="3">
        <v>14</v>
      </c>
      <c r="F3756" s="17">
        <v>0</v>
      </c>
      <c r="G3756" s="17">
        <v>1</v>
      </c>
      <c r="H3756" s="17">
        <v>0</v>
      </c>
      <c r="I3756" s="7">
        <v>8.1</v>
      </c>
      <c r="J3756" s="7">
        <v>15</v>
      </c>
      <c r="K3756" s="4">
        <v>1214</v>
      </c>
      <c r="L3756" s="5">
        <v>1214.0587</v>
      </c>
      <c r="M3756">
        <v>59619</v>
      </c>
      <c r="N3756" s="3">
        <v>1</v>
      </c>
      <c r="O3756" s="50" t="e">
        <f>INDEX([1]Dados!$M$2:$N$26779,MATCH($P3756,[1]Dados!$N$2:$N$26779,),2)</f>
        <v>#N/A</v>
      </c>
      <c r="P3756">
        <v>157275</v>
      </c>
      <c r="Q3756" s="1">
        <v>36858</v>
      </c>
      <c r="R3756" s="1">
        <v>36869</v>
      </c>
      <c r="S3756" t="s">
        <v>1648</v>
      </c>
    </row>
    <row r="3757" spans="1:19" x14ac:dyDescent="0.2">
      <c r="A3757" s="7">
        <v>220780</v>
      </c>
      <c r="B3757" s="3">
        <v>11550</v>
      </c>
      <c r="C3757" s="3" t="s">
        <v>30</v>
      </c>
      <c r="D3757" s="2" t="s">
        <v>648</v>
      </c>
      <c r="E3757" s="3">
        <v>14</v>
      </c>
      <c r="F3757" s="17">
        <v>0</v>
      </c>
      <c r="G3757" s="17">
        <v>1</v>
      </c>
      <c r="H3757" s="17">
        <v>0</v>
      </c>
      <c r="I3757" s="7">
        <v>8.1999999999999993</v>
      </c>
      <c r="J3757" s="7">
        <v>25</v>
      </c>
      <c r="K3757" s="4">
        <v>1214</v>
      </c>
      <c r="L3757" s="5">
        <v>1214.0587</v>
      </c>
      <c r="M3757">
        <v>59619</v>
      </c>
      <c r="N3757" s="3">
        <v>1</v>
      </c>
      <c r="O3757" s="50" t="e">
        <f>INDEX([1]Dados!$M$2:$N$26779,MATCH($P3757,[1]Dados!$N$2:$N$26779,),2)</f>
        <v>#N/A</v>
      </c>
      <c r="P3757">
        <v>157275</v>
      </c>
      <c r="Q3757" s="1">
        <v>36858</v>
      </c>
      <c r="R3757" s="1">
        <v>36869</v>
      </c>
      <c r="S3757" t="s">
        <v>1648</v>
      </c>
    </row>
    <row r="3758" spans="1:19" x14ac:dyDescent="0.2">
      <c r="A3758" s="7">
        <v>220780</v>
      </c>
      <c r="B3758" s="3">
        <v>11550</v>
      </c>
      <c r="C3758" s="3" t="s">
        <v>30</v>
      </c>
      <c r="D3758" s="2" t="s">
        <v>648</v>
      </c>
      <c r="E3758" s="3">
        <v>14</v>
      </c>
      <c r="F3758" s="17">
        <v>0</v>
      </c>
      <c r="G3758" s="17">
        <v>1</v>
      </c>
      <c r="H3758" s="17">
        <v>0</v>
      </c>
      <c r="I3758" s="7">
        <v>8.3000000000000007</v>
      </c>
      <c r="J3758" s="7">
        <v>15</v>
      </c>
      <c r="K3758" s="4">
        <v>1214</v>
      </c>
      <c r="L3758" s="5">
        <v>1214.0587</v>
      </c>
      <c r="M3758">
        <v>59619</v>
      </c>
      <c r="N3758" s="3">
        <v>1</v>
      </c>
      <c r="O3758" s="50" t="e">
        <f>INDEX([1]Dados!$M$2:$N$26779,MATCH($P3758,[1]Dados!$N$2:$N$26779,),2)</f>
        <v>#N/A</v>
      </c>
      <c r="P3758">
        <v>157275</v>
      </c>
      <c r="Q3758" s="1">
        <v>36858</v>
      </c>
      <c r="R3758" s="1">
        <v>36869</v>
      </c>
      <c r="S3758" t="s">
        <v>1648</v>
      </c>
    </row>
    <row r="3759" spans="1:19" x14ac:dyDescent="0.2">
      <c r="A3759" s="7">
        <v>220780</v>
      </c>
      <c r="B3759" s="3">
        <v>11550</v>
      </c>
      <c r="C3759" s="3" t="s">
        <v>30</v>
      </c>
      <c r="D3759" s="2" t="s">
        <v>648</v>
      </c>
      <c r="E3759" s="3">
        <v>14</v>
      </c>
      <c r="F3759" s="17">
        <v>0</v>
      </c>
      <c r="G3759" s="17">
        <v>1</v>
      </c>
      <c r="H3759" s="17">
        <v>0</v>
      </c>
      <c r="I3759" s="7">
        <v>8.4</v>
      </c>
      <c r="J3759" s="7">
        <v>18</v>
      </c>
      <c r="K3759" s="4">
        <v>1214</v>
      </c>
      <c r="L3759" s="5">
        <v>1214.0587</v>
      </c>
      <c r="M3759">
        <v>59619</v>
      </c>
      <c r="N3759" s="3">
        <v>1</v>
      </c>
      <c r="O3759" s="50" t="e">
        <f>INDEX([1]Dados!$M$2:$N$26779,MATCH($P3759,[1]Dados!$N$2:$N$26779,),2)</f>
        <v>#N/A</v>
      </c>
      <c r="P3759">
        <v>157275</v>
      </c>
      <c r="Q3759" s="1">
        <v>36858</v>
      </c>
      <c r="R3759" s="1">
        <v>36869</v>
      </c>
      <c r="S3759" t="s">
        <v>1648</v>
      </c>
    </row>
    <row r="3760" spans="1:19" x14ac:dyDescent="0.2">
      <c r="A3760" s="7">
        <v>220780</v>
      </c>
      <c r="B3760" s="3">
        <v>11550</v>
      </c>
      <c r="C3760" s="3" t="s">
        <v>30</v>
      </c>
      <c r="D3760" s="2" t="s">
        <v>648</v>
      </c>
      <c r="E3760" s="3">
        <v>14</v>
      </c>
      <c r="F3760" s="17">
        <v>0</v>
      </c>
      <c r="G3760" s="17">
        <v>1</v>
      </c>
      <c r="H3760" s="17">
        <v>0</v>
      </c>
      <c r="I3760" s="7">
        <v>8.5</v>
      </c>
      <c r="J3760" s="7">
        <v>15</v>
      </c>
      <c r="K3760" s="4">
        <v>1214</v>
      </c>
      <c r="L3760" s="5">
        <v>1214.0587</v>
      </c>
      <c r="M3760">
        <v>59619</v>
      </c>
      <c r="N3760" s="3">
        <v>1</v>
      </c>
      <c r="O3760" s="50" t="e">
        <f>INDEX([1]Dados!$M$2:$N$26779,MATCH($P3760,[1]Dados!$N$2:$N$26779,),2)</f>
        <v>#N/A</v>
      </c>
      <c r="P3760">
        <v>157275</v>
      </c>
      <c r="Q3760" s="1">
        <v>36858</v>
      </c>
      <c r="R3760" s="1">
        <v>36869</v>
      </c>
      <c r="S3760" t="s">
        <v>1648</v>
      </c>
    </row>
    <row r="3761" spans="1:19" x14ac:dyDescent="0.2">
      <c r="A3761" s="7">
        <v>220780</v>
      </c>
      <c r="B3761" s="3">
        <v>11550</v>
      </c>
      <c r="C3761" s="3" t="s">
        <v>30</v>
      </c>
      <c r="D3761" s="2" t="s">
        <v>648</v>
      </c>
      <c r="E3761" s="3">
        <v>14</v>
      </c>
      <c r="F3761" s="17">
        <v>0</v>
      </c>
      <c r="G3761" s="17">
        <v>1</v>
      </c>
      <c r="H3761" s="17">
        <v>0</v>
      </c>
      <c r="I3761" s="7">
        <v>6.2</v>
      </c>
      <c r="J3761" s="7">
        <v>24</v>
      </c>
      <c r="K3761" s="4">
        <v>1214</v>
      </c>
      <c r="L3761" s="5">
        <v>1214.0589</v>
      </c>
      <c r="M3761">
        <v>238844</v>
      </c>
      <c r="N3761" s="3">
        <v>1</v>
      </c>
      <c r="O3761" s="50" t="e">
        <f>INDEX([1]Dados!$M$2:$N$26779,MATCH($P3761,[1]Dados!$N$2:$N$26779,),2)</f>
        <v>#N/A</v>
      </c>
      <c r="P3761">
        <v>158378</v>
      </c>
      <c r="Q3761" s="1">
        <v>36858</v>
      </c>
      <c r="R3761" s="1">
        <v>36869</v>
      </c>
      <c r="S3761" t="s">
        <v>1374</v>
      </c>
    </row>
    <row r="3762" spans="1:19" x14ac:dyDescent="0.2">
      <c r="A3762" s="7">
        <v>220780</v>
      </c>
      <c r="B3762" s="3">
        <v>11550</v>
      </c>
      <c r="C3762" s="3" t="s">
        <v>30</v>
      </c>
      <c r="D3762" s="2" t="s">
        <v>648</v>
      </c>
      <c r="E3762" s="3">
        <v>14</v>
      </c>
      <c r="F3762" s="17">
        <v>0</v>
      </c>
      <c r="G3762" s="17">
        <v>1</v>
      </c>
      <c r="H3762" s="17">
        <v>0</v>
      </c>
      <c r="I3762" s="7">
        <v>6.1</v>
      </c>
      <c r="J3762" s="7">
        <v>20</v>
      </c>
      <c r="K3762" s="4">
        <v>1214</v>
      </c>
      <c r="L3762" s="5">
        <v>1214.0589</v>
      </c>
      <c r="M3762">
        <v>238844</v>
      </c>
      <c r="N3762" s="3">
        <v>1</v>
      </c>
      <c r="O3762" s="50" t="e">
        <f>INDEX([1]Dados!$M$2:$N$26779,MATCH($P3762,[1]Dados!$N$2:$N$26779,),2)</f>
        <v>#N/A</v>
      </c>
      <c r="P3762">
        <v>158378</v>
      </c>
      <c r="Q3762" s="1">
        <v>36858</v>
      </c>
      <c r="R3762" s="1">
        <v>36869</v>
      </c>
      <c r="S3762" t="s">
        <v>1374</v>
      </c>
    </row>
    <row r="3763" spans="1:19" x14ac:dyDescent="0.2">
      <c r="A3763" s="7">
        <v>220780</v>
      </c>
      <c r="B3763" s="3">
        <v>11550</v>
      </c>
      <c r="C3763" s="3" t="s">
        <v>30</v>
      </c>
      <c r="D3763" s="2" t="s">
        <v>648</v>
      </c>
      <c r="E3763" s="3">
        <v>14</v>
      </c>
      <c r="F3763" s="17">
        <v>0</v>
      </c>
      <c r="G3763" s="17">
        <v>1</v>
      </c>
      <c r="H3763" s="17">
        <v>0</v>
      </c>
      <c r="I3763" s="7">
        <v>3.3</v>
      </c>
      <c r="J3763" s="7">
        <v>10</v>
      </c>
      <c r="K3763" s="4">
        <v>2</v>
      </c>
      <c r="L3763" s="5">
        <v>2.3921000000000001</v>
      </c>
      <c r="M3763">
        <v>65650</v>
      </c>
      <c r="N3763" s="3">
        <v>1</v>
      </c>
      <c r="O3763" s="50" t="e">
        <f>INDEX([1]Dados!$M$2:$N$26779,MATCH($P3763,[1]Dados!$N$2:$N$26779,),2)</f>
        <v>#N/A</v>
      </c>
      <c r="P3763">
        <v>158079</v>
      </c>
      <c r="Q3763" s="1">
        <v>36858</v>
      </c>
      <c r="R3763" s="1">
        <v>36869</v>
      </c>
      <c r="S3763" t="s">
        <v>1651</v>
      </c>
    </row>
    <row r="3764" spans="1:19" x14ac:dyDescent="0.2">
      <c r="A3764" s="7">
        <v>220780</v>
      </c>
      <c r="B3764" s="3">
        <v>11550</v>
      </c>
      <c r="C3764" s="3" t="s">
        <v>30</v>
      </c>
      <c r="D3764" s="2" t="s">
        <v>648</v>
      </c>
      <c r="E3764" s="3">
        <v>14</v>
      </c>
      <c r="F3764" s="17">
        <v>0</v>
      </c>
      <c r="G3764" s="17">
        <v>1</v>
      </c>
      <c r="H3764" s="17">
        <v>0</v>
      </c>
      <c r="I3764" s="7">
        <v>3.2</v>
      </c>
      <c r="J3764" s="7">
        <v>10</v>
      </c>
      <c r="K3764" s="4">
        <v>2</v>
      </c>
      <c r="L3764" s="5">
        <v>2.3921000000000001</v>
      </c>
      <c r="M3764">
        <v>65650</v>
      </c>
      <c r="N3764" s="3">
        <v>1</v>
      </c>
      <c r="O3764" s="50" t="e">
        <f>INDEX([1]Dados!$M$2:$N$26779,MATCH($P3764,[1]Dados!$N$2:$N$26779,),2)</f>
        <v>#N/A</v>
      </c>
      <c r="P3764">
        <v>158079</v>
      </c>
      <c r="Q3764" s="1">
        <v>36858</v>
      </c>
      <c r="R3764" s="1">
        <v>36869</v>
      </c>
      <c r="S3764" t="s">
        <v>1651</v>
      </c>
    </row>
    <row r="3765" spans="1:19" x14ac:dyDescent="0.2">
      <c r="A3765" s="7">
        <v>220780</v>
      </c>
      <c r="B3765" s="3">
        <v>11550</v>
      </c>
      <c r="C3765" s="3" t="s">
        <v>30</v>
      </c>
      <c r="D3765" s="2" t="s">
        <v>648</v>
      </c>
      <c r="E3765" s="3">
        <v>14</v>
      </c>
      <c r="F3765" s="17">
        <v>0</v>
      </c>
      <c r="G3765" s="17">
        <v>1</v>
      </c>
      <c r="H3765" s="17">
        <v>0</v>
      </c>
      <c r="I3765" s="7">
        <v>3.1</v>
      </c>
      <c r="J3765" s="7">
        <v>19</v>
      </c>
      <c r="K3765" s="4">
        <v>2</v>
      </c>
      <c r="L3765" s="5">
        <v>2.3921000000000001</v>
      </c>
      <c r="M3765">
        <v>65650</v>
      </c>
      <c r="N3765" s="3">
        <v>1</v>
      </c>
      <c r="O3765" s="50" t="e">
        <f>INDEX([1]Dados!$M$2:$N$26779,MATCH($P3765,[1]Dados!$N$2:$N$26779,),2)</f>
        <v>#N/A</v>
      </c>
      <c r="P3765">
        <v>158079</v>
      </c>
      <c r="Q3765" s="1">
        <v>36858</v>
      </c>
      <c r="R3765" s="1">
        <v>36869</v>
      </c>
      <c r="S3765" t="s">
        <v>1651</v>
      </c>
    </row>
    <row r="3766" spans="1:19" x14ac:dyDescent="0.2">
      <c r="A3766" s="7">
        <v>220780</v>
      </c>
      <c r="B3766" s="3">
        <v>11550</v>
      </c>
      <c r="C3766" s="3" t="s">
        <v>30</v>
      </c>
      <c r="D3766" s="2" t="s">
        <v>648</v>
      </c>
      <c r="E3766" s="3">
        <v>14</v>
      </c>
      <c r="F3766" s="17">
        <v>0</v>
      </c>
      <c r="G3766" s="17">
        <v>1</v>
      </c>
      <c r="H3766" s="17">
        <v>0</v>
      </c>
      <c r="I3766" s="7">
        <v>3.4</v>
      </c>
      <c r="J3766" s="7">
        <v>32</v>
      </c>
      <c r="K3766" s="4">
        <v>2</v>
      </c>
      <c r="L3766" s="5">
        <v>2.3921000000000001</v>
      </c>
      <c r="M3766">
        <v>65650</v>
      </c>
      <c r="N3766" s="3">
        <v>1</v>
      </c>
      <c r="O3766" s="50" t="e">
        <f>INDEX([1]Dados!$M$2:$N$26779,MATCH($P3766,[1]Dados!$N$2:$N$26779,),2)</f>
        <v>#N/A</v>
      </c>
      <c r="P3766">
        <v>158079</v>
      </c>
      <c r="Q3766" s="1">
        <v>36858</v>
      </c>
      <c r="R3766" s="1">
        <v>36869</v>
      </c>
      <c r="S3766" t="s">
        <v>1651</v>
      </c>
    </row>
    <row r="3767" spans="1:19" x14ac:dyDescent="0.2">
      <c r="A3767" s="7">
        <v>220780</v>
      </c>
      <c r="B3767" s="3">
        <v>11550</v>
      </c>
      <c r="C3767" s="3" t="s">
        <v>30</v>
      </c>
      <c r="D3767" s="2" t="s">
        <v>648</v>
      </c>
      <c r="E3767" s="3">
        <v>14</v>
      </c>
      <c r="F3767" s="17">
        <v>0</v>
      </c>
      <c r="G3767" s="17">
        <v>1</v>
      </c>
      <c r="H3767" s="17">
        <v>0</v>
      </c>
      <c r="I3767" s="7">
        <v>3.5</v>
      </c>
      <c r="J3767" s="7">
        <v>13</v>
      </c>
      <c r="K3767" s="4">
        <v>2</v>
      </c>
      <c r="L3767" s="5">
        <v>2.3921000000000001</v>
      </c>
      <c r="M3767">
        <v>65650</v>
      </c>
      <c r="N3767" s="3">
        <v>1</v>
      </c>
      <c r="O3767" s="50" t="e">
        <f>INDEX([1]Dados!$M$2:$N$26779,MATCH($P3767,[1]Dados!$N$2:$N$26779,),2)</f>
        <v>#N/A</v>
      </c>
      <c r="P3767">
        <v>158079</v>
      </c>
      <c r="Q3767" s="1">
        <v>36858</v>
      </c>
      <c r="R3767" s="1">
        <v>36869</v>
      </c>
      <c r="S3767" t="s">
        <v>1651</v>
      </c>
    </row>
    <row r="3768" spans="1:19" x14ac:dyDescent="0.2">
      <c r="A3768" s="7">
        <v>220780</v>
      </c>
      <c r="B3768" s="3">
        <v>11550</v>
      </c>
      <c r="C3768" s="3" t="s">
        <v>30</v>
      </c>
      <c r="D3768" s="2" t="s">
        <v>648</v>
      </c>
      <c r="E3768" s="3">
        <v>14</v>
      </c>
      <c r="F3768" s="17">
        <v>0</v>
      </c>
      <c r="G3768" s="17">
        <v>1</v>
      </c>
      <c r="H3768" s="17">
        <v>0</v>
      </c>
      <c r="I3768" s="7">
        <v>7.1</v>
      </c>
      <c r="J3768" s="7">
        <v>25</v>
      </c>
      <c r="K3768" s="4">
        <v>1293</v>
      </c>
      <c r="L3768" s="5">
        <v>1293.0592999999999</v>
      </c>
      <c r="M3768">
        <v>22288.12</v>
      </c>
      <c r="N3768" s="3">
        <v>1</v>
      </c>
      <c r="O3768" s="50" t="e">
        <f>INDEX([1]Dados!$M$2:$N$26779,MATCH($P3768,[1]Dados!$N$2:$N$26779,),2)</f>
        <v>#N/A</v>
      </c>
      <c r="P3768">
        <v>157217</v>
      </c>
      <c r="Q3768" s="1">
        <v>36858</v>
      </c>
      <c r="R3768" s="1">
        <v>36869</v>
      </c>
      <c r="S3768" t="s">
        <v>1647</v>
      </c>
    </row>
    <row r="3769" spans="1:19" x14ac:dyDescent="0.2">
      <c r="A3769" s="7">
        <v>220780</v>
      </c>
      <c r="B3769" s="3">
        <v>11550</v>
      </c>
      <c r="C3769" s="3" t="s">
        <v>30</v>
      </c>
      <c r="D3769" s="2" t="s">
        <v>648</v>
      </c>
      <c r="E3769" s="3">
        <v>14</v>
      </c>
      <c r="F3769" s="17">
        <v>0</v>
      </c>
      <c r="G3769" s="17">
        <v>1</v>
      </c>
      <c r="H3769" s="17">
        <v>0</v>
      </c>
      <c r="I3769" s="7">
        <v>7.2</v>
      </c>
      <c r="J3769" s="7">
        <v>25</v>
      </c>
      <c r="K3769" s="4">
        <v>1293</v>
      </c>
      <c r="L3769" s="5">
        <v>1293.0592999999999</v>
      </c>
      <c r="M3769">
        <v>22288.12</v>
      </c>
      <c r="N3769" s="3">
        <v>1</v>
      </c>
      <c r="O3769" s="50" t="e">
        <f>INDEX([1]Dados!$M$2:$N$26779,MATCH($P3769,[1]Dados!$N$2:$N$26779,),2)</f>
        <v>#N/A</v>
      </c>
      <c r="P3769">
        <v>157217</v>
      </c>
      <c r="Q3769" s="1">
        <v>36858</v>
      </c>
      <c r="R3769" s="1">
        <v>36869</v>
      </c>
      <c r="S3769" t="s">
        <v>1647</v>
      </c>
    </row>
    <row r="3770" spans="1:19" x14ac:dyDescent="0.2">
      <c r="A3770" s="7">
        <v>220780</v>
      </c>
      <c r="B3770" s="3">
        <v>11550</v>
      </c>
      <c r="C3770" s="3" t="s">
        <v>30</v>
      </c>
      <c r="D3770" s="2" t="s">
        <v>648</v>
      </c>
      <c r="E3770" s="3">
        <v>14</v>
      </c>
      <c r="F3770" s="17">
        <v>0</v>
      </c>
      <c r="G3770" s="17">
        <v>1</v>
      </c>
      <c r="H3770" s="17">
        <v>0</v>
      </c>
      <c r="I3770" s="7">
        <v>7.3</v>
      </c>
      <c r="J3770" s="7">
        <v>17</v>
      </c>
      <c r="K3770" s="4">
        <v>1293</v>
      </c>
      <c r="L3770" s="5">
        <v>1293.0592999999999</v>
      </c>
      <c r="M3770">
        <v>22288.12</v>
      </c>
      <c r="N3770" s="3">
        <v>1</v>
      </c>
      <c r="O3770" s="50" t="e">
        <f>INDEX([1]Dados!$M$2:$N$26779,MATCH($P3770,[1]Dados!$N$2:$N$26779,),2)</f>
        <v>#N/A</v>
      </c>
      <c r="P3770">
        <v>157217</v>
      </c>
      <c r="Q3770" s="1">
        <v>36858</v>
      </c>
      <c r="R3770" s="1">
        <v>36869</v>
      </c>
      <c r="S3770" t="s">
        <v>1647</v>
      </c>
    </row>
    <row r="3771" spans="1:19" x14ac:dyDescent="0.2">
      <c r="A3771" s="7">
        <v>220780</v>
      </c>
      <c r="B3771" s="3">
        <v>11550</v>
      </c>
      <c r="C3771" s="3" t="s">
        <v>30</v>
      </c>
      <c r="D3771" s="2" t="s">
        <v>648</v>
      </c>
      <c r="E3771" s="3">
        <v>14</v>
      </c>
      <c r="F3771" s="17">
        <v>0</v>
      </c>
      <c r="G3771" s="17">
        <v>1</v>
      </c>
      <c r="H3771" s="17">
        <v>0</v>
      </c>
      <c r="I3771" s="7">
        <v>7.4</v>
      </c>
      <c r="J3771" s="7">
        <v>22</v>
      </c>
      <c r="K3771" s="4">
        <v>1293</v>
      </c>
      <c r="L3771" s="5">
        <v>1293.0592999999999</v>
      </c>
      <c r="M3771">
        <v>22288.12</v>
      </c>
      <c r="N3771" s="3">
        <v>1</v>
      </c>
      <c r="O3771" s="50" t="e">
        <f>INDEX([1]Dados!$M$2:$N$26779,MATCH($P3771,[1]Dados!$N$2:$N$26779,),2)</f>
        <v>#N/A</v>
      </c>
      <c r="P3771">
        <v>157217</v>
      </c>
      <c r="Q3771" s="1">
        <v>36858</v>
      </c>
      <c r="R3771" s="1">
        <v>36869</v>
      </c>
      <c r="S3771" t="s">
        <v>1647</v>
      </c>
    </row>
    <row r="3772" spans="1:19" x14ac:dyDescent="0.2">
      <c r="A3772" s="7">
        <v>220780</v>
      </c>
      <c r="B3772" s="3">
        <v>11550</v>
      </c>
      <c r="C3772" s="3" t="s">
        <v>30</v>
      </c>
      <c r="D3772" s="2" t="s">
        <v>648</v>
      </c>
      <c r="E3772" s="3">
        <v>14</v>
      </c>
      <c r="F3772" s="17">
        <v>0</v>
      </c>
      <c r="G3772" s="17">
        <v>1</v>
      </c>
      <c r="H3772" s="17">
        <v>0</v>
      </c>
      <c r="I3772" s="7">
        <v>7.5</v>
      </c>
      <c r="J3772" s="7">
        <v>25</v>
      </c>
      <c r="K3772" s="4">
        <v>1293</v>
      </c>
      <c r="L3772" s="5">
        <v>1293.0592999999999</v>
      </c>
      <c r="M3772">
        <v>22288.12</v>
      </c>
      <c r="N3772" s="3">
        <v>1</v>
      </c>
      <c r="O3772" s="50" t="e">
        <f>INDEX([1]Dados!$M$2:$N$26779,MATCH($P3772,[1]Dados!$N$2:$N$26779,),2)</f>
        <v>#N/A</v>
      </c>
      <c r="P3772">
        <v>157217</v>
      </c>
      <c r="Q3772" s="1">
        <v>36858</v>
      </c>
      <c r="R3772" s="1">
        <v>36869</v>
      </c>
      <c r="S3772" t="s">
        <v>1647</v>
      </c>
    </row>
    <row r="3773" spans="1:19" x14ac:dyDescent="0.2">
      <c r="A3773" s="7">
        <v>220780</v>
      </c>
      <c r="B3773" s="3">
        <v>11550</v>
      </c>
      <c r="C3773" s="3" t="s">
        <v>30</v>
      </c>
      <c r="D3773" s="2" t="s">
        <v>648</v>
      </c>
      <c r="E3773" s="3">
        <v>14</v>
      </c>
      <c r="F3773" s="17">
        <v>0</v>
      </c>
      <c r="G3773" s="17">
        <v>1</v>
      </c>
      <c r="H3773" s="17">
        <v>0</v>
      </c>
      <c r="I3773" s="7">
        <v>7.6</v>
      </c>
      <c r="J3773" s="7">
        <v>25</v>
      </c>
      <c r="K3773" s="4">
        <v>1293</v>
      </c>
      <c r="L3773" s="5">
        <v>1293.0592999999999</v>
      </c>
      <c r="M3773">
        <v>22288.12</v>
      </c>
      <c r="N3773" s="3">
        <v>1</v>
      </c>
      <c r="O3773" s="50" t="e">
        <f>INDEX([1]Dados!$M$2:$N$26779,MATCH($P3773,[1]Dados!$N$2:$N$26779,),2)</f>
        <v>#N/A</v>
      </c>
      <c r="P3773">
        <v>157217</v>
      </c>
      <c r="Q3773" s="1">
        <v>36858</v>
      </c>
      <c r="R3773" s="1">
        <v>36869</v>
      </c>
      <c r="S3773" t="s">
        <v>1647</v>
      </c>
    </row>
    <row r="3774" spans="1:19" x14ac:dyDescent="0.2">
      <c r="A3774" s="7">
        <v>220780</v>
      </c>
      <c r="B3774" s="3">
        <v>11550</v>
      </c>
      <c r="C3774" s="3" t="s">
        <v>30</v>
      </c>
      <c r="D3774" s="2" t="s">
        <v>648</v>
      </c>
      <c r="E3774" s="3">
        <v>14</v>
      </c>
      <c r="F3774" s="17">
        <v>0</v>
      </c>
      <c r="G3774" s="17">
        <v>1</v>
      </c>
      <c r="H3774" s="17">
        <v>0</v>
      </c>
      <c r="I3774" s="7">
        <v>7.7</v>
      </c>
      <c r="J3774" s="7">
        <v>31</v>
      </c>
      <c r="K3774" s="4">
        <v>1293</v>
      </c>
      <c r="L3774" s="5">
        <v>1293.0592999999999</v>
      </c>
      <c r="M3774">
        <v>22288.12</v>
      </c>
      <c r="N3774" s="3">
        <v>1</v>
      </c>
      <c r="O3774" s="50" t="e">
        <f>INDEX([1]Dados!$M$2:$N$26779,MATCH($P3774,[1]Dados!$N$2:$N$26779,),2)</f>
        <v>#N/A</v>
      </c>
      <c r="P3774">
        <v>157217</v>
      </c>
      <c r="Q3774" s="1">
        <v>36858</v>
      </c>
      <c r="R3774" s="1">
        <v>36869</v>
      </c>
      <c r="S3774" t="s">
        <v>1647</v>
      </c>
    </row>
    <row r="3775" spans="1:19" x14ac:dyDescent="0.2">
      <c r="A3775" s="7">
        <v>220780</v>
      </c>
      <c r="B3775" s="3">
        <v>11550</v>
      </c>
      <c r="C3775" s="3" t="s">
        <v>30</v>
      </c>
      <c r="D3775" s="2" t="s">
        <v>648</v>
      </c>
      <c r="E3775" s="3">
        <v>14</v>
      </c>
      <c r="F3775" s="17">
        <v>0</v>
      </c>
      <c r="G3775" s="17">
        <v>1</v>
      </c>
      <c r="H3775" s="17">
        <v>0</v>
      </c>
      <c r="I3775" s="7">
        <v>7.8</v>
      </c>
      <c r="J3775" s="7">
        <v>28</v>
      </c>
      <c r="K3775" s="4">
        <v>1293</v>
      </c>
      <c r="L3775" s="5">
        <v>1293.0592999999999</v>
      </c>
      <c r="M3775">
        <v>22288.12</v>
      </c>
      <c r="N3775" s="3">
        <v>1</v>
      </c>
      <c r="O3775" s="50" t="e">
        <f>INDEX([1]Dados!$M$2:$N$26779,MATCH($P3775,[1]Dados!$N$2:$N$26779,),2)</f>
        <v>#N/A</v>
      </c>
      <c r="P3775">
        <v>157217</v>
      </c>
      <c r="Q3775" s="1">
        <v>36858</v>
      </c>
      <c r="R3775" s="1">
        <v>36869</v>
      </c>
      <c r="S3775" t="s">
        <v>1647</v>
      </c>
    </row>
    <row r="3776" spans="1:19" x14ac:dyDescent="0.2">
      <c r="A3776" s="7">
        <v>410830</v>
      </c>
      <c r="B3776" s="3">
        <v>75639</v>
      </c>
      <c r="C3776" s="3" t="s">
        <v>37</v>
      </c>
      <c r="D3776" s="2" t="s">
        <v>432</v>
      </c>
      <c r="E3776" s="3">
        <v>14</v>
      </c>
      <c r="F3776" s="17">
        <v>0</v>
      </c>
      <c r="G3776" s="17">
        <v>1</v>
      </c>
      <c r="H3776" s="17">
        <v>0</v>
      </c>
      <c r="I3776" s="7">
        <v>4.2</v>
      </c>
      <c r="J3776" s="7">
        <v>25</v>
      </c>
      <c r="K3776" s="4">
        <v>1203</v>
      </c>
      <c r="L3776" s="5">
        <v>1203.0829000000001</v>
      </c>
      <c r="M3776">
        <v>736782</v>
      </c>
      <c r="N3776" s="33">
        <v>1</v>
      </c>
      <c r="O3776" s="50" t="e">
        <f>INDEX([1]Dados!$M$2:$N$26779,MATCH($P3776,[1]Dados!$N$2:$N$26779,),2)</f>
        <v>#N/A</v>
      </c>
      <c r="P3776">
        <v>157487</v>
      </c>
      <c r="Q3776" s="1">
        <v>36858</v>
      </c>
      <c r="R3776" s="1">
        <v>36867</v>
      </c>
      <c r="S3776" t="s">
        <v>1073</v>
      </c>
    </row>
    <row r="3777" spans="1:19" x14ac:dyDescent="0.2">
      <c r="A3777" s="7">
        <v>410830</v>
      </c>
      <c r="B3777" s="3">
        <v>75639</v>
      </c>
      <c r="C3777" s="3" t="s">
        <v>37</v>
      </c>
      <c r="D3777" s="2" t="s">
        <v>432</v>
      </c>
      <c r="E3777" s="3">
        <v>14</v>
      </c>
      <c r="F3777" s="17">
        <v>0</v>
      </c>
      <c r="G3777" s="17">
        <v>1</v>
      </c>
      <c r="H3777" s="17">
        <v>0</v>
      </c>
      <c r="I3777" s="7">
        <v>4.0999999999999996</v>
      </c>
      <c r="J3777" s="7">
        <v>18</v>
      </c>
      <c r="K3777" s="4">
        <v>1203</v>
      </c>
      <c r="L3777" s="5">
        <v>1203.0829000000001</v>
      </c>
      <c r="M3777">
        <v>736782</v>
      </c>
      <c r="N3777" s="33">
        <v>1</v>
      </c>
      <c r="O3777" s="50" t="e">
        <f>INDEX([1]Dados!$M$2:$N$26779,MATCH($P3777,[1]Dados!$N$2:$N$26779,),2)</f>
        <v>#N/A</v>
      </c>
      <c r="P3777">
        <v>157487</v>
      </c>
      <c r="Q3777" s="1">
        <v>36858</v>
      </c>
      <c r="R3777" s="1">
        <v>36867</v>
      </c>
      <c r="S3777" t="s">
        <v>1073</v>
      </c>
    </row>
    <row r="3778" spans="1:19" x14ac:dyDescent="0.2">
      <c r="A3778" s="7">
        <v>410830</v>
      </c>
      <c r="B3778" s="3">
        <v>75639</v>
      </c>
      <c r="C3778" s="3" t="s">
        <v>37</v>
      </c>
      <c r="D3778" s="2" t="s">
        <v>432</v>
      </c>
      <c r="E3778" s="3">
        <v>14</v>
      </c>
      <c r="F3778" s="17">
        <v>0</v>
      </c>
      <c r="G3778" s="17">
        <v>1</v>
      </c>
      <c r="H3778" s="17">
        <v>0</v>
      </c>
      <c r="I3778" s="7">
        <v>3.2</v>
      </c>
      <c r="J3778" s="7">
        <v>2</v>
      </c>
      <c r="K3778" s="4">
        <v>1214</v>
      </c>
      <c r="L3778" s="5">
        <v>1214.0587</v>
      </c>
      <c r="M3778">
        <v>2447706</v>
      </c>
      <c r="N3778" s="33">
        <v>1</v>
      </c>
      <c r="O3778" s="50" t="e">
        <f>INDEX([1]Dados!$M$2:$N$26779,MATCH($P3778,[1]Dados!$N$2:$N$26779,),2)</f>
        <v>#N/A</v>
      </c>
      <c r="P3778">
        <v>157191</v>
      </c>
      <c r="Q3778" s="1">
        <v>36858</v>
      </c>
      <c r="R3778" s="1">
        <v>36867</v>
      </c>
      <c r="S3778" t="s">
        <v>1071</v>
      </c>
    </row>
    <row r="3779" spans="1:19" x14ac:dyDescent="0.2">
      <c r="A3779" s="7">
        <v>410830</v>
      </c>
      <c r="B3779" s="3">
        <v>75639</v>
      </c>
      <c r="C3779" s="3" t="s">
        <v>37</v>
      </c>
      <c r="D3779" s="2" t="s">
        <v>432</v>
      </c>
      <c r="E3779" s="3">
        <v>14</v>
      </c>
      <c r="F3779" s="17">
        <v>0</v>
      </c>
      <c r="G3779" s="17">
        <v>1</v>
      </c>
      <c r="H3779" s="17">
        <v>0</v>
      </c>
      <c r="I3779" s="7">
        <v>3.1</v>
      </c>
      <c r="J3779" s="7">
        <v>25</v>
      </c>
      <c r="K3779" s="4">
        <v>1214</v>
      </c>
      <c r="L3779" s="5">
        <v>1214.0587</v>
      </c>
      <c r="M3779">
        <v>2447706</v>
      </c>
      <c r="N3779" s="33">
        <v>1</v>
      </c>
      <c r="O3779" s="50" t="e">
        <f>INDEX([1]Dados!$M$2:$N$26779,MATCH($P3779,[1]Dados!$N$2:$N$26779,),2)</f>
        <v>#N/A</v>
      </c>
      <c r="P3779">
        <v>157191</v>
      </c>
      <c r="Q3779" s="1">
        <v>36858</v>
      </c>
      <c r="R3779" s="1">
        <v>36867</v>
      </c>
      <c r="S3779" t="s">
        <v>1071</v>
      </c>
    </row>
    <row r="3780" spans="1:19" x14ac:dyDescent="0.2">
      <c r="A3780" s="7">
        <v>410830</v>
      </c>
      <c r="B3780" s="3">
        <v>75639</v>
      </c>
      <c r="C3780" s="3" t="s">
        <v>37</v>
      </c>
      <c r="D3780" s="2" t="s">
        <v>432</v>
      </c>
      <c r="E3780" s="3">
        <v>14</v>
      </c>
      <c r="F3780" s="17">
        <v>0</v>
      </c>
      <c r="G3780" s="17">
        <v>1</v>
      </c>
      <c r="H3780" s="17">
        <v>0</v>
      </c>
      <c r="I3780" s="7">
        <v>1.1000000000000001</v>
      </c>
      <c r="J3780" s="7">
        <v>25</v>
      </c>
      <c r="K3780" s="4">
        <v>1214</v>
      </c>
      <c r="L3780" s="5">
        <v>1214.0589</v>
      </c>
      <c r="M3780">
        <f>641860+68832</f>
        <v>710692</v>
      </c>
      <c r="N3780" s="33">
        <v>1</v>
      </c>
      <c r="O3780" s="50" t="e">
        <f>INDEX([1]Dados!$M$2:$N$26779,MATCH($P3780,[1]Dados!$N$2:$N$26779,),2)</f>
        <v>#N/A</v>
      </c>
      <c r="P3780">
        <v>158381</v>
      </c>
      <c r="Q3780" s="1">
        <v>36858</v>
      </c>
      <c r="R3780" s="1">
        <v>36867</v>
      </c>
      <c r="S3780" t="s">
        <v>2303</v>
      </c>
    </row>
    <row r="3781" spans="1:19" x14ac:dyDescent="0.2">
      <c r="A3781" s="7">
        <v>410830</v>
      </c>
      <c r="B3781" s="3">
        <v>75639</v>
      </c>
      <c r="C3781" s="3" t="s">
        <v>37</v>
      </c>
      <c r="D3781" s="2" t="s">
        <v>432</v>
      </c>
      <c r="E3781" s="3">
        <v>14</v>
      </c>
      <c r="F3781" s="17">
        <v>0</v>
      </c>
      <c r="G3781" s="17">
        <v>1</v>
      </c>
      <c r="H3781" s="17">
        <v>0</v>
      </c>
      <c r="I3781" s="7">
        <v>1.2</v>
      </c>
      <c r="J3781" s="7">
        <v>25</v>
      </c>
      <c r="K3781" s="4">
        <v>1214</v>
      </c>
      <c r="L3781" s="5">
        <v>1214.0589</v>
      </c>
      <c r="M3781">
        <f t="shared" ref="M3781:M3782" si="24">641860+68832</f>
        <v>710692</v>
      </c>
      <c r="N3781" s="33">
        <v>1</v>
      </c>
      <c r="O3781" s="50" t="e">
        <f>INDEX([1]Dados!$M$2:$N$26779,MATCH($P3781,[1]Dados!$N$2:$N$26779,),2)</f>
        <v>#N/A</v>
      </c>
      <c r="P3781">
        <v>158381</v>
      </c>
      <c r="Q3781" s="1">
        <v>36858</v>
      </c>
      <c r="R3781" s="1">
        <v>36867</v>
      </c>
      <c r="S3781" t="s">
        <v>2303</v>
      </c>
    </row>
    <row r="3782" spans="1:19" x14ac:dyDescent="0.2">
      <c r="A3782" s="7">
        <v>410830</v>
      </c>
      <c r="B3782" s="3">
        <v>75639</v>
      </c>
      <c r="C3782" s="3" t="s">
        <v>37</v>
      </c>
      <c r="D3782" s="2" t="s">
        <v>432</v>
      </c>
      <c r="E3782" s="3">
        <v>14</v>
      </c>
      <c r="F3782" s="17">
        <v>0</v>
      </c>
      <c r="G3782" s="17">
        <v>1</v>
      </c>
      <c r="H3782" s="17">
        <v>0</v>
      </c>
      <c r="I3782" s="7">
        <v>1.3</v>
      </c>
      <c r="J3782" s="7">
        <v>25</v>
      </c>
      <c r="K3782" s="4">
        <v>1214</v>
      </c>
      <c r="L3782" s="5">
        <v>1214.0589</v>
      </c>
      <c r="M3782">
        <f t="shared" si="24"/>
        <v>710692</v>
      </c>
      <c r="N3782" s="33">
        <v>1</v>
      </c>
      <c r="O3782" s="50" t="e">
        <f>INDEX([1]Dados!$M$2:$N$26779,MATCH($P3782,[1]Dados!$N$2:$N$26779,),2)</f>
        <v>#N/A</v>
      </c>
      <c r="P3782">
        <v>158381</v>
      </c>
      <c r="Q3782" s="1">
        <v>36858</v>
      </c>
      <c r="R3782" s="1">
        <v>36867</v>
      </c>
      <c r="S3782" t="s">
        <v>2303</v>
      </c>
    </row>
    <row r="3783" spans="1:19" x14ac:dyDescent="0.2">
      <c r="A3783" s="7">
        <v>410830</v>
      </c>
      <c r="B3783" s="3">
        <v>75639</v>
      </c>
      <c r="C3783" s="3" t="s">
        <v>37</v>
      </c>
      <c r="D3783" s="2" t="s">
        <v>432</v>
      </c>
      <c r="E3783" s="3">
        <v>14</v>
      </c>
      <c r="F3783" s="17">
        <v>0</v>
      </c>
      <c r="G3783" s="17">
        <v>1</v>
      </c>
      <c r="H3783" s="17">
        <v>0</v>
      </c>
      <c r="I3783" s="7">
        <v>5.0999999999999996</v>
      </c>
      <c r="J3783" s="7">
        <v>23</v>
      </c>
      <c r="K3783" s="4">
        <v>1220</v>
      </c>
      <c r="L3783" s="5">
        <v>1220.0906</v>
      </c>
      <c r="M3783">
        <f>7651745/3</f>
        <v>2550581.6666666665</v>
      </c>
      <c r="N3783" s="33">
        <v>1</v>
      </c>
      <c r="O3783" s="50" t="e">
        <f>INDEX([1]Dados!$M$2:$N$26779,MATCH($P3783,[1]Dados!$N$2:$N$26779,),2)</f>
        <v>#N/A</v>
      </c>
      <c r="P3783">
        <v>158677</v>
      </c>
      <c r="Q3783" s="1">
        <v>36858</v>
      </c>
      <c r="R3783" s="1">
        <v>36867</v>
      </c>
      <c r="S3783" t="s">
        <v>1074</v>
      </c>
    </row>
    <row r="3784" spans="1:19" x14ac:dyDescent="0.2">
      <c r="A3784" s="7">
        <v>410830</v>
      </c>
      <c r="B3784" s="3">
        <v>75639</v>
      </c>
      <c r="C3784" s="3" t="s">
        <v>37</v>
      </c>
      <c r="D3784" s="2" t="s">
        <v>432</v>
      </c>
      <c r="E3784" s="3">
        <v>14</v>
      </c>
      <c r="F3784" s="17">
        <v>0</v>
      </c>
      <c r="G3784" s="17">
        <v>1</v>
      </c>
      <c r="H3784" s="17">
        <v>0</v>
      </c>
      <c r="I3784" s="7">
        <v>5.0999999999999996</v>
      </c>
      <c r="J3784" s="7">
        <v>0</v>
      </c>
      <c r="K3784" s="4">
        <v>1220</v>
      </c>
      <c r="L3784" s="5">
        <v>1220.0906</v>
      </c>
      <c r="M3784">
        <f t="shared" ref="M3784:M3786" si="25">7651745/3</f>
        <v>2550581.6666666665</v>
      </c>
      <c r="N3784" s="33">
        <v>1</v>
      </c>
      <c r="O3784" s="50" t="e">
        <f>INDEX([1]Dados!$M$2:$N$26779,MATCH($P3784,[1]Dados!$N$2:$N$26779,),2)</f>
        <v>#N/A</v>
      </c>
      <c r="P3784">
        <v>158678</v>
      </c>
      <c r="Q3784" s="1">
        <v>36858</v>
      </c>
      <c r="R3784" s="1">
        <v>36867</v>
      </c>
      <c r="S3784" t="s">
        <v>1074</v>
      </c>
    </row>
    <row r="3785" spans="1:19" x14ac:dyDescent="0.2">
      <c r="A3785" s="7">
        <v>410830</v>
      </c>
      <c r="B3785" s="3">
        <v>75639</v>
      </c>
      <c r="C3785" s="3" t="s">
        <v>37</v>
      </c>
      <c r="D3785" s="2" t="s">
        <v>432</v>
      </c>
      <c r="E3785" s="3">
        <v>14</v>
      </c>
      <c r="F3785" s="17">
        <v>0</v>
      </c>
      <c r="G3785" s="17">
        <v>1</v>
      </c>
      <c r="H3785" s="17">
        <v>0</v>
      </c>
      <c r="I3785" s="7">
        <v>5.2</v>
      </c>
      <c r="J3785" s="7">
        <v>23</v>
      </c>
      <c r="K3785" s="4">
        <v>1220</v>
      </c>
      <c r="L3785" s="5">
        <v>1220.0906</v>
      </c>
      <c r="M3785">
        <f t="shared" si="25"/>
        <v>2550581.6666666665</v>
      </c>
      <c r="N3785" s="33">
        <v>1</v>
      </c>
      <c r="O3785" s="50" t="e">
        <f>INDEX([1]Dados!$M$2:$N$26779,MATCH($P3785,[1]Dados!$N$2:$N$26779,),2)</f>
        <v>#N/A</v>
      </c>
      <c r="P3785">
        <v>158679</v>
      </c>
      <c r="Q3785" s="1">
        <v>36858</v>
      </c>
      <c r="R3785" s="1">
        <v>36867</v>
      </c>
      <c r="S3785" t="s">
        <v>1074</v>
      </c>
    </row>
    <row r="3786" spans="1:19" x14ac:dyDescent="0.2">
      <c r="A3786" s="7">
        <v>410830</v>
      </c>
      <c r="B3786" s="3">
        <v>75639</v>
      </c>
      <c r="C3786" s="3" t="s">
        <v>37</v>
      </c>
      <c r="D3786" s="2" t="s">
        <v>432</v>
      </c>
      <c r="E3786" s="3">
        <v>14</v>
      </c>
      <c r="F3786" s="17">
        <v>0</v>
      </c>
      <c r="G3786" s="17">
        <v>1</v>
      </c>
      <c r="H3786" s="17">
        <v>0</v>
      </c>
      <c r="I3786" s="7">
        <v>5.3</v>
      </c>
      <c r="J3786" s="7">
        <v>23</v>
      </c>
      <c r="K3786" s="4">
        <v>1220</v>
      </c>
      <c r="L3786" s="5">
        <v>1220.0906</v>
      </c>
      <c r="M3786">
        <f t="shared" si="25"/>
        <v>2550581.6666666665</v>
      </c>
      <c r="N3786" s="33">
        <v>1</v>
      </c>
      <c r="O3786" s="50" t="e">
        <f>INDEX([1]Dados!$M$2:$N$26779,MATCH($P3786,[1]Dados!$N$2:$N$26779,),2)</f>
        <v>#N/A</v>
      </c>
      <c r="P3786">
        <v>158679</v>
      </c>
      <c r="Q3786" s="1">
        <v>36858</v>
      </c>
      <c r="R3786" s="1">
        <v>36867</v>
      </c>
      <c r="S3786" t="s">
        <v>1074</v>
      </c>
    </row>
    <row r="3787" spans="1:19" x14ac:dyDescent="0.2">
      <c r="A3787" s="7">
        <v>410830</v>
      </c>
      <c r="B3787" s="3">
        <v>75639</v>
      </c>
      <c r="C3787" s="3" t="s">
        <v>37</v>
      </c>
      <c r="D3787" s="2" t="s">
        <v>432</v>
      </c>
      <c r="E3787" s="3">
        <v>14</v>
      </c>
      <c r="F3787" s="17">
        <v>0</v>
      </c>
      <c r="G3787" s="17">
        <v>1</v>
      </c>
      <c r="H3787" s="17">
        <v>0</v>
      </c>
      <c r="I3787" s="7">
        <v>2.2999999999999998</v>
      </c>
      <c r="J3787" s="7">
        <v>5</v>
      </c>
      <c r="K3787" s="4">
        <v>1293</v>
      </c>
      <c r="L3787" s="5">
        <v>1293.0592999999999</v>
      </c>
      <c r="M3787">
        <v>227449</v>
      </c>
      <c r="N3787" s="33">
        <v>1</v>
      </c>
      <c r="O3787" s="50" t="e">
        <f>INDEX([1]Dados!$M$2:$N$26779,MATCH($P3787,[1]Dados!$N$2:$N$26779,),2)</f>
        <v>#N/A</v>
      </c>
      <c r="P3787">
        <v>157219</v>
      </c>
      <c r="Q3787" s="1">
        <v>36858</v>
      </c>
      <c r="R3787" s="1">
        <v>36867</v>
      </c>
      <c r="S3787" t="s">
        <v>1072</v>
      </c>
    </row>
    <row r="3788" spans="1:19" x14ac:dyDescent="0.2">
      <c r="A3788" s="7">
        <v>410830</v>
      </c>
      <c r="B3788" s="3">
        <v>75639</v>
      </c>
      <c r="C3788" s="3" t="s">
        <v>37</v>
      </c>
      <c r="D3788" s="2" t="s">
        <v>432</v>
      </c>
      <c r="E3788" s="3">
        <v>14</v>
      </c>
      <c r="F3788" s="17">
        <v>0</v>
      </c>
      <c r="G3788" s="17">
        <v>1</v>
      </c>
      <c r="H3788" s="17">
        <v>0</v>
      </c>
      <c r="I3788" s="7">
        <v>2.2000000000000002</v>
      </c>
      <c r="J3788" s="7">
        <v>18</v>
      </c>
      <c r="K3788" s="4">
        <v>1293</v>
      </c>
      <c r="L3788" s="5">
        <v>1293.0592999999999</v>
      </c>
      <c r="M3788">
        <v>227449</v>
      </c>
      <c r="N3788" s="33">
        <v>1</v>
      </c>
      <c r="O3788" s="50" t="e">
        <f>INDEX([1]Dados!$M$2:$N$26779,MATCH($P3788,[1]Dados!$N$2:$N$26779,),2)</f>
        <v>#N/A</v>
      </c>
      <c r="P3788">
        <v>157219</v>
      </c>
      <c r="Q3788" s="1">
        <v>36858</v>
      </c>
      <c r="R3788" s="1">
        <v>36867</v>
      </c>
      <c r="S3788" t="s">
        <v>1072</v>
      </c>
    </row>
    <row r="3789" spans="1:19" x14ac:dyDescent="0.2">
      <c r="A3789" s="7">
        <v>410830</v>
      </c>
      <c r="B3789" s="3">
        <v>75639</v>
      </c>
      <c r="C3789" s="3" t="s">
        <v>37</v>
      </c>
      <c r="D3789" s="2" t="s">
        <v>432</v>
      </c>
      <c r="E3789" s="3">
        <v>14</v>
      </c>
      <c r="F3789" s="17">
        <v>0</v>
      </c>
      <c r="G3789" s="17">
        <v>1</v>
      </c>
      <c r="H3789" s="17">
        <v>0</v>
      </c>
      <c r="I3789" s="7">
        <v>2.1</v>
      </c>
      <c r="J3789" s="7">
        <v>22</v>
      </c>
      <c r="K3789" s="4">
        <v>1293</v>
      </c>
      <c r="L3789" s="5">
        <v>1293.0592999999999</v>
      </c>
      <c r="M3789">
        <v>227449</v>
      </c>
      <c r="N3789" s="33">
        <v>1</v>
      </c>
      <c r="O3789" s="50" t="e">
        <f>INDEX([1]Dados!$M$2:$N$26779,MATCH($P3789,[1]Dados!$N$2:$N$26779,),2)</f>
        <v>#N/A</v>
      </c>
      <c r="P3789">
        <v>157219</v>
      </c>
      <c r="Q3789" s="1">
        <v>36858</v>
      </c>
      <c r="R3789" s="1">
        <v>36867</v>
      </c>
      <c r="S3789" t="s">
        <v>1072</v>
      </c>
    </row>
    <row r="3790" spans="1:19" x14ac:dyDescent="0.2">
      <c r="A3790" s="7">
        <v>410830</v>
      </c>
      <c r="B3790" s="3">
        <v>75639</v>
      </c>
      <c r="C3790" s="3" t="s">
        <v>37</v>
      </c>
      <c r="D3790" s="2" t="s">
        <v>432</v>
      </c>
      <c r="E3790" s="3">
        <v>14</v>
      </c>
      <c r="F3790" s="17">
        <v>0</v>
      </c>
      <c r="G3790" s="17">
        <v>1</v>
      </c>
      <c r="H3790" s="17">
        <v>0</v>
      </c>
      <c r="I3790" s="7">
        <v>2.4</v>
      </c>
      <c r="J3790" s="7">
        <v>12</v>
      </c>
      <c r="K3790" s="4">
        <v>1293</v>
      </c>
      <c r="L3790" s="5">
        <v>1293.0592999999999</v>
      </c>
      <c r="M3790">
        <v>227449</v>
      </c>
      <c r="N3790" s="33">
        <v>1</v>
      </c>
      <c r="O3790" s="50" t="e">
        <f>INDEX([1]Dados!$M$2:$N$26779,MATCH($P3790,[1]Dados!$N$2:$N$26779,),2)</f>
        <v>#N/A</v>
      </c>
      <c r="P3790">
        <v>157219</v>
      </c>
      <c r="Q3790" s="1">
        <v>36858</v>
      </c>
      <c r="R3790" s="1">
        <v>36867</v>
      </c>
      <c r="S3790" t="s">
        <v>1072</v>
      </c>
    </row>
    <row r="3791" spans="1:19" x14ac:dyDescent="0.2">
      <c r="A3791" s="7">
        <v>410830</v>
      </c>
      <c r="B3791" s="3">
        <v>75639</v>
      </c>
      <c r="C3791" s="3" t="s">
        <v>37</v>
      </c>
      <c r="D3791" s="2" t="s">
        <v>432</v>
      </c>
      <c r="E3791" s="3">
        <v>14</v>
      </c>
      <c r="F3791" s="17">
        <v>0</v>
      </c>
      <c r="G3791" s="17">
        <v>1</v>
      </c>
      <c r="H3791" s="17">
        <v>0</v>
      </c>
      <c r="I3791" s="7">
        <v>2.5</v>
      </c>
      <c r="J3791" s="7">
        <v>0</v>
      </c>
      <c r="K3791" s="4">
        <v>1293</v>
      </c>
      <c r="L3791" s="5">
        <v>1293.0592999999999</v>
      </c>
      <c r="M3791">
        <v>227449</v>
      </c>
      <c r="N3791" s="33">
        <v>1</v>
      </c>
      <c r="O3791" s="50" t="e">
        <f>INDEX([1]Dados!$M$2:$N$26779,MATCH($P3791,[1]Dados!$N$2:$N$26779,),2)</f>
        <v>#N/A</v>
      </c>
      <c r="P3791">
        <v>157219</v>
      </c>
      <c r="Q3791" s="1">
        <v>36858</v>
      </c>
      <c r="R3791" s="1">
        <v>36867</v>
      </c>
      <c r="S3791" t="s">
        <v>1072</v>
      </c>
    </row>
    <row r="3792" spans="1:19" x14ac:dyDescent="0.2">
      <c r="A3792" s="7">
        <v>410830</v>
      </c>
      <c r="B3792" s="3">
        <v>75639</v>
      </c>
      <c r="C3792" s="3" t="s">
        <v>37</v>
      </c>
      <c r="D3792" s="2" t="s">
        <v>432</v>
      </c>
      <c r="E3792" s="3">
        <v>14</v>
      </c>
      <c r="F3792" s="17">
        <v>0</v>
      </c>
      <c r="G3792" s="17">
        <v>1</v>
      </c>
      <c r="H3792" s="17">
        <v>0</v>
      </c>
      <c r="I3792" s="7" t="s">
        <v>3</v>
      </c>
      <c r="J3792" s="7">
        <v>0</v>
      </c>
      <c r="K3792" s="4">
        <v>4</v>
      </c>
      <c r="L3792" s="5">
        <v>4.1822999999999997</v>
      </c>
      <c r="M3792">
        <v>432084.45</v>
      </c>
      <c r="N3792" s="33">
        <v>1</v>
      </c>
      <c r="O3792" s="50" t="e">
        <f>INDEX([1]Dados!$M$2:$N$26779,MATCH($P3792,[1]Dados!$N$2:$N$26779,),2)</f>
        <v>#N/A</v>
      </c>
      <c r="P3792">
        <v>157604</v>
      </c>
      <c r="Q3792" s="1">
        <v>36858</v>
      </c>
      <c r="R3792" s="1">
        <v>36867</v>
      </c>
      <c r="S3792" t="s">
        <v>2134</v>
      </c>
    </row>
    <row r="3793" spans="1:19" x14ac:dyDescent="0.2">
      <c r="A3793" s="7">
        <v>410830</v>
      </c>
      <c r="B3793" s="3">
        <v>75639</v>
      </c>
      <c r="C3793" s="3" t="s">
        <v>37</v>
      </c>
      <c r="D3793" s="2" t="s">
        <v>432</v>
      </c>
      <c r="E3793" s="3">
        <v>14</v>
      </c>
      <c r="F3793" s="17">
        <v>0</v>
      </c>
      <c r="G3793" s="17">
        <v>1</v>
      </c>
      <c r="H3793" s="17">
        <v>0</v>
      </c>
      <c r="I3793" s="7" t="s">
        <v>3</v>
      </c>
      <c r="J3793" s="7">
        <v>0</v>
      </c>
      <c r="K3793" s="4">
        <v>1214</v>
      </c>
      <c r="L3793" s="5">
        <v>1214.0808</v>
      </c>
      <c r="M3793">
        <v>122480</v>
      </c>
      <c r="N3793" s="33">
        <v>1</v>
      </c>
      <c r="O3793" s="50" t="e">
        <f>INDEX([1]Dados!$M$2:$N$26779,MATCH($P3793,[1]Dados!$N$2:$N$26779,),2)</f>
        <v>#N/A</v>
      </c>
      <c r="P3793">
        <v>157605</v>
      </c>
      <c r="Q3793" s="1">
        <v>36858</v>
      </c>
      <c r="R3793" s="1">
        <v>36867</v>
      </c>
      <c r="S3793" t="s">
        <v>2134</v>
      </c>
    </row>
    <row r="3794" spans="1:19" x14ac:dyDescent="0.2">
      <c r="A3794" s="7">
        <v>330025</v>
      </c>
      <c r="B3794" s="3">
        <v>59277</v>
      </c>
      <c r="C3794" s="3" t="s">
        <v>45</v>
      </c>
      <c r="D3794" s="2" t="s">
        <v>270</v>
      </c>
      <c r="E3794" s="3">
        <v>14</v>
      </c>
      <c r="F3794" s="17">
        <v>0</v>
      </c>
      <c r="G3794" s="17">
        <v>1</v>
      </c>
      <c r="H3794" s="17">
        <v>0</v>
      </c>
      <c r="I3794" s="7">
        <v>3.2</v>
      </c>
      <c r="J3794" s="7">
        <v>18</v>
      </c>
      <c r="K3794" s="4">
        <v>1203</v>
      </c>
      <c r="L3794" s="5">
        <v>1203.0829000000001</v>
      </c>
      <c r="M3794">
        <v>81900</v>
      </c>
      <c r="N3794" s="33">
        <v>1</v>
      </c>
      <c r="O3794" s="50" t="e">
        <f>INDEX([1]Dados!$M$2:$N$26779,MATCH($P3794,[1]Dados!$N$2:$N$26779,),2)</f>
        <v>#N/A</v>
      </c>
      <c r="P3794">
        <v>157490</v>
      </c>
      <c r="Q3794" s="1">
        <v>36858</v>
      </c>
      <c r="R3794" s="1">
        <v>36862</v>
      </c>
      <c r="S3794" t="s">
        <v>923</v>
      </c>
    </row>
    <row r="3795" spans="1:19" x14ac:dyDescent="0.2">
      <c r="A3795" s="7">
        <v>330025</v>
      </c>
      <c r="B3795" s="3">
        <v>59277</v>
      </c>
      <c r="C3795" s="3" t="s">
        <v>45</v>
      </c>
      <c r="D3795" s="2" t="s">
        <v>270</v>
      </c>
      <c r="E3795" s="3">
        <v>14</v>
      </c>
      <c r="F3795" s="17">
        <v>0</v>
      </c>
      <c r="G3795" s="17">
        <v>1</v>
      </c>
      <c r="H3795" s="17">
        <v>0</v>
      </c>
      <c r="I3795" s="7">
        <v>3.5</v>
      </c>
      <c r="J3795" s="7">
        <v>20</v>
      </c>
      <c r="K3795" s="4">
        <v>1203</v>
      </c>
      <c r="L3795" s="5">
        <v>1203.0829000000001</v>
      </c>
      <c r="M3795">
        <v>81900</v>
      </c>
      <c r="N3795" s="33">
        <v>1</v>
      </c>
      <c r="O3795" s="50" t="e">
        <f>INDEX([1]Dados!$M$2:$N$26779,MATCH($P3795,[1]Dados!$N$2:$N$26779,),2)</f>
        <v>#N/A</v>
      </c>
      <c r="P3795">
        <v>157490</v>
      </c>
      <c r="Q3795" s="1">
        <v>36858</v>
      </c>
      <c r="R3795" s="1">
        <v>36862</v>
      </c>
      <c r="S3795" t="s">
        <v>923</v>
      </c>
    </row>
    <row r="3796" spans="1:19" x14ac:dyDescent="0.2">
      <c r="A3796" s="7">
        <v>330025</v>
      </c>
      <c r="B3796" s="3">
        <v>59277</v>
      </c>
      <c r="C3796" s="3" t="s">
        <v>45</v>
      </c>
      <c r="D3796" s="2" t="s">
        <v>270</v>
      </c>
      <c r="E3796" s="3">
        <v>14</v>
      </c>
      <c r="F3796" s="17">
        <v>0</v>
      </c>
      <c r="G3796" s="17">
        <v>1</v>
      </c>
      <c r="H3796" s="17">
        <v>0</v>
      </c>
      <c r="I3796" s="7">
        <v>3.1</v>
      </c>
      <c r="J3796" s="7">
        <v>17</v>
      </c>
      <c r="K3796" s="4">
        <v>1203</v>
      </c>
      <c r="L3796" s="5">
        <v>1203.0829000000001</v>
      </c>
      <c r="M3796">
        <v>81900</v>
      </c>
      <c r="N3796" s="33">
        <v>1</v>
      </c>
      <c r="O3796" s="50" t="e">
        <f>INDEX([1]Dados!$M$2:$N$26779,MATCH($P3796,[1]Dados!$N$2:$N$26779,),2)</f>
        <v>#N/A</v>
      </c>
      <c r="P3796">
        <v>157490</v>
      </c>
      <c r="Q3796" s="1">
        <v>36858</v>
      </c>
      <c r="R3796" s="1">
        <v>36862</v>
      </c>
      <c r="S3796" t="s">
        <v>923</v>
      </c>
    </row>
    <row r="3797" spans="1:19" x14ac:dyDescent="0.2">
      <c r="A3797" s="7">
        <v>330025</v>
      </c>
      <c r="B3797" s="3">
        <v>59277</v>
      </c>
      <c r="C3797" s="3" t="s">
        <v>45</v>
      </c>
      <c r="D3797" s="2" t="s">
        <v>270</v>
      </c>
      <c r="E3797" s="3">
        <v>14</v>
      </c>
      <c r="F3797" s="17">
        <v>0</v>
      </c>
      <c r="G3797" s="17">
        <v>1</v>
      </c>
      <c r="H3797" s="17">
        <v>0</v>
      </c>
      <c r="I3797" s="7">
        <v>3.3</v>
      </c>
      <c r="J3797" s="7">
        <v>15</v>
      </c>
      <c r="K3797" s="4">
        <v>1203</v>
      </c>
      <c r="L3797" s="5">
        <v>1203.0829000000001</v>
      </c>
      <c r="M3797">
        <v>81900</v>
      </c>
      <c r="N3797" s="33">
        <v>1</v>
      </c>
      <c r="O3797" s="50" t="e">
        <f>INDEX([1]Dados!$M$2:$N$26779,MATCH($P3797,[1]Dados!$N$2:$N$26779,),2)</f>
        <v>#N/A</v>
      </c>
      <c r="P3797">
        <v>157490</v>
      </c>
      <c r="Q3797" s="1">
        <v>36858</v>
      </c>
      <c r="R3797" s="1">
        <v>36862</v>
      </c>
      <c r="S3797" t="s">
        <v>923</v>
      </c>
    </row>
    <row r="3798" spans="1:19" x14ac:dyDescent="0.2">
      <c r="A3798" s="7">
        <v>330025</v>
      </c>
      <c r="B3798" s="3">
        <v>59277</v>
      </c>
      <c r="C3798" s="3" t="s">
        <v>45</v>
      </c>
      <c r="D3798" s="2" t="s">
        <v>270</v>
      </c>
      <c r="E3798" s="3">
        <v>14</v>
      </c>
      <c r="F3798" s="17">
        <v>0</v>
      </c>
      <c r="G3798" s="17">
        <v>1</v>
      </c>
      <c r="H3798" s="17">
        <v>0</v>
      </c>
      <c r="I3798" s="7">
        <v>4.0999999999999996</v>
      </c>
      <c r="J3798" s="7">
        <v>25</v>
      </c>
      <c r="K3798" s="4">
        <v>1214</v>
      </c>
      <c r="L3798" s="5">
        <v>1214.0587</v>
      </c>
      <c r="M3798">
        <v>595226.68000000005</v>
      </c>
      <c r="N3798" s="33">
        <v>1</v>
      </c>
      <c r="O3798" s="50" t="e">
        <f>INDEX([1]Dados!$M$2:$N$26779,MATCH($P3798,[1]Dados!$N$2:$N$26779,),2)</f>
        <v>#N/A</v>
      </c>
      <c r="P3798">
        <v>157240</v>
      </c>
      <c r="Q3798" s="1">
        <v>36858</v>
      </c>
      <c r="R3798" s="1">
        <v>36862</v>
      </c>
      <c r="S3798" t="s">
        <v>923</v>
      </c>
    </row>
    <row r="3799" spans="1:19" x14ac:dyDescent="0.2">
      <c r="A3799" s="7">
        <v>330025</v>
      </c>
      <c r="B3799" s="3">
        <v>59277</v>
      </c>
      <c r="C3799" s="3" t="s">
        <v>45</v>
      </c>
      <c r="D3799" s="2" t="s">
        <v>270</v>
      </c>
      <c r="E3799" s="3">
        <v>14</v>
      </c>
      <c r="F3799" s="17">
        <v>0</v>
      </c>
      <c r="G3799" s="17">
        <v>1</v>
      </c>
      <c r="H3799" s="17">
        <v>0</v>
      </c>
      <c r="I3799" s="7">
        <v>4.2</v>
      </c>
      <c r="J3799" s="7">
        <v>18</v>
      </c>
      <c r="K3799" s="4">
        <v>1214</v>
      </c>
      <c r="L3799" s="5">
        <v>1214.0587</v>
      </c>
      <c r="M3799">
        <v>595226.68000000005</v>
      </c>
      <c r="N3799" s="33">
        <v>1</v>
      </c>
      <c r="O3799" s="50" t="e">
        <f>INDEX([1]Dados!$M$2:$N$26779,MATCH($P3799,[1]Dados!$N$2:$N$26779,),2)</f>
        <v>#N/A</v>
      </c>
      <c r="P3799">
        <v>157240</v>
      </c>
      <c r="Q3799" s="1">
        <v>36858</v>
      </c>
      <c r="R3799" s="1">
        <v>36862</v>
      </c>
      <c r="S3799" t="s">
        <v>923</v>
      </c>
    </row>
    <row r="3800" spans="1:19" x14ac:dyDescent="0.2">
      <c r="A3800" s="7">
        <v>330025</v>
      </c>
      <c r="B3800" s="3">
        <v>59277</v>
      </c>
      <c r="C3800" s="3" t="s">
        <v>45</v>
      </c>
      <c r="D3800" s="2" t="s">
        <v>270</v>
      </c>
      <c r="E3800" s="3">
        <v>14</v>
      </c>
      <c r="F3800" s="17">
        <v>0</v>
      </c>
      <c r="G3800" s="17">
        <v>1</v>
      </c>
      <c r="H3800" s="17">
        <v>0</v>
      </c>
      <c r="I3800" s="7">
        <v>4.3</v>
      </c>
      <c r="J3800" s="7">
        <v>2</v>
      </c>
      <c r="K3800" s="4">
        <v>1214</v>
      </c>
      <c r="L3800" s="5">
        <v>1214.0587</v>
      </c>
      <c r="M3800">
        <v>595226.68000000005</v>
      </c>
      <c r="N3800" s="33">
        <v>1</v>
      </c>
      <c r="O3800" s="50" t="e">
        <f>INDEX([1]Dados!$M$2:$N$26779,MATCH($P3800,[1]Dados!$N$2:$N$26779,),2)</f>
        <v>#N/A</v>
      </c>
      <c r="P3800">
        <v>157240</v>
      </c>
      <c r="Q3800" s="1">
        <v>36858</v>
      </c>
      <c r="R3800" s="1">
        <v>36862</v>
      </c>
      <c r="S3800" t="s">
        <v>923</v>
      </c>
    </row>
    <row r="3801" spans="1:19" x14ac:dyDescent="0.2">
      <c r="A3801" s="7">
        <v>330025</v>
      </c>
      <c r="B3801" s="3">
        <v>59277</v>
      </c>
      <c r="C3801" s="3" t="s">
        <v>45</v>
      </c>
      <c r="D3801" s="2" t="s">
        <v>270</v>
      </c>
      <c r="E3801" s="3">
        <v>14</v>
      </c>
      <c r="F3801" s="17">
        <v>0</v>
      </c>
      <c r="G3801" s="17">
        <v>1</v>
      </c>
      <c r="H3801" s="17">
        <v>0</v>
      </c>
      <c r="I3801" s="7">
        <v>4.4000000000000004</v>
      </c>
      <c r="J3801" s="7">
        <v>1</v>
      </c>
      <c r="K3801" s="4">
        <v>1214</v>
      </c>
      <c r="L3801" s="5">
        <v>1214.0587</v>
      </c>
      <c r="M3801">
        <v>595226.68000000005</v>
      </c>
      <c r="N3801" s="33">
        <v>1</v>
      </c>
      <c r="O3801" s="50" t="e">
        <f>INDEX([1]Dados!$M$2:$N$26779,MATCH($P3801,[1]Dados!$N$2:$N$26779,),2)</f>
        <v>#N/A</v>
      </c>
      <c r="P3801">
        <v>157240</v>
      </c>
      <c r="Q3801" s="1">
        <v>36858</v>
      </c>
      <c r="R3801" s="1">
        <v>36862</v>
      </c>
      <c r="S3801" t="s">
        <v>923</v>
      </c>
    </row>
    <row r="3802" spans="1:19" x14ac:dyDescent="0.2">
      <c r="A3802" s="7">
        <v>330025</v>
      </c>
      <c r="B3802" s="3">
        <v>59277</v>
      </c>
      <c r="C3802" s="3" t="s">
        <v>45</v>
      </c>
      <c r="D3802" s="2" t="s">
        <v>270</v>
      </c>
      <c r="E3802" s="3">
        <v>14</v>
      </c>
      <c r="F3802" s="17">
        <v>0</v>
      </c>
      <c r="G3802" s="17">
        <v>1</v>
      </c>
      <c r="H3802" s="17">
        <v>0</v>
      </c>
      <c r="I3802" s="7">
        <v>4.5</v>
      </c>
      <c r="J3802" s="7">
        <v>31</v>
      </c>
      <c r="K3802" s="4">
        <v>1214</v>
      </c>
      <c r="L3802" s="5">
        <v>1214.0587</v>
      </c>
      <c r="M3802">
        <v>595226.68000000005</v>
      </c>
      <c r="N3802" s="33">
        <v>1</v>
      </c>
      <c r="O3802" s="50" t="e">
        <f>INDEX([1]Dados!$M$2:$N$26779,MATCH($P3802,[1]Dados!$N$2:$N$26779,),2)</f>
        <v>#N/A</v>
      </c>
      <c r="P3802">
        <v>157240</v>
      </c>
      <c r="Q3802" s="1">
        <v>36858</v>
      </c>
      <c r="R3802" s="1">
        <v>36862</v>
      </c>
      <c r="S3802" t="s">
        <v>923</v>
      </c>
    </row>
    <row r="3803" spans="1:19" x14ac:dyDescent="0.2">
      <c r="A3803" s="7">
        <v>330025</v>
      </c>
      <c r="B3803" s="3">
        <v>59277</v>
      </c>
      <c r="C3803" s="3" t="s">
        <v>45</v>
      </c>
      <c r="D3803" s="2" t="s">
        <v>270</v>
      </c>
      <c r="E3803" s="3">
        <v>14</v>
      </c>
      <c r="F3803" s="17">
        <v>0</v>
      </c>
      <c r="G3803" s="17">
        <v>1</v>
      </c>
      <c r="H3803" s="17">
        <v>0</v>
      </c>
      <c r="I3803" s="7">
        <v>2.7</v>
      </c>
      <c r="J3803" s="7">
        <v>20</v>
      </c>
      <c r="K3803" s="4">
        <v>1214</v>
      </c>
      <c r="L3803" s="5">
        <v>1214.0589</v>
      </c>
      <c r="M3803">
        <v>425500</v>
      </c>
      <c r="N3803" s="33">
        <v>1</v>
      </c>
      <c r="O3803" s="50" t="e">
        <f>INDEX([1]Dados!$M$2:$N$26779,MATCH($P3803,[1]Dados!$N$2:$N$26779,),2)</f>
        <v>#N/A</v>
      </c>
      <c r="P3803">
        <v>158384</v>
      </c>
      <c r="Q3803" s="1">
        <v>36858</v>
      </c>
      <c r="R3803" s="1">
        <v>36862</v>
      </c>
      <c r="S3803" t="s">
        <v>1813</v>
      </c>
    </row>
    <row r="3804" spans="1:19" x14ac:dyDescent="0.2">
      <c r="A3804" s="7">
        <v>330025</v>
      </c>
      <c r="B3804" s="3">
        <v>59277</v>
      </c>
      <c r="C3804" s="3" t="s">
        <v>45</v>
      </c>
      <c r="D3804" s="2" t="s">
        <v>270</v>
      </c>
      <c r="E3804" s="3">
        <v>14</v>
      </c>
      <c r="F3804" s="17">
        <v>0</v>
      </c>
      <c r="G3804" s="17">
        <v>1</v>
      </c>
      <c r="H3804" s="17">
        <v>0</v>
      </c>
      <c r="I3804" s="7">
        <v>2.6</v>
      </c>
      <c r="J3804" s="7">
        <v>27</v>
      </c>
      <c r="K3804" s="4">
        <v>1214</v>
      </c>
      <c r="L3804" s="5">
        <v>1214.0589</v>
      </c>
      <c r="M3804">
        <v>425500</v>
      </c>
      <c r="N3804" s="33">
        <v>1</v>
      </c>
      <c r="O3804" s="50" t="e">
        <f>INDEX([1]Dados!$M$2:$N$26779,MATCH($P3804,[1]Dados!$N$2:$N$26779,),2)</f>
        <v>#N/A</v>
      </c>
      <c r="P3804">
        <v>158384</v>
      </c>
      <c r="Q3804" s="1">
        <v>36858</v>
      </c>
      <c r="R3804" s="1">
        <v>36862</v>
      </c>
      <c r="S3804" t="s">
        <v>1813</v>
      </c>
    </row>
    <row r="3805" spans="1:19" x14ac:dyDescent="0.2">
      <c r="A3805" s="7">
        <v>330025</v>
      </c>
      <c r="B3805" s="3">
        <v>59277</v>
      </c>
      <c r="C3805" s="3" t="s">
        <v>45</v>
      </c>
      <c r="D3805" s="2" t="s">
        <v>270</v>
      </c>
      <c r="E3805" s="3">
        <v>14</v>
      </c>
      <c r="F3805" s="17">
        <v>0</v>
      </c>
      <c r="G3805" s="17">
        <v>1</v>
      </c>
      <c r="H3805" s="17">
        <v>0</v>
      </c>
      <c r="I3805" s="7">
        <v>2.2000000000000002</v>
      </c>
      <c r="J3805" s="7">
        <v>18</v>
      </c>
      <c r="K3805" s="4">
        <v>1214</v>
      </c>
      <c r="L3805" s="5">
        <v>1214.0589</v>
      </c>
      <c r="M3805">
        <v>425500</v>
      </c>
      <c r="N3805" s="33">
        <v>1</v>
      </c>
      <c r="O3805" s="50" t="e">
        <f>INDEX([1]Dados!$M$2:$N$26779,MATCH($P3805,[1]Dados!$N$2:$N$26779,),2)</f>
        <v>#N/A</v>
      </c>
      <c r="P3805">
        <v>158384</v>
      </c>
      <c r="Q3805" s="1">
        <v>36858</v>
      </c>
      <c r="R3805" s="1">
        <v>36862</v>
      </c>
      <c r="S3805" t="s">
        <v>1813</v>
      </c>
    </row>
    <row r="3806" spans="1:19" x14ac:dyDescent="0.2">
      <c r="A3806" s="7">
        <v>330025</v>
      </c>
      <c r="B3806" s="3">
        <v>59277</v>
      </c>
      <c r="C3806" s="3" t="s">
        <v>45</v>
      </c>
      <c r="D3806" s="2" t="s">
        <v>270</v>
      </c>
      <c r="E3806" s="3">
        <v>14</v>
      </c>
      <c r="F3806" s="17">
        <v>0</v>
      </c>
      <c r="G3806" s="17">
        <v>1</v>
      </c>
      <c r="H3806" s="17">
        <v>0</v>
      </c>
      <c r="I3806" s="7">
        <v>2.4</v>
      </c>
      <c r="J3806" s="7">
        <v>25</v>
      </c>
      <c r="K3806" s="4">
        <v>1214</v>
      </c>
      <c r="L3806" s="5">
        <v>1214.0589</v>
      </c>
      <c r="M3806">
        <v>425500</v>
      </c>
      <c r="N3806" s="33">
        <v>1</v>
      </c>
      <c r="O3806" s="50" t="e">
        <f>INDEX([1]Dados!$M$2:$N$26779,MATCH($P3806,[1]Dados!$N$2:$N$26779,),2)</f>
        <v>#N/A</v>
      </c>
      <c r="P3806">
        <v>158384</v>
      </c>
      <c r="Q3806" s="1">
        <v>36858</v>
      </c>
      <c r="R3806" s="1">
        <v>36862</v>
      </c>
      <c r="S3806" t="s">
        <v>1813</v>
      </c>
    </row>
    <row r="3807" spans="1:19" x14ac:dyDescent="0.2">
      <c r="A3807" s="7">
        <v>330025</v>
      </c>
      <c r="B3807" s="3">
        <v>59277</v>
      </c>
      <c r="C3807" s="3" t="s">
        <v>45</v>
      </c>
      <c r="D3807" s="2" t="s">
        <v>270</v>
      </c>
      <c r="E3807" s="3">
        <v>14</v>
      </c>
      <c r="F3807" s="17">
        <v>0</v>
      </c>
      <c r="G3807" s="17">
        <v>1</v>
      </c>
      <c r="H3807" s="17">
        <v>0</v>
      </c>
      <c r="I3807" s="7">
        <v>2.1</v>
      </c>
      <c r="J3807" s="7">
        <v>28</v>
      </c>
      <c r="K3807" s="4">
        <v>1214</v>
      </c>
      <c r="L3807" s="5">
        <v>1214.0589</v>
      </c>
      <c r="M3807">
        <v>425500</v>
      </c>
      <c r="N3807" s="33">
        <v>1</v>
      </c>
      <c r="O3807" s="50" t="e">
        <f>INDEX([1]Dados!$M$2:$N$26779,MATCH($P3807,[1]Dados!$N$2:$N$26779,),2)</f>
        <v>#N/A</v>
      </c>
      <c r="P3807">
        <v>158384</v>
      </c>
      <c r="Q3807" s="1">
        <v>36858</v>
      </c>
      <c r="R3807" s="1">
        <v>36862</v>
      </c>
      <c r="S3807" t="s">
        <v>1813</v>
      </c>
    </row>
    <row r="3808" spans="1:19" x14ac:dyDescent="0.2">
      <c r="A3808" s="7">
        <v>330025</v>
      </c>
      <c r="B3808" s="3">
        <v>59277</v>
      </c>
      <c r="C3808" s="3" t="s">
        <v>45</v>
      </c>
      <c r="D3808" s="2" t="s">
        <v>270</v>
      </c>
      <c r="E3808" s="3">
        <v>14</v>
      </c>
      <c r="F3808" s="17">
        <v>0</v>
      </c>
      <c r="G3808" s="17">
        <v>1</v>
      </c>
      <c r="H3808" s="17">
        <v>0</v>
      </c>
      <c r="I3808" s="7">
        <v>2.5</v>
      </c>
      <c r="J3808" s="7">
        <v>20</v>
      </c>
      <c r="K3808" s="4">
        <v>1214</v>
      </c>
      <c r="L3808" s="5">
        <v>1214.0589</v>
      </c>
      <c r="M3808">
        <v>425500</v>
      </c>
      <c r="N3808" s="33">
        <v>1</v>
      </c>
      <c r="O3808" s="50" t="e">
        <f>INDEX([1]Dados!$M$2:$N$26779,MATCH($P3808,[1]Dados!$N$2:$N$26779,),2)</f>
        <v>#N/A</v>
      </c>
      <c r="P3808">
        <v>158384</v>
      </c>
      <c r="Q3808" s="1">
        <v>36858</v>
      </c>
      <c r="R3808" s="1">
        <v>36862</v>
      </c>
      <c r="S3808" t="s">
        <v>1813</v>
      </c>
    </row>
    <row r="3809" spans="1:19" x14ac:dyDescent="0.2">
      <c r="A3809" s="7">
        <v>330025</v>
      </c>
      <c r="B3809" s="3">
        <v>59277</v>
      </c>
      <c r="C3809" s="3" t="s">
        <v>45</v>
      </c>
      <c r="D3809" s="2" t="s">
        <v>270</v>
      </c>
      <c r="E3809" s="3">
        <v>14</v>
      </c>
      <c r="F3809" s="17">
        <v>0</v>
      </c>
      <c r="G3809" s="17">
        <v>1</v>
      </c>
      <c r="H3809" s="17">
        <v>0</v>
      </c>
      <c r="I3809" s="7">
        <v>2.2999999999999998</v>
      </c>
      <c r="J3809" s="7">
        <v>21</v>
      </c>
      <c r="K3809" s="4">
        <v>1214</v>
      </c>
      <c r="L3809" s="5">
        <v>1214.0589</v>
      </c>
      <c r="M3809">
        <v>425500</v>
      </c>
      <c r="N3809" s="33">
        <v>1</v>
      </c>
      <c r="O3809" s="50" t="e">
        <f>INDEX([1]Dados!$M$2:$N$26779,MATCH($P3809,[1]Dados!$N$2:$N$26779,),2)</f>
        <v>#N/A</v>
      </c>
      <c r="P3809">
        <v>158384</v>
      </c>
      <c r="Q3809" s="1">
        <v>36858</v>
      </c>
      <c r="R3809" s="1">
        <v>36862</v>
      </c>
      <c r="S3809" t="s">
        <v>1813</v>
      </c>
    </row>
    <row r="3810" spans="1:19" x14ac:dyDescent="0.2">
      <c r="A3810" s="7">
        <v>330025</v>
      </c>
      <c r="B3810" s="3">
        <v>59277</v>
      </c>
      <c r="C3810" s="3" t="s">
        <v>45</v>
      </c>
      <c r="D3810" s="2" t="s">
        <v>270</v>
      </c>
      <c r="E3810" s="3">
        <v>14</v>
      </c>
      <c r="F3810" s="17">
        <v>0</v>
      </c>
      <c r="G3810" s="17">
        <v>1</v>
      </c>
      <c r="H3810" s="17">
        <v>0</v>
      </c>
      <c r="I3810" s="7">
        <v>1.5</v>
      </c>
      <c r="J3810" s="7">
        <v>21</v>
      </c>
      <c r="K3810" s="4">
        <v>1293</v>
      </c>
      <c r="L3810" s="5">
        <v>1293.0592999999999</v>
      </c>
      <c r="M3810">
        <v>24720.959999999999</v>
      </c>
      <c r="N3810" s="33">
        <v>1</v>
      </c>
      <c r="O3810" s="50" t="e">
        <f>INDEX([1]Dados!$M$2:$N$26779,MATCH($P3810,[1]Dados!$N$2:$N$26779,),2)</f>
        <v>#N/A</v>
      </c>
      <c r="P3810">
        <v>157251</v>
      </c>
      <c r="Q3810" s="1">
        <v>36858</v>
      </c>
      <c r="R3810" s="1">
        <v>36862</v>
      </c>
      <c r="S3810" t="s">
        <v>922</v>
      </c>
    </row>
    <row r="3811" spans="1:19" x14ac:dyDescent="0.2">
      <c r="A3811" s="7">
        <v>330025</v>
      </c>
      <c r="B3811" s="3">
        <v>59277</v>
      </c>
      <c r="C3811" s="3" t="s">
        <v>45</v>
      </c>
      <c r="D3811" s="2" t="s">
        <v>270</v>
      </c>
      <c r="E3811" s="3">
        <v>14</v>
      </c>
      <c r="F3811" s="17">
        <v>0</v>
      </c>
      <c r="G3811" s="17">
        <v>1</v>
      </c>
      <c r="H3811" s="17">
        <v>0</v>
      </c>
      <c r="I3811" s="7">
        <v>1.1000000000000001</v>
      </c>
      <c r="J3811" s="7">
        <v>0</v>
      </c>
      <c r="K3811" s="4">
        <v>1293</v>
      </c>
      <c r="L3811" s="5">
        <v>1293.0592999999999</v>
      </c>
      <c r="M3811">
        <v>24720.959999999999</v>
      </c>
      <c r="N3811" s="33">
        <v>1</v>
      </c>
      <c r="O3811" s="50" t="e">
        <f>INDEX([1]Dados!$M$2:$N$26779,MATCH($P3811,[1]Dados!$N$2:$N$26779,),2)</f>
        <v>#N/A</v>
      </c>
      <c r="P3811">
        <v>157251</v>
      </c>
      <c r="Q3811" s="1">
        <v>36858</v>
      </c>
      <c r="R3811" s="1">
        <v>36862</v>
      </c>
      <c r="S3811" t="s">
        <v>922</v>
      </c>
    </row>
    <row r="3812" spans="1:19" x14ac:dyDescent="0.2">
      <c r="A3812" s="7">
        <v>330025</v>
      </c>
      <c r="B3812" s="3">
        <v>59277</v>
      </c>
      <c r="C3812" s="3" t="s">
        <v>45</v>
      </c>
      <c r="D3812" s="2" t="s">
        <v>270</v>
      </c>
      <c r="E3812" s="3">
        <v>14</v>
      </c>
      <c r="F3812" s="17">
        <v>0</v>
      </c>
      <c r="G3812" s="17">
        <v>1</v>
      </c>
      <c r="H3812" s="17">
        <v>0</v>
      </c>
      <c r="I3812" s="7">
        <v>1.2</v>
      </c>
      <c r="J3812" s="7">
        <v>17</v>
      </c>
      <c r="K3812" s="4">
        <v>1293</v>
      </c>
      <c r="L3812" s="5">
        <v>1293.0592999999999</v>
      </c>
      <c r="M3812">
        <v>24720.959999999999</v>
      </c>
      <c r="N3812" s="33">
        <v>1</v>
      </c>
      <c r="O3812" s="50" t="e">
        <f>INDEX([1]Dados!$M$2:$N$26779,MATCH($P3812,[1]Dados!$N$2:$N$26779,),2)</f>
        <v>#N/A</v>
      </c>
      <c r="P3812">
        <v>157251</v>
      </c>
      <c r="Q3812" s="1">
        <v>36858</v>
      </c>
      <c r="R3812" s="1">
        <v>36862</v>
      </c>
      <c r="S3812" t="s">
        <v>922</v>
      </c>
    </row>
    <row r="3813" spans="1:19" x14ac:dyDescent="0.2">
      <c r="A3813" s="7">
        <v>330025</v>
      </c>
      <c r="B3813" s="3">
        <v>59277</v>
      </c>
      <c r="C3813" s="3" t="s">
        <v>45</v>
      </c>
      <c r="D3813" s="2" t="s">
        <v>270</v>
      </c>
      <c r="E3813" s="3">
        <v>14</v>
      </c>
      <c r="F3813" s="17">
        <v>0</v>
      </c>
      <c r="G3813" s="17">
        <v>1</v>
      </c>
      <c r="H3813" s="17">
        <v>0</v>
      </c>
      <c r="I3813" s="7">
        <v>1.4</v>
      </c>
      <c r="J3813" s="7">
        <v>29</v>
      </c>
      <c r="K3813" s="4">
        <v>1293</v>
      </c>
      <c r="L3813" s="5">
        <v>1293.0592999999999</v>
      </c>
      <c r="M3813">
        <v>24720.959999999999</v>
      </c>
      <c r="N3813" s="33">
        <v>1</v>
      </c>
      <c r="O3813" s="50" t="e">
        <f>INDEX([1]Dados!$M$2:$N$26779,MATCH($P3813,[1]Dados!$N$2:$N$26779,),2)</f>
        <v>#N/A</v>
      </c>
      <c r="P3813">
        <v>157251</v>
      </c>
      <c r="Q3813" s="1">
        <v>36858</v>
      </c>
      <c r="R3813" s="1">
        <v>36862</v>
      </c>
      <c r="S3813" t="s">
        <v>922</v>
      </c>
    </row>
    <row r="3814" spans="1:19" x14ac:dyDescent="0.2">
      <c r="A3814" s="7">
        <v>330025</v>
      </c>
      <c r="B3814" s="3">
        <v>59277</v>
      </c>
      <c r="C3814" s="3" t="s">
        <v>45</v>
      </c>
      <c r="D3814" s="2" t="s">
        <v>270</v>
      </c>
      <c r="E3814" s="3">
        <v>14</v>
      </c>
      <c r="F3814" s="17">
        <v>0</v>
      </c>
      <c r="G3814" s="17">
        <v>1</v>
      </c>
      <c r="H3814" s="17">
        <v>0</v>
      </c>
      <c r="I3814" s="7">
        <v>1.3</v>
      </c>
      <c r="J3814" s="7">
        <v>22</v>
      </c>
      <c r="K3814" s="4">
        <v>1293</v>
      </c>
      <c r="L3814" s="5">
        <v>1293.0592999999999</v>
      </c>
      <c r="M3814">
        <v>24720.959999999999</v>
      </c>
      <c r="N3814" s="33">
        <v>1</v>
      </c>
      <c r="O3814" s="50" t="e">
        <f>INDEX([1]Dados!$M$2:$N$26779,MATCH($P3814,[1]Dados!$N$2:$N$26779,),2)</f>
        <v>#N/A</v>
      </c>
      <c r="P3814">
        <v>157251</v>
      </c>
      <c r="Q3814" s="1">
        <v>36858</v>
      </c>
      <c r="R3814" s="1">
        <v>36862</v>
      </c>
      <c r="S3814" t="s">
        <v>922</v>
      </c>
    </row>
    <row r="3815" spans="1:19" hidden="1" x14ac:dyDescent="0.2">
      <c r="A3815" s="7">
        <v>330440</v>
      </c>
      <c r="B3815" s="3">
        <v>58874</v>
      </c>
      <c r="C3815" s="3" t="s">
        <v>45</v>
      </c>
      <c r="D3815" s="2" t="s">
        <v>701</v>
      </c>
      <c r="E3815" s="3">
        <v>14</v>
      </c>
      <c r="F3815" s="17">
        <v>0</v>
      </c>
      <c r="G3815" s="17">
        <v>1</v>
      </c>
      <c r="H3815" s="17">
        <v>0</v>
      </c>
      <c r="I3815" s="7">
        <v>5.6</v>
      </c>
      <c r="J3815" s="7">
        <v>17</v>
      </c>
      <c r="K3815" s="4">
        <v>4</v>
      </c>
      <c r="L3815" s="5">
        <v>4.1822999999999997</v>
      </c>
      <c r="M3815">
        <f>63980+5118.4</f>
        <v>69098.399999999994</v>
      </c>
      <c r="N3815" s="3">
        <v>1</v>
      </c>
      <c r="O3815" s="50">
        <f>INDEX([1]Dados!$M$2:$N$26779,MATCH($P3815,[1]Dados!$N$2:$N$26779,),2)</f>
        <v>157611</v>
      </c>
      <c r="P3815">
        <v>157611</v>
      </c>
      <c r="Q3815" s="1">
        <v>36858</v>
      </c>
      <c r="R3815" s="1">
        <v>36862</v>
      </c>
      <c r="S3815" t="s">
        <v>2304</v>
      </c>
    </row>
    <row r="3816" spans="1:19" hidden="1" x14ac:dyDescent="0.2">
      <c r="A3816" s="7">
        <v>330440</v>
      </c>
      <c r="B3816" s="3">
        <v>58874</v>
      </c>
      <c r="C3816" s="3" t="s">
        <v>45</v>
      </c>
      <c r="D3816" s="2" t="s">
        <v>701</v>
      </c>
      <c r="E3816" s="3">
        <v>14</v>
      </c>
      <c r="F3816" s="17">
        <v>0</v>
      </c>
      <c r="G3816" s="17">
        <v>1</v>
      </c>
      <c r="H3816" s="17">
        <v>0</v>
      </c>
      <c r="I3816" s="7">
        <v>5.6</v>
      </c>
      <c r="J3816" s="7">
        <v>17</v>
      </c>
      <c r="K3816" s="4">
        <v>4</v>
      </c>
      <c r="L3816" s="5">
        <v>4.1822999999999997</v>
      </c>
      <c r="M3816">
        <v>288000</v>
      </c>
      <c r="N3816" s="3">
        <v>1</v>
      </c>
      <c r="O3816" s="50">
        <f>INDEX([1]Dados!$M$2:$N$26779,MATCH($P3816,[1]Dados!$N$2:$N$26779,),2)</f>
        <v>157613</v>
      </c>
      <c r="P3816">
        <v>157613</v>
      </c>
      <c r="Q3816" s="1">
        <v>36858</v>
      </c>
      <c r="R3816" s="1">
        <v>36862</v>
      </c>
      <c r="S3816" t="s">
        <v>2304</v>
      </c>
    </row>
    <row r="3817" spans="1:19" hidden="1" x14ac:dyDescent="0.2">
      <c r="A3817" s="7">
        <v>330440</v>
      </c>
      <c r="B3817" s="3">
        <v>58874</v>
      </c>
      <c r="C3817" s="3" t="s">
        <v>45</v>
      </c>
      <c r="D3817" s="2" t="s">
        <v>701</v>
      </c>
      <c r="E3817" s="3">
        <v>14</v>
      </c>
      <c r="F3817" s="17">
        <v>0</v>
      </c>
      <c r="G3817" s="17">
        <v>1</v>
      </c>
      <c r="H3817" s="17">
        <v>0</v>
      </c>
      <c r="I3817" s="7">
        <v>5.6</v>
      </c>
      <c r="J3817" s="7">
        <v>17</v>
      </c>
      <c r="K3817" s="4">
        <v>4</v>
      </c>
      <c r="L3817" s="5">
        <v>4.1822999999999997</v>
      </c>
      <c r="M3817">
        <v>1440000</v>
      </c>
      <c r="N3817" s="3">
        <v>1</v>
      </c>
      <c r="O3817" s="50">
        <f>INDEX([1]Dados!$M$2:$N$26779,MATCH($P3817,[1]Dados!$N$2:$N$26779,),2)</f>
        <v>157618</v>
      </c>
      <c r="P3817">
        <v>157618</v>
      </c>
      <c r="Q3817" s="1">
        <v>36858</v>
      </c>
      <c r="R3817" s="1">
        <v>36862</v>
      </c>
      <c r="S3817" t="s">
        <v>2304</v>
      </c>
    </row>
    <row r="3818" spans="1:19" hidden="1" x14ac:dyDescent="0.2">
      <c r="A3818" s="7">
        <v>330440</v>
      </c>
      <c r="B3818" s="3">
        <v>58874</v>
      </c>
      <c r="C3818" s="3" t="s">
        <v>45</v>
      </c>
      <c r="D3818" s="2" t="s">
        <v>701</v>
      </c>
      <c r="E3818" s="3">
        <v>14</v>
      </c>
      <c r="F3818" s="17">
        <v>0</v>
      </c>
      <c r="G3818" s="17">
        <v>1</v>
      </c>
      <c r="H3818" s="17">
        <v>0</v>
      </c>
      <c r="I3818" s="7">
        <v>5.7</v>
      </c>
      <c r="J3818" s="7">
        <v>18</v>
      </c>
      <c r="K3818" s="4">
        <v>4</v>
      </c>
      <c r="L3818" s="5">
        <v>4.1822999999999997</v>
      </c>
      <c r="M3818">
        <f>63980+5118.4</f>
        <v>69098.399999999994</v>
      </c>
      <c r="N3818" s="3">
        <v>1</v>
      </c>
      <c r="O3818" s="50">
        <f>INDEX([1]Dados!$M$2:$N$26779,MATCH($P3818,[1]Dados!$N$2:$N$26779,),2)</f>
        <v>157611</v>
      </c>
      <c r="P3818">
        <v>157611</v>
      </c>
      <c r="Q3818" s="1">
        <v>36858</v>
      </c>
      <c r="R3818" s="1">
        <v>36862</v>
      </c>
      <c r="S3818" t="s">
        <v>2304</v>
      </c>
    </row>
    <row r="3819" spans="1:19" hidden="1" x14ac:dyDescent="0.2">
      <c r="A3819" s="7">
        <v>330440</v>
      </c>
      <c r="B3819" s="3">
        <v>58874</v>
      </c>
      <c r="C3819" s="3" t="s">
        <v>45</v>
      </c>
      <c r="D3819" s="2" t="s">
        <v>701</v>
      </c>
      <c r="E3819" s="3">
        <v>14</v>
      </c>
      <c r="F3819" s="17">
        <v>0</v>
      </c>
      <c r="G3819" s="17">
        <v>1</v>
      </c>
      <c r="H3819" s="17">
        <v>0</v>
      </c>
      <c r="I3819" s="7">
        <v>5.7</v>
      </c>
      <c r="J3819" s="7">
        <v>18</v>
      </c>
      <c r="K3819" s="4">
        <v>4</v>
      </c>
      <c r="L3819" s="5">
        <v>4.1822999999999997</v>
      </c>
      <c r="M3819">
        <v>288000</v>
      </c>
      <c r="N3819" s="3">
        <v>1</v>
      </c>
      <c r="O3819" s="50">
        <f>INDEX([1]Dados!$M$2:$N$26779,MATCH($P3819,[1]Dados!$N$2:$N$26779,),2)</f>
        <v>157613</v>
      </c>
      <c r="P3819">
        <v>157613</v>
      </c>
      <c r="Q3819" s="1">
        <v>36858</v>
      </c>
      <c r="R3819" s="1">
        <v>36862</v>
      </c>
      <c r="S3819" t="s">
        <v>2304</v>
      </c>
    </row>
    <row r="3820" spans="1:19" hidden="1" x14ac:dyDescent="0.2">
      <c r="A3820" s="7">
        <v>330440</v>
      </c>
      <c r="B3820" s="3">
        <v>58874</v>
      </c>
      <c r="C3820" s="3" t="s">
        <v>45</v>
      </c>
      <c r="D3820" s="2" t="s">
        <v>701</v>
      </c>
      <c r="E3820" s="3">
        <v>14</v>
      </c>
      <c r="F3820" s="17">
        <v>0</v>
      </c>
      <c r="G3820" s="17">
        <v>1</v>
      </c>
      <c r="H3820" s="17">
        <v>0</v>
      </c>
      <c r="I3820" s="7">
        <v>5.7</v>
      </c>
      <c r="J3820" s="7">
        <v>18</v>
      </c>
      <c r="K3820" s="4">
        <v>4</v>
      </c>
      <c r="L3820" s="5">
        <v>4.1822999999999997</v>
      </c>
      <c r="M3820">
        <v>1440000</v>
      </c>
      <c r="N3820" s="3">
        <v>1</v>
      </c>
      <c r="O3820" s="50">
        <f>INDEX([1]Dados!$M$2:$N$26779,MATCH($P3820,[1]Dados!$N$2:$N$26779,),2)</f>
        <v>157618</v>
      </c>
      <c r="P3820">
        <v>157618</v>
      </c>
      <c r="Q3820" s="1">
        <v>36858</v>
      </c>
      <c r="R3820" s="1">
        <v>36862</v>
      </c>
      <c r="S3820" t="s">
        <v>2304</v>
      </c>
    </row>
    <row r="3821" spans="1:19" hidden="1" x14ac:dyDescent="0.2">
      <c r="A3821" s="7">
        <v>330440</v>
      </c>
      <c r="B3821" s="3">
        <v>58874</v>
      </c>
      <c r="C3821" s="3" t="s">
        <v>45</v>
      </c>
      <c r="D3821" s="2" t="s">
        <v>701</v>
      </c>
      <c r="E3821" s="3">
        <v>14</v>
      </c>
      <c r="F3821" s="17">
        <v>0</v>
      </c>
      <c r="G3821" s="17">
        <v>1</v>
      </c>
      <c r="H3821" s="17">
        <v>0</v>
      </c>
      <c r="I3821" s="7">
        <v>5.0999999999999996</v>
      </c>
      <c r="J3821" s="7">
        <v>17</v>
      </c>
      <c r="K3821" s="4">
        <v>4</v>
      </c>
      <c r="L3821" s="5">
        <v>4.1822999999999997</v>
      </c>
      <c r="M3821">
        <v>72000</v>
      </c>
      <c r="N3821" s="3">
        <v>1</v>
      </c>
      <c r="O3821" s="50">
        <f>INDEX([1]Dados!$M$2:$N$26779,MATCH($P3821,[1]Dados!$N$2:$N$26779,),2)</f>
        <v>157619</v>
      </c>
      <c r="P3821">
        <v>157619</v>
      </c>
      <c r="Q3821" s="1">
        <v>36858</v>
      </c>
      <c r="R3821" s="1">
        <v>36862</v>
      </c>
      <c r="S3821" t="s">
        <v>2304</v>
      </c>
    </row>
    <row r="3822" spans="1:19" hidden="1" x14ac:dyDescent="0.2">
      <c r="A3822" s="7">
        <v>330440</v>
      </c>
      <c r="B3822" s="3">
        <v>58874</v>
      </c>
      <c r="C3822" s="3" t="s">
        <v>45</v>
      </c>
      <c r="D3822" s="2" t="s">
        <v>701</v>
      </c>
      <c r="E3822" s="3">
        <v>14</v>
      </c>
      <c r="F3822" s="17">
        <v>0</v>
      </c>
      <c r="G3822" s="17">
        <v>1</v>
      </c>
      <c r="H3822" s="17">
        <v>0</v>
      </c>
      <c r="I3822" s="7">
        <v>5.2</v>
      </c>
      <c r="J3822" s="7">
        <v>33</v>
      </c>
      <c r="K3822" s="4">
        <v>4</v>
      </c>
      <c r="L3822" s="5">
        <v>4.1822999999999997</v>
      </c>
      <c r="M3822">
        <v>72000</v>
      </c>
      <c r="N3822" s="3">
        <v>1</v>
      </c>
      <c r="O3822" s="50">
        <f>INDEX([1]Dados!$M$2:$N$26779,MATCH($P3822,[1]Dados!$N$2:$N$26779,),2)</f>
        <v>157619</v>
      </c>
      <c r="P3822">
        <v>157619</v>
      </c>
      <c r="Q3822" s="1">
        <v>36858</v>
      </c>
      <c r="R3822" s="1">
        <v>36862</v>
      </c>
      <c r="S3822" t="s">
        <v>2304</v>
      </c>
    </row>
    <row r="3823" spans="1:19" hidden="1" x14ac:dyDescent="0.2">
      <c r="A3823" s="7">
        <v>330440</v>
      </c>
      <c r="B3823" s="3">
        <v>58874</v>
      </c>
      <c r="C3823" s="3" t="s">
        <v>45</v>
      </c>
      <c r="D3823" s="2" t="s">
        <v>701</v>
      </c>
      <c r="E3823" s="3">
        <v>14</v>
      </c>
      <c r="F3823" s="17">
        <v>0</v>
      </c>
      <c r="G3823" s="17">
        <v>1</v>
      </c>
      <c r="H3823" s="17">
        <v>0</v>
      </c>
      <c r="I3823" s="7">
        <v>5.3</v>
      </c>
      <c r="J3823" s="7">
        <v>9</v>
      </c>
      <c r="K3823" s="4">
        <v>4</v>
      </c>
      <c r="L3823" s="5">
        <v>4.1822999999999997</v>
      </c>
      <c r="M3823">
        <v>72000</v>
      </c>
      <c r="N3823" s="3">
        <v>1</v>
      </c>
      <c r="O3823" s="50">
        <f>INDEX([1]Dados!$M$2:$N$26779,MATCH($P3823,[1]Dados!$N$2:$N$26779,),2)</f>
        <v>157619</v>
      </c>
      <c r="P3823">
        <v>157619</v>
      </c>
      <c r="Q3823" s="1">
        <v>36858</v>
      </c>
      <c r="R3823" s="1">
        <v>36862</v>
      </c>
      <c r="S3823" t="s">
        <v>2304</v>
      </c>
    </row>
    <row r="3824" spans="1:19" hidden="1" x14ac:dyDescent="0.2">
      <c r="A3824" s="7">
        <v>330440</v>
      </c>
      <c r="B3824" s="3">
        <v>58874</v>
      </c>
      <c r="C3824" s="3" t="s">
        <v>45</v>
      </c>
      <c r="D3824" s="2" t="s">
        <v>701</v>
      </c>
      <c r="E3824" s="3">
        <v>14</v>
      </c>
      <c r="F3824" s="17">
        <v>0</v>
      </c>
      <c r="G3824" s="17">
        <v>1</v>
      </c>
      <c r="H3824" s="17">
        <v>0</v>
      </c>
      <c r="I3824" s="7">
        <v>5.4</v>
      </c>
      <c r="J3824" s="7">
        <v>18</v>
      </c>
      <c r="K3824" s="4">
        <v>4</v>
      </c>
      <c r="L3824" s="5">
        <v>4.1822999999999997</v>
      </c>
      <c r="M3824">
        <v>72000</v>
      </c>
      <c r="N3824" s="3">
        <v>1</v>
      </c>
      <c r="O3824" s="50">
        <f>INDEX([1]Dados!$M$2:$N$26779,MATCH($P3824,[1]Dados!$N$2:$N$26779,),2)</f>
        <v>157619</v>
      </c>
      <c r="P3824">
        <v>157619</v>
      </c>
      <c r="Q3824" s="1">
        <v>36858</v>
      </c>
      <c r="R3824" s="1">
        <v>36862</v>
      </c>
      <c r="S3824" t="s">
        <v>2304</v>
      </c>
    </row>
    <row r="3825" spans="1:19" hidden="1" x14ac:dyDescent="0.2">
      <c r="A3825" s="7">
        <v>330440</v>
      </c>
      <c r="B3825" s="3">
        <v>58874</v>
      </c>
      <c r="C3825" s="3" t="s">
        <v>45</v>
      </c>
      <c r="D3825" s="2" t="s">
        <v>701</v>
      </c>
      <c r="E3825" s="3">
        <v>14</v>
      </c>
      <c r="F3825" s="17">
        <v>0</v>
      </c>
      <c r="G3825" s="17">
        <v>1</v>
      </c>
      <c r="H3825" s="17">
        <v>0</v>
      </c>
      <c r="I3825" s="7">
        <v>5.5</v>
      </c>
      <c r="J3825" s="7">
        <v>32</v>
      </c>
      <c r="K3825" s="4">
        <v>4</v>
      </c>
      <c r="L3825" s="5">
        <v>4.1822999999999997</v>
      </c>
      <c r="M3825">
        <v>72000</v>
      </c>
      <c r="N3825" s="3">
        <v>1</v>
      </c>
      <c r="O3825" s="50">
        <f>INDEX([1]Dados!$M$2:$N$26779,MATCH($P3825,[1]Dados!$N$2:$N$26779,),2)</f>
        <v>157619</v>
      </c>
      <c r="P3825">
        <v>157619</v>
      </c>
      <c r="Q3825" s="1">
        <v>36858</v>
      </c>
      <c r="R3825" s="1">
        <v>36862</v>
      </c>
      <c r="S3825" t="s">
        <v>2304</v>
      </c>
    </row>
    <row r="3826" spans="1:19" hidden="1" x14ac:dyDescent="0.2">
      <c r="A3826" s="7">
        <v>330440</v>
      </c>
      <c r="B3826" s="3">
        <v>58874</v>
      </c>
      <c r="C3826" s="3" t="s">
        <v>45</v>
      </c>
      <c r="D3826" s="2" t="s">
        <v>701</v>
      </c>
      <c r="E3826" s="3">
        <v>14</v>
      </c>
      <c r="F3826" s="17">
        <v>0</v>
      </c>
      <c r="G3826" s="17">
        <v>1</v>
      </c>
      <c r="H3826" s="17">
        <v>0</v>
      </c>
      <c r="I3826" s="7">
        <v>5.8</v>
      </c>
      <c r="J3826" s="7">
        <v>4</v>
      </c>
      <c r="K3826" s="4">
        <v>4</v>
      </c>
      <c r="L3826" s="5">
        <v>4.1822999999999997</v>
      </c>
      <c r="M3826">
        <v>288000</v>
      </c>
      <c r="N3826" s="3">
        <v>1</v>
      </c>
      <c r="O3826" s="50">
        <f>INDEX([1]Dados!$M$2:$N$26779,MATCH($P3826,[1]Dados!$N$2:$N$26779,),2)</f>
        <v>157613</v>
      </c>
      <c r="P3826">
        <v>157613</v>
      </c>
      <c r="Q3826" s="1">
        <v>36858</v>
      </c>
      <c r="R3826" s="1">
        <v>36862</v>
      </c>
      <c r="S3826" t="s">
        <v>2304</v>
      </c>
    </row>
    <row r="3827" spans="1:19" hidden="1" x14ac:dyDescent="0.2">
      <c r="A3827" s="7">
        <v>330440</v>
      </c>
      <c r="B3827" s="3">
        <v>58874</v>
      </c>
      <c r="C3827" s="3" t="s">
        <v>45</v>
      </c>
      <c r="D3827" s="2" t="s">
        <v>701</v>
      </c>
      <c r="E3827" s="3">
        <v>14</v>
      </c>
      <c r="F3827" s="17">
        <v>0</v>
      </c>
      <c r="G3827" s="17">
        <v>1</v>
      </c>
      <c r="H3827" s="17">
        <v>0</v>
      </c>
      <c r="I3827" s="7">
        <v>5.8</v>
      </c>
      <c r="J3827" s="7">
        <v>4</v>
      </c>
      <c r="K3827" s="4">
        <v>4</v>
      </c>
      <c r="L3827" s="5">
        <v>4.1822999999999997</v>
      </c>
      <c r="M3827">
        <v>1440000</v>
      </c>
      <c r="N3827" s="3">
        <v>1</v>
      </c>
      <c r="O3827" s="50">
        <f>INDEX([1]Dados!$M$2:$N$26779,MATCH($P3827,[1]Dados!$N$2:$N$26779,),2)</f>
        <v>157618</v>
      </c>
      <c r="P3827">
        <v>157618</v>
      </c>
      <c r="Q3827" s="1">
        <v>36858</v>
      </c>
      <c r="R3827" s="1">
        <v>36862</v>
      </c>
      <c r="S3827" t="s">
        <v>2304</v>
      </c>
    </row>
    <row r="3828" spans="1:19" hidden="1" x14ac:dyDescent="0.2">
      <c r="A3828" s="7">
        <v>330440</v>
      </c>
      <c r="B3828" s="3">
        <v>58874</v>
      </c>
      <c r="C3828" s="3" t="s">
        <v>45</v>
      </c>
      <c r="D3828" s="2" t="s">
        <v>701</v>
      </c>
      <c r="E3828" s="3">
        <v>14</v>
      </c>
      <c r="F3828" s="17">
        <v>0</v>
      </c>
      <c r="G3828" s="17">
        <v>1</v>
      </c>
      <c r="H3828" s="17">
        <v>0</v>
      </c>
      <c r="I3828" s="7">
        <v>11.1</v>
      </c>
      <c r="J3828" s="7">
        <v>17</v>
      </c>
      <c r="K3828" s="4">
        <v>4</v>
      </c>
      <c r="L3828" s="5">
        <v>4.1822999999999997</v>
      </c>
      <c r="M3828">
        <f>63980+5118.4</f>
        <v>69098.399999999994</v>
      </c>
      <c r="N3828" s="3">
        <v>1</v>
      </c>
      <c r="O3828" s="50">
        <f>INDEX([1]Dados!$M$2:$N$26779,MATCH($P3828,[1]Dados!$N$2:$N$26779,),2)</f>
        <v>157611</v>
      </c>
      <c r="P3828">
        <v>157611</v>
      </c>
      <c r="Q3828" s="1">
        <v>36858</v>
      </c>
      <c r="R3828" s="1">
        <v>36862</v>
      </c>
      <c r="S3828" t="s">
        <v>1298</v>
      </c>
    </row>
    <row r="3829" spans="1:19" hidden="1" x14ac:dyDescent="0.2">
      <c r="A3829" s="7">
        <v>330440</v>
      </c>
      <c r="B3829" s="3">
        <v>58874</v>
      </c>
      <c r="C3829" s="3" t="s">
        <v>45</v>
      </c>
      <c r="D3829" s="2" t="s">
        <v>701</v>
      </c>
      <c r="E3829" s="3">
        <v>14</v>
      </c>
      <c r="F3829" s="17">
        <v>0</v>
      </c>
      <c r="G3829" s="17">
        <v>1</v>
      </c>
      <c r="H3829" s="17">
        <v>0</v>
      </c>
      <c r="I3829" s="7">
        <v>11.1</v>
      </c>
      <c r="J3829" s="7">
        <v>17</v>
      </c>
      <c r="K3829" s="4">
        <v>4</v>
      </c>
      <c r="L3829" s="5">
        <v>4.1822999999999997</v>
      </c>
      <c r="M3829">
        <v>288000</v>
      </c>
      <c r="N3829" s="3">
        <v>1</v>
      </c>
      <c r="O3829" s="50">
        <f>INDEX([1]Dados!$M$2:$N$26779,MATCH($P3829,[1]Dados!$N$2:$N$26779,),2)</f>
        <v>157613</v>
      </c>
      <c r="P3829">
        <v>157613</v>
      </c>
      <c r="Q3829" s="1">
        <v>36858</v>
      </c>
      <c r="R3829" s="1">
        <v>36862</v>
      </c>
      <c r="S3829" t="s">
        <v>1298</v>
      </c>
    </row>
    <row r="3830" spans="1:19" hidden="1" x14ac:dyDescent="0.2">
      <c r="A3830" s="7">
        <v>330440</v>
      </c>
      <c r="B3830" s="3">
        <v>58874</v>
      </c>
      <c r="C3830" s="3" t="s">
        <v>45</v>
      </c>
      <c r="D3830" s="2" t="s">
        <v>701</v>
      </c>
      <c r="E3830" s="3">
        <v>14</v>
      </c>
      <c r="F3830" s="17">
        <v>0</v>
      </c>
      <c r="G3830" s="17">
        <v>1</v>
      </c>
      <c r="H3830" s="17">
        <v>0</v>
      </c>
      <c r="I3830" s="7">
        <v>11.1</v>
      </c>
      <c r="J3830" s="7">
        <v>17</v>
      </c>
      <c r="K3830" s="4">
        <v>4</v>
      </c>
      <c r="L3830" s="5">
        <v>4.1822999999999997</v>
      </c>
      <c r="M3830">
        <v>1440000</v>
      </c>
      <c r="N3830" s="3">
        <v>1</v>
      </c>
      <c r="O3830" s="50">
        <f>INDEX([1]Dados!$M$2:$N$26779,MATCH($P3830,[1]Dados!$N$2:$N$26779,),2)</f>
        <v>157618</v>
      </c>
      <c r="P3830">
        <v>157618</v>
      </c>
      <c r="Q3830" s="1">
        <v>36858</v>
      </c>
      <c r="R3830" s="1">
        <v>36862</v>
      </c>
      <c r="S3830" t="s">
        <v>1298</v>
      </c>
    </row>
    <row r="3831" spans="1:19" hidden="1" x14ac:dyDescent="0.2">
      <c r="A3831" s="7">
        <v>330440</v>
      </c>
      <c r="B3831" s="3">
        <v>58874</v>
      </c>
      <c r="C3831" s="3" t="s">
        <v>45</v>
      </c>
      <c r="D3831" s="2" t="s">
        <v>701</v>
      </c>
      <c r="E3831" s="3">
        <v>14</v>
      </c>
      <c r="F3831" s="17">
        <v>0</v>
      </c>
      <c r="G3831" s="17">
        <v>1</v>
      </c>
      <c r="H3831" s="17">
        <v>0</v>
      </c>
      <c r="I3831" s="7">
        <v>11.1</v>
      </c>
      <c r="J3831" s="7">
        <v>0</v>
      </c>
      <c r="K3831" s="4">
        <v>4</v>
      </c>
      <c r="L3831" s="5">
        <v>4.1822999999999997</v>
      </c>
      <c r="M3831">
        <v>72000</v>
      </c>
      <c r="N3831" s="3">
        <v>1</v>
      </c>
      <c r="O3831" s="50">
        <f>INDEX([1]Dados!$M$2:$N$26779,MATCH($P3831,[1]Dados!$N$2:$N$26779,),2)</f>
        <v>157619</v>
      </c>
      <c r="P3831">
        <v>157619</v>
      </c>
      <c r="Q3831" s="1">
        <v>36858</v>
      </c>
      <c r="R3831" s="1">
        <v>36862</v>
      </c>
      <c r="S3831" t="s">
        <v>1298</v>
      </c>
    </row>
    <row r="3832" spans="1:19" hidden="1" x14ac:dyDescent="0.2">
      <c r="A3832" s="7">
        <v>330440</v>
      </c>
      <c r="B3832" s="3">
        <v>58874</v>
      </c>
      <c r="C3832" s="3" t="s">
        <v>45</v>
      </c>
      <c r="D3832" s="2" t="s">
        <v>701</v>
      </c>
      <c r="E3832" s="3">
        <v>14</v>
      </c>
      <c r="F3832" s="17">
        <v>0</v>
      </c>
      <c r="G3832" s="17">
        <v>1</v>
      </c>
      <c r="H3832" s="17">
        <v>0</v>
      </c>
      <c r="I3832" s="7">
        <v>11.2</v>
      </c>
      <c r="J3832" s="7">
        <v>25</v>
      </c>
      <c r="K3832" s="4">
        <v>4</v>
      </c>
      <c r="L3832" s="5">
        <v>4.1822999999999997</v>
      </c>
      <c r="M3832">
        <f>63980+5118.4</f>
        <v>69098.399999999994</v>
      </c>
      <c r="N3832" s="3">
        <v>1</v>
      </c>
      <c r="O3832" s="50">
        <f>INDEX([1]Dados!$M$2:$N$26779,MATCH($P3832,[1]Dados!$N$2:$N$26779,),2)</f>
        <v>157611</v>
      </c>
      <c r="P3832">
        <v>157611</v>
      </c>
      <c r="Q3832" s="1">
        <v>36858</v>
      </c>
      <c r="R3832" s="1">
        <v>36862</v>
      </c>
      <c r="S3832" t="s">
        <v>1298</v>
      </c>
    </row>
    <row r="3833" spans="1:19" hidden="1" x14ac:dyDescent="0.2">
      <c r="A3833" s="7">
        <v>330440</v>
      </c>
      <c r="B3833" s="3">
        <v>58874</v>
      </c>
      <c r="C3833" s="3" t="s">
        <v>45</v>
      </c>
      <c r="D3833" s="2" t="s">
        <v>701</v>
      </c>
      <c r="E3833" s="3">
        <v>14</v>
      </c>
      <c r="F3833" s="17">
        <v>0</v>
      </c>
      <c r="G3833" s="17">
        <v>1</v>
      </c>
      <c r="H3833" s="17">
        <v>0</v>
      </c>
      <c r="I3833" s="7">
        <v>11.2</v>
      </c>
      <c r="J3833" s="7">
        <v>25</v>
      </c>
      <c r="K3833" s="4">
        <v>4</v>
      </c>
      <c r="L3833" s="5">
        <v>4.1822999999999997</v>
      </c>
      <c r="M3833">
        <v>288000</v>
      </c>
      <c r="N3833" s="3">
        <v>1</v>
      </c>
      <c r="O3833" s="50">
        <f>INDEX([1]Dados!$M$2:$N$26779,MATCH($P3833,[1]Dados!$N$2:$N$26779,),2)</f>
        <v>157613</v>
      </c>
      <c r="P3833">
        <v>157613</v>
      </c>
      <c r="Q3833" s="1">
        <v>36858</v>
      </c>
      <c r="R3833" s="1">
        <v>36862</v>
      </c>
      <c r="S3833" t="s">
        <v>1298</v>
      </c>
    </row>
    <row r="3834" spans="1:19" hidden="1" x14ac:dyDescent="0.2">
      <c r="A3834" s="7">
        <v>330440</v>
      </c>
      <c r="B3834" s="3">
        <v>58874</v>
      </c>
      <c r="C3834" s="3" t="s">
        <v>45</v>
      </c>
      <c r="D3834" s="2" t="s">
        <v>701</v>
      </c>
      <c r="E3834" s="3">
        <v>14</v>
      </c>
      <c r="F3834" s="17">
        <v>0</v>
      </c>
      <c r="G3834" s="17">
        <v>1</v>
      </c>
      <c r="H3834" s="17">
        <v>0</v>
      </c>
      <c r="I3834" s="7">
        <v>11.2</v>
      </c>
      <c r="J3834" s="7">
        <v>25</v>
      </c>
      <c r="K3834" s="4">
        <v>4</v>
      </c>
      <c r="L3834" s="5">
        <v>4.1822999999999997</v>
      </c>
      <c r="M3834">
        <v>1440000</v>
      </c>
      <c r="N3834" s="3">
        <v>1</v>
      </c>
      <c r="O3834" s="50">
        <f>INDEX([1]Dados!$M$2:$N$26779,MATCH($P3834,[1]Dados!$N$2:$N$26779,),2)</f>
        <v>157618</v>
      </c>
      <c r="P3834">
        <v>157618</v>
      </c>
      <c r="Q3834" s="1">
        <v>36858</v>
      </c>
      <c r="R3834" s="1">
        <v>36862</v>
      </c>
      <c r="S3834" t="s">
        <v>1298</v>
      </c>
    </row>
    <row r="3835" spans="1:19" hidden="1" x14ac:dyDescent="0.2">
      <c r="A3835" s="7">
        <v>330440</v>
      </c>
      <c r="B3835" s="3">
        <v>58874</v>
      </c>
      <c r="C3835" s="3" t="s">
        <v>45</v>
      </c>
      <c r="D3835" s="2" t="s">
        <v>701</v>
      </c>
      <c r="E3835" s="3">
        <v>14</v>
      </c>
      <c r="F3835" s="17">
        <v>0</v>
      </c>
      <c r="G3835" s="17">
        <v>1</v>
      </c>
      <c r="H3835" s="17">
        <v>0</v>
      </c>
      <c r="I3835" s="7">
        <v>9.1999999999999993</v>
      </c>
      <c r="J3835" s="7">
        <v>4</v>
      </c>
      <c r="K3835" s="4">
        <v>4</v>
      </c>
      <c r="L3835" s="5">
        <v>4.3868</v>
      </c>
      <c r="M3835">
        <v>12500</v>
      </c>
      <c r="N3835" s="3">
        <v>1</v>
      </c>
      <c r="O3835" s="50">
        <f>INDEX([1]Dados!$M$2:$N$26779,MATCH($P3835,[1]Dados!$N$2:$N$26779,),2)</f>
        <v>157617</v>
      </c>
      <c r="P3835">
        <v>157617</v>
      </c>
      <c r="Q3835" s="1">
        <v>36858</v>
      </c>
      <c r="R3835" s="1">
        <v>36862</v>
      </c>
      <c r="S3835" t="s">
        <v>1458</v>
      </c>
    </row>
    <row r="3836" spans="1:19" hidden="1" x14ac:dyDescent="0.2">
      <c r="A3836" s="7">
        <v>330440</v>
      </c>
      <c r="B3836" s="3">
        <v>58874</v>
      </c>
      <c r="C3836" s="3" t="s">
        <v>45</v>
      </c>
      <c r="D3836" s="2" t="s">
        <v>701</v>
      </c>
      <c r="E3836" s="3">
        <v>14</v>
      </c>
      <c r="F3836" s="17">
        <v>0</v>
      </c>
      <c r="G3836" s="17">
        <v>1</v>
      </c>
      <c r="H3836" s="17">
        <v>0</v>
      </c>
      <c r="I3836" s="7">
        <v>9.4</v>
      </c>
      <c r="J3836" s="7">
        <v>25</v>
      </c>
      <c r="K3836" s="4">
        <v>4</v>
      </c>
      <c r="L3836" s="5">
        <v>4.3868</v>
      </c>
      <c r="M3836">
        <v>12500</v>
      </c>
      <c r="N3836" s="3">
        <v>1</v>
      </c>
      <c r="O3836" s="50">
        <f>INDEX([1]Dados!$M$2:$N$26779,MATCH($P3836,[1]Dados!$N$2:$N$26779,),2)</f>
        <v>157617</v>
      </c>
      <c r="P3836">
        <v>157617</v>
      </c>
      <c r="Q3836" s="1">
        <v>36858</v>
      </c>
      <c r="R3836" s="1">
        <v>36862</v>
      </c>
      <c r="S3836" t="s">
        <v>1458</v>
      </c>
    </row>
    <row r="3837" spans="1:19" hidden="1" x14ac:dyDescent="0.2">
      <c r="A3837" s="7">
        <v>330440</v>
      </c>
      <c r="B3837" s="3">
        <v>58874</v>
      </c>
      <c r="C3837" s="3" t="s">
        <v>45</v>
      </c>
      <c r="D3837" s="2" t="s">
        <v>701</v>
      </c>
      <c r="E3837" s="3">
        <v>14</v>
      </c>
      <c r="F3837" s="17">
        <v>0</v>
      </c>
      <c r="G3837" s="17">
        <v>1</v>
      </c>
      <c r="H3837" s="17">
        <v>0</v>
      </c>
      <c r="I3837" s="7">
        <v>9.1</v>
      </c>
      <c r="J3837" s="7">
        <v>14</v>
      </c>
      <c r="K3837" s="4">
        <v>4</v>
      </c>
      <c r="L3837" s="5">
        <v>4.3868</v>
      </c>
      <c r="M3837">
        <v>12500</v>
      </c>
      <c r="N3837" s="3">
        <v>1</v>
      </c>
      <c r="O3837" s="50">
        <f>INDEX([1]Dados!$M$2:$N$26779,MATCH($P3837,[1]Dados!$N$2:$N$26779,),2)</f>
        <v>157617</v>
      </c>
      <c r="P3837">
        <v>157617</v>
      </c>
      <c r="Q3837" s="1">
        <v>36858</v>
      </c>
      <c r="R3837" s="1">
        <v>36862</v>
      </c>
      <c r="S3837" t="s">
        <v>1458</v>
      </c>
    </row>
    <row r="3838" spans="1:19" hidden="1" x14ac:dyDescent="0.2">
      <c r="A3838" s="7">
        <v>330440</v>
      </c>
      <c r="B3838" s="3">
        <v>58874</v>
      </c>
      <c r="C3838" s="3" t="s">
        <v>45</v>
      </c>
      <c r="D3838" s="2" t="s">
        <v>701</v>
      </c>
      <c r="E3838" s="3">
        <v>14</v>
      </c>
      <c r="F3838" s="17">
        <v>0</v>
      </c>
      <c r="G3838" s="17">
        <v>1</v>
      </c>
      <c r="H3838" s="17">
        <v>0</v>
      </c>
      <c r="I3838" s="7">
        <v>9.3000000000000007</v>
      </c>
      <c r="J3838" s="7">
        <v>9</v>
      </c>
      <c r="K3838" s="4">
        <v>4</v>
      </c>
      <c r="L3838" s="5">
        <v>4.3868</v>
      </c>
      <c r="M3838">
        <v>12500</v>
      </c>
      <c r="N3838" s="3">
        <v>1</v>
      </c>
      <c r="O3838" s="50">
        <f>INDEX([1]Dados!$M$2:$N$26779,MATCH($P3838,[1]Dados!$N$2:$N$26779,),2)</f>
        <v>157617</v>
      </c>
      <c r="P3838">
        <v>157617</v>
      </c>
      <c r="Q3838" s="1">
        <v>36858</v>
      </c>
      <c r="R3838" s="1">
        <v>36862</v>
      </c>
      <c r="S3838" t="s">
        <v>1458</v>
      </c>
    </row>
    <row r="3839" spans="1:19" hidden="1" x14ac:dyDescent="0.2">
      <c r="A3839" s="7">
        <v>330440</v>
      </c>
      <c r="B3839" s="3">
        <v>58874</v>
      </c>
      <c r="C3839" s="3" t="s">
        <v>45</v>
      </c>
      <c r="D3839" s="2" t="s">
        <v>701</v>
      </c>
      <c r="E3839" s="3">
        <v>14</v>
      </c>
      <c r="F3839" s="17">
        <v>0</v>
      </c>
      <c r="G3839" s="17">
        <v>1</v>
      </c>
      <c r="H3839" s="17">
        <v>0</v>
      </c>
      <c r="I3839" s="7">
        <v>10.1</v>
      </c>
      <c r="J3839" s="7">
        <v>17</v>
      </c>
      <c r="K3839" s="4">
        <v>4</v>
      </c>
      <c r="L3839" s="5">
        <v>4.5776000000000003</v>
      </c>
      <c r="M3839">
        <v>96000</v>
      </c>
      <c r="N3839" s="3">
        <v>1</v>
      </c>
      <c r="O3839" s="50">
        <f>INDEX([1]Dados!$M$2:$N$26779,MATCH($P3839,[1]Dados!$N$2:$N$26779,),2)</f>
        <v>157612</v>
      </c>
      <c r="P3839">
        <v>157612</v>
      </c>
      <c r="Q3839" s="1">
        <v>36858</v>
      </c>
      <c r="R3839" s="1">
        <v>36862</v>
      </c>
      <c r="S3839" t="s">
        <v>1298</v>
      </c>
    </row>
    <row r="3840" spans="1:19" hidden="1" x14ac:dyDescent="0.2">
      <c r="A3840" s="7">
        <v>330440</v>
      </c>
      <c r="B3840" s="3">
        <v>58874</v>
      </c>
      <c r="C3840" s="3" t="s">
        <v>45</v>
      </c>
      <c r="D3840" s="2" t="s">
        <v>701</v>
      </c>
      <c r="E3840" s="3">
        <v>14</v>
      </c>
      <c r="F3840" s="17">
        <v>0</v>
      </c>
      <c r="G3840" s="17">
        <v>1</v>
      </c>
      <c r="H3840" s="17">
        <v>0</v>
      </c>
      <c r="I3840" s="7">
        <v>10.1</v>
      </c>
      <c r="J3840" s="7">
        <v>25</v>
      </c>
      <c r="K3840" s="4">
        <v>4</v>
      </c>
      <c r="L3840" s="5">
        <v>4.5776000000000003</v>
      </c>
      <c r="M3840">
        <v>96000</v>
      </c>
      <c r="N3840" s="3">
        <v>1</v>
      </c>
      <c r="O3840" s="50">
        <f>INDEX([1]Dados!$M$2:$N$26779,MATCH($P3840,[1]Dados!$N$2:$N$26779,),2)</f>
        <v>157612</v>
      </c>
      <c r="P3840">
        <v>157612</v>
      </c>
      <c r="Q3840" s="1">
        <v>36858</v>
      </c>
      <c r="R3840" s="1">
        <v>36862</v>
      </c>
      <c r="S3840" t="s">
        <v>1298</v>
      </c>
    </row>
    <row r="3841" spans="1:19" hidden="1" x14ac:dyDescent="0.2">
      <c r="A3841" s="7">
        <v>330440</v>
      </c>
      <c r="B3841" s="3">
        <v>58874</v>
      </c>
      <c r="C3841" s="3" t="s">
        <v>45</v>
      </c>
      <c r="D3841" s="2" t="s">
        <v>701</v>
      </c>
      <c r="E3841" s="3">
        <v>14</v>
      </c>
      <c r="F3841" s="17">
        <v>0</v>
      </c>
      <c r="G3841" s="17">
        <v>1</v>
      </c>
      <c r="H3841" s="17">
        <v>0</v>
      </c>
      <c r="I3841" s="7">
        <v>10.1</v>
      </c>
      <c r="J3841" s="7">
        <v>0</v>
      </c>
      <c r="K3841" s="4">
        <v>4</v>
      </c>
      <c r="L3841" s="5">
        <v>4.5776000000000003</v>
      </c>
      <c r="M3841">
        <v>48000</v>
      </c>
      <c r="N3841" s="3">
        <v>1</v>
      </c>
      <c r="O3841" s="50">
        <f>INDEX([1]Dados!$M$2:$N$26779,MATCH($P3841,[1]Dados!$N$2:$N$26779,),2)</f>
        <v>157614</v>
      </c>
      <c r="P3841">
        <v>157614</v>
      </c>
      <c r="Q3841" s="1">
        <v>36858</v>
      </c>
      <c r="R3841" s="1">
        <v>36862</v>
      </c>
      <c r="S3841" t="s">
        <v>1298</v>
      </c>
    </row>
    <row r="3842" spans="1:19" hidden="1" x14ac:dyDescent="0.2">
      <c r="A3842" s="7">
        <v>330440</v>
      </c>
      <c r="B3842" s="3">
        <v>58874</v>
      </c>
      <c r="C3842" s="3" t="s">
        <v>45</v>
      </c>
      <c r="D3842" s="2" t="s">
        <v>701</v>
      </c>
      <c r="E3842" s="3">
        <v>14</v>
      </c>
      <c r="F3842" s="17">
        <v>0</v>
      </c>
      <c r="G3842" s="17">
        <v>1</v>
      </c>
      <c r="H3842" s="17">
        <v>0</v>
      </c>
      <c r="I3842" s="7">
        <v>10.1</v>
      </c>
      <c r="J3842" s="7">
        <v>17</v>
      </c>
      <c r="K3842" s="4">
        <v>4</v>
      </c>
      <c r="L3842" s="5">
        <v>4.5776000000000003</v>
      </c>
      <c r="M3842">
        <v>76800</v>
      </c>
      <c r="N3842" s="3">
        <v>1</v>
      </c>
      <c r="O3842" s="50">
        <f>INDEX([1]Dados!$M$2:$N$26779,MATCH($P3842,[1]Dados!$N$2:$N$26779,),2)</f>
        <v>157616</v>
      </c>
      <c r="P3842">
        <v>157616</v>
      </c>
      <c r="Q3842" s="1">
        <v>36858</v>
      </c>
      <c r="R3842" s="1">
        <v>36862</v>
      </c>
      <c r="S3842" t="s">
        <v>1298</v>
      </c>
    </row>
    <row r="3843" spans="1:19" hidden="1" x14ac:dyDescent="0.2">
      <c r="A3843" s="7">
        <v>330440</v>
      </c>
      <c r="B3843" s="3">
        <v>58874</v>
      </c>
      <c r="C3843" s="3" t="s">
        <v>45</v>
      </c>
      <c r="D3843" s="2" t="s">
        <v>701</v>
      </c>
      <c r="E3843" s="3">
        <v>14</v>
      </c>
      <c r="F3843" s="17">
        <v>0</v>
      </c>
      <c r="G3843" s="17">
        <v>1</v>
      </c>
      <c r="H3843" s="17">
        <v>0</v>
      </c>
      <c r="I3843" s="7">
        <v>10.199999999999999</v>
      </c>
      <c r="J3843" s="7">
        <v>25</v>
      </c>
      <c r="K3843" s="4">
        <v>4</v>
      </c>
      <c r="L3843" s="5">
        <v>4.5776000000000003</v>
      </c>
      <c r="M3843">
        <v>48000</v>
      </c>
      <c r="N3843" s="3">
        <v>1</v>
      </c>
      <c r="O3843" s="50">
        <f>INDEX([1]Dados!$M$2:$N$26779,MATCH($P3843,[1]Dados!$N$2:$N$26779,),2)</f>
        <v>157620</v>
      </c>
      <c r="P3843">
        <v>157620</v>
      </c>
      <c r="Q3843" s="1">
        <v>36858</v>
      </c>
      <c r="R3843" s="1">
        <v>36862</v>
      </c>
      <c r="S3843" t="s">
        <v>1298</v>
      </c>
    </row>
    <row r="3844" spans="1:19" hidden="1" x14ac:dyDescent="0.2">
      <c r="A3844" s="7">
        <v>330440</v>
      </c>
      <c r="B3844" s="3">
        <v>58874</v>
      </c>
      <c r="C3844" s="3" t="s">
        <v>45</v>
      </c>
      <c r="D3844" s="2" t="s">
        <v>701</v>
      </c>
      <c r="E3844" s="3">
        <v>14</v>
      </c>
      <c r="F3844" s="17">
        <v>0</v>
      </c>
      <c r="G3844" s="17">
        <v>1</v>
      </c>
      <c r="H3844" s="17">
        <v>0</v>
      </c>
      <c r="I3844" s="7">
        <v>10.1</v>
      </c>
      <c r="J3844" s="7">
        <v>0</v>
      </c>
      <c r="K3844" s="4">
        <v>4</v>
      </c>
      <c r="L3844" s="5">
        <v>4.5776000000000003</v>
      </c>
      <c r="M3844">
        <v>72000</v>
      </c>
      <c r="N3844" s="3">
        <v>1</v>
      </c>
      <c r="O3844" s="50">
        <f>INDEX([1]Dados!$M$2:$N$26779,MATCH($P3844,[1]Dados!$N$2:$N$26779,),2)</f>
        <v>157621</v>
      </c>
      <c r="P3844">
        <v>157621</v>
      </c>
      <c r="Q3844" s="1">
        <v>36858</v>
      </c>
      <c r="R3844" s="1">
        <v>36862</v>
      </c>
      <c r="S3844" t="s">
        <v>1298</v>
      </c>
    </row>
    <row r="3845" spans="1:19" hidden="1" x14ac:dyDescent="0.2">
      <c r="A3845" s="7">
        <v>330440</v>
      </c>
      <c r="B3845" s="3">
        <v>58874</v>
      </c>
      <c r="C3845" s="3" t="s">
        <v>45</v>
      </c>
      <c r="D3845" s="2" t="s">
        <v>701</v>
      </c>
      <c r="E3845" s="3">
        <v>14</v>
      </c>
      <c r="F3845" s="17">
        <v>0</v>
      </c>
      <c r="G3845" s="17">
        <v>1</v>
      </c>
      <c r="H3845" s="17">
        <v>0</v>
      </c>
      <c r="I3845" s="7">
        <v>8.1</v>
      </c>
      <c r="J3845" s="7">
        <v>17</v>
      </c>
      <c r="K3845" s="4">
        <v>119</v>
      </c>
      <c r="L3845" s="5">
        <v>119.386</v>
      </c>
      <c r="M3845">
        <v>210035.47</v>
      </c>
      <c r="N3845" s="3">
        <v>1</v>
      </c>
      <c r="O3845" s="50">
        <f>INDEX([1]Dados!$M$2:$N$26779,MATCH($P3845,[1]Dados!$N$2:$N$26779,),2)</f>
        <v>157942</v>
      </c>
      <c r="P3845">
        <v>157942</v>
      </c>
      <c r="Q3845" s="1">
        <v>36858</v>
      </c>
      <c r="R3845" s="1">
        <v>36862</v>
      </c>
      <c r="S3845" t="s">
        <v>1298</v>
      </c>
    </row>
    <row r="3846" spans="1:19" hidden="1" x14ac:dyDescent="0.2">
      <c r="A3846" s="7">
        <v>330440</v>
      </c>
      <c r="B3846" s="3">
        <v>58874</v>
      </c>
      <c r="C3846" s="3" t="s">
        <v>45</v>
      </c>
      <c r="D3846" s="2" t="s">
        <v>701</v>
      </c>
      <c r="E3846" s="3">
        <v>14</v>
      </c>
      <c r="F3846" s="17">
        <v>0</v>
      </c>
      <c r="G3846" s="17">
        <v>1</v>
      </c>
      <c r="H3846" s="17">
        <v>0</v>
      </c>
      <c r="I3846" s="7">
        <v>8.1</v>
      </c>
      <c r="J3846" s="7">
        <v>17</v>
      </c>
      <c r="K3846" s="4">
        <v>119</v>
      </c>
      <c r="L3846" s="5">
        <v>119.386</v>
      </c>
      <c r="M3846">
        <v>84210.53</v>
      </c>
      <c r="N3846" s="3">
        <v>1</v>
      </c>
      <c r="O3846" s="50">
        <f>INDEX([1]Dados!$M$2:$N$26779,MATCH($P3846,[1]Dados!$N$2:$N$26779,),2)</f>
        <v>157950</v>
      </c>
      <c r="P3846">
        <v>157950</v>
      </c>
      <c r="Q3846" s="1">
        <v>36858</v>
      </c>
      <c r="R3846" s="1">
        <v>36862</v>
      </c>
      <c r="S3846" t="s">
        <v>1298</v>
      </c>
    </row>
    <row r="3847" spans="1:19" hidden="1" x14ac:dyDescent="0.2">
      <c r="A3847" s="7">
        <v>330440</v>
      </c>
      <c r="B3847" s="3">
        <v>58874</v>
      </c>
      <c r="C3847" s="3" t="s">
        <v>45</v>
      </c>
      <c r="D3847" s="2" t="s">
        <v>701</v>
      </c>
      <c r="E3847" s="3">
        <v>14</v>
      </c>
      <c r="F3847" s="17">
        <v>0</v>
      </c>
      <c r="G3847" s="17">
        <v>1</v>
      </c>
      <c r="H3847" s="17">
        <v>0</v>
      </c>
      <c r="I3847" s="7">
        <v>8.1999999999999993</v>
      </c>
      <c r="J3847" s="7">
        <v>4</v>
      </c>
      <c r="K3847" s="4">
        <v>119</v>
      </c>
      <c r="L3847" s="5">
        <v>119.386</v>
      </c>
      <c r="M3847">
        <v>210035.47</v>
      </c>
      <c r="N3847" s="3">
        <v>1</v>
      </c>
      <c r="O3847" s="50">
        <f>INDEX([1]Dados!$M$2:$N$26779,MATCH($P3847,[1]Dados!$N$2:$N$26779,),2)</f>
        <v>157942</v>
      </c>
      <c r="P3847">
        <v>157942</v>
      </c>
      <c r="Q3847" s="1">
        <v>36858</v>
      </c>
      <c r="R3847" s="1">
        <v>36862</v>
      </c>
      <c r="S3847" t="s">
        <v>1298</v>
      </c>
    </row>
    <row r="3848" spans="1:19" hidden="1" x14ac:dyDescent="0.2">
      <c r="A3848" s="7">
        <v>330440</v>
      </c>
      <c r="B3848" s="3">
        <v>58874</v>
      </c>
      <c r="C3848" s="3" t="s">
        <v>45</v>
      </c>
      <c r="D3848" s="2" t="s">
        <v>701</v>
      </c>
      <c r="E3848" s="3">
        <v>14</v>
      </c>
      <c r="F3848" s="17">
        <v>0</v>
      </c>
      <c r="G3848" s="17">
        <v>1</v>
      </c>
      <c r="H3848" s="17">
        <v>0</v>
      </c>
      <c r="I3848" s="7">
        <v>8.1999999999999993</v>
      </c>
      <c r="J3848" s="7">
        <v>4</v>
      </c>
      <c r="K3848" s="4">
        <v>119</v>
      </c>
      <c r="L3848" s="5">
        <v>119.386</v>
      </c>
      <c r="M3848">
        <v>84210.53</v>
      </c>
      <c r="N3848" s="3">
        <v>1</v>
      </c>
      <c r="O3848" s="50">
        <f>INDEX([1]Dados!$M$2:$N$26779,MATCH($P3848,[1]Dados!$N$2:$N$26779,),2)</f>
        <v>157950</v>
      </c>
      <c r="P3848">
        <v>157950</v>
      </c>
      <c r="Q3848" s="1">
        <v>36858</v>
      </c>
      <c r="R3848" s="1">
        <v>36862</v>
      </c>
      <c r="S3848" t="s">
        <v>1298</v>
      </c>
    </row>
    <row r="3849" spans="1:19" hidden="1" x14ac:dyDescent="0.2">
      <c r="A3849" s="7">
        <v>330440</v>
      </c>
      <c r="B3849" s="3">
        <v>58874</v>
      </c>
      <c r="C3849" s="3" t="s">
        <v>45</v>
      </c>
      <c r="D3849" s="2" t="s">
        <v>701</v>
      </c>
      <c r="E3849" s="3">
        <v>14</v>
      </c>
      <c r="F3849" s="17">
        <v>0</v>
      </c>
      <c r="G3849" s="17">
        <v>1</v>
      </c>
      <c r="H3849" s="17">
        <v>0</v>
      </c>
      <c r="I3849" s="7">
        <v>8.3000000000000007</v>
      </c>
      <c r="J3849" s="7">
        <v>25</v>
      </c>
      <c r="K3849" s="4">
        <v>119</v>
      </c>
      <c r="L3849" s="5">
        <v>119.386</v>
      </c>
      <c r="M3849">
        <v>210035.47</v>
      </c>
      <c r="N3849" s="3">
        <v>1</v>
      </c>
      <c r="O3849" s="50">
        <f>INDEX([1]Dados!$M$2:$N$26779,MATCH($P3849,[1]Dados!$N$2:$N$26779,),2)</f>
        <v>157942</v>
      </c>
      <c r="P3849">
        <v>157942</v>
      </c>
      <c r="Q3849" s="1">
        <v>36858</v>
      </c>
      <c r="R3849" s="1">
        <v>36862</v>
      </c>
      <c r="S3849" t="s">
        <v>1298</v>
      </c>
    </row>
    <row r="3850" spans="1:19" hidden="1" x14ac:dyDescent="0.2">
      <c r="A3850" s="7">
        <v>330440</v>
      </c>
      <c r="B3850" s="3">
        <v>58874</v>
      </c>
      <c r="C3850" s="3" t="s">
        <v>45</v>
      </c>
      <c r="D3850" s="2" t="s">
        <v>701</v>
      </c>
      <c r="E3850" s="3">
        <v>14</v>
      </c>
      <c r="F3850" s="17">
        <v>0</v>
      </c>
      <c r="G3850" s="17">
        <v>1</v>
      </c>
      <c r="H3850" s="17">
        <v>0</v>
      </c>
      <c r="I3850" s="7">
        <v>8.3000000000000007</v>
      </c>
      <c r="J3850" s="7">
        <v>25</v>
      </c>
      <c r="K3850" s="4">
        <v>119</v>
      </c>
      <c r="L3850" s="5">
        <v>119.386</v>
      </c>
      <c r="M3850">
        <v>84210.53</v>
      </c>
      <c r="N3850" s="3">
        <v>1</v>
      </c>
      <c r="O3850" s="50">
        <f>INDEX([1]Dados!$M$2:$N$26779,MATCH($P3850,[1]Dados!$N$2:$N$26779,),2)</f>
        <v>157950</v>
      </c>
      <c r="P3850">
        <v>157950</v>
      </c>
      <c r="Q3850" s="1">
        <v>36858</v>
      </c>
      <c r="R3850" s="1">
        <v>36862</v>
      </c>
      <c r="S3850" t="s">
        <v>1298</v>
      </c>
    </row>
    <row r="3851" spans="1:19" hidden="1" x14ac:dyDescent="0.2">
      <c r="A3851" s="7">
        <v>330440</v>
      </c>
      <c r="B3851" s="3">
        <v>58874</v>
      </c>
      <c r="C3851" s="3" t="s">
        <v>45</v>
      </c>
      <c r="D3851" s="2" t="s">
        <v>701</v>
      </c>
      <c r="E3851" s="3">
        <v>14</v>
      </c>
      <c r="F3851" s="17">
        <v>0</v>
      </c>
      <c r="G3851" s="17">
        <v>1</v>
      </c>
      <c r="H3851" s="17">
        <v>0</v>
      </c>
      <c r="I3851" s="7">
        <v>7.1</v>
      </c>
      <c r="J3851" s="7">
        <v>25</v>
      </c>
      <c r="K3851" s="4">
        <v>119</v>
      </c>
      <c r="L3851" s="5">
        <v>119.3861</v>
      </c>
      <c r="M3851">
        <v>84410.17</v>
      </c>
      <c r="N3851" s="3">
        <v>1</v>
      </c>
      <c r="O3851" s="50">
        <f>INDEX([1]Dados!$M$2:$N$26779,MATCH($P3851,[1]Dados!$N$2:$N$26779,),2)</f>
        <v>157941</v>
      </c>
      <c r="P3851">
        <v>157941</v>
      </c>
      <c r="Q3851" s="1">
        <v>36858</v>
      </c>
      <c r="R3851" s="1">
        <v>36862</v>
      </c>
      <c r="S3851" t="s">
        <v>1298</v>
      </c>
    </row>
    <row r="3852" spans="1:19" hidden="1" x14ac:dyDescent="0.2">
      <c r="A3852" s="7">
        <v>330440</v>
      </c>
      <c r="B3852" s="3">
        <v>58874</v>
      </c>
      <c r="C3852" s="3" t="s">
        <v>45</v>
      </c>
      <c r="D3852" s="2" t="s">
        <v>701</v>
      </c>
      <c r="E3852" s="3">
        <v>14</v>
      </c>
      <c r="F3852" s="17">
        <v>0</v>
      </c>
      <c r="G3852" s="17">
        <v>1</v>
      </c>
      <c r="H3852" s="17">
        <v>0</v>
      </c>
      <c r="I3852" s="7">
        <v>7.2</v>
      </c>
      <c r="J3852" s="7">
        <v>26</v>
      </c>
      <c r="K3852" s="4">
        <v>119</v>
      </c>
      <c r="L3852" s="5">
        <v>119.3861</v>
      </c>
      <c r="M3852">
        <v>84410.17</v>
      </c>
      <c r="N3852" s="3">
        <v>1</v>
      </c>
      <c r="O3852" s="50">
        <f>INDEX([1]Dados!$M$2:$N$26779,MATCH($P3852,[1]Dados!$N$2:$N$26779,),2)</f>
        <v>157941</v>
      </c>
      <c r="P3852">
        <v>157941</v>
      </c>
      <c r="Q3852" s="1">
        <v>36858</v>
      </c>
      <c r="R3852" s="1">
        <v>36862</v>
      </c>
      <c r="S3852" t="s">
        <v>1298</v>
      </c>
    </row>
    <row r="3853" spans="1:19" hidden="1" x14ac:dyDescent="0.2">
      <c r="A3853" s="7">
        <v>330440</v>
      </c>
      <c r="B3853" s="3">
        <v>58874</v>
      </c>
      <c r="C3853" s="3" t="s">
        <v>45</v>
      </c>
      <c r="D3853" s="2" t="s">
        <v>701</v>
      </c>
      <c r="E3853" s="3">
        <v>14</v>
      </c>
      <c r="F3853" s="17">
        <v>0</v>
      </c>
      <c r="G3853" s="17">
        <v>1</v>
      </c>
      <c r="H3853" s="17">
        <v>0</v>
      </c>
      <c r="I3853" s="7" t="s">
        <v>3</v>
      </c>
      <c r="J3853" s="7">
        <v>0</v>
      </c>
      <c r="K3853" s="4">
        <v>4</v>
      </c>
      <c r="L3853" s="5">
        <v>4.5776000000000003</v>
      </c>
      <c r="M3853">
        <v>76800</v>
      </c>
      <c r="N3853" s="3">
        <v>1</v>
      </c>
      <c r="O3853" s="50">
        <f>INDEX([1]Dados!$M$2:$N$26779,MATCH($P3853,[1]Dados!$N$2:$N$26779,),2)</f>
        <v>157615</v>
      </c>
      <c r="P3853">
        <v>157615</v>
      </c>
      <c r="Q3853" s="1">
        <v>36858</v>
      </c>
      <c r="R3853" s="1">
        <v>36862</v>
      </c>
      <c r="S3853" t="s">
        <v>1298</v>
      </c>
    </row>
    <row r="3854" spans="1:19" hidden="1" x14ac:dyDescent="0.2">
      <c r="A3854" s="7">
        <v>330440</v>
      </c>
      <c r="B3854" s="3">
        <v>58874</v>
      </c>
      <c r="C3854" s="3" t="s">
        <v>45</v>
      </c>
      <c r="D3854" s="2" t="s">
        <v>701</v>
      </c>
      <c r="E3854" s="3">
        <v>14</v>
      </c>
      <c r="F3854" s="17">
        <v>0</v>
      </c>
      <c r="G3854" s="17">
        <v>1</v>
      </c>
      <c r="H3854" s="17">
        <v>0</v>
      </c>
      <c r="I3854" s="7">
        <v>2.1</v>
      </c>
      <c r="J3854" s="7">
        <v>17</v>
      </c>
      <c r="K3854" s="4">
        <v>1203</v>
      </c>
      <c r="L3854" s="5">
        <v>1203.0829000000001</v>
      </c>
      <c r="M3854">
        <v>128575.63</v>
      </c>
      <c r="N3854" s="3">
        <v>1</v>
      </c>
      <c r="O3854" s="50">
        <f>INDEX([1]Dados!$M$2:$N$26779,MATCH($P3854,[1]Dados!$N$2:$N$26779,),2)</f>
        <v>157491</v>
      </c>
      <c r="P3854">
        <v>157491</v>
      </c>
      <c r="Q3854" s="1">
        <v>36858</v>
      </c>
      <c r="R3854" s="1">
        <v>36862</v>
      </c>
      <c r="S3854" t="s">
        <v>924</v>
      </c>
    </row>
    <row r="3855" spans="1:19" hidden="1" x14ac:dyDescent="0.2">
      <c r="A3855" s="7">
        <v>330440</v>
      </c>
      <c r="B3855" s="3">
        <v>58874</v>
      </c>
      <c r="C3855" s="3" t="s">
        <v>45</v>
      </c>
      <c r="D3855" s="2" t="s">
        <v>701</v>
      </c>
      <c r="E3855" s="3">
        <v>14</v>
      </c>
      <c r="F3855" s="17">
        <v>0</v>
      </c>
      <c r="G3855" s="17">
        <v>1</v>
      </c>
      <c r="H3855" s="17">
        <v>0</v>
      </c>
      <c r="I3855" s="7">
        <v>2.2000000000000002</v>
      </c>
      <c r="J3855" s="7">
        <v>14</v>
      </c>
      <c r="K3855" s="4">
        <v>1203</v>
      </c>
      <c r="L3855" s="5">
        <v>1203.0829000000001</v>
      </c>
      <c r="M3855">
        <v>128575.63</v>
      </c>
      <c r="N3855" s="3">
        <v>1</v>
      </c>
      <c r="O3855" s="50">
        <f>INDEX([1]Dados!$M$2:$N$26779,MATCH($P3855,[1]Dados!$N$2:$N$26779,),2)</f>
        <v>157491</v>
      </c>
      <c r="P3855">
        <v>157491</v>
      </c>
      <c r="Q3855" s="1">
        <v>36858</v>
      </c>
      <c r="R3855" s="1">
        <v>36862</v>
      </c>
      <c r="S3855" t="s">
        <v>924</v>
      </c>
    </row>
    <row r="3856" spans="1:19" hidden="1" x14ac:dyDescent="0.2">
      <c r="A3856" s="7">
        <v>330440</v>
      </c>
      <c r="B3856" s="3">
        <v>58874</v>
      </c>
      <c r="C3856" s="3" t="s">
        <v>45</v>
      </c>
      <c r="D3856" s="2" t="s">
        <v>701</v>
      </c>
      <c r="E3856" s="3">
        <v>14</v>
      </c>
      <c r="F3856" s="17">
        <v>0</v>
      </c>
      <c r="G3856" s="17">
        <v>1</v>
      </c>
      <c r="H3856" s="17">
        <v>0</v>
      </c>
      <c r="I3856" s="7">
        <v>2.2999999999999998</v>
      </c>
      <c r="J3856" s="7">
        <v>18</v>
      </c>
      <c r="K3856" s="4">
        <v>1203</v>
      </c>
      <c r="L3856" s="5">
        <v>1203.0829000000001</v>
      </c>
      <c r="M3856">
        <v>128575.63</v>
      </c>
      <c r="N3856" s="3">
        <v>1</v>
      </c>
      <c r="O3856" s="50">
        <f>INDEX([1]Dados!$M$2:$N$26779,MATCH($P3856,[1]Dados!$N$2:$N$26779,),2)</f>
        <v>157491</v>
      </c>
      <c r="P3856">
        <v>157491</v>
      </c>
      <c r="Q3856" s="1">
        <v>36858</v>
      </c>
      <c r="R3856" s="1">
        <v>36862</v>
      </c>
      <c r="S3856" t="s">
        <v>924</v>
      </c>
    </row>
    <row r="3857" spans="1:19" hidden="1" x14ac:dyDescent="0.2">
      <c r="A3857" s="7">
        <v>330440</v>
      </c>
      <c r="B3857" s="3">
        <v>58874</v>
      </c>
      <c r="C3857" s="3" t="s">
        <v>45</v>
      </c>
      <c r="D3857" s="2" t="s">
        <v>701</v>
      </c>
      <c r="E3857" s="3">
        <v>14</v>
      </c>
      <c r="F3857" s="17">
        <v>0</v>
      </c>
      <c r="G3857" s="17">
        <v>1</v>
      </c>
      <c r="H3857" s="17">
        <v>0</v>
      </c>
      <c r="I3857" s="7">
        <v>3.1</v>
      </c>
      <c r="J3857" s="7">
        <v>14</v>
      </c>
      <c r="K3857" s="4">
        <v>1214</v>
      </c>
      <c r="L3857" s="5">
        <v>1214.0587</v>
      </c>
      <c r="M3857">
        <v>124660.86</v>
      </c>
      <c r="N3857" s="3">
        <v>1</v>
      </c>
      <c r="O3857" s="50">
        <f>INDEX([1]Dados!$M$2:$N$26779,MATCH($P3857,[1]Dados!$N$2:$N$26779,),2)</f>
        <v>157239</v>
      </c>
      <c r="P3857">
        <v>157239</v>
      </c>
      <c r="Q3857" s="1">
        <v>36858</v>
      </c>
      <c r="R3857" s="1">
        <v>36862</v>
      </c>
      <c r="S3857" t="s">
        <v>924</v>
      </c>
    </row>
    <row r="3858" spans="1:19" hidden="1" x14ac:dyDescent="0.2">
      <c r="A3858" s="7">
        <v>330440</v>
      </c>
      <c r="B3858" s="3">
        <v>58874</v>
      </c>
      <c r="C3858" s="3" t="s">
        <v>45</v>
      </c>
      <c r="D3858" s="2" t="s">
        <v>701</v>
      </c>
      <c r="E3858" s="3">
        <v>14</v>
      </c>
      <c r="F3858" s="17">
        <v>0</v>
      </c>
      <c r="G3858" s="17">
        <v>1</v>
      </c>
      <c r="H3858" s="17">
        <v>0</v>
      </c>
      <c r="I3858" s="7">
        <v>3.2</v>
      </c>
      <c r="J3858" s="7">
        <v>15</v>
      </c>
      <c r="K3858" s="4">
        <v>1214</v>
      </c>
      <c r="L3858" s="5">
        <v>1214.0587</v>
      </c>
      <c r="M3858">
        <v>124660.86</v>
      </c>
      <c r="N3858" s="3">
        <v>1</v>
      </c>
      <c r="O3858" s="50">
        <f>INDEX([1]Dados!$M$2:$N$26779,MATCH($P3858,[1]Dados!$N$2:$N$26779,),2)</f>
        <v>157239</v>
      </c>
      <c r="P3858">
        <v>157239</v>
      </c>
      <c r="Q3858" s="1">
        <v>36858</v>
      </c>
      <c r="R3858" s="1">
        <v>36862</v>
      </c>
      <c r="S3858" t="s">
        <v>924</v>
      </c>
    </row>
    <row r="3859" spans="1:19" hidden="1" x14ac:dyDescent="0.2">
      <c r="A3859" s="7">
        <v>330440</v>
      </c>
      <c r="B3859" s="3">
        <v>58874</v>
      </c>
      <c r="C3859" s="3" t="s">
        <v>45</v>
      </c>
      <c r="D3859" s="2" t="s">
        <v>701</v>
      </c>
      <c r="E3859" s="3">
        <v>14</v>
      </c>
      <c r="F3859" s="17">
        <v>0</v>
      </c>
      <c r="G3859" s="17">
        <v>1</v>
      </c>
      <c r="H3859" s="17">
        <v>0</v>
      </c>
      <c r="I3859" s="7">
        <v>3.3</v>
      </c>
      <c r="J3859" s="7">
        <v>25</v>
      </c>
      <c r="K3859" s="4">
        <v>1214</v>
      </c>
      <c r="L3859" s="5">
        <v>1214.0587</v>
      </c>
      <c r="M3859">
        <v>124660.86</v>
      </c>
      <c r="N3859" s="3">
        <v>1</v>
      </c>
      <c r="O3859" s="50">
        <f>INDEX([1]Dados!$M$2:$N$26779,MATCH($P3859,[1]Dados!$N$2:$N$26779,),2)</f>
        <v>157239</v>
      </c>
      <c r="P3859">
        <v>157239</v>
      </c>
      <c r="Q3859" s="1">
        <v>36858</v>
      </c>
      <c r="R3859" s="1">
        <v>36862</v>
      </c>
      <c r="S3859" t="s">
        <v>924</v>
      </c>
    </row>
    <row r="3860" spans="1:19" hidden="1" x14ac:dyDescent="0.2">
      <c r="A3860" s="7">
        <v>330440</v>
      </c>
      <c r="B3860" s="3">
        <v>58874</v>
      </c>
      <c r="C3860" s="3" t="s">
        <v>45</v>
      </c>
      <c r="D3860" s="2" t="s">
        <v>701</v>
      </c>
      <c r="E3860" s="3">
        <v>14</v>
      </c>
      <c r="F3860" s="17">
        <v>0</v>
      </c>
      <c r="G3860" s="17">
        <v>1</v>
      </c>
      <c r="H3860" s="17">
        <v>0</v>
      </c>
      <c r="I3860" s="7">
        <v>4.0999999999999996</v>
      </c>
      <c r="J3860" s="7">
        <v>20</v>
      </c>
      <c r="K3860" s="4">
        <v>1214</v>
      </c>
      <c r="L3860" s="5">
        <v>1214.0589</v>
      </c>
      <c r="M3860">
        <v>321560</v>
      </c>
      <c r="N3860" s="3">
        <v>1</v>
      </c>
      <c r="O3860" s="50">
        <f>INDEX([1]Dados!$M$2:$N$26779,MATCH($P3860,[1]Dados!$N$2:$N$26779,),2)</f>
        <v>158385</v>
      </c>
      <c r="P3860">
        <v>158385</v>
      </c>
      <c r="Q3860" s="1">
        <v>36858</v>
      </c>
      <c r="R3860" s="1">
        <v>36862</v>
      </c>
      <c r="S3860" t="s">
        <v>924</v>
      </c>
    </row>
    <row r="3861" spans="1:19" hidden="1" x14ac:dyDescent="0.2">
      <c r="A3861" s="7">
        <v>330440</v>
      </c>
      <c r="B3861" s="3">
        <v>58874</v>
      </c>
      <c r="C3861" s="3" t="s">
        <v>45</v>
      </c>
      <c r="D3861" s="2" t="s">
        <v>701</v>
      </c>
      <c r="E3861" s="3">
        <v>14</v>
      </c>
      <c r="F3861" s="17">
        <v>0</v>
      </c>
      <c r="G3861" s="17">
        <v>1</v>
      </c>
      <c r="H3861" s="17">
        <v>0</v>
      </c>
      <c r="I3861" s="7">
        <v>6.1</v>
      </c>
      <c r="J3861" s="7">
        <v>17</v>
      </c>
      <c r="K3861" s="4">
        <v>1214</v>
      </c>
      <c r="L3861" s="5">
        <v>1214.0808</v>
      </c>
      <c r="M3861">
        <v>346080</v>
      </c>
      <c r="N3861" s="3">
        <v>1</v>
      </c>
      <c r="O3861" s="50">
        <f>INDEX([1]Dados!$M$2:$N$26779,MATCH($P3861,[1]Dados!$N$2:$N$26779,),2)</f>
        <v>157610</v>
      </c>
      <c r="P3861">
        <v>157610</v>
      </c>
      <c r="Q3861" s="1">
        <v>36858</v>
      </c>
      <c r="R3861" s="1">
        <v>36862</v>
      </c>
      <c r="S3861" t="s">
        <v>1298</v>
      </c>
    </row>
    <row r="3862" spans="1:19" hidden="1" x14ac:dyDescent="0.2">
      <c r="A3862" s="7">
        <v>330440</v>
      </c>
      <c r="B3862" s="3">
        <v>58874</v>
      </c>
      <c r="C3862" s="3" t="s">
        <v>45</v>
      </c>
      <c r="D3862" s="2" t="s">
        <v>701</v>
      </c>
      <c r="E3862" s="3">
        <v>14</v>
      </c>
      <c r="F3862" s="17">
        <v>0</v>
      </c>
      <c r="G3862" s="17">
        <v>1</v>
      </c>
      <c r="H3862" s="17">
        <v>0</v>
      </c>
      <c r="I3862" s="7">
        <v>1.1000000000000001</v>
      </c>
      <c r="J3862" s="7">
        <v>0</v>
      </c>
      <c r="K3862" s="4">
        <v>1293</v>
      </c>
      <c r="L3862" s="5">
        <v>1293.0592999999999</v>
      </c>
      <c r="M3862">
        <v>24580.82</v>
      </c>
      <c r="N3862" s="3">
        <v>1</v>
      </c>
      <c r="O3862" s="50">
        <f>INDEX([1]Dados!$M$2:$N$26779,MATCH($P3862,[1]Dados!$N$2:$N$26779,),2)</f>
        <v>157250</v>
      </c>
      <c r="P3862">
        <v>157250</v>
      </c>
      <c r="Q3862" s="1">
        <v>36858</v>
      </c>
      <c r="R3862" s="1">
        <v>36862</v>
      </c>
      <c r="S3862" t="s">
        <v>1058</v>
      </c>
    </row>
    <row r="3863" spans="1:19" hidden="1" x14ac:dyDescent="0.2">
      <c r="A3863" s="7">
        <v>330440</v>
      </c>
      <c r="B3863" s="3">
        <v>58874</v>
      </c>
      <c r="C3863" s="3" t="s">
        <v>45</v>
      </c>
      <c r="D3863" s="2" t="s">
        <v>701</v>
      </c>
      <c r="E3863" s="3">
        <v>14</v>
      </c>
      <c r="F3863" s="17">
        <v>0</v>
      </c>
      <c r="G3863" s="17">
        <v>1</v>
      </c>
      <c r="H3863" s="17">
        <v>0</v>
      </c>
      <c r="I3863" s="7">
        <v>1.3</v>
      </c>
      <c r="J3863" s="7">
        <v>9</v>
      </c>
      <c r="K3863" s="4">
        <v>1293</v>
      </c>
      <c r="L3863" s="5">
        <v>1293.0592999999999</v>
      </c>
      <c r="M3863">
        <v>24580.82</v>
      </c>
      <c r="N3863" s="3">
        <v>1</v>
      </c>
      <c r="O3863" s="50">
        <f>INDEX([1]Dados!$M$2:$N$26779,MATCH($P3863,[1]Dados!$N$2:$N$26779,),2)</f>
        <v>157250</v>
      </c>
      <c r="P3863">
        <v>157250</v>
      </c>
      <c r="Q3863" s="1">
        <v>36858</v>
      </c>
      <c r="R3863" s="1">
        <v>36862</v>
      </c>
      <c r="S3863" t="s">
        <v>1058</v>
      </c>
    </row>
    <row r="3864" spans="1:19" s="23" customFormat="1" hidden="1" x14ac:dyDescent="0.2">
      <c r="A3864" s="19">
        <v>330440</v>
      </c>
      <c r="B3864" s="20">
        <v>58874</v>
      </c>
      <c r="C3864" s="20" t="s">
        <v>45</v>
      </c>
      <c r="D3864" s="21" t="s">
        <v>701</v>
      </c>
      <c r="E3864" s="20">
        <v>14</v>
      </c>
      <c r="F3864" s="22">
        <v>0</v>
      </c>
      <c r="G3864" s="22">
        <v>1</v>
      </c>
      <c r="H3864" s="22">
        <v>0</v>
      </c>
      <c r="I3864" s="19">
        <v>1.2</v>
      </c>
      <c r="J3864" s="19">
        <v>29</v>
      </c>
      <c r="K3864" s="24">
        <v>1293</v>
      </c>
      <c r="L3864" s="25">
        <v>1293.0592999999999</v>
      </c>
      <c r="M3864" s="23">
        <v>24580.82</v>
      </c>
      <c r="N3864" s="20">
        <v>1</v>
      </c>
      <c r="O3864" s="50">
        <f>INDEX([1]Dados!$M$2:$N$26779,MATCH($P3864,[1]Dados!$N$2:$N$26779,),2)</f>
        <v>157250</v>
      </c>
      <c r="P3864" s="23">
        <v>157250</v>
      </c>
      <c r="Q3864" s="26">
        <v>36858</v>
      </c>
      <c r="R3864" s="26">
        <v>36862</v>
      </c>
      <c r="S3864" s="23" t="s">
        <v>1058</v>
      </c>
    </row>
    <row r="3865" spans="1:19" x14ac:dyDescent="0.2">
      <c r="A3865" s="7">
        <v>241150</v>
      </c>
      <c r="B3865" s="3">
        <v>18295</v>
      </c>
      <c r="C3865" s="3" t="s">
        <v>17</v>
      </c>
      <c r="D3865" s="2" t="s">
        <v>742</v>
      </c>
      <c r="E3865" s="3">
        <v>14</v>
      </c>
      <c r="F3865" s="17">
        <v>0</v>
      </c>
      <c r="G3865" s="17">
        <v>1</v>
      </c>
      <c r="H3865" s="17">
        <v>0</v>
      </c>
      <c r="I3865" s="7">
        <v>5.0999999999999996</v>
      </c>
      <c r="J3865" s="7">
        <v>13</v>
      </c>
      <c r="K3865" s="4">
        <v>119</v>
      </c>
      <c r="L3865" s="5">
        <v>119.386</v>
      </c>
      <c r="M3865">
        <v>358086.74</v>
      </c>
      <c r="N3865" s="33">
        <v>1</v>
      </c>
      <c r="O3865" s="50" t="e">
        <f>INDEX([1]Dados!$M$2:$N$26779,MATCH($P3865,[1]Dados!$N$2:$N$26779,),2)</f>
        <v>#N/A</v>
      </c>
      <c r="P3865">
        <v>157960</v>
      </c>
      <c r="Q3865" s="1">
        <v>36858</v>
      </c>
      <c r="R3865" s="1">
        <v>36862</v>
      </c>
      <c r="S3865" t="s">
        <v>2308</v>
      </c>
    </row>
    <row r="3866" spans="1:19" x14ac:dyDescent="0.2">
      <c r="A3866" s="7">
        <v>241150</v>
      </c>
      <c r="B3866" s="3">
        <v>18295</v>
      </c>
      <c r="C3866" s="3" t="s">
        <v>17</v>
      </c>
      <c r="D3866" s="2" t="s">
        <v>742</v>
      </c>
      <c r="E3866" s="3">
        <v>14</v>
      </c>
      <c r="F3866" s="17">
        <v>0</v>
      </c>
      <c r="G3866" s="17">
        <v>1</v>
      </c>
      <c r="H3866" s="17">
        <v>0</v>
      </c>
      <c r="I3866" s="7">
        <v>5.0999999999999996</v>
      </c>
      <c r="J3866" s="7">
        <v>13</v>
      </c>
      <c r="K3866" s="4">
        <v>119</v>
      </c>
      <c r="L3866" s="5">
        <v>119.386</v>
      </c>
      <c r="M3866">
        <v>322696.69</v>
      </c>
      <c r="N3866" s="33" t="s">
        <v>2203</v>
      </c>
      <c r="O3866" s="50" t="e">
        <f>INDEX([1]Dados!$M$2:$N$26779,MATCH($P3866,[1]Dados!$N$2:$N$26779,),2)</f>
        <v>#N/A</v>
      </c>
      <c r="P3866">
        <v>159302</v>
      </c>
      <c r="Q3866" s="1">
        <v>36858</v>
      </c>
      <c r="R3866" s="1">
        <v>36862</v>
      </c>
      <c r="S3866" t="s">
        <v>2308</v>
      </c>
    </row>
    <row r="3867" spans="1:19" x14ac:dyDescent="0.2">
      <c r="A3867" s="7">
        <v>241150</v>
      </c>
      <c r="B3867" s="3">
        <v>18295</v>
      </c>
      <c r="C3867" s="3" t="s">
        <v>17</v>
      </c>
      <c r="D3867" s="2" t="s">
        <v>742</v>
      </c>
      <c r="E3867" s="3">
        <v>14</v>
      </c>
      <c r="F3867" s="17">
        <v>0</v>
      </c>
      <c r="G3867" s="17">
        <v>1</v>
      </c>
      <c r="H3867" s="17">
        <v>0</v>
      </c>
      <c r="I3867" s="7">
        <v>5.2</v>
      </c>
      <c r="J3867" s="7">
        <v>19</v>
      </c>
      <c r="K3867" s="4">
        <v>119</v>
      </c>
      <c r="L3867" s="5">
        <v>119.386</v>
      </c>
      <c r="M3867">
        <v>358086.74</v>
      </c>
      <c r="N3867" s="33">
        <v>1</v>
      </c>
      <c r="O3867" s="50" t="e">
        <f>INDEX([1]Dados!$M$2:$N$26779,MATCH($P3867,[1]Dados!$N$2:$N$26779,),2)</f>
        <v>#N/A</v>
      </c>
      <c r="P3867">
        <v>157960</v>
      </c>
      <c r="Q3867" s="1">
        <v>36858</v>
      </c>
      <c r="R3867" s="1">
        <v>36862</v>
      </c>
      <c r="S3867" t="s">
        <v>2308</v>
      </c>
    </row>
    <row r="3868" spans="1:19" x14ac:dyDescent="0.2">
      <c r="A3868" s="7">
        <v>241150</v>
      </c>
      <c r="B3868" s="3">
        <v>18295</v>
      </c>
      <c r="C3868" s="3" t="s">
        <v>17</v>
      </c>
      <c r="D3868" s="2" t="s">
        <v>742</v>
      </c>
      <c r="E3868" s="3">
        <v>14</v>
      </c>
      <c r="F3868" s="17">
        <v>0</v>
      </c>
      <c r="G3868" s="17">
        <v>1</v>
      </c>
      <c r="H3868" s="17">
        <v>0</v>
      </c>
      <c r="I3868" s="7">
        <v>5.2</v>
      </c>
      <c r="J3868" s="7">
        <v>19</v>
      </c>
      <c r="K3868" s="4">
        <v>119</v>
      </c>
      <c r="L3868" s="5">
        <v>119.386</v>
      </c>
      <c r="M3868">
        <v>322696.69</v>
      </c>
      <c r="N3868" s="33" t="s">
        <v>2203</v>
      </c>
      <c r="O3868" s="50" t="e">
        <f>INDEX([1]Dados!$M$2:$N$26779,MATCH($P3868,[1]Dados!$N$2:$N$26779,),2)</f>
        <v>#N/A</v>
      </c>
      <c r="P3868">
        <v>159302</v>
      </c>
      <c r="Q3868" s="1">
        <v>36858</v>
      </c>
      <c r="R3868" s="1">
        <v>36862</v>
      </c>
      <c r="S3868" t="s">
        <v>2308</v>
      </c>
    </row>
    <row r="3869" spans="1:19" x14ac:dyDescent="0.2">
      <c r="A3869" s="7">
        <v>241150</v>
      </c>
      <c r="B3869" s="3">
        <v>18295</v>
      </c>
      <c r="C3869" s="3" t="s">
        <v>17</v>
      </c>
      <c r="D3869" s="2" t="s">
        <v>742</v>
      </c>
      <c r="E3869" s="3">
        <v>14</v>
      </c>
      <c r="F3869" s="17">
        <v>0</v>
      </c>
      <c r="G3869" s="17">
        <v>1</v>
      </c>
      <c r="H3869" s="17">
        <v>0</v>
      </c>
      <c r="I3869" s="7">
        <v>5.3</v>
      </c>
      <c r="J3869" s="7">
        <v>14</v>
      </c>
      <c r="K3869" s="4">
        <v>119</v>
      </c>
      <c r="L3869" s="5">
        <v>119.386</v>
      </c>
      <c r="M3869">
        <v>358086.74</v>
      </c>
      <c r="N3869" s="33">
        <v>1</v>
      </c>
      <c r="O3869" s="50" t="e">
        <f>INDEX([1]Dados!$M$2:$N$26779,MATCH($P3869,[1]Dados!$N$2:$N$26779,),2)</f>
        <v>#N/A</v>
      </c>
      <c r="P3869">
        <v>157960</v>
      </c>
      <c r="Q3869" s="1">
        <v>36858</v>
      </c>
      <c r="R3869" s="1">
        <v>36862</v>
      </c>
      <c r="S3869" t="s">
        <v>2308</v>
      </c>
    </row>
    <row r="3870" spans="1:19" x14ac:dyDescent="0.2">
      <c r="A3870" s="7">
        <v>241150</v>
      </c>
      <c r="B3870" s="3">
        <v>18295</v>
      </c>
      <c r="C3870" s="3" t="s">
        <v>17</v>
      </c>
      <c r="D3870" s="2" t="s">
        <v>742</v>
      </c>
      <c r="E3870" s="3">
        <v>14</v>
      </c>
      <c r="F3870" s="17">
        <v>0</v>
      </c>
      <c r="G3870" s="17">
        <v>1</v>
      </c>
      <c r="H3870" s="17">
        <v>0</v>
      </c>
      <c r="I3870" s="7">
        <v>5.3</v>
      </c>
      <c r="J3870" s="7">
        <v>14</v>
      </c>
      <c r="K3870" s="4">
        <v>119</v>
      </c>
      <c r="L3870" s="5">
        <v>119.386</v>
      </c>
      <c r="M3870">
        <v>322696.69</v>
      </c>
      <c r="N3870" s="33" t="s">
        <v>2203</v>
      </c>
      <c r="O3870" s="50" t="e">
        <f>INDEX([1]Dados!$M$2:$N$26779,MATCH($P3870,[1]Dados!$N$2:$N$26779,),2)</f>
        <v>#N/A</v>
      </c>
      <c r="P3870">
        <v>159302</v>
      </c>
      <c r="Q3870" s="1">
        <v>36858</v>
      </c>
      <c r="R3870" s="1">
        <v>36862</v>
      </c>
      <c r="S3870" t="s">
        <v>2308</v>
      </c>
    </row>
    <row r="3871" spans="1:19" x14ac:dyDescent="0.2">
      <c r="A3871" s="7">
        <v>241150</v>
      </c>
      <c r="B3871" s="3">
        <v>18295</v>
      </c>
      <c r="C3871" s="3" t="s">
        <v>17</v>
      </c>
      <c r="D3871" s="2" t="s">
        <v>742</v>
      </c>
      <c r="E3871" s="3">
        <v>14</v>
      </c>
      <c r="F3871" s="17">
        <v>0</v>
      </c>
      <c r="G3871" s="17">
        <v>1</v>
      </c>
      <c r="H3871" s="17">
        <v>0</v>
      </c>
      <c r="I3871" s="7">
        <v>5.4</v>
      </c>
      <c r="J3871" s="7">
        <v>30</v>
      </c>
      <c r="K3871" s="4">
        <v>119</v>
      </c>
      <c r="L3871" s="5">
        <v>119.386</v>
      </c>
      <c r="M3871">
        <v>358086.74</v>
      </c>
      <c r="N3871" s="33">
        <v>1</v>
      </c>
      <c r="O3871" s="50" t="e">
        <f>INDEX([1]Dados!$M$2:$N$26779,MATCH($P3871,[1]Dados!$N$2:$N$26779,),2)</f>
        <v>#N/A</v>
      </c>
      <c r="P3871">
        <v>157960</v>
      </c>
      <c r="Q3871" s="1">
        <v>36858</v>
      </c>
      <c r="R3871" s="1">
        <v>36862</v>
      </c>
      <c r="S3871" t="s">
        <v>2308</v>
      </c>
    </row>
    <row r="3872" spans="1:19" x14ac:dyDescent="0.2">
      <c r="A3872" s="7">
        <v>241150</v>
      </c>
      <c r="B3872" s="3">
        <v>18295</v>
      </c>
      <c r="C3872" s="3" t="s">
        <v>17</v>
      </c>
      <c r="D3872" s="2" t="s">
        <v>742</v>
      </c>
      <c r="E3872" s="3">
        <v>14</v>
      </c>
      <c r="F3872" s="17">
        <v>0</v>
      </c>
      <c r="G3872" s="17">
        <v>1</v>
      </c>
      <c r="H3872" s="17">
        <v>0</v>
      </c>
      <c r="I3872" s="7">
        <v>5.4</v>
      </c>
      <c r="J3872" s="7">
        <v>30</v>
      </c>
      <c r="K3872" s="4">
        <v>119</v>
      </c>
      <c r="L3872" s="5">
        <v>119.386</v>
      </c>
      <c r="M3872">
        <v>322696.69</v>
      </c>
      <c r="N3872" s="33" t="s">
        <v>2203</v>
      </c>
      <c r="O3872" s="50" t="e">
        <f>INDEX([1]Dados!$M$2:$N$26779,MATCH($P3872,[1]Dados!$N$2:$N$26779,),2)</f>
        <v>#N/A</v>
      </c>
      <c r="P3872">
        <v>159302</v>
      </c>
      <c r="Q3872" s="1">
        <v>36858</v>
      </c>
      <c r="R3872" s="1">
        <v>36862</v>
      </c>
      <c r="S3872" t="s">
        <v>2308</v>
      </c>
    </row>
    <row r="3873" spans="1:19" x14ac:dyDescent="0.2">
      <c r="A3873" s="7">
        <v>241150</v>
      </c>
      <c r="B3873" s="3">
        <v>18295</v>
      </c>
      <c r="C3873" s="3" t="s">
        <v>17</v>
      </c>
      <c r="D3873" s="2" t="s">
        <v>742</v>
      </c>
      <c r="E3873" s="3">
        <v>14</v>
      </c>
      <c r="F3873" s="17">
        <v>0</v>
      </c>
      <c r="G3873" s="17">
        <v>1</v>
      </c>
      <c r="H3873" s="17">
        <v>0</v>
      </c>
      <c r="I3873" s="7">
        <v>7.1</v>
      </c>
      <c r="J3873" s="7">
        <v>30</v>
      </c>
      <c r="K3873" s="4">
        <v>119</v>
      </c>
      <c r="L3873" s="5">
        <v>119.38590000000001</v>
      </c>
      <c r="M3873">
        <v>247106.21</v>
      </c>
      <c r="N3873" s="3">
        <v>1</v>
      </c>
      <c r="O3873" s="50" t="e">
        <f>INDEX([1]Dados!$M$2:$N$26779,MATCH($P3873,[1]Dados!$N$2:$N$26779,),2)</f>
        <v>#N/A</v>
      </c>
      <c r="P3873">
        <v>158066</v>
      </c>
      <c r="Q3873" s="1">
        <v>36858</v>
      </c>
      <c r="R3873" s="1">
        <v>36862</v>
      </c>
      <c r="S3873" t="s">
        <v>2310</v>
      </c>
    </row>
    <row r="3874" spans="1:19" x14ac:dyDescent="0.2">
      <c r="A3874" s="7">
        <v>241150</v>
      </c>
      <c r="B3874" s="3">
        <v>18295</v>
      </c>
      <c r="C3874" s="3" t="s">
        <v>17</v>
      </c>
      <c r="D3874" s="2" t="s">
        <v>742</v>
      </c>
      <c r="E3874" s="3">
        <v>14</v>
      </c>
      <c r="F3874" s="17">
        <v>0</v>
      </c>
      <c r="G3874" s="17">
        <v>1</v>
      </c>
      <c r="H3874" s="17">
        <v>0</v>
      </c>
      <c r="I3874" s="7">
        <v>7.3</v>
      </c>
      <c r="J3874" s="7">
        <v>19</v>
      </c>
      <c r="K3874" s="4">
        <v>119</v>
      </c>
      <c r="L3874" s="5">
        <v>119.38590000000001</v>
      </c>
      <c r="M3874">
        <v>247106.21</v>
      </c>
      <c r="N3874" s="3">
        <v>1</v>
      </c>
      <c r="O3874" s="50" t="e">
        <f>INDEX([1]Dados!$M$2:$N$26779,MATCH($P3874,[1]Dados!$N$2:$N$26779,),2)</f>
        <v>#N/A</v>
      </c>
      <c r="P3874">
        <v>158066</v>
      </c>
      <c r="Q3874" s="1">
        <v>36858</v>
      </c>
      <c r="R3874" s="1">
        <v>36862</v>
      </c>
      <c r="S3874" t="s">
        <v>2310</v>
      </c>
    </row>
    <row r="3875" spans="1:19" x14ac:dyDescent="0.2">
      <c r="A3875" s="7">
        <v>241150</v>
      </c>
      <c r="B3875" s="3">
        <v>18295</v>
      </c>
      <c r="C3875" s="3" t="s">
        <v>17</v>
      </c>
      <c r="D3875" s="2" t="s">
        <v>742</v>
      </c>
      <c r="E3875" s="3">
        <v>14</v>
      </c>
      <c r="F3875" s="17">
        <v>0</v>
      </c>
      <c r="G3875" s="17">
        <v>1</v>
      </c>
      <c r="H3875" s="17">
        <v>0</v>
      </c>
      <c r="I3875" s="7">
        <v>7.2</v>
      </c>
      <c r="J3875" s="7">
        <v>6</v>
      </c>
      <c r="K3875" s="4">
        <v>119</v>
      </c>
      <c r="L3875" s="5">
        <v>119.38590000000001</v>
      </c>
      <c r="M3875">
        <v>247106.21</v>
      </c>
      <c r="N3875" s="3">
        <v>1</v>
      </c>
      <c r="O3875" s="50" t="e">
        <f>INDEX([1]Dados!$M$2:$N$26779,MATCH($P3875,[1]Dados!$N$2:$N$26779,),2)</f>
        <v>#N/A</v>
      </c>
      <c r="P3875">
        <v>158066</v>
      </c>
      <c r="Q3875" s="1">
        <v>36858</v>
      </c>
      <c r="R3875" s="1">
        <v>36862</v>
      </c>
      <c r="S3875" t="s">
        <v>2310</v>
      </c>
    </row>
    <row r="3876" spans="1:19" x14ac:dyDescent="0.2">
      <c r="A3876" s="7">
        <v>241150</v>
      </c>
      <c r="B3876" s="3">
        <v>18295</v>
      </c>
      <c r="C3876" s="3" t="s">
        <v>17</v>
      </c>
      <c r="D3876" s="2" t="s">
        <v>742</v>
      </c>
      <c r="E3876" s="3">
        <v>14</v>
      </c>
      <c r="F3876" s="17">
        <v>0</v>
      </c>
      <c r="G3876" s="17">
        <v>1</v>
      </c>
      <c r="H3876" s="17">
        <v>0</v>
      </c>
      <c r="I3876" s="7">
        <v>6.3</v>
      </c>
      <c r="J3876" s="7">
        <v>11</v>
      </c>
      <c r="K3876" s="4">
        <v>4</v>
      </c>
      <c r="L3876" s="5">
        <v>4.1822999999999997</v>
      </c>
      <c r="M3876">
        <v>123859.27</v>
      </c>
      <c r="N3876" s="3">
        <v>1</v>
      </c>
      <c r="O3876" s="50" t="e">
        <f>INDEX([1]Dados!$M$2:$N$26779,MATCH($P3876,[1]Dados!$N$2:$N$26779,),2)</f>
        <v>#N/A</v>
      </c>
      <c r="P3876">
        <v>157622</v>
      </c>
      <c r="Q3876" s="1">
        <v>36858</v>
      </c>
      <c r="R3876" s="1">
        <v>36862</v>
      </c>
      <c r="S3876" t="s">
        <v>2309</v>
      </c>
    </row>
    <row r="3877" spans="1:19" x14ac:dyDescent="0.2">
      <c r="A3877" s="7">
        <v>241150</v>
      </c>
      <c r="B3877" s="3">
        <v>18295</v>
      </c>
      <c r="C3877" s="3" t="s">
        <v>17</v>
      </c>
      <c r="D3877" s="2" t="s">
        <v>742</v>
      </c>
      <c r="E3877" s="3">
        <v>14</v>
      </c>
      <c r="F3877" s="17">
        <v>0</v>
      </c>
      <c r="G3877" s="17">
        <v>1</v>
      </c>
      <c r="H3877" s="17">
        <v>0</v>
      </c>
      <c r="I3877" s="7">
        <v>6.1</v>
      </c>
      <c r="J3877" s="7">
        <v>10</v>
      </c>
      <c r="K3877" s="4">
        <v>4</v>
      </c>
      <c r="L3877" s="5">
        <v>4.1822999999999997</v>
      </c>
      <c r="M3877">
        <v>123859.27</v>
      </c>
      <c r="N3877" s="3">
        <v>1</v>
      </c>
      <c r="O3877" s="50" t="e">
        <f>INDEX([1]Dados!$M$2:$N$26779,MATCH($P3877,[1]Dados!$N$2:$N$26779,),2)</f>
        <v>#N/A</v>
      </c>
      <c r="P3877">
        <v>157622</v>
      </c>
      <c r="Q3877" s="1">
        <v>36858</v>
      </c>
      <c r="R3877" s="1">
        <v>36862</v>
      </c>
      <c r="S3877" t="s">
        <v>2309</v>
      </c>
    </row>
    <row r="3878" spans="1:19" x14ac:dyDescent="0.2">
      <c r="A3878" s="7">
        <v>241150</v>
      </c>
      <c r="B3878" s="3">
        <v>18295</v>
      </c>
      <c r="C3878" s="3" t="s">
        <v>17</v>
      </c>
      <c r="D3878" s="2" t="s">
        <v>742</v>
      </c>
      <c r="E3878" s="3">
        <v>14</v>
      </c>
      <c r="F3878" s="17">
        <v>0</v>
      </c>
      <c r="G3878" s="17">
        <v>1</v>
      </c>
      <c r="H3878" s="17">
        <v>0</v>
      </c>
      <c r="I3878" s="7">
        <v>6.2</v>
      </c>
      <c r="J3878" s="7">
        <v>13</v>
      </c>
      <c r="K3878" s="4">
        <v>4</v>
      </c>
      <c r="L3878" s="5">
        <v>4.1822999999999997</v>
      </c>
      <c r="M3878">
        <v>123859.27</v>
      </c>
      <c r="N3878" s="3">
        <v>1</v>
      </c>
      <c r="O3878" s="50" t="e">
        <f>INDEX([1]Dados!$M$2:$N$26779,MATCH($P3878,[1]Dados!$N$2:$N$26779,),2)</f>
        <v>#N/A</v>
      </c>
      <c r="P3878">
        <v>157622</v>
      </c>
      <c r="Q3878" s="1">
        <v>36858</v>
      </c>
      <c r="R3878" s="1">
        <v>36862</v>
      </c>
      <c r="S3878" t="s">
        <v>2309</v>
      </c>
    </row>
    <row r="3879" spans="1:19" x14ac:dyDescent="0.2">
      <c r="A3879" s="7">
        <v>241150</v>
      </c>
      <c r="B3879" s="3">
        <v>18295</v>
      </c>
      <c r="C3879" s="3" t="s">
        <v>17</v>
      </c>
      <c r="D3879" s="2" t="s">
        <v>742</v>
      </c>
      <c r="E3879" s="3">
        <v>14</v>
      </c>
      <c r="F3879" s="17">
        <v>0</v>
      </c>
      <c r="G3879" s="17">
        <v>1</v>
      </c>
      <c r="H3879" s="17">
        <v>0</v>
      </c>
      <c r="I3879" s="7">
        <v>6.4</v>
      </c>
      <c r="J3879" s="7">
        <v>19</v>
      </c>
      <c r="K3879" s="4">
        <v>4</v>
      </c>
      <c r="L3879" s="5">
        <v>4.1822999999999997</v>
      </c>
      <c r="M3879">
        <v>123859.27</v>
      </c>
      <c r="N3879" s="3">
        <v>1</v>
      </c>
      <c r="O3879" s="50" t="e">
        <f>INDEX([1]Dados!$M$2:$N$26779,MATCH($P3879,[1]Dados!$N$2:$N$26779,),2)</f>
        <v>#N/A</v>
      </c>
      <c r="P3879">
        <v>157622</v>
      </c>
      <c r="Q3879" s="1">
        <v>36858</v>
      </c>
      <c r="R3879" s="1">
        <v>36862</v>
      </c>
      <c r="S3879" t="s">
        <v>2309</v>
      </c>
    </row>
    <row r="3880" spans="1:19" x14ac:dyDescent="0.2">
      <c r="A3880" s="7">
        <v>241150</v>
      </c>
      <c r="B3880" s="3">
        <v>18295</v>
      </c>
      <c r="C3880" s="3" t="s">
        <v>17</v>
      </c>
      <c r="D3880" s="2" t="s">
        <v>742</v>
      </c>
      <c r="E3880" s="3">
        <v>14</v>
      </c>
      <c r="F3880" s="17">
        <v>0</v>
      </c>
      <c r="G3880" s="17">
        <v>1</v>
      </c>
      <c r="H3880" s="17">
        <v>0</v>
      </c>
      <c r="I3880" s="7">
        <v>4.3</v>
      </c>
      <c r="J3880" s="7">
        <v>28</v>
      </c>
      <c r="K3880" s="4">
        <v>1203</v>
      </c>
      <c r="L3880" s="5">
        <v>1203.0829000000001</v>
      </c>
      <c r="M3880">
        <v>45237.06</v>
      </c>
      <c r="N3880" s="3">
        <v>1</v>
      </c>
      <c r="O3880" s="50" t="e">
        <f>INDEX([1]Dados!$M$2:$N$26779,MATCH($P3880,[1]Dados!$N$2:$N$26779,),2)</f>
        <v>#N/A</v>
      </c>
      <c r="P3880">
        <v>157492</v>
      </c>
      <c r="Q3880" s="1">
        <v>36858</v>
      </c>
      <c r="R3880" s="1">
        <v>36862</v>
      </c>
      <c r="S3880" t="s">
        <v>2307</v>
      </c>
    </row>
    <row r="3881" spans="1:19" x14ac:dyDescent="0.2">
      <c r="A3881" s="7">
        <v>241150</v>
      </c>
      <c r="B3881" s="3">
        <v>18295</v>
      </c>
      <c r="C3881" s="3" t="s">
        <v>17</v>
      </c>
      <c r="D3881" s="2" t="s">
        <v>742</v>
      </c>
      <c r="E3881" s="3">
        <v>14</v>
      </c>
      <c r="F3881" s="17">
        <v>0</v>
      </c>
      <c r="G3881" s="17">
        <v>1</v>
      </c>
      <c r="H3881" s="17">
        <v>0</v>
      </c>
      <c r="I3881" s="7">
        <v>4.0999999999999996</v>
      </c>
      <c r="J3881" s="7">
        <v>15</v>
      </c>
      <c r="K3881" s="4">
        <v>1203</v>
      </c>
      <c r="L3881" s="5">
        <v>1203.0829000000001</v>
      </c>
      <c r="M3881">
        <v>45237.06</v>
      </c>
      <c r="N3881" s="3">
        <v>1</v>
      </c>
      <c r="O3881" s="50" t="e">
        <f>INDEX([1]Dados!$M$2:$N$26779,MATCH($P3881,[1]Dados!$N$2:$N$26779,),2)</f>
        <v>#N/A</v>
      </c>
      <c r="P3881">
        <v>157492</v>
      </c>
      <c r="Q3881" s="1">
        <v>36858</v>
      </c>
      <c r="R3881" s="1">
        <v>36862</v>
      </c>
      <c r="S3881" t="s">
        <v>2307</v>
      </c>
    </row>
    <row r="3882" spans="1:19" x14ac:dyDescent="0.2">
      <c r="A3882" s="7">
        <v>241150</v>
      </c>
      <c r="B3882" s="3">
        <v>18295</v>
      </c>
      <c r="C3882" s="3" t="s">
        <v>17</v>
      </c>
      <c r="D3882" s="2" t="s">
        <v>742</v>
      </c>
      <c r="E3882" s="3">
        <v>14</v>
      </c>
      <c r="F3882" s="17">
        <v>0</v>
      </c>
      <c r="G3882" s="17">
        <v>1</v>
      </c>
      <c r="H3882" s="17">
        <v>0</v>
      </c>
      <c r="I3882" s="7">
        <v>4.2</v>
      </c>
      <c r="J3882" s="7">
        <v>14</v>
      </c>
      <c r="K3882" s="4">
        <v>1203</v>
      </c>
      <c r="L3882" s="5">
        <v>1203.0829000000001</v>
      </c>
      <c r="M3882">
        <v>45237.06</v>
      </c>
      <c r="N3882" s="3">
        <v>1</v>
      </c>
      <c r="O3882" s="50" t="e">
        <f>INDEX([1]Dados!$M$2:$N$26779,MATCH($P3882,[1]Dados!$N$2:$N$26779,),2)</f>
        <v>#N/A</v>
      </c>
      <c r="P3882">
        <v>157492</v>
      </c>
      <c r="Q3882" s="1">
        <v>36858</v>
      </c>
      <c r="R3882" s="1">
        <v>36862</v>
      </c>
      <c r="S3882" t="s">
        <v>2307</v>
      </c>
    </row>
    <row r="3883" spans="1:19" x14ac:dyDescent="0.2">
      <c r="A3883" s="7">
        <v>241150</v>
      </c>
      <c r="B3883" s="3">
        <v>18295</v>
      </c>
      <c r="C3883" s="3" t="s">
        <v>17</v>
      </c>
      <c r="D3883" s="2" t="s">
        <v>742</v>
      </c>
      <c r="E3883" s="3">
        <v>14</v>
      </c>
      <c r="F3883" s="17">
        <v>0</v>
      </c>
      <c r="G3883" s="17">
        <v>1</v>
      </c>
      <c r="H3883" s="17">
        <v>0</v>
      </c>
      <c r="I3883" s="7">
        <v>2.1</v>
      </c>
      <c r="J3883" s="7">
        <v>14</v>
      </c>
      <c r="K3883" s="4">
        <v>1214</v>
      </c>
      <c r="L3883" s="5">
        <v>1214.0587</v>
      </c>
      <c r="M3883">
        <v>157664.1</v>
      </c>
      <c r="N3883" s="33">
        <v>1</v>
      </c>
      <c r="O3883" s="50" t="e">
        <f>INDEX([1]Dados!$M$2:$N$26779,MATCH($P3883,[1]Dados!$N$2:$N$26779,),2)</f>
        <v>#N/A</v>
      </c>
      <c r="P3883">
        <v>157267</v>
      </c>
      <c r="Q3883" s="1">
        <v>36858</v>
      </c>
      <c r="R3883" s="1">
        <v>36862</v>
      </c>
      <c r="S3883" t="s">
        <v>1331</v>
      </c>
    </row>
    <row r="3884" spans="1:19" x14ac:dyDescent="0.2">
      <c r="A3884" s="7">
        <v>241150</v>
      </c>
      <c r="B3884" s="3">
        <v>18295</v>
      </c>
      <c r="C3884" s="3" t="s">
        <v>17</v>
      </c>
      <c r="D3884" s="2" t="s">
        <v>742</v>
      </c>
      <c r="E3884" s="3">
        <v>14</v>
      </c>
      <c r="F3884" s="17">
        <v>0</v>
      </c>
      <c r="G3884" s="17">
        <v>1</v>
      </c>
      <c r="H3884" s="17">
        <v>0</v>
      </c>
      <c r="I3884" s="7">
        <v>2.2000000000000002</v>
      </c>
      <c r="J3884" s="7">
        <v>31</v>
      </c>
      <c r="K3884" s="4">
        <v>1214</v>
      </c>
      <c r="L3884" s="5">
        <v>1214.0587</v>
      </c>
      <c r="M3884">
        <v>157664.1</v>
      </c>
      <c r="N3884" s="33">
        <v>1</v>
      </c>
      <c r="O3884" s="50" t="e">
        <f>INDEX([1]Dados!$M$2:$N$26779,MATCH($P3884,[1]Dados!$N$2:$N$26779,),2)</f>
        <v>#N/A</v>
      </c>
      <c r="P3884">
        <v>157267</v>
      </c>
      <c r="Q3884" s="1">
        <v>36858</v>
      </c>
      <c r="R3884" s="1">
        <v>36862</v>
      </c>
      <c r="S3884" t="s">
        <v>1331</v>
      </c>
    </row>
    <row r="3885" spans="1:19" x14ac:dyDescent="0.2">
      <c r="A3885" s="7">
        <v>241150</v>
      </c>
      <c r="B3885" s="3">
        <v>18295</v>
      </c>
      <c r="C3885" s="3" t="s">
        <v>17</v>
      </c>
      <c r="D3885" s="2" t="s">
        <v>742</v>
      </c>
      <c r="E3885" s="3">
        <v>14</v>
      </c>
      <c r="F3885" s="17">
        <v>0</v>
      </c>
      <c r="G3885" s="17">
        <v>1</v>
      </c>
      <c r="H3885" s="17">
        <v>0</v>
      </c>
      <c r="I3885" s="7">
        <v>3.3</v>
      </c>
      <c r="J3885" s="7">
        <v>21</v>
      </c>
      <c r="K3885" s="4">
        <v>1214</v>
      </c>
      <c r="L3885" s="5">
        <v>1214.0589</v>
      </c>
      <c r="M3885">
        <v>375356</v>
      </c>
      <c r="N3885" s="33">
        <v>1</v>
      </c>
      <c r="O3885" s="50" t="e">
        <f>INDEX([1]Dados!$M$2:$N$26779,MATCH($P3885,[1]Dados!$N$2:$N$26779,),2)</f>
        <v>#N/A</v>
      </c>
      <c r="P3885">
        <v>158386</v>
      </c>
      <c r="Q3885" s="1">
        <v>36858</v>
      </c>
      <c r="R3885" s="1">
        <v>36862</v>
      </c>
      <c r="S3885" t="s">
        <v>2306</v>
      </c>
    </row>
    <row r="3886" spans="1:19" x14ac:dyDescent="0.2">
      <c r="A3886" s="7">
        <v>241150</v>
      </c>
      <c r="B3886" s="3">
        <v>18295</v>
      </c>
      <c r="C3886" s="3" t="s">
        <v>17</v>
      </c>
      <c r="D3886" s="2" t="s">
        <v>742</v>
      </c>
      <c r="E3886" s="3">
        <v>14</v>
      </c>
      <c r="F3886" s="17">
        <v>0</v>
      </c>
      <c r="G3886" s="17">
        <v>1</v>
      </c>
      <c r="H3886" s="17">
        <v>0</v>
      </c>
      <c r="I3886" s="7">
        <v>3.4</v>
      </c>
      <c r="J3886" s="7">
        <v>28</v>
      </c>
      <c r="K3886" s="4">
        <v>1214</v>
      </c>
      <c r="L3886" s="5">
        <v>1214.0589</v>
      </c>
      <c r="M3886">
        <v>375356</v>
      </c>
      <c r="N3886" s="33">
        <v>1</v>
      </c>
      <c r="O3886" s="50" t="e">
        <f>INDEX([1]Dados!$M$2:$N$26779,MATCH($P3886,[1]Dados!$N$2:$N$26779,),2)</f>
        <v>#N/A</v>
      </c>
      <c r="P3886">
        <v>158386</v>
      </c>
      <c r="Q3886" s="1">
        <v>36858</v>
      </c>
      <c r="R3886" s="1">
        <v>36862</v>
      </c>
      <c r="S3886" t="s">
        <v>2306</v>
      </c>
    </row>
    <row r="3887" spans="1:19" x14ac:dyDescent="0.2">
      <c r="A3887" s="7">
        <v>241150</v>
      </c>
      <c r="B3887" s="3">
        <v>18295</v>
      </c>
      <c r="C3887" s="3" t="s">
        <v>17</v>
      </c>
      <c r="D3887" s="2" t="s">
        <v>742</v>
      </c>
      <c r="E3887" s="3">
        <v>14</v>
      </c>
      <c r="F3887" s="17">
        <v>0</v>
      </c>
      <c r="G3887" s="17">
        <v>1</v>
      </c>
      <c r="H3887" s="17">
        <v>0</v>
      </c>
      <c r="I3887" s="7">
        <v>3.5</v>
      </c>
      <c r="J3887" s="7">
        <v>28</v>
      </c>
      <c r="K3887" s="4">
        <v>1214</v>
      </c>
      <c r="L3887" s="5">
        <v>1214.0589</v>
      </c>
      <c r="M3887">
        <v>375356</v>
      </c>
      <c r="N3887" s="33">
        <v>1</v>
      </c>
      <c r="O3887" s="50" t="e">
        <f>INDEX([1]Dados!$M$2:$N$26779,MATCH($P3887,[1]Dados!$N$2:$N$26779,),2)</f>
        <v>#N/A</v>
      </c>
      <c r="P3887">
        <v>158386</v>
      </c>
      <c r="Q3887" s="1">
        <v>36858</v>
      </c>
      <c r="R3887" s="1">
        <v>36862</v>
      </c>
      <c r="S3887" t="s">
        <v>2306</v>
      </c>
    </row>
    <row r="3888" spans="1:19" x14ac:dyDescent="0.2">
      <c r="A3888" s="7">
        <v>241150</v>
      </c>
      <c r="B3888" s="3">
        <v>18295</v>
      </c>
      <c r="C3888" s="3" t="s">
        <v>17</v>
      </c>
      <c r="D3888" s="2" t="s">
        <v>742</v>
      </c>
      <c r="E3888" s="3">
        <v>14</v>
      </c>
      <c r="F3888" s="17">
        <v>0</v>
      </c>
      <c r="G3888" s="17">
        <v>1</v>
      </c>
      <c r="H3888" s="17">
        <v>0</v>
      </c>
      <c r="I3888" s="7">
        <v>3.2</v>
      </c>
      <c r="J3888" s="7">
        <v>20</v>
      </c>
      <c r="K3888" s="4">
        <v>1214</v>
      </c>
      <c r="L3888" s="5">
        <v>1214.0589</v>
      </c>
      <c r="M3888">
        <v>375356</v>
      </c>
      <c r="N3888" s="33">
        <v>1</v>
      </c>
      <c r="O3888" s="50" t="e">
        <f>INDEX([1]Dados!$M$2:$N$26779,MATCH($P3888,[1]Dados!$N$2:$N$26779,),2)</f>
        <v>#N/A</v>
      </c>
      <c r="P3888">
        <v>158386</v>
      </c>
      <c r="Q3888" s="1">
        <v>36858</v>
      </c>
      <c r="R3888" s="1">
        <v>36862</v>
      </c>
      <c r="S3888" t="s">
        <v>2306</v>
      </c>
    </row>
    <row r="3889" spans="1:19" x14ac:dyDescent="0.2">
      <c r="A3889" s="7">
        <v>241150</v>
      </c>
      <c r="B3889" s="3">
        <v>18295</v>
      </c>
      <c r="C3889" s="3" t="s">
        <v>17</v>
      </c>
      <c r="D3889" s="2" t="s">
        <v>742</v>
      </c>
      <c r="E3889" s="3">
        <v>14</v>
      </c>
      <c r="F3889" s="17">
        <v>0</v>
      </c>
      <c r="G3889" s="17">
        <v>1</v>
      </c>
      <c r="H3889" s="17">
        <v>0</v>
      </c>
      <c r="I3889" s="7">
        <v>3.1</v>
      </c>
      <c r="J3889" s="7">
        <v>20</v>
      </c>
      <c r="K3889" s="4">
        <v>1214</v>
      </c>
      <c r="L3889" s="5">
        <v>1214.0589</v>
      </c>
      <c r="M3889">
        <v>375356</v>
      </c>
      <c r="N3889" s="33">
        <v>1</v>
      </c>
      <c r="O3889" s="50" t="e">
        <f>INDEX([1]Dados!$M$2:$N$26779,MATCH($P3889,[1]Dados!$N$2:$N$26779,),2)</f>
        <v>#N/A</v>
      </c>
      <c r="P3889">
        <v>158386</v>
      </c>
      <c r="Q3889" s="1">
        <v>36858</v>
      </c>
      <c r="R3889" s="1">
        <v>36862</v>
      </c>
      <c r="S3889" t="s">
        <v>2306</v>
      </c>
    </row>
    <row r="3890" spans="1:19" x14ac:dyDescent="0.2">
      <c r="A3890" s="7">
        <v>241150</v>
      </c>
      <c r="B3890" s="3">
        <v>18295</v>
      </c>
      <c r="C3890" s="3" t="s">
        <v>17</v>
      </c>
      <c r="D3890" s="2" t="s">
        <v>742</v>
      </c>
      <c r="E3890" s="3">
        <v>14</v>
      </c>
      <c r="F3890" s="17">
        <v>0</v>
      </c>
      <c r="G3890" s="17">
        <v>1</v>
      </c>
      <c r="H3890" s="17">
        <v>0</v>
      </c>
      <c r="I3890" s="7">
        <v>1.4</v>
      </c>
      <c r="J3890" s="7">
        <v>10</v>
      </c>
      <c r="K3890" s="4">
        <v>1293</v>
      </c>
      <c r="L3890" s="5">
        <v>1293.0592999999999</v>
      </c>
      <c r="M3890">
        <v>30440.87</v>
      </c>
      <c r="N3890" s="33">
        <v>1</v>
      </c>
      <c r="O3890" s="50" t="e">
        <f>INDEX([1]Dados!$M$2:$N$26779,MATCH($P3890,[1]Dados!$N$2:$N$26779,),2)</f>
        <v>#N/A</v>
      </c>
      <c r="P3890">
        <v>157252</v>
      </c>
      <c r="Q3890" s="1">
        <v>36858</v>
      </c>
      <c r="R3890" s="1">
        <v>36862</v>
      </c>
      <c r="S3890" t="s">
        <v>2305</v>
      </c>
    </row>
    <row r="3891" spans="1:19" x14ac:dyDescent="0.2">
      <c r="A3891" s="7">
        <v>241150</v>
      </c>
      <c r="B3891" s="3">
        <v>18295</v>
      </c>
      <c r="C3891" s="3" t="s">
        <v>17</v>
      </c>
      <c r="D3891" s="2" t="s">
        <v>742</v>
      </c>
      <c r="E3891" s="3">
        <v>14</v>
      </c>
      <c r="F3891" s="17">
        <v>0</v>
      </c>
      <c r="G3891" s="17">
        <v>1</v>
      </c>
      <c r="H3891" s="17">
        <v>0</v>
      </c>
      <c r="I3891" s="7">
        <v>1.3</v>
      </c>
      <c r="J3891" s="7">
        <v>0</v>
      </c>
      <c r="K3891" s="4">
        <v>1293</v>
      </c>
      <c r="L3891" s="5">
        <v>1293.0592999999999</v>
      </c>
      <c r="M3891">
        <v>30440.87</v>
      </c>
      <c r="N3891" s="33">
        <v>1</v>
      </c>
      <c r="O3891" s="50" t="e">
        <f>INDEX([1]Dados!$M$2:$N$26779,MATCH($P3891,[1]Dados!$N$2:$N$26779,),2)</f>
        <v>#N/A</v>
      </c>
      <c r="P3891">
        <v>157252</v>
      </c>
      <c r="Q3891" s="1">
        <v>36858</v>
      </c>
      <c r="R3891" s="1">
        <v>36862</v>
      </c>
      <c r="S3891" t="s">
        <v>2305</v>
      </c>
    </row>
    <row r="3892" spans="1:19" x14ac:dyDescent="0.2">
      <c r="A3892" s="7">
        <v>241150</v>
      </c>
      <c r="B3892" s="3">
        <v>18295</v>
      </c>
      <c r="C3892" s="3" t="s">
        <v>17</v>
      </c>
      <c r="D3892" s="2" t="s">
        <v>742</v>
      </c>
      <c r="E3892" s="3">
        <v>14</v>
      </c>
      <c r="F3892" s="17">
        <v>0</v>
      </c>
      <c r="G3892" s="17">
        <v>1</v>
      </c>
      <c r="H3892" s="17">
        <v>0</v>
      </c>
      <c r="I3892" s="7">
        <v>1.1000000000000001</v>
      </c>
      <c r="J3892" s="7">
        <v>18</v>
      </c>
      <c r="K3892" s="4">
        <v>1293</v>
      </c>
      <c r="L3892" s="5">
        <v>1293.0592999999999</v>
      </c>
      <c r="M3892">
        <v>30440.87</v>
      </c>
      <c r="N3892" s="33">
        <v>1</v>
      </c>
      <c r="O3892" s="50" t="e">
        <f>INDEX([1]Dados!$M$2:$N$26779,MATCH($P3892,[1]Dados!$N$2:$N$26779,),2)</f>
        <v>#N/A</v>
      </c>
      <c r="P3892">
        <v>157252</v>
      </c>
      <c r="Q3892" s="1">
        <v>36858</v>
      </c>
      <c r="R3892" s="1">
        <v>36862</v>
      </c>
      <c r="S3892" t="s">
        <v>2305</v>
      </c>
    </row>
    <row r="3893" spans="1:19" x14ac:dyDescent="0.2">
      <c r="A3893" s="7">
        <v>241150</v>
      </c>
      <c r="B3893" s="3">
        <v>18295</v>
      </c>
      <c r="C3893" s="3" t="s">
        <v>17</v>
      </c>
      <c r="D3893" s="2" t="s">
        <v>742</v>
      </c>
      <c r="E3893" s="3">
        <v>14</v>
      </c>
      <c r="F3893" s="17">
        <v>0</v>
      </c>
      <c r="G3893" s="17">
        <v>1</v>
      </c>
      <c r="H3893" s="17">
        <v>0</v>
      </c>
      <c r="I3893" s="7">
        <v>1.2</v>
      </c>
      <c r="J3893" s="7">
        <v>22</v>
      </c>
      <c r="K3893" s="4">
        <v>1293</v>
      </c>
      <c r="L3893" s="5">
        <v>1293.0592999999999</v>
      </c>
      <c r="M3893">
        <v>30440.87</v>
      </c>
      <c r="N3893" s="33">
        <v>1</v>
      </c>
      <c r="O3893" s="50" t="e">
        <f>INDEX([1]Dados!$M$2:$N$26779,MATCH($P3893,[1]Dados!$N$2:$N$26779,),2)</f>
        <v>#N/A</v>
      </c>
      <c r="P3893">
        <v>157252</v>
      </c>
      <c r="Q3893" s="1">
        <v>36858</v>
      </c>
      <c r="R3893" s="1">
        <v>36862</v>
      </c>
      <c r="S3893" t="s">
        <v>2305</v>
      </c>
    </row>
    <row r="3894" spans="1:19" x14ac:dyDescent="0.2">
      <c r="A3894" s="7">
        <v>241290</v>
      </c>
      <c r="B3894" s="3">
        <v>18554</v>
      </c>
      <c r="C3894" s="3" t="s">
        <v>17</v>
      </c>
      <c r="D3894" s="2" t="s">
        <v>780</v>
      </c>
      <c r="E3894" s="3">
        <v>14</v>
      </c>
      <c r="F3894" s="17">
        <v>0</v>
      </c>
      <c r="G3894" s="17">
        <v>1</v>
      </c>
      <c r="H3894" s="17">
        <v>0</v>
      </c>
      <c r="I3894" s="7">
        <v>4.0999999999999996</v>
      </c>
      <c r="J3894" s="7">
        <v>15</v>
      </c>
      <c r="K3894" s="4">
        <v>2</v>
      </c>
      <c r="L3894" s="5">
        <v>2.3921000000000001</v>
      </c>
      <c r="M3894">
        <v>355000</v>
      </c>
      <c r="N3894" s="33">
        <v>1</v>
      </c>
      <c r="O3894" s="50" t="e">
        <f>INDEX([1]Dados!$M$2:$N$26779,MATCH($P3894,[1]Dados!$N$2:$N$26779,),2)</f>
        <v>#N/A</v>
      </c>
      <c r="P3894">
        <v>157974</v>
      </c>
      <c r="Q3894" s="1">
        <v>36858</v>
      </c>
      <c r="R3894" s="1">
        <v>36862</v>
      </c>
      <c r="S3894" t="s">
        <v>1362</v>
      </c>
    </row>
    <row r="3895" spans="1:19" x14ac:dyDescent="0.2">
      <c r="A3895" s="7">
        <v>241290</v>
      </c>
      <c r="B3895" s="3">
        <v>18554</v>
      </c>
      <c r="C3895" s="3" t="s">
        <v>17</v>
      </c>
      <c r="D3895" s="2" t="s">
        <v>780</v>
      </c>
      <c r="E3895" s="3">
        <v>14</v>
      </c>
      <c r="F3895" s="17">
        <v>0</v>
      </c>
      <c r="G3895" s="17">
        <v>1</v>
      </c>
      <c r="H3895" s="17">
        <v>0</v>
      </c>
      <c r="I3895" s="7" t="s">
        <v>3</v>
      </c>
      <c r="J3895" s="7">
        <v>0</v>
      </c>
      <c r="K3895" s="4">
        <v>2</v>
      </c>
      <c r="L3895" s="5">
        <v>2.3921000000000001</v>
      </c>
      <c r="M3895">
        <f>213738.26+12652.2</f>
        <v>226390.46000000002</v>
      </c>
      <c r="N3895" s="33">
        <v>1</v>
      </c>
      <c r="O3895" s="50" t="e">
        <f>INDEX([1]Dados!$M$2:$N$26779,MATCH($P3895,[1]Dados!$N$2:$N$26779,),2)</f>
        <v>#N/A</v>
      </c>
      <c r="P3895">
        <v>158114</v>
      </c>
      <c r="Q3895" s="1">
        <v>36858</v>
      </c>
      <c r="R3895" s="1">
        <v>36862</v>
      </c>
      <c r="S3895" t="s">
        <v>2134</v>
      </c>
    </row>
    <row r="3896" spans="1:19" x14ac:dyDescent="0.2">
      <c r="A3896" s="7">
        <v>241290</v>
      </c>
      <c r="B3896" s="3">
        <v>18554</v>
      </c>
      <c r="C3896" s="3" t="s">
        <v>17</v>
      </c>
      <c r="D3896" s="2" t="s">
        <v>780</v>
      </c>
      <c r="E3896" s="3">
        <v>14</v>
      </c>
      <c r="F3896" s="17">
        <v>0</v>
      </c>
      <c r="G3896" s="17">
        <v>1</v>
      </c>
      <c r="H3896" s="17">
        <v>0</v>
      </c>
      <c r="I3896" s="7" t="s">
        <v>3</v>
      </c>
      <c r="J3896" s="7">
        <v>0</v>
      </c>
      <c r="K3896" s="4">
        <v>2</v>
      </c>
      <c r="L3896" s="5">
        <v>2.3921000000000001</v>
      </c>
      <c r="M3896">
        <f>69998.07+2765</f>
        <v>72763.070000000007</v>
      </c>
      <c r="N3896" s="33">
        <v>1</v>
      </c>
      <c r="O3896" s="50" t="e">
        <f>INDEX([1]Dados!$M$2:$N$26779,MATCH($P3896,[1]Dados!$N$2:$N$26779,),2)</f>
        <v>#N/A</v>
      </c>
      <c r="P3896">
        <v>158119</v>
      </c>
      <c r="Q3896" s="1">
        <v>36858</v>
      </c>
      <c r="R3896" s="1">
        <v>36862</v>
      </c>
      <c r="S3896" t="s">
        <v>2134</v>
      </c>
    </row>
    <row r="3897" spans="1:19" x14ac:dyDescent="0.2">
      <c r="A3897" s="7">
        <v>241290</v>
      </c>
      <c r="B3897" s="3">
        <v>18554</v>
      </c>
      <c r="C3897" s="3" t="s">
        <v>17</v>
      </c>
      <c r="D3897" s="2" t="s">
        <v>780</v>
      </c>
      <c r="E3897" s="3">
        <v>14</v>
      </c>
      <c r="F3897" s="17">
        <v>0</v>
      </c>
      <c r="G3897" s="17">
        <v>1</v>
      </c>
      <c r="H3897" s="17">
        <v>0</v>
      </c>
      <c r="I3897" s="7" t="s">
        <v>3</v>
      </c>
      <c r="J3897" s="7">
        <v>0</v>
      </c>
      <c r="K3897" s="4">
        <v>119</v>
      </c>
      <c r="L3897" s="5">
        <v>119.38590000000001</v>
      </c>
      <c r="M3897">
        <v>85717.97</v>
      </c>
      <c r="N3897" s="33">
        <v>1</v>
      </c>
      <c r="O3897" s="50" t="e">
        <f>INDEX([1]Dados!$M$2:$N$26779,MATCH($P3897,[1]Dados!$N$2:$N$26779,),2)</f>
        <v>#N/A</v>
      </c>
      <c r="P3897">
        <v>158056</v>
      </c>
      <c r="Q3897" s="1">
        <v>36858</v>
      </c>
      <c r="R3897" s="1">
        <v>36862</v>
      </c>
      <c r="S3897" t="s">
        <v>2134</v>
      </c>
    </row>
    <row r="3898" spans="1:19" x14ac:dyDescent="0.2">
      <c r="A3898" s="7">
        <v>241290</v>
      </c>
      <c r="B3898" s="3">
        <v>18554</v>
      </c>
      <c r="C3898" s="3" t="s">
        <v>17</v>
      </c>
      <c r="D3898" s="2" t="s">
        <v>780</v>
      </c>
      <c r="E3898" s="3">
        <v>14</v>
      </c>
      <c r="F3898" s="17">
        <v>0</v>
      </c>
      <c r="G3898" s="17">
        <v>1</v>
      </c>
      <c r="H3898" s="17">
        <v>0</v>
      </c>
      <c r="I3898" s="7" t="s">
        <v>3</v>
      </c>
      <c r="J3898" s="7">
        <v>0</v>
      </c>
      <c r="K3898" s="4">
        <v>1214</v>
      </c>
      <c r="L3898" s="5">
        <v>1214.0587</v>
      </c>
      <c r="M3898">
        <v>104560</v>
      </c>
      <c r="N3898" s="33">
        <v>1</v>
      </c>
      <c r="O3898" s="50" t="e">
        <f>INDEX([1]Dados!$M$2:$N$26779,MATCH($P3898,[1]Dados!$N$2:$N$26779,),2)</f>
        <v>#N/A</v>
      </c>
      <c r="P3898">
        <v>157268</v>
      </c>
      <c r="Q3898" s="1">
        <v>36858</v>
      </c>
      <c r="R3898" s="1">
        <v>36862</v>
      </c>
      <c r="S3898" t="s">
        <v>2134</v>
      </c>
    </row>
    <row r="3899" spans="1:19" x14ac:dyDescent="0.2">
      <c r="A3899" s="7">
        <v>241290</v>
      </c>
      <c r="B3899" s="3">
        <v>18554</v>
      </c>
      <c r="C3899" s="3" t="s">
        <v>17</v>
      </c>
      <c r="D3899" s="2" t="s">
        <v>780</v>
      </c>
      <c r="E3899" s="3">
        <v>14</v>
      </c>
      <c r="F3899" s="17">
        <v>0</v>
      </c>
      <c r="G3899" s="17">
        <v>1</v>
      </c>
      <c r="H3899" s="17">
        <v>0</v>
      </c>
      <c r="I3899" s="7">
        <v>3.1</v>
      </c>
      <c r="J3899" s="7">
        <v>25</v>
      </c>
      <c r="K3899" s="4">
        <v>1203</v>
      </c>
      <c r="L3899" s="5">
        <v>1203.0829000000001</v>
      </c>
      <c r="M3899">
        <v>25818.41</v>
      </c>
      <c r="N3899" s="33">
        <v>1</v>
      </c>
      <c r="O3899" s="50" t="e">
        <f>INDEX([1]Dados!$M$2:$N$26779,MATCH($P3899,[1]Dados!$N$2:$N$26779,),2)</f>
        <v>#N/A</v>
      </c>
      <c r="P3899">
        <v>157493</v>
      </c>
      <c r="Q3899" s="1">
        <v>36858</v>
      </c>
      <c r="R3899" s="1">
        <v>36862</v>
      </c>
      <c r="S3899" t="s">
        <v>2100</v>
      </c>
    </row>
    <row r="3900" spans="1:19" x14ac:dyDescent="0.2">
      <c r="A3900" s="7">
        <v>241290</v>
      </c>
      <c r="B3900" s="3">
        <v>18554</v>
      </c>
      <c r="C3900" s="3" t="s">
        <v>17</v>
      </c>
      <c r="D3900" s="2" t="s">
        <v>780</v>
      </c>
      <c r="E3900" s="3">
        <v>14</v>
      </c>
      <c r="F3900" s="17">
        <v>0</v>
      </c>
      <c r="G3900" s="17">
        <v>1</v>
      </c>
      <c r="H3900" s="17">
        <v>0</v>
      </c>
      <c r="I3900" s="7">
        <v>2.1</v>
      </c>
      <c r="J3900" s="7">
        <v>28</v>
      </c>
      <c r="K3900" s="4">
        <v>1214</v>
      </c>
      <c r="L3900" s="5">
        <v>1214.0589</v>
      </c>
      <c r="M3900">
        <v>149696</v>
      </c>
      <c r="N3900" s="33">
        <v>1</v>
      </c>
      <c r="O3900" s="50" t="e">
        <f>INDEX([1]Dados!$M$2:$N$26779,MATCH($P3900,[1]Dados!$N$2:$N$26779,),2)</f>
        <v>#N/A</v>
      </c>
      <c r="P3900">
        <v>158387</v>
      </c>
      <c r="Q3900" s="1">
        <v>36858</v>
      </c>
      <c r="R3900" s="1">
        <v>36862</v>
      </c>
      <c r="S3900" t="s">
        <v>1363</v>
      </c>
    </row>
    <row r="3901" spans="1:19" x14ac:dyDescent="0.2">
      <c r="A3901" s="7">
        <v>241290</v>
      </c>
      <c r="B3901" s="3">
        <v>18554</v>
      </c>
      <c r="C3901" s="3" t="s">
        <v>17</v>
      </c>
      <c r="D3901" s="2" t="s">
        <v>780</v>
      </c>
      <c r="E3901" s="3">
        <v>14</v>
      </c>
      <c r="F3901" s="17">
        <v>0</v>
      </c>
      <c r="G3901" s="17">
        <v>1</v>
      </c>
      <c r="H3901" s="17">
        <v>0</v>
      </c>
      <c r="I3901" s="7">
        <v>2.2999999999999998</v>
      </c>
      <c r="J3901" s="7">
        <v>24</v>
      </c>
      <c r="K3901" s="4">
        <v>1214</v>
      </c>
      <c r="L3901" s="5">
        <v>1214.0589</v>
      </c>
      <c r="M3901">
        <v>149696</v>
      </c>
      <c r="N3901" s="33">
        <v>1</v>
      </c>
      <c r="O3901" s="50" t="e">
        <f>INDEX([1]Dados!$M$2:$N$26779,MATCH($P3901,[1]Dados!$N$2:$N$26779,),2)</f>
        <v>#N/A</v>
      </c>
      <c r="P3901">
        <v>158387</v>
      </c>
      <c r="Q3901" s="1">
        <v>36858</v>
      </c>
      <c r="R3901" s="1">
        <v>36862</v>
      </c>
      <c r="S3901" t="s">
        <v>1363</v>
      </c>
    </row>
    <row r="3902" spans="1:19" x14ac:dyDescent="0.2">
      <c r="A3902" s="7">
        <v>241290</v>
      </c>
      <c r="B3902" s="3">
        <v>18554</v>
      </c>
      <c r="C3902" s="3" t="s">
        <v>17</v>
      </c>
      <c r="D3902" s="2" t="s">
        <v>780</v>
      </c>
      <c r="E3902" s="3">
        <v>14</v>
      </c>
      <c r="F3902" s="17">
        <v>0</v>
      </c>
      <c r="G3902" s="17">
        <v>1</v>
      </c>
      <c r="H3902" s="17">
        <v>0</v>
      </c>
      <c r="I3902" s="7">
        <v>2.2000000000000002</v>
      </c>
      <c r="J3902" s="7">
        <v>20</v>
      </c>
      <c r="K3902" s="4">
        <v>1214</v>
      </c>
      <c r="L3902" s="5">
        <v>1214.0589</v>
      </c>
      <c r="M3902">
        <v>149696</v>
      </c>
      <c r="N3902" s="33">
        <v>1</v>
      </c>
      <c r="O3902" s="50" t="e">
        <f>INDEX([1]Dados!$M$2:$N$26779,MATCH($P3902,[1]Dados!$N$2:$N$26779,),2)</f>
        <v>#N/A</v>
      </c>
      <c r="P3902">
        <v>158387</v>
      </c>
      <c r="Q3902" s="1">
        <v>36858</v>
      </c>
      <c r="R3902" s="1">
        <v>36862</v>
      </c>
      <c r="S3902" t="s">
        <v>1363</v>
      </c>
    </row>
    <row r="3903" spans="1:19" x14ac:dyDescent="0.2">
      <c r="A3903" s="7">
        <v>241290</v>
      </c>
      <c r="B3903" s="3">
        <v>18554</v>
      </c>
      <c r="C3903" s="3" t="s">
        <v>17</v>
      </c>
      <c r="D3903" s="2" t="s">
        <v>780</v>
      </c>
      <c r="E3903" s="3">
        <v>14</v>
      </c>
      <c r="F3903" s="17">
        <v>0</v>
      </c>
      <c r="G3903" s="17">
        <v>1</v>
      </c>
      <c r="H3903" s="17">
        <v>0</v>
      </c>
      <c r="I3903" s="7">
        <v>1.2</v>
      </c>
      <c r="J3903" s="7">
        <v>0</v>
      </c>
      <c r="K3903" s="4">
        <v>1293</v>
      </c>
      <c r="L3903" s="5">
        <v>1293.0592999999999</v>
      </c>
      <c r="M3903">
        <v>15986.97</v>
      </c>
      <c r="N3903" s="33">
        <v>1</v>
      </c>
      <c r="O3903" s="50" t="e">
        <f>INDEX([1]Dados!$M$2:$N$26779,MATCH($P3903,[1]Dados!$N$2:$N$26779,),2)</f>
        <v>#N/A</v>
      </c>
      <c r="P3903">
        <v>157253</v>
      </c>
      <c r="Q3903" s="1">
        <v>36858</v>
      </c>
      <c r="R3903" s="1">
        <v>36862</v>
      </c>
      <c r="S3903" t="s">
        <v>1778</v>
      </c>
    </row>
    <row r="3904" spans="1:19" x14ac:dyDescent="0.2">
      <c r="A3904" s="7">
        <v>241290</v>
      </c>
      <c r="B3904" s="3">
        <v>18554</v>
      </c>
      <c r="C3904" s="3" t="s">
        <v>17</v>
      </c>
      <c r="D3904" s="2" t="s">
        <v>780</v>
      </c>
      <c r="E3904" s="3">
        <v>14</v>
      </c>
      <c r="F3904" s="17">
        <v>0</v>
      </c>
      <c r="G3904" s="17">
        <v>1</v>
      </c>
      <c r="H3904" s="17">
        <v>0</v>
      </c>
      <c r="I3904" s="7">
        <v>1.1000000000000001</v>
      </c>
      <c r="J3904" s="7">
        <v>17</v>
      </c>
      <c r="K3904" s="4">
        <v>1293</v>
      </c>
      <c r="L3904" s="5">
        <v>1293.0592999999999</v>
      </c>
      <c r="M3904">
        <v>15986.97</v>
      </c>
      <c r="N3904" s="33">
        <v>1</v>
      </c>
      <c r="O3904" s="50" t="e">
        <f>INDEX([1]Dados!$M$2:$N$26779,MATCH($P3904,[1]Dados!$N$2:$N$26779,),2)</f>
        <v>#N/A</v>
      </c>
      <c r="P3904">
        <v>157253</v>
      </c>
      <c r="Q3904" s="1">
        <v>36858</v>
      </c>
      <c r="R3904" s="1">
        <v>36862</v>
      </c>
      <c r="S3904" t="s">
        <v>1778</v>
      </c>
    </row>
    <row r="3905" spans="1:19" hidden="1" x14ac:dyDescent="0.2">
      <c r="A3905" s="7">
        <v>430064</v>
      </c>
      <c r="B3905" s="3">
        <v>86304</v>
      </c>
      <c r="C3905" s="3" t="s">
        <v>40</v>
      </c>
      <c r="D3905" s="2" t="s">
        <v>245</v>
      </c>
      <c r="E3905" s="3">
        <v>14</v>
      </c>
      <c r="F3905" s="17">
        <v>0</v>
      </c>
      <c r="G3905" s="17">
        <v>1</v>
      </c>
      <c r="H3905" s="17">
        <v>0</v>
      </c>
      <c r="I3905" s="7">
        <v>5.0999999999999996</v>
      </c>
      <c r="J3905" s="27">
        <v>19</v>
      </c>
      <c r="K3905" s="4">
        <v>119</v>
      </c>
      <c r="L3905" s="5">
        <v>119.3921</v>
      </c>
      <c r="M3905">
        <v>38155</v>
      </c>
      <c r="N3905" s="3">
        <v>1</v>
      </c>
      <c r="O3905" s="50">
        <f>INDEX([1]Dados!$M$2:$N$26779,MATCH($P3905,[1]Dados!$N$2:$N$26779,),2)</f>
        <v>157947</v>
      </c>
      <c r="P3905">
        <v>157947</v>
      </c>
      <c r="Q3905" s="1">
        <v>36858</v>
      </c>
      <c r="R3905" s="1">
        <v>36862</v>
      </c>
      <c r="S3905" t="s">
        <v>900</v>
      </c>
    </row>
    <row r="3906" spans="1:19" hidden="1" x14ac:dyDescent="0.2">
      <c r="A3906" s="7">
        <v>430064</v>
      </c>
      <c r="B3906" s="3">
        <v>86304</v>
      </c>
      <c r="C3906" s="3" t="s">
        <v>40</v>
      </c>
      <c r="D3906" s="2" t="s">
        <v>245</v>
      </c>
      <c r="E3906" s="3">
        <v>14</v>
      </c>
      <c r="F3906" s="17">
        <v>0</v>
      </c>
      <c r="G3906" s="17">
        <v>1</v>
      </c>
      <c r="H3906" s="17">
        <v>0</v>
      </c>
      <c r="I3906" s="7">
        <v>5.2</v>
      </c>
      <c r="J3906" s="27">
        <v>23</v>
      </c>
      <c r="K3906" s="4">
        <v>119</v>
      </c>
      <c r="L3906" s="5">
        <v>119.3921</v>
      </c>
      <c r="M3906">
        <v>38155</v>
      </c>
      <c r="N3906" s="3">
        <v>1</v>
      </c>
      <c r="O3906" s="50">
        <f>INDEX([1]Dados!$M$2:$N$26779,MATCH($P3906,[1]Dados!$N$2:$N$26779,),2)</f>
        <v>157947</v>
      </c>
      <c r="P3906">
        <v>157947</v>
      </c>
      <c r="Q3906" s="1">
        <v>36858</v>
      </c>
      <c r="R3906" s="1">
        <v>36862</v>
      </c>
      <c r="S3906" t="s">
        <v>900</v>
      </c>
    </row>
    <row r="3907" spans="1:19" hidden="1" x14ac:dyDescent="0.2">
      <c r="A3907" s="7">
        <v>430064</v>
      </c>
      <c r="B3907" s="3">
        <v>86304</v>
      </c>
      <c r="C3907" s="3" t="s">
        <v>40</v>
      </c>
      <c r="D3907" s="2" t="s">
        <v>245</v>
      </c>
      <c r="E3907" s="3">
        <v>14</v>
      </c>
      <c r="F3907" s="17">
        <v>0</v>
      </c>
      <c r="G3907" s="17">
        <v>1</v>
      </c>
      <c r="H3907" s="17">
        <v>0</v>
      </c>
      <c r="I3907" s="7">
        <v>5.3</v>
      </c>
      <c r="J3907" s="27">
        <v>7</v>
      </c>
      <c r="K3907" s="4">
        <v>119</v>
      </c>
      <c r="L3907" s="5">
        <v>119.3921</v>
      </c>
      <c r="M3907">
        <v>38155</v>
      </c>
      <c r="N3907" s="3">
        <v>1</v>
      </c>
      <c r="O3907" s="50">
        <f>INDEX([1]Dados!$M$2:$N$26779,MATCH($P3907,[1]Dados!$N$2:$N$26779,),2)</f>
        <v>157947</v>
      </c>
      <c r="P3907">
        <v>157947</v>
      </c>
      <c r="Q3907" s="1">
        <v>36858</v>
      </c>
      <c r="R3907" s="1">
        <v>36862</v>
      </c>
      <c r="S3907" t="s">
        <v>900</v>
      </c>
    </row>
    <row r="3908" spans="1:19" hidden="1" x14ac:dyDescent="0.2">
      <c r="A3908" s="7">
        <v>430064</v>
      </c>
      <c r="B3908" s="3">
        <v>86304</v>
      </c>
      <c r="C3908" s="3" t="s">
        <v>40</v>
      </c>
      <c r="D3908" s="2" t="s">
        <v>245</v>
      </c>
      <c r="E3908" s="3">
        <v>14</v>
      </c>
      <c r="F3908" s="17">
        <v>0</v>
      </c>
      <c r="G3908" s="17">
        <v>1</v>
      </c>
      <c r="H3908" s="17">
        <v>0</v>
      </c>
      <c r="I3908" s="7">
        <v>4.0999999999999996</v>
      </c>
      <c r="J3908" s="7">
        <v>20</v>
      </c>
      <c r="K3908" s="4">
        <v>122</v>
      </c>
      <c r="L3908" s="5">
        <v>122.38630000000001</v>
      </c>
      <c r="M3908">
        <v>32550</v>
      </c>
      <c r="N3908" s="3">
        <v>1</v>
      </c>
      <c r="O3908" s="50">
        <f>INDEX([1]Dados!$M$2:$N$26779,MATCH($P3908,[1]Dados!$N$2:$N$26779,),2)</f>
        <v>157624</v>
      </c>
      <c r="P3908">
        <v>157624</v>
      </c>
      <c r="Q3908" s="1">
        <v>36858</v>
      </c>
      <c r="R3908" s="1">
        <v>36862</v>
      </c>
      <c r="S3908" t="s">
        <v>1757</v>
      </c>
    </row>
    <row r="3909" spans="1:19" hidden="1" x14ac:dyDescent="0.2">
      <c r="A3909" s="7">
        <v>430064</v>
      </c>
      <c r="B3909" s="3">
        <v>86304</v>
      </c>
      <c r="C3909" s="3" t="s">
        <v>40</v>
      </c>
      <c r="D3909" s="2" t="s">
        <v>245</v>
      </c>
      <c r="E3909" s="3">
        <v>14</v>
      </c>
      <c r="F3909" s="17">
        <v>0</v>
      </c>
      <c r="G3909" s="17">
        <v>1</v>
      </c>
      <c r="H3909" s="17">
        <v>0</v>
      </c>
      <c r="I3909" s="7">
        <v>3.1</v>
      </c>
      <c r="J3909" s="7">
        <v>13</v>
      </c>
      <c r="K3909" s="4">
        <v>1214</v>
      </c>
      <c r="L3909" s="5">
        <v>1214.0587</v>
      </c>
      <c r="M3909">
        <v>79270</v>
      </c>
      <c r="N3909" s="3">
        <v>1</v>
      </c>
      <c r="O3909" s="50">
        <f>INDEX([1]Dados!$M$2:$N$26779,MATCH($P3909,[1]Dados!$N$2:$N$26779,),2)</f>
        <v>157220</v>
      </c>
      <c r="P3909">
        <v>157220</v>
      </c>
      <c r="Q3909" s="1">
        <v>36858</v>
      </c>
      <c r="R3909" s="1">
        <v>36862</v>
      </c>
      <c r="S3909" t="s">
        <v>899</v>
      </c>
    </row>
    <row r="3910" spans="1:19" hidden="1" x14ac:dyDescent="0.2">
      <c r="A3910" s="7">
        <v>430064</v>
      </c>
      <c r="B3910" s="3">
        <v>86304</v>
      </c>
      <c r="C3910" s="3" t="s">
        <v>40</v>
      </c>
      <c r="D3910" s="2" t="s">
        <v>245</v>
      </c>
      <c r="E3910" s="3">
        <v>14</v>
      </c>
      <c r="F3910" s="17">
        <v>0</v>
      </c>
      <c r="G3910" s="17">
        <v>1</v>
      </c>
      <c r="H3910" s="17">
        <v>0</v>
      </c>
      <c r="I3910" s="7">
        <v>3.2</v>
      </c>
      <c r="J3910" s="7">
        <v>14</v>
      </c>
      <c r="K3910" s="4">
        <v>1214</v>
      </c>
      <c r="L3910" s="5">
        <v>1214.0587</v>
      </c>
      <c r="M3910">
        <v>79270</v>
      </c>
      <c r="N3910" s="3">
        <v>1</v>
      </c>
      <c r="O3910" s="50">
        <f>INDEX([1]Dados!$M$2:$N$26779,MATCH($P3910,[1]Dados!$N$2:$N$26779,),2)</f>
        <v>157220</v>
      </c>
      <c r="P3910">
        <v>157220</v>
      </c>
      <c r="Q3910" s="1">
        <v>36858</v>
      </c>
      <c r="R3910" s="1">
        <v>36862</v>
      </c>
      <c r="S3910" t="s">
        <v>899</v>
      </c>
    </row>
    <row r="3911" spans="1:19" hidden="1" x14ac:dyDescent="0.2">
      <c r="A3911" s="7">
        <v>430064</v>
      </c>
      <c r="B3911" s="3">
        <v>86304</v>
      </c>
      <c r="C3911" s="3" t="s">
        <v>40</v>
      </c>
      <c r="D3911" s="2" t="s">
        <v>245</v>
      </c>
      <c r="E3911" s="3">
        <v>14</v>
      </c>
      <c r="F3911" s="17">
        <v>0</v>
      </c>
      <c r="G3911" s="17">
        <v>1</v>
      </c>
      <c r="H3911" s="17">
        <v>0</v>
      </c>
      <c r="I3911" s="7">
        <v>1.1000000000000001</v>
      </c>
      <c r="J3911" s="7">
        <v>20</v>
      </c>
      <c r="K3911" s="4">
        <v>1214</v>
      </c>
      <c r="L3911" s="5">
        <v>1214.0589</v>
      </c>
      <c r="M3911">
        <v>140520</v>
      </c>
      <c r="N3911" s="3">
        <v>1</v>
      </c>
      <c r="O3911" s="50">
        <f>INDEX([1]Dados!$M$2:$N$26779,MATCH($P3911,[1]Dados!$N$2:$N$26779,),2)</f>
        <v>158388</v>
      </c>
      <c r="P3911">
        <v>158388</v>
      </c>
      <c r="Q3911" s="1">
        <v>36858</v>
      </c>
      <c r="R3911" s="1">
        <v>36862</v>
      </c>
      <c r="S3911" t="s">
        <v>901</v>
      </c>
    </row>
    <row r="3912" spans="1:19" hidden="1" x14ac:dyDescent="0.2">
      <c r="A3912" s="7">
        <v>430064</v>
      </c>
      <c r="B3912" s="3">
        <v>86304</v>
      </c>
      <c r="C3912" s="3" t="s">
        <v>40</v>
      </c>
      <c r="D3912" s="2" t="s">
        <v>245</v>
      </c>
      <c r="E3912" s="3">
        <v>14</v>
      </c>
      <c r="F3912" s="17">
        <v>0</v>
      </c>
      <c r="G3912" s="17">
        <v>1</v>
      </c>
      <c r="H3912" s="17">
        <v>0</v>
      </c>
      <c r="I3912" s="7">
        <v>1.2</v>
      </c>
      <c r="J3912" s="7">
        <v>27</v>
      </c>
      <c r="K3912" s="4">
        <v>1214</v>
      </c>
      <c r="L3912" s="5">
        <v>1214.0589</v>
      </c>
      <c r="M3912">
        <v>140520</v>
      </c>
      <c r="N3912" s="3">
        <v>1</v>
      </c>
      <c r="O3912" s="50">
        <f>INDEX([1]Dados!$M$2:$N$26779,MATCH($P3912,[1]Dados!$N$2:$N$26779,),2)</f>
        <v>158388</v>
      </c>
      <c r="P3912">
        <v>158388</v>
      </c>
      <c r="Q3912" s="1">
        <v>36858</v>
      </c>
      <c r="R3912" s="1">
        <v>36862</v>
      </c>
      <c r="S3912" t="s">
        <v>901</v>
      </c>
    </row>
    <row r="3913" spans="1:19" hidden="1" x14ac:dyDescent="0.2">
      <c r="A3913" s="7">
        <v>430064</v>
      </c>
      <c r="B3913" s="3">
        <v>86304</v>
      </c>
      <c r="C3913" s="3" t="s">
        <v>40</v>
      </c>
      <c r="D3913" s="2" t="s">
        <v>245</v>
      </c>
      <c r="E3913" s="3">
        <v>14</v>
      </c>
      <c r="F3913" s="17">
        <v>0</v>
      </c>
      <c r="G3913" s="17">
        <v>1</v>
      </c>
      <c r="H3913" s="17">
        <v>0</v>
      </c>
      <c r="I3913" s="7">
        <v>1.3</v>
      </c>
      <c r="J3913" s="7">
        <v>23</v>
      </c>
      <c r="K3913" s="4">
        <v>1214</v>
      </c>
      <c r="L3913" s="5">
        <v>1214.0589</v>
      </c>
      <c r="M3913">
        <v>140520</v>
      </c>
      <c r="N3913" s="3">
        <v>1</v>
      </c>
      <c r="O3913" s="50">
        <f>INDEX([1]Dados!$M$2:$N$26779,MATCH($P3913,[1]Dados!$N$2:$N$26779,),2)</f>
        <v>158388</v>
      </c>
      <c r="P3913">
        <v>158388</v>
      </c>
      <c r="Q3913" s="1">
        <v>36858</v>
      </c>
      <c r="R3913" s="1">
        <v>36862</v>
      </c>
      <c r="S3913" t="s">
        <v>901</v>
      </c>
    </row>
    <row r="3914" spans="1:19" hidden="1" x14ac:dyDescent="0.2">
      <c r="A3914" s="7">
        <v>430064</v>
      </c>
      <c r="B3914" s="3">
        <v>86304</v>
      </c>
      <c r="C3914" s="3" t="s">
        <v>40</v>
      </c>
      <c r="D3914" s="2" t="s">
        <v>245</v>
      </c>
      <c r="E3914" s="3">
        <v>14</v>
      </c>
      <c r="F3914" s="17">
        <v>0</v>
      </c>
      <c r="G3914" s="17">
        <v>1</v>
      </c>
      <c r="H3914" s="17">
        <v>0</v>
      </c>
      <c r="I3914" s="7">
        <v>1.4</v>
      </c>
      <c r="J3914" s="7">
        <v>20</v>
      </c>
      <c r="K3914" s="4">
        <v>1214</v>
      </c>
      <c r="L3914" s="5">
        <v>1214.0589</v>
      </c>
      <c r="M3914">
        <v>140520</v>
      </c>
      <c r="N3914" s="3">
        <v>1</v>
      </c>
      <c r="O3914" s="50">
        <f>INDEX([1]Dados!$M$2:$N$26779,MATCH($P3914,[1]Dados!$N$2:$N$26779,),2)</f>
        <v>158388</v>
      </c>
      <c r="P3914">
        <v>158388</v>
      </c>
      <c r="Q3914" s="1">
        <v>36858</v>
      </c>
      <c r="R3914" s="1">
        <v>36862</v>
      </c>
      <c r="S3914" t="s">
        <v>901</v>
      </c>
    </row>
    <row r="3915" spans="1:19" hidden="1" x14ac:dyDescent="0.2">
      <c r="A3915" s="7">
        <v>430064</v>
      </c>
      <c r="B3915" s="3">
        <v>86304</v>
      </c>
      <c r="C3915" s="3" t="s">
        <v>40</v>
      </c>
      <c r="D3915" s="2" t="s">
        <v>245</v>
      </c>
      <c r="E3915" s="3">
        <v>14</v>
      </c>
      <c r="F3915" s="17">
        <v>0</v>
      </c>
      <c r="G3915" s="17">
        <v>1</v>
      </c>
      <c r="H3915" s="17">
        <v>0</v>
      </c>
      <c r="I3915" s="7">
        <v>1.5</v>
      </c>
      <c r="J3915" s="7">
        <v>27</v>
      </c>
      <c r="K3915" s="4">
        <v>1214</v>
      </c>
      <c r="L3915" s="5">
        <v>1214.0589</v>
      </c>
      <c r="M3915">
        <v>140520</v>
      </c>
      <c r="N3915" s="3">
        <v>1</v>
      </c>
      <c r="O3915" s="50">
        <f>INDEX([1]Dados!$M$2:$N$26779,MATCH($P3915,[1]Dados!$N$2:$N$26779,),2)</f>
        <v>158388</v>
      </c>
      <c r="P3915">
        <v>158388</v>
      </c>
      <c r="Q3915" s="1">
        <v>36858</v>
      </c>
      <c r="R3915" s="1">
        <v>36862</v>
      </c>
      <c r="S3915" t="s">
        <v>901</v>
      </c>
    </row>
    <row r="3916" spans="1:19" hidden="1" x14ac:dyDescent="0.2">
      <c r="A3916" s="7">
        <v>430064</v>
      </c>
      <c r="B3916" s="3">
        <v>86304</v>
      </c>
      <c r="C3916" s="3" t="s">
        <v>40</v>
      </c>
      <c r="D3916" s="2" t="s">
        <v>245</v>
      </c>
      <c r="E3916" s="3">
        <v>14</v>
      </c>
      <c r="F3916" s="17">
        <v>0</v>
      </c>
      <c r="G3916" s="17">
        <v>1</v>
      </c>
      <c r="H3916" s="17">
        <v>0</v>
      </c>
      <c r="I3916" s="7">
        <v>2.1</v>
      </c>
      <c r="J3916" s="7">
        <v>29</v>
      </c>
      <c r="K3916" s="4">
        <v>1293</v>
      </c>
      <c r="L3916" s="5">
        <v>1293.0592999999999</v>
      </c>
      <c r="M3916">
        <v>7927</v>
      </c>
      <c r="N3916" s="3">
        <v>1</v>
      </c>
      <c r="O3916" s="50">
        <f>INDEX([1]Dados!$M$2:$N$26779,MATCH($P3916,[1]Dados!$N$2:$N$26779,),2)</f>
        <v>157255</v>
      </c>
      <c r="P3916">
        <v>157255</v>
      </c>
      <c r="Q3916" s="1">
        <v>36858</v>
      </c>
      <c r="R3916" s="1">
        <v>36862</v>
      </c>
      <c r="S3916" t="s">
        <v>1489</v>
      </c>
    </row>
    <row r="3917" spans="1:19" hidden="1" x14ac:dyDescent="0.2">
      <c r="A3917" s="7">
        <v>430064</v>
      </c>
      <c r="B3917" s="3">
        <v>86304</v>
      </c>
      <c r="C3917" s="3" t="s">
        <v>40</v>
      </c>
      <c r="D3917" s="2" t="s">
        <v>245</v>
      </c>
      <c r="E3917" s="3">
        <v>14</v>
      </c>
      <c r="F3917" s="17">
        <v>0</v>
      </c>
      <c r="G3917" s="17">
        <v>1</v>
      </c>
      <c r="H3917" s="17">
        <v>0</v>
      </c>
      <c r="I3917" s="7">
        <v>2.2000000000000002</v>
      </c>
      <c r="J3917" s="7">
        <v>14</v>
      </c>
      <c r="K3917" s="4">
        <v>1293</v>
      </c>
      <c r="L3917" s="5">
        <v>1293.0592999999999</v>
      </c>
      <c r="M3917">
        <v>7927</v>
      </c>
      <c r="N3917" s="3">
        <v>1</v>
      </c>
      <c r="O3917" s="50">
        <f>INDEX([1]Dados!$M$2:$N$26779,MATCH($P3917,[1]Dados!$N$2:$N$26779,),2)</f>
        <v>157255</v>
      </c>
      <c r="P3917">
        <v>157255</v>
      </c>
      <c r="Q3917" s="1">
        <v>36858</v>
      </c>
      <c r="R3917" s="1">
        <v>36862</v>
      </c>
      <c r="S3917" t="s">
        <v>1489</v>
      </c>
    </row>
    <row r="3918" spans="1:19" hidden="1" x14ac:dyDescent="0.2">
      <c r="A3918" s="7">
        <v>430064</v>
      </c>
      <c r="B3918" s="3">
        <v>86304</v>
      </c>
      <c r="C3918" s="3" t="s">
        <v>40</v>
      </c>
      <c r="D3918" s="2" t="s">
        <v>245</v>
      </c>
      <c r="E3918" s="3">
        <v>14</v>
      </c>
      <c r="F3918" s="17">
        <v>0</v>
      </c>
      <c r="G3918" s="17">
        <v>1</v>
      </c>
      <c r="H3918" s="17">
        <v>0</v>
      </c>
      <c r="I3918" s="7">
        <v>2.2999999999999998</v>
      </c>
      <c r="J3918" s="7">
        <v>12</v>
      </c>
      <c r="K3918" s="4">
        <v>1293</v>
      </c>
      <c r="L3918" s="5">
        <v>1293.0592999999999</v>
      </c>
      <c r="M3918">
        <v>7927</v>
      </c>
      <c r="N3918" s="3">
        <v>1</v>
      </c>
      <c r="O3918" s="50">
        <f>INDEX([1]Dados!$M$2:$N$26779,MATCH($P3918,[1]Dados!$N$2:$N$26779,),2)</f>
        <v>157255</v>
      </c>
      <c r="P3918">
        <v>157255</v>
      </c>
      <c r="Q3918" s="1">
        <v>36858</v>
      </c>
      <c r="R3918" s="1">
        <v>36862</v>
      </c>
      <c r="S3918" t="s">
        <v>1489</v>
      </c>
    </row>
    <row r="3919" spans="1:19" hidden="1" x14ac:dyDescent="0.2">
      <c r="A3919" s="7">
        <v>430064</v>
      </c>
      <c r="B3919" s="3">
        <v>86304</v>
      </c>
      <c r="C3919" s="3" t="s">
        <v>40</v>
      </c>
      <c r="D3919" s="2" t="s">
        <v>245</v>
      </c>
      <c r="E3919" s="3">
        <v>14</v>
      </c>
      <c r="F3919" s="17">
        <v>0</v>
      </c>
      <c r="G3919" s="17">
        <v>1</v>
      </c>
      <c r="H3919" s="17">
        <v>0</v>
      </c>
      <c r="I3919" s="7">
        <v>2.4</v>
      </c>
      <c r="J3919" s="7">
        <v>7</v>
      </c>
      <c r="K3919" s="4">
        <v>1293</v>
      </c>
      <c r="L3919" s="5">
        <v>1293.0592999999999</v>
      </c>
      <c r="M3919">
        <v>7927</v>
      </c>
      <c r="N3919" s="3">
        <v>1</v>
      </c>
      <c r="O3919" s="50">
        <f>INDEX([1]Dados!$M$2:$N$26779,MATCH($P3919,[1]Dados!$N$2:$N$26779,),2)</f>
        <v>157255</v>
      </c>
      <c r="P3919">
        <v>157255</v>
      </c>
      <c r="Q3919" s="1">
        <v>36858</v>
      </c>
      <c r="R3919" s="1">
        <v>36862</v>
      </c>
      <c r="S3919" t="s">
        <v>1489</v>
      </c>
    </row>
    <row r="3920" spans="1:19" hidden="1" x14ac:dyDescent="0.2">
      <c r="A3920" s="7">
        <v>430064</v>
      </c>
      <c r="B3920" s="3">
        <v>86304</v>
      </c>
      <c r="C3920" s="3" t="s">
        <v>40</v>
      </c>
      <c r="D3920" s="2" t="s">
        <v>245</v>
      </c>
      <c r="E3920" s="3">
        <v>14</v>
      </c>
      <c r="F3920" s="17">
        <v>0</v>
      </c>
      <c r="G3920" s="17">
        <v>1</v>
      </c>
      <c r="H3920" s="17">
        <v>0</v>
      </c>
      <c r="I3920" s="7">
        <v>2.5</v>
      </c>
      <c r="J3920" s="7">
        <v>0</v>
      </c>
      <c r="K3920" s="4">
        <v>1293</v>
      </c>
      <c r="L3920" s="5">
        <v>1293.0592999999999</v>
      </c>
      <c r="M3920">
        <v>7927</v>
      </c>
      <c r="N3920" s="3">
        <v>1</v>
      </c>
      <c r="O3920" s="50">
        <f>INDEX([1]Dados!$M$2:$N$26779,MATCH($P3920,[1]Dados!$N$2:$N$26779,),2)</f>
        <v>157255</v>
      </c>
      <c r="P3920">
        <v>157255</v>
      </c>
      <c r="Q3920" s="1">
        <v>36858</v>
      </c>
      <c r="R3920" s="1">
        <v>36862</v>
      </c>
      <c r="S3920" t="s">
        <v>1489</v>
      </c>
    </row>
    <row r="3921" spans="1:19" x14ac:dyDescent="0.2">
      <c r="A3921" s="7">
        <v>431164</v>
      </c>
      <c r="B3921" s="3">
        <v>86924</v>
      </c>
      <c r="C3921" s="3" t="s">
        <v>40</v>
      </c>
      <c r="D3921" s="2" t="s">
        <v>534</v>
      </c>
      <c r="E3921" s="3">
        <v>14</v>
      </c>
      <c r="F3921" s="17">
        <v>0</v>
      </c>
      <c r="G3921" s="17">
        <v>1</v>
      </c>
      <c r="H3921" s="17">
        <v>0</v>
      </c>
      <c r="I3921" s="7">
        <v>1.1000000000000001</v>
      </c>
      <c r="J3921" s="7">
        <v>25</v>
      </c>
      <c r="K3921" s="4">
        <v>1214</v>
      </c>
      <c r="L3921" s="5">
        <v>1214.0587</v>
      </c>
      <c r="M3921">
        <v>16180</v>
      </c>
      <c r="N3921" s="33">
        <v>1</v>
      </c>
      <c r="O3921" s="50" t="e">
        <f>INDEX([1]Dados!$M$2:$N$26779,MATCH($P3921,[1]Dados!$N$2:$N$26779,),2)</f>
        <v>#N/A</v>
      </c>
      <c r="P3921">
        <v>157221</v>
      </c>
      <c r="Q3921" s="1">
        <v>36858</v>
      </c>
      <c r="R3921" s="1">
        <v>36862</v>
      </c>
      <c r="S3921" t="s">
        <v>1967</v>
      </c>
    </row>
    <row r="3922" spans="1:19" x14ac:dyDescent="0.2">
      <c r="A3922" s="7">
        <v>431164</v>
      </c>
      <c r="B3922" s="3">
        <v>86924</v>
      </c>
      <c r="C3922" s="3" t="s">
        <v>40</v>
      </c>
      <c r="D3922" s="2" t="s">
        <v>534</v>
      </c>
      <c r="E3922" s="3">
        <v>14</v>
      </c>
      <c r="F3922" s="17">
        <v>0</v>
      </c>
      <c r="G3922" s="17">
        <v>1</v>
      </c>
      <c r="H3922" s="17">
        <v>0</v>
      </c>
      <c r="I3922" s="7">
        <v>2.2000000000000002</v>
      </c>
      <c r="J3922" s="7">
        <v>29</v>
      </c>
      <c r="K3922" s="4">
        <v>1293</v>
      </c>
      <c r="L3922" s="5">
        <v>1293.0592999999999</v>
      </c>
      <c r="M3922">
        <v>1618</v>
      </c>
      <c r="N3922" s="33">
        <v>1</v>
      </c>
      <c r="O3922" s="50" t="e">
        <f>INDEX([1]Dados!$M$2:$N$26779,MATCH($P3922,[1]Dados!$N$2:$N$26779,),2)</f>
        <v>#N/A</v>
      </c>
      <c r="P3922">
        <v>157256</v>
      </c>
      <c r="Q3922" s="1">
        <v>36858</v>
      </c>
      <c r="R3922" s="1">
        <v>36862</v>
      </c>
      <c r="S3922" t="s">
        <v>1968</v>
      </c>
    </row>
    <row r="3923" spans="1:19" x14ac:dyDescent="0.2">
      <c r="A3923" s="7">
        <v>431164</v>
      </c>
      <c r="B3923" s="3">
        <v>86924</v>
      </c>
      <c r="C3923" s="3" t="s">
        <v>40</v>
      </c>
      <c r="D3923" s="2" t="s">
        <v>534</v>
      </c>
      <c r="E3923" s="3">
        <v>14</v>
      </c>
      <c r="F3923" s="17">
        <v>0</v>
      </c>
      <c r="G3923" s="17">
        <v>1</v>
      </c>
      <c r="H3923" s="17">
        <v>0</v>
      </c>
      <c r="I3923" s="7">
        <v>2.4</v>
      </c>
      <c r="J3923" s="7">
        <v>0</v>
      </c>
      <c r="K3923" s="4">
        <v>1293</v>
      </c>
      <c r="L3923" s="5">
        <v>1293.0592999999999</v>
      </c>
      <c r="M3923">
        <v>1618</v>
      </c>
      <c r="N3923" s="33">
        <v>1</v>
      </c>
      <c r="O3923" s="50" t="e">
        <f>INDEX([1]Dados!$M$2:$N$26779,MATCH($P3923,[1]Dados!$N$2:$N$26779,),2)</f>
        <v>#N/A</v>
      </c>
      <c r="P3923">
        <v>157256</v>
      </c>
      <c r="Q3923" s="1">
        <v>36858</v>
      </c>
      <c r="R3923" s="1">
        <v>36862</v>
      </c>
      <c r="S3923" t="s">
        <v>1968</v>
      </c>
    </row>
    <row r="3924" spans="1:19" x14ac:dyDescent="0.2">
      <c r="A3924" s="7">
        <v>431164</v>
      </c>
      <c r="B3924" s="3">
        <v>86924</v>
      </c>
      <c r="C3924" s="3" t="s">
        <v>40</v>
      </c>
      <c r="D3924" s="2" t="s">
        <v>534</v>
      </c>
      <c r="E3924" s="3">
        <v>14</v>
      </c>
      <c r="F3924" s="17">
        <v>0</v>
      </c>
      <c r="G3924" s="17">
        <v>1</v>
      </c>
      <c r="H3924" s="17">
        <v>0</v>
      </c>
      <c r="I3924" s="7">
        <v>2.1</v>
      </c>
      <c r="J3924" s="7">
        <v>22</v>
      </c>
      <c r="K3924" s="4">
        <v>1293</v>
      </c>
      <c r="L3924" s="5">
        <v>1293.0592999999999</v>
      </c>
      <c r="M3924">
        <v>1618</v>
      </c>
      <c r="N3924" s="33">
        <v>1</v>
      </c>
      <c r="O3924" s="50" t="e">
        <f>INDEX([1]Dados!$M$2:$N$26779,MATCH($P3924,[1]Dados!$N$2:$N$26779,),2)</f>
        <v>#N/A</v>
      </c>
      <c r="P3924">
        <v>157256</v>
      </c>
      <c r="Q3924" s="1">
        <v>36858</v>
      </c>
      <c r="R3924" s="1">
        <v>36862</v>
      </c>
      <c r="S3924" t="s">
        <v>1968</v>
      </c>
    </row>
    <row r="3925" spans="1:19" x14ac:dyDescent="0.2">
      <c r="A3925" s="7">
        <v>431164</v>
      </c>
      <c r="B3925" s="3">
        <v>86924</v>
      </c>
      <c r="C3925" s="3" t="s">
        <v>40</v>
      </c>
      <c r="D3925" s="2" t="s">
        <v>534</v>
      </c>
      <c r="E3925" s="3">
        <v>14</v>
      </c>
      <c r="F3925" s="17">
        <v>0</v>
      </c>
      <c r="G3925" s="17">
        <v>1</v>
      </c>
      <c r="H3925" s="17">
        <v>0</v>
      </c>
      <c r="I3925" s="7">
        <v>2.2999999999999998</v>
      </c>
      <c r="J3925" s="7">
        <v>15</v>
      </c>
      <c r="K3925" s="4">
        <v>1293</v>
      </c>
      <c r="L3925" s="5">
        <v>1293.0592999999999</v>
      </c>
      <c r="M3925">
        <v>1618</v>
      </c>
      <c r="N3925" s="33">
        <v>1</v>
      </c>
      <c r="O3925" s="50" t="e">
        <f>INDEX([1]Dados!$M$2:$N$26779,MATCH($P3925,[1]Dados!$N$2:$N$26779,),2)</f>
        <v>#N/A</v>
      </c>
      <c r="P3925">
        <v>157256</v>
      </c>
      <c r="Q3925" s="1">
        <v>36858</v>
      </c>
      <c r="R3925" s="1">
        <v>36862</v>
      </c>
      <c r="S3925" t="s">
        <v>1968</v>
      </c>
    </row>
    <row r="3926" spans="1:19" x14ac:dyDescent="0.2">
      <c r="A3926" s="7">
        <v>431545</v>
      </c>
      <c r="B3926" s="3">
        <v>85766</v>
      </c>
      <c r="C3926" s="3" t="s">
        <v>40</v>
      </c>
      <c r="D3926" s="2" t="s">
        <v>690</v>
      </c>
      <c r="E3926" s="3">
        <v>14</v>
      </c>
      <c r="F3926" s="17">
        <v>0</v>
      </c>
      <c r="G3926" s="17">
        <v>1</v>
      </c>
      <c r="H3926" s="17">
        <v>0</v>
      </c>
      <c r="I3926" s="7">
        <v>3.1</v>
      </c>
      <c r="J3926" s="7">
        <v>25</v>
      </c>
      <c r="K3926" s="4">
        <v>119</v>
      </c>
      <c r="L3926" s="5">
        <v>119.386</v>
      </c>
      <c r="M3926">
        <v>61565</v>
      </c>
      <c r="N3926" s="33">
        <v>1</v>
      </c>
      <c r="O3926" s="50" t="e">
        <f>INDEX([1]Dados!$M$2:$N$26779,MATCH($P3926,[1]Dados!$N$2:$N$26779,),2)</f>
        <v>#N/A</v>
      </c>
      <c r="P3926">
        <v>157937</v>
      </c>
      <c r="Q3926" s="1">
        <v>36858</v>
      </c>
      <c r="R3926" s="1">
        <v>36862</v>
      </c>
      <c r="S3926" t="s">
        <v>1670</v>
      </c>
    </row>
    <row r="3927" spans="1:19" x14ac:dyDescent="0.2">
      <c r="A3927" s="7">
        <v>431545</v>
      </c>
      <c r="B3927" s="3">
        <v>85766</v>
      </c>
      <c r="C3927" s="3" t="s">
        <v>40</v>
      </c>
      <c r="D3927" s="2" t="s">
        <v>690</v>
      </c>
      <c r="E3927" s="3">
        <v>14</v>
      </c>
      <c r="F3927" s="17">
        <v>0</v>
      </c>
      <c r="G3927" s="17">
        <v>1</v>
      </c>
      <c r="H3927" s="17">
        <v>0</v>
      </c>
      <c r="I3927" s="29">
        <v>3.1</v>
      </c>
      <c r="J3927" s="7">
        <v>14</v>
      </c>
      <c r="K3927" s="4">
        <v>119</v>
      </c>
      <c r="L3927" s="5">
        <v>119.386</v>
      </c>
      <c r="M3927">
        <v>61565</v>
      </c>
      <c r="N3927" s="33">
        <v>1</v>
      </c>
      <c r="O3927" s="50" t="e">
        <f>INDEX([1]Dados!$M$2:$N$26779,MATCH($P3927,[1]Dados!$N$2:$N$26779,),2)</f>
        <v>#N/A</v>
      </c>
      <c r="P3927">
        <v>157937</v>
      </c>
      <c r="Q3927" s="1">
        <v>36858</v>
      </c>
      <c r="R3927" s="1">
        <v>36862</v>
      </c>
      <c r="S3927" t="s">
        <v>1670</v>
      </c>
    </row>
    <row r="3928" spans="1:19" x14ac:dyDescent="0.2">
      <c r="A3928" s="7">
        <v>431545</v>
      </c>
      <c r="B3928" s="3">
        <v>85766</v>
      </c>
      <c r="C3928" s="3" t="s">
        <v>40</v>
      </c>
      <c r="D3928" s="2" t="s">
        <v>690</v>
      </c>
      <c r="E3928" s="3">
        <v>14</v>
      </c>
      <c r="F3928" s="17">
        <v>0</v>
      </c>
      <c r="G3928" s="17">
        <v>1</v>
      </c>
      <c r="H3928" s="17">
        <v>0</v>
      </c>
      <c r="I3928" s="7">
        <v>3.11</v>
      </c>
      <c r="J3928" s="7">
        <v>14</v>
      </c>
      <c r="K3928" s="4">
        <v>119</v>
      </c>
      <c r="L3928" s="5">
        <v>119.386</v>
      </c>
      <c r="M3928">
        <v>61565</v>
      </c>
      <c r="N3928" s="33">
        <v>1</v>
      </c>
      <c r="O3928" s="50" t="e">
        <f>INDEX([1]Dados!$M$2:$N$26779,MATCH($P3928,[1]Dados!$N$2:$N$26779,),2)</f>
        <v>#N/A</v>
      </c>
      <c r="P3928">
        <v>157937</v>
      </c>
      <c r="Q3928" s="1">
        <v>36858</v>
      </c>
      <c r="R3928" s="1">
        <v>36862</v>
      </c>
      <c r="S3928" t="s">
        <v>1670</v>
      </c>
    </row>
    <row r="3929" spans="1:19" x14ac:dyDescent="0.2">
      <c r="A3929" s="7">
        <v>431545</v>
      </c>
      <c r="B3929" s="3">
        <v>85766</v>
      </c>
      <c r="C3929" s="3" t="s">
        <v>40</v>
      </c>
      <c r="D3929" s="2" t="s">
        <v>690</v>
      </c>
      <c r="E3929" s="3">
        <v>14</v>
      </c>
      <c r="F3929" s="17">
        <v>0</v>
      </c>
      <c r="G3929" s="17">
        <v>1</v>
      </c>
      <c r="H3929" s="17">
        <v>0</v>
      </c>
      <c r="I3929" s="7">
        <v>3.2</v>
      </c>
      <c r="J3929" s="7">
        <v>18</v>
      </c>
      <c r="K3929" s="4">
        <v>119</v>
      </c>
      <c r="L3929" s="5">
        <v>119.386</v>
      </c>
      <c r="M3929">
        <v>61565</v>
      </c>
      <c r="N3929" s="33">
        <v>1</v>
      </c>
      <c r="O3929" s="50" t="e">
        <f>INDEX([1]Dados!$M$2:$N$26779,MATCH($P3929,[1]Dados!$N$2:$N$26779,),2)</f>
        <v>#N/A</v>
      </c>
      <c r="P3929">
        <v>157937</v>
      </c>
      <c r="Q3929" s="1">
        <v>36858</v>
      </c>
      <c r="R3929" s="1">
        <v>36862</v>
      </c>
      <c r="S3929" t="s">
        <v>1670</v>
      </c>
    </row>
    <row r="3930" spans="1:19" x14ac:dyDescent="0.2">
      <c r="A3930" s="7">
        <v>431545</v>
      </c>
      <c r="B3930" s="3">
        <v>85766</v>
      </c>
      <c r="C3930" s="3" t="s">
        <v>40</v>
      </c>
      <c r="D3930" s="2" t="s">
        <v>690</v>
      </c>
      <c r="E3930" s="3">
        <v>14</v>
      </c>
      <c r="F3930" s="17">
        <v>0</v>
      </c>
      <c r="G3930" s="17">
        <v>1</v>
      </c>
      <c r="H3930" s="17">
        <v>0</v>
      </c>
      <c r="I3930" s="7">
        <v>3.3</v>
      </c>
      <c r="J3930" s="7">
        <v>4</v>
      </c>
      <c r="K3930" s="4">
        <v>119</v>
      </c>
      <c r="L3930" s="5">
        <v>119.386</v>
      </c>
      <c r="M3930">
        <v>61565</v>
      </c>
      <c r="N3930" s="33">
        <v>1</v>
      </c>
      <c r="O3930" s="50" t="e">
        <f>INDEX([1]Dados!$M$2:$N$26779,MATCH($P3930,[1]Dados!$N$2:$N$26779,),2)</f>
        <v>#N/A</v>
      </c>
      <c r="P3930">
        <v>157937</v>
      </c>
      <c r="Q3930" s="1">
        <v>36858</v>
      </c>
      <c r="R3930" s="1">
        <v>36862</v>
      </c>
      <c r="S3930" t="s">
        <v>1670</v>
      </c>
    </row>
    <row r="3931" spans="1:19" x14ac:dyDescent="0.2">
      <c r="A3931" s="7">
        <v>431545</v>
      </c>
      <c r="B3931" s="3">
        <v>85766</v>
      </c>
      <c r="C3931" s="3" t="s">
        <v>40</v>
      </c>
      <c r="D3931" s="2" t="s">
        <v>690</v>
      </c>
      <c r="E3931" s="3">
        <v>14</v>
      </c>
      <c r="F3931" s="17">
        <v>0</v>
      </c>
      <c r="G3931" s="17">
        <v>1</v>
      </c>
      <c r="H3931" s="17">
        <v>0</v>
      </c>
      <c r="I3931" s="7">
        <v>3.4</v>
      </c>
      <c r="J3931" s="7">
        <v>9</v>
      </c>
      <c r="K3931" s="4">
        <v>119</v>
      </c>
      <c r="L3931" s="5">
        <v>119.386</v>
      </c>
      <c r="M3931">
        <v>61565</v>
      </c>
      <c r="N3931" s="33">
        <v>1</v>
      </c>
      <c r="O3931" s="50" t="e">
        <f>INDEX([1]Dados!$M$2:$N$26779,MATCH($P3931,[1]Dados!$N$2:$N$26779,),2)</f>
        <v>#N/A</v>
      </c>
      <c r="P3931">
        <v>157937</v>
      </c>
      <c r="Q3931" s="1">
        <v>36858</v>
      </c>
      <c r="R3931" s="1">
        <v>36862</v>
      </c>
      <c r="S3931" t="s">
        <v>1670</v>
      </c>
    </row>
    <row r="3932" spans="1:19" x14ac:dyDescent="0.2">
      <c r="A3932" s="7">
        <v>431545</v>
      </c>
      <c r="B3932" s="3">
        <v>85766</v>
      </c>
      <c r="C3932" s="3" t="s">
        <v>40</v>
      </c>
      <c r="D3932" s="2" t="s">
        <v>690</v>
      </c>
      <c r="E3932" s="3">
        <v>14</v>
      </c>
      <c r="F3932" s="17">
        <v>0</v>
      </c>
      <c r="G3932" s="17">
        <v>1</v>
      </c>
      <c r="H3932" s="17">
        <v>0</v>
      </c>
      <c r="I3932" s="7">
        <v>3.5</v>
      </c>
      <c r="J3932" s="7">
        <v>9</v>
      </c>
      <c r="K3932" s="4">
        <v>119</v>
      </c>
      <c r="L3932" s="5">
        <v>119.386</v>
      </c>
      <c r="M3932">
        <v>61565</v>
      </c>
      <c r="N3932" s="33">
        <v>1</v>
      </c>
      <c r="O3932" s="50" t="e">
        <f>INDEX([1]Dados!$M$2:$N$26779,MATCH($P3932,[1]Dados!$N$2:$N$26779,),2)</f>
        <v>#N/A</v>
      </c>
      <c r="P3932">
        <v>157937</v>
      </c>
      <c r="Q3932" s="1">
        <v>36858</v>
      </c>
      <c r="R3932" s="1">
        <v>36862</v>
      </c>
      <c r="S3932" t="s">
        <v>1670</v>
      </c>
    </row>
    <row r="3933" spans="1:19" x14ac:dyDescent="0.2">
      <c r="A3933" s="7">
        <v>431545</v>
      </c>
      <c r="B3933" s="3">
        <v>85766</v>
      </c>
      <c r="C3933" s="3" t="s">
        <v>40</v>
      </c>
      <c r="D3933" s="2" t="s">
        <v>690</v>
      </c>
      <c r="E3933" s="3">
        <v>14</v>
      </c>
      <c r="F3933" s="17">
        <v>0</v>
      </c>
      <c r="G3933" s="17">
        <v>1</v>
      </c>
      <c r="H3933" s="17">
        <v>0</v>
      </c>
      <c r="I3933" s="7">
        <v>3.6</v>
      </c>
      <c r="J3933" s="7">
        <v>10</v>
      </c>
      <c r="K3933" s="4">
        <v>119</v>
      </c>
      <c r="L3933" s="5">
        <v>119.386</v>
      </c>
      <c r="M3933">
        <v>61565</v>
      </c>
      <c r="N3933" s="33">
        <v>1</v>
      </c>
      <c r="O3933" s="50" t="e">
        <f>INDEX([1]Dados!$M$2:$N$26779,MATCH($P3933,[1]Dados!$N$2:$N$26779,),2)</f>
        <v>#N/A</v>
      </c>
      <c r="P3933">
        <v>157937</v>
      </c>
      <c r="Q3933" s="1">
        <v>36858</v>
      </c>
      <c r="R3933" s="1">
        <v>36862</v>
      </c>
      <c r="S3933" t="s">
        <v>1670</v>
      </c>
    </row>
    <row r="3934" spans="1:19" x14ac:dyDescent="0.2">
      <c r="A3934" s="7">
        <v>431545</v>
      </c>
      <c r="B3934" s="3">
        <v>85766</v>
      </c>
      <c r="C3934" s="3" t="s">
        <v>40</v>
      </c>
      <c r="D3934" s="2" t="s">
        <v>690</v>
      </c>
      <c r="E3934" s="3">
        <v>14</v>
      </c>
      <c r="F3934" s="17">
        <v>0</v>
      </c>
      <c r="G3934" s="17">
        <v>1</v>
      </c>
      <c r="H3934" s="17">
        <v>0</v>
      </c>
      <c r="I3934" s="7">
        <v>3.7</v>
      </c>
      <c r="J3934" s="7">
        <v>15</v>
      </c>
      <c r="K3934" s="4">
        <v>119</v>
      </c>
      <c r="L3934" s="5">
        <v>119.386</v>
      </c>
      <c r="M3934">
        <v>61565</v>
      </c>
      <c r="N3934" s="33">
        <v>1</v>
      </c>
      <c r="O3934" s="50" t="e">
        <f>INDEX([1]Dados!$M$2:$N$26779,MATCH($P3934,[1]Dados!$N$2:$N$26779,),2)</f>
        <v>#N/A</v>
      </c>
      <c r="P3934">
        <v>157937</v>
      </c>
      <c r="Q3934" s="1">
        <v>36858</v>
      </c>
      <c r="R3934" s="1">
        <v>36862</v>
      </c>
      <c r="S3934" t="s">
        <v>1670</v>
      </c>
    </row>
    <row r="3935" spans="1:19" x14ac:dyDescent="0.2">
      <c r="A3935" s="7">
        <v>431545</v>
      </c>
      <c r="B3935" s="3">
        <v>85766</v>
      </c>
      <c r="C3935" s="3" t="s">
        <v>40</v>
      </c>
      <c r="D3935" s="2" t="s">
        <v>690</v>
      </c>
      <c r="E3935" s="3">
        <v>14</v>
      </c>
      <c r="F3935" s="17">
        <v>0</v>
      </c>
      <c r="G3935" s="17">
        <v>1</v>
      </c>
      <c r="H3935" s="17">
        <v>0</v>
      </c>
      <c r="I3935" s="7">
        <v>3.8</v>
      </c>
      <c r="J3935" s="7">
        <v>15</v>
      </c>
      <c r="K3935" s="4">
        <v>119</v>
      </c>
      <c r="L3935" s="5">
        <v>119.386</v>
      </c>
      <c r="M3935">
        <v>61565</v>
      </c>
      <c r="N3935" s="33">
        <v>1</v>
      </c>
      <c r="O3935" s="50" t="e">
        <f>INDEX([1]Dados!$M$2:$N$26779,MATCH($P3935,[1]Dados!$N$2:$N$26779,),2)</f>
        <v>#N/A</v>
      </c>
      <c r="P3935">
        <v>157937</v>
      </c>
      <c r="Q3935" s="1">
        <v>36858</v>
      </c>
      <c r="R3935" s="1">
        <v>36862</v>
      </c>
      <c r="S3935" t="s">
        <v>1670</v>
      </c>
    </row>
    <row r="3936" spans="1:19" x14ac:dyDescent="0.2">
      <c r="A3936" s="7">
        <v>431545</v>
      </c>
      <c r="B3936" s="3">
        <v>85766</v>
      </c>
      <c r="C3936" s="3" t="s">
        <v>40</v>
      </c>
      <c r="D3936" s="2" t="s">
        <v>690</v>
      </c>
      <c r="E3936" s="3">
        <v>14</v>
      </c>
      <c r="F3936" s="17">
        <v>0</v>
      </c>
      <c r="G3936" s="17">
        <v>1</v>
      </c>
      <c r="H3936" s="17">
        <v>0</v>
      </c>
      <c r="I3936" s="7">
        <v>3.9</v>
      </c>
      <c r="J3936" s="7">
        <v>9</v>
      </c>
      <c r="K3936" s="4">
        <v>119</v>
      </c>
      <c r="L3936" s="5">
        <v>119.386</v>
      </c>
      <c r="M3936">
        <v>61565</v>
      </c>
      <c r="N3936" s="33">
        <v>1</v>
      </c>
      <c r="O3936" s="50" t="e">
        <f>INDEX([1]Dados!$M$2:$N$26779,MATCH($P3936,[1]Dados!$N$2:$N$26779,),2)</f>
        <v>#N/A</v>
      </c>
      <c r="P3936">
        <v>157937</v>
      </c>
      <c r="Q3936" s="1">
        <v>36858</v>
      </c>
      <c r="R3936" s="1">
        <v>36862</v>
      </c>
      <c r="S3936" t="s">
        <v>1670</v>
      </c>
    </row>
    <row r="3937" spans="1:19" x14ac:dyDescent="0.2">
      <c r="A3937" s="7">
        <v>431545</v>
      </c>
      <c r="B3937" s="3">
        <v>85766</v>
      </c>
      <c r="C3937" s="3" t="s">
        <v>40</v>
      </c>
      <c r="D3937" s="2" t="s">
        <v>690</v>
      </c>
      <c r="E3937" s="3">
        <v>14</v>
      </c>
      <c r="F3937" s="17">
        <v>0</v>
      </c>
      <c r="G3937" s="17">
        <v>1</v>
      </c>
      <c r="H3937" s="17">
        <v>0</v>
      </c>
      <c r="I3937" s="7">
        <v>3.12</v>
      </c>
      <c r="J3937" s="7">
        <v>25</v>
      </c>
      <c r="K3937" s="4">
        <v>119</v>
      </c>
      <c r="L3937" s="5">
        <v>119.386</v>
      </c>
      <c r="M3937">
        <v>54952</v>
      </c>
      <c r="N3937" s="33">
        <v>1</v>
      </c>
      <c r="O3937" s="50" t="e">
        <f>INDEX([1]Dados!$M$2:$N$26779,MATCH($P3937,[1]Dados!$N$2:$N$26779,),2)</f>
        <v>#N/A</v>
      </c>
      <c r="P3937">
        <v>157948</v>
      </c>
      <c r="Q3937" s="1">
        <v>36858</v>
      </c>
      <c r="R3937" s="1">
        <v>36862</v>
      </c>
      <c r="S3937" t="s">
        <v>1671</v>
      </c>
    </row>
    <row r="3938" spans="1:19" x14ac:dyDescent="0.2">
      <c r="A3938" s="7">
        <v>431545</v>
      </c>
      <c r="B3938" s="3">
        <v>85766</v>
      </c>
      <c r="C3938" s="3" t="s">
        <v>40</v>
      </c>
      <c r="D3938" s="2" t="s">
        <v>690</v>
      </c>
      <c r="E3938" s="3">
        <v>14</v>
      </c>
      <c r="F3938" s="17">
        <v>0</v>
      </c>
      <c r="G3938" s="17">
        <v>1</v>
      </c>
      <c r="H3938" s="17">
        <v>0</v>
      </c>
      <c r="I3938" s="7">
        <v>3.13</v>
      </c>
      <c r="J3938" s="7">
        <v>18</v>
      </c>
      <c r="K3938" s="4">
        <v>119</v>
      </c>
      <c r="L3938" s="5">
        <v>119.386</v>
      </c>
      <c r="M3938">
        <v>54952</v>
      </c>
      <c r="N3938" s="33">
        <v>1</v>
      </c>
      <c r="O3938" s="50" t="e">
        <f>INDEX([1]Dados!$M$2:$N$26779,MATCH($P3938,[1]Dados!$N$2:$N$26779,),2)</f>
        <v>#N/A</v>
      </c>
      <c r="P3938">
        <v>157948</v>
      </c>
      <c r="Q3938" s="1">
        <v>36858</v>
      </c>
      <c r="R3938" s="1">
        <v>36862</v>
      </c>
      <c r="S3938" t="s">
        <v>1671</v>
      </c>
    </row>
    <row r="3939" spans="1:19" x14ac:dyDescent="0.2">
      <c r="A3939" s="7">
        <v>431545</v>
      </c>
      <c r="B3939" s="3">
        <v>85766</v>
      </c>
      <c r="C3939" s="3" t="s">
        <v>40</v>
      </c>
      <c r="D3939" s="2" t="s">
        <v>690</v>
      </c>
      <c r="E3939" s="3">
        <v>14</v>
      </c>
      <c r="F3939" s="17">
        <v>0</v>
      </c>
      <c r="G3939" s="17">
        <v>1</v>
      </c>
      <c r="H3939" s="17">
        <v>0</v>
      </c>
      <c r="I3939" s="7">
        <v>3.14</v>
      </c>
      <c r="J3939" s="7">
        <v>4</v>
      </c>
      <c r="K3939" s="4">
        <v>119</v>
      </c>
      <c r="L3939" s="5">
        <v>119.386</v>
      </c>
      <c r="M3939">
        <v>54952</v>
      </c>
      <c r="N3939" s="33">
        <v>1</v>
      </c>
      <c r="O3939" s="50" t="e">
        <f>INDEX([1]Dados!$M$2:$N$26779,MATCH($P3939,[1]Dados!$N$2:$N$26779,),2)</f>
        <v>#N/A</v>
      </c>
      <c r="P3939">
        <v>157948</v>
      </c>
      <c r="Q3939" s="1">
        <v>36858</v>
      </c>
      <c r="R3939" s="1">
        <v>36862</v>
      </c>
      <c r="S3939" t="s">
        <v>1671</v>
      </c>
    </row>
    <row r="3940" spans="1:19" x14ac:dyDescent="0.2">
      <c r="A3940" s="7">
        <v>431545</v>
      </c>
      <c r="B3940" s="3">
        <v>85766</v>
      </c>
      <c r="C3940" s="3" t="s">
        <v>40</v>
      </c>
      <c r="D3940" s="2" t="s">
        <v>690</v>
      </c>
      <c r="E3940" s="3">
        <v>14</v>
      </c>
      <c r="F3940" s="17">
        <v>0</v>
      </c>
      <c r="G3940" s="17">
        <v>1</v>
      </c>
      <c r="H3940" s="17">
        <v>0</v>
      </c>
      <c r="I3940" s="7">
        <v>3.15</v>
      </c>
      <c r="J3940" s="7">
        <v>9</v>
      </c>
      <c r="K3940" s="4">
        <v>119</v>
      </c>
      <c r="L3940" s="5">
        <v>119.386</v>
      </c>
      <c r="M3940">
        <v>54952</v>
      </c>
      <c r="N3940" s="33">
        <v>1</v>
      </c>
      <c r="O3940" s="50" t="e">
        <f>INDEX([1]Dados!$M$2:$N$26779,MATCH($P3940,[1]Dados!$N$2:$N$26779,),2)</f>
        <v>#N/A</v>
      </c>
      <c r="P3940">
        <v>157948</v>
      </c>
      <c r="Q3940" s="1">
        <v>36858</v>
      </c>
      <c r="R3940" s="1">
        <v>36862</v>
      </c>
      <c r="S3940" t="s">
        <v>1671</v>
      </c>
    </row>
    <row r="3941" spans="1:19" x14ac:dyDescent="0.2">
      <c r="A3941" s="7">
        <v>431545</v>
      </c>
      <c r="B3941" s="3">
        <v>85766</v>
      </c>
      <c r="C3941" s="3" t="s">
        <v>40</v>
      </c>
      <c r="D3941" s="2" t="s">
        <v>690</v>
      </c>
      <c r="E3941" s="3">
        <v>14</v>
      </c>
      <c r="F3941" s="17">
        <v>0</v>
      </c>
      <c r="G3941" s="17">
        <v>1</v>
      </c>
      <c r="H3941" s="17">
        <v>0</v>
      </c>
      <c r="I3941" s="7">
        <v>3.16</v>
      </c>
      <c r="J3941" s="7">
        <v>11</v>
      </c>
      <c r="K3941" s="4">
        <v>119</v>
      </c>
      <c r="L3941" s="5">
        <v>119.386</v>
      </c>
      <c r="M3941">
        <v>54952</v>
      </c>
      <c r="N3941" s="33">
        <v>1</v>
      </c>
      <c r="O3941" s="50" t="e">
        <f>INDEX([1]Dados!$M$2:$N$26779,MATCH($P3941,[1]Dados!$N$2:$N$26779,),2)</f>
        <v>#N/A</v>
      </c>
      <c r="P3941">
        <v>157948</v>
      </c>
      <c r="Q3941" s="1">
        <v>36858</v>
      </c>
      <c r="R3941" s="1">
        <v>36862</v>
      </c>
      <c r="S3941" t="s">
        <v>1671</v>
      </c>
    </row>
    <row r="3942" spans="1:19" x14ac:dyDescent="0.2">
      <c r="A3942" s="7">
        <v>431545</v>
      </c>
      <c r="B3942" s="3">
        <v>85766</v>
      </c>
      <c r="C3942" s="3" t="s">
        <v>40</v>
      </c>
      <c r="D3942" s="2" t="s">
        <v>690</v>
      </c>
      <c r="E3942" s="3">
        <v>14</v>
      </c>
      <c r="F3942" s="17">
        <v>0</v>
      </c>
      <c r="G3942" s="17">
        <v>1</v>
      </c>
      <c r="H3942" s="17">
        <v>0</v>
      </c>
      <c r="I3942" s="7">
        <v>3.17</v>
      </c>
      <c r="J3942" s="7">
        <v>99</v>
      </c>
      <c r="K3942" s="4">
        <v>119</v>
      </c>
      <c r="L3942" s="5">
        <v>119.386</v>
      </c>
      <c r="M3942">
        <v>54952</v>
      </c>
      <c r="N3942" s="33">
        <v>1</v>
      </c>
      <c r="O3942" s="50" t="e">
        <f>INDEX([1]Dados!$M$2:$N$26779,MATCH($P3942,[1]Dados!$N$2:$N$26779,),2)</f>
        <v>#N/A</v>
      </c>
      <c r="P3942">
        <v>157948</v>
      </c>
      <c r="Q3942" s="1">
        <v>36858</v>
      </c>
      <c r="R3942" s="1">
        <v>36862</v>
      </c>
      <c r="S3942" t="s">
        <v>1671</v>
      </c>
    </row>
    <row r="3943" spans="1:19" x14ac:dyDescent="0.2">
      <c r="A3943" s="7">
        <v>431545</v>
      </c>
      <c r="B3943" s="3">
        <v>85766</v>
      </c>
      <c r="C3943" s="3" t="s">
        <v>40</v>
      </c>
      <c r="D3943" s="2" t="s">
        <v>690</v>
      </c>
      <c r="E3943" s="3">
        <v>14</v>
      </c>
      <c r="F3943" s="17">
        <v>0</v>
      </c>
      <c r="G3943" s="17">
        <v>1</v>
      </c>
      <c r="H3943" s="17">
        <v>0</v>
      </c>
      <c r="I3943" s="7">
        <v>1.1000000000000001</v>
      </c>
      <c r="J3943" s="7">
        <v>20</v>
      </c>
      <c r="K3943" s="4">
        <v>1214</v>
      </c>
      <c r="L3943" s="5">
        <v>1214.0587</v>
      </c>
      <c r="M3943">
        <v>22495</v>
      </c>
      <c r="N3943" s="3">
        <v>1</v>
      </c>
      <c r="O3943" s="50" t="e">
        <f>INDEX([1]Dados!$M$2:$N$26779,MATCH($P3943,[1]Dados!$N$2:$N$26779,),2)</f>
        <v>#N/A</v>
      </c>
      <c r="P3943">
        <v>157223</v>
      </c>
      <c r="Q3943" s="1">
        <v>36858</v>
      </c>
      <c r="R3943" s="1">
        <v>36862</v>
      </c>
      <c r="S3943" t="s">
        <v>1271</v>
      </c>
    </row>
    <row r="3944" spans="1:19" x14ac:dyDescent="0.2">
      <c r="A3944" s="7">
        <v>431545</v>
      </c>
      <c r="B3944" s="3">
        <v>85766</v>
      </c>
      <c r="C3944" s="3" t="s">
        <v>40</v>
      </c>
      <c r="D3944" s="2" t="s">
        <v>690</v>
      </c>
      <c r="E3944" s="3">
        <v>14</v>
      </c>
      <c r="F3944" s="17">
        <v>0</v>
      </c>
      <c r="G3944" s="17">
        <v>1</v>
      </c>
      <c r="H3944" s="17">
        <v>0</v>
      </c>
      <c r="I3944" s="7">
        <v>1.2</v>
      </c>
      <c r="J3944" s="7">
        <v>30</v>
      </c>
      <c r="K3944" s="4">
        <v>1214</v>
      </c>
      <c r="L3944" s="5">
        <v>1214.0587</v>
      </c>
      <c r="M3944">
        <v>22495</v>
      </c>
      <c r="N3944" s="3">
        <v>1</v>
      </c>
      <c r="O3944" s="50" t="e">
        <f>INDEX([1]Dados!$M$2:$N$26779,MATCH($P3944,[1]Dados!$N$2:$N$26779,),2)</f>
        <v>#N/A</v>
      </c>
      <c r="P3944">
        <v>157223</v>
      </c>
      <c r="Q3944" s="1">
        <v>36858</v>
      </c>
      <c r="R3944" s="1">
        <v>36862</v>
      </c>
      <c r="S3944" t="s">
        <v>1271</v>
      </c>
    </row>
    <row r="3945" spans="1:19" x14ac:dyDescent="0.2">
      <c r="A3945" s="7">
        <v>431545</v>
      </c>
      <c r="B3945" s="3">
        <v>85766</v>
      </c>
      <c r="C3945" s="3" t="s">
        <v>40</v>
      </c>
      <c r="D3945" s="2" t="s">
        <v>690</v>
      </c>
      <c r="E3945" s="3">
        <v>14</v>
      </c>
      <c r="F3945" s="17">
        <v>0</v>
      </c>
      <c r="G3945" s="17">
        <v>1</v>
      </c>
      <c r="H3945" s="17">
        <v>0</v>
      </c>
      <c r="I3945" s="7">
        <v>1.3</v>
      </c>
      <c r="J3945" s="7">
        <v>25</v>
      </c>
      <c r="K3945" s="4">
        <v>1214</v>
      </c>
      <c r="L3945" s="5">
        <v>1214.0587</v>
      </c>
      <c r="M3945">
        <v>22495</v>
      </c>
      <c r="N3945" s="3">
        <v>1</v>
      </c>
      <c r="O3945" s="50" t="e">
        <f>INDEX([1]Dados!$M$2:$N$26779,MATCH($P3945,[1]Dados!$N$2:$N$26779,),2)</f>
        <v>#N/A</v>
      </c>
      <c r="P3945">
        <v>157223</v>
      </c>
      <c r="Q3945" s="1">
        <v>36858</v>
      </c>
      <c r="R3945" s="1">
        <v>36862</v>
      </c>
      <c r="S3945" t="s">
        <v>1271</v>
      </c>
    </row>
    <row r="3946" spans="1:19" x14ac:dyDescent="0.2">
      <c r="A3946" s="7">
        <v>431545</v>
      </c>
      <c r="B3946" s="3">
        <v>85766</v>
      </c>
      <c r="C3946" s="3" t="s">
        <v>40</v>
      </c>
      <c r="D3946" s="2" t="s">
        <v>690</v>
      </c>
      <c r="E3946" s="3">
        <v>14</v>
      </c>
      <c r="F3946" s="17">
        <v>0</v>
      </c>
      <c r="G3946" s="17">
        <v>1</v>
      </c>
      <c r="H3946" s="17">
        <v>0</v>
      </c>
      <c r="I3946" s="7">
        <v>1.4</v>
      </c>
      <c r="J3946" s="7">
        <v>33</v>
      </c>
      <c r="K3946" s="4">
        <v>1214</v>
      </c>
      <c r="L3946" s="5">
        <v>1214.0587</v>
      </c>
      <c r="M3946">
        <v>22495</v>
      </c>
      <c r="N3946" s="3">
        <v>1</v>
      </c>
      <c r="O3946" s="50" t="e">
        <f>INDEX([1]Dados!$M$2:$N$26779,MATCH($P3946,[1]Dados!$N$2:$N$26779,),2)</f>
        <v>#N/A</v>
      </c>
      <c r="P3946">
        <v>157223</v>
      </c>
      <c r="Q3946" s="1">
        <v>36858</v>
      </c>
      <c r="R3946" s="1">
        <v>36862</v>
      </c>
      <c r="S3946" t="s">
        <v>1271</v>
      </c>
    </row>
    <row r="3947" spans="1:19" x14ac:dyDescent="0.2">
      <c r="A3947" s="7">
        <v>431545</v>
      </c>
      <c r="B3947" s="3">
        <v>85766</v>
      </c>
      <c r="C3947" s="3" t="s">
        <v>40</v>
      </c>
      <c r="D3947" s="2" t="s">
        <v>690</v>
      </c>
      <c r="E3947" s="3">
        <v>14</v>
      </c>
      <c r="F3947" s="17">
        <v>0</v>
      </c>
      <c r="G3947" s="17">
        <v>1</v>
      </c>
      <c r="H3947" s="17">
        <v>0</v>
      </c>
      <c r="I3947" s="7">
        <v>1.5</v>
      </c>
      <c r="J3947" s="7">
        <v>13</v>
      </c>
      <c r="K3947" s="4">
        <v>1214</v>
      </c>
      <c r="L3947" s="5">
        <v>1214.0587</v>
      </c>
      <c r="M3947">
        <v>22495</v>
      </c>
      <c r="N3947" s="3">
        <v>1</v>
      </c>
      <c r="O3947" s="50" t="e">
        <f>INDEX([1]Dados!$M$2:$N$26779,MATCH($P3947,[1]Dados!$N$2:$N$26779,),2)</f>
        <v>#N/A</v>
      </c>
      <c r="P3947">
        <v>157223</v>
      </c>
      <c r="Q3947" s="1">
        <v>36858</v>
      </c>
      <c r="R3947" s="1">
        <v>36862</v>
      </c>
      <c r="S3947" t="s">
        <v>1271</v>
      </c>
    </row>
    <row r="3948" spans="1:19" x14ac:dyDescent="0.2">
      <c r="A3948" s="7">
        <v>431545</v>
      </c>
      <c r="B3948" s="3">
        <v>85766</v>
      </c>
      <c r="C3948" s="3" t="s">
        <v>40</v>
      </c>
      <c r="D3948" s="2" t="s">
        <v>690</v>
      </c>
      <c r="E3948" s="3">
        <v>14</v>
      </c>
      <c r="F3948" s="17">
        <v>0</v>
      </c>
      <c r="G3948" s="17">
        <v>1</v>
      </c>
      <c r="H3948" s="17">
        <v>0</v>
      </c>
      <c r="I3948" s="7">
        <v>2.5</v>
      </c>
      <c r="J3948" s="7">
        <v>4</v>
      </c>
      <c r="K3948" s="4">
        <v>1293</v>
      </c>
      <c r="L3948" s="5">
        <v>1293.0592999999999</v>
      </c>
      <c r="M3948">
        <v>1857</v>
      </c>
      <c r="N3948" s="3">
        <v>1</v>
      </c>
      <c r="O3948" s="50" t="e">
        <f>INDEX([1]Dados!$M$2:$N$26779,MATCH($P3948,[1]Dados!$N$2:$N$26779,),2)</f>
        <v>#N/A</v>
      </c>
      <c r="P3948">
        <v>157258</v>
      </c>
      <c r="Q3948" s="1">
        <v>36858</v>
      </c>
      <c r="R3948" s="1">
        <v>36862</v>
      </c>
      <c r="S3948" t="s">
        <v>1193</v>
      </c>
    </row>
    <row r="3949" spans="1:19" x14ac:dyDescent="0.2">
      <c r="A3949" s="7">
        <v>431545</v>
      </c>
      <c r="B3949" s="3">
        <v>85766</v>
      </c>
      <c r="C3949" s="3" t="s">
        <v>40</v>
      </c>
      <c r="D3949" s="2" t="s">
        <v>690</v>
      </c>
      <c r="E3949" s="3">
        <v>14</v>
      </c>
      <c r="F3949" s="17">
        <v>0</v>
      </c>
      <c r="G3949" s="17">
        <v>1</v>
      </c>
      <c r="H3949" s="17">
        <v>0</v>
      </c>
      <c r="I3949" s="7">
        <v>2.2000000000000002</v>
      </c>
      <c r="J3949" s="7">
        <v>29</v>
      </c>
      <c r="K3949" s="4">
        <v>1293</v>
      </c>
      <c r="L3949" s="5">
        <v>1293.0592999999999</v>
      </c>
      <c r="M3949">
        <v>1857</v>
      </c>
      <c r="N3949" s="3">
        <v>1</v>
      </c>
      <c r="O3949" s="50" t="e">
        <f>INDEX([1]Dados!$M$2:$N$26779,MATCH($P3949,[1]Dados!$N$2:$N$26779,),2)</f>
        <v>#N/A</v>
      </c>
      <c r="P3949">
        <v>157258</v>
      </c>
      <c r="Q3949" s="1">
        <v>36858</v>
      </c>
      <c r="R3949" s="1">
        <v>36862</v>
      </c>
      <c r="S3949" t="s">
        <v>1193</v>
      </c>
    </row>
    <row r="3950" spans="1:19" x14ac:dyDescent="0.2">
      <c r="A3950" s="7">
        <v>431545</v>
      </c>
      <c r="B3950" s="3">
        <v>85766</v>
      </c>
      <c r="C3950" s="3" t="s">
        <v>40</v>
      </c>
      <c r="D3950" s="2" t="s">
        <v>690</v>
      </c>
      <c r="E3950" s="3">
        <v>14</v>
      </c>
      <c r="F3950" s="17">
        <v>0</v>
      </c>
      <c r="G3950" s="17">
        <v>1</v>
      </c>
      <c r="H3950" s="17">
        <v>0</v>
      </c>
      <c r="I3950" s="7">
        <v>2.7</v>
      </c>
      <c r="J3950" s="7">
        <v>28</v>
      </c>
      <c r="K3950" s="4">
        <v>1293</v>
      </c>
      <c r="L3950" s="5">
        <v>1293.0592999999999</v>
      </c>
      <c r="M3950">
        <v>1857</v>
      </c>
      <c r="N3950" s="3">
        <v>1</v>
      </c>
      <c r="O3950" s="50" t="e">
        <f>INDEX([1]Dados!$M$2:$N$26779,MATCH($P3950,[1]Dados!$N$2:$N$26779,),2)</f>
        <v>#N/A</v>
      </c>
      <c r="P3950">
        <v>157258</v>
      </c>
      <c r="Q3950" s="1">
        <v>36858</v>
      </c>
      <c r="R3950" s="1">
        <v>36862</v>
      </c>
      <c r="S3950" t="s">
        <v>1193</v>
      </c>
    </row>
    <row r="3951" spans="1:19" x14ac:dyDescent="0.2">
      <c r="A3951" s="7">
        <v>431545</v>
      </c>
      <c r="B3951" s="3">
        <v>85766</v>
      </c>
      <c r="C3951" s="3" t="s">
        <v>40</v>
      </c>
      <c r="D3951" s="2" t="s">
        <v>690</v>
      </c>
      <c r="E3951" s="3">
        <v>14</v>
      </c>
      <c r="F3951" s="17">
        <v>0</v>
      </c>
      <c r="G3951" s="17">
        <v>1</v>
      </c>
      <c r="H3951" s="17">
        <v>0</v>
      </c>
      <c r="I3951" s="7">
        <v>2.4</v>
      </c>
      <c r="J3951" s="7">
        <v>15</v>
      </c>
      <c r="K3951" s="4">
        <v>1293</v>
      </c>
      <c r="L3951" s="5">
        <v>1293.0592999999999</v>
      </c>
      <c r="M3951">
        <v>1857</v>
      </c>
      <c r="N3951" s="3">
        <v>1</v>
      </c>
      <c r="O3951" s="50" t="e">
        <f>INDEX([1]Dados!$M$2:$N$26779,MATCH($P3951,[1]Dados!$N$2:$N$26779,),2)</f>
        <v>#N/A</v>
      </c>
      <c r="P3951">
        <v>157258</v>
      </c>
      <c r="Q3951" s="1">
        <v>36858</v>
      </c>
      <c r="R3951" s="1">
        <v>36862</v>
      </c>
      <c r="S3951" t="s">
        <v>1193</v>
      </c>
    </row>
    <row r="3952" spans="1:19" x14ac:dyDescent="0.2">
      <c r="A3952" s="7">
        <v>431545</v>
      </c>
      <c r="B3952" s="3">
        <v>85766</v>
      </c>
      <c r="C3952" s="3" t="s">
        <v>40</v>
      </c>
      <c r="D3952" s="2" t="s">
        <v>690</v>
      </c>
      <c r="E3952" s="3">
        <v>14</v>
      </c>
      <c r="F3952" s="17">
        <v>0</v>
      </c>
      <c r="G3952" s="17">
        <v>1</v>
      </c>
      <c r="H3952" s="17">
        <v>0</v>
      </c>
      <c r="I3952" s="7">
        <v>2.1</v>
      </c>
      <c r="J3952" s="7">
        <v>22</v>
      </c>
      <c r="K3952" s="4">
        <v>1293</v>
      </c>
      <c r="L3952" s="5">
        <v>1293.0592999999999</v>
      </c>
      <c r="M3952">
        <v>1857</v>
      </c>
      <c r="N3952" s="3">
        <v>1</v>
      </c>
      <c r="O3952" s="50" t="e">
        <f>INDEX([1]Dados!$M$2:$N$26779,MATCH($P3952,[1]Dados!$N$2:$N$26779,),2)</f>
        <v>#N/A</v>
      </c>
      <c r="P3952">
        <v>157258</v>
      </c>
      <c r="Q3952" s="1">
        <v>36858</v>
      </c>
      <c r="R3952" s="1">
        <v>36862</v>
      </c>
      <c r="S3952" t="s">
        <v>1193</v>
      </c>
    </row>
    <row r="3953" spans="1:19" x14ac:dyDescent="0.2">
      <c r="A3953" s="7">
        <v>431545</v>
      </c>
      <c r="B3953" s="3">
        <v>85766</v>
      </c>
      <c r="C3953" s="3" t="s">
        <v>40</v>
      </c>
      <c r="D3953" s="2" t="s">
        <v>690</v>
      </c>
      <c r="E3953" s="3">
        <v>14</v>
      </c>
      <c r="F3953" s="17">
        <v>0</v>
      </c>
      <c r="G3953" s="17">
        <v>1</v>
      </c>
      <c r="H3953" s="17">
        <v>0</v>
      </c>
      <c r="I3953" s="7">
        <v>2.6</v>
      </c>
      <c r="J3953" s="7">
        <v>7</v>
      </c>
      <c r="K3953" s="4">
        <v>1293</v>
      </c>
      <c r="L3953" s="5">
        <v>1293.0592999999999</v>
      </c>
      <c r="M3953">
        <v>1857</v>
      </c>
      <c r="N3953" s="3">
        <v>1</v>
      </c>
      <c r="O3953" s="50" t="e">
        <f>INDEX([1]Dados!$M$2:$N$26779,MATCH($P3953,[1]Dados!$N$2:$N$26779,),2)</f>
        <v>#N/A</v>
      </c>
      <c r="P3953">
        <v>157258</v>
      </c>
      <c r="Q3953" s="1">
        <v>36858</v>
      </c>
      <c r="R3953" s="1">
        <v>36862</v>
      </c>
      <c r="S3953" t="s">
        <v>1193</v>
      </c>
    </row>
    <row r="3954" spans="1:19" x14ac:dyDescent="0.2">
      <c r="A3954" s="7">
        <v>431545</v>
      </c>
      <c r="B3954" s="3">
        <v>85766</v>
      </c>
      <c r="C3954" s="3" t="s">
        <v>40</v>
      </c>
      <c r="D3954" s="2" t="s">
        <v>690</v>
      </c>
      <c r="E3954" s="3">
        <v>14</v>
      </c>
      <c r="F3954" s="17">
        <v>0</v>
      </c>
      <c r="G3954" s="17">
        <v>1</v>
      </c>
      <c r="H3954" s="17">
        <v>0</v>
      </c>
      <c r="I3954" s="7">
        <v>2.2999999999999998</v>
      </c>
      <c r="J3954" s="7">
        <v>17</v>
      </c>
      <c r="K3954" s="4">
        <v>1293</v>
      </c>
      <c r="L3954" s="5">
        <v>1293.0592999999999</v>
      </c>
      <c r="M3954">
        <v>1857</v>
      </c>
      <c r="N3954" s="3">
        <v>1</v>
      </c>
      <c r="O3954" s="50" t="e">
        <f>INDEX([1]Dados!$M$2:$N$26779,MATCH($P3954,[1]Dados!$N$2:$N$26779,),2)</f>
        <v>#N/A</v>
      </c>
      <c r="P3954">
        <v>157258</v>
      </c>
      <c r="Q3954" s="1">
        <v>36858</v>
      </c>
      <c r="R3954" s="1">
        <v>36862</v>
      </c>
      <c r="S3954" t="s">
        <v>1193</v>
      </c>
    </row>
    <row r="3955" spans="1:19" x14ac:dyDescent="0.2">
      <c r="A3955" s="7">
        <v>431545</v>
      </c>
      <c r="B3955" s="3">
        <v>85766</v>
      </c>
      <c r="C3955" s="3" t="s">
        <v>40</v>
      </c>
      <c r="D3955" s="2" t="s">
        <v>690</v>
      </c>
      <c r="E3955" s="3">
        <v>14</v>
      </c>
      <c r="F3955" s="17">
        <v>0</v>
      </c>
      <c r="G3955" s="17">
        <v>1</v>
      </c>
      <c r="H3955" s="17">
        <v>0</v>
      </c>
      <c r="I3955" s="7">
        <v>2.8</v>
      </c>
      <c r="J3955" s="7">
        <v>0</v>
      </c>
      <c r="K3955" s="4">
        <v>1293</v>
      </c>
      <c r="L3955" s="5">
        <v>1293.0592999999999</v>
      </c>
      <c r="M3955">
        <v>1857</v>
      </c>
      <c r="N3955" s="3">
        <v>1</v>
      </c>
      <c r="O3955" s="50" t="e">
        <f>INDEX([1]Dados!$M$2:$N$26779,MATCH($P3955,[1]Dados!$N$2:$N$26779,),2)</f>
        <v>#N/A</v>
      </c>
      <c r="P3955">
        <v>157258</v>
      </c>
      <c r="Q3955" s="1">
        <v>36858</v>
      </c>
      <c r="R3955" s="1">
        <v>36862</v>
      </c>
      <c r="S3955" t="s">
        <v>1193</v>
      </c>
    </row>
    <row r="3956" spans="1:19" x14ac:dyDescent="0.2">
      <c r="A3956" s="7">
        <v>432060</v>
      </c>
      <c r="B3956" s="3">
        <v>89133</v>
      </c>
      <c r="C3956" s="3" t="s">
        <v>40</v>
      </c>
      <c r="D3956" s="2" t="s">
        <v>798</v>
      </c>
      <c r="E3956" s="3">
        <v>14</v>
      </c>
      <c r="F3956" s="17">
        <v>0</v>
      </c>
      <c r="G3956" s="17">
        <v>1</v>
      </c>
      <c r="H3956" s="17">
        <v>0</v>
      </c>
      <c r="I3956" s="7">
        <v>5.0999999999999996</v>
      </c>
      <c r="J3956" s="7">
        <v>25</v>
      </c>
      <c r="K3956" s="4">
        <v>122</v>
      </c>
      <c r="L3956" s="5">
        <v>122.38630000000001</v>
      </c>
      <c r="M3956">
        <v>26100.55</v>
      </c>
      <c r="N3956" s="33">
        <v>1</v>
      </c>
      <c r="O3956" s="50" t="e">
        <f>INDEX([1]Dados!$M$2:$N$26779,MATCH($P3956,[1]Dados!$N$2:$N$26779,),2)</f>
        <v>#N/A</v>
      </c>
      <c r="P3956">
        <v>157625</v>
      </c>
      <c r="Q3956" s="1">
        <v>36837</v>
      </c>
      <c r="R3956" s="1">
        <v>36848</v>
      </c>
      <c r="S3956" t="s">
        <v>2109</v>
      </c>
    </row>
    <row r="3957" spans="1:19" x14ac:dyDescent="0.2">
      <c r="A3957" s="7">
        <v>432060</v>
      </c>
      <c r="B3957" s="3">
        <v>89133</v>
      </c>
      <c r="C3957" s="3" t="s">
        <v>40</v>
      </c>
      <c r="D3957" s="2" t="s">
        <v>798</v>
      </c>
      <c r="E3957" s="3">
        <v>14</v>
      </c>
      <c r="F3957" s="17">
        <v>0</v>
      </c>
      <c r="G3957" s="17">
        <v>1</v>
      </c>
      <c r="H3957" s="17">
        <v>0</v>
      </c>
      <c r="I3957" s="7">
        <v>5.2</v>
      </c>
      <c r="J3957" s="7">
        <v>7</v>
      </c>
      <c r="K3957" s="4">
        <v>122</v>
      </c>
      <c r="L3957" s="5">
        <v>122.38630000000001</v>
      </c>
      <c r="M3957">
        <v>26100.55</v>
      </c>
      <c r="N3957" s="33">
        <v>1</v>
      </c>
      <c r="O3957" s="50" t="e">
        <f>INDEX([1]Dados!$M$2:$N$26779,MATCH($P3957,[1]Dados!$N$2:$N$26779,),2)</f>
        <v>#N/A</v>
      </c>
      <c r="P3957">
        <v>157625</v>
      </c>
      <c r="Q3957" s="1">
        <v>36837</v>
      </c>
      <c r="R3957" s="1">
        <v>36848</v>
      </c>
      <c r="S3957" t="s">
        <v>2109</v>
      </c>
    </row>
    <row r="3958" spans="1:19" x14ac:dyDescent="0.2">
      <c r="A3958" s="7">
        <v>432060</v>
      </c>
      <c r="B3958" s="3">
        <v>89133</v>
      </c>
      <c r="C3958" s="3" t="s">
        <v>40</v>
      </c>
      <c r="D3958" s="2" t="s">
        <v>798</v>
      </c>
      <c r="E3958" s="3">
        <v>14</v>
      </c>
      <c r="F3958" s="17">
        <v>0</v>
      </c>
      <c r="G3958" s="17">
        <v>1</v>
      </c>
      <c r="H3958" s="17">
        <v>0</v>
      </c>
      <c r="I3958" s="7">
        <v>4.0999999999999996</v>
      </c>
      <c r="J3958" s="7">
        <v>25</v>
      </c>
      <c r="K3958" s="4">
        <v>1203</v>
      </c>
      <c r="L3958" s="5">
        <v>1203.0597</v>
      </c>
      <c r="M3958">
        <v>10051.18</v>
      </c>
      <c r="N3958" s="33">
        <v>1</v>
      </c>
      <c r="O3958" s="50" t="e">
        <f>INDEX([1]Dados!$M$2:$N$26779,MATCH($P3958,[1]Dados!$N$2:$N$26779,),2)</f>
        <v>#N/A</v>
      </c>
      <c r="P3958">
        <v>157495</v>
      </c>
      <c r="Q3958" s="1">
        <v>36837</v>
      </c>
      <c r="R3958" s="1">
        <v>36848</v>
      </c>
      <c r="S3958" t="s">
        <v>2108</v>
      </c>
    </row>
    <row r="3959" spans="1:19" x14ac:dyDescent="0.2">
      <c r="A3959" s="7">
        <v>432060</v>
      </c>
      <c r="B3959" s="3">
        <v>89133</v>
      </c>
      <c r="C3959" s="3" t="s">
        <v>40</v>
      </c>
      <c r="D3959" s="2" t="s">
        <v>798</v>
      </c>
      <c r="E3959" s="3">
        <v>14</v>
      </c>
      <c r="F3959" s="17">
        <v>0</v>
      </c>
      <c r="G3959" s="17">
        <v>1</v>
      </c>
      <c r="H3959" s="17">
        <v>0</v>
      </c>
      <c r="I3959" s="7">
        <v>1.1000000000000001</v>
      </c>
      <c r="J3959" s="7">
        <v>25</v>
      </c>
      <c r="K3959" s="4">
        <v>1214</v>
      </c>
      <c r="L3959" s="5">
        <v>1214.0587</v>
      </c>
      <c r="M3959">
        <v>45561</v>
      </c>
      <c r="N3959" s="33">
        <v>1</v>
      </c>
      <c r="O3959" s="50" t="e">
        <f>INDEX([1]Dados!$M$2:$N$26779,MATCH($P3959,[1]Dados!$N$2:$N$26779,),2)</f>
        <v>#N/A</v>
      </c>
      <c r="P3959">
        <v>157222</v>
      </c>
      <c r="Q3959" s="1">
        <v>36837</v>
      </c>
      <c r="R3959" s="1">
        <v>36848</v>
      </c>
      <c r="S3959" t="s">
        <v>2107</v>
      </c>
    </row>
    <row r="3960" spans="1:19" x14ac:dyDescent="0.2">
      <c r="A3960" s="7">
        <v>432060</v>
      </c>
      <c r="B3960" s="3">
        <v>89133</v>
      </c>
      <c r="C3960" s="3" t="s">
        <v>40</v>
      </c>
      <c r="D3960" s="2" t="s">
        <v>798</v>
      </c>
      <c r="E3960" s="3">
        <v>14</v>
      </c>
      <c r="F3960" s="17">
        <v>0</v>
      </c>
      <c r="G3960" s="17">
        <v>1</v>
      </c>
      <c r="H3960" s="17">
        <v>0</v>
      </c>
      <c r="I3960" s="7">
        <v>2.5</v>
      </c>
      <c r="J3960" s="7">
        <v>23</v>
      </c>
      <c r="K3960" s="4">
        <v>1214</v>
      </c>
      <c r="L3960" s="5">
        <v>1214.0589</v>
      </c>
      <c r="M3960">
        <v>91600</v>
      </c>
      <c r="N3960" s="33">
        <v>1</v>
      </c>
      <c r="O3960" s="50" t="e">
        <f>INDEX([1]Dados!$M$2:$N$26779,MATCH($P3960,[1]Dados!$N$2:$N$26779,),2)</f>
        <v>#N/A</v>
      </c>
      <c r="P3960">
        <v>158390</v>
      </c>
      <c r="Q3960" s="1">
        <v>36837</v>
      </c>
      <c r="R3960" s="1">
        <v>36848</v>
      </c>
      <c r="S3960" t="s">
        <v>2221</v>
      </c>
    </row>
    <row r="3961" spans="1:19" x14ac:dyDescent="0.2">
      <c r="A3961" s="7">
        <v>432060</v>
      </c>
      <c r="B3961" s="3">
        <v>89133</v>
      </c>
      <c r="C3961" s="3" t="s">
        <v>40</v>
      </c>
      <c r="D3961" s="2" t="s">
        <v>798</v>
      </c>
      <c r="E3961" s="3">
        <v>14</v>
      </c>
      <c r="F3961" s="17">
        <v>0</v>
      </c>
      <c r="G3961" s="17">
        <v>1</v>
      </c>
      <c r="H3961" s="17">
        <v>0</v>
      </c>
      <c r="I3961" s="7">
        <v>2.2999999999999998</v>
      </c>
      <c r="J3961" s="7">
        <v>23</v>
      </c>
      <c r="K3961" s="4">
        <v>1214</v>
      </c>
      <c r="L3961" s="5">
        <v>1214.0589</v>
      </c>
      <c r="M3961">
        <v>91600</v>
      </c>
      <c r="N3961" s="33">
        <v>1</v>
      </c>
      <c r="O3961" s="50" t="e">
        <f>INDEX([1]Dados!$M$2:$N$26779,MATCH($P3961,[1]Dados!$N$2:$N$26779,),2)</f>
        <v>#N/A</v>
      </c>
      <c r="P3961">
        <v>158390</v>
      </c>
      <c r="Q3961" s="1">
        <v>36837</v>
      </c>
      <c r="R3961" s="1">
        <v>36848</v>
      </c>
      <c r="S3961" t="s">
        <v>2221</v>
      </c>
    </row>
    <row r="3962" spans="1:19" x14ac:dyDescent="0.2">
      <c r="A3962" s="7">
        <v>432060</v>
      </c>
      <c r="B3962" s="3">
        <v>89133</v>
      </c>
      <c r="C3962" s="3" t="s">
        <v>40</v>
      </c>
      <c r="D3962" s="2" t="s">
        <v>798</v>
      </c>
      <c r="E3962" s="3">
        <v>14</v>
      </c>
      <c r="F3962" s="17">
        <v>0</v>
      </c>
      <c r="G3962" s="17">
        <v>1</v>
      </c>
      <c r="H3962" s="17">
        <v>0</v>
      </c>
      <c r="I3962" s="7">
        <v>2.2000000000000002</v>
      </c>
      <c r="J3962" s="7">
        <v>28</v>
      </c>
      <c r="K3962" s="4">
        <v>1214</v>
      </c>
      <c r="L3962" s="5">
        <v>1214.0589</v>
      </c>
      <c r="M3962">
        <v>91600</v>
      </c>
      <c r="N3962" s="33">
        <v>1</v>
      </c>
      <c r="O3962" s="50" t="e">
        <f>INDEX([1]Dados!$M$2:$N$26779,MATCH($P3962,[1]Dados!$N$2:$N$26779,),2)</f>
        <v>#N/A</v>
      </c>
      <c r="P3962">
        <v>158390</v>
      </c>
      <c r="Q3962" s="1">
        <v>36837</v>
      </c>
      <c r="R3962" s="1">
        <v>36848</v>
      </c>
      <c r="S3962" t="s">
        <v>2221</v>
      </c>
    </row>
    <row r="3963" spans="1:19" x14ac:dyDescent="0.2">
      <c r="A3963" s="7">
        <v>432060</v>
      </c>
      <c r="B3963" s="3">
        <v>89133</v>
      </c>
      <c r="C3963" s="3" t="s">
        <v>40</v>
      </c>
      <c r="D3963" s="2" t="s">
        <v>798</v>
      </c>
      <c r="E3963" s="3">
        <v>14</v>
      </c>
      <c r="F3963" s="17">
        <v>0</v>
      </c>
      <c r="G3963" s="17">
        <v>1</v>
      </c>
      <c r="H3963" s="17">
        <v>0</v>
      </c>
      <c r="I3963" s="7">
        <v>2.1</v>
      </c>
      <c r="J3963" s="7">
        <v>28</v>
      </c>
      <c r="K3963" s="4">
        <v>1214</v>
      </c>
      <c r="L3963" s="5">
        <v>1214.0589</v>
      </c>
      <c r="M3963">
        <v>91600</v>
      </c>
      <c r="N3963" s="33">
        <v>1</v>
      </c>
      <c r="O3963" s="50" t="e">
        <f>INDEX([1]Dados!$M$2:$N$26779,MATCH($P3963,[1]Dados!$N$2:$N$26779,),2)</f>
        <v>#N/A</v>
      </c>
      <c r="P3963">
        <v>158390</v>
      </c>
      <c r="Q3963" s="1">
        <v>36837</v>
      </c>
      <c r="R3963" s="1">
        <v>36848</v>
      </c>
      <c r="S3963" t="s">
        <v>2221</v>
      </c>
    </row>
    <row r="3964" spans="1:19" x14ac:dyDescent="0.2">
      <c r="A3964" s="7">
        <v>432060</v>
      </c>
      <c r="B3964" s="3">
        <v>89133</v>
      </c>
      <c r="C3964" s="3" t="s">
        <v>40</v>
      </c>
      <c r="D3964" s="2" t="s">
        <v>798</v>
      </c>
      <c r="E3964" s="3">
        <v>14</v>
      </c>
      <c r="F3964" s="17">
        <v>0</v>
      </c>
      <c r="G3964" s="17">
        <v>1</v>
      </c>
      <c r="H3964" s="17">
        <v>0</v>
      </c>
      <c r="I3964" s="7">
        <v>2.4</v>
      </c>
      <c r="J3964" s="7">
        <v>25</v>
      </c>
      <c r="K3964" s="4">
        <v>1214</v>
      </c>
      <c r="L3964" s="5">
        <v>1214.0589</v>
      </c>
      <c r="M3964">
        <v>91600</v>
      </c>
      <c r="N3964" s="33">
        <v>1</v>
      </c>
      <c r="O3964" s="50" t="e">
        <f>INDEX([1]Dados!$M$2:$N$26779,MATCH($P3964,[1]Dados!$N$2:$N$26779,),2)</f>
        <v>#N/A</v>
      </c>
      <c r="P3964">
        <v>158390</v>
      </c>
      <c r="Q3964" s="1">
        <v>36837</v>
      </c>
      <c r="R3964" s="1">
        <v>36848</v>
      </c>
      <c r="S3964" t="s">
        <v>2221</v>
      </c>
    </row>
    <row r="3965" spans="1:19" x14ac:dyDescent="0.2">
      <c r="A3965" s="7">
        <v>432060</v>
      </c>
      <c r="B3965" s="3">
        <v>89133</v>
      </c>
      <c r="C3965" s="3" t="s">
        <v>40</v>
      </c>
      <c r="D3965" s="2" t="s">
        <v>798</v>
      </c>
      <c r="E3965" s="3">
        <v>14</v>
      </c>
      <c r="F3965" s="17">
        <v>0</v>
      </c>
      <c r="G3965" s="17">
        <v>1</v>
      </c>
      <c r="H3965" s="17">
        <v>0</v>
      </c>
      <c r="I3965" s="7">
        <v>3.4</v>
      </c>
      <c r="J3965" s="7">
        <v>0</v>
      </c>
      <c r="K3965" s="4">
        <v>1293</v>
      </c>
      <c r="L3965" s="5">
        <v>1293.0592999999999</v>
      </c>
      <c r="M3965">
        <v>3753.75</v>
      </c>
      <c r="N3965" s="33">
        <v>1</v>
      </c>
      <c r="O3965" s="50" t="e">
        <f>INDEX([1]Dados!$M$2:$N$26779,MATCH($P3965,[1]Dados!$N$2:$N$26779,),2)</f>
        <v>#N/A</v>
      </c>
      <c r="P3965">
        <v>157257</v>
      </c>
      <c r="Q3965" s="1">
        <v>36837</v>
      </c>
      <c r="R3965" s="1">
        <v>36848</v>
      </c>
      <c r="S3965" t="s">
        <v>1968</v>
      </c>
    </row>
    <row r="3966" spans="1:19" x14ac:dyDescent="0.2">
      <c r="A3966" s="7">
        <v>432060</v>
      </c>
      <c r="B3966" s="3">
        <v>89133</v>
      </c>
      <c r="C3966" s="3" t="s">
        <v>40</v>
      </c>
      <c r="D3966" s="2" t="s">
        <v>798</v>
      </c>
      <c r="E3966" s="3">
        <v>14</v>
      </c>
      <c r="F3966" s="17">
        <v>0</v>
      </c>
      <c r="G3966" s="17">
        <v>1</v>
      </c>
      <c r="H3966" s="17">
        <v>0</v>
      </c>
      <c r="I3966" s="7">
        <v>3.3</v>
      </c>
      <c r="J3966" s="7">
        <v>21</v>
      </c>
      <c r="K3966" s="4">
        <v>1293</v>
      </c>
      <c r="L3966" s="5">
        <v>1293.0592999999999</v>
      </c>
      <c r="M3966">
        <v>3753.75</v>
      </c>
      <c r="N3966" s="33">
        <v>1</v>
      </c>
      <c r="O3966" s="50" t="e">
        <f>INDEX([1]Dados!$M$2:$N$26779,MATCH($P3966,[1]Dados!$N$2:$N$26779,),2)</f>
        <v>#N/A</v>
      </c>
      <c r="P3966">
        <v>157257</v>
      </c>
      <c r="Q3966" s="1">
        <v>36837</v>
      </c>
      <c r="R3966" s="1">
        <v>36848</v>
      </c>
      <c r="S3966" t="s">
        <v>1968</v>
      </c>
    </row>
    <row r="3967" spans="1:19" x14ac:dyDescent="0.2">
      <c r="A3967" s="7">
        <v>432060</v>
      </c>
      <c r="B3967" s="3">
        <v>89133</v>
      </c>
      <c r="C3967" s="3" t="s">
        <v>40</v>
      </c>
      <c r="D3967" s="2" t="s">
        <v>798</v>
      </c>
      <c r="E3967" s="3">
        <v>14</v>
      </c>
      <c r="F3967" s="17">
        <v>0</v>
      </c>
      <c r="G3967" s="17">
        <v>1</v>
      </c>
      <c r="H3967" s="17">
        <v>0</v>
      </c>
      <c r="I3967" s="7">
        <v>3.2</v>
      </c>
      <c r="J3967" s="7">
        <v>22</v>
      </c>
      <c r="K3967" s="4">
        <v>1293</v>
      </c>
      <c r="L3967" s="5">
        <v>1293.0592999999999</v>
      </c>
      <c r="M3967">
        <v>3753.75</v>
      </c>
      <c r="N3967" s="33">
        <v>1</v>
      </c>
      <c r="O3967" s="50" t="e">
        <f>INDEX([1]Dados!$M$2:$N$26779,MATCH($P3967,[1]Dados!$N$2:$N$26779,),2)</f>
        <v>#N/A</v>
      </c>
      <c r="P3967">
        <v>157257</v>
      </c>
      <c r="Q3967" s="1">
        <v>36837</v>
      </c>
      <c r="R3967" s="1">
        <v>36848</v>
      </c>
      <c r="S3967" t="s">
        <v>1968</v>
      </c>
    </row>
    <row r="3968" spans="1:19" x14ac:dyDescent="0.2">
      <c r="A3968" s="7">
        <v>432060</v>
      </c>
      <c r="B3968" s="3">
        <v>89133</v>
      </c>
      <c r="C3968" s="3" t="s">
        <v>40</v>
      </c>
      <c r="D3968" s="2" t="s">
        <v>798</v>
      </c>
      <c r="E3968" s="3">
        <v>14</v>
      </c>
      <c r="F3968" s="17">
        <v>0</v>
      </c>
      <c r="G3968" s="17">
        <v>1</v>
      </c>
      <c r="H3968" s="17">
        <v>0</v>
      </c>
      <c r="I3968" s="7">
        <v>3.1</v>
      </c>
      <c r="J3968" s="7">
        <v>29</v>
      </c>
      <c r="K3968" s="4">
        <v>1293</v>
      </c>
      <c r="L3968" s="5">
        <v>1293.0592999999999</v>
      </c>
      <c r="M3968">
        <v>3753.75</v>
      </c>
      <c r="N3968" s="33">
        <v>1</v>
      </c>
      <c r="O3968" s="50" t="e">
        <f>INDEX([1]Dados!$M$2:$N$26779,MATCH($P3968,[1]Dados!$N$2:$N$26779,),2)</f>
        <v>#N/A</v>
      </c>
      <c r="P3968">
        <v>157257</v>
      </c>
      <c r="Q3968" s="1">
        <v>36837</v>
      </c>
      <c r="R3968" s="1">
        <v>36848</v>
      </c>
      <c r="S3968" t="s">
        <v>1968</v>
      </c>
    </row>
    <row r="3969" spans="1:19" hidden="1" x14ac:dyDescent="0.2">
      <c r="A3969" s="7">
        <v>420280</v>
      </c>
      <c r="B3969" s="3">
        <v>80535</v>
      </c>
      <c r="C3969" s="3" t="s">
        <v>29</v>
      </c>
      <c r="D3969" s="2" t="s">
        <v>303</v>
      </c>
      <c r="E3969" s="3">
        <v>14</v>
      </c>
      <c r="F3969" s="17">
        <v>0</v>
      </c>
      <c r="G3969" s="17">
        <v>1</v>
      </c>
      <c r="H3969" s="17">
        <v>0</v>
      </c>
      <c r="I3969" s="7">
        <v>3.1</v>
      </c>
      <c r="J3969" s="7">
        <v>18</v>
      </c>
      <c r="K3969" s="4">
        <v>1203</v>
      </c>
      <c r="L3969" s="5">
        <v>1203.0829000000001</v>
      </c>
      <c r="M3969">
        <v>35553.300000000003</v>
      </c>
      <c r="N3969" s="33">
        <v>1</v>
      </c>
      <c r="O3969" s="50">
        <f>INDEX([1]Dados!$M$2:$N$26779,MATCH($P3969,[1]Dados!$N$2:$N$26779,),2)</f>
        <v>157496</v>
      </c>
      <c r="P3969">
        <v>157496</v>
      </c>
      <c r="Q3969" s="1">
        <v>36858</v>
      </c>
      <c r="R3969" s="1">
        <v>36862</v>
      </c>
      <c r="S3969" t="s">
        <v>1808</v>
      </c>
    </row>
    <row r="3970" spans="1:19" x14ac:dyDescent="0.2">
      <c r="A3970" s="7">
        <v>420280</v>
      </c>
      <c r="B3970" s="3">
        <v>80535</v>
      </c>
      <c r="C3970" s="3" t="s">
        <v>29</v>
      </c>
      <c r="D3970" s="2" t="s">
        <v>303</v>
      </c>
      <c r="E3970" s="3">
        <v>14</v>
      </c>
      <c r="F3970" s="17">
        <v>0</v>
      </c>
      <c r="G3970" s="17">
        <v>1</v>
      </c>
      <c r="H3970" s="17">
        <v>0</v>
      </c>
      <c r="I3970" s="7" t="s">
        <v>3</v>
      </c>
      <c r="J3970" s="7">
        <v>0</v>
      </c>
      <c r="K3970" s="4">
        <v>1214</v>
      </c>
      <c r="L3970" s="5">
        <v>1214.0587</v>
      </c>
      <c r="M3970">
        <v>289120</v>
      </c>
      <c r="N3970" s="33">
        <v>1</v>
      </c>
      <c r="O3970" s="50" t="e">
        <f>INDEX([1]Dados!$M$2:$N$26779,MATCH($P3970,[1]Dados!$N$2:$N$26779,),2)</f>
        <v>#N/A</v>
      </c>
      <c r="P3970">
        <v>157282</v>
      </c>
      <c r="Q3970" s="1">
        <v>36858</v>
      </c>
      <c r="R3970" s="1">
        <v>36862</v>
      </c>
      <c r="S3970" t="s">
        <v>2134</v>
      </c>
    </row>
    <row r="3971" spans="1:19" x14ac:dyDescent="0.2">
      <c r="A3971" s="7">
        <v>420280</v>
      </c>
      <c r="B3971" s="3">
        <v>80535</v>
      </c>
      <c r="C3971" s="3" t="s">
        <v>29</v>
      </c>
      <c r="D3971" s="2" t="s">
        <v>303</v>
      </c>
      <c r="E3971" s="3">
        <v>14</v>
      </c>
      <c r="F3971" s="17">
        <v>0</v>
      </c>
      <c r="G3971" s="17">
        <v>1</v>
      </c>
      <c r="H3971" s="17">
        <v>0</v>
      </c>
      <c r="I3971" s="7" t="s">
        <v>3</v>
      </c>
      <c r="J3971" s="7">
        <v>0</v>
      </c>
      <c r="K3971" s="4">
        <v>1214</v>
      </c>
      <c r="L3971" s="5">
        <v>1214.0589</v>
      </c>
      <c r="M3971">
        <v>614940</v>
      </c>
      <c r="N3971" s="33">
        <v>1</v>
      </c>
      <c r="O3971" s="50" t="e">
        <f>INDEX([1]Dados!$M$2:$N$26779,MATCH($P3971,[1]Dados!$N$2:$N$26779,),2)</f>
        <v>#N/A</v>
      </c>
      <c r="P3971">
        <v>158391</v>
      </c>
      <c r="Q3971" s="1">
        <v>36858</v>
      </c>
      <c r="R3971" s="1">
        <v>36862</v>
      </c>
      <c r="S3971" t="s">
        <v>2134</v>
      </c>
    </row>
    <row r="3972" spans="1:19" hidden="1" x14ac:dyDescent="0.2">
      <c r="A3972" s="7">
        <v>420280</v>
      </c>
      <c r="B3972" s="3">
        <v>80535</v>
      </c>
      <c r="C3972" s="3" t="s">
        <v>29</v>
      </c>
      <c r="D3972" s="2" t="s">
        <v>303</v>
      </c>
      <c r="E3972" s="3">
        <v>14</v>
      </c>
      <c r="F3972" s="17">
        <v>0</v>
      </c>
      <c r="G3972" s="17">
        <v>1</v>
      </c>
      <c r="H3972" s="17">
        <v>0</v>
      </c>
      <c r="I3972" s="7">
        <v>4.2</v>
      </c>
      <c r="J3972" s="7">
        <v>20</v>
      </c>
      <c r="K3972" s="4">
        <v>4</v>
      </c>
      <c r="L3972" s="5">
        <v>4.1822999999999997</v>
      </c>
      <c r="M3972">
        <v>48000</v>
      </c>
      <c r="N3972" s="33">
        <v>1</v>
      </c>
      <c r="O3972" s="50">
        <f>INDEX([1]Dados!$M$2:$N$26779,MATCH($P3972,[1]Dados!$N$2:$N$26779,),2)</f>
        <v>157626</v>
      </c>
      <c r="P3972">
        <v>157626</v>
      </c>
      <c r="Q3972" s="1">
        <v>36858</v>
      </c>
      <c r="R3972" s="1">
        <v>36862</v>
      </c>
      <c r="S3972" t="s">
        <v>1829</v>
      </c>
    </row>
    <row r="3973" spans="1:19" hidden="1" x14ac:dyDescent="0.2">
      <c r="A3973" s="7">
        <v>420280</v>
      </c>
      <c r="B3973" s="3">
        <v>80535</v>
      </c>
      <c r="C3973" s="3" t="s">
        <v>29</v>
      </c>
      <c r="D3973" s="2" t="s">
        <v>303</v>
      </c>
      <c r="E3973" s="3">
        <v>14</v>
      </c>
      <c r="F3973" s="17">
        <v>0</v>
      </c>
      <c r="G3973" s="17">
        <v>1</v>
      </c>
      <c r="H3973" s="17">
        <v>0</v>
      </c>
      <c r="I3973" s="7">
        <v>4.0999999999999996</v>
      </c>
      <c r="J3973" s="7">
        <v>9</v>
      </c>
      <c r="K3973" s="4">
        <v>4</v>
      </c>
      <c r="L3973" s="5">
        <v>4.1822999999999997</v>
      </c>
      <c r="M3973">
        <v>48000</v>
      </c>
      <c r="N3973" s="33">
        <v>1</v>
      </c>
      <c r="O3973" s="50">
        <f>INDEX([1]Dados!$M$2:$N$26779,MATCH($P3973,[1]Dados!$N$2:$N$26779,),2)</f>
        <v>157626</v>
      </c>
      <c r="P3973">
        <v>157626</v>
      </c>
      <c r="Q3973" s="1">
        <v>36858</v>
      </c>
      <c r="R3973" s="1">
        <v>36862</v>
      </c>
      <c r="S3973" t="s">
        <v>1829</v>
      </c>
    </row>
    <row r="3974" spans="1:19" hidden="1" x14ac:dyDescent="0.2">
      <c r="A3974" s="7">
        <v>420280</v>
      </c>
      <c r="B3974" s="3">
        <v>80535</v>
      </c>
      <c r="C3974" s="3" t="s">
        <v>29</v>
      </c>
      <c r="D3974" s="2" t="s">
        <v>303</v>
      </c>
      <c r="E3974" s="3">
        <v>14</v>
      </c>
      <c r="F3974" s="17">
        <v>0</v>
      </c>
      <c r="G3974" s="17">
        <v>1</v>
      </c>
      <c r="H3974" s="17">
        <v>0</v>
      </c>
      <c r="I3974" s="7">
        <v>1.1000000000000001</v>
      </c>
      <c r="J3974" s="7">
        <v>18</v>
      </c>
      <c r="K3974" s="4">
        <v>1214</v>
      </c>
      <c r="L3974" s="5">
        <v>1214.8585</v>
      </c>
      <c r="M3974">
        <v>527110</v>
      </c>
      <c r="N3974" s="3">
        <v>1</v>
      </c>
      <c r="O3974" s="50">
        <f>INDEX([1]Dados!$M$2:$N$26779,MATCH($P3974,[1]Dados!$N$2:$N$26779,),2)</f>
        <v>158695</v>
      </c>
      <c r="P3974">
        <v>158695</v>
      </c>
      <c r="Q3974" s="1">
        <v>36858</v>
      </c>
      <c r="R3974" s="1">
        <v>36862</v>
      </c>
      <c r="S3974" t="s">
        <v>2311</v>
      </c>
    </row>
    <row r="3975" spans="1:19" hidden="1" x14ac:dyDescent="0.2">
      <c r="A3975" s="7">
        <v>420280</v>
      </c>
      <c r="B3975" s="3">
        <v>80535</v>
      </c>
      <c r="C3975" s="3" t="s">
        <v>29</v>
      </c>
      <c r="D3975" s="2" t="s">
        <v>303</v>
      </c>
      <c r="E3975" s="3">
        <v>14</v>
      </c>
      <c r="F3975" s="17">
        <v>0</v>
      </c>
      <c r="G3975" s="17">
        <v>1</v>
      </c>
      <c r="H3975" s="17">
        <v>0</v>
      </c>
      <c r="I3975" s="7">
        <v>2.1</v>
      </c>
      <c r="J3975" s="7">
        <v>22</v>
      </c>
      <c r="K3975" s="4">
        <v>1293</v>
      </c>
      <c r="L3975" s="5">
        <v>1293.0592999999999</v>
      </c>
      <c r="M3975">
        <v>28912</v>
      </c>
      <c r="N3975" s="33">
        <v>1</v>
      </c>
      <c r="O3975" s="50">
        <f>INDEX([1]Dados!$M$2:$N$26779,MATCH($P3975,[1]Dados!$N$2:$N$26779,),2)</f>
        <v>157259</v>
      </c>
      <c r="P3975">
        <v>157259</v>
      </c>
      <c r="Q3975" s="1">
        <v>36858</v>
      </c>
      <c r="R3975" s="1">
        <v>36862</v>
      </c>
      <c r="S3975" t="s">
        <v>1828</v>
      </c>
    </row>
    <row r="3976" spans="1:19" hidden="1" x14ac:dyDescent="0.2">
      <c r="A3976" s="7">
        <v>420280</v>
      </c>
      <c r="B3976" s="3">
        <v>80535</v>
      </c>
      <c r="C3976" s="3" t="s">
        <v>29</v>
      </c>
      <c r="D3976" s="2" t="s">
        <v>303</v>
      </c>
      <c r="E3976" s="3">
        <v>14</v>
      </c>
      <c r="F3976" s="17">
        <v>0</v>
      </c>
      <c r="G3976" s="17">
        <v>1</v>
      </c>
      <c r="H3976" s="17">
        <v>0</v>
      </c>
      <c r="I3976" s="7">
        <v>2.2000000000000002</v>
      </c>
      <c r="J3976" s="7">
        <v>0</v>
      </c>
      <c r="K3976" s="4">
        <v>1293</v>
      </c>
      <c r="L3976" s="5">
        <v>1293.0592999999999</v>
      </c>
      <c r="M3976">
        <v>28912</v>
      </c>
      <c r="N3976" s="33">
        <v>1</v>
      </c>
      <c r="O3976" s="50">
        <f>INDEX([1]Dados!$M$2:$N$26779,MATCH($P3976,[1]Dados!$N$2:$N$26779,),2)</f>
        <v>157259</v>
      </c>
      <c r="P3976">
        <v>157259</v>
      </c>
      <c r="Q3976" s="1">
        <v>36858</v>
      </c>
      <c r="R3976" s="1">
        <v>36862</v>
      </c>
      <c r="S3976" t="s">
        <v>1828</v>
      </c>
    </row>
    <row r="3977" spans="1:19" x14ac:dyDescent="0.2">
      <c r="A3977" s="7">
        <v>421145</v>
      </c>
      <c r="B3977" s="3">
        <v>80322</v>
      </c>
      <c r="C3977" s="3" t="s">
        <v>29</v>
      </c>
      <c r="D3977" s="2" t="s">
        <v>602</v>
      </c>
      <c r="E3977" s="3">
        <v>14</v>
      </c>
      <c r="F3977" s="17">
        <v>0</v>
      </c>
      <c r="G3977" s="17">
        <v>1</v>
      </c>
      <c r="H3977" s="17">
        <v>0</v>
      </c>
      <c r="I3977" s="7">
        <v>1.1000000000000001</v>
      </c>
      <c r="J3977" s="7">
        <v>18</v>
      </c>
      <c r="K3977" s="4">
        <v>1214</v>
      </c>
      <c r="L3977" s="5">
        <v>1214.0587</v>
      </c>
      <c r="M3977">
        <v>42980</v>
      </c>
      <c r="N3977" s="33">
        <v>1</v>
      </c>
      <c r="O3977" s="50" t="e">
        <f>INDEX([1]Dados!$M$2:$N$26779,MATCH($P3977,[1]Dados!$N$2:$N$26779,),2)</f>
        <v>#N/A</v>
      </c>
      <c r="P3977">
        <v>158361</v>
      </c>
      <c r="Q3977" s="1">
        <v>36858</v>
      </c>
      <c r="R3977" s="1">
        <v>36862</v>
      </c>
      <c r="S3977" t="s">
        <v>2018</v>
      </c>
    </row>
    <row r="3978" spans="1:19" x14ac:dyDescent="0.2">
      <c r="A3978" s="7">
        <v>421145</v>
      </c>
      <c r="B3978" s="3">
        <v>80322</v>
      </c>
      <c r="C3978" s="3" t="s">
        <v>29</v>
      </c>
      <c r="D3978" s="2" t="s">
        <v>602</v>
      </c>
      <c r="E3978" s="3">
        <v>14</v>
      </c>
      <c r="F3978" s="17">
        <v>0</v>
      </c>
      <c r="G3978" s="17">
        <v>1</v>
      </c>
      <c r="H3978" s="17">
        <v>0</v>
      </c>
      <c r="I3978" s="7">
        <v>2.1</v>
      </c>
      <c r="J3978" s="7">
        <v>22</v>
      </c>
      <c r="K3978" s="4">
        <v>1293</v>
      </c>
      <c r="L3978" s="5">
        <v>1293.0592999999999</v>
      </c>
      <c r="M3978">
        <v>4298</v>
      </c>
      <c r="N3978" s="33">
        <v>1</v>
      </c>
      <c r="O3978" s="50" t="e">
        <f>INDEX([1]Dados!$M$2:$N$26779,MATCH($P3978,[1]Dados!$N$2:$N$26779,),2)</f>
        <v>#N/A</v>
      </c>
      <c r="P3978">
        <v>157261</v>
      </c>
      <c r="Q3978" s="1">
        <v>36858</v>
      </c>
      <c r="R3978" s="1">
        <v>36862</v>
      </c>
      <c r="S3978" t="s">
        <v>2017</v>
      </c>
    </row>
    <row r="3979" spans="1:19" x14ac:dyDescent="0.2">
      <c r="A3979" s="7">
        <v>421145</v>
      </c>
      <c r="B3979" s="3">
        <v>80322</v>
      </c>
      <c r="C3979" s="3" t="s">
        <v>29</v>
      </c>
      <c r="D3979" s="2" t="s">
        <v>602</v>
      </c>
      <c r="E3979" s="3">
        <v>14</v>
      </c>
      <c r="F3979" s="17">
        <v>0</v>
      </c>
      <c r="G3979" s="17">
        <v>1</v>
      </c>
      <c r="H3979" s="17">
        <v>0</v>
      </c>
      <c r="I3979" s="7" t="s">
        <v>3</v>
      </c>
      <c r="J3979" s="7">
        <v>0</v>
      </c>
      <c r="K3979" s="4">
        <v>1203</v>
      </c>
      <c r="L3979" s="5">
        <v>1203.0829000000001</v>
      </c>
      <c r="M3979">
        <v>5979.03</v>
      </c>
      <c r="N3979" s="33">
        <v>1</v>
      </c>
      <c r="O3979" s="50" t="e">
        <f>INDEX([1]Dados!$M$2:$N$26779,MATCH($P3979,[1]Dados!$N$2:$N$26779,),2)</f>
        <v>#N/A</v>
      </c>
      <c r="P3979">
        <v>157498</v>
      </c>
      <c r="Q3979" s="1">
        <v>36858</v>
      </c>
      <c r="R3979" s="1">
        <v>36862</v>
      </c>
      <c r="S3979" t="s">
        <v>2134</v>
      </c>
    </row>
    <row r="3980" spans="1:19" x14ac:dyDescent="0.2">
      <c r="A3980" s="7">
        <v>421145</v>
      </c>
      <c r="B3980" s="3">
        <v>80322</v>
      </c>
      <c r="C3980" s="3" t="s">
        <v>29</v>
      </c>
      <c r="D3980" s="2" t="s">
        <v>602</v>
      </c>
      <c r="E3980" s="3">
        <v>14</v>
      </c>
      <c r="F3980" s="17">
        <v>0</v>
      </c>
      <c r="G3980" s="17">
        <v>1</v>
      </c>
      <c r="H3980" s="17">
        <v>0</v>
      </c>
      <c r="I3980" s="7" t="s">
        <v>3</v>
      </c>
      <c r="J3980" s="7">
        <v>0</v>
      </c>
      <c r="K3980" s="4">
        <v>1293</v>
      </c>
      <c r="L3980" s="5">
        <v>1214.0589</v>
      </c>
      <c r="M3980">
        <v>88920</v>
      </c>
      <c r="N3980" s="33">
        <v>1</v>
      </c>
      <c r="O3980" s="50" t="e">
        <f>INDEX([1]Dados!$M$2:$N$26779,MATCH($P3980,[1]Dados!$N$2:$N$26779,),2)</f>
        <v>#N/A</v>
      </c>
      <c r="P3980">
        <v>158393</v>
      </c>
      <c r="Q3980" s="1">
        <v>36858</v>
      </c>
      <c r="R3980" s="1">
        <v>36862</v>
      </c>
      <c r="S3980" t="s">
        <v>2134</v>
      </c>
    </row>
    <row r="3981" spans="1:19" x14ac:dyDescent="0.2">
      <c r="A3981" s="7">
        <v>280170</v>
      </c>
      <c r="B3981" s="3">
        <v>31330</v>
      </c>
      <c r="C3981" s="3" t="s">
        <v>46</v>
      </c>
      <c r="D3981" s="2" t="s">
        <v>385</v>
      </c>
      <c r="E3981" s="3">
        <v>14</v>
      </c>
      <c r="F3981" s="17">
        <v>0</v>
      </c>
      <c r="G3981" s="17">
        <v>1</v>
      </c>
      <c r="H3981" s="17">
        <v>0</v>
      </c>
      <c r="I3981" s="7">
        <v>4.3</v>
      </c>
      <c r="J3981" s="7">
        <v>24</v>
      </c>
      <c r="K3981" s="4">
        <v>1214</v>
      </c>
      <c r="L3981" s="5">
        <v>1214.0589</v>
      </c>
      <c r="M3981">
        <v>155619</v>
      </c>
      <c r="N3981" s="33">
        <v>1</v>
      </c>
      <c r="O3981" s="50" t="e">
        <f>INDEX([1]Dados!$M$2:$N$26779,MATCH($P3981,[1]Dados!$N$2:$N$26779,),2)</f>
        <v>#N/A</v>
      </c>
      <c r="P3981">
        <v>155619</v>
      </c>
      <c r="Q3981" s="1">
        <v>36837</v>
      </c>
      <c r="R3981" s="1">
        <v>36841</v>
      </c>
      <c r="S3981" t="s">
        <v>1760</v>
      </c>
    </row>
    <row r="3982" spans="1:19" x14ac:dyDescent="0.2">
      <c r="A3982" s="7">
        <v>280170</v>
      </c>
      <c r="B3982" s="3">
        <v>31330</v>
      </c>
      <c r="C3982" s="3" t="s">
        <v>46</v>
      </c>
      <c r="D3982" s="2" t="s">
        <v>385</v>
      </c>
      <c r="E3982" s="3">
        <v>14</v>
      </c>
      <c r="F3982" s="17">
        <v>0</v>
      </c>
      <c r="G3982" s="17">
        <v>1</v>
      </c>
      <c r="H3982" s="17">
        <v>0</v>
      </c>
      <c r="I3982" s="7">
        <v>4.4000000000000004</v>
      </c>
      <c r="J3982" s="7">
        <v>21</v>
      </c>
      <c r="K3982" s="4">
        <v>1214</v>
      </c>
      <c r="L3982" s="5">
        <v>1214.0589</v>
      </c>
      <c r="M3982">
        <v>155619</v>
      </c>
      <c r="N3982" s="33">
        <v>1</v>
      </c>
      <c r="O3982" s="50" t="e">
        <f>INDEX([1]Dados!$M$2:$N$26779,MATCH($P3982,[1]Dados!$N$2:$N$26779,),2)</f>
        <v>#N/A</v>
      </c>
      <c r="P3982">
        <v>155619</v>
      </c>
      <c r="Q3982" s="1">
        <v>36837</v>
      </c>
      <c r="R3982" s="1">
        <v>36841</v>
      </c>
      <c r="S3982" t="s">
        <v>1760</v>
      </c>
    </row>
    <row r="3983" spans="1:19" x14ac:dyDescent="0.2">
      <c r="A3983" s="7">
        <v>280170</v>
      </c>
      <c r="B3983" s="3">
        <v>31330</v>
      </c>
      <c r="C3983" s="3" t="s">
        <v>46</v>
      </c>
      <c r="D3983" s="2" t="s">
        <v>385</v>
      </c>
      <c r="E3983" s="3">
        <v>14</v>
      </c>
      <c r="F3983" s="17">
        <v>0</v>
      </c>
      <c r="G3983" s="17">
        <v>1</v>
      </c>
      <c r="H3983" s="17">
        <v>0</v>
      </c>
      <c r="I3983" s="7">
        <v>4.2</v>
      </c>
      <c r="J3983" s="7">
        <v>21</v>
      </c>
      <c r="K3983" s="4">
        <v>1214</v>
      </c>
      <c r="L3983" s="5">
        <v>1214.0589</v>
      </c>
      <c r="M3983">
        <v>155619</v>
      </c>
      <c r="N3983" s="33">
        <v>1</v>
      </c>
      <c r="O3983" s="50" t="e">
        <f>INDEX([1]Dados!$M$2:$N$26779,MATCH($P3983,[1]Dados!$N$2:$N$26779,),2)</f>
        <v>#N/A</v>
      </c>
      <c r="P3983">
        <v>155619</v>
      </c>
      <c r="Q3983" s="1">
        <v>36837</v>
      </c>
      <c r="R3983" s="1">
        <v>36841</v>
      </c>
      <c r="S3983" t="s">
        <v>1760</v>
      </c>
    </row>
    <row r="3984" spans="1:19" x14ac:dyDescent="0.2">
      <c r="A3984" s="7">
        <v>280170</v>
      </c>
      <c r="B3984" s="3">
        <v>31330</v>
      </c>
      <c r="C3984" s="3" t="s">
        <v>46</v>
      </c>
      <c r="D3984" s="2" t="s">
        <v>385</v>
      </c>
      <c r="E3984" s="3">
        <v>14</v>
      </c>
      <c r="F3984" s="17">
        <v>0</v>
      </c>
      <c r="G3984" s="17">
        <v>1</v>
      </c>
      <c r="H3984" s="17">
        <v>0</v>
      </c>
      <c r="I3984" s="7">
        <v>4.5</v>
      </c>
      <c r="J3984" s="7">
        <v>28</v>
      </c>
      <c r="K3984" s="4">
        <v>1214</v>
      </c>
      <c r="L3984" s="5">
        <v>1214.0589</v>
      </c>
      <c r="M3984">
        <v>155619</v>
      </c>
      <c r="N3984" s="33">
        <v>1</v>
      </c>
      <c r="O3984" s="50" t="e">
        <f>INDEX([1]Dados!$M$2:$N$26779,MATCH($P3984,[1]Dados!$N$2:$N$26779,),2)</f>
        <v>#N/A</v>
      </c>
      <c r="P3984">
        <v>155619</v>
      </c>
      <c r="Q3984" s="1">
        <v>36837</v>
      </c>
      <c r="R3984" s="1">
        <v>36841</v>
      </c>
      <c r="S3984" t="s">
        <v>1760</v>
      </c>
    </row>
    <row r="3985" spans="1:19" x14ac:dyDescent="0.2">
      <c r="A3985" s="7">
        <v>280170</v>
      </c>
      <c r="B3985" s="3">
        <v>31330</v>
      </c>
      <c r="C3985" s="3" t="s">
        <v>46</v>
      </c>
      <c r="D3985" s="2" t="s">
        <v>385</v>
      </c>
      <c r="E3985" s="3">
        <v>14</v>
      </c>
      <c r="F3985" s="17">
        <v>0</v>
      </c>
      <c r="G3985" s="17">
        <v>1</v>
      </c>
      <c r="H3985" s="17">
        <v>0</v>
      </c>
      <c r="I3985" s="7">
        <v>4.5999999999999996</v>
      </c>
      <c r="J3985" s="7">
        <v>25</v>
      </c>
      <c r="K3985" s="4">
        <v>1214</v>
      </c>
      <c r="L3985" s="5">
        <v>1214.0589</v>
      </c>
      <c r="M3985">
        <v>155619</v>
      </c>
      <c r="N3985" s="33">
        <v>1</v>
      </c>
      <c r="O3985" s="50" t="e">
        <f>INDEX([1]Dados!$M$2:$N$26779,MATCH($P3985,[1]Dados!$N$2:$N$26779,),2)</f>
        <v>#N/A</v>
      </c>
      <c r="P3985">
        <v>155619</v>
      </c>
      <c r="Q3985" s="1">
        <v>36837</v>
      </c>
      <c r="R3985" s="1">
        <v>36841</v>
      </c>
      <c r="S3985" t="s">
        <v>1760</v>
      </c>
    </row>
    <row r="3986" spans="1:19" x14ac:dyDescent="0.2">
      <c r="A3986" s="7">
        <v>280170</v>
      </c>
      <c r="B3986" s="3">
        <v>31330</v>
      </c>
      <c r="C3986" s="3" t="s">
        <v>46</v>
      </c>
      <c r="D3986" s="2" t="s">
        <v>385</v>
      </c>
      <c r="E3986" s="3">
        <v>14</v>
      </c>
      <c r="F3986" s="17">
        <v>0</v>
      </c>
      <c r="G3986" s="17">
        <v>1</v>
      </c>
      <c r="H3986" s="17">
        <v>0</v>
      </c>
      <c r="I3986" s="7">
        <v>4.0999999999999996</v>
      </c>
      <c r="J3986" s="7">
        <v>20</v>
      </c>
      <c r="K3986" s="4">
        <v>1214</v>
      </c>
      <c r="L3986" s="5">
        <v>1214.0589</v>
      </c>
      <c r="M3986">
        <v>155619</v>
      </c>
      <c r="N3986" s="33">
        <v>1</v>
      </c>
      <c r="O3986" s="50" t="e">
        <f>INDEX([1]Dados!$M$2:$N$26779,MATCH($P3986,[1]Dados!$N$2:$N$26779,),2)</f>
        <v>#N/A</v>
      </c>
      <c r="P3986">
        <v>155619</v>
      </c>
      <c r="Q3986" s="1">
        <v>36837</v>
      </c>
      <c r="R3986" s="1">
        <v>36841</v>
      </c>
      <c r="S3986" t="s">
        <v>1760</v>
      </c>
    </row>
    <row r="3987" spans="1:19" x14ac:dyDescent="0.2">
      <c r="A3987" s="7">
        <v>280170</v>
      </c>
      <c r="B3987" s="3">
        <v>31330</v>
      </c>
      <c r="C3987" s="3" t="s">
        <v>46</v>
      </c>
      <c r="D3987" s="2" t="s">
        <v>385</v>
      </c>
      <c r="E3987" s="3">
        <v>14</v>
      </c>
      <c r="F3987" s="17">
        <v>0</v>
      </c>
      <c r="G3987" s="17">
        <v>1</v>
      </c>
      <c r="H3987" s="17">
        <v>0</v>
      </c>
      <c r="I3987" s="7">
        <v>2.1</v>
      </c>
      <c r="J3987" s="7">
        <v>15</v>
      </c>
      <c r="K3987" s="4">
        <v>1293</v>
      </c>
      <c r="L3987" s="5">
        <v>1293.0592999999999</v>
      </c>
      <c r="M3987">
        <v>15613</v>
      </c>
      <c r="N3987" s="33">
        <v>1</v>
      </c>
      <c r="O3987" s="50" t="e">
        <f>INDEX([1]Dados!$M$2:$N$26779,MATCH($P3987,[1]Dados!$N$2:$N$26779,),2)</f>
        <v>#N/A</v>
      </c>
      <c r="P3987">
        <v>154987</v>
      </c>
      <c r="Q3987" s="1">
        <v>36837</v>
      </c>
      <c r="R3987" s="1">
        <v>36841</v>
      </c>
      <c r="S3987" t="s">
        <v>1039</v>
      </c>
    </row>
    <row r="3988" spans="1:19" x14ac:dyDescent="0.2">
      <c r="A3988" s="7">
        <v>280170</v>
      </c>
      <c r="B3988" s="3">
        <v>31330</v>
      </c>
      <c r="C3988" s="3" t="s">
        <v>46</v>
      </c>
      <c r="D3988" s="2" t="s">
        <v>385</v>
      </c>
      <c r="E3988" s="3">
        <v>14</v>
      </c>
      <c r="F3988" s="17">
        <v>0</v>
      </c>
      <c r="G3988" s="17">
        <v>1</v>
      </c>
      <c r="H3988" s="17">
        <v>0</v>
      </c>
      <c r="I3988" s="7">
        <v>2.2999999999999998</v>
      </c>
      <c r="J3988" s="7">
        <v>21</v>
      </c>
      <c r="K3988" s="4">
        <v>1293</v>
      </c>
      <c r="L3988" s="5">
        <v>1293.0592999999999</v>
      </c>
      <c r="M3988">
        <v>15613</v>
      </c>
      <c r="N3988" s="33">
        <v>1</v>
      </c>
      <c r="O3988" s="50" t="e">
        <f>INDEX([1]Dados!$M$2:$N$26779,MATCH($P3988,[1]Dados!$N$2:$N$26779,),2)</f>
        <v>#N/A</v>
      </c>
      <c r="P3988">
        <v>154987</v>
      </c>
      <c r="Q3988" s="1">
        <v>36837</v>
      </c>
      <c r="R3988" s="1">
        <v>36841</v>
      </c>
      <c r="S3988" t="s">
        <v>1039</v>
      </c>
    </row>
    <row r="3989" spans="1:19" x14ac:dyDescent="0.2">
      <c r="A3989" s="7">
        <v>280170</v>
      </c>
      <c r="B3989" s="3">
        <v>31330</v>
      </c>
      <c r="C3989" s="3" t="s">
        <v>46</v>
      </c>
      <c r="D3989" s="2" t="s">
        <v>385</v>
      </c>
      <c r="E3989" s="3">
        <v>14</v>
      </c>
      <c r="F3989" s="17">
        <v>0</v>
      </c>
      <c r="G3989" s="17">
        <v>1</v>
      </c>
      <c r="H3989" s="17">
        <v>0</v>
      </c>
      <c r="I3989" s="7">
        <v>2.2000000000000002</v>
      </c>
      <c r="J3989" s="7">
        <v>17</v>
      </c>
      <c r="K3989" s="4">
        <v>1293</v>
      </c>
      <c r="L3989" s="5">
        <v>1293.0592999999999</v>
      </c>
      <c r="M3989">
        <v>15613</v>
      </c>
      <c r="N3989" s="33">
        <v>1</v>
      </c>
      <c r="O3989" s="50" t="e">
        <f>INDEX([1]Dados!$M$2:$N$26779,MATCH($P3989,[1]Dados!$N$2:$N$26779,),2)</f>
        <v>#N/A</v>
      </c>
      <c r="P3989">
        <v>154987</v>
      </c>
      <c r="Q3989" s="1">
        <v>36837</v>
      </c>
      <c r="R3989" s="1">
        <v>36841</v>
      </c>
      <c r="S3989" t="s">
        <v>1039</v>
      </c>
    </row>
    <row r="3990" spans="1:19" x14ac:dyDescent="0.2">
      <c r="A3990" s="7">
        <v>280170</v>
      </c>
      <c r="B3990" s="3">
        <v>31330</v>
      </c>
      <c r="C3990" s="3" t="s">
        <v>46</v>
      </c>
      <c r="D3990" s="2" t="s">
        <v>385</v>
      </c>
      <c r="E3990" s="3">
        <v>14</v>
      </c>
      <c r="F3990" s="17">
        <v>0</v>
      </c>
      <c r="G3990" s="17">
        <v>1</v>
      </c>
      <c r="H3990" s="17">
        <v>0</v>
      </c>
      <c r="I3990" s="7">
        <v>2.4</v>
      </c>
      <c r="J3990" s="7">
        <v>20</v>
      </c>
      <c r="K3990" s="4">
        <v>1293</v>
      </c>
      <c r="L3990" s="5">
        <v>1293.0592999999999</v>
      </c>
      <c r="M3990">
        <v>15613</v>
      </c>
      <c r="N3990" s="33">
        <v>1</v>
      </c>
      <c r="O3990" s="50" t="e">
        <f>INDEX([1]Dados!$M$2:$N$26779,MATCH($P3990,[1]Dados!$N$2:$N$26779,),2)</f>
        <v>#N/A</v>
      </c>
      <c r="P3990">
        <v>154987</v>
      </c>
      <c r="Q3990" s="1">
        <v>36837</v>
      </c>
      <c r="R3990" s="1">
        <v>36841</v>
      </c>
      <c r="S3990" t="s">
        <v>1039</v>
      </c>
    </row>
    <row r="3991" spans="1:19" x14ac:dyDescent="0.2">
      <c r="A3991" s="7">
        <v>280170</v>
      </c>
      <c r="B3991" s="3">
        <v>31330</v>
      </c>
      <c r="C3991" s="3" t="s">
        <v>46</v>
      </c>
      <c r="D3991" s="2" t="s">
        <v>385</v>
      </c>
      <c r="E3991" s="3">
        <v>14</v>
      </c>
      <c r="F3991" s="17">
        <v>0</v>
      </c>
      <c r="G3991" s="17">
        <v>1</v>
      </c>
      <c r="H3991" s="17">
        <v>0</v>
      </c>
      <c r="I3991" s="7">
        <v>1.1000000000000001</v>
      </c>
      <c r="J3991" s="7">
        <v>25</v>
      </c>
      <c r="K3991" s="4">
        <v>1214</v>
      </c>
      <c r="L3991" s="5">
        <v>1214.0587</v>
      </c>
      <c r="M3991">
        <v>159800</v>
      </c>
      <c r="N3991" s="33">
        <v>1</v>
      </c>
      <c r="O3991" s="50" t="e">
        <f>INDEX([1]Dados!$M$2:$N$26779,MATCH($P3991,[1]Dados!$N$2:$N$26779,),2)</f>
        <v>#N/A</v>
      </c>
      <c r="P3991">
        <v>154908</v>
      </c>
      <c r="Q3991" s="1">
        <v>36837</v>
      </c>
      <c r="R3991" s="1">
        <v>36841</v>
      </c>
      <c r="S3991" t="s">
        <v>1038</v>
      </c>
    </row>
    <row r="3992" spans="1:19" x14ac:dyDescent="0.2">
      <c r="A3992" s="7">
        <v>280170</v>
      </c>
      <c r="B3992" s="3">
        <v>31330</v>
      </c>
      <c r="C3992" s="3" t="s">
        <v>46</v>
      </c>
      <c r="D3992" s="2" t="s">
        <v>385</v>
      </c>
      <c r="E3992" s="3">
        <v>14</v>
      </c>
      <c r="F3992" s="17">
        <v>0</v>
      </c>
      <c r="G3992" s="17">
        <v>1</v>
      </c>
      <c r="H3992" s="17">
        <v>0</v>
      </c>
      <c r="I3992" s="7">
        <v>1.2</v>
      </c>
      <c r="J3992" s="7">
        <v>1</v>
      </c>
      <c r="K3992" s="4">
        <v>1214</v>
      </c>
      <c r="L3992" s="5">
        <v>1214.0587</v>
      </c>
      <c r="M3992">
        <v>159800</v>
      </c>
      <c r="N3992" s="33">
        <v>1</v>
      </c>
      <c r="O3992" s="50" t="e">
        <f>INDEX([1]Dados!$M$2:$N$26779,MATCH($P3992,[1]Dados!$N$2:$N$26779,),2)</f>
        <v>#N/A</v>
      </c>
      <c r="P3992">
        <v>154908</v>
      </c>
      <c r="Q3992" s="1">
        <v>36837</v>
      </c>
      <c r="R3992" s="1">
        <v>36841</v>
      </c>
      <c r="S3992" t="s">
        <v>1038</v>
      </c>
    </row>
    <row r="3993" spans="1:19" x14ac:dyDescent="0.2">
      <c r="A3993" s="7">
        <v>280170</v>
      </c>
      <c r="B3993" s="3">
        <v>31330</v>
      </c>
      <c r="C3993" s="3" t="s">
        <v>46</v>
      </c>
      <c r="D3993" s="2" t="s">
        <v>385</v>
      </c>
      <c r="E3993" s="3">
        <v>14</v>
      </c>
      <c r="F3993" s="17">
        <v>0</v>
      </c>
      <c r="G3993" s="17">
        <v>1</v>
      </c>
      <c r="H3993" s="17">
        <v>0</v>
      </c>
      <c r="I3993" s="7">
        <v>1.6</v>
      </c>
      <c r="J3993" s="7">
        <v>15</v>
      </c>
      <c r="K3993" s="4">
        <v>1214</v>
      </c>
      <c r="L3993" s="5">
        <v>1214.0587</v>
      </c>
      <c r="M3993">
        <v>159800</v>
      </c>
      <c r="N3993" s="33">
        <v>1</v>
      </c>
      <c r="O3993" s="50" t="e">
        <f>INDEX([1]Dados!$M$2:$N$26779,MATCH($P3993,[1]Dados!$N$2:$N$26779,),2)</f>
        <v>#N/A</v>
      </c>
      <c r="P3993">
        <v>154908</v>
      </c>
      <c r="Q3993" s="1">
        <v>36837</v>
      </c>
      <c r="R3993" s="1">
        <v>36841</v>
      </c>
      <c r="S3993" t="s">
        <v>1038</v>
      </c>
    </row>
    <row r="3994" spans="1:19" x14ac:dyDescent="0.2">
      <c r="A3994" s="7">
        <v>280170</v>
      </c>
      <c r="B3994" s="3">
        <v>31330</v>
      </c>
      <c r="C3994" s="3" t="s">
        <v>46</v>
      </c>
      <c r="D3994" s="2" t="s">
        <v>385</v>
      </c>
      <c r="E3994" s="3">
        <v>14</v>
      </c>
      <c r="F3994" s="17">
        <v>0</v>
      </c>
      <c r="G3994" s="17">
        <v>1</v>
      </c>
      <c r="H3994" s="17">
        <v>0</v>
      </c>
      <c r="I3994" s="7">
        <v>1.3</v>
      </c>
      <c r="J3994" s="7">
        <v>2</v>
      </c>
      <c r="K3994" s="4">
        <v>1214</v>
      </c>
      <c r="L3994" s="5">
        <v>1214.0587</v>
      </c>
      <c r="M3994">
        <v>159800</v>
      </c>
      <c r="N3994" s="33">
        <v>1</v>
      </c>
      <c r="O3994" s="50" t="e">
        <f>INDEX([1]Dados!$M$2:$N$26779,MATCH($P3994,[1]Dados!$N$2:$N$26779,),2)</f>
        <v>#N/A</v>
      </c>
      <c r="P3994">
        <v>154908</v>
      </c>
      <c r="Q3994" s="1">
        <v>36837</v>
      </c>
      <c r="R3994" s="1">
        <v>36841</v>
      </c>
      <c r="S3994" t="s">
        <v>1038</v>
      </c>
    </row>
    <row r="3995" spans="1:19" x14ac:dyDescent="0.2">
      <c r="A3995" s="7">
        <v>280170</v>
      </c>
      <c r="B3995" s="3">
        <v>31330</v>
      </c>
      <c r="C3995" s="3" t="s">
        <v>46</v>
      </c>
      <c r="D3995" s="2" t="s">
        <v>385</v>
      </c>
      <c r="E3995" s="3">
        <v>14</v>
      </c>
      <c r="F3995" s="17">
        <v>0</v>
      </c>
      <c r="G3995" s="17">
        <v>1</v>
      </c>
      <c r="H3995" s="17">
        <v>0</v>
      </c>
      <c r="I3995" s="7">
        <v>1.9</v>
      </c>
      <c r="J3995" s="7">
        <v>23</v>
      </c>
      <c r="K3995" s="4">
        <v>1214</v>
      </c>
      <c r="L3995" s="5">
        <v>1214.0587</v>
      </c>
      <c r="M3995">
        <v>159800</v>
      </c>
      <c r="N3995" s="33">
        <v>1</v>
      </c>
      <c r="O3995" s="50" t="e">
        <f>INDEX([1]Dados!$M$2:$N$26779,MATCH($P3995,[1]Dados!$N$2:$N$26779,),2)</f>
        <v>#N/A</v>
      </c>
      <c r="P3995">
        <v>154908</v>
      </c>
      <c r="Q3995" s="1">
        <v>36837</v>
      </c>
      <c r="R3995" s="1">
        <v>36841</v>
      </c>
      <c r="S3995" t="s">
        <v>1038</v>
      </c>
    </row>
    <row r="3996" spans="1:19" x14ac:dyDescent="0.2">
      <c r="A3996" s="7">
        <v>280170</v>
      </c>
      <c r="B3996" s="3">
        <v>31330</v>
      </c>
      <c r="C3996" s="3" t="s">
        <v>46</v>
      </c>
      <c r="D3996" s="2" t="s">
        <v>385</v>
      </c>
      <c r="E3996" s="3">
        <v>14</v>
      </c>
      <c r="F3996" s="17">
        <v>0</v>
      </c>
      <c r="G3996" s="17">
        <v>1</v>
      </c>
      <c r="H3996" s="17">
        <v>0</v>
      </c>
      <c r="I3996" s="7">
        <v>1.5</v>
      </c>
      <c r="J3996" s="7">
        <v>28</v>
      </c>
      <c r="K3996" s="4">
        <v>1214</v>
      </c>
      <c r="L3996" s="5">
        <v>1214.0587</v>
      </c>
      <c r="M3996">
        <v>159800</v>
      </c>
      <c r="N3996" s="33">
        <v>1</v>
      </c>
      <c r="O3996" s="50" t="e">
        <f>INDEX([1]Dados!$M$2:$N$26779,MATCH($P3996,[1]Dados!$N$2:$N$26779,),2)</f>
        <v>#N/A</v>
      </c>
      <c r="P3996">
        <v>154908</v>
      </c>
      <c r="Q3996" s="1">
        <v>36837</v>
      </c>
      <c r="R3996" s="1">
        <v>36841</v>
      </c>
      <c r="S3996" t="s">
        <v>1038</v>
      </c>
    </row>
    <row r="3997" spans="1:19" x14ac:dyDescent="0.2">
      <c r="A3997" s="7">
        <v>280170</v>
      </c>
      <c r="B3997" s="3">
        <v>31330</v>
      </c>
      <c r="C3997" s="3" t="s">
        <v>46</v>
      </c>
      <c r="D3997" s="2" t="s">
        <v>385</v>
      </c>
      <c r="E3997" s="3">
        <v>14</v>
      </c>
      <c r="F3997" s="17">
        <v>0</v>
      </c>
      <c r="G3997" s="17">
        <v>1</v>
      </c>
      <c r="H3997" s="17">
        <v>0</v>
      </c>
      <c r="I3997" s="7">
        <v>1.7</v>
      </c>
      <c r="J3997" s="7">
        <v>17</v>
      </c>
      <c r="K3997" s="4">
        <v>1214</v>
      </c>
      <c r="L3997" s="5">
        <v>1214.0587</v>
      </c>
      <c r="M3997">
        <v>159800</v>
      </c>
      <c r="N3997" s="33">
        <v>1</v>
      </c>
      <c r="O3997" s="50" t="e">
        <f>INDEX([1]Dados!$M$2:$N$26779,MATCH($P3997,[1]Dados!$N$2:$N$26779,),2)</f>
        <v>#N/A</v>
      </c>
      <c r="P3997">
        <v>154908</v>
      </c>
      <c r="Q3997" s="1">
        <v>36837</v>
      </c>
      <c r="R3997" s="1">
        <v>36841</v>
      </c>
      <c r="S3997" t="s">
        <v>1038</v>
      </c>
    </row>
    <row r="3998" spans="1:19" x14ac:dyDescent="0.2">
      <c r="A3998" s="7">
        <v>280170</v>
      </c>
      <c r="B3998" s="3">
        <v>31330</v>
      </c>
      <c r="C3998" s="3" t="s">
        <v>46</v>
      </c>
      <c r="D3998" s="2" t="s">
        <v>385</v>
      </c>
      <c r="E3998" s="3">
        <v>14</v>
      </c>
      <c r="F3998" s="17">
        <v>0</v>
      </c>
      <c r="G3998" s="17">
        <v>1</v>
      </c>
      <c r="H3998" s="17">
        <v>0</v>
      </c>
      <c r="I3998" s="7">
        <v>1.4</v>
      </c>
      <c r="J3998" s="7">
        <v>18</v>
      </c>
      <c r="K3998" s="4">
        <v>1214</v>
      </c>
      <c r="L3998" s="5">
        <v>1214.0587</v>
      </c>
      <c r="M3998">
        <v>159800</v>
      </c>
      <c r="N3998" s="33">
        <v>1</v>
      </c>
      <c r="O3998" s="50" t="e">
        <f>INDEX([1]Dados!$M$2:$N$26779,MATCH($P3998,[1]Dados!$N$2:$N$26779,),2)</f>
        <v>#N/A</v>
      </c>
      <c r="P3998">
        <v>154908</v>
      </c>
      <c r="Q3998" s="1">
        <v>36837</v>
      </c>
      <c r="R3998" s="1">
        <v>36841</v>
      </c>
      <c r="S3998" t="s">
        <v>1038</v>
      </c>
    </row>
    <row r="3999" spans="1:19" x14ac:dyDescent="0.2">
      <c r="A3999" s="7">
        <v>280170</v>
      </c>
      <c r="B3999" s="3">
        <v>31330</v>
      </c>
      <c r="C3999" s="3" t="s">
        <v>46</v>
      </c>
      <c r="D3999" s="2" t="s">
        <v>385</v>
      </c>
      <c r="E3999" s="3">
        <v>14</v>
      </c>
      <c r="F3999" s="17">
        <v>0</v>
      </c>
      <c r="G3999" s="17">
        <v>1</v>
      </c>
      <c r="H3999" s="17">
        <v>0</v>
      </c>
      <c r="I3999" s="7">
        <v>1.8</v>
      </c>
      <c r="J3999" s="7">
        <v>25</v>
      </c>
      <c r="K3999" s="4">
        <v>1214</v>
      </c>
      <c r="L3999" s="5">
        <v>1214.0587</v>
      </c>
      <c r="M3999">
        <v>159800</v>
      </c>
      <c r="N3999" s="33">
        <v>1</v>
      </c>
      <c r="O3999" s="50" t="e">
        <f>INDEX([1]Dados!$M$2:$N$26779,MATCH($P3999,[1]Dados!$N$2:$N$26779,),2)</f>
        <v>#N/A</v>
      </c>
      <c r="P3999">
        <v>154908</v>
      </c>
      <c r="Q3999" s="1">
        <v>36837</v>
      </c>
      <c r="R3999" s="1">
        <v>36841</v>
      </c>
      <c r="S3999" t="s">
        <v>1038</v>
      </c>
    </row>
    <row r="4000" spans="1:19" x14ac:dyDescent="0.2">
      <c r="A4000" s="7">
        <v>280170</v>
      </c>
      <c r="B4000" s="3">
        <v>31330</v>
      </c>
      <c r="C4000" s="3" t="s">
        <v>46</v>
      </c>
      <c r="D4000" s="2" t="s">
        <v>385</v>
      </c>
      <c r="E4000" s="3">
        <v>14</v>
      </c>
      <c r="F4000" s="17">
        <v>0</v>
      </c>
      <c r="G4000" s="17">
        <v>1</v>
      </c>
      <c r="H4000" s="17">
        <v>0</v>
      </c>
      <c r="I4000" s="29">
        <v>1.1000000000000001</v>
      </c>
      <c r="J4000" s="7">
        <v>31</v>
      </c>
      <c r="K4000" s="4">
        <v>1214</v>
      </c>
      <c r="L4000" s="5">
        <v>1214.0587</v>
      </c>
      <c r="M4000">
        <v>159800</v>
      </c>
      <c r="N4000" s="33">
        <v>1</v>
      </c>
      <c r="O4000" s="50" t="e">
        <f>INDEX([1]Dados!$M$2:$N$26779,MATCH($P4000,[1]Dados!$N$2:$N$26779,),2)</f>
        <v>#N/A</v>
      </c>
      <c r="P4000">
        <v>154908</v>
      </c>
      <c r="Q4000" s="1">
        <v>36837</v>
      </c>
      <c r="R4000" s="1">
        <v>36841</v>
      </c>
      <c r="S4000" t="s">
        <v>1038</v>
      </c>
    </row>
    <row r="4001" spans="1:19" x14ac:dyDescent="0.2">
      <c r="A4001" s="7">
        <v>280170</v>
      </c>
      <c r="B4001" s="3">
        <v>31330</v>
      </c>
      <c r="C4001" s="3" t="s">
        <v>46</v>
      </c>
      <c r="D4001" s="2" t="s">
        <v>385</v>
      </c>
      <c r="E4001" s="3">
        <v>14</v>
      </c>
      <c r="F4001" s="17">
        <v>0</v>
      </c>
      <c r="G4001" s="17">
        <v>1</v>
      </c>
      <c r="H4001" s="17">
        <v>0</v>
      </c>
      <c r="I4001" s="7">
        <v>3.6</v>
      </c>
      <c r="J4001" s="7">
        <v>21</v>
      </c>
      <c r="K4001" s="4">
        <v>1203</v>
      </c>
      <c r="L4001" s="5">
        <v>1203.0829000000001</v>
      </c>
      <c r="M4001">
        <v>41976.5</v>
      </c>
      <c r="N4001" s="33">
        <v>1</v>
      </c>
      <c r="O4001" s="50" t="e">
        <f>INDEX([1]Dados!$M$2:$N$26779,MATCH($P4001,[1]Dados!$N$2:$N$26779,),2)</f>
        <v>#N/A</v>
      </c>
      <c r="P4001">
        <v>155278</v>
      </c>
      <c r="Q4001" s="1">
        <v>36837</v>
      </c>
      <c r="R4001" s="1">
        <v>36841</v>
      </c>
      <c r="S4001" t="s">
        <v>1040</v>
      </c>
    </row>
    <row r="4002" spans="1:19" x14ac:dyDescent="0.2">
      <c r="A4002" s="7">
        <v>280170</v>
      </c>
      <c r="B4002" s="3">
        <v>31330</v>
      </c>
      <c r="C4002" s="3" t="s">
        <v>46</v>
      </c>
      <c r="D4002" s="2" t="s">
        <v>385</v>
      </c>
      <c r="E4002" s="3">
        <v>14</v>
      </c>
      <c r="F4002" s="17">
        <v>0</v>
      </c>
      <c r="G4002" s="17">
        <v>1</v>
      </c>
      <c r="H4002" s="17">
        <v>0</v>
      </c>
      <c r="I4002" s="7">
        <v>3.2</v>
      </c>
      <c r="J4002" s="7">
        <v>28</v>
      </c>
      <c r="K4002" s="4">
        <v>1203</v>
      </c>
      <c r="L4002" s="5">
        <v>1203.0829000000001</v>
      </c>
      <c r="M4002">
        <v>41976.5</v>
      </c>
      <c r="N4002" s="33">
        <v>1</v>
      </c>
      <c r="O4002" s="50" t="e">
        <f>INDEX([1]Dados!$M$2:$N$26779,MATCH($P4002,[1]Dados!$N$2:$N$26779,),2)</f>
        <v>#N/A</v>
      </c>
      <c r="P4002">
        <v>155278</v>
      </c>
      <c r="Q4002" s="1">
        <v>36837</v>
      </c>
      <c r="R4002" s="1">
        <v>36841</v>
      </c>
      <c r="S4002" t="s">
        <v>1040</v>
      </c>
    </row>
    <row r="4003" spans="1:19" x14ac:dyDescent="0.2">
      <c r="A4003" s="7">
        <v>280170</v>
      </c>
      <c r="B4003" s="3">
        <v>31330</v>
      </c>
      <c r="C4003" s="3" t="s">
        <v>46</v>
      </c>
      <c r="D4003" s="2" t="s">
        <v>385</v>
      </c>
      <c r="E4003" s="3">
        <v>14</v>
      </c>
      <c r="F4003" s="17">
        <v>0</v>
      </c>
      <c r="G4003" s="17">
        <v>1</v>
      </c>
      <c r="H4003" s="17">
        <v>0</v>
      </c>
      <c r="I4003" s="7">
        <v>3.4</v>
      </c>
      <c r="J4003" s="7">
        <v>29</v>
      </c>
      <c r="K4003" s="4">
        <v>1203</v>
      </c>
      <c r="L4003" s="5">
        <v>1203.0829000000001</v>
      </c>
      <c r="M4003">
        <v>41976.5</v>
      </c>
      <c r="N4003" s="33">
        <v>1</v>
      </c>
      <c r="O4003" s="50" t="e">
        <f>INDEX([1]Dados!$M$2:$N$26779,MATCH($P4003,[1]Dados!$N$2:$N$26779,),2)</f>
        <v>#N/A</v>
      </c>
      <c r="P4003">
        <v>155278</v>
      </c>
      <c r="Q4003" s="1">
        <v>36837</v>
      </c>
      <c r="R4003" s="1">
        <v>36841</v>
      </c>
      <c r="S4003" t="s">
        <v>1040</v>
      </c>
    </row>
    <row r="4004" spans="1:19" x14ac:dyDescent="0.2">
      <c r="A4004" s="7">
        <v>280170</v>
      </c>
      <c r="B4004" s="3">
        <v>31330</v>
      </c>
      <c r="C4004" s="3" t="s">
        <v>46</v>
      </c>
      <c r="D4004" s="2" t="s">
        <v>385</v>
      </c>
      <c r="E4004" s="3">
        <v>14</v>
      </c>
      <c r="F4004" s="17">
        <v>0</v>
      </c>
      <c r="G4004" s="17">
        <v>1</v>
      </c>
      <c r="H4004" s="17">
        <v>0</v>
      </c>
      <c r="I4004" s="7">
        <v>3.1</v>
      </c>
      <c r="J4004" s="7">
        <v>17</v>
      </c>
      <c r="K4004" s="4">
        <v>1203</v>
      </c>
      <c r="L4004" s="5">
        <v>1203.0829000000001</v>
      </c>
      <c r="M4004">
        <v>41976.5</v>
      </c>
      <c r="N4004" s="33">
        <v>1</v>
      </c>
      <c r="O4004" s="50" t="e">
        <f>INDEX([1]Dados!$M$2:$N$26779,MATCH($P4004,[1]Dados!$N$2:$N$26779,),2)</f>
        <v>#N/A</v>
      </c>
      <c r="P4004">
        <v>155278</v>
      </c>
      <c r="Q4004" s="1">
        <v>36837</v>
      </c>
      <c r="R4004" s="1">
        <v>36841</v>
      </c>
      <c r="S4004" t="s">
        <v>1040</v>
      </c>
    </row>
    <row r="4005" spans="1:19" x14ac:dyDescent="0.2">
      <c r="A4005" s="7">
        <v>280170</v>
      </c>
      <c r="B4005" s="3">
        <v>31330</v>
      </c>
      <c r="C4005" s="3" t="s">
        <v>46</v>
      </c>
      <c r="D4005" s="2" t="s">
        <v>385</v>
      </c>
      <c r="E4005" s="3">
        <v>14</v>
      </c>
      <c r="F4005" s="17">
        <v>0</v>
      </c>
      <c r="G4005" s="17">
        <v>1</v>
      </c>
      <c r="H4005" s="17">
        <v>0</v>
      </c>
      <c r="I4005" s="7">
        <v>3.5</v>
      </c>
      <c r="J4005" s="7">
        <v>21</v>
      </c>
      <c r="K4005" s="4">
        <v>1203</v>
      </c>
      <c r="L4005" s="5">
        <v>1203.0829000000001</v>
      </c>
      <c r="M4005">
        <v>41976.5</v>
      </c>
      <c r="N4005" s="33">
        <v>1</v>
      </c>
      <c r="O4005" s="50" t="e">
        <f>INDEX([1]Dados!$M$2:$N$26779,MATCH($P4005,[1]Dados!$N$2:$N$26779,),2)</f>
        <v>#N/A</v>
      </c>
      <c r="P4005">
        <v>155278</v>
      </c>
      <c r="Q4005" s="1">
        <v>36837</v>
      </c>
      <c r="R4005" s="1">
        <v>36841</v>
      </c>
      <c r="S4005" t="s">
        <v>1040</v>
      </c>
    </row>
    <row r="4006" spans="1:19" x14ac:dyDescent="0.2">
      <c r="A4006" s="7">
        <v>280170</v>
      </c>
      <c r="B4006" s="3">
        <v>31330</v>
      </c>
      <c r="C4006" s="3" t="s">
        <v>46</v>
      </c>
      <c r="D4006" s="2" t="s">
        <v>385</v>
      </c>
      <c r="E4006" s="3">
        <v>14</v>
      </c>
      <c r="F4006" s="17">
        <v>0</v>
      </c>
      <c r="G4006" s="17">
        <v>1</v>
      </c>
      <c r="H4006" s="17">
        <v>0</v>
      </c>
      <c r="I4006" s="7">
        <v>3.3</v>
      </c>
      <c r="J4006" s="7">
        <v>18</v>
      </c>
      <c r="K4006" s="4">
        <v>1203</v>
      </c>
      <c r="L4006" s="5">
        <v>1203.0829000000001</v>
      </c>
      <c r="M4006">
        <v>41976.5</v>
      </c>
      <c r="N4006" s="33">
        <v>1</v>
      </c>
      <c r="O4006" s="50" t="e">
        <f>INDEX([1]Dados!$M$2:$N$26779,MATCH($P4006,[1]Dados!$N$2:$N$26779,),2)</f>
        <v>#N/A</v>
      </c>
      <c r="P4006">
        <v>155278</v>
      </c>
      <c r="Q4006" s="1">
        <v>36837</v>
      </c>
      <c r="R4006" s="1">
        <v>36841</v>
      </c>
      <c r="S4006" t="s">
        <v>1040</v>
      </c>
    </row>
    <row r="4007" spans="1:19" x14ac:dyDescent="0.2">
      <c r="A4007" s="7">
        <v>280170</v>
      </c>
      <c r="B4007" s="3">
        <v>31330</v>
      </c>
      <c r="C4007" s="3" t="s">
        <v>46</v>
      </c>
      <c r="D4007" s="2" t="s">
        <v>385</v>
      </c>
      <c r="E4007" s="3">
        <v>14</v>
      </c>
      <c r="F4007" s="17">
        <v>0</v>
      </c>
      <c r="G4007" s="17">
        <v>1</v>
      </c>
      <c r="H4007" s="17">
        <v>0</v>
      </c>
      <c r="I4007" s="7">
        <v>5.0999999999999996</v>
      </c>
      <c r="J4007" s="7">
        <v>17</v>
      </c>
      <c r="K4007" s="4">
        <v>4</v>
      </c>
      <c r="L4007" s="5">
        <v>4.5776000000000003</v>
      </c>
      <c r="M4007">
        <v>38868.120000000003</v>
      </c>
      <c r="N4007" s="33">
        <v>1</v>
      </c>
      <c r="O4007" s="50" t="e">
        <f>INDEX([1]Dados!$M$2:$N$26779,MATCH($P4007,[1]Dados!$N$2:$N$26779,),2)</f>
        <v>#N/A</v>
      </c>
      <c r="P4007">
        <v>155158</v>
      </c>
      <c r="Q4007" s="1">
        <v>36837</v>
      </c>
      <c r="R4007" s="1">
        <v>36841</v>
      </c>
      <c r="S4007" t="s">
        <v>1298</v>
      </c>
    </row>
    <row r="4008" spans="1:19" x14ac:dyDescent="0.2">
      <c r="A4008" s="7">
        <v>280170</v>
      </c>
      <c r="B4008" s="3">
        <v>31330</v>
      </c>
      <c r="C4008" s="3" t="s">
        <v>46</v>
      </c>
      <c r="D4008" s="2" t="s">
        <v>385</v>
      </c>
      <c r="E4008" s="3">
        <v>14</v>
      </c>
      <c r="F4008" s="17">
        <v>0</v>
      </c>
      <c r="G4008" s="17">
        <v>1</v>
      </c>
      <c r="H4008" s="17">
        <v>0</v>
      </c>
      <c r="I4008" s="7">
        <v>5.2</v>
      </c>
      <c r="J4008" s="7">
        <v>20</v>
      </c>
      <c r="K4008" s="4">
        <v>4</v>
      </c>
      <c r="L4008" s="5">
        <v>4.5776000000000003</v>
      </c>
      <c r="M4008">
        <v>38868.120000000003</v>
      </c>
      <c r="N4008" s="33">
        <v>1</v>
      </c>
      <c r="O4008" s="50" t="e">
        <f>INDEX([1]Dados!$M$2:$N$26779,MATCH($P4008,[1]Dados!$N$2:$N$26779,),2)</f>
        <v>#N/A</v>
      </c>
      <c r="P4008">
        <v>155158</v>
      </c>
      <c r="Q4008" s="1">
        <v>36837</v>
      </c>
      <c r="R4008" s="1">
        <v>36841</v>
      </c>
      <c r="S4008" t="s">
        <v>1298</v>
      </c>
    </row>
    <row r="4009" spans="1:19" hidden="1" x14ac:dyDescent="0.2">
      <c r="A4009" s="7">
        <v>280510</v>
      </c>
      <c r="B4009" s="3">
        <v>32018</v>
      </c>
      <c r="C4009" s="3" t="s">
        <v>46</v>
      </c>
      <c r="D4009" s="2" t="s">
        <v>650</v>
      </c>
      <c r="E4009" s="3">
        <v>14</v>
      </c>
      <c r="F4009" s="17">
        <v>0</v>
      </c>
      <c r="G4009" s="17">
        <v>1</v>
      </c>
      <c r="H4009" s="17">
        <v>0</v>
      </c>
      <c r="I4009" s="7">
        <v>6.2</v>
      </c>
      <c r="J4009" s="7">
        <v>17</v>
      </c>
      <c r="K4009" s="4">
        <v>119</v>
      </c>
      <c r="L4009" s="5">
        <v>119.38590000000001</v>
      </c>
      <c r="M4009">
        <v>263157.89</v>
      </c>
      <c r="N4009" s="33">
        <v>1</v>
      </c>
      <c r="O4009" s="50">
        <f>INDEX([1]Dados!$M$2:$N$26779,MATCH($P4009,[1]Dados!$N$2:$N$26779,),2)</f>
        <v>158060</v>
      </c>
      <c r="P4009">
        <v>158060</v>
      </c>
      <c r="Q4009" s="1">
        <v>36858</v>
      </c>
      <c r="R4009" s="1">
        <v>36862</v>
      </c>
      <c r="S4009" t="s">
        <v>1234</v>
      </c>
    </row>
    <row r="4010" spans="1:19" hidden="1" x14ac:dyDescent="0.2">
      <c r="A4010" s="7">
        <v>280510</v>
      </c>
      <c r="B4010" s="3">
        <v>32018</v>
      </c>
      <c r="C4010" s="3" t="s">
        <v>46</v>
      </c>
      <c r="D4010" s="2" t="s">
        <v>650</v>
      </c>
      <c r="E4010" s="3">
        <v>14</v>
      </c>
      <c r="F4010" s="17">
        <v>0</v>
      </c>
      <c r="G4010" s="17">
        <v>1</v>
      </c>
      <c r="H4010" s="17">
        <v>0</v>
      </c>
      <c r="I4010" s="7">
        <v>6.4</v>
      </c>
      <c r="J4010" s="7">
        <v>14</v>
      </c>
      <c r="K4010" s="4">
        <v>119</v>
      </c>
      <c r="L4010" s="5">
        <v>119.38590000000001</v>
      </c>
      <c r="M4010">
        <v>263157.89</v>
      </c>
      <c r="N4010" s="33">
        <v>1</v>
      </c>
      <c r="O4010" s="50">
        <f>INDEX([1]Dados!$M$2:$N$26779,MATCH($P4010,[1]Dados!$N$2:$N$26779,),2)</f>
        <v>158060</v>
      </c>
      <c r="P4010">
        <v>158060</v>
      </c>
      <c r="Q4010" s="1">
        <v>36858</v>
      </c>
      <c r="R4010" s="1">
        <v>36862</v>
      </c>
      <c r="S4010" t="s">
        <v>1234</v>
      </c>
    </row>
    <row r="4011" spans="1:19" hidden="1" x14ac:dyDescent="0.2">
      <c r="A4011" s="7">
        <v>280510</v>
      </c>
      <c r="B4011" s="3">
        <v>32018</v>
      </c>
      <c r="C4011" s="3" t="s">
        <v>46</v>
      </c>
      <c r="D4011" s="2" t="s">
        <v>650</v>
      </c>
      <c r="E4011" s="3">
        <v>14</v>
      </c>
      <c r="F4011" s="17">
        <v>0</v>
      </c>
      <c r="G4011" s="17">
        <v>1</v>
      </c>
      <c r="H4011" s="17">
        <v>0</v>
      </c>
      <c r="I4011" s="7">
        <v>6.1</v>
      </c>
      <c r="J4011" s="7">
        <v>0</v>
      </c>
      <c r="K4011" s="4">
        <v>119</v>
      </c>
      <c r="L4011" s="5">
        <v>119.38590000000001</v>
      </c>
      <c r="M4011">
        <v>263157.89</v>
      </c>
      <c r="N4011" s="33">
        <v>1</v>
      </c>
      <c r="O4011" s="50">
        <f>INDEX([1]Dados!$M$2:$N$26779,MATCH($P4011,[1]Dados!$N$2:$N$26779,),2)</f>
        <v>158060</v>
      </c>
      <c r="P4011">
        <v>158060</v>
      </c>
      <c r="Q4011" s="1">
        <v>36858</v>
      </c>
      <c r="R4011" s="1">
        <v>36862</v>
      </c>
      <c r="S4011" t="s">
        <v>1234</v>
      </c>
    </row>
    <row r="4012" spans="1:19" hidden="1" x14ac:dyDescent="0.2">
      <c r="A4012" s="7">
        <v>280510</v>
      </c>
      <c r="B4012" s="3">
        <v>32018</v>
      </c>
      <c r="C4012" s="3" t="s">
        <v>46</v>
      </c>
      <c r="D4012" s="2" t="s">
        <v>650</v>
      </c>
      <c r="E4012" s="3">
        <v>14</v>
      </c>
      <c r="F4012" s="17">
        <v>0</v>
      </c>
      <c r="G4012" s="17">
        <v>1</v>
      </c>
      <c r="H4012" s="17">
        <v>0</v>
      </c>
      <c r="I4012" s="7">
        <v>6.3</v>
      </c>
      <c r="J4012" s="7">
        <v>13</v>
      </c>
      <c r="K4012" s="4">
        <v>119</v>
      </c>
      <c r="L4012" s="5">
        <v>119.38590000000001</v>
      </c>
      <c r="M4012">
        <v>263157.89</v>
      </c>
      <c r="N4012" s="33">
        <v>1</v>
      </c>
      <c r="O4012" s="50">
        <f>INDEX([1]Dados!$M$2:$N$26779,MATCH($P4012,[1]Dados!$N$2:$N$26779,),2)</f>
        <v>158060</v>
      </c>
      <c r="P4012">
        <v>158060</v>
      </c>
      <c r="Q4012" s="1">
        <v>36858</v>
      </c>
      <c r="R4012" s="1">
        <v>36862</v>
      </c>
      <c r="S4012" t="s">
        <v>1234</v>
      </c>
    </row>
    <row r="4013" spans="1:19" hidden="1" x14ac:dyDescent="0.2">
      <c r="A4013" s="7">
        <v>280510</v>
      </c>
      <c r="B4013" s="3">
        <v>32018</v>
      </c>
      <c r="C4013" s="3" t="s">
        <v>46</v>
      </c>
      <c r="D4013" s="2" t="s">
        <v>650</v>
      </c>
      <c r="E4013" s="3">
        <v>14</v>
      </c>
      <c r="F4013" s="17">
        <v>0</v>
      </c>
      <c r="G4013" s="17">
        <v>1</v>
      </c>
      <c r="H4013" s="17">
        <v>0</v>
      </c>
      <c r="I4013" s="7">
        <v>1.3</v>
      </c>
      <c r="J4013" s="7">
        <v>25</v>
      </c>
      <c r="K4013" s="4">
        <v>1214</v>
      </c>
      <c r="L4013" s="5">
        <v>1214.0587</v>
      </c>
      <c r="M4013">
        <v>82319.5</v>
      </c>
      <c r="N4013" s="33">
        <v>1</v>
      </c>
      <c r="O4013" s="50">
        <f>INDEX([1]Dados!$M$2:$N$26779,MATCH($P4013,[1]Dados!$N$2:$N$26779,),2)</f>
        <v>157242</v>
      </c>
      <c r="P4013">
        <v>157242</v>
      </c>
      <c r="Q4013" s="1">
        <v>36858</v>
      </c>
      <c r="R4013" s="1">
        <v>36862</v>
      </c>
      <c r="S4013" t="s">
        <v>1232</v>
      </c>
    </row>
    <row r="4014" spans="1:19" hidden="1" x14ac:dyDescent="0.2">
      <c r="A4014" s="7">
        <v>280510</v>
      </c>
      <c r="B4014" s="3">
        <v>32018</v>
      </c>
      <c r="C4014" s="3" t="s">
        <v>46</v>
      </c>
      <c r="D4014" s="2" t="s">
        <v>650</v>
      </c>
      <c r="E4014" s="3">
        <v>14</v>
      </c>
      <c r="F4014" s="17">
        <v>0</v>
      </c>
      <c r="G4014" s="17">
        <v>1</v>
      </c>
      <c r="H4014" s="17">
        <v>0</v>
      </c>
      <c r="I4014" s="7">
        <v>1.4</v>
      </c>
      <c r="J4014" s="7">
        <v>18</v>
      </c>
      <c r="K4014" s="4">
        <v>1214</v>
      </c>
      <c r="L4014" s="5">
        <v>1214.0587</v>
      </c>
      <c r="M4014">
        <v>82319.5</v>
      </c>
      <c r="N4014" s="33">
        <v>1</v>
      </c>
      <c r="O4014" s="50">
        <f>INDEX([1]Dados!$M$2:$N$26779,MATCH($P4014,[1]Dados!$N$2:$N$26779,),2)</f>
        <v>157242</v>
      </c>
      <c r="P4014">
        <v>157242</v>
      </c>
      <c r="Q4014" s="1">
        <v>36858</v>
      </c>
      <c r="R4014" s="1">
        <v>36862</v>
      </c>
      <c r="S4014" t="s">
        <v>1232</v>
      </c>
    </row>
    <row r="4015" spans="1:19" hidden="1" x14ac:dyDescent="0.2">
      <c r="A4015" s="7">
        <v>280510</v>
      </c>
      <c r="B4015" s="3">
        <v>32018</v>
      </c>
      <c r="C4015" s="3" t="s">
        <v>46</v>
      </c>
      <c r="D4015" s="2" t="s">
        <v>650</v>
      </c>
      <c r="E4015" s="3">
        <v>14</v>
      </c>
      <c r="F4015" s="17">
        <v>0</v>
      </c>
      <c r="G4015" s="17">
        <v>1</v>
      </c>
      <c r="H4015" s="17">
        <v>0</v>
      </c>
      <c r="I4015" s="7">
        <v>1.6</v>
      </c>
      <c r="J4015" s="7">
        <v>21</v>
      </c>
      <c r="K4015" s="4">
        <v>1214</v>
      </c>
      <c r="L4015" s="5">
        <v>1214.0587</v>
      </c>
      <c r="M4015">
        <v>82319.5</v>
      </c>
      <c r="N4015" s="33">
        <v>1</v>
      </c>
      <c r="O4015" s="50">
        <f>INDEX([1]Dados!$M$2:$N$26779,MATCH($P4015,[1]Dados!$N$2:$N$26779,),2)</f>
        <v>157242</v>
      </c>
      <c r="P4015">
        <v>157242</v>
      </c>
      <c r="Q4015" s="1">
        <v>36858</v>
      </c>
      <c r="R4015" s="1">
        <v>36862</v>
      </c>
      <c r="S4015" t="s">
        <v>1232</v>
      </c>
    </row>
    <row r="4016" spans="1:19" hidden="1" x14ac:dyDescent="0.2">
      <c r="A4016" s="7">
        <v>280510</v>
      </c>
      <c r="B4016" s="3">
        <v>32018</v>
      </c>
      <c r="C4016" s="3" t="s">
        <v>46</v>
      </c>
      <c r="D4016" s="2" t="s">
        <v>650</v>
      </c>
      <c r="E4016" s="3">
        <v>14</v>
      </c>
      <c r="F4016" s="17">
        <v>0</v>
      </c>
      <c r="G4016" s="17">
        <v>1</v>
      </c>
      <c r="H4016" s="17">
        <v>0</v>
      </c>
      <c r="I4016" s="7">
        <v>1.2</v>
      </c>
      <c r="J4016" s="7">
        <v>1</v>
      </c>
      <c r="K4016" s="4">
        <v>1214</v>
      </c>
      <c r="L4016" s="5">
        <v>1214.0587</v>
      </c>
      <c r="M4016">
        <v>82319.5</v>
      </c>
      <c r="N4016" s="33">
        <v>1</v>
      </c>
      <c r="O4016" s="50">
        <f>INDEX([1]Dados!$M$2:$N$26779,MATCH($P4016,[1]Dados!$N$2:$N$26779,),2)</f>
        <v>157242</v>
      </c>
      <c r="P4016">
        <v>157242</v>
      </c>
      <c r="Q4016" s="1">
        <v>36858</v>
      </c>
      <c r="R4016" s="1">
        <v>36862</v>
      </c>
      <c r="S4016" t="s">
        <v>1232</v>
      </c>
    </row>
    <row r="4017" spans="1:19" hidden="1" x14ac:dyDescent="0.2">
      <c r="A4017" s="7">
        <v>280510</v>
      </c>
      <c r="B4017" s="3">
        <v>32018</v>
      </c>
      <c r="C4017" s="3" t="s">
        <v>46</v>
      </c>
      <c r="D4017" s="2" t="s">
        <v>650</v>
      </c>
      <c r="E4017" s="3">
        <v>14</v>
      </c>
      <c r="F4017" s="17">
        <v>0</v>
      </c>
      <c r="G4017" s="17">
        <v>1</v>
      </c>
      <c r="H4017" s="17">
        <v>0</v>
      </c>
      <c r="I4017" s="7">
        <v>1.5</v>
      </c>
      <c r="J4017" s="7">
        <v>28</v>
      </c>
      <c r="K4017" s="4">
        <v>1214</v>
      </c>
      <c r="L4017" s="5">
        <v>1214.0587</v>
      </c>
      <c r="M4017">
        <v>82319.5</v>
      </c>
      <c r="N4017" s="33">
        <v>1</v>
      </c>
      <c r="O4017" s="50">
        <f>INDEX([1]Dados!$M$2:$N$26779,MATCH($P4017,[1]Dados!$N$2:$N$26779,),2)</f>
        <v>157242</v>
      </c>
      <c r="P4017">
        <v>157242</v>
      </c>
      <c r="Q4017" s="1">
        <v>36858</v>
      </c>
      <c r="R4017" s="1">
        <v>36862</v>
      </c>
      <c r="S4017" t="s">
        <v>1232</v>
      </c>
    </row>
    <row r="4018" spans="1:19" hidden="1" x14ac:dyDescent="0.2">
      <c r="A4018" s="7">
        <v>280510</v>
      </c>
      <c r="B4018" s="3">
        <v>32018</v>
      </c>
      <c r="C4018" s="3" t="s">
        <v>46</v>
      </c>
      <c r="D4018" s="2" t="s">
        <v>650</v>
      </c>
      <c r="E4018" s="3">
        <v>14</v>
      </c>
      <c r="F4018" s="17">
        <v>0</v>
      </c>
      <c r="G4018" s="17">
        <v>1</v>
      </c>
      <c r="H4018" s="17">
        <v>0</v>
      </c>
      <c r="I4018" s="7">
        <v>1.1000000000000001</v>
      </c>
      <c r="J4018" s="7">
        <v>15</v>
      </c>
      <c r="K4018" s="4">
        <v>1214</v>
      </c>
      <c r="L4018" s="5">
        <v>1214.0587</v>
      </c>
      <c r="M4018">
        <v>82319.5</v>
      </c>
      <c r="N4018" s="33">
        <v>1</v>
      </c>
      <c r="O4018" s="50">
        <f>INDEX([1]Dados!$M$2:$N$26779,MATCH($P4018,[1]Dados!$N$2:$N$26779,),2)</f>
        <v>157242</v>
      </c>
      <c r="P4018">
        <v>157242</v>
      </c>
      <c r="Q4018" s="1">
        <v>36858</v>
      </c>
      <c r="R4018" s="1">
        <v>36862</v>
      </c>
      <c r="S4018" t="s">
        <v>1232</v>
      </c>
    </row>
    <row r="4019" spans="1:19" hidden="1" x14ac:dyDescent="0.2">
      <c r="A4019" s="7">
        <v>280510</v>
      </c>
      <c r="B4019" s="3">
        <v>32018</v>
      </c>
      <c r="C4019" s="3" t="s">
        <v>46</v>
      </c>
      <c r="D4019" s="2" t="s">
        <v>650</v>
      </c>
      <c r="E4019" s="3">
        <v>14</v>
      </c>
      <c r="F4019" s="17">
        <v>0</v>
      </c>
      <c r="G4019" s="17">
        <v>1</v>
      </c>
      <c r="H4019" s="17">
        <v>0</v>
      </c>
      <c r="I4019" s="7">
        <v>1.7</v>
      </c>
      <c r="J4019" s="7">
        <v>18</v>
      </c>
      <c r="K4019" s="4">
        <v>1214</v>
      </c>
      <c r="L4019" s="5">
        <v>1214.0587</v>
      </c>
      <c r="M4019">
        <v>82319.5</v>
      </c>
      <c r="N4019" s="33">
        <v>1</v>
      </c>
      <c r="O4019" s="50">
        <f>INDEX([1]Dados!$M$2:$N$26779,MATCH($P4019,[1]Dados!$N$2:$N$26779,),2)</f>
        <v>157242</v>
      </c>
      <c r="P4019">
        <v>157242</v>
      </c>
      <c r="Q4019" s="1">
        <v>36858</v>
      </c>
      <c r="R4019" s="1">
        <v>36862</v>
      </c>
      <c r="S4019" t="s">
        <v>1232</v>
      </c>
    </row>
    <row r="4020" spans="1:19" hidden="1" x14ac:dyDescent="0.2">
      <c r="A4020" s="7">
        <v>280510</v>
      </c>
      <c r="B4020" s="3">
        <v>32018</v>
      </c>
      <c r="C4020" s="3" t="s">
        <v>46</v>
      </c>
      <c r="D4020" s="2" t="s">
        <v>650</v>
      </c>
      <c r="E4020" s="3">
        <v>14</v>
      </c>
      <c r="F4020" s="17">
        <v>0</v>
      </c>
      <c r="G4020" s="17">
        <v>1</v>
      </c>
      <c r="H4020" s="17">
        <v>0</v>
      </c>
      <c r="I4020" s="7">
        <v>1.8</v>
      </c>
      <c r="J4020" s="7">
        <v>23</v>
      </c>
      <c r="K4020" s="4">
        <v>1214</v>
      </c>
      <c r="L4020" s="5">
        <v>1214.0587</v>
      </c>
      <c r="M4020">
        <v>82319.5</v>
      </c>
      <c r="N4020" s="33">
        <v>1</v>
      </c>
      <c r="O4020" s="50">
        <f>INDEX([1]Dados!$M$2:$N$26779,MATCH($P4020,[1]Dados!$N$2:$N$26779,),2)</f>
        <v>157242</v>
      </c>
      <c r="P4020">
        <v>157242</v>
      </c>
      <c r="Q4020" s="1">
        <v>36858</v>
      </c>
      <c r="R4020" s="1">
        <v>36862</v>
      </c>
      <c r="S4020" t="s">
        <v>1232</v>
      </c>
    </row>
    <row r="4021" spans="1:19" hidden="1" x14ac:dyDescent="0.2">
      <c r="A4021" s="7">
        <v>280510</v>
      </c>
      <c r="B4021" s="3">
        <v>32018</v>
      </c>
      <c r="C4021" s="3" t="s">
        <v>46</v>
      </c>
      <c r="D4021" s="2" t="s">
        <v>650</v>
      </c>
      <c r="E4021" s="3">
        <v>14</v>
      </c>
      <c r="F4021" s="17">
        <v>0</v>
      </c>
      <c r="G4021" s="17">
        <v>1</v>
      </c>
      <c r="H4021" s="17">
        <v>0</v>
      </c>
      <c r="I4021" s="7">
        <v>1.9</v>
      </c>
      <c r="J4021" s="7">
        <v>28</v>
      </c>
      <c r="K4021" s="4">
        <v>1214</v>
      </c>
      <c r="L4021" s="5">
        <v>1214.0587</v>
      </c>
      <c r="M4021">
        <v>82319.5</v>
      </c>
      <c r="N4021" s="33">
        <v>1</v>
      </c>
      <c r="O4021" s="50">
        <f>INDEX([1]Dados!$M$2:$N$26779,MATCH($P4021,[1]Dados!$N$2:$N$26779,),2)</f>
        <v>157242</v>
      </c>
      <c r="P4021">
        <v>157242</v>
      </c>
      <c r="Q4021" s="1">
        <v>36858</v>
      </c>
      <c r="R4021" s="1">
        <v>36862</v>
      </c>
      <c r="S4021" t="s">
        <v>1232</v>
      </c>
    </row>
    <row r="4022" spans="1:19" hidden="1" x14ac:dyDescent="0.2">
      <c r="A4022" s="7">
        <v>280510</v>
      </c>
      <c r="B4022" s="3">
        <v>32018</v>
      </c>
      <c r="C4022" s="3" t="s">
        <v>46</v>
      </c>
      <c r="D4022" s="2" t="s">
        <v>650</v>
      </c>
      <c r="E4022" s="3">
        <v>14</v>
      </c>
      <c r="F4022" s="17">
        <v>0</v>
      </c>
      <c r="G4022" s="17">
        <v>1</v>
      </c>
      <c r="H4022" s="17">
        <v>0</v>
      </c>
      <c r="I4022" s="7">
        <v>4.0999999999999996</v>
      </c>
      <c r="J4022" s="7">
        <v>20</v>
      </c>
      <c r="K4022" s="4">
        <v>1214</v>
      </c>
      <c r="L4022" s="5">
        <v>1214.0589</v>
      </c>
      <c r="M4022">
        <v>129600</v>
      </c>
      <c r="N4022" s="33">
        <v>1</v>
      </c>
      <c r="O4022" s="50">
        <f>INDEX([1]Dados!$M$2:$N$26779,MATCH($P4022,[1]Dados!$N$2:$N$26779,),2)</f>
        <v>158394</v>
      </c>
      <c r="P4022">
        <v>158394</v>
      </c>
      <c r="Q4022" s="1">
        <v>36858</v>
      </c>
      <c r="R4022" s="1">
        <v>36862</v>
      </c>
      <c r="S4022" t="s">
        <v>983</v>
      </c>
    </row>
    <row r="4023" spans="1:19" hidden="1" x14ac:dyDescent="0.2">
      <c r="A4023" s="7">
        <v>280510</v>
      </c>
      <c r="B4023" s="3">
        <v>32018</v>
      </c>
      <c r="C4023" s="3" t="s">
        <v>46</v>
      </c>
      <c r="D4023" s="2" t="s">
        <v>650</v>
      </c>
      <c r="E4023" s="3">
        <v>14</v>
      </c>
      <c r="F4023" s="17">
        <v>0</v>
      </c>
      <c r="G4023" s="17">
        <v>1</v>
      </c>
      <c r="H4023" s="17">
        <v>0</v>
      </c>
      <c r="I4023" s="7">
        <v>4.4000000000000004</v>
      </c>
      <c r="J4023" s="7">
        <v>28</v>
      </c>
      <c r="K4023" s="4">
        <v>1214</v>
      </c>
      <c r="L4023" s="5">
        <v>1214.0589</v>
      </c>
      <c r="M4023">
        <v>129600</v>
      </c>
      <c r="N4023" s="33">
        <v>1</v>
      </c>
      <c r="O4023" s="50">
        <f>INDEX([1]Dados!$M$2:$N$26779,MATCH($P4023,[1]Dados!$N$2:$N$26779,),2)</f>
        <v>158394</v>
      </c>
      <c r="P4023">
        <v>158394</v>
      </c>
      <c r="Q4023" s="1">
        <v>36858</v>
      </c>
      <c r="R4023" s="1">
        <v>36862</v>
      </c>
      <c r="S4023" t="s">
        <v>983</v>
      </c>
    </row>
    <row r="4024" spans="1:19" hidden="1" x14ac:dyDescent="0.2">
      <c r="A4024" s="7">
        <v>280510</v>
      </c>
      <c r="B4024" s="3">
        <v>32018</v>
      </c>
      <c r="C4024" s="3" t="s">
        <v>46</v>
      </c>
      <c r="D4024" s="2" t="s">
        <v>650</v>
      </c>
      <c r="E4024" s="3">
        <v>14</v>
      </c>
      <c r="F4024" s="17">
        <v>0</v>
      </c>
      <c r="G4024" s="17">
        <v>1</v>
      </c>
      <c r="H4024" s="17">
        <v>0</v>
      </c>
      <c r="I4024" s="7">
        <v>4.2</v>
      </c>
      <c r="J4024" s="7">
        <v>28</v>
      </c>
      <c r="K4024" s="4">
        <v>1214</v>
      </c>
      <c r="L4024" s="5">
        <v>1214.0589</v>
      </c>
      <c r="M4024">
        <v>129600</v>
      </c>
      <c r="N4024" s="33">
        <v>1</v>
      </c>
      <c r="O4024" s="50">
        <f>INDEX([1]Dados!$M$2:$N$26779,MATCH($P4024,[1]Dados!$N$2:$N$26779,),2)</f>
        <v>158394</v>
      </c>
      <c r="P4024">
        <v>158394</v>
      </c>
      <c r="Q4024" s="1">
        <v>36858</v>
      </c>
      <c r="R4024" s="1">
        <v>36862</v>
      </c>
      <c r="S4024" t="s">
        <v>983</v>
      </c>
    </row>
    <row r="4025" spans="1:19" hidden="1" x14ac:dyDescent="0.2">
      <c r="A4025" s="7">
        <v>280510</v>
      </c>
      <c r="B4025" s="3">
        <v>32018</v>
      </c>
      <c r="C4025" s="3" t="s">
        <v>46</v>
      </c>
      <c r="D4025" s="2" t="s">
        <v>650</v>
      </c>
      <c r="E4025" s="3">
        <v>14</v>
      </c>
      <c r="F4025" s="17">
        <v>0</v>
      </c>
      <c r="G4025" s="17">
        <v>1</v>
      </c>
      <c r="H4025" s="17">
        <v>0</v>
      </c>
      <c r="I4025" s="7">
        <v>4.3</v>
      </c>
      <c r="J4025" s="7">
        <v>18</v>
      </c>
      <c r="K4025" s="4">
        <v>1214</v>
      </c>
      <c r="L4025" s="5">
        <v>1214.0589</v>
      </c>
      <c r="M4025">
        <v>129600</v>
      </c>
      <c r="N4025" s="33">
        <v>1</v>
      </c>
      <c r="O4025" s="50">
        <f>INDEX([1]Dados!$M$2:$N$26779,MATCH($P4025,[1]Dados!$N$2:$N$26779,),2)</f>
        <v>158394</v>
      </c>
      <c r="P4025">
        <v>158394</v>
      </c>
      <c r="Q4025" s="1">
        <v>36858</v>
      </c>
      <c r="R4025" s="1">
        <v>36862</v>
      </c>
      <c r="S4025" t="s">
        <v>983</v>
      </c>
    </row>
    <row r="4026" spans="1:19" hidden="1" x14ac:dyDescent="0.2">
      <c r="A4026" s="7">
        <v>280510</v>
      </c>
      <c r="B4026" s="3">
        <v>32018</v>
      </c>
      <c r="C4026" s="3" t="s">
        <v>46</v>
      </c>
      <c r="D4026" s="2" t="s">
        <v>650</v>
      </c>
      <c r="E4026" s="3">
        <v>14</v>
      </c>
      <c r="F4026" s="17">
        <v>0</v>
      </c>
      <c r="G4026" s="17">
        <v>1</v>
      </c>
      <c r="H4026" s="17">
        <v>0</v>
      </c>
      <c r="I4026" s="7">
        <v>3.2</v>
      </c>
      <c r="J4026" s="7">
        <v>21</v>
      </c>
      <c r="K4026" s="4">
        <v>1203</v>
      </c>
      <c r="L4026" s="5">
        <v>1203.0829000000001</v>
      </c>
      <c r="M4026">
        <v>20193.84</v>
      </c>
      <c r="N4026" s="33">
        <v>1</v>
      </c>
      <c r="O4026" s="50">
        <f>INDEX([1]Dados!$M$2:$N$26779,MATCH($P4026,[1]Dados!$N$2:$N$26779,),2)</f>
        <v>157499</v>
      </c>
      <c r="P4026">
        <v>157499</v>
      </c>
      <c r="Q4026" s="1">
        <v>36858</v>
      </c>
      <c r="R4026" s="1">
        <v>36862</v>
      </c>
      <c r="S4026" t="s">
        <v>979</v>
      </c>
    </row>
    <row r="4027" spans="1:19" hidden="1" x14ac:dyDescent="0.2">
      <c r="A4027" s="7">
        <v>280510</v>
      </c>
      <c r="B4027" s="3">
        <v>32018</v>
      </c>
      <c r="C4027" s="3" t="s">
        <v>46</v>
      </c>
      <c r="D4027" s="2" t="s">
        <v>650</v>
      </c>
      <c r="E4027" s="3">
        <v>14</v>
      </c>
      <c r="F4027" s="17">
        <v>0</v>
      </c>
      <c r="G4027" s="17">
        <v>1</v>
      </c>
      <c r="H4027" s="17">
        <v>0</v>
      </c>
      <c r="I4027" s="7">
        <v>3.3</v>
      </c>
      <c r="J4027" s="7">
        <v>18</v>
      </c>
      <c r="K4027" s="4">
        <v>1203</v>
      </c>
      <c r="L4027" s="5">
        <v>1203.0829000000001</v>
      </c>
      <c r="M4027">
        <v>20193.84</v>
      </c>
      <c r="N4027" s="33">
        <v>1</v>
      </c>
      <c r="O4027" s="50">
        <f>INDEX([1]Dados!$M$2:$N$26779,MATCH($P4027,[1]Dados!$N$2:$N$26779,),2)</f>
        <v>157499</v>
      </c>
      <c r="P4027">
        <v>157499</v>
      </c>
      <c r="Q4027" s="1">
        <v>36858</v>
      </c>
      <c r="R4027" s="1">
        <v>36862</v>
      </c>
      <c r="S4027" t="s">
        <v>979</v>
      </c>
    </row>
    <row r="4028" spans="1:19" hidden="1" x14ac:dyDescent="0.2">
      <c r="A4028" s="7">
        <v>280510</v>
      </c>
      <c r="B4028" s="3">
        <v>32018</v>
      </c>
      <c r="C4028" s="3" t="s">
        <v>46</v>
      </c>
      <c r="D4028" s="2" t="s">
        <v>650</v>
      </c>
      <c r="E4028" s="3">
        <v>14</v>
      </c>
      <c r="F4028" s="17">
        <v>0</v>
      </c>
      <c r="G4028" s="17">
        <v>1</v>
      </c>
      <c r="H4028" s="17">
        <v>0</v>
      </c>
      <c r="I4028" s="7">
        <v>3.4</v>
      </c>
      <c r="J4028" s="7">
        <v>28</v>
      </c>
      <c r="K4028" s="4">
        <v>1203</v>
      </c>
      <c r="L4028" s="5">
        <v>1203.0829000000001</v>
      </c>
      <c r="M4028">
        <v>20193.84</v>
      </c>
      <c r="N4028" s="33">
        <v>1</v>
      </c>
      <c r="O4028" s="50">
        <f>INDEX([1]Dados!$M$2:$N$26779,MATCH($P4028,[1]Dados!$N$2:$N$26779,),2)</f>
        <v>157499</v>
      </c>
      <c r="P4028">
        <v>157499</v>
      </c>
      <c r="Q4028" s="1">
        <v>36858</v>
      </c>
      <c r="R4028" s="1">
        <v>36862</v>
      </c>
      <c r="S4028" t="s">
        <v>979</v>
      </c>
    </row>
    <row r="4029" spans="1:19" hidden="1" x14ac:dyDescent="0.2">
      <c r="A4029" s="7">
        <v>280510</v>
      </c>
      <c r="B4029" s="3">
        <v>32018</v>
      </c>
      <c r="C4029" s="3" t="s">
        <v>46</v>
      </c>
      <c r="D4029" s="2" t="s">
        <v>650</v>
      </c>
      <c r="E4029" s="3">
        <v>14</v>
      </c>
      <c r="F4029" s="17">
        <v>0</v>
      </c>
      <c r="G4029" s="17">
        <v>1</v>
      </c>
      <c r="H4029" s="17">
        <v>0</v>
      </c>
      <c r="I4029" s="7">
        <v>3.1</v>
      </c>
      <c r="J4029" s="7">
        <v>17</v>
      </c>
      <c r="K4029" s="4">
        <v>1203</v>
      </c>
      <c r="L4029" s="5">
        <v>1203.0829000000001</v>
      </c>
      <c r="M4029">
        <v>20193.84</v>
      </c>
      <c r="N4029" s="33">
        <v>1</v>
      </c>
      <c r="O4029" s="50">
        <f>INDEX([1]Dados!$M$2:$N$26779,MATCH($P4029,[1]Dados!$N$2:$N$26779,),2)</f>
        <v>157499</v>
      </c>
      <c r="P4029">
        <v>157499</v>
      </c>
      <c r="Q4029" s="1">
        <v>36858</v>
      </c>
      <c r="R4029" s="1">
        <v>36862</v>
      </c>
      <c r="S4029" t="s">
        <v>979</v>
      </c>
    </row>
    <row r="4030" spans="1:19" hidden="1" x14ac:dyDescent="0.2">
      <c r="A4030" s="7">
        <v>280510</v>
      </c>
      <c r="B4030" s="3">
        <v>32018</v>
      </c>
      <c r="C4030" s="3" t="s">
        <v>46</v>
      </c>
      <c r="D4030" s="2" t="s">
        <v>650</v>
      </c>
      <c r="E4030" s="3">
        <v>14</v>
      </c>
      <c r="F4030" s="17">
        <v>0</v>
      </c>
      <c r="G4030" s="17">
        <v>1</v>
      </c>
      <c r="H4030" s="17">
        <v>0</v>
      </c>
      <c r="I4030" s="7">
        <v>5.0999999999999996</v>
      </c>
      <c r="J4030" s="7">
        <v>33</v>
      </c>
      <c r="K4030" s="4">
        <v>1214</v>
      </c>
      <c r="L4030" s="5">
        <v>1214.0808</v>
      </c>
      <c r="M4030">
        <v>98000</v>
      </c>
      <c r="N4030" s="33">
        <v>1</v>
      </c>
      <c r="O4030" s="50">
        <f>INDEX([1]Dados!$M$2:$N$26779,MATCH($P4030,[1]Dados!$N$2:$N$26779,),2)</f>
        <v>157627</v>
      </c>
      <c r="P4030">
        <v>157627</v>
      </c>
      <c r="Q4030" s="1">
        <v>36858</v>
      </c>
      <c r="R4030" s="1">
        <v>36862</v>
      </c>
      <c r="S4030" t="s">
        <v>1233</v>
      </c>
    </row>
    <row r="4031" spans="1:19" hidden="1" x14ac:dyDescent="0.2">
      <c r="A4031" s="7">
        <v>280510</v>
      </c>
      <c r="B4031" s="3">
        <v>32018</v>
      </c>
      <c r="C4031" s="3" t="s">
        <v>46</v>
      </c>
      <c r="D4031" s="2" t="s">
        <v>650</v>
      </c>
      <c r="E4031" s="3">
        <v>14</v>
      </c>
      <c r="F4031" s="17">
        <v>0</v>
      </c>
      <c r="G4031" s="17">
        <v>1</v>
      </c>
      <c r="H4031" s="17">
        <v>0</v>
      </c>
      <c r="I4031" s="7">
        <v>2.1</v>
      </c>
      <c r="J4031" s="7">
        <v>30</v>
      </c>
      <c r="K4031" s="4">
        <v>1293</v>
      </c>
      <c r="L4031" s="5">
        <v>1293.0592999999999</v>
      </c>
      <c r="M4031">
        <v>13433.04</v>
      </c>
      <c r="N4031" s="33">
        <v>1</v>
      </c>
      <c r="O4031" s="50">
        <f>INDEX([1]Dados!$M$2:$N$26779,MATCH($P4031,[1]Dados!$N$2:$N$26779,),2)</f>
        <v>157262</v>
      </c>
      <c r="P4031">
        <v>157262</v>
      </c>
      <c r="Q4031" s="1">
        <v>36858</v>
      </c>
      <c r="R4031" s="1">
        <v>36862</v>
      </c>
      <c r="S4031" t="s">
        <v>978</v>
      </c>
    </row>
    <row r="4032" spans="1:19" hidden="1" x14ac:dyDescent="0.2">
      <c r="A4032" s="7">
        <v>280510</v>
      </c>
      <c r="B4032" s="3">
        <v>32018</v>
      </c>
      <c r="C4032" s="3" t="s">
        <v>46</v>
      </c>
      <c r="D4032" s="2" t="s">
        <v>650</v>
      </c>
      <c r="E4032" s="3">
        <v>14</v>
      </c>
      <c r="F4032" s="17">
        <v>0</v>
      </c>
      <c r="G4032" s="17">
        <v>1</v>
      </c>
      <c r="H4032" s="17">
        <v>0</v>
      </c>
      <c r="I4032" s="7">
        <v>2.2999999999999998</v>
      </c>
      <c r="J4032" s="7">
        <v>11</v>
      </c>
      <c r="K4032" s="4">
        <v>1293</v>
      </c>
      <c r="L4032" s="5">
        <v>1293.0592999999999</v>
      </c>
      <c r="M4032">
        <v>13433.04</v>
      </c>
      <c r="N4032" s="33">
        <v>1</v>
      </c>
      <c r="O4032" s="50">
        <f>INDEX([1]Dados!$M$2:$N$26779,MATCH($P4032,[1]Dados!$N$2:$N$26779,),2)</f>
        <v>157262</v>
      </c>
      <c r="P4032">
        <v>157262</v>
      </c>
      <c r="Q4032" s="1">
        <v>36858</v>
      </c>
      <c r="R4032" s="1">
        <v>36862</v>
      </c>
      <c r="S4032" t="s">
        <v>978</v>
      </c>
    </row>
    <row r="4033" spans="1:19" s="23" customFormat="1" hidden="1" x14ac:dyDescent="0.2">
      <c r="A4033" s="19">
        <v>280510</v>
      </c>
      <c r="B4033" s="20">
        <v>32018</v>
      </c>
      <c r="C4033" s="20" t="s">
        <v>46</v>
      </c>
      <c r="D4033" s="21" t="s">
        <v>650</v>
      </c>
      <c r="E4033" s="20">
        <v>14</v>
      </c>
      <c r="F4033" s="22">
        <v>0</v>
      </c>
      <c r="G4033" s="22">
        <v>1</v>
      </c>
      <c r="H4033" s="22">
        <v>0</v>
      </c>
      <c r="I4033" s="19">
        <v>2.2000000000000002</v>
      </c>
      <c r="J4033" s="19">
        <v>26</v>
      </c>
      <c r="K4033" s="24">
        <v>1293</v>
      </c>
      <c r="L4033" s="25">
        <v>1293.0592999999999</v>
      </c>
      <c r="M4033" s="23">
        <v>13433.04</v>
      </c>
      <c r="N4033" s="43">
        <v>1</v>
      </c>
      <c r="O4033" s="50">
        <f>INDEX([1]Dados!$M$2:$N$26779,MATCH($P4033,[1]Dados!$N$2:$N$26779,),2)</f>
        <v>157262</v>
      </c>
      <c r="P4033" s="23">
        <v>157262</v>
      </c>
      <c r="Q4033" s="26">
        <v>36858</v>
      </c>
      <c r="R4033" s="26">
        <v>36862</v>
      </c>
      <c r="S4033" s="23" t="s">
        <v>978</v>
      </c>
    </row>
    <row r="4034" spans="1:19" x14ac:dyDescent="0.2">
      <c r="A4034" s="7">
        <v>351610</v>
      </c>
      <c r="B4034" s="3">
        <v>64238</v>
      </c>
      <c r="C4034" s="3" t="s">
        <v>28</v>
      </c>
      <c r="D4034" s="2" t="s">
        <v>425</v>
      </c>
      <c r="E4034" s="3">
        <v>14</v>
      </c>
      <c r="F4034" s="17">
        <v>0</v>
      </c>
      <c r="G4034" s="17">
        <v>1</v>
      </c>
      <c r="H4034" s="17">
        <v>0</v>
      </c>
      <c r="I4034" s="7">
        <v>3.2</v>
      </c>
      <c r="J4034" s="7">
        <v>20</v>
      </c>
      <c r="K4034" s="4">
        <v>1203</v>
      </c>
      <c r="L4034" s="5">
        <v>1203.0829000000001</v>
      </c>
      <c r="M4034">
        <v>4679.3999999999996</v>
      </c>
      <c r="N4034" s="33">
        <v>1</v>
      </c>
      <c r="O4034" s="50" t="e">
        <f>INDEX([1]Dados!$M$2:$N$26779,MATCH($P4034,[1]Dados!$N$2:$N$26779,),2)</f>
        <v>#N/A</v>
      </c>
      <c r="P4034">
        <v>157501</v>
      </c>
      <c r="Q4034" s="1">
        <v>36858</v>
      </c>
      <c r="R4034" s="1">
        <v>36861</v>
      </c>
      <c r="S4034" t="s">
        <v>2314</v>
      </c>
    </row>
    <row r="4035" spans="1:19" x14ac:dyDescent="0.2">
      <c r="A4035" s="7">
        <v>351610</v>
      </c>
      <c r="B4035" s="3">
        <v>64238</v>
      </c>
      <c r="C4035" s="3" t="s">
        <v>28</v>
      </c>
      <c r="D4035" s="2" t="s">
        <v>425</v>
      </c>
      <c r="E4035" s="3">
        <v>14</v>
      </c>
      <c r="F4035" s="17">
        <v>0</v>
      </c>
      <c r="G4035" s="17">
        <v>1</v>
      </c>
      <c r="H4035" s="17">
        <v>0</v>
      </c>
      <c r="I4035" s="7">
        <v>3.3</v>
      </c>
      <c r="J4035" s="7">
        <v>18</v>
      </c>
      <c r="K4035" s="4">
        <v>1203</v>
      </c>
      <c r="L4035" s="5">
        <v>1203.0829000000001</v>
      </c>
      <c r="M4035">
        <v>4679.3999999999996</v>
      </c>
      <c r="N4035" s="33">
        <v>1</v>
      </c>
      <c r="O4035" s="50" t="e">
        <f>INDEX([1]Dados!$M$2:$N$26779,MATCH($P4035,[1]Dados!$N$2:$N$26779,),2)</f>
        <v>#N/A</v>
      </c>
      <c r="P4035">
        <v>157501</v>
      </c>
      <c r="Q4035" s="1">
        <v>36858</v>
      </c>
      <c r="R4035" s="1">
        <v>36861</v>
      </c>
      <c r="S4035" t="s">
        <v>2314</v>
      </c>
    </row>
    <row r="4036" spans="1:19" x14ac:dyDescent="0.2">
      <c r="A4036" s="7">
        <v>351610</v>
      </c>
      <c r="B4036" s="3">
        <v>64238</v>
      </c>
      <c r="C4036" s="3" t="s">
        <v>28</v>
      </c>
      <c r="D4036" s="2" t="s">
        <v>425</v>
      </c>
      <c r="E4036" s="3">
        <v>14</v>
      </c>
      <c r="F4036" s="17">
        <v>0</v>
      </c>
      <c r="G4036" s="17">
        <v>1</v>
      </c>
      <c r="H4036" s="17">
        <v>0</v>
      </c>
      <c r="I4036" s="7">
        <v>3.1</v>
      </c>
      <c r="J4036" s="7">
        <v>18</v>
      </c>
      <c r="K4036" s="4">
        <v>1203</v>
      </c>
      <c r="L4036" s="5">
        <v>1203.0829000000001</v>
      </c>
      <c r="M4036">
        <v>4679.3999999999996</v>
      </c>
      <c r="N4036" s="33">
        <v>1</v>
      </c>
      <c r="O4036" s="50" t="e">
        <f>INDEX([1]Dados!$M$2:$N$26779,MATCH($P4036,[1]Dados!$N$2:$N$26779,),2)</f>
        <v>#N/A</v>
      </c>
      <c r="P4036">
        <v>157501</v>
      </c>
      <c r="Q4036" s="1">
        <v>36858</v>
      </c>
      <c r="R4036" s="1">
        <v>36861</v>
      </c>
      <c r="S4036" t="s">
        <v>2314</v>
      </c>
    </row>
    <row r="4037" spans="1:19" x14ac:dyDescent="0.2">
      <c r="A4037" s="7">
        <v>351610</v>
      </c>
      <c r="B4037" s="3">
        <v>64238</v>
      </c>
      <c r="C4037" s="3" t="s">
        <v>28</v>
      </c>
      <c r="D4037" s="2" t="s">
        <v>425</v>
      </c>
      <c r="E4037" s="3">
        <v>14</v>
      </c>
      <c r="F4037" s="17">
        <v>0</v>
      </c>
      <c r="G4037" s="17">
        <v>1</v>
      </c>
      <c r="H4037" s="17">
        <v>0</v>
      </c>
      <c r="I4037" s="7">
        <v>3.4</v>
      </c>
      <c r="J4037" s="7">
        <v>17</v>
      </c>
      <c r="K4037" s="4">
        <v>1203</v>
      </c>
      <c r="L4037" s="5">
        <v>1203.0829000000001</v>
      </c>
      <c r="M4037">
        <v>4679.3999999999996</v>
      </c>
      <c r="N4037" s="33">
        <v>1</v>
      </c>
      <c r="O4037" s="50" t="e">
        <f>INDEX([1]Dados!$M$2:$N$26779,MATCH($P4037,[1]Dados!$N$2:$N$26779,),2)</f>
        <v>#N/A</v>
      </c>
      <c r="P4037">
        <v>157501</v>
      </c>
      <c r="Q4037" s="1">
        <v>36858</v>
      </c>
      <c r="R4037" s="1">
        <v>36861</v>
      </c>
      <c r="S4037" t="s">
        <v>2314</v>
      </c>
    </row>
    <row r="4038" spans="1:19" x14ac:dyDescent="0.2">
      <c r="A4038" s="7">
        <v>351610</v>
      </c>
      <c r="B4038" s="3">
        <v>64238</v>
      </c>
      <c r="C4038" s="3" t="s">
        <v>28</v>
      </c>
      <c r="D4038" s="2" t="s">
        <v>425</v>
      </c>
      <c r="E4038" s="3">
        <v>14</v>
      </c>
      <c r="F4038" s="17">
        <v>0</v>
      </c>
      <c r="G4038" s="17">
        <v>1</v>
      </c>
      <c r="H4038" s="17">
        <v>0</v>
      </c>
      <c r="I4038" s="7">
        <v>1.2</v>
      </c>
      <c r="J4038" s="7">
        <v>1</v>
      </c>
      <c r="K4038" s="4">
        <v>1214</v>
      </c>
      <c r="L4038" s="5">
        <v>1214.0587</v>
      </c>
      <c r="M4038">
        <v>35254</v>
      </c>
      <c r="N4038" s="33">
        <v>1</v>
      </c>
      <c r="O4038" s="50" t="e">
        <f>INDEX([1]Dados!$M$2:$N$26779,MATCH($P4038,[1]Dados!$N$2:$N$26779,),2)</f>
        <v>#N/A</v>
      </c>
      <c r="P4038">
        <v>157227</v>
      </c>
      <c r="Q4038" s="1">
        <v>36858</v>
      </c>
      <c r="R4038" s="1">
        <v>36861</v>
      </c>
      <c r="S4038" t="s">
        <v>2312</v>
      </c>
    </row>
    <row r="4039" spans="1:19" x14ac:dyDescent="0.2">
      <c r="A4039" s="7">
        <v>351610</v>
      </c>
      <c r="B4039" s="3">
        <v>64238</v>
      </c>
      <c r="C4039" s="3" t="s">
        <v>28</v>
      </c>
      <c r="D4039" s="2" t="s">
        <v>425</v>
      </c>
      <c r="E4039" s="3">
        <v>14</v>
      </c>
      <c r="F4039" s="17">
        <v>0</v>
      </c>
      <c r="G4039" s="17">
        <v>1</v>
      </c>
      <c r="H4039" s="17">
        <v>0</v>
      </c>
      <c r="I4039" s="7">
        <v>1.1000000000000001</v>
      </c>
      <c r="J4039" s="7">
        <v>2</v>
      </c>
      <c r="K4039" s="4">
        <v>1214</v>
      </c>
      <c r="L4039" s="5">
        <v>1214.0587</v>
      </c>
      <c r="M4039">
        <v>35254</v>
      </c>
      <c r="N4039" s="33">
        <v>1</v>
      </c>
      <c r="O4039" s="50" t="e">
        <f>INDEX([1]Dados!$M$2:$N$26779,MATCH($P4039,[1]Dados!$N$2:$N$26779,),2)</f>
        <v>#N/A</v>
      </c>
      <c r="P4039">
        <v>157227</v>
      </c>
      <c r="Q4039" s="1">
        <v>36858</v>
      </c>
      <c r="R4039" s="1">
        <v>36861</v>
      </c>
      <c r="S4039" t="s">
        <v>2312</v>
      </c>
    </row>
    <row r="4040" spans="1:19" x14ac:dyDescent="0.2">
      <c r="A4040" s="7">
        <v>351610</v>
      </c>
      <c r="B4040" s="3">
        <v>64238</v>
      </c>
      <c r="C4040" s="3" t="s">
        <v>28</v>
      </c>
      <c r="D4040" s="2" t="s">
        <v>425</v>
      </c>
      <c r="E4040" s="3">
        <v>14</v>
      </c>
      <c r="F4040" s="17">
        <v>0</v>
      </c>
      <c r="G4040" s="17">
        <v>1</v>
      </c>
      <c r="H4040" s="17">
        <v>0</v>
      </c>
      <c r="I4040" s="7">
        <v>4.0999999999999996</v>
      </c>
      <c r="J4040" s="7">
        <v>20</v>
      </c>
      <c r="K4040" s="4">
        <v>1214</v>
      </c>
      <c r="L4040" s="5">
        <v>1214.0589</v>
      </c>
      <c r="M4040">
        <v>85320</v>
      </c>
      <c r="N4040" s="33">
        <v>1</v>
      </c>
      <c r="O4040" s="50" t="e">
        <f>INDEX([1]Dados!$M$2:$N$26779,MATCH($P4040,[1]Dados!$N$2:$N$26779,),2)</f>
        <v>#N/A</v>
      </c>
      <c r="P4040">
        <v>158395</v>
      </c>
      <c r="Q4040" s="1">
        <v>36858</v>
      </c>
      <c r="R4040" s="1">
        <v>36861</v>
      </c>
      <c r="S4040" t="s">
        <v>2315</v>
      </c>
    </row>
    <row r="4041" spans="1:19" x14ac:dyDescent="0.2">
      <c r="A4041" s="7">
        <v>351610</v>
      </c>
      <c r="B4041" s="3">
        <v>64238</v>
      </c>
      <c r="C4041" s="3" t="s">
        <v>28</v>
      </c>
      <c r="D4041" s="2" t="s">
        <v>425</v>
      </c>
      <c r="E4041" s="3">
        <v>14</v>
      </c>
      <c r="F4041" s="17">
        <v>0</v>
      </c>
      <c r="G4041" s="17">
        <v>1</v>
      </c>
      <c r="H4041" s="17">
        <v>0</v>
      </c>
      <c r="I4041" s="7">
        <v>4.2</v>
      </c>
      <c r="J4041" s="7">
        <v>28</v>
      </c>
      <c r="K4041" s="4">
        <v>1214</v>
      </c>
      <c r="L4041" s="5">
        <v>1214.0589</v>
      </c>
      <c r="M4041">
        <v>85320</v>
      </c>
      <c r="N4041" s="33">
        <v>1</v>
      </c>
      <c r="O4041" s="50" t="e">
        <f>INDEX([1]Dados!$M$2:$N$26779,MATCH($P4041,[1]Dados!$N$2:$N$26779,),2)</f>
        <v>#N/A</v>
      </c>
      <c r="P4041">
        <v>158395</v>
      </c>
      <c r="Q4041" s="1">
        <v>36858</v>
      </c>
      <c r="R4041" s="1">
        <v>36861</v>
      </c>
      <c r="S4041" t="s">
        <v>2315</v>
      </c>
    </row>
    <row r="4042" spans="1:19" x14ac:dyDescent="0.2">
      <c r="A4042" s="7">
        <v>351610</v>
      </c>
      <c r="B4042" s="3">
        <v>64238</v>
      </c>
      <c r="C4042" s="3" t="s">
        <v>28</v>
      </c>
      <c r="D4042" s="2" t="s">
        <v>425</v>
      </c>
      <c r="E4042" s="3">
        <v>14</v>
      </c>
      <c r="F4042" s="17">
        <v>0</v>
      </c>
      <c r="G4042" s="17">
        <v>1</v>
      </c>
      <c r="H4042" s="17">
        <v>0</v>
      </c>
      <c r="I4042" s="7">
        <v>4.3</v>
      </c>
      <c r="J4042" s="7">
        <v>27</v>
      </c>
      <c r="K4042" s="4">
        <v>1214</v>
      </c>
      <c r="L4042" s="5">
        <v>1214.0589</v>
      </c>
      <c r="M4042">
        <v>85320</v>
      </c>
      <c r="N4042" s="33">
        <v>1</v>
      </c>
      <c r="O4042" s="50" t="e">
        <f>INDEX([1]Dados!$M$2:$N$26779,MATCH($P4042,[1]Dados!$N$2:$N$26779,),2)</f>
        <v>#N/A</v>
      </c>
      <c r="P4042">
        <v>158395</v>
      </c>
      <c r="Q4042" s="1">
        <v>36858</v>
      </c>
      <c r="R4042" s="1">
        <v>36861</v>
      </c>
      <c r="S4042" t="s">
        <v>2315</v>
      </c>
    </row>
    <row r="4043" spans="1:19" x14ac:dyDescent="0.2">
      <c r="A4043" s="7">
        <v>351610</v>
      </c>
      <c r="B4043" s="3">
        <v>64238</v>
      </c>
      <c r="C4043" s="3" t="s">
        <v>28</v>
      </c>
      <c r="D4043" s="2" t="s">
        <v>425</v>
      </c>
      <c r="E4043" s="3">
        <v>14</v>
      </c>
      <c r="F4043" s="17">
        <v>0</v>
      </c>
      <c r="G4043" s="17">
        <v>1</v>
      </c>
      <c r="H4043" s="17">
        <v>0</v>
      </c>
      <c r="I4043" s="7">
        <v>2.2000000000000002</v>
      </c>
      <c r="J4043" s="7">
        <v>20</v>
      </c>
      <c r="K4043" s="4">
        <v>1293</v>
      </c>
      <c r="L4043" s="5">
        <v>1293.0592999999999</v>
      </c>
      <c r="M4043">
        <v>3150.96</v>
      </c>
      <c r="N4043" s="33">
        <v>1</v>
      </c>
      <c r="O4043" s="50" t="e">
        <f>INDEX([1]Dados!$M$2:$N$26779,MATCH($P4043,[1]Dados!$N$2:$N$26779,),2)</f>
        <v>#N/A</v>
      </c>
      <c r="P4043">
        <v>157197</v>
      </c>
      <c r="Q4043" s="1">
        <v>36858</v>
      </c>
      <c r="R4043" s="1">
        <v>36861</v>
      </c>
      <c r="S4043" t="s">
        <v>2313</v>
      </c>
    </row>
    <row r="4044" spans="1:19" x14ac:dyDescent="0.2">
      <c r="A4044" s="7">
        <v>351610</v>
      </c>
      <c r="B4044" s="3">
        <v>64238</v>
      </c>
      <c r="C4044" s="3" t="s">
        <v>28</v>
      </c>
      <c r="D4044" s="2" t="s">
        <v>425</v>
      </c>
      <c r="E4044" s="3">
        <v>14</v>
      </c>
      <c r="F4044" s="17">
        <v>0</v>
      </c>
      <c r="G4044" s="17">
        <v>1</v>
      </c>
      <c r="H4044" s="17">
        <v>0</v>
      </c>
      <c r="I4044" s="7">
        <v>2.1</v>
      </c>
      <c r="J4044" s="7">
        <v>21</v>
      </c>
      <c r="K4044" s="4">
        <v>1293</v>
      </c>
      <c r="L4044" s="5">
        <v>1293.0592999999999</v>
      </c>
      <c r="M4044">
        <v>3150.96</v>
      </c>
      <c r="N4044" s="33">
        <v>1</v>
      </c>
      <c r="O4044" s="50" t="e">
        <f>INDEX([1]Dados!$M$2:$N$26779,MATCH($P4044,[1]Dados!$N$2:$N$26779,),2)</f>
        <v>#N/A</v>
      </c>
      <c r="P4044">
        <v>157197</v>
      </c>
      <c r="Q4044" s="1">
        <v>36858</v>
      </c>
      <c r="R4044" s="1">
        <v>36861</v>
      </c>
      <c r="S4044" t="s">
        <v>2313</v>
      </c>
    </row>
    <row r="4045" spans="1:19" x14ac:dyDescent="0.2">
      <c r="A4045" s="7">
        <v>353510</v>
      </c>
      <c r="B4045" s="3">
        <v>68039</v>
      </c>
      <c r="C4045" s="3" t="s">
        <v>28</v>
      </c>
      <c r="D4045" s="2" t="s">
        <v>631</v>
      </c>
      <c r="E4045" s="3">
        <v>14</v>
      </c>
      <c r="F4045" s="17">
        <v>0</v>
      </c>
      <c r="G4045" s="17">
        <v>1</v>
      </c>
      <c r="H4045" s="17">
        <v>0</v>
      </c>
      <c r="I4045" s="7">
        <v>4.0999999999999996</v>
      </c>
      <c r="J4045" s="7">
        <v>7</v>
      </c>
      <c r="K4045" s="4">
        <v>4</v>
      </c>
      <c r="L4045" s="5">
        <v>4.1822999999999997</v>
      </c>
      <c r="M4045">
        <v>32000</v>
      </c>
      <c r="N4045" s="33">
        <v>1</v>
      </c>
      <c r="O4045" s="50" t="e">
        <f>INDEX([1]Dados!$M$2:$N$26779,MATCH($P4045,[1]Dados!$N$2:$N$26779,),2)</f>
        <v>#N/A</v>
      </c>
      <c r="P4045">
        <v>157628</v>
      </c>
      <c r="Q4045" s="1">
        <v>36492</v>
      </c>
      <c r="R4045" s="1">
        <v>36862</v>
      </c>
      <c r="S4045" t="s">
        <v>1055</v>
      </c>
    </row>
    <row r="4046" spans="1:19" x14ac:dyDescent="0.2">
      <c r="A4046" s="7">
        <v>353510</v>
      </c>
      <c r="B4046" s="3">
        <v>68039</v>
      </c>
      <c r="C4046" s="3" t="s">
        <v>28</v>
      </c>
      <c r="D4046" s="2" t="s">
        <v>631</v>
      </c>
      <c r="E4046" s="3">
        <v>14</v>
      </c>
      <c r="F4046" s="17">
        <v>0</v>
      </c>
      <c r="G4046" s="17">
        <v>1</v>
      </c>
      <c r="H4046" s="17">
        <v>0</v>
      </c>
      <c r="I4046" s="7">
        <v>3.5</v>
      </c>
      <c r="J4046" s="7">
        <v>21</v>
      </c>
      <c r="K4046" s="4">
        <v>1203</v>
      </c>
      <c r="L4046" s="5">
        <v>1203.0829000000001</v>
      </c>
      <c r="M4046">
        <v>15910.4</v>
      </c>
      <c r="N4046" s="33">
        <v>1</v>
      </c>
      <c r="O4046" s="50" t="e">
        <f>INDEX([1]Dados!$M$2:$N$26779,MATCH($P4046,[1]Dados!$N$2:$N$26779,),2)</f>
        <v>#N/A</v>
      </c>
      <c r="P4046">
        <v>157504</v>
      </c>
      <c r="Q4046" s="1">
        <v>36492</v>
      </c>
      <c r="R4046" s="1">
        <v>36862</v>
      </c>
      <c r="S4046" t="s">
        <v>1028</v>
      </c>
    </row>
    <row r="4047" spans="1:19" x14ac:dyDescent="0.2">
      <c r="A4047" s="7">
        <v>353510</v>
      </c>
      <c r="B4047" s="3">
        <v>68039</v>
      </c>
      <c r="C4047" s="3" t="s">
        <v>28</v>
      </c>
      <c r="D4047" s="2" t="s">
        <v>631</v>
      </c>
      <c r="E4047" s="3">
        <v>14</v>
      </c>
      <c r="F4047" s="17">
        <v>0</v>
      </c>
      <c r="G4047" s="17">
        <v>1</v>
      </c>
      <c r="H4047" s="17">
        <v>0</v>
      </c>
      <c r="I4047" s="7">
        <v>3.4</v>
      </c>
      <c r="J4047" s="7">
        <v>18</v>
      </c>
      <c r="K4047" s="4">
        <v>1203</v>
      </c>
      <c r="L4047" s="5">
        <v>1203.0829000000001</v>
      </c>
      <c r="M4047">
        <v>15910.4</v>
      </c>
      <c r="N4047" s="33">
        <v>1</v>
      </c>
      <c r="O4047" s="50" t="e">
        <f>INDEX([1]Dados!$M$2:$N$26779,MATCH($P4047,[1]Dados!$N$2:$N$26779,),2)</f>
        <v>#N/A</v>
      </c>
      <c r="P4047">
        <v>157504</v>
      </c>
      <c r="Q4047" s="1">
        <v>36492</v>
      </c>
      <c r="R4047" s="1">
        <v>36862</v>
      </c>
      <c r="S4047" t="s">
        <v>1028</v>
      </c>
    </row>
    <row r="4048" spans="1:19" x14ac:dyDescent="0.2">
      <c r="A4048" s="7">
        <v>353510</v>
      </c>
      <c r="B4048" s="3">
        <v>68039</v>
      </c>
      <c r="C4048" s="3" t="s">
        <v>28</v>
      </c>
      <c r="D4048" s="2" t="s">
        <v>631</v>
      </c>
      <c r="E4048" s="3">
        <v>14</v>
      </c>
      <c r="F4048" s="17">
        <v>0</v>
      </c>
      <c r="G4048" s="17">
        <v>1</v>
      </c>
      <c r="H4048" s="17">
        <v>0</v>
      </c>
      <c r="I4048" s="7">
        <v>3.3</v>
      </c>
      <c r="J4048" s="7">
        <v>18</v>
      </c>
      <c r="K4048" s="4">
        <v>1203</v>
      </c>
      <c r="L4048" s="5">
        <v>1203.0829000000001</v>
      </c>
      <c r="M4048">
        <v>15910.4</v>
      </c>
      <c r="N4048" s="33">
        <v>1</v>
      </c>
      <c r="O4048" s="50" t="e">
        <f>INDEX([1]Dados!$M$2:$N$26779,MATCH($P4048,[1]Dados!$N$2:$N$26779,),2)</f>
        <v>#N/A</v>
      </c>
      <c r="P4048">
        <v>157504</v>
      </c>
      <c r="Q4048" s="1">
        <v>36492</v>
      </c>
      <c r="R4048" s="1">
        <v>36862</v>
      </c>
      <c r="S4048" t="s">
        <v>1028</v>
      </c>
    </row>
    <row r="4049" spans="1:19" x14ac:dyDescent="0.2">
      <c r="A4049" s="7">
        <v>353510</v>
      </c>
      <c r="B4049" s="3">
        <v>68039</v>
      </c>
      <c r="C4049" s="3" t="s">
        <v>28</v>
      </c>
      <c r="D4049" s="2" t="s">
        <v>631</v>
      </c>
      <c r="E4049" s="3">
        <v>14</v>
      </c>
      <c r="F4049" s="17">
        <v>0</v>
      </c>
      <c r="G4049" s="17">
        <v>1</v>
      </c>
      <c r="H4049" s="17">
        <v>0</v>
      </c>
      <c r="I4049" s="7">
        <v>3.1</v>
      </c>
      <c r="J4049" s="7">
        <v>15</v>
      </c>
      <c r="K4049" s="4">
        <v>1203</v>
      </c>
      <c r="L4049" s="5">
        <v>1203.0829000000001</v>
      </c>
      <c r="M4049">
        <v>15910.4</v>
      </c>
      <c r="N4049" s="33">
        <v>1</v>
      </c>
      <c r="O4049" s="50" t="e">
        <f>INDEX([1]Dados!$M$2:$N$26779,MATCH($P4049,[1]Dados!$N$2:$N$26779,),2)</f>
        <v>#N/A</v>
      </c>
      <c r="P4049">
        <v>157504</v>
      </c>
      <c r="Q4049" s="1">
        <v>36492</v>
      </c>
      <c r="R4049" s="1">
        <v>36862</v>
      </c>
      <c r="S4049" t="s">
        <v>1028</v>
      </c>
    </row>
    <row r="4050" spans="1:19" x14ac:dyDescent="0.2">
      <c r="A4050" s="7">
        <v>353510</v>
      </c>
      <c r="B4050" s="3">
        <v>68039</v>
      </c>
      <c r="C4050" s="3" t="s">
        <v>28</v>
      </c>
      <c r="D4050" s="2" t="s">
        <v>631</v>
      </c>
      <c r="E4050" s="3">
        <v>14</v>
      </c>
      <c r="F4050" s="17">
        <v>0</v>
      </c>
      <c r="G4050" s="17">
        <v>1</v>
      </c>
      <c r="H4050" s="17">
        <v>0</v>
      </c>
      <c r="I4050" s="7">
        <v>3.2</v>
      </c>
      <c r="J4050" s="7">
        <v>17</v>
      </c>
      <c r="K4050" s="4">
        <v>1203</v>
      </c>
      <c r="L4050" s="5">
        <v>1203.0829000000001</v>
      </c>
      <c r="M4050">
        <v>15910.4</v>
      </c>
      <c r="N4050" s="33">
        <v>1</v>
      </c>
      <c r="O4050" s="50" t="e">
        <f>INDEX([1]Dados!$M$2:$N$26779,MATCH($P4050,[1]Dados!$N$2:$N$26779,),2)</f>
        <v>#N/A</v>
      </c>
      <c r="P4050">
        <v>157504</v>
      </c>
      <c r="Q4050" s="1">
        <v>36492</v>
      </c>
      <c r="R4050" s="1">
        <v>36862</v>
      </c>
      <c r="S4050" t="s">
        <v>1028</v>
      </c>
    </row>
    <row r="4051" spans="1:19" x14ac:dyDescent="0.2">
      <c r="A4051" s="7">
        <v>353510</v>
      </c>
      <c r="B4051" s="3">
        <v>68039</v>
      </c>
      <c r="C4051" s="3" t="s">
        <v>28</v>
      </c>
      <c r="D4051" s="2" t="s">
        <v>631</v>
      </c>
      <c r="E4051" s="3">
        <v>14</v>
      </c>
      <c r="F4051" s="17">
        <v>0</v>
      </c>
      <c r="G4051" s="17">
        <v>1</v>
      </c>
      <c r="H4051" s="17">
        <v>0</v>
      </c>
      <c r="I4051" s="7">
        <v>1.4</v>
      </c>
      <c r="J4051" s="7">
        <v>17</v>
      </c>
      <c r="K4051" s="4">
        <v>1214</v>
      </c>
      <c r="L4051" s="5">
        <v>1214.0587</v>
      </c>
      <c r="M4051">
        <v>77203.5</v>
      </c>
      <c r="N4051" s="33">
        <v>1</v>
      </c>
      <c r="O4051" s="50" t="e">
        <f>INDEX([1]Dados!$M$2:$N$26779,MATCH($P4051,[1]Dados!$N$2:$N$26779,),2)</f>
        <v>#N/A</v>
      </c>
      <c r="P4051">
        <v>157228</v>
      </c>
      <c r="Q4051" s="1">
        <v>36492</v>
      </c>
      <c r="R4051" s="1">
        <v>36862</v>
      </c>
      <c r="S4051" t="s">
        <v>1028</v>
      </c>
    </row>
    <row r="4052" spans="1:19" x14ac:dyDescent="0.2">
      <c r="A4052" s="7">
        <v>353510</v>
      </c>
      <c r="B4052" s="3">
        <v>68039</v>
      </c>
      <c r="C4052" s="3" t="s">
        <v>28</v>
      </c>
      <c r="D4052" s="2" t="s">
        <v>631</v>
      </c>
      <c r="E4052" s="3">
        <v>14</v>
      </c>
      <c r="F4052" s="17">
        <v>0</v>
      </c>
      <c r="G4052" s="17">
        <v>1</v>
      </c>
      <c r="H4052" s="17">
        <v>0</v>
      </c>
      <c r="I4052" s="7">
        <v>1.3</v>
      </c>
      <c r="J4052" s="7">
        <v>13</v>
      </c>
      <c r="K4052" s="4">
        <v>1214</v>
      </c>
      <c r="L4052" s="5">
        <v>1214.0587</v>
      </c>
      <c r="M4052">
        <v>77203.5</v>
      </c>
      <c r="N4052" s="33">
        <v>1</v>
      </c>
      <c r="O4052" s="50" t="e">
        <f>INDEX([1]Dados!$M$2:$N$26779,MATCH($P4052,[1]Dados!$N$2:$N$26779,),2)</f>
        <v>#N/A</v>
      </c>
      <c r="P4052">
        <v>157228</v>
      </c>
      <c r="Q4052" s="1">
        <v>36492</v>
      </c>
      <c r="R4052" s="1">
        <v>36862</v>
      </c>
      <c r="S4052" t="s">
        <v>1028</v>
      </c>
    </row>
    <row r="4053" spans="1:19" x14ac:dyDescent="0.2">
      <c r="A4053" s="7">
        <v>353510</v>
      </c>
      <c r="B4053" s="3">
        <v>68039</v>
      </c>
      <c r="C4053" s="3" t="s">
        <v>28</v>
      </c>
      <c r="D4053" s="2" t="s">
        <v>631</v>
      </c>
      <c r="E4053" s="3">
        <v>14</v>
      </c>
      <c r="F4053" s="17">
        <v>0</v>
      </c>
      <c r="G4053" s="17">
        <v>1</v>
      </c>
      <c r="H4053" s="17">
        <v>0</v>
      </c>
      <c r="I4053" s="7">
        <v>1.2</v>
      </c>
      <c r="J4053" s="7">
        <v>15</v>
      </c>
      <c r="K4053" s="4">
        <v>1214</v>
      </c>
      <c r="L4053" s="5">
        <v>1214.0587</v>
      </c>
      <c r="M4053">
        <v>77203.5</v>
      </c>
      <c r="N4053" s="33">
        <v>1</v>
      </c>
      <c r="O4053" s="50" t="e">
        <f>INDEX([1]Dados!$M$2:$N$26779,MATCH($P4053,[1]Dados!$N$2:$N$26779,),2)</f>
        <v>#N/A</v>
      </c>
      <c r="P4053">
        <v>157228</v>
      </c>
      <c r="Q4053" s="1">
        <v>36492</v>
      </c>
      <c r="R4053" s="1">
        <v>36862</v>
      </c>
      <c r="S4053" t="s">
        <v>1028</v>
      </c>
    </row>
    <row r="4054" spans="1:19" x14ac:dyDescent="0.2">
      <c r="A4054" s="7">
        <v>353510</v>
      </c>
      <c r="B4054" s="3">
        <v>68039</v>
      </c>
      <c r="C4054" s="3" t="s">
        <v>28</v>
      </c>
      <c r="D4054" s="2" t="s">
        <v>631</v>
      </c>
      <c r="E4054" s="3">
        <v>14</v>
      </c>
      <c r="F4054" s="17">
        <v>0</v>
      </c>
      <c r="G4054" s="17">
        <v>1</v>
      </c>
      <c r="H4054" s="17">
        <v>0</v>
      </c>
      <c r="I4054" s="7">
        <v>1.1000000000000001</v>
      </c>
      <c r="J4054" s="7">
        <v>25</v>
      </c>
      <c r="K4054" s="4">
        <v>1214</v>
      </c>
      <c r="L4054" s="5">
        <v>1214.0587</v>
      </c>
      <c r="M4054">
        <v>77203.5</v>
      </c>
      <c r="N4054" s="33">
        <v>1</v>
      </c>
      <c r="O4054" s="50" t="e">
        <f>INDEX([1]Dados!$M$2:$N$26779,MATCH($P4054,[1]Dados!$N$2:$N$26779,),2)</f>
        <v>#N/A</v>
      </c>
      <c r="P4054">
        <v>157228</v>
      </c>
      <c r="Q4054" s="1">
        <v>36492</v>
      </c>
      <c r="R4054" s="1">
        <v>36862</v>
      </c>
      <c r="S4054" t="s">
        <v>1028</v>
      </c>
    </row>
    <row r="4055" spans="1:19" x14ac:dyDescent="0.2">
      <c r="A4055" s="7">
        <v>353510</v>
      </c>
      <c r="B4055" s="3">
        <v>68039</v>
      </c>
      <c r="C4055" s="3" t="s">
        <v>28</v>
      </c>
      <c r="D4055" s="2" t="s">
        <v>631</v>
      </c>
      <c r="E4055" s="3">
        <v>14</v>
      </c>
      <c r="F4055" s="17">
        <v>0</v>
      </c>
      <c r="G4055" s="17">
        <v>1</v>
      </c>
      <c r="H4055" s="17">
        <v>0</v>
      </c>
      <c r="I4055" s="7">
        <v>2.1</v>
      </c>
      <c r="J4055" s="7">
        <v>22</v>
      </c>
      <c r="K4055" s="4">
        <v>1293</v>
      </c>
      <c r="L4055" s="5">
        <v>1293.0592999999999</v>
      </c>
      <c r="M4055">
        <v>7226.7</v>
      </c>
      <c r="N4055" s="33">
        <v>1</v>
      </c>
      <c r="O4055" s="50" t="e">
        <f>INDEX([1]Dados!$M$2:$N$26779,MATCH($P4055,[1]Dados!$N$2:$N$26779,),2)</f>
        <v>#N/A</v>
      </c>
      <c r="P4055">
        <v>157198</v>
      </c>
      <c r="Q4055" s="1">
        <v>36492</v>
      </c>
      <c r="R4055" s="1">
        <v>36862</v>
      </c>
      <c r="S4055" t="s">
        <v>1028</v>
      </c>
    </row>
    <row r="4056" spans="1:19" x14ac:dyDescent="0.2">
      <c r="A4056" s="7">
        <v>353510</v>
      </c>
      <c r="B4056" s="3">
        <v>68039</v>
      </c>
      <c r="C4056" s="3" t="s">
        <v>28</v>
      </c>
      <c r="D4056" s="2" t="s">
        <v>631</v>
      </c>
      <c r="E4056" s="3">
        <v>14</v>
      </c>
      <c r="F4056" s="17">
        <v>0</v>
      </c>
      <c r="G4056" s="17">
        <v>1</v>
      </c>
      <c r="H4056" s="17">
        <v>0</v>
      </c>
      <c r="I4056" s="7">
        <v>2.2000000000000002</v>
      </c>
      <c r="J4056" s="7">
        <v>22</v>
      </c>
      <c r="K4056" s="4">
        <v>1293</v>
      </c>
      <c r="L4056" s="5">
        <v>1293.0592999999999</v>
      </c>
      <c r="M4056">
        <v>7226.7</v>
      </c>
      <c r="N4056" s="33">
        <v>1</v>
      </c>
      <c r="O4056" s="50" t="e">
        <f>INDEX([1]Dados!$M$2:$N$26779,MATCH($P4056,[1]Dados!$N$2:$N$26779,),2)</f>
        <v>#N/A</v>
      </c>
      <c r="P4056">
        <v>157198</v>
      </c>
      <c r="Q4056" s="1">
        <v>36492</v>
      </c>
      <c r="R4056" s="1">
        <v>36862</v>
      </c>
      <c r="S4056" t="s">
        <v>1028</v>
      </c>
    </row>
    <row r="4057" spans="1:19" x14ac:dyDescent="0.2">
      <c r="A4057" s="7">
        <v>353510</v>
      </c>
      <c r="B4057" s="3">
        <v>68039</v>
      </c>
      <c r="C4057" s="3" t="s">
        <v>28</v>
      </c>
      <c r="D4057" s="2" t="s">
        <v>631</v>
      </c>
      <c r="E4057" s="3">
        <v>14</v>
      </c>
      <c r="F4057" s="17">
        <v>0</v>
      </c>
      <c r="G4057" s="17">
        <v>1</v>
      </c>
      <c r="H4057" s="17">
        <v>0</v>
      </c>
      <c r="I4057" s="7">
        <v>2.2999999999999998</v>
      </c>
      <c r="J4057" s="7">
        <v>29</v>
      </c>
      <c r="K4057" s="4">
        <v>1293</v>
      </c>
      <c r="L4057" s="5">
        <v>1293.0592999999999</v>
      </c>
      <c r="M4057">
        <v>7226.7</v>
      </c>
      <c r="N4057" s="33">
        <v>1</v>
      </c>
      <c r="O4057" s="50" t="e">
        <f>INDEX([1]Dados!$M$2:$N$26779,MATCH($P4057,[1]Dados!$N$2:$N$26779,),2)</f>
        <v>#N/A</v>
      </c>
      <c r="P4057">
        <v>157198</v>
      </c>
      <c r="Q4057" s="1">
        <v>36492</v>
      </c>
      <c r="R4057" s="1">
        <v>36862</v>
      </c>
      <c r="S4057" t="s">
        <v>1028</v>
      </c>
    </row>
    <row r="4058" spans="1:19" x14ac:dyDescent="0.2">
      <c r="A4058" s="7">
        <v>353510</v>
      </c>
      <c r="B4058" s="3">
        <v>68039</v>
      </c>
      <c r="C4058" s="3" t="s">
        <v>28</v>
      </c>
      <c r="D4058" s="2" t="s">
        <v>631</v>
      </c>
      <c r="E4058" s="3">
        <v>14</v>
      </c>
      <c r="F4058" s="17">
        <v>0</v>
      </c>
      <c r="G4058" s="17">
        <v>1</v>
      </c>
      <c r="H4058" s="17">
        <v>0</v>
      </c>
      <c r="I4058" s="7">
        <v>2.4</v>
      </c>
      <c r="J4058" s="7">
        <v>11</v>
      </c>
      <c r="K4058" s="4">
        <v>1293</v>
      </c>
      <c r="L4058" s="5">
        <v>1293.0592999999999</v>
      </c>
      <c r="M4058">
        <v>7226.7</v>
      </c>
      <c r="N4058" s="33">
        <v>1</v>
      </c>
      <c r="O4058" s="50" t="e">
        <f>INDEX([1]Dados!$M$2:$N$26779,MATCH($P4058,[1]Dados!$N$2:$N$26779,),2)</f>
        <v>#N/A</v>
      </c>
      <c r="P4058">
        <v>157198</v>
      </c>
      <c r="Q4058" s="1">
        <v>36492</v>
      </c>
      <c r="R4058" s="1">
        <v>36862</v>
      </c>
      <c r="S4058" t="s">
        <v>1028</v>
      </c>
    </row>
    <row r="4059" spans="1:19" x14ac:dyDescent="0.2">
      <c r="A4059" s="7">
        <v>270250</v>
      </c>
      <c r="B4059" s="3">
        <v>27499</v>
      </c>
      <c r="C4059" s="3" t="s">
        <v>60</v>
      </c>
      <c r="D4059" s="2" t="s">
        <v>399</v>
      </c>
      <c r="E4059" s="3">
        <v>15</v>
      </c>
      <c r="F4059" s="17">
        <v>0</v>
      </c>
      <c r="G4059" s="17">
        <v>1</v>
      </c>
      <c r="H4059" s="17">
        <v>0</v>
      </c>
      <c r="I4059" s="7">
        <v>5.8</v>
      </c>
      <c r="J4059" s="7">
        <v>8</v>
      </c>
      <c r="K4059" s="4">
        <v>119</v>
      </c>
      <c r="L4059" s="5">
        <v>119.38590000000001</v>
      </c>
      <c r="M4059">
        <v>340340</v>
      </c>
      <c r="N4059" s="33">
        <v>1</v>
      </c>
      <c r="O4059" s="50" t="e">
        <f>INDEX([1]Dados!$M$2:$N$26779,MATCH($P4059,[1]Dados!$N$2:$N$26779,),2)</f>
        <v>#N/A</v>
      </c>
      <c r="P4059">
        <v>162951</v>
      </c>
      <c r="Q4059" s="1">
        <v>37012</v>
      </c>
      <c r="R4059" s="1">
        <v>37016</v>
      </c>
      <c r="S4059" t="s">
        <v>1052</v>
      </c>
    </row>
    <row r="4060" spans="1:19" x14ac:dyDescent="0.2">
      <c r="A4060" s="7">
        <v>270250</v>
      </c>
      <c r="B4060" s="3">
        <v>27499</v>
      </c>
      <c r="C4060" s="3" t="s">
        <v>60</v>
      </c>
      <c r="D4060" s="2" t="s">
        <v>399</v>
      </c>
      <c r="E4060" s="3">
        <v>15</v>
      </c>
      <c r="F4060" s="17">
        <v>0</v>
      </c>
      <c r="G4060" s="17">
        <v>1</v>
      </c>
      <c r="H4060" s="17">
        <v>0</v>
      </c>
      <c r="I4060" s="7">
        <v>5.0999999999999996</v>
      </c>
      <c r="J4060" s="7">
        <v>19</v>
      </c>
      <c r="K4060" s="4">
        <v>119</v>
      </c>
      <c r="L4060" s="5">
        <v>119.38590000000001</v>
      </c>
      <c r="M4060">
        <v>340340</v>
      </c>
      <c r="N4060" s="33">
        <v>1</v>
      </c>
      <c r="O4060" s="50" t="e">
        <f>INDEX([1]Dados!$M$2:$N$26779,MATCH($P4060,[1]Dados!$N$2:$N$26779,),2)</f>
        <v>#N/A</v>
      </c>
      <c r="P4060">
        <v>162951</v>
      </c>
      <c r="Q4060" s="1">
        <v>37012</v>
      </c>
      <c r="R4060" s="1">
        <v>37016</v>
      </c>
      <c r="S4060" t="s">
        <v>1052</v>
      </c>
    </row>
    <row r="4061" spans="1:19" x14ac:dyDescent="0.2">
      <c r="A4061" s="7">
        <v>270250</v>
      </c>
      <c r="B4061" s="3">
        <v>27499</v>
      </c>
      <c r="C4061" s="3" t="s">
        <v>60</v>
      </c>
      <c r="D4061" s="2" t="s">
        <v>399</v>
      </c>
      <c r="E4061" s="3">
        <v>15</v>
      </c>
      <c r="F4061" s="17">
        <v>0</v>
      </c>
      <c r="G4061" s="17">
        <v>1</v>
      </c>
      <c r="H4061" s="17">
        <v>0</v>
      </c>
      <c r="I4061" s="7">
        <v>5.7</v>
      </c>
      <c r="J4061" s="7">
        <v>13</v>
      </c>
      <c r="K4061" s="4">
        <v>119</v>
      </c>
      <c r="L4061" s="5">
        <v>119.38590000000001</v>
      </c>
      <c r="M4061">
        <v>340340</v>
      </c>
      <c r="N4061" s="33">
        <v>1</v>
      </c>
      <c r="O4061" s="50" t="e">
        <f>INDEX([1]Dados!$M$2:$N$26779,MATCH($P4061,[1]Dados!$N$2:$N$26779,),2)</f>
        <v>#N/A</v>
      </c>
      <c r="P4061">
        <v>162951</v>
      </c>
      <c r="Q4061" s="1">
        <v>37012</v>
      </c>
      <c r="R4061" s="1">
        <v>37016</v>
      </c>
      <c r="S4061" t="s">
        <v>1052</v>
      </c>
    </row>
    <row r="4062" spans="1:19" x14ac:dyDescent="0.2">
      <c r="A4062" s="7">
        <v>270250</v>
      </c>
      <c r="B4062" s="3">
        <v>27499</v>
      </c>
      <c r="C4062" s="3" t="s">
        <v>60</v>
      </c>
      <c r="D4062" s="2" t="s">
        <v>399</v>
      </c>
      <c r="E4062" s="3">
        <v>15</v>
      </c>
      <c r="F4062" s="17">
        <v>0</v>
      </c>
      <c r="G4062" s="17">
        <v>1</v>
      </c>
      <c r="H4062" s="17">
        <v>0</v>
      </c>
      <c r="I4062" s="7">
        <v>5.6</v>
      </c>
      <c r="J4062" s="7">
        <v>4</v>
      </c>
      <c r="K4062" s="4">
        <v>119</v>
      </c>
      <c r="L4062" s="5">
        <v>119.38590000000001</v>
      </c>
      <c r="M4062">
        <v>340340</v>
      </c>
      <c r="N4062" s="33">
        <v>1</v>
      </c>
      <c r="O4062" s="50" t="e">
        <f>INDEX([1]Dados!$M$2:$N$26779,MATCH($P4062,[1]Dados!$N$2:$N$26779,),2)</f>
        <v>#N/A</v>
      </c>
      <c r="P4062">
        <v>162951</v>
      </c>
      <c r="Q4062" s="1">
        <v>37012</v>
      </c>
      <c r="R4062" s="1">
        <v>37016</v>
      </c>
      <c r="S4062" t="s">
        <v>1052</v>
      </c>
    </row>
    <row r="4063" spans="1:19" x14ac:dyDescent="0.2">
      <c r="A4063" s="7">
        <v>270250</v>
      </c>
      <c r="B4063" s="3">
        <v>27499</v>
      </c>
      <c r="C4063" s="3" t="s">
        <v>60</v>
      </c>
      <c r="D4063" s="2" t="s">
        <v>399</v>
      </c>
      <c r="E4063" s="3">
        <v>15</v>
      </c>
      <c r="F4063" s="17">
        <v>0</v>
      </c>
      <c r="G4063" s="17">
        <v>1</v>
      </c>
      <c r="H4063" s="17">
        <v>0</v>
      </c>
      <c r="I4063" s="7">
        <v>5.3</v>
      </c>
      <c r="J4063" s="7">
        <v>7</v>
      </c>
      <c r="K4063" s="4">
        <v>119</v>
      </c>
      <c r="L4063" s="5">
        <v>119.38590000000001</v>
      </c>
      <c r="M4063">
        <v>340340</v>
      </c>
      <c r="N4063" s="33">
        <v>1</v>
      </c>
      <c r="O4063" s="50" t="e">
        <f>INDEX([1]Dados!$M$2:$N$26779,MATCH($P4063,[1]Dados!$N$2:$N$26779,),2)</f>
        <v>#N/A</v>
      </c>
      <c r="P4063">
        <v>162951</v>
      </c>
      <c r="Q4063" s="1">
        <v>37012</v>
      </c>
      <c r="R4063" s="1">
        <v>37016</v>
      </c>
      <c r="S4063" t="s">
        <v>1052</v>
      </c>
    </row>
    <row r="4064" spans="1:19" x14ac:dyDescent="0.2">
      <c r="A4064" s="7">
        <v>270250</v>
      </c>
      <c r="B4064" s="3">
        <v>27499</v>
      </c>
      <c r="C4064" s="3" t="s">
        <v>60</v>
      </c>
      <c r="D4064" s="2" t="s">
        <v>399</v>
      </c>
      <c r="E4064" s="3">
        <v>15</v>
      </c>
      <c r="F4064" s="17">
        <v>0</v>
      </c>
      <c r="G4064" s="17">
        <v>1</v>
      </c>
      <c r="H4064" s="17">
        <v>0</v>
      </c>
      <c r="I4064" s="7">
        <v>5.5</v>
      </c>
      <c r="J4064" s="7">
        <v>9</v>
      </c>
      <c r="K4064" s="4">
        <v>119</v>
      </c>
      <c r="L4064" s="5">
        <v>119.38590000000001</v>
      </c>
      <c r="M4064">
        <v>340340</v>
      </c>
      <c r="N4064" s="33">
        <v>1</v>
      </c>
      <c r="O4064" s="50" t="e">
        <f>INDEX([1]Dados!$M$2:$N$26779,MATCH($P4064,[1]Dados!$N$2:$N$26779,),2)</f>
        <v>#N/A</v>
      </c>
      <c r="P4064">
        <v>162951</v>
      </c>
      <c r="Q4064" s="1">
        <v>37012</v>
      </c>
      <c r="R4064" s="1">
        <v>37016</v>
      </c>
      <c r="S4064" t="s">
        <v>1052</v>
      </c>
    </row>
    <row r="4065" spans="1:19" x14ac:dyDescent="0.2">
      <c r="A4065" s="7">
        <v>270250</v>
      </c>
      <c r="B4065" s="3">
        <v>27499</v>
      </c>
      <c r="C4065" s="3" t="s">
        <v>60</v>
      </c>
      <c r="D4065" s="2" t="s">
        <v>399</v>
      </c>
      <c r="E4065" s="3">
        <v>15</v>
      </c>
      <c r="F4065" s="17">
        <v>0</v>
      </c>
      <c r="G4065" s="17">
        <v>1</v>
      </c>
      <c r="H4065" s="17">
        <v>0</v>
      </c>
      <c r="I4065" s="7">
        <v>5.4</v>
      </c>
      <c r="J4065" s="7">
        <v>10</v>
      </c>
      <c r="K4065" s="4">
        <v>119</v>
      </c>
      <c r="L4065" s="5">
        <v>119.38590000000001</v>
      </c>
      <c r="M4065">
        <v>340340</v>
      </c>
      <c r="N4065" s="33">
        <v>1</v>
      </c>
      <c r="O4065" s="50" t="e">
        <f>INDEX([1]Dados!$M$2:$N$26779,MATCH($P4065,[1]Dados!$N$2:$N$26779,),2)</f>
        <v>#N/A</v>
      </c>
      <c r="P4065">
        <v>162951</v>
      </c>
      <c r="Q4065" s="1">
        <v>37012</v>
      </c>
      <c r="R4065" s="1">
        <v>37016</v>
      </c>
      <c r="S4065" t="s">
        <v>1052</v>
      </c>
    </row>
    <row r="4066" spans="1:19" x14ac:dyDescent="0.2">
      <c r="A4066" s="7">
        <v>270250</v>
      </c>
      <c r="B4066" s="3">
        <v>27499</v>
      </c>
      <c r="C4066" s="3" t="s">
        <v>60</v>
      </c>
      <c r="D4066" s="2" t="s">
        <v>399</v>
      </c>
      <c r="E4066" s="3">
        <v>15</v>
      </c>
      <c r="F4066" s="17">
        <v>0</v>
      </c>
      <c r="G4066" s="17">
        <v>1</v>
      </c>
      <c r="H4066" s="17">
        <v>0</v>
      </c>
      <c r="I4066" s="7">
        <v>5.9</v>
      </c>
      <c r="J4066" s="7">
        <v>10</v>
      </c>
      <c r="K4066" s="4">
        <v>119</v>
      </c>
      <c r="L4066" s="5">
        <v>119.38590000000001</v>
      </c>
      <c r="M4066">
        <v>340340</v>
      </c>
      <c r="N4066" s="33">
        <v>1</v>
      </c>
      <c r="O4066" s="50" t="e">
        <f>INDEX([1]Dados!$M$2:$N$26779,MATCH($P4066,[1]Dados!$N$2:$N$26779,),2)</f>
        <v>#N/A</v>
      </c>
      <c r="P4066">
        <v>162951</v>
      </c>
      <c r="Q4066" s="1">
        <v>37012</v>
      </c>
      <c r="R4066" s="1">
        <v>37016</v>
      </c>
      <c r="S4066" t="s">
        <v>1052</v>
      </c>
    </row>
    <row r="4067" spans="1:19" x14ac:dyDescent="0.2">
      <c r="A4067" s="7">
        <v>270250</v>
      </c>
      <c r="B4067" s="3">
        <v>27499</v>
      </c>
      <c r="C4067" s="3" t="s">
        <v>60</v>
      </c>
      <c r="D4067" s="2" t="s">
        <v>399</v>
      </c>
      <c r="E4067" s="3">
        <v>15</v>
      </c>
      <c r="F4067" s="17">
        <v>0</v>
      </c>
      <c r="G4067" s="17">
        <v>1</v>
      </c>
      <c r="H4067" s="17">
        <v>0</v>
      </c>
      <c r="I4067" s="7">
        <v>5.2</v>
      </c>
      <c r="J4067" s="7">
        <v>33</v>
      </c>
      <c r="K4067" s="4">
        <v>119</v>
      </c>
      <c r="L4067" s="5">
        <v>119.38590000000001</v>
      </c>
      <c r="M4067">
        <v>340340</v>
      </c>
      <c r="N4067" s="33">
        <v>1</v>
      </c>
      <c r="O4067" s="50" t="e">
        <f>INDEX([1]Dados!$M$2:$N$26779,MATCH($P4067,[1]Dados!$N$2:$N$26779,),2)</f>
        <v>#N/A</v>
      </c>
      <c r="P4067">
        <v>162951</v>
      </c>
      <c r="Q4067" s="1">
        <v>37012</v>
      </c>
      <c r="R4067" s="1">
        <v>37016</v>
      </c>
      <c r="S4067" t="s">
        <v>1052</v>
      </c>
    </row>
    <row r="4068" spans="1:19" x14ac:dyDescent="0.2">
      <c r="A4068" s="7">
        <v>270250</v>
      </c>
      <c r="B4068" s="3">
        <v>27499</v>
      </c>
      <c r="C4068" s="3" t="s">
        <v>60</v>
      </c>
      <c r="D4068" s="2" t="s">
        <v>399</v>
      </c>
      <c r="E4068" s="3">
        <v>15</v>
      </c>
      <c r="F4068" s="17">
        <v>0</v>
      </c>
      <c r="G4068" s="17">
        <v>1</v>
      </c>
      <c r="H4068" s="17">
        <v>0</v>
      </c>
      <c r="I4068" s="7">
        <v>6.4</v>
      </c>
      <c r="J4068" s="7">
        <v>25</v>
      </c>
      <c r="K4068" s="4">
        <v>119</v>
      </c>
      <c r="L4068" s="5">
        <v>119.3861</v>
      </c>
      <c r="M4068">
        <v>300000</v>
      </c>
      <c r="N4068" s="33">
        <v>1</v>
      </c>
      <c r="O4068" s="50" t="e">
        <f>INDEX([1]Dados!$M$2:$N$26779,MATCH($P4068,[1]Dados!$N$2:$N$26779,),2)</f>
        <v>#N/A</v>
      </c>
      <c r="P4068">
        <v>163852</v>
      </c>
      <c r="Q4068" s="1">
        <v>37012</v>
      </c>
      <c r="R4068" s="1">
        <v>37016</v>
      </c>
      <c r="S4068" t="s">
        <v>1559</v>
      </c>
    </row>
    <row r="4069" spans="1:19" x14ac:dyDescent="0.2">
      <c r="A4069" s="7">
        <v>270250</v>
      </c>
      <c r="B4069" s="3">
        <v>27499</v>
      </c>
      <c r="C4069" s="3" t="s">
        <v>60</v>
      </c>
      <c r="D4069" s="2" t="s">
        <v>399</v>
      </c>
      <c r="E4069" s="3">
        <v>15</v>
      </c>
      <c r="F4069" s="17">
        <v>0</v>
      </c>
      <c r="G4069" s="17">
        <v>1</v>
      </c>
      <c r="H4069" s="17">
        <v>0</v>
      </c>
      <c r="I4069" s="7">
        <v>6.3</v>
      </c>
      <c r="J4069" s="7">
        <v>5</v>
      </c>
      <c r="K4069" s="4">
        <v>119</v>
      </c>
      <c r="L4069" s="5">
        <v>119.3861</v>
      </c>
      <c r="M4069">
        <v>300000</v>
      </c>
      <c r="N4069" s="33">
        <v>1</v>
      </c>
      <c r="O4069" s="50" t="e">
        <f>INDEX([1]Dados!$M$2:$N$26779,MATCH($P4069,[1]Dados!$N$2:$N$26779,),2)</f>
        <v>#N/A</v>
      </c>
      <c r="P4069">
        <v>163852</v>
      </c>
      <c r="Q4069" s="1">
        <v>37012</v>
      </c>
      <c r="R4069" s="1">
        <v>37016</v>
      </c>
      <c r="S4069" t="s">
        <v>1559</v>
      </c>
    </row>
    <row r="4070" spans="1:19" x14ac:dyDescent="0.2">
      <c r="A4070" s="7">
        <v>270250</v>
      </c>
      <c r="B4070" s="3">
        <v>27499</v>
      </c>
      <c r="C4070" s="3" t="s">
        <v>60</v>
      </c>
      <c r="D4070" s="2" t="s">
        <v>399</v>
      </c>
      <c r="E4070" s="3">
        <v>15</v>
      </c>
      <c r="F4070" s="17">
        <v>0</v>
      </c>
      <c r="G4070" s="17">
        <v>1</v>
      </c>
      <c r="H4070" s="17">
        <v>0</v>
      </c>
      <c r="I4070" s="7">
        <v>6.1</v>
      </c>
      <c r="J4070" s="7">
        <v>19</v>
      </c>
      <c r="K4070" s="4">
        <v>119</v>
      </c>
      <c r="L4070" s="5">
        <v>119.3861</v>
      </c>
      <c r="M4070">
        <v>300000</v>
      </c>
      <c r="N4070" s="33">
        <v>1</v>
      </c>
      <c r="O4070" s="50" t="e">
        <f>INDEX([1]Dados!$M$2:$N$26779,MATCH($P4070,[1]Dados!$N$2:$N$26779,),2)</f>
        <v>#N/A</v>
      </c>
      <c r="P4070">
        <v>163852</v>
      </c>
      <c r="Q4070" s="1">
        <v>37012</v>
      </c>
      <c r="R4070" s="1">
        <v>37016</v>
      </c>
      <c r="S4070" t="s">
        <v>1559</v>
      </c>
    </row>
    <row r="4071" spans="1:19" x14ac:dyDescent="0.2">
      <c r="A4071" s="7">
        <v>270250</v>
      </c>
      <c r="B4071" s="3">
        <v>27499</v>
      </c>
      <c r="C4071" s="3" t="s">
        <v>60</v>
      </c>
      <c r="D4071" s="2" t="s">
        <v>399</v>
      </c>
      <c r="E4071" s="3">
        <v>15</v>
      </c>
      <c r="F4071" s="17">
        <v>0</v>
      </c>
      <c r="G4071" s="17">
        <v>1</v>
      </c>
      <c r="H4071" s="17">
        <v>0</v>
      </c>
      <c r="I4071" s="7">
        <v>6.2</v>
      </c>
      <c r="J4071" s="7">
        <v>13</v>
      </c>
      <c r="K4071" s="4">
        <v>119</v>
      </c>
      <c r="L4071" s="5">
        <v>119.3861</v>
      </c>
      <c r="M4071">
        <v>300000</v>
      </c>
      <c r="N4071" s="33">
        <v>1</v>
      </c>
      <c r="O4071" s="50" t="e">
        <f>INDEX([1]Dados!$M$2:$N$26779,MATCH($P4071,[1]Dados!$N$2:$N$26779,),2)</f>
        <v>#N/A</v>
      </c>
      <c r="P4071">
        <v>163852</v>
      </c>
      <c r="Q4071" s="1">
        <v>37012</v>
      </c>
      <c r="R4071" s="1">
        <v>37016</v>
      </c>
      <c r="S4071" t="s">
        <v>1559</v>
      </c>
    </row>
    <row r="4072" spans="1:19" x14ac:dyDescent="0.2">
      <c r="A4072" s="7">
        <v>270250</v>
      </c>
      <c r="B4072" s="3">
        <v>27499</v>
      </c>
      <c r="C4072" s="3" t="s">
        <v>60</v>
      </c>
      <c r="D4072" s="2" t="s">
        <v>399</v>
      </c>
      <c r="E4072" s="3">
        <v>15</v>
      </c>
      <c r="F4072" s="17">
        <v>0</v>
      </c>
      <c r="G4072" s="17">
        <v>1</v>
      </c>
      <c r="H4072" s="17">
        <v>0</v>
      </c>
      <c r="I4072" s="7">
        <v>3.1</v>
      </c>
      <c r="J4072" s="7">
        <v>15</v>
      </c>
      <c r="K4072" s="4">
        <v>1203</v>
      </c>
      <c r="L4072" s="5">
        <v>1203.0829000000001</v>
      </c>
      <c r="M4072">
        <v>40811.51</v>
      </c>
      <c r="N4072" s="33">
        <v>1</v>
      </c>
      <c r="O4072" s="50" t="e">
        <f>INDEX([1]Dados!$M$2:$N$26779,MATCH($P4072,[1]Dados!$N$2:$N$26779,),2)</f>
        <v>#N/A</v>
      </c>
      <c r="P4072">
        <v>163063</v>
      </c>
      <c r="Q4072" s="1">
        <v>37012</v>
      </c>
      <c r="R4072" s="1">
        <v>37016</v>
      </c>
      <c r="S4072" t="s">
        <v>1053</v>
      </c>
    </row>
    <row r="4073" spans="1:19" x14ac:dyDescent="0.2">
      <c r="A4073" s="7">
        <v>270250</v>
      </c>
      <c r="B4073" s="3">
        <v>27499</v>
      </c>
      <c r="C4073" s="3" t="s">
        <v>60</v>
      </c>
      <c r="D4073" s="2" t="s">
        <v>399</v>
      </c>
      <c r="E4073" s="3">
        <v>15</v>
      </c>
      <c r="F4073" s="17">
        <v>0</v>
      </c>
      <c r="G4073" s="17">
        <v>1</v>
      </c>
      <c r="H4073" s="17">
        <v>0</v>
      </c>
      <c r="I4073" s="7">
        <v>3.5</v>
      </c>
      <c r="J4073" s="7">
        <v>13</v>
      </c>
      <c r="K4073" s="4">
        <v>1203</v>
      </c>
      <c r="L4073" s="5">
        <v>1203.0829000000001</v>
      </c>
      <c r="M4073">
        <v>40811.51</v>
      </c>
      <c r="N4073" s="33">
        <v>1</v>
      </c>
      <c r="O4073" s="50" t="e">
        <f>INDEX([1]Dados!$M$2:$N$26779,MATCH($P4073,[1]Dados!$N$2:$N$26779,),2)</f>
        <v>#N/A</v>
      </c>
      <c r="P4073">
        <v>163063</v>
      </c>
      <c r="Q4073" s="1">
        <v>37012</v>
      </c>
      <c r="R4073" s="1">
        <v>37016</v>
      </c>
      <c r="S4073" t="s">
        <v>1053</v>
      </c>
    </row>
    <row r="4074" spans="1:19" x14ac:dyDescent="0.2">
      <c r="A4074" s="7">
        <v>270250</v>
      </c>
      <c r="B4074" s="3">
        <v>27499</v>
      </c>
      <c r="C4074" s="3" t="s">
        <v>60</v>
      </c>
      <c r="D4074" s="2" t="s">
        <v>399</v>
      </c>
      <c r="E4074" s="3">
        <v>15</v>
      </c>
      <c r="F4074" s="17">
        <v>0</v>
      </c>
      <c r="G4074" s="17">
        <v>1</v>
      </c>
      <c r="H4074" s="17">
        <v>0</v>
      </c>
      <c r="I4074" s="7">
        <v>3.6</v>
      </c>
      <c r="J4074" s="7">
        <v>32</v>
      </c>
      <c r="K4074" s="4">
        <v>1203</v>
      </c>
      <c r="L4074" s="5">
        <v>1203.0829000000001</v>
      </c>
      <c r="M4074">
        <v>40811.51</v>
      </c>
      <c r="N4074" s="33">
        <v>1</v>
      </c>
      <c r="O4074" s="50" t="e">
        <f>INDEX([1]Dados!$M$2:$N$26779,MATCH($P4074,[1]Dados!$N$2:$N$26779,),2)</f>
        <v>#N/A</v>
      </c>
      <c r="P4074">
        <v>163063</v>
      </c>
      <c r="Q4074" s="1">
        <v>37012</v>
      </c>
      <c r="R4074" s="1">
        <v>37016</v>
      </c>
      <c r="S4074" t="s">
        <v>1053</v>
      </c>
    </row>
    <row r="4075" spans="1:19" x14ac:dyDescent="0.2">
      <c r="A4075" s="7">
        <v>270250</v>
      </c>
      <c r="B4075" s="3">
        <v>27499</v>
      </c>
      <c r="C4075" s="3" t="s">
        <v>60</v>
      </c>
      <c r="D4075" s="2" t="s">
        <v>399</v>
      </c>
      <c r="E4075" s="3">
        <v>15</v>
      </c>
      <c r="F4075" s="17">
        <v>0</v>
      </c>
      <c r="G4075" s="17">
        <v>1</v>
      </c>
      <c r="H4075" s="17">
        <v>0</v>
      </c>
      <c r="I4075" s="7">
        <v>3.3</v>
      </c>
      <c r="J4075" s="7">
        <v>20</v>
      </c>
      <c r="K4075" s="4">
        <v>1203</v>
      </c>
      <c r="L4075" s="5">
        <v>1203.0829000000001</v>
      </c>
      <c r="M4075">
        <v>40811.51</v>
      </c>
      <c r="N4075" s="33">
        <v>1</v>
      </c>
      <c r="O4075" s="50" t="e">
        <f>INDEX([1]Dados!$M$2:$N$26779,MATCH($P4075,[1]Dados!$N$2:$N$26779,),2)</f>
        <v>#N/A</v>
      </c>
      <c r="P4075">
        <v>163063</v>
      </c>
      <c r="Q4075" s="1">
        <v>37012</v>
      </c>
      <c r="R4075" s="1">
        <v>37016</v>
      </c>
      <c r="S4075" t="s">
        <v>1053</v>
      </c>
    </row>
    <row r="4076" spans="1:19" x14ac:dyDescent="0.2">
      <c r="A4076" s="7">
        <v>270250</v>
      </c>
      <c r="B4076" s="3">
        <v>27499</v>
      </c>
      <c r="C4076" s="3" t="s">
        <v>60</v>
      </c>
      <c r="D4076" s="2" t="s">
        <v>399</v>
      </c>
      <c r="E4076" s="3">
        <v>15</v>
      </c>
      <c r="F4076" s="17">
        <v>0</v>
      </c>
      <c r="G4076" s="17">
        <v>1</v>
      </c>
      <c r="H4076" s="17">
        <v>0</v>
      </c>
      <c r="I4076" s="7">
        <v>3.4</v>
      </c>
      <c r="J4076" s="7">
        <v>21</v>
      </c>
      <c r="K4076" s="4">
        <v>1203</v>
      </c>
      <c r="L4076" s="5">
        <v>1203.0829000000001</v>
      </c>
      <c r="M4076">
        <v>40811.51</v>
      </c>
      <c r="N4076" s="33">
        <v>1</v>
      </c>
      <c r="O4076" s="50" t="e">
        <f>INDEX([1]Dados!$M$2:$N$26779,MATCH($P4076,[1]Dados!$N$2:$N$26779,),2)</f>
        <v>#N/A</v>
      </c>
      <c r="P4076">
        <v>163063</v>
      </c>
      <c r="Q4076" s="1">
        <v>37012</v>
      </c>
      <c r="R4076" s="1">
        <v>37016</v>
      </c>
      <c r="S4076" t="s">
        <v>1053</v>
      </c>
    </row>
    <row r="4077" spans="1:19" x14ac:dyDescent="0.2">
      <c r="A4077" s="7">
        <v>270250</v>
      </c>
      <c r="B4077" s="3">
        <v>27499</v>
      </c>
      <c r="C4077" s="3" t="s">
        <v>60</v>
      </c>
      <c r="D4077" s="2" t="s">
        <v>399</v>
      </c>
      <c r="E4077" s="3">
        <v>15</v>
      </c>
      <c r="F4077" s="17">
        <v>0</v>
      </c>
      <c r="G4077" s="17">
        <v>1</v>
      </c>
      <c r="H4077" s="17">
        <v>0</v>
      </c>
      <c r="I4077" s="7">
        <v>3.2</v>
      </c>
      <c r="J4077" s="7">
        <v>18</v>
      </c>
      <c r="K4077" s="4">
        <v>1203</v>
      </c>
      <c r="L4077" s="5">
        <v>1203.0829000000001</v>
      </c>
      <c r="M4077">
        <v>40811.51</v>
      </c>
      <c r="N4077" s="33">
        <v>1</v>
      </c>
      <c r="O4077" s="50" t="e">
        <f>INDEX([1]Dados!$M$2:$N$26779,MATCH($P4077,[1]Dados!$N$2:$N$26779,),2)</f>
        <v>#N/A</v>
      </c>
      <c r="P4077">
        <v>163063</v>
      </c>
      <c r="Q4077" s="1">
        <v>37012</v>
      </c>
      <c r="R4077" s="1">
        <v>37016</v>
      </c>
      <c r="S4077" t="s">
        <v>1053</v>
      </c>
    </row>
    <row r="4078" spans="1:19" x14ac:dyDescent="0.2">
      <c r="A4078" s="7">
        <v>270250</v>
      </c>
      <c r="B4078" s="3">
        <v>27499</v>
      </c>
      <c r="C4078" s="3" t="s">
        <v>60</v>
      </c>
      <c r="D4078" s="2" t="s">
        <v>399</v>
      </c>
      <c r="E4078" s="3">
        <v>15</v>
      </c>
      <c r="F4078" s="17">
        <v>0</v>
      </c>
      <c r="G4078" s="17">
        <v>1</v>
      </c>
      <c r="H4078" s="17">
        <v>0</v>
      </c>
      <c r="I4078" s="7">
        <v>3.7</v>
      </c>
      <c r="J4078" s="7">
        <v>13</v>
      </c>
      <c r="K4078" s="4">
        <v>1203</v>
      </c>
      <c r="L4078" s="5">
        <v>1203.0829000000001</v>
      </c>
      <c r="M4078">
        <v>40811.51</v>
      </c>
      <c r="N4078" s="33">
        <v>1</v>
      </c>
      <c r="O4078" s="50" t="e">
        <f>INDEX([1]Dados!$M$2:$N$26779,MATCH($P4078,[1]Dados!$N$2:$N$26779,),2)</f>
        <v>#N/A</v>
      </c>
      <c r="P4078">
        <v>163063</v>
      </c>
      <c r="Q4078" s="1">
        <v>37012</v>
      </c>
      <c r="R4078" s="1">
        <v>37016</v>
      </c>
      <c r="S4078" t="s">
        <v>1053</v>
      </c>
    </row>
    <row r="4079" spans="1:19" x14ac:dyDescent="0.2">
      <c r="A4079" s="7">
        <v>270250</v>
      </c>
      <c r="B4079" s="3">
        <v>27499</v>
      </c>
      <c r="C4079" s="3" t="s">
        <v>60</v>
      </c>
      <c r="D4079" s="2" t="s">
        <v>399</v>
      </c>
      <c r="E4079" s="3">
        <v>15</v>
      </c>
      <c r="F4079" s="17">
        <v>0</v>
      </c>
      <c r="G4079" s="17">
        <v>1</v>
      </c>
      <c r="H4079" s="17">
        <v>0</v>
      </c>
      <c r="I4079" s="7">
        <v>3.8</v>
      </c>
      <c r="J4079" s="7">
        <v>25</v>
      </c>
      <c r="K4079" s="4">
        <v>1203</v>
      </c>
      <c r="L4079" s="5">
        <v>1203.0829000000001</v>
      </c>
      <c r="M4079">
        <v>40811.51</v>
      </c>
      <c r="N4079" s="33">
        <v>1</v>
      </c>
      <c r="O4079" s="50" t="e">
        <f>INDEX([1]Dados!$M$2:$N$26779,MATCH($P4079,[1]Dados!$N$2:$N$26779,),2)</f>
        <v>#N/A</v>
      </c>
      <c r="P4079">
        <v>163063</v>
      </c>
      <c r="Q4079" s="1">
        <v>37012</v>
      </c>
      <c r="R4079" s="1">
        <v>37016</v>
      </c>
      <c r="S4079" t="s">
        <v>1053</v>
      </c>
    </row>
    <row r="4080" spans="1:19" x14ac:dyDescent="0.2">
      <c r="A4080" s="7">
        <v>270250</v>
      </c>
      <c r="B4080" s="3">
        <v>27499</v>
      </c>
      <c r="C4080" s="3" t="s">
        <v>60</v>
      </c>
      <c r="D4080" s="2" t="s">
        <v>399</v>
      </c>
      <c r="E4080" s="3">
        <v>15</v>
      </c>
      <c r="F4080" s="17">
        <v>0</v>
      </c>
      <c r="G4080" s="17">
        <v>1</v>
      </c>
      <c r="H4080" s="17">
        <v>0</v>
      </c>
      <c r="I4080" s="7">
        <v>4.7</v>
      </c>
      <c r="J4080" s="7">
        <v>14</v>
      </c>
      <c r="K4080" s="4">
        <v>1214</v>
      </c>
      <c r="L4080" s="5">
        <v>1214.0587</v>
      </c>
      <c r="M4080">
        <v>159046.5</v>
      </c>
      <c r="N4080" s="33">
        <v>1</v>
      </c>
      <c r="O4080" s="50" t="e">
        <f>INDEX([1]Dados!$M$2:$N$26779,MATCH($P4080,[1]Dados!$N$2:$N$26779,),2)</f>
        <v>#N/A</v>
      </c>
      <c r="P4080">
        <v>162349</v>
      </c>
      <c r="Q4080" s="1">
        <v>37012</v>
      </c>
      <c r="R4080" s="1">
        <v>37016</v>
      </c>
      <c r="S4080" t="s">
        <v>1051</v>
      </c>
    </row>
    <row r="4081" spans="1:19" x14ac:dyDescent="0.2">
      <c r="A4081" s="7">
        <v>270250</v>
      </c>
      <c r="B4081" s="3">
        <v>27499</v>
      </c>
      <c r="C4081" s="3" t="s">
        <v>60</v>
      </c>
      <c r="D4081" s="2" t="s">
        <v>399</v>
      </c>
      <c r="E4081" s="3">
        <v>15</v>
      </c>
      <c r="F4081" s="17">
        <v>0</v>
      </c>
      <c r="G4081" s="17">
        <v>1</v>
      </c>
      <c r="H4081" s="17">
        <v>0</v>
      </c>
      <c r="I4081" s="7">
        <v>4.3</v>
      </c>
      <c r="J4081" s="7">
        <v>2</v>
      </c>
      <c r="K4081" s="4">
        <v>1214</v>
      </c>
      <c r="L4081" s="5">
        <v>1214.0587</v>
      </c>
      <c r="M4081">
        <v>159046.5</v>
      </c>
      <c r="N4081" s="33">
        <v>1</v>
      </c>
      <c r="O4081" s="50" t="e">
        <f>INDEX([1]Dados!$M$2:$N$26779,MATCH($P4081,[1]Dados!$N$2:$N$26779,),2)</f>
        <v>#N/A</v>
      </c>
      <c r="P4081">
        <v>162349</v>
      </c>
      <c r="Q4081" s="1">
        <v>37012</v>
      </c>
      <c r="R4081" s="1">
        <v>37016</v>
      </c>
      <c r="S4081" t="s">
        <v>1051</v>
      </c>
    </row>
    <row r="4082" spans="1:19" x14ac:dyDescent="0.2">
      <c r="A4082" s="7">
        <v>270250</v>
      </c>
      <c r="B4082" s="3">
        <v>27499</v>
      </c>
      <c r="C4082" s="3" t="s">
        <v>60</v>
      </c>
      <c r="D4082" s="2" t="s">
        <v>399</v>
      </c>
      <c r="E4082" s="3">
        <v>15</v>
      </c>
      <c r="F4082" s="17">
        <v>0</v>
      </c>
      <c r="G4082" s="17">
        <v>1</v>
      </c>
      <c r="H4082" s="17">
        <v>0</v>
      </c>
      <c r="I4082" s="29">
        <v>4.0999999999999996</v>
      </c>
      <c r="J4082" s="7">
        <v>12</v>
      </c>
      <c r="K4082" s="4">
        <v>1214</v>
      </c>
      <c r="L4082" s="5">
        <v>1214.0587</v>
      </c>
      <c r="M4082">
        <v>159046.5</v>
      </c>
      <c r="N4082" s="33">
        <v>1</v>
      </c>
      <c r="O4082" s="50" t="e">
        <f>INDEX([1]Dados!$M$2:$N$26779,MATCH($P4082,[1]Dados!$N$2:$N$26779,),2)</f>
        <v>#N/A</v>
      </c>
      <c r="P4082">
        <v>162349</v>
      </c>
      <c r="Q4082" s="1">
        <v>37012</v>
      </c>
      <c r="R4082" s="1">
        <v>37016</v>
      </c>
      <c r="S4082" t="s">
        <v>1051</v>
      </c>
    </row>
    <row r="4083" spans="1:19" x14ac:dyDescent="0.2">
      <c r="A4083" s="7">
        <v>270250</v>
      </c>
      <c r="B4083" s="3">
        <v>27499</v>
      </c>
      <c r="C4083" s="3" t="s">
        <v>60</v>
      </c>
      <c r="D4083" s="2" t="s">
        <v>399</v>
      </c>
      <c r="E4083" s="3">
        <v>15</v>
      </c>
      <c r="F4083" s="17">
        <v>0</v>
      </c>
      <c r="G4083" s="17">
        <v>1</v>
      </c>
      <c r="H4083" s="17">
        <v>0</v>
      </c>
      <c r="I4083" s="7">
        <v>4.8</v>
      </c>
      <c r="J4083" s="7">
        <v>15</v>
      </c>
      <c r="K4083" s="4">
        <v>1214</v>
      </c>
      <c r="L4083" s="5">
        <v>1214.0587</v>
      </c>
      <c r="M4083">
        <v>159046.5</v>
      </c>
      <c r="N4083" s="33">
        <v>1</v>
      </c>
      <c r="O4083" s="50" t="e">
        <f>INDEX([1]Dados!$M$2:$N$26779,MATCH($P4083,[1]Dados!$N$2:$N$26779,),2)</f>
        <v>#N/A</v>
      </c>
      <c r="P4083">
        <v>162349</v>
      </c>
      <c r="Q4083" s="1">
        <v>37012</v>
      </c>
      <c r="R4083" s="1">
        <v>37016</v>
      </c>
      <c r="S4083" t="s">
        <v>1051</v>
      </c>
    </row>
    <row r="4084" spans="1:19" x14ac:dyDescent="0.2">
      <c r="A4084" s="7">
        <v>270250</v>
      </c>
      <c r="B4084" s="3">
        <v>27499</v>
      </c>
      <c r="C4084" s="3" t="s">
        <v>60</v>
      </c>
      <c r="D4084" s="2" t="s">
        <v>399</v>
      </c>
      <c r="E4084" s="3">
        <v>15</v>
      </c>
      <c r="F4084" s="17">
        <v>0</v>
      </c>
      <c r="G4084" s="17">
        <v>1</v>
      </c>
      <c r="H4084" s="17">
        <v>0</v>
      </c>
      <c r="I4084" s="7">
        <v>4.5999999999999996</v>
      </c>
      <c r="J4084" s="7">
        <v>15</v>
      </c>
      <c r="K4084" s="4">
        <v>1214</v>
      </c>
      <c r="L4084" s="5">
        <v>1214.0587</v>
      </c>
      <c r="M4084">
        <v>159046.5</v>
      </c>
      <c r="N4084" s="33">
        <v>1</v>
      </c>
      <c r="O4084" s="50" t="e">
        <f>INDEX([1]Dados!$M$2:$N$26779,MATCH($P4084,[1]Dados!$N$2:$N$26779,),2)</f>
        <v>#N/A</v>
      </c>
      <c r="P4084">
        <v>162349</v>
      </c>
      <c r="Q4084" s="1">
        <v>37012</v>
      </c>
      <c r="R4084" s="1">
        <v>37016</v>
      </c>
      <c r="S4084" t="s">
        <v>1051</v>
      </c>
    </row>
    <row r="4085" spans="1:19" x14ac:dyDescent="0.2">
      <c r="A4085" s="7">
        <v>270250</v>
      </c>
      <c r="B4085" s="3">
        <v>27499</v>
      </c>
      <c r="C4085" s="3" t="s">
        <v>60</v>
      </c>
      <c r="D4085" s="2" t="s">
        <v>399</v>
      </c>
      <c r="E4085" s="3">
        <v>15</v>
      </c>
      <c r="F4085" s="17">
        <v>0</v>
      </c>
      <c r="G4085" s="17">
        <v>1</v>
      </c>
      <c r="H4085" s="17">
        <v>0</v>
      </c>
      <c r="I4085" s="7">
        <v>4.9000000000000004</v>
      </c>
      <c r="J4085" s="7">
        <v>13</v>
      </c>
      <c r="K4085" s="4">
        <v>1214</v>
      </c>
      <c r="L4085" s="5">
        <v>1214.0587</v>
      </c>
      <c r="M4085">
        <v>159046.5</v>
      </c>
      <c r="N4085" s="33">
        <v>1</v>
      </c>
      <c r="O4085" s="50" t="e">
        <f>INDEX([1]Dados!$M$2:$N$26779,MATCH($P4085,[1]Dados!$N$2:$N$26779,),2)</f>
        <v>#N/A</v>
      </c>
      <c r="P4085">
        <v>162349</v>
      </c>
      <c r="Q4085" s="1">
        <v>37012</v>
      </c>
      <c r="R4085" s="1">
        <v>37016</v>
      </c>
      <c r="S4085" t="s">
        <v>1051</v>
      </c>
    </row>
    <row r="4086" spans="1:19" x14ac:dyDescent="0.2">
      <c r="A4086" s="7">
        <v>270250</v>
      </c>
      <c r="B4086" s="3">
        <v>27499</v>
      </c>
      <c r="C4086" s="3" t="s">
        <v>60</v>
      </c>
      <c r="D4086" s="2" t="s">
        <v>399</v>
      </c>
      <c r="E4086" s="3">
        <v>15</v>
      </c>
      <c r="F4086" s="17">
        <v>0</v>
      </c>
      <c r="G4086" s="17">
        <v>1</v>
      </c>
      <c r="H4086" s="17">
        <v>0</v>
      </c>
      <c r="I4086" s="7">
        <v>4.5</v>
      </c>
      <c r="J4086" s="7">
        <v>13</v>
      </c>
      <c r="K4086" s="4">
        <v>1214</v>
      </c>
      <c r="L4086" s="5">
        <v>1214.0587</v>
      </c>
      <c r="M4086">
        <v>159046.5</v>
      </c>
      <c r="N4086" s="33">
        <v>1</v>
      </c>
      <c r="O4086" s="50" t="e">
        <f>INDEX([1]Dados!$M$2:$N$26779,MATCH($P4086,[1]Dados!$N$2:$N$26779,),2)</f>
        <v>#N/A</v>
      </c>
      <c r="P4086">
        <v>162349</v>
      </c>
      <c r="Q4086" s="1">
        <v>37012</v>
      </c>
      <c r="R4086" s="1">
        <v>37016</v>
      </c>
      <c r="S4086" t="s">
        <v>1051</v>
      </c>
    </row>
    <row r="4087" spans="1:19" x14ac:dyDescent="0.2">
      <c r="A4087" s="7">
        <v>270250</v>
      </c>
      <c r="B4087" s="3">
        <v>27499</v>
      </c>
      <c r="C4087" s="3" t="s">
        <v>60</v>
      </c>
      <c r="D4087" s="2" t="s">
        <v>399</v>
      </c>
      <c r="E4087" s="3">
        <v>15</v>
      </c>
      <c r="F4087" s="17">
        <v>0</v>
      </c>
      <c r="G4087" s="17">
        <v>1</v>
      </c>
      <c r="H4087" s="17">
        <v>0</v>
      </c>
      <c r="I4087" s="7">
        <v>4.0999999999999996</v>
      </c>
      <c r="J4087" s="7">
        <v>25</v>
      </c>
      <c r="K4087" s="4">
        <v>1214</v>
      </c>
      <c r="L4087" s="5">
        <v>1214.0587</v>
      </c>
      <c r="M4087">
        <v>159046.5</v>
      </c>
      <c r="N4087" s="33">
        <v>1</v>
      </c>
      <c r="O4087" s="50" t="e">
        <f>INDEX([1]Dados!$M$2:$N$26779,MATCH($P4087,[1]Dados!$N$2:$N$26779,),2)</f>
        <v>#N/A</v>
      </c>
      <c r="P4087">
        <v>162349</v>
      </c>
      <c r="Q4087" s="1">
        <v>37012</v>
      </c>
      <c r="R4087" s="1">
        <v>37016</v>
      </c>
      <c r="S4087" t="s">
        <v>1051</v>
      </c>
    </row>
    <row r="4088" spans="1:19" x14ac:dyDescent="0.2">
      <c r="A4088" s="7">
        <v>270250</v>
      </c>
      <c r="B4088" s="3">
        <v>27499</v>
      </c>
      <c r="C4088" s="3" t="s">
        <v>60</v>
      </c>
      <c r="D4088" s="2" t="s">
        <v>399</v>
      </c>
      <c r="E4088" s="3">
        <v>15</v>
      </c>
      <c r="F4088" s="17">
        <v>0</v>
      </c>
      <c r="G4088" s="17">
        <v>1</v>
      </c>
      <c r="H4088" s="17">
        <v>0</v>
      </c>
      <c r="I4088" s="7">
        <v>4.4000000000000004</v>
      </c>
      <c r="J4088" s="7">
        <v>1</v>
      </c>
      <c r="K4088" s="4">
        <v>1214</v>
      </c>
      <c r="L4088" s="5">
        <v>1214.0587</v>
      </c>
      <c r="M4088">
        <v>159046.5</v>
      </c>
      <c r="N4088" s="33">
        <v>1</v>
      </c>
      <c r="O4088" s="50" t="e">
        <f>INDEX([1]Dados!$M$2:$N$26779,MATCH($P4088,[1]Dados!$N$2:$N$26779,),2)</f>
        <v>#N/A</v>
      </c>
      <c r="P4088">
        <v>162349</v>
      </c>
      <c r="Q4088" s="1">
        <v>37012</v>
      </c>
      <c r="R4088" s="1">
        <v>37016</v>
      </c>
      <c r="S4088" t="s">
        <v>1051</v>
      </c>
    </row>
    <row r="4089" spans="1:19" x14ac:dyDescent="0.2">
      <c r="A4089" s="7">
        <v>270250</v>
      </c>
      <c r="B4089" s="3">
        <v>27499</v>
      </c>
      <c r="C4089" s="3" t="s">
        <v>60</v>
      </c>
      <c r="D4089" s="2" t="s">
        <v>399</v>
      </c>
      <c r="E4089" s="3">
        <v>15</v>
      </c>
      <c r="F4089" s="17">
        <v>0</v>
      </c>
      <c r="G4089" s="17">
        <v>1</v>
      </c>
      <c r="H4089" s="17">
        <v>0</v>
      </c>
      <c r="I4089" s="7">
        <v>4.2</v>
      </c>
      <c r="J4089" s="7">
        <v>18</v>
      </c>
      <c r="K4089" s="4">
        <v>1214</v>
      </c>
      <c r="L4089" s="5">
        <v>1214.0587</v>
      </c>
      <c r="M4089">
        <v>159046.5</v>
      </c>
      <c r="N4089" s="33">
        <v>1</v>
      </c>
      <c r="O4089" s="50" t="e">
        <f>INDEX([1]Dados!$M$2:$N$26779,MATCH($P4089,[1]Dados!$N$2:$N$26779,),2)</f>
        <v>#N/A</v>
      </c>
      <c r="P4089">
        <v>162349</v>
      </c>
      <c r="Q4089" s="1">
        <v>37012</v>
      </c>
      <c r="R4089" s="1">
        <v>37016</v>
      </c>
      <c r="S4089" t="s">
        <v>1051</v>
      </c>
    </row>
    <row r="4090" spans="1:19" x14ac:dyDescent="0.2">
      <c r="A4090" s="7">
        <v>270250</v>
      </c>
      <c r="B4090" s="3">
        <v>27499</v>
      </c>
      <c r="C4090" s="3" t="s">
        <v>60</v>
      </c>
      <c r="D4090" s="2" t="s">
        <v>399</v>
      </c>
      <c r="E4090" s="3">
        <v>15</v>
      </c>
      <c r="F4090" s="17">
        <v>0</v>
      </c>
      <c r="G4090" s="17">
        <v>1</v>
      </c>
      <c r="H4090" s="17">
        <v>0</v>
      </c>
      <c r="I4090" s="7">
        <v>4.1100000000000003</v>
      </c>
      <c r="J4090" s="7">
        <v>15</v>
      </c>
      <c r="K4090" s="4">
        <v>1214</v>
      </c>
      <c r="L4090" s="5">
        <v>1214.0587</v>
      </c>
      <c r="M4090">
        <v>159046.5</v>
      </c>
      <c r="N4090" s="33">
        <v>1</v>
      </c>
      <c r="O4090" s="50" t="e">
        <f>INDEX([1]Dados!$M$2:$N$26779,MATCH($P4090,[1]Dados!$N$2:$N$26779,),2)</f>
        <v>#N/A</v>
      </c>
      <c r="P4090">
        <v>162349</v>
      </c>
      <c r="Q4090" s="1">
        <v>37012</v>
      </c>
      <c r="R4090" s="1">
        <v>37016</v>
      </c>
      <c r="S4090" t="s">
        <v>1051</v>
      </c>
    </row>
    <row r="4091" spans="1:19" x14ac:dyDescent="0.2">
      <c r="A4091" s="7">
        <v>270250</v>
      </c>
      <c r="B4091" s="3">
        <v>27499</v>
      </c>
      <c r="C4091" s="3" t="s">
        <v>60</v>
      </c>
      <c r="D4091" s="2" t="s">
        <v>399</v>
      </c>
      <c r="E4091" s="3">
        <v>15</v>
      </c>
      <c r="F4091" s="17">
        <v>0</v>
      </c>
      <c r="G4091" s="17">
        <v>1</v>
      </c>
      <c r="H4091" s="17">
        <v>0</v>
      </c>
      <c r="I4091" s="7">
        <v>4.12</v>
      </c>
      <c r="J4091" s="7">
        <v>15</v>
      </c>
      <c r="K4091" s="4">
        <v>1214</v>
      </c>
      <c r="L4091" s="5">
        <v>1214.0587</v>
      </c>
      <c r="M4091">
        <v>159046.5</v>
      </c>
      <c r="N4091" s="33">
        <v>1</v>
      </c>
      <c r="O4091" s="50" t="e">
        <f>INDEX([1]Dados!$M$2:$N$26779,MATCH($P4091,[1]Dados!$N$2:$N$26779,),2)</f>
        <v>#N/A</v>
      </c>
      <c r="P4091">
        <v>162349</v>
      </c>
      <c r="Q4091" s="1">
        <v>37012</v>
      </c>
      <c r="R4091" s="1">
        <v>37016</v>
      </c>
      <c r="S4091" t="s">
        <v>1051</v>
      </c>
    </row>
    <row r="4092" spans="1:19" x14ac:dyDescent="0.2">
      <c r="A4092" s="7">
        <v>270250</v>
      </c>
      <c r="B4092" s="3">
        <v>27499</v>
      </c>
      <c r="C4092" s="3" t="s">
        <v>60</v>
      </c>
      <c r="D4092" s="2" t="s">
        <v>399</v>
      </c>
      <c r="E4092" s="3">
        <v>15</v>
      </c>
      <c r="F4092" s="17">
        <v>0</v>
      </c>
      <c r="G4092" s="17">
        <v>1</v>
      </c>
      <c r="H4092" s="17">
        <v>0</v>
      </c>
      <c r="I4092" s="7">
        <v>2.5</v>
      </c>
      <c r="J4092" s="7">
        <v>32</v>
      </c>
      <c r="K4092" s="4">
        <v>1214</v>
      </c>
      <c r="L4092" s="5">
        <v>1214.0589</v>
      </c>
      <c r="M4092">
        <v>96623</v>
      </c>
      <c r="N4092" s="33">
        <v>1</v>
      </c>
      <c r="O4092" s="50" t="e">
        <f>INDEX([1]Dados!$M$2:$N$26779,MATCH($P4092,[1]Dados!$N$2:$N$26779,),2)</f>
        <v>#N/A</v>
      </c>
      <c r="P4092">
        <v>163636</v>
      </c>
      <c r="Q4092" s="1">
        <v>37012</v>
      </c>
      <c r="R4092" s="1">
        <v>37016</v>
      </c>
      <c r="S4092" t="s">
        <v>1054</v>
      </c>
    </row>
    <row r="4093" spans="1:19" x14ac:dyDescent="0.2">
      <c r="A4093" s="7">
        <v>270250</v>
      </c>
      <c r="B4093" s="3">
        <v>27499</v>
      </c>
      <c r="C4093" s="3" t="s">
        <v>60</v>
      </c>
      <c r="D4093" s="2" t="s">
        <v>399</v>
      </c>
      <c r="E4093" s="3">
        <v>15</v>
      </c>
      <c r="F4093" s="17">
        <v>0</v>
      </c>
      <c r="G4093" s="17">
        <v>1</v>
      </c>
      <c r="H4093" s="17">
        <v>0</v>
      </c>
      <c r="I4093" s="7">
        <v>2.2000000000000002</v>
      </c>
      <c r="J4093" s="7">
        <v>25</v>
      </c>
      <c r="K4093" s="4">
        <v>1214</v>
      </c>
      <c r="L4093" s="5">
        <v>1214.0589</v>
      </c>
      <c r="M4093">
        <v>96623</v>
      </c>
      <c r="N4093" s="33">
        <v>1</v>
      </c>
      <c r="O4093" s="50" t="e">
        <f>INDEX([1]Dados!$M$2:$N$26779,MATCH($P4093,[1]Dados!$N$2:$N$26779,),2)</f>
        <v>#N/A</v>
      </c>
      <c r="P4093">
        <v>163636</v>
      </c>
      <c r="Q4093" s="1">
        <v>37012</v>
      </c>
      <c r="R4093" s="1">
        <v>37016</v>
      </c>
      <c r="S4093" t="s">
        <v>1054</v>
      </c>
    </row>
    <row r="4094" spans="1:19" x14ac:dyDescent="0.2">
      <c r="A4094" s="7">
        <v>270250</v>
      </c>
      <c r="B4094" s="3">
        <v>27499</v>
      </c>
      <c r="C4094" s="3" t="s">
        <v>60</v>
      </c>
      <c r="D4094" s="2" t="s">
        <v>399</v>
      </c>
      <c r="E4094" s="3">
        <v>15</v>
      </c>
      <c r="F4094" s="17">
        <v>0</v>
      </c>
      <c r="G4094" s="17">
        <v>1</v>
      </c>
      <c r="H4094" s="17">
        <v>0</v>
      </c>
      <c r="I4094" s="7">
        <v>2.4</v>
      </c>
      <c r="J4094" s="7">
        <v>18</v>
      </c>
      <c r="K4094" s="4">
        <v>1214</v>
      </c>
      <c r="L4094" s="5">
        <v>1214.0589</v>
      </c>
      <c r="M4094">
        <v>96623</v>
      </c>
      <c r="N4094" s="33">
        <v>1</v>
      </c>
      <c r="O4094" s="50" t="e">
        <f>INDEX([1]Dados!$M$2:$N$26779,MATCH($P4094,[1]Dados!$N$2:$N$26779,),2)</f>
        <v>#N/A</v>
      </c>
      <c r="P4094">
        <v>163636</v>
      </c>
      <c r="Q4094" s="1">
        <v>37012</v>
      </c>
      <c r="R4094" s="1">
        <v>37016</v>
      </c>
      <c r="S4094" t="s">
        <v>1054</v>
      </c>
    </row>
    <row r="4095" spans="1:19" x14ac:dyDescent="0.2">
      <c r="A4095" s="7">
        <v>270250</v>
      </c>
      <c r="B4095" s="3">
        <v>27499</v>
      </c>
      <c r="C4095" s="3" t="s">
        <v>60</v>
      </c>
      <c r="D4095" s="2" t="s">
        <v>399</v>
      </c>
      <c r="E4095" s="3">
        <v>15</v>
      </c>
      <c r="F4095" s="17">
        <v>0</v>
      </c>
      <c r="G4095" s="17">
        <v>1</v>
      </c>
      <c r="H4095" s="17">
        <v>0</v>
      </c>
      <c r="I4095" s="7">
        <v>2.1</v>
      </c>
      <c r="J4095" s="7">
        <v>28</v>
      </c>
      <c r="K4095" s="4">
        <v>1214</v>
      </c>
      <c r="L4095" s="5">
        <v>1214.0589</v>
      </c>
      <c r="M4095">
        <v>96623</v>
      </c>
      <c r="N4095" s="33">
        <v>1</v>
      </c>
      <c r="O4095" s="50" t="e">
        <f>INDEX([1]Dados!$M$2:$N$26779,MATCH($P4095,[1]Dados!$N$2:$N$26779,),2)</f>
        <v>#N/A</v>
      </c>
      <c r="P4095">
        <v>163636</v>
      </c>
      <c r="Q4095" s="1">
        <v>37012</v>
      </c>
      <c r="R4095" s="1">
        <v>37016</v>
      </c>
      <c r="S4095" t="s">
        <v>1054</v>
      </c>
    </row>
    <row r="4096" spans="1:19" x14ac:dyDescent="0.2">
      <c r="A4096" s="7">
        <v>270250</v>
      </c>
      <c r="B4096" s="3">
        <v>27499</v>
      </c>
      <c r="C4096" s="3" t="s">
        <v>60</v>
      </c>
      <c r="D4096" s="2" t="s">
        <v>399</v>
      </c>
      <c r="E4096" s="3">
        <v>15</v>
      </c>
      <c r="F4096" s="17">
        <v>0</v>
      </c>
      <c r="G4096" s="17">
        <v>1</v>
      </c>
      <c r="H4096" s="17">
        <v>0</v>
      </c>
      <c r="I4096" s="7">
        <v>2.6</v>
      </c>
      <c r="J4096" s="7">
        <v>18</v>
      </c>
      <c r="K4096" s="4">
        <v>1214</v>
      </c>
      <c r="L4096" s="5">
        <v>1214.0589</v>
      </c>
      <c r="M4096">
        <v>96623</v>
      </c>
      <c r="N4096" s="33">
        <v>1</v>
      </c>
      <c r="O4096" s="50" t="e">
        <f>INDEX([1]Dados!$M$2:$N$26779,MATCH($P4096,[1]Dados!$N$2:$N$26779,),2)</f>
        <v>#N/A</v>
      </c>
      <c r="P4096">
        <v>163636</v>
      </c>
      <c r="Q4096" s="1">
        <v>37012</v>
      </c>
      <c r="R4096" s="1">
        <v>37016</v>
      </c>
      <c r="S4096" t="s">
        <v>1054</v>
      </c>
    </row>
    <row r="4097" spans="1:19" x14ac:dyDescent="0.2">
      <c r="A4097" s="7">
        <v>270250</v>
      </c>
      <c r="B4097" s="3">
        <v>27499</v>
      </c>
      <c r="C4097" s="3" t="s">
        <v>60</v>
      </c>
      <c r="D4097" s="2" t="s">
        <v>399</v>
      </c>
      <c r="E4097" s="3">
        <v>15</v>
      </c>
      <c r="F4097" s="17">
        <v>0</v>
      </c>
      <c r="G4097" s="17">
        <v>1</v>
      </c>
      <c r="H4097" s="17">
        <v>0</v>
      </c>
      <c r="I4097" s="7">
        <v>2.2999999999999998</v>
      </c>
      <c r="J4097" s="7">
        <v>24</v>
      </c>
      <c r="K4097" s="4">
        <v>1214</v>
      </c>
      <c r="L4097" s="5">
        <v>1214.0589</v>
      </c>
      <c r="M4097">
        <v>96623</v>
      </c>
      <c r="N4097" s="33">
        <v>1</v>
      </c>
      <c r="O4097" s="50" t="e">
        <f>INDEX([1]Dados!$M$2:$N$26779,MATCH($P4097,[1]Dados!$N$2:$N$26779,),2)</f>
        <v>#N/A</v>
      </c>
      <c r="P4097">
        <v>163636</v>
      </c>
      <c r="Q4097" s="1">
        <v>37012</v>
      </c>
      <c r="R4097" s="1">
        <v>37016</v>
      </c>
      <c r="S4097" t="s">
        <v>1054</v>
      </c>
    </row>
    <row r="4098" spans="1:19" x14ac:dyDescent="0.2">
      <c r="A4098" s="7">
        <v>270250</v>
      </c>
      <c r="B4098" s="3">
        <v>27499</v>
      </c>
      <c r="C4098" s="3" t="s">
        <v>60</v>
      </c>
      <c r="D4098" s="2" t="s">
        <v>399</v>
      </c>
      <c r="E4098" s="3">
        <v>15</v>
      </c>
      <c r="F4098" s="17">
        <v>0</v>
      </c>
      <c r="G4098" s="17">
        <v>1</v>
      </c>
      <c r="H4098" s="17">
        <v>0</v>
      </c>
      <c r="I4098" s="7">
        <v>2.7</v>
      </c>
      <c r="J4098" s="7">
        <v>15</v>
      </c>
      <c r="K4098" s="4">
        <v>1214</v>
      </c>
      <c r="L4098" s="5">
        <v>1214.0589</v>
      </c>
      <c r="M4098">
        <v>96623</v>
      </c>
      <c r="N4098" s="33">
        <v>1</v>
      </c>
      <c r="O4098" s="50" t="e">
        <f>INDEX([1]Dados!$M$2:$N$26779,MATCH($P4098,[1]Dados!$N$2:$N$26779,),2)</f>
        <v>#N/A</v>
      </c>
      <c r="P4098">
        <v>163636</v>
      </c>
      <c r="Q4098" s="1">
        <v>37012</v>
      </c>
      <c r="R4098" s="1">
        <v>37016</v>
      </c>
      <c r="S4098" t="s">
        <v>1054</v>
      </c>
    </row>
    <row r="4099" spans="1:19" x14ac:dyDescent="0.2">
      <c r="A4099" s="7">
        <v>270250</v>
      </c>
      <c r="B4099" s="3">
        <v>27499</v>
      </c>
      <c r="C4099" s="3" t="s">
        <v>60</v>
      </c>
      <c r="D4099" s="2" t="s">
        <v>399</v>
      </c>
      <c r="E4099" s="3">
        <v>15</v>
      </c>
      <c r="F4099" s="17">
        <v>0</v>
      </c>
      <c r="G4099" s="17">
        <v>1</v>
      </c>
      <c r="H4099" s="17">
        <v>0</v>
      </c>
      <c r="I4099" s="7">
        <v>1.4</v>
      </c>
      <c r="J4099" s="7">
        <v>28</v>
      </c>
      <c r="K4099" s="4">
        <v>1293</v>
      </c>
      <c r="L4099" s="5">
        <v>1293.0592999999999</v>
      </c>
      <c r="M4099">
        <v>41656.519999999997</v>
      </c>
      <c r="N4099" s="33">
        <v>1</v>
      </c>
      <c r="O4099" s="50" t="e">
        <f>INDEX([1]Dados!$M$2:$N$26779,MATCH($P4099,[1]Dados!$N$2:$N$26779,),2)</f>
        <v>#N/A</v>
      </c>
      <c r="P4099">
        <v>162884</v>
      </c>
      <c r="Q4099" s="1">
        <v>37012</v>
      </c>
      <c r="R4099" s="1">
        <v>37016</v>
      </c>
      <c r="S4099" t="s">
        <v>985</v>
      </c>
    </row>
    <row r="4100" spans="1:19" x14ac:dyDescent="0.2">
      <c r="A4100" s="7">
        <v>270250</v>
      </c>
      <c r="B4100" s="3">
        <v>27499</v>
      </c>
      <c r="C4100" s="3" t="s">
        <v>60</v>
      </c>
      <c r="D4100" s="2" t="s">
        <v>399</v>
      </c>
      <c r="E4100" s="3">
        <v>15</v>
      </c>
      <c r="F4100" s="17">
        <v>0</v>
      </c>
      <c r="G4100" s="17">
        <v>1</v>
      </c>
      <c r="H4100" s="17">
        <v>0</v>
      </c>
      <c r="I4100" s="7">
        <v>1.2</v>
      </c>
      <c r="J4100" s="7">
        <v>17</v>
      </c>
      <c r="K4100" s="4">
        <v>1293</v>
      </c>
      <c r="L4100" s="5">
        <v>1293.0592999999999</v>
      </c>
      <c r="M4100">
        <v>41656.519999999997</v>
      </c>
      <c r="N4100" s="33">
        <v>1</v>
      </c>
      <c r="O4100" s="50" t="e">
        <f>INDEX([1]Dados!$M$2:$N$26779,MATCH($P4100,[1]Dados!$N$2:$N$26779,),2)</f>
        <v>#N/A</v>
      </c>
      <c r="P4100">
        <v>162884</v>
      </c>
      <c r="Q4100" s="1">
        <v>37012</v>
      </c>
      <c r="R4100" s="1">
        <v>37016</v>
      </c>
      <c r="S4100" t="s">
        <v>985</v>
      </c>
    </row>
    <row r="4101" spans="1:19" x14ac:dyDescent="0.2">
      <c r="A4101" s="7">
        <v>270250</v>
      </c>
      <c r="B4101" s="3">
        <v>27499</v>
      </c>
      <c r="C4101" s="3" t="s">
        <v>60</v>
      </c>
      <c r="D4101" s="2" t="s">
        <v>399</v>
      </c>
      <c r="E4101" s="3">
        <v>15</v>
      </c>
      <c r="F4101" s="17">
        <v>0</v>
      </c>
      <c r="G4101" s="17">
        <v>1</v>
      </c>
      <c r="H4101" s="17">
        <v>0</v>
      </c>
      <c r="I4101" s="7">
        <v>1.3</v>
      </c>
      <c r="J4101" s="7">
        <v>22</v>
      </c>
      <c r="K4101" s="4">
        <v>1293</v>
      </c>
      <c r="L4101" s="5">
        <v>1293.0592999999999</v>
      </c>
      <c r="M4101">
        <v>41656.519999999997</v>
      </c>
      <c r="N4101" s="33">
        <v>1</v>
      </c>
      <c r="O4101" s="50" t="e">
        <f>INDEX([1]Dados!$M$2:$N$26779,MATCH($P4101,[1]Dados!$N$2:$N$26779,),2)</f>
        <v>#N/A</v>
      </c>
      <c r="P4101">
        <v>162884</v>
      </c>
      <c r="Q4101" s="1">
        <v>37012</v>
      </c>
      <c r="R4101" s="1">
        <v>37016</v>
      </c>
      <c r="S4101" t="s">
        <v>985</v>
      </c>
    </row>
    <row r="4102" spans="1:19" x14ac:dyDescent="0.2">
      <c r="A4102" s="7">
        <v>270250</v>
      </c>
      <c r="B4102" s="3">
        <v>27499</v>
      </c>
      <c r="C4102" s="3" t="s">
        <v>60</v>
      </c>
      <c r="D4102" s="2" t="s">
        <v>399</v>
      </c>
      <c r="E4102" s="3">
        <v>15</v>
      </c>
      <c r="F4102" s="17">
        <v>0</v>
      </c>
      <c r="G4102" s="17">
        <v>1</v>
      </c>
      <c r="H4102" s="17">
        <v>0</v>
      </c>
      <c r="I4102" s="7">
        <v>1.1000000000000001</v>
      </c>
      <c r="J4102" s="7">
        <v>0</v>
      </c>
      <c r="K4102" s="4">
        <v>1293</v>
      </c>
      <c r="L4102" s="5">
        <v>1293.0592999999999</v>
      </c>
      <c r="M4102">
        <v>41656.519999999997</v>
      </c>
      <c r="N4102" s="33">
        <v>1</v>
      </c>
      <c r="O4102" s="50" t="e">
        <f>INDEX([1]Dados!$M$2:$N$26779,MATCH($P4102,[1]Dados!$N$2:$N$26779,),2)</f>
        <v>#N/A</v>
      </c>
      <c r="P4102">
        <v>162884</v>
      </c>
      <c r="Q4102" s="1">
        <v>37012</v>
      </c>
      <c r="R4102" s="1">
        <v>37016</v>
      </c>
      <c r="S4102" t="s">
        <v>985</v>
      </c>
    </row>
    <row r="4103" spans="1:19" x14ac:dyDescent="0.2">
      <c r="A4103" s="7">
        <v>270250</v>
      </c>
      <c r="B4103" s="3">
        <v>27499</v>
      </c>
      <c r="C4103" s="3" t="s">
        <v>60</v>
      </c>
      <c r="D4103" s="2" t="s">
        <v>399</v>
      </c>
      <c r="E4103" s="3">
        <v>15</v>
      </c>
      <c r="F4103" s="17">
        <v>0</v>
      </c>
      <c r="G4103" s="17">
        <v>1</v>
      </c>
      <c r="H4103" s="17">
        <v>0</v>
      </c>
      <c r="I4103" s="7" t="s">
        <v>3</v>
      </c>
      <c r="J4103" s="7">
        <v>0</v>
      </c>
      <c r="K4103" s="4">
        <v>1203</v>
      </c>
      <c r="L4103" s="5">
        <v>1203.0829000000001</v>
      </c>
      <c r="M4103" t="s">
        <v>2134</v>
      </c>
      <c r="N4103" s="33">
        <v>1</v>
      </c>
      <c r="O4103" s="50" t="e">
        <f>INDEX([1]Dados!$M$2:$N$26779,MATCH($P4103,[1]Dados!$N$2:$N$26779,),2)</f>
        <v>#N/A</v>
      </c>
      <c r="P4103">
        <v>162234</v>
      </c>
      <c r="Q4103" s="1">
        <v>37012</v>
      </c>
      <c r="R4103" s="1">
        <v>37016</v>
      </c>
      <c r="S4103" t="s">
        <v>2134</v>
      </c>
    </row>
    <row r="4104" spans="1:19" x14ac:dyDescent="0.2">
      <c r="A4104" s="7">
        <v>130068</v>
      </c>
      <c r="B4104" s="3">
        <v>2976</v>
      </c>
      <c r="C4104" s="3" t="s">
        <v>43</v>
      </c>
      <c r="D4104" s="2" t="s">
        <v>291</v>
      </c>
      <c r="E4104" s="3">
        <v>15</v>
      </c>
      <c r="F4104" s="17">
        <v>0</v>
      </c>
      <c r="G4104" s="17">
        <v>1</v>
      </c>
      <c r="H4104" s="17">
        <v>0</v>
      </c>
      <c r="I4104" s="7">
        <v>4.0999999999999996</v>
      </c>
      <c r="J4104" s="7">
        <v>13</v>
      </c>
      <c r="K4104" s="4">
        <v>119</v>
      </c>
      <c r="L4104" s="5">
        <v>119.3861</v>
      </c>
      <c r="M4104">
        <v>229513.72</v>
      </c>
      <c r="N4104" s="33">
        <v>1</v>
      </c>
      <c r="O4104" s="50" t="e">
        <f>INDEX([1]Dados!$M$2:$N$26779,MATCH($P4104,[1]Dados!$N$2:$N$26779,),2)</f>
        <v>#N/A</v>
      </c>
      <c r="P4104">
        <v>162283</v>
      </c>
      <c r="Q4104" s="1">
        <v>37012</v>
      </c>
      <c r="R4104" s="1">
        <v>37016</v>
      </c>
      <c r="S4104" t="s">
        <v>964</v>
      </c>
    </row>
    <row r="4105" spans="1:19" x14ac:dyDescent="0.2">
      <c r="A4105" s="7">
        <v>130068</v>
      </c>
      <c r="B4105" s="3">
        <v>2976</v>
      </c>
      <c r="C4105" s="3" t="s">
        <v>43</v>
      </c>
      <c r="D4105" s="2" t="s">
        <v>291</v>
      </c>
      <c r="E4105" s="3">
        <v>15</v>
      </c>
      <c r="F4105" s="17">
        <v>0</v>
      </c>
      <c r="G4105" s="17">
        <v>1</v>
      </c>
      <c r="H4105" s="17">
        <v>0</v>
      </c>
      <c r="I4105" s="7">
        <v>4.2</v>
      </c>
      <c r="J4105" s="7">
        <v>19</v>
      </c>
      <c r="K4105" s="4">
        <v>119</v>
      </c>
      <c r="L4105" s="5">
        <v>119.3861</v>
      </c>
      <c r="M4105">
        <v>229513.72</v>
      </c>
      <c r="N4105" s="33">
        <v>1</v>
      </c>
      <c r="O4105" s="50" t="e">
        <f>INDEX([1]Dados!$M$2:$N$26779,MATCH($P4105,[1]Dados!$N$2:$N$26779,),2)</f>
        <v>#N/A</v>
      </c>
      <c r="P4105">
        <v>162283</v>
      </c>
      <c r="Q4105" s="1">
        <v>37012</v>
      </c>
      <c r="R4105" s="1">
        <v>37016</v>
      </c>
      <c r="S4105" t="s">
        <v>964</v>
      </c>
    </row>
    <row r="4106" spans="1:19" x14ac:dyDescent="0.2">
      <c r="A4106" s="7">
        <v>130068</v>
      </c>
      <c r="B4106" s="3">
        <v>2976</v>
      </c>
      <c r="C4106" s="3" t="s">
        <v>43</v>
      </c>
      <c r="D4106" s="2" t="s">
        <v>291</v>
      </c>
      <c r="E4106" s="3">
        <v>15</v>
      </c>
      <c r="F4106" s="17">
        <v>0</v>
      </c>
      <c r="G4106" s="17">
        <v>1</v>
      </c>
      <c r="H4106" s="17">
        <v>0</v>
      </c>
      <c r="I4106" s="7">
        <v>4.3</v>
      </c>
      <c r="J4106" s="7">
        <v>19</v>
      </c>
      <c r="K4106" s="4">
        <v>119</v>
      </c>
      <c r="L4106" s="5">
        <v>119.3861</v>
      </c>
      <c r="M4106">
        <v>229513.72</v>
      </c>
      <c r="N4106" s="33">
        <v>1</v>
      </c>
      <c r="O4106" s="50" t="e">
        <f>INDEX([1]Dados!$M$2:$N$26779,MATCH($P4106,[1]Dados!$N$2:$N$26779,),2)</f>
        <v>#N/A</v>
      </c>
      <c r="P4106">
        <v>162283</v>
      </c>
      <c r="Q4106" s="1">
        <v>37012</v>
      </c>
      <c r="R4106" s="1">
        <v>37016</v>
      </c>
      <c r="S4106" t="s">
        <v>964</v>
      </c>
    </row>
    <row r="4107" spans="1:19" x14ac:dyDescent="0.2">
      <c r="A4107" s="7">
        <v>130068</v>
      </c>
      <c r="B4107" s="3">
        <v>2976</v>
      </c>
      <c r="C4107" s="3" t="s">
        <v>43</v>
      </c>
      <c r="D4107" s="2" t="s">
        <v>291</v>
      </c>
      <c r="E4107" s="3">
        <v>15</v>
      </c>
      <c r="F4107" s="17">
        <v>0</v>
      </c>
      <c r="G4107" s="17">
        <v>1</v>
      </c>
      <c r="H4107" s="17">
        <v>0</v>
      </c>
      <c r="I4107" s="7">
        <v>4.4000000000000004</v>
      </c>
      <c r="J4107" s="7">
        <v>12</v>
      </c>
      <c r="K4107" s="4">
        <v>119</v>
      </c>
      <c r="L4107" s="5">
        <v>119.3861</v>
      </c>
      <c r="M4107">
        <v>229513.72</v>
      </c>
      <c r="N4107" s="33">
        <v>1</v>
      </c>
      <c r="O4107" s="50" t="e">
        <f>INDEX([1]Dados!$M$2:$N$26779,MATCH($P4107,[1]Dados!$N$2:$N$26779,),2)</f>
        <v>#N/A</v>
      </c>
      <c r="P4107">
        <v>162283</v>
      </c>
      <c r="Q4107" s="1">
        <v>37012</v>
      </c>
      <c r="R4107" s="1">
        <v>37016</v>
      </c>
      <c r="S4107" t="s">
        <v>964</v>
      </c>
    </row>
    <row r="4108" spans="1:19" x14ac:dyDescent="0.2">
      <c r="A4108" s="7">
        <v>130068</v>
      </c>
      <c r="B4108" s="3">
        <v>2976</v>
      </c>
      <c r="C4108" s="3" t="s">
        <v>43</v>
      </c>
      <c r="D4108" s="2" t="s">
        <v>291</v>
      </c>
      <c r="E4108" s="3">
        <v>15</v>
      </c>
      <c r="F4108" s="17">
        <v>0</v>
      </c>
      <c r="G4108" s="17">
        <v>1</v>
      </c>
      <c r="H4108" s="17">
        <v>0</v>
      </c>
      <c r="I4108" s="7">
        <v>5.0999999999999996</v>
      </c>
      <c r="J4108" s="7">
        <v>13</v>
      </c>
      <c r="K4108" s="4">
        <v>119</v>
      </c>
      <c r="L4108" s="5">
        <v>119.386</v>
      </c>
      <c r="M4108">
        <v>1276619.68</v>
      </c>
      <c r="N4108" s="33">
        <v>1</v>
      </c>
      <c r="O4108" s="50" t="e">
        <f>INDEX([1]Dados!$M$2:$N$26779,MATCH($P4108,[1]Dados!$N$2:$N$26779,),2)</f>
        <v>#N/A</v>
      </c>
      <c r="P4108">
        <v>162281</v>
      </c>
      <c r="Q4108" s="1">
        <v>37012</v>
      </c>
      <c r="R4108" s="1">
        <v>37016</v>
      </c>
      <c r="S4108" t="s">
        <v>1437</v>
      </c>
    </row>
    <row r="4109" spans="1:19" x14ac:dyDescent="0.2">
      <c r="A4109" s="7">
        <v>130068</v>
      </c>
      <c r="B4109" s="3">
        <v>2976</v>
      </c>
      <c r="C4109" s="3" t="s">
        <v>43</v>
      </c>
      <c r="D4109" s="2" t="s">
        <v>291</v>
      </c>
      <c r="E4109" s="3">
        <v>15</v>
      </c>
      <c r="F4109" s="17">
        <v>0</v>
      </c>
      <c r="G4109" s="17">
        <v>1</v>
      </c>
      <c r="H4109" s="17">
        <v>0</v>
      </c>
      <c r="I4109" s="7">
        <v>5.2</v>
      </c>
      <c r="J4109" s="7">
        <v>14</v>
      </c>
      <c r="K4109" s="4">
        <v>119</v>
      </c>
      <c r="L4109" s="5">
        <v>119.386</v>
      </c>
      <c r="M4109">
        <v>1276619.68</v>
      </c>
      <c r="N4109" s="33">
        <v>1</v>
      </c>
      <c r="O4109" s="50" t="e">
        <f>INDEX([1]Dados!$M$2:$N$26779,MATCH($P4109,[1]Dados!$N$2:$N$26779,),2)</f>
        <v>#N/A</v>
      </c>
      <c r="P4109">
        <v>162281</v>
      </c>
      <c r="Q4109" s="1">
        <v>37012</v>
      </c>
      <c r="R4109" s="1">
        <v>37016</v>
      </c>
      <c r="S4109" t="s">
        <v>1437</v>
      </c>
    </row>
    <row r="4110" spans="1:19" x14ac:dyDescent="0.2">
      <c r="A4110" s="7">
        <v>130068</v>
      </c>
      <c r="B4110" s="3">
        <v>2976</v>
      </c>
      <c r="C4110" s="3" t="s">
        <v>43</v>
      </c>
      <c r="D4110" s="2" t="s">
        <v>291</v>
      </c>
      <c r="E4110" s="3">
        <v>15</v>
      </c>
      <c r="F4110" s="17">
        <v>0</v>
      </c>
      <c r="G4110" s="17">
        <v>1</v>
      </c>
      <c r="H4110" s="17">
        <v>0</v>
      </c>
      <c r="I4110" s="7">
        <v>1.1000000000000001</v>
      </c>
      <c r="J4110" s="7">
        <v>13</v>
      </c>
      <c r="K4110" s="4">
        <v>1214</v>
      </c>
      <c r="L4110" s="5">
        <v>1214.0587</v>
      </c>
      <c r="M4110">
        <v>158380.20000000001</v>
      </c>
      <c r="N4110" s="33">
        <v>1</v>
      </c>
      <c r="O4110" s="50" t="e">
        <f>INDEX([1]Dados!$M$2:$N$26779,MATCH($P4110,[1]Dados!$N$2:$N$26779,),2)</f>
        <v>#N/A</v>
      </c>
      <c r="P4110">
        <v>162350</v>
      </c>
      <c r="Q4110" s="1">
        <v>37012</v>
      </c>
      <c r="R4110" s="1">
        <v>37016</v>
      </c>
      <c r="S4110" t="s">
        <v>1438</v>
      </c>
    </row>
    <row r="4111" spans="1:19" x14ac:dyDescent="0.2">
      <c r="A4111" s="7">
        <v>130068</v>
      </c>
      <c r="B4111" s="3">
        <v>2976</v>
      </c>
      <c r="C4111" s="3" t="s">
        <v>43</v>
      </c>
      <c r="D4111" s="2" t="s">
        <v>291</v>
      </c>
      <c r="E4111" s="3">
        <v>15</v>
      </c>
      <c r="F4111" s="17">
        <v>0</v>
      </c>
      <c r="G4111" s="17">
        <v>1</v>
      </c>
      <c r="H4111" s="17">
        <v>0</v>
      </c>
      <c r="I4111" s="7">
        <v>1.2</v>
      </c>
      <c r="J4111" s="7">
        <v>14</v>
      </c>
      <c r="K4111" s="4">
        <v>1214</v>
      </c>
      <c r="L4111" s="5">
        <v>1214.0587</v>
      </c>
      <c r="M4111">
        <v>158380.20000000001</v>
      </c>
      <c r="N4111" s="33">
        <v>1</v>
      </c>
      <c r="O4111" s="50" t="e">
        <f>INDEX([1]Dados!$M$2:$N$26779,MATCH($P4111,[1]Dados!$N$2:$N$26779,),2)</f>
        <v>#N/A</v>
      </c>
      <c r="P4111">
        <v>162350</v>
      </c>
      <c r="Q4111" s="1">
        <v>37012</v>
      </c>
      <c r="R4111" s="1">
        <v>37016</v>
      </c>
      <c r="S4111" t="s">
        <v>1438</v>
      </c>
    </row>
    <row r="4112" spans="1:19" x14ac:dyDescent="0.2">
      <c r="A4112" s="7">
        <v>130068</v>
      </c>
      <c r="B4112" s="3">
        <v>2976</v>
      </c>
      <c r="C4112" s="3" t="s">
        <v>43</v>
      </c>
      <c r="D4112" s="2" t="s">
        <v>291</v>
      </c>
      <c r="E4112" s="3">
        <v>15</v>
      </c>
      <c r="F4112" s="17">
        <v>0</v>
      </c>
      <c r="G4112" s="17">
        <v>1</v>
      </c>
      <c r="H4112" s="17">
        <v>0</v>
      </c>
      <c r="I4112" s="7">
        <v>1.3</v>
      </c>
      <c r="J4112" s="7">
        <v>25</v>
      </c>
      <c r="K4112" s="4">
        <v>1214</v>
      </c>
      <c r="L4112" s="5">
        <v>1214.0587</v>
      </c>
      <c r="M4112">
        <v>158380.20000000001</v>
      </c>
      <c r="N4112" s="33">
        <v>1</v>
      </c>
      <c r="O4112" s="50" t="e">
        <f>INDEX([1]Dados!$M$2:$N$26779,MATCH($P4112,[1]Dados!$N$2:$N$26779,),2)</f>
        <v>#N/A</v>
      </c>
      <c r="P4112">
        <v>162350</v>
      </c>
      <c r="Q4112" s="1">
        <v>37012</v>
      </c>
      <c r="R4112" s="1">
        <v>37016</v>
      </c>
      <c r="S4112" t="s">
        <v>1438</v>
      </c>
    </row>
    <row r="4113" spans="1:19" x14ac:dyDescent="0.2">
      <c r="A4113" s="7">
        <v>130068</v>
      </c>
      <c r="B4113" s="3">
        <v>2976</v>
      </c>
      <c r="C4113" s="3" t="s">
        <v>43</v>
      </c>
      <c r="D4113" s="2" t="s">
        <v>291</v>
      </c>
      <c r="E4113" s="3">
        <v>15</v>
      </c>
      <c r="F4113" s="17">
        <v>0</v>
      </c>
      <c r="G4113" s="17">
        <v>1</v>
      </c>
      <c r="H4113" s="17">
        <v>0</v>
      </c>
      <c r="I4113" s="7">
        <v>3.1</v>
      </c>
      <c r="J4113" s="7">
        <v>13</v>
      </c>
      <c r="K4113" s="4">
        <v>1214</v>
      </c>
      <c r="L4113" s="5">
        <v>1214.0589</v>
      </c>
      <c r="M4113">
        <v>138489</v>
      </c>
      <c r="N4113" s="33">
        <v>1</v>
      </c>
      <c r="O4113" s="50" t="e">
        <f>INDEX([1]Dados!$M$2:$N$26779,MATCH($P4113,[1]Dados!$N$2:$N$26779,),2)</f>
        <v>#N/A</v>
      </c>
      <c r="P4113">
        <v>163637</v>
      </c>
      <c r="Q4113" s="1">
        <v>37012</v>
      </c>
      <c r="R4113" s="1">
        <v>37016</v>
      </c>
      <c r="S4113" t="s">
        <v>965</v>
      </c>
    </row>
    <row r="4114" spans="1:19" x14ac:dyDescent="0.2">
      <c r="A4114" s="7">
        <v>130068</v>
      </c>
      <c r="B4114" s="3">
        <v>2976</v>
      </c>
      <c r="C4114" s="3" t="s">
        <v>43</v>
      </c>
      <c r="D4114" s="2" t="s">
        <v>291</v>
      </c>
      <c r="E4114" s="3">
        <v>15</v>
      </c>
      <c r="F4114" s="17">
        <v>0</v>
      </c>
      <c r="G4114" s="17">
        <v>1</v>
      </c>
      <c r="H4114" s="17">
        <v>0</v>
      </c>
      <c r="I4114" s="7">
        <v>3.2</v>
      </c>
      <c r="J4114" s="7">
        <v>20</v>
      </c>
      <c r="K4114" s="4">
        <v>1214</v>
      </c>
      <c r="L4114" s="5">
        <v>1214.0589</v>
      </c>
      <c r="M4114">
        <v>138489</v>
      </c>
      <c r="N4114" s="33">
        <v>1</v>
      </c>
      <c r="O4114" s="50" t="e">
        <f>INDEX([1]Dados!$M$2:$N$26779,MATCH($P4114,[1]Dados!$N$2:$N$26779,),2)</f>
        <v>#N/A</v>
      </c>
      <c r="P4114">
        <v>163637</v>
      </c>
      <c r="Q4114" s="1">
        <v>37012</v>
      </c>
      <c r="R4114" s="1">
        <v>37016</v>
      </c>
      <c r="S4114" t="s">
        <v>965</v>
      </c>
    </row>
    <row r="4115" spans="1:19" x14ac:dyDescent="0.2">
      <c r="A4115" s="7">
        <v>130068</v>
      </c>
      <c r="B4115" s="3">
        <v>2976</v>
      </c>
      <c r="C4115" s="3" t="s">
        <v>43</v>
      </c>
      <c r="D4115" s="2" t="s">
        <v>291</v>
      </c>
      <c r="E4115" s="3">
        <v>15</v>
      </c>
      <c r="F4115" s="17">
        <v>0</v>
      </c>
      <c r="G4115" s="17">
        <v>1</v>
      </c>
      <c r="H4115" s="17">
        <v>0</v>
      </c>
      <c r="I4115" s="7">
        <v>2.1</v>
      </c>
      <c r="J4115" s="7">
        <v>13</v>
      </c>
      <c r="K4115" s="4">
        <v>1293</v>
      </c>
      <c r="L4115" s="5">
        <v>1293.0592999999999</v>
      </c>
      <c r="M4115">
        <v>11109</v>
      </c>
      <c r="N4115" s="33">
        <v>1</v>
      </c>
      <c r="O4115" s="50" t="e">
        <f>INDEX([1]Dados!$M$2:$N$26779,MATCH($P4115,[1]Dados!$N$2:$N$26779,),2)</f>
        <v>#N/A</v>
      </c>
      <c r="P4115">
        <v>162886</v>
      </c>
      <c r="Q4115" s="1">
        <v>37012</v>
      </c>
      <c r="R4115" s="1">
        <v>37016</v>
      </c>
      <c r="S4115" t="s">
        <v>1439</v>
      </c>
    </row>
    <row r="4116" spans="1:19" x14ac:dyDescent="0.2">
      <c r="A4116" s="7">
        <v>130068</v>
      </c>
      <c r="B4116" s="3">
        <v>2976</v>
      </c>
      <c r="C4116" s="3" t="s">
        <v>43</v>
      </c>
      <c r="D4116" s="2" t="s">
        <v>291</v>
      </c>
      <c r="E4116" s="3">
        <v>15</v>
      </c>
      <c r="F4116" s="17">
        <v>0</v>
      </c>
      <c r="G4116" s="17">
        <v>1</v>
      </c>
      <c r="H4116" s="17">
        <v>0</v>
      </c>
      <c r="I4116" s="7">
        <v>2.2000000000000002</v>
      </c>
      <c r="J4116" s="7">
        <v>22</v>
      </c>
      <c r="K4116" s="4">
        <v>1293</v>
      </c>
      <c r="L4116" s="5">
        <v>1293.0592999999999</v>
      </c>
      <c r="M4116">
        <v>11109</v>
      </c>
      <c r="N4116" s="33">
        <v>1</v>
      </c>
      <c r="O4116" s="50" t="e">
        <f>INDEX([1]Dados!$M$2:$N$26779,MATCH($P4116,[1]Dados!$N$2:$N$26779,),2)</f>
        <v>#N/A</v>
      </c>
      <c r="P4116">
        <v>162886</v>
      </c>
      <c r="Q4116" s="1">
        <v>37012</v>
      </c>
      <c r="R4116" s="1">
        <v>37016</v>
      </c>
      <c r="S4116" t="s">
        <v>1439</v>
      </c>
    </row>
    <row r="4117" spans="1:19" hidden="1" x14ac:dyDescent="0.2">
      <c r="A4117" s="7">
        <v>291170</v>
      </c>
      <c r="B4117" s="3">
        <v>35335</v>
      </c>
      <c r="C4117" s="3" t="s">
        <v>31</v>
      </c>
      <c r="D4117" s="2" t="s">
        <v>449</v>
      </c>
      <c r="E4117" s="3">
        <v>15</v>
      </c>
      <c r="F4117" s="17">
        <v>0</v>
      </c>
      <c r="G4117" s="17">
        <v>1</v>
      </c>
      <c r="H4117" s="17">
        <v>0</v>
      </c>
      <c r="I4117" s="7">
        <v>1.1000000000000001</v>
      </c>
      <c r="J4117" s="7">
        <v>8</v>
      </c>
      <c r="K4117" s="4">
        <v>1214</v>
      </c>
      <c r="L4117" s="5">
        <v>1214.0808</v>
      </c>
      <c r="M4117">
        <v>44000</v>
      </c>
      <c r="N4117" s="33">
        <v>1</v>
      </c>
      <c r="O4117" s="50">
        <f>INDEX([1]Dados!$M$2:$N$26779,MATCH($P4117,[1]Dados!$N$2:$N$26779,),2)</f>
        <v>163845</v>
      </c>
      <c r="P4117">
        <v>163845</v>
      </c>
      <c r="Q4117" s="1">
        <v>37012</v>
      </c>
      <c r="R4117" s="1">
        <v>37016</v>
      </c>
      <c r="S4117" t="s">
        <v>1903</v>
      </c>
    </row>
    <row r="4118" spans="1:19" x14ac:dyDescent="0.2">
      <c r="A4118" s="7">
        <v>292805</v>
      </c>
      <c r="B4118" s="3">
        <v>39870</v>
      </c>
      <c r="C4118" s="3" t="s">
        <v>31</v>
      </c>
      <c r="D4118" s="2" t="s">
        <v>734</v>
      </c>
      <c r="E4118" s="3">
        <v>15</v>
      </c>
      <c r="F4118" s="17">
        <v>0</v>
      </c>
      <c r="G4118" s="17">
        <v>1</v>
      </c>
      <c r="H4118" s="17">
        <v>0</v>
      </c>
      <c r="I4118" s="7">
        <v>1.1000000000000001</v>
      </c>
      <c r="J4118" s="7">
        <v>25</v>
      </c>
      <c r="K4118" s="4">
        <v>1214</v>
      </c>
      <c r="L4118" s="5">
        <v>1214.0587</v>
      </c>
      <c r="M4118">
        <v>202846.91</v>
      </c>
      <c r="N4118" s="33">
        <v>1</v>
      </c>
      <c r="O4118" s="50" t="e">
        <f>INDEX([1]Dados!$M$2:$N$26779,MATCH($P4118,[1]Dados!$N$2:$N$26779,),2)</f>
        <v>#N/A</v>
      </c>
      <c r="P4118">
        <v>162351</v>
      </c>
      <c r="Q4118" s="1">
        <v>37012</v>
      </c>
      <c r="R4118" s="1">
        <v>37016</v>
      </c>
      <c r="S4118" t="s">
        <v>2059</v>
      </c>
    </row>
    <row r="4119" spans="1:19" x14ac:dyDescent="0.2">
      <c r="A4119" s="7">
        <v>292805</v>
      </c>
      <c r="B4119" s="3">
        <v>39870</v>
      </c>
      <c r="C4119" s="3" t="s">
        <v>31</v>
      </c>
      <c r="D4119" s="2" t="s">
        <v>734</v>
      </c>
      <c r="E4119" s="3">
        <v>15</v>
      </c>
      <c r="F4119" s="17">
        <v>0</v>
      </c>
      <c r="G4119" s="17">
        <v>1</v>
      </c>
      <c r="H4119" s="17">
        <v>0</v>
      </c>
      <c r="I4119" s="7">
        <v>1.7</v>
      </c>
      <c r="J4119" s="7">
        <v>14</v>
      </c>
      <c r="K4119" s="4">
        <v>1214</v>
      </c>
      <c r="L4119" s="5">
        <v>1214.0587</v>
      </c>
      <c r="M4119">
        <v>202846.91</v>
      </c>
      <c r="N4119" s="33">
        <v>1</v>
      </c>
      <c r="O4119" s="50" t="e">
        <f>INDEX([1]Dados!$M$2:$N$26779,MATCH($P4119,[1]Dados!$N$2:$N$26779,),2)</f>
        <v>#N/A</v>
      </c>
      <c r="P4119">
        <v>162351</v>
      </c>
      <c r="Q4119" s="1">
        <v>37012</v>
      </c>
      <c r="R4119" s="1">
        <v>37016</v>
      </c>
      <c r="S4119" t="s">
        <v>2059</v>
      </c>
    </row>
    <row r="4120" spans="1:19" x14ac:dyDescent="0.2">
      <c r="A4120" s="7">
        <v>292805</v>
      </c>
      <c r="B4120" s="3">
        <v>39870</v>
      </c>
      <c r="C4120" s="3" t="s">
        <v>31</v>
      </c>
      <c r="D4120" s="2" t="s">
        <v>734</v>
      </c>
      <c r="E4120" s="3">
        <v>15</v>
      </c>
      <c r="F4120" s="17">
        <v>0</v>
      </c>
      <c r="G4120" s="17">
        <v>1</v>
      </c>
      <c r="H4120" s="17">
        <v>0</v>
      </c>
      <c r="I4120" s="7">
        <v>1.6</v>
      </c>
      <c r="J4120" s="7">
        <v>14</v>
      </c>
      <c r="K4120" s="4">
        <v>1214</v>
      </c>
      <c r="L4120" s="5">
        <v>1214.0587</v>
      </c>
      <c r="M4120">
        <v>202846.91</v>
      </c>
      <c r="N4120" s="33">
        <v>1</v>
      </c>
      <c r="O4120" s="50" t="e">
        <f>INDEX([1]Dados!$M$2:$N$26779,MATCH($P4120,[1]Dados!$N$2:$N$26779,),2)</f>
        <v>#N/A</v>
      </c>
      <c r="P4120">
        <v>162351</v>
      </c>
      <c r="Q4120" s="1">
        <v>37012</v>
      </c>
      <c r="R4120" s="1">
        <v>37016</v>
      </c>
      <c r="S4120" t="s">
        <v>2059</v>
      </c>
    </row>
    <row r="4121" spans="1:19" x14ac:dyDescent="0.2">
      <c r="A4121" s="7">
        <v>292805</v>
      </c>
      <c r="B4121" s="3">
        <v>39870</v>
      </c>
      <c r="C4121" s="3" t="s">
        <v>31</v>
      </c>
      <c r="D4121" s="2" t="s">
        <v>734</v>
      </c>
      <c r="E4121" s="3">
        <v>15</v>
      </c>
      <c r="F4121" s="17">
        <v>0</v>
      </c>
      <c r="G4121" s="17">
        <v>1</v>
      </c>
      <c r="H4121" s="17">
        <v>0</v>
      </c>
      <c r="I4121" s="7">
        <v>1.3</v>
      </c>
      <c r="J4121" s="7">
        <v>32</v>
      </c>
      <c r="K4121" s="4">
        <v>1214</v>
      </c>
      <c r="L4121" s="5">
        <v>1214.0587</v>
      </c>
      <c r="M4121">
        <v>202846.91</v>
      </c>
      <c r="N4121" s="33">
        <v>1</v>
      </c>
      <c r="O4121" s="50" t="e">
        <f>INDEX([1]Dados!$M$2:$N$26779,MATCH($P4121,[1]Dados!$N$2:$N$26779,),2)</f>
        <v>#N/A</v>
      </c>
      <c r="P4121">
        <v>162351</v>
      </c>
      <c r="Q4121" s="1">
        <v>37012</v>
      </c>
      <c r="R4121" s="1">
        <v>37016</v>
      </c>
      <c r="S4121" t="s">
        <v>2059</v>
      </c>
    </row>
    <row r="4122" spans="1:19" x14ac:dyDescent="0.2">
      <c r="A4122" s="7">
        <v>292805</v>
      </c>
      <c r="B4122" s="3">
        <v>39870</v>
      </c>
      <c r="C4122" s="3" t="s">
        <v>31</v>
      </c>
      <c r="D4122" s="2" t="s">
        <v>734</v>
      </c>
      <c r="E4122" s="3">
        <v>15</v>
      </c>
      <c r="F4122" s="17">
        <v>0</v>
      </c>
      <c r="G4122" s="17">
        <v>1</v>
      </c>
      <c r="H4122" s="17">
        <v>0</v>
      </c>
      <c r="I4122" s="7">
        <v>1.2</v>
      </c>
      <c r="J4122" s="7">
        <v>12</v>
      </c>
      <c r="K4122" s="4">
        <v>1214</v>
      </c>
      <c r="L4122" s="5">
        <v>1214.0587</v>
      </c>
      <c r="M4122">
        <v>202846.91</v>
      </c>
      <c r="N4122" s="33">
        <v>1</v>
      </c>
      <c r="O4122" s="50" t="e">
        <f>INDEX([1]Dados!$M$2:$N$26779,MATCH($P4122,[1]Dados!$N$2:$N$26779,),2)</f>
        <v>#N/A</v>
      </c>
      <c r="P4122">
        <v>162351</v>
      </c>
      <c r="Q4122" s="1">
        <v>37012</v>
      </c>
      <c r="R4122" s="1">
        <v>37016</v>
      </c>
      <c r="S4122" t="s">
        <v>2059</v>
      </c>
    </row>
    <row r="4123" spans="1:19" x14ac:dyDescent="0.2">
      <c r="A4123" s="7">
        <v>292805</v>
      </c>
      <c r="B4123" s="3">
        <v>39870</v>
      </c>
      <c r="C4123" s="3" t="s">
        <v>31</v>
      </c>
      <c r="D4123" s="2" t="s">
        <v>734</v>
      </c>
      <c r="E4123" s="3">
        <v>15</v>
      </c>
      <c r="F4123" s="17">
        <v>0</v>
      </c>
      <c r="G4123" s="17">
        <v>1</v>
      </c>
      <c r="H4123" s="17">
        <v>0</v>
      </c>
      <c r="I4123" s="7">
        <v>1.5</v>
      </c>
      <c r="J4123" s="7">
        <v>15</v>
      </c>
      <c r="K4123" s="4">
        <v>1214</v>
      </c>
      <c r="L4123" s="5">
        <v>1214.0587</v>
      </c>
      <c r="M4123">
        <v>202846.91</v>
      </c>
      <c r="N4123" s="33">
        <v>1</v>
      </c>
      <c r="O4123" s="50" t="e">
        <f>INDEX([1]Dados!$M$2:$N$26779,MATCH($P4123,[1]Dados!$N$2:$N$26779,),2)</f>
        <v>#N/A</v>
      </c>
      <c r="P4123">
        <v>162351</v>
      </c>
      <c r="Q4123" s="1">
        <v>37012</v>
      </c>
      <c r="R4123" s="1">
        <v>37016</v>
      </c>
      <c r="S4123" t="s">
        <v>2059</v>
      </c>
    </row>
    <row r="4124" spans="1:19" x14ac:dyDescent="0.2">
      <c r="A4124" s="7">
        <v>292805</v>
      </c>
      <c r="B4124" s="3">
        <v>39870</v>
      </c>
      <c r="C4124" s="3" t="s">
        <v>31</v>
      </c>
      <c r="D4124" s="2" t="s">
        <v>734</v>
      </c>
      <c r="E4124" s="3">
        <v>15</v>
      </c>
      <c r="F4124" s="17">
        <v>0</v>
      </c>
      <c r="G4124" s="17">
        <v>1</v>
      </c>
      <c r="H4124" s="17">
        <v>0</v>
      </c>
      <c r="I4124" s="7">
        <v>1.8</v>
      </c>
      <c r="J4124" s="7">
        <v>12</v>
      </c>
      <c r="K4124" s="4">
        <v>1214</v>
      </c>
      <c r="L4124" s="5">
        <v>1214.0587</v>
      </c>
      <c r="M4124">
        <v>202846.91</v>
      </c>
      <c r="N4124" s="33">
        <v>1</v>
      </c>
      <c r="O4124" s="50" t="e">
        <f>INDEX([1]Dados!$M$2:$N$26779,MATCH($P4124,[1]Dados!$N$2:$N$26779,),2)</f>
        <v>#N/A</v>
      </c>
      <c r="P4124">
        <v>162351</v>
      </c>
      <c r="Q4124" s="1">
        <v>37012</v>
      </c>
      <c r="R4124" s="1">
        <v>37016</v>
      </c>
      <c r="S4124" t="s">
        <v>2059</v>
      </c>
    </row>
    <row r="4125" spans="1:19" x14ac:dyDescent="0.2">
      <c r="A4125" s="7">
        <v>292805</v>
      </c>
      <c r="B4125" s="3">
        <v>39870</v>
      </c>
      <c r="C4125" s="3" t="s">
        <v>31</v>
      </c>
      <c r="D4125" s="2" t="s">
        <v>734</v>
      </c>
      <c r="E4125" s="3">
        <v>15</v>
      </c>
      <c r="F4125" s="17">
        <v>0</v>
      </c>
      <c r="G4125" s="17">
        <v>1</v>
      </c>
      <c r="H4125" s="17">
        <v>0</v>
      </c>
      <c r="I4125" s="7">
        <v>1.9</v>
      </c>
      <c r="J4125" s="7">
        <v>12</v>
      </c>
      <c r="K4125" s="4">
        <v>1214</v>
      </c>
      <c r="L4125" s="5">
        <v>1214.0587</v>
      </c>
      <c r="M4125">
        <v>202846.91</v>
      </c>
      <c r="N4125" s="33">
        <v>1</v>
      </c>
      <c r="O4125" s="50" t="e">
        <f>INDEX([1]Dados!$M$2:$N$26779,MATCH($P4125,[1]Dados!$N$2:$N$26779,),2)</f>
        <v>#N/A</v>
      </c>
      <c r="P4125">
        <v>162351</v>
      </c>
      <c r="Q4125" s="1">
        <v>37012</v>
      </c>
      <c r="R4125" s="1">
        <v>37016</v>
      </c>
      <c r="S4125" t="s">
        <v>2059</v>
      </c>
    </row>
    <row r="4126" spans="1:19" x14ac:dyDescent="0.2">
      <c r="A4126" s="7">
        <v>292805</v>
      </c>
      <c r="B4126" s="3">
        <v>39870</v>
      </c>
      <c r="C4126" s="3" t="s">
        <v>31</v>
      </c>
      <c r="D4126" s="2" t="s">
        <v>734</v>
      </c>
      <c r="E4126" s="3">
        <v>15</v>
      </c>
      <c r="F4126" s="17">
        <v>0</v>
      </c>
      <c r="G4126" s="17">
        <v>1</v>
      </c>
      <c r="H4126" s="17">
        <v>0</v>
      </c>
      <c r="I4126" s="29">
        <v>1.1000000000000001</v>
      </c>
      <c r="J4126" s="7">
        <v>5</v>
      </c>
      <c r="K4126" s="4">
        <v>1214</v>
      </c>
      <c r="L4126" s="5">
        <v>1214.0587</v>
      </c>
      <c r="M4126">
        <v>202846.91</v>
      </c>
      <c r="N4126" s="33">
        <v>1</v>
      </c>
      <c r="O4126" s="50" t="e">
        <f>INDEX([1]Dados!$M$2:$N$26779,MATCH($P4126,[1]Dados!$N$2:$N$26779,),2)</f>
        <v>#N/A</v>
      </c>
      <c r="P4126">
        <v>162351</v>
      </c>
      <c r="Q4126" s="1">
        <v>37012</v>
      </c>
      <c r="R4126" s="1">
        <v>37016</v>
      </c>
      <c r="S4126" t="s">
        <v>2059</v>
      </c>
    </row>
    <row r="4127" spans="1:19" x14ac:dyDescent="0.2">
      <c r="A4127" s="7">
        <v>292805</v>
      </c>
      <c r="B4127" s="3">
        <v>39870</v>
      </c>
      <c r="C4127" s="3" t="s">
        <v>31</v>
      </c>
      <c r="D4127" s="2" t="s">
        <v>734</v>
      </c>
      <c r="E4127" s="3">
        <v>15</v>
      </c>
      <c r="F4127" s="17">
        <v>0</v>
      </c>
      <c r="G4127" s="17">
        <v>1</v>
      </c>
      <c r="H4127" s="17">
        <v>0</v>
      </c>
      <c r="I4127" s="7">
        <v>1.1100000000000001</v>
      </c>
      <c r="J4127" s="7">
        <v>30</v>
      </c>
      <c r="K4127" s="4">
        <v>1214</v>
      </c>
      <c r="L4127" s="5">
        <v>1214.0587</v>
      </c>
      <c r="M4127">
        <v>202846.91</v>
      </c>
      <c r="N4127" s="33">
        <v>1</v>
      </c>
      <c r="O4127" s="50" t="e">
        <f>INDEX([1]Dados!$M$2:$N$26779,MATCH($P4127,[1]Dados!$N$2:$N$26779,),2)</f>
        <v>#N/A</v>
      </c>
      <c r="P4127">
        <v>162351</v>
      </c>
      <c r="Q4127" s="1">
        <v>37012</v>
      </c>
      <c r="R4127" s="1">
        <v>37016</v>
      </c>
      <c r="S4127" t="s">
        <v>2059</v>
      </c>
    </row>
    <row r="4128" spans="1:19" x14ac:dyDescent="0.2">
      <c r="A4128" s="7">
        <v>292805</v>
      </c>
      <c r="B4128" s="3">
        <v>39870</v>
      </c>
      <c r="C4128" s="3" t="s">
        <v>31</v>
      </c>
      <c r="D4128" s="2" t="s">
        <v>734</v>
      </c>
      <c r="E4128" s="3">
        <v>15</v>
      </c>
      <c r="F4128" s="17">
        <v>0</v>
      </c>
      <c r="G4128" s="17">
        <v>1</v>
      </c>
      <c r="H4128" s="17">
        <v>0</v>
      </c>
      <c r="I4128" s="7">
        <v>1.4</v>
      </c>
      <c r="J4128" s="7">
        <v>13</v>
      </c>
      <c r="K4128" s="4">
        <v>1214</v>
      </c>
      <c r="L4128" s="5">
        <v>1214.0587</v>
      </c>
      <c r="M4128">
        <v>202846.91</v>
      </c>
      <c r="N4128" s="33">
        <v>1</v>
      </c>
      <c r="O4128" s="50" t="e">
        <f>INDEX([1]Dados!$M$2:$N$26779,MATCH($P4128,[1]Dados!$N$2:$N$26779,),2)</f>
        <v>#N/A</v>
      </c>
      <c r="P4128">
        <v>162351</v>
      </c>
      <c r="Q4128" s="1">
        <v>37012</v>
      </c>
      <c r="R4128" s="1">
        <v>37016</v>
      </c>
      <c r="S4128" t="s">
        <v>2059</v>
      </c>
    </row>
    <row r="4129" spans="1:19" x14ac:dyDescent="0.2">
      <c r="A4129" s="7">
        <v>292805</v>
      </c>
      <c r="B4129" s="3">
        <v>39870</v>
      </c>
      <c r="C4129" s="3" t="s">
        <v>31</v>
      </c>
      <c r="D4129" s="2" t="s">
        <v>734</v>
      </c>
      <c r="E4129" s="3">
        <v>15</v>
      </c>
      <c r="F4129" s="17">
        <v>0</v>
      </c>
      <c r="G4129" s="17">
        <v>1</v>
      </c>
      <c r="H4129" s="17">
        <v>0</v>
      </c>
      <c r="I4129" s="7">
        <v>2.1</v>
      </c>
      <c r="J4129" s="7">
        <v>12</v>
      </c>
      <c r="K4129" s="4">
        <v>1214</v>
      </c>
      <c r="L4129" s="5">
        <v>1214.0589</v>
      </c>
      <c r="M4129">
        <v>327582</v>
      </c>
      <c r="N4129" s="33">
        <v>1</v>
      </c>
      <c r="O4129" s="50" t="e">
        <f>INDEX([1]Dados!$M$2:$N$26779,MATCH($P4129,[1]Dados!$N$2:$N$26779,),2)</f>
        <v>#N/A</v>
      </c>
      <c r="P4129">
        <v>163638</v>
      </c>
      <c r="Q4129" s="1">
        <v>37012</v>
      </c>
      <c r="R4129" s="1">
        <v>37016</v>
      </c>
      <c r="S4129" t="s">
        <v>2061</v>
      </c>
    </row>
    <row r="4130" spans="1:19" x14ac:dyDescent="0.2">
      <c r="A4130" s="7">
        <v>292805</v>
      </c>
      <c r="B4130" s="3">
        <v>39870</v>
      </c>
      <c r="C4130" s="3" t="s">
        <v>31</v>
      </c>
      <c r="D4130" s="2" t="s">
        <v>734</v>
      </c>
      <c r="E4130" s="3">
        <v>15</v>
      </c>
      <c r="F4130" s="17">
        <v>0</v>
      </c>
      <c r="G4130" s="17">
        <v>1</v>
      </c>
      <c r="H4130" s="17">
        <v>0</v>
      </c>
      <c r="I4130" s="7">
        <v>2.2000000000000002</v>
      </c>
      <c r="J4130" s="7">
        <v>32</v>
      </c>
      <c r="K4130" s="4">
        <v>1214</v>
      </c>
      <c r="L4130" s="5">
        <v>1214.0589</v>
      </c>
      <c r="M4130">
        <v>327582</v>
      </c>
      <c r="N4130" s="33">
        <v>1</v>
      </c>
      <c r="O4130" s="50" t="e">
        <f>INDEX([1]Dados!$M$2:$N$26779,MATCH($P4130,[1]Dados!$N$2:$N$26779,),2)</f>
        <v>#N/A</v>
      </c>
      <c r="P4130">
        <v>163638</v>
      </c>
      <c r="Q4130" s="1">
        <v>37012</v>
      </c>
      <c r="R4130" s="1">
        <v>37016</v>
      </c>
      <c r="S4130" t="s">
        <v>2061</v>
      </c>
    </row>
    <row r="4131" spans="1:19" x14ac:dyDescent="0.2">
      <c r="A4131" s="7">
        <v>292805</v>
      </c>
      <c r="B4131" s="3">
        <v>39870</v>
      </c>
      <c r="C4131" s="3" t="s">
        <v>31</v>
      </c>
      <c r="D4131" s="2" t="s">
        <v>734</v>
      </c>
      <c r="E4131" s="3">
        <v>15</v>
      </c>
      <c r="F4131" s="17">
        <v>0</v>
      </c>
      <c r="G4131" s="17">
        <v>1</v>
      </c>
      <c r="H4131" s="17">
        <v>0</v>
      </c>
      <c r="I4131" s="7">
        <v>2.2999999999999998</v>
      </c>
      <c r="J4131" s="7">
        <v>28</v>
      </c>
      <c r="K4131" s="4">
        <v>1214</v>
      </c>
      <c r="L4131" s="5">
        <v>1214.0589</v>
      </c>
      <c r="M4131">
        <v>327582</v>
      </c>
      <c r="N4131" s="33">
        <v>1</v>
      </c>
      <c r="O4131" s="50" t="e">
        <f>INDEX([1]Dados!$M$2:$N$26779,MATCH($P4131,[1]Dados!$N$2:$N$26779,),2)</f>
        <v>#N/A</v>
      </c>
      <c r="P4131">
        <v>163638</v>
      </c>
      <c r="Q4131" s="1">
        <v>37012</v>
      </c>
      <c r="R4131" s="1">
        <v>37016</v>
      </c>
      <c r="S4131" t="s">
        <v>2061</v>
      </c>
    </row>
    <row r="4132" spans="1:19" x14ac:dyDescent="0.2">
      <c r="A4132" s="7">
        <v>292805</v>
      </c>
      <c r="B4132" s="3">
        <v>39870</v>
      </c>
      <c r="C4132" s="3" t="s">
        <v>31</v>
      </c>
      <c r="D4132" s="2" t="s">
        <v>734</v>
      </c>
      <c r="E4132" s="3">
        <v>15</v>
      </c>
      <c r="F4132" s="17">
        <v>0</v>
      </c>
      <c r="G4132" s="17">
        <v>1</v>
      </c>
      <c r="H4132" s="17">
        <v>0</v>
      </c>
      <c r="I4132" s="7">
        <v>2.4</v>
      </c>
      <c r="J4132" s="7">
        <v>14</v>
      </c>
      <c r="K4132" s="4">
        <v>1214</v>
      </c>
      <c r="L4132" s="5">
        <v>1214.0589</v>
      </c>
      <c r="M4132">
        <v>327582</v>
      </c>
      <c r="N4132" s="33">
        <v>1</v>
      </c>
      <c r="O4132" s="50" t="e">
        <f>INDEX([1]Dados!$M$2:$N$26779,MATCH($P4132,[1]Dados!$N$2:$N$26779,),2)</f>
        <v>#N/A</v>
      </c>
      <c r="P4132">
        <v>163638</v>
      </c>
      <c r="Q4132" s="1">
        <v>37012</v>
      </c>
      <c r="R4132" s="1">
        <v>37016</v>
      </c>
      <c r="S4132" t="s">
        <v>2061</v>
      </c>
    </row>
    <row r="4133" spans="1:19" x14ac:dyDescent="0.2">
      <c r="A4133" s="7">
        <v>292805</v>
      </c>
      <c r="B4133" s="3">
        <v>39870</v>
      </c>
      <c r="C4133" s="3" t="s">
        <v>31</v>
      </c>
      <c r="D4133" s="2" t="s">
        <v>734</v>
      </c>
      <c r="E4133" s="3">
        <v>15</v>
      </c>
      <c r="F4133" s="17">
        <v>0</v>
      </c>
      <c r="G4133" s="17">
        <v>1</v>
      </c>
      <c r="H4133" s="17">
        <v>0</v>
      </c>
      <c r="I4133" s="7">
        <v>2.5</v>
      </c>
      <c r="J4133" s="7">
        <v>14</v>
      </c>
      <c r="K4133" s="4">
        <v>1214</v>
      </c>
      <c r="L4133" s="5">
        <v>1214.0589</v>
      </c>
      <c r="M4133">
        <v>327582</v>
      </c>
      <c r="N4133" s="33">
        <v>1</v>
      </c>
      <c r="O4133" s="50" t="e">
        <f>INDEX([1]Dados!$M$2:$N$26779,MATCH($P4133,[1]Dados!$N$2:$N$26779,),2)</f>
        <v>#N/A</v>
      </c>
      <c r="P4133">
        <v>163638</v>
      </c>
      <c r="Q4133" s="1">
        <v>37012</v>
      </c>
      <c r="R4133" s="1">
        <v>37016</v>
      </c>
      <c r="S4133" t="s">
        <v>2061</v>
      </c>
    </row>
    <row r="4134" spans="1:19" x14ac:dyDescent="0.2">
      <c r="A4134" s="7">
        <v>292805</v>
      </c>
      <c r="B4134" s="3">
        <v>39870</v>
      </c>
      <c r="C4134" s="3" t="s">
        <v>31</v>
      </c>
      <c r="D4134" s="2" t="s">
        <v>734</v>
      </c>
      <c r="E4134" s="3">
        <v>15</v>
      </c>
      <c r="F4134" s="17">
        <v>0</v>
      </c>
      <c r="G4134" s="17">
        <v>1</v>
      </c>
      <c r="H4134" s="17">
        <v>0</v>
      </c>
      <c r="I4134" s="7">
        <v>2.6</v>
      </c>
      <c r="J4134" s="7">
        <v>24</v>
      </c>
      <c r="K4134" s="4">
        <v>1214</v>
      </c>
      <c r="L4134" s="5">
        <v>1214.0589</v>
      </c>
      <c r="M4134">
        <v>327582</v>
      </c>
      <c r="N4134" s="33">
        <v>1</v>
      </c>
      <c r="O4134" s="50" t="e">
        <f>INDEX([1]Dados!$M$2:$N$26779,MATCH($P4134,[1]Dados!$N$2:$N$26779,),2)</f>
        <v>#N/A</v>
      </c>
      <c r="P4134">
        <v>163638</v>
      </c>
      <c r="Q4134" s="1">
        <v>37012</v>
      </c>
      <c r="R4134" s="1">
        <v>37016</v>
      </c>
      <c r="S4134" t="s">
        <v>2061</v>
      </c>
    </row>
    <row r="4135" spans="1:19" x14ac:dyDescent="0.2">
      <c r="A4135" s="7">
        <v>292805</v>
      </c>
      <c r="B4135" s="3">
        <v>39870</v>
      </c>
      <c r="C4135" s="3" t="s">
        <v>31</v>
      </c>
      <c r="D4135" s="2" t="s">
        <v>734</v>
      </c>
      <c r="E4135" s="3">
        <v>15</v>
      </c>
      <c r="F4135" s="17">
        <v>0</v>
      </c>
      <c r="G4135" s="17">
        <v>1</v>
      </c>
      <c r="H4135" s="17">
        <v>0</v>
      </c>
      <c r="I4135" s="7">
        <v>2.8</v>
      </c>
      <c r="J4135" s="7">
        <v>20</v>
      </c>
      <c r="K4135" s="4">
        <v>1214</v>
      </c>
      <c r="L4135" s="5">
        <v>1214.0589</v>
      </c>
      <c r="M4135">
        <v>327582</v>
      </c>
      <c r="N4135" s="33">
        <v>1</v>
      </c>
      <c r="O4135" s="50" t="e">
        <f>INDEX([1]Dados!$M$2:$N$26779,MATCH($P4135,[1]Dados!$N$2:$N$26779,),2)</f>
        <v>#N/A</v>
      </c>
      <c r="P4135">
        <v>163638</v>
      </c>
      <c r="Q4135" s="1">
        <v>37012</v>
      </c>
      <c r="R4135" s="1">
        <v>37016</v>
      </c>
      <c r="S4135" t="s">
        <v>2061</v>
      </c>
    </row>
    <row r="4136" spans="1:19" x14ac:dyDescent="0.2">
      <c r="A4136" s="7">
        <v>292805</v>
      </c>
      <c r="B4136" s="3">
        <v>39870</v>
      </c>
      <c r="C4136" s="3" t="s">
        <v>31</v>
      </c>
      <c r="D4136" s="2" t="s">
        <v>734</v>
      </c>
      <c r="E4136" s="3">
        <v>15</v>
      </c>
      <c r="F4136" s="17">
        <v>0</v>
      </c>
      <c r="G4136" s="17">
        <v>1</v>
      </c>
      <c r="H4136" s="17">
        <v>0</v>
      </c>
      <c r="I4136" s="7">
        <v>2.7</v>
      </c>
      <c r="J4136" s="7">
        <v>20</v>
      </c>
      <c r="K4136" s="4">
        <v>1214</v>
      </c>
      <c r="L4136" s="5">
        <v>1214.0589</v>
      </c>
      <c r="M4136">
        <v>327582</v>
      </c>
      <c r="N4136" s="33">
        <v>1</v>
      </c>
      <c r="O4136" s="50" t="e">
        <f>INDEX([1]Dados!$M$2:$N$26779,MATCH($P4136,[1]Dados!$N$2:$N$26779,),2)</f>
        <v>#N/A</v>
      </c>
      <c r="P4136">
        <v>163638</v>
      </c>
      <c r="Q4136" s="1">
        <v>37012</v>
      </c>
      <c r="R4136" s="1">
        <v>37016</v>
      </c>
      <c r="S4136" t="s">
        <v>2061</v>
      </c>
    </row>
    <row r="4137" spans="1:19" x14ac:dyDescent="0.2">
      <c r="A4137" s="7">
        <v>292805</v>
      </c>
      <c r="B4137" s="3">
        <v>39870</v>
      </c>
      <c r="C4137" s="3" t="s">
        <v>31</v>
      </c>
      <c r="D4137" s="2" t="s">
        <v>734</v>
      </c>
      <c r="E4137" s="3">
        <v>15</v>
      </c>
      <c r="F4137" s="17">
        <v>0</v>
      </c>
      <c r="G4137" s="17">
        <v>1</v>
      </c>
      <c r="H4137" s="17">
        <v>0</v>
      </c>
      <c r="I4137" s="7">
        <v>3.3</v>
      </c>
      <c r="J4137" s="7">
        <v>17</v>
      </c>
      <c r="K4137" s="4">
        <v>1293</v>
      </c>
      <c r="L4137" s="5">
        <v>1293.0592999999999</v>
      </c>
      <c r="M4137">
        <v>19163.7</v>
      </c>
      <c r="N4137" s="33">
        <v>1</v>
      </c>
      <c r="O4137" s="50" t="e">
        <f>INDEX([1]Dados!$M$2:$N$26779,MATCH($P4137,[1]Dados!$N$2:$N$26779,),2)</f>
        <v>#N/A</v>
      </c>
      <c r="P4137">
        <v>162887</v>
      </c>
      <c r="Q4137" s="1">
        <v>37012</v>
      </c>
      <c r="R4137" s="1">
        <v>37016</v>
      </c>
      <c r="S4137" t="s">
        <v>2060</v>
      </c>
    </row>
    <row r="4138" spans="1:19" x14ac:dyDescent="0.2">
      <c r="A4138" s="7">
        <v>292805</v>
      </c>
      <c r="B4138" s="3">
        <v>39870</v>
      </c>
      <c r="C4138" s="3" t="s">
        <v>31</v>
      </c>
      <c r="D4138" s="2" t="s">
        <v>734</v>
      </c>
      <c r="E4138" s="3">
        <v>15</v>
      </c>
      <c r="F4138" s="17">
        <v>0</v>
      </c>
      <c r="G4138" s="17">
        <v>1</v>
      </c>
      <c r="H4138" s="17">
        <v>0</v>
      </c>
      <c r="I4138" s="7">
        <v>3.1</v>
      </c>
      <c r="J4138" s="7">
        <v>21</v>
      </c>
      <c r="K4138" s="4">
        <v>1293</v>
      </c>
      <c r="L4138" s="5">
        <v>1293.0592999999999</v>
      </c>
      <c r="M4138">
        <v>19163.7</v>
      </c>
      <c r="N4138" s="33">
        <v>1</v>
      </c>
      <c r="O4138" s="50" t="e">
        <f>INDEX([1]Dados!$M$2:$N$26779,MATCH($P4138,[1]Dados!$N$2:$N$26779,),2)</f>
        <v>#N/A</v>
      </c>
      <c r="P4138">
        <v>162887</v>
      </c>
      <c r="Q4138" s="1">
        <v>37012</v>
      </c>
      <c r="R4138" s="1">
        <v>37016</v>
      </c>
      <c r="S4138" t="s">
        <v>2060</v>
      </c>
    </row>
    <row r="4139" spans="1:19" x14ac:dyDescent="0.2">
      <c r="A4139" s="7">
        <v>292805</v>
      </c>
      <c r="B4139" s="3">
        <v>39870</v>
      </c>
      <c r="C4139" s="3" t="s">
        <v>31</v>
      </c>
      <c r="D4139" s="2" t="s">
        <v>734</v>
      </c>
      <c r="E4139" s="3">
        <v>15</v>
      </c>
      <c r="F4139" s="17">
        <v>0</v>
      </c>
      <c r="G4139" s="17">
        <v>1</v>
      </c>
      <c r="H4139" s="17">
        <v>0</v>
      </c>
      <c r="I4139" s="7">
        <v>3.2</v>
      </c>
      <c r="J4139" s="7">
        <v>21</v>
      </c>
      <c r="K4139" s="4">
        <v>1293</v>
      </c>
      <c r="L4139" s="5">
        <v>1293.0592999999999</v>
      </c>
      <c r="M4139">
        <v>19163.7</v>
      </c>
      <c r="N4139" s="33">
        <v>1</v>
      </c>
      <c r="O4139" s="50" t="e">
        <f>INDEX([1]Dados!$M$2:$N$26779,MATCH($P4139,[1]Dados!$N$2:$N$26779,),2)</f>
        <v>#N/A</v>
      </c>
      <c r="P4139">
        <v>162887</v>
      </c>
      <c r="Q4139" s="1">
        <v>37012</v>
      </c>
      <c r="R4139" s="1">
        <v>37016</v>
      </c>
      <c r="S4139" t="s">
        <v>2060</v>
      </c>
    </row>
    <row r="4140" spans="1:19" x14ac:dyDescent="0.2">
      <c r="A4140" s="7">
        <v>292805</v>
      </c>
      <c r="B4140" s="3">
        <v>39870</v>
      </c>
      <c r="C4140" s="3" t="s">
        <v>31</v>
      </c>
      <c r="D4140" s="2" t="s">
        <v>734</v>
      </c>
      <c r="E4140" s="3">
        <v>15</v>
      </c>
      <c r="F4140" s="17">
        <v>0</v>
      </c>
      <c r="G4140" s="17">
        <v>1</v>
      </c>
      <c r="H4140" s="17">
        <v>0</v>
      </c>
      <c r="I4140" s="7" t="s">
        <v>3</v>
      </c>
      <c r="J4140" s="7">
        <v>0</v>
      </c>
      <c r="K4140" s="4">
        <v>1203</v>
      </c>
      <c r="L4140" s="5">
        <v>1203.0829000000001</v>
      </c>
      <c r="M4140" t="s">
        <v>2134</v>
      </c>
      <c r="N4140" s="33">
        <v>1</v>
      </c>
      <c r="O4140" s="50" t="e">
        <f>INDEX([1]Dados!$M$2:$N$26779,MATCH($P4140,[1]Dados!$N$2:$N$26779,),2)</f>
        <v>#N/A</v>
      </c>
      <c r="P4140">
        <v>162236</v>
      </c>
      <c r="Q4140" s="1">
        <v>37012</v>
      </c>
      <c r="R4140" s="1">
        <v>37016</v>
      </c>
      <c r="S4140" t="s">
        <v>2134</v>
      </c>
    </row>
    <row r="4141" spans="1:19" x14ac:dyDescent="0.2">
      <c r="A4141" s="7">
        <v>292805</v>
      </c>
      <c r="B4141" s="3">
        <v>39870</v>
      </c>
      <c r="C4141" s="3" t="s">
        <v>31</v>
      </c>
      <c r="D4141" s="2" t="s">
        <v>734</v>
      </c>
      <c r="E4141" s="3">
        <v>15</v>
      </c>
      <c r="F4141" s="17">
        <v>0</v>
      </c>
      <c r="G4141" s="17">
        <v>1</v>
      </c>
      <c r="H4141" s="17">
        <v>0</v>
      </c>
      <c r="I4141" s="7" t="s">
        <v>3</v>
      </c>
      <c r="J4141" s="7">
        <v>0</v>
      </c>
      <c r="K4141" s="4">
        <v>1203</v>
      </c>
      <c r="L4141" s="5">
        <v>1203.0829000000001</v>
      </c>
      <c r="M4141">
        <v>45610.74</v>
      </c>
      <c r="N4141" s="33">
        <v>1</v>
      </c>
      <c r="O4141" s="50" t="e">
        <f>INDEX([1]Dados!$M$2:$N$26779,MATCH($P4141,[1]Dados!$N$2:$N$26779,),2)</f>
        <v>#N/A</v>
      </c>
      <c r="P4141">
        <v>163064</v>
      </c>
      <c r="Q4141" s="1">
        <v>37012</v>
      </c>
      <c r="R4141" s="1">
        <v>37016</v>
      </c>
      <c r="S4141" t="s">
        <v>2134</v>
      </c>
    </row>
    <row r="4142" spans="1:19" x14ac:dyDescent="0.2">
      <c r="A4142" s="7">
        <v>231250</v>
      </c>
      <c r="B4142" s="3">
        <v>15512</v>
      </c>
      <c r="C4142" s="3" t="s">
        <v>4</v>
      </c>
      <c r="D4142" s="2" t="s">
        <v>760</v>
      </c>
      <c r="E4142" s="3">
        <v>15</v>
      </c>
      <c r="F4142" s="17">
        <v>0</v>
      </c>
      <c r="G4142" s="17">
        <v>1</v>
      </c>
      <c r="H4142" s="17">
        <v>0</v>
      </c>
      <c r="I4142" s="7">
        <v>3.4</v>
      </c>
      <c r="J4142" s="7">
        <v>25</v>
      </c>
      <c r="K4142" s="4">
        <v>1214</v>
      </c>
      <c r="L4142" s="5">
        <v>1214.0587</v>
      </c>
      <c r="M4142">
        <v>116369.18</v>
      </c>
      <c r="N4142" s="33">
        <v>1</v>
      </c>
      <c r="O4142" s="50" t="e">
        <f>INDEX([1]Dados!$M$2:$N$26779,MATCH($P4142,[1]Dados!$N$2:$N$26779,),2)</f>
        <v>#N/A</v>
      </c>
      <c r="P4142">
        <v>162352</v>
      </c>
      <c r="Q4142" s="1">
        <v>37012</v>
      </c>
      <c r="R4142" s="1">
        <v>37016</v>
      </c>
      <c r="S4142" t="s">
        <v>2085</v>
      </c>
    </row>
    <row r="4143" spans="1:19" x14ac:dyDescent="0.2">
      <c r="A4143" s="7">
        <v>231250</v>
      </c>
      <c r="B4143" s="3">
        <v>15512</v>
      </c>
      <c r="C4143" s="3" t="s">
        <v>4</v>
      </c>
      <c r="D4143" s="2" t="s">
        <v>760</v>
      </c>
      <c r="E4143" s="3">
        <v>15</v>
      </c>
      <c r="F4143" s="17">
        <v>0</v>
      </c>
      <c r="G4143" s="17">
        <v>1</v>
      </c>
      <c r="H4143" s="17">
        <v>0</v>
      </c>
      <c r="I4143" s="7">
        <v>3.7</v>
      </c>
      <c r="J4143" s="7">
        <v>2</v>
      </c>
      <c r="K4143" s="4">
        <v>1214</v>
      </c>
      <c r="L4143" s="5">
        <v>1214.0587</v>
      </c>
      <c r="M4143">
        <v>116369.18</v>
      </c>
      <c r="N4143" s="33">
        <v>1</v>
      </c>
      <c r="O4143" s="50" t="e">
        <f>INDEX([1]Dados!$M$2:$N$26779,MATCH($P4143,[1]Dados!$N$2:$N$26779,),2)</f>
        <v>#N/A</v>
      </c>
      <c r="P4143">
        <v>162352</v>
      </c>
      <c r="Q4143" s="1">
        <v>37012</v>
      </c>
      <c r="R4143" s="1">
        <v>37016</v>
      </c>
      <c r="S4143" t="s">
        <v>2085</v>
      </c>
    </row>
    <row r="4144" spans="1:19" x14ac:dyDescent="0.2">
      <c r="A4144" s="7">
        <v>231250</v>
      </c>
      <c r="B4144" s="3">
        <v>15512</v>
      </c>
      <c r="C4144" s="3" t="s">
        <v>4</v>
      </c>
      <c r="D4144" s="2" t="s">
        <v>760</v>
      </c>
      <c r="E4144" s="3">
        <v>15</v>
      </c>
      <c r="F4144" s="17">
        <v>0</v>
      </c>
      <c r="G4144" s="17">
        <v>1</v>
      </c>
      <c r="H4144" s="17">
        <v>0</v>
      </c>
      <c r="I4144" s="7">
        <v>3.6</v>
      </c>
      <c r="J4144" s="7">
        <v>25</v>
      </c>
      <c r="K4144" s="4">
        <v>1214</v>
      </c>
      <c r="L4144" s="5">
        <v>1214.0587</v>
      </c>
      <c r="M4144">
        <v>116369.18</v>
      </c>
      <c r="N4144" s="33">
        <v>1</v>
      </c>
      <c r="O4144" s="50" t="e">
        <f>INDEX([1]Dados!$M$2:$N$26779,MATCH($P4144,[1]Dados!$N$2:$N$26779,),2)</f>
        <v>#N/A</v>
      </c>
      <c r="P4144">
        <v>162352</v>
      </c>
      <c r="Q4144" s="1">
        <v>37012</v>
      </c>
      <c r="R4144" s="1">
        <v>37016</v>
      </c>
      <c r="S4144" t="s">
        <v>2085</v>
      </c>
    </row>
    <row r="4145" spans="1:19" x14ac:dyDescent="0.2">
      <c r="A4145" s="7">
        <v>231250</v>
      </c>
      <c r="B4145" s="3">
        <v>15512</v>
      </c>
      <c r="C4145" s="3" t="s">
        <v>4</v>
      </c>
      <c r="D4145" s="2" t="s">
        <v>760</v>
      </c>
      <c r="E4145" s="3">
        <v>15</v>
      </c>
      <c r="F4145" s="17">
        <v>0</v>
      </c>
      <c r="G4145" s="17">
        <v>1</v>
      </c>
      <c r="H4145" s="17">
        <v>0</v>
      </c>
      <c r="I4145" s="7">
        <v>3.5</v>
      </c>
      <c r="J4145" s="7">
        <v>25</v>
      </c>
      <c r="K4145" s="4">
        <v>1214</v>
      </c>
      <c r="L4145" s="5">
        <v>1214.0587</v>
      </c>
      <c r="M4145">
        <v>116369.18</v>
      </c>
      <c r="N4145" s="33">
        <v>1</v>
      </c>
      <c r="O4145" s="50" t="e">
        <f>INDEX([1]Dados!$M$2:$N$26779,MATCH($P4145,[1]Dados!$N$2:$N$26779,),2)</f>
        <v>#N/A</v>
      </c>
      <c r="P4145">
        <v>162352</v>
      </c>
      <c r="Q4145" s="1">
        <v>37012</v>
      </c>
      <c r="R4145" s="1">
        <v>37016</v>
      </c>
      <c r="S4145" t="s">
        <v>2085</v>
      </c>
    </row>
    <row r="4146" spans="1:19" x14ac:dyDescent="0.2">
      <c r="A4146" s="7">
        <v>231250</v>
      </c>
      <c r="B4146" s="3">
        <v>15512</v>
      </c>
      <c r="C4146" s="3" t="s">
        <v>4</v>
      </c>
      <c r="D4146" s="2" t="s">
        <v>760</v>
      </c>
      <c r="E4146" s="3">
        <v>15</v>
      </c>
      <c r="F4146" s="17">
        <v>0</v>
      </c>
      <c r="G4146" s="17">
        <v>1</v>
      </c>
      <c r="H4146" s="17">
        <v>0</v>
      </c>
      <c r="I4146" s="7">
        <v>3.2</v>
      </c>
      <c r="J4146" s="7">
        <v>13</v>
      </c>
      <c r="K4146" s="4">
        <v>1214</v>
      </c>
      <c r="L4146" s="5">
        <v>1214.0587</v>
      </c>
      <c r="M4146">
        <v>116369.18</v>
      </c>
      <c r="N4146" s="33">
        <v>1</v>
      </c>
      <c r="O4146" s="50" t="e">
        <f>INDEX([1]Dados!$M$2:$N$26779,MATCH($P4146,[1]Dados!$N$2:$N$26779,),2)</f>
        <v>#N/A</v>
      </c>
      <c r="P4146">
        <v>162352</v>
      </c>
      <c r="Q4146" s="1">
        <v>37012</v>
      </c>
      <c r="R4146" s="1">
        <v>37016</v>
      </c>
      <c r="S4146" t="s">
        <v>2085</v>
      </c>
    </row>
    <row r="4147" spans="1:19" x14ac:dyDescent="0.2">
      <c r="A4147" s="7">
        <v>231250</v>
      </c>
      <c r="B4147" s="3">
        <v>15512</v>
      </c>
      <c r="C4147" s="3" t="s">
        <v>4</v>
      </c>
      <c r="D4147" s="2" t="s">
        <v>760</v>
      </c>
      <c r="E4147" s="3">
        <v>15</v>
      </c>
      <c r="F4147" s="17">
        <v>0</v>
      </c>
      <c r="G4147" s="17">
        <v>1</v>
      </c>
      <c r="H4147" s="17">
        <v>0</v>
      </c>
      <c r="I4147" s="7">
        <v>3.3</v>
      </c>
      <c r="J4147" s="7">
        <v>13</v>
      </c>
      <c r="K4147" s="4">
        <v>1214</v>
      </c>
      <c r="L4147" s="5">
        <v>1214.0587</v>
      </c>
      <c r="M4147">
        <v>116369.18</v>
      </c>
      <c r="N4147" s="33">
        <v>1</v>
      </c>
      <c r="O4147" s="50" t="e">
        <f>INDEX([1]Dados!$M$2:$N$26779,MATCH($P4147,[1]Dados!$N$2:$N$26779,),2)</f>
        <v>#N/A</v>
      </c>
      <c r="P4147">
        <v>162352</v>
      </c>
      <c r="Q4147" s="1">
        <v>37012</v>
      </c>
      <c r="R4147" s="1">
        <v>37016</v>
      </c>
      <c r="S4147" t="s">
        <v>2085</v>
      </c>
    </row>
    <row r="4148" spans="1:19" x14ac:dyDescent="0.2">
      <c r="A4148" s="7">
        <v>231250</v>
      </c>
      <c r="B4148" s="3">
        <v>15512</v>
      </c>
      <c r="C4148" s="3" t="s">
        <v>4</v>
      </c>
      <c r="D4148" s="2" t="s">
        <v>760</v>
      </c>
      <c r="E4148" s="3">
        <v>15</v>
      </c>
      <c r="F4148" s="17">
        <v>0</v>
      </c>
      <c r="G4148" s="17">
        <v>1</v>
      </c>
      <c r="H4148" s="17">
        <v>0</v>
      </c>
      <c r="I4148" s="7">
        <v>3.1</v>
      </c>
      <c r="J4148" s="7">
        <v>18</v>
      </c>
      <c r="K4148" s="4">
        <v>1214</v>
      </c>
      <c r="L4148" s="5">
        <v>1214.0587</v>
      </c>
      <c r="M4148">
        <v>116369.18</v>
      </c>
      <c r="N4148" s="33">
        <v>1</v>
      </c>
      <c r="O4148" s="50" t="e">
        <f>INDEX([1]Dados!$M$2:$N$26779,MATCH($P4148,[1]Dados!$N$2:$N$26779,),2)</f>
        <v>#N/A</v>
      </c>
      <c r="P4148">
        <v>162352</v>
      </c>
      <c r="Q4148" s="1">
        <v>37012</v>
      </c>
      <c r="R4148" s="1">
        <v>37016</v>
      </c>
      <c r="S4148" t="s">
        <v>2085</v>
      </c>
    </row>
    <row r="4149" spans="1:19" x14ac:dyDescent="0.2">
      <c r="A4149" s="7">
        <v>231250</v>
      </c>
      <c r="B4149" s="3">
        <v>15512</v>
      </c>
      <c r="C4149" s="3" t="s">
        <v>4</v>
      </c>
      <c r="D4149" s="2" t="s">
        <v>760</v>
      </c>
      <c r="E4149" s="3">
        <v>15</v>
      </c>
      <c r="F4149" s="17">
        <v>0</v>
      </c>
      <c r="G4149" s="17">
        <v>1</v>
      </c>
      <c r="H4149" s="17">
        <v>0</v>
      </c>
      <c r="I4149" s="7">
        <v>2.1</v>
      </c>
      <c r="J4149" s="7">
        <v>20</v>
      </c>
      <c r="K4149" s="4">
        <v>1214</v>
      </c>
      <c r="L4149" s="5">
        <v>1214.0589</v>
      </c>
      <c r="M4149">
        <v>252720</v>
      </c>
      <c r="N4149" s="33">
        <v>1</v>
      </c>
      <c r="O4149" s="50" t="e">
        <f>INDEX([1]Dados!$M$2:$N$26779,MATCH($P4149,[1]Dados!$N$2:$N$26779,),2)</f>
        <v>#N/A</v>
      </c>
      <c r="P4149">
        <v>163639</v>
      </c>
      <c r="Q4149" s="1">
        <v>37012</v>
      </c>
      <c r="R4149" s="1">
        <v>37016</v>
      </c>
      <c r="S4149" t="s">
        <v>2033</v>
      </c>
    </row>
    <row r="4150" spans="1:19" x14ac:dyDescent="0.2">
      <c r="A4150" s="7">
        <v>231250</v>
      </c>
      <c r="B4150" s="3">
        <v>15512</v>
      </c>
      <c r="C4150" s="3" t="s">
        <v>4</v>
      </c>
      <c r="D4150" s="2" t="s">
        <v>760</v>
      </c>
      <c r="E4150" s="3">
        <v>15</v>
      </c>
      <c r="F4150" s="17">
        <v>0</v>
      </c>
      <c r="G4150" s="17">
        <v>1</v>
      </c>
      <c r="H4150" s="17">
        <v>0</v>
      </c>
      <c r="I4150" s="7">
        <v>2.2000000000000002</v>
      </c>
      <c r="J4150" s="7">
        <v>23</v>
      </c>
      <c r="K4150" s="4">
        <v>1214</v>
      </c>
      <c r="L4150" s="5">
        <v>1214.0589</v>
      </c>
      <c r="M4150">
        <v>252720</v>
      </c>
      <c r="N4150" s="33">
        <v>1</v>
      </c>
      <c r="O4150" s="50" t="e">
        <f>INDEX([1]Dados!$M$2:$N$26779,MATCH($P4150,[1]Dados!$N$2:$N$26779,),2)</f>
        <v>#N/A</v>
      </c>
      <c r="P4150">
        <v>163639</v>
      </c>
      <c r="Q4150" s="1">
        <v>37012</v>
      </c>
      <c r="R4150" s="1">
        <v>37016</v>
      </c>
      <c r="S4150" t="s">
        <v>2033</v>
      </c>
    </row>
    <row r="4151" spans="1:19" x14ac:dyDescent="0.2">
      <c r="A4151" s="7">
        <v>231250</v>
      </c>
      <c r="B4151" s="3">
        <v>15512</v>
      </c>
      <c r="C4151" s="3" t="s">
        <v>4</v>
      </c>
      <c r="D4151" s="2" t="s">
        <v>760</v>
      </c>
      <c r="E4151" s="3">
        <v>15</v>
      </c>
      <c r="F4151" s="17">
        <v>0</v>
      </c>
      <c r="G4151" s="17">
        <v>1</v>
      </c>
      <c r="H4151" s="17">
        <v>0</v>
      </c>
      <c r="I4151" s="7">
        <v>2.2999999999999998</v>
      </c>
      <c r="J4151" s="7">
        <v>23</v>
      </c>
      <c r="K4151" s="4">
        <v>1214</v>
      </c>
      <c r="L4151" s="5">
        <v>1214.0589</v>
      </c>
      <c r="M4151">
        <v>252720</v>
      </c>
      <c r="N4151" s="33">
        <v>1</v>
      </c>
      <c r="O4151" s="50" t="e">
        <f>INDEX([1]Dados!$M$2:$N$26779,MATCH($P4151,[1]Dados!$N$2:$N$26779,),2)</f>
        <v>#N/A</v>
      </c>
      <c r="P4151">
        <v>163639</v>
      </c>
      <c r="Q4151" s="1">
        <v>37012</v>
      </c>
      <c r="R4151" s="1">
        <v>37016</v>
      </c>
      <c r="S4151" t="s">
        <v>2033</v>
      </c>
    </row>
    <row r="4152" spans="1:19" x14ac:dyDescent="0.2">
      <c r="A4152" s="7">
        <v>231250</v>
      </c>
      <c r="B4152" s="3">
        <v>15512</v>
      </c>
      <c r="C4152" s="3" t="s">
        <v>4</v>
      </c>
      <c r="D4152" s="2" t="s">
        <v>760</v>
      </c>
      <c r="E4152" s="3">
        <v>15</v>
      </c>
      <c r="F4152" s="17">
        <v>0</v>
      </c>
      <c r="G4152" s="17">
        <v>1</v>
      </c>
      <c r="H4152" s="17">
        <v>0</v>
      </c>
      <c r="I4152" s="7">
        <v>2.4</v>
      </c>
      <c r="J4152" s="7">
        <v>23</v>
      </c>
      <c r="K4152" s="4">
        <v>1214</v>
      </c>
      <c r="L4152" s="5">
        <v>1214.0589</v>
      </c>
      <c r="M4152">
        <v>252720</v>
      </c>
      <c r="N4152" s="33">
        <v>1</v>
      </c>
      <c r="O4152" s="50" t="e">
        <f>INDEX([1]Dados!$M$2:$N$26779,MATCH($P4152,[1]Dados!$N$2:$N$26779,),2)</f>
        <v>#N/A</v>
      </c>
      <c r="P4152">
        <v>163639</v>
      </c>
      <c r="Q4152" s="1">
        <v>37012</v>
      </c>
      <c r="R4152" s="1">
        <v>37016</v>
      </c>
      <c r="S4152" t="s">
        <v>2033</v>
      </c>
    </row>
    <row r="4153" spans="1:19" x14ac:dyDescent="0.2">
      <c r="A4153" s="7">
        <v>231250</v>
      </c>
      <c r="B4153" s="3">
        <v>15512</v>
      </c>
      <c r="C4153" s="3" t="s">
        <v>4</v>
      </c>
      <c r="D4153" s="2" t="s">
        <v>760</v>
      </c>
      <c r="E4153" s="3">
        <v>15</v>
      </c>
      <c r="F4153" s="17">
        <v>0</v>
      </c>
      <c r="G4153" s="17">
        <v>1</v>
      </c>
      <c r="H4153" s="17">
        <v>0</v>
      </c>
      <c r="I4153" s="7">
        <v>2.5</v>
      </c>
      <c r="J4153" s="7">
        <v>18</v>
      </c>
      <c r="K4153" s="4">
        <v>1214</v>
      </c>
      <c r="L4153" s="5">
        <v>1214.0589</v>
      </c>
      <c r="M4153">
        <v>252720</v>
      </c>
      <c r="N4153" s="33">
        <v>1</v>
      </c>
      <c r="O4153" s="50" t="e">
        <f>INDEX([1]Dados!$M$2:$N$26779,MATCH($P4153,[1]Dados!$N$2:$N$26779,),2)</f>
        <v>#N/A</v>
      </c>
      <c r="P4153">
        <v>163639</v>
      </c>
      <c r="Q4153" s="1">
        <v>37012</v>
      </c>
      <c r="R4153" s="1">
        <v>37016</v>
      </c>
      <c r="S4153" t="s">
        <v>2033</v>
      </c>
    </row>
    <row r="4154" spans="1:19" x14ac:dyDescent="0.2">
      <c r="A4154" s="7">
        <v>231250</v>
      </c>
      <c r="B4154" s="3">
        <v>15512</v>
      </c>
      <c r="C4154" s="3" t="s">
        <v>4</v>
      </c>
      <c r="D4154" s="2" t="s">
        <v>760</v>
      </c>
      <c r="E4154" s="3">
        <v>15</v>
      </c>
      <c r="F4154" s="17">
        <v>0</v>
      </c>
      <c r="G4154" s="17">
        <v>1</v>
      </c>
      <c r="H4154" s="17">
        <v>0</v>
      </c>
      <c r="I4154" s="7">
        <v>2.6</v>
      </c>
      <c r="J4154" s="7">
        <v>18</v>
      </c>
      <c r="K4154" s="4">
        <v>1214</v>
      </c>
      <c r="L4154" s="5">
        <v>1214.0589</v>
      </c>
      <c r="M4154">
        <v>252720</v>
      </c>
      <c r="N4154" s="33">
        <v>1</v>
      </c>
      <c r="O4154" s="50" t="e">
        <f>INDEX([1]Dados!$M$2:$N$26779,MATCH($P4154,[1]Dados!$N$2:$N$26779,),2)</f>
        <v>#N/A</v>
      </c>
      <c r="P4154">
        <v>163639</v>
      </c>
      <c r="Q4154" s="1">
        <v>37012</v>
      </c>
      <c r="R4154" s="1">
        <v>37016</v>
      </c>
      <c r="S4154" t="s">
        <v>2033</v>
      </c>
    </row>
    <row r="4155" spans="1:19" x14ac:dyDescent="0.2">
      <c r="A4155" s="7">
        <v>231250</v>
      </c>
      <c r="B4155" s="3">
        <v>15512</v>
      </c>
      <c r="C4155" s="3" t="s">
        <v>4</v>
      </c>
      <c r="D4155" s="2" t="s">
        <v>760</v>
      </c>
      <c r="E4155" s="3">
        <v>15</v>
      </c>
      <c r="F4155" s="17">
        <v>0</v>
      </c>
      <c r="G4155" s="17">
        <v>1</v>
      </c>
      <c r="H4155" s="17">
        <v>0</v>
      </c>
      <c r="I4155" s="7">
        <v>1.1000000000000001</v>
      </c>
      <c r="J4155" s="7">
        <v>21</v>
      </c>
      <c r="K4155" s="4">
        <v>1293</v>
      </c>
      <c r="L4155" s="5">
        <v>1293.0592999999999</v>
      </c>
      <c r="M4155">
        <v>11217.5</v>
      </c>
      <c r="N4155" s="33">
        <v>1</v>
      </c>
      <c r="O4155" s="50" t="e">
        <f>INDEX([1]Dados!$M$2:$N$26779,MATCH($P4155,[1]Dados!$N$2:$N$26779,),2)</f>
        <v>#N/A</v>
      </c>
      <c r="P4155">
        <v>162888</v>
      </c>
      <c r="Q4155" s="1">
        <v>37012</v>
      </c>
      <c r="R4155" s="1">
        <v>37016</v>
      </c>
      <c r="S4155" t="s">
        <v>2086</v>
      </c>
    </row>
    <row r="4156" spans="1:19" x14ac:dyDescent="0.2">
      <c r="A4156" s="7">
        <v>231250</v>
      </c>
      <c r="B4156" s="3">
        <v>15512</v>
      </c>
      <c r="C4156" s="3" t="s">
        <v>4</v>
      </c>
      <c r="D4156" s="2" t="s">
        <v>760</v>
      </c>
      <c r="E4156" s="3">
        <v>15</v>
      </c>
      <c r="F4156" s="17">
        <v>0</v>
      </c>
      <c r="G4156" s="17">
        <v>1</v>
      </c>
      <c r="H4156" s="17">
        <v>0</v>
      </c>
      <c r="I4156" s="7">
        <v>1.2</v>
      </c>
      <c r="J4156" s="7">
        <v>22</v>
      </c>
      <c r="K4156" s="4">
        <v>1293</v>
      </c>
      <c r="L4156" s="5">
        <v>1293.0592999999999</v>
      </c>
      <c r="M4156">
        <v>11217.5</v>
      </c>
      <c r="N4156" s="33">
        <v>1</v>
      </c>
      <c r="O4156" s="50" t="e">
        <f>INDEX([1]Dados!$M$2:$N$26779,MATCH($P4156,[1]Dados!$N$2:$N$26779,),2)</f>
        <v>#N/A</v>
      </c>
      <c r="P4156">
        <v>162888</v>
      </c>
      <c r="Q4156" s="1">
        <v>37012</v>
      </c>
      <c r="R4156" s="1">
        <v>37016</v>
      </c>
      <c r="S4156" t="s">
        <v>2086</v>
      </c>
    </row>
    <row r="4157" spans="1:19" x14ac:dyDescent="0.2">
      <c r="A4157" s="7">
        <v>520010</v>
      </c>
      <c r="B4157" s="3">
        <v>92010</v>
      </c>
      <c r="C4157" s="3" t="s">
        <v>1</v>
      </c>
      <c r="D4157" s="2" t="s">
        <v>216</v>
      </c>
      <c r="E4157" s="3">
        <v>15</v>
      </c>
      <c r="F4157" s="17">
        <v>0</v>
      </c>
      <c r="G4157" s="17">
        <v>1</v>
      </c>
      <c r="H4157" s="17">
        <v>0</v>
      </c>
      <c r="I4157" s="7">
        <v>6.1</v>
      </c>
      <c r="J4157" s="7">
        <v>19</v>
      </c>
      <c r="K4157" s="4">
        <v>119</v>
      </c>
      <c r="L4157" s="5">
        <v>119.3984</v>
      </c>
      <c r="M4157">
        <v>206759.37</v>
      </c>
      <c r="N4157" s="3">
        <v>1</v>
      </c>
      <c r="O4157" s="50" t="e">
        <f>INDEX([1]Dados!$M$2:$N$26779,MATCH($P4157,[1]Dados!$N$2:$N$26779,),2)</f>
        <v>#N/A</v>
      </c>
      <c r="P4157">
        <v>162284</v>
      </c>
      <c r="Q4157" s="1">
        <v>37012</v>
      </c>
      <c r="R4157" s="1">
        <v>37016</v>
      </c>
      <c r="S4157" t="s">
        <v>869</v>
      </c>
    </row>
    <row r="4158" spans="1:19" x14ac:dyDescent="0.2">
      <c r="A4158" s="7">
        <v>520010</v>
      </c>
      <c r="B4158" s="3">
        <v>92010</v>
      </c>
      <c r="C4158" s="3" t="s">
        <v>1</v>
      </c>
      <c r="D4158" s="2" t="s">
        <v>216</v>
      </c>
      <c r="E4158" s="3">
        <v>15</v>
      </c>
      <c r="F4158" s="17">
        <v>0</v>
      </c>
      <c r="G4158" s="17">
        <v>1</v>
      </c>
      <c r="H4158" s="17">
        <v>0</v>
      </c>
      <c r="I4158" s="7">
        <v>6.2</v>
      </c>
      <c r="J4158" s="7">
        <v>18</v>
      </c>
      <c r="K4158" s="4">
        <v>119</v>
      </c>
      <c r="L4158" s="5">
        <v>119.3984</v>
      </c>
      <c r="M4158">
        <v>206759.37</v>
      </c>
      <c r="N4158" s="3">
        <v>1</v>
      </c>
      <c r="O4158" s="50" t="e">
        <f>INDEX([1]Dados!$M$2:$N$26779,MATCH($P4158,[1]Dados!$N$2:$N$26779,),2)</f>
        <v>#N/A</v>
      </c>
      <c r="P4158">
        <v>162284</v>
      </c>
      <c r="Q4158" s="1">
        <v>37012</v>
      </c>
      <c r="R4158" s="1">
        <v>37016</v>
      </c>
      <c r="S4158" t="s">
        <v>869</v>
      </c>
    </row>
    <row r="4159" spans="1:19" x14ac:dyDescent="0.2">
      <c r="A4159" s="7">
        <v>520010</v>
      </c>
      <c r="B4159" s="3">
        <v>92010</v>
      </c>
      <c r="C4159" s="3" t="s">
        <v>1</v>
      </c>
      <c r="D4159" s="2" t="s">
        <v>216</v>
      </c>
      <c r="E4159" s="3">
        <v>15</v>
      </c>
      <c r="F4159" s="17">
        <v>0</v>
      </c>
      <c r="G4159" s="17">
        <v>1</v>
      </c>
      <c r="H4159" s="17">
        <v>0</v>
      </c>
      <c r="I4159" s="7">
        <v>6.3</v>
      </c>
      <c r="J4159" s="7">
        <v>7</v>
      </c>
      <c r="K4159" s="4">
        <v>119</v>
      </c>
      <c r="L4159" s="5">
        <v>119.3984</v>
      </c>
      <c r="M4159">
        <v>206759.37</v>
      </c>
      <c r="N4159" s="3">
        <v>1</v>
      </c>
      <c r="O4159" s="50" t="e">
        <f>INDEX([1]Dados!$M$2:$N$26779,MATCH($P4159,[1]Dados!$N$2:$N$26779,),2)</f>
        <v>#N/A</v>
      </c>
      <c r="P4159">
        <v>162284</v>
      </c>
      <c r="Q4159" s="1">
        <v>37012</v>
      </c>
      <c r="R4159" s="1">
        <v>37016</v>
      </c>
      <c r="S4159" t="s">
        <v>869</v>
      </c>
    </row>
    <row r="4160" spans="1:19" x14ac:dyDescent="0.2">
      <c r="A4160" s="7">
        <v>520010</v>
      </c>
      <c r="B4160" s="3">
        <v>92010</v>
      </c>
      <c r="C4160" s="3" t="s">
        <v>1</v>
      </c>
      <c r="D4160" s="2" t="s">
        <v>216</v>
      </c>
      <c r="E4160" s="3">
        <v>15</v>
      </c>
      <c r="F4160" s="17">
        <v>0</v>
      </c>
      <c r="G4160" s="17">
        <v>1</v>
      </c>
      <c r="H4160" s="17">
        <v>0</v>
      </c>
      <c r="I4160" s="7">
        <v>6.4</v>
      </c>
      <c r="J4160" s="7">
        <v>15</v>
      </c>
      <c r="K4160" s="4">
        <v>119</v>
      </c>
      <c r="L4160" s="5">
        <v>119.3984</v>
      </c>
      <c r="M4160">
        <v>206759.37</v>
      </c>
      <c r="N4160" s="3">
        <v>1</v>
      </c>
      <c r="O4160" s="50" t="e">
        <f>INDEX([1]Dados!$M$2:$N$26779,MATCH($P4160,[1]Dados!$N$2:$N$26779,),2)</f>
        <v>#N/A</v>
      </c>
      <c r="P4160">
        <v>162284</v>
      </c>
      <c r="Q4160" s="1">
        <v>37012</v>
      </c>
      <c r="R4160" s="1">
        <v>37016</v>
      </c>
      <c r="S4160" t="s">
        <v>869</v>
      </c>
    </row>
    <row r="4161" spans="1:19" x14ac:dyDescent="0.2">
      <c r="A4161" s="7">
        <v>520010</v>
      </c>
      <c r="B4161" s="3">
        <v>92010</v>
      </c>
      <c r="C4161" s="3" t="s">
        <v>1</v>
      </c>
      <c r="D4161" s="2" t="s">
        <v>216</v>
      </c>
      <c r="E4161" s="3">
        <v>15</v>
      </c>
      <c r="F4161" s="17">
        <v>0</v>
      </c>
      <c r="G4161" s="17">
        <v>1</v>
      </c>
      <c r="H4161" s="17">
        <v>0</v>
      </c>
      <c r="I4161" s="7" t="s">
        <v>3</v>
      </c>
      <c r="J4161" s="7">
        <v>0</v>
      </c>
      <c r="K4161" s="4">
        <v>1203</v>
      </c>
      <c r="L4161" s="5">
        <v>1203.0829000000001</v>
      </c>
      <c r="M4161" t="s">
        <v>2134</v>
      </c>
      <c r="N4161" s="3">
        <v>1</v>
      </c>
      <c r="O4161" s="50" t="e">
        <f>INDEX([1]Dados!$M$2:$N$26779,MATCH($P4161,[1]Dados!$N$2:$N$26779,),2)</f>
        <v>#N/A</v>
      </c>
      <c r="P4161">
        <v>162238</v>
      </c>
      <c r="Q4161" s="1">
        <v>37012</v>
      </c>
      <c r="R4161" s="1">
        <v>37016</v>
      </c>
      <c r="S4161" t="s">
        <v>872</v>
      </c>
    </row>
    <row r="4162" spans="1:19" x14ac:dyDescent="0.2">
      <c r="A4162" s="7">
        <v>520010</v>
      </c>
      <c r="B4162" s="3">
        <v>92010</v>
      </c>
      <c r="C4162" s="3" t="s">
        <v>1</v>
      </c>
      <c r="D4162" s="2" t="s">
        <v>216</v>
      </c>
      <c r="E4162" s="3">
        <v>15</v>
      </c>
      <c r="F4162" s="17">
        <v>0</v>
      </c>
      <c r="G4162" s="17">
        <v>1</v>
      </c>
      <c r="H4162" s="17">
        <v>0</v>
      </c>
      <c r="I4162" s="7">
        <v>3.1</v>
      </c>
      <c r="J4162" s="7">
        <v>29</v>
      </c>
      <c r="K4162" s="4">
        <v>1203</v>
      </c>
      <c r="L4162" s="5">
        <v>1203.0829000000001</v>
      </c>
      <c r="M4162">
        <v>40431.47</v>
      </c>
      <c r="N4162" s="3">
        <v>1</v>
      </c>
      <c r="O4162" s="50" t="e">
        <f>INDEX([1]Dados!$M$2:$N$26779,MATCH($P4162,[1]Dados!$N$2:$N$26779,),2)</f>
        <v>#N/A</v>
      </c>
      <c r="P4162">
        <v>163066</v>
      </c>
      <c r="Q4162" s="1">
        <v>37012</v>
      </c>
      <c r="R4162" s="1">
        <v>37016</v>
      </c>
      <c r="S4162" t="s">
        <v>872</v>
      </c>
    </row>
    <row r="4163" spans="1:19" x14ac:dyDescent="0.2">
      <c r="A4163" s="7">
        <v>520010</v>
      </c>
      <c r="B4163" s="3">
        <v>92010</v>
      </c>
      <c r="C4163" s="3" t="s">
        <v>1</v>
      </c>
      <c r="D4163" s="2" t="s">
        <v>216</v>
      </c>
      <c r="E4163" s="3">
        <v>15</v>
      </c>
      <c r="F4163" s="17">
        <v>0</v>
      </c>
      <c r="G4163" s="17">
        <v>1</v>
      </c>
      <c r="H4163" s="17">
        <v>0</v>
      </c>
      <c r="I4163" s="7">
        <v>3.2</v>
      </c>
      <c r="J4163" s="7">
        <v>18</v>
      </c>
      <c r="K4163" s="4">
        <v>1203</v>
      </c>
      <c r="L4163" s="5">
        <v>1203.0829000000001</v>
      </c>
      <c r="M4163">
        <v>40431.47</v>
      </c>
      <c r="N4163" s="3">
        <v>1</v>
      </c>
      <c r="O4163" s="50" t="e">
        <f>INDEX([1]Dados!$M$2:$N$26779,MATCH($P4163,[1]Dados!$N$2:$N$26779,),2)</f>
        <v>#N/A</v>
      </c>
      <c r="P4163">
        <v>163066</v>
      </c>
      <c r="Q4163" s="1">
        <v>37012</v>
      </c>
      <c r="R4163" s="1">
        <v>37016</v>
      </c>
      <c r="S4163" t="s">
        <v>872</v>
      </c>
    </row>
    <row r="4164" spans="1:19" x14ac:dyDescent="0.2">
      <c r="A4164" s="7">
        <v>520010</v>
      </c>
      <c r="B4164" s="3">
        <v>92010</v>
      </c>
      <c r="C4164" s="3" t="s">
        <v>1</v>
      </c>
      <c r="D4164" s="2" t="s">
        <v>216</v>
      </c>
      <c r="E4164" s="3">
        <v>15</v>
      </c>
      <c r="F4164" s="17">
        <v>0</v>
      </c>
      <c r="G4164" s="17">
        <v>1</v>
      </c>
      <c r="H4164" s="17">
        <v>0</v>
      </c>
      <c r="I4164" s="7">
        <v>1.1000000000000001</v>
      </c>
      <c r="J4164" s="7">
        <v>15</v>
      </c>
      <c r="K4164" s="4">
        <v>1214</v>
      </c>
      <c r="L4164" s="5">
        <v>1214.0587</v>
      </c>
      <c r="M4164">
        <v>158434</v>
      </c>
      <c r="N4164" s="3">
        <v>1</v>
      </c>
      <c r="O4164" s="50" t="e">
        <f>INDEX([1]Dados!$M$2:$N$26779,MATCH($P4164,[1]Dados!$N$2:$N$26779,),2)</f>
        <v>#N/A</v>
      </c>
      <c r="P4164">
        <v>162353</v>
      </c>
      <c r="Q4164" s="1">
        <v>37012</v>
      </c>
      <c r="R4164" s="1">
        <v>37016</v>
      </c>
      <c r="S4164" t="s">
        <v>870</v>
      </c>
    </row>
    <row r="4165" spans="1:19" x14ac:dyDescent="0.2">
      <c r="A4165" s="7">
        <v>520010</v>
      </c>
      <c r="B4165" s="3">
        <v>92010</v>
      </c>
      <c r="C4165" s="3" t="s">
        <v>1</v>
      </c>
      <c r="D4165" s="2" t="s">
        <v>216</v>
      </c>
      <c r="E4165" s="3">
        <v>15</v>
      </c>
      <c r="F4165" s="17">
        <v>0</v>
      </c>
      <c r="G4165" s="17">
        <v>1</v>
      </c>
      <c r="H4165" s="17">
        <v>0</v>
      </c>
      <c r="I4165" s="7">
        <v>1.2</v>
      </c>
      <c r="J4165" s="7">
        <v>2</v>
      </c>
      <c r="K4165" s="4">
        <v>1214</v>
      </c>
      <c r="L4165" s="5">
        <v>1214.0587</v>
      </c>
      <c r="M4165">
        <v>158434</v>
      </c>
      <c r="N4165" s="3">
        <v>1</v>
      </c>
      <c r="O4165" s="50" t="e">
        <f>INDEX([1]Dados!$M$2:$N$26779,MATCH($P4165,[1]Dados!$N$2:$N$26779,),2)</f>
        <v>#N/A</v>
      </c>
      <c r="P4165">
        <v>162353</v>
      </c>
      <c r="Q4165" s="1">
        <v>37012</v>
      </c>
      <c r="R4165" s="1">
        <v>37016</v>
      </c>
      <c r="S4165" t="s">
        <v>870</v>
      </c>
    </row>
    <row r="4166" spans="1:19" x14ac:dyDescent="0.2">
      <c r="A4166" s="7">
        <v>520010</v>
      </c>
      <c r="B4166" s="3">
        <v>92010</v>
      </c>
      <c r="C4166" s="3" t="s">
        <v>1</v>
      </c>
      <c r="D4166" s="2" t="s">
        <v>216</v>
      </c>
      <c r="E4166" s="3">
        <v>15</v>
      </c>
      <c r="F4166" s="17">
        <v>0</v>
      </c>
      <c r="G4166" s="17">
        <v>1</v>
      </c>
      <c r="H4166" s="17">
        <v>0</v>
      </c>
      <c r="I4166" s="7">
        <v>1.3</v>
      </c>
      <c r="J4166" s="7">
        <v>18</v>
      </c>
      <c r="K4166" s="4">
        <v>1214</v>
      </c>
      <c r="L4166" s="5">
        <v>1214.0587</v>
      </c>
      <c r="M4166">
        <v>158434</v>
      </c>
      <c r="N4166" s="3">
        <v>1</v>
      </c>
      <c r="O4166" s="50" t="e">
        <f>INDEX([1]Dados!$M$2:$N$26779,MATCH($P4166,[1]Dados!$N$2:$N$26779,),2)</f>
        <v>#N/A</v>
      </c>
      <c r="P4166">
        <v>162353</v>
      </c>
      <c r="Q4166" s="1">
        <v>37012</v>
      </c>
      <c r="R4166" s="1">
        <v>37016</v>
      </c>
      <c r="S4166" t="s">
        <v>870</v>
      </c>
    </row>
    <row r="4167" spans="1:19" x14ac:dyDescent="0.2">
      <c r="A4167" s="7">
        <v>520010</v>
      </c>
      <c r="B4167" s="3">
        <v>92010</v>
      </c>
      <c r="C4167" s="3" t="s">
        <v>1</v>
      </c>
      <c r="D4167" s="2" t="s">
        <v>216</v>
      </c>
      <c r="E4167" s="3">
        <v>15</v>
      </c>
      <c r="F4167" s="17">
        <v>0</v>
      </c>
      <c r="G4167" s="17">
        <v>1</v>
      </c>
      <c r="H4167" s="17">
        <v>0</v>
      </c>
      <c r="I4167" s="7">
        <v>2.1</v>
      </c>
      <c r="J4167" s="7">
        <v>28</v>
      </c>
      <c r="K4167" s="4">
        <v>1214</v>
      </c>
      <c r="L4167" s="5">
        <v>1214.0589</v>
      </c>
      <c r="M4167">
        <v>235616</v>
      </c>
      <c r="N4167" s="3">
        <v>1</v>
      </c>
      <c r="O4167" s="50" t="e">
        <f>INDEX([1]Dados!$M$2:$N$26779,MATCH($P4167,[1]Dados!$N$2:$N$26779,),2)</f>
        <v>#N/A</v>
      </c>
      <c r="P4167">
        <v>163640</v>
      </c>
      <c r="Q4167" s="1">
        <v>37012</v>
      </c>
      <c r="R4167" s="1">
        <v>37016</v>
      </c>
      <c r="S4167" t="s">
        <v>1432</v>
      </c>
    </row>
    <row r="4168" spans="1:19" x14ac:dyDescent="0.2">
      <c r="A4168" s="7">
        <v>520010</v>
      </c>
      <c r="B4168" s="3">
        <v>92010</v>
      </c>
      <c r="C4168" s="3" t="s">
        <v>1</v>
      </c>
      <c r="D4168" s="2" t="s">
        <v>216</v>
      </c>
      <c r="E4168" s="3">
        <v>15</v>
      </c>
      <c r="F4168" s="17">
        <v>0</v>
      </c>
      <c r="G4168" s="17">
        <v>1</v>
      </c>
      <c r="H4168" s="17">
        <v>0</v>
      </c>
      <c r="I4168" s="7">
        <v>2.2000000000000002</v>
      </c>
      <c r="J4168" s="7">
        <v>25</v>
      </c>
      <c r="K4168" s="4">
        <v>1214</v>
      </c>
      <c r="L4168" s="5">
        <v>1214.0589</v>
      </c>
      <c r="M4168">
        <v>235616</v>
      </c>
      <c r="N4168" s="3">
        <v>1</v>
      </c>
      <c r="O4168" s="50" t="e">
        <f>INDEX([1]Dados!$M$2:$N$26779,MATCH($P4168,[1]Dados!$N$2:$N$26779,),2)</f>
        <v>#N/A</v>
      </c>
      <c r="P4168">
        <v>163640</v>
      </c>
      <c r="Q4168" s="1">
        <v>37012</v>
      </c>
      <c r="R4168" s="1">
        <v>37016</v>
      </c>
      <c r="S4168" t="s">
        <v>1432</v>
      </c>
    </row>
    <row r="4169" spans="1:19" x14ac:dyDescent="0.2">
      <c r="A4169" s="7">
        <v>520010</v>
      </c>
      <c r="B4169" s="3">
        <v>92010</v>
      </c>
      <c r="C4169" s="3" t="s">
        <v>1</v>
      </c>
      <c r="D4169" s="2" t="s">
        <v>216</v>
      </c>
      <c r="E4169" s="3">
        <v>15</v>
      </c>
      <c r="F4169" s="17">
        <v>0</v>
      </c>
      <c r="G4169" s="17">
        <v>1</v>
      </c>
      <c r="H4169" s="17">
        <v>0</v>
      </c>
      <c r="I4169" s="7">
        <v>2.2999999999999998</v>
      </c>
      <c r="J4169" s="7">
        <v>27</v>
      </c>
      <c r="K4169" s="4">
        <v>1214</v>
      </c>
      <c r="L4169" s="5">
        <v>1214.0589</v>
      </c>
      <c r="M4169">
        <v>235616</v>
      </c>
      <c r="N4169" s="3">
        <v>1</v>
      </c>
      <c r="O4169" s="50" t="e">
        <f>INDEX([1]Dados!$M$2:$N$26779,MATCH($P4169,[1]Dados!$N$2:$N$26779,),2)</f>
        <v>#N/A</v>
      </c>
      <c r="P4169">
        <v>163640</v>
      </c>
      <c r="Q4169" s="1">
        <v>37012</v>
      </c>
      <c r="R4169" s="1">
        <v>37016</v>
      </c>
      <c r="S4169" t="s">
        <v>1432</v>
      </c>
    </row>
    <row r="4170" spans="1:19" x14ac:dyDescent="0.2">
      <c r="A4170" s="7">
        <v>520010</v>
      </c>
      <c r="B4170" s="3">
        <v>92010</v>
      </c>
      <c r="C4170" s="3" t="s">
        <v>1</v>
      </c>
      <c r="D4170" s="2" t="s">
        <v>216</v>
      </c>
      <c r="E4170" s="3">
        <v>15</v>
      </c>
      <c r="F4170" s="17">
        <v>0</v>
      </c>
      <c r="G4170" s="17">
        <v>1</v>
      </c>
      <c r="H4170" s="17">
        <v>0</v>
      </c>
      <c r="I4170" s="7">
        <v>2.4</v>
      </c>
      <c r="J4170" s="7">
        <v>21</v>
      </c>
      <c r="K4170" s="4">
        <v>1214</v>
      </c>
      <c r="L4170" s="5">
        <v>1214.0589</v>
      </c>
      <c r="M4170">
        <v>235616</v>
      </c>
      <c r="N4170" s="3">
        <v>1</v>
      </c>
      <c r="O4170" s="50" t="e">
        <f>INDEX([1]Dados!$M$2:$N$26779,MATCH($P4170,[1]Dados!$N$2:$N$26779,),2)</f>
        <v>#N/A</v>
      </c>
      <c r="P4170">
        <v>163640</v>
      </c>
      <c r="Q4170" s="1">
        <v>37012</v>
      </c>
      <c r="R4170" s="1">
        <v>37016</v>
      </c>
      <c r="S4170" t="s">
        <v>1432</v>
      </c>
    </row>
    <row r="4171" spans="1:19" x14ac:dyDescent="0.2">
      <c r="A4171" s="7">
        <v>520010</v>
      </c>
      <c r="B4171" s="3">
        <v>92010</v>
      </c>
      <c r="C4171" s="3" t="s">
        <v>1</v>
      </c>
      <c r="D4171" s="2" t="s">
        <v>216</v>
      </c>
      <c r="E4171" s="3">
        <v>15</v>
      </c>
      <c r="F4171" s="17">
        <v>0</v>
      </c>
      <c r="G4171" s="17">
        <v>1</v>
      </c>
      <c r="H4171" s="17">
        <v>0</v>
      </c>
      <c r="I4171" s="7">
        <v>2.5</v>
      </c>
      <c r="J4171" s="7">
        <v>22</v>
      </c>
      <c r="K4171" s="4">
        <v>1214</v>
      </c>
      <c r="L4171" s="5">
        <v>1214.0589</v>
      </c>
      <c r="M4171">
        <v>235616</v>
      </c>
      <c r="N4171" s="3">
        <v>1</v>
      </c>
      <c r="O4171" s="50" t="e">
        <f>INDEX([1]Dados!$M$2:$N$26779,MATCH($P4171,[1]Dados!$N$2:$N$26779,),2)</f>
        <v>#N/A</v>
      </c>
      <c r="P4171">
        <v>163640</v>
      </c>
      <c r="Q4171" s="1">
        <v>37012</v>
      </c>
      <c r="R4171" s="1">
        <v>37016</v>
      </c>
      <c r="S4171" t="s">
        <v>1432</v>
      </c>
    </row>
    <row r="4172" spans="1:19" x14ac:dyDescent="0.2">
      <c r="A4172" s="7">
        <v>520010</v>
      </c>
      <c r="B4172" s="3">
        <v>92010</v>
      </c>
      <c r="C4172" s="3" t="s">
        <v>1</v>
      </c>
      <c r="D4172" s="2" t="s">
        <v>216</v>
      </c>
      <c r="E4172" s="3">
        <v>15</v>
      </c>
      <c r="F4172" s="17">
        <v>0</v>
      </c>
      <c r="G4172" s="17">
        <v>1</v>
      </c>
      <c r="H4172" s="17">
        <v>0</v>
      </c>
      <c r="I4172" s="7">
        <v>2.6</v>
      </c>
      <c r="J4172" s="7">
        <v>18</v>
      </c>
      <c r="K4172" s="4">
        <v>1214</v>
      </c>
      <c r="L4172" s="5">
        <v>1214.0589</v>
      </c>
      <c r="M4172">
        <v>235616</v>
      </c>
      <c r="N4172" s="3">
        <v>1</v>
      </c>
      <c r="O4172" s="50" t="e">
        <f>INDEX([1]Dados!$M$2:$N$26779,MATCH($P4172,[1]Dados!$N$2:$N$26779,),2)</f>
        <v>#N/A</v>
      </c>
      <c r="P4172">
        <v>163640</v>
      </c>
      <c r="Q4172" s="1">
        <v>37012</v>
      </c>
      <c r="R4172" s="1">
        <v>37016</v>
      </c>
      <c r="S4172" t="s">
        <v>1432</v>
      </c>
    </row>
    <row r="4173" spans="1:19" x14ac:dyDescent="0.2">
      <c r="A4173" s="7">
        <v>520010</v>
      </c>
      <c r="B4173" s="3">
        <v>92010</v>
      </c>
      <c r="C4173" s="3" t="s">
        <v>1</v>
      </c>
      <c r="D4173" s="2" t="s">
        <v>216</v>
      </c>
      <c r="E4173" s="3">
        <v>15</v>
      </c>
      <c r="F4173" s="17">
        <v>0</v>
      </c>
      <c r="G4173" s="17">
        <v>1</v>
      </c>
      <c r="H4173" s="17">
        <v>0</v>
      </c>
      <c r="I4173" s="7">
        <v>2.7</v>
      </c>
      <c r="J4173" s="7">
        <v>20</v>
      </c>
      <c r="K4173" s="4">
        <v>1214</v>
      </c>
      <c r="L4173" s="5">
        <v>1214.0589</v>
      </c>
      <c r="M4173">
        <v>235616</v>
      </c>
      <c r="N4173" s="3">
        <v>1</v>
      </c>
      <c r="O4173" s="50" t="e">
        <f>INDEX([1]Dados!$M$2:$N$26779,MATCH($P4173,[1]Dados!$N$2:$N$26779,),2)</f>
        <v>#N/A</v>
      </c>
      <c r="P4173">
        <v>163640</v>
      </c>
      <c r="Q4173" s="1">
        <v>37012</v>
      </c>
      <c r="R4173" s="1">
        <v>37016</v>
      </c>
      <c r="S4173" t="s">
        <v>1432</v>
      </c>
    </row>
    <row r="4174" spans="1:19" x14ac:dyDescent="0.2">
      <c r="A4174" s="7">
        <v>520010</v>
      </c>
      <c r="B4174" s="3">
        <v>92010</v>
      </c>
      <c r="C4174" s="3" t="s">
        <v>1</v>
      </c>
      <c r="D4174" s="2" t="s">
        <v>216</v>
      </c>
      <c r="E4174" s="3">
        <v>15</v>
      </c>
      <c r="F4174" s="17">
        <v>0</v>
      </c>
      <c r="G4174" s="17">
        <v>1</v>
      </c>
      <c r="H4174" s="17">
        <v>0</v>
      </c>
      <c r="I4174" s="7">
        <v>2.8</v>
      </c>
      <c r="J4174" s="7">
        <v>15</v>
      </c>
      <c r="K4174" s="4">
        <v>1214</v>
      </c>
      <c r="L4174" s="5">
        <v>1214.0589</v>
      </c>
      <c r="M4174">
        <v>235616</v>
      </c>
      <c r="N4174" s="3">
        <v>1</v>
      </c>
      <c r="O4174" s="50" t="e">
        <f>INDEX([1]Dados!$M$2:$N$26779,MATCH($P4174,[1]Dados!$N$2:$N$26779,),2)</f>
        <v>#N/A</v>
      </c>
      <c r="P4174">
        <v>163640</v>
      </c>
      <c r="Q4174" s="1">
        <v>37012</v>
      </c>
      <c r="R4174" s="1">
        <v>37016</v>
      </c>
      <c r="S4174" t="s">
        <v>1432</v>
      </c>
    </row>
    <row r="4175" spans="1:19" x14ac:dyDescent="0.2">
      <c r="A4175" s="7">
        <v>520010</v>
      </c>
      <c r="B4175" s="3">
        <v>92010</v>
      </c>
      <c r="C4175" s="3" t="s">
        <v>1</v>
      </c>
      <c r="D4175" s="2" t="s">
        <v>216</v>
      </c>
      <c r="E4175" s="3">
        <v>15</v>
      </c>
      <c r="F4175" s="17">
        <v>0</v>
      </c>
      <c r="G4175" s="17">
        <v>1</v>
      </c>
      <c r="H4175" s="17">
        <v>0</v>
      </c>
      <c r="I4175" s="7">
        <v>5.0999999999999996</v>
      </c>
      <c r="J4175" s="7">
        <v>9</v>
      </c>
      <c r="K4175" s="4">
        <v>1214</v>
      </c>
      <c r="L4175" s="5">
        <v>1214.8580999999999</v>
      </c>
      <c r="M4175">
        <v>101970</v>
      </c>
      <c r="N4175" s="3">
        <v>1</v>
      </c>
      <c r="O4175" s="50" t="e">
        <f>INDEX([1]Dados!$M$2:$N$26779,MATCH($P4175,[1]Dados!$N$2:$N$26779,),2)</f>
        <v>#N/A</v>
      </c>
      <c r="P4175">
        <v>162175</v>
      </c>
      <c r="Q4175" s="1">
        <v>37012</v>
      </c>
      <c r="R4175" s="1">
        <v>37016</v>
      </c>
      <c r="S4175" t="s">
        <v>868</v>
      </c>
    </row>
    <row r="4176" spans="1:19" x14ac:dyDescent="0.2">
      <c r="A4176" s="7">
        <v>520010</v>
      </c>
      <c r="B4176" s="3">
        <v>92010</v>
      </c>
      <c r="C4176" s="3" t="s">
        <v>1</v>
      </c>
      <c r="D4176" s="2" t="s">
        <v>216</v>
      </c>
      <c r="E4176" s="3">
        <v>15</v>
      </c>
      <c r="F4176" s="17">
        <v>0</v>
      </c>
      <c r="G4176" s="17">
        <v>1</v>
      </c>
      <c r="H4176" s="17">
        <v>0</v>
      </c>
      <c r="I4176" s="7">
        <v>5.2</v>
      </c>
      <c r="J4176" s="7">
        <v>20</v>
      </c>
      <c r="K4176" s="4">
        <v>1214</v>
      </c>
      <c r="L4176" s="5">
        <v>1214.8580999999999</v>
      </c>
      <c r="M4176">
        <v>101970</v>
      </c>
      <c r="N4176" s="3">
        <v>1</v>
      </c>
      <c r="O4176" s="50" t="e">
        <f>INDEX([1]Dados!$M$2:$N$26779,MATCH($P4176,[1]Dados!$N$2:$N$26779,),2)</f>
        <v>#N/A</v>
      </c>
      <c r="P4176">
        <v>162175</v>
      </c>
      <c r="Q4176" s="1">
        <v>37012</v>
      </c>
      <c r="R4176" s="1">
        <v>37016</v>
      </c>
      <c r="S4176" t="s">
        <v>868</v>
      </c>
    </row>
    <row r="4177" spans="1:19" x14ac:dyDescent="0.2">
      <c r="A4177" s="7">
        <v>520010</v>
      </c>
      <c r="B4177" s="3">
        <v>92010</v>
      </c>
      <c r="C4177" s="3" t="s">
        <v>1</v>
      </c>
      <c r="D4177" s="2" t="s">
        <v>216</v>
      </c>
      <c r="E4177" s="3">
        <v>15</v>
      </c>
      <c r="F4177" s="17">
        <v>0</v>
      </c>
      <c r="G4177" s="17">
        <v>1</v>
      </c>
      <c r="H4177" s="17">
        <v>0</v>
      </c>
      <c r="I4177" s="7">
        <v>4.2</v>
      </c>
      <c r="J4177" s="7">
        <v>22</v>
      </c>
      <c r="K4177" s="4">
        <v>1293</v>
      </c>
      <c r="L4177" s="5">
        <v>1293.0592999999999</v>
      </c>
      <c r="M4177">
        <v>15630</v>
      </c>
      <c r="N4177" s="3">
        <v>1</v>
      </c>
      <c r="O4177" s="50" t="e">
        <f>INDEX([1]Dados!$M$2:$N$26779,MATCH($P4177,[1]Dados!$N$2:$N$26779,),2)</f>
        <v>#N/A</v>
      </c>
      <c r="P4177">
        <v>162889</v>
      </c>
      <c r="Q4177" s="1">
        <v>37012</v>
      </c>
      <c r="R4177" s="1">
        <v>37016</v>
      </c>
      <c r="S4177" t="s">
        <v>871</v>
      </c>
    </row>
    <row r="4178" spans="1:19" x14ac:dyDescent="0.2">
      <c r="A4178" s="7">
        <v>520010</v>
      </c>
      <c r="B4178" s="3">
        <v>92010</v>
      </c>
      <c r="C4178" s="3" t="s">
        <v>1</v>
      </c>
      <c r="D4178" s="2" t="s">
        <v>216</v>
      </c>
      <c r="E4178" s="3">
        <v>15</v>
      </c>
      <c r="F4178" s="17">
        <v>0</v>
      </c>
      <c r="G4178" s="17">
        <v>1</v>
      </c>
      <c r="H4178" s="17">
        <v>0</v>
      </c>
      <c r="I4178" s="7">
        <v>4.4000000000000004</v>
      </c>
      <c r="J4178" s="7">
        <v>15</v>
      </c>
      <c r="K4178" s="4">
        <v>1293</v>
      </c>
      <c r="L4178" s="5">
        <v>1293.0592999999999</v>
      </c>
      <c r="M4178">
        <v>15630</v>
      </c>
      <c r="N4178" s="3">
        <v>1</v>
      </c>
      <c r="O4178" s="50" t="e">
        <f>INDEX([1]Dados!$M$2:$N$26779,MATCH($P4178,[1]Dados!$N$2:$N$26779,),2)</f>
        <v>#N/A</v>
      </c>
      <c r="P4178">
        <v>162889</v>
      </c>
      <c r="Q4178" s="1">
        <v>37012</v>
      </c>
      <c r="R4178" s="1">
        <v>37016</v>
      </c>
      <c r="S4178" t="s">
        <v>871</v>
      </c>
    </row>
    <row r="4179" spans="1:19" x14ac:dyDescent="0.2">
      <c r="A4179" s="7">
        <v>520010</v>
      </c>
      <c r="B4179" s="3">
        <v>92010</v>
      </c>
      <c r="C4179" s="3" t="s">
        <v>1</v>
      </c>
      <c r="D4179" s="2" t="s">
        <v>216</v>
      </c>
      <c r="E4179" s="3">
        <v>15</v>
      </c>
      <c r="F4179" s="17">
        <v>0</v>
      </c>
      <c r="G4179" s="17">
        <v>1</v>
      </c>
      <c r="H4179" s="17">
        <v>0</v>
      </c>
      <c r="I4179" s="7">
        <v>4.0999999999999996</v>
      </c>
      <c r="J4179" s="7">
        <v>0</v>
      </c>
      <c r="K4179" s="4">
        <v>1293</v>
      </c>
      <c r="L4179" s="5">
        <v>1293.0592999999999</v>
      </c>
      <c r="M4179">
        <v>15630</v>
      </c>
      <c r="N4179" s="3">
        <v>1</v>
      </c>
      <c r="O4179" s="50" t="e">
        <f>INDEX([1]Dados!$M$2:$N$26779,MATCH($P4179,[1]Dados!$N$2:$N$26779,),2)</f>
        <v>#N/A</v>
      </c>
      <c r="P4179">
        <v>162889</v>
      </c>
      <c r="Q4179" s="1">
        <v>37012</v>
      </c>
      <c r="R4179" s="1">
        <v>37016</v>
      </c>
      <c r="S4179" t="s">
        <v>871</v>
      </c>
    </row>
    <row r="4180" spans="1:19" x14ac:dyDescent="0.2">
      <c r="A4180" s="7">
        <v>520010</v>
      </c>
      <c r="B4180" s="3">
        <v>92010</v>
      </c>
      <c r="C4180" s="3" t="s">
        <v>1</v>
      </c>
      <c r="D4180" s="2" t="s">
        <v>216</v>
      </c>
      <c r="E4180" s="3">
        <v>15</v>
      </c>
      <c r="F4180" s="17">
        <v>0</v>
      </c>
      <c r="G4180" s="17">
        <v>1</v>
      </c>
      <c r="H4180" s="17">
        <v>0</v>
      </c>
      <c r="I4180" s="7">
        <v>4.3</v>
      </c>
      <c r="J4180" s="7">
        <v>21</v>
      </c>
      <c r="K4180" s="4">
        <v>1293</v>
      </c>
      <c r="L4180" s="5">
        <v>1293.0592999999999</v>
      </c>
      <c r="M4180">
        <v>15630</v>
      </c>
      <c r="N4180" s="3">
        <v>1</v>
      </c>
      <c r="O4180" s="50" t="e">
        <f>INDEX([1]Dados!$M$2:$N$26779,MATCH($P4180,[1]Dados!$N$2:$N$26779,),2)</f>
        <v>#N/A</v>
      </c>
      <c r="P4180">
        <v>162889</v>
      </c>
      <c r="Q4180" s="1">
        <v>37012</v>
      </c>
      <c r="R4180" s="1">
        <v>37016</v>
      </c>
      <c r="S4180" t="s">
        <v>871</v>
      </c>
    </row>
    <row r="4181" spans="1:19" x14ac:dyDescent="0.2">
      <c r="A4181" s="7">
        <v>520145</v>
      </c>
      <c r="B4181" s="3">
        <v>93009</v>
      </c>
      <c r="C4181" s="3" t="s">
        <v>1</v>
      </c>
      <c r="D4181" s="2" t="s">
        <v>254</v>
      </c>
      <c r="E4181" s="3">
        <v>15</v>
      </c>
      <c r="F4181" s="17">
        <v>0</v>
      </c>
      <c r="G4181" s="17">
        <v>1</v>
      </c>
      <c r="H4181" s="17">
        <v>0</v>
      </c>
      <c r="I4181" s="7" t="s">
        <v>3</v>
      </c>
      <c r="J4181" s="27">
        <v>0</v>
      </c>
      <c r="K4181" s="4">
        <v>1203</v>
      </c>
      <c r="L4181" s="5">
        <v>1203.0829000000001</v>
      </c>
      <c r="M4181" t="s">
        <v>2134</v>
      </c>
      <c r="N4181" s="3">
        <v>1</v>
      </c>
      <c r="O4181" s="50" t="e">
        <f>INDEX([1]Dados!$M$2:$N$26779,MATCH($P4181,[1]Dados!$N$2:$N$26779,),2)</f>
        <v>#N/A</v>
      </c>
      <c r="P4181" s="28">
        <v>162237</v>
      </c>
      <c r="Q4181" s="1">
        <v>37012</v>
      </c>
      <c r="R4181" s="1">
        <v>37016</v>
      </c>
      <c r="S4181" t="s">
        <v>864</v>
      </c>
    </row>
    <row r="4182" spans="1:19" x14ac:dyDescent="0.2">
      <c r="A4182" s="7">
        <v>520145</v>
      </c>
      <c r="B4182" s="3">
        <v>93009</v>
      </c>
      <c r="C4182" s="3" t="s">
        <v>1</v>
      </c>
      <c r="D4182" s="2" t="s">
        <v>254</v>
      </c>
      <c r="E4182" s="3">
        <v>15</v>
      </c>
      <c r="F4182" s="17">
        <v>0</v>
      </c>
      <c r="G4182" s="17">
        <v>1</v>
      </c>
      <c r="H4182" s="17">
        <v>0</v>
      </c>
      <c r="I4182" s="7" t="s">
        <v>3</v>
      </c>
      <c r="J4182" s="27">
        <v>0</v>
      </c>
      <c r="K4182" s="4">
        <v>1203</v>
      </c>
      <c r="L4182" s="5">
        <v>1203.0829000000001</v>
      </c>
      <c r="M4182">
        <v>14000</v>
      </c>
      <c r="N4182" s="3">
        <v>1</v>
      </c>
      <c r="O4182" s="50" t="e">
        <f>INDEX([1]Dados!$M$2:$N$26779,MATCH($P4182,[1]Dados!$N$2:$N$26779,),2)</f>
        <v>#N/A</v>
      </c>
      <c r="P4182" s="28">
        <v>163065</v>
      </c>
      <c r="Q4182" s="1">
        <v>37012</v>
      </c>
      <c r="R4182" s="1">
        <v>37016</v>
      </c>
      <c r="S4182" t="s">
        <v>864</v>
      </c>
    </row>
    <row r="4183" spans="1:19" x14ac:dyDescent="0.2">
      <c r="A4183" s="7">
        <v>520145</v>
      </c>
      <c r="B4183" s="3">
        <v>93009</v>
      </c>
      <c r="C4183" s="3" t="s">
        <v>1</v>
      </c>
      <c r="D4183" s="2" t="s">
        <v>254</v>
      </c>
      <c r="E4183" s="3">
        <v>15</v>
      </c>
      <c r="F4183" s="17">
        <v>0</v>
      </c>
      <c r="G4183" s="17">
        <v>1</v>
      </c>
      <c r="H4183" s="17">
        <v>0</v>
      </c>
      <c r="I4183" s="7" t="s">
        <v>3</v>
      </c>
      <c r="J4183" s="27">
        <v>0</v>
      </c>
      <c r="K4183" s="4">
        <v>1214</v>
      </c>
      <c r="L4183" s="5">
        <v>1214.0587</v>
      </c>
      <c r="M4183">
        <v>26680</v>
      </c>
      <c r="N4183" s="3">
        <v>1</v>
      </c>
      <c r="O4183" s="50" t="e">
        <f>INDEX([1]Dados!$M$2:$N$26779,MATCH($P4183,[1]Dados!$N$2:$N$26779,),2)</f>
        <v>#N/A</v>
      </c>
      <c r="P4183" s="28">
        <v>162354</v>
      </c>
      <c r="Q4183" s="1">
        <v>37012</v>
      </c>
      <c r="R4183" s="1">
        <v>37016</v>
      </c>
      <c r="S4183" t="s">
        <v>864</v>
      </c>
    </row>
    <row r="4184" spans="1:19" x14ac:dyDescent="0.2">
      <c r="A4184" s="7">
        <v>520145</v>
      </c>
      <c r="B4184" s="3">
        <v>93009</v>
      </c>
      <c r="C4184" s="3" t="s">
        <v>1</v>
      </c>
      <c r="D4184" s="2" t="s">
        <v>254</v>
      </c>
      <c r="E4184" s="3">
        <v>15</v>
      </c>
      <c r="F4184" s="17">
        <v>0</v>
      </c>
      <c r="G4184" s="17">
        <v>1</v>
      </c>
      <c r="H4184" s="17">
        <v>0</v>
      </c>
      <c r="I4184" s="7">
        <v>1.1000000000000001</v>
      </c>
      <c r="J4184" s="7">
        <v>28</v>
      </c>
      <c r="K4184" s="4">
        <v>1214</v>
      </c>
      <c r="L4184" s="5">
        <v>1214.0589</v>
      </c>
      <c r="M4184">
        <v>99640</v>
      </c>
      <c r="N4184" s="3">
        <v>1</v>
      </c>
      <c r="O4184" s="50" t="e">
        <f>INDEX([1]Dados!$M$2:$N$26779,MATCH($P4184,[1]Dados!$N$2:$N$26779,),2)</f>
        <v>#N/A</v>
      </c>
      <c r="P4184">
        <v>163641</v>
      </c>
      <c r="Q4184" s="1">
        <v>37012</v>
      </c>
      <c r="R4184" s="1">
        <v>37016</v>
      </c>
      <c r="S4184" t="s">
        <v>1806</v>
      </c>
    </row>
    <row r="4185" spans="1:19" x14ac:dyDescent="0.2">
      <c r="A4185" s="7">
        <v>520145</v>
      </c>
      <c r="B4185" s="3">
        <v>93009</v>
      </c>
      <c r="C4185" s="3" t="s">
        <v>1</v>
      </c>
      <c r="D4185" s="2" t="s">
        <v>254</v>
      </c>
      <c r="E4185" s="3">
        <v>15</v>
      </c>
      <c r="F4185" s="17">
        <v>0</v>
      </c>
      <c r="G4185" s="17">
        <v>1</v>
      </c>
      <c r="H4185" s="17">
        <v>0</v>
      </c>
      <c r="I4185" s="7" t="s">
        <v>3</v>
      </c>
      <c r="J4185" s="27">
        <v>0</v>
      </c>
      <c r="K4185" s="4">
        <v>1293</v>
      </c>
      <c r="L4185" s="5">
        <v>1293.0592999999999</v>
      </c>
      <c r="M4185">
        <v>3335</v>
      </c>
      <c r="N4185" s="3">
        <v>1</v>
      </c>
      <c r="O4185" s="50" t="e">
        <f>INDEX([1]Dados!$M$2:$N$26779,MATCH($P4185,[1]Dados!$N$2:$N$26779,),2)</f>
        <v>#N/A</v>
      </c>
      <c r="P4185" s="28">
        <v>162901</v>
      </c>
      <c r="Q4185" s="1">
        <v>37012</v>
      </c>
      <c r="R4185" s="1">
        <v>37016</v>
      </c>
      <c r="S4185" t="s">
        <v>864</v>
      </c>
    </row>
    <row r="4186" spans="1:19" x14ac:dyDescent="0.2">
      <c r="A4186" s="7">
        <v>210320</v>
      </c>
      <c r="B4186" s="3">
        <v>7617</v>
      </c>
      <c r="C4186" s="3" t="s">
        <v>39</v>
      </c>
      <c r="D4186" s="2" t="s">
        <v>363</v>
      </c>
      <c r="E4186" s="3">
        <v>15</v>
      </c>
      <c r="F4186" s="17">
        <v>0</v>
      </c>
      <c r="G4186" s="17">
        <v>1</v>
      </c>
      <c r="H4186" s="17">
        <v>0</v>
      </c>
      <c r="I4186" s="7">
        <v>1.5</v>
      </c>
      <c r="J4186" s="7">
        <v>32</v>
      </c>
      <c r="K4186" s="4">
        <v>1214</v>
      </c>
      <c r="L4186" s="5">
        <v>1214.0587</v>
      </c>
      <c r="M4186">
        <v>773053.32</v>
      </c>
      <c r="N4186" s="3">
        <v>1</v>
      </c>
      <c r="O4186" s="50" t="e">
        <f>INDEX([1]Dados!$M$2:$N$26779,MATCH($P4186,[1]Dados!$N$2:$N$26779,),2)</f>
        <v>#N/A</v>
      </c>
      <c r="P4186">
        <v>163698</v>
      </c>
      <c r="Q4186" s="1">
        <v>37012</v>
      </c>
      <c r="R4186" s="1">
        <v>37016</v>
      </c>
      <c r="S4186" t="s">
        <v>947</v>
      </c>
    </row>
    <row r="4187" spans="1:19" x14ac:dyDescent="0.2">
      <c r="A4187" s="7">
        <v>210320</v>
      </c>
      <c r="B4187" s="3">
        <v>7617</v>
      </c>
      <c r="C4187" s="3" t="s">
        <v>39</v>
      </c>
      <c r="D4187" s="2" t="s">
        <v>363</v>
      </c>
      <c r="E4187" s="3">
        <v>15</v>
      </c>
      <c r="F4187" s="17">
        <v>0</v>
      </c>
      <c r="G4187" s="17">
        <v>1</v>
      </c>
      <c r="H4187" s="17">
        <v>0</v>
      </c>
      <c r="I4187" s="7">
        <v>1.1000000000000001</v>
      </c>
      <c r="J4187" s="7">
        <v>25</v>
      </c>
      <c r="K4187" s="4">
        <v>1214</v>
      </c>
      <c r="L4187" s="5">
        <v>1214.0587</v>
      </c>
      <c r="M4187">
        <v>773053.32</v>
      </c>
      <c r="N4187" s="3">
        <v>1</v>
      </c>
      <c r="O4187" s="50" t="e">
        <f>INDEX([1]Dados!$M$2:$N$26779,MATCH($P4187,[1]Dados!$N$2:$N$26779,),2)</f>
        <v>#N/A</v>
      </c>
      <c r="P4187">
        <v>163698</v>
      </c>
      <c r="Q4187" s="1">
        <v>37012</v>
      </c>
      <c r="R4187" s="1">
        <v>37016</v>
      </c>
      <c r="S4187" t="s">
        <v>947</v>
      </c>
    </row>
    <row r="4188" spans="1:19" x14ac:dyDescent="0.2">
      <c r="A4188" s="7">
        <v>210320</v>
      </c>
      <c r="B4188" s="3">
        <v>7617</v>
      </c>
      <c r="C4188" s="3" t="s">
        <v>39</v>
      </c>
      <c r="D4188" s="2" t="s">
        <v>363</v>
      </c>
      <c r="E4188" s="3">
        <v>15</v>
      </c>
      <c r="F4188" s="17">
        <v>0</v>
      </c>
      <c r="G4188" s="17">
        <v>1</v>
      </c>
      <c r="H4188" s="17">
        <v>0</v>
      </c>
      <c r="I4188" s="7">
        <v>1.3</v>
      </c>
      <c r="J4188" s="7">
        <v>9</v>
      </c>
      <c r="K4188" s="4">
        <v>1214</v>
      </c>
      <c r="L4188" s="5">
        <v>1214.0587</v>
      </c>
      <c r="M4188">
        <v>773053.32</v>
      </c>
      <c r="N4188" s="3">
        <v>1</v>
      </c>
      <c r="O4188" s="50" t="e">
        <f>INDEX([1]Dados!$M$2:$N$26779,MATCH($P4188,[1]Dados!$N$2:$N$26779,),2)</f>
        <v>#N/A</v>
      </c>
      <c r="P4188">
        <v>163698</v>
      </c>
      <c r="Q4188" s="1">
        <v>37012</v>
      </c>
      <c r="R4188" s="1">
        <v>37016</v>
      </c>
      <c r="S4188" t="s">
        <v>947</v>
      </c>
    </row>
    <row r="4189" spans="1:19" x14ac:dyDescent="0.2">
      <c r="A4189" s="7">
        <v>210320</v>
      </c>
      <c r="B4189" s="3">
        <v>7617</v>
      </c>
      <c r="C4189" s="3" t="s">
        <v>39</v>
      </c>
      <c r="D4189" s="2" t="s">
        <v>363</v>
      </c>
      <c r="E4189" s="3">
        <v>15</v>
      </c>
      <c r="F4189" s="17">
        <v>0</v>
      </c>
      <c r="G4189" s="17">
        <v>1</v>
      </c>
      <c r="H4189" s="17">
        <v>0</v>
      </c>
      <c r="I4189" s="7">
        <v>1.4</v>
      </c>
      <c r="J4189" s="7">
        <v>11</v>
      </c>
      <c r="K4189" s="4">
        <v>1214</v>
      </c>
      <c r="L4189" s="5">
        <v>1214.0587</v>
      </c>
      <c r="M4189">
        <v>773053.32</v>
      </c>
      <c r="N4189" s="3">
        <v>1</v>
      </c>
      <c r="O4189" s="50" t="e">
        <f>INDEX([1]Dados!$M$2:$N$26779,MATCH($P4189,[1]Dados!$N$2:$N$26779,),2)</f>
        <v>#N/A</v>
      </c>
      <c r="P4189">
        <v>163698</v>
      </c>
      <c r="Q4189" s="1">
        <v>37012</v>
      </c>
      <c r="R4189" s="1">
        <v>37016</v>
      </c>
      <c r="S4189" t="s">
        <v>947</v>
      </c>
    </row>
    <row r="4190" spans="1:19" x14ac:dyDescent="0.2">
      <c r="A4190" s="7">
        <v>210320</v>
      </c>
      <c r="B4190" s="3">
        <v>7617</v>
      </c>
      <c r="C4190" s="3" t="s">
        <v>39</v>
      </c>
      <c r="D4190" s="2" t="s">
        <v>363</v>
      </c>
      <c r="E4190" s="3">
        <v>15</v>
      </c>
      <c r="F4190" s="17">
        <v>0</v>
      </c>
      <c r="G4190" s="17">
        <v>1</v>
      </c>
      <c r="H4190" s="17">
        <v>0</v>
      </c>
      <c r="I4190" s="7">
        <v>1.2</v>
      </c>
      <c r="J4190" s="7">
        <v>15</v>
      </c>
      <c r="K4190" s="4">
        <v>1214</v>
      </c>
      <c r="L4190" s="5">
        <v>1214.0587</v>
      </c>
      <c r="M4190">
        <v>773053.32</v>
      </c>
      <c r="N4190" s="3">
        <v>1</v>
      </c>
      <c r="O4190" s="50" t="e">
        <f>INDEX([1]Dados!$M$2:$N$26779,MATCH($P4190,[1]Dados!$N$2:$N$26779,),2)</f>
        <v>#N/A</v>
      </c>
      <c r="P4190">
        <v>163698</v>
      </c>
      <c r="Q4190" s="1">
        <v>37012</v>
      </c>
      <c r="R4190" s="1">
        <v>37016</v>
      </c>
      <c r="S4190" t="s">
        <v>947</v>
      </c>
    </row>
    <row r="4191" spans="1:19" x14ac:dyDescent="0.2">
      <c r="A4191" s="7">
        <v>210320</v>
      </c>
      <c r="B4191" s="3">
        <v>7617</v>
      </c>
      <c r="C4191" s="3" t="s">
        <v>39</v>
      </c>
      <c r="D4191" s="2" t="s">
        <v>363</v>
      </c>
      <c r="E4191" s="3">
        <v>15</v>
      </c>
      <c r="F4191" s="17">
        <v>0</v>
      </c>
      <c r="G4191" s="17">
        <v>1</v>
      </c>
      <c r="H4191" s="17">
        <v>0</v>
      </c>
      <c r="I4191" s="7">
        <v>2.1</v>
      </c>
      <c r="J4191" s="7">
        <v>17</v>
      </c>
      <c r="K4191" s="4">
        <v>1293</v>
      </c>
      <c r="L4191" s="5">
        <v>1293.0592999999999</v>
      </c>
      <c r="M4191">
        <v>112271.03999999999</v>
      </c>
      <c r="N4191" s="3">
        <v>1</v>
      </c>
      <c r="O4191" s="50" t="e">
        <f>INDEX([1]Dados!$M$2:$N$26779,MATCH($P4191,[1]Dados!$N$2:$N$26779,),2)</f>
        <v>#N/A</v>
      </c>
      <c r="P4191">
        <v>163699</v>
      </c>
      <c r="Q4191" s="1">
        <v>37012</v>
      </c>
      <c r="R4191" s="1">
        <v>37016</v>
      </c>
      <c r="S4191" t="s">
        <v>1508</v>
      </c>
    </row>
    <row r="4192" spans="1:19" x14ac:dyDescent="0.2">
      <c r="A4192" s="7">
        <v>210320</v>
      </c>
      <c r="B4192" s="3">
        <v>7617</v>
      </c>
      <c r="C4192" s="3" t="s">
        <v>39</v>
      </c>
      <c r="D4192" s="2" t="s">
        <v>363</v>
      </c>
      <c r="E4192" s="3">
        <v>15</v>
      </c>
      <c r="F4192" s="17">
        <v>0</v>
      </c>
      <c r="G4192" s="17">
        <v>1</v>
      </c>
      <c r="H4192" s="17">
        <v>0</v>
      </c>
      <c r="I4192" s="7">
        <v>2.4</v>
      </c>
      <c r="J4192" s="7">
        <v>21</v>
      </c>
      <c r="K4192" s="4">
        <v>1293</v>
      </c>
      <c r="L4192" s="5">
        <v>1293.0592999999999</v>
      </c>
      <c r="M4192">
        <v>112271.03999999999</v>
      </c>
      <c r="N4192" s="3">
        <v>1</v>
      </c>
      <c r="O4192" s="50" t="e">
        <f>INDEX([1]Dados!$M$2:$N$26779,MATCH($P4192,[1]Dados!$N$2:$N$26779,),2)</f>
        <v>#N/A</v>
      </c>
      <c r="P4192">
        <v>163699</v>
      </c>
      <c r="Q4192" s="1">
        <v>37012</v>
      </c>
      <c r="R4192" s="1">
        <v>37016</v>
      </c>
      <c r="S4192" t="s">
        <v>1508</v>
      </c>
    </row>
    <row r="4193" spans="1:19" x14ac:dyDescent="0.2">
      <c r="A4193" s="7">
        <v>210320</v>
      </c>
      <c r="B4193" s="3">
        <v>7617</v>
      </c>
      <c r="C4193" s="3" t="s">
        <v>39</v>
      </c>
      <c r="D4193" s="2" t="s">
        <v>363</v>
      </c>
      <c r="E4193" s="3">
        <v>15</v>
      </c>
      <c r="F4193" s="17">
        <v>0</v>
      </c>
      <c r="G4193" s="17">
        <v>1</v>
      </c>
      <c r="H4193" s="17">
        <v>0</v>
      </c>
      <c r="I4193" s="7">
        <v>2.2000000000000002</v>
      </c>
      <c r="J4193" s="7">
        <v>29</v>
      </c>
      <c r="K4193" s="4">
        <v>1293</v>
      </c>
      <c r="L4193" s="5">
        <v>1293.0592999999999</v>
      </c>
      <c r="M4193">
        <v>112271.03999999999</v>
      </c>
      <c r="N4193" s="3">
        <v>1</v>
      </c>
      <c r="O4193" s="50" t="e">
        <f>INDEX([1]Dados!$M$2:$N$26779,MATCH($P4193,[1]Dados!$N$2:$N$26779,),2)</f>
        <v>#N/A</v>
      </c>
      <c r="P4193">
        <v>163699</v>
      </c>
      <c r="Q4193" s="1">
        <v>37012</v>
      </c>
      <c r="R4193" s="1">
        <v>37016</v>
      </c>
      <c r="S4193" t="s">
        <v>1508</v>
      </c>
    </row>
    <row r="4194" spans="1:19" x14ac:dyDescent="0.2">
      <c r="A4194" s="7">
        <v>210320</v>
      </c>
      <c r="B4194" s="3">
        <v>7617</v>
      </c>
      <c r="C4194" s="3" t="s">
        <v>39</v>
      </c>
      <c r="D4194" s="2" t="s">
        <v>363</v>
      </c>
      <c r="E4194" s="3">
        <v>15</v>
      </c>
      <c r="F4194" s="17">
        <v>0</v>
      </c>
      <c r="G4194" s="17">
        <v>1</v>
      </c>
      <c r="H4194" s="17">
        <v>0</v>
      </c>
      <c r="I4194" s="7">
        <v>2.6</v>
      </c>
      <c r="J4194" s="7">
        <v>11</v>
      </c>
      <c r="K4194" s="4">
        <v>1293</v>
      </c>
      <c r="L4194" s="5">
        <v>1293.0592999999999</v>
      </c>
      <c r="M4194">
        <v>112271.03999999999</v>
      </c>
      <c r="N4194" s="3">
        <v>1</v>
      </c>
      <c r="O4194" s="50" t="e">
        <f>INDEX([1]Dados!$M$2:$N$26779,MATCH($P4194,[1]Dados!$N$2:$N$26779,),2)</f>
        <v>#N/A</v>
      </c>
      <c r="P4194">
        <v>163699</v>
      </c>
      <c r="Q4194" s="1">
        <v>37012</v>
      </c>
      <c r="R4194" s="1">
        <v>37016</v>
      </c>
      <c r="S4194" t="s">
        <v>1508</v>
      </c>
    </row>
    <row r="4195" spans="1:19" x14ac:dyDescent="0.2">
      <c r="A4195" s="7">
        <v>210320</v>
      </c>
      <c r="B4195" s="3">
        <v>7617</v>
      </c>
      <c r="C4195" s="3" t="s">
        <v>39</v>
      </c>
      <c r="D4195" s="2" t="s">
        <v>363</v>
      </c>
      <c r="E4195" s="3">
        <v>15</v>
      </c>
      <c r="F4195" s="17">
        <v>0</v>
      </c>
      <c r="G4195" s="17">
        <v>1</v>
      </c>
      <c r="H4195" s="17">
        <v>0</v>
      </c>
      <c r="I4195" s="7">
        <v>2.2999999999999998</v>
      </c>
      <c r="J4195" s="7">
        <v>22</v>
      </c>
      <c r="K4195" s="4">
        <v>1293</v>
      </c>
      <c r="L4195" s="5">
        <v>1293.0592999999999</v>
      </c>
      <c r="M4195">
        <v>112271.03999999999</v>
      </c>
      <c r="N4195" s="3">
        <v>1</v>
      </c>
      <c r="O4195" s="50" t="e">
        <f>INDEX([1]Dados!$M$2:$N$26779,MATCH($P4195,[1]Dados!$N$2:$N$26779,),2)</f>
        <v>#N/A</v>
      </c>
      <c r="P4195">
        <v>163699</v>
      </c>
      <c r="Q4195" s="1">
        <v>37012</v>
      </c>
      <c r="R4195" s="1">
        <v>37016</v>
      </c>
      <c r="S4195" t="s">
        <v>1508</v>
      </c>
    </row>
    <row r="4196" spans="1:19" x14ac:dyDescent="0.2">
      <c r="A4196" s="7">
        <v>210320</v>
      </c>
      <c r="B4196" s="3">
        <v>7617</v>
      </c>
      <c r="C4196" s="3" t="s">
        <v>39</v>
      </c>
      <c r="D4196" s="2" t="s">
        <v>363</v>
      </c>
      <c r="E4196" s="3">
        <v>15</v>
      </c>
      <c r="F4196" s="17">
        <v>0</v>
      </c>
      <c r="G4196" s="17">
        <v>1</v>
      </c>
      <c r="H4196" s="17">
        <v>0</v>
      </c>
      <c r="I4196" s="7">
        <v>2.5</v>
      </c>
      <c r="J4196" s="7">
        <v>30</v>
      </c>
      <c r="K4196" s="4">
        <v>1293</v>
      </c>
      <c r="L4196" s="5">
        <v>1293.0592999999999</v>
      </c>
      <c r="M4196">
        <v>112271.03999999999</v>
      </c>
      <c r="N4196" s="3">
        <v>1</v>
      </c>
      <c r="O4196" s="50" t="e">
        <f>INDEX([1]Dados!$M$2:$N$26779,MATCH($P4196,[1]Dados!$N$2:$N$26779,),2)</f>
        <v>#N/A</v>
      </c>
      <c r="P4196">
        <v>163699</v>
      </c>
      <c r="Q4196" s="1">
        <v>37012</v>
      </c>
      <c r="R4196" s="1">
        <v>37016</v>
      </c>
      <c r="S4196" t="s">
        <v>1508</v>
      </c>
    </row>
    <row r="4197" spans="1:19" x14ac:dyDescent="0.2">
      <c r="A4197" s="7">
        <v>211190</v>
      </c>
      <c r="B4197" s="3">
        <v>9318</v>
      </c>
      <c r="C4197" s="3" t="s">
        <v>39</v>
      </c>
      <c r="D4197" s="2" t="s">
        <v>807</v>
      </c>
      <c r="E4197" s="3">
        <v>15</v>
      </c>
      <c r="F4197" s="17">
        <v>0</v>
      </c>
      <c r="G4197" s="17">
        <v>1</v>
      </c>
      <c r="H4197" s="17">
        <v>0</v>
      </c>
      <c r="I4197" s="7" t="s">
        <v>3</v>
      </c>
      <c r="J4197" s="7">
        <v>0</v>
      </c>
      <c r="K4197" s="4">
        <v>119</v>
      </c>
      <c r="L4197" s="5">
        <v>119.38590000000001</v>
      </c>
      <c r="M4197" t="s">
        <v>2134</v>
      </c>
      <c r="N4197" s="3">
        <v>1</v>
      </c>
      <c r="O4197" s="50" t="e">
        <f>INDEX([1]Dados!$M$2:$N$26779,MATCH($P4197,[1]Dados!$N$2:$N$26779,),2)</f>
        <v>#N/A</v>
      </c>
      <c r="P4197">
        <v>162285</v>
      </c>
      <c r="Q4197" s="1">
        <v>37012</v>
      </c>
      <c r="R4197" s="1">
        <v>37016</v>
      </c>
      <c r="S4197" t="s">
        <v>2134</v>
      </c>
    </row>
    <row r="4198" spans="1:19" x14ac:dyDescent="0.2">
      <c r="A4198" s="7">
        <v>211190</v>
      </c>
      <c r="B4198" s="3">
        <v>9318</v>
      </c>
      <c r="C4198" s="3" t="s">
        <v>39</v>
      </c>
      <c r="D4198" s="2" t="s">
        <v>807</v>
      </c>
      <c r="E4198" s="3">
        <v>15</v>
      </c>
      <c r="F4198" s="17">
        <v>0</v>
      </c>
      <c r="G4198" s="17">
        <v>1</v>
      </c>
      <c r="H4198" s="17">
        <v>0</v>
      </c>
      <c r="I4198" s="7">
        <v>6.4</v>
      </c>
      <c r="J4198" s="7">
        <v>13</v>
      </c>
      <c r="K4198" s="4">
        <v>119</v>
      </c>
      <c r="L4198" s="5">
        <v>119.38590000000001</v>
      </c>
      <c r="M4198">
        <v>145768.69</v>
      </c>
      <c r="N4198" s="33">
        <v>1</v>
      </c>
      <c r="O4198" s="50" t="e">
        <f>INDEX([1]Dados!$M$2:$N$26779,MATCH($P4198,[1]Dados!$N$2:$N$26779,),2)</f>
        <v>#N/A</v>
      </c>
      <c r="P4198">
        <v>162328</v>
      </c>
      <c r="Q4198" s="1">
        <v>37012</v>
      </c>
      <c r="R4198" s="1">
        <v>37016</v>
      </c>
      <c r="S4198" t="s">
        <v>2316</v>
      </c>
    </row>
    <row r="4199" spans="1:19" x14ac:dyDescent="0.2">
      <c r="A4199" s="7">
        <v>211190</v>
      </c>
      <c r="B4199" s="3">
        <v>9318</v>
      </c>
      <c r="C4199" s="3" t="s">
        <v>39</v>
      </c>
      <c r="D4199" s="2" t="s">
        <v>807</v>
      </c>
      <c r="E4199" s="3">
        <v>15</v>
      </c>
      <c r="F4199" s="17">
        <v>0</v>
      </c>
      <c r="G4199" s="17">
        <v>1</v>
      </c>
      <c r="H4199" s="17">
        <v>0</v>
      </c>
      <c r="I4199" s="7">
        <v>6.2</v>
      </c>
      <c r="J4199" s="7">
        <v>19</v>
      </c>
      <c r="K4199" s="4">
        <v>119</v>
      </c>
      <c r="L4199" s="5">
        <v>119.38590000000001</v>
      </c>
      <c r="M4199">
        <v>145768.69</v>
      </c>
      <c r="N4199" s="33">
        <v>1</v>
      </c>
      <c r="O4199" s="50" t="e">
        <f>INDEX([1]Dados!$M$2:$N$26779,MATCH($P4199,[1]Dados!$N$2:$N$26779,),2)</f>
        <v>#N/A</v>
      </c>
      <c r="P4199">
        <v>162328</v>
      </c>
      <c r="Q4199" s="1">
        <v>37012</v>
      </c>
      <c r="R4199" s="1">
        <v>37016</v>
      </c>
      <c r="S4199" t="s">
        <v>2316</v>
      </c>
    </row>
    <row r="4200" spans="1:19" x14ac:dyDescent="0.2">
      <c r="A4200" s="7">
        <v>211190</v>
      </c>
      <c r="B4200" s="3">
        <v>9318</v>
      </c>
      <c r="C4200" s="3" t="s">
        <v>39</v>
      </c>
      <c r="D4200" s="2" t="s">
        <v>807</v>
      </c>
      <c r="E4200" s="3">
        <v>15</v>
      </c>
      <c r="F4200" s="17">
        <v>0</v>
      </c>
      <c r="G4200" s="17">
        <v>1</v>
      </c>
      <c r="H4200" s="17">
        <v>0</v>
      </c>
      <c r="I4200" s="7">
        <v>6.3</v>
      </c>
      <c r="J4200" s="7">
        <v>10</v>
      </c>
      <c r="K4200" s="4">
        <v>119</v>
      </c>
      <c r="L4200" s="5">
        <v>119.38590000000001</v>
      </c>
      <c r="M4200">
        <v>145768.69</v>
      </c>
      <c r="N4200" s="33">
        <v>1</v>
      </c>
      <c r="O4200" s="50" t="e">
        <f>INDEX([1]Dados!$M$2:$N$26779,MATCH($P4200,[1]Dados!$N$2:$N$26779,),2)</f>
        <v>#N/A</v>
      </c>
      <c r="P4200">
        <v>162328</v>
      </c>
      <c r="Q4200" s="1">
        <v>37012</v>
      </c>
      <c r="R4200" s="1">
        <v>37016</v>
      </c>
      <c r="S4200" t="s">
        <v>2316</v>
      </c>
    </row>
    <row r="4201" spans="1:19" x14ac:dyDescent="0.2">
      <c r="A4201" s="7">
        <v>211190</v>
      </c>
      <c r="B4201" s="3">
        <v>9318</v>
      </c>
      <c r="C4201" s="3" t="s">
        <v>39</v>
      </c>
      <c r="D4201" s="2" t="s">
        <v>807</v>
      </c>
      <c r="E4201" s="3">
        <v>15</v>
      </c>
      <c r="F4201" s="17">
        <v>0</v>
      </c>
      <c r="G4201" s="17">
        <v>1</v>
      </c>
      <c r="H4201" s="17">
        <v>0</v>
      </c>
      <c r="I4201" s="7">
        <v>6.1</v>
      </c>
      <c r="J4201" s="7">
        <v>10</v>
      </c>
      <c r="K4201" s="4">
        <v>119</v>
      </c>
      <c r="L4201" s="5">
        <v>119.38590000000001</v>
      </c>
      <c r="M4201">
        <v>145768.69</v>
      </c>
      <c r="N4201" s="33">
        <v>1</v>
      </c>
      <c r="O4201" s="50" t="e">
        <f>INDEX([1]Dados!$M$2:$N$26779,MATCH($P4201,[1]Dados!$N$2:$N$26779,),2)</f>
        <v>#N/A</v>
      </c>
      <c r="P4201">
        <v>162328</v>
      </c>
      <c r="Q4201" s="1">
        <v>37012</v>
      </c>
      <c r="R4201" s="1">
        <v>37016</v>
      </c>
      <c r="S4201" t="s">
        <v>2316</v>
      </c>
    </row>
    <row r="4202" spans="1:19" x14ac:dyDescent="0.2">
      <c r="A4202" s="7">
        <v>211190</v>
      </c>
      <c r="B4202" s="3">
        <v>9318</v>
      </c>
      <c r="C4202" s="3" t="s">
        <v>39</v>
      </c>
      <c r="D4202" s="2" t="s">
        <v>807</v>
      </c>
      <c r="E4202" s="3">
        <v>15</v>
      </c>
      <c r="F4202" s="17">
        <v>0</v>
      </c>
      <c r="G4202" s="17">
        <v>1</v>
      </c>
      <c r="H4202" s="17">
        <v>0</v>
      </c>
      <c r="I4202" s="7">
        <v>5.0999999999999996</v>
      </c>
      <c r="J4202" s="7">
        <v>10</v>
      </c>
      <c r="K4202" s="4">
        <v>119</v>
      </c>
      <c r="L4202" s="5">
        <v>119.3861</v>
      </c>
      <c r="M4202">
        <v>202020</v>
      </c>
      <c r="N4202" s="33">
        <v>1</v>
      </c>
      <c r="O4202" s="50" t="e">
        <f>INDEX([1]Dados!$M$2:$N$26779,MATCH($P4202,[1]Dados!$N$2:$N$26779,),2)</f>
        <v>#N/A</v>
      </c>
      <c r="P4202">
        <v>162286</v>
      </c>
      <c r="Q4202" s="1">
        <v>37012</v>
      </c>
      <c r="R4202" s="1">
        <v>37016</v>
      </c>
      <c r="S4202" t="s">
        <v>1379</v>
      </c>
    </row>
    <row r="4203" spans="1:19" x14ac:dyDescent="0.2">
      <c r="A4203" s="7">
        <v>211190</v>
      </c>
      <c r="B4203" s="3">
        <v>9318</v>
      </c>
      <c r="C4203" s="3" t="s">
        <v>39</v>
      </c>
      <c r="D4203" s="2" t="s">
        <v>807</v>
      </c>
      <c r="E4203" s="3">
        <v>15</v>
      </c>
      <c r="F4203" s="17">
        <v>0</v>
      </c>
      <c r="G4203" s="17">
        <v>1</v>
      </c>
      <c r="H4203" s="17">
        <v>0</v>
      </c>
      <c r="I4203" s="7">
        <v>5.3</v>
      </c>
      <c r="J4203" s="7">
        <v>19</v>
      </c>
      <c r="K4203" s="4">
        <v>119</v>
      </c>
      <c r="L4203" s="5">
        <v>119.3861</v>
      </c>
      <c r="M4203">
        <v>202020</v>
      </c>
      <c r="N4203" s="33">
        <v>1</v>
      </c>
      <c r="O4203" s="50" t="e">
        <f>INDEX([1]Dados!$M$2:$N$26779,MATCH($P4203,[1]Dados!$N$2:$N$26779,),2)</f>
        <v>#N/A</v>
      </c>
      <c r="P4203">
        <v>162286</v>
      </c>
      <c r="Q4203" s="1">
        <v>37012</v>
      </c>
      <c r="R4203" s="1">
        <v>37016</v>
      </c>
      <c r="S4203" t="s">
        <v>1379</v>
      </c>
    </row>
    <row r="4204" spans="1:19" x14ac:dyDescent="0.2">
      <c r="A4204" s="7">
        <v>211190</v>
      </c>
      <c r="B4204" s="3">
        <v>9318</v>
      </c>
      <c r="C4204" s="3" t="s">
        <v>39</v>
      </c>
      <c r="D4204" s="2" t="s">
        <v>807</v>
      </c>
      <c r="E4204" s="3">
        <v>15</v>
      </c>
      <c r="F4204" s="17">
        <v>0</v>
      </c>
      <c r="G4204" s="17">
        <v>1</v>
      </c>
      <c r="H4204" s="17">
        <v>0</v>
      </c>
      <c r="I4204" s="7">
        <v>5.2</v>
      </c>
      <c r="J4204" s="7">
        <v>19</v>
      </c>
      <c r="K4204" s="4">
        <v>119</v>
      </c>
      <c r="L4204" s="5">
        <v>119.3861</v>
      </c>
      <c r="M4204">
        <v>202020</v>
      </c>
      <c r="N4204" s="33">
        <v>1</v>
      </c>
      <c r="O4204" s="50" t="e">
        <f>INDEX([1]Dados!$M$2:$N$26779,MATCH($P4204,[1]Dados!$N$2:$N$26779,),2)</f>
        <v>#N/A</v>
      </c>
      <c r="P4204">
        <v>162286</v>
      </c>
      <c r="Q4204" s="1">
        <v>37012</v>
      </c>
      <c r="R4204" s="1">
        <v>37016</v>
      </c>
      <c r="S4204" t="s">
        <v>1379</v>
      </c>
    </row>
    <row r="4205" spans="1:19" x14ac:dyDescent="0.2">
      <c r="A4205" s="7">
        <v>211190</v>
      </c>
      <c r="B4205" s="3">
        <v>9318</v>
      </c>
      <c r="C4205" s="3" t="s">
        <v>39</v>
      </c>
      <c r="D4205" s="2" t="s">
        <v>807</v>
      </c>
      <c r="E4205" s="3">
        <v>15</v>
      </c>
      <c r="F4205" s="17">
        <v>0</v>
      </c>
      <c r="G4205" s="17">
        <v>1</v>
      </c>
      <c r="H4205" s="17">
        <v>0</v>
      </c>
      <c r="I4205" s="7">
        <v>5.4</v>
      </c>
      <c r="J4205" s="7">
        <v>13</v>
      </c>
      <c r="K4205" s="4">
        <v>119</v>
      </c>
      <c r="L4205" s="5">
        <v>119.3861</v>
      </c>
      <c r="M4205">
        <v>202020</v>
      </c>
      <c r="N4205" s="33">
        <v>1</v>
      </c>
      <c r="O4205" s="50" t="e">
        <f>INDEX([1]Dados!$M$2:$N$26779,MATCH($P4205,[1]Dados!$N$2:$N$26779,),2)</f>
        <v>#N/A</v>
      </c>
      <c r="P4205">
        <v>162286</v>
      </c>
      <c r="Q4205" s="1">
        <v>37012</v>
      </c>
      <c r="R4205" s="1">
        <v>37016</v>
      </c>
      <c r="S4205" t="s">
        <v>1379</v>
      </c>
    </row>
    <row r="4206" spans="1:19" x14ac:dyDescent="0.2">
      <c r="A4206" s="7">
        <v>211190</v>
      </c>
      <c r="B4206" s="3">
        <v>9318</v>
      </c>
      <c r="C4206" s="3" t="s">
        <v>39</v>
      </c>
      <c r="D4206" s="2" t="s">
        <v>807</v>
      </c>
      <c r="E4206" s="3">
        <v>15</v>
      </c>
      <c r="F4206" s="17">
        <v>0</v>
      </c>
      <c r="G4206" s="17">
        <v>1</v>
      </c>
      <c r="H4206" s="17">
        <v>0</v>
      </c>
      <c r="I4206" s="7">
        <v>1.6</v>
      </c>
      <c r="J4206" s="7">
        <v>31</v>
      </c>
      <c r="K4206" s="4">
        <v>1214</v>
      </c>
      <c r="L4206" s="5">
        <v>1214.0587</v>
      </c>
      <c r="M4206">
        <v>160467.51999999999</v>
      </c>
      <c r="N4206" s="33">
        <v>1</v>
      </c>
      <c r="O4206" s="50" t="e">
        <f>INDEX([1]Dados!$M$2:$N$26779,MATCH($P4206,[1]Dados!$N$2:$N$26779,),2)</f>
        <v>#N/A</v>
      </c>
      <c r="P4206">
        <v>162355</v>
      </c>
      <c r="Q4206" s="1">
        <v>37012</v>
      </c>
      <c r="R4206" s="1">
        <v>37016</v>
      </c>
      <c r="S4206" t="s">
        <v>1380</v>
      </c>
    </row>
    <row r="4207" spans="1:19" x14ac:dyDescent="0.2">
      <c r="A4207" s="7">
        <v>211190</v>
      </c>
      <c r="B4207" s="3">
        <v>9318</v>
      </c>
      <c r="C4207" s="3" t="s">
        <v>39</v>
      </c>
      <c r="D4207" s="2" t="s">
        <v>807</v>
      </c>
      <c r="E4207" s="3">
        <v>15</v>
      </c>
      <c r="F4207" s="17">
        <v>0</v>
      </c>
      <c r="G4207" s="17">
        <v>1</v>
      </c>
      <c r="H4207" s="17">
        <v>0</v>
      </c>
      <c r="I4207" s="7">
        <v>1.1000000000000001</v>
      </c>
      <c r="J4207" s="7">
        <v>25</v>
      </c>
      <c r="K4207" s="4">
        <v>1214</v>
      </c>
      <c r="L4207" s="5">
        <v>1214.0587</v>
      </c>
      <c r="M4207">
        <v>160467.51999999999</v>
      </c>
      <c r="N4207" s="33">
        <v>1</v>
      </c>
      <c r="O4207" s="50" t="e">
        <f>INDEX([1]Dados!$M$2:$N$26779,MATCH($P4207,[1]Dados!$N$2:$N$26779,),2)</f>
        <v>#N/A</v>
      </c>
      <c r="P4207">
        <v>162355</v>
      </c>
      <c r="Q4207" s="1">
        <v>37012</v>
      </c>
      <c r="R4207" s="1">
        <v>37016</v>
      </c>
      <c r="S4207" t="s">
        <v>1380</v>
      </c>
    </row>
    <row r="4208" spans="1:19" x14ac:dyDescent="0.2">
      <c r="A4208" s="7">
        <v>211190</v>
      </c>
      <c r="B4208" s="3">
        <v>9318</v>
      </c>
      <c r="C4208" s="3" t="s">
        <v>39</v>
      </c>
      <c r="D4208" s="2" t="s">
        <v>807</v>
      </c>
      <c r="E4208" s="3">
        <v>15</v>
      </c>
      <c r="F4208" s="17">
        <v>0</v>
      </c>
      <c r="G4208" s="17">
        <v>1</v>
      </c>
      <c r="H4208" s="17">
        <v>0</v>
      </c>
      <c r="I4208" s="7">
        <v>1.5</v>
      </c>
      <c r="J4208" s="7">
        <v>7</v>
      </c>
      <c r="K4208" s="4">
        <v>1214</v>
      </c>
      <c r="L4208" s="5">
        <v>1214.0587</v>
      </c>
      <c r="M4208">
        <v>160467.51999999999</v>
      </c>
      <c r="N4208" s="33">
        <v>1</v>
      </c>
      <c r="O4208" s="50" t="e">
        <f>INDEX([1]Dados!$M$2:$N$26779,MATCH($P4208,[1]Dados!$N$2:$N$26779,),2)</f>
        <v>#N/A</v>
      </c>
      <c r="P4208">
        <v>162355</v>
      </c>
      <c r="Q4208" s="1">
        <v>37012</v>
      </c>
      <c r="R4208" s="1">
        <v>37016</v>
      </c>
      <c r="S4208" t="s">
        <v>1380</v>
      </c>
    </row>
    <row r="4209" spans="1:19" x14ac:dyDescent="0.2">
      <c r="A4209" s="7">
        <v>211190</v>
      </c>
      <c r="B4209" s="3">
        <v>9318</v>
      </c>
      <c r="C4209" s="3" t="s">
        <v>39</v>
      </c>
      <c r="D4209" s="2" t="s">
        <v>807</v>
      </c>
      <c r="E4209" s="3">
        <v>15</v>
      </c>
      <c r="F4209" s="17">
        <v>0</v>
      </c>
      <c r="G4209" s="17">
        <v>1</v>
      </c>
      <c r="H4209" s="17">
        <v>0</v>
      </c>
      <c r="I4209" s="7">
        <v>1.2</v>
      </c>
      <c r="J4209" s="7">
        <v>14</v>
      </c>
      <c r="K4209" s="4">
        <v>1214</v>
      </c>
      <c r="L4209" s="5">
        <v>1214.0587</v>
      </c>
      <c r="M4209">
        <v>160467.51999999999</v>
      </c>
      <c r="N4209" s="33">
        <v>1</v>
      </c>
      <c r="O4209" s="50" t="e">
        <f>INDEX([1]Dados!$M$2:$N$26779,MATCH($P4209,[1]Dados!$N$2:$N$26779,),2)</f>
        <v>#N/A</v>
      </c>
      <c r="P4209">
        <v>162355</v>
      </c>
      <c r="Q4209" s="1">
        <v>37012</v>
      </c>
      <c r="R4209" s="1">
        <v>37016</v>
      </c>
      <c r="S4209" t="s">
        <v>1380</v>
      </c>
    </row>
    <row r="4210" spans="1:19" x14ac:dyDescent="0.2">
      <c r="A4210" s="7">
        <v>211190</v>
      </c>
      <c r="B4210" s="3">
        <v>9318</v>
      </c>
      <c r="C4210" s="3" t="s">
        <v>39</v>
      </c>
      <c r="D4210" s="2" t="s">
        <v>807</v>
      </c>
      <c r="E4210" s="3">
        <v>15</v>
      </c>
      <c r="F4210" s="17">
        <v>0</v>
      </c>
      <c r="G4210" s="17">
        <v>1</v>
      </c>
      <c r="H4210" s="17">
        <v>0</v>
      </c>
      <c r="I4210" s="7">
        <v>1.3</v>
      </c>
      <c r="J4210" s="7">
        <v>13</v>
      </c>
      <c r="K4210" s="4">
        <v>1214</v>
      </c>
      <c r="L4210" s="5">
        <v>1214.0587</v>
      </c>
      <c r="M4210">
        <v>160467.51999999999</v>
      </c>
      <c r="N4210" s="33">
        <v>1</v>
      </c>
      <c r="O4210" s="50" t="e">
        <f>INDEX([1]Dados!$M$2:$N$26779,MATCH($P4210,[1]Dados!$N$2:$N$26779,),2)</f>
        <v>#N/A</v>
      </c>
      <c r="P4210">
        <v>162355</v>
      </c>
      <c r="Q4210" s="1">
        <v>37012</v>
      </c>
      <c r="R4210" s="1">
        <v>37016</v>
      </c>
      <c r="S4210" t="s">
        <v>1380</v>
      </c>
    </row>
    <row r="4211" spans="1:19" x14ac:dyDescent="0.2">
      <c r="A4211" s="7">
        <v>211190</v>
      </c>
      <c r="B4211" s="3">
        <v>9318</v>
      </c>
      <c r="C4211" s="3" t="s">
        <v>39</v>
      </c>
      <c r="D4211" s="2" t="s">
        <v>807</v>
      </c>
      <c r="E4211" s="3">
        <v>15</v>
      </c>
      <c r="F4211" s="17">
        <v>0</v>
      </c>
      <c r="G4211" s="17">
        <v>1</v>
      </c>
      <c r="H4211" s="17">
        <v>0</v>
      </c>
      <c r="I4211" s="7">
        <v>1.4</v>
      </c>
      <c r="J4211" s="7">
        <v>15</v>
      </c>
      <c r="K4211" s="4">
        <v>1214</v>
      </c>
      <c r="L4211" s="5">
        <v>1214.0587</v>
      </c>
      <c r="M4211">
        <v>160467.51999999999</v>
      </c>
      <c r="N4211" s="33">
        <v>1</v>
      </c>
      <c r="O4211" s="50" t="e">
        <f>INDEX([1]Dados!$M$2:$N$26779,MATCH($P4211,[1]Dados!$N$2:$N$26779,),2)</f>
        <v>#N/A</v>
      </c>
      <c r="P4211">
        <v>162355</v>
      </c>
      <c r="Q4211" s="1">
        <v>37012</v>
      </c>
      <c r="R4211" s="1">
        <v>37016</v>
      </c>
      <c r="S4211" t="s">
        <v>1380</v>
      </c>
    </row>
    <row r="4212" spans="1:19" x14ac:dyDescent="0.2">
      <c r="A4212" s="7">
        <v>211190</v>
      </c>
      <c r="B4212" s="3">
        <v>9318</v>
      </c>
      <c r="C4212" s="3" t="s">
        <v>39</v>
      </c>
      <c r="D4212" s="2" t="s">
        <v>807</v>
      </c>
      <c r="E4212" s="3">
        <v>15</v>
      </c>
      <c r="F4212" s="17">
        <v>0</v>
      </c>
      <c r="G4212" s="17">
        <v>1</v>
      </c>
      <c r="H4212" s="17">
        <v>0</v>
      </c>
      <c r="I4212" s="7">
        <v>3.5</v>
      </c>
      <c r="J4212" s="7">
        <v>9</v>
      </c>
      <c r="K4212" s="4">
        <v>1214</v>
      </c>
      <c r="L4212" s="5">
        <v>1214.0589</v>
      </c>
      <c r="M4212">
        <v>206968</v>
      </c>
      <c r="N4212" s="33">
        <v>1</v>
      </c>
      <c r="O4212" s="50" t="e">
        <f>INDEX([1]Dados!$M$2:$N$26779,MATCH($P4212,[1]Dados!$N$2:$N$26779,),2)</f>
        <v>#N/A</v>
      </c>
      <c r="P4212">
        <v>163642</v>
      </c>
      <c r="Q4212" s="1">
        <v>37012</v>
      </c>
      <c r="R4212" s="1">
        <v>37016</v>
      </c>
      <c r="S4212" t="s">
        <v>1381</v>
      </c>
    </row>
    <row r="4213" spans="1:19" x14ac:dyDescent="0.2">
      <c r="A4213" s="7">
        <v>211190</v>
      </c>
      <c r="B4213" s="3">
        <v>9318</v>
      </c>
      <c r="C4213" s="3" t="s">
        <v>39</v>
      </c>
      <c r="D4213" s="2" t="s">
        <v>807</v>
      </c>
      <c r="E4213" s="3">
        <v>15</v>
      </c>
      <c r="F4213" s="17">
        <v>0</v>
      </c>
      <c r="G4213" s="17">
        <v>1</v>
      </c>
      <c r="H4213" s="17">
        <v>0</v>
      </c>
      <c r="I4213" s="7">
        <v>3.2</v>
      </c>
      <c r="J4213" s="7">
        <v>11</v>
      </c>
      <c r="K4213" s="4">
        <v>1214</v>
      </c>
      <c r="L4213" s="5">
        <v>1214.0589</v>
      </c>
      <c r="M4213">
        <v>206968</v>
      </c>
      <c r="N4213" s="33">
        <v>1</v>
      </c>
      <c r="O4213" s="50" t="e">
        <f>INDEX([1]Dados!$M$2:$N$26779,MATCH($P4213,[1]Dados!$N$2:$N$26779,),2)</f>
        <v>#N/A</v>
      </c>
      <c r="P4213">
        <v>163642</v>
      </c>
      <c r="Q4213" s="1">
        <v>37012</v>
      </c>
      <c r="R4213" s="1">
        <v>37016</v>
      </c>
      <c r="S4213" t="s">
        <v>1381</v>
      </c>
    </row>
    <row r="4214" spans="1:19" x14ac:dyDescent="0.2">
      <c r="A4214" s="7">
        <v>211190</v>
      </c>
      <c r="B4214" s="3">
        <v>9318</v>
      </c>
      <c r="C4214" s="3" t="s">
        <v>39</v>
      </c>
      <c r="D4214" s="2" t="s">
        <v>807</v>
      </c>
      <c r="E4214" s="3">
        <v>15</v>
      </c>
      <c r="F4214" s="17">
        <v>0</v>
      </c>
      <c r="G4214" s="17">
        <v>1</v>
      </c>
      <c r="H4214" s="17">
        <v>0</v>
      </c>
      <c r="I4214" s="7">
        <v>3.1</v>
      </c>
      <c r="J4214" s="7">
        <v>28</v>
      </c>
      <c r="K4214" s="4">
        <v>1214</v>
      </c>
      <c r="L4214" s="5">
        <v>1214.0589</v>
      </c>
      <c r="M4214">
        <v>206968</v>
      </c>
      <c r="N4214" s="33">
        <v>1</v>
      </c>
      <c r="O4214" s="50" t="e">
        <f>INDEX([1]Dados!$M$2:$N$26779,MATCH($P4214,[1]Dados!$N$2:$N$26779,),2)</f>
        <v>#N/A</v>
      </c>
      <c r="P4214">
        <v>163642</v>
      </c>
      <c r="Q4214" s="1">
        <v>37012</v>
      </c>
      <c r="R4214" s="1">
        <v>37016</v>
      </c>
      <c r="S4214" t="s">
        <v>1381</v>
      </c>
    </row>
    <row r="4215" spans="1:19" x14ac:dyDescent="0.2">
      <c r="A4215" s="7">
        <v>211190</v>
      </c>
      <c r="B4215" s="3">
        <v>9318</v>
      </c>
      <c r="C4215" s="3" t="s">
        <v>39</v>
      </c>
      <c r="D4215" s="2" t="s">
        <v>807</v>
      </c>
      <c r="E4215" s="3">
        <v>15</v>
      </c>
      <c r="F4215" s="17">
        <v>0</v>
      </c>
      <c r="G4215" s="17">
        <v>1</v>
      </c>
      <c r="H4215" s="17">
        <v>0</v>
      </c>
      <c r="I4215" s="7">
        <v>3.4</v>
      </c>
      <c r="J4215" s="7">
        <v>13</v>
      </c>
      <c r="K4215" s="4">
        <v>1214</v>
      </c>
      <c r="L4215" s="5">
        <v>1214.0589</v>
      </c>
      <c r="M4215">
        <v>206968</v>
      </c>
      <c r="N4215" s="33">
        <v>1</v>
      </c>
      <c r="O4215" s="50" t="e">
        <f>INDEX([1]Dados!$M$2:$N$26779,MATCH($P4215,[1]Dados!$N$2:$N$26779,),2)</f>
        <v>#N/A</v>
      </c>
      <c r="P4215">
        <v>163642</v>
      </c>
      <c r="Q4215" s="1">
        <v>37012</v>
      </c>
      <c r="R4215" s="1">
        <v>37016</v>
      </c>
      <c r="S4215" t="s">
        <v>1381</v>
      </c>
    </row>
    <row r="4216" spans="1:19" x14ac:dyDescent="0.2">
      <c r="A4216" s="7">
        <v>211190</v>
      </c>
      <c r="B4216" s="3">
        <v>9318</v>
      </c>
      <c r="C4216" s="3" t="s">
        <v>39</v>
      </c>
      <c r="D4216" s="2" t="s">
        <v>807</v>
      </c>
      <c r="E4216" s="3">
        <v>15</v>
      </c>
      <c r="F4216" s="17">
        <v>0</v>
      </c>
      <c r="G4216" s="17">
        <v>1</v>
      </c>
      <c r="H4216" s="17">
        <v>0</v>
      </c>
      <c r="I4216" s="7">
        <v>3.3</v>
      </c>
      <c r="J4216" s="7">
        <v>31</v>
      </c>
      <c r="K4216" s="4">
        <v>1214</v>
      </c>
      <c r="L4216" s="5">
        <v>1214.0589</v>
      </c>
      <c r="M4216">
        <v>206968</v>
      </c>
      <c r="N4216" s="33">
        <v>1</v>
      </c>
      <c r="O4216" s="50" t="e">
        <f>INDEX([1]Dados!$M$2:$N$26779,MATCH($P4216,[1]Dados!$N$2:$N$26779,),2)</f>
        <v>#N/A</v>
      </c>
      <c r="P4216">
        <v>163642</v>
      </c>
      <c r="Q4216" s="1">
        <v>37012</v>
      </c>
      <c r="R4216" s="1">
        <v>37016</v>
      </c>
      <c r="S4216" t="s">
        <v>1381</v>
      </c>
    </row>
    <row r="4217" spans="1:19" x14ac:dyDescent="0.2">
      <c r="A4217" s="7">
        <v>211190</v>
      </c>
      <c r="B4217" s="3">
        <v>9318</v>
      </c>
      <c r="C4217" s="3" t="s">
        <v>39</v>
      </c>
      <c r="D4217" s="2" t="s">
        <v>807</v>
      </c>
      <c r="E4217" s="3">
        <v>15</v>
      </c>
      <c r="F4217" s="17">
        <v>0</v>
      </c>
      <c r="G4217" s="17">
        <v>1</v>
      </c>
      <c r="H4217" s="17">
        <v>0</v>
      </c>
      <c r="I4217" s="7" t="s">
        <v>3</v>
      </c>
      <c r="J4217" s="7">
        <v>0</v>
      </c>
      <c r="K4217" s="4">
        <v>1203</v>
      </c>
      <c r="L4217" s="5">
        <v>1203.0829000000001</v>
      </c>
      <c r="M4217" t="s">
        <v>2134</v>
      </c>
      <c r="N4217" s="3">
        <v>1</v>
      </c>
      <c r="O4217" s="50" t="e">
        <f>INDEX([1]Dados!$M$2:$N$26779,MATCH($P4217,[1]Dados!$N$2:$N$26779,),2)</f>
        <v>#N/A</v>
      </c>
      <c r="P4217">
        <v>162285</v>
      </c>
      <c r="Q4217" s="1">
        <v>37012</v>
      </c>
      <c r="R4217" s="1">
        <v>37016</v>
      </c>
      <c r="S4217" t="s">
        <v>2134</v>
      </c>
    </row>
    <row r="4218" spans="1:19" x14ac:dyDescent="0.2">
      <c r="A4218" s="7">
        <v>211190</v>
      </c>
      <c r="B4218" s="3">
        <v>9318</v>
      </c>
      <c r="C4218" s="3" t="s">
        <v>39</v>
      </c>
      <c r="D4218" s="2" t="s">
        <v>807</v>
      </c>
      <c r="E4218" s="3">
        <v>15</v>
      </c>
      <c r="F4218" s="17">
        <v>0</v>
      </c>
      <c r="G4218" s="17">
        <v>1</v>
      </c>
      <c r="H4218" s="17">
        <v>0</v>
      </c>
      <c r="I4218" s="7">
        <v>4.3</v>
      </c>
      <c r="J4218" s="7">
        <v>31</v>
      </c>
      <c r="K4218" s="4">
        <v>1203</v>
      </c>
      <c r="L4218" s="5">
        <v>1203.0829000000001</v>
      </c>
      <c r="M4218">
        <v>61222.38</v>
      </c>
      <c r="N4218" s="33">
        <v>1</v>
      </c>
      <c r="O4218" s="50" t="e">
        <f>INDEX([1]Dados!$M$2:$N$26779,MATCH($P4218,[1]Dados!$N$2:$N$26779,),2)</f>
        <v>#N/A</v>
      </c>
      <c r="P4218">
        <v>163067</v>
      </c>
      <c r="Q4218" s="1">
        <v>37012</v>
      </c>
      <c r="R4218" s="1">
        <v>37016</v>
      </c>
      <c r="S4218" t="s">
        <v>1254</v>
      </c>
    </row>
    <row r="4219" spans="1:19" x14ac:dyDescent="0.2">
      <c r="A4219" s="7">
        <v>211190</v>
      </c>
      <c r="B4219" s="3">
        <v>9318</v>
      </c>
      <c r="C4219" s="3" t="s">
        <v>39</v>
      </c>
      <c r="D4219" s="2" t="s">
        <v>807</v>
      </c>
      <c r="E4219" s="3">
        <v>15</v>
      </c>
      <c r="F4219" s="17">
        <v>0</v>
      </c>
      <c r="G4219" s="17">
        <v>1</v>
      </c>
      <c r="H4219" s="17">
        <v>0</v>
      </c>
      <c r="I4219" s="7">
        <v>4.2</v>
      </c>
      <c r="J4219" s="7">
        <v>14</v>
      </c>
      <c r="K4219" s="4">
        <v>1203</v>
      </c>
      <c r="L4219" s="5">
        <v>1203.0829000000001</v>
      </c>
      <c r="M4219">
        <v>61222.38</v>
      </c>
      <c r="N4219" s="33">
        <v>1</v>
      </c>
      <c r="O4219" s="50" t="e">
        <f>INDEX([1]Dados!$M$2:$N$26779,MATCH($P4219,[1]Dados!$N$2:$N$26779,),2)</f>
        <v>#N/A</v>
      </c>
      <c r="P4219">
        <v>163067</v>
      </c>
      <c r="Q4219" s="1">
        <v>37012</v>
      </c>
      <c r="R4219" s="1">
        <v>37016</v>
      </c>
      <c r="S4219" t="s">
        <v>1254</v>
      </c>
    </row>
    <row r="4220" spans="1:19" x14ac:dyDescent="0.2">
      <c r="A4220" s="7">
        <v>211190</v>
      </c>
      <c r="B4220" s="3">
        <v>9318</v>
      </c>
      <c r="C4220" s="3" t="s">
        <v>39</v>
      </c>
      <c r="D4220" s="2" t="s">
        <v>807</v>
      </c>
      <c r="E4220" s="3">
        <v>15</v>
      </c>
      <c r="F4220" s="17">
        <v>0</v>
      </c>
      <c r="G4220" s="17">
        <v>1</v>
      </c>
      <c r="H4220" s="17">
        <v>0</v>
      </c>
      <c r="I4220" s="7">
        <v>4.4000000000000004</v>
      </c>
      <c r="J4220" s="7">
        <v>13</v>
      </c>
      <c r="K4220" s="4">
        <v>1203</v>
      </c>
      <c r="L4220" s="5">
        <v>1203.0829000000001</v>
      </c>
      <c r="M4220">
        <v>61222.38</v>
      </c>
      <c r="N4220" s="33">
        <v>1</v>
      </c>
      <c r="O4220" s="50" t="e">
        <f>INDEX([1]Dados!$M$2:$N$26779,MATCH($P4220,[1]Dados!$N$2:$N$26779,),2)</f>
        <v>#N/A</v>
      </c>
      <c r="P4220">
        <v>163067</v>
      </c>
      <c r="Q4220" s="1">
        <v>37012</v>
      </c>
      <c r="R4220" s="1">
        <v>37016</v>
      </c>
      <c r="S4220" t="s">
        <v>1254</v>
      </c>
    </row>
    <row r="4221" spans="1:19" x14ac:dyDescent="0.2">
      <c r="A4221" s="7">
        <v>211190</v>
      </c>
      <c r="B4221" s="3">
        <v>9318</v>
      </c>
      <c r="C4221" s="3" t="s">
        <v>39</v>
      </c>
      <c r="D4221" s="2" t="s">
        <v>807</v>
      </c>
      <c r="E4221" s="3">
        <v>15</v>
      </c>
      <c r="F4221" s="17">
        <v>0</v>
      </c>
      <c r="G4221" s="17">
        <v>1</v>
      </c>
      <c r="H4221" s="17">
        <v>0</v>
      </c>
      <c r="I4221" s="7">
        <v>4.0999999999999996</v>
      </c>
      <c r="J4221" s="7">
        <v>21</v>
      </c>
      <c r="K4221" s="4">
        <v>1203</v>
      </c>
      <c r="L4221" s="5">
        <v>1203.0829000000001</v>
      </c>
      <c r="M4221">
        <v>61222.38</v>
      </c>
      <c r="N4221" s="33">
        <v>1</v>
      </c>
      <c r="O4221" s="50" t="e">
        <f>INDEX([1]Dados!$M$2:$N$26779,MATCH($P4221,[1]Dados!$N$2:$N$26779,),2)</f>
        <v>#N/A</v>
      </c>
      <c r="P4221">
        <v>163067</v>
      </c>
      <c r="Q4221" s="1">
        <v>37012</v>
      </c>
      <c r="R4221" s="1">
        <v>37016</v>
      </c>
      <c r="S4221" t="s">
        <v>1254</v>
      </c>
    </row>
    <row r="4222" spans="1:19" x14ac:dyDescent="0.2">
      <c r="A4222" s="7">
        <v>211190</v>
      </c>
      <c r="B4222" s="3">
        <v>9318</v>
      </c>
      <c r="C4222" s="3" t="s">
        <v>39</v>
      </c>
      <c r="D4222" s="2" t="s">
        <v>807</v>
      </c>
      <c r="E4222" s="3">
        <v>15</v>
      </c>
      <c r="F4222" s="17">
        <v>0</v>
      </c>
      <c r="G4222" s="17">
        <v>1</v>
      </c>
      <c r="H4222" s="17">
        <v>0</v>
      </c>
      <c r="I4222" s="7">
        <v>2.1</v>
      </c>
      <c r="J4222" s="7">
        <v>13</v>
      </c>
      <c r="K4222" s="4">
        <v>1293</v>
      </c>
      <c r="L4222" s="5">
        <v>1293.0592999999999</v>
      </c>
      <c r="M4222">
        <v>23411.3</v>
      </c>
      <c r="N4222" s="33">
        <v>1</v>
      </c>
      <c r="O4222" s="50" t="e">
        <f>INDEX([1]Dados!$M$2:$N$26779,MATCH($P4222,[1]Dados!$N$2:$N$26779,),2)</f>
        <v>#N/A</v>
      </c>
      <c r="P4222">
        <v>162900</v>
      </c>
      <c r="Q4222" s="1">
        <v>37012</v>
      </c>
      <c r="R4222" s="1">
        <v>37016</v>
      </c>
      <c r="S4222" t="s">
        <v>1360</v>
      </c>
    </row>
    <row r="4223" spans="1:19" x14ac:dyDescent="0.2">
      <c r="A4223" s="7">
        <v>211190</v>
      </c>
      <c r="B4223" s="3">
        <v>9318</v>
      </c>
      <c r="C4223" s="3" t="s">
        <v>39</v>
      </c>
      <c r="D4223" s="2" t="s">
        <v>807</v>
      </c>
      <c r="E4223" s="3">
        <v>15</v>
      </c>
      <c r="F4223" s="17">
        <v>0</v>
      </c>
      <c r="G4223" s="17">
        <v>1</v>
      </c>
      <c r="H4223" s="17">
        <v>0</v>
      </c>
      <c r="I4223" s="7">
        <v>2.2000000000000002</v>
      </c>
      <c r="J4223" s="7">
        <v>22</v>
      </c>
      <c r="K4223" s="4">
        <v>1293</v>
      </c>
      <c r="L4223" s="5">
        <v>1293.0592999999999</v>
      </c>
      <c r="M4223">
        <v>23411.3</v>
      </c>
      <c r="N4223" s="33">
        <v>1</v>
      </c>
      <c r="O4223" s="50" t="e">
        <f>INDEX([1]Dados!$M$2:$N$26779,MATCH($P4223,[1]Dados!$N$2:$N$26779,),2)</f>
        <v>#N/A</v>
      </c>
      <c r="P4223">
        <v>162900</v>
      </c>
      <c r="Q4223" s="1">
        <v>37012</v>
      </c>
      <c r="R4223" s="1">
        <v>37016</v>
      </c>
      <c r="S4223" t="s">
        <v>1360</v>
      </c>
    </row>
    <row r="4224" spans="1:19" x14ac:dyDescent="0.2">
      <c r="A4224" s="7">
        <v>312150</v>
      </c>
      <c r="B4224" s="3">
        <v>44296</v>
      </c>
      <c r="C4224" s="3" t="s">
        <v>33</v>
      </c>
      <c r="D4224" s="2" t="s">
        <v>395</v>
      </c>
      <c r="E4224" s="3">
        <v>15</v>
      </c>
      <c r="F4224" s="17">
        <v>0</v>
      </c>
      <c r="G4224" s="17">
        <v>1</v>
      </c>
      <c r="H4224" s="17">
        <v>0</v>
      </c>
      <c r="I4224" s="7">
        <v>1.1000000000000001</v>
      </c>
      <c r="J4224" s="7">
        <v>9</v>
      </c>
      <c r="K4224" s="4">
        <v>119</v>
      </c>
      <c r="L4224" s="5">
        <v>119.76519999999999</v>
      </c>
      <c r="M4224">
        <v>52800</v>
      </c>
      <c r="N4224" s="3">
        <v>1</v>
      </c>
      <c r="O4224" s="50" t="e">
        <f>INDEX([1]Dados!$M$2:$N$26779,MATCH($P4224,[1]Dados!$N$2:$N$26779,),2)</f>
        <v>#N/A</v>
      </c>
      <c r="P4224">
        <v>163708</v>
      </c>
      <c r="Q4224" s="1">
        <v>37012</v>
      </c>
      <c r="R4224" s="1">
        <v>37016</v>
      </c>
      <c r="S4224" t="s">
        <v>1047</v>
      </c>
    </row>
    <row r="4225" spans="1:19" x14ac:dyDescent="0.2">
      <c r="A4225" s="7">
        <v>312150</v>
      </c>
      <c r="B4225" s="3">
        <v>44296</v>
      </c>
      <c r="C4225" s="3" t="s">
        <v>33</v>
      </c>
      <c r="D4225" s="2" t="s">
        <v>395</v>
      </c>
      <c r="E4225" s="3">
        <v>15</v>
      </c>
      <c r="F4225" s="17">
        <v>0</v>
      </c>
      <c r="G4225" s="17">
        <v>1</v>
      </c>
      <c r="H4225" s="17">
        <v>0</v>
      </c>
      <c r="I4225" s="7">
        <v>1.2</v>
      </c>
      <c r="J4225" s="7">
        <v>15</v>
      </c>
      <c r="K4225" s="4">
        <v>119</v>
      </c>
      <c r="L4225" s="5">
        <v>119.76519999999999</v>
      </c>
      <c r="M4225">
        <v>52800</v>
      </c>
      <c r="N4225" s="3">
        <v>1</v>
      </c>
      <c r="O4225" s="50" t="e">
        <f>INDEX([1]Dados!$M$2:$N$26779,MATCH($P4225,[1]Dados!$N$2:$N$26779,),2)</f>
        <v>#N/A</v>
      </c>
      <c r="P4225">
        <v>163708</v>
      </c>
      <c r="Q4225" s="1">
        <v>37012</v>
      </c>
      <c r="R4225" s="1">
        <v>37016</v>
      </c>
      <c r="S4225" t="s">
        <v>1047</v>
      </c>
    </row>
    <row r="4226" spans="1:19" x14ac:dyDescent="0.2">
      <c r="A4226" s="7">
        <v>312150</v>
      </c>
      <c r="B4226" s="3">
        <v>44296</v>
      </c>
      <c r="C4226" s="3" t="s">
        <v>33</v>
      </c>
      <c r="D4226" s="2" t="s">
        <v>395</v>
      </c>
      <c r="E4226" s="3">
        <v>15</v>
      </c>
      <c r="F4226" s="17">
        <v>0</v>
      </c>
      <c r="G4226" s="17">
        <v>1</v>
      </c>
      <c r="H4226" s="17">
        <v>0</v>
      </c>
      <c r="I4226" s="7">
        <v>1.3</v>
      </c>
      <c r="J4226" s="7">
        <v>14</v>
      </c>
      <c r="K4226" s="4">
        <v>119</v>
      </c>
      <c r="L4226" s="5">
        <v>119.76519999999999</v>
      </c>
      <c r="M4226">
        <v>52800</v>
      </c>
      <c r="N4226" s="3">
        <v>1</v>
      </c>
      <c r="O4226" s="50" t="e">
        <f>INDEX([1]Dados!$M$2:$N$26779,MATCH($P4226,[1]Dados!$N$2:$N$26779,),2)</f>
        <v>#N/A</v>
      </c>
      <c r="P4226">
        <v>163708</v>
      </c>
      <c r="Q4226" s="1">
        <v>37012</v>
      </c>
      <c r="R4226" s="1">
        <v>37016</v>
      </c>
      <c r="S4226" t="s">
        <v>1047</v>
      </c>
    </row>
    <row r="4227" spans="1:19" x14ac:dyDescent="0.2">
      <c r="A4227" s="7">
        <v>312150</v>
      </c>
      <c r="B4227" s="3">
        <v>44296</v>
      </c>
      <c r="C4227" s="3" t="s">
        <v>33</v>
      </c>
      <c r="D4227" s="2" t="s">
        <v>395</v>
      </c>
      <c r="E4227" s="3">
        <v>15</v>
      </c>
      <c r="F4227" s="17">
        <v>0</v>
      </c>
      <c r="G4227" s="17">
        <v>1</v>
      </c>
      <c r="H4227" s="17">
        <v>0</v>
      </c>
      <c r="I4227" s="7">
        <v>1.4</v>
      </c>
      <c r="J4227" s="7">
        <v>19</v>
      </c>
      <c r="K4227" s="4">
        <v>119</v>
      </c>
      <c r="L4227" s="5">
        <v>119.76519999999999</v>
      </c>
      <c r="M4227">
        <v>52800</v>
      </c>
      <c r="N4227" s="3">
        <v>1</v>
      </c>
      <c r="O4227" s="50" t="e">
        <f>INDEX([1]Dados!$M$2:$N$26779,MATCH($P4227,[1]Dados!$N$2:$N$26779,),2)</f>
        <v>#N/A</v>
      </c>
      <c r="P4227">
        <v>163708</v>
      </c>
      <c r="Q4227" s="1">
        <v>37012</v>
      </c>
      <c r="R4227" s="1">
        <v>37016</v>
      </c>
      <c r="S4227" t="s">
        <v>1047</v>
      </c>
    </row>
    <row r="4228" spans="1:19" x14ac:dyDescent="0.2">
      <c r="A4228" s="7">
        <v>312150</v>
      </c>
      <c r="B4228" s="3">
        <v>44296</v>
      </c>
      <c r="C4228" s="3" t="s">
        <v>33</v>
      </c>
      <c r="D4228" s="2" t="s">
        <v>395</v>
      </c>
      <c r="E4228" s="3">
        <v>15</v>
      </c>
      <c r="F4228" s="17">
        <v>0</v>
      </c>
      <c r="G4228" s="17">
        <v>1</v>
      </c>
      <c r="H4228" s="17">
        <v>0</v>
      </c>
      <c r="I4228" s="7">
        <v>1.5</v>
      </c>
      <c r="J4228" s="7">
        <v>25</v>
      </c>
      <c r="K4228" s="4">
        <v>119</v>
      </c>
      <c r="L4228" s="5">
        <v>119.76519999999999</v>
      </c>
      <c r="M4228">
        <v>52800</v>
      </c>
      <c r="N4228" s="3">
        <v>1</v>
      </c>
      <c r="O4228" s="50" t="e">
        <f>INDEX([1]Dados!$M$2:$N$26779,MATCH($P4228,[1]Dados!$N$2:$N$26779,),2)</f>
        <v>#N/A</v>
      </c>
      <c r="P4228">
        <v>163708</v>
      </c>
      <c r="Q4228" s="1">
        <v>37012</v>
      </c>
      <c r="R4228" s="1">
        <v>37016</v>
      </c>
      <c r="S4228" t="s">
        <v>1047</v>
      </c>
    </row>
    <row r="4229" spans="1:19" x14ac:dyDescent="0.2">
      <c r="A4229" s="7">
        <v>312150</v>
      </c>
      <c r="B4229" s="3">
        <v>44296</v>
      </c>
      <c r="C4229" s="3" t="s">
        <v>33</v>
      </c>
      <c r="D4229" s="2" t="s">
        <v>395</v>
      </c>
      <c r="E4229" s="3">
        <v>15</v>
      </c>
      <c r="F4229" s="17">
        <v>0</v>
      </c>
      <c r="G4229" s="17">
        <v>1</v>
      </c>
      <c r="H4229" s="17">
        <v>0</v>
      </c>
      <c r="I4229" s="7" t="s">
        <v>3</v>
      </c>
      <c r="J4229" s="7">
        <v>0</v>
      </c>
      <c r="K4229" s="4">
        <v>1203</v>
      </c>
      <c r="L4229" s="5">
        <v>1203.0829000000001</v>
      </c>
      <c r="M4229" t="s">
        <v>2134</v>
      </c>
      <c r="N4229" s="3">
        <v>1</v>
      </c>
      <c r="O4229" s="50" t="e">
        <f>INDEX([1]Dados!$M$2:$N$26779,MATCH($P4229,[1]Dados!$N$2:$N$26779,),2)</f>
        <v>#N/A</v>
      </c>
      <c r="P4229">
        <v>162244</v>
      </c>
      <c r="Q4229" s="1">
        <v>37012</v>
      </c>
      <c r="R4229" s="1">
        <v>37016</v>
      </c>
      <c r="S4229" t="s">
        <v>2134</v>
      </c>
    </row>
    <row r="4230" spans="1:19" x14ac:dyDescent="0.2">
      <c r="A4230" s="7">
        <v>312150</v>
      </c>
      <c r="B4230" s="3">
        <v>44296</v>
      </c>
      <c r="C4230" s="3" t="s">
        <v>33</v>
      </c>
      <c r="D4230" s="2" t="s">
        <v>395</v>
      </c>
      <c r="E4230" s="3">
        <v>15</v>
      </c>
      <c r="F4230" s="17">
        <v>0</v>
      </c>
      <c r="G4230" s="17">
        <v>1</v>
      </c>
      <c r="H4230" s="17">
        <v>0</v>
      </c>
      <c r="I4230" s="7" t="s">
        <v>3</v>
      </c>
      <c r="J4230" s="7">
        <v>0</v>
      </c>
      <c r="K4230" s="4">
        <v>1214</v>
      </c>
      <c r="L4230" s="5">
        <v>1214.0808</v>
      </c>
      <c r="M4230">
        <v>86356.800000000003</v>
      </c>
      <c r="N4230" s="3">
        <v>1</v>
      </c>
      <c r="O4230" s="50" t="e">
        <f>INDEX([1]Dados!$M$2:$N$26779,MATCH($P4230,[1]Dados!$N$2:$N$26779,),2)</f>
        <v>#N/A</v>
      </c>
      <c r="P4230">
        <v>162176</v>
      </c>
      <c r="Q4230" s="1">
        <v>37012</v>
      </c>
      <c r="R4230" s="1">
        <v>37016</v>
      </c>
      <c r="S4230" t="s">
        <v>2134</v>
      </c>
    </row>
    <row r="4231" spans="1:19" x14ac:dyDescent="0.2">
      <c r="A4231" s="7">
        <v>312150</v>
      </c>
      <c r="B4231" s="3">
        <v>44296</v>
      </c>
      <c r="C4231" s="3" t="s">
        <v>33</v>
      </c>
      <c r="D4231" s="2" t="s">
        <v>395</v>
      </c>
      <c r="E4231" s="3">
        <v>15</v>
      </c>
      <c r="F4231" s="17">
        <v>0</v>
      </c>
      <c r="G4231" s="17">
        <v>1</v>
      </c>
      <c r="H4231" s="17">
        <v>0</v>
      </c>
      <c r="I4231" s="7" t="s">
        <v>3</v>
      </c>
      <c r="J4231" s="7">
        <v>0</v>
      </c>
      <c r="K4231" s="4">
        <v>1214</v>
      </c>
      <c r="L4231" s="5">
        <v>1214.0808</v>
      </c>
      <c r="M4231" t="s">
        <v>2134</v>
      </c>
      <c r="N4231" s="3">
        <v>1</v>
      </c>
      <c r="O4231" s="50" t="e">
        <f>INDEX([1]Dados!$M$2:$N$26779,MATCH($P4231,[1]Dados!$N$2:$N$26779,),2)</f>
        <v>#N/A</v>
      </c>
      <c r="P4231">
        <v>162177</v>
      </c>
      <c r="Q4231" s="1">
        <v>37012</v>
      </c>
      <c r="R4231" s="1">
        <v>37016</v>
      </c>
      <c r="S4231" t="s">
        <v>2134</v>
      </c>
    </row>
    <row r="4232" spans="1:19" x14ac:dyDescent="0.2">
      <c r="A4232" s="7">
        <v>312150</v>
      </c>
      <c r="B4232" s="3">
        <v>44296</v>
      </c>
      <c r="C4232" s="3" t="s">
        <v>33</v>
      </c>
      <c r="D4232" s="2" t="s">
        <v>395</v>
      </c>
      <c r="E4232" s="3">
        <v>15</v>
      </c>
      <c r="F4232" s="17">
        <v>0</v>
      </c>
      <c r="G4232" s="17">
        <v>1</v>
      </c>
      <c r="H4232" s="17">
        <v>0</v>
      </c>
      <c r="I4232" s="7">
        <v>5.0999999999999996</v>
      </c>
      <c r="J4232" s="7">
        <v>25</v>
      </c>
      <c r="K4232" s="4">
        <v>1203</v>
      </c>
      <c r="L4232" s="5">
        <v>1203.0829000000001</v>
      </c>
      <c r="M4232">
        <v>11463.86</v>
      </c>
      <c r="N4232" s="3">
        <v>1</v>
      </c>
      <c r="O4232" s="50" t="e">
        <f>INDEX([1]Dados!$M$2:$N$26779,MATCH($P4232,[1]Dados!$N$2:$N$26779,),2)</f>
        <v>#N/A</v>
      </c>
      <c r="P4232">
        <v>163068</v>
      </c>
      <c r="Q4232" s="1">
        <v>37012</v>
      </c>
      <c r="R4232" s="1">
        <v>37016</v>
      </c>
      <c r="S4232" t="s">
        <v>1045</v>
      </c>
    </row>
    <row r="4233" spans="1:19" x14ac:dyDescent="0.2">
      <c r="A4233" s="7">
        <v>312150</v>
      </c>
      <c r="B4233" s="3">
        <v>44296</v>
      </c>
      <c r="C4233" s="3" t="s">
        <v>33</v>
      </c>
      <c r="D4233" s="2" t="s">
        <v>395</v>
      </c>
      <c r="E4233" s="3">
        <v>15</v>
      </c>
      <c r="F4233" s="17">
        <v>0</v>
      </c>
      <c r="G4233" s="17">
        <v>1</v>
      </c>
      <c r="H4233" s="17">
        <v>0</v>
      </c>
      <c r="I4233" s="7">
        <v>5.2</v>
      </c>
      <c r="J4233" s="7">
        <v>17</v>
      </c>
      <c r="K4233" s="4">
        <v>1203</v>
      </c>
      <c r="L4233" s="5">
        <v>1203.0829000000001</v>
      </c>
      <c r="M4233">
        <v>11463.86</v>
      </c>
      <c r="N4233" s="3">
        <v>1</v>
      </c>
      <c r="O4233" s="50" t="e">
        <f>INDEX([1]Dados!$M$2:$N$26779,MATCH($P4233,[1]Dados!$N$2:$N$26779,),2)</f>
        <v>#N/A</v>
      </c>
      <c r="P4233">
        <v>163068</v>
      </c>
      <c r="Q4233" s="1">
        <v>37012</v>
      </c>
      <c r="R4233" s="1">
        <v>37016</v>
      </c>
      <c r="S4233" t="s">
        <v>1045</v>
      </c>
    </row>
    <row r="4234" spans="1:19" x14ac:dyDescent="0.2">
      <c r="A4234" s="7">
        <v>312150</v>
      </c>
      <c r="B4234" s="3">
        <v>44296</v>
      </c>
      <c r="C4234" s="3" t="s">
        <v>33</v>
      </c>
      <c r="D4234" s="2" t="s">
        <v>395</v>
      </c>
      <c r="E4234" s="3">
        <v>15</v>
      </c>
      <c r="F4234" s="17">
        <v>0</v>
      </c>
      <c r="G4234" s="17">
        <v>1</v>
      </c>
      <c r="H4234" s="17">
        <v>0</v>
      </c>
      <c r="I4234" s="7">
        <v>5.3</v>
      </c>
      <c r="J4234" s="7">
        <v>15</v>
      </c>
      <c r="K4234" s="4">
        <v>1203</v>
      </c>
      <c r="L4234" s="5">
        <v>1203.0829000000001</v>
      </c>
      <c r="M4234">
        <v>11463.86</v>
      </c>
      <c r="N4234" s="3">
        <v>1</v>
      </c>
      <c r="O4234" s="50" t="e">
        <f>INDEX([1]Dados!$M$2:$N$26779,MATCH($P4234,[1]Dados!$N$2:$N$26779,),2)</f>
        <v>#N/A</v>
      </c>
      <c r="P4234">
        <v>163068</v>
      </c>
      <c r="Q4234" s="1">
        <v>37012</v>
      </c>
      <c r="R4234" s="1">
        <v>37016</v>
      </c>
      <c r="S4234" t="s">
        <v>1045</v>
      </c>
    </row>
    <row r="4235" spans="1:19" x14ac:dyDescent="0.2">
      <c r="A4235" s="7">
        <v>312150</v>
      </c>
      <c r="B4235" s="3">
        <v>44296</v>
      </c>
      <c r="C4235" s="3" t="s">
        <v>33</v>
      </c>
      <c r="D4235" s="2" t="s">
        <v>395</v>
      </c>
      <c r="E4235" s="3">
        <v>15</v>
      </c>
      <c r="F4235" s="17">
        <v>0</v>
      </c>
      <c r="G4235" s="17">
        <v>1</v>
      </c>
      <c r="H4235" s="17">
        <v>0</v>
      </c>
      <c r="I4235" s="7">
        <v>2.1</v>
      </c>
      <c r="J4235" s="7">
        <v>25</v>
      </c>
      <c r="K4235" s="4">
        <v>1214</v>
      </c>
      <c r="L4235" s="5">
        <v>1214.0587</v>
      </c>
      <c r="M4235">
        <v>44361.279999999999</v>
      </c>
      <c r="N4235" s="3">
        <v>1</v>
      </c>
      <c r="O4235" s="50" t="e">
        <f>INDEX([1]Dados!$M$2:$N$26779,MATCH($P4235,[1]Dados!$N$2:$N$26779,),2)</f>
        <v>#N/A</v>
      </c>
      <c r="P4235">
        <v>162356</v>
      </c>
      <c r="Q4235" s="1">
        <v>37012</v>
      </c>
      <c r="R4235" s="1">
        <v>37016</v>
      </c>
      <c r="S4235" t="s">
        <v>1044</v>
      </c>
    </row>
    <row r="4236" spans="1:19" x14ac:dyDescent="0.2">
      <c r="A4236" s="7">
        <v>312150</v>
      </c>
      <c r="B4236" s="3">
        <v>44296</v>
      </c>
      <c r="C4236" s="3" t="s">
        <v>33</v>
      </c>
      <c r="D4236" s="2" t="s">
        <v>395</v>
      </c>
      <c r="E4236" s="3">
        <v>15</v>
      </c>
      <c r="F4236" s="17">
        <v>0</v>
      </c>
      <c r="G4236" s="17">
        <v>1</v>
      </c>
      <c r="H4236" s="17">
        <v>0</v>
      </c>
      <c r="I4236" s="7">
        <v>2.2000000000000002</v>
      </c>
      <c r="J4236" s="7">
        <v>2</v>
      </c>
      <c r="K4236" s="4">
        <v>1214</v>
      </c>
      <c r="L4236" s="5">
        <v>1214.0587</v>
      </c>
      <c r="M4236">
        <v>44361.279999999999</v>
      </c>
      <c r="N4236" s="3">
        <v>1</v>
      </c>
      <c r="O4236" s="50" t="e">
        <f>INDEX([1]Dados!$M$2:$N$26779,MATCH($P4236,[1]Dados!$N$2:$N$26779,),2)</f>
        <v>#N/A</v>
      </c>
      <c r="P4236">
        <v>162356</v>
      </c>
      <c r="Q4236" s="1">
        <v>37012</v>
      </c>
      <c r="R4236" s="1">
        <v>37016</v>
      </c>
      <c r="S4236" t="s">
        <v>1044</v>
      </c>
    </row>
    <row r="4237" spans="1:19" x14ac:dyDescent="0.2">
      <c r="A4237" s="7">
        <v>312150</v>
      </c>
      <c r="B4237" s="3">
        <v>44296</v>
      </c>
      <c r="C4237" s="3" t="s">
        <v>33</v>
      </c>
      <c r="D4237" s="2" t="s">
        <v>395</v>
      </c>
      <c r="E4237" s="3">
        <v>15</v>
      </c>
      <c r="F4237" s="17">
        <v>0</v>
      </c>
      <c r="G4237" s="17">
        <v>1</v>
      </c>
      <c r="H4237" s="17">
        <v>0</v>
      </c>
      <c r="I4237" s="7">
        <v>2.2999999999999998</v>
      </c>
      <c r="J4237" s="7">
        <v>28</v>
      </c>
      <c r="K4237" s="4">
        <v>1214</v>
      </c>
      <c r="L4237" s="5">
        <v>1214.0587</v>
      </c>
      <c r="M4237">
        <v>44361.279999999999</v>
      </c>
      <c r="N4237" s="3">
        <v>1</v>
      </c>
      <c r="O4237" s="50" t="e">
        <f>INDEX([1]Dados!$M$2:$N$26779,MATCH($P4237,[1]Dados!$N$2:$N$26779,),2)</f>
        <v>#N/A</v>
      </c>
      <c r="P4237">
        <v>162356</v>
      </c>
      <c r="Q4237" s="1">
        <v>37012</v>
      </c>
      <c r="R4237" s="1">
        <v>37016</v>
      </c>
      <c r="S4237" t="s">
        <v>1044</v>
      </c>
    </row>
    <row r="4238" spans="1:19" x14ac:dyDescent="0.2">
      <c r="A4238" s="7">
        <v>312150</v>
      </c>
      <c r="B4238" s="3">
        <v>44296</v>
      </c>
      <c r="C4238" s="3" t="s">
        <v>33</v>
      </c>
      <c r="D4238" s="2" t="s">
        <v>395</v>
      </c>
      <c r="E4238" s="3">
        <v>15</v>
      </c>
      <c r="F4238" s="17">
        <v>0</v>
      </c>
      <c r="G4238" s="17">
        <v>1</v>
      </c>
      <c r="H4238" s="17">
        <v>0</v>
      </c>
      <c r="I4238" s="7">
        <v>2.4</v>
      </c>
      <c r="J4238" s="7">
        <v>18</v>
      </c>
      <c r="K4238" s="4">
        <v>1214</v>
      </c>
      <c r="L4238" s="5">
        <v>1214.0587</v>
      </c>
      <c r="M4238">
        <v>44361.279999999999</v>
      </c>
      <c r="N4238" s="3">
        <v>1</v>
      </c>
      <c r="O4238" s="50" t="e">
        <f>INDEX([1]Dados!$M$2:$N$26779,MATCH($P4238,[1]Dados!$N$2:$N$26779,),2)</f>
        <v>#N/A</v>
      </c>
      <c r="P4238">
        <v>162356</v>
      </c>
      <c r="Q4238" s="1">
        <v>37012</v>
      </c>
      <c r="R4238" s="1">
        <v>37016</v>
      </c>
      <c r="S4238" t="s">
        <v>1044</v>
      </c>
    </row>
    <row r="4239" spans="1:19" x14ac:dyDescent="0.2">
      <c r="A4239" s="7">
        <v>312150</v>
      </c>
      <c r="B4239" s="3">
        <v>44296</v>
      </c>
      <c r="C4239" s="3" t="s">
        <v>33</v>
      </c>
      <c r="D4239" s="2" t="s">
        <v>395</v>
      </c>
      <c r="E4239" s="3">
        <v>15</v>
      </c>
      <c r="F4239" s="17">
        <v>0</v>
      </c>
      <c r="G4239" s="17">
        <v>1</v>
      </c>
      <c r="H4239" s="17">
        <v>0</v>
      </c>
      <c r="I4239" s="7">
        <v>2.5</v>
      </c>
      <c r="J4239" s="7">
        <v>13</v>
      </c>
      <c r="K4239" s="4">
        <v>1214</v>
      </c>
      <c r="L4239" s="5">
        <v>1214.0587</v>
      </c>
      <c r="M4239">
        <v>44361.279999999999</v>
      </c>
      <c r="N4239" s="3">
        <v>1</v>
      </c>
      <c r="O4239" s="50" t="e">
        <f>INDEX([1]Dados!$M$2:$N$26779,MATCH($P4239,[1]Dados!$N$2:$N$26779,),2)</f>
        <v>#N/A</v>
      </c>
      <c r="P4239">
        <v>162356</v>
      </c>
      <c r="Q4239" s="1">
        <v>37012</v>
      </c>
      <c r="R4239" s="1">
        <v>37016</v>
      </c>
      <c r="S4239" t="s">
        <v>1044</v>
      </c>
    </row>
    <row r="4240" spans="1:19" x14ac:dyDescent="0.2">
      <c r="A4240" s="7">
        <v>312150</v>
      </c>
      <c r="B4240" s="3">
        <v>44296</v>
      </c>
      <c r="C4240" s="3" t="s">
        <v>33</v>
      </c>
      <c r="D4240" s="2" t="s">
        <v>395</v>
      </c>
      <c r="E4240" s="3">
        <v>15</v>
      </c>
      <c r="F4240" s="17">
        <v>0</v>
      </c>
      <c r="G4240" s="17">
        <v>1</v>
      </c>
      <c r="H4240" s="17">
        <v>0</v>
      </c>
      <c r="I4240" s="7">
        <v>4.0999999999999996</v>
      </c>
      <c r="J4240" s="7">
        <v>28</v>
      </c>
      <c r="K4240" s="4">
        <v>1214</v>
      </c>
      <c r="L4240" s="5">
        <v>1214.0589</v>
      </c>
      <c r="M4240">
        <v>137560</v>
      </c>
      <c r="N4240" s="3">
        <v>1</v>
      </c>
      <c r="O4240" s="50" t="e">
        <f>INDEX([1]Dados!$M$2:$N$26779,MATCH($P4240,[1]Dados!$N$2:$N$26779,),2)</f>
        <v>#N/A</v>
      </c>
      <c r="P4240">
        <v>163643</v>
      </c>
      <c r="Q4240" s="1">
        <v>37012</v>
      </c>
      <c r="R4240" s="1">
        <v>37016</v>
      </c>
      <c r="S4240" t="s">
        <v>1046</v>
      </c>
    </row>
    <row r="4241" spans="1:19" x14ac:dyDescent="0.2">
      <c r="A4241" s="7">
        <v>312150</v>
      </c>
      <c r="B4241" s="3">
        <v>44296</v>
      </c>
      <c r="C4241" s="3" t="s">
        <v>33</v>
      </c>
      <c r="D4241" s="2" t="s">
        <v>395</v>
      </c>
      <c r="E4241" s="3">
        <v>15</v>
      </c>
      <c r="F4241" s="17">
        <v>0</v>
      </c>
      <c r="G4241" s="17">
        <v>1</v>
      </c>
      <c r="H4241" s="17">
        <v>0</v>
      </c>
      <c r="I4241" s="7">
        <v>4.2</v>
      </c>
      <c r="J4241" s="7">
        <v>15</v>
      </c>
      <c r="K4241" s="4">
        <v>1214</v>
      </c>
      <c r="L4241" s="5">
        <v>1214.0589</v>
      </c>
      <c r="M4241">
        <v>137560</v>
      </c>
      <c r="N4241" s="3">
        <v>1</v>
      </c>
      <c r="O4241" s="50" t="e">
        <f>INDEX([1]Dados!$M$2:$N$26779,MATCH($P4241,[1]Dados!$N$2:$N$26779,),2)</f>
        <v>#N/A</v>
      </c>
      <c r="P4241">
        <v>163643</v>
      </c>
      <c r="Q4241" s="1">
        <v>37012</v>
      </c>
      <c r="R4241" s="1">
        <v>37016</v>
      </c>
      <c r="S4241" t="s">
        <v>1046</v>
      </c>
    </row>
    <row r="4242" spans="1:19" x14ac:dyDescent="0.2">
      <c r="A4242" s="7">
        <v>312150</v>
      </c>
      <c r="B4242" s="3">
        <v>44296</v>
      </c>
      <c r="C4242" s="3" t="s">
        <v>33</v>
      </c>
      <c r="D4242" s="2" t="s">
        <v>395</v>
      </c>
      <c r="E4242" s="3">
        <v>15</v>
      </c>
      <c r="F4242" s="17">
        <v>0</v>
      </c>
      <c r="G4242" s="17">
        <v>1</v>
      </c>
      <c r="H4242" s="17">
        <v>0</v>
      </c>
      <c r="I4242" s="7">
        <v>4.3</v>
      </c>
      <c r="J4242" s="7">
        <v>25</v>
      </c>
      <c r="K4242" s="4">
        <v>1214</v>
      </c>
      <c r="L4242" s="5">
        <v>1214.0589</v>
      </c>
      <c r="M4242">
        <v>137560</v>
      </c>
      <c r="N4242" s="3">
        <v>1</v>
      </c>
      <c r="O4242" s="50" t="e">
        <f>INDEX([1]Dados!$M$2:$N$26779,MATCH($P4242,[1]Dados!$N$2:$N$26779,),2)</f>
        <v>#N/A</v>
      </c>
      <c r="P4242">
        <v>163643</v>
      </c>
      <c r="Q4242" s="1">
        <v>37012</v>
      </c>
      <c r="R4242" s="1">
        <v>37016</v>
      </c>
      <c r="S4242" t="s">
        <v>1046</v>
      </c>
    </row>
    <row r="4243" spans="1:19" x14ac:dyDescent="0.2">
      <c r="A4243" s="7">
        <v>312150</v>
      </c>
      <c r="B4243" s="3">
        <v>44296</v>
      </c>
      <c r="C4243" s="3" t="s">
        <v>33</v>
      </c>
      <c r="D4243" s="2" t="s">
        <v>395</v>
      </c>
      <c r="E4243" s="3">
        <v>15</v>
      </c>
      <c r="F4243" s="17">
        <v>0</v>
      </c>
      <c r="G4243" s="17">
        <v>1</v>
      </c>
      <c r="H4243" s="17">
        <v>0</v>
      </c>
      <c r="I4243" s="7">
        <v>3.1</v>
      </c>
      <c r="J4243" s="7">
        <v>22</v>
      </c>
      <c r="K4243" s="4">
        <v>1293</v>
      </c>
      <c r="L4243" s="5">
        <v>1293.0592999999999</v>
      </c>
      <c r="M4243">
        <v>3931.2</v>
      </c>
      <c r="N4243" s="3">
        <v>1</v>
      </c>
      <c r="O4243" s="50" t="e">
        <f>INDEX([1]Dados!$M$2:$N$26779,MATCH($P4243,[1]Dados!$N$2:$N$26779,),2)</f>
        <v>#N/A</v>
      </c>
      <c r="P4243">
        <v>162890</v>
      </c>
      <c r="Q4243" s="1">
        <v>37012</v>
      </c>
      <c r="R4243" s="1">
        <v>37016</v>
      </c>
      <c r="S4243" t="s">
        <v>985</v>
      </c>
    </row>
    <row r="4244" spans="1:19" x14ac:dyDescent="0.2">
      <c r="A4244" s="7">
        <v>312150</v>
      </c>
      <c r="B4244" s="3">
        <v>44296</v>
      </c>
      <c r="C4244" s="3" t="s">
        <v>33</v>
      </c>
      <c r="D4244" s="2" t="s">
        <v>395</v>
      </c>
      <c r="E4244" s="3">
        <v>15</v>
      </c>
      <c r="F4244" s="17">
        <v>0</v>
      </c>
      <c r="G4244" s="17">
        <v>1</v>
      </c>
      <c r="H4244" s="17">
        <v>0</v>
      </c>
      <c r="I4244" s="7">
        <v>3.2</v>
      </c>
      <c r="J4244" s="7">
        <v>28</v>
      </c>
      <c r="K4244" s="4">
        <v>1293</v>
      </c>
      <c r="L4244" s="5">
        <v>1293.0592999999999</v>
      </c>
      <c r="M4244">
        <v>3931.2</v>
      </c>
      <c r="N4244" s="3">
        <v>1</v>
      </c>
      <c r="O4244" s="50" t="e">
        <f>INDEX([1]Dados!$M$2:$N$26779,MATCH($P4244,[1]Dados!$N$2:$N$26779,),2)</f>
        <v>#N/A</v>
      </c>
      <c r="P4244">
        <v>162890</v>
      </c>
      <c r="Q4244" s="1">
        <v>37012</v>
      </c>
      <c r="R4244" s="1">
        <v>37016</v>
      </c>
      <c r="S4244" t="s">
        <v>985</v>
      </c>
    </row>
    <row r="4245" spans="1:19" x14ac:dyDescent="0.2">
      <c r="A4245" s="7">
        <v>313505</v>
      </c>
      <c r="B4245" s="3">
        <v>40282</v>
      </c>
      <c r="C4245" s="3" t="s">
        <v>33</v>
      </c>
      <c r="D4245" s="2" t="s">
        <v>510</v>
      </c>
      <c r="E4245" s="3">
        <v>15</v>
      </c>
      <c r="F4245" s="17">
        <v>0</v>
      </c>
      <c r="G4245" s="17">
        <v>1</v>
      </c>
      <c r="H4245" s="17">
        <v>0</v>
      </c>
      <c r="I4245" s="7" t="s">
        <v>3</v>
      </c>
      <c r="J4245" s="7">
        <v>0</v>
      </c>
      <c r="K4245" s="4">
        <v>2</v>
      </c>
      <c r="L4245" s="5">
        <v>2.3921000000000001</v>
      </c>
      <c r="M4245">
        <v>297690.57</v>
      </c>
      <c r="N4245" s="3">
        <v>1</v>
      </c>
      <c r="O4245" s="50" t="e">
        <f>INDEX([1]Dados!$M$2:$N$26779,MATCH($P4245,[1]Dados!$N$2:$N$26779,),2)</f>
        <v>#N/A</v>
      </c>
      <c r="P4245">
        <v>163748</v>
      </c>
      <c r="Q4245" s="1">
        <v>37012</v>
      </c>
      <c r="R4245" s="1">
        <v>37016</v>
      </c>
      <c r="S4245" t="s">
        <v>2134</v>
      </c>
    </row>
    <row r="4246" spans="1:19" x14ac:dyDescent="0.2">
      <c r="A4246" s="7">
        <v>313505</v>
      </c>
      <c r="B4246" s="3">
        <v>40282</v>
      </c>
      <c r="C4246" s="3" t="s">
        <v>33</v>
      </c>
      <c r="D4246" s="2" t="s">
        <v>510</v>
      </c>
      <c r="E4246" s="3">
        <v>15</v>
      </c>
      <c r="F4246" s="17">
        <v>0</v>
      </c>
      <c r="G4246" s="17">
        <v>1</v>
      </c>
      <c r="H4246" s="17">
        <v>0</v>
      </c>
      <c r="I4246" s="7">
        <v>3.1</v>
      </c>
      <c r="J4246" s="7">
        <v>5</v>
      </c>
      <c r="K4246" s="4">
        <v>119</v>
      </c>
      <c r="L4246" s="5">
        <v>119.38590000000001</v>
      </c>
      <c r="M4246">
        <v>100000</v>
      </c>
      <c r="N4246" s="33">
        <v>1</v>
      </c>
      <c r="O4246" s="50" t="e">
        <f>INDEX([1]Dados!$M$2:$N$26779,MATCH($P4246,[1]Dados!$N$2:$N$26779,),2)</f>
        <v>#N/A</v>
      </c>
      <c r="P4246">
        <v>163703</v>
      </c>
      <c r="Q4246" s="1">
        <v>37012</v>
      </c>
      <c r="R4246" s="1">
        <v>37015</v>
      </c>
      <c r="S4246" t="s">
        <v>1956</v>
      </c>
    </row>
    <row r="4247" spans="1:19" x14ac:dyDescent="0.2">
      <c r="A4247" s="7">
        <v>313505</v>
      </c>
      <c r="B4247" s="3">
        <v>40282</v>
      </c>
      <c r="C4247" s="3" t="s">
        <v>33</v>
      </c>
      <c r="D4247" s="2" t="s">
        <v>510</v>
      </c>
      <c r="E4247" s="3">
        <v>15</v>
      </c>
      <c r="F4247" s="17">
        <v>0</v>
      </c>
      <c r="G4247" s="17">
        <v>1</v>
      </c>
      <c r="H4247" s="17">
        <v>0</v>
      </c>
      <c r="I4247" s="7">
        <v>3.3</v>
      </c>
      <c r="J4247" s="7">
        <v>25</v>
      </c>
      <c r="K4247" s="4">
        <v>119</v>
      </c>
      <c r="L4247" s="5">
        <v>119.38590000000001</v>
      </c>
      <c r="M4247">
        <v>100000</v>
      </c>
      <c r="N4247" s="33">
        <v>1</v>
      </c>
      <c r="O4247" s="50" t="e">
        <f>INDEX([1]Dados!$M$2:$N$26779,MATCH($P4247,[1]Dados!$N$2:$N$26779,),2)</f>
        <v>#N/A</v>
      </c>
      <c r="P4247">
        <v>163703</v>
      </c>
      <c r="Q4247" s="1">
        <v>37012</v>
      </c>
      <c r="R4247" s="1">
        <v>37015</v>
      </c>
      <c r="S4247" t="s">
        <v>1956</v>
      </c>
    </row>
    <row r="4248" spans="1:19" x14ac:dyDescent="0.2">
      <c r="A4248" s="7">
        <v>313505</v>
      </c>
      <c r="B4248" s="3">
        <v>40282</v>
      </c>
      <c r="C4248" s="3" t="s">
        <v>33</v>
      </c>
      <c r="D4248" s="2" t="s">
        <v>510</v>
      </c>
      <c r="E4248" s="3">
        <v>15</v>
      </c>
      <c r="F4248" s="17">
        <v>0</v>
      </c>
      <c r="G4248" s="17">
        <v>1</v>
      </c>
      <c r="H4248" s="17">
        <v>0</v>
      </c>
      <c r="I4248" s="7">
        <v>3.4</v>
      </c>
      <c r="J4248" s="7">
        <v>10</v>
      </c>
      <c r="K4248" s="4">
        <v>119</v>
      </c>
      <c r="L4248" s="5">
        <v>119.38590000000001</v>
      </c>
      <c r="M4248">
        <v>100000</v>
      </c>
      <c r="N4248" s="33">
        <v>1</v>
      </c>
      <c r="O4248" s="50" t="e">
        <f>INDEX([1]Dados!$M$2:$N$26779,MATCH($P4248,[1]Dados!$N$2:$N$26779,),2)</f>
        <v>#N/A</v>
      </c>
      <c r="P4248">
        <v>163703</v>
      </c>
      <c r="Q4248" s="1">
        <v>37012</v>
      </c>
      <c r="R4248" s="1">
        <v>37015</v>
      </c>
      <c r="S4248" t="s">
        <v>1956</v>
      </c>
    </row>
    <row r="4249" spans="1:19" x14ac:dyDescent="0.2">
      <c r="A4249" s="7">
        <v>313505</v>
      </c>
      <c r="B4249" s="3">
        <v>40282</v>
      </c>
      <c r="C4249" s="3" t="s">
        <v>33</v>
      </c>
      <c r="D4249" s="2" t="s">
        <v>510</v>
      </c>
      <c r="E4249" s="3">
        <v>15</v>
      </c>
      <c r="F4249" s="17">
        <v>0</v>
      </c>
      <c r="G4249" s="17">
        <v>1</v>
      </c>
      <c r="H4249" s="17">
        <v>0</v>
      </c>
      <c r="I4249" s="7">
        <v>3.2</v>
      </c>
      <c r="J4249" s="7">
        <v>19</v>
      </c>
      <c r="K4249" s="4">
        <v>119</v>
      </c>
      <c r="L4249" s="5">
        <v>119.38590000000001</v>
      </c>
      <c r="M4249">
        <v>100000</v>
      </c>
      <c r="N4249" s="33">
        <v>1</v>
      </c>
      <c r="O4249" s="50" t="e">
        <f>INDEX([1]Dados!$M$2:$N$26779,MATCH($P4249,[1]Dados!$N$2:$N$26779,),2)</f>
        <v>#N/A</v>
      </c>
      <c r="P4249">
        <v>163703</v>
      </c>
      <c r="Q4249" s="1">
        <v>37012</v>
      </c>
      <c r="R4249" s="1">
        <v>37015</v>
      </c>
      <c r="S4249" t="s">
        <v>1956</v>
      </c>
    </row>
    <row r="4250" spans="1:19" x14ac:dyDescent="0.2">
      <c r="A4250" s="7">
        <v>313505</v>
      </c>
      <c r="B4250" s="3">
        <v>40282</v>
      </c>
      <c r="C4250" s="3" t="s">
        <v>33</v>
      </c>
      <c r="D4250" s="2" t="s">
        <v>510</v>
      </c>
      <c r="E4250" s="3">
        <v>15</v>
      </c>
      <c r="F4250" s="17">
        <v>0</v>
      </c>
      <c r="G4250" s="17">
        <v>1</v>
      </c>
      <c r="H4250" s="17">
        <v>0</v>
      </c>
      <c r="I4250" s="7">
        <v>3.5</v>
      </c>
      <c r="J4250" s="7">
        <v>19</v>
      </c>
      <c r="K4250" s="4">
        <v>119</v>
      </c>
      <c r="L4250" s="5">
        <v>119.38590000000001</v>
      </c>
      <c r="M4250">
        <v>100000</v>
      </c>
      <c r="N4250" s="33">
        <v>1</v>
      </c>
      <c r="O4250" s="50" t="e">
        <f>INDEX([1]Dados!$M$2:$N$26779,MATCH($P4250,[1]Dados!$N$2:$N$26779,),2)</f>
        <v>#N/A</v>
      </c>
      <c r="P4250">
        <v>163703</v>
      </c>
      <c r="Q4250" s="1">
        <v>37012</v>
      </c>
      <c r="R4250" s="1">
        <v>37015</v>
      </c>
      <c r="S4250" t="s">
        <v>1956</v>
      </c>
    </row>
    <row r="4251" spans="1:19" x14ac:dyDescent="0.2">
      <c r="A4251" s="7">
        <v>313505</v>
      </c>
      <c r="B4251" s="3">
        <v>40282</v>
      </c>
      <c r="C4251" s="3" t="s">
        <v>33</v>
      </c>
      <c r="D4251" s="2" t="s">
        <v>510</v>
      </c>
      <c r="E4251" s="3">
        <v>15</v>
      </c>
      <c r="F4251" s="17">
        <v>0</v>
      </c>
      <c r="G4251" s="17">
        <v>1</v>
      </c>
      <c r="H4251" s="17">
        <v>0</v>
      </c>
      <c r="I4251" s="7">
        <v>3.6</v>
      </c>
      <c r="J4251" s="7">
        <v>15</v>
      </c>
      <c r="K4251" s="4">
        <v>119</v>
      </c>
      <c r="L4251" s="5">
        <v>119.38590000000001</v>
      </c>
      <c r="M4251">
        <v>100000</v>
      </c>
      <c r="N4251" s="33">
        <v>1</v>
      </c>
      <c r="O4251" s="50" t="e">
        <f>INDEX([1]Dados!$M$2:$N$26779,MATCH($P4251,[1]Dados!$N$2:$N$26779,),2)</f>
        <v>#N/A</v>
      </c>
      <c r="P4251">
        <v>163703</v>
      </c>
      <c r="Q4251" s="1">
        <v>37012</v>
      </c>
      <c r="R4251" s="1">
        <v>37015</v>
      </c>
      <c r="S4251" t="s">
        <v>1956</v>
      </c>
    </row>
    <row r="4252" spans="1:19" x14ac:dyDescent="0.2">
      <c r="A4252" s="7">
        <v>313505</v>
      </c>
      <c r="B4252" s="3">
        <v>40282</v>
      </c>
      <c r="C4252" s="3" t="s">
        <v>33</v>
      </c>
      <c r="D4252" s="2" t="s">
        <v>510</v>
      </c>
      <c r="E4252" s="3">
        <v>15</v>
      </c>
      <c r="F4252" s="17">
        <v>0</v>
      </c>
      <c r="G4252" s="17">
        <v>1</v>
      </c>
      <c r="H4252" s="17">
        <v>0</v>
      </c>
      <c r="I4252" s="7">
        <v>1.2</v>
      </c>
      <c r="J4252" s="7">
        <v>19</v>
      </c>
      <c r="K4252" s="4">
        <v>119</v>
      </c>
      <c r="L4252" s="5">
        <v>119.38590000000001</v>
      </c>
      <c r="M4252">
        <v>445094.58</v>
      </c>
      <c r="N4252" s="33">
        <v>1</v>
      </c>
      <c r="O4252" s="50" t="e">
        <f>INDEX([1]Dados!$M$2:$N$26779,MATCH($P4252,[1]Dados!$N$2:$N$26779,),2)</f>
        <v>#N/A</v>
      </c>
      <c r="P4252">
        <v>163747</v>
      </c>
      <c r="Q4252" s="1">
        <v>37012</v>
      </c>
      <c r="R4252" s="1">
        <v>37015</v>
      </c>
      <c r="S4252" t="s">
        <v>1958</v>
      </c>
    </row>
    <row r="4253" spans="1:19" x14ac:dyDescent="0.2">
      <c r="A4253" s="7">
        <v>313505</v>
      </c>
      <c r="B4253" s="3">
        <v>40282</v>
      </c>
      <c r="C4253" s="3" t="s">
        <v>33</v>
      </c>
      <c r="D4253" s="2" t="s">
        <v>510</v>
      </c>
      <c r="E4253" s="3">
        <v>15</v>
      </c>
      <c r="F4253" s="17">
        <v>0</v>
      </c>
      <c r="G4253" s="17">
        <v>1</v>
      </c>
      <c r="H4253" s="17">
        <v>0</v>
      </c>
      <c r="I4253" s="7">
        <v>1.1000000000000001</v>
      </c>
      <c r="J4253" s="7">
        <v>10</v>
      </c>
      <c r="K4253" s="4">
        <v>119</v>
      </c>
      <c r="L4253" s="5">
        <v>119.38590000000001</v>
      </c>
      <c r="M4253">
        <v>445094.58</v>
      </c>
      <c r="N4253" s="33">
        <v>1</v>
      </c>
      <c r="O4253" s="50" t="e">
        <f>INDEX([1]Dados!$M$2:$N$26779,MATCH($P4253,[1]Dados!$N$2:$N$26779,),2)</f>
        <v>#N/A</v>
      </c>
      <c r="P4253">
        <v>163747</v>
      </c>
      <c r="Q4253" s="1">
        <v>37012</v>
      </c>
      <c r="R4253" s="1">
        <v>37015</v>
      </c>
      <c r="S4253" t="s">
        <v>1958</v>
      </c>
    </row>
    <row r="4254" spans="1:19" x14ac:dyDescent="0.2">
      <c r="A4254" s="7">
        <v>313505</v>
      </c>
      <c r="B4254" s="3">
        <v>40282</v>
      </c>
      <c r="C4254" s="3" t="s">
        <v>33</v>
      </c>
      <c r="D4254" s="2" t="s">
        <v>510</v>
      </c>
      <c r="E4254" s="3">
        <v>15</v>
      </c>
      <c r="F4254" s="17">
        <v>0</v>
      </c>
      <c r="G4254" s="17">
        <v>1</v>
      </c>
      <c r="H4254" s="17">
        <v>0</v>
      </c>
      <c r="I4254" s="7">
        <v>1.3</v>
      </c>
      <c r="J4254" s="7">
        <v>18</v>
      </c>
      <c r="K4254" s="4">
        <v>119</v>
      </c>
      <c r="L4254" s="5">
        <v>119.38590000000001</v>
      </c>
      <c r="M4254">
        <v>445094.58</v>
      </c>
      <c r="N4254" s="33">
        <v>1</v>
      </c>
      <c r="O4254" s="50" t="e">
        <f>INDEX([1]Dados!$M$2:$N$26779,MATCH($P4254,[1]Dados!$N$2:$N$26779,),2)</f>
        <v>#N/A</v>
      </c>
      <c r="P4254">
        <v>163747</v>
      </c>
      <c r="Q4254" s="1">
        <v>37012</v>
      </c>
      <c r="R4254" s="1">
        <v>37015</v>
      </c>
      <c r="S4254" t="s">
        <v>1958</v>
      </c>
    </row>
    <row r="4255" spans="1:19" x14ac:dyDescent="0.2">
      <c r="A4255" s="7">
        <v>313505</v>
      </c>
      <c r="B4255" s="3">
        <v>40282</v>
      </c>
      <c r="C4255" s="3" t="s">
        <v>33</v>
      </c>
      <c r="D4255" s="2" t="s">
        <v>510</v>
      </c>
      <c r="E4255" s="3">
        <v>15</v>
      </c>
      <c r="F4255" s="17">
        <v>0</v>
      </c>
      <c r="G4255" s="17">
        <v>1</v>
      </c>
      <c r="H4255" s="17">
        <v>0</v>
      </c>
      <c r="I4255" s="7">
        <v>2.2000000000000002</v>
      </c>
      <c r="J4255" s="7">
        <v>10</v>
      </c>
      <c r="K4255" s="4">
        <v>1214</v>
      </c>
      <c r="L4255" s="5">
        <v>1214.0808</v>
      </c>
      <c r="M4255">
        <v>62400</v>
      </c>
      <c r="N4255" s="33">
        <v>1</v>
      </c>
      <c r="O4255" s="50" t="e">
        <f>INDEX([1]Dados!$M$2:$N$26779,MATCH($P4255,[1]Dados!$N$2:$N$26779,),2)</f>
        <v>#N/A</v>
      </c>
      <c r="P4255">
        <v>163704</v>
      </c>
      <c r="Q4255" s="1">
        <v>37012</v>
      </c>
      <c r="R4255" s="1">
        <v>37015</v>
      </c>
      <c r="S4255" t="s">
        <v>1957</v>
      </c>
    </row>
    <row r="4256" spans="1:19" x14ac:dyDescent="0.2">
      <c r="A4256" s="7">
        <v>313505</v>
      </c>
      <c r="B4256" s="3">
        <v>40282</v>
      </c>
      <c r="C4256" s="3" t="s">
        <v>33</v>
      </c>
      <c r="D4256" s="2" t="s">
        <v>510</v>
      </c>
      <c r="E4256" s="3">
        <v>15</v>
      </c>
      <c r="F4256" s="17">
        <v>0</v>
      </c>
      <c r="G4256" s="17">
        <v>1</v>
      </c>
      <c r="H4256" s="17">
        <v>0</v>
      </c>
      <c r="I4256" s="7">
        <v>2.1</v>
      </c>
      <c r="J4256" s="7">
        <v>8</v>
      </c>
      <c r="K4256" s="4">
        <v>1214</v>
      </c>
      <c r="L4256" s="5">
        <v>1214.0808</v>
      </c>
      <c r="M4256">
        <v>62400</v>
      </c>
      <c r="N4256" s="33">
        <v>1</v>
      </c>
      <c r="O4256" s="50" t="e">
        <f>INDEX([1]Dados!$M$2:$N$26779,MATCH($P4256,[1]Dados!$N$2:$N$26779,),2)</f>
        <v>#N/A</v>
      </c>
      <c r="P4256">
        <v>163704</v>
      </c>
      <c r="Q4256" s="1">
        <v>37012</v>
      </c>
      <c r="R4256" s="1">
        <v>37015</v>
      </c>
      <c r="S4256" t="s">
        <v>1957</v>
      </c>
    </row>
    <row r="4257" spans="1:19" x14ac:dyDescent="0.2">
      <c r="A4257" s="7">
        <v>313505</v>
      </c>
      <c r="B4257" s="3">
        <v>40282</v>
      </c>
      <c r="C4257" s="3" t="s">
        <v>33</v>
      </c>
      <c r="D4257" s="2" t="s">
        <v>510</v>
      </c>
      <c r="E4257" s="3">
        <v>15</v>
      </c>
      <c r="F4257" s="17">
        <v>0</v>
      </c>
      <c r="G4257" s="17">
        <v>1</v>
      </c>
      <c r="H4257" s="17">
        <v>0</v>
      </c>
      <c r="I4257" s="7">
        <v>2.2999999999999998</v>
      </c>
      <c r="J4257" s="7">
        <v>20</v>
      </c>
      <c r="K4257" s="4">
        <v>1214</v>
      </c>
      <c r="L4257" s="5">
        <v>1214.0808</v>
      </c>
      <c r="M4257">
        <v>62400</v>
      </c>
      <c r="N4257" s="33">
        <v>1</v>
      </c>
      <c r="O4257" s="50" t="e">
        <f>INDEX([1]Dados!$M$2:$N$26779,MATCH($P4257,[1]Dados!$N$2:$N$26779,),2)</f>
        <v>#N/A</v>
      </c>
      <c r="P4257">
        <v>163704</v>
      </c>
      <c r="Q4257" s="1">
        <v>37012</v>
      </c>
      <c r="R4257" s="1">
        <v>37015</v>
      </c>
      <c r="S4257" t="s">
        <v>1957</v>
      </c>
    </row>
    <row r="4258" spans="1:19" x14ac:dyDescent="0.2">
      <c r="A4258" s="7">
        <v>313505</v>
      </c>
      <c r="B4258" s="3">
        <v>40282</v>
      </c>
      <c r="C4258" s="3" t="s">
        <v>33</v>
      </c>
      <c r="D4258" s="2" t="s">
        <v>510</v>
      </c>
      <c r="E4258" s="3">
        <v>15</v>
      </c>
      <c r="F4258" s="17">
        <v>0</v>
      </c>
      <c r="G4258" s="17">
        <v>1</v>
      </c>
      <c r="H4258" s="17">
        <v>0</v>
      </c>
      <c r="I4258" s="7">
        <v>2.4</v>
      </c>
      <c r="J4258" s="7">
        <v>13</v>
      </c>
      <c r="K4258" s="4">
        <v>1214</v>
      </c>
      <c r="L4258" s="5">
        <v>1214.0808</v>
      </c>
      <c r="M4258">
        <v>62400</v>
      </c>
      <c r="N4258" s="33">
        <v>1</v>
      </c>
      <c r="O4258" s="50" t="e">
        <f>INDEX([1]Dados!$M$2:$N$26779,MATCH($P4258,[1]Dados!$N$2:$N$26779,),2)</f>
        <v>#N/A</v>
      </c>
      <c r="P4258">
        <v>163704</v>
      </c>
      <c r="Q4258" s="1">
        <v>37012</v>
      </c>
      <c r="R4258" s="1">
        <v>37015</v>
      </c>
      <c r="S4258" t="s">
        <v>1957</v>
      </c>
    </row>
    <row r="4259" spans="1:19" x14ac:dyDescent="0.2">
      <c r="A4259" s="7">
        <v>313505</v>
      </c>
      <c r="B4259" s="3">
        <v>40282</v>
      </c>
      <c r="C4259" s="3" t="s">
        <v>33</v>
      </c>
      <c r="D4259" s="2" t="s">
        <v>510</v>
      </c>
      <c r="E4259" s="3">
        <v>15</v>
      </c>
      <c r="F4259" s="17">
        <v>0</v>
      </c>
      <c r="G4259" s="17">
        <v>1</v>
      </c>
      <c r="H4259" s="17">
        <v>0</v>
      </c>
      <c r="I4259" s="7">
        <v>2.5</v>
      </c>
      <c r="J4259" s="7">
        <v>19</v>
      </c>
      <c r="K4259" s="4">
        <v>1214</v>
      </c>
      <c r="L4259" s="5">
        <v>1214.0808</v>
      </c>
      <c r="M4259">
        <v>62400</v>
      </c>
      <c r="N4259" s="33">
        <v>1</v>
      </c>
      <c r="O4259" s="50" t="e">
        <f>INDEX([1]Dados!$M$2:$N$26779,MATCH($P4259,[1]Dados!$N$2:$N$26779,),2)</f>
        <v>#N/A</v>
      </c>
      <c r="P4259">
        <v>163704</v>
      </c>
      <c r="Q4259" s="1">
        <v>37012</v>
      </c>
      <c r="R4259" s="1">
        <v>37015</v>
      </c>
      <c r="S4259" t="s">
        <v>1957</v>
      </c>
    </row>
    <row r="4260" spans="1:19" x14ac:dyDescent="0.2">
      <c r="A4260" s="7">
        <v>313535</v>
      </c>
      <c r="B4260" s="3">
        <v>42269</v>
      </c>
      <c r="C4260" s="3" t="s">
        <v>33</v>
      </c>
      <c r="D4260" s="2" t="s">
        <v>512</v>
      </c>
      <c r="E4260" s="3">
        <v>15</v>
      </c>
      <c r="F4260" s="17">
        <v>0</v>
      </c>
      <c r="G4260" s="17">
        <v>1</v>
      </c>
      <c r="H4260" s="17">
        <v>0</v>
      </c>
      <c r="I4260" s="7" t="s">
        <v>3</v>
      </c>
      <c r="J4260" s="7">
        <v>0</v>
      </c>
      <c r="K4260" s="4">
        <v>1203</v>
      </c>
      <c r="L4260" s="5">
        <v>1203.0829000000001</v>
      </c>
      <c r="M4260">
        <v>30800.79</v>
      </c>
      <c r="N4260" s="33">
        <v>1</v>
      </c>
      <c r="O4260" s="50" t="e">
        <f>INDEX([1]Dados!$M$2:$N$26779,MATCH($P4260,[1]Dados!$N$2:$N$26779,),2)</f>
        <v>#N/A</v>
      </c>
      <c r="P4260">
        <v>163070</v>
      </c>
      <c r="Q4260" s="1">
        <v>37012</v>
      </c>
      <c r="R4260" s="1">
        <v>37016</v>
      </c>
      <c r="S4260" t="s">
        <v>2134</v>
      </c>
    </row>
    <row r="4261" spans="1:19" x14ac:dyDescent="0.2">
      <c r="A4261" s="7">
        <v>313535</v>
      </c>
      <c r="B4261" s="3">
        <v>42269</v>
      </c>
      <c r="C4261" s="3" t="s">
        <v>33</v>
      </c>
      <c r="D4261" s="2" t="s">
        <v>512</v>
      </c>
      <c r="E4261" s="3">
        <v>15</v>
      </c>
      <c r="F4261" s="17">
        <v>0</v>
      </c>
      <c r="G4261" s="17">
        <v>1</v>
      </c>
      <c r="H4261" s="17">
        <v>0</v>
      </c>
      <c r="I4261" s="7">
        <v>1.2</v>
      </c>
      <c r="J4261" s="7">
        <v>1</v>
      </c>
      <c r="K4261" s="4">
        <v>1214</v>
      </c>
      <c r="L4261" s="5">
        <v>1214.0587</v>
      </c>
      <c r="M4261">
        <v>134971.1</v>
      </c>
      <c r="N4261" s="33">
        <v>1</v>
      </c>
      <c r="O4261" s="50" t="e">
        <f>INDEX([1]Dados!$M$2:$N$26779,MATCH($P4261,[1]Dados!$N$2:$N$26779,),2)</f>
        <v>#N/A</v>
      </c>
      <c r="P4261">
        <v>162358</v>
      </c>
      <c r="Q4261" s="1">
        <v>37012</v>
      </c>
      <c r="R4261" s="1">
        <v>37016</v>
      </c>
      <c r="S4261" t="s">
        <v>2258</v>
      </c>
    </row>
    <row r="4262" spans="1:19" x14ac:dyDescent="0.2">
      <c r="A4262" s="7">
        <v>313535</v>
      </c>
      <c r="B4262" s="3">
        <v>42269</v>
      </c>
      <c r="C4262" s="3" t="s">
        <v>33</v>
      </c>
      <c r="D4262" s="2" t="s">
        <v>512</v>
      </c>
      <c r="E4262" s="3">
        <v>15</v>
      </c>
      <c r="F4262" s="17">
        <v>0</v>
      </c>
      <c r="G4262" s="17">
        <v>1</v>
      </c>
      <c r="H4262" s="17">
        <v>0</v>
      </c>
      <c r="I4262" s="7">
        <v>1.3</v>
      </c>
      <c r="J4262" s="7">
        <v>25</v>
      </c>
      <c r="K4262" s="4">
        <v>1214</v>
      </c>
      <c r="L4262" s="5">
        <v>1214.0587</v>
      </c>
      <c r="M4262">
        <v>134971.1</v>
      </c>
      <c r="N4262" s="33">
        <v>1</v>
      </c>
      <c r="O4262" s="50" t="e">
        <f>INDEX([1]Dados!$M$2:$N$26779,MATCH($P4262,[1]Dados!$N$2:$N$26779,),2)</f>
        <v>#N/A</v>
      </c>
      <c r="P4262">
        <v>162358</v>
      </c>
      <c r="Q4262" s="1">
        <v>37012</v>
      </c>
      <c r="R4262" s="1">
        <v>37016</v>
      </c>
      <c r="S4262" t="s">
        <v>2258</v>
      </c>
    </row>
    <row r="4263" spans="1:19" x14ac:dyDescent="0.2">
      <c r="A4263" s="7">
        <v>313535</v>
      </c>
      <c r="B4263" s="3">
        <v>42269</v>
      </c>
      <c r="C4263" s="3" t="s">
        <v>33</v>
      </c>
      <c r="D4263" s="2" t="s">
        <v>512</v>
      </c>
      <c r="E4263" s="3">
        <v>15</v>
      </c>
      <c r="F4263" s="17">
        <v>0</v>
      </c>
      <c r="G4263" s="17">
        <v>1</v>
      </c>
      <c r="H4263" s="17">
        <v>0</v>
      </c>
      <c r="I4263" s="7">
        <v>1.4</v>
      </c>
      <c r="J4263" s="7">
        <v>1</v>
      </c>
      <c r="K4263" s="4">
        <v>1214</v>
      </c>
      <c r="L4263" s="5">
        <v>1214.0587</v>
      </c>
      <c r="M4263">
        <v>134971.1</v>
      </c>
      <c r="N4263" s="33">
        <v>1</v>
      </c>
      <c r="O4263" s="50" t="e">
        <f>INDEX([1]Dados!$M$2:$N$26779,MATCH($P4263,[1]Dados!$N$2:$N$26779,),2)</f>
        <v>#N/A</v>
      </c>
      <c r="P4263">
        <v>162358</v>
      </c>
      <c r="Q4263" s="1">
        <v>37012</v>
      </c>
      <c r="R4263" s="1">
        <v>37016</v>
      </c>
      <c r="S4263" t="s">
        <v>2258</v>
      </c>
    </row>
    <row r="4264" spans="1:19" x14ac:dyDescent="0.2">
      <c r="A4264" s="7">
        <v>313535</v>
      </c>
      <c r="B4264" s="3">
        <v>42269</v>
      </c>
      <c r="C4264" s="3" t="s">
        <v>33</v>
      </c>
      <c r="D4264" s="2" t="s">
        <v>512</v>
      </c>
      <c r="E4264" s="3">
        <v>15</v>
      </c>
      <c r="F4264" s="17">
        <v>0</v>
      </c>
      <c r="G4264" s="17">
        <v>1</v>
      </c>
      <c r="H4264" s="17">
        <v>0</v>
      </c>
      <c r="I4264" s="7">
        <v>1.5</v>
      </c>
      <c r="J4264" s="7">
        <v>25</v>
      </c>
      <c r="K4264" s="4">
        <v>1214</v>
      </c>
      <c r="L4264" s="5">
        <v>1214.0587</v>
      </c>
      <c r="M4264">
        <v>134971.1</v>
      </c>
      <c r="N4264" s="33">
        <v>1</v>
      </c>
      <c r="O4264" s="50" t="e">
        <f>INDEX([1]Dados!$M$2:$N$26779,MATCH($P4264,[1]Dados!$N$2:$N$26779,),2)</f>
        <v>#N/A</v>
      </c>
      <c r="P4264">
        <v>162358</v>
      </c>
      <c r="Q4264" s="1">
        <v>37012</v>
      </c>
      <c r="R4264" s="1">
        <v>37016</v>
      </c>
      <c r="S4264" t="s">
        <v>2258</v>
      </c>
    </row>
    <row r="4265" spans="1:19" x14ac:dyDescent="0.2">
      <c r="A4265" s="7">
        <v>313535</v>
      </c>
      <c r="B4265" s="3">
        <v>42269</v>
      </c>
      <c r="C4265" s="3" t="s">
        <v>33</v>
      </c>
      <c r="D4265" s="2" t="s">
        <v>512</v>
      </c>
      <c r="E4265" s="3">
        <v>15</v>
      </c>
      <c r="F4265" s="17">
        <v>0</v>
      </c>
      <c r="G4265" s="17">
        <v>1</v>
      </c>
      <c r="H4265" s="17">
        <v>0</v>
      </c>
      <c r="I4265" s="7">
        <v>1.6</v>
      </c>
      <c r="J4265" s="7">
        <v>13</v>
      </c>
      <c r="K4265" s="4">
        <v>1214</v>
      </c>
      <c r="L4265" s="5">
        <v>1214.0587</v>
      </c>
      <c r="M4265">
        <v>134971.1</v>
      </c>
      <c r="N4265" s="33">
        <v>1</v>
      </c>
      <c r="O4265" s="50" t="e">
        <f>INDEX([1]Dados!$M$2:$N$26779,MATCH($P4265,[1]Dados!$N$2:$N$26779,),2)</f>
        <v>#N/A</v>
      </c>
      <c r="P4265">
        <v>162358</v>
      </c>
      <c r="Q4265" s="1">
        <v>37012</v>
      </c>
      <c r="R4265" s="1">
        <v>37016</v>
      </c>
      <c r="S4265" t="s">
        <v>2258</v>
      </c>
    </row>
    <row r="4266" spans="1:19" x14ac:dyDescent="0.2">
      <c r="A4266" s="7">
        <v>313535</v>
      </c>
      <c r="B4266" s="3">
        <v>42269</v>
      </c>
      <c r="C4266" s="3" t="s">
        <v>33</v>
      </c>
      <c r="D4266" s="2" t="s">
        <v>512</v>
      </c>
      <c r="E4266" s="3">
        <v>15</v>
      </c>
      <c r="F4266" s="17">
        <v>0</v>
      </c>
      <c r="G4266" s="17">
        <v>1</v>
      </c>
      <c r="H4266" s="17">
        <v>0</v>
      </c>
      <c r="I4266" s="7">
        <v>1.1000000000000001</v>
      </c>
      <c r="J4266" s="7">
        <v>13</v>
      </c>
      <c r="K4266" s="4">
        <v>1214</v>
      </c>
      <c r="L4266" s="5">
        <v>1214.0587</v>
      </c>
      <c r="M4266">
        <v>134971.1</v>
      </c>
      <c r="N4266" s="33">
        <v>1</v>
      </c>
      <c r="O4266" s="50" t="e">
        <f>INDEX([1]Dados!$M$2:$N$26779,MATCH($P4266,[1]Dados!$N$2:$N$26779,),2)</f>
        <v>#N/A</v>
      </c>
      <c r="P4266">
        <v>162358</v>
      </c>
      <c r="Q4266" s="1">
        <v>37012</v>
      </c>
      <c r="R4266" s="1">
        <v>37016</v>
      </c>
      <c r="S4266" t="s">
        <v>2258</v>
      </c>
    </row>
    <row r="4267" spans="1:19" x14ac:dyDescent="0.2">
      <c r="A4267" s="7">
        <v>313535</v>
      </c>
      <c r="B4267" s="3">
        <v>42269</v>
      </c>
      <c r="C4267" s="3" t="s">
        <v>33</v>
      </c>
      <c r="D4267" s="2" t="s">
        <v>512</v>
      </c>
      <c r="E4267" s="3">
        <v>15</v>
      </c>
      <c r="F4267" s="17">
        <v>0</v>
      </c>
      <c r="G4267" s="17">
        <v>1</v>
      </c>
      <c r="H4267" s="17">
        <v>0</v>
      </c>
      <c r="I4267" s="7">
        <v>1.7</v>
      </c>
      <c r="J4267" s="7">
        <v>15</v>
      </c>
      <c r="K4267" s="4">
        <v>1214</v>
      </c>
      <c r="L4267" s="5">
        <v>1214.0587</v>
      </c>
      <c r="M4267">
        <v>134971.1</v>
      </c>
      <c r="N4267" s="33">
        <v>1</v>
      </c>
      <c r="O4267" s="50" t="e">
        <f>INDEX([1]Dados!$M$2:$N$26779,MATCH($P4267,[1]Dados!$N$2:$N$26779,),2)</f>
        <v>#N/A</v>
      </c>
      <c r="P4267">
        <v>162358</v>
      </c>
      <c r="Q4267" s="1">
        <v>37012</v>
      </c>
      <c r="R4267" s="1">
        <v>37016</v>
      </c>
      <c r="S4267" t="s">
        <v>2258</v>
      </c>
    </row>
    <row r="4268" spans="1:19" x14ac:dyDescent="0.2">
      <c r="A4268" s="7">
        <v>313535</v>
      </c>
      <c r="B4268" s="3">
        <v>42269</v>
      </c>
      <c r="C4268" s="3" t="s">
        <v>33</v>
      </c>
      <c r="D4268" s="2" t="s">
        <v>512</v>
      </c>
      <c r="E4268" s="3">
        <v>15</v>
      </c>
      <c r="F4268" s="17">
        <v>0</v>
      </c>
      <c r="G4268" s="17">
        <v>1</v>
      </c>
      <c r="H4268" s="17">
        <v>0</v>
      </c>
      <c r="I4268" s="7">
        <v>1.8</v>
      </c>
      <c r="J4268" s="7">
        <v>9</v>
      </c>
      <c r="K4268" s="4">
        <v>1214</v>
      </c>
      <c r="L4268" s="5">
        <v>1214.0587</v>
      </c>
      <c r="M4268">
        <v>134971.1</v>
      </c>
      <c r="N4268" s="33">
        <v>1</v>
      </c>
      <c r="O4268" s="50" t="e">
        <f>INDEX([1]Dados!$M$2:$N$26779,MATCH($P4268,[1]Dados!$N$2:$N$26779,),2)</f>
        <v>#N/A</v>
      </c>
      <c r="P4268">
        <v>162358</v>
      </c>
      <c r="Q4268" s="1">
        <v>37012</v>
      </c>
      <c r="R4268" s="1">
        <v>37016</v>
      </c>
      <c r="S4268" t="s">
        <v>2258</v>
      </c>
    </row>
    <row r="4269" spans="1:19" x14ac:dyDescent="0.2">
      <c r="A4269" s="7">
        <v>313535</v>
      </c>
      <c r="B4269" s="3">
        <v>42269</v>
      </c>
      <c r="C4269" s="3" t="s">
        <v>33</v>
      </c>
      <c r="D4269" s="2" t="s">
        <v>512</v>
      </c>
      <c r="E4269" s="3">
        <v>15</v>
      </c>
      <c r="F4269" s="17">
        <v>0</v>
      </c>
      <c r="G4269" s="17">
        <v>1</v>
      </c>
      <c r="H4269" s="17">
        <v>0</v>
      </c>
      <c r="I4269" s="7" t="s">
        <v>3</v>
      </c>
      <c r="J4269" s="7">
        <v>0</v>
      </c>
      <c r="K4269" s="4">
        <v>1214</v>
      </c>
      <c r="L4269" s="5">
        <v>1214.0589</v>
      </c>
      <c r="M4269">
        <v>374060</v>
      </c>
      <c r="N4269" s="33">
        <v>1</v>
      </c>
      <c r="O4269" s="50" t="e">
        <f>INDEX([1]Dados!$M$2:$N$26779,MATCH($P4269,[1]Dados!$N$2:$N$26779,),2)</f>
        <v>#N/A</v>
      </c>
      <c r="P4269">
        <v>163645</v>
      </c>
      <c r="Q4269" s="1">
        <v>37012</v>
      </c>
      <c r="R4269" s="1">
        <v>37016</v>
      </c>
      <c r="S4269" t="s">
        <v>2134</v>
      </c>
    </row>
    <row r="4270" spans="1:19" x14ac:dyDescent="0.2">
      <c r="A4270" s="7">
        <v>313535</v>
      </c>
      <c r="B4270" s="3">
        <v>42269</v>
      </c>
      <c r="C4270" s="3" t="s">
        <v>33</v>
      </c>
      <c r="D4270" s="2" t="s">
        <v>512</v>
      </c>
      <c r="E4270" s="3">
        <v>15</v>
      </c>
      <c r="F4270" s="17">
        <v>0</v>
      </c>
      <c r="G4270" s="17">
        <v>1</v>
      </c>
      <c r="H4270" s="17">
        <v>0</v>
      </c>
      <c r="I4270" s="7">
        <v>2.2000000000000002</v>
      </c>
      <c r="J4270" s="7">
        <v>29</v>
      </c>
      <c r="K4270" s="4">
        <v>1293</v>
      </c>
      <c r="L4270" s="5">
        <v>1293.0592999999999</v>
      </c>
      <c r="M4270">
        <v>21022.5</v>
      </c>
      <c r="N4270" s="33">
        <v>1</v>
      </c>
      <c r="O4270" s="50" t="e">
        <f>INDEX([1]Dados!$M$2:$N$26779,MATCH($P4270,[1]Dados!$N$2:$N$26779,),2)</f>
        <v>#N/A</v>
      </c>
      <c r="P4270">
        <v>162892</v>
      </c>
      <c r="Q4270" s="1">
        <v>37012</v>
      </c>
      <c r="R4270" s="1">
        <v>37016</v>
      </c>
      <c r="S4270" t="s">
        <v>985</v>
      </c>
    </row>
    <row r="4271" spans="1:19" x14ac:dyDescent="0.2">
      <c r="A4271" s="7">
        <v>313535</v>
      </c>
      <c r="B4271" s="3">
        <v>42269</v>
      </c>
      <c r="C4271" s="3" t="s">
        <v>33</v>
      </c>
      <c r="D4271" s="2" t="s">
        <v>512</v>
      </c>
      <c r="E4271" s="3">
        <v>15</v>
      </c>
      <c r="F4271" s="17">
        <v>0</v>
      </c>
      <c r="G4271" s="17">
        <v>1</v>
      </c>
      <c r="H4271" s="17">
        <v>0</v>
      </c>
      <c r="I4271" s="7">
        <v>2.1</v>
      </c>
      <c r="J4271" s="7">
        <v>0</v>
      </c>
      <c r="K4271" s="4">
        <v>1293</v>
      </c>
      <c r="L4271" s="5">
        <v>1293.0592999999999</v>
      </c>
      <c r="M4271">
        <v>21022.5</v>
      </c>
      <c r="N4271" s="33">
        <v>1</v>
      </c>
      <c r="O4271" s="50" t="e">
        <f>INDEX([1]Dados!$M$2:$N$26779,MATCH($P4271,[1]Dados!$N$2:$N$26779,),2)</f>
        <v>#N/A</v>
      </c>
      <c r="P4271">
        <v>162892</v>
      </c>
      <c r="Q4271" s="1">
        <v>37012</v>
      </c>
      <c r="R4271" s="1">
        <v>37016</v>
      </c>
      <c r="S4271" t="s">
        <v>985</v>
      </c>
    </row>
    <row r="4272" spans="1:19" x14ac:dyDescent="0.2">
      <c r="A4272" s="7">
        <v>313535</v>
      </c>
      <c r="B4272" s="3">
        <v>42269</v>
      </c>
      <c r="C4272" s="3" t="s">
        <v>33</v>
      </c>
      <c r="D4272" s="2" t="s">
        <v>512</v>
      </c>
      <c r="E4272" s="3">
        <v>15</v>
      </c>
      <c r="F4272" s="17">
        <v>0</v>
      </c>
      <c r="G4272" s="17">
        <v>1</v>
      </c>
      <c r="H4272" s="17">
        <v>0</v>
      </c>
      <c r="I4272" s="7">
        <v>2.2999999999999998</v>
      </c>
      <c r="J4272" s="7">
        <v>28</v>
      </c>
      <c r="K4272" s="4">
        <v>1293</v>
      </c>
      <c r="L4272" s="5">
        <v>1293.0592999999999</v>
      </c>
      <c r="M4272">
        <v>21022.5</v>
      </c>
      <c r="N4272" s="33">
        <v>1</v>
      </c>
      <c r="O4272" s="50" t="e">
        <f>INDEX([1]Dados!$M$2:$N$26779,MATCH($P4272,[1]Dados!$N$2:$N$26779,),2)</f>
        <v>#N/A</v>
      </c>
      <c r="P4272">
        <v>162892</v>
      </c>
      <c r="Q4272" s="1">
        <v>37012</v>
      </c>
      <c r="R4272" s="1">
        <v>37016</v>
      </c>
      <c r="S4272" t="s">
        <v>985</v>
      </c>
    </row>
    <row r="4273" spans="1:19" x14ac:dyDescent="0.2">
      <c r="A4273" s="7">
        <v>316070</v>
      </c>
      <c r="B4273" s="3">
        <v>52132</v>
      </c>
      <c r="C4273" s="3" t="s">
        <v>33</v>
      </c>
      <c r="D4273" s="2" t="s">
        <v>751</v>
      </c>
      <c r="E4273" s="3">
        <v>15</v>
      </c>
      <c r="F4273" s="17">
        <v>0</v>
      </c>
      <c r="G4273" s="17">
        <v>1</v>
      </c>
      <c r="H4273" s="17">
        <v>0</v>
      </c>
      <c r="I4273" s="7">
        <v>1.2</v>
      </c>
      <c r="J4273" s="7">
        <v>14</v>
      </c>
      <c r="K4273" s="4">
        <v>1214</v>
      </c>
      <c r="L4273" s="5">
        <v>1214.0808</v>
      </c>
      <c r="M4273">
        <v>134553</v>
      </c>
      <c r="N4273" s="33">
        <v>1</v>
      </c>
      <c r="O4273" s="50" t="e">
        <f>INDEX([1]Dados!$M$2:$N$26779,MATCH($P4273,[1]Dados!$N$2:$N$26779,),2)</f>
        <v>#N/A</v>
      </c>
      <c r="P4273">
        <v>163712</v>
      </c>
      <c r="Q4273" t="s">
        <v>191</v>
      </c>
      <c r="R4273" t="s">
        <v>192</v>
      </c>
      <c r="S4273" t="s">
        <v>1338</v>
      </c>
    </row>
    <row r="4274" spans="1:19" x14ac:dyDescent="0.2">
      <c r="A4274" s="7">
        <v>316070</v>
      </c>
      <c r="B4274" s="3">
        <v>52132</v>
      </c>
      <c r="C4274" s="3" t="s">
        <v>33</v>
      </c>
      <c r="D4274" s="2" t="s">
        <v>751</v>
      </c>
      <c r="E4274" s="3">
        <v>15</v>
      </c>
      <c r="F4274" s="17">
        <v>0</v>
      </c>
      <c r="G4274" s="17">
        <v>1</v>
      </c>
      <c r="H4274" s="17">
        <v>0</v>
      </c>
      <c r="I4274" s="7">
        <v>1.1000000000000001</v>
      </c>
      <c r="J4274" s="7">
        <v>31</v>
      </c>
      <c r="K4274" s="4">
        <v>1214</v>
      </c>
      <c r="L4274" s="5">
        <v>1214.0808</v>
      </c>
      <c r="M4274">
        <v>134553</v>
      </c>
      <c r="N4274" s="33">
        <v>1</v>
      </c>
      <c r="O4274" s="50" t="e">
        <f>INDEX([1]Dados!$M$2:$N$26779,MATCH($P4274,[1]Dados!$N$2:$N$26779,),2)</f>
        <v>#N/A</v>
      </c>
      <c r="P4274">
        <v>163712</v>
      </c>
      <c r="Q4274" t="s">
        <v>191</v>
      </c>
      <c r="R4274" t="s">
        <v>192</v>
      </c>
      <c r="S4274" t="s">
        <v>1338</v>
      </c>
    </row>
    <row r="4275" spans="1:19" x14ac:dyDescent="0.2">
      <c r="A4275" s="7">
        <v>510100</v>
      </c>
      <c r="B4275" s="3">
        <v>98639</v>
      </c>
      <c r="C4275" s="3" t="s">
        <v>38</v>
      </c>
      <c r="D4275" s="2" t="s">
        <v>261</v>
      </c>
      <c r="E4275" s="3">
        <v>15</v>
      </c>
      <c r="F4275" s="17">
        <v>0</v>
      </c>
      <c r="G4275" s="17">
        <v>1</v>
      </c>
      <c r="H4275" s="17">
        <v>0</v>
      </c>
      <c r="I4275" s="7" t="s">
        <v>3</v>
      </c>
      <c r="J4275" s="7">
        <v>0</v>
      </c>
      <c r="K4275" s="4">
        <v>1203</v>
      </c>
      <c r="L4275" s="5">
        <v>1203.0829000000001</v>
      </c>
      <c r="M4275" t="s">
        <v>2134</v>
      </c>
      <c r="N4275" s="33">
        <v>1</v>
      </c>
      <c r="O4275" s="50" t="e">
        <f>INDEX([1]Dados!$M$2:$N$26779,MATCH($P4275,[1]Dados!$N$2:$N$26779,),2)</f>
        <v>#N/A</v>
      </c>
      <c r="P4275">
        <v>162259</v>
      </c>
      <c r="Q4275" s="1">
        <v>37012</v>
      </c>
      <c r="R4275" s="1">
        <v>37016</v>
      </c>
      <c r="S4275" t="s">
        <v>928</v>
      </c>
    </row>
    <row r="4276" spans="1:19" x14ac:dyDescent="0.2">
      <c r="A4276" s="7">
        <v>510100</v>
      </c>
      <c r="B4276" s="3">
        <v>98639</v>
      </c>
      <c r="C4276" s="3" t="s">
        <v>38</v>
      </c>
      <c r="D4276" s="2" t="s">
        <v>261</v>
      </c>
      <c r="E4276" s="3">
        <v>15</v>
      </c>
      <c r="F4276" s="17">
        <v>0</v>
      </c>
      <c r="G4276" s="17">
        <v>1</v>
      </c>
      <c r="H4276" s="17">
        <v>0</v>
      </c>
      <c r="I4276" s="7">
        <v>1.3</v>
      </c>
      <c r="J4276" s="7">
        <v>18</v>
      </c>
      <c r="K4276" s="4">
        <v>1203</v>
      </c>
      <c r="L4276" s="5">
        <v>1203.0829000000001</v>
      </c>
      <c r="M4276">
        <v>12713.62</v>
      </c>
      <c r="N4276" s="33">
        <v>1</v>
      </c>
      <c r="O4276" s="50" t="e">
        <f>INDEX([1]Dados!$M$2:$N$26779,MATCH($P4276,[1]Dados!$N$2:$N$26779,),2)</f>
        <v>#N/A</v>
      </c>
      <c r="P4276">
        <v>163073</v>
      </c>
      <c r="Q4276" s="1">
        <v>37012</v>
      </c>
      <c r="R4276" s="1">
        <v>37016</v>
      </c>
      <c r="S4276" t="s">
        <v>928</v>
      </c>
    </row>
    <row r="4277" spans="1:19" x14ac:dyDescent="0.2">
      <c r="A4277" s="7">
        <v>510100</v>
      </c>
      <c r="B4277" s="3">
        <v>98639</v>
      </c>
      <c r="C4277" s="3" t="s">
        <v>38</v>
      </c>
      <c r="D4277" s="2" t="s">
        <v>261</v>
      </c>
      <c r="E4277" s="3">
        <v>15</v>
      </c>
      <c r="F4277" s="17">
        <v>0</v>
      </c>
      <c r="G4277" s="17">
        <v>1</v>
      </c>
      <c r="H4277" s="17">
        <v>0</v>
      </c>
      <c r="I4277" s="7">
        <v>1.2</v>
      </c>
      <c r="J4277" s="7">
        <v>25</v>
      </c>
      <c r="K4277" s="4">
        <v>1203</v>
      </c>
      <c r="L4277" s="5">
        <v>1203.0829000000001</v>
      </c>
      <c r="M4277">
        <v>12713.62</v>
      </c>
      <c r="N4277" s="33">
        <v>1</v>
      </c>
      <c r="O4277" s="50" t="e">
        <f>INDEX([1]Dados!$M$2:$N$26779,MATCH($P4277,[1]Dados!$N$2:$N$26779,),2)</f>
        <v>#N/A</v>
      </c>
      <c r="P4277">
        <v>163073</v>
      </c>
      <c r="Q4277" s="1">
        <v>37012</v>
      </c>
      <c r="R4277" s="1">
        <v>37016</v>
      </c>
      <c r="S4277" t="s">
        <v>928</v>
      </c>
    </row>
    <row r="4278" spans="1:19" x14ac:dyDescent="0.2">
      <c r="A4278" s="7">
        <v>510100</v>
      </c>
      <c r="B4278" s="3">
        <v>98639</v>
      </c>
      <c r="C4278" s="3" t="s">
        <v>38</v>
      </c>
      <c r="D4278" s="2" t="s">
        <v>261</v>
      </c>
      <c r="E4278" s="3">
        <v>15</v>
      </c>
      <c r="F4278" s="17">
        <v>0</v>
      </c>
      <c r="G4278" s="17">
        <v>1</v>
      </c>
      <c r="H4278" s="17">
        <v>0</v>
      </c>
      <c r="I4278" s="7">
        <v>1.1000000000000001</v>
      </c>
      <c r="J4278" s="7">
        <v>0</v>
      </c>
      <c r="K4278" s="4">
        <v>1203</v>
      </c>
      <c r="L4278" s="5">
        <v>1203.0829000000001</v>
      </c>
      <c r="M4278">
        <v>12713.62</v>
      </c>
      <c r="N4278" s="33">
        <v>1</v>
      </c>
      <c r="O4278" s="50" t="e">
        <f>INDEX([1]Dados!$M$2:$N$26779,MATCH($P4278,[1]Dados!$N$2:$N$26779,),2)</f>
        <v>#N/A</v>
      </c>
      <c r="P4278">
        <v>163073</v>
      </c>
      <c r="Q4278" s="1">
        <v>37012</v>
      </c>
      <c r="R4278" s="1">
        <v>37016</v>
      </c>
      <c r="S4278" t="s">
        <v>928</v>
      </c>
    </row>
    <row r="4279" spans="1:19" x14ac:dyDescent="0.2">
      <c r="A4279" s="7">
        <v>510100</v>
      </c>
      <c r="B4279" s="3">
        <v>98639</v>
      </c>
      <c r="C4279" s="3" t="s">
        <v>38</v>
      </c>
      <c r="D4279" s="2" t="s">
        <v>261</v>
      </c>
      <c r="E4279" s="3">
        <v>15</v>
      </c>
      <c r="F4279" s="17">
        <v>0</v>
      </c>
      <c r="G4279" s="17">
        <v>1</v>
      </c>
      <c r="H4279" s="17">
        <v>0</v>
      </c>
      <c r="I4279" s="7">
        <v>1.4</v>
      </c>
      <c r="J4279" s="7">
        <v>20</v>
      </c>
      <c r="K4279" s="4">
        <v>1203</v>
      </c>
      <c r="L4279" s="5">
        <v>1203.0829000000001</v>
      </c>
      <c r="M4279">
        <v>12713.62</v>
      </c>
      <c r="N4279" s="33">
        <v>1</v>
      </c>
      <c r="O4279" s="50" t="e">
        <f>INDEX([1]Dados!$M$2:$N$26779,MATCH($P4279,[1]Dados!$N$2:$N$26779,),2)</f>
        <v>#N/A</v>
      </c>
      <c r="P4279">
        <v>163073</v>
      </c>
      <c r="Q4279" s="1">
        <v>37012</v>
      </c>
      <c r="R4279" s="1">
        <v>37016</v>
      </c>
      <c r="S4279" t="s">
        <v>928</v>
      </c>
    </row>
    <row r="4280" spans="1:19" x14ac:dyDescent="0.2">
      <c r="A4280" s="7">
        <v>510100</v>
      </c>
      <c r="B4280" s="3">
        <v>98639</v>
      </c>
      <c r="C4280" s="3" t="s">
        <v>38</v>
      </c>
      <c r="D4280" s="2" t="s">
        <v>261</v>
      </c>
      <c r="E4280" s="3">
        <v>15</v>
      </c>
      <c r="F4280" s="17">
        <v>0</v>
      </c>
      <c r="G4280" s="17">
        <v>1</v>
      </c>
      <c r="H4280" s="17">
        <v>0</v>
      </c>
      <c r="I4280" s="7">
        <v>4.5999999999999996</v>
      </c>
      <c r="J4280" s="7">
        <v>15</v>
      </c>
      <c r="K4280" s="4">
        <v>1214</v>
      </c>
      <c r="L4280" s="5">
        <v>1214.0587</v>
      </c>
      <c r="M4280">
        <v>71127.59</v>
      </c>
      <c r="N4280" s="33">
        <v>1</v>
      </c>
      <c r="O4280" s="50" t="e">
        <f>INDEX([1]Dados!$M$2:$N$26779,MATCH($P4280,[1]Dados!$N$2:$N$26779,),2)</f>
        <v>#N/A</v>
      </c>
      <c r="P4280">
        <v>162360</v>
      </c>
      <c r="Q4280" s="1">
        <v>37012</v>
      </c>
      <c r="R4280" s="1">
        <v>37016</v>
      </c>
      <c r="S4280" t="s">
        <v>926</v>
      </c>
    </row>
    <row r="4281" spans="1:19" x14ac:dyDescent="0.2">
      <c r="A4281" s="7">
        <v>510100</v>
      </c>
      <c r="B4281" s="3">
        <v>98639</v>
      </c>
      <c r="C4281" s="3" t="s">
        <v>38</v>
      </c>
      <c r="D4281" s="2" t="s">
        <v>261</v>
      </c>
      <c r="E4281" s="3">
        <v>15</v>
      </c>
      <c r="F4281" s="17">
        <v>0</v>
      </c>
      <c r="G4281" s="17">
        <v>1</v>
      </c>
      <c r="H4281" s="17">
        <v>0</v>
      </c>
      <c r="I4281" s="7">
        <v>4.7</v>
      </c>
      <c r="J4281" s="7">
        <v>25</v>
      </c>
      <c r="K4281" s="4">
        <v>1214</v>
      </c>
      <c r="L4281" s="5">
        <v>1214.0587</v>
      </c>
      <c r="M4281">
        <v>71127.59</v>
      </c>
      <c r="N4281" s="33">
        <v>1</v>
      </c>
      <c r="O4281" s="50" t="e">
        <f>INDEX([1]Dados!$M$2:$N$26779,MATCH($P4281,[1]Dados!$N$2:$N$26779,),2)</f>
        <v>#N/A</v>
      </c>
      <c r="P4281">
        <v>162360</v>
      </c>
      <c r="Q4281" s="1">
        <v>37012</v>
      </c>
      <c r="R4281" s="1">
        <v>37016</v>
      </c>
      <c r="S4281" t="s">
        <v>926</v>
      </c>
    </row>
    <row r="4282" spans="1:19" x14ac:dyDescent="0.2">
      <c r="A4282" s="7">
        <v>510100</v>
      </c>
      <c r="B4282" s="3">
        <v>98639</v>
      </c>
      <c r="C4282" s="3" t="s">
        <v>38</v>
      </c>
      <c r="D4282" s="2" t="s">
        <v>261</v>
      </c>
      <c r="E4282" s="3">
        <v>15</v>
      </c>
      <c r="F4282" s="17">
        <v>0</v>
      </c>
      <c r="G4282" s="17">
        <v>1</v>
      </c>
      <c r="H4282" s="17">
        <v>0</v>
      </c>
      <c r="I4282" s="7">
        <v>4.5</v>
      </c>
      <c r="J4282" s="7">
        <v>13</v>
      </c>
      <c r="K4282" s="4">
        <v>1214</v>
      </c>
      <c r="L4282" s="5">
        <v>1214.0587</v>
      </c>
      <c r="M4282">
        <v>71127.59</v>
      </c>
      <c r="N4282" s="33">
        <v>1</v>
      </c>
      <c r="O4282" s="50" t="e">
        <f>INDEX([1]Dados!$M$2:$N$26779,MATCH($P4282,[1]Dados!$N$2:$N$26779,),2)</f>
        <v>#N/A</v>
      </c>
      <c r="P4282">
        <v>162360</v>
      </c>
      <c r="Q4282" s="1">
        <v>37012</v>
      </c>
      <c r="R4282" s="1">
        <v>37016</v>
      </c>
      <c r="S4282" t="s">
        <v>926</v>
      </c>
    </row>
    <row r="4283" spans="1:19" x14ac:dyDescent="0.2">
      <c r="A4283" s="7">
        <v>510100</v>
      </c>
      <c r="B4283" s="3">
        <v>98639</v>
      </c>
      <c r="C4283" s="3" t="s">
        <v>38</v>
      </c>
      <c r="D4283" s="2" t="s">
        <v>261</v>
      </c>
      <c r="E4283" s="3">
        <v>15</v>
      </c>
      <c r="F4283" s="17">
        <v>0</v>
      </c>
      <c r="G4283" s="17">
        <v>1</v>
      </c>
      <c r="H4283" s="17">
        <v>0</v>
      </c>
      <c r="I4283" s="7">
        <v>4.4000000000000004</v>
      </c>
      <c r="J4283" s="7">
        <v>15</v>
      </c>
      <c r="K4283" s="4">
        <v>1214</v>
      </c>
      <c r="L4283" s="5">
        <v>1214.0587</v>
      </c>
      <c r="M4283">
        <v>71127.59</v>
      </c>
      <c r="N4283" s="33">
        <v>1</v>
      </c>
      <c r="O4283" s="50" t="e">
        <f>INDEX([1]Dados!$M$2:$N$26779,MATCH($P4283,[1]Dados!$N$2:$N$26779,),2)</f>
        <v>#N/A</v>
      </c>
      <c r="P4283">
        <v>162360</v>
      </c>
      <c r="Q4283" s="1">
        <v>37012</v>
      </c>
      <c r="R4283" s="1">
        <v>37016</v>
      </c>
      <c r="S4283" t="s">
        <v>926</v>
      </c>
    </row>
    <row r="4284" spans="1:19" x14ac:dyDescent="0.2">
      <c r="A4284" s="7">
        <v>510100</v>
      </c>
      <c r="B4284" s="3">
        <v>98639</v>
      </c>
      <c r="C4284" s="3" t="s">
        <v>38</v>
      </c>
      <c r="D4284" s="2" t="s">
        <v>261</v>
      </c>
      <c r="E4284" s="3">
        <v>15</v>
      </c>
      <c r="F4284" s="17">
        <v>0</v>
      </c>
      <c r="G4284" s="17">
        <v>1</v>
      </c>
      <c r="H4284" s="17">
        <v>0</v>
      </c>
      <c r="I4284" s="7">
        <v>4.0999999999999996</v>
      </c>
      <c r="J4284" s="7">
        <v>25</v>
      </c>
      <c r="K4284" s="4">
        <v>1214</v>
      </c>
      <c r="L4284" s="5">
        <v>1214.0587</v>
      </c>
      <c r="M4284">
        <v>71127.59</v>
      </c>
      <c r="N4284" s="33">
        <v>1</v>
      </c>
      <c r="O4284" s="50" t="e">
        <f>INDEX([1]Dados!$M$2:$N$26779,MATCH($P4284,[1]Dados!$N$2:$N$26779,),2)</f>
        <v>#N/A</v>
      </c>
      <c r="P4284">
        <v>162360</v>
      </c>
      <c r="Q4284" s="1">
        <v>37012</v>
      </c>
      <c r="R4284" s="1">
        <v>37016</v>
      </c>
      <c r="S4284" t="s">
        <v>926</v>
      </c>
    </row>
    <row r="4285" spans="1:19" x14ac:dyDescent="0.2">
      <c r="A4285" s="7">
        <v>510100</v>
      </c>
      <c r="B4285" s="3">
        <v>98639</v>
      </c>
      <c r="C4285" s="3" t="s">
        <v>38</v>
      </c>
      <c r="D4285" s="2" t="s">
        <v>261</v>
      </c>
      <c r="E4285" s="3">
        <v>15</v>
      </c>
      <c r="F4285" s="17">
        <v>0</v>
      </c>
      <c r="G4285" s="17">
        <v>1</v>
      </c>
      <c r="H4285" s="17">
        <v>0</v>
      </c>
      <c r="I4285" s="7">
        <v>4.3</v>
      </c>
      <c r="J4285" s="7">
        <v>1</v>
      </c>
      <c r="K4285" s="4">
        <v>1214</v>
      </c>
      <c r="L4285" s="5">
        <v>1214.0587</v>
      </c>
      <c r="M4285">
        <v>71127.59</v>
      </c>
      <c r="N4285" s="33">
        <v>1</v>
      </c>
      <c r="O4285" s="50" t="e">
        <f>INDEX([1]Dados!$M$2:$N$26779,MATCH($P4285,[1]Dados!$N$2:$N$26779,),2)</f>
        <v>#N/A</v>
      </c>
      <c r="P4285">
        <v>162360</v>
      </c>
      <c r="Q4285" s="1">
        <v>37012</v>
      </c>
      <c r="R4285" s="1">
        <v>37016</v>
      </c>
      <c r="S4285" t="s">
        <v>926</v>
      </c>
    </row>
    <row r="4286" spans="1:19" x14ac:dyDescent="0.2">
      <c r="A4286" s="7">
        <v>510100</v>
      </c>
      <c r="B4286" s="3">
        <v>98639</v>
      </c>
      <c r="C4286" s="3" t="s">
        <v>38</v>
      </c>
      <c r="D4286" s="2" t="s">
        <v>261</v>
      </c>
      <c r="E4286" s="3">
        <v>15</v>
      </c>
      <c r="F4286" s="17">
        <v>0</v>
      </c>
      <c r="G4286" s="17">
        <v>1</v>
      </c>
      <c r="H4286" s="17">
        <v>0</v>
      </c>
      <c r="I4286" s="7">
        <v>4.2</v>
      </c>
      <c r="J4286" s="7">
        <v>25</v>
      </c>
      <c r="K4286" s="4">
        <v>1214</v>
      </c>
      <c r="L4286" s="5">
        <v>1214.0587</v>
      </c>
      <c r="M4286">
        <v>71127.59</v>
      </c>
      <c r="N4286" s="33">
        <v>1</v>
      </c>
      <c r="O4286" s="50" t="e">
        <f>INDEX([1]Dados!$M$2:$N$26779,MATCH($P4286,[1]Dados!$N$2:$N$26779,),2)</f>
        <v>#N/A</v>
      </c>
      <c r="P4286">
        <v>162360</v>
      </c>
      <c r="Q4286" s="1">
        <v>37012</v>
      </c>
      <c r="R4286" s="1">
        <v>37016</v>
      </c>
      <c r="S4286" t="s">
        <v>926</v>
      </c>
    </row>
    <row r="4287" spans="1:19" x14ac:dyDescent="0.2">
      <c r="A4287" s="7">
        <v>510100</v>
      </c>
      <c r="B4287" s="3">
        <v>98639</v>
      </c>
      <c r="C4287" s="3" t="s">
        <v>38</v>
      </c>
      <c r="D4287" s="2" t="s">
        <v>261</v>
      </c>
      <c r="E4287" s="3">
        <v>15</v>
      </c>
      <c r="F4287" s="17">
        <v>0</v>
      </c>
      <c r="G4287" s="17">
        <v>1</v>
      </c>
      <c r="H4287" s="17">
        <v>0</v>
      </c>
      <c r="I4287" s="7">
        <v>3.5</v>
      </c>
      <c r="J4287" s="7">
        <v>25</v>
      </c>
      <c r="K4287" s="4">
        <v>1214</v>
      </c>
      <c r="L4287" s="5">
        <v>1214.0589</v>
      </c>
      <c r="M4287">
        <v>120820</v>
      </c>
      <c r="N4287" s="33">
        <v>1</v>
      </c>
      <c r="O4287" s="50" t="e">
        <f>INDEX([1]Dados!$M$2:$N$26779,MATCH($P4287,[1]Dados!$N$2:$N$26779,),2)</f>
        <v>#N/A</v>
      </c>
      <c r="P4287">
        <v>163647</v>
      </c>
      <c r="Q4287" s="1">
        <v>37012</v>
      </c>
      <c r="R4287" s="1">
        <v>37016</v>
      </c>
      <c r="S4287" t="s">
        <v>929</v>
      </c>
    </row>
    <row r="4288" spans="1:19" x14ac:dyDescent="0.2">
      <c r="A4288" s="7">
        <v>510100</v>
      </c>
      <c r="B4288" s="3">
        <v>98639</v>
      </c>
      <c r="C4288" s="3" t="s">
        <v>38</v>
      </c>
      <c r="D4288" s="2" t="s">
        <v>261</v>
      </c>
      <c r="E4288" s="3">
        <v>15</v>
      </c>
      <c r="F4288" s="17">
        <v>0</v>
      </c>
      <c r="G4288" s="17">
        <v>1</v>
      </c>
      <c r="H4288" s="17">
        <v>0</v>
      </c>
      <c r="I4288" s="7">
        <v>3.2</v>
      </c>
      <c r="J4288" s="7">
        <v>28</v>
      </c>
      <c r="K4288" s="4">
        <v>1214</v>
      </c>
      <c r="L4288" s="5">
        <v>1214.0589</v>
      </c>
      <c r="M4288">
        <v>120820</v>
      </c>
      <c r="N4288" s="33">
        <v>1</v>
      </c>
      <c r="O4288" s="50" t="e">
        <f>INDEX([1]Dados!$M$2:$N$26779,MATCH($P4288,[1]Dados!$N$2:$N$26779,),2)</f>
        <v>#N/A</v>
      </c>
      <c r="P4288">
        <v>163647</v>
      </c>
      <c r="Q4288" s="1">
        <v>37012</v>
      </c>
      <c r="R4288" s="1">
        <v>37016</v>
      </c>
      <c r="S4288" t="s">
        <v>929</v>
      </c>
    </row>
    <row r="4289" spans="1:19" x14ac:dyDescent="0.2">
      <c r="A4289" s="7">
        <v>510100</v>
      </c>
      <c r="B4289" s="3">
        <v>98639</v>
      </c>
      <c r="C4289" s="3" t="s">
        <v>38</v>
      </c>
      <c r="D4289" s="2" t="s">
        <v>261</v>
      </c>
      <c r="E4289" s="3">
        <v>15</v>
      </c>
      <c r="F4289" s="17">
        <v>0</v>
      </c>
      <c r="G4289" s="17">
        <v>1</v>
      </c>
      <c r="H4289" s="17">
        <v>0</v>
      </c>
      <c r="I4289" s="7">
        <v>3.3</v>
      </c>
      <c r="J4289" s="7">
        <v>23</v>
      </c>
      <c r="K4289" s="4">
        <v>1214</v>
      </c>
      <c r="L4289" s="5">
        <v>1214.0589</v>
      </c>
      <c r="M4289">
        <v>120820</v>
      </c>
      <c r="N4289" s="33">
        <v>1</v>
      </c>
      <c r="O4289" s="50" t="e">
        <f>INDEX([1]Dados!$M$2:$N$26779,MATCH($P4289,[1]Dados!$N$2:$N$26779,),2)</f>
        <v>#N/A</v>
      </c>
      <c r="P4289">
        <v>163647</v>
      </c>
      <c r="Q4289" s="1">
        <v>37012</v>
      </c>
      <c r="R4289" s="1">
        <v>37016</v>
      </c>
      <c r="S4289" t="s">
        <v>929</v>
      </c>
    </row>
    <row r="4290" spans="1:19" x14ac:dyDescent="0.2">
      <c r="A4290" s="7">
        <v>510100</v>
      </c>
      <c r="B4290" s="3">
        <v>98639</v>
      </c>
      <c r="C4290" s="3" t="s">
        <v>38</v>
      </c>
      <c r="D4290" s="2" t="s">
        <v>261</v>
      </c>
      <c r="E4290" s="3">
        <v>15</v>
      </c>
      <c r="F4290" s="17">
        <v>0</v>
      </c>
      <c r="G4290" s="17">
        <v>1</v>
      </c>
      <c r="H4290" s="17">
        <v>0</v>
      </c>
      <c r="I4290" s="7">
        <v>3.4</v>
      </c>
      <c r="J4290" s="7">
        <v>23</v>
      </c>
      <c r="K4290" s="4">
        <v>1214</v>
      </c>
      <c r="L4290" s="5">
        <v>1214.0589</v>
      </c>
      <c r="M4290">
        <v>120820</v>
      </c>
      <c r="N4290" s="33">
        <v>1</v>
      </c>
      <c r="O4290" s="50" t="e">
        <f>INDEX([1]Dados!$M$2:$N$26779,MATCH($P4290,[1]Dados!$N$2:$N$26779,),2)</f>
        <v>#N/A</v>
      </c>
      <c r="P4290">
        <v>163647</v>
      </c>
      <c r="Q4290" s="1">
        <v>37012</v>
      </c>
      <c r="R4290" s="1">
        <v>37016</v>
      </c>
      <c r="S4290" t="s">
        <v>929</v>
      </c>
    </row>
    <row r="4291" spans="1:19" x14ac:dyDescent="0.2">
      <c r="A4291" s="7">
        <v>510100</v>
      </c>
      <c r="B4291" s="3">
        <v>98639</v>
      </c>
      <c r="C4291" s="3" t="s">
        <v>38</v>
      </c>
      <c r="D4291" s="2" t="s">
        <v>261</v>
      </c>
      <c r="E4291" s="3">
        <v>15</v>
      </c>
      <c r="F4291" s="17">
        <v>0</v>
      </c>
      <c r="G4291" s="17">
        <v>1</v>
      </c>
      <c r="H4291" s="17">
        <v>0</v>
      </c>
      <c r="I4291" s="7">
        <v>3.1</v>
      </c>
      <c r="J4291" s="7">
        <v>20</v>
      </c>
      <c r="K4291" s="4">
        <v>1214</v>
      </c>
      <c r="L4291" s="5">
        <v>1214.0589</v>
      </c>
      <c r="M4291">
        <v>120820</v>
      </c>
      <c r="N4291" s="33">
        <v>1</v>
      </c>
      <c r="O4291" s="50" t="e">
        <f>INDEX([1]Dados!$M$2:$N$26779,MATCH($P4291,[1]Dados!$N$2:$N$26779,),2)</f>
        <v>#N/A</v>
      </c>
      <c r="P4291">
        <v>163647</v>
      </c>
      <c r="Q4291" s="1">
        <v>37012</v>
      </c>
      <c r="R4291" s="1">
        <v>37016</v>
      </c>
      <c r="S4291" t="s">
        <v>929</v>
      </c>
    </row>
    <row r="4292" spans="1:19" x14ac:dyDescent="0.2">
      <c r="A4292" s="7">
        <v>510100</v>
      </c>
      <c r="B4292" s="3">
        <v>98639</v>
      </c>
      <c r="C4292" s="3" t="s">
        <v>38</v>
      </c>
      <c r="D4292" s="2" t="s">
        <v>261</v>
      </c>
      <c r="E4292" s="3">
        <v>15</v>
      </c>
      <c r="F4292" s="17">
        <v>0</v>
      </c>
      <c r="G4292" s="17">
        <v>1</v>
      </c>
      <c r="H4292" s="17">
        <v>0</v>
      </c>
      <c r="I4292" s="7">
        <v>3.6</v>
      </c>
      <c r="J4292" s="7">
        <v>24</v>
      </c>
      <c r="K4292" s="4">
        <v>1214</v>
      </c>
      <c r="L4292" s="5">
        <v>1214.0589</v>
      </c>
      <c r="M4292">
        <v>120820</v>
      </c>
      <c r="N4292" s="33">
        <v>1</v>
      </c>
      <c r="O4292" s="50" t="e">
        <f>INDEX([1]Dados!$M$2:$N$26779,MATCH($P4292,[1]Dados!$N$2:$N$26779,),2)</f>
        <v>#N/A</v>
      </c>
      <c r="P4292">
        <v>163647</v>
      </c>
      <c r="Q4292" s="1">
        <v>37012</v>
      </c>
      <c r="R4292" s="1">
        <v>37016</v>
      </c>
      <c r="S4292" t="s">
        <v>929</v>
      </c>
    </row>
    <row r="4293" spans="1:19" x14ac:dyDescent="0.2">
      <c r="A4293" s="7">
        <v>510100</v>
      </c>
      <c r="B4293" s="3">
        <v>98639</v>
      </c>
      <c r="C4293" s="3" t="s">
        <v>38</v>
      </c>
      <c r="D4293" s="2" t="s">
        <v>261</v>
      </c>
      <c r="E4293" s="3">
        <v>15</v>
      </c>
      <c r="F4293" s="17">
        <v>0</v>
      </c>
      <c r="G4293" s="17">
        <v>1</v>
      </c>
      <c r="H4293" s="17">
        <v>0</v>
      </c>
      <c r="I4293" s="7">
        <v>3.7</v>
      </c>
      <c r="J4293" s="7">
        <v>24</v>
      </c>
      <c r="K4293" s="4">
        <v>1214</v>
      </c>
      <c r="L4293" s="5">
        <v>1214.0589</v>
      </c>
      <c r="M4293">
        <v>120820</v>
      </c>
      <c r="N4293" s="33">
        <v>1</v>
      </c>
      <c r="O4293" s="50" t="e">
        <f>INDEX([1]Dados!$M$2:$N$26779,MATCH($P4293,[1]Dados!$N$2:$N$26779,),2)</f>
        <v>#N/A</v>
      </c>
      <c r="P4293">
        <v>163647</v>
      </c>
      <c r="Q4293" s="1">
        <v>37012</v>
      </c>
      <c r="R4293" s="1">
        <v>37016</v>
      </c>
      <c r="S4293" t="s">
        <v>929</v>
      </c>
    </row>
    <row r="4294" spans="1:19" x14ac:dyDescent="0.2">
      <c r="A4294" s="7">
        <v>510100</v>
      </c>
      <c r="B4294" s="3">
        <v>98639</v>
      </c>
      <c r="C4294" s="3" t="s">
        <v>38</v>
      </c>
      <c r="D4294" s="2" t="s">
        <v>261</v>
      </c>
      <c r="E4294" s="3">
        <v>15</v>
      </c>
      <c r="F4294" s="17">
        <v>0</v>
      </c>
      <c r="G4294" s="17">
        <v>1</v>
      </c>
      <c r="H4294" s="17">
        <v>0</v>
      </c>
      <c r="I4294" s="7">
        <v>2.2000000000000002</v>
      </c>
      <c r="J4294" s="7">
        <v>25</v>
      </c>
      <c r="K4294" s="4">
        <v>1293</v>
      </c>
      <c r="L4294" s="5">
        <v>1293.0592999999999</v>
      </c>
      <c r="M4294">
        <v>4006.38</v>
      </c>
      <c r="N4294" s="33">
        <v>1</v>
      </c>
      <c r="O4294" s="50" t="e">
        <f>INDEX([1]Dados!$M$2:$N$26779,MATCH($P4294,[1]Dados!$N$2:$N$26779,),2)</f>
        <v>#N/A</v>
      </c>
      <c r="P4294">
        <v>162902</v>
      </c>
      <c r="Q4294" s="1">
        <v>37012</v>
      </c>
      <c r="R4294" s="1">
        <v>37016</v>
      </c>
      <c r="S4294" t="s">
        <v>927</v>
      </c>
    </row>
    <row r="4295" spans="1:19" x14ac:dyDescent="0.2">
      <c r="A4295" s="7">
        <v>510100</v>
      </c>
      <c r="B4295" s="3">
        <v>98639</v>
      </c>
      <c r="C4295" s="3" t="s">
        <v>38</v>
      </c>
      <c r="D4295" s="2" t="s">
        <v>261</v>
      </c>
      <c r="E4295" s="3">
        <v>15</v>
      </c>
      <c r="F4295" s="17">
        <v>0</v>
      </c>
      <c r="G4295" s="17">
        <v>1</v>
      </c>
      <c r="H4295" s="17">
        <v>0</v>
      </c>
      <c r="I4295" s="7">
        <v>2.4</v>
      </c>
      <c r="J4295" s="7">
        <v>22</v>
      </c>
      <c r="K4295" s="4">
        <v>1293</v>
      </c>
      <c r="L4295" s="5">
        <v>1293.0592999999999</v>
      </c>
      <c r="M4295">
        <v>4006.38</v>
      </c>
      <c r="N4295" s="33">
        <v>1</v>
      </c>
      <c r="O4295" s="50" t="e">
        <f>INDEX([1]Dados!$M$2:$N$26779,MATCH($P4295,[1]Dados!$N$2:$N$26779,),2)</f>
        <v>#N/A</v>
      </c>
      <c r="P4295">
        <v>162902</v>
      </c>
      <c r="Q4295" s="1">
        <v>37012</v>
      </c>
      <c r="R4295" s="1">
        <v>37016</v>
      </c>
      <c r="S4295" t="s">
        <v>927</v>
      </c>
    </row>
    <row r="4296" spans="1:19" x14ac:dyDescent="0.2">
      <c r="A4296" s="7">
        <v>510100</v>
      </c>
      <c r="B4296" s="3">
        <v>98639</v>
      </c>
      <c r="C4296" s="3" t="s">
        <v>38</v>
      </c>
      <c r="D4296" s="2" t="s">
        <v>261</v>
      </c>
      <c r="E4296" s="3">
        <v>15</v>
      </c>
      <c r="F4296" s="17">
        <v>0</v>
      </c>
      <c r="G4296" s="17">
        <v>1</v>
      </c>
      <c r="H4296" s="17">
        <v>0</v>
      </c>
      <c r="I4296" s="7">
        <v>2.1</v>
      </c>
      <c r="J4296" s="7">
        <v>31</v>
      </c>
      <c r="K4296" s="4">
        <v>1293</v>
      </c>
      <c r="L4296" s="5">
        <v>1293.0592999999999</v>
      </c>
      <c r="M4296">
        <v>4006.38</v>
      </c>
      <c r="N4296" s="33">
        <v>1</v>
      </c>
      <c r="O4296" s="50" t="e">
        <f>INDEX([1]Dados!$M$2:$N$26779,MATCH($P4296,[1]Dados!$N$2:$N$26779,),2)</f>
        <v>#N/A</v>
      </c>
      <c r="P4296">
        <v>162902</v>
      </c>
      <c r="Q4296" s="1">
        <v>37012</v>
      </c>
      <c r="R4296" s="1">
        <v>37016</v>
      </c>
      <c r="S4296" t="s">
        <v>927</v>
      </c>
    </row>
    <row r="4297" spans="1:19" x14ac:dyDescent="0.2">
      <c r="A4297" s="7">
        <v>510100</v>
      </c>
      <c r="B4297" s="3">
        <v>98639</v>
      </c>
      <c r="C4297" s="3" t="s">
        <v>38</v>
      </c>
      <c r="D4297" s="2" t="s">
        <v>261</v>
      </c>
      <c r="E4297" s="3">
        <v>15</v>
      </c>
      <c r="F4297" s="17">
        <v>0</v>
      </c>
      <c r="G4297" s="17">
        <v>1</v>
      </c>
      <c r="H4297" s="17">
        <v>0</v>
      </c>
      <c r="I4297" s="7">
        <v>2.2999999999999998</v>
      </c>
      <c r="J4297" s="7">
        <v>29</v>
      </c>
      <c r="K4297" s="4">
        <v>1293</v>
      </c>
      <c r="L4297" s="5">
        <v>1293.0592999999999</v>
      </c>
      <c r="M4297">
        <v>4006.38</v>
      </c>
      <c r="N4297" s="33">
        <v>1</v>
      </c>
      <c r="O4297" s="50" t="e">
        <f>INDEX([1]Dados!$M$2:$N$26779,MATCH($P4297,[1]Dados!$N$2:$N$26779,),2)</f>
        <v>#N/A</v>
      </c>
      <c r="P4297">
        <v>162902</v>
      </c>
      <c r="Q4297" s="1">
        <v>37012</v>
      </c>
      <c r="R4297" s="1">
        <v>37016</v>
      </c>
      <c r="S4297" t="s">
        <v>927</v>
      </c>
    </row>
    <row r="4298" spans="1:19" x14ac:dyDescent="0.2">
      <c r="A4298" s="7">
        <v>510100</v>
      </c>
      <c r="B4298" s="3">
        <v>98639</v>
      </c>
      <c r="C4298" s="3" t="s">
        <v>38</v>
      </c>
      <c r="D4298" s="2" t="s">
        <v>261</v>
      </c>
      <c r="E4298" s="3">
        <v>15</v>
      </c>
      <c r="F4298" s="17">
        <v>0</v>
      </c>
      <c r="G4298" s="17">
        <v>1</v>
      </c>
      <c r="H4298" s="17">
        <v>0</v>
      </c>
      <c r="I4298" s="7">
        <v>2.5</v>
      </c>
      <c r="J4298" s="7">
        <v>29</v>
      </c>
      <c r="K4298" s="4">
        <v>1293</v>
      </c>
      <c r="L4298" s="5">
        <v>1293.0592999999999</v>
      </c>
      <c r="M4298">
        <v>4006.38</v>
      </c>
      <c r="N4298" s="33">
        <v>1</v>
      </c>
      <c r="O4298" s="50" t="e">
        <f>INDEX([1]Dados!$M$2:$N$26779,MATCH($P4298,[1]Dados!$N$2:$N$26779,),2)</f>
        <v>#N/A</v>
      </c>
      <c r="P4298">
        <v>162902</v>
      </c>
      <c r="Q4298" s="1">
        <v>37012</v>
      </c>
      <c r="R4298" s="1">
        <v>37016</v>
      </c>
      <c r="S4298" t="s">
        <v>927</v>
      </c>
    </row>
    <row r="4299" spans="1:19" x14ac:dyDescent="0.2">
      <c r="A4299" s="7">
        <v>510630</v>
      </c>
      <c r="B4299" s="3">
        <v>89834</v>
      </c>
      <c r="C4299" s="3" t="s">
        <v>38</v>
      </c>
      <c r="D4299" s="2" t="s">
        <v>641</v>
      </c>
      <c r="E4299" s="3">
        <v>15</v>
      </c>
      <c r="F4299" s="17">
        <v>0</v>
      </c>
      <c r="G4299" s="17">
        <v>1</v>
      </c>
      <c r="H4299" s="17">
        <v>0</v>
      </c>
      <c r="I4299" s="7">
        <v>4.2</v>
      </c>
      <c r="J4299" s="7">
        <v>24</v>
      </c>
      <c r="K4299" s="4">
        <v>1214</v>
      </c>
      <c r="L4299" s="5">
        <v>1214.0589</v>
      </c>
      <c r="M4299">
        <v>386728</v>
      </c>
      <c r="N4299" s="33">
        <v>1</v>
      </c>
      <c r="O4299" s="50" t="e">
        <f>INDEX([1]Dados!$M$2:$N$26779,MATCH($P4299,[1]Dados!$N$2:$N$26779,),2)</f>
        <v>#N/A</v>
      </c>
      <c r="P4299">
        <v>163648</v>
      </c>
      <c r="Q4299" s="1">
        <v>37012</v>
      </c>
      <c r="R4299" s="1">
        <v>37016</v>
      </c>
      <c r="S4299" t="s">
        <v>1587</v>
      </c>
    </row>
    <row r="4300" spans="1:19" x14ac:dyDescent="0.2">
      <c r="A4300" s="7">
        <v>510630</v>
      </c>
      <c r="B4300" s="3">
        <v>89834</v>
      </c>
      <c r="C4300" s="3" t="s">
        <v>38</v>
      </c>
      <c r="D4300" s="2" t="s">
        <v>641</v>
      </c>
      <c r="E4300" s="3">
        <v>15</v>
      </c>
      <c r="F4300" s="17">
        <v>0</v>
      </c>
      <c r="G4300" s="17">
        <v>1</v>
      </c>
      <c r="H4300" s="17">
        <v>0</v>
      </c>
      <c r="I4300" s="7">
        <v>4.5999999999999996</v>
      </c>
      <c r="J4300" s="7">
        <v>18</v>
      </c>
      <c r="K4300" s="4">
        <v>1214</v>
      </c>
      <c r="L4300" s="5">
        <v>1214.0589</v>
      </c>
      <c r="M4300">
        <v>386728</v>
      </c>
      <c r="N4300" s="33">
        <v>1</v>
      </c>
      <c r="O4300" s="50" t="e">
        <f>INDEX([1]Dados!$M$2:$N$26779,MATCH($P4300,[1]Dados!$N$2:$N$26779,),2)</f>
        <v>#N/A</v>
      </c>
      <c r="P4300">
        <v>163648</v>
      </c>
      <c r="Q4300" s="1">
        <v>37012</v>
      </c>
      <c r="R4300" s="1">
        <v>37016</v>
      </c>
      <c r="S4300" t="s">
        <v>1587</v>
      </c>
    </row>
    <row r="4301" spans="1:19" x14ac:dyDescent="0.2">
      <c r="A4301" s="7">
        <v>510630</v>
      </c>
      <c r="B4301" s="3">
        <v>89834</v>
      </c>
      <c r="C4301" s="3" t="s">
        <v>38</v>
      </c>
      <c r="D4301" s="2" t="s">
        <v>641</v>
      </c>
      <c r="E4301" s="3">
        <v>15</v>
      </c>
      <c r="F4301" s="17">
        <v>0</v>
      </c>
      <c r="G4301" s="17">
        <v>1</v>
      </c>
      <c r="H4301" s="17">
        <v>0</v>
      </c>
      <c r="I4301" s="7">
        <v>4.5</v>
      </c>
      <c r="J4301" s="7">
        <v>25</v>
      </c>
      <c r="K4301" s="4">
        <v>1214</v>
      </c>
      <c r="L4301" s="5">
        <v>1214.0589</v>
      </c>
      <c r="M4301">
        <v>386728</v>
      </c>
      <c r="N4301" s="33">
        <v>1</v>
      </c>
      <c r="O4301" s="50" t="e">
        <f>INDEX([1]Dados!$M$2:$N$26779,MATCH($P4301,[1]Dados!$N$2:$N$26779,),2)</f>
        <v>#N/A</v>
      </c>
      <c r="P4301">
        <v>163648</v>
      </c>
      <c r="Q4301" s="1">
        <v>37012</v>
      </c>
      <c r="R4301" s="1">
        <v>37016</v>
      </c>
      <c r="S4301" t="s">
        <v>1587</v>
      </c>
    </row>
    <row r="4302" spans="1:19" x14ac:dyDescent="0.2">
      <c r="A4302" s="7">
        <v>510630</v>
      </c>
      <c r="B4302" s="3">
        <v>89834</v>
      </c>
      <c r="C4302" s="3" t="s">
        <v>38</v>
      </c>
      <c r="D4302" s="2" t="s">
        <v>641</v>
      </c>
      <c r="E4302" s="3">
        <v>15</v>
      </c>
      <c r="F4302" s="17">
        <v>0</v>
      </c>
      <c r="G4302" s="17">
        <v>1</v>
      </c>
      <c r="H4302" s="17">
        <v>0</v>
      </c>
      <c r="I4302" s="7">
        <v>4.0999999999999996</v>
      </c>
      <c r="J4302" s="7">
        <v>27</v>
      </c>
      <c r="K4302" s="4">
        <v>1214</v>
      </c>
      <c r="L4302" s="5">
        <v>1214.0589</v>
      </c>
      <c r="M4302">
        <v>386728</v>
      </c>
      <c r="N4302" s="33">
        <v>1</v>
      </c>
      <c r="O4302" s="50" t="e">
        <f>INDEX([1]Dados!$M$2:$N$26779,MATCH($P4302,[1]Dados!$N$2:$N$26779,),2)</f>
        <v>#N/A</v>
      </c>
      <c r="P4302">
        <v>163648</v>
      </c>
      <c r="Q4302" s="1">
        <v>37012</v>
      </c>
      <c r="R4302" s="1">
        <v>37016</v>
      </c>
      <c r="S4302" t="s">
        <v>1587</v>
      </c>
    </row>
    <row r="4303" spans="1:19" x14ac:dyDescent="0.2">
      <c r="A4303" s="7">
        <v>510630</v>
      </c>
      <c r="B4303" s="3">
        <v>89834</v>
      </c>
      <c r="C4303" s="3" t="s">
        <v>38</v>
      </c>
      <c r="D4303" s="2" t="s">
        <v>641</v>
      </c>
      <c r="E4303" s="3">
        <v>15</v>
      </c>
      <c r="F4303" s="17">
        <v>0</v>
      </c>
      <c r="G4303" s="17">
        <v>1</v>
      </c>
      <c r="H4303" s="17">
        <v>0</v>
      </c>
      <c r="I4303" s="7">
        <v>4.3</v>
      </c>
      <c r="J4303" s="7">
        <v>20</v>
      </c>
      <c r="K4303" s="4">
        <v>1214</v>
      </c>
      <c r="L4303" s="5">
        <v>1214.0589</v>
      </c>
      <c r="M4303">
        <v>386728</v>
      </c>
      <c r="N4303" s="33">
        <v>1</v>
      </c>
      <c r="O4303" s="50" t="e">
        <f>INDEX([1]Dados!$M$2:$N$26779,MATCH($P4303,[1]Dados!$N$2:$N$26779,),2)</f>
        <v>#N/A</v>
      </c>
      <c r="P4303">
        <v>163648</v>
      </c>
      <c r="Q4303" s="1">
        <v>37012</v>
      </c>
      <c r="R4303" s="1">
        <v>37016</v>
      </c>
      <c r="S4303" t="s">
        <v>1587</v>
      </c>
    </row>
    <row r="4304" spans="1:19" x14ac:dyDescent="0.2">
      <c r="A4304" s="7">
        <v>510630</v>
      </c>
      <c r="B4304" s="3">
        <v>89834</v>
      </c>
      <c r="C4304" s="3" t="s">
        <v>38</v>
      </c>
      <c r="D4304" s="2" t="s">
        <v>641</v>
      </c>
      <c r="E4304" s="3">
        <v>15</v>
      </c>
      <c r="F4304" s="17">
        <v>0</v>
      </c>
      <c r="G4304" s="17">
        <v>1</v>
      </c>
      <c r="H4304" s="17">
        <v>0</v>
      </c>
      <c r="I4304" s="7">
        <v>4.4000000000000004</v>
      </c>
      <c r="J4304" s="7">
        <v>23</v>
      </c>
      <c r="K4304" s="4">
        <v>1214</v>
      </c>
      <c r="L4304" s="5">
        <v>1214.0589</v>
      </c>
      <c r="M4304">
        <v>386728</v>
      </c>
      <c r="N4304" s="33">
        <v>1</v>
      </c>
      <c r="O4304" s="50" t="e">
        <f>INDEX([1]Dados!$M$2:$N$26779,MATCH($P4304,[1]Dados!$N$2:$N$26779,),2)</f>
        <v>#N/A</v>
      </c>
      <c r="P4304">
        <v>163648</v>
      </c>
      <c r="Q4304" s="1">
        <v>37012</v>
      </c>
      <c r="R4304" s="1">
        <v>37016</v>
      </c>
      <c r="S4304" t="s">
        <v>1587</v>
      </c>
    </row>
    <row r="4305" spans="1:19" x14ac:dyDescent="0.2">
      <c r="A4305" s="7">
        <v>510630</v>
      </c>
      <c r="B4305" s="3">
        <v>89834</v>
      </c>
      <c r="C4305" s="3" t="s">
        <v>38</v>
      </c>
      <c r="D4305" s="2" t="s">
        <v>641</v>
      </c>
      <c r="E4305" s="3">
        <v>15</v>
      </c>
      <c r="F4305" s="17">
        <v>0</v>
      </c>
      <c r="G4305" s="17">
        <v>1</v>
      </c>
      <c r="H4305" s="17">
        <v>0</v>
      </c>
      <c r="I4305" s="7" t="s">
        <v>3</v>
      </c>
      <c r="J4305" s="7">
        <v>0</v>
      </c>
      <c r="K4305" s="4">
        <v>1214</v>
      </c>
      <c r="L4305" s="5">
        <v>1214.0808</v>
      </c>
      <c r="M4305" t="s">
        <v>2134</v>
      </c>
      <c r="N4305" s="33">
        <v>1</v>
      </c>
      <c r="O4305" s="50" t="e">
        <f>INDEX([1]Dados!$M$2:$N$26779,MATCH($P4305,[1]Dados!$N$2:$N$26779,),2)</f>
        <v>#N/A</v>
      </c>
      <c r="P4305">
        <v>162179</v>
      </c>
      <c r="Q4305" s="1">
        <v>37012</v>
      </c>
      <c r="R4305" s="1">
        <v>37016</v>
      </c>
      <c r="S4305" t="s">
        <v>2134</v>
      </c>
    </row>
    <row r="4306" spans="1:19" x14ac:dyDescent="0.2">
      <c r="A4306" s="7">
        <v>510630</v>
      </c>
      <c r="B4306" s="3">
        <v>89834</v>
      </c>
      <c r="C4306" s="3" t="s">
        <v>38</v>
      </c>
      <c r="D4306" s="2" t="s">
        <v>641</v>
      </c>
      <c r="E4306" s="3">
        <v>15</v>
      </c>
      <c r="F4306" s="17">
        <v>0</v>
      </c>
      <c r="G4306" s="17">
        <v>1</v>
      </c>
      <c r="H4306" s="17">
        <v>0</v>
      </c>
      <c r="I4306" s="7">
        <v>5.2</v>
      </c>
      <c r="J4306" s="7">
        <v>26</v>
      </c>
      <c r="K4306" s="4">
        <v>119</v>
      </c>
      <c r="L4306" s="5">
        <v>119.3861</v>
      </c>
      <c r="M4306">
        <v>213367.24</v>
      </c>
      <c r="N4306" s="33">
        <v>1</v>
      </c>
      <c r="O4306" s="50" t="e">
        <f>INDEX([1]Dados!$M$2:$N$26779,MATCH($P4306,[1]Dados!$N$2:$N$26779,),2)</f>
        <v>#N/A</v>
      </c>
      <c r="P4306">
        <v>162291</v>
      </c>
      <c r="Q4306" s="1">
        <v>37012</v>
      </c>
      <c r="R4306" s="1">
        <v>37016</v>
      </c>
      <c r="S4306" t="s">
        <v>1644</v>
      </c>
    </row>
    <row r="4307" spans="1:19" x14ac:dyDescent="0.2">
      <c r="A4307" s="7">
        <v>510630</v>
      </c>
      <c r="B4307" s="3">
        <v>89834</v>
      </c>
      <c r="C4307" s="3" t="s">
        <v>38</v>
      </c>
      <c r="D4307" s="2" t="s">
        <v>641</v>
      </c>
      <c r="E4307" s="3">
        <v>15</v>
      </c>
      <c r="F4307" s="17">
        <v>0</v>
      </c>
      <c r="G4307" s="17">
        <v>1</v>
      </c>
      <c r="H4307" s="17">
        <v>0</v>
      </c>
      <c r="I4307" s="7">
        <v>5.0999999999999996</v>
      </c>
      <c r="J4307" s="7">
        <v>19</v>
      </c>
      <c r="K4307" s="4">
        <v>119</v>
      </c>
      <c r="L4307" s="5">
        <v>119.3861</v>
      </c>
      <c r="M4307">
        <v>213367.24</v>
      </c>
      <c r="N4307" s="33">
        <v>1</v>
      </c>
      <c r="O4307" s="50" t="e">
        <f>INDEX([1]Dados!$M$2:$N$26779,MATCH($P4307,[1]Dados!$N$2:$N$26779,),2)</f>
        <v>#N/A</v>
      </c>
      <c r="P4307">
        <v>162291</v>
      </c>
      <c r="Q4307" s="1">
        <v>37012</v>
      </c>
      <c r="R4307" s="1">
        <v>37016</v>
      </c>
      <c r="S4307" t="s">
        <v>1644</v>
      </c>
    </row>
    <row r="4308" spans="1:19" x14ac:dyDescent="0.2">
      <c r="A4308" s="7">
        <v>510630</v>
      </c>
      <c r="B4308" s="3">
        <v>89834</v>
      </c>
      <c r="C4308" s="3" t="s">
        <v>38</v>
      </c>
      <c r="D4308" s="2" t="s">
        <v>641</v>
      </c>
      <c r="E4308" s="3">
        <v>15</v>
      </c>
      <c r="F4308" s="17">
        <v>0</v>
      </c>
      <c r="G4308" s="17">
        <v>1</v>
      </c>
      <c r="H4308" s="17">
        <v>0</v>
      </c>
      <c r="I4308" s="7" t="s">
        <v>3</v>
      </c>
      <c r="J4308" s="7">
        <v>0</v>
      </c>
      <c r="K4308" s="4">
        <v>1203</v>
      </c>
      <c r="L4308" s="5">
        <v>1203.0829000000001</v>
      </c>
      <c r="M4308">
        <v>102801.27</v>
      </c>
      <c r="N4308" s="33">
        <v>1</v>
      </c>
      <c r="O4308" s="50" t="e">
        <f>INDEX([1]Dados!$M$2:$N$26779,MATCH($P4308,[1]Dados!$N$2:$N$26779,),2)</f>
        <v>#N/A</v>
      </c>
      <c r="P4308">
        <v>162256</v>
      </c>
      <c r="Q4308" s="1">
        <v>37012</v>
      </c>
      <c r="R4308" s="1">
        <v>37016</v>
      </c>
      <c r="S4308" t="s">
        <v>1494</v>
      </c>
    </row>
    <row r="4309" spans="1:19" x14ac:dyDescent="0.2">
      <c r="A4309" s="7">
        <v>510630</v>
      </c>
      <c r="B4309" s="3">
        <v>89834</v>
      </c>
      <c r="C4309" s="3" t="s">
        <v>38</v>
      </c>
      <c r="D4309" s="2" t="s">
        <v>641</v>
      </c>
      <c r="E4309" s="3">
        <v>15</v>
      </c>
      <c r="F4309" s="17">
        <v>0</v>
      </c>
      <c r="G4309" s="17">
        <v>1</v>
      </c>
      <c r="H4309" s="17">
        <v>0</v>
      </c>
      <c r="I4309" s="7" t="s">
        <v>3</v>
      </c>
      <c r="J4309" s="7">
        <v>0</v>
      </c>
      <c r="K4309" s="4">
        <v>1203</v>
      </c>
      <c r="L4309" s="5">
        <v>1203.0829000000001</v>
      </c>
      <c r="M4309">
        <v>102801.27</v>
      </c>
      <c r="N4309" s="33">
        <v>1</v>
      </c>
      <c r="O4309" s="50" t="e">
        <f>INDEX([1]Dados!$M$2:$N$26779,MATCH($P4309,[1]Dados!$N$2:$N$26779,),2)</f>
        <v>#N/A</v>
      </c>
      <c r="P4309">
        <v>162882</v>
      </c>
      <c r="Q4309" s="1">
        <v>37012</v>
      </c>
      <c r="R4309" s="1">
        <v>37016</v>
      </c>
      <c r="S4309" t="s">
        <v>1494</v>
      </c>
    </row>
    <row r="4310" spans="1:19" x14ac:dyDescent="0.2">
      <c r="A4310" s="7">
        <v>510630</v>
      </c>
      <c r="B4310" s="3">
        <v>89834</v>
      </c>
      <c r="C4310" s="3" t="s">
        <v>38</v>
      </c>
      <c r="D4310" s="2" t="s">
        <v>641</v>
      </c>
      <c r="E4310" s="3">
        <v>15</v>
      </c>
      <c r="F4310" s="17">
        <v>0</v>
      </c>
      <c r="G4310" s="17">
        <v>1</v>
      </c>
      <c r="H4310" s="17">
        <v>0</v>
      </c>
      <c r="I4310" s="7">
        <v>2.2999999999999998</v>
      </c>
      <c r="J4310" s="7">
        <v>15</v>
      </c>
      <c r="K4310" s="4">
        <v>1203</v>
      </c>
      <c r="L4310" s="5">
        <v>1203.0829000000001</v>
      </c>
      <c r="M4310">
        <v>102801.27</v>
      </c>
      <c r="N4310" s="33">
        <v>1</v>
      </c>
      <c r="O4310" s="50" t="e">
        <f>INDEX([1]Dados!$M$2:$N$26779,MATCH($P4310,[1]Dados!$N$2:$N$26779,),2)</f>
        <v>#N/A</v>
      </c>
      <c r="P4310">
        <v>163072</v>
      </c>
      <c r="Q4310" s="1">
        <v>37012</v>
      </c>
      <c r="R4310" s="1">
        <v>37016</v>
      </c>
      <c r="S4310" t="s">
        <v>1494</v>
      </c>
    </row>
    <row r="4311" spans="1:19" x14ac:dyDescent="0.2">
      <c r="A4311" s="7">
        <v>510630</v>
      </c>
      <c r="B4311" s="3">
        <v>89834</v>
      </c>
      <c r="C4311" s="3" t="s">
        <v>38</v>
      </c>
      <c r="D4311" s="2" t="s">
        <v>641</v>
      </c>
      <c r="E4311" s="3">
        <v>15</v>
      </c>
      <c r="F4311" s="17">
        <v>0</v>
      </c>
      <c r="G4311" s="17">
        <v>1</v>
      </c>
      <c r="H4311" s="17">
        <v>0</v>
      </c>
      <c r="I4311" s="7">
        <v>2.2000000000000002</v>
      </c>
      <c r="J4311" s="7">
        <v>14</v>
      </c>
      <c r="K4311" s="4">
        <v>1203</v>
      </c>
      <c r="L4311" s="5">
        <v>1203.0829000000001</v>
      </c>
      <c r="M4311">
        <v>102801.27</v>
      </c>
      <c r="N4311" s="33">
        <v>1</v>
      </c>
      <c r="O4311" s="50" t="e">
        <f>INDEX([1]Dados!$M$2:$N$26779,MATCH($P4311,[1]Dados!$N$2:$N$26779,),2)</f>
        <v>#N/A</v>
      </c>
      <c r="P4311">
        <v>163072</v>
      </c>
      <c r="Q4311" s="1">
        <v>37012</v>
      </c>
      <c r="R4311" s="1">
        <v>37016</v>
      </c>
      <c r="S4311" t="s">
        <v>1494</v>
      </c>
    </row>
    <row r="4312" spans="1:19" x14ac:dyDescent="0.2">
      <c r="A4312" s="7">
        <v>510630</v>
      </c>
      <c r="B4312" s="3">
        <v>89834</v>
      </c>
      <c r="C4312" s="3" t="s">
        <v>38</v>
      </c>
      <c r="D4312" s="2" t="s">
        <v>641</v>
      </c>
      <c r="E4312" s="3">
        <v>15</v>
      </c>
      <c r="F4312" s="17">
        <v>0</v>
      </c>
      <c r="G4312" s="17">
        <v>1</v>
      </c>
      <c r="H4312" s="17">
        <v>0</v>
      </c>
      <c r="I4312" s="7">
        <v>2.1</v>
      </c>
      <c r="J4312" s="7">
        <v>15</v>
      </c>
      <c r="K4312" s="4">
        <v>1203</v>
      </c>
      <c r="L4312" s="5">
        <v>1203.0829000000001</v>
      </c>
      <c r="M4312">
        <v>102801.27</v>
      </c>
      <c r="N4312" s="33">
        <v>1</v>
      </c>
      <c r="O4312" s="50" t="e">
        <f>INDEX([1]Dados!$M$2:$N$26779,MATCH($P4312,[1]Dados!$N$2:$N$26779,),2)</f>
        <v>#N/A</v>
      </c>
      <c r="P4312">
        <v>163072</v>
      </c>
      <c r="Q4312" s="1">
        <v>37012</v>
      </c>
      <c r="R4312" s="1">
        <v>37016</v>
      </c>
      <c r="S4312" t="s">
        <v>1494</v>
      </c>
    </row>
    <row r="4313" spans="1:19" x14ac:dyDescent="0.2">
      <c r="A4313" s="7">
        <v>510630</v>
      </c>
      <c r="B4313" s="3">
        <v>89834</v>
      </c>
      <c r="C4313" s="3" t="s">
        <v>38</v>
      </c>
      <c r="D4313" s="2" t="s">
        <v>641</v>
      </c>
      <c r="E4313" s="3">
        <v>15</v>
      </c>
      <c r="F4313" s="17">
        <v>0</v>
      </c>
      <c r="G4313" s="17">
        <v>1</v>
      </c>
      <c r="H4313" s="17">
        <v>0</v>
      </c>
      <c r="I4313" s="7">
        <v>3.6</v>
      </c>
      <c r="J4313" s="7">
        <v>25</v>
      </c>
      <c r="K4313" s="4">
        <v>1214</v>
      </c>
      <c r="L4313" s="5">
        <v>1214.0587</v>
      </c>
      <c r="M4313">
        <v>156810</v>
      </c>
      <c r="N4313" s="33">
        <v>1</v>
      </c>
      <c r="O4313" s="50" t="e">
        <f>INDEX([1]Dados!$M$2:$N$26779,MATCH($P4313,[1]Dados!$N$2:$N$26779,),2)</f>
        <v>#N/A</v>
      </c>
      <c r="P4313">
        <v>162361</v>
      </c>
      <c r="Q4313" s="1">
        <v>37012</v>
      </c>
      <c r="R4313" s="1">
        <v>37016</v>
      </c>
      <c r="S4313" t="s">
        <v>1645</v>
      </c>
    </row>
    <row r="4314" spans="1:19" x14ac:dyDescent="0.2">
      <c r="A4314" s="7">
        <v>510630</v>
      </c>
      <c r="B4314" s="3">
        <v>89834</v>
      </c>
      <c r="C4314" s="3" t="s">
        <v>38</v>
      </c>
      <c r="D4314" s="2" t="s">
        <v>641</v>
      </c>
      <c r="E4314" s="3">
        <v>15</v>
      </c>
      <c r="F4314" s="17">
        <v>0</v>
      </c>
      <c r="G4314" s="17">
        <v>1</v>
      </c>
      <c r="H4314" s="17">
        <v>0</v>
      </c>
      <c r="I4314" s="7">
        <v>3.5</v>
      </c>
      <c r="J4314" s="7">
        <v>13</v>
      </c>
      <c r="K4314" s="4">
        <v>1214</v>
      </c>
      <c r="L4314" s="5">
        <v>1214.0587</v>
      </c>
      <c r="M4314">
        <v>156810</v>
      </c>
      <c r="N4314" s="33">
        <v>1</v>
      </c>
      <c r="O4314" s="50" t="e">
        <f>INDEX([1]Dados!$M$2:$N$26779,MATCH($P4314,[1]Dados!$N$2:$N$26779,),2)</f>
        <v>#N/A</v>
      </c>
      <c r="P4314">
        <v>162361</v>
      </c>
      <c r="Q4314" s="1">
        <v>37012</v>
      </c>
      <c r="R4314" s="1">
        <v>37016</v>
      </c>
      <c r="S4314" t="s">
        <v>1645</v>
      </c>
    </row>
    <row r="4315" spans="1:19" x14ac:dyDescent="0.2">
      <c r="A4315" s="7">
        <v>510630</v>
      </c>
      <c r="B4315" s="3">
        <v>89834</v>
      </c>
      <c r="C4315" s="3" t="s">
        <v>38</v>
      </c>
      <c r="D4315" s="2" t="s">
        <v>641</v>
      </c>
      <c r="E4315" s="3">
        <v>15</v>
      </c>
      <c r="F4315" s="17">
        <v>0</v>
      </c>
      <c r="G4315" s="17">
        <v>1</v>
      </c>
      <c r="H4315" s="17">
        <v>0</v>
      </c>
      <c r="I4315" s="7">
        <v>3.4</v>
      </c>
      <c r="J4315" s="7">
        <v>13</v>
      </c>
      <c r="K4315" s="4">
        <v>1214</v>
      </c>
      <c r="L4315" s="5">
        <v>1214.0587</v>
      </c>
      <c r="M4315">
        <v>156810</v>
      </c>
      <c r="N4315" s="33">
        <v>1</v>
      </c>
      <c r="O4315" s="50" t="e">
        <f>INDEX([1]Dados!$M$2:$N$26779,MATCH($P4315,[1]Dados!$N$2:$N$26779,),2)</f>
        <v>#N/A</v>
      </c>
      <c r="P4315">
        <v>162361</v>
      </c>
      <c r="Q4315" s="1">
        <v>37012</v>
      </c>
      <c r="R4315" s="1">
        <v>37016</v>
      </c>
      <c r="S4315" t="s">
        <v>1645</v>
      </c>
    </row>
    <row r="4316" spans="1:19" x14ac:dyDescent="0.2">
      <c r="A4316" s="7">
        <v>510630</v>
      </c>
      <c r="B4316" s="3">
        <v>89834</v>
      </c>
      <c r="C4316" s="3" t="s">
        <v>38</v>
      </c>
      <c r="D4316" s="2" t="s">
        <v>641</v>
      </c>
      <c r="E4316" s="3">
        <v>15</v>
      </c>
      <c r="F4316" s="17">
        <v>0</v>
      </c>
      <c r="G4316" s="17">
        <v>1</v>
      </c>
      <c r="H4316" s="17">
        <v>0</v>
      </c>
      <c r="I4316" s="7">
        <v>3.3</v>
      </c>
      <c r="J4316" s="7">
        <v>15</v>
      </c>
      <c r="K4316" s="4">
        <v>1214</v>
      </c>
      <c r="L4316" s="5">
        <v>1214.0587</v>
      </c>
      <c r="M4316">
        <v>156810</v>
      </c>
      <c r="N4316" s="33">
        <v>1</v>
      </c>
      <c r="O4316" s="50" t="e">
        <f>INDEX([1]Dados!$M$2:$N$26779,MATCH($P4316,[1]Dados!$N$2:$N$26779,),2)</f>
        <v>#N/A</v>
      </c>
      <c r="P4316">
        <v>162361</v>
      </c>
      <c r="Q4316" s="1">
        <v>37012</v>
      </c>
      <c r="R4316" s="1">
        <v>37016</v>
      </c>
      <c r="S4316" t="s">
        <v>1645</v>
      </c>
    </row>
    <row r="4317" spans="1:19" x14ac:dyDescent="0.2">
      <c r="A4317" s="7">
        <v>510630</v>
      </c>
      <c r="B4317" s="3">
        <v>89834</v>
      </c>
      <c r="C4317" s="3" t="s">
        <v>38</v>
      </c>
      <c r="D4317" s="2" t="s">
        <v>641</v>
      </c>
      <c r="E4317" s="3">
        <v>15</v>
      </c>
      <c r="F4317" s="17">
        <v>0</v>
      </c>
      <c r="G4317" s="17">
        <v>1</v>
      </c>
      <c r="H4317" s="17">
        <v>0</v>
      </c>
      <c r="I4317" s="7">
        <v>3.2</v>
      </c>
      <c r="J4317" s="7">
        <v>28</v>
      </c>
      <c r="K4317" s="4">
        <v>1214</v>
      </c>
      <c r="L4317" s="5">
        <v>1214.0587</v>
      </c>
      <c r="M4317">
        <v>156810</v>
      </c>
      <c r="N4317" s="33">
        <v>1</v>
      </c>
      <c r="O4317" s="50" t="e">
        <f>INDEX([1]Dados!$M$2:$N$26779,MATCH($P4317,[1]Dados!$N$2:$N$26779,),2)</f>
        <v>#N/A</v>
      </c>
      <c r="P4317">
        <v>162361</v>
      </c>
      <c r="Q4317" s="1">
        <v>37012</v>
      </c>
      <c r="R4317" s="1">
        <v>37016</v>
      </c>
      <c r="S4317" t="s">
        <v>1645</v>
      </c>
    </row>
    <row r="4318" spans="1:19" x14ac:dyDescent="0.2">
      <c r="A4318" s="7">
        <v>510630</v>
      </c>
      <c r="B4318" s="3">
        <v>89834</v>
      </c>
      <c r="C4318" s="3" t="s">
        <v>38</v>
      </c>
      <c r="D4318" s="2" t="s">
        <v>641</v>
      </c>
      <c r="E4318" s="3">
        <v>15</v>
      </c>
      <c r="F4318" s="17">
        <v>0</v>
      </c>
      <c r="G4318" s="17">
        <v>1</v>
      </c>
      <c r="H4318" s="17">
        <v>0</v>
      </c>
      <c r="I4318" s="7">
        <v>3.1</v>
      </c>
      <c r="J4318" s="7">
        <v>25</v>
      </c>
      <c r="K4318" s="4">
        <v>1214</v>
      </c>
      <c r="L4318" s="5">
        <v>1214.0587</v>
      </c>
      <c r="M4318">
        <v>156810</v>
      </c>
      <c r="N4318" s="33">
        <v>1</v>
      </c>
      <c r="O4318" s="50" t="e">
        <f>INDEX([1]Dados!$M$2:$N$26779,MATCH($P4318,[1]Dados!$N$2:$N$26779,),2)</f>
        <v>#N/A</v>
      </c>
      <c r="P4318">
        <v>162361</v>
      </c>
      <c r="Q4318" s="1">
        <v>37012</v>
      </c>
      <c r="R4318" s="1">
        <v>37016</v>
      </c>
      <c r="S4318" t="s">
        <v>1645</v>
      </c>
    </row>
    <row r="4319" spans="1:19" x14ac:dyDescent="0.2">
      <c r="A4319" s="7">
        <v>510630</v>
      </c>
      <c r="B4319" s="3">
        <v>89834</v>
      </c>
      <c r="C4319" s="3" t="s">
        <v>38</v>
      </c>
      <c r="D4319" s="2" t="s">
        <v>641</v>
      </c>
      <c r="E4319" s="3">
        <v>15</v>
      </c>
      <c r="F4319" s="17">
        <v>0</v>
      </c>
      <c r="G4319" s="17">
        <v>1</v>
      </c>
      <c r="H4319" s="17">
        <v>0</v>
      </c>
      <c r="I4319" s="7">
        <v>1.5</v>
      </c>
      <c r="J4319" s="7">
        <v>30</v>
      </c>
      <c r="K4319" s="4">
        <v>1293</v>
      </c>
      <c r="L4319" s="5">
        <v>1293.0592999999999</v>
      </c>
      <c r="M4319">
        <v>10320.64</v>
      </c>
      <c r="N4319" s="33">
        <v>1</v>
      </c>
      <c r="O4319" s="50" t="e">
        <f>INDEX([1]Dados!$M$2:$N$26779,MATCH($P4319,[1]Dados!$N$2:$N$26779,),2)</f>
        <v>#N/A</v>
      </c>
      <c r="P4319">
        <v>162903</v>
      </c>
      <c r="Q4319" s="1">
        <v>37012</v>
      </c>
      <c r="R4319" s="1">
        <v>37016</v>
      </c>
      <c r="S4319" t="s">
        <v>1646</v>
      </c>
    </row>
    <row r="4320" spans="1:19" x14ac:dyDescent="0.2">
      <c r="A4320" s="7">
        <v>510630</v>
      </c>
      <c r="B4320" s="3">
        <v>89834</v>
      </c>
      <c r="C4320" s="3" t="s">
        <v>38</v>
      </c>
      <c r="D4320" s="2" t="s">
        <v>641</v>
      </c>
      <c r="E4320" s="3">
        <v>15</v>
      </c>
      <c r="F4320" s="17">
        <v>0</v>
      </c>
      <c r="G4320" s="17">
        <v>1</v>
      </c>
      <c r="H4320" s="17">
        <v>0</v>
      </c>
      <c r="I4320" s="7">
        <v>1.3</v>
      </c>
      <c r="J4320" s="7">
        <v>22</v>
      </c>
      <c r="K4320" s="4">
        <v>1293</v>
      </c>
      <c r="L4320" s="5">
        <v>1293.0592999999999</v>
      </c>
      <c r="M4320">
        <v>10320.64</v>
      </c>
      <c r="N4320" s="33">
        <v>1</v>
      </c>
      <c r="O4320" s="50" t="e">
        <f>INDEX([1]Dados!$M$2:$N$26779,MATCH($P4320,[1]Dados!$N$2:$N$26779,),2)</f>
        <v>#N/A</v>
      </c>
      <c r="P4320">
        <v>162903</v>
      </c>
      <c r="Q4320" s="1">
        <v>37012</v>
      </c>
      <c r="R4320" s="1">
        <v>37016</v>
      </c>
      <c r="S4320" t="s">
        <v>1646</v>
      </c>
    </row>
    <row r="4321" spans="1:19" x14ac:dyDescent="0.2">
      <c r="A4321" s="7">
        <v>510630</v>
      </c>
      <c r="B4321" s="3">
        <v>89834</v>
      </c>
      <c r="C4321" s="3" t="s">
        <v>38</v>
      </c>
      <c r="D4321" s="2" t="s">
        <v>641</v>
      </c>
      <c r="E4321" s="3">
        <v>15</v>
      </c>
      <c r="F4321" s="17">
        <v>0</v>
      </c>
      <c r="G4321" s="17">
        <v>1</v>
      </c>
      <c r="H4321" s="17">
        <v>0</v>
      </c>
      <c r="I4321" s="7">
        <v>1.4</v>
      </c>
      <c r="J4321" s="7">
        <v>22</v>
      </c>
      <c r="K4321" s="4">
        <v>1293</v>
      </c>
      <c r="L4321" s="5">
        <v>1293.0592999999999</v>
      </c>
      <c r="M4321">
        <v>10320.64</v>
      </c>
      <c r="N4321" s="33">
        <v>1</v>
      </c>
      <c r="O4321" s="50" t="e">
        <f>INDEX([1]Dados!$M$2:$N$26779,MATCH($P4321,[1]Dados!$N$2:$N$26779,),2)</f>
        <v>#N/A</v>
      </c>
      <c r="P4321">
        <v>162903</v>
      </c>
      <c r="Q4321" s="1">
        <v>37012</v>
      </c>
      <c r="R4321" s="1">
        <v>37016</v>
      </c>
      <c r="S4321" t="s">
        <v>1646</v>
      </c>
    </row>
    <row r="4322" spans="1:19" x14ac:dyDescent="0.2">
      <c r="A4322" s="7">
        <v>510630</v>
      </c>
      <c r="B4322" s="3">
        <v>89834</v>
      </c>
      <c r="C4322" s="3" t="s">
        <v>38</v>
      </c>
      <c r="D4322" s="2" t="s">
        <v>641</v>
      </c>
      <c r="E4322" s="3">
        <v>15</v>
      </c>
      <c r="F4322" s="17">
        <v>0</v>
      </c>
      <c r="G4322" s="17">
        <v>1</v>
      </c>
      <c r="H4322" s="17">
        <v>0</v>
      </c>
      <c r="I4322" s="7">
        <v>1.2</v>
      </c>
      <c r="J4322" s="7">
        <v>29</v>
      </c>
      <c r="K4322" s="4">
        <v>1293</v>
      </c>
      <c r="L4322" s="5">
        <v>1293.0592999999999</v>
      </c>
      <c r="M4322">
        <v>10320.64</v>
      </c>
      <c r="N4322" s="33">
        <v>1</v>
      </c>
      <c r="O4322" s="50" t="e">
        <f>INDEX([1]Dados!$M$2:$N$26779,MATCH($P4322,[1]Dados!$N$2:$N$26779,),2)</f>
        <v>#N/A</v>
      </c>
      <c r="P4322">
        <v>162903</v>
      </c>
      <c r="Q4322" s="1">
        <v>37012</v>
      </c>
      <c r="R4322" s="1">
        <v>37016</v>
      </c>
      <c r="S4322" t="s">
        <v>1646</v>
      </c>
    </row>
    <row r="4323" spans="1:19" x14ac:dyDescent="0.2">
      <c r="A4323" s="7">
        <v>510630</v>
      </c>
      <c r="B4323" s="3">
        <v>89834</v>
      </c>
      <c r="C4323" s="3" t="s">
        <v>38</v>
      </c>
      <c r="D4323" s="2" t="s">
        <v>641</v>
      </c>
      <c r="E4323" s="3">
        <v>15</v>
      </c>
      <c r="F4323" s="17">
        <v>0</v>
      </c>
      <c r="G4323" s="17">
        <v>1</v>
      </c>
      <c r="H4323" s="17">
        <v>0</v>
      </c>
      <c r="I4323" s="7">
        <v>1.1000000000000001</v>
      </c>
      <c r="J4323" s="7">
        <v>22</v>
      </c>
      <c r="K4323" s="4">
        <v>1293</v>
      </c>
      <c r="L4323" s="5">
        <v>1293.0592999999999</v>
      </c>
      <c r="M4323">
        <v>10320.64</v>
      </c>
      <c r="N4323" s="33">
        <v>1</v>
      </c>
      <c r="O4323" s="50" t="e">
        <f>INDEX([1]Dados!$M$2:$N$26779,MATCH($P4323,[1]Dados!$N$2:$N$26779,),2)</f>
        <v>#N/A</v>
      </c>
      <c r="P4323">
        <v>162903</v>
      </c>
      <c r="Q4323" s="1">
        <v>37012</v>
      </c>
      <c r="R4323" s="1">
        <v>37016</v>
      </c>
      <c r="S4323" t="s">
        <v>1646</v>
      </c>
    </row>
    <row r="4324" spans="1:19" x14ac:dyDescent="0.2">
      <c r="A4324" s="7">
        <v>250170</v>
      </c>
      <c r="B4324" s="3">
        <v>19356</v>
      </c>
      <c r="C4324" s="3" t="s">
        <v>34</v>
      </c>
      <c r="D4324" s="2" t="s">
        <v>281</v>
      </c>
      <c r="E4324" s="3">
        <v>15</v>
      </c>
      <c r="F4324" s="17">
        <v>0</v>
      </c>
      <c r="G4324" s="17">
        <v>1</v>
      </c>
      <c r="H4324" s="17">
        <v>0</v>
      </c>
      <c r="I4324" s="7">
        <v>5.2</v>
      </c>
      <c r="J4324" s="7">
        <v>19</v>
      </c>
      <c r="K4324" s="4">
        <v>119</v>
      </c>
      <c r="L4324" s="5">
        <v>119.38590000000001</v>
      </c>
      <c r="M4324">
        <v>72886.399999999994</v>
      </c>
      <c r="N4324" s="33">
        <v>1</v>
      </c>
      <c r="O4324" s="50" t="e">
        <f>INDEX([1]Dados!$M$2:$N$26779,MATCH($P4324,[1]Dados!$N$2:$N$26779,),2)</f>
        <v>#N/A</v>
      </c>
      <c r="P4324">
        <v>162292</v>
      </c>
      <c r="Q4324" s="1">
        <v>37012</v>
      </c>
      <c r="R4324" s="1">
        <v>37016</v>
      </c>
      <c r="S4324" t="s">
        <v>952</v>
      </c>
    </row>
    <row r="4325" spans="1:19" x14ac:dyDescent="0.2">
      <c r="A4325" s="7">
        <v>250170</v>
      </c>
      <c r="B4325" s="3">
        <v>19356</v>
      </c>
      <c r="C4325" s="3" t="s">
        <v>34</v>
      </c>
      <c r="D4325" s="2" t="s">
        <v>281</v>
      </c>
      <c r="E4325" s="3">
        <v>15</v>
      </c>
      <c r="F4325" s="17">
        <v>0</v>
      </c>
      <c r="G4325" s="17">
        <v>1</v>
      </c>
      <c r="H4325" s="17">
        <v>0</v>
      </c>
      <c r="I4325" s="7">
        <v>5.0999999999999996</v>
      </c>
      <c r="J4325" s="7">
        <v>13</v>
      </c>
      <c r="K4325" s="4">
        <v>119</v>
      </c>
      <c r="L4325" s="5">
        <v>119.38590000000001</v>
      </c>
      <c r="M4325">
        <v>72886.399999999994</v>
      </c>
      <c r="N4325" s="33">
        <v>1</v>
      </c>
      <c r="O4325" s="50" t="e">
        <f>INDEX([1]Dados!$M$2:$N$26779,MATCH($P4325,[1]Dados!$N$2:$N$26779,),2)</f>
        <v>#N/A</v>
      </c>
      <c r="P4325">
        <v>162292</v>
      </c>
      <c r="Q4325" s="1">
        <v>37012</v>
      </c>
      <c r="R4325" s="1">
        <v>37016</v>
      </c>
      <c r="S4325" t="s">
        <v>952</v>
      </c>
    </row>
    <row r="4326" spans="1:19" x14ac:dyDescent="0.2">
      <c r="A4326" s="7">
        <v>250170</v>
      </c>
      <c r="B4326" s="3">
        <v>19356</v>
      </c>
      <c r="C4326" s="3" t="s">
        <v>34</v>
      </c>
      <c r="D4326" s="2" t="s">
        <v>281</v>
      </c>
      <c r="E4326" s="3">
        <v>15</v>
      </c>
      <c r="F4326" s="17">
        <v>0</v>
      </c>
      <c r="G4326" s="17">
        <v>1</v>
      </c>
      <c r="H4326" s="17">
        <v>0</v>
      </c>
      <c r="I4326" s="7" t="s">
        <v>3</v>
      </c>
      <c r="J4326" s="7">
        <v>0</v>
      </c>
      <c r="K4326" s="4">
        <v>1203</v>
      </c>
      <c r="L4326" s="5">
        <v>1203.0829000000001</v>
      </c>
      <c r="M4326" t="s">
        <v>2134</v>
      </c>
      <c r="N4326" s="33">
        <v>1</v>
      </c>
      <c r="O4326" s="50" t="e">
        <f>INDEX([1]Dados!$M$2:$N$26779,MATCH($P4326,[1]Dados!$N$2:$N$26779,),2)</f>
        <v>#N/A</v>
      </c>
      <c r="P4326">
        <v>162264</v>
      </c>
      <c r="Q4326" s="1">
        <v>37012</v>
      </c>
      <c r="R4326" s="1">
        <v>37016</v>
      </c>
      <c r="S4326" t="s">
        <v>955</v>
      </c>
    </row>
    <row r="4327" spans="1:19" x14ac:dyDescent="0.2">
      <c r="A4327" s="7">
        <v>250170</v>
      </c>
      <c r="B4327" s="3">
        <v>19356</v>
      </c>
      <c r="C4327" s="3" t="s">
        <v>34</v>
      </c>
      <c r="D4327" s="2" t="s">
        <v>281</v>
      </c>
      <c r="E4327" s="3">
        <v>15</v>
      </c>
      <c r="F4327" s="17">
        <v>0</v>
      </c>
      <c r="G4327" s="17">
        <v>1</v>
      </c>
      <c r="H4327" s="17">
        <v>0</v>
      </c>
      <c r="I4327" s="7" t="s">
        <v>3</v>
      </c>
      <c r="J4327" s="7">
        <v>0</v>
      </c>
      <c r="K4327" s="4">
        <v>1203</v>
      </c>
      <c r="L4327" s="5">
        <v>1203.0829000000001</v>
      </c>
      <c r="M4327" t="s">
        <v>2134</v>
      </c>
      <c r="N4327" s="33">
        <v>1</v>
      </c>
      <c r="O4327" s="50" t="e">
        <f>INDEX([1]Dados!$M$2:$N$26779,MATCH($P4327,[1]Dados!$N$2:$N$26779,),2)</f>
        <v>#N/A</v>
      </c>
      <c r="P4327">
        <v>162883</v>
      </c>
      <c r="Q4327" s="1">
        <v>37012</v>
      </c>
      <c r="R4327" s="1">
        <v>37016</v>
      </c>
      <c r="S4327" t="s">
        <v>955</v>
      </c>
    </row>
    <row r="4328" spans="1:19" x14ac:dyDescent="0.2">
      <c r="A4328" s="7">
        <v>250170</v>
      </c>
      <c r="B4328" s="3">
        <v>19356</v>
      </c>
      <c r="C4328" s="3" t="s">
        <v>34</v>
      </c>
      <c r="D4328" s="2" t="s">
        <v>281</v>
      </c>
      <c r="E4328" s="3">
        <v>15</v>
      </c>
      <c r="F4328" s="17">
        <v>0</v>
      </c>
      <c r="G4328" s="17">
        <v>1</v>
      </c>
      <c r="H4328" s="17">
        <v>0</v>
      </c>
      <c r="I4328" s="7">
        <v>4.2</v>
      </c>
      <c r="J4328" s="7">
        <v>18</v>
      </c>
      <c r="K4328" s="4">
        <v>1203</v>
      </c>
      <c r="L4328" s="5">
        <v>1203.0829000000001</v>
      </c>
      <c r="M4328">
        <v>14137.6</v>
      </c>
      <c r="N4328" s="33">
        <v>1</v>
      </c>
      <c r="O4328" s="50" t="e">
        <f>INDEX([1]Dados!$M$2:$N$26779,MATCH($P4328,[1]Dados!$N$2:$N$26779,),2)</f>
        <v>#N/A</v>
      </c>
      <c r="P4328">
        <v>163075</v>
      </c>
      <c r="Q4328" s="1">
        <v>37012</v>
      </c>
      <c r="R4328" s="1">
        <v>37016</v>
      </c>
      <c r="S4328" t="s">
        <v>955</v>
      </c>
    </row>
    <row r="4329" spans="1:19" x14ac:dyDescent="0.2">
      <c r="A4329" s="7">
        <v>250170</v>
      </c>
      <c r="B4329" s="3">
        <v>19356</v>
      </c>
      <c r="C4329" s="3" t="s">
        <v>34</v>
      </c>
      <c r="D4329" s="2" t="s">
        <v>281</v>
      </c>
      <c r="E4329" s="3">
        <v>15</v>
      </c>
      <c r="F4329" s="17">
        <v>0</v>
      </c>
      <c r="G4329" s="17">
        <v>1</v>
      </c>
      <c r="H4329" s="17">
        <v>0</v>
      </c>
      <c r="I4329" s="7">
        <v>4.0999999999999996</v>
      </c>
      <c r="J4329" s="7">
        <v>13</v>
      </c>
      <c r="K4329" s="4">
        <v>1203</v>
      </c>
      <c r="L4329" s="5">
        <v>1203.0829000000001</v>
      </c>
      <c r="M4329">
        <v>14137.6</v>
      </c>
      <c r="N4329" s="33">
        <v>1</v>
      </c>
      <c r="O4329" s="50" t="e">
        <f>INDEX([1]Dados!$M$2:$N$26779,MATCH($P4329,[1]Dados!$N$2:$N$26779,),2)</f>
        <v>#N/A</v>
      </c>
      <c r="P4329">
        <v>163075</v>
      </c>
      <c r="Q4329" s="1">
        <v>37012</v>
      </c>
      <c r="R4329" s="1">
        <v>37016</v>
      </c>
      <c r="S4329" t="s">
        <v>955</v>
      </c>
    </row>
    <row r="4330" spans="1:19" x14ac:dyDescent="0.2">
      <c r="A4330" s="7">
        <v>250170</v>
      </c>
      <c r="B4330" s="3">
        <v>19356</v>
      </c>
      <c r="C4330" s="3" t="s">
        <v>34</v>
      </c>
      <c r="D4330" s="2" t="s">
        <v>281</v>
      </c>
      <c r="E4330" s="3">
        <v>15</v>
      </c>
      <c r="F4330" s="17">
        <v>0</v>
      </c>
      <c r="G4330" s="17">
        <v>1</v>
      </c>
      <c r="H4330" s="17">
        <v>0</v>
      </c>
      <c r="I4330" s="7">
        <v>2.2000000000000002</v>
      </c>
      <c r="J4330" s="7">
        <v>25</v>
      </c>
      <c r="K4330" s="4">
        <v>1214</v>
      </c>
      <c r="L4330" s="5">
        <v>1214.0587</v>
      </c>
      <c r="M4330">
        <v>68365.7</v>
      </c>
      <c r="N4330" s="33">
        <v>1</v>
      </c>
      <c r="O4330" s="50" t="e">
        <f>INDEX([1]Dados!$M$2:$N$26779,MATCH($P4330,[1]Dados!$N$2:$N$26779,),2)</f>
        <v>#N/A</v>
      </c>
      <c r="P4330">
        <v>162362</v>
      </c>
      <c r="Q4330" s="1">
        <v>37012</v>
      </c>
      <c r="R4330" s="1">
        <v>37016</v>
      </c>
      <c r="S4330" t="s">
        <v>953</v>
      </c>
    </row>
    <row r="4331" spans="1:19" x14ac:dyDescent="0.2">
      <c r="A4331" s="7">
        <v>250170</v>
      </c>
      <c r="B4331" s="3">
        <v>19356</v>
      </c>
      <c r="C4331" s="3" t="s">
        <v>34</v>
      </c>
      <c r="D4331" s="2" t="s">
        <v>281</v>
      </c>
      <c r="E4331" s="3">
        <v>15</v>
      </c>
      <c r="F4331" s="17">
        <v>0</v>
      </c>
      <c r="G4331" s="17">
        <v>1</v>
      </c>
      <c r="H4331" s="17">
        <v>0</v>
      </c>
      <c r="I4331" s="7">
        <v>2.8</v>
      </c>
      <c r="J4331" s="7">
        <v>10</v>
      </c>
      <c r="K4331" s="4">
        <v>1214</v>
      </c>
      <c r="L4331" s="5">
        <v>1214.0587</v>
      </c>
      <c r="M4331">
        <v>68365.7</v>
      </c>
      <c r="N4331" s="33">
        <v>1</v>
      </c>
      <c r="O4331" s="50" t="e">
        <f>INDEX([1]Dados!$M$2:$N$26779,MATCH($P4331,[1]Dados!$N$2:$N$26779,),2)</f>
        <v>#N/A</v>
      </c>
      <c r="P4331">
        <v>162362</v>
      </c>
      <c r="Q4331" s="1">
        <v>37012</v>
      </c>
      <c r="R4331" s="1">
        <v>37016</v>
      </c>
      <c r="S4331" t="s">
        <v>953</v>
      </c>
    </row>
    <row r="4332" spans="1:19" x14ac:dyDescent="0.2">
      <c r="A4332" s="7">
        <v>250170</v>
      </c>
      <c r="B4332" s="3">
        <v>19356</v>
      </c>
      <c r="C4332" s="3" t="s">
        <v>34</v>
      </c>
      <c r="D4332" s="2" t="s">
        <v>281</v>
      </c>
      <c r="E4332" s="3">
        <v>15</v>
      </c>
      <c r="F4332" s="17">
        <v>0</v>
      </c>
      <c r="G4332" s="17">
        <v>1</v>
      </c>
      <c r="H4332" s="17">
        <v>0</v>
      </c>
      <c r="I4332" s="7">
        <v>2.1</v>
      </c>
      <c r="J4332" s="7">
        <v>13</v>
      </c>
      <c r="K4332" s="4">
        <v>1214</v>
      </c>
      <c r="L4332" s="5">
        <v>1214.0587</v>
      </c>
      <c r="M4332">
        <v>68365.7</v>
      </c>
      <c r="N4332" s="33">
        <v>1</v>
      </c>
      <c r="O4332" s="50" t="e">
        <f>INDEX([1]Dados!$M$2:$N$26779,MATCH($P4332,[1]Dados!$N$2:$N$26779,),2)</f>
        <v>#N/A</v>
      </c>
      <c r="P4332">
        <v>162362</v>
      </c>
      <c r="Q4332" s="1">
        <v>37012</v>
      </c>
      <c r="R4332" s="1">
        <v>37016</v>
      </c>
      <c r="S4332" t="s">
        <v>953</v>
      </c>
    </row>
    <row r="4333" spans="1:19" x14ac:dyDescent="0.2">
      <c r="A4333" s="7">
        <v>250170</v>
      </c>
      <c r="B4333" s="3">
        <v>19356</v>
      </c>
      <c r="C4333" s="3" t="s">
        <v>34</v>
      </c>
      <c r="D4333" s="2" t="s">
        <v>281</v>
      </c>
      <c r="E4333" s="3">
        <v>15</v>
      </c>
      <c r="F4333" s="17">
        <v>0</v>
      </c>
      <c r="G4333" s="17">
        <v>1</v>
      </c>
      <c r="H4333" s="17">
        <v>0</v>
      </c>
      <c r="I4333" s="7">
        <v>2.2999999999999998</v>
      </c>
      <c r="J4333" s="7">
        <v>25</v>
      </c>
      <c r="K4333" s="4">
        <v>1214</v>
      </c>
      <c r="L4333" s="5">
        <v>1214.0587</v>
      </c>
      <c r="M4333">
        <v>68365.7</v>
      </c>
      <c r="N4333" s="33">
        <v>1</v>
      </c>
      <c r="O4333" s="50" t="e">
        <f>INDEX([1]Dados!$M$2:$N$26779,MATCH($P4333,[1]Dados!$N$2:$N$26779,),2)</f>
        <v>#N/A</v>
      </c>
      <c r="P4333">
        <v>162362</v>
      </c>
      <c r="Q4333" s="1">
        <v>37012</v>
      </c>
      <c r="R4333" s="1">
        <v>37016</v>
      </c>
      <c r="S4333" t="s">
        <v>953</v>
      </c>
    </row>
    <row r="4334" spans="1:19" x14ac:dyDescent="0.2">
      <c r="A4334" s="7">
        <v>250170</v>
      </c>
      <c r="B4334" s="3">
        <v>19356</v>
      </c>
      <c r="C4334" s="3" t="s">
        <v>34</v>
      </c>
      <c r="D4334" s="2" t="s">
        <v>281</v>
      </c>
      <c r="E4334" s="3">
        <v>15</v>
      </c>
      <c r="F4334" s="17">
        <v>0</v>
      </c>
      <c r="G4334" s="17">
        <v>1</v>
      </c>
      <c r="H4334" s="17">
        <v>0</v>
      </c>
      <c r="I4334" s="7">
        <v>2.4</v>
      </c>
      <c r="J4334" s="7">
        <v>13</v>
      </c>
      <c r="K4334" s="4">
        <v>1214</v>
      </c>
      <c r="L4334" s="5">
        <v>1214.0587</v>
      </c>
      <c r="M4334">
        <v>68365.7</v>
      </c>
      <c r="N4334" s="33">
        <v>1</v>
      </c>
      <c r="O4334" s="50" t="e">
        <f>INDEX([1]Dados!$M$2:$N$26779,MATCH($P4334,[1]Dados!$N$2:$N$26779,),2)</f>
        <v>#N/A</v>
      </c>
      <c r="P4334">
        <v>162362</v>
      </c>
      <c r="Q4334" s="1">
        <v>37012</v>
      </c>
      <c r="R4334" s="1">
        <v>37016</v>
      </c>
      <c r="S4334" t="s">
        <v>953</v>
      </c>
    </row>
    <row r="4335" spans="1:19" x14ac:dyDescent="0.2">
      <c r="A4335" s="7">
        <v>250170</v>
      </c>
      <c r="B4335" s="3">
        <v>19356</v>
      </c>
      <c r="C4335" s="3" t="s">
        <v>34</v>
      </c>
      <c r="D4335" s="2" t="s">
        <v>281</v>
      </c>
      <c r="E4335" s="3">
        <v>15</v>
      </c>
      <c r="F4335" s="17">
        <v>0</v>
      </c>
      <c r="G4335" s="17">
        <v>1</v>
      </c>
      <c r="H4335" s="17">
        <v>0</v>
      </c>
      <c r="I4335" s="7">
        <v>2.5</v>
      </c>
      <c r="J4335" s="7">
        <v>2</v>
      </c>
      <c r="K4335" s="4">
        <v>1214</v>
      </c>
      <c r="L4335" s="5">
        <v>1214.0587</v>
      </c>
      <c r="M4335">
        <v>68365.7</v>
      </c>
      <c r="N4335" s="33">
        <v>1</v>
      </c>
      <c r="O4335" s="50" t="e">
        <f>INDEX([1]Dados!$M$2:$N$26779,MATCH($P4335,[1]Dados!$N$2:$N$26779,),2)</f>
        <v>#N/A</v>
      </c>
      <c r="P4335">
        <v>162362</v>
      </c>
      <c r="Q4335" s="1">
        <v>37012</v>
      </c>
      <c r="R4335" s="1">
        <v>37016</v>
      </c>
      <c r="S4335" t="s">
        <v>953</v>
      </c>
    </row>
    <row r="4336" spans="1:19" x14ac:dyDescent="0.2">
      <c r="A4336" s="7">
        <v>250170</v>
      </c>
      <c r="B4336" s="3">
        <v>19356</v>
      </c>
      <c r="C4336" s="3" t="s">
        <v>34</v>
      </c>
      <c r="D4336" s="2" t="s">
        <v>281</v>
      </c>
      <c r="E4336" s="3">
        <v>15</v>
      </c>
      <c r="F4336" s="17">
        <v>0</v>
      </c>
      <c r="G4336" s="17">
        <v>1</v>
      </c>
      <c r="H4336" s="17">
        <v>0</v>
      </c>
      <c r="I4336" s="7">
        <v>2.6</v>
      </c>
      <c r="J4336" s="7">
        <v>18</v>
      </c>
      <c r="K4336" s="4">
        <v>1214</v>
      </c>
      <c r="L4336" s="5">
        <v>1214.0587</v>
      </c>
      <c r="M4336">
        <v>68365.7</v>
      </c>
      <c r="N4336" s="33">
        <v>1</v>
      </c>
      <c r="O4336" s="50" t="e">
        <f>INDEX([1]Dados!$M$2:$N$26779,MATCH($P4336,[1]Dados!$N$2:$N$26779,),2)</f>
        <v>#N/A</v>
      </c>
      <c r="P4336">
        <v>162362</v>
      </c>
      <c r="Q4336" s="1">
        <v>37012</v>
      </c>
      <c r="R4336" s="1">
        <v>37016</v>
      </c>
      <c r="S4336" t="s">
        <v>953</v>
      </c>
    </row>
    <row r="4337" spans="1:19" x14ac:dyDescent="0.2">
      <c r="A4337" s="7">
        <v>250170</v>
      </c>
      <c r="B4337" s="3">
        <v>19356</v>
      </c>
      <c r="C4337" s="3" t="s">
        <v>34</v>
      </c>
      <c r="D4337" s="2" t="s">
        <v>281</v>
      </c>
      <c r="E4337" s="3">
        <v>15</v>
      </c>
      <c r="F4337" s="17">
        <v>0</v>
      </c>
      <c r="G4337" s="17">
        <v>1</v>
      </c>
      <c r="H4337" s="17">
        <v>0</v>
      </c>
      <c r="I4337" s="7">
        <v>2.7</v>
      </c>
      <c r="J4337" s="7">
        <v>25</v>
      </c>
      <c r="K4337" s="4">
        <v>1214</v>
      </c>
      <c r="L4337" s="5">
        <v>1214.0587</v>
      </c>
      <c r="M4337">
        <v>68365.7</v>
      </c>
      <c r="N4337" s="33">
        <v>1</v>
      </c>
      <c r="O4337" s="50" t="e">
        <f>INDEX([1]Dados!$M$2:$N$26779,MATCH($P4337,[1]Dados!$N$2:$N$26779,),2)</f>
        <v>#N/A</v>
      </c>
      <c r="P4337">
        <v>162362</v>
      </c>
      <c r="Q4337" s="1">
        <v>37012</v>
      </c>
      <c r="R4337" s="1">
        <v>37016</v>
      </c>
      <c r="S4337" t="s">
        <v>953</v>
      </c>
    </row>
    <row r="4338" spans="1:19" x14ac:dyDescent="0.2">
      <c r="A4338" s="7">
        <v>250170</v>
      </c>
      <c r="B4338" s="3">
        <v>19356</v>
      </c>
      <c r="C4338" s="3" t="s">
        <v>34</v>
      </c>
      <c r="D4338" s="2" t="s">
        <v>281</v>
      </c>
      <c r="E4338" s="3">
        <v>15</v>
      </c>
      <c r="F4338" s="17">
        <v>0</v>
      </c>
      <c r="G4338" s="17">
        <v>1</v>
      </c>
      <c r="H4338" s="17">
        <v>0</v>
      </c>
      <c r="I4338" s="7">
        <v>1.1000000000000001</v>
      </c>
      <c r="J4338" s="7">
        <v>13</v>
      </c>
      <c r="K4338" s="4">
        <v>1214</v>
      </c>
      <c r="L4338" s="5">
        <v>1214.0589</v>
      </c>
      <c r="M4338">
        <v>265480</v>
      </c>
      <c r="N4338" s="33">
        <v>1</v>
      </c>
      <c r="O4338" s="50" t="e">
        <f>INDEX([1]Dados!$M$2:$N$26779,MATCH($P4338,[1]Dados!$N$2:$N$26779,),2)</f>
        <v>#N/A</v>
      </c>
      <c r="P4338">
        <v>163649</v>
      </c>
      <c r="Q4338" s="1">
        <v>37012</v>
      </c>
      <c r="R4338" s="1">
        <v>37016</v>
      </c>
      <c r="S4338" t="s">
        <v>883</v>
      </c>
    </row>
    <row r="4339" spans="1:19" x14ac:dyDescent="0.2">
      <c r="A4339" s="7">
        <v>250170</v>
      </c>
      <c r="B4339" s="3">
        <v>19356</v>
      </c>
      <c r="C4339" s="3" t="s">
        <v>34</v>
      </c>
      <c r="D4339" s="2" t="s">
        <v>281</v>
      </c>
      <c r="E4339" s="3">
        <v>15</v>
      </c>
      <c r="F4339" s="17">
        <v>0</v>
      </c>
      <c r="G4339" s="17">
        <v>1</v>
      </c>
      <c r="H4339" s="17">
        <v>0</v>
      </c>
      <c r="I4339" s="7">
        <v>1.2</v>
      </c>
      <c r="J4339" s="7">
        <v>28</v>
      </c>
      <c r="K4339" s="4">
        <v>1214</v>
      </c>
      <c r="L4339" s="5">
        <v>1214.0589</v>
      </c>
      <c r="M4339">
        <v>265480</v>
      </c>
      <c r="N4339" s="33">
        <v>1</v>
      </c>
      <c r="O4339" s="50" t="e">
        <f>INDEX([1]Dados!$M$2:$N$26779,MATCH($P4339,[1]Dados!$N$2:$N$26779,),2)</f>
        <v>#N/A</v>
      </c>
      <c r="P4339">
        <v>163649</v>
      </c>
      <c r="Q4339" s="1">
        <v>37012</v>
      </c>
      <c r="R4339" s="1">
        <v>37016</v>
      </c>
      <c r="S4339" t="s">
        <v>883</v>
      </c>
    </row>
    <row r="4340" spans="1:19" x14ac:dyDescent="0.2">
      <c r="A4340" s="7">
        <v>250170</v>
      </c>
      <c r="B4340" s="3">
        <v>19356</v>
      </c>
      <c r="C4340" s="3" t="s">
        <v>34</v>
      </c>
      <c r="D4340" s="2" t="s">
        <v>281</v>
      </c>
      <c r="E4340" s="3">
        <v>15</v>
      </c>
      <c r="F4340" s="17">
        <v>0</v>
      </c>
      <c r="G4340" s="17">
        <v>1</v>
      </c>
      <c r="H4340" s="17">
        <v>0</v>
      </c>
      <c r="I4340" s="7">
        <v>1.3</v>
      </c>
      <c r="J4340" s="7">
        <v>20</v>
      </c>
      <c r="K4340" s="4">
        <v>1214</v>
      </c>
      <c r="L4340" s="5">
        <v>1214.0589</v>
      </c>
      <c r="M4340">
        <v>265480</v>
      </c>
      <c r="N4340" s="33">
        <v>1</v>
      </c>
      <c r="O4340" s="50" t="e">
        <f>INDEX([1]Dados!$M$2:$N$26779,MATCH($P4340,[1]Dados!$N$2:$N$26779,),2)</f>
        <v>#N/A</v>
      </c>
      <c r="P4340">
        <v>163649</v>
      </c>
      <c r="Q4340" s="1">
        <v>37012</v>
      </c>
      <c r="R4340" s="1">
        <v>37016</v>
      </c>
      <c r="S4340" t="s">
        <v>883</v>
      </c>
    </row>
    <row r="4341" spans="1:19" x14ac:dyDescent="0.2">
      <c r="A4341" s="7">
        <v>250170</v>
      </c>
      <c r="B4341" s="3">
        <v>19356</v>
      </c>
      <c r="C4341" s="3" t="s">
        <v>34</v>
      </c>
      <c r="D4341" s="2" t="s">
        <v>281</v>
      </c>
      <c r="E4341" s="3">
        <v>15</v>
      </c>
      <c r="F4341" s="17">
        <v>0</v>
      </c>
      <c r="G4341" s="17">
        <v>1</v>
      </c>
      <c r="H4341" s="17">
        <v>0</v>
      </c>
      <c r="I4341" s="7">
        <v>1.4</v>
      </c>
      <c r="J4341" s="7">
        <v>18</v>
      </c>
      <c r="K4341" s="4">
        <v>1214</v>
      </c>
      <c r="L4341" s="5">
        <v>1214.0589</v>
      </c>
      <c r="M4341">
        <v>265480</v>
      </c>
      <c r="N4341" s="33">
        <v>1</v>
      </c>
      <c r="O4341" s="50" t="e">
        <f>INDEX([1]Dados!$M$2:$N$26779,MATCH($P4341,[1]Dados!$N$2:$N$26779,),2)</f>
        <v>#N/A</v>
      </c>
      <c r="P4341">
        <v>163649</v>
      </c>
      <c r="Q4341" s="1">
        <v>37012</v>
      </c>
      <c r="R4341" s="1">
        <v>37016</v>
      </c>
      <c r="S4341" t="s">
        <v>883</v>
      </c>
    </row>
    <row r="4342" spans="1:19" x14ac:dyDescent="0.2">
      <c r="A4342" s="7">
        <v>250170</v>
      </c>
      <c r="B4342" s="3">
        <v>19356</v>
      </c>
      <c r="C4342" s="3" t="s">
        <v>34</v>
      </c>
      <c r="D4342" s="2" t="s">
        <v>281</v>
      </c>
      <c r="E4342" s="3">
        <v>15</v>
      </c>
      <c r="F4342" s="17">
        <v>0</v>
      </c>
      <c r="G4342" s="17">
        <v>1</v>
      </c>
      <c r="H4342" s="17">
        <v>0</v>
      </c>
      <c r="I4342" s="7">
        <v>1.5</v>
      </c>
      <c r="J4342" s="7">
        <v>18</v>
      </c>
      <c r="K4342" s="4">
        <v>1214</v>
      </c>
      <c r="L4342" s="5">
        <v>1214.0589</v>
      </c>
      <c r="M4342">
        <v>265480</v>
      </c>
      <c r="N4342" s="33">
        <v>1</v>
      </c>
      <c r="O4342" s="50" t="e">
        <f>INDEX([1]Dados!$M$2:$N$26779,MATCH($P4342,[1]Dados!$N$2:$N$26779,),2)</f>
        <v>#N/A</v>
      </c>
      <c r="P4342">
        <v>163649</v>
      </c>
      <c r="Q4342" s="1">
        <v>37012</v>
      </c>
      <c r="R4342" s="1">
        <v>37016</v>
      </c>
      <c r="S4342" t="s">
        <v>883</v>
      </c>
    </row>
    <row r="4343" spans="1:19" x14ac:dyDescent="0.2">
      <c r="A4343" s="7">
        <v>250170</v>
      </c>
      <c r="B4343" s="3">
        <v>19356</v>
      </c>
      <c r="C4343" s="3" t="s">
        <v>34</v>
      </c>
      <c r="D4343" s="2" t="s">
        <v>281</v>
      </c>
      <c r="E4343" s="3">
        <v>15</v>
      </c>
      <c r="F4343" s="17">
        <v>0</v>
      </c>
      <c r="G4343" s="17">
        <v>1</v>
      </c>
      <c r="H4343" s="17">
        <v>0</v>
      </c>
      <c r="I4343" s="7">
        <v>1.6</v>
      </c>
      <c r="J4343" s="7">
        <v>13</v>
      </c>
      <c r="K4343" s="4">
        <v>1214</v>
      </c>
      <c r="L4343" s="5">
        <v>1214.0589</v>
      </c>
      <c r="M4343">
        <v>265480</v>
      </c>
      <c r="N4343" s="33">
        <v>1</v>
      </c>
      <c r="O4343" s="50" t="e">
        <f>INDEX([1]Dados!$M$2:$N$26779,MATCH($P4343,[1]Dados!$N$2:$N$26779,),2)</f>
        <v>#N/A</v>
      </c>
      <c r="P4343">
        <v>163649</v>
      </c>
      <c r="Q4343" s="1">
        <v>37012</v>
      </c>
      <c r="R4343" s="1">
        <v>37016</v>
      </c>
      <c r="S4343" t="s">
        <v>883</v>
      </c>
    </row>
    <row r="4344" spans="1:19" x14ac:dyDescent="0.2">
      <c r="A4344" s="7">
        <v>250170</v>
      </c>
      <c r="B4344" s="3">
        <v>19356</v>
      </c>
      <c r="C4344" s="3" t="s">
        <v>34</v>
      </c>
      <c r="D4344" s="2" t="s">
        <v>281</v>
      </c>
      <c r="E4344" s="3">
        <v>15</v>
      </c>
      <c r="F4344" s="17">
        <v>0</v>
      </c>
      <c r="G4344" s="17">
        <v>1</v>
      </c>
      <c r="H4344" s="17">
        <v>0</v>
      </c>
      <c r="I4344" s="7">
        <v>3.1</v>
      </c>
      <c r="J4344" s="7">
        <v>13</v>
      </c>
      <c r="K4344" s="4">
        <v>1293</v>
      </c>
      <c r="L4344" s="5">
        <v>1293.0592999999999</v>
      </c>
      <c r="M4344">
        <v>12103</v>
      </c>
      <c r="N4344" s="33">
        <v>1</v>
      </c>
      <c r="O4344" s="50" t="e">
        <f>INDEX([1]Dados!$M$2:$N$26779,MATCH($P4344,[1]Dados!$N$2:$N$26779,),2)</f>
        <v>#N/A</v>
      </c>
      <c r="P4344">
        <v>162894</v>
      </c>
      <c r="Q4344" s="1">
        <v>37012</v>
      </c>
      <c r="R4344" s="1">
        <v>37016</v>
      </c>
      <c r="S4344" t="s">
        <v>954</v>
      </c>
    </row>
    <row r="4345" spans="1:19" x14ac:dyDescent="0.2">
      <c r="A4345" s="7">
        <v>250170</v>
      </c>
      <c r="B4345" s="3">
        <v>19356</v>
      </c>
      <c r="C4345" s="3" t="s">
        <v>34</v>
      </c>
      <c r="D4345" s="2" t="s">
        <v>281</v>
      </c>
      <c r="E4345" s="3">
        <v>15</v>
      </c>
      <c r="F4345" s="17">
        <v>0</v>
      </c>
      <c r="G4345" s="17">
        <v>1</v>
      </c>
      <c r="H4345" s="17">
        <v>0</v>
      </c>
      <c r="I4345" s="7">
        <v>3.2</v>
      </c>
      <c r="J4345" s="7">
        <v>25</v>
      </c>
      <c r="K4345" s="4">
        <v>1293</v>
      </c>
      <c r="L4345" s="5">
        <v>1293.0592999999999</v>
      </c>
      <c r="M4345">
        <v>12103</v>
      </c>
      <c r="N4345" s="33">
        <v>1</v>
      </c>
      <c r="O4345" s="50" t="e">
        <f>INDEX([1]Dados!$M$2:$N$26779,MATCH($P4345,[1]Dados!$N$2:$N$26779,),2)</f>
        <v>#N/A</v>
      </c>
      <c r="P4345">
        <v>162894</v>
      </c>
      <c r="Q4345" s="1">
        <v>37012</v>
      </c>
      <c r="R4345" s="1">
        <v>37016</v>
      </c>
      <c r="S4345" t="s">
        <v>954</v>
      </c>
    </row>
    <row r="4346" spans="1:19" x14ac:dyDescent="0.2">
      <c r="A4346" s="7">
        <v>250170</v>
      </c>
      <c r="B4346" s="3">
        <v>19356</v>
      </c>
      <c r="C4346" s="3" t="s">
        <v>34</v>
      </c>
      <c r="D4346" s="2" t="s">
        <v>281</v>
      </c>
      <c r="E4346" s="3">
        <v>15</v>
      </c>
      <c r="F4346" s="17">
        <v>0</v>
      </c>
      <c r="G4346" s="17">
        <v>1</v>
      </c>
      <c r="H4346" s="17">
        <v>0</v>
      </c>
      <c r="I4346" s="7">
        <v>3.3</v>
      </c>
      <c r="J4346" s="7">
        <v>22</v>
      </c>
      <c r="K4346" s="4">
        <v>1293</v>
      </c>
      <c r="L4346" s="5">
        <v>1293.0592999999999</v>
      </c>
      <c r="M4346">
        <v>12103</v>
      </c>
      <c r="N4346" s="33">
        <v>1</v>
      </c>
      <c r="O4346" s="50" t="e">
        <f>INDEX([1]Dados!$M$2:$N$26779,MATCH($P4346,[1]Dados!$N$2:$N$26779,),2)</f>
        <v>#N/A</v>
      </c>
      <c r="P4346">
        <v>162894</v>
      </c>
      <c r="Q4346" s="1">
        <v>37012</v>
      </c>
      <c r="R4346" s="1">
        <v>37016</v>
      </c>
      <c r="S4346" t="s">
        <v>954</v>
      </c>
    </row>
    <row r="4347" spans="1:19" x14ac:dyDescent="0.2">
      <c r="A4347" s="7">
        <v>250170</v>
      </c>
      <c r="B4347" s="3">
        <v>19356</v>
      </c>
      <c r="C4347" s="3" t="s">
        <v>34</v>
      </c>
      <c r="D4347" s="2" t="s">
        <v>281</v>
      </c>
      <c r="E4347" s="3">
        <v>15</v>
      </c>
      <c r="F4347" s="17">
        <v>0</v>
      </c>
      <c r="G4347" s="17">
        <v>1</v>
      </c>
      <c r="H4347" s="17">
        <v>0</v>
      </c>
      <c r="I4347" s="7">
        <v>3.4</v>
      </c>
      <c r="J4347" s="7">
        <v>21</v>
      </c>
      <c r="K4347" s="4">
        <v>1293</v>
      </c>
      <c r="L4347" s="5">
        <v>1293.0592999999999</v>
      </c>
      <c r="M4347">
        <v>12103</v>
      </c>
      <c r="N4347" s="33">
        <v>1</v>
      </c>
      <c r="O4347" s="50" t="e">
        <f>INDEX([1]Dados!$M$2:$N$26779,MATCH($P4347,[1]Dados!$N$2:$N$26779,),2)</f>
        <v>#N/A</v>
      </c>
      <c r="P4347">
        <v>162894</v>
      </c>
      <c r="Q4347" s="1">
        <v>37012</v>
      </c>
      <c r="R4347" s="1">
        <v>37016</v>
      </c>
      <c r="S4347" t="s">
        <v>954</v>
      </c>
    </row>
    <row r="4348" spans="1:19" x14ac:dyDescent="0.2">
      <c r="A4348" s="7">
        <v>251610</v>
      </c>
      <c r="B4348" s="3">
        <v>22233</v>
      </c>
      <c r="C4348" s="3" t="s">
        <v>34</v>
      </c>
      <c r="D4348" s="2" t="s">
        <v>806</v>
      </c>
      <c r="E4348" s="3">
        <v>15</v>
      </c>
      <c r="F4348" s="17">
        <v>0</v>
      </c>
      <c r="G4348" s="17">
        <v>1</v>
      </c>
      <c r="H4348" s="17">
        <v>0</v>
      </c>
      <c r="I4348" s="7" t="s">
        <v>3</v>
      </c>
      <c r="J4348" s="7">
        <v>0</v>
      </c>
      <c r="K4348" s="4">
        <v>1203</v>
      </c>
      <c r="L4348" s="5">
        <v>1203.0829000000001</v>
      </c>
      <c r="M4348" t="s">
        <v>2134</v>
      </c>
      <c r="N4348" s="33">
        <v>1</v>
      </c>
      <c r="O4348" s="50" t="e">
        <f>INDEX([1]Dados!$M$2:$N$26779,MATCH($P4348,[1]Dados!$N$2:$N$26779,),2)</f>
        <v>#N/A</v>
      </c>
      <c r="P4348">
        <v>162262</v>
      </c>
      <c r="Q4348" s="1">
        <v>37012</v>
      </c>
      <c r="R4348" s="1">
        <v>37016</v>
      </c>
      <c r="S4348" t="s">
        <v>2117</v>
      </c>
    </row>
    <row r="4349" spans="1:19" x14ac:dyDescent="0.2">
      <c r="A4349" s="7">
        <v>251610</v>
      </c>
      <c r="B4349" s="3">
        <v>22233</v>
      </c>
      <c r="C4349" s="3" t="s">
        <v>34</v>
      </c>
      <c r="D4349" s="2" t="s">
        <v>806</v>
      </c>
      <c r="E4349" s="3">
        <v>15</v>
      </c>
      <c r="F4349" s="17">
        <v>0</v>
      </c>
      <c r="G4349" s="17">
        <v>1</v>
      </c>
      <c r="H4349" s="17">
        <v>0</v>
      </c>
      <c r="I4349" s="7">
        <v>4.2</v>
      </c>
      <c r="J4349" s="7">
        <v>15</v>
      </c>
      <c r="K4349" s="4">
        <v>1203</v>
      </c>
      <c r="L4349" s="5">
        <v>1203.0829000000001</v>
      </c>
      <c r="M4349">
        <v>32718.84</v>
      </c>
      <c r="N4349" s="33">
        <v>1</v>
      </c>
      <c r="O4349" s="50" t="e">
        <f>INDEX([1]Dados!$M$2:$N$26779,MATCH($P4349,[1]Dados!$N$2:$N$26779,),2)</f>
        <v>#N/A</v>
      </c>
      <c r="P4349">
        <v>163074</v>
      </c>
      <c r="Q4349" s="1">
        <v>37012</v>
      </c>
      <c r="R4349" s="1">
        <v>37016</v>
      </c>
      <c r="S4349" t="s">
        <v>2117</v>
      </c>
    </row>
    <row r="4350" spans="1:19" x14ac:dyDescent="0.2">
      <c r="A4350" s="7">
        <v>251610</v>
      </c>
      <c r="B4350" s="3">
        <v>22233</v>
      </c>
      <c r="C4350" s="3" t="s">
        <v>34</v>
      </c>
      <c r="D4350" s="2" t="s">
        <v>806</v>
      </c>
      <c r="E4350" s="3">
        <v>15</v>
      </c>
      <c r="F4350" s="17">
        <v>0</v>
      </c>
      <c r="G4350" s="17">
        <v>1</v>
      </c>
      <c r="H4350" s="17">
        <v>0</v>
      </c>
      <c r="I4350" s="7">
        <v>4.0999999999999996</v>
      </c>
      <c r="J4350" s="7">
        <v>15</v>
      </c>
      <c r="K4350" s="4">
        <v>1203</v>
      </c>
      <c r="L4350" s="5">
        <v>1203.0829000000001</v>
      </c>
      <c r="M4350">
        <v>32718.84</v>
      </c>
      <c r="N4350" s="33">
        <v>1</v>
      </c>
      <c r="O4350" s="50" t="e">
        <f>INDEX([1]Dados!$M$2:$N$26779,MATCH($P4350,[1]Dados!$N$2:$N$26779,),2)</f>
        <v>#N/A</v>
      </c>
      <c r="P4350">
        <v>163074</v>
      </c>
      <c r="Q4350" s="1">
        <v>37012</v>
      </c>
      <c r="R4350" s="1">
        <v>37016</v>
      </c>
      <c r="S4350" t="s">
        <v>2117</v>
      </c>
    </row>
    <row r="4351" spans="1:19" x14ac:dyDescent="0.2">
      <c r="A4351" s="7">
        <v>251610</v>
      </c>
      <c r="B4351" s="3">
        <v>22233</v>
      </c>
      <c r="C4351" s="3" t="s">
        <v>34</v>
      </c>
      <c r="D4351" s="2" t="s">
        <v>806</v>
      </c>
      <c r="E4351" s="3">
        <v>15</v>
      </c>
      <c r="F4351" s="17">
        <v>0</v>
      </c>
      <c r="G4351" s="17">
        <v>1</v>
      </c>
      <c r="H4351" s="17">
        <v>0</v>
      </c>
      <c r="I4351" s="7">
        <v>2.1</v>
      </c>
      <c r="J4351" s="7">
        <v>15</v>
      </c>
      <c r="K4351" s="4">
        <v>1214</v>
      </c>
      <c r="L4351" s="5">
        <v>1214.0587</v>
      </c>
      <c r="M4351">
        <v>179057.48</v>
      </c>
      <c r="N4351" s="33">
        <v>1</v>
      </c>
      <c r="O4351" s="50" t="e">
        <f>INDEX([1]Dados!$M$2:$N$26779,MATCH($P4351,[1]Dados!$N$2:$N$26779,),2)</f>
        <v>#N/A</v>
      </c>
      <c r="P4351">
        <v>162363</v>
      </c>
      <c r="Q4351" s="1">
        <v>37012</v>
      </c>
      <c r="R4351" s="1">
        <v>37016</v>
      </c>
      <c r="S4351" t="s">
        <v>1876</v>
      </c>
    </row>
    <row r="4352" spans="1:19" x14ac:dyDescent="0.2">
      <c r="A4352" s="7">
        <v>251610</v>
      </c>
      <c r="B4352" s="3">
        <v>22233</v>
      </c>
      <c r="C4352" s="3" t="s">
        <v>34</v>
      </c>
      <c r="D4352" s="2" t="s">
        <v>806</v>
      </c>
      <c r="E4352" s="3">
        <v>15</v>
      </c>
      <c r="F4352" s="17">
        <v>0</v>
      </c>
      <c r="G4352" s="17">
        <v>1</v>
      </c>
      <c r="H4352" s="17">
        <v>0</v>
      </c>
      <c r="I4352" s="7">
        <v>2.2000000000000002</v>
      </c>
      <c r="J4352" s="7">
        <v>15</v>
      </c>
      <c r="K4352" s="4">
        <v>1214</v>
      </c>
      <c r="L4352" s="5">
        <v>1214.0587</v>
      </c>
      <c r="M4352">
        <v>179057.48</v>
      </c>
      <c r="N4352" s="33">
        <v>1</v>
      </c>
      <c r="O4352" s="50" t="e">
        <f>INDEX([1]Dados!$M$2:$N$26779,MATCH($P4352,[1]Dados!$N$2:$N$26779,),2)</f>
        <v>#N/A</v>
      </c>
      <c r="P4352">
        <v>162363</v>
      </c>
      <c r="Q4352" s="1">
        <v>37012</v>
      </c>
      <c r="R4352" s="1">
        <v>37016</v>
      </c>
      <c r="S4352" t="s">
        <v>1876</v>
      </c>
    </row>
    <row r="4353" spans="1:19" x14ac:dyDescent="0.2">
      <c r="A4353" s="7">
        <v>251610</v>
      </c>
      <c r="B4353" s="3">
        <v>22233</v>
      </c>
      <c r="C4353" s="3" t="s">
        <v>34</v>
      </c>
      <c r="D4353" s="2" t="s">
        <v>806</v>
      </c>
      <c r="E4353" s="3">
        <v>15</v>
      </c>
      <c r="F4353" s="17">
        <v>0</v>
      </c>
      <c r="G4353" s="17">
        <v>1</v>
      </c>
      <c r="H4353" s="17">
        <v>0</v>
      </c>
      <c r="I4353" s="7">
        <v>1.4</v>
      </c>
      <c r="J4353" s="7">
        <v>28</v>
      </c>
      <c r="K4353" s="4">
        <v>1214</v>
      </c>
      <c r="L4353" s="5">
        <v>1214.0589</v>
      </c>
      <c r="M4353">
        <v>684900</v>
      </c>
      <c r="N4353" s="33">
        <v>1</v>
      </c>
      <c r="O4353" s="50" t="e">
        <f>INDEX([1]Dados!$M$2:$N$26779,MATCH($P4353,[1]Dados!$N$2:$N$26779,),2)</f>
        <v>#N/A</v>
      </c>
      <c r="P4353">
        <v>163650</v>
      </c>
      <c r="Q4353" s="1">
        <v>37012</v>
      </c>
      <c r="R4353" s="1">
        <v>37016</v>
      </c>
      <c r="S4353" t="s">
        <v>1818</v>
      </c>
    </row>
    <row r="4354" spans="1:19" x14ac:dyDescent="0.2">
      <c r="A4354" s="7">
        <v>251610</v>
      </c>
      <c r="B4354" s="3">
        <v>22233</v>
      </c>
      <c r="C4354" s="3" t="s">
        <v>34</v>
      </c>
      <c r="D4354" s="2" t="s">
        <v>806</v>
      </c>
      <c r="E4354" s="3">
        <v>15</v>
      </c>
      <c r="F4354" s="17">
        <v>0</v>
      </c>
      <c r="G4354" s="17">
        <v>1</v>
      </c>
      <c r="H4354" s="17">
        <v>0</v>
      </c>
      <c r="I4354" s="7">
        <v>1.1000000000000001</v>
      </c>
      <c r="J4354" s="7">
        <v>20</v>
      </c>
      <c r="K4354" s="4">
        <v>1214</v>
      </c>
      <c r="L4354" s="5">
        <v>1214.0589</v>
      </c>
      <c r="M4354">
        <v>684900</v>
      </c>
      <c r="N4354" s="33">
        <v>1</v>
      </c>
      <c r="O4354" s="50" t="e">
        <f>INDEX([1]Dados!$M$2:$N$26779,MATCH($P4354,[1]Dados!$N$2:$N$26779,),2)</f>
        <v>#N/A</v>
      </c>
      <c r="P4354">
        <v>163650</v>
      </c>
      <c r="Q4354" s="1">
        <v>37012</v>
      </c>
      <c r="R4354" s="1">
        <v>37016</v>
      </c>
      <c r="S4354" t="s">
        <v>1818</v>
      </c>
    </row>
    <row r="4355" spans="1:19" x14ac:dyDescent="0.2">
      <c r="A4355" s="7">
        <v>251610</v>
      </c>
      <c r="B4355" s="3">
        <v>22233</v>
      </c>
      <c r="C4355" s="3" t="s">
        <v>34</v>
      </c>
      <c r="D4355" s="2" t="s">
        <v>806</v>
      </c>
      <c r="E4355" s="3">
        <v>15</v>
      </c>
      <c r="F4355" s="17">
        <v>0</v>
      </c>
      <c r="G4355" s="17">
        <v>1</v>
      </c>
      <c r="H4355" s="17">
        <v>0</v>
      </c>
      <c r="I4355" s="7">
        <v>1.3</v>
      </c>
      <c r="J4355" s="7">
        <v>13</v>
      </c>
      <c r="K4355" s="4">
        <v>1214</v>
      </c>
      <c r="L4355" s="5">
        <v>1214.0589</v>
      </c>
      <c r="M4355">
        <v>684900</v>
      </c>
      <c r="N4355" s="33">
        <v>1</v>
      </c>
      <c r="O4355" s="50" t="e">
        <f>INDEX([1]Dados!$M$2:$N$26779,MATCH($P4355,[1]Dados!$N$2:$N$26779,),2)</f>
        <v>#N/A</v>
      </c>
      <c r="P4355">
        <v>163650</v>
      </c>
      <c r="Q4355" s="1">
        <v>37012</v>
      </c>
      <c r="R4355" s="1">
        <v>37016</v>
      </c>
      <c r="S4355" t="s">
        <v>1818</v>
      </c>
    </row>
    <row r="4356" spans="1:19" x14ac:dyDescent="0.2">
      <c r="A4356" s="7">
        <v>251610</v>
      </c>
      <c r="B4356" s="3">
        <v>22233</v>
      </c>
      <c r="C4356" s="3" t="s">
        <v>34</v>
      </c>
      <c r="D4356" s="2" t="s">
        <v>806</v>
      </c>
      <c r="E4356" s="3">
        <v>15</v>
      </c>
      <c r="F4356" s="17">
        <v>0</v>
      </c>
      <c r="G4356" s="17">
        <v>1</v>
      </c>
      <c r="H4356" s="17">
        <v>0</v>
      </c>
      <c r="I4356" s="7">
        <v>1.2</v>
      </c>
      <c r="J4356" s="7">
        <v>24</v>
      </c>
      <c r="K4356" s="4">
        <v>1214</v>
      </c>
      <c r="L4356" s="5">
        <v>1214.0589</v>
      </c>
      <c r="M4356">
        <v>684900</v>
      </c>
      <c r="N4356" s="33">
        <v>1</v>
      </c>
      <c r="O4356" s="50" t="e">
        <f>INDEX([1]Dados!$M$2:$N$26779,MATCH($P4356,[1]Dados!$N$2:$N$26779,),2)</f>
        <v>#N/A</v>
      </c>
      <c r="P4356">
        <v>163650</v>
      </c>
      <c r="Q4356" s="1">
        <v>37012</v>
      </c>
      <c r="R4356" s="1">
        <v>37016</v>
      </c>
      <c r="S4356" t="s">
        <v>1818</v>
      </c>
    </row>
    <row r="4357" spans="1:19" x14ac:dyDescent="0.2">
      <c r="A4357" s="7">
        <v>251610</v>
      </c>
      <c r="B4357" s="3">
        <v>22233</v>
      </c>
      <c r="C4357" s="3" t="s">
        <v>34</v>
      </c>
      <c r="D4357" s="2" t="s">
        <v>806</v>
      </c>
      <c r="E4357" s="3">
        <v>15</v>
      </c>
      <c r="F4357" s="17">
        <v>0</v>
      </c>
      <c r="G4357" s="17">
        <v>1</v>
      </c>
      <c r="H4357" s="17">
        <v>0</v>
      </c>
      <c r="I4357" s="7">
        <v>3.1</v>
      </c>
      <c r="J4357" s="7">
        <v>29</v>
      </c>
      <c r="K4357" s="4">
        <v>1293</v>
      </c>
      <c r="L4357" s="5">
        <v>1293.0592999999999</v>
      </c>
      <c r="M4357">
        <v>28576.38</v>
      </c>
      <c r="N4357" s="33">
        <v>1</v>
      </c>
      <c r="O4357" s="50" t="e">
        <f>INDEX([1]Dados!$M$2:$N$26779,MATCH($P4357,[1]Dados!$N$2:$N$26779,),2)</f>
        <v>#N/A</v>
      </c>
      <c r="P4357">
        <v>162894</v>
      </c>
      <c r="Q4357" s="1">
        <v>37012</v>
      </c>
      <c r="R4357" s="1">
        <v>37016</v>
      </c>
      <c r="S4357" t="s">
        <v>1973</v>
      </c>
    </row>
    <row r="4358" spans="1:19" x14ac:dyDescent="0.2">
      <c r="A4358" s="7">
        <v>220900</v>
      </c>
      <c r="B4358" s="3">
        <v>11797</v>
      </c>
      <c r="C4358" s="3" t="s">
        <v>30</v>
      </c>
      <c r="D4358" s="2" t="s">
        <v>706</v>
      </c>
      <c r="E4358" s="3">
        <v>15</v>
      </c>
      <c r="F4358" s="17">
        <v>0</v>
      </c>
      <c r="G4358" s="17">
        <v>1</v>
      </c>
      <c r="H4358" s="17">
        <v>0</v>
      </c>
      <c r="I4358" s="7" t="s">
        <v>3</v>
      </c>
      <c r="J4358" s="7">
        <v>0</v>
      </c>
      <c r="K4358" s="4">
        <v>1203</v>
      </c>
      <c r="L4358" s="5">
        <v>1203.0829000000001</v>
      </c>
      <c r="M4358" t="s">
        <v>2134</v>
      </c>
      <c r="N4358" s="33">
        <v>1</v>
      </c>
      <c r="O4358" s="50" t="e">
        <f>INDEX([1]Dados!$M$2:$N$26779,MATCH($P4358,[1]Dados!$N$2:$N$26779,),2)</f>
        <v>#N/A</v>
      </c>
      <c r="P4358">
        <v>162239</v>
      </c>
      <c r="Q4358" s="1">
        <v>37012</v>
      </c>
      <c r="R4358" s="1">
        <v>37016</v>
      </c>
      <c r="S4358" t="s">
        <v>2134</v>
      </c>
    </row>
    <row r="4359" spans="1:19" x14ac:dyDescent="0.2">
      <c r="A4359" s="7">
        <v>220900</v>
      </c>
      <c r="B4359" s="3">
        <v>11797</v>
      </c>
      <c r="C4359" s="3" t="s">
        <v>30</v>
      </c>
      <c r="D4359" s="2" t="s">
        <v>706</v>
      </c>
      <c r="E4359" s="3">
        <v>15</v>
      </c>
      <c r="F4359" s="17">
        <v>0</v>
      </c>
      <c r="G4359" s="17">
        <v>1</v>
      </c>
      <c r="H4359" s="17">
        <v>0</v>
      </c>
      <c r="I4359" s="7" t="s">
        <v>3</v>
      </c>
      <c r="J4359" s="7">
        <v>0</v>
      </c>
      <c r="K4359" s="4">
        <v>1203</v>
      </c>
      <c r="L4359" s="5">
        <v>1203.0829000000001</v>
      </c>
      <c r="M4359">
        <v>21910.93</v>
      </c>
      <c r="N4359" s="33">
        <v>1</v>
      </c>
      <c r="O4359" s="50" t="e">
        <f>INDEX([1]Dados!$M$2:$N$26779,MATCH($P4359,[1]Dados!$N$2:$N$26779,),2)</f>
        <v>#N/A</v>
      </c>
      <c r="P4359">
        <v>163076</v>
      </c>
      <c r="Q4359" s="1">
        <v>37012</v>
      </c>
      <c r="R4359" s="1">
        <v>37016</v>
      </c>
      <c r="S4359" t="s">
        <v>2134</v>
      </c>
    </row>
    <row r="4360" spans="1:19" x14ac:dyDescent="0.2">
      <c r="A4360" s="7">
        <v>220900</v>
      </c>
      <c r="B4360" s="3">
        <v>11797</v>
      </c>
      <c r="C4360" s="3" t="s">
        <v>30</v>
      </c>
      <c r="D4360" s="2" t="s">
        <v>706</v>
      </c>
      <c r="E4360" s="3">
        <v>15</v>
      </c>
      <c r="F4360" s="17">
        <v>0</v>
      </c>
      <c r="G4360" s="17">
        <v>1</v>
      </c>
      <c r="H4360" s="17">
        <v>0</v>
      </c>
      <c r="I4360" s="7">
        <v>2.1</v>
      </c>
      <c r="J4360" s="7">
        <v>14</v>
      </c>
      <c r="K4360" s="4">
        <v>1214</v>
      </c>
      <c r="L4360" s="5">
        <v>1214.0587</v>
      </c>
      <c r="M4360">
        <v>82641</v>
      </c>
      <c r="N4360" s="33">
        <v>1</v>
      </c>
      <c r="O4360" s="50" t="e">
        <f>INDEX([1]Dados!$M$2:$N$26779,MATCH($P4360,[1]Dados!$N$2:$N$26779,),2)</f>
        <v>#N/A</v>
      </c>
      <c r="P4360">
        <v>162365</v>
      </c>
      <c r="Q4360" s="1">
        <v>37012</v>
      </c>
      <c r="R4360" s="1">
        <v>37016</v>
      </c>
      <c r="S4360" t="s">
        <v>2042</v>
      </c>
    </row>
    <row r="4361" spans="1:19" x14ac:dyDescent="0.2">
      <c r="A4361" s="7">
        <v>220900</v>
      </c>
      <c r="B4361" s="3">
        <v>11797</v>
      </c>
      <c r="C4361" s="3" t="s">
        <v>30</v>
      </c>
      <c r="D4361" s="2" t="s">
        <v>706</v>
      </c>
      <c r="E4361" s="3">
        <v>15</v>
      </c>
      <c r="F4361" s="17">
        <v>0</v>
      </c>
      <c r="G4361" s="17">
        <v>1</v>
      </c>
      <c r="H4361" s="17">
        <v>0</v>
      </c>
      <c r="I4361" s="7">
        <v>1.3</v>
      </c>
      <c r="J4361" s="7">
        <v>23</v>
      </c>
      <c r="K4361" s="4">
        <v>1214</v>
      </c>
      <c r="L4361" s="5">
        <v>1214.0589</v>
      </c>
      <c r="M4361">
        <v>272000</v>
      </c>
      <c r="N4361" s="33">
        <v>1</v>
      </c>
      <c r="O4361" s="50" t="e">
        <f>INDEX([1]Dados!$M$2:$N$26779,MATCH($P4361,[1]Dados!$N$2:$N$26779,),2)</f>
        <v>#N/A</v>
      </c>
      <c r="P4361">
        <v>163652</v>
      </c>
      <c r="Q4361" s="1">
        <v>37012</v>
      </c>
      <c r="R4361" s="1">
        <v>37016</v>
      </c>
      <c r="S4361" t="s">
        <v>2043</v>
      </c>
    </row>
    <row r="4362" spans="1:19" x14ac:dyDescent="0.2">
      <c r="A4362" s="7">
        <v>220900</v>
      </c>
      <c r="B4362" s="3">
        <v>11797</v>
      </c>
      <c r="C4362" s="3" t="s">
        <v>30</v>
      </c>
      <c r="D4362" s="2" t="s">
        <v>706</v>
      </c>
      <c r="E4362" s="3">
        <v>15</v>
      </c>
      <c r="F4362" s="17">
        <v>0</v>
      </c>
      <c r="G4362" s="17">
        <v>1</v>
      </c>
      <c r="H4362" s="17">
        <v>0</v>
      </c>
      <c r="I4362" s="7">
        <v>1.2</v>
      </c>
      <c r="J4362" s="7">
        <v>20</v>
      </c>
      <c r="K4362" s="4">
        <v>1214</v>
      </c>
      <c r="L4362" s="5">
        <v>1214.0589</v>
      </c>
      <c r="M4362">
        <v>272000</v>
      </c>
      <c r="N4362" s="33">
        <v>1</v>
      </c>
      <c r="O4362" s="50" t="e">
        <f>INDEX([1]Dados!$M$2:$N$26779,MATCH($P4362,[1]Dados!$N$2:$N$26779,),2)</f>
        <v>#N/A</v>
      </c>
      <c r="P4362">
        <v>163652</v>
      </c>
      <c r="Q4362" s="1">
        <v>37012</v>
      </c>
      <c r="R4362" s="1">
        <v>37016</v>
      </c>
      <c r="S4362" t="s">
        <v>2043</v>
      </c>
    </row>
    <row r="4363" spans="1:19" x14ac:dyDescent="0.2">
      <c r="A4363" s="7">
        <v>220900</v>
      </c>
      <c r="B4363" s="3">
        <v>11797</v>
      </c>
      <c r="C4363" s="3" t="s">
        <v>30</v>
      </c>
      <c r="D4363" s="2" t="s">
        <v>706</v>
      </c>
      <c r="E4363" s="3">
        <v>15</v>
      </c>
      <c r="F4363" s="17">
        <v>0</v>
      </c>
      <c r="G4363" s="17">
        <v>1</v>
      </c>
      <c r="H4363" s="17">
        <v>0</v>
      </c>
      <c r="I4363" s="7">
        <v>1.1000000000000001</v>
      </c>
      <c r="J4363" s="7">
        <v>24</v>
      </c>
      <c r="K4363" s="4">
        <v>1214</v>
      </c>
      <c r="L4363" s="5">
        <v>1214.0589</v>
      </c>
      <c r="M4363">
        <v>272000</v>
      </c>
      <c r="N4363" s="33">
        <v>1</v>
      </c>
      <c r="O4363" s="50" t="e">
        <f>INDEX([1]Dados!$M$2:$N$26779,MATCH($P4363,[1]Dados!$N$2:$N$26779,),2)</f>
        <v>#N/A</v>
      </c>
      <c r="P4363">
        <v>163652</v>
      </c>
      <c r="Q4363" s="1">
        <v>37012</v>
      </c>
      <c r="R4363" s="1">
        <v>37016</v>
      </c>
      <c r="S4363" t="s">
        <v>2043</v>
      </c>
    </row>
    <row r="4364" spans="1:19" x14ac:dyDescent="0.2">
      <c r="A4364" s="7">
        <v>220900</v>
      </c>
      <c r="B4364" s="3">
        <v>11797</v>
      </c>
      <c r="C4364" s="3" t="s">
        <v>30</v>
      </c>
      <c r="D4364" s="2" t="s">
        <v>706</v>
      </c>
      <c r="E4364" s="3">
        <v>15</v>
      </c>
      <c r="F4364" s="17">
        <v>0</v>
      </c>
      <c r="G4364" s="17">
        <v>1</v>
      </c>
      <c r="H4364" s="17">
        <v>0</v>
      </c>
      <c r="I4364" s="7">
        <v>1.4</v>
      </c>
      <c r="J4364" s="7">
        <v>1</v>
      </c>
      <c r="K4364" s="4">
        <v>1214</v>
      </c>
      <c r="L4364" s="5">
        <v>1214.0589</v>
      </c>
      <c r="M4364">
        <v>272000</v>
      </c>
      <c r="N4364" s="33">
        <v>1</v>
      </c>
      <c r="O4364" s="50" t="e">
        <f>INDEX([1]Dados!$M$2:$N$26779,MATCH($P4364,[1]Dados!$N$2:$N$26779,),2)</f>
        <v>#N/A</v>
      </c>
      <c r="P4364">
        <v>163652</v>
      </c>
      <c r="Q4364" s="1">
        <v>37012</v>
      </c>
      <c r="R4364" s="1">
        <v>37016</v>
      </c>
      <c r="S4364" t="s">
        <v>2043</v>
      </c>
    </row>
    <row r="4365" spans="1:19" x14ac:dyDescent="0.2">
      <c r="A4365" s="7">
        <v>220900</v>
      </c>
      <c r="B4365" s="3">
        <v>11797</v>
      </c>
      <c r="C4365" s="3" t="s">
        <v>30</v>
      </c>
      <c r="D4365" s="2" t="s">
        <v>706</v>
      </c>
      <c r="E4365" s="3">
        <v>15</v>
      </c>
      <c r="F4365" s="17">
        <v>0</v>
      </c>
      <c r="G4365" s="17">
        <v>1</v>
      </c>
      <c r="H4365" s="17">
        <v>0</v>
      </c>
      <c r="I4365" s="7" t="s">
        <v>3</v>
      </c>
      <c r="J4365" s="7">
        <v>0</v>
      </c>
      <c r="K4365" s="4">
        <v>1293</v>
      </c>
      <c r="L4365" s="5">
        <v>1293.0592999999999</v>
      </c>
      <c r="M4365">
        <v>14296.62</v>
      </c>
      <c r="N4365" s="33">
        <v>1</v>
      </c>
      <c r="O4365" s="50" t="e">
        <f>INDEX([1]Dados!$M$2:$N$26779,MATCH($P4365,[1]Dados!$N$2:$N$26779,),2)</f>
        <v>#N/A</v>
      </c>
      <c r="P4365">
        <v>162905</v>
      </c>
      <c r="Q4365" s="1">
        <v>37012</v>
      </c>
      <c r="R4365" s="1">
        <v>37016</v>
      </c>
      <c r="S4365" t="s">
        <v>2134</v>
      </c>
    </row>
    <row r="4366" spans="1:19" x14ac:dyDescent="0.2">
      <c r="A4366" s="7">
        <v>411295</v>
      </c>
      <c r="B4366" s="3">
        <v>84638</v>
      </c>
      <c r="C4366" s="3" t="s">
        <v>37</v>
      </c>
      <c r="D4366" s="2" t="s">
        <v>525</v>
      </c>
      <c r="E4366" s="3">
        <v>15</v>
      </c>
      <c r="F4366" s="17">
        <v>0</v>
      </c>
      <c r="G4366" s="17">
        <v>1</v>
      </c>
      <c r="H4366" s="17">
        <v>0</v>
      </c>
      <c r="I4366" s="7" t="s">
        <v>3</v>
      </c>
      <c r="J4366" s="7">
        <v>0</v>
      </c>
      <c r="K4366" s="4">
        <v>1203</v>
      </c>
      <c r="L4366" s="5">
        <v>1203.0829000000001</v>
      </c>
      <c r="M4366" t="s">
        <v>2134</v>
      </c>
      <c r="N4366" s="3">
        <v>1</v>
      </c>
      <c r="O4366" s="50" t="e">
        <f>INDEX([1]Dados!$M$2:$N$26779,MATCH($P4366,[1]Dados!$N$2:$N$26779,),2)</f>
        <v>#N/A</v>
      </c>
      <c r="P4366">
        <v>162243</v>
      </c>
      <c r="Q4366" s="1">
        <v>37012</v>
      </c>
      <c r="R4366" s="1">
        <v>37016</v>
      </c>
      <c r="S4366" t="s">
        <v>1151</v>
      </c>
    </row>
    <row r="4367" spans="1:19" x14ac:dyDescent="0.2">
      <c r="A4367" s="7">
        <v>411295</v>
      </c>
      <c r="B4367" s="3">
        <v>84638</v>
      </c>
      <c r="C4367" s="3" t="s">
        <v>37</v>
      </c>
      <c r="D4367" s="2" t="s">
        <v>525</v>
      </c>
      <c r="E4367" s="3">
        <v>15</v>
      </c>
      <c r="F4367" s="17">
        <v>0</v>
      </c>
      <c r="G4367" s="17">
        <v>1</v>
      </c>
      <c r="H4367" s="17">
        <v>0</v>
      </c>
      <c r="I4367" s="7">
        <v>4.0999999999999996</v>
      </c>
      <c r="J4367" s="7">
        <v>20</v>
      </c>
      <c r="K4367" s="4">
        <v>1203</v>
      </c>
      <c r="L4367" s="5">
        <v>1203.0829000000001</v>
      </c>
      <c r="M4367">
        <v>18326.62</v>
      </c>
      <c r="N4367" s="3">
        <v>1</v>
      </c>
      <c r="O4367" s="50" t="e">
        <f>INDEX([1]Dados!$M$2:$N$26779,MATCH($P4367,[1]Dados!$N$2:$N$26779,),2)</f>
        <v>#N/A</v>
      </c>
      <c r="P4367">
        <v>163079</v>
      </c>
      <c r="Q4367" s="1">
        <v>37012</v>
      </c>
      <c r="R4367" s="1">
        <v>37016</v>
      </c>
      <c r="S4367" t="s">
        <v>1151</v>
      </c>
    </row>
    <row r="4368" spans="1:19" x14ac:dyDescent="0.2">
      <c r="A4368" s="7">
        <v>411295</v>
      </c>
      <c r="B4368" s="3">
        <v>84638</v>
      </c>
      <c r="C4368" s="3" t="s">
        <v>37</v>
      </c>
      <c r="D4368" s="2" t="s">
        <v>525</v>
      </c>
      <c r="E4368" s="3">
        <v>15</v>
      </c>
      <c r="F4368" s="17">
        <v>0</v>
      </c>
      <c r="G4368" s="17">
        <v>1</v>
      </c>
      <c r="H4368" s="17">
        <v>0</v>
      </c>
      <c r="I4368" s="7">
        <v>4.2</v>
      </c>
      <c r="J4368" s="7">
        <v>18</v>
      </c>
      <c r="K4368" s="4">
        <v>1203</v>
      </c>
      <c r="L4368" s="5">
        <v>1203.0829000000001</v>
      </c>
      <c r="M4368">
        <v>18326.62</v>
      </c>
      <c r="N4368" s="3">
        <v>1</v>
      </c>
      <c r="O4368" s="50" t="e">
        <f>INDEX([1]Dados!$M$2:$N$26779,MATCH($P4368,[1]Dados!$N$2:$N$26779,),2)</f>
        <v>#N/A</v>
      </c>
      <c r="P4368">
        <v>163079</v>
      </c>
      <c r="Q4368" s="1">
        <v>37012</v>
      </c>
      <c r="R4368" s="1">
        <v>37016</v>
      </c>
      <c r="S4368" t="s">
        <v>1151</v>
      </c>
    </row>
    <row r="4369" spans="1:19" x14ac:dyDescent="0.2">
      <c r="A4369" s="7">
        <v>411295</v>
      </c>
      <c r="B4369" s="3">
        <v>84638</v>
      </c>
      <c r="C4369" s="3" t="s">
        <v>37</v>
      </c>
      <c r="D4369" s="2" t="s">
        <v>525</v>
      </c>
      <c r="E4369" s="3">
        <v>15</v>
      </c>
      <c r="F4369" s="17">
        <v>0</v>
      </c>
      <c r="G4369" s="17">
        <v>1</v>
      </c>
      <c r="H4369" s="17">
        <v>0</v>
      </c>
      <c r="I4369" s="7">
        <v>4.3</v>
      </c>
      <c r="J4369" s="7">
        <v>18</v>
      </c>
      <c r="K4369" s="4">
        <v>1203</v>
      </c>
      <c r="L4369" s="5">
        <v>1203.0829000000001</v>
      </c>
      <c r="M4369">
        <v>18326.62</v>
      </c>
      <c r="N4369" s="3">
        <v>1</v>
      </c>
      <c r="O4369" s="50" t="e">
        <f>INDEX([1]Dados!$M$2:$N$26779,MATCH($P4369,[1]Dados!$N$2:$N$26779,),2)</f>
        <v>#N/A</v>
      </c>
      <c r="P4369">
        <v>163079</v>
      </c>
      <c r="Q4369" s="1">
        <v>37012</v>
      </c>
      <c r="R4369" s="1">
        <v>37016</v>
      </c>
      <c r="S4369" t="s">
        <v>1151</v>
      </c>
    </row>
    <row r="4370" spans="1:19" x14ac:dyDescent="0.2">
      <c r="A4370" s="7">
        <v>411295</v>
      </c>
      <c r="B4370" s="3">
        <v>84638</v>
      </c>
      <c r="C4370" s="3" t="s">
        <v>37</v>
      </c>
      <c r="D4370" s="2" t="s">
        <v>525</v>
      </c>
      <c r="E4370" s="3">
        <v>15</v>
      </c>
      <c r="F4370" s="17">
        <v>0</v>
      </c>
      <c r="G4370" s="17">
        <v>1</v>
      </c>
      <c r="H4370" s="17">
        <v>0</v>
      </c>
      <c r="I4370" s="7">
        <v>1.1000000000000001</v>
      </c>
      <c r="J4370" s="7">
        <v>15</v>
      </c>
      <c r="K4370" s="4">
        <v>1214</v>
      </c>
      <c r="L4370" s="5">
        <v>1214.0587</v>
      </c>
      <c r="M4370">
        <v>125376.7</v>
      </c>
      <c r="N4370" s="3">
        <v>1</v>
      </c>
      <c r="O4370" s="50" t="e">
        <f>INDEX([1]Dados!$M$2:$N$26779,MATCH($P4370,[1]Dados!$N$2:$N$26779,),2)</f>
        <v>#N/A</v>
      </c>
      <c r="P4370">
        <v>162367</v>
      </c>
      <c r="Q4370" s="1">
        <v>37012</v>
      </c>
      <c r="R4370" s="1">
        <v>37016</v>
      </c>
      <c r="S4370" t="s">
        <v>896</v>
      </c>
    </row>
    <row r="4371" spans="1:19" x14ac:dyDescent="0.2">
      <c r="A4371" s="7">
        <v>411295</v>
      </c>
      <c r="B4371" s="3">
        <v>84638</v>
      </c>
      <c r="C4371" s="3" t="s">
        <v>37</v>
      </c>
      <c r="D4371" s="2" t="s">
        <v>525</v>
      </c>
      <c r="E4371" s="3">
        <v>15</v>
      </c>
      <c r="F4371" s="17">
        <v>0</v>
      </c>
      <c r="G4371" s="17">
        <v>1</v>
      </c>
      <c r="H4371" s="17">
        <v>0</v>
      </c>
      <c r="I4371" s="7">
        <v>1.2</v>
      </c>
      <c r="J4371" s="7">
        <v>25</v>
      </c>
      <c r="K4371" s="4">
        <v>1214</v>
      </c>
      <c r="L4371" s="5">
        <v>1214.0587</v>
      </c>
      <c r="M4371">
        <v>125376.7</v>
      </c>
      <c r="N4371" s="3">
        <v>1</v>
      </c>
      <c r="O4371" s="50" t="e">
        <f>INDEX([1]Dados!$M$2:$N$26779,MATCH($P4371,[1]Dados!$N$2:$N$26779,),2)</f>
        <v>#N/A</v>
      </c>
      <c r="P4371">
        <v>162367</v>
      </c>
      <c r="Q4371" s="1">
        <v>37012</v>
      </c>
      <c r="R4371" s="1">
        <v>37016</v>
      </c>
      <c r="S4371" t="s">
        <v>896</v>
      </c>
    </row>
    <row r="4372" spans="1:19" x14ac:dyDescent="0.2">
      <c r="A4372" s="7">
        <v>411295</v>
      </c>
      <c r="B4372" s="3">
        <v>84638</v>
      </c>
      <c r="C4372" s="3" t="s">
        <v>37</v>
      </c>
      <c r="D4372" s="2" t="s">
        <v>525</v>
      </c>
      <c r="E4372" s="3">
        <v>15</v>
      </c>
      <c r="F4372" s="17">
        <v>0</v>
      </c>
      <c r="G4372" s="17">
        <v>1</v>
      </c>
      <c r="H4372" s="17">
        <v>0</v>
      </c>
      <c r="I4372" s="7">
        <v>1.3</v>
      </c>
      <c r="J4372" s="7">
        <v>18</v>
      </c>
      <c r="K4372" s="4">
        <v>1214</v>
      </c>
      <c r="L4372" s="5">
        <v>1214.0587</v>
      </c>
      <c r="M4372">
        <v>125376.7</v>
      </c>
      <c r="N4372" s="3">
        <v>1</v>
      </c>
      <c r="O4372" s="50" t="e">
        <f>INDEX([1]Dados!$M$2:$N$26779,MATCH($P4372,[1]Dados!$N$2:$N$26779,),2)</f>
        <v>#N/A</v>
      </c>
      <c r="P4372">
        <v>162367</v>
      </c>
      <c r="Q4372" s="1">
        <v>37012</v>
      </c>
      <c r="R4372" s="1">
        <v>37016</v>
      </c>
      <c r="S4372" t="s">
        <v>896</v>
      </c>
    </row>
    <row r="4373" spans="1:19" x14ac:dyDescent="0.2">
      <c r="A4373" s="7">
        <v>411295</v>
      </c>
      <c r="B4373" s="3">
        <v>84638</v>
      </c>
      <c r="C4373" s="3" t="s">
        <v>37</v>
      </c>
      <c r="D4373" s="2" t="s">
        <v>525</v>
      </c>
      <c r="E4373" s="3">
        <v>15</v>
      </c>
      <c r="F4373" s="17">
        <v>0</v>
      </c>
      <c r="G4373" s="17">
        <v>1</v>
      </c>
      <c r="H4373" s="17">
        <v>0</v>
      </c>
      <c r="I4373" s="7">
        <v>3.1</v>
      </c>
      <c r="J4373" s="7">
        <v>18</v>
      </c>
      <c r="K4373" s="4">
        <v>1214</v>
      </c>
      <c r="L4373" s="5">
        <v>1214.0589</v>
      </c>
      <c r="M4373">
        <v>33440</v>
      </c>
      <c r="N4373" s="3">
        <v>1</v>
      </c>
      <c r="O4373" s="50" t="e">
        <f>INDEX([1]Dados!$M$2:$N$26779,MATCH($P4373,[1]Dados!$N$2:$N$26779,),2)</f>
        <v>#N/A</v>
      </c>
      <c r="P4373">
        <v>163654</v>
      </c>
      <c r="Q4373" s="1">
        <v>37012</v>
      </c>
      <c r="R4373" s="1">
        <v>37016</v>
      </c>
      <c r="S4373" t="s">
        <v>897</v>
      </c>
    </row>
    <row r="4374" spans="1:19" x14ac:dyDescent="0.2">
      <c r="A4374" s="7">
        <v>411295</v>
      </c>
      <c r="B4374" s="3">
        <v>84638</v>
      </c>
      <c r="C4374" s="3" t="s">
        <v>37</v>
      </c>
      <c r="D4374" s="2" t="s">
        <v>525</v>
      </c>
      <c r="E4374" s="3">
        <v>15</v>
      </c>
      <c r="F4374" s="17">
        <v>0</v>
      </c>
      <c r="G4374" s="17">
        <v>1</v>
      </c>
      <c r="H4374" s="17">
        <v>0</v>
      </c>
      <c r="I4374" s="7">
        <v>5.0999999999999996</v>
      </c>
      <c r="J4374" s="7">
        <v>9</v>
      </c>
      <c r="K4374" s="4">
        <v>1214</v>
      </c>
      <c r="L4374" s="5">
        <v>1214.0808</v>
      </c>
      <c r="M4374">
        <v>92000</v>
      </c>
      <c r="N4374" s="3">
        <v>1</v>
      </c>
      <c r="O4374" s="50" t="e">
        <f>INDEX([1]Dados!$M$2:$N$26779,MATCH($P4374,[1]Dados!$N$2:$N$26779,),2)</f>
        <v>#N/A</v>
      </c>
      <c r="P4374">
        <v>162183</v>
      </c>
      <c r="Q4374" s="1">
        <v>37012</v>
      </c>
      <c r="R4374" s="1">
        <v>37016</v>
      </c>
      <c r="S4374" t="s">
        <v>1147</v>
      </c>
    </row>
    <row r="4375" spans="1:19" x14ac:dyDescent="0.2">
      <c r="A4375" s="7">
        <v>411295</v>
      </c>
      <c r="B4375" s="3">
        <v>84638</v>
      </c>
      <c r="C4375" s="3" t="s">
        <v>37</v>
      </c>
      <c r="D4375" s="2" t="s">
        <v>525</v>
      </c>
      <c r="E4375" s="3">
        <v>15</v>
      </c>
      <c r="F4375" s="17">
        <v>0</v>
      </c>
      <c r="G4375" s="17">
        <v>1</v>
      </c>
      <c r="H4375" s="17">
        <v>0</v>
      </c>
      <c r="I4375" s="7">
        <v>5.2</v>
      </c>
      <c r="J4375" s="7">
        <v>25</v>
      </c>
      <c r="K4375" s="4">
        <v>1214</v>
      </c>
      <c r="L4375" s="5">
        <v>1214.0808</v>
      </c>
      <c r="M4375">
        <v>92000</v>
      </c>
      <c r="N4375" s="3">
        <v>1</v>
      </c>
      <c r="O4375" s="50" t="e">
        <f>INDEX([1]Dados!$M$2:$N$26779,MATCH($P4375,[1]Dados!$N$2:$N$26779,),2)</f>
        <v>#N/A</v>
      </c>
      <c r="P4375">
        <v>162183</v>
      </c>
      <c r="Q4375" s="1">
        <v>37012</v>
      </c>
      <c r="R4375" s="1">
        <v>37016</v>
      </c>
      <c r="S4375" t="s">
        <v>1147</v>
      </c>
    </row>
    <row r="4376" spans="1:19" x14ac:dyDescent="0.2">
      <c r="A4376" s="7">
        <v>411295</v>
      </c>
      <c r="B4376" s="3">
        <v>84638</v>
      </c>
      <c r="C4376" s="3" t="s">
        <v>37</v>
      </c>
      <c r="D4376" s="2" t="s">
        <v>525</v>
      </c>
      <c r="E4376" s="3">
        <v>15</v>
      </c>
      <c r="F4376" s="17">
        <v>0</v>
      </c>
      <c r="G4376" s="17">
        <v>1</v>
      </c>
      <c r="H4376" s="17">
        <v>0</v>
      </c>
      <c r="I4376" s="7">
        <v>5.3</v>
      </c>
      <c r="J4376" s="7">
        <v>9</v>
      </c>
      <c r="K4376" s="4">
        <v>1214</v>
      </c>
      <c r="L4376" s="5">
        <v>1214.0808</v>
      </c>
      <c r="M4376">
        <v>92000</v>
      </c>
      <c r="N4376" s="3">
        <v>1</v>
      </c>
      <c r="O4376" s="50" t="e">
        <f>INDEX([1]Dados!$M$2:$N$26779,MATCH($P4376,[1]Dados!$N$2:$N$26779,),2)</f>
        <v>#N/A</v>
      </c>
      <c r="P4376">
        <v>162183</v>
      </c>
      <c r="Q4376" s="1">
        <v>37012</v>
      </c>
      <c r="R4376" s="1">
        <v>37016</v>
      </c>
      <c r="S4376" t="s">
        <v>1147</v>
      </c>
    </row>
    <row r="4377" spans="1:19" x14ac:dyDescent="0.2">
      <c r="A4377" s="7">
        <v>411295</v>
      </c>
      <c r="B4377" s="3">
        <v>84638</v>
      </c>
      <c r="C4377" s="3" t="s">
        <v>37</v>
      </c>
      <c r="D4377" s="2" t="s">
        <v>525</v>
      </c>
      <c r="E4377" s="3">
        <v>15</v>
      </c>
      <c r="F4377" s="17">
        <v>0</v>
      </c>
      <c r="G4377" s="17">
        <v>1</v>
      </c>
      <c r="H4377" s="17">
        <v>0</v>
      </c>
      <c r="I4377" s="7">
        <v>5.4</v>
      </c>
      <c r="J4377" s="7">
        <v>17</v>
      </c>
      <c r="K4377" s="4">
        <v>1214</v>
      </c>
      <c r="L4377" s="5">
        <v>1214.0808</v>
      </c>
      <c r="M4377">
        <v>92000</v>
      </c>
      <c r="N4377" s="3">
        <v>1</v>
      </c>
      <c r="O4377" s="50" t="e">
        <f>INDEX([1]Dados!$M$2:$N$26779,MATCH($P4377,[1]Dados!$N$2:$N$26779,),2)</f>
        <v>#N/A</v>
      </c>
      <c r="P4377">
        <v>162183</v>
      </c>
      <c r="Q4377" s="1">
        <v>37012</v>
      </c>
      <c r="R4377" s="1">
        <v>37016</v>
      </c>
      <c r="S4377" t="s">
        <v>1147</v>
      </c>
    </row>
    <row r="4378" spans="1:19" x14ac:dyDescent="0.2">
      <c r="A4378" s="7">
        <v>411295</v>
      </c>
      <c r="B4378" s="3">
        <v>84638</v>
      </c>
      <c r="C4378" s="3" t="s">
        <v>37</v>
      </c>
      <c r="D4378" s="2" t="s">
        <v>525</v>
      </c>
      <c r="E4378" s="3">
        <v>15</v>
      </c>
      <c r="F4378" s="17">
        <v>0</v>
      </c>
      <c r="G4378" s="17">
        <v>1</v>
      </c>
      <c r="H4378" s="17">
        <v>0</v>
      </c>
      <c r="I4378" s="7">
        <v>5.5</v>
      </c>
      <c r="J4378" s="7">
        <v>25</v>
      </c>
      <c r="K4378" s="4">
        <v>1214</v>
      </c>
      <c r="L4378" s="5">
        <v>1214.0808</v>
      </c>
      <c r="M4378">
        <v>92000</v>
      </c>
      <c r="N4378" s="3">
        <v>1</v>
      </c>
      <c r="O4378" s="50" t="e">
        <f>INDEX([1]Dados!$M$2:$N$26779,MATCH($P4378,[1]Dados!$N$2:$N$26779,),2)</f>
        <v>#N/A</v>
      </c>
      <c r="P4378">
        <v>162183</v>
      </c>
      <c r="Q4378" s="1">
        <v>37012</v>
      </c>
      <c r="R4378" s="1">
        <v>37016</v>
      </c>
      <c r="S4378" t="s">
        <v>1147</v>
      </c>
    </row>
    <row r="4379" spans="1:19" x14ac:dyDescent="0.2">
      <c r="A4379" s="7">
        <v>411295</v>
      </c>
      <c r="B4379" s="3">
        <v>84638</v>
      </c>
      <c r="C4379" s="3" t="s">
        <v>37</v>
      </c>
      <c r="D4379" s="2" t="s">
        <v>525</v>
      </c>
      <c r="E4379" s="3">
        <v>15</v>
      </c>
      <c r="F4379" s="17">
        <v>0</v>
      </c>
      <c r="G4379" s="17">
        <v>1</v>
      </c>
      <c r="H4379" s="17">
        <v>0</v>
      </c>
      <c r="I4379" s="7">
        <v>6.1</v>
      </c>
      <c r="J4379" s="7">
        <v>9</v>
      </c>
      <c r="K4379" s="4">
        <v>1214</v>
      </c>
      <c r="L4379" s="5">
        <v>1214.0808</v>
      </c>
      <c r="M4379">
        <v>67664</v>
      </c>
      <c r="N4379" s="3">
        <v>1</v>
      </c>
      <c r="O4379" s="50" t="e">
        <f>INDEX([1]Dados!$M$2:$N$26779,MATCH($P4379,[1]Dados!$N$2:$N$26779,),2)</f>
        <v>#N/A</v>
      </c>
      <c r="P4379">
        <v>162184</v>
      </c>
      <c r="Q4379" s="1">
        <v>37012</v>
      </c>
      <c r="R4379" s="1">
        <v>37016</v>
      </c>
      <c r="S4379" t="s">
        <v>1148</v>
      </c>
    </row>
    <row r="4380" spans="1:19" x14ac:dyDescent="0.2">
      <c r="A4380" s="7">
        <v>411295</v>
      </c>
      <c r="B4380" s="3">
        <v>84638</v>
      </c>
      <c r="C4380" s="3" t="s">
        <v>37</v>
      </c>
      <c r="D4380" s="2" t="s">
        <v>525</v>
      </c>
      <c r="E4380" s="3">
        <v>15</v>
      </c>
      <c r="F4380" s="17">
        <v>0</v>
      </c>
      <c r="G4380" s="17">
        <v>1</v>
      </c>
      <c r="H4380" s="17">
        <v>0</v>
      </c>
      <c r="I4380" s="7">
        <v>6.2</v>
      </c>
      <c r="J4380" s="7">
        <v>17</v>
      </c>
      <c r="K4380" s="4">
        <v>1214</v>
      </c>
      <c r="L4380" s="5">
        <v>1214.0808</v>
      </c>
      <c r="M4380">
        <v>67664</v>
      </c>
      <c r="N4380" s="3">
        <v>1</v>
      </c>
      <c r="O4380" s="50" t="e">
        <f>INDEX([1]Dados!$M$2:$N$26779,MATCH($P4380,[1]Dados!$N$2:$N$26779,),2)</f>
        <v>#N/A</v>
      </c>
      <c r="P4380">
        <v>162184</v>
      </c>
      <c r="Q4380" s="1">
        <v>37012</v>
      </c>
      <c r="R4380" s="1">
        <v>37016</v>
      </c>
      <c r="S4380" t="s">
        <v>1148</v>
      </c>
    </row>
    <row r="4381" spans="1:19" x14ac:dyDescent="0.2">
      <c r="A4381" s="7">
        <v>411295</v>
      </c>
      <c r="B4381" s="3">
        <v>84638</v>
      </c>
      <c r="C4381" s="3" t="s">
        <v>37</v>
      </c>
      <c r="D4381" s="2" t="s">
        <v>525</v>
      </c>
      <c r="E4381" s="3">
        <v>15</v>
      </c>
      <c r="F4381" s="17">
        <v>0</v>
      </c>
      <c r="G4381" s="17">
        <v>1</v>
      </c>
      <c r="H4381" s="17">
        <v>0</v>
      </c>
      <c r="I4381" s="7">
        <v>6.3</v>
      </c>
      <c r="J4381" s="7">
        <v>8</v>
      </c>
      <c r="K4381" s="4">
        <v>1214</v>
      </c>
      <c r="L4381" s="5">
        <v>1214.0808</v>
      </c>
      <c r="M4381">
        <v>67664</v>
      </c>
      <c r="N4381" s="3">
        <v>1</v>
      </c>
      <c r="O4381" s="50" t="e">
        <f>INDEX([1]Dados!$M$2:$N$26779,MATCH($P4381,[1]Dados!$N$2:$N$26779,),2)</f>
        <v>#N/A</v>
      </c>
      <c r="P4381">
        <v>162184</v>
      </c>
      <c r="Q4381" s="1">
        <v>37012</v>
      </c>
      <c r="R4381" s="1">
        <v>37016</v>
      </c>
      <c r="S4381" t="s">
        <v>1148</v>
      </c>
    </row>
    <row r="4382" spans="1:19" x14ac:dyDescent="0.2">
      <c r="A4382" s="7">
        <v>411295</v>
      </c>
      <c r="B4382" s="3">
        <v>84638</v>
      </c>
      <c r="C4382" s="3" t="s">
        <v>37</v>
      </c>
      <c r="D4382" s="2" t="s">
        <v>525</v>
      </c>
      <c r="E4382" s="3">
        <v>15</v>
      </c>
      <c r="F4382" s="17">
        <v>0</v>
      </c>
      <c r="G4382" s="17">
        <v>1</v>
      </c>
      <c r="H4382" s="17">
        <v>0</v>
      </c>
      <c r="I4382" s="7">
        <v>6.4</v>
      </c>
      <c r="J4382" s="7">
        <v>25</v>
      </c>
      <c r="K4382" s="4">
        <v>1214</v>
      </c>
      <c r="L4382" s="5">
        <v>1214.0808</v>
      </c>
      <c r="M4382">
        <v>67664</v>
      </c>
      <c r="N4382" s="3">
        <v>1</v>
      </c>
      <c r="O4382" s="50" t="e">
        <f>INDEX([1]Dados!$M$2:$N$26779,MATCH($P4382,[1]Dados!$N$2:$N$26779,),2)</f>
        <v>#N/A</v>
      </c>
      <c r="P4382">
        <v>162184</v>
      </c>
      <c r="Q4382" s="1">
        <v>37012</v>
      </c>
      <c r="R4382" s="1">
        <v>37016</v>
      </c>
      <c r="S4382" t="s">
        <v>1148</v>
      </c>
    </row>
    <row r="4383" spans="1:19" x14ac:dyDescent="0.2">
      <c r="A4383" s="7">
        <v>411295</v>
      </c>
      <c r="B4383" s="3">
        <v>84638</v>
      </c>
      <c r="C4383" s="3" t="s">
        <v>37</v>
      </c>
      <c r="D4383" s="2" t="s">
        <v>525</v>
      </c>
      <c r="E4383" s="3">
        <v>15</v>
      </c>
      <c r="F4383" s="17">
        <v>0</v>
      </c>
      <c r="G4383" s="17">
        <v>1</v>
      </c>
      <c r="H4383" s="17">
        <v>0</v>
      </c>
      <c r="I4383" s="7">
        <v>6.5</v>
      </c>
      <c r="J4383" s="7">
        <v>31</v>
      </c>
      <c r="K4383" s="4">
        <v>1214</v>
      </c>
      <c r="L4383" s="5">
        <v>1214.0808</v>
      </c>
      <c r="M4383">
        <v>67664</v>
      </c>
      <c r="N4383" s="3">
        <v>1</v>
      </c>
      <c r="O4383" s="50" t="e">
        <f>INDEX([1]Dados!$M$2:$N$26779,MATCH($P4383,[1]Dados!$N$2:$N$26779,),2)</f>
        <v>#N/A</v>
      </c>
      <c r="P4383">
        <v>162184</v>
      </c>
      <c r="Q4383" s="1">
        <v>37012</v>
      </c>
      <c r="R4383" s="1">
        <v>37016</v>
      </c>
      <c r="S4383" t="s">
        <v>1148</v>
      </c>
    </row>
    <row r="4384" spans="1:19" x14ac:dyDescent="0.2">
      <c r="A4384" s="7">
        <v>411295</v>
      </c>
      <c r="B4384" s="3">
        <v>84638</v>
      </c>
      <c r="C4384" s="3" t="s">
        <v>37</v>
      </c>
      <c r="D4384" s="2" t="s">
        <v>525</v>
      </c>
      <c r="E4384" s="3">
        <v>15</v>
      </c>
      <c r="F4384" s="17">
        <v>0</v>
      </c>
      <c r="G4384" s="17">
        <v>1</v>
      </c>
      <c r="H4384" s="17">
        <v>0</v>
      </c>
      <c r="I4384" s="7">
        <v>6.6</v>
      </c>
      <c r="J4384" s="7">
        <v>15</v>
      </c>
      <c r="K4384" s="4">
        <v>1214</v>
      </c>
      <c r="L4384" s="5">
        <v>1214.0808</v>
      </c>
      <c r="M4384">
        <v>67664</v>
      </c>
      <c r="N4384" s="3">
        <v>1</v>
      </c>
      <c r="O4384" s="50" t="e">
        <f>INDEX([1]Dados!$M$2:$N$26779,MATCH($P4384,[1]Dados!$N$2:$N$26779,),2)</f>
        <v>#N/A</v>
      </c>
      <c r="P4384">
        <v>162184</v>
      </c>
      <c r="Q4384" s="1">
        <v>37012</v>
      </c>
      <c r="R4384" s="1">
        <v>37016</v>
      </c>
      <c r="S4384" t="s">
        <v>1148</v>
      </c>
    </row>
    <row r="4385" spans="1:19" x14ac:dyDescent="0.2">
      <c r="A4385" s="7">
        <v>411295</v>
      </c>
      <c r="B4385" s="3">
        <v>84638</v>
      </c>
      <c r="C4385" s="3" t="s">
        <v>37</v>
      </c>
      <c r="D4385" s="2" t="s">
        <v>525</v>
      </c>
      <c r="E4385" s="3">
        <v>15</v>
      </c>
      <c r="F4385" s="17">
        <v>0</v>
      </c>
      <c r="G4385" s="17">
        <v>1</v>
      </c>
      <c r="H4385" s="17">
        <v>0</v>
      </c>
      <c r="I4385" s="7">
        <v>7.1</v>
      </c>
      <c r="J4385" s="7">
        <v>9</v>
      </c>
      <c r="K4385" s="4">
        <v>1214</v>
      </c>
      <c r="L4385" s="5">
        <v>1214.0808</v>
      </c>
      <c r="M4385">
        <v>64705.68</v>
      </c>
      <c r="N4385" s="3">
        <v>1</v>
      </c>
      <c r="O4385" s="50" t="e">
        <f>INDEX([1]Dados!$M$2:$N$26779,MATCH($P4385,[1]Dados!$N$2:$N$26779,),2)</f>
        <v>#N/A</v>
      </c>
      <c r="P4385">
        <v>162185</v>
      </c>
      <c r="Q4385" s="1">
        <v>37012</v>
      </c>
      <c r="R4385" s="1">
        <v>37016</v>
      </c>
      <c r="S4385" t="s">
        <v>1149</v>
      </c>
    </row>
    <row r="4386" spans="1:19" x14ac:dyDescent="0.2">
      <c r="A4386" s="7">
        <v>411295</v>
      </c>
      <c r="B4386" s="3">
        <v>84638</v>
      </c>
      <c r="C4386" s="3" t="s">
        <v>37</v>
      </c>
      <c r="D4386" s="2" t="s">
        <v>525</v>
      </c>
      <c r="E4386" s="3">
        <v>15</v>
      </c>
      <c r="F4386" s="17">
        <v>0</v>
      </c>
      <c r="G4386" s="17">
        <v>1</v>
      </c>
      <c r="H4386" s="17">
        <v>0</v>
      </c>
      <c r="I4386" s="7">
        <v>7.2</v>
      </c>
      <c r="J4386" s="7">
        <v>26</v>
      </c>
      <c r="K4386" s="4">
        <v>1214</v>
      </c>
      <c r="L4386" s="5">
        <v>1214.0808</v>
      </c>
      <c r="M4386">
        <v>64705.68</v>
      </c>
      <c r="N4386" s="3">
        <v>1</v>
      </c>
      <c r="O4386" s="50" t="e">
        <f>INDEX([1]Dados!$M$2:$N$26779,MATCH($P4386,[1]Dados!$N$2:$N$26779,),2)</f>
        <v>#N/A</v>
      </c>
      <c r="P4386">
        <v>162185</v>
      </c>
      <c r="Q4386" s="1">
        <v>37012</v>
      </c>
      <c r="R4386" s="1">
        <v>37016</v>
      </c>
      <c r="S4386" t="s">
        <v>1149</v>
      </c>
    </row>
    <row r="4387" spans="1:19" x14ac:dyDescent="0.2">
      <c r="A4387" s="7">
        <v>411295</v>
      </c>
      <c r="B4387" s="3">
        <v>84638</v>
      </c>
      <c r="C4387" s="3" t="s">
        <v>37</v>
      </c>
      <c r="D4387" s="2" t="s">
        <v>525</v>
      </c>
      <c r="E4387" s="3">
        <v>15</v>
      </c>
      <c r="F4387" s="17">
        <v>0</v>
      </c>
      <c r="G4387" s="17">
        <v>1</v>
      </c>
      <c r="H4387" s="17">
        <v>0</v>
      </c>
      <c r="I4387" s="7">
        <v>7.3</v>
      </c>
      <c r="J4387" s="7">
        <v>9</v>
      </c>
      <c r="K4387" s="4">
        <v>1214</v>
      </c>
      <c r="L4387" s="5">
        <v>1214.0808</v>
      </c>
      <c r="M4387">
        <v>64705.68</v>
      </c>
      <c r="N4387" s="3">
        <v>1</v>
      </c>
      <c r="O4387" s="50" t="e">
        <f>INDEX([1]Dados!$M$2:$N$26779,MATCH($P4387,[1]Dados!$N$2:$N$26779,),2)</f>
        <v>#N/A</v>
      </c>
      <c r="P4387">
        <v>162185</v>
      </c>
      <c r="Q4387" s="1">
        <v>37012</v>
      </c>
      <c r="R4387" s="1">
        <v>37016</v>
      </c>
      <c r="S4387" t="s">
        <v>1149</v>
      </c>
    </row>
    <row r="4388" spans="1:19" x14ac:dyDescent="0.2">
      <c r="A4388" s="7">
        <v>411295</v>
      </c>
      <c r="B4388" s="3">
        <v>84638</v>
      </c>
      <c r="C4388" s="3" t="s">
        <v>37</v>
      </c>
      <c r="D4388" s="2" t="s">
        <v>525</v>
      </c>
      <c r="E4388" s="3">
        <v>15</v>
      </c>
      <c r="F4388" s="17">
        <v>0</v>
      </c>
      <c r="G4388" s="17">
        <v>1</v>
      </c>
      <c r="H4388" s="17">
        <v>0</v>
      </c>
      <c r="I4388" s="7">
        <v>7.4</v>
      </c>
      <c r="J4388" s="7">
        <v>17</v>
      </c>
      <c r="K4388" s="4">
        <v>1214</v>
      </c>
      <c r="L4388" s="5">
        <v>1214.0808</v>
      </c>
      <c r="M4388">
        <v>64705.68</v>
      </c>
      <c r="N4388" s="3">
        <v>1</v>
      </c>
      <c r="O4388" s="50" t="e">
        <f>INDEX([1]Dados!$M$2:$N$26779,MATCH($P4388,[1]Dados!$N$2:$N$26779,),2)</f>
        <v>#N/A</v>
      </c>
      <c r="P4388">
        <v>162185</v>
      </c>
      <c r="Q4388" s="1">
        <v>37012</v>
      </c>
      <c r="R4388" s="1">
        <v>37016</v>
      </c>
      <c r="S4388" t="s">
        <v>1149</v>
      </c>
    </row>
    <row r="4389" spans="1:19" x14ac:dyDescent="0.2">
      <c r="A4389" s="7">
        <v>411295</v>
      </c>
      <c r="B4389" s="3">
        <v>84638</v>
      </c>
      <c r="C4389" s="3" t="s">
        <v>37</v>
      </c>
      <c r="D4389" s="2" t="s">
        <v>525</v>
      </c>
      <c r="E4389" s="3">
        <v>15</v>
      </c>
      <c r="F4389" s="17">
        <v>0</v>
      </c>
      <c r="G4389" s="17">
        <v>1</v>
      </c>
      <c r="H4389" s="17">
        <v>0</v>
      </c>
      <c r="I4389" s="7">
        <v>7.5</v>
      </c>
      <c r="J4389" s="7">
        <v>25</v>
      </c>
      <c r="K4389" s="4">
        <v>1214</v>
      </c>
      <c r="L4389" s="5">
        <v>1214.0808</v>
      </c>
      <c r="M4389">
        <v>64705.68</v>
      </c>
      <c r="N4389" s="3">
        <v>1</v>
      </c>
      <c r="O4389" s="50" t="e">
        <f>INDEX([1]Dados!$M$2:$N$26779,MATCH($P4389,[1]Dados!$N$2:$N$26779,),2)</f>
        <v>#N/A</v>
      </c>
      <c r="P4389">
        <v>162185</v>
      </c>
      <c r="Q4389" s="1">
        <v>37012</v>
      </c>
      <c r="R4389" s="1">
        <v>37016</v>
      </c>
      <c r="S4389" t="s">
        <v>1149</v>
      </c>
    </row>
    <row r="4390" spans="1:19" x14ac:dyDescent="0.2">
      <c r="A4390" s="7">
        <v>411295</v>
      </c>
      <c r="B4390" s="3">
        <v>84638</v>
      </c>
      <c r="C4390" s="3" t="s">
        <v>37</v>
      </c>
      <c r="D4390" s="2" t="s">
        <v>525</v>
      </c>
      <c r="E4390" s="3">
        <v>15</v>
      </c>
      <c r="F4390" s="17">
        <v>0</v>
      </c>
      <c r="G4390" s="17">
        <v>1</v>
      </c>
      <c r="H4390" s="17">
        <v>0</v>
      </c>
      <c r="I4390" s="7">
        <v>7.6</v>
      </c>
      <c r="J4390" s="7">
        <v>25</v>
      </c>
      <c r="K4390" s="4">
        <v>1214</v>
      </c>
      <c r="L4390" s="5">
        <v>1214.0808</v>
      </c>
      <c r="M4390">
        <v>64705.68</v>
      </c>
      <c r="N4390" s="3">
        <v>1</v>
      </c>
      <c r="O4390" s="50" t="e">
        <f>INDEX([1]Dados!$M$2:$N$26779,MATCH($P4390,[1]Dados!$N$2:$N$26779,),2)</f>
        <v>#N/A</v>
      </c>
      <c r="P4390">
        <v>162185</v>
      </c>
      <c r="Q4390" s="1">
        <v>37012</v>
      </c>
      <c r="R4390" s="1">
        <v>37016</v>
      </c>
      <c r="S4390" t="s">
        <v>1149</v>
      </c>
    </row>
    <row r="4391" spans="1:19" x14ac:dyDescent="0.2">
      <c r="A4391" s="7">
        <v>411295</v>
      </c>
      <c r="B4391" s="3">
        <v>84638</v>
      </c>
      <c r="C4391" s="3" t="s">
        <v>37</v>
      </c>
      <c r="D4391" s="2" t="s">
        <v>525</v>
      </c>
      <c r="E4391" s="3">
        <v>15</v>
      </c>
      <c r="F4391" s="17">
        <v>0</v>
      </c>
      <c r="G4391" s="17">
        <v>1</v>
      </c>
      <c r="H4391" s="17">
        <v>0</v>
      </c>
      <c r="I4391" s="7">
        <v>2.1</v>
      </c>
      <c r="J4391" s="7">
        <v>25</v>
      </c>
      <c r="K4391" s="4">
        <v>1293</v>
      </c>
      <c r="L4391" s="5">
        <v>1293.0592999999999</v>
      </c>
      <c r="M4391">
        <v>29295.89</v>
      </c>
      <c r="N4391" s="3">
        <v>1</v>
      </c>
      <c r="O4391" s="50" t="e">
        <f>INDEX([1]Dados!$M$2:$N$26779,MATCH($P4391,[1]Dados!$N$2:$N$26779,),2)</f>
        <v>#N/A</v>
      </c>
      <c r="P4391">
        <v>162896</v>
      </c>
      <c r="Q4391" s="1">
        <v>37012</v>
      </c>
      <c r="R4391" s="1">
        <v>37016</v>
      </c>
      <c r="S4391" t="s">
        <v>1150</v>
      </c>
    </row>
    <row r="4392" spans="1:19" x14ac:dyDescent="0.2">
      <c r="A4392" s="7">
        <v>411295</v>
      </c>
      <c r="B4392" s="3">
        <v>84638</v>
      </c>
      <c r="C4392" s="3" t="s">
        <v>37</v>
      </c>
      <c r="D4392" s="2" t="s">
        <v>525</v>
      </c>
      <c r="E4392" s="3">
        <v>15</v>
      </c>
      <c r="F4392" s="17">
        <v>0</v>
      </c>
      <c r="G4392" s="17">
        <v>1</v>
      </c>
      <c r="H4392" s="17">
        <v>0</v>
      </c>
      <c r="I4392" s="7">
        <v>2.2000000000000002</v>
      </c>
      <c r="J4392" s="7">
        <v>22</v>
      </c>
      <c r="K4392" s="4">
        <v>1293</v>
      </c>
      <c r="L4392" s="5">
        <v>1293.0592999999999</v>
      </c>
      <c r="M4392">
        <v>29295.89</v>
      </c>
      <c r="N4392" s="3">
        <v>1</v>
      </c>
      <c r="O4392" s="50" t="e">
        <f>INDEX([1]Dados!$M$2:$N$26779,MATCH($P4392,[1]Dados!$N$2:$N$26779,),2)</f>
        <v>#N/A</v>
      </c>
      <c r="P4392">
        <v>162896</v>
      </c>
      <c r="Q4392" s="1">
        <v>37012</v>
      </c>
      <c r="R4392" s="1">
        <v>37016</v>
      </c>
      <c r="S4392" t="s">
        <v>1150</v>
      </c>
    </row>
    <row r="4393" spans="1:19" x14ac:dyDescent="0.2">
      <c r="A4393" s="7">
        <v>411295</v>
      </c>
      <c r="B4393" s="3">
        <v>84638</v>
      </c>
      <c r="C4393" s="3" t="s">
        <v>37</v>
      </c>
      <c r="D4393" s="2" t="s">
        <v>525</v>
      </c>
      <c r="E4393" s="3">
        <v>15</v>
      </c>
      <c r="F4393" s="17">
        <v>0</v>
      </c>
      <c r="G4393" s="17">
        <v>1</v>
      </c>
      <c r="H4393" s="17">
        <v>0</v>
      </c>
      <c r="I4393" s="7">
        <v>2.2999999999999998</v>
      </c>
      <c r="J4393" s="7">
        <v>22</v>
      </c>
      <c r="K4393" s="4">
        <v>1293</v>
      </c>
      <c r="L4393" s="5">
        <v>1293.0592999999999</v>
      </c>
      <c r="M4393">
        <v>29295.89</v>
      </c>
      <c r="N4393" s="3">
        <v>1</v>
      </c>
      <c r="O4393" s="50" t="e">
        <f>INDEX([1]Dados!$M$2:$N$26779,MATCH($P4393,[1]Dados!$N$2:$N$26779,),2)</f>
        <v>#N/A</v>
      </c>
      <c r="P4393">
        <v>162896</v>
      </c>
      <c r="Q4393" s="1">
        <v>37012</v>
      </c>
      <c r="R4393" s="1">
        <v>37016</v>
      </c>
      <c r="S4393" t="s">
        <v>1150</v>
      </c>
    </row>
    <row r="4394" spans="1:19" x14ac:dyDescent="0.2">
      <c r="A4394" s="7">
        <v>411295</v>
      </c>
      <c r="B4394" s="3">
        <v>84638</v>
      </c>
      <c r="C4394" s="3" t="s">
        <v>37</v>
      </c>
      <c r="D4394" s="2" t="s">
        <v>525</v>
      </c>
      <c r="E4394" s="3">
        <v>15</v>
      </c>
      <c r="F4394" s="17">
        <v>0</v>
      </c>
      <c r="G4394" s="17">
        <v>1</v>
      </c>
      <c r="H4394" s="17">
        <v>0</v>
      </c>
      <c r="I4394" s="7">
        <v>2.4</v>
      </c>
      <c r="J4394" s="7">
        <v>23</v>
      </c>
      <c r="K4394" s="4">
        <v>1293</v>
      </c>
      <c r="L4394" s="5">
        <v>1293.0592999999999</v>
      </c>
      <c r="M4394">
        <v>29295.89</v>
      </c>
      <c r="N4394" s="3">
        <v>1</v>
      </c>
      <c r="O4394" s="50" t="e">
        <f>INDEX([1]Dados!$M$2:$N$26779,MATCH($P4394,[1]Dados!$N$2:$N$26779,),2)</f>
        <v>#N/A</v>
      </c>
      <c r="P4394">
        <v>162896</v>
      </c>
      <c r="Q4394" s="1">
        <v>37012</v>
      </c>
      <c r="R4394" s="1">
        <v>37016</v>
      </c>
      <c r="S4394" t="s">
        <v>1150</v>
      </c>
    </row>
    <row r="4395" spans="1:19" x14ac:dyDescent="0.2">
      <c r="A4395" s="7">
        <v>411295</v>
      </c>
      <c r="B4395" s="3">
        <v>84638</v>
      </c>
      <c r="C4395" s="3" t="s">
        <v>37</v>
      </c>
      <c r="D4395" s="2" t="s">
        <v>525</v>
      </c>
      <c r="E4395" s="3">
        <v>15</v>
      </c>
      <c r="F4395" s="17">
        <v>0</v>
      </c>
      <c r="G4395" s="17">
        <v>1</v>
      </c>
      <c r="H4395" s="17">
        <v>0</v>
      </c>
      <c r="I4395" s="7">
        <v>2.5</v>
      </c>
      <c r="J4395" s="7">
        <v>22</v>
      </c>
      <c r="K4395" s="4">
        <v>1293</v>
      </c>
      <c r="L4395" s="5">
        <v>1293.0592999999999</v>
      </c>
      <c r="M4395">
        <v>29295.89</v>
      </c>
      <c r="N4395" s="3">
        <v>1</v>
      </c>
      <c r="O4395" s="50" t="e">
        <f>INDEX([1]Dados!$M$2:$N$26779,MATCH($P4395,[1]Dados!$N$2:$N$26779,),2)</f>
        <v>#N/A</v>
      </c>
      <c r="P4395">
        <v>162896</v>
      </c>
      <c r="Q4395" s="1">
        <v>37012</v>
      </c>
      <c r="R4395" s="1">
        <v>37016</v>
      </c>
      <c r="S4395" t="s">
        <v>1150</v>
      </c>
    </row>
    <row r="4396" spans="1:19" x14ac:dyDescent="0.2">
      <c r="A4396" s="7">
        <v>411295</v>
      </c>
      <c r="B4396" s="3">
        <v>84638</v>
      </c>
      <c r="C4396" s="3" t="s">
        <v>37</v>
      </c>
      <c r="D4396" s="2" t="s">
        <v>525</v>
      </c>
      <c r="E4396" s="3">
        <v>15</v>
      </c>
      <c r="F4396" s="17">
        <v>0</v>
      </c>
      <c r="G4396" s="17">
        <v>1</v>
      </c>
      <c r="H4396" s="17">
        <v>0</v>
      </c>
      <c r="I4396" s="7">
        <v>2.6</v>
      </c>
      <c r="J4396" s="7">
        <v>21</v>
      </c>
      <c r="K4396" s="4">
        <v>1293</v>
      </c>
      <c r="L4396" s="5">
        <v>1293.0592999999999</v>
      </c>
      <c r="M4396">
        <v>29295.89</v>
      </c>
      <c r="N4396" s="3">
        <v>1</v>
      </c>
      <c r="O4396" s="50" t="e">
        <f>INDEX([1]Dados!$M$2:$N$26779,MATCH($P4396,[1]Dados!$N$2:$N$26779,),2)</f>
        <v>#N/A</v>
      </c>
      <c r="P4396">
        <v>162896</v>
      </c>
      <c r="Q4396" s="1">
        <v>37012</v>
      </c>
      <c r="R4396" s="1">
        <v>37016</v>
      </c>
      <c r="S4396" t="s">
        <v>1150</v>
      </c>
    </row>
    <row r="4397" spans="1:19" x14ac:dyDescent="0.2">
      <c r="A4397" s="7">
        <v>411295</v>
      </c>
      <c r="B4397" s="3">
        <v>84638</v>
      </c>
      <c r="C4397" s="3" t="s">
        <v>37</v>
      </c>
      <c r="D4397" s="2" t="s">
        <v>525</v>
      </c>
      <c r="E4397" s="3">
        <v>15</v>
      </c>
      <c r="F4397" s="17">
        <v>0</v>
      </c>
      <c r="G4397" s="17">
        <v>1</v>
      </c>
      <c r="H4397" s="17">
        <v>0</v>
      </c>
      <c r="I4397" s="7">
        <v>2.7</v>
      </c>
      <c r="J4397" s="7">
        <v>28</v>
      </c>
      <c r="K4397" s="4">
        <v>1293</v>
      </c>
      <c r="L4397" s="5">
        <v>1293.0592999999999</v>
      </c>
      <c r="M4397">
        <v>29295.89</v>
      </c>
      <c r="N4397" s="3">
        <v>1</v>
      </c>
      <c r="O4397" s="50" t="e">
        <f>INDEX([1]Dados!$M$2:$N$26779,MATCH($P4397,[1]Dados!$N$2:$N$26779,),2)</f>
        <v>#N/A</v>
      </c>
      <c r="P4397">
        <v>162896</v>
      </c>
      <c r="Q4397" s="1">
        <v>37012</v>
      </c>
      <c r="R4397" s="1">
        <v>37016</v>
      </c>
      <c r="S4397" t="s">
        <v>1150</v>
      </c>
    </row>
    <row r="4398" spans="1:19" x14ac:dyDescent="0.2">
      <c r="A4398" s="7">
        <v>411550</v>
      </c>
      <c r="B4398" s="3">
        <v>76970</v>
      </c>
      <c r="C4398" s="3" t="s">
        <v>37</v>
      </c>
      <c r="D4398" s="2" t="s">
        <v>554</v>
      </c>
      <c r="E4398" s="3">
        <v>15</v>
      </c>
      <c r="F4398" s="17">
        <v>0</v>
      </c>
      <c r="G4398" s="17">
        <v>1</v>
      </c>
      <c r="H4398" s="17">
        <v>0</v>
      </c>
      <c r="I4398" s="7">
        <v>3.1</v>
      </c>
      <c r="J4398" s="7">
        <v>13</v>
      </c>
      <c r="K4398" s="4">
        <v>1214</v>
      </c>
      <c r="L4398" s="5">
        <v>1214.0587</v>
      </c>
      <c r="M4398">
        <v>81761.8</v>
      </c>
      <c r="N4398" s="3">
        <v>1</v>
      </c>
      <c r="O4398" s="50" t="e">
        <f>INDEX([1]Dados!$M$2:$N$26779,MATCH($P4398,[1]Dados!$N$2:$N$26779,),2)</f>
        <v>#N/A</v>
      </c>
      <c r="P4398">
        <v>162368</v>
      </c>
      <c r="Q4398" s="1">
        <v>37012</v>
      </c>
      <c r="R4398" s="1">
        <v>37016</v>
      </c>
      <c r="S4398" t="s">
        <v>896</v>
      </c>
    </row>
    <row r="4399" spans="1:19" x14ac:dyDescent="0.2">
      <c r="A4399" s="7">
        <v>411550</v>
      </c>
      <c r="B4399" s="3">
        <v>76970</v>
      </c>
      <c r="C4399" s="3" t="s">
        <v>37</v>
      </c>
      <c r="D4399" s="2" t="s">
        <v>554</v>
      </c>
      <c r="E4399" s="3">
        <v>15</v>
      </c>
      <c r="F4399" s="17">
        <v>0</v>
      </c>
      <c r="G4399" s="17">
        <v>1</v>
      </c>
      <c r="H4399" s="17">
        <v>0</v>
      </c>
      <c r="I4399" s="7">
        <v>3.2</v>
      </c>
      <c r="J4399" s="7">
        <v>23</v>
      </c>
      <c r="K4399" s="4">
        <v>1214</v>
      </c>
      <c r="L4399" s="5">
        <v>1214.0587</v>
      </c>
      <c r="M4399">
        <v>81761.8</v>
      </c>
      <c r="N4399" s="3">
        <v>1</v>
      </c>
      <c r="O4399" s="50" t="e">
        <f>INDEX([1]Dados!$M$2:$N$26779,MATCH($P4399,[1]Dados!$N$2:$N$26779,),2)</f>
        <v>#N/A</v>
      </c>
      <c r="P4399">
        <v>162368</v>
      </c>
      <c r="Q4399" s="1">
        <v>37012</v>
      </c>
      <c r="R4399" s="1">
        <v>37016</v>
      </c>
      <c r="S4399" t="s">
        <v>896</v>
      </c>
    </row>
    <row r="4400" spans="1:19" x14ac:dyDescent="0.2">
      <c r="A4400" s="7">
        <v>411550</v>
      </c>
      <c r="B4400" s="3">
        <v>76970</v>
      </c>
      <c r="C4400" s="3" t="s">
        <v>37</v>
      </c>
      <c r="D4400" s="2" t="s">
        <v>554</v>
      </c>
      <c r="E4400" s="3">
        <v>15</v>
      </c>
      <c r="F4400" s="17">
        <v>0</v>
      </c>
      <c r="G4400" s="17">
        <v>1</v>
      </c>
      <c r="H4400" s="17">
        <v>0</v>
      </c>
      <c r="I4400" s="7">
        <v>3.3</v>
      </c>
      <c r="J4400" s="7">
        <v>25</v>
      </c>
      <c r="K4400" s="4">
        <v>1214</v>
      </c>
      <c r="L4400" s="5">
        <v>1214.0587</v>
      </c>
      <c r="M4400">
        <v>81761.8</v>
      </c>
      <c r="N4400" s="3">
        <v>1</v>
      </c>
      <c r="O4400" s="50" t="e">
        <f>INDEX([1]Dados!$M$2:$N$26779,MATCH($P4400,[1]Dados!$N$2:$N$26779,),2)</f>
        <v>#N/A</v>
      </c>
      <c r="P4400">
        <v>162368</v>
      </c>
      <c r="Q4400" s="1">
        <v>37012</v>
      </c>
      <c r="R4400" s="1">
        <v>37016</v>
      </c>
      <c r="S4400" t="s">
        <v>896</v>
      </c>
    </row>
    <row r="4401" spans="1:19" x14ac:dyDescent="0.2">
      <c r="A4401" s="7">
        <v>411550</v>
      </c>
      <c r="B4401" s="3">
        <v>76970</v>
      </c>
      <c r="C4401" s="3" t="s">
        <v>37</v>
      </c>
      <c r="D4401" s="2" t="s">
        <v>554</v>
      </c>
      <c r="E4401" s="3">
        <v>15</v>
      </c>
      <c r="F4401" s="17">
        <v>0</v>
      </c>
      <c r="G4401" s="17">
        <v>1</v>
      </c>
      <c r="H4401" s="17">
        <v>0</v>
      </c>
      <c r="I4401" s="7">
        <v>2.1</v>
      </c>
      <c r="J4401" s="7">
        <v>22</v>
      </c>
      <c r="K4401" s="4">
        <v>1293</v>
      </c>
      <c r="L4401" s="5">
        <v>1293.0592999999999</v>
      </c>
      <c r="M4401">
        <v>4906.46</v>
      </c>
      <c r="N4401" s="3">
        <v>1</v>
      </c>
      <c r="O4401" s="50" t="e">
        <f>INDEX([1]Dados!$M$2:$N$26779,MATCH($P4401,[1]Dados!$N$2:$N$26779,),2)</f>
        <v>#N/A</v>
      </c>
      <c r="P4401">
        <v>162897</v>
      </c>
      <c r="Q4401" s="1">
        <v>37012</v>
      </c>
      <c r="R4401" s="1">
        <v>37016</v>
      </c>
      <c r="S4401" t="s">
        <v>895</v>
      </c>
    </row>
    <row r="4402" spans="1:19" x14ac:dyDescent="0.2">
      <c r="A4402" s="7">
        <v>411550</v>
      </c>
      <c r="B4402" s="3">
        <v>76970</v>
      </c>
      <c r="C4402" s="3" t="s">
        <v>37</v>
      </c>
      <c r="D4402" s="2" t="s">
        <v>554</v>
      </c>
      <c r="E4402" s="3">
        <v>15</v>
      </c>
      <c r="F4402" s="17">
        <v>0</v>
      </c>
      <c r="G4402" s="17">
        <v>1</v>
      </c>
      <c r="H4402" s="17">
        <v>0</v>
      </c>
      <c r="I4402" s="7">
        <v>1.1000000000000001</v>
      </c>
      <c r="J4402" s="7">
        <v>25</v>
      </c>
      <c r="K4402" s="4">
        <v>1214</v>
      </c>
      <c r="L4402" s="5">
        <v>1214.0589</v>
      </c>
      <c r="M4402">
        <v>195540</v>
      </c>
      <c r="N4402" s="3">
        <v>1</v>
      </c>
      <c r="O4402" s="50" t="e">
        <f>INDEX([1]Dados!$M$2:$N$26779,MATCH($P4402,[1]Dados!$N$2:$N$26779,),2)</f>
        <v>#N/A</v>
      </c>
      <c r="P4402">
        <v>163655</v>
      </c>
      <c r="Q4402" s="1">
        <v>37012</v>
      </c>
      <c r="R4402" s="1">
        <v>37016</v>
      </c>
      <c r="S4402" t="s">
        <v>897</v>
      </c>
    </row>
    <row r="4403" spans="1:19" x14ac:dyDescent="0.2">
      <c r="A4403" s="7">
        <v>411550</v>
      </c>
      <c r="B4403" s="3">
        <v>76970</v>
      </c>
      <c r="C4403" s="3" t="s">
        <v>37</v>
      </c>
      <c r="D4403" s="2" t="s">
        <v>554</v>
      </c>
      <c r="E4403" s="3">
        <v>15</v>
      </c>
      <c r="F4403" s="17">
        <v>0</v>
      </c>
      <c r="G4403" s="17">
        <v>1</v>
      </c>
      <c r="H4403" s="17">
        <v>0</v>
      </c>
      <c r="I4403" s="7">
        <v>1.2</v>
      </c>
      <c r="J4403" s="7">
        <v>14</v>
      </c>
      <c r="K4403" s="4">
        <v>1214</v>
      </c>
      <c r="L4403" s="5">
        <v>1214.0589</v>
      </c>
      <c r="M4403">
        <v>195540</v>
      </c>
      <c r="N4403" s="3">
        <v>1</v>
      </c>
      <c r="O4403" s="50" t="e">
        <f>INDEX([1]Dados!$M$2:$N$26779,MATCH($P4403,[1]Dados!$N$2:$N$26779,),2)</f>
        <v>#N/A</v>
      </c>
      <c r="P4403">
        <v>163655</v>
      </c>
      <c r="Q4403" s="1">
        <v>37012</v>
      </c>
      <c r="R4403" s="1">
        <v>37016</v>
      </c>
      <c r="S4403" t="s">
        <v>897</v>
      </c>
    </row>
    <row r="4404" spans="1:19" x14ac:dyDescent="0.2">
      <c r="A4404" s="7">
        <v>411550</v>
      </c>
      <c r="B4404" s="3">
        <v>76970</v>
      </c>
      <c r="C4404" s="3" t="s">
        <v>37</v>
      </c>
      <c r="D4404" s="2" t="s">
        <v>554</v>
      </c>
      <c r="E4404" s="3">
        <v>15</v>
      </c>
      <c r="F4404" s="17">
        <v>0</v>
      </c>
      <c r="G4404" s="17">
        <v>1</v>
      </c>
      <c r="H4404" s="17">
        <v>0</v>
      </c>
      <c r="I4404" s="7">
        <v>1.3</v>
      </c>
      <c r="J4404" s="7">
        <v>22</v>
      </c>
      <c r="K4404" s="4">
        <v>1214</v>
      </c>
      <c r="L4404" s="5">
        <v>1214.0589</v>
      </c>
      <c r="M4404">
        <v>195540</v>
      </c>
      <c r="N4404" s="3">
        <v>1</v>
      </c>
      <c r="O4404" s="50" t="e">
        <f>INDEX([1]Dados!$M$2:$N$26779,MATCH($P4404,[1]Dados!$N$2:$N$26779,),2)</f>
        <v>#N/A</v>
      </c>
      <c r="P4404">
        <v>163655</v>
      </c>
      <c r="Q4404" s="1">
        <v>37012</v>
      </c>
      <c r="R4404" s="1">
        <v>37016</v>
      </c>
      <c r="S4404" t="s">
        <v>897</v>
      </c>
    </row>
    <row r="4405" spans="1:19" x14ac:dyDescent="0.2">
      <c r="A4405" s="7">
        <v>411550</v>
      </c>
      <c r="B4405" s="3">
        <v>76970</v>
      </c>
      <c r="C4405" s="3" t="s">
        <v>37</v>
      </c>
      <c r="D4405" s="2" t="s">
        <v>554</v>
      </c>
      <c r="E4405" s="3">
        <v>15</v>
      </c>
      <c r="F4405" s="17">
        <v>0</v>
      </c>
      <c r="G4405" s="17">
        <v>1</v>
      </c>
      <c r="H4405" s="17">
        <v>0</v>
      </c>
      <c r="I4405" s="7">
        <v>1.4</v>
      </c>
      <c r="J4405" s="7">
        <v>28</v>
      </c>
      <c r="K4405" s="4">
        <v>1214</v>
      </c>
      <c r="L4405" s="5">
        <v>1214.0589</v>
      </c>
      <c r="M4405">
        <v>195540</v>
      </c>
      <c r="N4405" s="3">
        <v>1</v>
      </c>
      <c r="O4405" s="50" t="e">
        <f>INDEX([1]Dados!$M$2:$N$26779,MATCH($P4405,[1]Dados!$N$2:$N$26779,),2)</f>
        <v>#N/A</v>
      </c>
      <c r="P4405">
        <v>163655</v>
      </c>
      <c r="Q4405" s="1">
        <v>37012</v>
      </c>
      <c r="R4405" s="1">
        <v>37016</v>
      </c>
      <c r="S4405" t="s">
        <v>897</v>
      </c>
    </row>
    <row r="4406" spans="1:19" x14ac:dyDescent="0.2">
      <c r="A4406" s="7">
        <v>411550</v>
      </c>
      <c r="B4406" s="3">
        <v>76970</v>
      </c>
      <c r="C4406" s="3" t="s">
        <v>37</v>
      </c>
      <c r="D4406" s="2" t="s">
        <v>554</v>
      </c>
      <c r="E4406" s="3">
        <v>15</v>
      </c>
      <c r="F4406" s="17">
        <v>0</v>
      </c>
      <c r="G4406" s="17">
        <v>1</v>
      </c>
      <c r="H4406" s="17">
        <v>0</v>
      </c>
      <c r="I4406" s="7" t="s">
        <v>3</v>
      </c>
      <c r="J4406" s="7">
        <v>0</v>
      </c>
      <c r="K4406" s="4">
        <v>1203</v>
      </c>
      <c r="L4406" s="5">
        <v>1203.0829000000001</v>
      </c>
      <c r="M4406" t="s">
        <v>2134</v>
      </c>
      <c r="N4406" s="3">
        <v>1</v>
      </c>
      <c r="O4406" s="50" t="e">
        <f>INDEX([1]Dados!$M$2:$N$26779,MATCH($P4406,[1]Dados!$N$2:$N$26779,),2)</f>
        <v>#N/A</v>
      </c>
      <c r="P4406">
        <v>162242</v>
      </c>
      <c r="Q4406" s="1">
        <v>37012</v>
      </c>
      <c r="R4406" s="1">
        <v>37016</v>
      </c>
      <c r="S4406" t="s">
        <v>1151</v>
      </c>
    </row>
    <row r="4407" spans="1:19" x14ac:dyDescent="0.2">
      <c r="A4407" s="7">
        <v>411550</v>
      </c>
      <c r="B4407" s="3">
        <v>76970</v>
      </c>
      <c r="C4407" s="3" t="s">
        <v>37</v>
      </c>
      <c r="D4407" s="2" t="s">
        <v>554</v>
      </c>
      <c r="E4407" s="3">
        <v>15</v>
      </c>
      <c r="F4407" s="17">
        <v>0</v>
      </c>
      <c r="G4407" s="17">
        <v>1</v>
      </c>
      <c r="H4407" s="17">
        <v>0</v>
      </c>
      <c r="I4407" s="7">
        <v>4.0999999999999996</v>
      </c>
      <c r="J4407" s="7">
        <v>15</v>
      </c>
      <c r="K4407" s="4">
        <v>1203</v>
      </c>
      <c r="L4407" s="5">
        <v>1203.0829000000001</v>
      </c>
      <c r="M4407">
        <v>13765.47</v>
      </c>
      <c r="N4407" s="3">
        <v>1</v>
      </c>
      <c r="O4407" s="50" t="e">
        <f>INDEX([1]Dados!$M$2:$N$26779,MATCH($P4407,[1]Dados!$N$2:$N$26779,),2)</f>
        <v>#N/A</v>
      </c>
      <c r="P4407">
        <v>163078</v>
      </c>
      <c r="Q4407" s="1">
        <v>37012</v>
      </c>
      <c r="R4407" s="1">
        <v>37016</v>
      </c>
      <c r="S4407" t="s">
        <v>1151</v>
      </c>
    </row>
    <row r="4408" spans="1:19" x14ac:dyDescent="0.2">
      <c r="A4408" s="7">
        <v>411550</v>
      </c>
      <c r="B4408" s="3">
        <v>76970</v>
      </c>
      <c r="C4408" s="3" t="s">
        <v>37</v>
      </c>
      <c r="D4408" s="2" t="s">
        <v>554</v>
      </c>
      <c r="E4408" s="3">
        <v>15</v>
      </c>
      <c r="F4408" s="17">
        <v>0</v>
      </c>
      <c r="G4408" s="17">
        <v>1</v>
      </c>
      <c r="H4408" s="17">
        <v>0</v>
      </c>
      <c r="I4408" s="7" t="s">
        <v>3</v>
      </c>
      <c r="J4408" s="7">
        <v>0</v>
      </c>
      <c r="K4408" s="4">
        <v>1214</v>
      </c>
      <c r="L4408" s="5">
        <v>1214.0808</v>
      </c>
      <c r="M4408">
        <v>56000</v>
      </c>
      <c r="N4408" s="3">
        <v>1</v>
      </c>
      <c r="O4408" s="50" t="e">
        <f>INDEX([1]Dados!$M$2:$N$26779,MATCH($P4408,[1]Dados!$N$2:$N$26779,),2)</f>
        <v>#N/A</v>
      </c>
      <c r="P4408">
        <v>162181</v>
      </c>
      <c r="Q4408" s="1">
        <v>37012</v>
      </c>
      <c r="R4408" s="1">
        <v>37016</v>
      </c>
      <c r="S4408" t="s">
        <v>2134</v>
      </c>
    </row>
    <row r="4409" spans="1:19" x14ac:dyDescent="0.2">
      <c r="A4409" s="7">
        <v>411550</v>
      </c>
      <c r="B4409" s="3">
        <v>76970</v>
      </c>
      <c r="C4409" s="3" t="s">
        <v>37</v>
      </c>
      <c r="D4409" s="2" t="s">
        <v>554</v>
      </c>
      <c r="E4409" s="3">
        <v>15</v>
      </c>
      <c r="F4409" s="17">
        <v>0</v>
      </c>
      <c r="G4409" s="17">
        <v>1</v>
      </c>
      <c r="H4409" s="17">
        <v>0</v>
      </c>
      <c r="I4409" s="7" t="s">
        <v>3</v>
      </c>
      <c r="J4409" s="7">
        <v>0</v>
      </c>
      <c r="K4409" s="4">
        <v>1214</v>
      </c>
      <c r="L4409" s="5">
        <v>1214.0808</v>
      </c>
      <c r="M4409">
        <v>40000</v>
      </c>
      <c r="N4409" s="3">
        <v>1</v>
      </c>
      <c r="O4409" s="50" t="e">
        <f>INDEX([1]Dados!$M$2:$N$26779,MATCH($P4409,[1]Dados!$N$2:$N$26779,),2)</f>
        <v>#N/A</v>
      </c>
      <c r="P4409">
        <v>162182</v>
      </c>
      <c r="Q4409" s="1">
        <v>37012</v>
      </c>
      <c r="R4409" s="1">
        <v>37016</v>
      </c>
      <c r="S4409" t="s">
        <v>2134</v>
      </c>
    </row>
    <row r="4410" spans="1:19" x14ac:dyDescent="0.2">
      <c r="A4410" s="7">
        <v>330015</v>
      </c>
      <c r="B4410" s="3">
        <v>58181</v>
      </c>
      <c r="C4410" s="3" t="s">
        <v>45</v>
      </c>
      <c r="D4410" s="2" t="s">
        <v>255</v>
      </c>
      <c r="E4410" s="3">
        <v>15</v>
      </c>
      <c r="F4410" s="17">
        <v>0</v>
      </c>
      <c r="G4410" s="17">
        <v>1</v>
      </c>
      <c r="H4410" s="17">
        <v>0</v>
      </c>
      <c r="I4410" s="7">
        <v>6.1</v>
      </c>
      <c r="J4410" s="7">
        <v>20</v>
      </c>
      <c r="K4410" s="4">
        <v>429</v>
      </c>
      <c r="L4410" s="5">
        <v>429.34429999999998</v>
      </c>
      <c r="M4410">
        <v>14900</v>
      </c>
      <c r="N4410" s="3">
        <v>1</v>
      </c>
      <c r="O4410" s="50" t="e">
        <f>INDEX([1]Dados!$M$2:$N$26779,MATCH($P4410,[1]Dados!$N$2:$N$26779,),2)</f>
        <v>#N/A</v>
      </c>
      <c r="P4410">
        <v>163752</v>
      </c>
      <c r="Q4410" s="1">
        <v>37012</v>
      </c>
      <c r="R4410" s="1">
        <v>37023</v>
      </c>
      <c r="S4410" t="s">
        <v>925</v>
      </c>
    </row>
    <row r="4411" spans="1:19" x14ac:dyDescent="0.2">
      <c r="A4411" s="7">
        <v>330015</v>
      </c>
      <c r="B4411" s="3">
        <v>58181</v>
      </c>
      <c r="C4411" s="3" t="s">
        <v>45</v>
      </c>
      <c r="D4411" s="2" t="s">
        <v>255</v>
      </c>
      <c r="E4411" s="3">
        <v>15</v>
      </c>
      <c r="F4411" s="17">
        <v>0</v>
      </c>
      <c r="G4411" s="17">
        <v>1</v>
      </c>
      <c r="H4411" s="17">
        <v>0</v>
      </c>
      <c r="I4411" s="7">
        <v>3.1</v>
      </c>
      <c r="J4411" s="7">
        <v>17</v>
      </c>
      <c r="K4411" s="4">
        <v>1203</v>
      </c>
      <c r="L4411" s="5">
        <v>1203.0829000000001</v>
      </c>
      <c r="M4411">
        <v>139235.18</v>
      </c>
      <c r="N4411" s="3">
        <v>1</v>
      </c>
      <c r="O4411" s="50" t="e">
        <f>INDEX([1]Dados!$M$2:$N$26779,MATCH($P4411,[1]Dados!$N$2:$N$26779,),2)</f>
        <v>#N/A</v>
      </c>
      <c r="P4411">
        <v>163080</v>
      </c>
      <c r="Q4411" s="1">
        <v>37012</v>
      </c>
      <c r="R4411" s="1">
        <v>37023</v>
      </c>
      <c r="S4411" t="s">
        <v>923</v>
      </c>
    </row>
    <row r="4412" spans="1:19" x14ac:dyDescent="0.2">
      <c r="A4412" s="7">
        <v>330015</v>
      </c>
      <c r="B4412" s="3">
        <v>58181</v>
      </c>
      <c r="C4412" s="3" t="s">
        <v>45</v>
      </c>
      <c r="D4412" s="2" t="s">
        <v>255</v>
      </c>
      <c r="E4412" s="3">
        <v>15</v>
      </c>
      <c r="F4412" s="17">
        <v>0</v>
      </c>
      <c r="G4412" s="17">
        <v>1</v>
      </c>
      <c r="H4412" s="17">
        <v>0</v>
      </c>
      <c r="I4412" s="7">
        <v>3.2</v>
      </c>
      <c r="J4412" s="7">
        <v>13</v>
      </c>
      <c r="K4412" s="4">
        <v>1203</v>
      </c>
      <c r="L4412" s="5">
        <v>1203.0829000000001</v>
      </c>
      <c r="M4412">
        <v>139235.18</v>
      </c>
      <c r="N4412" s="3">
        <v>1</v>
      </c>
      <c r="O4412" s="50" t="e">
        <f>INDEX([1]Dados!$M$2:$N$26779,MATCH($P4412,[1]Dados!$N$2:$N$26779,),2)</f>
        <v>#N/A</v>
      </c>
      <c r="P4412">
        <v>163080</v>
      </c>
      <c r="Q4412" s="1">
        <v>37012</v>
      </c>
      <c r="R4412" s="1">
        <v>37023</v>
      </c>
      <c r="S4412" t="s">
        <v>923</v>
      </c>
    </row>
    <row r="4413" spans="1:19" x14ac:dyDescent="0.2">
      <c r="A4413" s="7">
        <v>330015</v>
      </c>
      <c r="B4413" s="3">
        <v>58181</v>
      </c>
      <c r="C4413" s="3" t="s">
        <v>45</v>
      </c>
      <c r="D4413" s="2" t="s">
        <v>255</v>
      </c>
      <c r="E4413" s="3">
        <v>15</v>
      </c>
      <c r="F4413" s="17">
        <v>0</v>
      </c>
      <c r="G4413" s="17">
        <v>1</v>
      </c>
      <c r="H4413" s="17">
        <v>0</v>
      </c>
      <c r="I4413" s="7">
        <v>3.3</v>
      </c>
      <c r="J4413" s="7">
        <v>18</v>
      </c>
      <c r="K4413" s="4">
        <v>1203</v>
      </c>
      <c r="L4413" s="5">
        <v>1203.0829000000001</v>
      </c>
      <c r="M4413">
        <v>139235.18</v>
      </c>
      <c r="N4413" s="3">
        <v>1</v>
      </c>
      <c r="O4413" s="50" t="e">
        <f>INDEX([1]Dados!$M$2:$N$26779,MATCH($P4413,[1]Dados!$N$2:$N$26779,),2)</f>
        <v>#N/A</v>
      </c>
      <c r="P4413">
        <v>163080</v>
      </c>
      <c r="Q4413" s="1">
        <v>37012</v>
      </c>
      <c r="R4413" s="1">
        <v>37023</v>
      </c>
      <c r="S4413" t="s">
        <v>923</v>
      </c>
    </row>
    <row r="4414" spans="1:19" x14ac:dyDescent="0.2">
      <c r="A4414" s="19">
        <v>330015</v>
      </c>
      <c r="B4414" s="20">
        <v>58181</v>
      </c>
      <c r="C4414" s="20" t="s">
        <v>45</v>
      </c>
      <c r="D4414" s="21" t="s">
        <v>255</v>
      </c>
      <c r="E4414" s="20">
        <v>15</v>
      </c>
      <c r="F4414" s="22">
        <v>0</v>
      </c>
      <c r="G4414" s="22">
        <v>1</v>
      </c>
      <c r="H4414" s="22">
        <v>0</v>
      </c>
      <c r="I4414" s="30" t="s">
        <v>3</v>
      </c>
      <c r="J4414" s="30">
        <v>0</v>
      </c>
      <c r="K4414" s="24">
        <v>1203</v>
      </c>
      <c r="L4414" s="25">
        <v>1203.0829000000001</v>
      </c>
      <c r="M4414" s="23" t="s">
        <v>2134</v>
      </c>
      <c r="N4414" s="20">
        <v>1</v>
      </c>
      <c r="O4414" s="50" t="e">
        <f>INDEX([1]Dados!$M$2:$N$26779,MATCH($P4414,[1]Dados!$N$2:$N$26779,),2)</f>
        <v>#N/A</v>
      </c>
      <c r="P4414" s="23">
        <v>162245</v>
      </c>
      <c r="Q4414" s="26">
        <v>37012</v>
      </c>
      <c r="R4414" s="26">
        <v>37023</v>
      </c>
      <c r="S4414" t="s">
        <v>2134</v>
      </c>
    </row>
    <row r="4415" spans="1:19" x14ac:dyDescent="0.2">
      <c r="A4415" s="7">
        <v>330015</v>
      </c>
      <c r="B4415" s="3">
        <v>58181</v>
      </c>
      <c r="C4415" s="3" t="s">
        <v>45</v>
      </c>
      <c r="D4415" s="2" t="s">
        <v>255</v>
      </c>
      <c r="E4415" s="3">
        <v>15</v>
      </c>
      <c r="F4415" s="17">
        <v>0</v>
      </c>
      <c r="G4415" s="17">
        <v>1</v>
      </c>
      <c r="H4415" s="17">
        <v>0</v>
      </c>
      <c r="I4415" s="7">
        <v>4.0999999999999996</v>
      </c>
      <c r="J4415" s="7">
        <v>25</v>
      </c>
      <c r="K4415" s="4">
        <v>1214</v>
      </c>
      <c r="L4415" s="5">
        <v>1214.0587</v>
      </c>
      <c r="M4415">
        <v>88930</v>
      </c>
      <c r="N4415" s="3">
        <v>1</v>
      </c>
      <c r="O4415" s="50" t="e">
        <f>INDEX([1]Dados!$M$2:$N$26779,MATCH($P4415,[1]Dados!$N$2:$N$26779,),2)</f>
        <v>#N/A</v>
      </c>
      <c r="P4415">
        <v>162369</v>
      </c>
      <c r="Q4415" s="1">
        <v>37012</v>
      </c>
      <c r="R4415" s="1">
        <v>37023</v>
      </c>
      <c r="S4415" t="s">
        <v>921</v>
      </c>
    </row>
    <row r="4416" spans="1:19" x14ac:dyDescent="0.2">
      <c r="A4416" s="7">
        <v>330015</v>
      </c>
      <c r="B4416" s="3">
        <v>58181</v>
      </c>
      <c r="C4416" s="3" t="s">
        <v>45</v>
      </c>
      <c r="D4416" s="2" t="s">
        <v>255</v>
      </c>
      <c r="E4416" s="3">
        <v>15</v>
      </c>
      <c r="F4416" s="17">
        <v>0</v>
      </c>
      <c r="G4416" s="17">
        <v>1</v>
      </c>
      <c r="H4416" s="17">
        <v>0</v>
      </c>
      <c r="I4416" s="7">
        <v>4.2</v>
      </c>
      <c r="J4416" s="7">
        <v>30</v>
      </c>
      <c r="K4416" s="4">
        <v>1214</v>
      </c>
      <c r="L4416" s="5">
        <v>1214.0587</v>
      </c>
      <c r="M4416">
        <v>88930</v>
      </c>
      <c r="N4416" s="3">
        <v>1</v>
      </c>
      <c r="O4416" s="50" t="e">
        <f>INDEX([1]Dados!$M$2:$N$26779,MATCH($P4416,[1]Dados!$N$2:$N$26779,),2)</f>
        <v>#N/A</v>
      </c>
      <c r="P4416">
        <v>162369</v>
      </c>
      <c r="Q4416" s="1">
        <v>37012</v>
      </c>
      <c r="R4416" s="1">
        <v>37023</v>
      </c>
      <c r="S4416" t="s">
        <v>921</v>
      </c>
    </row>
    <row r="4417" spans="1:19" x14ac:dyDescent="0.2">
      <c r="A4417" s="7">
        <v>330015</v>
      </c>
      <c r="B4417" s="3">
        <v>58181</v>
      </c>
      <c r="C4417" s="3" t="s">
        <v>45</v>
      </c>
      <c r="D4417" s="2" t="s">
        <v>255</v>
      </c>
      <c r="E4417" s="3">
        <v>15</v>
      </c>
      <c r="F4417" s="17">
        <v>0</v>
      </c>
      <c r="G4417" s="17">
        <v>1</v>
      </c>
      <c r="H4417" s="17">
        <v>0</v>
      </c>
      <c r="I4417" s="7">
        <v>4.3</v>
      </c>
      <c r="J4417" s="7">
        <v>18</v>
      </c>
      <c r="K4417" s="4">
        <v>1214</v>
      </c>
      <c r="L4417" s="5">
        <v>1214.0587</v>
      </c>
      <c r="M4417">
        <v>88930</v>
      </c>
      <c r="N4417" s="3">
        <v>1</v>
      </c>
      <c r="O4417" s="50" t="e">
        <f>INDEX([1]Dados!$M$2:$N$26779,MATCH($P4417,[1]Dados!$N$2:$N$26779,),2)</f>
        <v>#N/A</v>
      </c>
      <c r="P4417">
        <v>162369</v>
      </c>
      <c r="Q4417" s="1">
        <v>37012</v>
      </c>
      <c r="R4417" s="1">
        <v>37023</v>
      </c>
      <c r="S4417" t="s">
        <v>921</v>
      </c>
    </row>
    <row r="4418" spans="1:19" x14ac:dyDescent="0.2">
      <c r="A4418" s="7">
        <v>330015</v>
      </c>
      <c r="B4418" s="3">
        <v>58181</v>
      </c>
      <c r="C4418" s="3" t="s">
        <v>45</v>
      </c>
      <c r="D4418" s="2" t="s">
        <v>255</v>
      </c>
      <c r="E4418" s="3">
        <v>15</v>
      </c>
      <c r="F4418" s="17">
        <v>0</v>
      </c>
      <c r="G4418" s="17">
        <v>1</v>
      </c>
      <c r="H4418" s="17">
        <v>0</v>
      </c>
      <c r="I4418" s="7">
        <v>4.4000000000000004</v>
      </c>
      <c r="J4418" s="7">
        <v>15</v>
      </c>
      <c r="K4418" s="4">
        <v>1214</v>
      </c>
      <c r="L4418" s="5">
        <v>1214.0587</v>
      </c>
      <c r="M4418">
        <v>88930</v>
      </c>
      <c r="N4418" s="3">
        <v>1</v>
      </c>
      <c r="O4418" s="50" t="e">
        <f>INDEX([1]Dados!$M$2:$N$26779,MATCH($P4418,[1]Dados!$N$2:$N$26779,),2)</f>
        <v>#N/A</v>
      </c>
      <c r="P4418">
        <v>162369</v>
      </c>
      <c r="Q4418" s="1">
        <v>37012</v>
      </c>
      <c r="R4418" s="1">
        <v>37023</v>
      </c>
      <c r="S4418" t="s">
        <v>921</v>
      </c>
    </row>
    <row r="4419" spans="1:19" x14ac:dyDescent="0.2">
      <c r="A4419" s="7">
        <v>330015</v>
      </c>
      <c r="B4419" s="3">
        <v>58181</v>
      </c>
      <c r="C4419" s="3" t="s">
        <v>45</v>
      </c>
      <c r="D4419" s="2" t="s">
        <v>255</v>
      </c>
      <c r="E4419" s="3">
        <v>15</v>
      </c>
      <c r="F4419" s="17">
        <v>0</v>
      </c>
      <c r="G4419" s="17">
        <v>1</v>
      </c>
      <c r="H4419" s="17">
        <v>0</v>
      </c>
      <c r="I4419" s="7">
        <v>2.1</v>
      </c>
      <c r="J4419" s="7">
        <v>27</v>
      </c>
      <c r="K4419" s="4">
        <v>1214</v>
      </c>
      <c r="L4419" s="5">
        <v>1214.0589</v>
      </c>
      <c r="M4419">
        <v>167100</v>
      </c>
      <c r="N4419" s="3">
        <v>1</v>
      </c>
      <c r="O4419" s="50" t="e">
        <f>INDEX([1]Dados!$M$2:$N$26779,MATCH($P4419,[1]Dados!$N$2:$N$26779,),2)</f>
        <v>#N/A</v>
      </c>
      <c r="P4419">
        <v>163656</v>
      </c>
      <c r="Q4419" s="1">
        <v>37012</v>
      </c>
      <c r="R4419" s="1">
        <v>37023</v>
      </c>
      <c r="S4419" t="s">
        <v>924</v>
      </c>
    </row>
    <row r="4420" spans="1:19" x14ac:dyDescent="0.2">
      <c r="A4420" s="7">
        <v>330015</v>
      </c>
      <c r="B4420" s="3">
        <v>58181</v>
      </c>
      <c r="C4420" s="3" t="s">
        <v>45</v>
      </c>
      <c r="D4420" s="2" t="s">
        <v>255</v>
      </c>
      <c r="E4420" s="3">
        <v>15</v>
      </c>
      <c r="F4420" s="17">
        <v>0</v>
      </c>
      <c r="G4420" s="17">
        <v>1</v>
      </c>
      <c r="H4420" s="17">
        <v>0</v>
      </c>
      <c r="I4420" s="7">
        <v>2.2000000000000002</v>
      </c>
      <c r="J4420" s="7">
        <v>20</v>
      </c>
      <c r="K4420" s="4">
        <v>1214</v>
      </c>
      <c r="L4420" s="5">
        <v>1214.0589</v>
      </c>
      <c r="M4420">
        <v>167100</v>
      </c>
      <c r="N4420" s="3">
        <v>1</v>
      </c>
      <c r="O4420" s="50" t="e">
        <f>INDEX([1]Dados!$M$2:$N$26779,MATCH($P4420,[1]Dados!$N$2:$N$26779,),2)</f>
        <v>#N/A</v>
      </c>
      <c r="P4420">
        <v>163656</v>
      </c>
      <c r="Q4420" s="1">
        <v>37012</v>
      </c>
      <c r="R4420" s="1">
        <v>37023</v>
      </c>
      <c r="S4420" t="s">
        <v>924</v>
      </c>
    </row>
    <row r="4421" spans="1:19" x14ac:dyDescent="0.2">
      <c r="A4421" s="7">
        <v>330015</v>
      </c>
      <c r="B4421" s="3">
        <v>58181</v>
      </c>
      <c r="C4421" s="3" t="s">
        <v>45</v>
      </c>
      <c r="D4421" s="2" t="s">
        <v>255</v>
      </c>
      <c r="E4421" s="3">
        <v>15</v>
      </c>
      <c r="F4421" s="17">
        <v>0</v>
      </c>
      <c r="G4421" s="17">
        <v>1</v>
      </c>
      <c r="H4421" s="17">
        <v>0</v>
      </c>
      <c r="I4421" s="7">
        <v>2.2999999999999998</v>
      </c>
      <c r="J4421" s="7">
        <v>14</v>
      </c>
      <c r="K4421" s="4">
        <v>1214</v>
      </c>
      <c r="L4421" s="5">
        <v>1214.0589</v>
      </c>
      <c r="M4421">
        <v>167100</v>
      </c>
      <c r="N4421" s="3">
        <v>1</v>
      </c>
      <c r="O4421" s="50" t="e">
        <f>INDEX([1]Dados!$M$2:$N$26779,MATCH($P4421,[1]Dados!$N$2:$N$26779,),2)</f>
        <v>#N/A</v>
      </c>
      <c r="P4421">
        <v>163656</v>
      </c>
      <c r="Q4421" s="1">
        <v>37012</v>
      </c>
      <c r="R4421" s="1">
        <v>37023</v>
      </c>
      <c r="S4421" t="s">
        <v>924</v>
      </c>
    </row>
    <row r="4422" spans="1:19" x14ac:dyDescent="0.2">
      <c r="A4422" s="7">
        <v>330015</v>
      </c>
      <c r="B4422" s="3">
        <v>58181</v>
      </c>
      <c r="C4422" s="3" t="s">
        <v>45</v>
      </c>
      <c r="D4422" s="2" t="s">
        <v>255</v>
      </c>
      <c r="E4422" s="3">
        <v>15</v>
      </c>
      <c r="F4422" s="17">
        <v>0</v>
      </c>
      <c r="G4422" s="17">
        <v>1</v>
      </c>
      <c r="H4422" s="17">
        <v>0</v>
      </c>
      <c r="I4422" s="7">
        <v>5.0999999999999996</v>
      </c>
      <c r="J4422" s="7">
        <v>13</v>
      </c>
      <c r="K4422" s="4">
        <v>1214</v>
      </c>
      <c r="L4422" s="5">
        <v>1214.0808</v>
      </c>
      <c r="M4422">
        <v>28000</v>
      </c>
      <c r="N4422" s="3">
        <v>1</v>
      </c>
      <c r="O4422" s="50" t="e">
        <f>INDEX([1]Dados!$M$2:$N$26779,MATCH($P4422,[1]Dados!$N$2:$N$26779,),2)</f>
        <v>#N/A</v>
      </c>
      <c r="P4422">
        <v>163753</v>
      </c>
      <c r="Q4422" s="1">
        <v>37012</v>
      </c>
      <c r="R4422" s="1">
        <v>37023</v>
      </c>
      <c r="S4422" t="s">
        <v>920</v>
      </c>
    </row>
    <row r="4423" spans="1:19" x14ac:dyDescent="0.2">
      <c r="A4423" s="7">
        <v>330015</v>
      </c>
      <c r="B4423" s="3">
        <v>58181</v>
      </c>
      <c r="C4423" s="3" t="s">
        <v>45</v>
      </c>
      <c r="D4423" s="2" t="s">
        <v>255</v>
      </c>
      <c r="E4423" s="3">
        <v>15</v>
      </c>
      <c r="F4423" s="17">
        <v>0</v>
      </c>
      <c r="G4423" s="17">
        <v>1</v>
      </c>
      <c r="H4423" s="17">
        <v>0</v>
      </c>
      <c r="I4423" s="7">
        <v>1.1000000000000001</v>
      </c>
      <c r="J4423" s="7">
        <v>22</v>
      </c>
      <c r="K4423" s="4">
        <v>1293</v>
      </c>
      <c r="L4423" s="5">
        <v>1293.0592999999999</v>
      </c>
      <c r="M4423">
        <v>11116.25</v>
      </c>
      <c r="N4423" s="3">
        <v>1</v>
      </c>
      <c r="O4423" s="50" t="e">
        <f>INDEX([1]Dados!$M$2:$N$26779,MATCH($P4423,[1]Dados!$N$2:$N$26779,),2)</f>
        <v>#N/A</v>
      </c>
      <c r="P4423">
        <v>162907</v>
      </c>
      <c r="Q4423" s="1">
        <v>37012</v>
      </c>
      <c r="R4423" s="1">
        <v>37023</v>
      </c>
      <c r="S4423" t="s">
        <v>922</v>
      </c>
    </row>
    <row r="4424" spans="1:19" x14ac:dyDescent="0.2">
      <c r="A4424" s="7">
        <v>330015</v>
      </c>
      <c r="B4424" s="3">
        <v>58181</v>
      </c>
      <c r="C4424" s="3" t="s">
        <v>45</v>
      </c>
      <c r="D4424" s="2" t="s">
        <v>255</v>
      </c>
      <c r="E4424" s="3">
        <v>15</v>
      </c>
      <c r="F4424" s="17">
        <v>0</v>
      </c>
      <c r="G4424" s="17">
        <v>1</v>
      </c>
      <c r="H4424" s="17">
        <v>0</v>
      </c>
      <c r="I4424" s="7">
        <v>1.2</v>
      </c>
      <c r="J4424" s="7">
        <v>30</v>
      </c>
      <c r="K4424" s="4">
        <v>1293</v>
      </c>
      <c r="L4424" s="5">
        <v>1293.0592999999999</v>
      </c>
      <c r="M4424">
        <v>11116.25</v>
      </c>
      <c r="N4424" s="3">
        <v>1</v>
      </c>
      <c r="O4424" s="50" t="e">
        <f>INDEX([1]Dados!$M$2:$N$26779,MATCH($P4424,[1]Dados!$N$2:$N$26779,),2)</f>
        <v>#N/A</v>
      </c>
      <c r="P4424">
        <v>162907</v>
      </c>
      <c r="Q4424" s="1">
        <v>37012</v>
      </c>
      <c r="R4424" s="1">
        <v>37023</v>
      </c>
      <c r="S4424" t="s">
        <v>922</v>
      </c>
    </row>
    <row r="4425" spans="1:19" x14ac:dyDescent="0.2">
      <c r="A4425" s="7">
        <v>240165</v>
      </c>
      <c r="B4425" s="3">
        <v>16101</v>
      </c>
      <c r="C4425" s="3" t="s">
        <v>17</v>
      </c>
      <c r="D4425" s="2" t="s">
        <v>293</v>
      </c>
      <c r="E4425" s="3">
        <v>15</v>
      </c>
      <c r="F4425" s="17">
        <v>0</v>
      </c>
      <c r="G4425" s="17">
        <v>1</v>
      </c>
      <c r="H4425" s="17">
        <v>0</v>
      </c>
      <c r="I4425" s="7" t="s">
        <v>3</v>
      </c>
      <c r="J4425" s="7">
        <v>0</v>
      </c>
      <c r="K4425" s="4">
        <v>122</v>
      </c>
      <c r="L4425" s="5">
        <v>122.3861</v>
      </c>
      <c r="M4425">
        <v>149968.07</v>
      </c>
      <c r="N4425" s="3">
        <v>1</v>
      </c>
      <c r="O4425" s="50" t="e">
        <f>INDEX([1]Dados!$M$2:$N$26779,MATCH($P4425,[1]Dados!$N$2:$N$26779,),2)</f>
        <v>#N/A</v>
      </c>
      <c r="P4425" s="28">
        <v>162294</v>
      </c>
      <c r="Q4425" s="1">
        <v>37012</v>
      </c>
      <c r="R4425" s="1">
        <v>37023</v>
      </c>
      <c r="S4425" t="s">
        <v>18</v>
      </c>
    </row>
    <row r="4426" spans="1:19" x14ac:dyDescent="0.2">
      <c r="A4426" s="7">
        <v>240165</v>
      </c>
      <c r="B4426" s="3">
        <v>16101</v>
      </c>
      <c r="C4426" s="3" t="s">
        <v>17</v>
      </c>
      <c r="D4426" s="2" t="s">
        <v>293</v>
      </c>
      <c r="E4426" s="3">
        <v>15</v>
      </c>
      <c r="F4426" s="17">
        <v>0</v>
      </c>
      <c r="G4426" s="17">
        <v>1</v>
      </c>
      <c r="H4426" s="17">
        <v>0</v>
      </c>
      <c r="I4426" s="7" t="s">
        <v>3</v>
      </c>
      <c r="J4426" s="7">
        <v>0</v>
      </c>
      <c r="K4426" s="4">
        <v>1203</v>
      </c>
      <c r="L4426" s="5">
        <v>1203.0829000000001</v>
      </c>
      <c r="M4426" t="s">
        <v>2134</v>
      </c>
      <c r="N4426" s="3">
        <v>1</v>
      </c>
      <c r="O4426" s="50" t="e">
        <f>INDEX([1]Dados!$M$2:$N$26779,MATCH($P4426,[1]Dados!$N$2:$N$26779,),2)</f>
        <v>#N/A</v>
      </c>
      <c r="P4426">
        <v>162246</v>
      </c>
      <c r="Q4426" s="1">
        <v>37012</v>
      </c>
      <c r="R4426" s="1">
        <v>37023</v>
      </c>
      <c r="S4426" t="s">
        <v>968</v>
      </c>
    </row>
    <row r="4427" spans="1:19" x14ac:dyDescent="0.2">
      <c r="A4427" s="7">
        <v>240165</v>
      </c>
      <c r="B4427" s="3">
        <v>16101</v>
      </c>
      <c r="C4427" s="3" t="s">
        <v>17</v>
      </c>
      <c r="D4427" s="2" t="s">
        <v>293</v>
      </c>
      <c r="E4427" s="3">
        <v>15</v>
      </c>
      <c r="F4427" s="17">
        <v>0</v>
      </c>
      <c r="G4427" s="17">
        <v>1</v>
      </c>
      <c r="H4427" s="17">
        <v>0</v>
      </c>
      <c r="I4427" s="7">
        <v>3.1</v>
      </c>
      <c r="J4427" s="7">
        <v>15</v>
      </c>
      <c r="K4427" s="4">
        <v>1203</v>
      </c>
      <c r="L4427" s="5">
        <v>1203.0829000000001</v>
      </c>
      <c r="M4427">
        <v>9408.34</v>
      </c>
      <c r="N4427" s="3">
        <v>1</v>
      </c>
      <c r="O4427" s="50" t="e">
        <f>INDEX([1]Dados!$M$2:$N$26779,MATCH($P4427,[1]Dados!$N$2:$N$26779,),2)</f>
        <v>#N/A</v>
      </c>
      <c r="P4427">
        <v>163081</v>
      </c>
      <c r="Q4427" s="1">
        <v>37012</v>
      </c>
      <c r="R4427" s="1">
        <v>37023</v>
      </c>
      <c r="S4427" t="s">
        <v>968</v>
      </c>
    </row>
    <row r="4428" spans="1:19" x14ac:dyDescent="0.2">
      <c r="A4428" s="7">
        <v>240165</v>
      </c>
      <c r="B4428" s="3">
        <v>16101</v>
      </c>
      <c r="C4428" s="3" t="s">
        <v>17</v>
      </c>
      <c r="D4428" s="2" t="s">
        <v>293</v>
      </c>
      <c r="E4428" s="3">
        <v>15</v>
      </c>
      <c r="F4428" s="17">
        <v>0</v>
      </c>
      <c r="G4428" s="17">
        <v>1</v>
      </c>
      <c r="H4428" s="17">
        <v>0</v>
      </c>
      <c r="I4428" s="7">
        <v>4.0999999999999996</v>
      </c>
      <c r="J4428" s="7">
        <v>25</v>
      </c>
      <c r="K4428" s="4">
        <v>1214</v>
      </c>
      <c r="L4428" s="5">
        <v>1214.0587</v>
      </c>
      <c r="M4428">
        <v>71056.84</v>
      </c>
      <c r="N4428" s="3">
        <v>1</v>
      </c>
      <c r="O4428" s="50" t="e">
        <f>INDEX([1]Dados!$M$2:$N$26779,MATCH($P4428,[1]Dados!$N$2:$N$26779,),2)</f>
        <v>#N/A</v>
      </c>
      <c r="P4428">
        <v>162370</v>
      </c>
      <c r="Q4428" s="1">
        <v>37012</v>
      </c>
      <c r="R4428" s="1">
        <v>37023</v>
      </c>
      <c r="S4428" t="s">
        <v>966</v>
      </c>
    </row>
    <row r="4429" spans="1:19" x14ac:dyDescent="0.2">
      <c r="A4429" s="7">
        <v>240165</v>
      </c>
      <c r="B4429" s="3">
        <v>16101</v>
      </c>
      <c r="C4429" s="3" t="s">
        <v>17</v>
      </c>
      <c r="D4429" s="2" t="s">
        <v>293</v>
      </c>
      <c r="E4429" s="3">
        <v>15</v>
      </c>
      <c r="F4429" s="17">
        <v>0</v>
      </c>
      <c r="G4429" s="17">
        <v>1</v>
      </c>
      <c r="H4429" s="17">
        <v>0</v>
      </c>
      <c r="I4429" s="7">
        <v>4.2</v>
      </c>
      <c r="J4429" s="7">
        <v>14</v>
      </c>
      <c r="K4429" s="4">
        <v>1214</v>
      </c>
      <c r="L4429" s="5">
        <v>1214.0587</v>
      </c>
      <c r="M4429">
        <v>71056.84</v>
      </c>
      <c r="N4429" s="3">
        <v>1</v>
      </c>
      <c r="O4429" s="50" t="e">
        <f>INDEX([1]Dados!$M$2:$N$26779,MATCH($P4429,[1]Dados!$N$2:$N$26779,),2)</f>
        <v>#N/A</v>
      </c>
      <c r="P4429">
        <v>162370</v>
      </c>
      <c r="Q4429" s="1">
        <v>37012</v>
      </c>
      <c r="R4429" s="1">
        <v>37023</v>
      </c>
      <c r="S4429" t="s">
        <v>966</v>
      </c>
    </row>
    <row r="4430" spans="1:19" x14ac:dyDescent="0.2">
      <c r="A4430" s="7">
        <v>240165</v>
      </c>
      <c r="B4430" s="3">
        <v>16101</v>
      </c>
      <c r="C4430" s="3" t="s">
        <v>17</v>
      </c>
      <c r="D4430" s="2" t="s">
        <v>293</v>
      </c>
      <c r="E4430" s="3">
        <v>15</v>
      </c>
      <c r="F4430" s="17">
        <v>0</v>
      </c>
      <c r="G4430" s="17">
        <v>1</v>
      </c>
      <c r="H4430" s="17">
        <v>0</v>
      </c>
      <c r="I4430" s="7">
        <v>4.3</v>
      </c>
      <c r="J4430" s="7">
        <v>14</v>
      </c>
      <c r="K4430" s="4">
        <v>1214</v>
      </c>
      <c r="L4430" s="5">
        <v>1214.0587</v>
      </c>
      <c r="M4430">
        <v>71056.84</v>
      </c>
      <c r="N4430" s="3">
        <v>1</v>
      </c>
      <c r="O4430" s="50" t="e">
        <f>INDEX([1]Dados!$M$2:$N$26779,MATCH($P4430,[1]Dados!$N$2:$N$26779,),2)</f>
        <v>#N/A</v>
      </c>
      <c r="P4430">
        <v>162370</v>
      </c>
      <c r="Q4430" s="1">
        <v>37012</v>
      </c>
      <c r="R4430" s="1">
        <v>37023</v>
      </c>
      <c r="S4430" t="s">
        <v>966</v>
      </c>
    </row>
    <row r="4431" spans="1:19" x14ac:dyDescent="0.2">
      <c r="A4431" s="7">
        <v>240165</v>
      </c>
      <c r="B4431" s="3">
        <v>16101</v>
      </c>
      <c r="C4431" s="3" t="s">
        <v>17</v>
      </c>
      <c r="D4431" s="2" t="s">
        <v>293</v>
      </c>
      <c r="E4431" s="3">
        <v>15</v>
      </c>
      <c r="F4431" s="17">
        <v>0</v>
      </c>
      <c r="G4431" s="17">
        <v>1</v>
      </c>
      <c r="H4431" s="17">
        <v>0</v>
      </c>
      <c r="I4431" s="7">
        <v>2.1</v>
      </c>
      <c r="J4431" s="7">
        <v>20</v>
      </c>
      <c r="K4431" s="4">
        <v>1214</v>
      </c>
      <c r="L4431" s="5">
        <v>1214.0589</v>
      </c>
      <c r="M4431">
        <v>120300</v>
      </c>
      <c r="N4431" s="3">
        <v>1</v>
      </c>
      <c r="O4431" s="50" t="e">
        <f>INDEX([1]Dados!$M$2:$N$26779,MATCH($P4431,[1]Dados!$N$2:$N$26779,),2)</f>
        <v>#N/A</v>
      </c>
      <c r="P4431">
        <v>163657</v>
      </c>
      <c r="Q4431" s="1">
        <v>37012</v>
      </c>
      <c r="R4431" s="1">
        <v>37023</v>
      </c>
      <c r="S4431" t="s">
        <v>969</v>
      </c>
    </row>
    <row r="4432" spans="1:19" x14ac:dyDescent="0.2">
      <c r="A4432" s="7">
        <v>240165</v>
      </c>
      <c r="B4432" s="3">
        <v>16101</v>
      </c>
      <c r="C4432" s="3" t="s">
        <v>17</v>
      </c>
      <c r="D4432" s="2" t="s">
        <v>293</v>
      </c>
      <c r="E4432" s="3">
        <v>15</v>
      </c>
      <c r="F4432" s="17">
        <v>0</v>
      </c>
      <c r="G4432" s="17">
        <v>1</v>
      </c>
      <c r="H4432" s="17">
        <v>0</v>
      </c>
      <c r="I4432" s="7">
        <v>2.2000000000000002</v>
      </c>
      <c r="J4432" s="7">
        <v>15</v>
      </c>
      <c r="K4432" s="4">
        <v>1214</v>
      </c>
      <c r="L4432" s="5">
        <v>1214.0589</v>
      </c>
      <c r="M4432">
        <v>120300</v>
      </c>
      <c r="N4432" s="3">
        <v>1</v>
      </c>
      <c r="O4432" s="50" t="e">
        <f>INDEX([1]Dados!$M$2:$N$26779,MATCH($P4432,[1]Dados!$N$2:$N$26779,),2)</f>
        <v>#N/A</v>
      </c>
      <c r="P4432">
        <v>163657</v>
      </c>
      <c r="Q4432" s="1">
        <v>37012</v>
      </c>
      <c r="R4432" s="1">
        <v>37023</v>
      </c>
      <c r="S4432" t="s">
        <v>969</v>
      </c>
    </row>
    <row r="4433" spans="1:19" x14ac:dyDescent="0.2">
      <c r="A4433" s="7">
        <v>240165</v>
      </c>
      <c r="B4433" s="3">
        <v>16101</v>
      </c>
      <c r="C4433" s="3" t="s">
        <v>17</v>
      </c>
      <c r="D4433" s="2" t="s">
        <v>293</v>
      </c>
      <c r="E4433" s="3">
        <v>15</v>
      </c>
      <c r="F4433" s="17">
        <v>0</v>
      </c>
      <c r="G4433" s="17">
        <v>1</v>
      </c>
      <c r="H4433" s="17">
        <v>0</v>
      </c>
      <c r="I4433" s="7">
        <v>1.1000000000000001</v>
      </c>
      <c r="J4433" s="7">
        <v>22</v>
      </c>
      <c r="K4433" s="4">
        <v>1293</v>
      </c>
      <c r="L4433" s="5">
        <v>1293.0592999999999</v>
      </c>
      <c r="M4433">
        <v>6243.75</v>
      </c>
      <c r="N4433" s="3">
        <v>1</v>
      </c>
      <c r="O4433" s="50" t="e">
        <f>INDEX([1]Dados!$M$2:$N$26779,MATCH($P4433,[1]Dados!$N$2:$N$26779,),2)</f>
        <v>#N/A</v>
      </c>
      <c r="P4433">
        <v>162908</v>
      </c>
      <c r="Q4433" s="1">
        <v>37012</v>
      </c>
      <c r="R4433" s="1">
        <v>37023</v>
      </c>
      <c r="S4433" t="s">
        <v>967</v>
      </c>
    </row>
    <row r="4434" spans="1:19" x14ac:dyDescent="0.2">
      <c r="A4434" s="7">
        <v>240165</v>
      </c>
      <c r="B4434" s="3">
        <v>16101</v>
      </c>
      <c r="C4434" s="3" t="s">
        <v>17</v>
      </c>
      <c r="D4434" s="2" t="s">
        <v>293</v>
      </c>
      <c r="E4434" s="3">
        <v>15</v>
      </c>
      <c r="F4434" s="17">
        <v>0</v>
      </c>
      <c r="G4434" s="17">
        <v>1</v>
      </c>
      <c r="H4434" s="17">
        <v>0</v>
      </c>
      <c r="I4434" s="7">
        <v>1.2</v>
      </c>
      <c r="J4434" s="7">
        <v>0</v>
      </c>
      <c r="K4434" s="4">
        <v>1293</v>
      </c>
      <c r="L4434" s="5">
        <v>1293.0592999999999</v>
      </c>
      <c r="M4434">
        <v>6243.75</v>
      </c>
      <c r="N4434" s="3">
        <v>1</v>
      </c>
      <c r="O4434" s="50" t="e">
        <f>INDEX([1]Dados!$M$2:$N$26779,MATCH($P4434,[1]Dados!$N$2:$N$26779,),2)</f>
        <v>#N/A</v>
      </c>
      <c r="P4434">
        <v>162908</v>
      </c>
      <c r="Q4434" s="1">
        <v>37012</v>
      </c>
      <c r="R4434" s="1">
        <v>37023</v>
      </c>
      <c r="S4434" t="s">
        <v>967</v>
      </c>
    </row>
    <row r="4435" spans="1:19" x14ac:dyDescent="0.2">
      <c r="A4435" s="7">
        <v>140040</v>
      </c>
      <c r="B4435" s="3">
        <v>3115</v>
      </c>
      <c r="C4435" s="3" t="s">
        <v>41</v>
      </c>
      <c r="D4435" s="2" t="s">
        <v>592</v>
      </c>
      <c r="E4435" s="3">
        <v>15</v>
      </c>
      <c r="F4435" s="17">
        <v>0</v>
      </c>
      <c r="G4435" s="17">
        <v>1</v>
      </c>
      <c r="H4435" s="17">
        <v>0</v>
      </c>
      <c r="I4435" s="7" t="s">
        <v>3</v>
      </c>
      <c r="J4435" s="7">
        <v>0</v>
      </c>
      <c r="K4435" s="4">
        <v>2</v>
      </c>
      <c r="L4435" s="5">
        <v>2.3883000000000001</v>
      </c>
      <c r="M4435">
        <v>303030.3</v>
      </c>
      <c r="N4435" s="3">
        <v>1</v>
      </c>
      <c r="O4435" s="50" t="e">
        <f>INDEX([1]Dados!$M$2:$N$26779,MATCH($P4435,[1]Dados!$N$2:$N$26779,),2)</f>
        <v>#N/A</v>
      </c>
      <c r="P4435">
        <v>162296</v>
      </c>
      <c r="Q4435" s="1">
        <v>37047</v>
      </c>
      <c r="R4435" s="1">
        <v>37051</v>
      </c>
      <c r="S4435" t="s">
        <v>2134</v>
      </c>
    </row>
    <row r="4436" spans="1:19" x14ac:dyDescent="0.2">
      <c r="A4436" s="7">
        <v>140040</v>
      </c>
      <c r="B4436" s="3">
        <v>3115</v>
      </c>
      <c r="C4436" s="3" t="s">
        <v>41</v>
      </c>
      <c r="D4436" s="2" t="s">
        <v>592</v>
      </c>
      <c r="E4436" s="3">
        <v>15</v>
      </c>
      <c r="F4436" s="17">
        <v>0</v>
      </c>
      <c r="G4436" s="17">
        <v>1</v>
      </c>
      <c r="H4436" s="17">
        <v>0</v>
      </c>
      <c r="I4436" s="7" t="s">
        <v>3</v>
      </c>
      <c r="J4436" s="7">
        <v>0</v>
      </c>
      <c r="K4436" s="4">
        <v>1203</v>
      </c>
      <c r="L4436" s="5">
        <v>1203.0829000000001</v>
      </c>
      <c r="M4436" t="s">
        <v>2134</v>
      </c>
      <c r="N4436" s="3">
        <v>1</v>
      </c>
      <c r="O4436" s="50" t="e">
        <f>INDEX([1]Dados!$M$2:$N$26779,MATCH($P4436,[1]Dados!$N$2:$N$26779,),2)</f>
        <v>#N/A</v>
      </c>
      <c r="P4436">
        <v>162249</v>
      </c>
      <c r="Q4436" s="1">
        <v>37047</v>
      </c>
      <c r="R4436" s="1">
        <v>37051</v>
      </c>
      <c r="S4436" t="s">
        <v>1455</v>
      </c>
    </row>
    <row r="4437" spans="1:19" x14ac:dyDescent="0.2">
      <c r="A4437" s="7">
        <v>140040</v>
      </c>
      <c r="B4437" s="3">
        <v>3115</v>
      </c>
      <c r="C4437" s="3" t="s">
        <v>41</v>
      </c>
      <c r="D4437" s="2" t="s">
        <v>592</v>
      </c>
      <c r="E4437" s="3">
        <v>15</v>
      </c>
      <c r="F4437" s="17">
        <v>0</v>
      </c>
      <c r="G4437" s="17">
        <v>1</v>
      </c>
      <c r="H4437" s="17">
        <v>0</v>
      </c>
      <c r="I4437" s="7">
        <v>4.0999999999999996</v>
      </c>
      <c r="J4437" s="7">
        <v>25</v>
      </c>
      <c r="K4437" s="4">
        <v>1203</v>
      </c>
      <c r="L4437" s="5">
        <v>1203.0829000000001</v>
      </c>
      <c r="M4437">
        <v>55637.2</v>
      </c>
      <c r="N4437" s="3">
        <v>1</v>
      </c>
      <c r="O4437" s="50" t="e">
        <f>INDEX([1]Dados!$M$2:$N$26779,MATCH($P4437,[1]Dados!$N$2:$N$26779,),2)</f>
        <v>#N/A</v>
      </c>
      <c r="P4437">
        <v>163083</v>
      </c>
      <c r="Q4437" s="1">
        <v>37047</v>
      </c>
      <c r="R4437" s="1">
        <v>37051</v>
      </c>
      <c r="S4437" t="s">
        <v>1455</v>
      </c>
    </row>
    <row r="4438" spans="1:19" x14ac:dyDescent="0.2">
      <c r="A4438" s="7">
        <v>140040</v>
      </c>
      <c r="B4438" s="3">
        <v>3115</v>
      </c>
      <c r="C4438" s="3" t="s">
        <v>41</v>
      </c>
      <c r="D4438" s="2" t="s">
        <v>592</v>
      </c>
      <c r="E4438" s="3">
        <v>15</v>
      </c>
      <c r="F4438" s="17">
        <v>0</v>
      </c>
      <c r="G4438" s="17">
        <v>1</v>
      </c>
      <c r="H4438" s="17">
        <v>0</v>
      </c>
      <c r="I4438" s="7">
        <v>4.2</v>
      </c>
      <c r="J4438" s="7">
        <v>20</v>
      </c>
      <c r="K4438" s="4">
        <v>1203</v>
      </c>
      <c r="L4438" s="5">
        <v>1203.0829000000001</v>
      </c>
      <c r="M4438">
        <v>55637.2</v>
      </c>
      <c r="N4438" s="3">
        <v>1</v>
      </c>
      <c r="O4438" s="50" t="e">
        <f>INDEX([1]Dados!$M$2:$N$26779,MATCH($P4438,[1]Dados!$N$2:$N$26779,),2)</f>
        <v>#N/A</v>
      </c>
      <c r="P4438">
        <v>163083</v>
      </c>
      <c r="Q4438" s="1">
        <v>37047</v>
      </c>
      <c r="R4438" s="1">
        <v>37051</v>
      </c>
      <c r="S4438" t="s">
        <v>1455</v>
      </c>
    </row>
    <row r="4439" spans="1:19" x14ac:dyDescent="0.2">
      <c r="A4439" s="7">
        <v>140040</v>
      </c>
      <c r="B4439" s="3">
        <v>3115</v>
      </c>
      <c r="C4439" s="3" t="s">
        <v>41</v>
      </c>
      <c r="D4439" s="2" t="s">
        <v>592</v>
      </c>
      <c r="E4439" s="3">
        <v>15</v>
      </c>
      <c r="F4439" s="17">
        <v>0</v>
      </c>
      <c r="G4439" s="17">
        <v>1</v>
      </c>
      <c r="H4439" s="17">
        <v>0</v>
      </c>
      <c r="I4439" s="7">
        <v>4.3</v>
      </c>
      <c r="J4439" s="7">
        <v>13</v>
      </c>
      <c r="K4439" s="4">
        <v>1203</v>
      </c>
      <c r="L4439" s="5">
        <v>1203.0829000000001</v>
      </c>
      <c r="M4439">
        <v>55637.2</v>
      </c>
      <c r="N4439" s="3">
        <v>1</v>
      </c>
      <c r="O4439" s="50" t="e">
        <f>INDEX([1]Dados!$M$2:$N$26779,MATCH($P4439,[1]Dados!$N$2:$N$26779,),2)</f>
        <v>#N/A</v>
      </c>
      <c r="P4439">
        <v>163083</v>
      </c>
      <c r="Q4439" s="1">
        <v>37047</v>
      </c>
      <c r="R4439" s="1">
        <v>37051</v>
      </c>
      <c r="S4439" t="s">
        <v>1455</v>
      </c>
    </row>
    <row r="4440" spans="1:19" x14ac:dyDescent="0.2">
      <c r="A4440" s="7">
        <v>140040</v>
      </c>
      <c r="B4440" s="3">
        <v>3115</v>
      </c>
      <c r="C4440" s="3" t="s">
        <v>41</v>
      </c>
      <c r="D4440" s="2" t="s">
        <v>592</v>
      </c>
      <c r="E4440" s="3">
        <v>15</v>
      </c>
      <c r="F4440" s="17">
        <v>0</v>
      </c>
      <c r="G4440" s="17">
        <v>1</v>
      </c>
      <c r="H4440" s="17">
        <v>0</v>
      </c>
      <c r="I4440" s="7">
        <v>4.4000000000000004</v>
      </c>
      <c r="J4440" s="7">
        <v>20</v>
      </c>
      <c r="K4440" s="4">
        <v>1203</v>
      </c>
      <c r="L4440" s="5">
        <v>1203.0829000000001</v>
      </c>
      <c r="M4440">
        <v>55637.2</v>
      </c>
      <c r="N4440" s="3">
        <v>1</v>
      </c>
      <c r="O4440" s="50" t="e">
        <f>INDEX([1]Dados!$M$2:$N$26779,MATCH($P4440,[1]Dados!$N$2:$N$26779,),2)</f>
        <v>#N/A</v>
      </c>
      <c r="P4440">
        <v>163083</v>
      </c>
      <c r="Q4440" s="1">
        <v>37047</v>
      </c>
      <c r="R4440" s="1">
        <v>37051</v>
      </c>
      <c r="S4440" t="s">
        <v>1455</v>
      </c>
    </row>
    <row r="4441" spans="1:19" x14ac:dyDescent="0.2">
      <c r="A4441" s="7">
        <v>140040</v>
      </c>
      <c r="B4441" s="3">
        <v>3115</v>
      </c>
      <c r="C4441" s="3" t="s">
        <v>41</v>
      </c>
      <c r="D4441" s="2" t="s">
        <v>592</v>
      </c>
      <c r="E4441" s="3">
        <v>15</v>
      </c>
      <c r="F4441" s="17">
        <v>0</v>
      </c>
      <c r="G4441" s="17">
        <v>1</v>
      </c>
      <c r="H4441" s="17">
        <v>0</v>
      </c>
      <c r="I4441" s="7">
        <v>1.1000000000000001</v>
      </c>
      <c r="J4441" s="7">
        <v>2</v>
      </c>
      <c r="K4441" s="4">
        <v>1214</v>
      </c>
      <c r="L4441" s="5">
        <v>1214.0587</v>
      </c>
      <c r="M4441">
        <v>83878.42</v>
      </c>
      <c r="N4441" s="3">
        <v>1</v>
      </c>
      <c r="O4441" s="50" t="e">
        <f>INDEX([1]Dados!$M$2:$N$26779,MATCH($P4441,[1]Dados!$N$2:$N$26779,),2)</f>
        <v>#N/A</v>
      </c>
      <c r="P4441">
        <v>162372</v>
      </c>
      <c r="Q4441" s="1">
        <v>37047</v>
      </c>
      <c r="R4441" s="1">
        <v>37051</v>
      </c>
      <c r="S4441" t="s">
        <v>2318</v>
      </c>
    </row>
    <row r="4442" spans="1:19" x14ac:dyDescent="0.2">
      <c r="A4442" s="7">
        <v>140040</v>
      </c>
      <c r="B4442" s="3">
        <v>3115</v>
      </c>
      <c r="C4442" s="3" t="s">
        <v>41</v>
      </c>
      <c r="D4442" s="2" t="s">
        <v>592</v>
      </c>
      <c r="E4442" s="3">
        <v>15</v>
      </c>
      <c r="F4442" s="17">
        <v>0</v>
      </c>
      <c r="G4442" s="17">
        <v>1</v>
      </c>
      <c r="H4442" s="17">
        <v>0</v>
      </c>
      <c r="I4442" s="7">
        <v>1.2</v>
      </c>
      <c r="J4442" s="7">
        <v>25</v>
      </c>
      <c r="K4442" s="4">
        <v>1214</v>
      </c>
      <c r="L4442" s="5">
        <v>1214.0587</v>
      </c>
      <c r="M4442">
        <v>83878.42</v>
      </c>
      <c r="N4442" s="3">
        <v>1</v>
      </c>
      <c r="O4442" s="50" t="e">
        <f>INDEX([1]Dados!$M$2:$N$26779,MATCH($P4442,[1]Dados!$N$2:$N$26779,),2)</f>
        <v>#N/A</v>
      </c>
      <c r="P4442">
        <v>162372</v>
      </c>
      <c r="Q4442" s="1">
        <v>37047</v>
      </c>
      <c r="R4442" s="1">
        <v>37051</v>
      </c>
      <c r="S4442" t="s">
        <v>2318</v>
      </c>
    </row>
    <row r="4443" spans="1:19" x14ac:dyDescent="0.2">
      <c r="A4443" s="7">
        <v>140040</v>
      </c>
      <c r="B4443" s="3">
        <v>3115</v>
      </c>
      <c r="C4443" s="3" t="s">
        <v>41</v>
      </c>
      <c r="D4443" s="2" t="s">
        <v>592</v>
      </c>
      <c r="E4443" s="3">
        <v>15</v>
      </c>
      <c r="F4443" s="17">
        <v>0</v>
      </c>
      <c r="G4443" s="17">
        <v>1</v>
      </c>
      <c r="H4443" s="17">
        <v>0</v>
      </c>
      <c r="I4443" s="7">
        <v>1.3</v>
      </c>
      <c r="J4443" s="7">
        <v>2</v>
      </c>
      <c r="K4443" s="4">
        <v>1214</v>
      </c>
      <c r="L4443" s="5">
        <v>1214.0587</v>
      </c>
      <c r="M4443">
        <v>83878.42</v>
      </c>
      <c r="N4443" s="3">
        <v>1</v>
      </c>
      <c r="O4443" s="50" t="e">
        <f>INDEX([1]Dados!$M$2:$N$26779,MATCH($P4443,[1]Dados!$N$2:$N$26779,),2)</f>
        <v>#N/A</v>
      </c>
      <c r="P4443">
        <v>162372</v>
      </c>
      <c r="Q4443" s="1">
        <v>37047</v>
      </c>
      <c r="R4443" s="1">
        <v>37051</v>
      </c>
      <c r="S4443" t="s">
        <v>2318</v>
      </c>
    </row>
    <row r="4444" spans="1:19" x14ac:dyDescent="0.2">
      <c r="A4444" s="7">
        <v>140040</v>
      </c>
      <c r="B4444" s="3">
        <v>3115</v>
      </c>
      <c r="C4444" s="3" t="s">
        <v>41</v>
      </c>
      <c r="D4444" s="2" t="s">
        <v>592</v>
      </c>
      <c r="E4444" s="3">
        <v>15</v>
      </c>
      <c r="F4444" s="17">
        <v>0</v>
      </c>
      <c r="G4444" s="17">
        <v>1</v>
      </c>
      <c r="H4444" s="17">
        <v>0</v>
      </c>
      <c r="I4444" s="7">
        <v>2.2000000000000002</v>
      </c>
      <c r="J4444" s="7">
        <v>24</v>
      </c>
      <c r="K4444" s="4">
        <v>1214</v>
      </c>
      <c r="L4444" s="5">
        <v>1214.0589</v>
      </c>
      <c r="M4444">
        <v>180108</v>
      </c>
      <c r="N4444" s="3">
        <v>1</v>
      </c>
      <c r="O4444" s="50" t="e">
        <f>INDEX([1]Dados!$M$2:$N$26779,MATCH($P4444,[1]Dados!$N$2:$N$26779,),2)</f>
        <v>#N/A</v>
      </c>
      <c r="P4444">
        <v>163659</v>
      </c>
      <c r="Q4444" s="1">
        <v>37047</v>
      </c>
      <c r="R4444" s="1">
        <v>37051</v>
      </c>
      <c r="S4444" t="s">
        <v>965</v>
      </c>
    </row>
    <row r="4445" spans="1:19" x14ac:dyDescent="0.2">
      <c r="A4445" s="7">
        <v>140040</v>
      </c>
      <c r="B4445" s="3">
        <v>3115</v>
      </c>
      <c r="C4445" s="3" t="s">
        <v>41</v>
      </c>
      <c r="D4445" s="2" t="s">
        <v>592</v>
      </c>
      <c r="E4445" s="3">
        <v>15</v>
      </c>
      <c r="F4445" s="17">
        <v>0</v>
      </c>
      <c r="G4445" s="17">
        <v>1</v>
      </c>
      <c r="H4445" s="17">
        <v>0</v>
      </c>
      <c r="I4445" s="7">
        <v>2.2999999999999998</v>
      </c>
      <c r="J4445" s="7">
        <v>23</v>
      </c>
      <c r="K4445" s="4">
        <v>1214</v>
      </c>
      <c r="L4445" s="5">
        <v>1214.0589</v>
      </c>
      <c r="M4445">
        <v>180108</v>
      </c>
      <c r="N4445" s="3">
        <v>1</v>
      </c>
      <c r="O4445" s="50" t="e">
        <f>INDEX([1]Dados!$M$2:$N$26779,MATCH($P4445,[1]Dados!$N$2:$N$26779,),2)</f>
        <v>#N/A</v>
      </c>
      <c r="P4445">
        <v>163659</v>
      </c>
      <c r="Q4445" s="1">
        <v>37047</v>
      </c>
      <c r="R4445" s="1">
        <v>37051</v>
      </c>
      <c r="S4445" t="s">
        <v>965</v>
      </c>
    </row>
    <row r="4446" spans="1:19" x14ac:dyDescent="0.2">
      <c r="A4446" s="7">
        <v>140040</v>
      </c>
      <c r="B4446" s="3">
        <v>3115</v>
      </c>
      <c r="C4446" s="3" t="s">
        <v>41</v>
      </c>
      <c r="D4446" s="2" t="s">
        <v>592</v>
      </c>
      <c r="E4446" s="3">
        <v>15</v>
      </c>
      <c r="F4446" s="17">
        <v>0</v>
      </c>
      <c r="G4446" s="17">
        <v>1</v>
      </c>
      <c r="H4446" s="17">
        <v>0</v>
      </c>
      <c r="I4446" s="7">
        <v>2.1</v>
      </c>
      <c r="J4446" s="7">
        <v>25</v>
      </c>
      <c r="K4446" s="4">
        <v>1214</v>
      </c>
      <c r="L4446" s="5">
        <v>1214.0589</v>
      </c>
      <c r="M4446">
        <v>180108</v>
      </c>
      <c r="N4446" s="3">
        <v>1</v>
      </c>
      <c r="O4446" s="50" t="e">
        <f>INDEX([1]Dados!$M$2:$N$26779,MATCH($P4446,[1]Dados!$N$2:$N$26779,),2)</f>
        <v>#N/A</v>
      </c>
      <c r="P4446">
        <v>163659</v>
      </c>
      <c r="Q4446" s="1">
        <v>37047</v>
      </c>
      <c r="R4446" s="1">
        <v>37051</v>
      </c>
      <c r="S4446" t="s">
        <v>965</v>
      </c>
    </row>
    <row r="4447" spans="1:19" x14ac:dyDescent="0.2">
      <c r="A4447" s="7">
        <v>140040</v>
      </c>
      <c r="B4447" s="3">
        <v>3115</v>
      </c>
      <c r="C4447" s="3" t="s">
        <v>41</v>
      </c>
      <c r="D4447" s="2" t="s">
        <v>592</v>
      </c>
      <c r="E4447" s="3">
        <v>15</v>
      </c>
      <c r="F4447" s="17">
        <v>0</v>
      </c>
      <c r="G4447" s="17">
        <v>1</v>
      </c>
      <c r="H4447" s="17">
        <v>0</v>
      </c>
      <c r="I4447" s="7">
        <v>2.4</v>
      </c>
      <c r="J4447" s="7">
        <v>20</v>
      </c>
      <c r="K4447" s="4">
        <v>1214</v>
      </c>
      <c r="L4447" s="5">
        <v>1214.0589</v>
      </c>
      <c r="M4447">
        <v>180108</v>
      </c>
      <c r="N4447" s="3">
        <v>1</v>
      </c>
      <c r="O4447" s="50" t="e">
        <f>INDEX([1]Dados!$M$2:$N$26779,MATCH($P4447,[1]Dados!$N$2:$N$26779,),2)</f>
        <v>#N/A</v>
      </c>
      <c r="P4447">
        <v>163659</v>
      </c>
      <c r="Q4447" s="1">
        <v>37047</v>
      </c>
      <c r="R4447" s="1">
        <v>37051</v>
      </c>
      <c r="S4447" t="s">
        <v>965</v>
      </c>
    </row>
    <row r="4448" spans="1:19" x14ac:dyDescent="0.2">
      <c r="A4448" s="7">
        <v>140040</v>
      </c>
      <c r="B4448" s="3">
        <v>3115</v>
      </c>
      <c r="C4448" s="3" t="s">
        <v>41</v>
      </c>
      <c r="D4448" s="2" t="s">
        <v>592</v>
      </c>
      <c r="E4448" s="3">
        <v>15</v>
      </c>
      <c r="F4448" s="17">
        <v>0</v>
      </c>
      <c r="G4448" s="17">
        <v>1</v>
      </c>
      <c r="H4448" s="17">
        <v>0</v>
      </c>
      <c r="I4448" s="7">
        <v>2.5</v>
      </c>
      <c r="J4448" s="7">
        <v>0</v>
      </c>
      <c r="K4448" s="4">
        <v>1214</v>
      </c>
      <c r="L4448" s="5">
        <v>1214.0589</v>
      </c>
      <c r="M4448">
        <v>180108</v>
      </c>
      <c r="N4448" s="3">
        <v>1</v>
      </c>
      <c r="O4448" s="50" t="e">
        <f>INDEX([1]Dados!$M$2:$N$26779,MATCH($P4448,[1]Dados!$N$2:$N$26779,),2)</f>
        <v>#N/A</v>
      </c>
      <c r="P4448">
        <v>163659</v>
      </c>
      <c r="Q4448" s="1">
        <v>37047</v>
      </c>
      <c r="R4448" s="1">
        <v>37051</v>
      </c>
      <c r="S4448" t="s">
        <v>965</v>
      </c>
    </row>
    <row r="4449" spans="1:19" x14ac:dyDescent="0.2">
      <c r="A4449" s="7">
        <v>140040</v>
      </c>
      <c r="B4449" s="3">
        <v>3115</v>
      </c>
      <c r="C4449" s="3" t="s">
        <v>41</v>
      </c>
      <c r="D4449" s="2" t="s">
        <v>592</v>
      </c>
      <c r="E4449" s="3">
        <v>15</v>
      </c>
      <c r="F4449" s="17">
        <v>0</v>
      </c>
      <c r="G4449" s="17">
        <v>1</v>
      </c>
      <c r="H4449" s="17">
        <v>0</v>
      </c>
      <c r="I4449" s="7">
        <v>3.1</v>
      </c>
      <c r="J4449" s="7">
        <v>26</v>
      </c>
      <c r="K4449" s="4">
        <v>1214</v>
      </c>
      <c r="L4449" s="5">
        <v>1214.0808</v>
      </c>
      <c r="M4449">
        <v>80000</v>
      </c>
      <c r="N4449" s="3">
        <v>1</v>
      </c>
      <c r="O4449" s="50" t="e">
        <f>INDEX([1]Dados!$M$2:$N$26779,MATCH($P4449,[1]Dados!$N$2:$N$26779,),2)</f>
        <v>#N/A</v>
      </c>
      <c r="P4449">
        <v>162190</v>
      </c>
      <c r="Q4449" s="1">
        <v>37047</v>
      </c>
      <c r="R4449" s="1">
        <v>37051</v>
      </c>
      <c r="S4449" t="s">
        <v>1200</v>
      </c>
    </row>
    <row r="4450" spans="1:19" x14ac:dyDescent="0.2">
      <c r="A4450" s="7">
        <v>140040</v>
      </c>
      <c r="B4450" s="3">
        <v>3115</v>
      </c>
      <c r="C4450" s="3" t="s">
        <v>41</v>
      </c>
      <c r="D4450" s="2" t="s">
        <v>592</v>
      </c>
      <c r="E4450" s="3">
        <v>15</v>
      </c>
      <c r="F4450" s="17">
        <v>0</v>
      </c>
      <c r="G4450" s="17">
        <v>1</v>
      </c>
      <c r="H4450" s="17">
        <v>0</v>
      </c>
      <c r="I4450" s="7">
        <v>3.1</v>
      </c>
      <c r="J4450" s="7">
        <v>26</v>
      </c>
      <c r="K4450" s="4">
        <v>1214</v>
      </c>
      <c r="L4450" s="5">
        <v>1214.0808</v>
      </c>
      <c r="M4450">
        <v>120000</v>
      </c>
      <c r="N4450" s="3">
        <v>1</v>
      </c>
      <c r="O4450" s="50" t="e">
        <f>INDEX([1]Dados!$M$2:$N$26779,MATCH($P4450,[1]Dados!$N$2:$N$26779,),2)</f>
        <v>#N/A</v>
      </c>
      <c r="P4450">
        <v>162191</v>
      </c>
      <c r="Q4450" s="1">
        <v>37047</v>
      </c>
      <c r="R4450" s="1">
        <v>37051</v>
      </c>
      <c r="S4450" t="s">
        <v>1200</v>
      </c>
    </row>
    <row r="4451" spans="1:19" x14ac:dyDescent="0.2">
      <c r="A4451" s="7">
        <v>140040</v>
      </c>
      <c r="B4451" s="3">
        <v>3115</v>
      </c>
      <c r="C4451" s="3" t="s">
        <v>41</v>
      </c>
      <c r="D4451" s="2" t="s">
        <v>592</v>
      </c>
      <c r="E4451" s="3">
        <v>15</v>
      </c>
      <c r="F4451" s="17">
        <v>0</v>
      </c>
      <c r="G4451" s="17">
        <v>1</v>
      </c>
      <c r="H4451" s="17">
        <v>0</v>
      </c>
      <c r="I4451" s="7">
        <v>5.2</v>
      </c>
      <c r="J4451" s="7">
        <v>25</v>
      </c>
      <c r="K4451" s="4">
        <v>1293</v>
      </c>
      <c r="L4451" s="5">
        <v>1293.0592999999999</v>
      </c>
      <c r="M4451">
        <v>7335</v>
      </c>
      <c r="N4451" s="3">
        <v>1</v>
      </c>
      <c r="O4451" s="50" t="e">
        <f>INDEX([1]Dados!$M$2:$N$26779,MATCH($P4451,[1]Dados!$N$2:$N$26779,),2)</f>
        <v>#N/A</v>
      </c>
      <c r="P4451">
        <v>162910</v>
      </c>
      <c r="Q4451" s="1">
        <v>37047</v>
      </c>
      <c r="R4451" s="1">
        <v>37051</v>
      </c>
      <c r="S4451" t="s">
        <v>1201</v>
      </c>
    </row>
    <row r="4452" spans="1:19" x14ac:dyDescent="0.2">
      <c r="A4452" s="7">
        <v>140040</v>
      </c>
      <c r="B4452" s="3">
        <v>3115</v>
      </c>
      <c r="C4452" s="3" t="s">
        <v>41</v>
      </c>
      <c r="D4452" s="2" t="s">
        <v>592</v>
      </c>
      <c r="E4452" s="3">
        <v>15</v>
      </c>
      <c r="F4452" s="17">
        <v>0</v>
      </c>
      <c r="G4452" s="17">
        <v>1</v>
      </c>
      <c r="H4452" s="17">
        <v>0</v>
      </c>
      <c r="I4452" s="7">
        <v>5.3</v>
      </c>
      <c r="J4452" s="7">
        <v>32</v>
      </c>
      <c r="K4452" s="4">
        <v>1293</v>
      </c>
      <c r="L4452" s="5">
        <v>1293.0592999999999</v>
      </c>
      <c r="M4452">
        <v>7335</v>
      </c>
      <c r="N4452" s="3">
        <v>1</v>
      </c>
      <c r="O4452" s="50" t="e">
        <f>INDEX([1]Dados!$M$2:$N$26779,MATCH($P4452,[1]Dados!$N$2:$N$26779,),2)</f>
        <v>#N/A</v>
      </c>
      <c r="P4452">
        <v>162910</v>
      </c>
      <c r="Q4452" s="1">
        <v>37047</v>
      </c>
      <c r="R4452" s="1">
        <v>37051</v>
      </c>
      <c r="S4452" t="s">
        <v>1201</v>
      </c>
    </row>
    <row r="4453" spans="1:19" x14ac:dyDescent="0.2">
      <c r="A4453" s="7">
        <v>140040</v>
      </c>
      <c r="B4453" s="3">
        <v>3115</v>
      </c>
      <c r="C4453" s="3" t="s">
        <v>41</v>
      </c>
      <c r="D4453" s="2" t="s">
        <v>592</v>
      </c>
      <c r="E4453" s="3">
        <v>15</v>
      </c>
      <c r="F4453" s="17">
        <v>0</v>
      </c>
      <c r="G4453" s="17">
        <v>1</v>
      </c>
      <c r="H4453" s="17">
        <v>0</v>
      </c>
      <c r="I4453" s="7">
        <v>5.0999999999999996</v>
      </c>
      <c r="J4453" s="7">
        <v>22</v>
      </c>
      <c r="K4453" s="4">
        <v>1293</v>
      </c>
      <c r="L4453" s="5">
        <v>1293.0592999999999</v>
      </c>
      <c r="M4453">
        <v>7335</v>
      </c>
      <c r="N4453" s="3">
        <v>1</v>
      </c>
      <c r="O4453" s="50" t="e">
        <f>INDEX([1]Dados!$M$2:$N$26779,MATCH($P4453,[1]Dados!$N$2:$N$26779,),2)</f>
        <v>#N/A</v>
      </c>
      <c r="P4453">
        <v>162910</v>
      </c>
      <c r="Q4453" s="1">
        <v>37047</v>
      </c>
      <c r="R4453" s="1">
        <v>37051</v>
      </c>
      <c r="S4453" t="s">
        <v>1201</v>
      </c>
    </row>
    <row r="4454" spans="1:19" x14ac:dyDescent="0.2">
      <c r="A4454" s="7">
        <v>140040</v>
      </c>
      <c r="B4454" s="3">
        <v>3115</v>
      </c>
      <c r="C4454" s="3" t="s">
        <v>41</v>
      </c>
      <c r="D4454" s="2" t="s">
        <v>592</v>
      </c>
      <c r="E4454" s="3">
        <v>15</v>
      </c>
      <c r="F4454" s="17">
        <v>0</v>
      </c>
      <c r="G4454" s="17">
        <v>1</v>
      </c>
      <c r="H4454" s="17">
        <v>0</v>
      </c>
      <c r="I4454" s="7">
        <v>5.4</v>
      </c>
      <c r="J4454" s="7">
        <v>13</v>
      </c>
      <c r="K4454" s="4">
        <v>1293</v>
      </c>
      <c r="L4454" s="5">
        <v>1293.0592999999999</v>
      </c>
      <c r="M4454">
        <v>7335</v>
      </c>
      <c r="N4454" s="3">
        <v>1</v>
      </c>
      <c r="O4454" s="50" t="e">
        <f>INDEX([1]Dados!$M$2:$N$26779,MATCH($P4454,[1]Dados!$N$2:$N$26779,),2)</f>
        <v>#N/A</v>
      </c>
      <c r="P4454">
        <v>162910</v>
      </c>
      <c r="Q4454" s="1">
        <v>37047</v>
      </c>
      <c r="R4454" s="1">
        <v>37051</v>
      </c>
      <c r="S4454" t="s">
        <v>1201</v>
      </c>
    </row>
    <row r="4455" spans="1:19" x14ac:dyDescent="0.2">
      <c r="A4455" s="7">
        <v>140040</v>
      </c>
      <c r="B4455" s="3">
        <v>3115</v>
      </c>
      <c r="C4455" s="3" t="s">
        <v>41</v>
      </c>
      <c r="D4455" s="2" t="s">
        <v>592</v>
      </c>
      <c r="E4455" s="3">
        <v>15</v>
      </c>
      <c r="F4455" s="17">
        <v>0</v>
      </c>
      <c r="G4455" s="17">
        <v>1</v>
      </c>
      <c r="H4455" s="17">
        <v>0</v>
      </c>
      <c r="I4455" s="7">
        <v>5.5</v>
      </c>
      <c r="J4455" s="7">
        <v>15</v>
      </c>
      <c r="K4455" s="4">
        <v>1293</v>
      </c>
      <c r="L4455" s="5">
        <v>1293.0592999999999</v>
      </c>
      <c r="M4455">
        <v>7335</v>
      </c>
      <c r="N4455" s="3">
        <v>1</v>
      </c>
      <c r="O4455" s="50" t="e">
        <f>INDEX([1]Dados!$M$2:$N$26779,MATCH($P4455,[1]Dados!$N$2:$N$26779,),2)</f>
        <v>#N/A</v>
      </c>
      <c r="P4455">
        <v>162910</v>
      </c>
      <c r="Q4455" s="1">
        <v>37047</v>
      </c>
      <c r="R4455" s="1">
        <v>37051</v>
      </c>
      <c r="S4455" t="s">
        <v>1201</v>
      </c>
    </row>
    <row r="4456" spans="1:19" x14ac:dyDescent="0.2">
      <c r="A4456" s="7">
        <v>140040</v>
      </c>
      <c r="B4456" s="3">
        <v>3115</v>
      </c>
      <c r="C4456" s="3" t="s">
        <v>41</v>
      </c>
      <c r="D4456" s="2" t="s">
        <v>592</v>
      </c>
      <c r="E4456" s="3">
        <v>15</v>
      </c>
      <c r="F4456" s="17">
        <v>0</v>
      </c>
      <c r="G4456" s="17">
        <v>1</v>
      </c>
      <c r="H4456" s="17">
        <v>0</v>
      </c>
      <c r="I4456" s="7">
        <v>5.6</v>
      </c>
      <c r="J4456" s="7">
        <v>15</v>
      </c>
      <c r="K4456" s="4">
        <v>1293</v>
      </c>
      <c r="L4456" s="5">
        <v>1293.0592999999999</v>
      </c>
      <c r="M4456">
        <v>7335</v>
      </c>
      <c r="N4456" s="3">
        <v>1</v>
      </c>
      <c r="O4456" s="50" t="e">
        <f>INDEX([1]Dados!$M$2:$N$26779,MATCH($P4456,[1]Dados!$N$2:$N$26779,),2)</f>
        <v>#N/A</v>
      </c>
      <c r="P4456">
        <v>162910</v>
      </c>
      <c r="Q4456" s="1">
        <v>37047</v>
      </c>
      <c r="R4456" s="1">
        <v>37051</v>
      </c>
      <c r="S4456" t="s">
        <v>1201</v>
      </c>
    </row>
    <row r="4457" spans="1:19" x14ac:dyDescent="0.2">
      <c r="A4457" s="7">
        <v>140040</v>
      </c>
      <c r="B4457" s="3">
        <v>3115</v>
      </c>
      <c r="C4457" s="3" t="s">
        <v>41</v>
      </c>
      <c r="D4457" s="2" t="s">
        <v>592</v>
      </c>
      <c r="E4457" s="3">
        <v>15</v>
      </c>
      <c r="F4457" s="17">
        <v>0</v>
      </c>
      <c r="G4457" s="17">
        <v>1</v>
      </c>
      <c r="H4457" s="17">
        <v>0</v>
      </c>
      <c r="I4457" s="7">
        <v>5.7</v>
      </c>
      <c r="J4457" s="7">
        <v>29</v>
      </c>
      <c r="K4457" s="4">
        <v>1293</v>
      </c>
      <c r="L4457" s="5">
        <v>1293.0592999999999</v>
      </c>
      <c r="M4457">
        <v>7335</v>
      </c>
      <c r="N4457" s="3">
        <v>1</v>
      </c>
      <c r="O4457" s="50" t="e">
        <f>INDEX([1]Dados!$M$2:$N$26779,MATCH($P4457,[1]Dados!$N$2:$N$26779,),2)</f>
        <v>#N/A</v>
      </c>
      <c r="P4457">
        <v>162910</v>
      </c>
      <c r="Q4457" s="1">
        <v>37047</v>
      </c>
      <c r="R4457" s="1">
        <v>37051</v>
      </c>
      <c r="S4457" t="s">
        <v>1201</v>
      </c>
    </row>
    <row r="4458" spans="1:19" x14ac:dyDescent="0.2">
      <c r="A4458" s="7">
        <v>420710</v>
      </c>
      <c r="B4458" s="3">
        <v>81396</v>
      </c>
      <c r="C4458" s="3" t="s">
        <v>29</v>
      </c>
      <c r="D4458" s="2" t="s">
        <v>474</v>
      </c>
      <c r="E4458" s="3">
        <v>15</v>
      </c>
      <c r="F4458" s="17">
        <v>0</v>
      </c>
      <c r="G4458" s="17">
        <v>1</v>
      </c>
      <c r="H4458" s="17">
        <v>0</v>
      </c>
      <c r="I4458" s="7" t="s">
        <v>3</v>
      </c>
      <c r="J4458" s="7">
        <v>0</v>
      </c>
      <c r="K4458" s="4">
        <v>1203</v>
      </c>
      <c r="L4458" s="5">
        <v>1203.0829000000001</v>
      </c>
      <c r="M4458" t="s">
        <v>2134</v>
      </c>
      <c r="N4458" s="33">
        <v>1</v>
      </c>
      <c r="O4458" s="50" t="e">
        <f>INDEX([1]Dados!$M$2:$N$26779,MATCH($P4458,[1]Dados!$N$2:$N$26779,),2)</f>
        <v>#N/A</v>
      </c>
      <c r="P4458">
        <v>162257</v>
      </c>
      <c r="Q4458" s="1">
        <v>37012</v>
      </c>
      <c r="R4458" s="1">
        <v>37016</v>
      </c>
      <c r="S4458" t="s">
        <v>1225</v>
      </c>
    </row>
    <row r="4459" spans="1:19" x14ac:dyDescent="0.2">
      <c r="A4459" s="7">
        <v>420710</v>
      </c>
      <c r="B4459" s="3">
        <v>81396</v>
      </c>
      <c r="C4459" s="3" t="s">
        <v>29</v>
      </c>
      <c r="D4459" s="2" t="s">
        <v>474</v>
      </c>
      <c r="E4459" s="3">
        <v>15</v>
      </c>
      <c r="F4459" s="17">
        <v>0</v>
      </c>
      <c r="G4459" s="17">
        <v>1</v>
      </c>
      <c r="H4459" s="17">
        <v>0</v>
      </c>
      <c r="I4459" s="7">
        <v>3.2</v>
      </c>
      <c r="J4459" s="7">
        <v>14</v>
      </c>
      <c r="K4459" s="4">
        <v>1203</v>
      </c>
      <c r="L4459" s="5">
        <v>1203.0829000000001</v>
      </c>
      <c r="M4459">
        <v>13032.4</v>
      </c>
      <c r="N4459" s="33">
        <v>1</v>
      </c>
      <c r="O4459" s="50" t="e">
        <f>INDEX([1]Dados!$M$2:$N$26779,MATCH($P4459,[1]Dados!$N$2:$N$26779,),2)</f>
        <v>#N/A</v>
      </c>
      <c r="P4459">
        <v>163087</v>
      </c>
      <c r="Q4459" s="1">
        <v>37012</v>
      </c>
      <c r="R4459" s="1">
        <v>37016</v>
      </c>
      <c r="S4459" t="s">
        <v>1225</v>
      </c>
    </row>
    <row r="4460" spans="1:19" x14ac:dyDescent="0.2">
      <c r="A4460" s="7">
        <v>420710</v>
      </c>
      <c r="B4460" s="3">
        <v>81396</v>
      </c>
      <c r="C4460" s="3" t="s">
        <v>29</v>
      </c>
      <c r="D4460" s="2" t="s">
        <v>474</v>
      </c>
      <c r="E4460" s="3">
        <v>15</v>
      </c>
      <c r="F4460" s="17">
        <v>0</v>
      </c>
      <c r="G4460" s="17">
        <v>1</v>
      </c>
      <c r="H4460" s="17">
        <v>0</v>
      </c>
      <c r="I4460" s="7">
        <v>3.1</v>
      </c>
      <c r="J4460" s="7">
        <v>18</v>
      </c>
      <c r="K4460" s="4">
        <v>1203</v>
      </c>
      <c r="L4460" s="5">
        <v>1203.0829000000001</v>
      </c>
      <c r="M4460">
        <v>13032.4</v>
      </c>
      <c r="N4460" s="33">
        <v>1</v>
      </c>
      <c r="O4460" s="50" t="e">
        <f>INDEX([1]Dados!$M$2:$N$26779,MATCH($P4460,[1]Dados!$N$2:$N$26779,),2)</f>
        <v>#N/A</v>
      </c>
      <c r="P4460">
        <v>163087</v>
      </c>
      <c r="Q4460" s="1">
        <v>37012</v>
      </c>
      <c r="R4460" s="1">
        <v>37016</v>
      </c>
      <c r="S4460" t="s">
        <v>1225</v>
      </c>
    </row>
    <row r="4461" spans="1:19" x14ac:dyDescent="0.2">
      <c r="A4461" s="7">
        <v>420710</v>
      </c>
      <c r="B4461" s="3">
        <v>81396</v>
      </c>
      <c r="C4461" s="3" t="s">
        <v>29</v>
      </c>
      <c r="D4461" s="2" t="s">
        <v>474</v>
      </c>
      <c r="E4461" s="3">
        <v>15</v>
      </c>
      <c r="F4461" s="17">
        <v>0</v>
      </c>
      <c r="G4461" s="17">
        <v>1</v>
      </c>
      <c r="H4461" s="17">
        <v>0</v>
      </c>
      <c r="I4461" s="7">
        <v>3.3</v>
      </c>
      <c r="J4461" s="7">
        <v>17</v>
      </c>
      <c r="K4461" s="4">
        <v>1203</v>
      </c>
      <c r="L4461" s="5">
        <v>1203.0829000000001</v>
      </c>
      <c r="M4461">
        <v>13032.4</v>
      </c>
      <c r="N4461" s="33">
        <v>1</v>
      </c>
      <c r="O4461" s="50" t="e">
        <f>INDEX([1]Dados!$M$2:$N$26779,MATCH($P4461,[1]Dados!$N$2:$N$26779,),2)</f>
        <v>#N/A</v>
      </c>
      <c r="P4461">
        <v>163087</v>
      </c>
      <c r="Q4461" s="1">
        <v>37012</v>
      </c>
      <c r="R4461" s="1">
        <v>37016</v>
      </c>
      <c r="S4461" t="s">
        <v>1225</v>
      </c>
    </row>
    <row r="4462" spans="1:19" x14ac:dyDescent="0.2">
      <c r="A4462" s="7">
        <v>420710</v>
      </c>
      <c r="B4462" s="3">
        <v>81396</v>
      </c>
      <c r="C4462" s="3" t="s">
        <v>29</v>
      </c>
      <c r="D4462" s="2" t="s">
        <v>474</v>
      </c>
      <c r="E4462" s="3">
        <v>15</v>
      </c>
      <c r="F4462" s="17">
        <v>0</v>
      </c>
      <c r="G4462" s="17">
        <v>1</v>
      </c>
      <c r="H4462" s="17">
        <v>0</v>
      </c>
      <c r="I4462" s="7">
        <v>1.1000000000000001</v>
      </c>
      <c r="J4462" s="7">
        <v>25</v>
      </c>
      <c r="K4462" s="4">
        <v>1214</v>
      </c>
      <c r="L4462" s="5">
        <v>1214.0587</v>
      </c>
      <c r="M4462">
        <v>70986.48</v>
      </c>
      <c r="N4462" s="33">
        <v>1</v>
      </c>
      <c r="O4462" s="50" t="e">
        <f>INDEX([1]Dados!$M$2:$N$26779,MATCH($P4462,[1]Dados!$N$2:$N$26779,),2)</f>
        <v>#N/A</v>
      </c>
      <c r="P4462">
        <v>162375</v>
      </c>
      <c r="Q4462" s="1">
        <v>37012</v>
      </c>
      <c r="R4462" s="1">
        <v>37016</v>
      </c>
      <c r="S4462" t="s">
        <v>1112</v>
      </c>
    </row>
    <row r="4463" spans="1:19" x14ac:dyDescent="0.2">
      <c r="A4463" s="7">
        <v>420710</v>
      </c>
      <c r="B4463" s="3">
        <v>81396</v>
      </c>
      <c r="C4463" s="3" t="s">
        <v>29</v>
      </c>
      <c r="D4463" s="2" t="s">
        <v>474</v>
      </c>
      <c r="E4463" s="3">
        <v>15</v>
      </c>
      <c r="F4463" s="17">
        <v>0</v>
      </c>
      <c r="G4463" s="17">
        <v>1</v>
      </c>
      <c r="H4463" s="17">
        <v>0</v>
      </c>
      <c r="I4463" s="7">
        <v>1.2</v>
      </c>
      <c r="J4463" s="7">
        <v>25</v>
      </c>
      <c r="K4463" s="4">
        <v>1214</v>
      </c>
      <c r="L4463" s="5">
        <v>1214.0587</v>
      </c>
      <c r="M4463">
        <v>70986.48</v>
      </c>
      <c r="N4463" s="33">
        <v>1</v>
      </c>
      <c r="O4463" s="50" t="e">
        <f>INDEX([1]Dados!$M$2:$N$26779,MATCH($P4463,[1]Dados!$N$2:$N$26779,),2)</f>
        <v>#N/A</v>
      </c>
      <c r="P4463">
        <v>162375</v>
      </c>
      <c r="Q4463" s="1">
        <v>37012</v>
      </c>
      <c r="R4463" s="1">
        <v>37016</v>
      </c>
      <c r="S4463" t="s">
        <v>1112</v>
      </c>
    </row>
    <row r="4464" spans="1:19" x14ac:dyDescent="0.2">
      <c r="A4464" s="7">
        <v>420710</v>
      </c>
      <c r="B4464" s="3">
        <v>81396</v>
      </c>
      <c r="C4464" s="3" t="s">
        <v>29</v>
      </c>
      <c r="D4464" s="2" t="s">
        <v>474</v>
      </c>
      <c r="E4464" s="3">
        <v>15</v>
      </c>
      <c r="F4464" s="17">
        <v>0</v>
      </c>
      <c r="G4464" s="17">
        <v>1</v>
      </c>
      <c r="H4464" s="17">
        <v>0</v>
      </c>
      <c r="I4464" s="7">
        <v>1.3</v>
      </c>
      <c r="J4464" s="7">
        <v>15</v>
      </c>
      <c r="K4464" s="4">
        <v>1214</v>
      </c>
      <c r="L4464" s="5">
        <v>1214.0587</v>
      </c>
      <c r="M4464">
        <v>70986.48</v>
      </c>
      <c r="N4464" s="33">
        <v>1</v>
      </c>
      <c r="O4464" s="50" t="e">
        <f>INDEX([1]Dados!$M$2:$N$26779,MATCH($P4464,[1]Dados!$N$2:$N$26779,),2)</f>
        <v>#N/A</v>
      </c>
      <c r="P4464">
        <v>162375</v>
      </c>
      <c r="Q4464" s="1">
        <v>37012</v>
      </c>
      <c r="R4464" s="1">
        <v>37016</v>
      </c>
      <c r="S4464" t="s">
        <v>1112</v>
      </c>
    </row>
    <row r="4465" spans="1:19" x14ac:dyDescent="0.2">
      <c r="A4465" s="7">
        <v>420710</v>
      </c>
      <c r="B4465" s="3">
        <v>81396</v>
      </c>
      <c r="C4465" s="3" t="s">
        <v>29</v>
      </c>
      <c r="D4465" s="2" t="s">
        <v>474</v>
      </c>
      <c r="E4465" s="3">
        <v>15</v>
      </c>
      <c r="F4465" s="17">
        <v>0</v>
      </c>
      <c r="G4465" s="17">
        <v>1</v>
      </c>
      <c r="H4465" s="17">
        <v>0</v>
      </c>
      <c r="I4465" s="7">
        <v>4.0999999999999996</v>
      </c>
      <c r="J4465" s="7">
        <v>18</v>
      </c>
      <c r="K4465" s="4">
        <v>1214</v>
      </c>
      <c r="L4465" s="5">
        <v>1214.0587</v>
      </c>
      <c r="M4465">
        <v>70986.48</v>
      </c>
      <c r="N4465" s="33">
        <v>1</v>
      </c>
      <c r="O4465" s="50" t="e">
        <f>INDEX([1]Dados!$M$2:$N$26779,MATCH($P4465,[1]Dados!$N$2:$N$26779,),2)</f>
        <v>#N/A</v>
      </c>
      <c r="P4465">
        <v>162375</v>
      </c>
      <c r="Q4465" s="1">
        <v>37012</v>
      </c>
      <c r="R4465" s="1">
        <v>37016</v>
      </c>
      <c r="S4465" t="s">
        <v>1112</v>
      </c>
    </row>
    <row r="4466" spans="1:19" x14ac:dyDescent="0.2">
      <c r="A4466" s="7">
        <v>420710</v>
      </c>
      <c r="B4466" s="3">
        <v>81396</v>
      </c>
      <c r="C4466" s="3" t="s">
        <v>29</v>
      </c>
      <c r="D4466" s="2" t="s">
        <v>474</v>
      </c>
      <c r="E4466" s="3">
        <v>15</v>
      </c>
      <c r="F4466" s="17">
        <v>0</v>
      </c>
      <c r="G4466" s="17">
        <v>1</v>
      </c>
      <c r="H4466" s="17">
        <v>0</v>
      </c>
      <c r="I4466" s="7">
        <v>2.2000000000000002</v>
      </c>
      <c r="J4466" s="7">
        <v>9</v>
      </c>
      <c r="K4466" s="4">
        <v>1293</v>
      </c>
      <c r="L4466" s="5">
        <v>1293.0592999999999</v>
      </c>
      <c r="M4466">
        <v>10811.04</v>
      </c>
      <c r="N4466" s="33">
        <v>1</v>
      </c>
      <c r="O4466" s="50" t="e">
        <f>INDEX([1]Dados!$M$2:$N$26779,MATCH($P4466,[1]Dados!$N$2:$N$26779,),2)</f>
        <v>#N/A</v>
      </c>
      <c r="P4466">
        <v>162913</v>
      </c>
      <c r="Q4466" s="1">
        <v>37012</v>
      </c>
      <c r="R4466" s="1">
        <v>37016</v>
      </c>
      <c r="S4466" t="s">
        <v>1113</v>
      </c>
    </row>
    <row r="4467" spans="1:19" x14ac:dyDescent="0.2">
      <c r="A4467" s="7">
        <v>420710</v>
      </c>
      <c r="B4467" s="3">
        <v>81396</v>
      </c>
      <c r="C4467" s="3" t="s">
        <v>29</v>
      </c>
      <c r="D4467" s="2" t="s">
        <v>474</v>
      </c>
      <c r="E4467" s="3">
        <v>15</v>
      </c>
      <c r="F4467" s="17">
        <v>0</v>
      </c>
      <c r="G4467" s="17">
        <v>1</v>
      </c>
      <c r="H4467" s="17">
        <v>0</v>
      </c>
      <c r="I4467" s="7">
        <v>2.1</v>
      </c>
      <c r="J4467" s="7">
        <v>7</v>
      </c>
      <c r="K4467" s="4">
        <v>1293</v>
      </c>
      <c r="L4467" s="5">
        <v>1293.0592999999999</v>
      </c>
      <c r="M4467">
        <v>10811.04</v>
      </c>
      <c r="N4467" s="33">
        <v>1</v>
      </c>
      <c r="O4467" s="50" t="e">
        <f>INDEX([1]Dados!$M$2:$N$26779,MATCH($P4467,[1]Dados!$N$2:$N$26779,),2)</f>
        <v>#N/A</v>
      </c>
      <c r="P4467">
        <v>162913</v>
      </c>
      <c r="Q4467" s="1">
        <v>37012</v>
      </c>
      <c r="R4467" s="1">
        <v>37016</v>
      </c>
      <c r="S4467" t="s">
        <v>1113</v>
      </c>
    </row>
    <row r="4468" spans="1:19" x14ac:dyDescent="0.2">
      <c r="A4468" s="7">
        <v>420710</v>
      </c>
      <c r="B4468" s="3">
        <v>81396</v>
      </c>
      <c r="C4468" s="3" t="s">
        <v>29</v>
      </c>
      <c r="D4468" s="2" t="s">
        <v>474</v>
      </c>
      <c r="E4468" s="3">
        <v>15</v>
      </c>
      <c r="F4468" s="17">
        <v>0</v>
      </c>
      <c r="G4468" s="17">
        <v>1</v>
      </c>
      <c r="H4468" s="17">
        <v>0</v>
      </c>
      <c r="I4468" s="7">
        <v>2.2999999999999998</v>
      </c>
      <c r="J4468" s="7">
        <v>11</v>
      </c>
      <c r="K4468" s="4">
        <v>1293</v>
      </c>
      <c r="L4468" s="5">
        <v>1293.0592999999999</v>
      </c>
      <c r="M4468">
        <v>10811.04</v>
      </c>
      <c r="N4468" s="33">
        <v>1</v>
      </c>
      <c r="O4468" s="50" t="e">
        <f>INDEX([1]Dados!$M$2:$N$26779,MATCH($P4468,[1]Dados!$N$2:$N$26779,),2)</f>
        <v>#N/A</v>
      </c>
      <c r="P4468">
        <v>162913</v>
      </c>
      <c r="Q4468" s="1">
        <v>37012</v>
      </c>
      <c r="R4468" s="1">
        <v>37016</v>
      </c>
      <c r="S4468" t="s">
        <v>1113</v>
      </c>
    </row>
    <row r="4469" spans="1:19" x14ac:dyDescent="0.2">
      <c r="A4469" s="7">
        <v>420710</v>
      </c>
      <c r="B4469" s="3">
        <v>81396</v>
      </c>
      <c r="C4469" s="3" t="s">
        <v>29</v>
      </c>
      <c r="D4469" s="2" t="s">
        <v>474</v>
      </c>
      <c r="E4469" s="3">
        <v>15</v>
      </c>
      <c r="F4469" s="17">
        <v>0</v>
      </c>
      <c r="G4469" s="17">
        <v>1</v>
      </c>
      <c r="H4469" s="17">
        <v>0</v>
      </c>
      <c r="I4469" s="7">
        <v>2.4</v>
      </c>
      <c r="J4469" s="7">
        <v>9</v>
      </c>
      <c r="K4469" s="4">
        <v>1293</v>
      </c>
      <c r="L4469" s="5">
        <v>1293.0592999999999</v>
      </c>
      <c r="M4469">
        <v>10811.04</v>
      </c>
      <c r="N4469" s="33">
        <v>1</v>
      </c>
      <c r="O4469" s="50" t="e">
        <f>INDEX([1]Dados!$M$2:$N$26779,MATCH($P4469,[1]Dados!$N$2:$N$26779,),2)</f>
        <v>#N/A</v>
      </c>
      <c r="P4469">
        <v>162913</v>
      </c>
      <c r="Q4469" s="1">
        <v>37012</v>
      </c>
      <c r="R4469" s="1">
        <v>37016</v>
      </c>
      <c r="S4469" t="s">
        <v>1113</v>
      </c>
    </row>
    <row r="4470" spans="1:19" x14ac:dyDescent="0.2">
      <c r="A4470" s="7">
        <v>421040</v>
      </c>
      <c r="B4470" s="3">
        <v>83917</v>
      </c>
      <c r="C4470" s="3" t="s">
        <v>29</v>
      </c>
      <c r="D4470" s="2" t="s">
        <v>547</v>
      </c>
      <c r="E4470" s="3">
        <v>15</v>
      </c>
      <c r="F4470" s="17">
        <v>0</v>
      </c>
      <c r="G4470" s="17">
        <v>1</v>
      </c>
      <c r="H4470" s="17">
        <v>0</v>
      </c>
      <c r="I4470" s="7" t="s">
        <v>3</v>
      </c>
      <c r="J4470" s="7">
        <v>0</v>
      </c>
      <c r="K4470" s="4">
        <v>1203</v>
      </c>
      <c r="L4470" s="5">
        <v>1203.0829000000001</v>
      </c>
      <c r="M4470">
        <v>12330.14</v>
      </c>
      <c r="N4470" s="33">
        <v>1</v>
      </c>
      <c r="O4470" s="50" t="e">
        <f>INDEX([1]Dados!$M$2:$N$26779,MATCH($P4470,[1]Dados!$N$2:$N$26779,),2)</f>
        <v>#N/A</v>
      </c>
      <c r="P4470">
        <v>163086</v>
      </c>
      <c r="Q4470" s="1">
        <v>37043</v>
      </c>
      <c r="R4470" s="1">
        <v>37016</v>
      </c>
      <c r="S4470" t="s">
        <v>2134</v>
      </c>
    </row>
    <row r="4471" spans="1:19" x14ac:dyDescent="0.2">
      <c r="A4471" s="7">
        <v>421040</v>
      </c>
      <c r="B4471" s="3">
        <v>83917</v>
      </c>
      <c r="C4471" s="3" t="s">
        <v>29</v>
      </c>
      <c r="D4471" s="2" t="s">
        <v>547</v>
      </c>
      <c r="E4471" s="3">
        <v>15</v>
      </c>
      <c r="F4471" s="17">
        <v>0</v>
      </c>
      <c r="G4471" s="17">
        <v>1</v>
      </c>
      <c r="H4471" s="17">
        <v>0</v>
      </c>
      <c r="I4471" s="7" t="s">
        <v>3</v>
      </c>
      <c r="J4471" s="7">
        <v>0</v>
      </c>
      <c r="K4471" s="4">
        <v>1203</v>
      </c>
      <c r="L4471" s="5">
        <v>1203.0829000000001</v>
      </c>
      <c r="M4471">
        <v>12330.14</v>
      </c>
      <c r="N4471" s="33">
        <v>1</v>
      </c>
      <c r="O4471" s="50" t="e">
        <f>INDEX([1]Dados!$M$2:$N$26779,MATCH($P4471,[1]Dados!$N$2:$N$26779,),2)</f>
        <v>#N/A</v>
      </c>
      <c r="P4471">
        <v>162255</v>
      </c>
      <c r="Q4471" s="1">
        <v>37043</v>
      </c>
      <c r="R4471" s="1">
        <v>37016</v>
      </c>
      <c r="S4471" t="s">
        <v>2134</v>
      </c>
    </row>
    <row r="4472" spans="1:19" x14ac:dyDescent="0.2">
      <c r="A4472" s="7">
        <v>421040</v>
      </c>
      <c r="B4472" s="3">
        <v>83917</v>
      </c>
      <c r="C4472" s="3" t="s">
        <v>29</v>
      </c>
      <c r="D4472" s="2" t="s">
        <v>547</v>
      </c>
      <c r="E4472" s="3">
        <v>15</v>
      </c>
      <c r="F4472" s="17">
        <v>0</v>
      </c>
      <c r="G4472" s="17">
        <v>1</v>
      </c>
      <c r="H4472" s="17">
        <v>0</v>
      </c>
      <c r="I4472" s="7">
        <v>1.1000000000000001</v>
      </c>
      <c r="J4472" s="7">
        <v>25</v>
      </c>
      <c r="K4472" s="4">
        <v>1214</v>
      </c>
      <c r="L4472" s="5">
        <v>1214.0587</v>
      </c>
      <c r="M4472">
        <v>60020</v>
      </c>
      <c r="N4472" s="33">
        <v>1</v>
      </c>
      <c r="O4472" s="50" t="e">
        <f>INDEX([1]Dados!$M$2:$N$26779,MATCH($P4472,[1]Dados!$N$2:$N$26779,),2)</f>
        <v>#N/A</v>
      </c>
      <c r="P4472">
        <v>162376</v>
      </c>
      <c r="Q4472" s="1">
        <v>37043</v>
      </c>
      <c r="R4472" s="1">
        <v>37016</v>
      </c>
      <c r="S4472" t="s">
        <v>1017</v>
      </c>
    </row>
    <row r="4473" spans="1:19" x14ac:dyDescent="0.2">
      <c r="A4473" s="7">
        <v>421040</v>
      </c>
      <c r="B4473" s="3">
        <v>83917</v>
      </c>
      <c r="C4473" s="3" t="s">
        <v>29</v>
      </c>
      <c r="D4473" s="2" t="s">
        <v>547</v>
      </c>
      <c r="E4473" s="3">
        <v>15</v>
      </c>
      <c r="F4473" s="17">
        <v>0</v>
      </c>
      <c r="G4473" s="17">
        <v>1</v>
      </c>
      <c r="H4473" s="17">
        <v>0</v>
      </c>
      <c r="I4473" s="7" t="s">
        <v>3</v>
      </c>
      <c r="J4473" s="7">
        <v>0</v>
      </c>
      <c r="K4473" s="4">
        <v>1214</v>
      </c>
      <c r="L4473" s="5">
        <v>1214.0589</v>
      </c>
      <c r="M4473">
        <v>104136</v>
      </c>
      <c r="N4473" s="33">
        <v>1</v>
      </c>
      <c r="O4473" s="50" t="e">
        <f>INDEX([1]Dados!$M$2:$N$26779,MATCH($P4473,[1]Dados!$N$2:$N$26779,),2)</f>
        <v>#N/A</v>
      </c>
      <c r="P4473">
        <v>163663</v>
      </c>
      <c r="Q4473" s="1">
        <v>37043</v>
      </c>
      <c r="R4473" s="1">
        <v>37016</v>
      </c>
      <c r="S4473" t="s">
        <v>2134</v>
      </c>
    </row>
    <row r="4474" spans="1:19" x14ac:dyDescent="0.2">
      <c r="A4474" s="7">
        <v>421040</v>
      </c>
      <c r="B4474" s="3">
        <v>83917</v>
      </c>
      <c r="C4474" s="3" t="s">
        <v>29</v>
      </c>
      <c r="D4474" s="2" t="s">
        <v>547</v>
      </c>
      <c r="E4474" s="3">
        <v>15</v>
      </c>
      <c r="F4474" s="17">
        <v>0</v>
      </c>
      <c r="G4474" s="17">
        <v>1</v>
      </c>
      <c r="H4474" s="17">
        <v>0</v>
      </c>
      <c r="I4474" s="7">
        <v>2.1</v>
      </c>
      <c r="J4474" s="7">
        <v>22</v>
      </c>
      <c r="K4474" s="4">
        <v>1293</v>
      </c>
      <c r="L4474" s="5">
        <v>1293.0592999999999</v>
      </c>
      <c r="M4474">
        <v>7502.5</v>
      </c>
      <c r="N4474" s="33">
        <v>1</v>
      </c>
      <c r="O4474" s="50" t="e">
        <f>INDEX([1]Dados!$M$2:$N$26779,MATCH($P4474,[1]Dados!$N$2:$N$26779,),2)</f>
        <v>#N/A</v>
      </c>
      <c r="P4474">
        <v>162914</v>
      </c>
      <c r="Q4474" s="1">
        <v>37043</v>
      </c>
      <c r="R4474" s="1">
        <v>37016</v>
      </c>
      <c r="S4474" t="s">
        <v>1113</v>
      </c>
    </row>
    <row r="4475" spans="1:19" x14ac:dyDescent="0.2">
      <c r="A4475" s="7">
        <v>421125</v>
      </c>
      <c r="B4475" s="3">
        <v>81086</v>
      </c>
      <c r="C4475" s="3" t="s">
        <v>29</v>
      </c>
      <c r="D4475" s="2" t="s">
        <v>582</v>
      </c>
      <c r="E4475" s="3">
        <v>15</v>
      </c>
      <c r="F4475" s="17">
        <v>0</v>
      </c>
      <c r="G4475" s="17">
        <v>1</v>
      </c>
      <c r="H4475" s="17">
        <v>0</v>
      </c>
      <c r="I4475" s="7" t="s">
        <v>3</v>
      </c>
      <c r="J4475" s="7">
        <v>0</v>
      </c>
      <c r="K4475" s="4">
        <v>1203</v>
      </c>
      <c r="L4475" s="5">
        <v>1203.0829000000001</v>
      </c>
      <c r="M4475" t="s">
        <v>2134</v>
      </c>
      <c r="N4475" s="3">
        <v>1</v>
      </c>
      <c r="O4475" s="50" t="e">
        <f>INDEX([1]Dados!$M$2:$N$26779,MATCH($P4475,[1]Dados!$N$2:$N$26779,),2)</f>
        <v>#N/A</v>
      </c>
      <c r="P4475">
        <v>162254</v>
      </c>
      <c r="Q4475" s="1">
        <v>37019</v>
      </c>
      <c r="R4475" s="1">
        <v>37023</v>
      </c>
      <c r="S4475" t="s">
        <v>2134</v>
      </c>
    </row>
    <row r="4476" spans="1:19" x14ac:dyDescent="0.2">
      <c r="A4476" s="7">
        <v>421125</v>
      </c>
      <c r="B4476" s="3">
        <v>81086</v>
      </c>
      <c r="C4476" s="3" t="s">
        <v>29</v>
      </c>
      <c r="D4476" s="2" t="s">
        <v>582</v>
      </c>
      <c r="E4476" s="3">
        <v>15</v>
      </c>
      <c r="F4476" s="17">
        <v>0</v>
      </c>
      <c r="G4476" s="17">
        <v>1</v>
      </c>
      <c r="H4476" s="17">
        <v>0</v>
      </c>
      <c r="I4476" s="7" t="s">
        <v>3</v>
      </c>
      <c r="J4476" s="7">
        <v>0</v>
      </c>
      <c r="K4476" s="4">
        <v>1203</v>
      </c>
      <c r="L4476" s="5">
        <v>1203.0829000000001</v>
      </c>
      <c r="M4476">
        <v>7347.39</v>
      </c>
      <c r="N4476" s="3">
        <v>1</v>
      </c>
      <c r="O4476" s="50" t="e">
        <f>INDEX([1]Dados!$M$2:$N$26779,MATCH($P4476,[1]Dados!$N$2:$N$26779,),2)</f>
        <v>#N/A</v>
      </c>
      <c r="P4476">
        <v>163085</v>
      </c>
      <c r="Q4476" s="1">
        <v>37019</v>
      </c>
      <c r="R4476" s="1">
        <v>37023</v>
      </c>
      <c r="S4476" t="s">
        <v>2134</v>
      </c>
    </row>
    <row r="4477" spans="1:19" x14ac:dyDescent="0.2">
      <c r="A4477" s="7">
        <v>421125</v>
      </c>
      <c r="B4477" s="3">
        <v>81086</v>
      </c>
      <c r="C4477" s="3" t="s">
        <v>29</v>
      </c>
      <c r="D4477" s="2" t="s">
        <v>582</v>
      </c>
      <c r="E4477" s="3">
        <v>15</v>
      </c>
      <c r="F4477" s="17">
        <v>0</v>
      </c>
      <c r="G4477" s="17">
        <v>1</v>
      </c>
      <c r="H4477" s="17">
        <v>0</v>
      </c>
      <c r="I4477" s="7">
        <v>1.1000000000000001</v>
      </c>
      <c r="J4477" s="7">
        <v>25</v>
      </c>
      <c r="K4477" s="4">
        <v>1214</v>
      </c>
      <c r="L4477" s="5">
        <v>1214.0587</v>
      </c>
      <c r="M4477">
        <v>28600</v>
      </c>
      <c r="N4477" s="33">
        <v>1</v>
      </c>
      <c r="O4477" s="50" t="e">
        <f>INDEX([1]Dados!$M$2:$N$26779,MATCH($P4477,[1]Dados!$N$2:$N$26779,),2)</f>
        <v>#N/A</v>
      </c>
      <c r="P4477">
        <v>162377</v>
      </c>
      <c r="Q4477" s="1">
        <v>37019</v>
      </c>
      <c r="R4477" s="1">
        <v>37023</v>
      </c>
      <c r="S4477" t="s">
        <v>2319</v>
      </c>
    </row>
    <row r="4478" spans="1:19" x14ac:dyDescent="0.2">
      <c r="A4478" s="7">
        <v>421125</v>
      </c>
      <c r="B4478" s="3">
        <v>81086</v>
      </c>
      <c r="C4478" s="3" t="s">
        <v>29</v>
      </c>
      <c r="D4478" s="2" t="s">
        <v>582</v>
      </c>
      <c r="E4478" s="3">
        <v>15</v>
      </c>
      <c r="F4478" s="17">
        <v>0</v>
      </c>
      <c r="G4478" s="17">
        <v>1</v>
      </c>
      <c r="H4478" s="17">
        <v>0</v>
      </c>
      <c r="I4478" s="7">
        <v>3.1</v>
      </c>
      <c r="J4478" s="7">
        <v>28</v>
      </c>
      <c r="K4478" s="4">
        <v>1214</v>
      </c>
      <c r="L4478" s="5">
        <v>1214.0589</v>
      </c>
      <c r="M4478">
        <v>111700</v>
      </c>
      <c r="N4478" s="33">
        <v>1</v>
      </c>
      <c r="O4478" s="50" t="e">
        <f>INDEX([1]Dados!$M$2:$N$26779,MATCH($P4478,[1]Dados!$N$2:$N$26779,),2)</f>
        <v>#N/A</v>
      </c>
      <c r="P4478">
        <v>163664</v>
      </c>
      <c r="Q4478" s="1">
        <v>37019</v>
      </c>
      <c r="R4478" s="1">
        <v>37023</v>
      </c>
      <c r="S4478" t="s">
        <v>1196</v>
      </c>
    </row>
    <row r="4479" spans="1:19" x14ac:dyDescent="0.2">
      <c r="A4479" s="7">
        <v>421125</v>
      </c>
      <c r="B4479" s="3">
        <v>81086</v>
      </c>
      <c r="C4479" s="3" t="s">
        <v>29</v>
      </c>
      <c r="D4479" s="2" t="s">
        <v>582</v>
      </c>
      <c r="E4479" s="3">
        <v>15</v>
      </c>
      <c r="F4479" s="17">
        <v>0</v>
      </c>
      <c r="G4479" s="17">
        <v>1</v>
      </c>
      <c r="H4479" s="17">
        <v>0</v>
      </c>
      <c r="I4479" s="7">
        <v>2.2000000000000002</v>
      </c>
      <c r="J4479" s="7">
        <v>22</v>
      </c>
      <c r="K4479" s="4">
        <v>1293</v>
      </c>
      <c r="L4479" s="5">
        <v>1293.0592999999999</v>
      </c>
      <c r="M4479">
        <v>3575</v>
      </c>
      <c r="N4479" s="33">
        <v>1</v>
      </c>
      <c r="O4479" s="50" t="e">
        <f>INDEX([1]Dados!$M$2:$N$26779,MATCH($P4479,[1]Dados!$N$2:$N$26779,),2)</f>
        <v>#N/A</v>
      </c>
      <c r="P4479">
        <v>162915</v>
      </c>
      <c r="Q4479" s="1">
        <v>37019</v>
      </c>
      <c r="R4479" s="1">
        <v>37023</v>
      </c>
      <c r="S4479" t="s">
        <v>1195</v>
      </c>
    </row>
    <row r="4480" spans="1:19" x14ac:dyDescent="0.2">
      <c r="A4480" s="7">
        <v>421125</v>
      </c>
      <c r="B4480" s="3">
        <v>81086</v>
      </c>
      <c r="C4480" s="3" t="s">
        <v>29</v>
      </c>
      <c r="D4480" s="2" t="s">
        <v>582</v>
      </c>
      <c r="E4480" s="3">
        <v>15</v>
      </c>
      <c r="F4480" s="17">
        <v>0</v>
      </c>
      <c r="G4480" s="17">
        <v>1</v>
      </c>
      <c r="H4480" s="17">
        <v>0</v>
      </c>
      <c r="I4480" s="7">
        <v>2.1</v>
      </c>
      <c r="J4480" s="7">
        <v>9</v>
      </c>
      <c r="K4480" s="4">
        <v>1293</v>
      </c>
      <c r="L4480" s="5">
        <v>1293.0592999999999</v>
      </c>
      <c r="M4480">
        <v>3575</v>
      </c>
      <c r="N4480" s="33">
        <v>1</v>
      </c>
      <c r="O4480" s="50" t="e">
        <f>INDEX([1]Dados!$M$2:$N$26779,MATCH($P4480,[1]Dados!$N$2:$N$26779,),2)</f>
        <v>#N/A</v>
      </c>
      <c r="P4480">
        <v>162915</v>
      </c>
      <c r="Q4480" s="1">
        <v>37019</v>
      </c>
      <c r="R4480" s="1">
        <v>37023</v>
      </c>
      <c r="S4480" t="s">
        <v>1195</v>
      </c>
    </row>
    <row r="4481" spans="1:19" x14ac:dyDescent="0.2">
      <c r="A4481" s="7">
        <v>280540</v>
      </c>
      <c r="B4481" s="3">
        <v>32077</v>
      </c>
      <c r="C4481" s="3" t="s">
        <v>46</v>
      </c>
      <c r="D4481" s="2" t="s">
        <v>667</v>
      </c>
      <c r="E4481" s="3">
        <v>15</v>
      </c>
      <c r="F4481" s="17">
        <v>0</v>
      </c>
      <c r="G4481" s="17">
        <v>1</v>
      </c>
      <c r="H4481" s="17">
        <v>0</v>
      </c>
      <c r="I4481" s="7">
        <v>3.1</v>
      </c>
      <c r="J4481" s="7">
        <v>28</v>
      </c>
      <c r="K4481" s="4">
        <v>1214</v>
      </c>
      <c r="L4481" s="5">
        <v>1214.0589</v>
      </c>
      <c r="M4481">
        <v>696460</v>
      </c>
      <c r="N4481" s="33">
        <v>1</v>
      </c>
      <c r="O4481" s="50" t="e">
        <f>INDEX([1]Dados!$M$2:$N$26779,MATCH($P4481,[1]Dados!$N$2:$N$26779,),2)</f>
        <v>#N/A</v>
      </c>
      <c r="P4481">
        <v>163668</v>
      </c>
      <c r="Q4481" s="1">
        <v>37012</v>
      </c>
      <c r="R4481" s="1">
        <v>37016</v>
      </c>
      <c r="S4481" t="s">
        <v>983</v>
      </c>
    </row>
    <row r="4482" spans="1:19" x14ac:dyDescent="0.2">
      <c r="A4482" s="7">
        <v>280540</v>
      </c>
      <c r="B4482" s="3">
        <v>32077</v>
      </c>
      <c r="C4482" s="3" t="s">
        <v>46</v>
      </c>
      <c r="D4482" s="2" t="s">
        <v>667</v>
      </c>
      <c r="E4482" s="3">
        <v>15</v>
      </c>
      <c r="F4482" s="17">
        <v>0</v>
      </c>
      <c r="G4482" s="17">
        <v>1</v>
      </c>
      <c r="H4482" s="17">
        <v>0</v>
      </c>
      <c r="I4482" s="7">
        <v>3.2</v>
      </c>
      <c r="J4482" s="7">
        <v>14</v>
      </c>
      <c r="K4482" s="4">
        <v>1214</v>
      </c>
      <c r="L4482" s="5">
        <v>1214.0589</v>
      </c>
      <c r="M4482">
        <v>696460</v>
      </c>
      <c r="N4482" s="33">
        <v>1</v>
      </c>
      <c r="O4482" s="50" t="e">
        <f>INDEX([1]Dados!$M$2:$N$26779,MATCH($P4482,[1]Dados!$N$2:$N$26779,),2)</f>
        <v>#N/A</v>
      </c>
      <c r="P4482">
        <v>163668</v>
      </c>
      <c r="Q4482" s="1">
        <v>37012</v>
      </c>
      <c r="R4482" s="1">
        <v>37016</v>
      </c>
      <c r="S4482" t="s">
        <v>983</v>
      </c>
    </row>
    <row r="4483" spans="1:19" x14ac:dyDescent="0.2">
      <c r="A4483" s="7">
        <v>280540</v>
      </c>
      <c r="B4483" s="3">
        <v>32077</v>
      </c>
      <c r="C4483" s="3" t="s">
        <v>46</v>
      </c>
      <c r="D4483" s="2" t="s">
        <v>667</v>
      </c>
      <c r="E4483" s="3">
        <v>15</v>
      </c>
      <c r="F4483" s="17">
        <v>0</v>
      </c>
      <c r="G4483" s="17">
        <v>1</v>
      </c>
      <c r="H4483" s="17">
        <v>0</v>
      </c>
      <c r="I4483" s="7">
        <v>4.2</v>
      </c>
      <c r="J4483" s="7">
        <v>33</v>
      </c>
      <c r="K4483" s="4">
        <v>1214</v>
      </c>
      <c r="L4483" s="5">
        <v>1214.0808</v>
      </c>
      <c r="M4483">
        <v>290720.32</v>
      </c>
      <c r="N4483" s="33">
        <v>1</v>
      </c>
      <c r="O4483" s="50" t="e">
        <f>INDEX([1]Dados!$M$2:$N$26779,MATCH($P4483,[1]Dados!$N$2:$N$26779,),2)</f>
        <v>#N/A</v>
      </c>
      <c r="P4483">
        <v>163711</v>
      </c>
      <c r="Q4483" s="1">
        <v>37012</v>
      </c>
      <c r="R4483" s="1">
        <v>37016</v>
      </c>
      <c r="S4483" t="s">
        <v>1256</v>
      </c>
    </row>
    <row r="4484" spans="1:19" x14ac:dyDescent="0.2">
      <c r="A4484" s="7">
        <v>280540</v>
      </c>
      <c r="B4484" s="3">
        <v>32077</v>
      </c>
      <c r="C4484" s="3" t="s">
        <v>46</v>
      </c>
      <c r="D4484" s="2" t="s">
        <v>667</v>
      </c>
      <c r="E4484" s="3">
        <v>15</v>
      </c>
      <c r="F4484" s="17">
        <v>0</v>
      </c>
      <c r="G4484" s="17">
        <v>1</v>
      </c>
      <c r="H4484" s="17">
        <v>0</v>
      </c>
      <c r="I4484" s="7">
        <v>4.0999999999999996</v>
      </c>
      <c r="J4484" s="7">
        <v>13</v>
      </c>
      <c r="K4484" s="4">
        <v>1214</v>
      </c>
      <c r="L4484" s="5">
        <v>1214.0808</v>
      </c>
      <c r="M4484">
        <v>290720.32</v>
      </c>
      <c r="N4484" s="33">
        <v>1</v>
      </c>
      <c r="O4484" s="50" t="e">
        <f>INDEX([1]Dados!$M$2:$N$26779,MATCH($P4484,[1]Dados!$N$2:$N$26779,),2)</f>
        <v>#N/A</v>
      </c>
      <c r="P4484">
        <v>163711</v>
      </c>
      <c r="Q4484" s="1">
        <v>37012</v>
      </c>
      <c r="R4484" s="1">
        <v>37016</v>
      </c>
      <c r="S4484" t="s">
        <v>1256</v>
      </c>
    </row>
    <row r="4485" spans="1:19" x14ac:dyDescent="0.2">
      <c r="A4485" s="7">
        <v>280540</v>
      </c>
      <c r="B4485" s="3">
        <v>32077</v>
      </c>
      <c r="C4485" s="3" t="s">
        <v>46</v>
      </c>
      <c r="D4485" s="2" t="s">
        <v>667</v>
      </c>
      <c r="E4485" s="3">
        <v>15</v>
      </c>
      <c r="F4485" s="17">
        <v>0</v>
      </c>
      <c r="G4485" s="17">
        <v>1</v>
      </c>
      <c r="H4485" s="17">
        <v>0</v>
      </c>
      <c r="I4485" s="7">
        <v>4.5999999999999996</v>
      </c>
      <c r="J4485" s="7">
        <v>5</v>
      </c>
      <c r="K4485" s="4">
        <v>1214</v>
      </c>
      <c r="L4485" s="5">
        <v>1214.0808</v>
      </c>
      <c r="M4485">
        <v>290720.32</v>
      </c>
      <c r="N4485" s="33">
        <v>1</v>
      </c>
      <c r="O4485" s="50" t="e">
        <f>INDEX([1]Dados!$M$2:$N$26779,MATCH($P4485,[1]Dados!$N$2:$N$26779,),2)</f>
        <v>#N/A</v>
      </c>
      <c r="P4485">
        <v>163711</v>
      </c>
      <c r="Q4485" s="1">
        <v>37012</v>
      </c>
      <c r="R4485" s="1">
        <v>37016</v>
      </c>
      <c r="S4485" t="s">
        <v>1256</v>
      </c>
    </row>
    <row r="4486" spans="1:19" x14ac:dyDescent="0.2">
      <c r="A4486" s="7">
        <v>280540</v>
      </c>
      <c r="B4486" s="3">
        <v>32077</v>
      </c>
      <c r="C4486" s="3" t="s">
        <v>46</v>
      </c>
      <c r="D4486" s="2" t="s">
        <v>667</v>
      </c>
      <c r="E4486" s="3">
        <v>15</v>
      </c>
      <c r="F4486" s="17">
        <v>0</v>
      </c>
      <c r="G4486" s="17">
        <v>1</v>
      </c>
      <c r="H4486" s="17">
        <v>0</v>
      </c>
      <c r="I4486" s="7">
        <v>4.3</v>
      </c>
      <c r="J4486" s="7">
        <v>30</v>
      </c>
      <c r="K4486" s="4">
        <v>1214</v>
      </c>
      <c r="L4486" s="5">
        <v>1214.0808</v>
      </c>
      <c r="M4486">
        <v>290720.32</v>
      </c>
      <c r="N4486" s="33">
        <v>1</v>
      </c>
      <c r="O4486" s="50" t="e">
        <f>INDEX([1]Dados!$M$2:$N$26779,MATCH($P4486,[1]Dados!$N$2:$N$26779,),2)</f>
        <v>#N/A</v>
      </c>
      <c r="P4486">
        <v>163711</v>
      </c>
      <c r="Q4486" s="1">
        <v>37012</v>
      </c>
      <c r="R4486" s="1">
        <v>37016</v>
      </c>
      <c r="S4486" t="s">
        <v>1256</v>
      </c>
    </row>
    <row r="4487" spans="1:19" x14ac:dyDescent="0.2">
      <c r="A4487" s="7">
        <v>280540</v>
      </c>
      <c r="B4487" s="3">
        <v>32077</v>
      </c>
      <c r="C4487" s="3" t="s">
        <v>46</v>
      </c>
      <c r="D4487" s="2" t="s">
        <v>667</v>
      </c>
      <c r="E4487" s="3">
        <v>15</v>
      </c>
      <c r="F4487" s="17">
        <v>0</v>
      </c>
      <c r="G4487" s="17">
        <v>1</v>
      </c>
      <c r="H4487" s="17">
        <v>0</v>
      </c>
      <c r="I4487" s="7">
        <v>4.4000000000000004</v>
      </c>
      <c r="J4487" s="7">
        <v>31</v>
      </c>
      <c r="K4487" s="4">
        <v>1214</v>
      </c>
      <c r="L4487" s="5">
        <v>1214.0808</v>
      </c>
      <c r="M4487">
        <v>290720.32</v>
      </c>
      <c r="N4487" s="33">
        <v>1</v>
      </c>
      <c r="O4487" s="50" t="e">
        <f>INDEX([1]Dados!$M$2:$N$26779,MATCH($P4487,[1]Dados!$N$2:$N$26779,),2)</f>
        <v>#N/A</v>
      </c>
      <c r="P4487">
        <v>163711</v>
      </c>
      <c r="Q4487" s="1">
        <v>37012</v>
      </c>
      <c r="R4487" s="1">
        <v>37016</v>
      </c>
      <c r="S4487" t="s">
        <v>1256</v>
      </c>
    </row>
    <row r="4488" spans="1:19" x14ac:dyDescent="0.2">
      <c r="A4488" s="7">
        <v>280540</v>
      </c>
      <c r="B4488" s="3">
        <v>32077</v>
      </c>
      <c r="C4488" s="3" t="s">
        <v>46</v>
      </c>
      <c r="D4488" s="2" t="s">
        <v>667</v>
      </c>
      <c r="E4488" s="3">
        <v>15</v>
      </c>
      <c r="F4488" s="17">
        <v>0</v>
      </c>
      <c r="G4488" s="17">
        <v>1</v>
      </c>
      <c r="H4488" s="17">
        <v>0</v>
      </c>
      <c r="I4488" s="7">
        <v>4.5</v>
      </c>
      <c r="J4488" s="7">
        <v>19</v>
      </c>
      <c r="K4488" s="4">
        <v>1214</v>
      </c>
      <c r="L4488" s="5">
        <v>1214.0808</v>
      </c>
      <c r="M4488">
        <v>290720.32</v>
      </c>
      <c r="N4488" s="33">
        <v>1</v>
      </c>
      <c r="O4488" s="50" t="e">
        <f>INDEX([1]Dados!$M$2:$N$26779,MATCH($P4488,[1]Dados!$N$2:$N$26779,),2)</f>
        <v>#N/A</v>
      </c>
      <c r="P4488">
        <v>163711</v>
      </c>
      <c r="Q4488" s="1">
        <v>37012</v>
      </c>
      <c r="R4488" s="1">
        <v>37016</v>
      </c>
      <c r="S4488" t="s">
        <v>1256</v>
      </c>
    </row>
    <row r="4489" spans="1:19" x14ac:dyDescent="0.2">
      <c r="A4489" s="7">
        <v>280540</v>
      </c>
      <c r="B4489" s="3">
        <v>32077</v>
      </c>
      <c r="C4489" s="3" t="s">
        <v>46</v>
      </c>
      <c r="D4489" s="2" t="s">
        <v>667</v>
      </c>
      <c r="E4489" s="3">
        <v>15</v>
      </c>
      <c r="F4489" s="17">
        <v>0</v>
      </c>
      <c r="G4489" s="17">
        <v>1</v>
      </c>
      <c r="H4489" s="17">
        <v>0</v>
      </c>
      <c r="I4489" s="7">
        <v>4.5999999999999996</v>
      </c>
      <c r="J4489" s="7">
        <v>19</v>
      </c>
      <c r="K4489" s="4">
        <v>1214</v>
      </c>
      <c r="L4489" s="5">
        <v>1214.0808</v>
      </c>
      <c r="M4489">
        <v>290720.32</v>
      </c>
      <c r="N4489" s="33">
        <v>1</v>
      </c>
      <c r="O4489" s="50" t="e">
        <f>INDEX([1]Dados!$M$2:$N$26779,MATCH($P4489,[1]Dados!$N$2:$N$26779,),2)</f>
        <v>#N/A</v>
      </c>
      <c r="P4489">
        <v>163711</v>
      </c>
      <c r="Q4489" s="1">
        <v>37012</v>
      </c>
      <c r="R4489" s="1">
        <v>37016</v>
      </c>
      <c r="S4489" t="s">
        <v>1256</v>
      </c>
    </row>
    <row r="4490" spans="1:19" x14ac:dyDescent="0.2">
      <c r="A4490" s="7">
        <v>280540</v>
      </c>
      <c r="B4490" s="3">
        <v>32077</v>
      </c>
      <c r="C4490" s="3" t="s">
        <v>46</v>
      </c>
      <c r="D4490" s="2" t="s">
        <v>667</v>
      </c>
      <c r="E4490" s="3">
        <v>15</v>
      </c>
      <c r="F4490" s="17">
        <v>0</v>
      </c>
      <c r="G4490" s="17">
        <v>1</v>
      </c>
      <c r="H4490" s="17">
        <v>0</v>
      </c>
      <c r="I4490" s="7">
        <v>2.2000000000000002</v>
      </c>
      <c r="J4490" s="7">
        <v>17</v>
      </c>
      <c r="K4490" s="4">
        <v>1293</v>
      </c>
      <c r="L4490" s="5">
        <v>1293.0592999999999</v>
      </c>
      <c r="M4490">
        <v>65868.740000000005</v>
      </c>
      <c r="N4490" s="33">
        <v>1</v>
      </c>
      <c r="O4490" s="50" t="e">
        <f>INDEX([1]Dados!$M$2:$N$26779,MATCH($P4490,[1]Dados!$N$2:$N$26779,),2)</f>
        <v>#N/A</v>
      </c>
      <c r="P4490">
        <v>162916</v>
      </c>
      <c r="Q4490" s="1">
        <v>37012</v>
      </c>
      <c r="R4490" s="1">
        <v>37016</v>
      </c>
      <c r="S4490" t="s">
        <v>978</v>
      </c>
    </row>
    <row r="4491" spans="1:19" x14ac:dyDescent="0.2">
      <c r="A4491" s="7">
        <v>280540</v>
      </c>
      <c r="B4491" s="3">
        <v>32077</v>
      </c>
      <c r="C4491" s="3" t="s">
        <v>46</v>
      </c>
      <c r="D4491" s="2" t="s">
        <v>667</v>
      </c>
      <c r="E4491" s="3">
        <v>15</v>
      </c>
      <c r="F4491" s="17">
        <v>0</v>
      </c>
      <c r="G4491" s="17">
        <v>1</v>
      </c>
      <c r="H4491" s="17">
        <v>0</v>
      </c>
      <c r="I4491" s="7">
        <v>2.1</v>
      </c>
      <c r="J4491" s="7">
        <v>15</v>
      </c>
      <c r="K4491" s="4">
        <v>1293</v>
      </c>
      <c r="L4491" s="5">
        <v>1293.0592999999999</v>
      </c>
      <c r="M4491">
        <v>65868.740000000005</v>
      </c>
      <c r="N4491" s="33">
        <v>1</v>
      </c>
      <c r="O4491" s="50" t="e">
        <f>INDEX([1]Dados!$M$2:$N$26779,MATCH($P4491,[1]Dados!$N$2:$N$26779,),2)</f>
        <v>#N/A</v>
      </c>
      <c r="P4491">
        <v>162916</v>
      </c>
      <c r="Q4491" s="1">
        <v>37012</v>
      </c>
      <c r="R4491" s="1">
        <v>37016</v>
      </c>
      <c r="S4491" t="s">
        <v>978</v>
      </c>
    </row>
    <row r="4492" spans="1:19" x14ac:dyDescent="0.2">
      <c r="A4492" s="7">
        <v>280540</v>
      </c>
      <c r="B4492" s="3">
        <v>32077</v>
      </c>
      <c r="C4492" s="3" t="s">
        <v>46</v>
      </c>
      <c r="D4492" s="2" t="s">
        <v>667</v>
      </c>
      <c r="E4492" s="3">
        <v>15</v>
      </c>
      <c r="F4492" s="17">
        <v>0</v>
      </c>
      <c r="G4492" s="17">
        <v>1</v>
      </c>
      <c r="H4492" s="17">
        <v>0</v>
      </c>
      <c r="I4492" s="7">
        <v>2.4</v>
      </c>
      <c r="J4492" s="7">
        <v>22</v>
      </c>
      <c r="K4492" s="4">
        <v>1293</v>
      </c>
      <c r="L4492" s="5">
        <v>1293.0592999999999</v>
      </c>
      <c r="M4492">
        <v>65868.740000000005</v>
      </c>
      <c r="N4492" s="33">
        <v>1</v>
      </c>
      <c r="O4492" s="50" t="e">
        <f>INDEX([1]Dados!$M$2:$N$26779,MATCH($P4492,[1]Dados!$N$2:$N$26779,),2)</f>
        <v>#N/A</v>
      </c>
      <c r="P4492">
        <v>162916</v>
      </c>
      <c r="Q4492" s="1">
        <v>37012</v>
      </c>
      <c r="R4492" s="1">
        <v>37016</v>
      </c>
      <c r="S4492" t="s">
        <v>978</v>
      </c>
    </row>
    <row r="4493" spans="1:19" x14ac:dyDescent="0.2">
      <c r="A4493" s="7">
        <v>280540</v>
      </c>
      <c r="B4493" s="3">
        <v>32077</v>
      </c>
      <c r="C4493" s="3" t="s">
        <v>46</v>
      </c>
      <c r="D4493" s="2" t="s">
        <v>667</v>
      </c>
      <c r="E4493" s="3">
        <v>15</v>
      </c>
      <c r="F4493" s="17">
        <v>0</v>
      </c>
      <c r="G4493" s="17">
        <v>1</v>
      </c>
      <c r="H4493" s="17">
        <v>0</v>
      </c>
      <c r="I4493" s="7">
        <v>2.2999999999999998</v>
      </c>
      <c r="J4493" s="7">
        <v>29</v>
      </c>
      <c r="K4493" s="4">
        <v>1293</v>
      </c>
      <c r="L4493" s="5">
        <v>1293.0592999999999</v>
      </c>
      <c r="M4493">
        <v>65868.740000000005</v>
      </c>
      <c r="N4493" s="33">
        <v>1</v>
      </c>
      <c r="O4493" s="50" t="e">
        <f>INDEX([1]Dados!$M$2:$N$26779,MATCH($P4493,[1]Dados!$N$2:$N$26779,),2)</f>
        <v>#N/A</v>
      </c>
      <c r="P4493">
        <v>162916</v>
      </c>
      <c r="Q4493" s="1">
        <v>37012</v>
      </c>
      <c r="R4493" s="1">
        <v>37016</v>
      </c>
      <c r="S4493" t="s">
        <v>978</v>
      </c>
    </row>
    <row r="4494" spans="1:19" x14ac:dyDescent="0.2">
      <c r="A4494" s="7">
        <v>280540</v>
      </c>
      <c r="B4494" s="3">
        <v>32077</v>
      </c>
      <c r="C4494" s="3" t="s">
        <v>46</v>
      </c>
      <c r="D4494" s="2" t="s">
        <v>667</v>
      </c>
      <c r="E4494" s="3">
        <v>15</v>
      </c>
      <c r="F4494" s="17">
        <v>0</v>
      </c>
      <c r="G4494" s="17">
        <v>1</v>
      </c>
      <c r="H4494" s="17">
        <v>0</v>
      </c>
      <c r="I4494" s="7" t="s">
        <v>3</v>
      </c>
      <c r="J4494" s="7">
        <v>0</v>
      </c>
      <c r="K4494" s="4">
        <v>1214</v>
      </c>
      <c r="L4494" s="5">
        <v>1214.0587</v>
      </c>
      <c r="M4494" t="s">
        <v>2134</v>
      </c>
      <c r="N4494" s="33">
        <v>1</v>
      </c>
      <c r="O4494" s="50" t="e">
        <f>INDEX([1]Dados!$M$2:$N$26779,MATCH($P4494,[1]Dados!$N$2:$N$26779,),2)</f>
        <v>#N/A</v>
      </c>
      <c r="P4494">
        <v>162885</v>
      </c>
      <c r="Q4494" s="1">
        <v>37012</v>
      </c>
      <c r="R4494" s="1">
        <v>37016</v>
      </c>
      <c r="S4494" t="s">
        <v>2320</v>
      </c>
    </row>
    <row r="4495" spans="1:19" x14ac:dyDescent="0.2">
      <c r="A4495" s="7">
        <v>280540</v>
      </c>
      <c r="B4495" s="3">
        <v>32077</v>
      </c>
      <c r="C4495" s="3" t="s">
        <v>46</v>
      </c>
      <c r="D4495" s="2" t="s">
        <v>667</v>
      </c>
      <c r="E4495" s="3">
        <v>15</v>
      </c>
      <c r="F4495" s="17">
        <v>0</v>
      </c>
      <c r="G4495" s="17">
        <v>1</v>
      </c>
      <c r="H4495" s="17">
        <v>0</v>
      </c>
      <c r="I4495" s="7">
        <v>1.1000000000000001</v>
      </c>
      <c r="J4495" s="7">
        <v>15</v>
      </c>
      <c r="K4495" s="4">
        <v>1214</v>
      </c>
      <c r="L4495" s="5">
        <v>1214.0587</v>
      </c>
      <c r="M4495">
        <v>461138.94</v>
      </c>
      <c r="N4495" s="33">
        <v>1</v>
      </c>
      <c r="O4495" s="50" t="e">
        <f>INDEX([1]Dados!$M$2:$N$26779,MATCH($P4495,[1]Dados!$N$2:$N$26779,),2)</f>
        <v>#N/A</v>
      </c>
      <c r="P4495">
        <v>162919</v>
      </c>
      <c r="Q4495" s="1">
        <v>37012</v>
      </c>
      <c r="R4495" s="1">
        <v>37016</v>
      </c>
      <c r="S4495" t="s">
        <v>2320</v>
      </c>
    </row>
    <row r="4496" spans="1:19" x14ac:dyDescent="0.2">
      <c r="A4496" s="7">
        <v>280540</v>
      </c>
      <c r="B4496" s="3">
        <v>32077</v>
      </c>
      <c r="C4496" s="3" t="s">
        <v>46</v>
      </c>
      <c r="D4496" s="2" t="s">
        <v>667</v>
      </c>
      <c r="E4496" s="3">
        <v>15</v>
      </c>
      <c r="F4496" s="17">
        <v>0</v>
      </c>
      <c r="G4496" s="17">
        <v>1</v>
      </c>
      <c r="H4496" s="17">
        <v>0</v>
      </c>
      <c r="I4496" s="7">
        <v>1.2</v>
      </c>
      <c r="J4496" s="7">
        <v>28</v>
      </c>
      <c r="K4496" s="4">
        <v>1214</v>
      </c>
      <c r="L4496" s="5">
        <v>1214.0587</v>
      </c>
      <c r="M4496">
        <v>461138.94</v>
      </c>
      <c r="N4496" s="33">
        <v>1</v>
      </c>
      <c r="O4496" s="50" t="e">
        <f>INDEX([1]Dados!$M$2:$N$26779,MATCH($P4496,[1]Dados!$N$2:$N$26779,),2)</f>
        <v>#N/A</v>
      </c>
      <c r="P4496">
        <v>162919</v>
      </c>
      <c r="Q4496" s="1">
        <v>37012</v>
      </c>
      <c r="R4496" s="1">
        <v>37016</v>
      </c>
      <c r="S4496" t="s">
        <v>2320</v>
      </c>
    </row>
    <row r="4497" spans="1:19" x14ac:dyDescent="0.2">
      <c r="A4497" s="7">
        <v>280540</v>
      </c>
      <c r="B4497" s="3">
        <v>32077</v>
      </c>
      <c r="C4497" s="3" t="s">
        <v>46</v>
      </c>
      <c r="D4497" s="2" t="s">
        <v>667</v>
      </c>
      <c r="E4497" s="3">
        <v>15</v>
      </c>
      <c r="F4497" s="17">
        <v>0</v>
      </c>
      <c r="G4497" s="17">
        <v>1</v>
      </c>
      <c r="H4497" s="17">
        <v>0</v>
      </c>
      <c r="I4497" s="7">
        <v>1.3</v>
      </c>
      <c r="J4497" s="7">
        <v>15</v>
      </c>
      <c r="K4497" s="4">
        <v>1214</v>
      </c>
      <c r="L4497" s="5">
        <v>1214.0587</v>
      </c>
      <c r="M4497">
        <v>461138.94</v>
      </c>
      <c r="N4497" s="33">
        <v>1</v>
      </c>
      <c r="O4497" s="50" t="e">
        <f>INDEX([1]Dados!$M$2:$N$26779,MATCH($P4497,[1]Dados!$N$2:$N$26779,),2)</f>
        <v>#N/A</v>
      </c>
      <c r="P4497">
        <v>162919</v>
      </c>
      <c r="Q4497" s="1">
        <v>37012</v>
      </c>
      <c r="R4497" s="1">
        <v>37016</v>
      </c>
      <c r="S4497" t="s">
        <v>2320</v>
      </c>
    </row>
    <row r="4498" spans="1:19" x14ac:dyDescent="0.2">
      <c r="A4498" s="7">
        <v>280540</v>
      </c>
      <c r="B4498" s="3">
        <v>32077</v>
      </c>
      <c r="C4498" s="3" t="s">
        <v>46</v>
      </c>
      <c r="D4498" s="2" t="s">
        <v>667</v>
      </c>
      <c r="E4498" s="3">
        <v>15</v>
      </c>
      <c r="F4498" s="17">
        <v>0</v>
      </c>
      <c r="G4498" s="17">
        <v>1</v>
      </c>
      <c r="H4498" s="17">
        <v>0</v>
      </c>
      <c r="I4498" s="7">
        <v>1.4</v>
      </c>
      <c r="J4498" s="7">
        <v>31</v>
      </c>
      <c r="K4498" s="4">
        <v>1214</v>
      </c>
      <c r="L4498" s="5">
        <v>1214.0587</v>
      </c>
      <c r="M4498">
        <v>461138.94</v>
      </c>
      <c r="N4498" s="33">
        <v>1</v>
      </c>
      <c r="O4498" s="50" t="e">
        <f>INDEX([1]Dados!$M$2:$N$26779,MATCH($P4498,[1]Dados!$N$2:$N$26779,),2)</f>
        <v>#N/A</v>
      </c>
      <c r="P4498">
        <v>162919</v>
      </c>
      <c r="Q4498" s="1">
        <v>37012</v>
      </c>
      <c r="R4498" s="1">
        <v>37016</v>
      </c>
      <c r="S4498" t="s">
        <v>2320</v>
      </c>
    </row>
    <row r="4499" spans="1:19" x14ac:dyDescent="0.2">
      <c r="A4499" s="7">
        <v>280540</v>
      </c>
      <c r="B4499" s="3">
        <v>32077</v>
      </c>
      <c r="C4499" s="3" t="s">
        <v>46</v>
      </c>
      <c r="D4499" s="2" t="s">
        <v>667</v>
      </c>
      <c r="E4499" s="3">
        <v>15</v>
      </c>
      <c r="F4499" s="17">
        <v>0</v>
      </c>
      <c r="G4499" s="17">
        <v>1</v>
      </c>
      <c r="H4499" s="17">
        <v>0</v>
      </c>
      <c r="I4499" s="7">
        <v>1.5</v>
      </c>
      <c r="J4499" s="7">
        <v>13</v>
      </c>
      <c r="K4499" s="4">
        <v>1214</v>
      </c>
      <c r="L4499" s="5">
        <v>1214.0587</v>
      </c>
      <c r="M4499">
        <v>461138.94</v>
      </c>
      <c r="N4499" s="33">
        <v>1</v>
      </c>
      <c r="O4499" s="50" t="e">
        <f>INDEX([1]Dados!$M$2:$N$26779,MATCH($P4499,[1]Dados!$N$2:$N$26779,),2)</f>
        <v>#N/A</v>
      </c>
      <c r="P4499">
        <v>162919</v>
      </c>
      <c r="Q4499" s="1">
        <v>37012</v>
      </c>
      <c r="R4499" s="1">
        <v>37016</v>
      </c>
      <c r="S4499" t="s">
        <v>2320</v>
      </c>
    </row>
    <row r="4500" spans="1:19" x14ac:dyDescent="0.2">
      <c r="A4500" s="7">
        <v>280540</v>
      </c>
      <c r="B4500" s="3">
        <v>32077</v>
      </c>
      <c r="C4500" s="3" t="s">
        <v>46</v>
      </c>
      <c r="D4500" s="2" t="s">
        <v>667</v>
      </c>
      <c r="E4500" s="3">
        <v>15</v>
      </c>
      <c r="F4500" s="17">
        <v>0</v>
      </c>
      <c r="G4500" s="17">
        <v>1</v>
      </c>
      <c r="H4500" s="17">
        <v>0</v>
      </c>
      <c r="I4500" s="7">
        <v>1.6</v>
      </c>
      <c r="J4500" s="7">
        <v>18</v>
      </c>
      <c r="K4500" s="4">
        <v>1214</v>
      </c>
      <c r="L4500" s="5">
        <v>1214.0587</v>
      </c>
      <c r="M4500">
        <v>461138.94</v>
      </c>
      <c r="N4500" s="33">
        <v>1</v>
      </c>
      <c r="O4500" s="50" t="e">
        <f>INDEX([1]Dados!$M$2:$N$26779,MATCH($P4500,[1]Dados!$N$2:$N$26779,),2)</f>
        <v>#N/A</v>
      </c>
      <c r="P4500">
        <v>162919</v>
      </c>
      <c r="Q4500" s="1">
        <v>37012</v>
      </c>
      <c r="R4500" s="1">
        <v>37016</v>
      </c>
      <c r="S4500" t="s">
        <v>2320</v>
      </c>
    </row>
    <row r="4501" spans="1:19" x14ac:dyDescent="0.2">
      <c r="A4501" s="7">
        <v>280540</v>
      </c>
      <c r="B4501" s="3">
        <v>32077</v>
      </c>
      <c r="C4501" s="3" t="s">
        <v>46</v>
      </c>
      <c r="D4501" s="2" t="s">
        <v>667</v>
      </c>
      <c r="E4501" s="3">
        <v>15</v>
      </c>
      <c r="F4501" s="17">
        <v>0</v>
      </c>
      <c r="G4501" s="17">
        <v>1</v>
      </c>
      <c r="H4501" s="17">
        <v>0</v>
      </c>
      <c r="I4501" s="7">
        <v>1.7</v>
      </c>
      <c r="J4501" s="7">
        <v>12</v>
      </c>
      <c r="K4501" s="4">
        <v>1214</v>
      </c>
      <c r="L4501" s="5">
        <v>1214.0587</v>
      </c>
      <c r="M4501">
        <v>461138.94</v>
      </c>
      <c r="N4501" s="33">
        <v>1</v>
      </c>
      <c r="O4501" s="50" t="e">
        <f>INDEX([1]Dados!$M$2:$N$26779,MATCH($P4501,[1]Dados!$N$2:$N$26779,),2)</f>
        <v>#N/A</v>
      </c>
      <c r="P4501">
        <v>162919</v>
      </c>
      <c r="Q4501" s="1">
        <v>37012</v>
      </c>
      <c r="R4501" s="1">
        <v>37016</v>
      </c>
      <c r="S4501" t="s">
        <v>2320</v>
      </c>
    </row>
    <row r="4502" spans="1:19" x14ac:dyDescent="0.2">
      <c r="A4502" s="7">
        <v>280540</v>
      </c>
      <c r="B4502" s="3">
        <v>32077</v>
      </c>
      <c r="C4502" s="3" t="s">
        <v>46</v>
      </c>
      <c r="D4502" s="2" t="s">
        <v>667</v>
      </c>
      <c r="E4502" s="3">
        <v>15</v>
      </c>
      <c r="F4502" s="17">
        <v>0</v>
      </c>
      <c r="G4502" s="17">
        <v>1</v>
      </c>
      <c r="H4502" s="17">
        <v>0</v>
      </c>
      <c r="I4502" s="7">
        <v>1.8</v>
      </c>
      <c r="J4502" s="7">
        <v>20</v>
      </c>
      <c r="K4502" s="4">
        <v>1214</v>
      </c>
      <c r="L4502" s="5">
        <v>1214.0587</v>
      </c>
      <c r="M4502">
        <v>461138.94</v>
      </c>
      <c r="N4502" s="33">
        <v>1</v>
      </c>
      <c r="O4502" s="50" t="e">
        <f>INDEX([1]Dados!$M$2:$N$26779,MATCH($P4502,[1]Dados!$N$2:$N$26779,),2)</f>
        <v>#N/A</v>
      </c>
      <c r="P4502">
        <v>162919</v>
      </c>
      <c r="Q4502" s="1">
        <v>37012</v>
      </c>
      <c r="R4502" s="1">
        <v>37016</v>
      </c>
      <c r="S4502" t="s">
        <v>2320</v>
      </c>
    </row>
    <row r="4503" spans="1:19" x14ac:dyDescent="0.2">
      <c r="A4503" s="7">
        <v>350690</v>
      </c>
      <c r="B4503" s="3">
        <v>62375</v>
      </c>
      <c r="C4503" s="3" t="s">
        <v>28</v>
      </c>
      <c r="D4503" s="2" t="s">
        <v>294</v>
      </c>
      <c r="E4503" s="3">
        <v>15</v>
      </c>
      <c r="F4503" s="17">
        <v>0</v>
      </c>
      <c r="G4503" s="17">
        <v>1</v>
      </c>
      <c r="H4503" s="17">
        <v>0</v>
      </c>
      <c r="I4503" s="7" t="s">
        <v>3</v>
      </c>
      <c r="J4503" s="7">
        <v>0</v>
      </c>
      <c r="K4503" s="4">
        <v>1203</v>
      </c>
      <c r="L4503" s="5">
        <v>1203.0829000000001</v>
      </c>
      <c r="M4503" t="s">
        <v>2134</v>
      </c>
      <c r="N4503" s="33">
        <v>1</v>
      </c>
      <c r="O4503" s="50" t="e">
        <f>INDEX([1]Dados!$M$2:$N$26779,MATCH($P4503,[1]Dados!$N$2:$N$26779,),2)</f>
        <v>#N/A</v>
      </c>
      <c r="P4503">
        <v>162258</v>
      </c>
      <c r="Q4503" s="1">
        <v>37012</v>
      </c>
      <c r="R4503" s="1">
        <v>37016</v>
      </c>
      <c r="S4503" t="s">
        <v>972</v>
      </c>
    </row>
    <row r="4504" spans="1:19" x14ac:dyDescent="0.2">
      <c r="A4504" s="7">
        <v>350690</v>
      </c>
      <c r="B4504" s="3">
        <v>62375</v>
      </c>
      <c r="C4504" s="3" t="s">
        <v>28</v>
      </c>
      <c r="D4504" s="2" t="s">
        <v>294</v>
      </c>
      <c r="E4504" s="3">
        <v>15</v>
      </c>
      <c r="F4504" s="17">
        <v>0</v>
      </c>
      <c r="G4504" s="17">
        <v>1</v>
      </c>
      <c r="H4504" s="17">
        <v>0</v>
      </c>
      <c r="I4504" s="7">
        <v>3.1</v>
      </c>
      <c r="J4504" s="7">
        <v>14</v>
      </c>
      <c r="K4504" s="4">
        <v>1203</v>
      </c>
      <c r="L4504" s="5">
        <v>1203.0829000000001</v>
      </c>
      <c r="M4504">
        <v>14592.9</v>
      </c>
      <c r="N4504" s="33">
        <v>1</v>
      </c>
      <c r="O4504" s="50" t="e">
        <f>INDEX([1]Dados!$M$2:$N$26779,MATCH($P4504,[1]Dados!$N$2:$N$26779,),2)</f>
        <v>#N/A</v>
      </c>
      <c r="P4504">
        <v>163088</v>
      </c>
      <c r="Q4504" s="1">
        <v>37012</v>
      </c>
      <c r="R4504" s="1">
        <v>37016</v>
      </c>
      <c r="S4504" t="s">
        <v>972</v>
      </c>
    </row>
    <row r="4505" spans="1:19" x14ac:dyDescent="0.2">
      <c r="A4505" s="7">
        <v>350690</v>
      </c>
      <c r="B4505" s="3">
        <v>62375</v>
      </c>
      <c r="C4505" s="3" t="s">
        <v>28</v>
      </c>
      <c r="D4505" s="2" t="s">
        <v>294</v>
      </c>
      <c r="E4505" s="3">
        <v>15</v>
      </c>
      <c r="F4505" s="17">
        <v>0</v>
      </c>
      <c r="G4505" s="17">
        <v>1</v>
      </c>
      <c r="H4505" s="17">
        <v>0</v>
      </c>
      <c r="I4505" s="7">
        <v>1.1000000000000001</v>
      </c>
      <c r="J4505" s="7">
        <v>25</v>
      </c>
      <c r="K4505" s="4">
        <v>1214</v>
      </c>
      <c r="L4505" s="5">
        <v>1214.0587</v>
      </c>
      <c r="M4505">
        <v>121268.52</v>
      </c>
      <c r="N4505" s="33">
        <v>1</v>
      </c>
      <c r="O4505" s="50" t="e">
        <f>INDEX([1]Dados!$M$2:$N$26779,MATCH($P4505,[1]Dados!$N$2:$N$26779,),2)</f>
        <v>#N/A</v>
      </c>
      <c r="P4505">
        <v>162378</v>
      </c>
      <c r="Q4505" s="1">
        <v>37012</v>
      </c>
      <c r="R4505" s="1">
        <v>37016</v>
      </c>
      <c r="S4505" t="s">
        <v>971</v>
      </c>
    </row>
    <row r="4506" spans="1:19" x14ac:dyDescent="0.2">
      <c r="A4506" s="7">
        <v>350690</v>
      </c>
      <c r="B4506" s="3">
        <v>62375</v>
      </c>
      <c r="C4506" s="3" t="s">
        <v>28</v>
      </c>
      <c r="D4506" s="2" t="s">
        <v>294</v>
      </c>
      <c r="E4506" s="3">
        <v>15</v>
      </c>
      <c r="F4506" s="17">
        <v>0</v>
      </c>
      <c r="G4506" s="17">
        <v>1</v>
      </c>
      <c r="H4506" s="17">
        <v>0</v>
      </c>
      <c r="I4506" s="7" t="s">
        <v>3</v>
      </c>
      <c r="J4506" s="7">
        <v>0</v>
      </c>
      <c r="K4506" s="4">
        <v>1214</v>
      </c>
      <c r="L4506" s="5">
        <v>1214.0808</v>
      </c>
      <c r="M4506" t="s">
        <v>2134</v>
      </c>
      <c r="N4506" s="33">
        <v>1</v>
      </c>
      <c r="O4506" s="50" t="e">
        <f>INDEX([1]Dados!$M$2:$N$26779,MATCH($P4506,[1]Dados!$N$2:$N$26779,),2)</f>
        <v>#N/A</v>
      </c>
      <c r="P4506">
        <v>162194</v>
      </c>
      <c r="Q4506" s="1">
        <v>37012</v>
      </c>
      <c r="R4506" s="1">
        <v>37016</v>
      </c>
      <c r="S4506" t="s">
        <v>970</v>
      </c>
    </row>
    <row r="4507" spans="1:19" x14ac:dyDescent="0.2">
      <c r="A4507" s="7">
        <v>350690</v>
      </c>
      <c r="B4507" s="3">
        <v>62375</v>
      </c>
      <c r="C4507" s="3" t="s">
        <v>28</v>
      </c>
      <c r="D4507" s="2" t="s">
        <v>294</v>
      </c>
      <c r="E4507" s="3">
        <v>15</v>
      </c>
      <c r="F4507" s="17">
        <v>0</v>
      </c>
      <c r="G4507" s="17">
        <v>1</v>
      </c>
      <c r="H4507" s="17">
        <v>0</v>
      </c>
      <c r="I4507" s="7">
        <v>4.4000000000000004</v>
      </c>
      <c r="J4507" s="7">
        <v>7</v>
      </c>
      <c r="K4507" s="4">
        <v>1214</v>
      </c>
      <c r="L4507" s="5">
        <v>1214.0808</v>
      </c>
      <c r="M4507">
        <v>61622</v>
      </c>
      <c r="N4507" s="33">
        <v>1</v>
      </c>
      <c r="O4507" s="50" t="e">
        <f>INDEX([1]Dados!$M$2:$N$26779,MATCH($P4507,[1]Dados!$N$2:$N$26779,),2)</f>
        <v>#N/A</v>
      </c>
      <c r="P4507">
        <v>162193</v>
      </c>
      <c r="Q4507" s="1">
        <v>37012</v>
      </c>
      <c r="R4507" s="1">
        <v>37016</v>
      </c>
      <c r="S4507" t="s">
        <v>970</v>
      </c>
    </row>
    <row r="4508" spans="1:19" x14ac:dyDescent="0.2">
      <c r="A4508" s="7">
        <v>350690</v>
      </c>
      <c r="B4508" s="3">
        <v>62375</v>
      </c>
      <c r="C4508" s="3" t="s">
        <v>28</v>
      </c>
      <c r="D4508" s="2" t="s">
        <v>294</v>
      </c>
      <c r="E4508" s="3">
        <v>15</v>
      </c>
      <c r="F4508" s="17">
        <v>0</v>
      </c>
      <c r="G4508" s="17">
        <v>1</v>
      </c>
      <c r="H4508" s="17">
        <v>0</v>
      </c>
      <c r="I4508" s="7">
        <v>4.0999999999999996</v>
      </c>
      <c r="J4508" s="7">
        <v>15</v>
      </c>
      <c r="K4508" s="4">
        <v>1214</v>
      </c>
      <c r="L4508" s="5">
        <v>1214.0808</v>
      </c>
      <c r="M4508">
        <v>61622</v>
      </c>
      <c r="N4508" s="33">
        <v>1</v>
      </c>
      <c r="O4508" s="50" t="e">
        <f>INDEX([1]Dados!$M$2:$N$26779,MATCH($P4508,[1]Dados!$N$2:$N$26779,),2)</f>
        <v>#N/A</v>
      </c>
      <c r="P4508">
        <v>162193</v>
      </c>
      <c r="Q4508" s="1">
        <v>37012</v>
      </c>
      <c r="R4508" s="1">
        <v>37016</v>
      </c>
      <c r="S4508" t="s">
        <v>970</v>
      </c>
    </row>
    <row r="4509" spans="1:19" x14ac:dyDescent="0.2">
      <c r="A4509" s="7">
        <v>350690</v>
      </c>
      <c r="B4509" s="3">
        <v>62375</v>
      </c>
      <c r="C4509" s="3" t="s">
        <v>28</v>
      </c>
      <c r="D4509" s="2" t="s">
        <v>294</v>
      </c>
      <c r="E4509" s="3">
        <v>15</v>
      </c>
      <c r="F4509" s="17">
        <v>0</v>
      </c>
      <c r="G4509" s="17">
        <v>1</v>
      </c>
      <c r="H4509" s="17">
        <v>0</v>
      </c>
      <c r="I4509" s="7">
        <v>4.2</v>
      </c>
      <c r="J4509" s="7">
        <v>11</v>
      </c>
      <c r="K4509" s="4">
        <v>1214</v>
      </c>
      <c r="L4509" s="5">
        <v>1214.0808</v>
      </c>
      <c r="M4509">
        <v>61622</v>
      </c>
      <c r="N4509" s="33">
        <v>1</v>
      </c>
      <c r="O4509" s="50" t="e">
        <f>INDEX([1]Dados!$M$2:$N$26779,MATCH($P4509,[1]Dados!$N$2:$N$26779,),2)</f>
        <v>#N/A</v>
      </c>
      <c r="P4509">
        <v>162193</v>
      </c>
      <c r="Q4509" s="1">
        <v>37012</v>
      </c>
      <c r="R4509" s="1">
        <v>37016</v>
      </c>
      <c r="S4509" t="s">
        <v>970</v>
      </c>
    </row>
    <row r="4510" spans="1:19" x14ac:dyDescent="0.2">
      <c r="A4510" s="7">
        <v>350690</v>
      </c>
      <c r="B4510" s="3">
        <v>62375</v>
      </c>
      <c r="C4510" s="3" t="s">
        <v>28</v>
      </c>
      <c r="D4510" s="2" t="s">
        <v>294</v>
      </c>
      <c r="E4510" s="3">
        <v>15</v>
      </c>
      <c r="F4510" s="17">
        <v>0</v>
      </c>
      <c r="G4510" s="17">
        <v>1</v>
      </c>
      <c r="H4510" s="17">
        <v>0</v>
      </c>
      <c r="I4510" s="7">
        <v>4.3</v>
      </c>
      <c r="J4510" s="7">
        <v>11</v>
      </c>
      <c r="K4510" s="4">
        <v>1214</v>
      </c>
      <c r="L4510" s="5">
        <v>1214.0808</v>
      </c>
      <c r="M4510">
        <v>61622</v>
      </c>
      <c r="N4510" s="33">
        <v>1</v>
      </c>
      <c r="O4510" s="50" t="e">
        <f>INDEX([1]Dados!$M$2:$N$26779,MATCH($P4510,[1]Dados!$N$2:$N$26779,),2)</f>
        <v>#N/A</v>
      </c>
      <c r="P4510">
        <v>162193</v>
      </c>
      <c r="Q4510" s="1">
        <v>37012</v>
      </c>
      <c r="R4510" s="1">
        <v>37016</v>
      </c>
      <c r="S4510" t="s">
        <v>970</v>
      </c>
    </row>
    <row r="4511" spans="1:19" x14ac:dyDescent="0.2">
      <c r="A4511" s="7">
        <v>350690</v>
      </c>
      <c r="B4511" s="3">
        <v>62375</v>
      </c>
      <c r="C4511" s="3" t="s">
        <v>28</v>
      </c>
      <c r="D4511" s="2" t="s">
        <v>294</v>
      </c>
      <c r="E4511" s="3">
        <v>15</v>
      </c>
      <c r="F4511" s="17">
        <v>0</v>
      </c>
      <c r="G4511" s="17">
        <v>1</v>
      </c>
      <c r="H4511" s="17">
        <v>0</v>
      </c>
      <c r="I4511" s="7">
        <v>4.5999999999999996</v>
      </c>
      <c r="J4511" s="7">
        <v>20</v>
      </c>
      <c r="K4511" s="4">
        <v>1214</v>
      </c>
      <c r="L4511" s="5">
        <v>1214.0808</v>
      </c>
      <c r="M4511">
        <v>61622</v>
      </c>
      <c r="N4511" s="33">
        <v>1</v>
      </c>
      <c r="O4511" s="50" t="e">
        <f>INDEX([1]Dados!$M$2:$N$26779,MATCH($P4511,[1]Dados!$N$2:$N$26779,),2)</f>
        <v>#N/A</v>
      </c>
      <c r="P4511">
        <v>162193</v>
      </c>
      <c r="Q4511" s="1">
        <v>37012</v>
      </c>
      <c r="R4511" s="1">
        <v>37016</v>
      </c>
      <c r="S4511" t="s">
        <v>970</v>
      </c>
    </row>
    <row r="4512" spans="1:19" x14ac:dyDescent="0.2">
      <c r="A4512" s="7">
        <v>350690</v>
      </c>
      <c r="B4512" s="3">
        <v>62375</v>
      </c>
      <c r="C4512" s="3" t="s">
        <v>28</v>
      </c>
      <c r="D4512" s="2" t="s">
        <v>294</v>
      </c>
      <c r="E4512" s="3">
        <v>15</v>
      </c>
      <c r="F4512" s="17">
        <v>0</v>
      </c>
      <c r="G4512" s="17">
        <v>1</v>
      </c>
      <c r="H4512" s="17">
        <v>0</v>
      </c>
      <c r="I4512" s="7">
        <v>4.5</v>
      </c>
      <c r="J4512" s="7">
        <v>7</v>
      </c>
      <c r="K4512" s="4">
        <v>1214</v>
      </c>
      <c r="L4512" s="5">
        <v>1214.0808</v>
      </c>
      <c r="M4512">
        <v>61622</v>
      </c>
      <c r="N4512" s="33">
        <v>1</v>
      </c>
      <c r="O4512" s="50" t="e">
        <f>INDEX([1]Dados!$M$2:$N$26779,MATCH($P4512,[1]Dados!$N$2:$N$26779,),2)</f>
        <v>#N/A</v>
      </c>
      <c r="P4512">
        <v>162193</v>
      </c>
      <c r="Q4512" s="1">
        <v>37012</v>
      </c>
      <c r="R4512" s="1">
        <v>37016</v>
      </c>
      <c r="S4512" t="s">
        <v>970</v>
      </c>
    </row>
    <row r="4513" spans="1:19" x14ac:dyDescent="0.2">
      <c r="A4513" s="7">
        <v>350690</v>
      </c>
      <c r="B4513" s="3">
        <v>62375</v>
      </c>
      <c r="C4513" s="3" t="s">
        <v>28</v>
      </c>
      <c r="D4513" s="2" t="s">
        <v>294</v>
      </c>
      <c r="E4513" s="3">
        <v>15</v>
      </c>
      <c r="F4513" s="17">
        <v>0</v>
      </c>
      <c r="G4513" s="17">
        <v>1</v>
      </c>
      <c r="H4513" s="17">
        <v>0</v>
      </c>
      <c r="I4513" s="7">
        <v>2.1</v>
      </c>
      <c r="J4513" s="7">
        <v>17</v>
      </c>
      <c r="K4513" s="4">
        <v>1293</v>
      </c>
      <c r="L4513" s="5">
        <v>1293.0592999999999</v>
      </c>
      <c r="M4513">
        <v>10278.75</v>
      </c>
      <c r="N4513" s="33">
        <v>1</v>
      </c>
      <c r="O4513" s="50" t="e">
        <f>INDEX([1]Dados!$M$2:$N$26779,MATCH($P4513,[1]Dados!$N$2:$N$26779,),2)</f>
        <v>#N/A</v>
      </c>
      <c r="P4513">
        <v>162898</v>
      </c>
      <c r="Q4513" s="1">
        <v>37012</v>
      </c>
      <c r="R4513" s="1">
        <v>37016</v>
      </c>
      <c r="S4513" t="s">
        <v>1511</v>
      </c>
    </row>
    <row r="4514" spans="1:19" x14ac:dyDescent="0.2">
      <c r="A4514" s="7">
        <v>170710</v>
      </c>
      <c r="B4514" s="3">
        <v>92185</v>
      </c>
      <c r="C4514" s="3" t="s">
        <v>36</v>
      </c>
      <c r="D4514" s="2" t="s">
        <v>398</v>
      </c>
      <c r="E4514" s="3">
        <v>15</v>
      </c>
      <c r="F4514" s="17">
        <v>0</v>
      </c>
      <c r="G4514" s="17">
        <v>1</v>
      </c>
      <c r="H4514" s="17">
        <v>0</v>
      </c>
      <c r="I4514" s="7" t="s">
        <v>3</v>
      </c>
      <c r="J4514" s="7">
        <v>0</v>
      </c>
      <c r="K4514" s="4">
        <v>1203</v>
      </c>
      <c r="L4514" s="5">
        <v>1203.0829000000001</v>
      </c>
      <c r="M4514" t="s">
        <v>2134</v>
      </c>
      <c r="N4514" s="3">
        <v>1</v>
      </c>
      <c r="O4514" s="50" t="e">
        <f>INDEX([1]Dados!$M$2:$N$26779,MATCH($P4514,[1]Dados!$N$2:$N$26779,),2)</f>
        <v>#N/A</v>
      </c>
      <c r="P4514">
        <v>162263</v>
      </c>
      <c r="Q4514" s="1">
        <v>37012</v>
      </c>
      <c r="R4514" s="1">
        <v>37016</v>
      </c>
      <c r="S4514" t="s">
        <v>2134</v>
      </c>
    </row>
    <row r="4515" spans="1:19" x14ac:dyDescent="0.2">
      <c r="A4515" s="7">
        <v>170710</v>
      </c>
      <c r="B4515" s="3">
        <v>92185</v>
      </c>
      <c r="C4515" s="3" t="s">
        <v>36</v>
      </c>
      <c r="D4515" s="2" t="s">
        <v>398</v>
      </c>
      <c r="E4515" s="3">
        <v>15</v>
      </c>
      <c r="F4515" s="17">
        <v>0</v>
      </c>
      <c r="G4515" s="17">
        <v>1</v>
      </c>
      <c r="H4515" s="17">
        <v>0</v>
      </c>
      <c r="I4515" s="7" t="s">
        <v>3</v>
      </c>
      <c r="J4515" s="7">
        <v>0</v>
      </c>
      <c r="K4515" s="4">
        <v>1203</v>
      </c>
      <c r="L4515" s="5">
        <v>1203.0829000000001</v>
      </c>
      <c r="M4515">
        <v>7492.5</v>
      </c>
      <c r="N4515" s="3">
        <v>1</v>
      </c>
      <c r="O4515" s="50" t="e">
        <f>INDEX([1]Dados!$M$2:$N$26779,MATCH($P4515,[1]Dados!$N$2:$N$26779,),2)</f>
        <v>#N/A</v>
      </c>
      <c r="P4515">
        <v>163091</v>
      </c>
      <c r="Q4515" s="1">
        <v>37012</v>
      </c>
      <c r="R4515" s="1">
        <v>37016</v>
      </c>
      <c r="S4515" t="s">
        <v>2134</v>
      </c>
    </row>
    <row r="4516" spans="1:19" x14ac:dyDescent="0.2">
      <c r="A4516" s="7">
        <v>170710</v>
      </c>
      <c r="B4516" s="3">
        <v>92185</v>
      </c>
      <c r="C4516" s="3" t="s">
        <v>36</v>
      </c>
      <c r="D4516" s="2" t="s">
        <v>398</v>
      </c>
      <c r="E4516" s="3">
        <v>15</v>
      </c>
      <c r="F4516" s="17">
        <v>0</v>
      </c>
      <c r="G4516" s="17">
        <v>1</v>
      </c>
      <c r="H4516" s="17">
        <v>0</v>
      </c>
      <c r="I4516" s="7">
        <v>1.2</v>
      </c>
      <c r="J4516" s="7">
        <v>25</v>
      </c>
      <c r="K4516" s="4">
        <v>1214</v>
      </c>
      <c r="L4516" s="5">
        <v>1214.0587</v>
      </c>
      <c r="M4516">
        <v>82930.06</v>
      </c>
      <c r="N4516" s="3">
        <v>1</v>
      </c>
      <c r="O4516" s="50" t="e">
        <f>INDEX([1]Dados!$M$2:$N$26779,MATCH($P4516,[1]Dados!$N$2:$N$26779,),2)</f>
        <v>#N/A</v>
      </c>
      <c r="P4516">
        <v>162380</v>
      </c>
      <c r="Q4516" s="1">
        <v>37012</v>
      </c>
      <c r="R4516" s="1">
        <v>37016</v>
      </c>
      <c r="S4516" t="s">
        <v>947</v>
      </c>
    </row>
    <row r="4517" spans="1:19" x14ac:dyDescent="0.2">
      <c r="A4517" s="7">
        <v>170710</v>
      </c>
      <c r="B4517" s="3">
        <v>92185</v>
      </c>
      <c r="C4517" s="3" t="s">
        <v>36</v>
      </c>
      <c r="D4517" s="2" t="s">
        <v>398</v>
      </c>
      <c r="E4517" s="3">
        <v>15</v>
      </c>
      <c r="F4517" s="17">
        <v>0</v>
      </c>
      <c r="G4517" s="17">
        <v>1</v>
      </c>
      <c r="H4517" s="17">
        <v>0</v>
      </c>
      <c r="I4517" s="7">
        <v>1.1000000000000001</v>
      </c>
      <c r="J4517" s="7">
        <v>15</v>
      </c>
      <c r="K4517" s="4">
        <v>1214</v>
      </c>
      <c r="L4517" s="5">
        <v>1214.0587</v>
      </c>
      <c r="M4517">
        <v>82930.06</v>
      </c>
      <c r="N4517" s="3">
        <v>1</v>
      </c>
      <c r="O4517" s="50" t="e">
        <f>INDEX([1]Dados!$M$2:$N$26779,MATCH($P4517,[1]Dados!$N$2:$N$26779,),2)</f>
        <v>#N/A</v>
      </c>
      <c r="P4517">
        <v>162380</v>
      </c>
      <c r="Q4517" s="1">
        <v>37012</v>
      </c>
      <c r="R4517" s="1">
        <v>37016</v>
      </c>
      <c r="S4517" t="s">
        <v>947</v>
      </c>
    </row>
    <row r="4518" spans="1:19" x14ac:dyDescent="0.2">
      <c r="A4518" s="7">
        <v>170710</v>
      </c>
      <c r="B4518" s="3">
        <v>92185</v>
      </c>
      <c r="C4518" s="3" t="s">
        <v>36</v>
      </c>
      <c r="D4518" s="2" t="s">
        <v>398</v>
      </c>
      <c r="E4518" s="3">
        <v>15</v>
      </c>
      <c r="F4518" s="17">
        <v>0</v>
      </c>
      <c r="G4518" s="17">
        <v>1</v>
      </c>
      <c r="H4518" s="17">
        <v>0</v>
      </c>
      <c r="I4518" s="7">
        <v>3.1</v>
      </c>
      <c r="J4518" s="7">
        <v>23</v>
      </c>
      <c r="K4518" s="4">
        <v>1214</v>
      </c>
      <c r="L4518" s="5">
        <v>1214.0589</v>
      </c>
      <c r="M4518">
        <v>263100</v>
      </c>
      <c r="N4518" s="3">
        <v>1</v>
      </c>
      <c r="O4518" s="50" t="e">
        <f>INDEX([1]Dados!$M$2:$N$26779,MATCH($P4518,[1]Dados!$N$2:$N$26779,),2)</f>
        <v>#N/A</v>
      </c>
      <c r="P4518">
        <v>163666</v>
      </c>
      <c r="Q4518" s="1">
        <v>37012</v>
      </c>
      <c r="R4518" s="1">
        <v>37016</v>
      </c>
      <c r="S4518" t="s">
        <v>2322</v>
      </c>
    </row>
    <row r="4519" spans="1:19" x14ac:dyDescent="0.2">
      <c r="A4519" s="7">
        <v>170710</v>
      </c>
      <c r="B4519" s="3">
        <v>92185</v>
      </c>
      <c r="C4519" s="3" t="s">
        <v>36</v>
      </c>
      <c r="D4519" s="2" t="s">
        <v>398</v>
      </c>
      <c r="E4519" s="3">
        <v>15</v>
      </c>
      <c r="F4519" s="17">
        <v>0</v>
      </c>
      <c r="G4519" s="17">
        <v>1</v>
      </c>
      <c r="H4519" s="17">
        <v>0</v>
      </c>
      <c r="I4519" s="7" t="s">
        <v>3</v>
      </c>
      <c r="J4519" s="7">
        <v>0</v>
      </c>
      <c r="K4519" s="4">
        <v>1214</v>
      </c>
      <c r="L4519" s="5">
        <v>1214.0808</v>
      </c>
      <c r="M4519">
        <v>133200</v>
      </c>
      <c r="N4519" s="3">
        <v>1</v>
      </c>
      <c r="O4519" s="50" t="e">
        <f>INDEX([1]Dados!$M$2:$N$26779,MATCH($P4519,[1]Dados!$N$2:$N$26779,),2)</f>
        <v>#N/A</v>
      </c>
      <c r="P4519">
        <v>162195</v>
      </c>
      <c r="Q4519" s="1">
        <v>37012</v>
      </c>
      <c r="R4519" s="1">
        <v>37016</v>
      </c>
      <c r="S4519" t="s">
        <v>2134</v>
      </c>
    </row>
    <row r="4520" spans="1:19" x14ac:dyDescent="0.2">
      <c r="A4520" s="7">
        <v>170710</v>
      </c>
      <c r="B4520" s="3">
        <v>92185</v>
      </c>
      <c r="C4520" s="3" t="s">
        <v>36</v>
      </c>
      <c r="D4520" s="2" t="s">
        <v>398</v>
      </c>
      <c r="E4520" s="3">
        <v>15</v>
      </c>
      <c r="F4520" s="17">
        <v>0</v>
      </c>
      <c r="G4520" s="17">
        <v>1</v>
      </c>
      <c r="H4520" s="17">
        <v>0</v>
      </c>
      <c r="I4520" s="7" t="s">
        <v>3</v>
      </c>
      <c r="J4520" s="7">
        <v>0</v>
      </c>
      <c r="K4520" s="4">
        <v>1214</v>
      </c>
      <c r="L4520" s="5">
        <v>1214.0808</v>
      </c>
      <c r="M4520">
        <v>65940</v>
      </c>
      <c r="N4520" s="3">
        <v>1</v>
      </c>
      <c r="O4520" s="50" t="e">
        <f>INDEX([1]Dados!$M$2:$N$26779,MATCH($P4520,[1]Dados!$N$2:$N$26779,),2)</f>
        <v>#N/A</v>
      </c>
      <c r="P4520">
        <v>162196</v>
      </c>
      <c r="Q4520" s="1">
        <v>37012</v>
      </c>
      <c r="R4520" s="1">
        <v>37016</v>
      </c>
      <c r="S4520" t="s">
        <v>2134</v>
      </c>
    </row>
    <row r="4521" spans="1:19" x14ac:dyDescent="0.2">
      <c r="A4521" s="7">
        <v>170710</v>
      </c>
      <c r="B4521" s="3">
        <v>92185</v>
      </c>
      <c r="C4521" s="3" t="s">
        <v>36</v>
      </c>
      <c r="D4521" s="2" t="s">
        <v>398</v>
      </c>
      <c r="E4521" s="3">
        <v>15</v>
      </c>
      <c r="F4521" s="17">
        <v>0</v>
      </c>
      <c r="G4521" s="17">
        <v>1</v>
      </c>
      <c r="H4521" s="17">
        <v>0</v>
      </c>
      <c r="I4521" s="7" t="s">
        <v>3</v>
      </c>
      <c r="J4521" s="7">
        <v>0</v>
      </c>
      <c r="K4521" s="4">
        <v>1214</v>
      </c>
      <c r="L4521" s="5">
        <v>1214.0808</v>
      </c>
      <c r="M4521">
        <v>108000</v>
      </c>
      <c r="N4521" s="3">
        <v>1</v>
      </c>
      <c r="O4521" s="50" t="e">
        <f>INDEX([1]Dados!$M$2:$N$26779,MATCH($P4521,[1]Dados!$N$2:$N$26779,),2)</f>
        <v>#N/A</v>
      </c>
      <c r="P4521">
        <v>162197</v>
      </c>
      <c r="Q4521" s="1">
        <v>37012</v>
      </c>
      <c r="R4521" s="1">
        <v>37016</v>
      </c>
      <c r="S4521" t="s">
        <v>2134</v>
      </c>
    </row>
    <row r="4522" spans="1:19" x14ac:dyDescent="0.2">
      <c r="A4522" s="7">
        <v>170710</v>
      </c>
      <c r="B4522" s="3">
        <v>92185</v>
      </c>
      <c r="C4522" s="3" t="s">
        <v>36</v>
      </c>
      <c r="D4522" s="2" t="s">
        <v>398</v>
      </c>
      <c r="E4522" s="3">
        <v>15</v>
      </c>
      <c r="F4522" s="17">
        <v>0</v>
      </c>
      <c r="G4522" s="17">
        <v>1</v>
      </c>
      <c r="H4522" s="17">
        <v>0</v>
      </c>
      <c r="I4522" s="7">
        <v>2.1</v>
      </c>
      <c r="J4522" s="7">
        <v>29</v>
      </c>
      <c r="K4522" s="4">
        <v>1293</v>
      </c>
      <c r="L4522" s="5">
        <v>1293.0592999999999</v>
      </c>
      <c r="M4522">
        <v>18496.41</v>
      </c>
      <c r="N4522" s="3">
        <v>1</v>
      </c>
      <c r="O4522" s="50" t="e">
        <f>INDEX([1]Dados!$M$2:$N$26779,MATCH($P4522,[1]Dados!$N$2:$N$26779,),2)</f>
        <v>#N/A</v>
      </c>
      <c r="P4522">
        <v>162917</v>
      </c>
      <c r="Q4522" s="1">
        <v>37012</v>
      </c>
      <c r="R4522" s="1">
        <v>37016</v>
      </c>
      <c r="S4522" t="s">
        <v>2321</v>
      </c>
    </row>
    <row r="4523" spans="1:19" x14ac:dyDescent="0.2">
      <c r="A4523" s="7">
        <v>170710</v>
      </c>
      <c r="B4523" s="3">
        <v>92185</v>
      </c>
      <c r="C4523" s="3" t="s">
        <v>36</v>
      </c>
      <c r="D4523" s="2" t="s">
        <v>398</v>
      </c>
      <c r="E4523" s="3">
        <v>15</v>
      </c>
      <c r="F4523" s="17">
        <v>0</v>
      </c>
      <c r="G4523" s="17">
        <v>1</v>
      </c>
      <c r="H4523" s="17">
        <v>0</v>
      </c>
      <c r="I4523" s="7">
        <v>2.2000000000000002</v>
      </c>
      <c r="J4523" s="7">
        <v>0</v>
      </c>
      <c r="K4523" s="4">
        <v>1293</v>
      </c>
      <c r="L4523" s="5">
        <v>1293.0592999999999</v>
      </c>
      <c r="M4523">
        <v>18496.41</v>
      </c>
      <c r="N4523" s="3">
        <v>1</v>
      </c>
      <c r="O4523" s="50" t="e">
        <f>INDEX([1]Dados!$M$2:$N$26779,MATCH($P4523,[1]Dados!$N$2:$N$26779,),2)</f>
        <v>#N/A</v>
      </c>
      <c r="P4523">
        <v>162917</v>
      </c>
      <c r="Q4523" s="1">
        <v>37012</v>
      </c>
      <c r="R4523" s="1">
        <v>37016</v>
      </c>
      <c r="S4523" t="s">
        <v>2321</v>
      </c>
    </row>
    <row r="4524" spans="1:19" x14ac:dyDescent="0.2">
      <c r="A4524" s="7">
        <v>290400</v>
      </c>
      <c r="B4524" s="3">
        <v>33790</v>
      </c>
      <c r="C4524" s="3" t="s">
        <v>31</v>
      </c>
      <c r="D4524" s="2" t="s">
        <v>296</v>
      </c>
      <c r="E4524" s="3">
        <v>16</v>
      </c>
      <c r="F4524" s="17">
        <v>0</v>
      </c>
      <c r="G4524" s="17">
        <v>1</v>
      </c>
      <c r="H4524" s="17">
        <v>0</v>
      </c>
      <c r="I4524" s="7">
        <v>6.1</v>
      </c>
      <c r="J4524" s="7">
        <v>13</v>
      </c>
      <c r="K4524" s="4">
        <v>119</v>
      </c>
      <c r="L4524" s="5">
        <v>119.38590000000001</v>
      </c>
      <c r="M4524">
        <v>255455</v>
      </c>
      <c r="N4524" s="3">
        <v>1</v>
      </c>
      <c r="O4524" s="50" t="e">
        <f>INDEX([1]Dados!$M$2:$N$26779,MATCH($P4524,[1]Dados!$N$2:$N$26779,),2)</f>
        <v>#N/A</v>
      </c>
      <c r="P4524">
        <v>164981</v>
      </c>
      <c r="Q4524" s="1">
        <v>37068</v>
      </c>
      <c r="R4524" s="1">
        <v>37072</v>
      </c>
      <c r="S4524" t="s">
        <v>977</v>
      </c>
    </row>
    <row r="4525" spans="1:19" x14ac:dyDescent="0.2">
      <c r="A4525" s="7">
        <v>290400</v>
      </c>
      <c r="B4525" s="3">
        <v>33790</v>
      </c>
      <c r="C4525" s="3" t="s">
        <v>31</v>
      </c>
      <c r="D4525" s="2" t="s">
        <v>296</v>
      </c>
      <c r="E4525" s="3">
        <v>16</v>
      </c>
      <c r="F4525" s="17">
        <v>0</v>
      </c>
      <c r="G4525" s="17">
        <v>1</v>
      </c>
      <c r="H4525" s="17">
        <v>0</v>
      </c>
      <c r="I4525" s="7">
        <v>7.1</v>
      </c>
      <c r="J4525" s="7">
        <v>4</v>
      </c>
      <c r="K4525" s="4">
        <v>119</v>
      </c>
      <c r="L4525" s="5">
        <v>119.3861</v>
      </c>
      <c r="M4525">
        <v>230486.86</v>
      </c>
      <c r="N4525" s="3">
        <v>1</v>
      </c>
      <c r="O4525" s="50" t="e">
        <f>INDEX([1]Dados!$M$2:$N$26779,MATCH($P4525,[1]Dados!$N$2:$N$26779,),2)</f>
        <v>#N/A</v>
      </c>
      <c r="P4525">
        <v>164973</v>
      </c>
      <c r="Q4525" s="1">
        <v>37068</v>
      </c>
      <c r="R4525" s="1">
        <v>37072</v>
      </c>
      <c r="S4525" t="s">
        <v>976</v>
      </c>
    </row>
    <row r="4526" spans="1:19" x14ac:dyDescent="0.2">
      <c r="A4526" s="7">
        <v>290400</v>
      </c>
      <c r="B4526" s="3">
        <v>33790</v>
      </c>
      <c r="C4526" s="3" t="s">
        <v>31</v>
      </c>
      <c r="D4526" s="2" t="s">
        <v>296</v>
      </c>
      <c r="E4526" s="3">
        <v>16</v>
      </c>
      <c r="F4526" s="17">
        <v>0</v>
      </c>
      <c r="G4526" s="17">
        <v>1</v>
      </c>
      <c r="H4526" s="17">
        <v>0</v>
      </c>
      <c r="I4526" s="7">
        <v>7.2</v>
      </c>
      <c r="J4526" s="7">
        <v>31</v>
      </c>
      <c r="K4526" s="4">
        <v>119</v>
      </c>
      <c r="L4526" s="5">
        <v>119.3861</v>
      </c>
      <c r="M4526">
        <v>230486.86</v>
      </c>
      <c r="N4526" s="3">
        <v>1</v>
      </c>
      <c r="O4526" s="50" t="e">
        <f>INDEX([1]Dados!$M$2:$N$26779,MATCH($P4526,[1]Dados!$N$2:$N$26779,),2)</f>
        <v>#N/A</v>
      </c>
      <c r="P4526">
        <v>164973</v>
      </c>
      <c r="Q4526" s="1">
        <v>37068</v>
      </c>
      <c r="R4526" s="1">
        <v>37072</v>
      </c>
      <c r="S4526" t="s">
        <v>976</v>
      </c>
    </row>
    <row r="4527" spans="1:19" x14ac:dyDescent="0.2">
      <c r="A4527" s="7">
        <v>290400</v>
      </c>
      <c r="B4527" s="3">
        <v>33790</v>
      </c>
      <c r="C4527" s="3" t="s">
        <v>31</v>
      </c>
      <c r="D4527" s="2" t="s">
        <v>296</v>
      </c>
      <c r="E4527" s="3">
        <v>16</v>
      </c>
      <c r="F4527" s="17">
        <v>0</v>
      </c>
      <c r="G4527" s="17">
        <v>1</v>
      </c>
      <c r="H4527" s="17">
        <v>0</v>
      </c>
      <c r="I4527" s="7">
        <v>7.3</v>
      </c>
      <c r="J4527" s="7">
        <v>32</v>
      </c>
      <c r="K4527" s="4">
        <v>119</v>
      </c>
      <c r="L4527" s="5">
        <v>119.3861</v>
      </c>
      <c r="M4527">
        <v>230486.86</v>
      </c>
      <c r="N4527" s="3">
        <v>1</v>
      </c>
      <c r="O4527" s="50" t="e">
        <f>INDEX([1]Dados!$M$2:$N$26779,MATCH($P4527,[1]Dados!$N$2:$N$26779,),2)</f>
        <v>#N/A</v>
      </c>
      <c r="P4527">
        <v>164973</v>
      </c>
      <c r="Q4527" s="1">
        <v>37068</v>
      </c>
      <c r="R4527" s="1">
        <v>37072</v>
      </c>
      <c r="S4527" t="s">
        <v>976</v>
      </c>
    </row>
    <row r="4528" spans="1:19" x14ac:dyDescent="0.2">
      <c r="A4528" s="7">
        <v>290400</v>
      </c>
      <c r="B4528" s="3">
        <v>33790</v>
      </c>
      <c r="C4528" s="3" t="s">
        <v>31</v>
      </c>
      <c r="D4528" s="2" t="s">
        <v>296</v>
      </c>
      <c r="E4528" s="3">
        <v>16</v>
      </c>
      <c r="F4528" s="17">
        <v>0</v>
      </c>
      <c r="G4528" s="17">
        <v>1</v>
      </c>
      <c r="H4528" s="17">
        <v>0</v>
      </c>
      <c r="I4528" s="7">
        <v>7.4</v>
      </c>
      <c r="J4528" s="7">
        <v>13</v>
      </c>
      <c r="K4528" s="4">
        <v>119</v>
      </c>
      <c r="L4528" s="5">
        <v>119.3861</v>
      </c>
      <c r="M4528">
        <v>230486.86</v>
      </c>
      <c r="N4528" s="3">
        <v>1</v>
      </c>
      <c r="O4528" s="50" t="e">
        <f>INDEX([1]Dados!$M$2:$N$26779,MATCH($P4528,[1]Dados!$N$2:$N$26779,),2)</f>
        <v>#N/A</v>
      </c>
      <c r="P4528">
        <v>164973</v>
      </c>
      <c r="Q4528" s="1">
        <v>37068</v>
      </c>
      <c r="R4528" s="1">
        <v>37072</v>
      </c>
      <c r="S4528" t="s">
        <v>976</v>
      </c>
    </row>
    <row r="4529" spans="1:19" x14ac:dyDescent="0.2">
      <c r="A4529" s="7">
        <v>290400</v>
      </c>
      <c r="B4529" s="3">
        <v>33790</v>
      </c>
      <c r="C4529" s="3" t="s">
        <v>31</v>
      </c>
      <c r="D4529" s="2" t="s">
        <v>296</v>
      </c>
      <c r="E4529" s="3">
        <v>16</v>
      </c>
      <c r="F4529" s="17">
        <v>0</v>
      </c>
      <c r="G4529" s="17">
        <v>1</v>
      </c>
      <c r="H4529" s="17">
        <v>0</v>
      </c>
      <c r="I4529" s="7">
        <v>7.5</v>
      </c>
      <c r="J4529" s="7">
        <v>19</v>
      </c>
      <c r="K4529" s="4">
        <v>119</v>
      </c>
      <c r="L4529" s="5">
        <v>119.3861</v>
      </c>
      <c r="M4529">
        <v>230486.86</v>
      </c>
      <c r="N4529" s="3">
        <v>1</v>
      </c>
      <c r="O4529" s="50" t="e">
        <f>INDEX([1]Dados!$M$2:$N$26779,MATCH($P4529,[1]Dados!$N$2:$N$26779,),2)</f>
        <v>#N/A</v>
      </c>
      <c r="P4529">
        <v>164973</v>
      </c>
      <c r="Q4529" s="1">
        <v>37068</v>
      </c>
      <c r="R4529" s="1">
        <v>37072</v>
      </c>
      <c r="S4529" t="s">
        <v>976</v>
      </c>
    </row>
    <row r="4530" spans="1:19" x14ac:dyDescent="0.2">
      <c r="A4530" s="7">
        <v>290400</v>
      </c>
      <c r="B4530" s="3">
        <v>33790</v>
      </c>
      <c r="C4530" s="3" t="s">
        <v>31</v>
      </c>
      <c r="D4530" s="2" t="s">
        <v>296</v>
      </c>
      <c r="E4530" s="3">
        <v>16</v>
      </c>
      <c r="F4530" s="17">
        <v>0</v>
      </c>
      <c r="G4530" s="17">
        <v>1</v>
      </c>
      <c r="H4530" s="17">
        <v>0</v>
      </c>
      <c r="I4530" s="7">
        <v>5.3</v>
      </c>
      <c r="J4530" s="7">
        <v>13</v>
      </c>
      <c r="K4530" s="4">
        <v>1203</v>
      </c>
      <c r="L4530" s="5">
        <v>1203.0829000000001</v>
      </c>
      <c r="M4530">
        <v>47884.49</v>
      </c>
      <c r="N4530" s="3">
        <v>1</v>
      </c>
      <c r="O4530" s="50" t="e">
        <f>INDEX([1]Dados!$M$2:$N$26779,MATCH($P4530,[1]Dados!$N$2:$N$26779,),2)</f>
        <v>#N/A</v>
      </c>
      <c r="P4530">
        <v>164121</v>
      </c>
      <c r="Q4530" s="1">
        <v>37068</v>
      </c>
      <c r="R4530" s="1">
        <v>37072</v>
      </c>
      <c r="S4530" t="s">
        <v>974</v>
      </c>
    </row>
    <row r="4531" spans="1:19" x14ac:dyDescent="0.2">
      <c r="A4531" s="7">
        <v>290400</v>
      </c>
      <c r="B4531" s="3">
        <v>33790</v>
      </c>
      <c r="C4531" s="3" t="s">
        <v>31</v>
      </c>
      <c r="D4531" s="2" t="s">
        <v>296</v>
      </c>
      <c r="E4531" s="3">
        <v>16</v>
      </c>
      <c r="F4531" s="17">
        <v>0</v>
      </c>
      <c r="G4531" s="17">
        <v>1</v>
      </c>
      <c r="H4531" s="17">
        <v>0</v>
      </c>
      <c r="I4531" s="7">
        <v>5.0999999999999996</v>
      </c>
      <c r="J4531" s="7">
        <v>18</v>
      </c>
      <c r="K4531" s="4">
        <v>1203</v>
      </c>
      <c r="L4531" s="5">
        <v>1203.0829000000001</v>
      </c>
      <c r="M4531">
        <v>47884.49</v>
      </c>
      <c r="N4531" s="3">
        <v>1</v>
      </c>
      <c r="O4531" s="50" t="e">
        <f>INDEX([1]Dados!$M$2:$N$26779,MATCH($P4531,[1]Dados!$N$2:$N$26779,),2)</f>
        <v>#N/A</v>
      </c>
      <c r="P4531">
        <v>164121</v>
      </c>
      <c r="Q4531" s="1">
        <v>37068</v>
      </c>
      <c r="R4531" s="1">
        <v>37072</v>
      </c>
      <c r="S4531" t="s">
        <v>974</v>
      </c>
    </row>
    <row r="4532" spans="1:19" x14ac:dyDescent="0.2">
      <c r="A4532" s="7">
        <v>290400</v>
      </c>
      <c r="B4532" s="3">
        <v>33790</v>
      </c>
      <c r="C4532" s="3" t="s">
        <v>31</v>
      </c>
      <c r="D4532" s="2" t="s">
        <v>296</v>
      </c>
      <c r="E4532" s="3">
        <v>16</v>
      </c>
      <c r="F4532" s="17">
        <v>0</v>
      </c>
      <c r="G4532" s="17">
        <v>1</v>
      </c>
      <c r="H4532" s="17">
        <v>0</v>
      </c>
      <c r="I4532" s="7">
        <v>5.2</v>
      </c>
      <c r="J4532" s="7">
        <v>17</v>
      </c>
      <c r="K4532" s="4">
        <v>1203</v>
      </c>
      <c r="L4532" s="5">
        <v>1203.0829000000001</v>
      </c>
      <c r="M4532">
        <v>47884.49</v>
      </c>
      <c r="N4532" s="3">
        <v>1</v>
      </c>
      <c r="O4532" s="50" t="e">
        <f>INDEX([1]Dados!$M$2:$N$26779,MATCH($P4532,[1]Dados!$N$2:$N$26779,),2)</f>
        <v>#N/A</v>
      </c>
      <c r="P4532">
        <v>164121</v>
      </c>
      <c r="Q4532" s="1">
        <v>37068</v>
      </c>
      <c r="R4532" s="1">
        <v>37072</v>
      </c>
      <c r="S4532" t="s">
        <v>974</v>
      </c>
    </row>
    <row r="4533" spans="1:19" x14ac:dyDescent="0.2">
      <c r="A4533" s="7">
        <v>290400</v>
      </c>
      <c r="B4533" s="3">
        <v>33790</v>
      </c>
      <c r="C4533" s="3" t="s">
        <v>31</v>
      </c>
      <c r="D4533" s="2" t="s">
        <v>296</v>
      </c>
      <c r="E4533" s="3">
        <v>16</v>
      </c>
      <c r="F4533" s="17">
        <v>0</v>
      </c>
      <c r="G4533" s="17">
        <v>1</v>
      </c>
      <c r="H4533" s="17">
        <v>0</v>
      </c>
      <c r="I4533" s="7">
        <v>2.2000000000000002</v>
      </c>
      <c r="J4533" s="7">
        <v>15</v>
      </c>
      <c r="K4533" s="4">
        <v>1214</v>
      </c>
      <c r="L4533" s="5">
        <v>1214.0587</v>
      </c>
      <c r="M4533">
        <v>202076.64</v>
      </c>
      <c r="N4533" s="3">
        <v>1</v>
      </c>
      <c r="O4533" s="50" t="e">
        <f>INDEX([1]Dados!$M$2:$N$26779,MATCH($P4533,[1]Dados!$N$2:$N$26779,),2)</f>
        <v>#N/A</v>
      </c>
      <c r="P4533">
        <v>162351</v>
      </c>
      <c r="Q4533" s="1">
        <v>37068</v>
      </c>
      <c r="R4533" s="1">
        <v>37072</v>
      </c>
      <c r="S4533" t="s">
        <v>1100</v>
      </c>
    </row>
    <row r="4534" spans="1:19" x14ac:dyDescent="0.2">
      <c r="A4534" s="7">
        <v>290400</v>
      </c>
      <c r="B4534" s="3">
        <v>33790</v>
      </c>
      <c r="C4534" s="3" t="s">
        <v>31</v>
      </c>
      <c r="D4534" s="2" t="s">
        <v>296</v>
      </c>
      <c r="E4534" s="3">
        <v>16</v>
      </c>
      <c r="F4534" s="17">
        <v>0</v>
      </c>
      <c r="G4534" s="17">
        <v>1</v>
      </c>
      <c r="H4534" s="17">
        <v>0</v>
      </c>
      <c r="I4534" s="7">
        <v>2.1</v>
      </c>
      <c r="J4534" s="7">
        <v>18</v>
      </c>
      <c r="K4534" s="4">
        <v>1214</v>
      </c>
      <c r="L4534" s="5">
        <v>1214.0587</v>
      </c>
      <c r="M4534">
        <v>202076.64</v>
      </c>
      <c r="N4534" s="3">
        <v>1</v>
      </c>
      <c r="O4534" s="50" t="e">
        <f>INDEX([1]Dados!$M$2:$N$26779,MATCH($P4534,[1]Dados!$N$2:$N$26779,),2)</f>
        <v>#N/A</v>
      </c>
      <c r="P4534">
        <v>162351</v>
      </c>
      <c r="Q4534" s="1">
        <v>37068</v>
      </c>
      <c r="R4534" s="1">
        <v>37072</v>
      </c>
      <c r="S4534" t="s">
        <v>1100</v>
      </c>
    </row>
    <row r="4535" spans="1:19" x14ac:dyDescent="0.2">
      <c r="A4535" s="7">
        <v>290400</v>
      </c>
      <c r="B4535" s="3">
        <v>33790</v>
      </c>
      <c r="C4535" s="3" t="s">
        <v>31</v>
      </c>
      <c r="D4535" s="2" t="s">
        <v>296</v>
      </c>
      <c r="E4535" s="3">
        <v>16</v>
      </c>
      <c r="F4535" s="17">
        <v>0</v>
      </c>
      <c r="G4535" s="17">
        <v>1</v>
      </c>
      <c r="H4535" s="17">
        <v>0</v>
      </c>
      <c r="I4535" s="7">
        <v>3.2</v>
      </c>
      <c r="J4535" s="7">
        <v>27</v>
      </c>
      <c r="K4535" s="4">
        <v>1214</v>
      </c>
      <c r="L4535" s="5">
        <v>1214.0589</v>
      </c>
      <c r="M4535">
        <v>173904</v>
      </c>
      <c r="N4535" s="3">
        <v>1</v>
      </c>
      <c r="O4535" s="50" t="e">
        <f>INDEX([1]Dados!$M$2:$N$26779,MATCH($P4535,[1]Dados!$N$2:$N$26779,),2)</f>
        <v>#N/A</v>
      </c>
      <c r="P4535">
        <v>165455</v>
      </c>
      <c r="Q4535" s="1">
        <v>37068</v>
      </c>
      <c r="R4535" s="1">
        <v>37072</v>
      </c>
      <c r="S4535" t="s">
        <v>1652</v>
      </c>
    </row>
    <row r="4536" spans="1:19" x14ac:dyDescent="0.2">
      <c r="A4536" s="7">
        <v>290400</v>
      </c>
      <c r="B4536" s="3">
        <v>33790</v>
      </c>
      <c r="C4536" s="3" t="s">
        <v>31</v>
      </c>
      <c r="D4536" s="2" t="s">
        <v>296</v>
      </c>
      <c r="E4536" s="3">
        <v>16</v>
      </c>
      <c r="F4536" s="17">
        <v>0</v>
      </c>
      <c r="G4536" s="17">
        <v>1</v>
      </c>
      <c r="H4536" s="17">
        <v>0</v>
      </c>
      <c r="I4536" s="7">
        <v>3.1</v>
      </c>
      <c r="J4536" s="7">
        <v>24</v>
      </c>
      <c r="K4536" s="4">
        <v>1214</v>
      </c>
      <c r="L4536" s="5">
        <v>1214.0589</v>
      </c>
      <c r="M4536">
        <v>173904</v>
      </c>
      <c r="N4536" s="3">
        <v>1</v>
      </c>
      <c r="O4536" s="50" t="e">
        <f>INDEX([1]Dados!$M$2:$N$26779,MATCH($P4536,[1]Dados!$N$2:$N$26779,),2)</f>
        <v>#N/A</v>
      </c>
      <c r="P4536">
        <v>165455</v>
      </c>
      <c r="Q4536" s="1">
        <v>37068</v>
      </c>
      <c r="R4536" s="1">
        <v>37072</v>
      </c>
      <c r="S4536" t="s">
        <v>1652</v>
      </c>
    </row>
    <row r="4537" spans="1:19" x14ac:dyDescent="0.2">
      <c r="A4537" s="7">
        <v>290400</v>
      </c>
      <c r="B4537" s="3">
        <v>33790</v>
      </c>
      <c r="C4537" s="3" t="s">
        <v>31</v>
      </c>
      <c r="D4537" s="2" t="s">
        <v>296</v>
      </c>
      <c r="E4537" s="3">
        <v>16</v>
      </c>
      <c r="F4537" s="17">
        <v>0</v>
      </c>
      <c r="G4537" s="17">
        <v>1</v>
      </c>
      <c r="H4537" s="17">
        <v>0</v>
      </c>
      <c r="I4537" s="7">
        <v>3.3</v>
      </c>
      <c r="J4537" s="7">
        <v>20</v>
      </c>
      <c r="K4537" s="4">
        <v>1214</v>
      </c>
      <c r="L4537" s="5">
        <v>1214.0589</v>
      </c>
      <c r="M4537">
        <v>173904</v>
      </c>
      <c r="N4537" s="3">
        <v>1</v>
      </c>
      <c r="O4537" s="50" t="e">
        <f>INDEX([1]Dados!$M$2:$N$26779,MATCH($P4537,[1]Dados!$N$2:$N$26779,),2)</f>
        <v>#N/A</v>
      </c>
      <c r="P4537">
        <v>165455</v>
      </c>
      <c r="Q4537" s="1">
        <v>37068</v>
      </c>
      <c r="R4537" s="1">
        <v>37072</v>
      </c>
      <c r="S4537" t="s">
        <v>1652</v>
      </c>
    </row>
    <row r="4538" spans="1:19" x14ac:dyDescent="0.2">
      <c r="A4538" s="7">
        <v>290400</v>
      </c>
      <c r="B4538" s="3">
        <v>33790</v>
      </c>
      <c r="C4538" s="3" t="s">
        <v>31</v>
      </c>
      <c r="D4538" s="2" t="s">
        <v>296</v>
      </c>
      <c r="E4538" s="3">
        <v>16</v>
      </c>
      <c r="F4538" s="17">
        <v>0</v>
      </c>
      <c r="G4538" s="17">
        <v>1</v>
      </c>
      <c r="H4538" s="17">
        <v>0</v>
      </c>
      <c r="I4538" s="7">
        <v>1.2</v>
      </c>
      <c r="J4538" s="7">
        <v>8</v>
      </c>
      <c r="K4538" s="4">
        <v>1214</v>
      </c>
      <c r="L4538" s="5">
        <v>1214.0808</v>
      </c>
      <c r="M4538">
        <v>78840</v>
      </c>
      <c r="N4538" s="3">
        <v>1</v>
      </c>
      <c r="O4538" s="50" t="e">
        <f>INDEX([1]Dados!$M$2:$N$26779,MATCH($P4538,[1]Dados!$N$2:$N$26779,),2)</f>
        <v>#N/A</v>
      </c>
      <c r="P4538">
        <v>164107</v>
      </c>
      <c r="Q4538" s="1">
        <v>37068</v>
      </c>
      <c r="R4538" s="1">
        <v>37072</v>
      </c>
      <c r="S4538" t="s">
        <v>973</v>
      </c>
    </row>
    <row r="4539" spans="1:19" x14ac:dyDescent="0.2">
      <c r="A4539" s="7">
        <v>290400</v>
      </c>
      <c r="B4539" s="3">
        <v>33790</v>
      </c>
      <c r="C4539" s="3" t="s">
        <v>31</v>
      </c>
      <c r="D4539" s="2" t="s">
        <v>296</v>
      </c>
      <c r="E4539" s="3">
        <v>16</v>
      </c>
      <c r="F4539" s="17">
        <v>0</v>
      </c>
      <c r="G4539" s="17">
        <v>1</v>
      </c>
      <c r="H4539" s="17">
        <v>0</v>
      </c>
      <c r="I4539" s="7">
        <v>1.3</v>
      </c>
      <c r="J4539" s="7">
        <v>18</v>
      </c>
      <c r="K4539" s="4">
        <v>1214</v>
      </c>
      <c r="L4539" s="5">
        <v>1214.0808</v>
      </c>
      <c r="M4539">
        <v>78840</v>
      </c>
      <c r="N4539" s="3">
        <v>1</v>
      </c>
      <c r="O4539" s="50" t="e">
        <f>INDEX([1]Dados!$M$2:$N$26779,MATCH($P4539,[1]Dados!$N$2:$N$26779,),2)</f>
        <v>#N/A</v>
      </c>
      <c r="P4539">
        <v>164107</v>
      </c>
      <c r="Q4539" s="1">
        <v>37068</v>
      </c>
      <c r="R4539" s="1">
        <v>37072</v>
      </c>
      <c r="S4539" t="s">
        <v>973</v>
      </c>
    </row>
    <row r="4540" spans="1:19" x14ac:dyDescent="0.2">
      <c r="A4540" s="7">
        <v>290400</v>
      </c>
      <c r="B4540" s="3">
        <v>33790</v>
      </c>
      <c r="C4540" s="3" t="s">
        <v>31</v>
      </c>
      <c r="D4540" s="2" t="s">
        <v>296</v>
      </c>
      <c r="E4540" s="3">
        <v>16</v>
      </c>
      <c r="F4540" s="17">
        <v>0</v>
      </c>
      <c r="G4540" s="17">
        <v>1</v>
      </c>
      <c r="H4540" s="17">
        <v>0</v>
      </c>
      <c r="I4540" s="7">
        <v>1.1000000000000001</v>
      </c>
      <c r="J4540" s="7">
        <v>20</v>
      </c>
      <c r="K4540" s="4">
        <v>1214</v>
      </c>
      <c r="L4540" s="5">
        <v>1214.0808</v>
      </c>
      <c r="M4540">
        <v>78840</v>
      </c>
      <c r="N4540" s="3">
        <v>1</v>
      </c>
      <c r="O4540" s="50" t="e">
        <f>INDEX([1]Dados!$M$2:$N$26779,MATCH($P4540,[1]Dados!$N$2:$N$26779,),2)</f>
        <v>#N/A</v>
      </c>
      <c r="P4540">
        <v>164107</v>
      </c>
      <c r="Q4540" s="1">
        <v>37068</v>
      </c>
      <c r="R4540" s="1">
        <v>37072</v>
      </c>
      <c r="S4540" t="s">
        <v>973</v>
      </c>
    </row>
    <row r="4541" spans="1:19" x14ac:dyDescent="0.2">
      <c r="A4541" s="7">
        <v>290400</v>
      </c>
      <c r="B4541" s="3">
        <v>33790</v>
      </c>
      <c r="C4541" s="3" t="s">
        <v>31</v>
      </c>
      <c r="D4541" s="2" t="s">
        <v>296</v>
      </c>
      <c r="E4541" s="3">
        <v>16</v>
      </c>
      <c r="F4541" s="17">
        <v>0</v>
      </c>
      <c r="G4541" s="17">
        <v>1</v>
      </c>
      <c r="H4541" s="17">
        <v>0</v>
      </c>
      <c r="I4541" s="7">
        <v>1.4</v>
      </c>
      <c r="J4541" s="7">
        <v>33</v>
      </c>
      <c r="K4541" s="4">
        <v>1214</v>
      </c>
      <c r="L4541" s="5">
        <v>1214.0808</v>
      </c>
      <c r="M4541">
        <v>78840</v>
      </c>
      <c r="N4541" s="3">
        <v>1</v>
      </c>
      <c r="O4541" s="50" t="e">
        <f>INDEX([1]Dados!$M$2:$N$26779,MATCH($P4541,[1]Dados!$N$2:$N$26779,),2)</f>
        <v>#N/A</v>
      </c>
      <c r="P4541">
        <v>164107</v>
      </c>
      <c r="Q4541" s="1">
        <v>37068</v>
      </c>
      <c r="R4541" s="1">
        <v>37072</v>
      </c>
      <c r="S4541" t="s">
        <v>973</v>
      </c>
    </row>
    <row r="4542" spans="1:19" x14ac:dyDescent="0.2">
      <c r="A4542" s="7">
        <v>290400</v>
      </c>
      <c r="B4542" s="3">
        <v>33790</v>
      </c>
      <c r="C4542" s="3" t="s">
        <v>31</v>
      </c>
      <c r="D4542" s="2" t="s">
        <v>296</v>
      </c>
      <c r="E4542" s="3">
        <v>16</v>
      </c>
      <c r="F4542" s="17">
        <v>0</v>
      </c>
      <c r="G4542" s="17">
        <v>1</v>
      </c>
      <c r="H4542" s="17">
        <v>0</v>
      </c>
      <c r="I4542" s="7">
        <v>4.0999999999999996</v>
      </c>
      <c r="J4542" s="7">
        <v>9</v>
      </c>
      <c r="K4542" s="4">
        <v>1293</v>
      </c>
      <c r="L4542" s="5">
        <v>1293.0592999999999</v>
      </c>
      <c r="M4542">
        <v>28494.62</v>
      </c>
      <c r="N4542" s="3">
        <v>1</v>
      </c>
      <c r="O4542" s="50" t="e">
        <f>INDEX([1]Dados!$M$2:$N$26779,MATCH($P4542,[1]Dados!$N$2:$N$26779,),2)</f>
        <v>#N/A</v>
      </c>
      <c r="P4542">
        <v>164160</v>
      </c>
      <c r="Q4542" s="1">
        <v>37068</v>
      </c>
      <c r="R4542" s="1">
        <v>37072</v>
      </c>
      <c r="S4542" t="s">
        <v>975</v>
      </c>
    </row>
    <row r="4543" spans="1:19" x14ac:dyDescent="0.2">
      <c r="A4543" s="7">
        <v>290400</v>
      </c>
      <c r="B4543" s="3">
        <v>33790</v>
      </c>
      <c r="C4543" s="3" t="s">
        <v>31</v>
      </c>
      <c r="D4543" s="2" t="s">
        <v>296</v>
      </c>
      <c r="E4543" s="3">
        <v>16</v>
      </c>
      <c r="F4543" s="17">
        <v>0</v>
      </c>
      <c r="G4543" s="17">
        <v>1</v>
      </c>
      <c r="H4543" s="17">
        <v>0</v>
      </c>
      <c r="I4543" s="7">
        <v>4.3</v>
      </c>
      <c r="J4543" s="7">
        <v>13</v>
      </c>
      <c r="K4543" s="4">
        <v>1293</v>
      </c>
      <c r="L4543" s="5">
        <v>1293.0592999999999</v>
      </c>
      <c r="M4543">
        <v>28494.62</v>
      </c>
      <c r="N4543" s="3">
        <v>1</v>
      </c>
      <c r="O4543" s="50" t="e">
        <f>INDEX([1]Dados!$M$2:$N$26779,MATCH($P4543,[1]Dados!$N$2:$N$26779,),2)</f>
        <v>#N/A</v>
      </c>
      <c r="P4543">
        <v>164160</v>
      </c>
      <c r="Q4543" s="1">
        <v>37068</v>
      </c>
      <c r="R4543" s="1">
        <v>37072</v>
      </c>
      <c r="S4543" t="s">
        <v>975</v>
      </c>
    </row>
    <row r="4544" spans="1:19" x14ac:dyDescent="0.2">
      <c r="A4544" s="7">
        <v>290400</v>
      </c>
      <c r="B4544" s="3">
        <v>33790</v>
      </c>
      <c r="C4544" s="3" t="s">
        <v>31</v>
      </c>
      <c r="D4544" s="2" t="s">
        <v>296</v>
      </c>
      <c r="E4544" s="3">
        <v>16</v>
      </c>
      <c r="F4544" s="17">
        <v>0</v>
      </c>
      <c r="G4544" s="17">
        <v>1</v>
      </c>
      <c r="H4544" s="17">
        <v>0</v>
      </c>
      <c r="I4544" s="7">
        <v>4.2</v>
      </c>
      <c r="J4544" s="7">
        <v>22</v>
      </c>
      <c r="K4544" s="4">
        <v>1293</v>
      </c>
      <c r="L4544" s="5">
        <v>1293.0592999999999</v>
      </c>
      <c r="M4544">
        <v>28494.62</v>
      </c>
      <c r="N4544" s="3">
        <v>1</v>
      </c>
      <c r="O4544" s="50" t="e">
        <f>INDEX([1]Dados!$M$2:$N$26779,MATCH($P4544,[1]Dados!$N$2:$N$26779,),2)</f>
        <v>#N/A</v>
      </c>
      <c r="P4544">
        <v>164160</v>
      </c>
      <c r="Q4544" s="1">
        <v>37068</v>
      </c>
      <c r="R4544" s="1">
        <v>37072</v>
      </c>
      <c r="S4544" t="s">
        <v>975</v>
      </c>
    </row>
    <row r="4545" spans="1:19" x14ac:dyDescent="0.2">
      <c r="A4545" s="7">
        <v>290400</v>
      </c>
      <c r="B4545" s="3">
        <v>33790</v>
      </c>
      <c r="C4545" s="3" t="s">
        <v>31</v>
      </c>
      <c r="D4545" s="2" t="s">
        <v>296</v>
      </c>
      <c r="E4545" s="3">
        <v>16</v>
      </c>
      <c r="F4545" s="17">
        <v>0</v>
      </c>
      <c r="G4545" s="17">
        <v>1</v>
      </c>
      <c r="H4545" s="17">
        <v>0</v>
      </c>
      <c r="I4545" s="7">
        <v>4.4000000000000004</v>
      </c>
      <c r="J4545" s="7">
        <v>29</v>
      </c>
      <c r="K4545" s="4">
        <v>1293</v>
      </c>
      <c r="L4545" s="5">
        <v>1293.0592999999999</v>
      </c>
      <c r="M4545">
        <v>28494.62</v>
      </c>
      <c r="N4545" s="3">
        <v>1</v>
      </c>
      <c r="O4545" s="50" t="e">
        <f>INDEX([1]Dados!$M$2:$N$26779,MATCH($P4545,[1]Dados!$N$2:$N$26779,),2)</f>
        <v>#N/A</v>
      </c>
      <c r="P4545">
        <v>164160</v>
      </c>
      <c r="Q4545" s="1">
        <v>37068</v>
      </c>
      <c r="R4545" s="1">
        <v>37072</v>
      </c>
      <c r="S4545" t="s">
        <v>975</v>
      </c>
    </row>
    <row r="4546" spans="1:19" s="23" customFormat="1" x14ac:dyDescent="0.2">
      <c r="A4546" s="19">
        <v>290400</v>
      </c>
      <c r="B4546" s="20">
        <v>33790</v>
      </c>
      <c r="C4546" s="20" t="s">
        <v>31</v>
      </c>
      <c r="D4546" s="21" t="s">
        <v>296</v>
      </c>
      <c r="E4546" s="20">
        <v>16</v>
      </c>
      <c r="F4546" s="22">
        <v>0</v>
      </c>
      <c r="G4546" s="22">
        <v>1</v>
      </c>
      <c r="H4546" s="22">
        <v>0</v>
      </c>
      <c r="I4546" s="19">
        <v>4.5</v>
      </c>
      <c r="J4546" s="19">
        <v>0</v>
      </c>
      <c r="K4546" s="24">
        <v>1293</v>
      </c>
      <c r="L4546" s="25">
        <v>1293.0592999999999</v>
      </c>
      <c r="M4546" s="23">
        <v>28494.62</v>
      </c>
      <c r="N4546" s="20">
        <v>1</v>
      </c>
      <c r="O4546" s="50" t="e">
        <f>INDEX([1]Dados!$M$2:$N$26779,MATCH($P4546,[1]Dados!$N$2:$N$26779,),2)</f>
        <v>#N/A</v>
      </c>
      <c r="P4546" s="23">
        <v>164160</v>
      </c>
      <c r="Q4546" s="26">
        <v>37068</v>
      </c>
      <c r="R4546" s="26">
        <v>37072</v>
      </c>
      <c r="S4546" s="23" t="s">
        <v>975</v>
      </c>
    </row>
    <row r="4547" spans="1:19" x14ac:dyDescent="0.2">
      <c r="A4547" s="7">
        <v>293325</v>
      </c>
      <c r="B4547" s="3">
        <v>39640</v>
      </c>
      <c r="C4547" s="3" t="s">
        <v>31</v>
      </c>
      <c r="D4547" s="2" t="s">
        <v>848</v>
      </c>
      <c r="E4547" s="3">
        <v>16</v>
      </c>
      <c r="F4547" s="17">
        <v>0</v>
      </c>
      <c r="G4547" s="17">
        <v>1</v>
      </c>
      <c r="H4547" s="17">
        <v>0</v>
      </c>
      <c r="I4547" s="7">
        <v>4.0999999999999996</v>
      </c>
      <c r="J4547" s="7">
        <v>21</v>
      </c>
      <c r="K4547" s="4">
        <v>1203</v>
      </c>
      <c r="L4547" s="5">
        <v>1203.0829000000001</v>
      </c>
      <c r="M4547">
        <v>30279.54</v>
      </c>
      <c r="N4547" s="3">
        <v>1</v>
      </c>
      <c r="O4547" s="50" t="e">
        <f>INDEX([1]Dados!$M$2:$N$26779,MATCH($P4547,[1]Dados!$N$2:$N$26779,),2)</f>
        <v>#N/A</v>
      </c>
      <c r="P4547">
        <v>164122</v>
      </c>
      <c r="Q4547" s="1">
        <v>37068</v>
      </c>
      <c r="R4547" s="1">
        <v>37072</v>
      </c>
      <c r="S4547" t="s">
        <v>1424</v>
      </c>
    </row>
    <row r="4548" spans="1:19" x14ac:dyDescent="0.2">
      <c r="A4548" s="7">
        <v>293325</v>
      </c>
      <c r="B4548" s="3">
        <v>39640</v>
      </c>
      <c r="C4548" s="3" t="s">
        <v>31</v>
      </c>
      <c r="D4548" s="2" t="s">
        <v>848</v>
      </c>
      <c r="E4548" s="3">
        <v>16</v>
      </c>
      <c r="F4548" s="17">
        <v>0</v>
      </c>
      <c r="G4548" s="17">
        <v>1</v>
      </c>
      <c r="H4548" s="17">
        <v>0</v>
      </c>
      <c r="I4548" s="7">
        <v>4.2</v>
      </c>
      <c r="J4548" s="7">
        <v>32</v>
      </c>
      <c r="K4548" s="4">
        <v>1203</v>
      </c>
      <c r="L4548" s="5">
        <v>1203.0829000000001</v>
      </c>
      <c r="M4548">
        <v>30279.54</v>
      </c>
      <c r="N4548" s="3">
        <v>1</v>
      </c>
      <c r="O4548" s="50" t="e">
        <f>INDEX([1]Dados!$M$2:$N$26779,MATCH($P4548,[1]Dados!$N$2:$N$26779,),2)</f>
        <v>#N/A</v>
      </c>
      <c r="P4548">
        <v>164122</v>
      </c>
      <c r="Q4548" s="1">
        <v>37068</v>
      </c>
      <c r="R4548" s="1">
        <v>37072</v>
      </c>
      <c r="S4548" t="s">
        <v>1424</v>
      </c>
    </row>
    <row r="4549" spans="1:19" x14ac:dyDescent="0.2">
      <c r="A4549" s="7">
        <v>293325</v>
      </c>
      <c r="B4549" s="3">
        <v>39640</v>
      </c>
      <c r="C4549" s="3" t="s">
        <v>31</v>
      </c>
      <c r="D4549" s="2" t="s">
        <v>848</v>
      </c>
      <c r="E4549" s="3">
        <v>16</v>
      </c>
      <c r="F4549" s="17">
        <v>0</v>
      </c>
      <c r="G4549" s="17">
        <v>1</v>
      </c>
      <c r="H4549" s="17">
        <v>0</v>
      </c>
      <c r="I4549" s="7">
        <v>4.3</v>
      </c>
      <c r="J4549" s="7">
        <v>25</v>
      </c>
      <c r="K4549" s="4">
        <v>1203</v>
      </c>
      <c r="L4549" s="5">
        <v>1203.0829000000001</v>
      </c>
      <c r="M4549">
        <v>30279.54</v>
      </c>
      <c r="N4549" s="3">
        <v>1</v>
      </c>
      <c r="O4549" s="50" t="e">
        <f>INDEX([1]Dados!$M$2:$N$26779,MATCH($P4549,[1]Dados!$N$2:$N$26779,),2)</f>
        <v>#N/A</v>
      </c>
      <c r="P4549">
        <v>164122</v>
      </c>
      <c r="Q4549" s="1">
        <v>37068</v>
      </c>
      <c r="R4549" s="1">
        <v>37072</v>
      </c>
      <c r="S4549" t="s">
        <v>1424</v>
      </c>
    </row>
    <row r="4550" spans="1:19" x14ac:dyDescent="0.2">
      <c r="A4550" s="7">
        <v>293325</v>
      </c>
      <c r="B4550" s="3">
        <v>39640</v>
      </c>
      <c r="C4550" s="3" t="s">
        <v>31</v>
      </c>
      <c r="D4550" s="2" t="s">
        <v>848</v>
      </c>
      <c r="E4550" s="3">
        <v>16</v>
      </c>
      <c r="F4550" s="17">
        <v>0</v>
      </c>
      <c r="G4550" s="17">
        <v>1</v>
      </c>
      <c r="H4550" s="17">
        <v>0</v>
      </c>
      <c r="I4550" s="7">
        <v>1.5</v>
      </c>
      <c r="J4550" s="7">
        <v>14</v>
      </c>
      <c r="K4550" s="4">
        <v>1214</v>
      </c>
      <c r="L4550" s="5">
        <v>1214.0587</v>
      </c>
      <c r="M4550">
        <v>107796</v>
      </c>
      <c r="N4550" s="3">
        <v>1</v>
      </c>
      <c r="O4550" s="50" t="e">
        <f>INDEX([1]Dados!$M$2:$N$26779,MATCH($P4550,[1]Dados!$N$2:$N$26779,),2)</f>
        <v>#N/A</v>
      </c>
      <c r="P4550">
        <v>164258</v>
      </c>
      <c r="Q4550" s="1">
        <v>37068</v>
      </c>
      <c r="R4550" s="1">
        <v>37072</v>
      </c>
      <c r="S4550" t="s">
        <v>1100</v>
      </c>
    </row>
    <row r="4551" spans="1:19" x14ac:dyDescent="0.2">
      <c r="A4551" s="7">
        <v>293325</v>
      </c>
      <c r="B4551" s="3">
        <v>39640</v>
      </c>
      <c r="C4551" s="3" t="s">
        <v>31</v>
      </c>
      <c r="D4551" s="2" t="s">
        <v>848</v>
      </c>
      <c r="E4551" s="3">
        <v>16</v>
      </c>
      <c r="F4551" s="17">
        <v>0</v>
      </c>
      <c r="G4551" s="17">
        <v>1</v>
      </c>
      <c r="H4551" s="17">
        <v>0</v>
      </c>
      <c r="I4551" s="7">
        <v>1.4</v>
      </c>
      <c r="J4551" s="7">
        <v>9</v>
      </c>
      <c r="K4551" s="4">
        <v>1214</v>
      </c>
      <c r="L4551" s="5">
        <v>1214.0587</v>
      </c>
      <c r="M4551">
        <v>107796</v>
      </c>
      <c r="N4551" s="3">
        <v>1</v>
      </c>
      <c r="O4551" s="50" t="e">
        <f>INDEX([1]Dados!$M$2:$N$26779,MATCH($P4551,[1]Dados!$N$2:$N$26779,),2)</f>
        <v>#N/A</v>
      </c>
      <c r="P4551">
        <v>164258</v>
      </c>
      <c r="Q4551" s="1">
        <v>37068</v>
      </c>
      <c r="R4551" s="1">
        <v>37072</v>
      </c>
      <c r="S4551" t="s">
        <v>1100</v>
      </c>
    </row>
    <row r="4552" spans="1:19" x14ac:dyDescent="0.2">
      <c r="A4552" s="7">
        <v>293325</v>
      </c>
      <c r="B4552" s="3">
        <v>39640</v>
      </c>
      <c r="C4552" s="3" t="s">
        <v>31</v>
      </c>
      <c r="D4552" s="2" t="s">
        <v>848</v>
      </c>
      <c r="E4552" s="3">
        <v>16</v>
      </c>
      <c r="F4552" s="17">
        <v>0</v>
      </c>
      <c r="G4552" s="17">
        <v>1</v>
      </c>
      <c r="H4552" s="17">
        <v>0</v>
      </c>
      <c r="I4552" s="7">
        <v>1.2</v>
      </c>
      <c r="J4552" s="7">
        <v>2</v>
      </c>
      <c r="K4552" s="4">
        <v>1214</v>
      </c>
      <c r="L4552" s="5">
        <v>1214.0587</v>
      </c>
      <c r="M4552">
        <v>107796</v>
      </c>
      <c r="N4552" s="3">
        <v>1</v>
      </c>
      <c r="O4552" s="50" t="e">
        <f>INDEX([1]Dados!$M$2:$N$26779,MATCH($P4552,[1]Dados!$N$2:$N$26779,),2)</f>
        <v>#N/A</v>
      </c>
      <c r="P4552">
        <v>164258</v>
      </c>
      <c r="Q4552" s="1">
        <v>37068</v>
      </c>
      <c r="R4552" s="1">
        <v>37072</v>
      </c>
      <c r="S4552" t="s">
        <v>1100</v>
      </c>
    </row>
    <row r="4553" spans="1:19" x14ac:dyDescent="0.2">
      <c r="A4553" s="7">
        <v>293325</v>
      </c>
      <c r="B4553" s="3">
        <v>39640</v>
      </c>
      <c r="C4553" s="3" t="s">
        <v>31</v>
      </c>
      <c r="D4553" s="2" t="s">
        <v>848</v>
      </c>
      <c r="E4553" s="3">
        <v>16</v>
      </c>
      <c r="F4553" s="17">
        <v>0</v>
      </c>
      <c r="G4553" s="17">
        <v>1</v>
      </c>
      <c r="H4553" s="17">
        <v>0</v>
      </c>
      <c r="I4553" s="7">
        <v>1.6</v>
      </c>
      <c r="J4553" s="7">
        <v>30</v>
      </c>
      <c r="K4553" s="4">
        <v>1214</v>
      </c>
      <c r="L4553" s="5">
        <v>1214.0587</v>
      </c>
      <c r="M4553">
        <v>107796</v>
      </c>
      <c r="N4553" s="3">
        <v>1</v>
      </c>
      <c r="O4553" s="50" t="e">
        <f>INDEX([1]Dados!$M$2:$N$26779,MATCH($P4553,[1]Dados!$N$2:$N$26779,),2)</f>
        <v>#N/A</v>
      </c>
      <c r="P4553">
        <v>164258</v>
      </c>
      <c r="Q4553" s="1">
        <v>37068</v>
      </c>
      <c r="R4553" s="1">
        <v>37072</v>
      </c>
      <c r="S4553" t="s">
        <v>1100</v>
      </c>
    </row>
    <row r="4554" spans="1:19" x14ac:dyDescent="0.2">
      <c r="A4554" s="7">
        <v>293325</v>
      </c>
      <c r="B4554" s="3">
        <v>39640</v>
      </c>
      <c r="C4554" s="3" t="s">
        <v>31</v>
      </c>
      <c r="D4554" s="2" t="s">
        <v>848</v>
      </c>
      <c r="E4554" s="3">
        <v>16</v>
      </c>
      <c r="F4554" s="17">
        <v>0</v>
      </c>
      <c r="G4554" s="17">
        <v>1</v>
      </c>
      <c r="H4554" s="17">
        <v>0</v>
      </c>
      <c r="I4554" s="7">
        <v>1.3</v>
      </c>
      <c r="J4554" s="7">
        <v>32</v>
      </c>
      <c r="K4554" s="4">
        <v>1214</v>
      </c>
      <c r="L4554" s="5">
        <v>1214.0587</v>
      </c>
      <c r="M4554">
        <v>107796</v>
      </c>
      <c r="N4554" s="3">
        <v>1</v>
      </c>
      <c r="O4554" s="50" t="e">
        <f>INDEX([1]Dados!$M$2:$N$26779,MATCH($P4554,[1]Dados!$N$2:$N$26779,),2)</f>
        <v>#N/A</v>
      </c>
      <c r="P4554">
        <v>164258</v>
      </c>
      <c r="Q4554" s="1">
        <v>37068</v>
      </c>
      <c r="R4554" s="1">
        <v>37072</v>
      </c>
      <c r="S4554" t="s">
        <v>1100</v>
      </c>
    </row>
    <row r="4555" spans="1:19" x14ac:dyDescent="0.2">
      <c r="A4555" s="7">
        <v>293325</v>
      </c>
      <c r="B4555" s="3">
        <v>39640</v>
      </c>
      <c r="C4555" s="3" t="s">
        <v>31</v>
      </c>
      <c r="D4555" s="2" t="s">
        <v>848</v>
      </c>
      <c r="E4555" s="3">
        <v>16</v>
      </c>
      <c r="F4555" s="17">
        <v>0</v>
      </c>
      <c r="G4555" s="17">
        <v>1</v>
      </c>
      <c r="H4555" s="17">
        <v>0</v>
      </c>
      <c r="I4555" s="7">
        <v>1.7</v>
      </c>
      <c r="J4555" s="7">
        <v>15</v>
      </c>
      <c r="K4555" s="4">
        <v>1214</v>
      </c>
      <c r="L4555" s="5">
        <v>1214.0587</v>
      </c>
      <c r="M4555">
        <v>107796</v>
      </c>
      <c r="N4555" s="3">
        <v>1</v>
      </c>
      <c r="O4555" s="50" t="e">
        <f>INDEX([1]Dados!$M$2:$N$26779,MATCH($P4555,[1]Dados!$N$2:$N$26779,),2)</f>
        <v>#N/A</v>
      </c>
      <c r="P4555">
        <v>164258</v>
      </c>
      <c r="Q4555" s="1">
        <v>37068</v>
      </c>
      <c r="R4555" s="1">
        <v>37072</v>
      </c>
      <c r="S4555" t="s">
        <v>1100</v>
      </c>
    </row>
    <row r="4556" spans="1:19" x14ac:dyDescent="0.2">
      <c r="A4556" s="7">
        <v>293325</v>
      </c>
      <c r="B4556" s="3">
        <v>39640</v>
      </c>
      <c r="C4556" s="3" t="s">
        <v>31</v>
      </c>
      <c r="D4556" s="2" t="s">
        <v>848</v>
      </c>
      <c r="E4556" s="3">
        <v>16</v>
      </c>
      <c r="F4556" s="17">
        <v>0</v>
      </c>
      <c r="G4556" s="17">
        <v>1</v>
      </c>
      <c r="H4556" s="17">
        <v>0</v>
      </c>
      <c r="I4556" s="7">
        <v>1.1000000000000001</v>
      </c>
      <c r="J4556" s="7">
        <v>1</v>
      </c>
      <c r="K4556" s="4">
        <v>1214</v>
      </c>
      <c r="L4556" s="5">
        <v>1214.0587</v>
      </c>
      <c r="M4556">
        <v>107796</v>
      </c>
      <c r="N4556" s="3">
        <v>1</v>
      </c>
      <c r="O4556" s="50" t="e">
        <f>INDEX([1]Dados!$M$2:$N$26779,MATCH($P4556,[1]Dados!$N$2:$N$26779,),2)</f>
        <v>#N/A</v>
      </c>
      <c r="P4556">
        <v>164258</v>
      </c>
      <c r="Q4556" s="1">
        <v>37068</v>
      </c>
      <c r="R4556" s="1">
        <v>37072</v>
      </c>
      <c r="S4556" t="s">
        <v>1100</v>
      </c>
    </row>
    <row r="4557" spans="1:19" x14ac:dyDescent="0.2">
      <c r="A4557" s="7">
        <v>293325</v>
      </c>
      <c r="B4557" s="3">
        <v>39640</v>
      </c>
      <c r="C4557" s="3" t="s">
        <v>31</v>
      </c>
      <c r="D4557" s="2" t="s">
        <v>848</v>
      </c>
      <c r="E4557" s="3">
        <v>16</v>
      </c>
      <c r="F4557" s="17">
        <v>0</v>
      </c>
      <c r="G4557" s="17">
        <v>1</v>
      </c>
      <c r="H4557" s="17">
        <v>0</v>
      </c>
      <c r="I4557" s="7">
        <v>2.4</v>
      </c>
      <c r="J4557" s="7">
        <v>25</v>
      </c>
      <c r="K4557" s="4">
        <v>1214</v>
      </c>
      <c r="L4557" s="5">
        <v>1214.0589</v>
      </c>
      <c r="M4557">
        <v>62060</v>
      </c>
      <c r="N4557" s="3">
        <v>1</v>
      </c>
      <c r="O4557" s="50" t="e">
        <f>INDEX([1]Dados!$M$2:$N$26779,MATCH($P4557,[1]Dados!$N$2:$N$26779,),2)</f>
        <v>#N/A</v>
      </c>
      <c r="P4557">
        <v>165456</v>
      </c>
      <c r="Q4557" s="1">
        <v>37068</v>
      </c>
      <c r="R4557" s="1">
        <v>37072</v>
      </c>
      <c r="S4557" t="s">
        <v>1342</v>
      </c>
    </row>
    <row r="4558" spans="1:19" x14ac:dyDescent="0.2">
      <c r="A4558" s="7">
        <v>293325</v>
      </c>
      <c r="B4558" s="3">
        <v>39640</v>
      </c>
      <c r="C4558" s="3" t="s">
        <v>31</v>
      </c>
      <c r="D4558" s="2" t="s">
        <v>848</v>
      </c>
      <c r="E4558" s="3">
        <v>16</v>
      </c>
      <c r="F4558" s="17">
        <v>0</v>
      </c>
      <c r="G4558" s="17">
        <v>1</v>
      </c>
      <c r="H4558" s="17">
        <v>0</v>
      </c>
      <c r="I4558" s="7">
        <v>2.1</v>
      </c>
      <c r="J4558" s="7">
        <v>32</v>
      </c>
      <c r="K4558" s="4">
        <v>1214</v>
      </c>
      <c r="L4558" s="5">
        <v>1214.0589</v>
      </c>
      <c r="M4558">
        <v>62060</v>
      </c>
      <c r="N4558" s="3">
        <v>1</v>
      </c>
      <c r="O4558" s="50" t="e">
        <f>INDEX([1]Dados!$M$2:$N$26779,MATCH($P4558,[1]Dados!$N$2:$N$26779,),2)</f>
        <v>#N/A</v>
      </c>
      <c r="P4558">
        <v>165456</v>
      </c>
      <c r="Q4558" s="1">
        <v>37068</v>
      </c>
      <c r="R4558" s="1">
        <v>37072</v>
      </c>
      <c r="S4558" t="s">
        <v>1342</v>
      </c>
    </row>
    <row r="4559" spans="1:19" x14ac:dyDescent="0.2">
      <c r="A4559" s="7">
        <v>293325</v>
      </c>
      <c r="B4559" s="3">
        <v>39640</v>
      </c>
      <c r="C4559" s="3" t="s">
        <v>31</v>
      </c>
      <c r="D4559" s="2" t="s">
        <v>848</v>
      </c>
      <c r="E4559" s="3">
        <v>16</v>
      </c>
      <c r="F4559" s="17">
        <v>0</v>
      </c>
      <c r="G4559" s="17">
        <v>1</v>
      </c>
      <c r="H4559" s="17">
        <v>0</v>
      </c>
      <c r="I4559" s="7">
        <v>2.2999999999999998</v>
      </c>
      <c r="J4559" s="7">
        <v>18</v>
      </c>
      <c r="K4559" s="4">
        <v>1214</v>
      </c>
      <c r="L4559" s="5">
        <v>1214.0589</v>
      </c>
      <c r="M4559">
        <v>62060</v>
      </c>
      <c r="N4559" s="3">
        <v>1</v>
      </c>
      <c r="O4559" s="50" t="e">
        <f>INDEX([1]Dados!$M$2:$N$26779,MATCH($P4559,[1]Dados!$N$2:$N$26779,),2)</f>
        <v>#N/A</v>
      </c>
      <c r="P4559">
        <v>165456</v>
      </c>
      <c r="Q4559" s="1">
        <v>37068</v>
      </c>
      <c r="R4559" s="1">
        <v>37072</v>
      </c>
      <c r="S4559" t="s">
        <v>1342</v>
      </c>
    </row>
    <row r="4560" spans="1:19" x14ac:dyDescent="0.2">
      <c r="A4560" s="7">
        <v>293325</v>
      </c>
      <c r="B4560" s="3">
        <v>39640</v>
      </c>
      <c r="C4560" s="3" t="s">
        <v>31</v>
      </c>
      <c r="D4560" s="2" t="s">
        <v>848</v>
      </c>
      <c r="E4560" s="3">
        <v>16</v>
      </c>
      <c r="F4560" s="17">
        <v>0</v>
      </c>
      <c r="G4560" s="17">
        <v>1</v>
      </c>
      <c r="H4560" s="17">
        <v>0</v>
      </c>
      <c r="I4560" s="7">
        <v>2.2000000000000002</v>
      </c>
      <c r="J4560" s="7">
        <v>20</v>
      </c>
      <c r="K4560" s="4">
        <v>1214</v>
      </c>
      <c r="L4560" s="5">
        <v>1214.0589</v>
      </c>
      <c r="M4560">
        <v>62060</v>
      </c>
      <c r="N4560" s="3">
        <v>1</v>
      </c>
      <c r="O4560" s="50" t="e">
        <f>INDEX([1]Dados!$M$2:$N$26779,MATCH($P4560,[1]Dados!$N$2:$N$26779,),2)</f>
        <v>#N/A</v>
      </c>
      <c r="P4560">
        <v>165456</v>
      </c>
      <c r="Q4560" s="1">
        <v>37068</v>
      </c>
      <c r="R4560" s="1">
        <v>37072</v>
      </c>
      <c r="S4560" t="s">
        <v>1342</v>
      </c>
    </row>
    <row r="4561" spans="1:19" x14ac:dyDescent="0.2">
      <c r="A4561" s="7">
        <v>293325</v>
      </c>
      <c r="B4561" s="3">
        <v>39640</v>
      </c>
      <c r="C4561" s="3" t="s">
        <v>31</v>
      </c>
      <c r="D4561" s="2" t="s">
        <v>848</v>
      </c>
      <c r="E4561" s="3">
        <v>16</v>
      </c>
      <c r="F4561" s="17">
        <v>0</v>
      </c>
      <c r="G4561" s="17">
        <v>1</v>
      </c>
      <c r="H4561" s="17">
        <v>0</v>
      </c>
      <c r="I4561" s="7">
        <v>2.5</v>
      </c>
      <c r="J4561" s="7">
        <v>28</v>
      </c>
      <c r="K4561" s="4">
        <v>1214</v>
      </c>
      <c r="L4561" s="5">
        <v>1214.0589</v>
      </c>
      <c r="M4561">
        <v>62060</v>
      </c>
      <c r="N4561" s="3">
        <v>1</v>
      </c>
      <c r="O4561" s="50" t="e">
        <f>INDEX([1]Dados!$M$2:$N$26779,MATCH($P4561,[1]Dados!$N$2:$N$26779,),2)</f>
        <v>#N/A</v>
      </c>
      <c r="P4561">
        <v>165456</v>
      </c>
      <c r="Q4561" s="1">
        <v>37068</v>
      </c>
      <c r="R4561" s="1">
        <v>37072</v>
      </c>
      <c r="S4561" t="s">
        <v>1342</v>
      </c>
    </row>
    <row r="4562" spans="1:19" x14ac:dyDescent="0.2">
      <c r="A4562" s="7">
        <v>293325</v>
      </c>
      <c r="B4562" s="3">
        <v>39640</v>
      </c>
      <c r="C4562" s="3" t="s">
        <v>31</v>
      </c>
      <c r="D4562" s="2" t="s">
        <v>848</v>
      </c>
      <c r="E4562" s="3">
        <v>16</v>
      </c>
      <c r="F4562" s="17">
        <v>0</v>
      </c>
      <c r="G4562" s="17">
        <v>1</v>
      </c>
      <c r="H4562" s="17">
        <v>0</v>
      </c>
      <c r="I4562" s="7">
        <v>3.3</v>
      </c>
      <c r="J4562" s="7">
        <v>21</v>
      </c>
      <c r="K4562" s="4">
        <v>1293</v>
      </c>
      <c r="L4562" s="5">
        <v>1293.0592999999999</v>
      </c>
      <c r="M4562">
        <v>19163.7</v>
      </c>
      <c r="N4562" s="3">
        <v>1</v>
      </c>
      <c r="O4562" s="50" t="e">
        <f>INDEX([1]Dados!$M$2:$N$26779,MATCH($P4562,[1]Dados!$N$2:$N$26779,),2)</f>
        <v>#N/A</v>
      </c>
      <c r="P4562">
        <v>164161</v>
      </c>
      <c r="Q4562" s="1">
        <v>37068</v>
      </c>
      <c r="R4562" s="1">
        <v>37072</v>
      </c>
      <c r="S4562" t="s">
        <v>1099</v>
      </c>
    </row>
    <row r="4563" spans="1:19" x14ac:dyDescent="0.2">
      <c r="A4563" s="7">
        <v>293325</v>
      </c>
      <c r="B4563" s="3">
        <v>39640</v>
      </c>
      <c r="C4563" s="3" t="s">
        <v>31</v>
      </c>
      <c r="D4563" s="2" t="s">
        <v>848</v>
      </c>
      <c r="E4563" s="3">
        <v>16</v>
      </c>
      <c r="F4563" s="17">
        <v>0</v>
      </c>
      <c r="G4563" s="17">
        <v>1</v>
      </c>
      <c r="H4563" s="17">
        <v>0</v>
      </c>
      <c r="I4563" s="7">
        <v>3.2</v>
      </c>
      <c r="J4563" s="7">
        <v>22</v>
      </c>
      <c r="K4563" s="4">
        <v>1293</v>
      </c>
      <c r="L4563" s="5">
        <v>1293.0592999999999</v>
      </c>
      <c r="M4563">
        <v>19163.7</v>
      </c>
      <c r="N4563" s="3">
        <v>1</v>
      </c>
      <c r="O4563" s="50" t="e">
        <f>INDEX([1]Dados!$M$2:$N$26779,MATCH($P4563,[1]Dados!$N$2:$N$26779,),2)</f>
        <v>#N/A</v>
      </c>
      <c r="P4563">
        <v>164161</v>
      </c>
      <c r="Q4563" s="1">
        <v>37068</v>
      </c>
      <c r="R4563" s="1">
        <v>37072</v>
      </c>
      <c r="S4563" t="s">
        <v>1099</v>
      </c>
    </row>
    <row r="4564" spans="1:19" x14ac:dyDescent="0.2">
      <c r="A4564" s="7">
        <v>293325</v>
      </c>
      <c r="B4564" s="3">
        <v>39640</v>
      </c>
      <c r="C4564" s="3" t="s">
        <v>31</v>
      </c>
      <c r="D4564" s="2" t="s">
        <v>848</v>
      </c>
      <c r="E4564" s="3">
        <v>16</v>
      </c>
      <c r="F4564" s="17">
        <v>0</v>
      </c>
      <c r="G4564" s="17">
        <v>1</v>
      </c>
      <c r="H4564" s="17">
        <v>0</v>
      </c>
      <c r="I4564" s="7">
        <v>3.1</v>
      </c>
      <c r="J4564" s="7">
        <v>99</v>
      </c>
      <c r="K4564" s="4">
        <v>1293</v>
      </c>
      <c r="L4564" s="5">
        <v>1293.0592999999999</v>
      </c>
      <c r="M4564">
        <v>19163.7</v>
      </c>
      <c r="N4564" s="3">
        <v>1</v>
      </c>
      <c r="O4564" s="50" t="e">
        <f>INDEX([1]Dados!$M$2:$N$26779,MATCH($P4564,[1]Dados!$N$2:$N$26779,),2)</f>
        <v>#N/A</v>
      </c>
      <c r="P4564">
        <v>164161</v>
      </c>
      <c r="Q4564" s="1">
        <v>37068</v>
      </c>
      <c r="R4564" s="1">
        <v>37072</v>
      </c>
      <c r="S4564" t="s">
        <v>1099</v>
      </c>
    </row>
    <row r="4565" spans="1:19" x14ac:dyDescent="0.2">
      <c r="A4565" s="7">
        <v>230423</v>
      </c>
      <c r="B4565" s="3">
        <v>15881</v>
      </c>
      <c r="C4565" s="3" t="s">
        <v>4</v>
      </c>
      <c r="D4565" s="2" t="s">
        <v>386</v>
      </c>
      <c r="E4565" s="3">
        <v>16</v>
      </c>
      <c r="F4565" s="17">
        <v>0</v>
      </c>
      <c r="G4565" s="17">
        <v>1</v>
      </c>
      <c r="H4565" s="17">
        <v>0</v>
      </c>
      <c r="I4565" s="7" t="s">
        <v>3</v>
      </c>
      <c r="J4565" s="7">
        <v>0</v>
      </c>
      <c r="K4565" s="4">
        <v>119</v>
      </c>
      <c r="L4565" s="5">
        <v>119.38590000000001</v>
      </c>
      <c r="M4565">
        <f>159748.31+5759.68</f>
        <v>165507.99</v>
      </c>
      <c r="N4565" s="33">
        <v>1</v>
      </c>
      <c r="O4565" s="50" t="e">
        <f>INDEX([1]Dados!$M$2:$N$26779,MATCH($P4565,[1]Dados!$N$2:$N$26779,),2)</f>
        <v>#N/A</v>
      </c>
      <c r="P4565">
        <v>164974</v>
      </c>
      <c r="Q4565" s="1">
        <v>37068</v>
      </c>
      <c r="R4565" s="1">
        <v>37072</v>
      </c>
      <c r="S4565" t="s">
        <v>2134</v>
      </c>
    </row>
    <row r="4566" spans="1:19" x14ac:dyDescent="0.2">
      <c r="A4566" s="7">
        <v>230423</v>
      </c>
      <c r="B4566" s="3">
        <v>15881</v>
      </c>
      <c r="C4566" s="3" t="s">
        <v>4</v>
      </c>
      <c r="D4566" s="2" t="s">
        <v>386</v>
      </c>
      <c r="E4566" s="3">
        <v>16</v>
      </c>
      <c r="F4566" s="17">
        <v>0</v>
      </c>
      <c r="G4566" s="17">
        <v>1</v>
      </c>
      <c r="H4566" s="17">
        <v>0</v>
      </c>
      <c r="I4566" s="7" t="s">
        <v>3</v>
      </c>
      <c r="J4566" s="7">
        <v>0</v>
      </c>
      <c r="K4566" s="4">
        <v>119</v>
      </c>
      <c r="L4566" s="5">
        <v>119.38590000000001</v>
      </c>
      <c r="M4566">
        <v>106252.07</v>
      </c>
      <c r="N4566" s="33">
        <v>1</v>
      </c>
      <c r="O4566" s="50" t="e">
        <f>INDEX([1]Dados!$M$2:$N$26779,MATCH($P4566,[1]Dados!$N$2:$N$26779,),2)</f>
        <v>#N/A</v>
      </c>
      <c r="P4566">
        <v>164975</v>
      </c>
      <c r="Q4566" s="1">
        <v>37068</v>
      </c>
      <c r="R4566" s="1">
        <v>37072</v>
      </c>
      <c r="S4566" t="s">
        <v>2134</v>
      </c>
    </row>
    <row r="4567" spans="1:19" x14ac:dyDescent="0.2">
      <c r="A4567" s="7">
        <v>230423</v>
      </c>
      <c r="B4567" s="3">
        <v>15881</v>
      </c>
      <c r="C4567" s="3" t="s">
        <v>4</v>
      </c>
      <c r="D4567" s="2" t="s">
        <v>386</v>
      </c>
      <c r="E4567" s="3">
        <v>16</v>
      </c>
      <c r="F4567" s="17">
        <v>0</v>
      </c>
      <c r="G4567" s="17">
        <v>1</v>
      </c>
      <c r="H4567" s="17">
        <v>0</v>
      </c>
      <c r="I4567" s="7" t="s">
        <v>3</v>
      </c>
      <c r="J4567" s="7">
        <v>0</v>
      </c>
      <c r="K4567" s="4">
        <v>119</v>
      </c>
      <c r="L4567" s="5">
        <v>119.38590000000001</v>
      </c>
      <c r="M4567">
        <f>62791.16+2069.04</f>
        <v>64860.200000000004</v>
      </c>
      <c r="N4567" s="33">
        <v>1</v>
      </c>
      <c r="O4567" s="50" t="e">
        <f>INDEX([1]Dados!$M$2:$N$26779,MATCH($P4567,[1]Dados!$N$2:$N$26779,),2)</f>
        <v>#N/A</v>
      </c>
      <c r="P4567">
        <v>164976</v>
      </c>
      <c r="Q4567" s="1">
        <v>37068</v>
      </c>
      <c r="R4567" s="1">
        <v>37072</v>
      </c>
      <c r="S4567" t="s">
        <v>2134</v>
      </c>
    </row>
    <row r="4568" spans="1:19" x14ac:dyDescent="0.2">
      <c r="A4568" s="7">
        <v>230423</v>
      </c>
      <c r="B4568" s="3">
        <v>15881</v>
      </c>
      <c r="C4568" s="3" t="s">
        <v>4</v>
      </c>
      <c r="D4568" s="2" t="s">
        <v>386</v>
      </c>
      <c r="E4568" s="3">
        <v>16</v>
      </c>
      <c r="F4568" s="17">
        <v>0</v>
      </c>
      <c r="G4568" s="17">
        <v>1</v>
      </c>
      <c r="H4568" s="17">
        <v>0</v>
      </c>
      <c r="I4568" s="7">
        <v>4.2</v>
      </c>
      <c r="J4568" s="7">
        <v>14</v>
      </c>
      <c r="K4568" s="4">
        <v>1203</v>
      </c>
      <c r="L4568" s="5">
        <v>1203.0829000000001</v>
      </c>
      <c r="M4568">
        <v>49849.75</v>
      </c>
      <c r="N4568" s="33">
        <v>1</v>
      </c>
      <c r="O4568" s="50" t="e">
        <f>INDEX([1]Dados!$M$2:$N$26779,MATCH($P4568,[1]Dados!$N$2:$N$26779,),2)</f>
        <v>#N/A</v>
      </c>
      <c r="P4568">
        <v>164124</v>
      </c>
      <c r="Q4568" s="1">
        <v>37068</v>
      </c>
      <c r="R4568" s="1">
        <v>37072</v>
      </c>
      <c r="S4568" t="s">
        <v>1041</v>
      </c>
    </row>
    <row r="4569" spans="1:19" x14ac:dyDescent="0.2">
      <c r="A4569" s="7">
        <v>230423</v>
      </c>
      <c r="B4569" s="3">
        <v>15881</v>
      </c>
      <c r="C4569" s="3" t="s">
        <v>4</v>
      </c>
      <c r="D4569" s="2" t="s">
        <v>386</v>
      </c>
      <c r="E4569" s="3">
        <v>16</v>
      </c>
      <c r="F4569" s="17">
        <v>0</v>
      </c>
      <c r="G4569" s="17">
        <v>1</v>
      </c>
      <c r="H4569" s="17">
        <v>0</v>
      </c>
      <c r="I4569" s="7">
        <v>4.0999999999999996</v>
      </c>
      <c r="J4569" s="7">
        <v>28</v>
      </c>
      <c r="K4569" s="4">
        <v>1203</v>
      </c>
      <c r="L4569" s="5">
        <v>1203.0829000000001</v>
      </c>
      <c r="M4569">
        <v>49849.75</v>
      </c>
      <c r="N4569" s="33">
        <v>1</v>
      </c>
      <c r="O4569" s="50" t="e">
        <f>INDEX([1]Dados!$M$2:$N$26779,MATCH($P4569,[1]Dados!$N$2:$N$26779,),2)</f>
        <v>#N/A</v>
      </c>
      <c r="P4569">
        <v>164124</v>
      </c>
      <c r="Q4569" s="1">
        <v>37068</v>
      </c>
      <c r="R4569" s="1">
        <v>37072</v>
      </c>
      <c r="S4569" t="s">
        <v>1041</v>
      </c>
    </row>
    <row r="4570" spans="1:19" x14ac:dyDescent="0.2">
      <c r="A4570" s="7">
        <v>230423</v>
      </c>
      <c r="B4570" s="3">
        <v>15881</v>
      </c>
      <c r="C4570" s="3" t="s">
        <v>4</v>
      </c>
      <c r="D4570" s="2" t="s">
        <v>386</v>
      </c>
      <c r="E4570" s="3">
        <v>16</v>
      </c>
      <c r="F4570" s="17">
        <v>0</v>
      </c>
      <c r="G4570" s="17">
        <v>1</v>
      </c>
      <c r="H4570" s="17">
        <v>0</v>
      </c>
      <c r="I4570" s="7">
        <v>4.3</v>
      </c>
      <c r="J4570" s="7">
        <v>25</v>
      </c>
      <c r="K4570" s="4">
        <v>1203</v>
      </c>
      <c r="L4570" s="5">
        <v>1203.0829000000001</v>
      </c>
      <c r="M4570">
        <v>49849.75</v>
      </c>
      <c r="N4570" s="33">
        <v>1</v>
      </c>
      <c r="O4570" s="50" t="e">
        <f>INDEX([1]Dados!$M$2:$N$26779,MATCH($P4570,[1]Dados!$N$2:$N$26779,),2)</f>
        <v>#N/A</v>
      </c>
      <c r="P4570">
        <v>164124</v>
      </c>
      <c r="Q4570" s="1">
        <v>37068</v>
      </c>
      <c r="R4570" s="1">
        <v>37072</v>
      </c>
      <c r="S4570" t="s">
        <v>1041</v>
      </c>
    </row>
    <row r="4571" spans="1:19" x14ac:dyDescent="0.2">
      <c r="A4571" s="7">
        <v>230423</v>
      </c>
      <c r="B4571" s="3">
        <v>15881</v>
      </c>
      <c r="C4571" s="3" t="s">
        <v>4</v>
      </c>
      <c r="D4571" s="2" t="s">
        <v>386</v>
      </c>
      <c r="E4571" s="3">
        <v>16</v>
      </c>
      <c r="F4571" s="17">
        <v>0</v>
      </c>
      <c r="G4571" s="17">
        <v>1</v>
      </c>
      <c r="H4571" s="17">
        <v>0</v>
      </c>
      <c r="I4571" s="7">
        <v>4.4000000000000004</v>
      </c>
      <c r="J4571" s="7">
        <v>17</v>
      </c>
      <c r="K4571" s="4">
        <v>1203</v>
      </c>
      <c r="L4571" s="5">
        <v>1203.0829000000001</v>
      </c>
      <c r="M4571">
        <v>49849.75</v>
      </c>
      <c r="N4571" s="33">
        <v>1</v>
      </c>
      <c r="O4571" s="50" t="e">
        <f>INDEX([1]Dados!$M$2:$N$26779,MATCH($P4571,[1]Dados!$N$2:$N$26779,),2)</f>
        <v>#N/A</v>
      </c>
      <c r="P4571">
        <v>164124</v>
      </c>
      <c r="Q4571" s="1">
        <v>37068</v>
      </c>
      <c r="R4571" s="1">
        <v>37072</v>
      </c>
      <c r="S4571" t="s">
        <v>1041</v>
      </c>
    </row>
    <row r="4572" spans="1:19" x14ac:dyDescent="0.2">
      <c r="A4572" s="7">
        <v>230423</v>
      </c>
      <c r="B4572" s="3">
        <v>15881</v>
      </c>
      <c r="C4572" s="3" t="s">
        <v>4</v>
      </c>
      <c r="D4572" s="2" t="s">
        <v>386</v>
      </c>
      <c r="E4572" s="3">
        <v>16</v>
      </c>
      <c r="F4572" s="17">
        <v>0</v>
      </c>
      <c r="G4572" s="17">
        <v>1</v>
      </c>
      <c r="H4572" s="17">
        <v>0</v>
      </c>
      <c r="I4572" s="7">
        <v>3.3</v>
      </c>
      <c r="J4572" s="7">
        <v>25</v>
      </c>
      <c r="K4572" s="4">
        <v>1214</v>
      </c>
      <c r="L4572" s="5">
        <v>1214.0587</v>
      </c>
      <c r="M4572">
        <v>262460</v>
      </c>
      <c r="N4572" s="33">
        <v>1</v>
      </c>
      <c r="O4572" s="50" t="e">
        <f>INDEX([1]Dados!$M$2:$N$26779,MATCH($P4572,[1]Dados!$N$2:$N$26779,),2)</f>
        <v>#N/A</v>
      </c>
      <c r="P4572">
        <v>164281</v>
      </c>
      <c r="Q4572" s="1">
        <v>37068</v>
      </c>
      <c r="R4572" s="1">
        <v>37072</v>
      </c>
      <c r="S4572" t="s">
        <v>1042</v>
      </c>
    </row>
    <row r="4573" spans="1:19" x14ac:dyDescent="0.2">
      <c r="A4573" s="7">
        <v>230423</v>
      </c>
      <c r="B4573" s="3">
        <v>15881</v>
      </c>
      <c r="C4573" s="3" t="s">
        <v>4</v>
      </c>
      <c r="D4573" s="2" t="s">
        <v>386</v>
      </c>
      <c r="E4573" s="3">
        <v>16</v>
      </c>
      <c r="F4573" s="17">
        <v>0</v>
      </c>
      <c r="G4573" s="17">
        <v>1</v>
      </c>
      <c r="H4573" s="17">
        <v>0</v>
      </c>
      <c r="I4573" s="7">
        <v>3.1</v>
      </c>
      <c r="J4573" s="7">
        <v>15</v>
      </c>
      <c r="K4573" s="4">
        <v>1214</v>
      </c>
      <c r="L4573" s="5">
        <v>1214.0587</v>
      </c>
      <c r="M4573">
        <v>262460</v>
      </c>
      <c r="N4573" s="33">
        <v>1</v>
      </c>
      <c r="O4573" s="50" t="e">
        <f>INDEX([1]Dados!$M$2:$N$26779,MATCH($P4573,[1]Dados!$N$2:$N$26779,),2)</f>
        <v>#N/A</v>
      </c>
      <c r="P4573">
        <v>164281</v>
      </c>
      <c r="Q4573" s="1">
        <v>37068</v>
      </c>
      <c r="R4573" s="1">
        <v>37072</v>
      </c>
      <c r="S4573" t="s">
        <v>1042</v>
      </c>
    </row>
    <row r="4574" spans="1:19" x14ac:dyDescent="0.2">
      <c r="A4574" s="7">
        <v>230423</v>
      </c>
      <c r="B4574" s="3">
        <v>15881</v>
      </c>
      <c r="C4574" s="3" t="s">
        <v>4</v>
      </c>
      <c r="D4574" s="2" t="s">
        <v>386</v>
      </c>
      <c r="E4574" s="3">
        <v>16</v>
      </c>
      <c r="F4574" s="17">
        <v>0</v>
      </c>
      <c r="G4574" s="17">
        <v>1</v>
      </c>
      <c r="H4574" s="17">
        <v>0</v>
      </c>
      <c r="I4574" s="7">
        <v>3.2</v>
      </c>
      <c r="J4574" s="7">
        <v>14</v>
      </c>
      <c r="K4574" s="4">
        <v>1214</v>
      </c>
      <c r="L4574" s="5">
        <v>1214.0587</v>
      </c>
      <c r="M4574">
        <v>262460</v>
      </c>
      <c r="N4574" s="33">
        <v>1</v>
      </c>
      <c r="O4574" s="50" t="e">
        <f>INDEX([1]Dados!$M$2:$N$26779,MATCH($P4574,[1]Dados!$N$2:$N$26779,),2)</f>
        <v>#N/A</v>
      </c>
      <c r="P4574">
        <v>164281</v>
      </c>
      <c r="Q4574" s="1">
        <v>37068</v>
      </c>
      <c r="R4574" s="1">
        <v>37072</v>
      </c>
      <c r="S4574" t="s">
        <v>1042</v>
      </c>
    </row>
    <row r="4575" spans="1:19" x14ac:dyDescent="0.2">
      <c r="A4575" s="7">
        <v>230423</v>
      </c>
      <c r="B4575" s="3">
        <v>15881</v>
      </c>
      <c r="C4575" s="3" t="s">
        <v>4</v>
      </c>
      <c r="D4575" s="2" t="s">
        <v>386</v>
      </c>
      <c r="E4575" s="3">
        <v>16</v>
      </c>
      <c r="F4575" s="17">
        <v>0</v>
      </c>
      <c r="G4575" s="17">
        <v>1</v>
      </c>
      <c r="H4575" s="17">
        <v>0</v>
      </c>
      <c r="I4575" s="7">
        <v>3.4</v>
      </c>
      <c r="J4575" s="7">
        <v>15</v>
      </c>
      <c r="K4575" s="4">
        <v>1214</v>
      </c>
      <c r="L4575" s="5">
        <v>1214.0587</v>
      </c>
      <c r="M4575">
        <v>262460</v>
      </c>
      <c r="N4575" s="33">
        <v>1</v>
      </c>
      <c r="O4575" s="50" t="e">
        <f>INDEX([1]Dados!$M$2:$N$26779,MATCH($P4575,[1]Dados!$N$2:$N$26779,),2)</f>
        <v>#N/A</v>
      </c>
      <c r="P4575">
        <v>164281</v>
      </c>
      <c r="Q4575" s="1">
        <v>37068</v>
      </c>
      <c r="R4575" s="1">
        <v>37072</v>
      </c>
      <c r="S4575" t="s">
        <v>1042</v>
      </c>
    </row>
    <row r="4576" spans="1:19" x14ac:dyDescent="0.2">
      <c r="A4576" s="7">
        <v>230423</v>
      </c>
      <c r="B4576" s="3">
        <v>15881</v>
      </c>
      <c r="C4576" s="3" t="s">
        <v>4</v>
      </c>
      <c r="D4576" s="2" t="s">
        <v>386</v>
      </c>
      <c r="E4576" s="3">
        <v>16</v>
      </c>
      <c r="F4576" s="17">
        <v>0</v>
      </c>
      <c r="G4576" s="17">
        <v>1</v>
      </c>
      <c r="H4576" s="17">
        <v>0</v>
      </c>
      <c r="I4576" s="7">
        <v>3.5</v>
      </c>
      <c r="J4576" s="7">
        <v>28</v>
      </c>
      <c r="K4576" s="4">
        <v>1214</v>
      </c>
      <c r="L4576" s="5">
        <v>1214.0587</v>
      </c>
      <c r="M4576">
        <v>262460</v>
      </c>
      <c r="N4576" s="33">
        <v>1</v>
      </c>
      <c r="O4576" s="50" t="e">
        <f>INDEX([1]Dados!$M$2:$N$26779,MATCH($P4576,[1]Dados!$N$2:$N$26779,),2)</f>
        <v>#N/A</v>
      </c>
      <c r="P4576">
        <v>164281</v>
      </c>
      <c r="Q4576" s="1">
        <v>37068</v>
      </c>
      <c r="R4576" s="1">
        <v>37072</v>
      </c>
      <c r="S4576" t="s">
        <v>1042</v>
      </c>
    </row>
    <row r="4577" spans="1:19" x14ac:dyDescent="0.2">
      <c r="A4577" s="7">
        <v>230423</v>
      </c>
      <c r="B4577" s="3">
        <v>15881</v>
      </c>
      <c r="C4577" s="3" t="s">
        <v>4</v>
      </c>
      <c r="D4577" s="2" t="s">
        <v>386</v>
      </c>
      <c r="E4577" s="3">
        <v>16</v>
      </c>
      <c r="F4577" s="17">
        <v>0</v>
      </c>
      <c r="G4577" s="17">
        <v>1</v>
      </c>
      <c r="H4577" s="17">
        <v>0</v>
      </c>
      <c r="I4577" s="7">
        <v>3.6</v>
      </c>
      <c r="J4577" s="7">
        <v>25</v>
      </c>
      <c r="K4577" s="4">
        <v>1214</v>
      </c>
      <c r="L4577" s="5">
        <v>1214.0587</v>
      </c>
      <c r="M4577">
        <v>262460</v>
      </c>
      <c r="N4577" s="33">
        <v>1</v>
      </c>
      <c r="O4577" s="50" t="e">
        <f>INDEX([1]Dados!$M$2:$N$26779,MATCH($P4577,[1]Dados!$N$2:$N$26779,),2)</f>
        <v>#N/A</v>
      </c>
      <c r="P4577">
        <v>164281</v>
      </c>
      <c r="Q4577" s="1">
        <v>37068</v>
      </c>
      <c r="R4577" s="1">
        <v>37072</v>
      </c>
      <c r="S4577" t="s">
        <v>1042</v>
      </c>
    </row>
    <row r="4578" spans="1:19" x14ac:dyDescent="0.2">
      <c r="A4578" s="7">
        <v>230423</v>
      </c>
      <c r="B4578" s="3">
        <v>15881</v>
      </c>
      <c r="C4578" s="3" t="s">
        <v>4</v>
      </c>
      <c r="D4578" s="2" t="s">
        <v>386</v>
      </c>
      <c r="E4578" s="3">
        <v>16</v>
      </c>
      <c r="F4578" s="17">
        <v>0</v>
      </c>
      <c r="G4578" s="17">
        <v>1</v>
      </c>
      <c r="H4578" s="17">
        <v>0</v>
      </c>
      <c r="I4578" s="7">
        <v>3.7</v>
      </c>
      <c r="J4578" s="7">
        <v>2</v>
      </c>
      <c r="K4578" s="4">
        <v>1214</v>
      </c>
      <c r="L4578" s="5">
        <v>1214.0587</v>
      </c>
      <c r="M4578">
        <v>262460</v>
      </c>
      <c r="N4578" s="33">
        <v>1</v>
      </c>
      <c r="O4578" s="50" t="e">
        <f>INDEX([1]Dados!$M$2:$N$26779,MATCH($P4578,[1]Dados!$N$2:$N$26779,),2)</f>
        <v>#N/A</v>
      </c>
      <c r="P4578">
        <v>164281</v>
      </c>
      <c r="Q4578" s="1">
        <v>37068</v>
      </c>
      <c r="R4578" s="1">
        <v>37072</v>
      </c>
      <c r="S4578" t="s">
        <v>1042</v>
      </c>
    </row>
    <row r="4579" spans="1:19" x14ac:dyDescent="0.2">
      <c r="A4579" s="7">
        <v>230423</v>
      </c>
      <c r="B4579" s="3">
        <v>15881</v>
      </c>
      <c r="C4579" s="3" t="s">
        <v>4</v>
      </c>
      <c r="D4579" s="2" t="s">
        <v>386</v>
      </c>
      <c r="E4579" s="3">
        <v>16</v>
      </c>
      <c r="F4579" s="17">
        <v>0</v>
      </c>
      <c r="G4579" s="17">
        <v>1</v>
      </c>
      <c r="H4579" s="17">
        <v>0</v>
      </c>
      <c r="I4579" s="7">
        <v>2.4</v>
      </c>
      <c r="J4579" s="7">
        <v>18</v>
      </c>
      <c r="K4579" s="4">
        <v>1214</v>
      </c>
      <c r="L4579" s="5">
        <v>1214.0589</v>
      </c>
      <c r="M4579">
        <v>867790</v>
      </c>
      <c r="N4579" s="33">
        <v>1</v>
      </c>
      <c r="O4579" s="50" t="e">
        <f>INDEX([1]Dados!$M$2:$N$26779,MATCH($P4579,[1]Dados!$N$2:$N$26779,),2)</f>
        <v>#N/A</v>
      </c>
      <c r="P4579">
        <v>165477</v>
      </c>
      <c r="Q4579" s="1">
        <v>37068</v>
      </c>
      <c r="R4579" s="1">
        <v>37072</v>
      </c>
      <c r="S4579" t="s">
        <v>1550</v>
      </c>
    </row>
    <row r="4580" spans="1:19" x14ac:dyDescent="0.2">
      <c r="A4580" s="7">
        <v>230423</v>
      </c>
      <c r="B4580" s="3">
        <v>15881</v>
      </c>
      <c r="C4580" s="3" t="s">
        <v>4</v>
      </c>
      <c r="D4580" s="2" t="s">
        <v>386</v>
      </c>
      <c r="E4580" s="3">
        <v>16</v>
      </c>
      <c r="F4580" s="17">
        <v>0</v>
      </c>
      <c r="G4580" s="17">
        <v>1</v>
      </c>
      <c r="H4580" s="17">
        <v>0</v>
      </c>
      <c r="I4580" s="7">
        <v>2.2000000000000002</v>
      </c>
      <c r="J4580" s="7">
        <v>28</v>
      </c>
      <c r="K4580" s="4">
        <v>1214</v>
      </c>
      <c r="L4580" s="5">
        <v>1214.0589</v>
      </c>
      <c r="M4580">
        <v>867790</v>
      </c>
      <c r="N4580" s="33">
        <v>1</v>
      </c>
      <c r="O4580" s="50" t="e">
        <f>INDEX([1]Dados!$M$2:$N$26779,MATCH($P4580,[1]Dados!$N$2:$N$26779,),2)</f>
        <v>#N/A</v>
      </c>
      <c r="P4580">
        <v>165477</v>
      </c>
      <c r="Q4580" s="1">
        <v>37068</v>
      </c>
      <c r="R4580" s="1">
        <v>37072</v>
      </c>
      <c r="S4580" t="s">
        <v>1550</v>
      </c>
    </row>
    <row r="4581" spans="1:19" x14ac:dyDescent="0.2">
      <c r="A4581" s="7">
        <v>230423</v>
      </c>
      <c r="B4581" s="3">
        <v>15881</v>
      </c>
      <c r="C4581" s="3" t="s">
        <v>4</v>
      </c>
      <c r="D4581" s="2" t="s">
        <v>386</v>
      </c>
      <c r="E4581" s="3">
        <v>16</v>
      </c>
      <c r="F4581" s="17">
        <v>0</v>
      </c>
      <c r="G4581" s="17">
        <v>1</v>
      </c>
      <c r="H4581" s="17">
        <v>0</v>
      </c>
      <c r="I4581" s="7">
        <v>2.1</v>
      </c>
      <c r="J4581" s="7">
        <v>20</v>
      </c>
      <c r="K4581" s="4">
        <v>1214</v>
      </c>
      <c r="L4581" s="5">
        <v>1214.0589</v>
      </c>
      <c r="M4581">
        <v>867790</v>
      </c>
      <c r="N4581" s="33">
        <v>1</v>
      </c>
      <c r="O4581" s="50" t="e">
        <f>INDEX([1]Dados!$M$2:$N$26779,MATCH($P4581,[1]Dados!$N$2:$N$26779,),2)</f>
        <v>#N/A</v>
      </c>
      <c r="P4581">
        <v>165477</v>
      </c>
      <c r="Q4581" s="1">
        <v>37068</v>
      </c>
      <c r="R4581" s="1">
        <v>37072</v>
      </c>
      <c r="S4581" t="s">
        <v>1550</v>
      </c>
    </row>
    <row r="4582" spans="1:19" x14ac:dyDescent="0.2">
      <c r="A4582" s="7">
        <v>230423</v>
      </c>
      <c r="B4582" s="3">
        <v>15881</v>
      </c>
      <c r="C4582" s="3" t="s">
        <v>4</v>
      </c>
      <c r="D4582" s="2" t="s">
        <v>386</v>
      </c>
      <c r="E4582" s="3">
        <v>16</v>
      </c>
      <c r="F4582" s="17">
        <v>0</v>
      </c>
      <c r="G4582" s="17">
        <v>1</v>
      </c>
      <c r="H4582" s="17">
        <v>0</v>
      </c>
      <c r="I4582" s="7">
        <v>2.2999999999999998</v>
      </c>
      <c r="J4582" s="7">
        <v>25</v>
      </c>
      <c r="K4582" s="4">
        <v>1214</v>
      </c>
      <c r="L4582" s="5">
        <v>1214.0589</v>
      </c>
      <c r="M4582">
        <v>867790</v>
      </c>
      <c r="N4582" s="33">
        <v>1</v>
      </c>
      <c r="O4582" s="50" t="e">
        <f>INDEX([1]Dados!$M$2:$N$26779,MATCH($P4582,[1]Dados!$N$2:$N$26779,),2)</f>
        <v>#N/A</v>
      </c>
      <c r="P4582">
        <v>165477</v>
      </c>
      <c r="Q4582" s="1">
        <v>37068</v>
      </c>
      <c r="R4582" s="1">
        <v>37072</v>
      </c>
      <c r="S4582" t="s">
        <v>1550</v>
      </c>
    </row>
    <row r="4583" spans="1:19" x14ac:dyDescent="0.2">
      <c r="A4583" s="7">
        <v>230423</v>
      </c>
      <c r="B4583" s="3">
        <v>15881</v>
      </c>
      <c r="C4583" s="3" t="s">
        <v>4</v>
      </c>
      <c r="D4583" s="2" t="s">
        <v>386</v>
      </c>
      <c r="E4583" s="3">
        <v>16</v>
      </c>
      <c r="F4583" s="17">
        <v>0</v>
      </c>
      <c r="G4583" s="17">
        <v>1</v>
      </c>
      <c r="H4583" s="17">
        <v>0</v>
      </c>
      <c r="I4583" s="7">
        <v>2.5</v>
      </c>
      <c r="J4583" s="7">
        <v>18</v>
      </c>
      <c r="K4583" s="4">
        <v>1214</v>
      </c>
      <c r="L4583" s="5">
        <v>1214.0589</v>
      </c>
      <c r="M4583">
        <v>867790</v>
      </c>
      <c r="N4583" s="33">
        <v>1</v>
      </c>
      <c r="O4583" s="50" t="e">
        <f>INDEX([1]Dados!$M$2:$N$26779,MATCH($P4583,[1]Dados!$N$2:$N$26779,),2)</f>
        <v>#N/A</v>
      </c>
      <c r="P4583">
        <v>165477</v>
      </c>
      <c r="Q4583" s="1">
        <v>37068</v>
      </c>
      <c r="R4583" s="1">
        <v>37072</v>
      </c>
      <c r="S4583" t="s">
        <v>1550</v>
      </c>
    </row>
    <row r="4584" spans="1:19" x14ac:dyDescent="0.2">
      <c r="A4584" s="7">
        <v>230423</v>
      </c>
      <c r="B4584" s="3">
        <v>15881</v>
      </c>
      <c r="C4584" s="3" t="s">
        <v>4</v>
      </c>
      <c r="D4584" s="2" t="s">
        <v>386</v>
      </c>
      <c r="E4584" s="3">
        <v>16</v>
      </c>
      <c r="F4584" s="17">
        <v>0</v>
      </c>
      <c r="G4584" s="17">
        <v>1</v>
      </c>
      <c r="H4584" s="17">
        <v>0</v>
      </c>
      <c r="I4584" s="7">
        <v>1.3</v>
      </c>
      <c r="J4584" s="7">
        <v>17</v>
      </c>
      <c r="K4584" s="4">
        <v>1293</v>
      </c>
      <c r="L4584" s="5">
        <v>1293.0592999999999</v>
      </c>
      <c r="M4584">
        <v>11214.5</v>
      </c>
      <c r="N4584" s="33">
        <v>1</v>
      </c>
      <c r="O4584" s="50" t="e">
        <f>INDEX([1]Dados!$M$2:$N$26779,MATCH($P4584,[1]Dados!$N$2:$N$26779,),2)</f>
        <v>#N/A</v>
      </c>
      <c r="P4584">
        <v>164174</v>
      </c>
      <c r="Q4584" s="1">
        <v>37068</v>
      </c>
      <c r="R4584" s="1">
        <v>37072</v>
      </c>
      <c r="S4584" t="s">
        <v>879</v>
      </c>
    </row>
    <row r="4585" spans="1:19" x14ac:dyDescent="0.2">
      <c r="A4585" s="7">
        <v>230423</v>
      </c>
      <c r="B4585" s="3">
        <v>15881</v>
      </c>
      <c r="C4585" s="3" t="s">
        <v>4</v>
      </c>
      <c r="D4585" s="2" t="s">
        <v>386</v>
      </c>
      <c r="E4585" s="3">
        <v>16</v>
      </c>
      <c r="F4585" s="17">
        <v>0</v>
      </c>
      <c r="G4585" s="17">
        <v>1</v>
      </c>
      <c r="H4585" s="17">
        <v>0</v>
      </c>
      <c r="I4585" s="7">
        <v>1.2</v>
      </c>
      <c r="J4585" s="7">
        <v>22</v>
      </c>
      <c r="K4585" s="4">
        <v>1293</v>
      </c>
      <c r="L4585" s="5">
        <v>1293.0592999999999</v>
      </c>
      <c r="M4585">
        <v>11214.5</v>
      </c>
      <c r="N4585" s="33">
        <v>1</v>
      </c>
      <c r="O4585" s="50" t="e">
        <f>INDEX([1]Dados!$M$2:$N$26779,MATCH($P4585,[1]Dados!$N$2:$N$26779,),2)</f>
        <v>#N/A</v>
      </c>
      <c r="P4585">
        <v>164174</v>
      </c>
      <c r="Q4585" s="1">
        <v>37068</v>
      </c>
      <c r="R4585" s="1">
        <v>37072</v>
      </c>
      <c r="S4585" t="s">
        <v>879</v>
      </c>
    </row>
    <row r="4586" spans="1:19" x14ac:dyDescent="0.2">
      <c r="A4586" s="7">
        <v>230423</v>
      </c>
      <c r="B4586" s="3">
        <v>15881</v>
      </c>
      <c r="C4586" s="3" t="s">
        <v>4</v>
      </c>
      <c r="D4586" s="2" t="s">
        <v>386</v>
      </c>
      <c r="E4586" s="3">
        <v>16</v>
      </c>
      <c r="F4586" s="17">
        <v>0</v>
      </c>
      <c r="G4586" s="17">
        <v>1</v>
      </c>
      <c r="H4586" s="17">
        <v>0</v>
      </c>
      <c r="I4586" s="7">
        <v>1.4</v>
      </c>
      <c r="J4586" s="7">
        <v>25</v>
      </c>
      <c r="K4586" s="4">
        <v>1293</v>
      </c>
      <c r="L4586" s="5">
        <v>1293.0592999999999</v>
      </c>
      <c r="M4586">
        <v>11214.5</v>
      </c>
      <c r="N4586" s="33">
        <v>1</v>
      </c>
      <c r="O4586" s="50" t="e">
        <f>INDEX([1]Dados!$M$2:$N$26779,MATCH($P4586,[1]Dados!$N$2:$N$26779,),2)</f>
        <v>#N/A</v>
      </c>
      <c r="P4586">
        <v>164174</v>
      </c>
      <c r="Q4586" s="1">
        <v>37068</v>
      </c>
      <c r="R4586" s="1">
        <v>37072</v>
      </c>
      <c r="S4586" t="s">
        <v>879</v>
      </c>
    </row>
    <row r="4587" spans="1:19" x14ac:dyDescent="0.2">
      <c r="A4587" s="7">
        <v>230423</v>
      </c>
      <c r="B4587" s="3">
        <v>15881</v>
      </c>
      <c r="C4587" s="3" t="s">
        <v>4</v>
      </c>
      <c r="D4587" s="2" t="s">
        <v>386</v>
      </c>
      <c r="E4587" s="3">
        <v>16</v>
      </c>
      <c r="F4587" s="17">
        <v>0</v>
      </c>
      <c r="G4587" s="17">
        <v>1</v>
      </c>
      <c r="H4587" s="17">
        <v>0</v>
      </c>
      <c r="I4587" s="7">
        <v>1.1000000000000001</v>
      </c>
      <c r="J4587" s="7">
        <v>21</v>
      </c>
      <c r="K4587" s="4">
        <v>1293</v>
      </c>
      <c r="L4587" s="5">
        <v>1293.0592999999999</v>
      </c>
      <c r="M4587">
        <v>11214.5</v>
      </c>
      <c r="N4587" s="33">
        <v>1</v>
      </c>
      <c r="O4587" s="50" t="e">
        <f>INDEX([1]Dados!$M$2:$N$26779,MATCH($P4587,[1]Dados!$N$2:$N$26779,),2)</f>
        <v>#N/A</v>
      </c>
      <c r="P4587">
        <v>164174</v>
      </c>
      <c r="Q4587" s="1">
        <v>37068</v>
      </c>
      <c r="R4587" s="1">
        <v>37072</v>
      </c>
      <c r="S4587" t="s">
        <v>879</v>
      </c>
    </row>
    <row r="4588" spans="1:19" x14ac:dyDescent="0.2">
      <c r="A4588" s="7">
        <v>230423</v>
      </c>
      <c r="B4588" s="3">
        <v>15881</v>
      </c>
      <c r="C4588" s="3" t="s">
        <v>4</v>
      </c>
      <c r="D4588" s="2" t="s">
        <v>386</v>
      </c>
      <c r="E4588" s="3">
        <v>16</v>
      </c>
      <c r="F4588" s="17">
        <v>0</v>
      </c>
      <c r="G4588" s="17">
        <v>1</v>
      </c>
      <c r="H4588" s="17">
        <v>0</v>
      </c>
      <c r="I4588" s="7">
        <v>1.5</v>
      </c>
      <c r="J4588" s="7">
        <v>18</v>
      </c>
      <c r="K4588" s="4">
        <v>1293</v>
      </c>
      <c r="L4588" s="5">
        <v>1293.0592999999999</v>
      </c>
      <c r="M4588">
        <v>11214.5</v>
      </c>
      <c r="N4588" s="33">
        <v>1</v>
      </c>
      <c r="O4588" s="50" t="e">
        <f>INDEX([1]Dados!$M$2:$N$26779,MATCH($P4588,[1]Dados!$N$2:$N$26779,),2)</f>
        <v>#N/A</v>
      </c>
      <c r="P4588">
        <v>164174</v>
      </c>
      <c r="Q4588" s="1">
        <v>37068</v>
      </c>
      <c r="R4588" s="1">
        <v>37072</v>
      </c>
      <c r="S4588" t="s">
        <v>879</v>
      </c>
    </row>
    <row r="4589" spans="1:19" x14ac:dyDescent="0.2">
      <c r="A4589" s="7">
        <v>520080</v>
      </c>
      <c r="B4589" s="3">
        <v>92150</v>
      </c>
      <c r="C4589" s="3" t="s">
        <v>1</v>
      </c>
      <c r="D4589" s="2" t="s">
        <v>239</v>
      </c>
      <c r="E4589" s="3">
        <v>16</v>
      </c>
      <c r="F4589" s="17">
        <v>0</v>
      </c>
      <c r="G4589" s="17">
        <v>1</v>
      </c>
      <c r="H4589" s="17">
        <v>0</v>
      </c>
      <c r="I4589" s="7">
        <v>6.1</v>
      </c>
      <c r="J4589" s="7">
        <v>17</v>
      </c>
      <c r="K4589" s="4">
        <v>1203</v>
      </c>
      <c r="L4589" s="5">
        <v>1203.0829000000001</v>
      </c>
      <c r="M4589">
        <v>36463.85</v>
      </c>
      <c r="N4589" s="3">
        <v>1</v>
      </c>
      <c r="O4589" s="50" t="e">
        <f>INDEX([1]Dados!$M$2:$N$26779,MATCH($P4589,[1]Dados!$N$2:$N$26779,),2)</f>
        <v>#N/A</v>
      </c>
      <c r="P4589">
        <v>164126</v>
      </c>
      <c r="Q4589" s="1">
        <v>37061</v>
      </c>
      <c r="R4589" s="1">
        <v>37065</v>
      </c>
      <c r="S4589" t="s">
        <v>872</v>
      </c>
    </row>
    <row r="4590" spans="1:19" x14ac:dyDescent="0.2">
      <c r="A4590" s="7">
        <v>520080</v>
      </c>
      <c r="B4590" s="3">
        <v>92150</v>
      </c>
      <c r="C4590" s="3" t="s">
        <v>1</v>
      </c>
      <c r="D4590" s="2" t="s">
        <v>239</v>
      </c>
      <c r="E4590" s="3">
        <v>16</v>
      </c>
      <c r="F4590" s="17">
        <v>0</v>
      </c>
      <c r="G4590" s="17">
        <v>1</v>
      </c>
      <c r="H4590" s="17">
        <v>0</v>
      </c>
      <c r="I4590" s="7">
        <v>6.2</v>
      </c>
      <c r="J4590" s="7">
        <v>18</v>
      </c>
      <c r="K4590" s="4">
        <v>1203</v>
      </c>
      <c r="L4590" s="5">
        <v>1203.0829000000001</v>
      </c>
      <c r="M4590">
        <v>36463.85</v>
      </c>
      <c r="N4590" s="3">
        <v>1</v>
      </c>
      <c r="O4590" s="50" t="e">
        <f>INDEX([1]Dados!$M$2:$N$26779,MATCH($P4590,[1]Dados!$N$2:$N$26779,),2)</f>
        <v>#N/A</v>
      </c>
      <c r="P4590">
        <v>164126</v>
      </c>
      <c r="Q4590" s="1">
        <v>37061</v>
      </c>
      <c r="R4590" s="1">
        <v>37065</v>
      </c>
      <c r="S4590" t="s">
        <v>872</v>
      </c>
    </row>
    <row r="4591" spans="1:19" x14ac:dyDescent="0.2">
      <c r="A4591" s="7">
        <v>520080</v>
      </c>
      <c r="B4591" s="3">
        <v>92150</v>
      </c>
      <c r="C4591" s="3" t="s">
        <v>1</v>
      </c>
      <c r="D4591" s="2" t="s">
        <v>239</v>
      </c>
      <c r="E4591" s="3">
        <v>16</v>
      </c>
      <c r="F4591" s="17">
        <v>0</v>
      </c>
      <c r="G4591" s="17">
        <v>1</v>
      </c>
      <c r="H4591" s="17">
        <v>0</v>
      </c>
      <c r="I4591" s="7">
        <v>6.3</v>
      </c>
      <c r="J4591" s="7">
        <v>20</v>
      </c>
      <c r="K4591" s="4">
        <v>1203</v>
      </c>
      <c r="L4591" s="5">
        <v>1203.0829000000001</v>
      </c>
      <c r="M4591">
        <v>36463.85</v>
      </c>
      <c r="N4591" s="3">
        <v>1</v>
      </c>
      <c r="O4591" s="50" t="e">
        <f>INDEX([1]Dados!$M$2:$N$26779,MATCH($P4591,[1]Dados!$N$2:$N$26779,),2)</f>
        <v>#N/A</v>
      </c>
      <c r="P4591">
        <v>164126</v>
      </c>
      <c r="Q4591" s="1">
        <v>37061</v>
      </c>
      <c r="R4591" s="1">
        <v>37065</v>
      </c>
      <c r="S4591" t="s">
        <v>872</v>
      </c>
    </row>
    <row r="4592" spans="1:19" x14ac:dyDescent="0.2">
      <c r="A4592" s="7">
        <v>520080</v>
      </c>
      <c r="B4592" s="3">
        <v>92150</v>
      </c>
      <c r="C4592" s="3" t="s">
        <v>1</v>
      </c>
      <c r="D4592" s="2" t="s">
        <v>239</v>
      </c>
      <c r="E4592" s="3">
        <v>16</v>
      </c>
      <c r="F4592" s="17">
        <v>0</v>
      </c>
      <c r="G4592" s="17">
        <v>1</v>
      </c>
      <c r="H4592" s="17">
        <v>0</v>
      </c>
      <c r="I4592" s="7">
        <v>1.1000000000000001</v>
      </c>
      <c r="J4592" s="7">
        <v>15</v>
      </c>
      <c r="K4592" s="4">
        <v>1214</v>
      </c>
      <c r="L4592" s="5">
        <v>1214.0587</v>
      </c>
      <c r="M4592">
        <v>124105.64</v>
      </c>
      <c r="N4592" s="3">
        <v>1</v>
      </c>
      <c r="O4592" s="50" t="e">
        <f>INDEX([1]Dados!$M$2:$N$26779,MATCH($P4592,[1]Dados!$N$2:$N$26779,),2)</f>
        <v>#N/A</v>
      </c>
      <c r="P4592">
        <v>164287</v>
      </c>
      <c r="Q4592" s="1">
        <v>37061</v>
      </c>
      <c r="R4592" s="1">
        <v>37065</v>
      </c>
      <c r="S4592" t="s">
        <v>870</v>
      </c>
    </row>
    <row r="4593" spans="1:19" x14ac:dyDescent="0.2">
      <c r="A4593" s="7">
        <v>520080</v>
      </c>
      <c r="B4593" s="3">
        <v>92150</v>
      </c>
      <c r="C4593" s="3" t="s">
        <v>1</v>
      </c>
      <c r="D4593" s="2" t="s">
        <v>239</v>
      </c>
      <c r="E4593" s="3">
        <v>16</v>
      </c>
      <c r="F4593" s="17">
        <v>0</v>
      </c>
      <c r="G4593" s="17">
        <v>1</v>
      </c>
      <c r="H4593" s="17">
        <v>0</v>
      </c>
      <c r="I4593" s="7">
        <v>1.2</v>
      </c>
      <c r="J4593" s="7">
        <v>14</v>
      </c>
      <c r="K4593" s="4">
        <v>1214</v>
      </c>
      <c r="L4593" s="5">
        <v>1214.0587</v>
      </c>
      <c r="M4593">
        <v>124105.64</v>
      </c>
      <c r="N4593" s="3">
        <v>1</v>
      </c>
      <c r="O4593" s="50" t="e">
        <f>INDEX([1]Dados!$M$2:$N$26779,MATCH($P4593,[1]Dados!$N$2:$N$26779,),2)</f>
        <v>#N/A</v>
      </c>
      <c r="P4593">
        <v>164287</v>
      </c>
      <c r="Q4593" s="1">
        <v>37061</v>
      </c>
      <c r="R4593" s="1">
        <v>37065</v>
      </c>
      <c r="S4593" t="s">
        <v>870</v>
      </c>
    </row>
    <row r="4594" spans="1:19" x14ac:dyDescent="0.2">
      <c r="A4594" s="7">
        <v>520080</v>
      </c>
      <c r="B4594" s="3">
        <v>92150</v>
      </c>
      <c r="C4594" s="3" t="s">
        <v>1</v>
      </c>
      <c r="D4594" s="2" t="s">
        <v>239</v>
      </c>
      <c r="E4594" s="3">
        <v>16</v>
      </c>
      <c r="F4594" s="17">
        <v>0</v>
      </c>
      <c r="G4594" s="17">
        <v>1</v>
      </c>
      <c r="H4594" s="17">
        <v>0</v>
      </c>
      <c r="I4594" s="7">
        <v>1.3</v>
      </c>
      <c r="J4594" s="7">
        <v>25</v>
      </c>
      <c r="K4594" s="4">
        <v>1214</v>
      </c>
      <c r="L4594" s="5">
        <v>1214.0587</v>
      </c>
      <c r="M4594">
        <v>124105.64</v>
      </c>
      <c r="N4594" s="3">
        <v>1</v>
      </c>
      <c r="O4594" s="50" t="e">
        <f>INDEX([1]Dados!$M$2:$N$26779,MATCH($P4594,[1]Dados!$N$2:$N$26779,),2)</f>
        <v>#N/A</v>
      </c>
      <c r="P4594">
        <v>164287</v>
      </c>
      <c r="Q4594" s="1">
        <v>37061</v>
      </c>
      <c r="R4594" s="1">
        <v>37065</v>
      </c>
      <c r="S4594" t="s">
        <v>870</v>
      </c>
    </row>
    <row r="4595" spans="1:19" x14ac:dyDescent="0.2">
      <c r="A4595" s="7">
        <v>520080</v>
      </c>
      <c r="B4595" s="3">
        <v>92150</v>
      </c>
      <c r="C4595" s="3" t="s">
        <v>1</v>
      </c>
      <c r="D4595" s="2" t="s">
        <v>239</v>
      </c>
      <c r="E4595" s="3">
        <v>16</v>
      </c>
      <c r="F4595" s="17">
        <v>0</v>
      </c>
      <c r="G4595" s="17">
        <v>1</v>
      </c>
      <c r="H4595" s="17">
        <v>0</v>
      </c>
      <c r="I4595" s="7">
        <v>2.1</v>
      </c>
      <c r="J4595" s="7">
        <v>27</v>
      </c>
      <c r="K4595" s="4">
        <v>1214</v>
      </c>
      <c r="L4595" s="5">
        <v>1214.0589</v>
      </c>
      <c r="M4595">
        <v>475810</v>
      </c>
      <c r="N4595" s="3">
        <v>1</v>
      </c>
      <c r="O4595" s="50" t="e">
        <f>INDEX([1]Dados!$M$2:$N$26779,MATCH($P4595,[1]Dados!$N$2:$N$26779,),2)</f>
        <v>#N/A</v>
      </c>
      <c r="P4595">
        <v>164807</v>
      </c>
      <c r="Q4595" s="1">
        <v>37061</v>
      </c>
      <c r="R4595" s="1">
        <v>37065</v>
      </c>
      <c r="S4595" t="s">
        <v>995</v>
      </c>
    </row>
    <row r="4596" spans="1:19" x14ac:dyDescent="0.2">
      <c r="A4596" s="7">
        <v>520080</v>
      </c>
      <c r="B4596" s="3">
        <v>92150</v>
      </c>
      <c r="C4596" s="3" t="s">
        <v>1</v>
      </c>
      <c r="D4596" s="2" t="s">
        <v>239</v>
      </c>
      <c r="E4596" s="3">
        <v>16</v>
      </c>
      <c r="F4596" s="17">
        <v>0</v>
      </c>
      <c r="G4596" s="17">
        <v>1</v>
      </c>
      <c r="H4596" s="17">
        <v>0</v>
      </c>
      <c r="I4596" s="7">
        <v>2.2000000000000002</v>
      </c>
      <c r="J4596" s="7">
        <v>23</v>
      </c>
      <c r="K4596" s="4">
        <v>1214</v>
      </c>
      <c r="L4596" s="5">
        <v>1214.0589</v>
      </c>
      <c r="M4596">
        <v>475810</v>
      </c>
      <c r="N4596" s="3">
        <v>1</v>
      </c>
      <c r="O4596" s="50" t="e">
        <f>INDEX([1]Dados!$M$2:$N$26779,MATCH($P4596,[1]Dados!$N$2:$N$26779,),2)</f>
        <v>#N/A</v>
      </c>
      <c r="P4596">
        <v>164807</v>
      </c>
      <c r="Q4596" s="1">
        <v>37061</v>
      </c>
      <c r="R4596" s="1">
        <v>37065</v>
      </c>
      <c r="S4596" t="s">
        <v>1486</v>
      </c>
    </row>
    <row r="4597" spans="1:19" x14ac:dyDescent="0.2">
      <c r="A4597" s="7">
        <v>520080</v>
      </c>
      <c r="B4597" s="3">
        <v>92150</v>
      </c>
      <c r="C4597" s="3" t="s">
        <v>1</v>
      </c>
      <c r="D4597" s="2" t="s">
        <v>239</v>
      </c>
      <c r="E4597" s="3">
        <v>16</v>
      </c>
      <c r="F4597" s="17">
        <v>0</v>
      </c>
      <c r="G4597" s="17">
        <v>1</v>
      </c>
      <c r="H4597" s="17">
        <v>0</v>
      </c>
      <c r="I4597" s="7">
        <v>2.2999999999999998</v>
      </c>
      <c r="J4597" s="7">
        <v>24</v>
      </c>
      <c r="K4597" s="4">
        <v>1214</v>
      </c>
      <c r="L4597" s="5">
        <v>1214.0589</v>
      </c>
      <c r="M4597">
        <v>475810</v>
      </c>
      <c r="N4597" s="3">
        <v>1</v>
      </c>
      <c r="O4597" s="50" t="e">
        <f>INDEX([1]Dados!$M$2:$N$26779,MATCH($P4597,[1]Dados!$N$2:$N$26779,),2)</f>
        <v>#N/A</v>
      </c>
      <c r="P4597">
        <v>164807</v>
      </c>
      <c r="Q4597" s="1">
        <v>37061</v>
      </c>
      <c r="R4597" s="1">
        <v>37065</v>
      </c>
      <c r="S4597" t="s">
        <v>1486</v>
      </c>
    </row>
    <row r="4598" spans="1:19" x14ac:dyDescent="0.2">
      <c r="A4598" s="7">
        <v>520080</v>
      </c>
      <c r="B4598" s="3">
        <v>92150</v>
      </c>
      <c r="C4598" s="3" t="s">
        <v>1</v>
      </c>
      <c r="D4598" s="2" t="s">
        <v>239</v>
      </c>
      <c r="E4598" s="3">
        <v>16</v>
      </c>
      <c r="F4598" s="17">
        <v>0</v>
      </c>
      <c r="G4598" s="17">
        <v>1</v>
      </c>
      <c r="H4598" s="17">
        <v>0</v>
      </c>
      <c r="I4598" s="7">
        <v>2.4</v>
      </c>
      <c r="J4598" s="7">
        <v>27</v>
      </c>
      <c r="K4598" s="4">
        <v>1214</v>
      </c>
      <c r="L4598" s="5">
        <v>1214.0589</v>
      </c>
      <c r="M4598">
        <v>475810</v>
      </c>
      <c r="N4598" s="3">
        <v>1</v>
      </c>
      <c r="O4598" s="50" t="e">
        <f>INDEX([1]Dados!$M$2:$N$26779,MATCH($P4598,[1]Dados!$N$2:$N$26779,),2)</f>
        <v>#N/A</v>
      </c>
      <c r="P4598">
        <v>164807</v>
      </c>
      <c r="Q4598" s="1">
        <v>37061</v>
      </c>
      <c r="R4598" s="1">
        <v>37065</v>
      </c>
      <c r="S4598" t="s">
        <v>1486</v>
      </c>
    </row>
    <row r="4599" spans="1:19" x14ac:dyDescent="0.2">
      <c r="A4599" s="7">
        <v>520080</v>
      </c>
      <c r="B4599" s="3">
        <v>92150</v>
      </c>
      <c r="C4599" s="3" t="s">
        <v>1</v>
      </c>
      <c r="D4599" s="2" t="s">
        <v>239</v>
      </c>
      <c r="E4599" s="3">
        <v>16</v>
      </c>
      <c r="F4599" s="17">
        <v>0</v>
      </c>
      <c r="G4599" s="17">
        <v>1</v>
      </c>
      <c r="H4599" s="17">
        <v>0</v>
      </c>
      <c r="I4599" s="7">
        <v>2.5</v>
      </c>
      <c r="J4599" s="7">
        <v>20</v>
      </c>
      <c r="K4599" s="4">
        <v>1214</v>
      </c>
      <c r="L4599" s="5">
        <v>1214.0589</v>
      </c>
      <c r="M4599">
        <v>475810</v>
      </c>
      <c r="N4599" s="3">
        <v>1</v>
      </c>
      <c r="O4599" s="50" t="e">
        <f>INDEX([1]Dados!$M$2:$N$26779,MATCH($P4599,[1]Dados!$N$2:$N$26779,),2)</f>
        <v>#N/A</v>
      </c>
      <c r="P4599">
        <v>164807</v>
      </c>
      <c r="Q4599" s="1">
        <v>37061</v>
      </c>
      <c r="R4599" s="1">
        <v>37065</v>
      </c>
      <c r="S4599" t="s">
        <v>1486</v>
      </c>
    </row>
    <row r="4600" spans="1:19" x14ac:dyDescent="0.2">
      <c r="A4600" s="7">
        <v>520080</v>
      </c>
      <c r="B4600" s="3">
        <v>92150</v>
      </c>
      <c r="C4600" s="3" t="s">
        <v>1</v>
      </c>
      <c r="D4600" s="2" t="s">
        <v>239</v>
      </c>
      <c r="E4600" s="3">
        <v>16</v>
      </c>
      <c r="F4600" s="17">
        <v>0</v>
      </c>
      <c r="G4600" s="17">
        <v>1</v>
      </c>
      <c r="H4600" s="17">
        <v>0</v>
      </c>
      <c r="I4600" s="27">
        <v>4.0999999999999996</v>
      </c>
      <c r="J4600" s="27">
        <v>9</v>
      </c>
      <c r="K4600" s="4">
        <v>1214</v>
      </c>
      <c r="L4600" s="5">
        <v>1214.0808</v>
      </c>
      <c r="M4600">
        <v>30000</v>
      </c>
      <c r="N4600" s="3">
        <v>1</v>
      </c>
      <c r="O4600" s="50" t="e">
        <f>INDEX([1]Dados!$M$2:$N$26779,MATCH($P4600,[1]Dados!$N$2:$N$26779,),2)</f>
        <v>#N/A</v>
      </c>
      <c r="P4600">
        <v>165038</v>
      </c>
      <c r="Q4600" s="1">
        <v>37061</v>
      </c>
      <c r="R4600" s="1">
        <v>37065</v>
      </c>
      <c r="S4600" t="s">
        <v>891</v>
      </c>
    </row>
    <row r="4601" spans="1:19" x14ac:dyDescent="0.2">
      <c r="A4601" s="7">
        <v>520080</v>
      </c>
      <c r="B4601" s="3">
        <v>92150</v>
      </c>
      <c r="C4601" s="3" t="s">
        <v>1</v>
      </c>
      <c r="D4601" s="2" t="s">
        <v>239</v>
      </c>
      <c r="E4601" s="3">
        <v>16</v>
      </c>
      <c r="F4601" s="17">
        <v>0</v>
      </c>
      <c r="G4601" s="17">
        <v>1</v>
      </c>
      <c r="H4601" s="17">
        <v>0</v>
      </c>
      <c r="I4601" s="27">
        <v>4.2</v>
      </c>
      <c r="J4601" s="27">
        <v>7</v>
      </c>
      <c r="K4601" s="4">
        <v>1214</v>
      </c>
      <c r="L4601" s="5">
        <v>1214.0808</v>
      </c>
      <c r="M4601">
        <v>30000</v>
      </c>
      <c r="N4601" s="3">
        <v>1</v>
      </c>
      <c r="O4601" s="50" t="e">
        <f>INDEX([1]Dados!$M$2:$N$26779,MATCH($P4601,[1]Dados!$N$2:$N$26779,),2)</f>
        <v>#N/A</v>
      </c>
      <c r="P4601">
        <v>165038</v>
      </c>
      <c r="Q4601" s="1">
        <v>37061</v>
      </c>
      <c r="R4601" s="1">
        <v>37065</v>
      </c>
      <c r="S4601" t="s">
        <v>891</v>
      </c>
    </row>
    <row r="4602" spans="1:19" x14ac:dyDescent="0.2">
      <c r="A4602" s="7">
        <v>520080</v>
      </c>
      <c r="B4602" s="3">
        <v>92150</v>
      </c>
      <c r="C4602" s="3" t="s">
        <v>1</v>
      </c>
      <c r="D4602" s="2" t="s">
        <v>239</v>
      </c>
      <c r="E4602" s="3">
        <v>16</v>
      </c>
      <c r="F4602" s="17">
        <v>0</v>
      </c>
      <c r="G4602" s="17">
        <v>1</v>
      </c>
      <c r="H4602" s="17">
        <v>0</v>
      </c>
      <c r="I4602" s="27">
        <v>5.0999999999999996</v>
      </c>
      <c r="J4602" s="27">
        <v>8</v>
      </c>
      <c r="K4602" s="4">
        <v>1214</v>
      </c>
      <c r="L4602" s="5">
        <v>1214.0808</v>
      </c>
      <c r="M4602">
        <v>110000</v>
      </c>
      <c r="N4602" s="3">
        <v>1</v>
      </c>
      <c r="O4602" s="50" t="e">
        <f>INDEX([1]Dados!$M$2:$N$26779,MATCH($P4602,[1]Dados!$N$2:$N$26779,),2)</f>
        <v>#N/A</v>
      </c>
      <c r="P4602">
        <v>165039</v>
      </c>
      <c r="Q4602" s="1">
        <v>37061</v>
      </c>
      <c r="R4602" s="1">
        <v>37065</v>
      </c>
      <c r="S4602" t="s">
        <v>892</v>
      </c>
    </row>
    <row r="4603" spans="1:19" x14ac:dyDescent="0.2">
      <c r="A4603" s="7">
        <v>520080</v>
      </c>
      <c r="B4603" s="3">
        <v>92150</v>
      </c>
      <c r="C4603" s="3" t="s">
        <v>1</v>
      </c>
      <c r="D4603" s="2" t="s">
        <v>239</v>
      </c>
      <c r="E4603" s="3">
        <v>16</v>
      </c>
      <c r="F4603" s="17">
        <v>0</v>
      </c>
      <c r="G4603" s="17">
        <v>1</v>
      </c>
      <c r="H4603" s="17">
        <v>0</v>
      </c>
      <c r="I4603" s="27">
        <v>5.2</v>
      </c>
      <c r="J4603" s="27">
        <v>7</v>
      </c>
      <c r="K4603" s="4">
        <v>1214</v>
      </c>
      <c r="L4603" s="5">
        <v>1214.0808</v>
      </c>
      <c r="M4603">
        <v>110000</v>
      </c>
      <c r="N4603" s="3">
        <v>1</v>
      </c>
      <c r="O4603" s="50" t="e">
        <f>INDEX([1]Dados!$M$2:$N$26779,MATCH($P4603,[1]Dados!$N$2:$N$26779,),2)</f>
        <v>#N/A</v>
      </c>
      <c r="P4603">
        <v>165039</v>
      </c>
      <c r="Q4603" s="1">
        <v>37061</v>
      </c>
      <c r="R4603" s="1">
        <v>37065</v>
      </c>
      <c r="S4603" t="s">
        <v>892</v>
      </c>
    </row>
    <row r="4604" spans="1:19" x14ac:dyDescent="0.2">
      <c r="A4604" s="19">
        <v>520080</v>
      </c>
      <c r="B4604" s="20">
        <v>92150</v>
      </c>
      <c r="C4604" s="20" t="s">
        <v>1</v>
      </c>
      <c r="D4604" s="21" t="s">
        <v>239</v>
      </c>
      <c r="E4604" s="20">
        <v>16</v>
      </c>
      <c r="F4604" s="22">
        <v>0</v>
      </c>
      <c r="G4604" s="22">
        <v>1</v>
      </c>
      <c r="H4604" s="22">
        <v>0</v>
      </c>
      <c r="I4604" s="30">
        <v>5.3</v>
      </c>
      <c r="J4604" s="30">
        <v>18</v>
      </c>
      <c r="K4604" s="24">
        <v>1214</v>
      </c>
      <c r="L4604" s="25">
        <v>1214.0808</v>
      </c>
      <c r="M4604" s="23">
        <v>110000</v>
      </c>
      <c r="N4604" s="20">
        <v>1</v>
      </c>
      <c r="O4604" s="50" t="e">
        <f>INDEX([1]Dados!$M$2:$N$26779,MATCH($P4604,[1]Dados!$N$2:$N$26779,),2)</f>
        <v>#N/A</v>
      </c>
      <c r="P4604" s="23">
        <v>165039</v>
      </c>
      <c r="Q4604" s="26">
        <v>37061</v>
      </c>
      <c r="R4604" s="26">
        <v>37065</v>
      </c>
      <c r="S4604" t="s">
        <v>892</v>
      </c>
    </row>
    <row r="4605" spans="1:19" x14ac:dyDescent="0.2">
      <c r="A4605" s="7">
        <v>520080</v>
      </c>
      <c r="B4605" s="3">
        <v>92150</v>
      </c>
      <c r="C4605" s="3" t="s">
        <v>1</v>
      </c>
      <c r="D4605" s="2" t="s">
        <v>239</v>
      </c>
      <c r="E4605" s="3">
        <v>16</v>
      </c>
      <c r="F4605" s="17">
        <v>0</v>
      </c>
      <c r="G4605" s="17">
        <v>1</v>
      </c>
      <c r="H4605" s="17">
        <v>0</v>
      </c>
      <c r="I4605" s="7">
        <v>3.1</v>
      </c>
      <c r="J4605" s="7">
        <v>33</v>
      </c>
      <c r="K4605" s="4">
        <v>1293</v>
      </c>
      <c r="L4605" s="5">
        <v>1293.0592999999999</v>
      </c>
      <c r="M4605">
        <v>7647</v>
      </c>
      <c r="N4605" s="3">
        <v>1</v>
      </c>
      <c r="O4605" s="50" t="e">
        <f>INDEX([1]Dados!$M$2:$N$26779,MATCH($P4605,[1]Dados!$N$2:$N$26779,),2)</f>
        <v>#N/A</v>
      </c>
      <c r="P4605">
        <v>164177</v>
      </c>
      <c r="Q4605" s="1">
        <v>37061</v>
      </c>
      <c r="R4605" s="1">
        <v>37065</v>
      </c>
      <c r="S4605" t="s">
        <v>871</v>
      </c>
    </row>
    <row r="4606" spans="1:19" x14ac:dyDescent="0.2">
      <c r="A4606" s="7">
        <v>520080</v>
      </c>
      <c r="B4606" s="3">
        <v>92150</v>
      </c>
      <c r="C4606" s="3" t="s">
        <v>1</v>
      </c>
      <c r="D4606" s="2" t="s">
        <v>239</v>
      </c>
      <c r="E4606" s="3">
        <v>16</v>
      </c>
      <c r="F4606" s="17">
        <v>0</v>
      </c>
      <c r="G4606" s="17">
        <v>1</v>
      </c>
      <c r="H4606" s="17">
        <v>0</v>
      </c>
      <c r="I4606" s="7">
        <v>3.2</v>
      </c>
      <c r="J4606" s="7">
        <v>18</v>
      </c>
      <c r="K4606" s="4">
        <v>1293</v>
      </c>
      <c r="L4606" s="5">
        <v>1293.0592999999999</v>
      </c>
      <c r="M4606">
        <v>7647</v>
      </c>
      <c r="N4606" s="3">
        <v>1</v>
      </c>
      <c r="O4606" s="50" t="e">
        <f>INDEX([1]Dados!$M$2:$N$26779,MATCH($P4606,[1]Dados!$N$2:$N$26779,),2)</f>
        <v>#N/A</v>
      </c>
      <c r="P4606">
        <v>164177</v>
      </c>
      <c r="Q4606" s="1">
        <v>37061</v>
      </c>
      <c r="R4606" s="1">
        <v>37065</v>
      </c>
      <c r="S4606" t="s">
        <v>871</v>
      </c>
    </row>
    <row r="4607" spans="1:19" x14ac:dyDescent="0.2">
      <c r="A4607" s="7">
        <v>520080</v>
      </c>
      <c r="B4607" s="3">
        <v>92150</v>
      </c>
      <c r="C4607" s="3" t="s">
        <v>1</v>
      </c>
      <c r="D4607" s="2" t="s">
        <v>239</v>
      </c>
      <c r="E4607" s="3">
        <v>16</v>
      </c>
      <c r="F4607" s="17">
        <v>0</v>
      </c>
      <c r="G4607" s="17">
        <v>1</v>
      </c>
      <c r="H4607" s="17">
        <v>0</v>
      </c>
      <c r="I4607" s="7">
        <v>3.3</v>
      </c>
      <c r="J4607" s="7">
        <v>23</v>
      </c>
      <c r="K4607" s="4">
        <v>1293</v>
      </c>
      <c r="L4607" s="5">
        <v>1293.0592999999999</v>
      </c>
      <c r="M4607">
        <v>7647</v>
      </c>
      <c r="N4607" s="3">
        <v>1</v>
      </c>
      <c r="O4607" s="50" t="e">
        <f>INDEX([1]Dados!$M$2:$N$26779,MATCH($P4607,[1]Dados!$N$2:$N$26779,),2)</f>
        <v>#N/A</v>
      </c>
      <c r="P4607">
        <v>164177</v>
      </c>
      <c r="Q4607" s="1">
        <v>37061</v>
      </c>
      <c r="R4607" s="1">
        <v>37065</v>
      </c>
      <c r="S4607" t="s">
        <v>871</v>
      </c>
    </row>
    <row r="4608" spans="1:19" x14ac:dyDescent="0.2">
      <c r="A4608" s="7">
        <v>520080</v>
      </c>
      <c r="B4608" s="3">
        <v>92150</v>
      </c>
      <c r="C4608" s="3" t="s">
        <v>1</v>
      </c>
      <c r="D4608" s="2" t="s">
        <v>239</v>
      </c>
      <c r="E4608" s="3">
        <v>16</v>
      </c>
      <c r="F4608" s="17">
        <v>0</v>
      </c>
      <c r="G4608" s="17">
        <v>1</v>
      </c>
      <c r="H4608" s="17">
        <v>0</v>
      </c>
      <c r="I4608" s="7">
        <v>3.4</v>
      </c>
      <c r="J4608" s="7">
        <v>22</v>
      </c>
      <c r="K4608" s="4">
        <v>1293</v>
      </c>
      <c r="L4608" s="5">
        <v>1293.0592999999999</v>
      </c>
      <c r="M4608">
        <v>7647</v>
      </c>
      <c r="N4608" s="3">
        <v>1</v>
      </c>
      <c r="O4608" s="50" t="e">
        <f>INDEX([1]Dados!$M$2:$N$26779,MATCH($P4608,[1]Dados!$N$2:$N$26779,),2)</f>
        <v>#N/A</v>
      </c>
      <c r="P4608">
        <v>164177</v>
      </c>
      <c r="Q4608" s="1">
        <v>37061</v>
      </c>
      <c r="R4608" s="1">
        <v>37065</v>
      </c>
      <c r="S4608" t="s">
        <v>871</v>
      </c>
    </row>
    <row r="4609" spans="1:19" x14ac:dyDescent="0.2">
      <c r="A4609" s="7">
        <v>520080</v>
      </c>
      <c r="B4609" s="3">
        <v>92150</v>
      </c>
      <c r="C4609" s="3" t="s">
        <v>1</v>
      </c>
      <c r="D4609" s="2" t="s">
        <v>239</v>
      </c>
      <c r="E4609" s="3">
        <v>16</v>
      </c>
      <c r="F4609" s="17">
        <v>0</v>
      </c>
      <c r="G4609" s="17">
        <v>1</v>
      </c>
      <c r="H4609" s="17">
        <v>0</v>
      </c>
      <c r="I4609" s="7">
        <v>3.5</v>
      </c>
      <c r="J4609" s="7">
        <v>22</v>
      </c>
      <c r="K4609" s="4">
        <v>1293</v>
      </c>
      <c r="L4609" s="5">
        <v>1293.0592999999999</v>
      </c>
      <c r="M4609">
        <v>7647</v>
      </c>
      <c r="N4609" s="3">
        <v>1</v>
      </c>
      <c r="O4609" s="50" t="e">
        <f>INDEX([1]Dados!$M$2:$N$26779,MATCH($P4609,[1]Dados!$N$2:$N$26779,),2)</f>
        <v>#N/A</v>
      </c>
      <c r="P4609">
        <v>164177</v>
      </c>
      <c r="Q4609" s="1">
        <v>37061</v>
      </c>
      <c r="R4609" s="1">
        <v>37065</v>
      </c>
      <c r="S4609" t="s">
        <v>871</v>
      </c>
    </row>
    <row r="4610" spans="1:19" x14ac:dyDescent="0.2">
      <c r="A4610" s="7">
        <v>520080</v>
      </c>
      <c r="B4610" s="3">
        <v>92150</v>
      </c>
      <c r="C4610" s="3" t="s">
        <v>1</v>
      </c>
      <c r="D4610" s="2" t="s">
        <v>239</v>
      </c>
      <c r="E4610" s="3">
        <v>16</v>
      </c>
      <c r="F4610" s="17">
        <v>0</v>
      </c>
      <c r="G4610" s="17">
        <v>1</v>
      </c>
      <c r="H4610" s="17">
        <v>0</v>
      </c>
      <c r="I4610" s="7">
        <v>3.6</v>
      </c>
      <c r="J4610" s="7">
        <v>21</v>
      </c>
      <c r="K4610" s="4">
        <v>1293</v>
      </c>
      <c r="L4610" s="5">
        <v>1293.0592999999999</v>
      </c>
      <c r="M4610">
        <v>7647</v>
      </c>
      <c r="N4610" s="3">
        <v>1</v>
      </c>
      <c r="O4610" s="50" t="e">
        <f>INDEX([1]Dados!$M$2:$N$26779,MATCH($P4610,[1]Dados!$N$2:$N$26779,),2)</f>
        <v>#N/A</v>
      </c>
      <c r="P4610">
        <v>164177</v>
      </c>
      <c r="Q4610" s="1">
        <v>37061</v>
      </c>
      <c r="R4610" s="1">
        <v>37065</v>
      </c>
      <c r="S4610" t="s">
        <v>871</v>
      </c>
    </row>
    <row r="4611" spans="1:19" x14ac:dyDescent="0.2">
      <c r="A4611" s="7">
        <v>521839</v>
      </c>
      <c r="B4611" s="3">
        <v>93041</v>
      </c>
      <c r="C4611" s="3" t="s">
        <v>1</v>
      </c>
      <c r="D4611" s="2" t="s">
        <v>681</v>
      </c>
      <c r="E4611" s="3">
        <v>16</v>
      </c>
      <c r="F4611" s="17">
        <v>0</v>
      </c>
      <c r="G4611" s="17">
        <v>1</v>
      </c>
      <c r="H4611" s="17">
        <v>0</v>
      </c>
      <c r="I4611" s="7">
        <v>3.3</v>
      </c>
      <c r="J4611" s="7">
        <v>18</v>
      </c>
      <c r="K4611" s="4">
        <v>1203</v>
      </c>
      <c r="L4611" s="5">
        <v>1203.0829000000001</v>
      </c>
      <c r="M4611">
        <v>8600</v>
      </c>
      <c r="N4611" s="33">
        <v>1</v>
      </c>
      <c r="O4611" s="50" t="e">
        <f>INDEX([1]Dados!$M$2:$N$26779,MATCH($P4611,[1]Dados!$N$2:$N$26779,),2)</f>
        <v>#N/A</v>
      </c>
      <c r="P4611">
        <v>164127</v>
      </c>
      <c r="Q4611" s="1">
        <v>37462</v>
      </c>
      <c r="R4611" s="1">
        <v>37072</v>
      </c>
      <c r="S4611" t="s">
        <v>872</v>
      </c>
    </row>
    <row r="4612" spans="1:19" x14ac:dyDescent="0.2">
      <c r="A4612" s="7">
        <v>521839</v>
      </c>
      <c r="B4612" s="3">
        <v>93041</v>
      </c>
      <c r="C4612" s="3" t="s">
        <v>1</v>
      </c>
      <c r="D4612" s="2" t="s">
        <v>681</v>
      </c>
      <c r="E4612" s="3">
        <v>16</v>
      </c>
      <c r="F4612" s="17">
        <v>0</v>
      </c>
      <c r="G4612" s="17">
        <v>1</v>
      </c>
      <c r="H4612" s="17">
        <v>0</v>
      </c>
      <c r="I4612" s="7">
        <v>3.1</v>
      </c>
      <c r="J4612" s="7">
        <v>18</v>
      </c>
      <c r="K4612" s="4">
        <v>1203</v>
      </c>
      <c r="L4612" s="5">
        <v>1203.0829000000001</v>
      </c>
      <c r="M4612">
        <v>8600</v>
      </c>
      <c r="N4612" s="33">
        <v>1</v>
      </c>
      <c r="O4612" s="50" t="e">
        <f>INDEX([1]Dados!$M$2:$N$26779,MATCH($P4612,[1]Dados!$N$2:$N$26779,),2)</f>
        <v>#N/A</v>
      </c>
      <c r="P4612">
        <v>164127</v>
      </c>
      <c r="Q4612" s="1">
        <v>37462</v>
      </c>
      <c r="R4612" s="1">
        <v>37072</v>
      </c>
      <c r="S4612" t="s">
        <v>872</v>
      </c>
    </row>
    <row r="4613" spans="1:19" x14ac:dyDescent="0.2">
      <c r="A4613" s="7">
        <v>521839</v>
      </c>
      <c r="B4613" s="3">
        <v>93041</v>
      </c>
      <c r="C4613" s="3" t="s">
        <v>1</v>
      </c>
      <c r="D4613" s="2" t="s">
        <v>681</v>
      </c>
      <c r="E4613" s="3">
        <v>16</v>
      </c>
      <c r="F4613" s="17">
        <v>0</v>
      </c>
      <c r="G4613" s="17">
        <v>1</v>
      </c>
      <c r="H4613" s="17">
        <v>0</v>
      </c>
      <c r="I4613" s="7">
        <v>3.2</v>
      </c>
      <c r="J4613" s="7">
        <v>25</v>
      </c>
      <c r="K4613" s="4">
        <v>1203</v>
      </c>
      <c r="L4613" s="5">
        <v>1203.0829000000001</v>
      </c>
      <c r="M4613">
        <v>8600</v>
      </c>
      <c r="N4613" s="33">
        <v>1</v>
      </c>
      <c r="O4613" s="50" t="e">
        <f>INDEX([1]Dados!$M$2:$N$26779,MATCH($P4613,[1]Dados!$N$2:$N$26779,),2)</f>
        <v>#N/A</v>
      </c>
      <c r="P4613">
        <v>164127</v>
      </c>
      <c r="Q4613" s="1">
        <v>37462</v>
      </c>
      <c r="R4613" s="1">
        <v>37072</v>
      </c>
      <c r="S4613" t="s">
        <v>872</v>
      </c>
    </row>
    <row r="4614" spans="1:19" x14ac:dyDescent="0.2">
      <c r="A4614" s="7">
        <v>521839</v>
      </c>
      <c r="B4614" s="3">
        <v>93041</v>
      </c>
      <c r="C4614" s="3" t="s">
        <v>1</v>
      </c>
      <c r="D4614" s="2" t="s">
        <v>681</v>
      </c>
      <c r="E4614" s="3">
        <v>16</v>
      </c>
      <c r="F4614" s="17">
        <v>0</v>
      </c>
      <c r="G4614" s="17">
        <v>1</v>
      </c>
      <c r="H4614" s="17">
        <v>0</v>
      </c>
      <c r="I4614" s="7">
        <v>1.4</v>
      </c>
      <c r="J4614" s="7">
        <v>18</v>
      </c>
      <c r="K4614" s="4">
        <v>1214</v>
      </c>
      <c r="L4614" s="5">
        <v>1214.0587</v>
      </c>
      <c r="M4614">
        <v>23276.52</v>
      </c>
      <c r="N4614" s="33">
        <v>1</v>
      </c>
      <c r="O4614" s="50" t="e">
        <f>INDEX([1]Dados!$M$2:$N$26779,MATCH($P4614,[1]Dados!$N$2:$N$26779,),2)</f>
        <v>#N/A</v>
      </c>
      <c r="P4614">
        <v>164288</v>
      </c>
      <c r="Q4614" s="1">
        <v>37462</v>
      </c>
      <c r="R4614" s="1">
        <v>37072</v>
      </c>
      <c r="S4614" t="s">
        <v>870</v>
      </c>
    </row>
    <row r="4615" spans="1:19" x14ac:dyDescent="0.2">
      <c r="A4615" s="7">
        <v>521839</v>
      </c>
      <c r="B4615" s="3">
        <v>93041</v>
      </c>
      <c r="C4615" s="3" t="s">
        <v>1</v>
      </c>
      <c r="D4615" s="2" t="s">
        <v>681</v>
      </c>
      <c r="E4615" s="3">
        <v>16</v>
      </c>
      <c r="F4615" s="17">
        <v>0</v>
      </c>
      <c r="G4615" s="17">
        <v>1</v>
      </c>
      <c r="H4615" s="17">
        <v>0</v>
      </c>
      <c r="I4615" s="7">
        <v>1.3</v>
      </c>
      <c r="J4615" s="7">
        <v>2</v>
      </c>
      <c r="K4615" s="4">
        <v>1214</v>
      </c>
      <c r="L4615" s="5">
        <v>1214.0587</v>
      </c>
      <c r="M4615">
        <v>23276.52</v>
      </c>
      <c r="N4615" s="33">
        <v>1</v>
      </c>
      <c r="O4615" s="50" t="e">
        <f>INDEX([1]Dados!$M$2:$N$26779,MATCH($P4615,[1]Dados!$N$2:$N$26779,),2)</f>
        <v>#N/A</v>
      </c>
      <c r="P4615">
        <v>164288</v>
      </c>
      <c r="Q4615" s="1">
        <v>37462</v>
      </c>
      <c r="R4615" s="1">
        <v>37072</v>
      </c>
      <c r="S4615" t="s">
        <v>870</v>
      </c>
    </row>
    <row r="4616" spans="1:19" x14ac:dyDescent="0.2">
      <c r="A4616" s="7">
        <v>521839</v>
      </c>
      <c r="B4616" s="3">
        <v>93041</v>
      </c>
      <c r="C4616" s="3" t="s">
        <v>1</v>
      </c>
      <c r="D4616" s="2" t="s">
        <v>681</v>
      </c>
      <c r="E4616" s="3">
        <v>16</v>
      </c>
      <c r="F4616" s="17">
        <v>0</v>
      </c>
      <c r="G4616" s="17">
        <v>1</v>
      </c>
      <c r="H4616" s="17">
        <v>0</v>
      </c>
      <c r="I4616" s="7">
        <v>1.1000000000000001</v>
      </c>
      <c r="J4616" s="7">
        <v>1</v>
      </c>
      <c r="K4616" s="4">
        <v>1214</v>
      </c>
      <c r="L4616" s="5">
        <v>1214.0587</v>
      </c>
      <c r="M4616">
        <v>23276.52</v>
      </c>
      <c r="N4616" s="33">
        <v>1</v>
      </c>
      <c r="O4616" s="50" t="e">
        <f>INDEX([1]Dados!$M$2:$N$26779,MATCH($P4616,[1]Dados!$N$2:$N$26779,),2)</f>
        <v>#N/A</v>
      </c>
      <c r="P4616">
        <v>164288</v>
      </c>
      <c r="Q4616" s="1">
        <v>37462</v>
      </c>
      <c r="R4616" s="1">
        <v>37072</v>
      </c>
      <c r="S4616" t="s">
        <v>870</v>
      </c>
    </row>
    <row r="4617" spans="1:19" x14ac:dyDescent="0.2">
      <c r="A4617" s="7">
        <v>521839</v>
      </c>
      <c r="B4617" s="3">
        <v>93041</v>
      </c>
      <c r="C4617" s="3" t="s">
        <v>1</v>
      </c>
      <c r="D4617" s="2" t="s">
        <v>681</v>
      </c>
      <c r="E4617" s="3">
        <v>16</v>
      </c>
      <c r="F4617" s="17">
        <v>0</v>
      </c>
      <c r="G4617" s="17">
        <v>1</v>
      </c>
      <c r="H4617" s="17">
        <v>0</v>
      </c>
      <c r="I4617" s="7">
        <v>1.2</v>
      </c>
      <c r="J4617" s="7">
        <v>25</v>
      </c>
      <c r="K4617" s="4">
        <v>1214</v>
      </c>
      <c r="L4617" s="5">
        <v>1214.0587</v>
      </c>
      <c r="M4617">
        <v>23276.52</v>
      </c>
      <c r="N4617" s="33">
        <v>1</v>
      </c>
      <c r="O4617" s="50" t="e">
        <f>INDEX([1]Dados!$M$2:$N$26779,MATCH($P4617,[1]Dados!$N$2:$N$26779,),2)</f>
        <v>#N/A</v>
      </c>
      <c r="P4617">
        <v>164288</v>
      </c>
      <c r="Q4617" s="1">
        <v>37462</v>
      </c>
      <c r="R4617" s="1">
        <v>37072</v>
      </c>
      <c r="S4617" t="s">
        <v>870</v>
      </c>
    </row>
    <row r="4618" spans="1:19" x14ac:dyDescent="0.2">
      <c r="A4618" s="7">
        <v>521839</v>
      </c>
      <c r="B4618" s="3">
        <v>93041</v>
      </c>
      <c r="C4618" s="3" t="s">
        <v>1</v>
      </c>
      <c r="D4618" s="2" t="s">
        <v>681</v>
      </c>
      <c r="E4618" s="3">
        <v>16</v>
      </c>
      <c r="F4618" s="17">
        <v>0</v>
      </c>
      <c r="G4618" s="17">
        <v>1</v>
      </c>
      <c r="H4618" s="17">
        <v>0</v>
      </c>
      <c r="I4618" s="7">
        <v>2.1</v>
      </c>
      <c r="J4618" s="7">
        <v>23</v>
      </c>
      <c r="K4618" s="4">
        <v>1214</v>
      </c>
      <c r="L4618" s="5">
        <v>1214.0589</v>
      </c>
      <c r="M4618">
        <v>70840</v>
      </c>
      <c r="N4618" s="33">
        <v>1</v>
      </c>
      <c r="O4618" s="50" t="e">
        <f>INDEX([1]Dados!$M$2:$N$26779,MATCH($P4618,[1]Dados!$N$2:$N$26779,),2)</f>
        <v>#N/A</v>
      </c>
      <c r="P4618">
        <v>165482</v>
      </c>
      <c r="Q4618" s="1">
        <v>37462</v>
      </c>
      <c r="R4618" s="1">
        <v>37072</v>
      </c>
      <c r="S4618" t="s">
        <v>995</v>
      </c>
    </row>
    <row r="4619" spans="1:19" x14ac:dyDescent="0.2">
      <c r="A4619" s="7">
        <v>521839</v>
      </c>
      <c r="B4619" s="3">
        <v>93041</v>
      </c>
      <c r="C4619" s="3" t="s">
        <v>1</v>
      </c>
      <c r="D4619" s="2" t="s">
        <v>681</v>
      </c>
      <c r="E4619" s="3">
        <v>16</v>
      </c>
      <c r="F4619" s="17">
        <v>0</v>
      </c>
      <c r="G4619" s="17">
        <v>1</v>
      </c>
      <c r="H4619" s="17">
        <v>0</v>
      </c>
      <c r="I4619" s="7">
        <v>2.2000000000000002</v>
      </c>
      <c r="J4619" s="7">
        <v>24</v>
      </c>
      <c r="K4619" s="4">
        <v>1214</v>
      </c>
      <c r="L4619" s="5">
        <v>1214.0589</v>
      </c>
      <c r="M4619">
        <v>70840</v>
      </c>
      <c r="N4619" s="33">
        <v>1</v>
      </c>
      <c r="O4619" s="50" t="e">
        <f>INDEX([1]Dados!$M$2:$N$26779,MATCH($P4619,[1]Dados!$N$2:$N$26779,),2)</f>
        <v>#N/A</v>
      </c>
      <c r="P4619">
        <v>165482</v>
      </c>
      <c r="Q4619" s="1">
        <v>37462</v>
      </c>
      <c r="R4619" s="1">
        <v>37072</v>
      </c>
      <c r="S4619" t="s">
        <v>995</v>
      </c>
    </row>
    <row r="4620" spans="1:19" x14ac:dyDescent="0.2">
      <c r="A4620" s="7">
        <v>521839</v>
      </c>
      <c r="B4620" s="3">
        <v>93041</v>
      </c>
      <c r="C4620" s="3" t="s">
        <v>1</v>
      </c>
      <c r="D4620" s="2" t="s">
        <v>681</v>
      </c>
      <c r="E4620" s="3">
        <v>16</v>
      </c>
      <c r="F4620" s="17">
        <v>0</v>
      </c>
      <c r="G4620" s="17">
        <v>1</v>
      </c>
      <c r="H4620" s="17">
        <v>0</v>
      </c>
      <c r="I4620" s="7">
        <v>2.4</v>
      </c>
      <c r="J4620" s="7">
        <v>27</v>
      </c>
      <c r="K4620" s="4">
        <v>1214</v>
      </c>
      <c r="L4620" s="5">
        <v>1214.0589</v>
      </c>
      <c r="M4620">
        <v>70840</v>
      </c>
      <c r="N4620" s="33">
        <v>1</v>
      </c>
      <c r="O4620" s="50" t="e">
        <f>INDEX([1]Dados!$M$2:$N$26779,MATCH($P4620,[1]Dados!$N$2:$N$26779,),2)</f>
        <v>#N/A</v>
      </c>
      <c r="P4620">
        <v>165482</v>
      </c>
      <c r="Q4620" s="1">
        <v>37462</v>
      </c>
      <c r="R4620" s="1">
        <v>37072</v>
      </c>
      <c r="S4620" t="s">
        <v>995</v>
      </c>
    </row>
    <row r="4621" spans="1:19" x14ac:dyDescent="0.2">
      <c r="A4621" s="7">
        <v>521839</v>
      </c>
      <c r="B4621" s="3">
        <v>93041</v>
      </c>
      <c r="C4621" s="3" t="s">
        <v>1</v>
      </c>
      <c r="D4621" s="2" t="s">
        <v>681</v>
      </c>
      <c r="E4621" s="3">
        <v>16</v>
      </c>
      <c r="F4621" s="17">
        <v>0</v>
      </c>
      <c r="G4621" s="17">
        <v>1</v>
      </c>
      <c r="H4621" s="17">
        <v>0</v>
      </c>
      <c r="I4621" s="7">
        <v>2.5</v>
      </c>
      <c r="J4621" s="7">
        <v>20</v>
      </c>
      <c r="K4621" s="4">
        <v>1214</v>
      </c>
      <c r="L4621" s="5">
        <v>1214.0589</v>
      </c>
      <c r="M4621">
        <v>70840</v>
      </c>
      <c r="N4621" s="33">
        <v>1</v>
      </c>
      <c r="O4621" s="50" t="e">
        <f>INDEX([1]Dados!$M$2:$N$26779,MATCH($P4621,[1]Dados!$N$2:$N$26779,),2)</f>
        <v>#N/A</v>
      </c>
      <c r="P4621">
        <v>165482</v>
      </c>
      <c r="Q4621" s="1">
        <v>37462</v>
      </c>
      <c r="R4621" s="1">
        <v>37072</v>
      </c>
      <c r="S4621" t="s">
        <v>995</v>
      </c>
    </row>
    <row r="4622" spans="1:19" x14ac:dyDescent="0.2">
      <c r="A4622" s="7">
        <v>521839</v>
      </c>
      <c r="B4622" s="3">
        <v>93041</v>
      </c>
      <c r="C4622" s="3" t="s">
        <v>1</v>
      </c>
      <c r="D4622" s="2" t="s">
        <v>681</v>
      </c>
      <c r="E4622" s="3">
        <v>16</v>
      </c>
      <c r="F4622" s="17">
        <v>0</v>
      </c>
      <c r="G4622" s="17">
        <v>1</v>
      </c>
      <c r="H4622" s="17">
        <v>0</v>
      </c>
      <c r="I4622" s="7">
        <v>2.8</v>
      </c>
      <c r="J4622" s="7">
        <v>28</v>
      </c>
      <c r="K4622" s="4">
        <v>1214</v>
      </c>
      <c r="L4622" s="5">
        <v>1214.0589</v>
      </c>
      <c r="M4622">
        <v>70840</v>
      </c>
      <c r="N4622" s="33">
        <v>1</v>
      </c>
      <c r="O4622" s="50" t="e">
        <f>INDEX([1]Dados!$M$2:$N$26779,MATCH($P4622,[1]Dados!$N$2:$N$26779,),2)</f>
        <v>#N/A</v>
      </c>
      <c r="P4622">
        <v>165482</v>
      </c>
      <c r="Q4622" s="1">
        <v>37462</v>
      </c>
      <c r="R4622" s="1">
        <v>37072</v>
      </c>
      <c r="S4622" t="s">
        <v>995</v>
      </c>
    </row>
    <row r="4623" spans="1:19" x14ac:dyDescent="0.2">
      <c r="A4623" s="7">
        <v>521839</v>
      </c>
      <c r="B4623" s="3">
        <v>93041</v>
      </c>
      <c r="C4623" s="3" t="s">
        <v>1</v>
      </c>
      <c r="D4623" s="2" t="s">
        <v>681</v>
      </c>
      <c r="E4623" s="3">
        <v>16</v>
      </c>
      <c r="F4623" s="17">
        <v>0</v>
      </c>
      <c r="G4623" s="17">
        <v>1</v>
      </c>
      <c r="H4623" s="17">
        <v>0</v>
      </c>
      <c r="I4623" s="7">
        <v>2.7</v>
      </c>
      <c r="J4623" s="7">
        <v>18</v>
      </c>
      <c r="K4623" s="4">
        <v>1214</v>
      </c>
      <c r="L4623" s="5">
        <v>1214.0589</v>
      </c>
      <c r="M4623">
        <v>70840</v>
      </c>
      <c r="N4623" s="33">
        <v>1</v>
      </c>
      <c r="O4623" s="50" t="e">
        <f>INDEX([1]Dados!$M$2:$N$26779,MATCH($P4623,[1]Dados!$N$2:$N$26779,),2)</f>
        <v>#N/A</v>
      </c>
      <c r="P4623">
        <v>165482</v>
      </c>
      <c r="Q4623" s="1">
        <v>37462</v>
      </c>
      <c r="R4623" s="1">
        <v>37072</v>
      </c>
      <c r="S4623" t="s">
        <v>995</v>
      </c>
    </row>
    <row r="4624" spans="1:19" x14ac:dyDescent="0.2">
      <c r="A4624" s="7">
        <v>521839</v>
      </c>
      <c r="B4624" s="3">
        <v>93041</v>
      </c>
      <c r="C4624" s="3" t="s">
        <v>1</v>
      </c>
      <c r="D4624" s="2" t="s">
        <v>681</v>
      </c>
      <c r="E4624" s="3">
        <v>16</v>
      </c>
      <c r="F4624" s="17">
        <v>0</v>
      </c>
      <c r="G4624" s="17">
        <v>1</v>
      </c>
      <c r="H4624" s="17">
        <v>0</v>
      </c>
      <c r="I4624" s="7">
        <v>2.6</v>
      </c>
      <c r="J4624" s="7">
        <v>18</v>
      </c>
      <c r="K4624" s="4">
        <v>1214</v>
      </c>
      <c r="L4624" s="5">
        <v>1214.0589</v>
      </c>
      <c r="M4624">
        <v>70840</v>
      </c>
      <c r="N4624" s="33">
        <v>1</v>
      </c>
      <c r="O4624" s="50" t="e">
        <f>INDEX([1]Dados!$M$2:$N$26779,MATCH($P4624,[1]Dados!$N$2:$N$26779,),2)</f>
        <v>#N/A</v>
      </c>
      <c r="P4624">
        <v>165482</v>
      </c>
      <c r="Q4624" s="1">
        <v>37462</v>
      </c>
      <c r="R4624" s="1">
        <v>37072</v>
      </c>
      <c r="S4624" t="s">
        <v>995</v>
      </c>
    </row>
    <row r="4625" spans="1:19" x14ac:dyDescent="0.2">
      <c r="A4625" s="7">
        <v>521839</v>
      </c>
      <c r="B4625" s="3">
        <v>93041</v>
      </c>
      <c r="C4625" s="3" t="s">
        <v>1</v>
      </c>
      <c r="D4625" s="2" t="s">
        <v>681</v>
      </c>
      <c r="E4625" s="3">
        <v>16</v>
      </c>
      <c r="F4625" s="17">
        <v>0</v>
      </c>
      <c r="G4625" s="17">
        <v>1</v>
      </c>
      <c r="H4625" s="17">
        <v>0</v>
      </c>
      <c r="I4625" s="7">
        <v>2.2999999999999998</v>
      </c>
      <c r="J4625" s="7">
        <v>23</v>
      </c>
      <c r="K4625" s="4">
        <v>1214</v>
      </c>
      <c r="L4625" s="5">
        <v>1214.0589</v>
      </c>
      <c r="M4625">
        <v>70840</v>
      </c>
      <c r="N4625" s="33">
        <v>1</v>
      </c>
      <c r="O4625" s="50" t="e">
        <f>INDEX([1]Dados!$M$2:$N$26779,MATCH($P4625,[1]Dados!$N$2:$N$26779,),2)</f>
        <v>#N/A</v>
      </c>
      <c r="P4625">
        <v>165482</v>
      </c>
      <c r="Q4625" s="1">
        <v>37462</v>
      </c>
      <c r="R4625" s="1">
        <v>37072</v>
      </c>
      <c r="S4625" t="s">
        <v>995</v>
      </c>
    </row>
    <row r="4626" spans="1:19" x14ac:dyDescent="0.2">
      <c r="A4626" s="7">
        <v>521839</v>
      </c>
      <c r="B4626" s="3">
        <v>93041</v>
      </c>
      <c r="C4626" s="3" t="s">
        <v>1</v>
      </c>
      <c r="D4626" s="2" t="s">
        <v>681</v>
      </c>
      <c r="E4626" s="3">
        <v>16</v>
      </c>
      <c r="F4626" s="17">
        <v>0</v>
      </c>
      <c r="G4626" s="17">
        <v>1</v>
      </c>
      <c r="H4626" s="17">
        <v>0</v>
      </c>
      <c r="I4626" s="7">
        <v>4.0999999999999996</v>
      </c>
      <c r="J4626" s="7">
        <v>22</v>
      </c>
      <c r="K4626" s="4">
        <v>1293</v>
      </c>
      <c r="L4626" s="5">
        <v>1293.0592999999999</v>
      </c>
      <c r="M4626">
        <v>3512.87</v>
      </c>
      <c r="N4626" s="33">
        <v>1</v>
      </c>
      <c r="O4626" s="50" t="e">
        <f>INDEX([1]Dados!$M$2:$N$26779,MATCH($P4626,[1]Dados!$N$2:$N$26779,),2)</f>
        <v>#N/A</v>
      </c>
      <c r="P4626">
        <v>164178</v>
      </c>
      <c r="Q4626" s="1">
        <v>37462</v>
      </c>
      <c r="R4626" s="1">
        <v>37072</v>
      </c>
      <c r="S4626" t="s">
        <v>871</v>
      </c>
    </row>
    <row r="4627" spans="1:19" x14ac:dyDescent="0.2">
      <c r="A4627" s="7">
        <v>521839</v>
      </c>
      <c r="B4627" s="3">
        <v>93041</v>
      </c>
      <c r="C4627" s="3" t="s">
        <v>1</v>
      </c>
      <c r="D4627" s="2" t="s">
        <v>681</v>
      </c>
      <c r="E4627" s="3">
        <v>16</v>
      </c>
      <c r="F4627" s="17">
        <v>0</v>
      </c>
      <c r="G4627" s="17">
        <v>1</v>
      </c>
      <c r="H4627" s="17">
        <v>0</v>
      </c>
      <c r="I4627" s="7">
        <v>4.2</v>
      </c>
      <c r="J4627" s="7">
        <v>29</v>
      </c>
      <c r="K4627" s="4">
        <v>1293</v>
      </c>
      <c r="L4627" s="5">
        <v>1293.0592999999999</v>
      </c>
      <c r="M4627">
        <v>3512.87</v>
      </c>
      <c r="N4627" s="33">
        <v>1</v>
      </c>
      <c r="O4627" s="50" t="e">
        <f>INDEX([1]Dados!$M$2:$N$26779,MATCH($P4627,[1]Dados!$N$2:$N$26779,),2)</f>
        <v>#N/A</v>
      </c>
      <c r="P4627">
        <v>164178</v>
      </c>
      <c r="Q4627" s="1">
        <v>37462</v>
      </c>
      <c r="R4627" s="1">
        <v>37072</v>
      </c>
      <c r="S4627" t="s">
        <v>871</v>
      </c>
    </row>
    <row r="4628" spans="1:19" x14ac:dyDescent="0.2">
      <c r="A4628" s="7">
        <v>521878</v>
      </c>
      <c r="B4628" s="3">
        <v>92827</v>
      </c>
      <c r="C4628" s="3" t="s">
        <v>1</v>
      </c>
      <c r="D4628" s="2" t="s">
        <v>709</v>
      </c>
      <c r="E4628" s="3">
        <v>16</v>
      </c>
      <c r="F4628" s="17">
        <v>0</v>
      </c>
      <c r="G4628" s="17">
        <v>1</v>
      </c>
      <c r="H4628" s="17">
        <v>0</v>
      </c>
      <c r="I4628" s="7">
        <v>5.0999999999999996</v>
      </c>
      <c r="J4628" s="7">
        <v>7</v>
      </c>
      <c r="K4628" s="4">
        <v>119</v>
      </c>
      <c r="L4628" s="5">
        <v>119.3984</v>
      </c>
      <c r="M4628">
        <v>96000</v>
      </c>
      <c r="N4628" s="3">
        <v>1</v>
      </c>
      <c r="O4628" s="50" t="e">
        <f>INDEX([1]Dados!$M$2:$N$26779,MATCH($P4628,[1]Dados!$N$2:$N$26779,),2)</f>
        <v>#N/A</v>
      </c>
      <c r="P4628">
        <v>164982</v>
      </c>
      <c r="Q4628" s="1">
        <v>37068</v>
      </c>
      <c r="R4628" s="1">
        <v>37072</v>
      </c>
      <c r="S4628" t="s">
        <v>1305</v>
      </c>
    </row>
    <row r="4629" spans="1:19" x14ac:dyDescent="0.2">
      <c r="A4629" s="7">
        <v>521878</v>
      </c>
      <c r="B4629" s="3">
        <v>92827</v>
      </c>
      <c r="C4629" s="3" t="s">
        <v>1</v>
      </c>
      <c r="D4629" s="2" t="s">
        <v>709</v>
      </c>
      <c r="E4629" s="3">
        <v>16</v>
      </c>
      <c r="F4629" s="17">
        <v>0</v>
      </c>
      <c r="G4629" s="17">
        <v>1</v>
      </c>
      <c r="H4629" s="17">
        <v>0</v>
      </c>
      <c r="I4629" s="7">
        <v>5.2</v>
      </c>
      <c r="J4629" s="7">
        <v>19</v>
      </c>
      <c r="K4629" s="4">
        <v>119</v>
      </c>
      <c r="L4629" s="5">
        <v>119.3984</v>
      </c>
      <c r="M4629">
        <v>96000</v>
      </c>
      <c r="N4629" s="3">
        <v>1</v>
      </c>
      <c r="O4629" s="50" t="e">
        <f>INDEX([1]Dados!$M$2:$N$26779,MATCH($P4629,[1]Dados!$N$2:$N$26779,),2)</f>
        <v>#N/A</v>
      </c>
      <c r="P4629">
        <v>164982</v>
      </c>
      <c r="Q4629" s="1">
        <v>37068</v>
      </c>
      <c r="R4629" s="1">
        <v>37072</v>
      </c>
      <c r="S4629" t="s">
        <v>1305</v>
      </c>
    </row>
    <row r="4630" spans="1:19" x14ac:dyDescent="0.2">
      <c r="A4630" s="7">
        <v>521878</v>
      </c>
      <c r="B4630" s="3">
        <v>92827</v>
      </c>
      <c r="C4630" s="3" t="s">
        <v>1</v>
      </c>
      <c r="D4630" s="2" t="s">
        <v>709</v>
      </c>
      <c r="E4630" s="3">
        <v>16</v>
      </c>
      <c r="F4630" s="17">
        <v>0</v>
      </c>
      <c r="G4630" s="17">
        <v>1</v>
      </c>
      <c r="H4630" s="17">
        <v>0</v>
      </c>
      <c r="I4630" s="7">
        <v>5.3</v>
      </c>
      <c r="J4630" s="7">
        <v>13</v>
      </c>
      <c r="K4630" s="4">
        <v>119</v>
      </c>
      <c r="L4630" s="5">
        <v>119.3984</v>
      </c>
      <c r="M4630">
        <v>96000</v>
      </c>
      <c r="N4630" s="3">
        <v>1</v>
      </c>
      <c r="O4630" s="50" t="e">
        <f>INDEX([1]Dados!$M$2:$N$26779,MATCH($P4630,[1]Dados!$N$2:$N$26779,),2)</f>
        <v>#N/A</v>
      </c>
      <c r="P4630">
        <v>164982</v>
      </c>
      <c r="Q4630" s="1">
        <v>37068</v>
      </c>
      <c r="R4630" s="1">
        <v>37072</v>
      </c>
      <c r="S4630" t="s">
        <v>1305</v>
      </c>
    </row>
    <row r="4631" spans="1:19" x14ac:dyDescent="0.2">
      <c r="A4631" s="7">
        <v>521878</v>
      </c>
      <c r="B4631" s="3">
        <v>92827</v>
      </c>
      <c r="C4631" s="3" t="s">
        <v>1</v>
      </c>
      <c r="D4631" s="2" t="s">
        <v>709</v>
      </c>
      <c r="E4631" s="3">
        <v>16</v>
      </c>
      <c r="F4631" s="17">
        <v>0</v>
      </c>
      <c r="G4631" s="17">
        <v>1</v>
      </c>
      <c r="H4631" s="17">
        <v>0</v>
      </c>
      <c r="I4631" s="7">
        <v>4.2</v>
      </c>
      <c r="J4631" s="7">
        <v>20</v>
      </c>
      <c r="K4631" s="4">
        <v>1203</v>
      </c>
      <c r="L4631" s="5">
        <v>1203.0829000000001</v>
      </c>
      <c r="M4631">
        <v>19320.5</v>
      </c>
      <c r="N4631" s="3">
        <v>1</v>
      </c>
      <c r="O4631" s="50" t="e">
        <f>INDEX([1]Dados!$M$2:$N$26779,MATCH($P4631,[1]Dados!$N$2:$N$26779,),2)</f>
        <v>#N/A</v>
      </c>
      <c r="P4631">
        <v>164128</v>
      </c>
      <c r="Q4631" s="1">
        <v>37068</v>
      </c>
      <c r="R4631" s="1">
        <v>37072</v>
      </c>
      <c r="S4631" t="s">
        <v>872</v>
      </c>
    </row>
    <row r="4632" spans="1:19" x14ac:dyDescent="0.2">
      <c r="A4632" s="7">
        <v>521878</v>
      </c>
      <c r="B4632" s="3">
        <v>92827</v>
      </c>
      <c r="C4632" s="3" t="s">
        <v>1</v>
      </c>
      <c r="D4632" s="2" t="s">
        <v>709</v>
      </c>
      <c r="E4632" s="3">
        <v>16</v>
      </c>
      <c r="F4632" s="17">
        <v>0</v>
      </c>
      <c r="G4632" s="17">
        <v>1</v>
      </c>
      <c r="H4632" s="17">
        <v>0</v>
      </c>
      <c r="I4632" s="7">
        <v>4.0999999999999996</v>
      </c>
      <c r="J4632" s="7">
        <v>27</v>
      </c>
      <c r="K4632" s="4">
        <v>1203</v>
      </c>
      <c r="L4632" s="5">
        <v>1203.0829000000001</v>
      </c>
      <c r="M4632">
        <v>19320.5</v>
      </c>
      <c r="N4632" s="3">
        <v>1</v>
      </c>
      <c r="O4632" s="50" t="e">
        <f>INDEX([1]Dados!$M$2:$N$26779,MATCH($P4632,[1]Dados!$N$2:$N$26779,),2)</f>
        <v>#N/A</v>
      </c>
      <c r="P4632">
        <v>164128</v>
      </c>
      <c r="Q4632" s="1">
        <v>37068</v>
      </c>
      <c r="R4632" s="1">
        <v>37072</v>
      </c>
      <c r="S4632" t="s">
        <v>872</v>
      </c>
    </row>
    <row r="4633" spans="1:19" x14ac:dyDescent="0.2">
      <c r="A4633" s="7">
        <v>521878</v>
      </c>
      <c r="B4633" s="3">
        <v>92827</v>
      </c>
      <c r="C4633" s="3" t="s">
        <v>1</v>
      </c>
      <c r="D4633" s="2" t="s">
        <v>709</v>
      </c>
      <c r="E4633" s="3">
        <v>16</v>
      </c>
      <c r="F4633" s="17">
        <v>0</v>
      </c>
      <c r="G4633" s="17">
        <v>1</v>
      </c>
      <c r="H4633" s="17">
        <v>0</v>
      </c>
      <c r="I4633" s="7">
        <v>1.1000000000000001</v>
      </c>
      <c r="J4633" s="7">
        <v>14</v>
      </c>
      <c r="K4633" s="4">
        <v>1214</v>
      </c>
      <c r="L4633" s="5">
        <v>1214.0587</v>
      </c>
      <c r="M4633">
        <v>37691.96</v>
      </c>
      <c r="N4633" s="3">
        <v>1</v>
      </c>
      <c r="O4633" s="50" t="e">
        <f>INDEX([1]Dados!$M$2:$N$26779,MATCH($P4633,[1]Dados!$N$2:$N$26779,),2)</f>
        <v>#N/A</v>
      </c>
      <c r="P4633">
        <v>164289</v>
      </c>
      <c r="Q4633" s="1">
        <v>37068</v>
      </c>
      <c r="R4633" s="1">
        <v>37072</v>
      </c>
      <c r="S4633" t="s">
        <v>870</v>
      </c>
    </row>
    <row r="4634" spans="1:19" x14ac:dyDescent="0.2">
      <c r="A4634" s="7">
        <v>521878</v>
      </c>
      <c r="B4634" s="3">
        <v>92827</v>
      </c>
      <c r="C4634" s="3" t="s">
        <v>1</v>
      </c>
      <c r="D4634" s="2" t="s">
        <v>709</v>
      </c>
      <c r="E4634" s="3">
        <v>16</v>
      </c>
      <c r="F4634" s="17">
        <v>0</v>
      </c>
      <c r="G4634" s="17">
        <v>1</v>
      </c>
      <c r="H4634" s="17">
        <v>0</v>
      </c>
      <c r="I4634" s="7">
        <v>1.2</v>
      </c>
      <c r="J4634" s="7">
        <v>25</v>
      </c>
      <c r="K4634" s="4">
        <v>1214</v>
      </c>
      <c r="L4634" s="5">
        <v>1214.0587</v>
      </c>
      <c r="M4634">
        <v>37691.96</v>
      </c>
      <c r="N4634" s="3">
        <v>1</v>
      </c>
      <c r="O4634" s="50" t="e">
        <f>INDEX([1]Dados!$M$2:$N$26779,MATCH($P4634,[1]Dados!$N$2:$N$26779,),2)</f>
        <v>#N/A</v>
      </c>
      <c r="P4634">
        <v>164289</v>
      </c>
      <c r="Q4634" s="1">
        <v>37068</v>
      </c>
      <c r="R4634" s="1">
        <v>37072</v>
      </c>
      <c r="S4634" t="s">
        <v>870</v>
      </c>
    </row>
    <row r="4635" spans="1:19" x14ac:dyDescent="0.2">
      <c r="A4635" s="7">
        <v>521878</v>
      </c>
      <c r="B4635" s="3">
        <v>92827</v>
      </c>
      <c r="C4635" s="3" t="s">
        <v>1</v>
      </c>
      <c r="D4635" s="2" t="s">
        <v>709</v>
      </c>
      <c r="E4635" s="3">
        <v>16</v>
      </c>
      <c r="F4635" s="17">
        <v>0</v>
      </c>
      <c r="G4635" s="17">
        <v>1</v>
      </c>
      <c r="H4635" s="17">
        <v>0</v>
      </c>
      <c r="I4635" s="7">
        <v>2.2000000000000002</v>
      </c>
      <c r="J4635" s="7">
        <v>20</v>
      </c>
      <c r="K4635" s="4">
        <v>1214</v>
      </c>
      <c r="L4635" s="5">
        <v>1214.0589</v>
      </c>
      <c r="M4635">
        <v>105420</v>
      </c>
      <c r="N4635" s="3">
        <v>1</v>
      </c>
      <c r="O4635" s="50" t="e">
        <f>INDEX([1]Dados!$M$2:$N$26779,MATCH($P4635,[1]Dados!$N$2:$N$26779,),2)</f>
        <v>#N/A</v>
      </c>
      <c r="P4635">
        <v>165483</v>
      </c>
      <c r="Q4635" s="1">
        <v>37068</v>
      </c>
      <c r="R4635" s="1">
        <v>37072</v>
      </c>
      <c r="S4635" t="s">
        <v>995</v>
      </c>
    </row>
    <row r="4636" spans="1:19" x14ac:dyDescent="0.2">
      <c r="A4636" s="7">
        <v>521878</v>
      </c>
      <c r="B4636" s="3">
        <v>92827</v>
      </c>
      <c r="C4636" s="3" t="s">
        <v>1</v>
      </c>
      <c r="D4636" s="2" t="s">
        <v>709</v>
      </c>
      <c r="E4636" s="3">
        <v>16</v>
      </c>
      <c r="F4636" s="17">
        <v>0</v>
      </c>
      <c r="G4636" s="17">
        <v>1</v>
      </c>
      <c r="H4636" s="17">
        <v>0</v>
      </c>
      <c r="I4636" s="7">
        <v>2.4</v>
      </c>
      <c r="J4636" s="7">
        <v>27</v>
      </c>
      <c r="K4636" s="4">
        <v>1214</v>
      </c>
      <c r="L4636" s="5">
        <v>1214.0589</v>
      </c>
      <c r="M4636">
        <v>105420</v>
      </c>
      <c r="N4636" s="3">
        <v>1</v>
      </c>
      <c r="O4636" s="50" t="e">
        <f>INDEX([1]Dados!$M$2:$N$26779,MATCH($P4636,[1]Dados!$N$2:$N$26779,),2)</f>
        <v>#N/A</v>
      </c>
      <c r="P4636">
        <v>165483</v>
      </c>
      <c r="Q4636" s="1">
        <v>37068</v>
      </c>
      <c r="R4636" s="1">
        <v>37072</v>
      </c>
      <c r="S4636" t="s">
        <v>995</v>
      </c>
    </row>
    <row r="4637" spans="1:19" x14ac:dyDescent="0.2">
      <c r="A4637" s="7">
        <v>521878</v>
      </c>
      <c r="B4637" s="3">
        <v>92827</v>
      </c>
      <c r="C4637" s="3" t="s">
        <v>1</v>
      </c>
      <c r="D4637" s="2" t="s">
        <v>709</v>
      </c>
      <c r="E4637" s="3">
        <v>16</v>
      </c>
      <c r="F4637" s="17">
        <v>0</v>
      </c>
      <c r="G4637" s="17">
        <v>1</v>
      </c>
      <c r="H4637" s="17">
        <v>0</v>
      </c>
      <c r="I4637" s="7">
        <v>2.1</v>
      </c>
      <c r="J4637" s="7">
        <v>23</v>
      </c>
      <c r="K4637" s="4">
        <v>1214</v>
      </c>
      <c r="L4637" s="5">
        <v>1214.0589</v>
      </c>
      <c r="M4637">
        <v>105420</v>
      </c>
      <c r="N4637" s="3">
        <v>1</v>
      </c>
      <c r="O4637" s="50" t="e">
        <f>INDEX([1]Dados!$M$2:$N$26779,MATCH($P4637,[1]Dados!$N$2:$N$26779,),2)</f>
        <v>#N/A</v>
      </c>
      <c r="P4637">
        <v>165483</v>
      </c>
      <c r="Q4637" s="1">
        <v>37068</v>
      </c>
      <c r="R4637" s="1">
        <v>37072</v>
      </c>
      <c r="S4637" t="s">
        <v>995</v>
      </c>
    </row>
    <row r="4638" spans="1:19" x14ac:dyDescent="0.2">
      <c r="A4638" s="7">
        <v>521878</v>
      </c>
      <c r="B4638" s="3">
        <v>92827</v>
      </c>
      <c r="C4638" s="3" t="s">
        <v>1</v>
      </c>
      <c r="D4638" s="2" t="s">
        <v>709</v>
      </c>
      <c r="E4638" s="3">
        <v>16</v>
      </c>
      <c r="F4638" s="17">
        <v>0</v>
      </c>
      <c r="G4638" s="17">
        <v>1</v>
      </c>
      <c r="H4638" s="17">
        <v>0</v>
      </c>
      <c r="I4638" s="7">
        <v>2.2999999999999998</v>
      </c>
      <c r="J4638" s="7">
        <v>24</v>
      </c>
      <c r="K4638" s="4">
        <v>1214</v>
      </c>
      <c r="L4638" s="5">
        <v>1214.0589</v>
      </c>
      <c r="M4638">
        <v>105420</v>
      </c>
      <c r="N4638" s="3">
        <v>1</v>
      </c>
      <c r="O4638" s="50" t="e">
        <f>INDEX([1]Dados!$M$2:$N$26779,MATCH($P4638,[1]Dados!$N$2:$N$26779,),2)</f>
        <v>#N/A</v>
      </c>
      <c r="P4638">
        <v>165483</v>
      </c>
      <c r="Q4638" s="1">
        <v>37068</v>
      </c>
      <c r="R4638" s="1">
        <v>37072</v>
      </c>
      <c r="S4638" t="s">
        <v>995</v>
      </c>
    </row>
    <row r="4639" spans="1:19" x14ac:dyDescent="0.2">
      <c r="A4639" s="7">
        <v>521878</v>
      </c>
      <c r="B4639" s="3">
        <v>92827</v>
      </c>
      <c r="C4639" s="3" t="s">
        <v>1</v>
      </c>
      <c r="D4639" s="2" t="s">
        <v>709</v>
      </c>
      <c r="E4639" s="3">
        <v>16</v>
      </c>
      <c r="F4639" s="17">
        <v>0</v>
      </c>
      <c r="G4639" s="17">
        <v>1</v>
      </c>
      <c r="H4639" s="17">
        <v>0</v>
      </c>
      <c r="I4639" s="7">
        <v>3.4</v>
      </c>
      <c r="J4639" s="7">
        <v>25</v>
      </c>
      <c r="K4639" s="4">
        <v>1293</v>
      </c>
      <c r="L4639" s="5">
        <v>1293.0592999999999</v>
      </c>
      <c r="M4639">
        <v>2743</v>
      </c>
      <c r="N4639" s="3">
        <v>1</v>
      </c>
      <c r="O4639" s="50" t="e">
        <f>INDEX([1]Dados!$M$2:$N$26779,MATCH($P4639,[1]Dados!$N$2:$N$26779,),2)</f>
        <v>#N/A</v>
      </c>
      <c r="P4639">
        <v>164179</v>
      </c>
      <c r="Q4639" s="1">
        <v>37068</v>
      </c>
      <c r="R4639" s="1">
        <v>37072</v>
      </c>
      <c r="S4639" t="s">
        <v>2323</v>
      </c>
    </row>
    <row r="4640" spans="1:19" x14ac:dyDescent="0.2">
      <c r="A4640" s="7">
        <v>521878</v>
      </c>
      <c r="B4640" s="3">
        <v>92827</v>
      </c>
      <c r="C4640" s="3" t="s">
        <v>1</v>
      </c>
      <c r="D4640" s="2" t="s">
        <v>709</v>
      </c>
      <c r="E4640" s="3">
        <v>16</v>
      </c>
      <c r="F4640" s="17">
        <v>0</v>
      </c>
      <c r="G4640" s="17">
        <v>1</v>
      </c>
      <c r="H4640" s="17">
        <v>0</v>
      </c>
      <c r="I4640" s="7">
        <v>3.3</v>
      </c>
      <c r="J4640" s="7">
        <v>0</v>
      </c>
      <c r="K4640" s="4">
        <v>1293</v>
      </c>
      <c r="L4640" s="5">
        <v>1293.0592999999999</v>
      </c>
      <c r="M4640">
        <v>2743</v>
      </c>
      <c r="N4640" s="3">
        <v>1</v>
      </c>
      <c r="O4640" s="50" t="e">
        <f>INDEX([1]Dados!$M$2:$N$26779,MATCH($P4640,[1]Dados!$N$2:$N$26779,),2)</f>
        <v>#N/A</v>
      </c>
      <c r="P4640">
        <v>164179</v>
      </c>
      <c r="Q4640" s="1">
        <v>37068</v>
      </c>
      <c r="R4640" s="1">
        <v>37072</v>
      </c>
      <c r="S4640" t="s">
        <v>2323</v>
      </c>
    </row>
    <row r="4641" spans="1:19" x14ac:dyDescent="0.2">
      <c r="A4641" s="7">
        <v>521878</v>
      </c>
      <c r="B4641" s="3">
        <v>92827</v>
      </c>
      <c r="C4641" s="3" t="s">
        <v>1</v>
      </c>
      <c r="D4641" s="2" t="s">
        <v>709</v>
      </c>
      <c r="E4641" s="3">
        <v>16</v>
      </c>
      <c r="F4641" s="17">
        <v>0</v>
      </c>
      <c r="G4641" s="17">
        <v>1</v>
      </c>
      <c r="H4641" s="17">
        <v>0</v>
      </c>
      <c r="I4641" s="7">
        <v>3.2</v>
      </c>
      <c r="J4641" s="7">
        <v>21</v>
      </c>
      <c r="K4641" s="4">
        <v>1293</v>
      </c>
      <c r="L4641" s="5">
        <v>1293.0592999999999</v>
      </c>
      <c r="M4641">
        <v>2743</v>
      </c>
      <c r="N4641" s="3">
        <v>1</v>
      </c>
      <c r="O4641" s="50" t="e">
        <f>INDEX([1]Dados!$M$2:$N$26779,MATCH($P4641,[1]Dados!$N$2:$N$26779,),2)</f>
        <v>#N/A</v>
      </c>
      <c r="P4641">
        <v>164179</v>
      </c>
      <c r="Q4641" s="1">
        <v>37068</v>
      </c>
      <c r="R4641" s="1">
        <v>37072</v>
      </c>
      <c r="S4641" t="s">
        <v>2323</v>
      </c>
    </row>
    <row r="4642" spans="1:19" x14ac:dyDescent="0.2">
      <c r="A4642" s="7">
        <v>521878</v>
      </c>
      <c r="B4642" s="3">
        <v>92827</v>
      </c>
      <c r="C4642" s="3" t="s">
        <v>1</v>
      </c>
      <c r="D4642" s="2" t="s">
        <v>709</v>
      </c>
      <c r="E4642" s="3">
        <v>16</v>
      </c>
      <c r="F4642" s="17">
        <v>0</v>
      </c>
      <c r="G4642" s="17">
        <v>1</v>
      </c>
      <c r="H4642" s="17">
        <v>0</v>
      </c>
      <c r="I4642" s="7">
        <v>3.1</v>
      </c>
      <c r="J4642" s="7">
        <v>22</v>
      </c>
      <c r="K4642" s="4">
        <v>1293</v>
      </c>
      <c r="L4642" s="5">
        <v>1293.0592999999999</v>
      </c>
      <c r="M4642">
        <v>2743</v>
      </c>
      <c r="N4642" s="3">
        <v>1</v>
      </c>
      <c r="O4642" s="50" t="e">
        <f>INDEX([1]Dados!$M$2:$N$26779,MATCH($P4642,[1]Dados!$N$2:$N$26779,),2)</f>
        <v>#N/A</v>
      </c>
      <c r="P4642">
        <v>164179</v>
      </c>
      <c r="Q4642" s="1">
        <v>37068</v>
      </c>
      <c r="R4642" s="1">
        <v>37072</v>
      </c>
      <c r="S4642" t="s">
        <v>2323</v>
      </c>
    </row>
    <row r="4643" spans="1:19" x14ac:dyDescent="0.2">
      <c r="A4643" s="7">
        <v>210230</v>
      </c>
      <c r="B4643" s="3">
        <v>7439</v>
      </c>
      <c r="C4643" s="3" t="s">
        <v>39</v>
      </c>
      <c r="D4643" s="2" t="s">
        <v>312</v>
      </c>
      <c r="E4643" s="3">
        <v>16</v>
      </c>
      <c r="F4643" s="17">
        <v>0</v>
      </c>
      <c r="G4643" s="17">
        <v>1</v>
      </c>
      <c r="H4643" s="17">
        <v>0</v>
      </c>
      <c r="I4643" s="7">
        <v>2.1</v>
      </c>
      <c r="J4643" s="7">
        <v>18</v>
      </c>
      <c r="K4643" s="4">
        <v>1214</v>
      </c>
      <c r="L4643" s="5">
        <v>1214.0589</v>
      </c>
      <c r="M4643">
        <v>221535</v>
      </c>
      <c r="N4643" s="3" t="s">
        <v>2203</v>
      </c>
      <c r="O4643" s="50" t="e">
        <f>INDEX([1]Dados!$M$2:$N$26779,MATCH($P4643,[1]Dados!$N$2:$N$26779,),2)</f>
        <v>#N/A</v>
      </c>
      <c r="P4643">
        <v>165912</v>
      </c>
      <c r="Q4643" s="1">
        <v>37068</v>
      </c>
      <c r="R4643" s="1">
        <v>37079</v>
      </c>
      <c r="S4643" t="s">
        <v>2324</v>
      </c>
    </row>
    <row r="4644" spans="1:19" x14ac:dyDescent="0.2">
      <c r="A4644" s="7">
        <v>210230</v>
      </c>
      <c r="B4644" s="3">
        <v>7439</v>
      </c>
      <c r="C4644" s="3" t="s">
        <v>39</v>
      </c>
      <c r="D4644" s="2" t="s">
        <v>312</v>
      </c>
      <c r="E4644" s="3">
        <v>16</v>
      </c>
      <c r="F4644" s="17">
        <v>0</v>
      </c>
      <c r="G4644" s="17">
        <v>1</v>
      </c>
      <c r="H4644" s="17">
        <v>0</v>
      </c>
      <c r="I4644" s="7">
        <v>2.2000000000000002</v>
      </c>
      <c r="J4644" s="7">
        <v>13</v>
      </c>
      <c r="K4644" s="4">
        <v>1214</v>
      </c>
      <c r="L4644" s="5">
        <v>1214.0589</v>
      </c>
      <c r="M4644">
        <v>221535</v>
      </c>
      <c r="N4644" s="3" t="s">
        <v>2203</v>
      </c>
      <c r="O4644" s="50" t="e">
        <f>INDEX([1]Dados!$M$2:$N$26779,MATCH($P4644,[1]Dados!$N$2:$N$26779,),2)</f>
        <v>#N/A</v>
      </c>
      <c r="P4644">
        <v>165912</v>
      </c>
      <c r="Q4644" s="1">
        <v>37068</v>
      </c>
      <c r="R4644" s="1">
        <v>37079</v>
      </c>
      <c r="S4644" t="s">
        <v>2324</v>
      </c>
    </row>
    <row r="4645" spans="1:19" x14ac:dyDescent="0.2">
      <c r="A4645" s="7">
        <v>210230</v>
      </c>
      <c r="B4645" s="3">
        <v>7439</v>
      </c>
      <c r="C4645" s="3" t="s">
        <v>39</v>
      </c>
      <c r="D4645" s="2" t="s">
        <v>312</v>
      </c>
      <c r="E4645" s="3">
        <v>16</v>
      </c>
      <c r="F4645" s="17">
        <v>0</v>
      </c>
      <c r="G4645" s="17">
        <v>1</v>
      </c>
      <c r="H4645" s="17">
        <v>0</v>
      </c>
      <c r="I4645" s="7">
        <v>2.2999999999999998</v>
      </c>
      <c r="J4645" s="7">
        <v>13</v>
      </c>
      <c r="K4645" s="4">
        <v>1214</v>
      </c>
      <c r="L4645" s="5">
        <v>1214.0589</v>
      </c>
      <c r="M4645">
        <v>221535</v>
      </c>
      <c r="N4645" s="3" t="s">
        <v>2203</v>
      </c>
      <c r="O4645" s="50" t="e">
        <f>INDEX([1]Dados!$M$2:$N$26779,MATCH($P4645,[1]Dados!$N$2:$N$26779,),2)</f>
        <v>#N/A</v>
      </c>
      <c r="P4645">
        <v>165912</v>
      </c>
      <c r="Q4645" s="1">
        <v>37068</v>
      </c>
      <c r="R4645" s="1">
        <v>37079</v>
      </c>
      <c r="S4645" t="s">
        <v>2324</v>
      </c>
    </row>
    <row r="4646" spans="1:19" x14ac:dyDescent="0.2">
      <c r="A4646" s="7">
        <v>210230</v>
      </c>
      <c r="B4646" s="3">
        <v>7439</v>
      </c>
      <c r="C4646" s="3" t="s">
        <v>39</v>
      </c>
      <c r="D4646" s="2" t="s">
        <v>312</v>
      </c>
      <c r="E4646" s="3">
        <v>16</v>
      </c>
      <c r="F4646" s="17">
        <v>0</v>
      </c>
      <c r="G4646" s="17">
        <v>1</v>
      </c>
      <c r="H4646" s="17">
        <v>0</v>
      </c>
      <c r="I4646" s="7">
        <v>5.2</v>
      </c>
      <c r="J4646" s="7">
        <v>31</v>
      </c>
      <c r="K4646" s="4">
        <v>119</v>
      </c>
      <c r="L4646" s="5">
        <v>119.3861</v>
      </c>
      <c r="M4646">
        <v>199820</v>
      </c>
      <c r="N4646" s="33">
        <v>1</v>
      </c>
      <c r="O4646" s="50" t="e">
        <f>INDEX([1]Dados!$M$2:$N$26779,MATCH($P4646,[1]Dados!$N$2:$N$26779,),2)</f>
        <v>#N/A</v>
      </c>
      <c r="P4646">
        <v>164960</v>
      </c>
      <c r="Q4646" s="1">
        <v>37068</v>
      </c>
      <c r="R4646" s="1">
        <v>37079</v>
      </c>
      <c r="S4646" t="s">
        <v>2327</v>
      </c>
    </row>
    <row r="4647" spans="1:19" x14ac:dyDescent="0.2">
      <c r="A4647" s="7">
        <v>210230</v>
      </c>
      <c r="B4647" s="3">
        <v>7439</v>
      </c>
      <c r="C4647" s="3" t="s">
        <v>39</v>
      </c>
      <c r="D4647" s="2" t="s">
        <v>312</v>
      </c>
      <c r="E4647" s="3">
        <v>16</v>
      </c>
      <c r="F4647" s="17">
        <v>0</v>
      </c>
      <c r="G4647" s="17">
        <v>1</v>
      </c>
      <c r="H4647" s="17">
        <v>0</v>
      </c>
      <c r="I4647" s="7">
        <v>5.0999999999999996</v>
      </c>
      <c r="J4647" s="7">
        <v>13</v>
      </c>
      <c r="K4647" s="4">
        <v>119</v>
      </c>
      <c r="L4647" s="5">
        <v>119.3861</v>
      </c>
      <c r="M4647">
        <v>199820</v>
      </c>
      <c r="N4647" s="33">
        <v>1</v>
      </c>
      <c r="O4647" s="50" t="e">
        <f>INDEX([1]Dados!$M$2:$N$26779,MATCH($P4647,[1]Dados!$N$2:$N$26779,),2)</f>
        <v>#N/A</v>
      </c>
      <c r="P4647">
        <v>164960</v>
      </c>
      <c r="Q4647" s="1">
        <v>37068</v>
      </c>
      <c r="R4647" s="1">
        <v>37079</v>
      </c>
      <c r="S4647" t="s">
        <v>2327</v>
      </c>
    </row>
    <row r="4648" spans="1:19" x14ac:dyDescent="0.2">
      <c r="A4648" s="7">
        <v>210230</v>
      </c>
      <c r="B4648" s="3">
        <v>7439</v>
      </c>
      <c r="C4648" s="3" t="s">
        <v>39</v>
      </c>
      <c r="D4648" s="2" t="s">
        <v>312</v>
      </c>
      <c r="E4648" s="3">
        <v>16</v>
      </c>
      <c r="F4648" s="17">
        <v>0</v>
      </c>
      <c r="G4648" s="17">
        <v>1</v>
      </c>
      <c r="H4648" s="17">
        <v>0</v>
      </c>
      <c r="I4648" s="7">
        <v>5.3</v>
      </c>
      <c r="J4648" s="7">
        <v>19</v>
      </c>
      <c r="K4648" s="4">
        <v>119</v>
      </c>
      <c r="L4648" s="5">
        <v>119.3861</v>
      </c>
      <c r="M4648">
        <v>199820</v>
      </c>
      <c r="N4648" s="33">
        <v>1</v>
      </c>
      <c r="O4648" s="50" t="e">
        <f>INDEX([1]Dados!$M$2:$N$26779,MATCH($P4648,[1]Dados!$N$2:$N$26779,),2)</f>
        <v>#N/A</v>
      </c>
      <c r="P4648">
        <v>164960</v>
      </c>
      <c r="Q4648" s="1">
        <v>37068</v>
      </c>
      <c r="R4648" s="1">
        <v>37079</v>
      </c>
      <c r="S4648" t="s">
        <v>2327</v>
      </c>
    </row>
    <row r="4649" spans="1:19" x14ac:dyDescent="0.2">
      <c r="A4649" s="7">
        <v>210230</v>
      </c>
      <c r="B4649" s="3">
        <v>7439</v>
      </c>
      <c r="C4649" s="3" t="s">
        <v>39</v>
      </c>
      <c r="D4649" s="2" t="s">
        <v>312</v>
      </c>
      <c r="E4649" s="3">
        <v>16</v>
      </c>
      <c r="F4649" s="17">
        <v>0</v>
      </c>
      <c r="G4649" s="17">
        <v>1</v>
      </c>
      <c r="H4649" s="17">
        <v>0</v>
      </c>
      <c r="I4649" s="7">
        <v>4.2</v>
      </c>
      <c r="J4649" s="7">
        <v>10</v>
      </c>
      <c r="K4649" s="4">
        <v>119</v>
      </c>
      <c r="L4649" s="5">
        <v>119.3921</v>
      </c>
      <c r="M4649">
        <v>202090.91</v>
      </c>
      <c r="N4649" s="3">
        <v>1</v>
      </c>
      <c r="O4649" s="50" t="e">
        <f>INDEX([1]Dados!$M$2:$N$26779,MATCH($P4649,[1]Dados!$N$2:$N$26779,),2)</f>
        <v>#N/A</v>
      </c>
      <c r="P4649">
        <v>164959</v>
      </c>
      <c r="Q4649" s="1">
        <v>37068</v>
      </c>
      <c r="R4649" s="1">
        <v>37079</v>
      </c>
      <c r="S4649" t="s">
        <v>2326</v>
      </c>
    </row>
    <row r="4650" spans="1:19" x14ac:dyDescent="0.2">
      <c r="A4650" s="7">
        <v>210230</v>
      </c>
      <c r="B4650" s="3">
        <v>7439</v>
      </c>
      <c r="C4650" s="3" t="s">
        <v>39</v>
      </c>
      <c r="D4650" s="2" t="s">
        <v>312</v>
      </c>
      <c r="E4650" s="3">
        <v>16</v>
      </c>
      <c r="F4650" s="17">
        <v>0</v>
      </c>
      <c r="G4650" s="17">
        <v>1</v>
      </c>
      <c r="H4650" s="17">
        <v>0</v>
      </c>
      <c r="I4650" s="7">
        <v>4.3</v>
      </c>
      <c r="J4650" s="7">
        <v>19</v>
      </c>
      <c r="K4650" s="4">
        <v>119</v>
      </c>
      <c r="L4650" s="5">
        <v>119.3921</v>
      </c>
      <c r="M4650">
        <v>202090.91</v>
      </c>
      <c r="N4650" s="3">
        <v>1</v>
      </c>
      <c r="O4650" s="50" t="e">
        <f>INDEX([1]Dados!$M$2:$N$26779,MATCH($P4650,[1]Dados!$N$2:$N$26779,),2)</f>
        <v>#N/A</v>
      </c>
      <c r="P4650">
        <v>164959</v>
      </c>
      <c r="Q4650" s="1">
        <v>37068</v>
      </c>
      <c r="R4650" s="1">
        <v>37079</v>
      </c>
      <c r="S4650" t="s">
        <v>2326</v>
      </c>
    </row>
    <row r="4651" spans="1:19" x14ac:dyDescent="0.2">
      <c r="A4651" s="7">
        <v>210230</v>
      </c>
      <c r="B4651" s="3">
        <v>7439</v>
      </c>
      <c r="C4651" s="3" t="s">
        <v>39</v>
      </c>
      <c r="D4651" s="2" t="s">
        <v>312</v>
      </c>
      <c r="E4651" s="3">
        <v>16</v>
      </c>
      <c r="F4651" s="17">
        <v>0</v>
      </c>
      <c r="G4651" s="17">
        <v>1</v>
      </c>
      <c r="H4651" s="17">
        <v>0</v>
      </c>
      <c r="I4651" s="7">
        <v>4.0999999999999996</v>
      </c>
      <c r="J4651" s="7">
        <v>13</v>
      </c>
      <c r="K4651" s="4">
        <v>119</v>
      </c>
      <c r="L4651" s="5">
        <v>119.3921</v>
      </c>
      <c r="M4651">
        <v>202090.91</v>
      </c>
      <c r="N4651" s="3">
        <v>1</v>
      </c>
      <c r="O4651" s="50" t="e">
        <f>INDEX([1]Dados!$M$2:$N$26779,MATCH($P4651,[1]Dados!$N$2:$N$26779,),2)</f>
        <v>#N/A</v>
      </c>
      <c r="P4651">
        <v>164959</v>
      </c>
      <c r="Q4651" s="1">
        <v>37068</v>
      </c>
      <c r="R4651" s="1">
        <v>37079</v>
      </c>
      <c r="S4651" t="s">
        <v>2326</v>
      </c>
    </row>
    <row r="4652" spans="1:19" x14ac:dyDescent="0.2">
      <c r="A4652" s="7">
        <v>210230</v>
      </c>
      <c r="B4652" s="3">
        <v>7439</v>
      </c>
      <c r="C4652" s="3" t="s">
        <v>39</v>
      </c>
      <c r="D4652" s="2" t="s">
        <v>312</v>
      </c>
      <c r="E4652" s="3">
        <v>16</v>
      </c>
      <c r="F4652" s="17">
        <v>0</v>
      </c>
      <c r="G4652" s="17">
        <v>1</v>
      </c>
      <c r="H4652" s="17">
        <v>0</v>
      </c>
      <c r="I4652" s="7">
        <v>1.2</v>
      </c>
      <c r="J4652" s="7">
        <v>15</v>
      </c>
      <c r="K4652" s="4">
        <v>1214</v>
      </c>
      <c r="L4652" s="5">
        <v>1214.0587</v>
      </c>
      <c r="M4652">
        <v>143227.5</v>
      </c>
      <c r="N4652" s="33" t="s">
        <v>2203</v>
      </c>
      <c r="O4652" s="50" t="e">
        <f>INDEX([1]Dados!$M$2:$N$26779,MATCH($P4652,[1]Dados!$N$2:$N$26779,),2)</f>
        <v>#N/A</v>
      </c>
      <c r="P4652">
        <v>165911</v>
      </c>
      <c r="Q4652" s="1">
        <v>37068</v>
      </c>
      <c r="R4652" s="1">
        <v>37079</v>
      </c>
      <c r="S4652" t="s">
        <v>1838</v>
      </c>
    </row>
    <row r="4653" spans="1:19" x14ac:dyDescent="0.2">
      <c r="A4653" s="7">
        <v>210230</v>
      </c>
      <c r="B4653" s="3">
        <v>7439</v>
      </c>
      <c r="C4653" s="3" t="s">
        <v>39</v>
      </c>
      <c r="D4653" s="2" t="s">
        <v>312</v>
      </c>
      <c r="E4653" s="3">
        <v>16</v>
      </c>
      <c r="F4653" s="17">
        <v>0</v>
      </c>
      <c r="G4653" s="17">
        <v>1</v>
      </c>
      <c r="H4653" s="17">
        <v>0</v>
      </c>
      <c r="I4653" s="7">
        <v>1.1000000000000001</v>
      </c>
      <c r="J4653" s="7">
        <v>25</v>
      </c>
      <c r="K4653" s="4">
        <v>1214</v>
      </c>
      <c r="L4653" s="5">
        <v>1214.0587</v>
      </c>
      <c r="M4653">
        <v>143227.5</v>
      </c>
      <c r="N4653" s="33" t="s">
        <v>2203</v>
      </c>
      <c r="O4653" s="50" t="e">
        <f>INDEX([1]Dados!$M$2:$N$26779,MATCH($P4653,[1]Dados!$N$2:$N$26779,),2)</f>
        <v>#N/A</v>
      </c>
      <c r="P4653">
        <v>165911</v>
      </c>
      <c r="Q4653" s="1">
        <v>37068</v>
      </c>
      <c r="R4653" s="1">
        <v>37079</v>
      </c>
      <c r="S4653" t="s">
        <v>1838</v>
      </c>
    </row>
    <row r="4654" spans="1:19" x14ac:dyDescent="0.2">
      <c r="A4654" s="7">
        <v>210230</v>
      </c>
      <c r="B4654" s="3">
        <v>7439</v>
      </c>
      <c r="C4654" s="3" t="s">
        <v>39</v>
      </c>
      <c r="D4654" s="2" t="s">
        <v>312</v>
      </c>
      <c r="E4654" s="3">
        <v>16</v>
      </c>
      <c r="F4654" s="17">
        <v>0</v>
      </c>
      <c r="G4654" s="17">
        <v>1</v>
      </c>
      <c r="H4654" s="17">
        <v>0</v>
      </c>
      <c r="I4654" s="7">
        <v>1.3</v>
      </c>
      <c r="J4654" s="7">
        <v>13</v>
      </c>
      <c r="K4654" s="4">
        <v>1214</v>
      </c>
      <c r="L4654" s="5">
        <v>1214.0587</v>
      </c>
      <c r="M4654">
        <v>143227.5</v>
      </c>
      <c r="N4654" s="33" t="s">
        <v>2203</v>
      </c>
      <c r="O4654" s="50" t="e">
        <f>INDEX([1]Dados!$M$2:$N$26779,MATCH($P4654,[1]Dados!$N$2:$N$26779,),2)</f>
        <v>#N/A</v>
      </c>
      <c r="P4654">
        <v>165911</v>
      </c>
      <c r="Q4654" s="1">
        <v>37068</v>
      </c>
      <c r="R4654" s="1">
        <v>37079</v>
      </c>
      <c r="S4654" t="s">
        <v>1838</v>
      </c>
    </row>
    <row r="4655" spans="1:19" x14ac:dyDescent="0.2">
      <c r="A4655" s="7">
        <v>210230</v>
      </c>
      <c r="B4655" s="3">
        <v>7439</v>
      </c>
      <c r="C4655" s="3" t="s">
        <v>39</v>
      </c>
      <c r="D4655" s="2" t="s">
        <v>312</v>
      </c>
      <c r="E4655" s="3">
        <v>16</v>
      </c>
      <c r="F4655" s="17">
        <v>0</v>
      </c>
      <c r="G4655" s="17">
        <v>1</v>
      </c>
      <c r="H4655" s="17">
        <v>0</v>
      </c>
      <c r="I4655" s="7">
        <v>3.4</v>
      </c>
      <c r="J4655" s="7">
        <v>25</v>
      </c>
      <c r="K4655" s="4">
        <v>1293</v>
      </c>
      <c r="L4655" s="5">
        <v>1293.0592999999999</v>
      </c>
      <c r="M4655">
        <v>52687.6</v>
      </c>
      <c r="N4655" s="33" t="s">
        <v>2203</v>
      </c>
      <c r="O4655" s="50" t="e">
        <f>INDEX([1]Dados!$M$2:$N$26779,MATCH($P4655,[1]Dados!$N$2:$N$26779,),2)</f>
        <v>#N/A</v>
      </c>
      <c r="P4655">
        <v>165910</v>
      </c>
      <c r="Q4655" s="1">
        <v>37068</v>
      </c>
      <c r="R4655" s="1">
        <v>37079</v>
      </c>
      <c r="S4655" t="s">
        <v>2325</v>
      </c>
    </row>
    <row r="4656" spans="1:19" x14ac:dyDescent="0.2">
      <c r="A4656" s="7">
        <v>210230</v>
      </c>
      <c r="B4656" s="3">
        <v>7439</v>
      </c>
      <c r="C4656" s="3" t="s">
        <v>39</v>
      </c>
      <c r="D4656" s="2" t="s">
        <v>312</v>
      </c>
      <c r="E4656" s="3">
        <v>16</v>
      </c>
      <c r="F4656" s="17">
        <v>0</v>
      </c>
      <c r="G4656" s="17">
        <v>1</v>
      </c>
      <c r="H4656" s="17">
        <v>0</v>
      </c>
      <c r="I4656" s="7">
        <v>3.1</v>
      </c>
      <c r="J4656" s="7">
        <v>20</v>
      </c>
      <c r="K4656" s="4">
        <v>1293</v>
      </c>
      <c r="L4656" s="5">
        <v>1293.0592999999999</v>
      </c>
      <c r="M4656">
        <v>52687.6</v>
      </c>
      <c r="N4656" s="33" t="s">
        <v>2203</v>
      </c>
      <c r="O4656" s="50" t="e">
        <f>INDEX([1]Dados!$M$2:$N$26779,MATCH($P4656,[1]Dados!$N$2:$N$26779,),2)</f>
        <v>#N/A</v>
      </c>
      <c r="P4656">
        <v>165910</v>
      </c>
      <c r="Q4656" s="1">
        <v>37068</v>
      </c>
      <c r="R4656" s="1">
        <v>37079</v>
      </c>
      <c r="S4656" t="s">
        <v>2325</v>
      </c>
    </row>
    <row r="4657" spans="1:19" x14ac:dyDescent="0.2">
      <c r="A4657" s="7">
        <v>210230</v>
      </c>
      <c r="B4657" s="3">
        <v>7439</v>
      </c>
      <c r="C4657" s="3" t="s">
        <v>39</v>
      </c>
      <c r="D4657" s="2" t="s">
        <v>312</v>
      </c>
      <c r="E4657" s="3">
        <v>16</v>
      </c>
      <c r="F4657" s="17">
        <v>0</v>
      </c>
      <c r="G4657" s="17">
        <v>1</v>
      </c>
      <c r="H4657" s="17">
        <v>0</v>
      </c>
      <c r="I4657" s="7">
        <v>3.2</v>
      </c>
      <c r="J4657" s="7">
        <v>15</v>
      </c>
      <c r="K4657" s="4">
        <v>1293</v>
      </c>
      <c r="L4657" s="5">
        <v>1293.0592999999999</v>
      </c>
      <c r="M4657">
        <v>52687.6</v>
      </c>
      <c r="N4657" s="33" t="s">
        <v>2203</v>
      </c>
      <c r="O4657" s="50" t="e">
        <f>INDEX([1]Dados!$M$2:$N$26779,MATCH($P4657,[1]Dados!$N$2:$N$26779,),2)</f>
        <v>#N/A</v>
      </c>
      <c r="P4657">
        <v>165910</v>
      </c>
      <c r="Q4657" s="1">
        <v>37068</v>
      </c>
      <c r="R4657" s="1">
        <v>37079</v>
      </c>
      <c r="S4657" t="s">
        <v>2325</v>
      </c>
    </row>
    <row r="4658" spans="1:19" x14ac:dyDescent="0.2">
      <c r="A4658" s="7">
        <v>210230</v>
      </c>
      <c r="B4658" s="3">
        <v>7439</v>
      </c>
      <c r="C4658" s="3" t="s">
        <v>39</v>
      </c>
      <c r="D4658" s="2" t="s">
        <v>312</v>
      </c>
      <c r="E4658" s="3">
        <v>16</v>
      </c>
      <c r="F4658" s="17">
        <v>0</v>
      </c>
      <c r="G4658" s="17">
        <v>1</v>
      </c>
      <c r="H4658" s="17">
        <v>0</v>
      </c>
      <c r="I4658" s="7">
        <v>3.3</v>
      </c>
      <c r="J4658" s="7">
        <v>12</v>
      </c>
      <c r="K4658" s="4">
        <v>1293</v>
      </c>
      <c r="L4658" s="5">
        <v>1293.0592999999999</v>
      </c>
      <c r="M4658">
        <v>52687.6</v>
      </c>
      <c r="N4658" s="33" t="s">
        <v>2203</v>
      </c>
      <c r="O4658" s="50" t="e">
        <f>INDEX([1]Dados!$M$2:$N$26779,MATCH($P4658,[1]Dados!$N$2:$N$26779,),2)</f>
        <v>#N/A</v>
      </c>
      <c r="P4658">
        <v>165910</v>
      </c>
      <c r="Q4658" s="1">
        <v>37068</v>
      </c>
      <c r="R4658" s="1">
        <v>37079</v>
      </c>
      <c r="S4658" t="s">
        <v>2325</v>
      </c>
    </row>
    <row r="4659" spans="1:19" x14ac:dyDescent="0.2">
      <c r="A4659" s="7">
        <v>310420</v>
      </c>
      <c r="B4659" s="3">
        <v>40835</v>
      </c>
      <c r="C4659" s="3" t="s">
        <v>33</v>
      </c>
      <c r="D4659" s="2" t="s">
        <v>268</v>
      </c>
      <c r="E4659" s="3">
        <v>16</v>
      </c>
      <c r="F4659" s="17">
        <v>0</v>
      </c>
      <c r="G4659" s="17">
        <v>1</v>
      </c>
      <c r="H4659" s="17">
        <v>0</v>
      </c>
      <c r="I4659" s="7">
        <v>5.0999999999999996</v>
      </c>
      <c r="J4659" s="7">
        <v>25</v>
      </c>
      <c r="K4659" s="4">
        <v>4</v>
      </c>
      <c r="L4659" s="5">
        <v>4.3922999999999996</v>
      </c>
      <c r="M4659">
        <v>1236594.5</v>
      </c>
      <c r="N4659" s="33">
        <v>1</v>
      </c>
      <c r="O4659" s="50" t="e">
        <f>INDEX([1]Dados!$M$2:$N$26779,MATCH($P4659,[1]Dados!$N$2:$N$26779,),2)</f>
        <v>#N/A</v>
      </c>
      <c r="P4659">
        <v>164827</v>
      </c>
      <c r="Q4659" s="1">
        <v>37068</v>
      </c>
      <c r="R4659" s="1">
        <v>37437</v>
      </c>
      <c r="S4659" t="s">
        <v>2329</v>
      </c>
    </row>
    <row r="4660" spans="1:19" x14ac:dyDescent="0.2">
      <c r="A4660" s="7">
        <v>310420</v>
      </c>
      <c r="B4660" s="3">
        <v>40835</v>
      </c>
      <c r="C4660" s="3" t="s">
        <v>33</v>
      </c>
      <c r="D4660" s="2" t="s">
        <v>268</v>
      </c>
      <c r="E4660" s="3">
        <v>16</v>
      </c>
      <c r="F4660" s="17">
        <v>0</v>
      </c>
      <c r="G4660" s="17">
        <v>1</v>
      </c>
      <c r="H4660" s="17">
        <v>0</v>
      </c>
      <c r="I4660" s="7">
        <v>5.0999999999999996</v>
      </c>
      <c r="J4660" s="7">
        <v>0</v>
      </c>
      <c r="K4660" s="4">
        <v>4</v>
      </c>
      <c r="L4660" s="5">
        <v>4.3922999999999996</v>
      </c>
      <c r="M4660" t="s">
        <v>2134</v>
      </c>
      <c r="N4660" s="33">
        <v>1</v>
      </c>
      <c r="O4660" s="50" t="e">
        <f>INDEX([1]Dados!$M$2:$N$26779,MATCH($P4660,[1]Dados!$N$2:$N$26779,),2)</f>
        <v>#N/A</v>
      </c>
      <c r="P4660">
        <v>164828</v>
      </c>
      <c r="Q4660" s="1">
        <v>37068</v>
      </c>
      <c r="R4660" s="1">
        <v>37437</v>
      </c>
      <c r="S4660" t="s">
        <v>2329</v>
      </c>
    </row>
    <row r="4661" spans="1:19" x14ac:dyDescent="0.2">
      <c r="A4661" s="7">
        <v>310420</v>
      </c>
      <c r="B4661" s="3">
        <v>40835</v>
      </c>
      <c r="C4661" s="3" t="s">
        <v>33</v>
      </c>
      <c r="D4661" s="2" t="s">
        <v>268</v>
      </c>
      <c r="E4661" s="3">
        <v>16</v>
      </c>
      <c r="F4661" s="17">
        <v>0</v>
      </c>
      <c r="G4661" s="17">
        <v>1</v>
      </c>
      <c r="H4661" s="17">
        <v>0</v>
      </c>
      <c r="I4661" s="7">
        <v>6.4</v>
      </c>
      <c r="J4661" s="7">
        <v>18</v>
      </c>
      <c r="K4661" s="4">
        <v>119</v>
      </c>
      <c r="L4661" s="5">
        <v>119.38590000000001</v>
      </c>
      <c r="M4661">
        <v>14683.48</v>
      </c>
      <c r="N4661" s="3">
        <v>0</v>
      </c>
      <c r="O4661" s="50" t="e">
        <f>INDEX([1]Dados!$M$2:$N$26779,MATCH($P4661,[1]Dados!$N$2:$N$26779,),2)</f>
        <v>#N/A</v>
      </c>
      <c r="P4661">
        <v>165282</v>
      </c>
      <c r="Q4661" s="1">
        <v>37068</v>
      </c>
      <c r="R4661" s="1">
        <v>37437</v>
      </c>
      <c r="S4661" t="s">
        <v>1047</v>
      </c>
    </row>
    <row r="4662" spans="1:19" x14ac:dyDescent="0.2">
      <c r="A4662" s="7">
        <v>310420</v>
      </c>
      <c r="B4662" s="3">
        <v>40835</v>
      </c>
      <c r="C4662" s="3" t="s">
        <v>33</v>
      </c>
      <c r="D4662" s="2" t="s">
        <v>268</v>
      </c>
      <c r="E4662" s="3">
        <v>16</v>
      </c>
      <c r="F4662" s="17">
        <v>0</v>
      </c>
      <c r="G4662" s="17">
        <v>1</v>
      </c>
      <c r="H4662" s="17">
        <v>0</v>
      </c>
      <c r="I4662" s="7">
        <v>6.2</v>
      </c>
      <c r="J4662" s="7">
        <v>17</v>
      </c>
      <c r="K4662" s="4">
        <v>119</v>
      </c>
      <c r="L4662" s="5">
        <v>119.38590000000001</v>
      </c>
      <c r="M4662">
        <v>14683.48</v>
      </c>
      <c r="N4662" s="3">
        <v>0</v>
      </c>
      <c r="O4662" s="50" t="e">
        <f>INDEX([1]Dados!$M$2:$N$26779,MATCH($P4662,[1]Dados!$N$2:$N$26779,),2)</f>
        <v>#N/A</v>
      </c>
      <c r="P4662">
        <v>165282</v>
      </c>
      <c r="Q4662" s="1">
        <v>37068</v>
      </c>
      <c r="R4662" s="1">
        <v>37437</v>
      </c>
      <c r="S4662" t="s">
        <v>1047</v>
      </c>
    </row>
    <row r="4663" spans="1:19" x14ac:dyDescent="0.2">
      <c r="A4663" s="7">
        <v>310420</v>
      </c>
      <c r="B4663" s="3">
        <v>40835</v>
      </c>
      <c r="C4663" s="3" t="s">
        <v>33</v>
      </c>
      <c r="D4663" s="2" t="s">
        <v>268</v>
      </c>
      <c r="E4663" s="3">
        <v>16</v>
      </c>
      <c r="F4663" s="17">
        <v>0</v>
      </c>
      <c r="G4663" s="17">
        <v>1</v>
      </c>
      <c r="H4663" s="17">
        <v>0</v>
      </c>
      <c r="I4663" s="7">
        <v>6.3</v>
      </c>
      <c r="J4663" s="7">
        <v>25</v>
      </c>
      <c r="K4663" s="4">
        <v>119</v>
      </c>
      <c r="L4663" s="5">
        <v>119.38590000000001</v>
      </c>
      <c r="M4663">
        <v>14683.48</v>
      </c>
      <c r="N4663" s="3">
        <v>0</v>
      </c>
      <c r="O4663" s="50" t="e">
        <f>INDEX([1]Dados!$M$2:$N$26779,MATCH($P4663,[1]Dados!$N$2:$N$26779,),2)</f>
        <v>#N/A</v>
      </c>
      <c r="P4663">
        <v>165282</v>
      </c>
      <c r="Q4663" s="1">
        <v>37068</v>
      </c>
      <c r="R4663" s="1">
        <v>37437</v>
      </c>
      <c r="S4663" t="s">
        <v>1047</v>
      </c>
    </row>
    <row r="4664" spans="1:19" x14ac:dyDescent="0.2">
      <c r="A4664" s="7">
        <v>310420</v>
      </c>
      <c r="B4664" s="3">
        <v>40835</v>
      </c>
      <c r="C4664" s="3" t="s">
        <v>33</v>
      </c>
      <c r="D4664" s="2" t="s">
        <v>268</v>
      </c>
      <c r="E4664" s="3">
        <v>16</v>
      </c>
      <c r="F4664" s="17">
        <v>0</v>
      </c>
      <c r="G4664" s="17">
        <v>1</v>
      </c>
      <c r="H4664" s="17">
        <v>0</v>
      </c>
      <c r="I4664" s="7">
        <v>6.1</v>
      </c>
      <c r="J4664" s="7">
        <v>33</v>
      </c>
      <c r="K4664" s="4">
        <v>119</v>
      </c>
      <c r="L4664" s="5">
        <v>119.38590000000001</v>
      </c>
      <c r="M4664">
        <v>14683.48</v>
      </c>
      <c r="N4664" s="3">
        <v>0</v>
      </c>
      <c r="O4664" s="50" t="e">
        <f>INDEX([1]Dados!$M$2:$N$26779,MATCH($P4664,[1]Dados!$N$2:$N$26779,),2)</f>
        <v>#N/A</v>
      </c>
      <c r="P4664">
        <v>165282</v>
      </c>
      <c r="Q4664" s="1">
        <v>37068</v>
      </c>
      <c r="R4664" s="1">
        <v>37437</v>
      </c>
      <c r="S4664" t="s">
        <v>1047</v>
      </c>
    </row>
    <row r="4665" spans="1:19" x14ac:dyDescent="0.2">
      <c r="A4665" s="7">
        <v>310420</v>
      </c>
      <c r="B4665" s="3">
        <v>40835</v>
      </c>
      <c r="C4665" s="3" t="s">
        <v>33</v>
      </c>
      <c r="D4665" s="2" t="s">
        <v>268</v>
      </c>
      <c r="E4665" s="3">
        <v>16</v>
      </c>
      <c r="F4665" s="17">
        <v>0</v>
      </c>
      <c r="G4665" s="17">
        <v>1</v>
      </c>
      <c r="H4665" s="17">
        <v>0</v>
      </c>
      <c r="I4665" s="7">
        <v>4.0999999999999996</v>
      </c>
      <c r="J4665" s="7">
        <v>25</v>
      </c>
      <c r="K4665" s="4">
        <v>1203</v>
      </c>
      <c r="L4665" s="5">
        <v>1203.0829000000001</v>
      </c>
      <c r="M4665">
        <v>163928.15</v>
      </c>
      <c r="N4665" s="33">
        <v>1</v>
      </c>
      <c r="O4665" s="50" t="e">
        <f>INDEX([1]Dados!$M$2:$N$26779,MATCH($P4665,[1]Dados!$N$2:$N$26779,),2)</f>
        <v>#N/A</v>
      </c>
      <c r="P4665">
        <v>165672</v>
      </c>
      <c r="Q4665" s="1">
        <v>37068</v>
      </c>
      <c r="R4665" s="1">
        <v>37437</v>
      </c>
      <c r="S4665" t="s">
        <v>1045</v>
      </c>
    </row>
    <row r="4666" spans="1:19" x14ac:dyDescent="0.2">
      <c r="A4666" s="7">
        <v>310420</v>
      </c>
      <c r="B4666" s="3">
        <v>40835</v>
      </c>
      <c r="C4666" s="3" t="s">
        <v>33</v>
      </c>
      <c r="D4666" s="2" t="s">
        <v>268</v>
      </c>
      <c r="E4666" s="3">
        <v>16</v>
      </c>
      <c r="F4666" s="17">
        <v>0</v>
      </c>
      <c r="G4666" s="17">
        <v>1</v>
      </c>
      <c r="H4666" s="17">
        <v>0</v>
      </c>
      <c r="I4666" s="7">
        <v>1.1000000000000001</v>
      </c>
      <c r="J4666" s="7">
        <v>25</v>
      </c>
      <c r="K4666" s="4">
        <v>1214</v>
      </c>
      <c r="L4666" s="5">
        <v>1214.0587</v>
      </c>
      <c r="M4666">
        <v>561541.21</v>
      </c>
      <c r="N4666" s="33">
        <v>1</v>
      </c>
      <c r="O4666" s="50" t="e">
        <f>INDEX([1]Dados!$M$2:$N$26779,MATCH($P4666,[1]Dados!$N$2:$N$26779,),2)</f>
        <v>#N/A</v>
      </c>
      <c r="P4666">
        <v>165675</v>
      </c>
      <c r="Q4666" s="1">
        <v>37068</v>
      </c>
      <c r="R4666" s="1">
        <v>37437</v>
      </c>
      <c r="S4666" t="s">
        <v>2328</v>
      </c>
    </row>
    <row r="4667" spans="1:19" x14ac:dyDescent="0.2">
      <c r="A4667" s="7">
        <v>310420</v>
      </c>
      <c r="B4667" s="3">
        <v>40835</v>
      </c>
      <c r="C4667" s="3" t="s">
        <v>33</v>
      </c>
      <c r="D4667" s="2" t="s">
        <v>268</v>
      </c>
      <c r="E4667" s="3">
        <v>16</v>
      </c>
      <c r="F4667" s="17">
        <v>0</v>
      </c>
      <c r="G4667" s="17">
        <v>1</v>
      </c>
      <c r="H4667" s="17">
        <v>0</v>
      </c>
      <c r="I4667" s="7">
        <v>1.2</v>
      </c>
      <c r="J4667" s="7">
        <v>25</v>
      </c>
      <c r="K4667" s="4">
        <v>1214</v>
      </c>
      <c r="L4667" s="5">
        <v>1214.0587</v>
      </c>
      <c r="M4667">
        <v>561541.21</v>
      </c>
      <c r="N4667" s="33">
        <v>1</v>
      </c>
      <c r="O4667" s="50" t="e">
        <f>INDEX([1]Dados!$M$2:$N$26779,MATCH($P4667,[1]Dados!$N$2:$N$26779,),2)</f>
        <v>#N/A</v>
      </c>
      <c r="P4667">
        <v>165675</v>
      </c>
      <c r="Q4667" s="1">
        <v>37068</v>
      </c>
      <c r="R4667" s="1">
        <v>37437</v>
      </c>
      <c r="S4667" t="s">
        <v>2328</v>
      </c>
    </row>
    <row r="4668" spans="1:19" x14ac:dyDescent="0.2">
      <c r="A4668" s="7">
        <v>310420</v>
      </c>
      <c r="B4668" s="3">
        <v>40835</v>
      </c>
      <c r="C4668" s="3" t="s">
        <v>33</v>
      </c>
      <c r="D4668" s="2" t="s">
        <v>268</v>
      </c>
      <c r="E4668" s="3">
        <v>16</v>
      </c>
      <c r="F4668" s="17">
        <v>0</v>
      </c>
      <c r="G4668" s="17">
        <v>1</v>
      </c>
      <c r="H4668" s="17">
        <v>0</v>
      </c>
      <c r="I4668" s="7">
        <v>1.3</v>
      </c>
      <c r="J4668" s="7">
        <v>18</v>
      </c>
      <c r="K4668" s="4">
        <v>1214</v>
      </c>
      <c r="L4668" s="5">
        <v>1214.0587</v>
      </c>
      <c r="M4668">
        <v>561541.21</v>
      </c>
      <c r="N4668" s="33">
        <v>1</v>
      </c>
      <c r="O4668" s="50" t="e">
        <f>INDEX([1]Dados!$M$2:$N$26779,MATCH($P4668,[1]Dados!$N$2:$N$26779,),2)</f>
        <v>#N/A</v>
      </c>
      <c r="P4668">
        <v>165675</v>
      </c>
      <c r="Q4668" s="1">
        <v>37068</v>
      </c>
      <c r="R4668" s="1">
        <v>37437</v>
      </c>
      <c r="S4668" t="s">
        <v>2328</v>
      </c>
    </row>
    <row r="4669" spans="1:19" x14ac:dyDescent="0.2">
      <c r="A4669" s="7">
        <v>310420</v>
      </c>
      <c r="B4669" s="3">
        <v>40835</v>
      </c>
      <c r="C4669" s="3" t="s">
        <v>33</v>
      </c>
      <c r="D4669" s="2" t="s">
        <v>268</v>
      </c>
      <c r="E4669" s="3">
        <v>16</v>
      </c>
      <c r="F4669" s="17">
        <v>0</v>
      </c>
      <c r="G4669" s="17">
        <v>1</v>
      </c>
      <c r="H4669" s="17">
        <v>0</v>
      </c>
      <c r="I4669" s="7">
        <v>2.1</v>
      </c>
      <c r="J4669" s="7">
        <v>20</v>
      </c>
      <c r="K4669" s="4">
        <v>1214</v>
      </c>
      <c r="L4669" s="5">
        <v>1214.0589</v>
      </c>
      <c r="M4669">
        <v>265422</v>
      </c>
      <c r="N4669" s="33">
        <v>1</v>
      </c>
      <c r="O4669" s="50" t="e">
        <f>INDEX([1]Dados!$M$2:$N$26779,MATCH($P4669,[1]Dados!$N$2:$N$26779,),2)</f>
        <v>#N/A</v>
      </c>
      <c r="P4669">
        <v>165673</v>
      </c>
      <c r="Q4669" s="1">
        <v>37068</v>
      </c>
      <c r="R4669" s="1">
        <v>37437</v>
      </c>
      <c r="S4669" t="s">
        <v>83</v>
      </c>
    </row>
    <row r="4670" spans="1:19" x14ac:dyDescent="0.2">
      <c r="A4670" s="7">
        <v>310420</v>
      </c>
      <c r="B4670" s="3">
        <v>40835</v>
      </c>
      <c r="C4670" s="3" t="s">
        <v>33</v>
      </c>
      <c r="D4670" s="2" t="s">
        <v>268</v>
      </c>
      <c r="E4670" s="3">
        <v>16</v>
      </c>
      <c r="F4670" s="17">
        <v>0</v>
      </c>
      <c r="G4670" s="17">
        <v>1</v>
      </c>
      <c r="H4670" s="17">
        <v>0</v>
      </c>
      <c r="I4670" s="7">
        <v>2.2999999999999998</v>
      </c>
      <c r="J4670" s="7">
        <v>23</v>
      </c>
      <c r="K4670" s="4">
        <v>1214</v>
      </c>
      <c r="L4670" s="5">
        <v>1214.0589</v>
      </c>
      <c r="M4670">
        <v>265422</v>
      </c>
      <c r="N4670" s="33">
        <v>1</v>
      </c>
      <c r="O4670" s="50" t="e">
        <f>INDEX([1]Dados!$M$2:$N$26779,MATCH($P4670,[1]Dados!$N$2:$N$26779,),2)</f>
        <v>#N/A</v>
      </c>
      <c r="P4670">
        <v>165673</v>
      </c>
      <c r="Q4670" s="1">
        <v>37068</v>
      </c>
      <c r="R4670" s="1">
        <v>37437</v>
      </c>
      <c r="S4670" t="s">
        <v>83</v>
      </c>
    </row>
    <row r="4671" spans="1:19" x14ac:dyDescent="0.2">
      <c r="A4671" s="7">
        <v>310420</v>
      </c>
      <c r="B4671" s="3">
        <v>40835</v>
      </c>
      <c r="C4671" s="3" t="s">
        <v>33</v>
      </c>
      <c r="D4671" s="2" t="s">
        <v>268</v>
      </c>
      <c r="E4671" s="3">
        <v>16</v>
      </c>
      <c r="F4671" s="17">
        <v>0</v>
      </c>
      <c r="G4671" s="17">
        <v>1</v>
      </c>
      <c r="H4671" s="17">
        <v>0</v>
      </c>
      <c r="I4671" s="7">
        <v>2.2000000000000002</v>
      </c>
      <c r="J4671" s="7">
        <v>22</v>
      </c>
      <c r="K4671" s="4">
        <v>1214</v>
      </c>
      <c r="L4671" s="5">
        <v>1214.0589</v>
      </c>
      <c r="M4671">
        <v>265422</v>
      </c>
      <c r="N4671" s="33">
        <v>1</v>
      </c>
      <c r="O4671" s="50" t="e">
        <f>INDEX([1]Dados!$M$2:$N$26779,MATCH($P4671,[1]Dados!$N$2:$N$26779,),2)</f>
        <v>#N/A</v>
      </c>
      <c r="P4671">
        <v>165673</v>
      </c>
      <c r="Q4671" s="1">
        <v>37068</v>
      </c>
      <c r="R4671" s="1">
        <v>37437</v>
      </c>
      <c r="S4671" t="s">
        <v>83</v>
      </c>
    </row>
    <row r="4672" spans="1:19" x14ac:dyDescent="0.2">
      <c r="A4672" s="7">
        <v>310420</v>
      </c>
      <c r="B4672" s="3">
        <v>40835</v>
      </c>
      <c r="C4672" s="3" t="s">
        <v>33</v>
      </c>
      <c r="D4672" s="2" t="s">
        <v>268</v>
      </c>
      <c r="E4672" s="3">
        <v>16</v>
      </c>
      <c r="F4672" s="17">
        <v>0</v>
      </c>
      <c r="G4672" s="17">
        <v>1</v>
      </c>
      <c r="H4672" s="17">
        <v>0</v>
      </c>
      <c r="I4672" s="7" t="s">
        <v>3</v>
      </c>
      <c r="J4672" s="7">
        <v>0</v>
      </c>
      <c r="K4672" s="4">
        <v>1216</v>
      </c>
      <c r="L4672" s="5">
        <v>1216.0832</v>
      </c>
      <c r="M4672">
        <v>120000</v>
      </c>
      <c r="N4672" s="33">
        <v>1</v>
      </c>
      <c r="O4672" s="50" t="e">
        <f>INDEX([1]Dados!$M$2:$N$26779,MATCH($P4672,[1]Dados!$N$2:$N$26779,),2)</f>
        <v>#N/A</v>
      </c>
      <c r="P4672">
        <v>165512</v>
      </c>
      <c r="Q4672" s="1">
        <v>37068</v>
      </c>
      <c r="R4672" s="1">
        <v>37437</v>
      </c>
      <c r="S4672" t="s">
        <v>2134</v>
      </c>
    </row>
    <row r="4673" spans="1:19" x14ac:dyDescent="0.2">
      <c r="A4673" s="7">
        <v>310420</v>
      </c>
      <c r="B4673" s="3">
        <v>40835</v>
      </c>
      <c r="C4673" s="3" t="s">
        <v>33</v>
      </c>
      <c r="D4673" s="2" t="s">
        <v>268</v>
      </c>
      <c r="E4673" s="3">
        <v>16</v>
      </c>
      <c r="F4673" s="17">
        <v>0</v>
      </c>
      <c r="G4673" s="17">
        <v>1</v>
      </c>
      <c r="H4673" s="17">
        <v>0</v>
      </c>
      <c r="I4673" s="7">
        <v>3.1</v>
      </c>
      <c r="J4673" s="7">
        <v>22</v>
      </c>
      <c r="K4673" s="4">
        <v>1293</v>
      </c>
      <c r="L4673" s="5">
        <v>1293.0592999999999</v>
      </c>
      <c r="M4673">
        <v>47877.61</v>
      </c>
      <c r="N4673" s="33">
        <v>1</v>
      </c>
      <c r="O4673" s="50" t="e">
        <f>INDEX([1]Dados!$M$2:$N$26779,MATCH($P4673,[1]Dados!$N$2:$N$26779,),2)</f>
        <v>#N/A</v>
      </c>
      <c r="P4673">
        <v>165674</v>
      </c>
      <c r="Q4673" s="1">
        <v>37068</v>
      </c>
      <c r="R4673" s="1">
        <v>37437</v>
      </c>
      <c r="S4673" t="s">
        <v>2321</v>
      </c>
    </row>
    <row r="4674" spans="1:19" x14ac:dyDescent="0.2">
      <c r="A4674" s="7">
        <v>312385</v>
      </c>
      <c r="B4674" s="3">
        <v>40185</v>
      </c>
      <c r="C4674" s="3" t="s">
        <v>33</v>
      </c>
      <c r="D4674" s="2" t="s">
        <v>408</v>
      </c>
      <c r="E4674" s="3">
        <v>16</v>
      </c>
      <c r="F4674" s="17">
        <v>0</v>
      </c>
      <c r="G4674" s="17">
        <v>1</v>
      </c>
      <c r="H4674" s="17">
        <v>0</v>
      </c>
      <c r="I4674" s="7" t="s">
        <v>3</v>
      </c>
      <c r="J4674" s="7">
        <v>0</v>
      </c>
      <c r="K4674" s="4">
        <v>3</v>
      </c>
      <c r="L4674" s="5">
        <v>3.0596999999999999</v>
      </c>
      <c r="M4674">
        <v>22449.55</v>
      </c>
      <c r="N4674" s="3">
        <v>1</v>
      </c>
      <c r="O4674" s="50" t="e">
        <f>INDEX([1]Dados!$M$2:$N$26779,MATCH($P4674,[1]Dados!$N$2:$N$26779,),2)</f>
        <v>#N/A</v>
      </c>
      <c r="P4674">
        <v>164130</v>
      </c>
      <c r="Q4674" s="1">
        <v>37068</v>
      </c>
      <c r="R4674" s="1">
        <v>37072</v>
      </c>
      <c r="S4674" t="s">
        <v>2134</v>
      </c>
    </row>
    <row r="4675" spans="1:19" x14ac:dyDescent="0.2">
      <c r="A4675" s="7">
        <v>312385</v>
      </c>
      <c r="B4675" s="3">
        <v>40185</v>
      </c>
      <c r="C4675" s="3" t="s">
        <v>33</v>
      </c>
      <c r="D4675" s="2" t="s">
        <v>408</v>
      </c>
      <c r="E4675" s="3">
        <v>16</v>
      </c>
      <c r="F4675" s="17">
        <v>0</v>
      </c>
      <c r="G4675" s="17">
        <v>1</v>
      </c>
      <c r="H4675" s="17">
        <v>0</v>
      </c>
      <c r="I4675" s="7">
        <v>1.1000000000000001</v>
      </c>
      <c r="J4675" s="7">
        <v>13</v>
      </c>
      <c r="K4675" s="4">
        <v>1214</v>
      </c>
      <c r="L4675" s="5">
        <v>1214.0587</v>
      </c>
      <c r="M4675">
        <v>69033.95</v>
      </c>
      <c r="N4675" s="33">
        <v>1</v>
      </c>
      <c r="O4675" s="50" t="e">
        <f>INDEX([1]Dados!$M$2:$N$26779,MATCH($P4675,[1]Dados!$N$2:$N$26779,),2)</f>
        <v>#N/A</v>
      </c>
      <c r="P4675">
        <v>164268</v>
      </c>
      <c r="Q4675" s="1">
        <v>37068</v>
      </c>
      <c r="R4675" s="1">
        <v>37072</v>
      </c>
      <c r="S4675" t="s">
        <v>1095</v>
      </c>
    </row>
    <row r="4676" spans="1:19" x14ac:dyDescent="0.2">
      <c r="A4676" s="7">
        <v>312385</v>
      </c>
      <c r="B4676" s="3">
        <v>40185</v>
      </c>
      <c r="C4676" s="3" t="s">
        <v>33</v>
      </c>
      <c r="D4676" s="2" t="s">
        <v>408</v>
      </c>
      <c r="E4676" s="3">
        <v>16</v>
      </c>
      <c r="F4676" s="17">
        <v>0</v>
      </c>
      <c r="G4676" s="17">
        <v>1</v>
      </c>
      <c r="H4676" s="17">
        <v>0</v>
      </c>
      <c r="I4676" s="7">
        <v>1.3</v>
      </c>
      <c r="J4676" s="7">
        <v>13</v>
      </c>
      <c r="K4676" s="4">
        <v>1214</v>
      </c>
      <c r="L4676" s="5">
        <v>1214.0587</v>
      </c>
      <c r="M4676">
        <v>69033.95</v>
      </c>
      <c r="N4676" s="33">
        <v>1</v>
      </c>
      <c r="O4676" s="50" t="e">
        <f>INDEX([1]Dados!$M$2:$N$26779,MATCH($P4676,[1]Dados!$N$2:$N$26779,),2)</f>
        <v>#N/A</v>
      </c>
      <c r="P4676">
        <v>164268</v>
      </c>
      <c r="Q4676" s="1">
        <v>37068</v>
      </c>
      <c r="R4676" s="1">
        <v>37072</v>
      </c>
      <c r="S4676" t="s">
        <v>1095</v>
      </c>
    </row>
    <row r="4677" spans="1:19" x14ac:dyDescent="0.2">
      <c r="A4677" s="7">
        <v>312385</v>
      </c>
      <c r="B4677" s="3">
        <v>40185</v>
      </c>
      <c r="C4677" s="3" t="s">
        <v>33</v>
      </c>
      <c r="D4677" s="2" t="s">
        <v>408</v>
      </c>
      <c r="E4677" s="3">
        <v>16</v>
      </c>
      <c r="F4677" s="17">
        <v>0</v>
      </c>
      <c r="G4677" s="17">
        <v>1</v>
      </c>
      <c r="H4677" s="17">
        <v>0</v>
      </c>
      <c r="I4677" s="7">
        <v>1.2</v>
      </c>
      <c r="J4677" s="7">
        <v>25</v>
      </c>
      <c r="K4677" s="4">
        <v>1214</v>
      </c>
      <c r="L4677" s="5">
        <v>1214.0587</v>
      </c>
      <c r="M4677">
        <v>69033.95</v>
      </c>
      <c r="N4677" s="33">
        <v>1</v>
      </c>
      <c r="O4677" s="50" t="e">
        <f>INDEX([1]Dados!$M$2:$N$26779,MATCH($P4677,[1]Dados!$N$2:$N$26779,),2)</f>
        <v>#N/A</v>
      </c>
      <c r="P4677">
        <v>164268</v>
      </c>
      <c r="Q4677" s="1">
        <v>37068</v>
      </c>
      <c r="R4677" s="1">
        <v>37072</v>
      </c>
      <c r="S4677" t="s">
        <v>1095</v>
      </c>
    </row>
    <row r="4678" spans="1:19" x14ac:dyDescent="0.2">
      <c r="A4678" s="7">
        <v>312385</v>
      </c>
      <c r="B4678" s="3">
        <v>40185</v>
      </c>
      <c r="C4678" s="3" t="s">
        <v>33</v>
      </c>
      <c r="D4678" s="2" t="s">
        <v>408</v>
      </c>
      <c r="E4678" s="3">
        <v>16</v>
      </c>
      <c r="F4678" s="17">
        <v>0</v>
      </c>
      <c r="G4678" s="17">
        <v>1</v>
      </c>
      <c r="H4678" s="17">
        <v>0</v>
      </c>
      <c r="I4678" s="7">
        <v>1.4</v>
      </c>
      <c r="J4678" s="7">
        <v>2</v>
      </c>
      <c r="K4678" s="4">
        <v>1214</v>
      </c>
      <c r="L4678" s="5">
        <v>1214.0587</v>
      </c>
      <c r="M4678">
        <v>69033.95</v>
      </c>
      <c r="N4678" s="33">
        <v>1</v>
      </c>
      <c r="O4678" s="50" t="e">
        <f>INDEX([1]Dados!$M$2:$N$26779,MATCH($P4678,[1]Dados!$N$2:$N$26779,),2)</f>
        <v>#N/A</v>
      </c>
      <c r="P4678">
        <v>164268</v>
      </c>
      <c r="Q4678" s="1">
        <v>37068</v>
      </c>
      <c r="R4678" s="1">
        <v>37072</v>
      </c>
      <c r="S4678" t="s">
        <v>1095</v>
      </c>
    </row>
    <row r="4679" spans="1:19" x14ac:dyDescent="0.2">
      <c r="A4679" s="7">
        <v>312385</v>
      </c>
      <c r="B4679" s="3">
        <v>40185</v>
      </c>
      <c r="C4679" s="3" t="s">
        <v>33</v>
      </c>
      <c r="D4679" s="2" t="s">
        <v>408</v>
      </c>
      <c r="E4679" s="3">
        <v>16</v>
      </c>
      <c r="F4679" s="17">
        <v>0</v>
      </c>
      <c r="G4679" s="17">
        <v>1</v>
      </c>
      <c r="H4679" s="17">
        <v>0</v>
      </c>
      <c r="I4679" s="7">
        <v>2.2000000000000002</v>
      </c>
      <c r="J4679" s="7">
        <v>18</v>
      </c>
      <c r="K4679" s="4">
        <v>1214</v>
      </c>
      <c r="L4679" s="5">
        <v>1214.0589</v>
      </c>
      <c r="M4679">
        <v>97472</v>
      </c>
      <c r="N4679" s="33">
        <v>1</v>
      </c>
      <c r="O4679" s="50" t="e">
        <f>INDEX([1]Dados!$M$2:$N$26779,MATCH($P4679,[1]Dados!$N$2:$N$26779,),2)</f>
        <v>#N/A</v>
      </c>
      <c r="P4679">
        <v>165464</v>
      </c>
      <c r="Q4679" s="1">
        <v>37068</v>
      </c>
      <c r="R4679" s="1">
        <v>37072</v>
      </c>
      <c r="S4679" t="s">
        <v>82</v>
      </c>
    </row>
    <row r="4680" spans="1:19" x14ac:dyDescent="0.2">
      <c r="A4680" s="7">
        <v>312385</v>
      </c>
      <c r="B4680" s="3">
        <v>40185</v>
      </c>
      <c r="C4680" s="3" t="s">
        <v>33</v>
      </c>
      <c r="D4680" s="2" t="s">
        <v>408</v>
      </c>
      <c r="E4680" s="3">
        <v>16</v>
      </c>
      <c r="F4680" s="17">
        <v>0</v>
      </c>
      <c r="G4680" s="17">
        <v>1</v>
      </c>
      <c r="H4680" s="17">
        <v>0</v>
      </c>
      <c r="I4680" s="7">
        <v>2.1</v>
      </c>
      <c r="J4680" s="7">
        <v>25</v>
      </c>
      <c r="K4680" s="4">
        <v>1214</v>
      </c>
      <c r="L4680" s="5">
        <v>1214.0589</v>
      </c>
      <c r="M4680">
        <v>97472</v>
      </c>
      <c r="N4680" s="33">
        <v>1</v>
      </c>
      <c r="O4680" s="50" t="e">
        <f>INDEX([1]Dados!$M$2:$N$26779,MATCH($P4680,[1]Dados!$N$2:$N$26779,),2)</f>
        <v>#N/A</v>
      </c>
      <c r="P4680">
        <v>165464</v>
      </c>
      <c r="Q4680" s="1">
        <v>37068</v>
      </c>
      <c r="R4680" s="1">
        <v>37072</v>
      </c>
      <c r="S4680" t="s">
        <v>82</v>
      </c>
    </row>
    <row r="4681" spans="1:19" x14ac:dyDescent="0.2">
      <c r="A4681" s="7">
        <v>312385</v>
      </c>
      <c r="B4681" s="3">
        <v>40185</v>
      </c>
      <c r="C4681" s="3" t="s">
        <v>33</v>
      </c>
      <c r="D4681" s="2" t="s">
        <v>408</v>
      </c>
      <c r="E4681" s="3">
        <v>16</v>
      </c>
      <c r="F4681" s="17">
        <v>0</v>
      </c>
      <c r="G4681" s="17">
        <v>1</v>
      </c>
      <c r="H4681" s="17">
        <v>0</v>
      </c>
      <c r="I4681" s="7">
        <v>3.1</v>
      </c>
      <c r="J4681" s="7">
        <v>21</v>
      </c>
      <c r="K4681" s="4">
        <v>1293</v>
      </c>
      <c r="L4681" s="5">
        <v>1293.0592999999999</v>
      </c>
      <c r="M4681">
        <v>7225</v>
      </c>
      <c r="N4681" s="33">
        <v>1</v>
      </c>
      <c r="O4681" s="50" t="e">
        <f>INDEX([1]Dados!$M$2:$N$26779,MATCH($P4681,[1]Dados!$N$2:$N$26779,),2)</f>
        <v>#N/A</v>
      </c>
      <c r="P4681">
        <v>164168</v>
      </c>
      <c r="Q4681" s="1">
        <v>37068</v>
      </c>
      <c r="R4681" s="1">
        <v>37072</v>
      </c>
      <c r="S4681" t="s">
        <v>985</v>
      </c>
    </row>
    <row r="4682" spans="1:19" x14ac:dyDescent="0.2">
      <c r="A4682" s="7">
        <v>312385</v>
      </c>
      <c r="B4682" s="3">
        <v>40185</v>
      </c>
      <c r="C4682" s="3" t="s">
        <v>33</v>
      </c>
      <c r="D4682" s="2" t="s">
        <v>408</v>
      </c>
      <c r="E4682" s="3">
        <v>16</v>
      </c>
      <c r="F4682" s="17">
        <v>0</v>
      </c>
      <c r="G4682" s="17">
        <v>1</v>
      </c>
      <c r="H4682" s="17">
        <v>0</v>
      </c>
      <c r="I4682" s="7">
        <v>3.2</v>
      </c>
      <c r="J4682" s="7">
        <v>22</v>
      </c>
      <c r="K4682" s="4">
        <v>1293</v>
      </c>
      <c r="L4682" s="5">
        <v>1293.0592999999999</v>
      </c>
      <c r="M4682">
        <v>7225</v>
      </c>
      <c r="N4682" s="33">
        <v>1</v>
      </c>
      <c r="O4682" s="50" t="e">
        <f>INDEX([1]Dados!$M$2:$N$26779,MATCH($P4682,[1]Dados!$N$2:$N$26779,),2)</f>
        <v>#N/A</v>
      </c>
      <c r="P4682">
        <v>164168</v>
      </c>
      <c r="Q4682" s="1">
        <v>37068</v>
      </c>
      <c r="R4682" s="1">
        <v>37072</v>
      </c>
      <c r="S4682" t="s">
        <v>985</v>
      </c>
    </row>
    <row r="4683" spans="1:19" x14ac:dyDescent="0.2">
      <c r="A4683" s="7">
        <v>314310</v>
      </c>
      <c r="B4683" s="3">
        <v>48615</v>
      </c>
      <c r="C4683" s="3" t="s">
        <v>33</v>
      </c>
      <c r="D4683" s="2" t="s">
        <v>575</v>
      </c>
      <c r="E4683" s="3">
        <v>16</v>
      </c>
      <c r="F4683" s="17">
        <v>0</v>
      </c>
      <c r="G4683" s="17">
        <v>1</v>
      </c>
      <c r="H4683" s="17">
        <v>0</v>
      </c>
      <c r="I4683" s="7">
        <v>1.2</v>
      </c>
      <c r="J4683" s="7">
        <v>5</v>
      </c>
      <c r="K4683" s="4">
        <v>4</v>
      </c>
      <c r="L4683" s="5">
        <v>4.3922999999999996</v>
      </c>
      <c r="M4683">
        <v>179538.96</v>
      </c>
      <c r="N4683" s="33">
        <v>1</v>
      </c>
      <c r="O4683" s="50" t="e">
        <f>INDEX([1]Dados!$M$2:$N$26779,MATCH($P4683,[1]Dados!$N$2:$N$26779,),2)</f>
        <v>#N/A</v>
      </c>
      <c r="P4683">
        <v>165303</v>
      </c>
      <c r="Q4683" s="1">
        <v>37068</v>
      </c>
      <c r="R4683" s="1">
        <v>37072</v>
      </c>
      <c r="S4683" t="s">
        <v>1622</v>
      </c>
    </row>
    <row r="4684" spans="1:19" x14ac:dyDescent="0.2">
      <c r="A4684" s="7">
        <v>314310</v>
      </c>
      <c r="B4684" s="3">
        <v>48615</v>
      </c>
      <c r="C4684" s="3" t="s">
        <v>33</v>
      </c>
      <c r="D4684" s="2" t="s">
        <v>575</v>
      </c>
      <c r="E4684" s="3">
        <v>16</v>
      </c>
      <c r="F4684" s="17">
        <v>0</v>
      </c>
      <c r="G4684" s="17">
        <v>1</v>
      </c>
      <c r="H4684" s="17">
        <v>0</v>
      </c>
      <c r="I4684" s="7">
        <v>1.1000000000000001</v>
      </c>
      <c r="J4684" s="7">
        <v>25</v>
      </c>
      <c r="K4684" s="4">
        <v>4</v>
      </c>
      <c r="L4684" s="5">
        <v>4.3922999999999996</v>
      </c>
      <c r="M4684">
        <v>179538.96</v>
      </c>
      <c r="N4684" s="33">
        <v>1</v>
      </c>
      <c r="O4684" s="50" t="e">
        <f>INDEX([1]Dados!$M$2:$N$26779,MATCH($P4684,[1]Dados!$N$2:$N$26779,),2)</f>
        <v>#N/A</v>
      </c>
      <c r="P4684">
        <v>165303</v>
      </c>
      <c r="Q4684" s="1">
        <v>37068</v>
      </c>
      <c r="R4684" s="1">
        <v>37072</v>
      </c>
      <c r="S4684" t="s">
        <v>1622</v>
      </c>
    </row>
    <row r="4685" spans="1:19" x14ac:dyDescent="0.2">
      <c r="A4685" s="7">
        <v>314310</v>
      </c>
      <c r="B4685" s="3">
        <v>48615</v>
      </c>
      <c r="C4685" s="3" t="s">
        <v>33</v>
      </c>
      <c r="D4685" s="2" t="s">
        <v>575</v>
      </c>
      <c r="E4685" s="3">
        <v>16</v>
      </c>
      <c r="F4685" s="17">
        <v>0</v>
      </c>
      <c r="G4685" s="17">
        <v>1</v>
      </c>
      <c r="H4685" s="17">
        <v>0</v>
      </c>
      <c r="I4685" s="7">
        <v>2.1</v>
      </c>
      <c r="J4685" s="7">
        <v>13</v>
      </c>
      <c r="K4685" s="4">
        <v>4</v>
      </c>
      <c r="L4685" s="5">
        <v>4.3922999999999996</v>
      </c>
      <c r="M4685">
        <v>167048</v>
      </c>
      <c r="N4685" s="33">
        <v>1</v>
      </c>
      <c r="O4685" s="50" t="e">
        <f>INDEX([1]Dados!$M$2:$N$26779,MATCH($P4685,[1]Dados!$N$2:$N$26779,),2)</f>
        <v>#N/A</v>
      </c>
      <c r="P4685">
        <v>165303</v>
      </c>
      <c r="Q4685" s="1">
        <v>37068</v>
      </c>
      <c r="R4685" s="1">
        <v>37072</v>
      </c>
      <c r="S4685" t="s">
        <v>2330</v>
      </c>
    </row>
    <row r="4686" spans="1:19" x14ac:dyDescent="0.2">
      <c r="A4686" s="7">
        <v>314310</v>
      </c>
      <c r="B4686" s="3">
        <v>48615</v>
      </c>
      <c r="C4686" s="3" t="s">
        <v>33</v>
      </c>
      <c r="D4686" s="2" t="s">
        <v>575</v>
      </c>
      <c r="E4686" s="3">
        <v>16</v>
      </c>
      <c r="F4686" s="17">
        <v>0</v>
      </c>
      <c r="G4686" s="17">
        <v>1</v>
      </c>
      <c r="H4686" s="17">
        <v>0</v>
      </c>
      <c r="I4686" s="7">
        <v>3.4</v>
      </c>
      <c r="J4686" s="7">
        <v>6</v>
      </c>
      <c r="K4686" s="4">
        <v>119</v>
      </c>
      <c r="L4686" s="5">
        <v>119.38590000000001</v>
      </c>
      <c r="M4686">
        <v>113295.3</v>
      </c>
      <c r="N4686" s="33">
        <v>1</v>
      </c>
      <c r="O4686" s="50" t="e">
        <f>INDEX([1]Dados!$M$2:$N$26779,MATCH($P4686,[1]Dados!$N$2:$N$26779,),2)</f>
        <v>#N/A</v>
      </c>
      <c r="P4686">
        <v>165281</v>
      </c>
      <c r="Q4686" s="1">
        <v>37068</v>
      </c>
      <c r="R4686" s="1">
        <v>37072</v>
      </c>
      <c r="S4686" t="s">
        <v>1162</v>
      </c>
    </row>
    <row r="4687" spans="1:19" x14ac:dyDescent="0.2">
      <c r="A4687" s="7">
        <v>314310</v>
      </c>
      <c r="B4687" s="3">
        <v>48615</v>
      </c>
      <c r="C4687" s="3" t="s">
        <v>33</v>
      </c>
      <c r="D4687" s="2" t="s">
        <v>575</v>
      </c>
      <c r="E4687" s="3">
        <v>16</v>
      </c>
      <c r="F4687" s="17">
        <v>0</v>
      </c>
      <c r="G4687" s="17">
        <v>1</v>
      </c>
      <c r="H4687" s="17">
        <v>0</v>
      </c>
      <c r="I4687" s="7">
        <v>3.1</v>
      </c>
      <c r="J4687" s="7">
        <v>19</v>
      </c>
      <c r="K4687" s="4">
        <v>119</v>
      </c>
      <c r="L4687" s="5">
        <v>119.38590000000001</v>
      </c>
      <c r="M4687">
        <v>113295.3</v>
      </c>
      <c r="N4687" s="33">
        <v>1</v>
      </c>
      <c r="O4687" s="50" t="e">
        <f>INDEX([1]Dados!$M$2:$N$26779,MATCH($P4687,[1]Dados!$N$2:$N$26779,),2)</f>
        <v>#N/A</v>
      </c>
      <c r="P4687">
        <v>165281</v>
      </c>
      <c r="Q4687" s="1">
        <v>37068</v>
      </c>
      <c r="R4687" s="1">
        <v>37072</v>
      </c>
      <c r="S4687" t="s">
        <v>1162</v>
      </c>
    </row>
    <row r="4688" spans="1:19" x14ac:dyDescent="0.2">
      <c r="A4688" s="7">
        <v>314310</v>
      </c>
      <c r="B4688" s="3">
        <v>48615</v>
      </c>
      <c r="C4688" s="3" t="s">
        <v>33</v>
      </c>
      <c r="D4688" s="2" t="s">
        <v>575</v>
      </c>
      <c r="E4688" s="3">
        <v>16</v>
      </c>
      <c r="F4688" s="17">
        <v>0</v>
      </c>
      <c r="G4688" s="17">
        <v>1</v>
      </c>
      <c r="H4688" s="17">
        <v>0</v>
      </c>
      <c r="I4688" s="7">
        <v>3.3</v>
      </c>
      <c r="J4688" s="7">
        <v>20</v>
      </c>
      <c r="K4688" s="4">
        <v>119</v>
      </c>
      <c r="L4688" s="5">
        <v>119.38590000000001</v>
      </c>
      <c r="M4688">
        <v>113295.3</v>
      </c>
      <c r="N4688" s="33">
        <v>1</v>
      </c>
      <c r="O4688" s="50" t="e">
        <f>INDEX([1]Dados!$M$2:$N$26779,MATCH($P4688,[1]Dados!$N$2:$N$26779,),2)</f>
        <v>#N/A</v>
      </c>
      <c r="P4688">
        <v>165281</v>
      </c>
      <c r="Q4688" s="1">
        <v>37068</v>
      </c>
      <c r="R4688" s="1">
        <v>37072</v>
      </c>
      <c r="S4688" t="s">
        <v>1162</v>
      </c>
    </row>
    <row r="4689" spans="1:19" x14ac:dyDescent="0.2">
      <c r="A4689" s="7">
        <v>314310</v>
      </c>
      <c r="B4689" s="3">
        <v>48615</v>
      </c>
      <c r="C4689" s="3" t="s">
        <v>33</v>
      </c>
      <c r="D4689" s="2" t="s">
        <v>575</v>
      </c>
      <c r="E4689" s="3">
        <v>16</v>
      </c>
      <c r="F4689" s="17">
        <v>0</v>
      </c>
      <c r="G4689" s="17">
        <v>1</v>
      </c>
      <c r="H4689" s="17">
        <v>0</v>
      </c>
      <c r="I4689" s="7">
        <v>3.2</v>
      </c>
      <c r="J4689" s="7">
        <v>7</v>
      </c>
      <c r="K4689" s="4">
        <v>119</v>
      </c>
      <c r="L4689" s="5">
        <v>119.38590000000001</v>
      </c>
      <c r="M4689">
        <v>113295.3</v>
      </c>
      <c r="N4689" s="33">
        <v>1</v>
      </c>
      <c r="O4689" s="50" t="e">
        <f>INDEX([1]Dados!$M$2:$N$26779,MATCH($P4689,[1]Dados!$N$2:$N$26779,),2)</f>
        <v>#N/A</v>
      </c>
      <c r="P4689">
        <v>165281</v>
      </c>
      <c r="Q4689" s="1">
        <v>37068</v>
      </c>
      <c r="R4689" s="1">
        <v>37072</v>
      </c>
      <c r="S4689" t="s">
        <v>1162</v>
      </c>
    </row>
    <row r="4690" spans="1:19" x14ac:dyDescent="0.2">
      <c r="A4690" s="7">
        <v>314310</v>
      </c>
      <c r="B4690" s="3">
        <v>48615</v>
      </c>
      <c r="C4690" s="3" t="s">
        <v>33</v>
      </c>
      <c r="D4690" s="2" t="s">
        <v>575</v>
      </c>
      <c r="E4690" s="3">
        <v>16</v>
      </c>
      <c r="F4690" s="17">
        <v>0</v>
      </c>
      <c r="G4690" s="17">
        <v>1</v>
      </c>
      <c r="H4690" s="17">
        <v>0</v>
      </c>
      <c r="I4690" s="7">
        <v>4.0999999999999996</v>
      </c>
      <c r="J4690" s="7">
        <v>19</v>
      </c>
      <c r="K4690" s="4">
        <v>119</v>
      </c>
      <c r="L4690" s="5">
        <v>119.38590000000001</v>
      </c>
      <c r="M4690">
        <v>149423</v>
      </c>
      <c r="N4690" s="33">
        <v>1</v>
      </c>
      <c r="O4690" s="50" t="e">
        <f>INDEX([1]Dados!$M$2:$N$26779,MATCH($P4690,[1]Dados!$N$2:$N$26779,),2)</f>
        <v>#N/A</v>
      </c>
      <c r="P4690">
        <v>164961</v>
      </c>
      <c r="Q4690" s="1">
        <v>37068</v>
      </c>
      <c r="R4690" s="1">
        <v>37072</v>
      </c>
      <c r="S4690" t="s">
        <v>1188</v>
      </c>
    </row>
    <row r="4691" spans="1:19" x14ac:dyDescent="0.2">
      <c r="A4691" s="7">
        <v>314310</v>
      </c>
      <c r="B4691" s="3">
        <v>48615</v>
      </c>
      <c r="C4691" s="3" t="s">
        <v>33</v>
      </c>
      <c r="D4691" s="2" t="s">
        <v>575</v>
      </c>
      <c r="E4691" s="3">
        <v>16</v>
      </c>
      <c r="F4691" s="17">
        <v>0</v>
      </c>
      <c r="G4691" s="17">
        <v>1</v>
      </c>
      <c r="H4691" s="17">
        <v>0</v>
      </c>
      <c r="I4691" s="7">
        <v>4.2</v>
      </c>
      <c r="J4691" s="7">
        <v>26</v>
      </c>
      <c r="K4691" s="4">
        <v>119</v>
      </c>
      <c r="L4691" s="5">
        <v>119.38590000000001</v>
      </c>
      <c r="M4691">
        <v>149423</v>
      </c>
      <c r="N4691" s="33">
        <v>1</v>
      </c>
      <c r="O4691" s="50" t="e">
        <f>INDEX([1]Dados!$M$2:$N$26779,MATCH($P4691,[1]Dados!$N$2:$N$26779,),2)</f>
        <v>#N/A</v>
      </c>
      <c r="P4691">
        <v>164961</v>
      </c>
      <c r="Q4691" s="1">
        <v>37068</v>
      </c>
      <c r="R4691" s="1">
        <v>37072</v>
      </c>
      <c r="S4691" t="s">
        <v>1188</v>
      </c>
    </row>
    <row r="4692" spans="1:19" x14ac:dyDescent="0.2">
      <c r="A4692" s="7">
        <v>314310</v>
      </c>
      <c r="B4692" s="3">
        <v>48615</v>
      </c>
      <c r="C4692" s="3" t="s">
        <v>33</v>
      </c>
      <c r="D4692" s="2" t="s">
        <v>575</v>
      </c>
      <c r="E4692" s="3">
        <v>16</v>
      </c>
      <c r="F4692" s="17">
        <v>0</v>
      </c>
      <c r="G4692" s="17">
        <v>1</v>
      </c>
      <c r="H4692" s="17">
        <v>0</v>
      </c>
      <c r="I4692" s="7">
        <v>4.4000000000000004</v>
      </c>
      <c r="J4692" s="7">
        <v>7</v>
      </c>
      <c r="K4692" s="4">
        <v>119</v>
      </c>
      <c r="L4692" s="5">
        <v>119.38590000000001</v>
      </c>
      <c r="M4692">
        <v>149423</v>
      </c>
      <c r="N4692" s="33">
        <v>1</v>
      </c>
      <c r="O4692" s="50" t="e">
        <f>INDEX([1]Dados!$M$2:$N$26779,MATCH($P4692,[1]Dados!$N$2:$N$26779,),2)</f>
        <v>#N/A</v>
      </c>
      <c r="P4692">
        <v>164961</v>
      </c>
      <c r="Q4692" s="1">
        <v>37068</v>
      </c>
      <c r="R4692" s="1">
        <v>37072</v>
      </c>
      <c r="S4692" t="s">
        <v>1188</v>
      </c>
    </row>
    <row r="4693" spans="1:19" x14ac:dyDescent="0.2">
      <c r="A4693" s="7">
        <v>314310</v>
      </c>
      <c r="B4693" s="3">
        <v>48615</v>
      </c>
      <c r="C4693" s="3" t="s">
        <v>33</v>
      </c>
      <c r="D4693" s="2" t="s">
        <v>575</v>
      </c>
      <c r="E4693" s="3">
        <v>16</v>
      </c>
      <c r="F4693" s="17">
        <v>0</v>
      </c>
      <c r="G4693" s="17">
        <v>1</v>
      </c>
      <c r="H4693" s="17">
        <v>0</v>
      </c>
      <c r="I4693" s="7">
        <v>4.3</v>
      </c>
      <c r="J4693" s="7">
        <v>18</v>
      </c>
      <c r="K4693" s="4">
        <v>119</v>
      </c>
      <c r="L4693" s="5">
        <v>119.38590000000001</v>
      </c>
      <c r="M4693">
        <v>149423</v>
      </c>
      <c r="N4693" s="33">
        <v>1</v>
      </c>
      <c r="O4693" s="50" t="e">
        <f>INDEX([1]Dados!$M$2:$N$26779,MATCH($P4693,[1]Dados!$N$2:$N$26779,),2)</f>
        <v>#N/A</v>
      </c>
      <c r="P4693">
        <v>164961</v>
      </c>
      <c r="Q4693" s="1">
        <v>37068</v>
      </c>
      <c r="R4693" s="1">
        <v>37072</v>
      </c>
      <c r="S4693" t="s">
        <v>1188</v>
      </c>
    </row>
    <row r="4694" spans="1:19" x14ac:dyDescent="0.2">
      <c r="A4694" s="7">
        <v>314310</v>
      </c>
      <c r="B4694" s="3">
        <v>48615</v>
      </c>
      <c r="C4694" s="3" t="s">
        <v>33</v>
      </c>
      <c r="D4694" s="2" t="s">
        <v>575</v>
      </c>
      <c r="E4694" s="3">
        <v>16</v>
      </c>
      <c r="F4694" s="17">
        <v>0</v>
      </c>
      <c r="G4694" s="17">
        <v>1</v>
      </c>
      <c r="H4694" s="17">
        <v>0</v>
      </c>
      <c r="I4694" s="7">
        <v>4.5</v>
      </c>
      <c r="J4694" s="7">
        <v>0</v>
      </c>
      <c r="K4694" s="4">
        <v>119</v>
      </c>
      <c r="L4694" s="5">
        <v>119.38590000000001</v>
      </c>
      <c r="M4694">
        <v>149423</v>
      </c>
      <c r="N4694" s="33">
        <v>1</v>
      </c>
      <c r="O4694" s="50" t="e">
        <f>INDEX([1]Dados!$M$2:$N$26779,MATCH($P4694,[1]Dados!$N$2:$N$26779,),2)</f>
        <v>#N/A</v>
      </c>
      <c r="P4694">
        <v>164961</v>
      </c>
      <c r="Q4694" s="1">
        <v>37068</v>
      </c>
      <c r="R4694" s="1">
        <v>37072</v>
      </c>
      <c r="S4694" t="s">
        <v>1188</v>
      </c>
    </row>
    <row r="4695" spans="1:19" x14ac:dyDescent="0.2">
      <c r="A4695" s="7">
        <v>315300</v>
      </c>
      <c r="B4695" s="3">
        <v>50598</v>
      </c>
      <c r="C4695" s="3" t="s">
        <v>33</v>
      </c>
      <c r="D4695" s="2" t="s">
        <v>678</v>
      </c>
      <c r="E4695" s="3">
        <v>16</v>
      </c>
      <c r="F4695" s="17">
        <v>0</v>
      </c>
      <c r="G4695" s="17">
        <v>1</v>
      </c>
      <c r="H4695" s="17">
        <v>0</v>
      </c>
      <c r="I4695" s="7">
        <v>2.1</v>
      </c>
      <c r="J4695" s="7">
        <v>25</v>
      </c>
      <c r="K4695" s="4">
        <v>1203</v>
      </c>
      <c r="L4695" s="5">
        <v>1203.0829000000001</v>
      </c>
      <c r="M4695">
        <v>11652.63</v>
      </c>
      <c r="N4695" s="33">
        <v>1</v>
      </c>
      <c r="O4695" s="50" t="e">
        <f>INDEX([1]Dados!$M$2:$N$26779,MATCH($P4695,[1]Dados!$N$2:$N$26779,),2)</f>
        <v>#N/A</v>
      </c>
      <c r="P4695">
        <v>164129</v>
      </c>
      <c r="Q4695" s="1">
        <v>37068</v>
      </c>
      <c r="R4695" s="1">
        <v>37072</v>
      </c>
      <c r="S4695" t="s">
        <v>1867</v>
      </c>
    </row>
    <row r="4696" spans="1:19" x14ac:dyDescent="0.2">
      <c r="A4696" s="7">
        <v>315300</v>
      </c>
      <c r="B4696" s="3">
        <v>50598</v>
      </c>
      <c r="C4696" s="3" t="s">
        <v>33</v>
      </c>
      <c r="D4696" s="2" t="s">
        <v>678</v>
      </c>
      <c r="E4696" s="3">
        <v>16</v>
      </c>
      <c r="F4696" s="17">
        <v>0</v>
      </c>
      <c r="G4696" s="17">
        <v>1</v>
      </c>
      <c r="H4696" s="17">
        <v>0</v>
      </c>
      <c r="I4696" s="7">
        <v>2.2000000000000002</v>
      </c>
      <c r="J4696" s="7">
        <v>11</v>
      </c>
      <c r="K4696" s="4">
        <v>1203</v>
      </c>
      <c r="L4696" s="5">
        <v>1203.0829000000001</v>
      </c>
      <c r="M4696">
        <v>11652.63</v>
      </c>
      <c r="N4696" s="33">
        <v>1</v>
      </c>
      <c r="O4696" s="50" t="e">
        <f>INDEX([1]Dados!$M$2:$N$26779,MATCH($P4696,[1]Dados!$N$2:$N$26779,),2)</f>
        <v>#N/A</v>
      </c>
      <c r="P4696">
        <v>164129</v>
      </c>
      <c r="Q4696" s="1">
        <v>37068</v>
      </c>
      <c r="R4696" s="1">
        <v>37072</v>
      </c>
      <c r="S4696" t="s">
        <v>1867</v>
      </c>
    </row>
    <row r="4697" spans="1:19" x14ac:dyDescent="0.2">
      <c r="A4697" s="7">
        <v>315300</v>
      </c>
      <c r="B4697" s="3">
        <v>50598</v>
      </c>
      <c r="C4697" s="3" t="s">
        <v>33</v>
      </c>
      <c r="D4697" s="2" t="s">
        <v>678</v>
      </c>
      <c r="E4697" s="3">
        <v>16</v>
      </c>
      <c r="F4697" s="17">
        <v>0</v>
      </c>
      <c r="G4697" s="17">
        <v>1</v>
      </c>
      <c r="H4697" s="17">
        <v>0</v>
      </c>
      <c r="I4697" s="7">
        <v>4.2</v>
      </c>
      <c r="J4697" s="7">
        <v>14</v>
      </c>
      <c r="K4697" s="4">
        <v>1214</v>
      </c>
      <c r="L4697" s="5">
        <v>1214.0587</v>
      </c>
      <c r="M4697">
        <v>49126</v>
      </c>
      <c r="N4697" s="33">
        <v>1</v>
      </c>
      <c r="O4697" s="50" t="e">
        <f>INDEX([1]Dados!$M$2:$N$26779,MATCH($P4697,[1]Dados!$N$2:$N$26779,),2)</f>
        <v>#N/A</v>
      </c>
      <c r="P4697">
        <v>164267</v>
      </c>
      <c r="Q4697" s="1">
        <v>37068</v>
      </c>
      <c r="R4697" s="1">
        <v>37072</v>
      </c>
      <c r="S4697" t="s">
        <v>2037</v>
      </c>
    </row>
    <row r="4698" spans="1:19" x14ac:dyDescent="0.2">
      <c r="A4698" s="7">
        <v>315300</v>
      </c>
      <c r="B4698" s="3">
        <v>50598</v>
      </c>
      <c r="C4698" s="3" t="s">
        <v>33</v>
      </c>
      <c r="D4698" s="2" t="s">
        <v>678</v>
      </c>
      <c r="E4698" s="3">
        <v>16</v>
      </c>
      <c r="F4698" s="17">
        <v>0</v>
      </c>
      <c r="G4698" s="17">
        <v>1</v>
      </c>
      <c r="H4698" s="17">
        <v>0</v>
      </c>
      <c r="I4698" s="7">
        <v>4.0999999999999996</v>
      </c>
      <c r="J4698" s="7">
        <v>25</v>
      </c>
      <c r="K4698" s="4">
        <v>1214</v>
      </c>
      <c r="L4698" s="5">
        <v>1214.0587</v>
      </c>
      <c r="M4698">
        <v>49126</v>
      </c>
      <c r="N4698" s="33">
        <v>1</v>
      </c>
      <c r="O4698" s="50" t="e">
        <f>INDEX([1]Dados!$M$2:$N$26779,MATCH($P4698,[1]Dados!$N$2:$N$26779,),2)</f>
        <v>#N/A</v>
      </c>
      <c r="P4698">
        <v>164267</v>
      </c>
      <c r="Q4698" s="1">
        <v>37068</v>
      </c>
      <c r="R4698" s="1">
        <v>37072</v>
      </c>
      <c r="S4698" t="s">
        <v>2037</v>
      </c>
    </row>
    <row r="4699" spans="1:19" x14ac:dyDescent="0.2">
      <c r="A4699" s="7">
        <v>315300</v>
      </c>
      <c r="B4699" s="3">
        <v>50598</v>
      </c>
      <c r="C4699" s="3" t="s">
        <v>33</v>
      </c>
      <c r="D4699" s="2" t="s">
        <v>678</v>
      </c>
      <c r="E4699" s="3">
        <v>16</v>
      </c>
      <c r="F4699" s="17">
        <v>0</v>
      </c>
      <c r="G4699" s="17">
        <v>1</v>
      </c>
      <c r="H4699" s="17">
        <v>0</v>
      </c>
      <c r="I4699" s="7">
        <v>1.1000000000000001</v>
      </c>
      <c r="J4699" s="7">
        <v>23</v>
      </c>
      <c r="K4699" s="4">
        <v>1214</v>
      </c>
      <c r="L4699" s="5">
        <v>1214.0589</v>
      </c>
      <c r="M4699">
        <v>138860</v>
      </c>
      <c r="N4699" s="33">
        <v>1</v>
      </c>
      <c r="O4699" s="50" t="e">
        <f>INDEX([1]Dados!$M$2:$N$26779,MATCH($P4699,[1]Dados!$N$2:$N$26779,),2)</f>
        <v>#N/A</v>
      </c>
      <c r="P4699">
        <v>165463</v>
      </c>
      <c r="Q4699" s="1">
        <v>37068</v>
      </c>
      <c r="R4699" s="1">
        <v>37072</v>
      </c>
      <c r="S4699" t="s">
        <v>83</v>
      </c>
    </row>
    <row r="4700" spans="1:19" x14ac:dyDescent="0.2">
      <c r="A4700" s="7">
        <v>315300</v>
      </c>
      <c r="B4700" s="3">
        <v>50598</v>
      </c>
      <c r="C4700" s="3" t="s">
        <v>33</v>
      </c>
      <c r="D4700" s="2" t="s">
        <v>678</v>
      </c>
      <c r="E4700" s="3">
        <v>16</v>
      </c>
      <c r="F4700" s="17">
        <v>0</v>
      </c>
      <c r="G4700" s="17">
        <v>1</v>
      </c>
      <c r="H4700" s="17">
        <v>0</v>
      </c>
      <c r="I4700" s="7">
        <v>3.2</v>
      </c>
      <c r="J4700" s="7">
        <v>29</v>
      </c>
      <c r="K4700" s="4">
        <v>1293</v>
      </c>
      <c r="L4700" s="5">
        <v>1293.0592999999999</v>
      </c>
      <c r="M4700">
        <v>3950.72</v>
      </c>
      <c r="N4700" s="33">
        <v>1</v>
      </c>
      <c r="O4700" s="50" t="e">
        <f>INDEX([1]Dados!$M$2:$N$26779,MATCH($P4700,[1]Dados!$N$2:$N$26779,),2)</f>
        <v>#N/A</v>
      </c>
      <c r="P4700">
        <v>164167</v>
      </c>
      <c r="Q4700" s="1">
        <v>37068</v>
      </c>
      <c r="R4700" s="1">
        <v>37072</v>
      </c>
      <c r="S4700" t="s">
        <v>2036</v>
      </c>
    </row>
    <row r="4701" spans="1:19" x14ac:dyDescent="0.2">
      <c r="A4701" s="7">
        <v>315300</v>
      </c>
      <c r="B4701" s="3">
        <v>50598</v>
      </c>
      <c r="C4701" s="3" t="s">
        <v>33</v>
      </c>
      <c r="D4701" s="2" t="s">
        <v>678</v>
      </c>
      <c r="E4701" s="3">
        <v>16</v>
      </c>
      <c r="F4701" s="17">
        <v>0</v>
      </c>
      <c r="G4701" s="17">
        <v>1</v>
      </c>
      <c r="H4701" s="17">
        <v>0</v>
      </c>
      <c r="I4701" s="7">
        <v>3.1</v>
      </c>
      <c r="J4701" s="7">
        <v>22</v>
      </c>
      <c r="K4701" s="4">
        <v>1293</v>
      </c>
      <c r="L4701" s="5">
        <v>1293.0592999999999</v>
      </c>
      <c r="M4701">
        <v>3950.72</v>
      </c>
      <c r="N4701" s="33">
        <v>1</v>
      </c>
      <c r="O4701" s="50" t="e">
        <f>INDEX([1]Dados!$M$2:$N$26779,MATCH($P4701,[1]Dados!$N$2:$N$26779,),2)</f>
        <v>#N/A</v>
      </c>
      <c r="P4701">
        <v>164167</v>
      </c>
      <c r="Q4701" s="1">
        <v>37068</v>
      </c>
      <c r="R4701" s="1">
        <v>37072</v>
      </c>
      <c r="S4701" t="s">
        <v>2036</v>
      </c>
    </row>
    <row r="4702" spans="1:19" x14ac:dyDescent="0.2">
      <c r="A4702" s="7">
        <v>315300</v>
      </c>
      <c r="B4702" s="3">
        <v>50598</v>
      </c>
      <c r="C4702" s="3" t="s">
        <v>33</v>
      </c>
      <c r="D4702" s="2" t="s">
        <v>678</v>
      </c>
      <c r="E4702" s="3">
        <v>16</v>
      </c>
      <c r="F4702" s="17">
        <v>0</v>
      </c>
      <c r="G4702" s="17">
        <v>1</v>
      </c>
      <c r="H4702" s="17">
        <v>0</v>
      </c>
      <c r="I4702" s="7">
        <v>3.3</v>
      </c>
      <c r="J4702" s="7">
        <v>28</v>
      </c>
      <c r="K4702" s="4">
        <v>1293</v>
      </c>
      <c r="L4702" s="5">
        <v>1293.0592999999999</v>
      </c>
      <c r="M4702">
        <v>3950.72</v>
      </c>
      <c r="N4702" s="33">
        <v>1</v>
      </c>
      <c r="O4702" s="50" t="e">
        <f>INDEX([1]Dados!$M$2:$N$26779,MATCH($P4702,[1]Dados!$N$2:$N$26779,),2)</f>
        <v>#N/A</v>
      </c>
      <c r="P4702">
        <v>164167</v>
      </c>
      <c r="Q4702" s="1">
        <v>37068</v>
      </c>
      <c r="R4702" s="1">
        <v>37072</v>
      </c>
      <c r="S4702" t="s">
        <v>2036</v>
      </c>
    </row>
    <row r="4703" spans="1:19" x14ac:dyDescent="0.2">
      <c r="A4703" s="7">
        <v>316553</v>
      </c>
      <c r="B4703" s="3">
        <v>40800</v>
      </c>
      <c r="C4703" s="3" t="s">
        <v>33</v>
      </c>
      <c r="D4703" s="2" t="s">
        <v>783</v>
      </c>
      <c r="E4703" s="3">
        <v>16</v>
      </c>
      <c r="F4703" s="17">
        <v>0</v>
      </c>
      <c r="G4703" s="17">
        <v>1</v>
      </c>
      <c r="H4703" s="17">
        <v>0</v>
      </c>
      <c r="I4703" s="7">
        <v>1.1000000000000001</v>
      </c>
      <c r="J4703" s="7">
        <v>25</v>
      </c>
      <c r="K4703" s="4">
        <v>119</v>
      </c>
      <c r="L4703" s="5">
        <v>119.386</v>
      </c>
      <c r="M4703">
        <v>150792.64000000001</v>
      </c>
      <c r="N4703" s="33">
        <v>1</v>
      </c>
      <c r="O4703" s="50" t="e">
        <f>INDEX([1]Dados!$M$2:$N$26779,MATCH($P4703,[1]Dados!$N$2:$N$26779,),2)</f>
        <v>#N/A</v>
      </c>
      <c r="P4703">
        <v>165522</v>
      </c>
      <c r="Q4703" s="1">
        <v>37068</v>
      </c>
      <c r="R4703" s="1">
        <v>37072</v>
      </c>
      <c r="S4703" t="s">
        <v>1364</v>
      </c>
    </row>
    <row r="4704" spans="1:19" x14ac:dyDescent="0.2">
      <c r="A4704" s="7">
        <v>316553</v>
      </c>
      <c r="B4704" s="3">
        <v>40800</v>
      </c>
      <c r="C4704" s="3" t="s">
        <v>33</v>
      </c>
      <c r="D4704" s="2" t="s">
        <v>783</v>
      </c>
      <c r="E4704" s="3">
        <v>16</v>
      </c>
      <c r="F4704" s="17">
        <v>0</v>
      </c>
      <c r="G4704" s="17">
        <v>1</v>
      </c>
      <c r="H4704" s="17">
        <v>0</v>
      </c>
      <c r="I4704" s="7">
        <v>1.3</v>
      </c>
      <c r="J4704" s="7">
        <v>18</v>
      </c>
      <c r="K4704" s="4">
        <v>119</v>
      </c>
      <c r="L4704" s="5">
        <v>119.386</v>
      </c>
      <c r="M4704">
        <v>150792.64000000001</v>
      </c>
      <c r="N4704" s="33">
        <v>1</v>
      </c>
      <c r="O4704" s="50" t="e">
        <f>INDEX([1]Dados!$M$2:$N$26779,MATCH($P4704,[1]Dados!$N$2:$N$26779,),2)</f>
        <v>#N/A</v>
      </c>
      <c r="P4704">
        <v>165522</v>
      </c>
      <c r="Q4704" s="1">
        <v>37068</v>
      </c>
      <c r="R4704" s="1">
        <v>37072</v>
      </c>
      <c r="S4704" t="s">
        <v>1364</v>
      </c>
    </row>
    <row r="4705" spans="1:19" x14ac:dyDescent="0.2">
      <c r="A4705" s="7">
        <v>316553</v>
      </c>
      <c r="B4705" s="3">
        <v>40800</v>
      </c>
      <c r="C4705" s="3" t="s">
        <v>33</v>
      </c>
      <c r="D4705" s="2" t="s">
        <v>783</v>
      </c>
      <c r="E4705" s="3">
        <v>16</v>
      </c>
      <c r="F4705" s="17">
        <v>0</v>
      </c>
      <c r="G4705" s="17">
        <v>1</v>
      </c>
      <c r="H4705" s="17">
        <v>0</v>
      </c>
      <c r="I4705" s="7">
        <v>1.2</v>
      </c>
      <c r="J4705" s="7">
        <v>17</v>
      </c>
      <c r="K4705" s="4">
        <v>119</v>
      </c>
      <c r="L4705" s="5">
        <v>119.386</v>
      </c>
      <c r="M4705">
        <v>150792.64000000001</v>
      </c>
      <c r="N4705" s="33">
        <v>1</v>
      </c>
      <c r="O4705" s="50" t="e">
        <f>INDEX([1]Dados!$M$2:$N$26779,MATCH($P4705,[1]Dados!$N$2:$N$26779,),2)</f>
        <v>#N/A</v>
      </c>
      <c r="P4705">
        <v>165522</v>
      </c>
      <c r="Q4705" s="1">
        <v>37068</v>
      </c>
      <c r="R4705" s="1">
        <v>37072</v>
      </c>
      <c r="S4705" t="s">
        <v>1364</v>
      </c>
    </row>
    <row r="4706" spans="1:19" x14ac:dyDescent="0.2">
      <c r="A4706" s="7">
        <v>316553</v>
      </c>
      <c r="B4706" s="3">
        <v>40800</v>
      </c>
      <c r="C4706" s="3" t="s">
        <v>33</v>
      </c>
      <c r="D4706" s="2" t="s">
        <v>783</v>
      </c>
      <c r="E4706" s="3">
        <v>16</v>
      </c>
      <c r="F4706" s="17">
        <v>0</v>
      </c>
      <c r="G4706" s="17">
        <v>1</v>
      </c>
      <c r="H4706" s="17">
        <v>0</v>
      </c>
      <c r="I4706" s="7">
        <v>1.4</v>
      </c>
      <c r="J4706" s="7">
        <v>25</v>
      </c>
      <c r="K4706" s="4">
        <v>119</v>
      </c>
      <c r="L4706" s="5">
        <v>119.386</v>
      </c>
      <c r="M4706">
        <v>150792.64000000001</v>
      </c>
      <c r="N4706" s="33">
        <v>1</v>
      </c>
      <c r="O4706" s="50" t="e">
        <f>INDEX([1]Dados!$M$2:$N$26779,MATCH($P4706,[1]Dados!$N$2:$N$26779,),2)</f>
        <v>#N/A</v>
      </c>
      <c r="P4706">
        <v>165522</v>
      </c>
      <c r="Q4706" s="1">
        <v>37068</v>
      </c>
      <c r="R4706" s="1">
        <v>37072</v>
      </c>
      <c r="S4706" t="s">
        <v>1364</v>
      </c>
    </row>
    <row r="4707" spans="1:19" x14ac:dyDescent="0.2">
      <c r="A4707" s="7">
        <v>316553</v>
      </c>
      <c r="B4707" s="3">
        <v>40800</v>
      </c>
      <c r="C4707" s="3" t="s">
        <v>33</v>
      </c>
      <c r="D4707" s="2" t="s">
        <v>783</v>
      </c>
      <c r="E4707" s="3">
        <v>16</v>
      </c>
      <c r="F4707" s="17">
        <v>0</v>
      </c>
      <c r="G4707" s="17">
        <v>1</v>
      </c>
      <c r="H4707" s="17">
        <v>0</v>
      </c>
      <c r="I4707" s="7">
        <v>1.5</v>
      </c>
      <c r="J4707" s="7">
        <v>19</v>
      </c>
      <c r="K4707" s="4">
        <v>119</v>
      </c>
      <c r="L4707" s="5">
        <v>119.386</v>
      </c>
      <c r="M4707">
        <v>150792.64000000001</v>
      </c>
      <c r="N4707" s="33">
        <v>1</v>
      </c>
      <c r="O4707" s="50" t="e">
        <f>INDEX([1]Dados!$M$2:$N$26779,MATCH($P4707,[1]Dados!$N$2:$N$26779,),2)</f>
        <v>#N/A</v>
      </c>
      <c r="P4707">
        <v>165522</v>
      </c>
      <c r="Q4707" s="1">
        <v>37068</v>
      </c>
      <c r="R4707" s="1">
        <v>37072</v>
      </c>
      <c r="S4707" t="s">
        <v>1364</v>
      </c>
    </row>
    <row r="4708" spans="1:19" x14ac:dyDescent="0.2">
      <c r="A4708" s="7">
        <v>316560</v>
      </c>
      <c r="B4708" s="3">
        <v>53112</v>
      </c>
      <c r="C4708" s="3" t="s">
        <v>33</v>
      </c>
      <c r="D4708" s="2" t="s">
        <v>788</v>
      </c>
      <c r="E4708" s="3">
        <v>16</v>
      </c>
      <c r="F4708" s="17">
        <v>0</v>
      </c>
      <c r="G4708" s="17">
        <v>1</v>
      </c>
      <c r="H4708" s="17">
        <v>0</v>
      </c>
      <c r="I4708" s="7" t="s">
        <v>3</v>
      </c>
      <c r="J4708" s="7">
        <v>0</v>
      </c>
      <c r="K4708" s="4">
        <v>119</v>
      </c>
      <c r="L4708" s="5">
        <v>119.38590000000001</v>
      </c>
      <c r="M4708">
        <f>19998.87+2136.02</f>
        <v>22134.89</v>
      </c>
      <c r="N4708" s="3">
        <v>1</v>
      </c>
      <c r="O4708" s="50" t="e">
        <f>INDEX([1]Dados!$M$2:$N$26779,MATCH($P4708,[1]Dados!$N$2:$N$26779,),2)</f>
        <v>#N/A</v>
      </c>
      <c r="P4708">
        <v>164978</v>
      </c>
      <c r="Q4708" s="1">
        <v>37068</v>
      </c>
      <c r="R4708" s="1">
        <v>37072</v>
      </c>
      <c r="S4708" t="s">
        <v>1714</v>
      </c>
    </row>
    <row r="4709" spans="1:19" x14ac:dyDescent="0.2">
      <c r="A4709" s="7">
        <v>316560</v>
      </c>
      <c r="B4709" s="3">
        <v>53112</v>
      </c>
      <c r="C4709" s="3" t="s">
        <v>33</v>
      </c>
      <c r="D4709" s="2" t="s">
        <v>788</v>
      </c>
      <c r="E4709" s="3">
        <v>16</v>
      </c>
      <c r="F4709" s="17">
        <v>0</v>
      </c>
      <c r="G4709" s="17">
        <v>1</v>
      </c>
      <c r="H4709" s="17">
        <v>0</v>
      </c>
      <c r="I4709" s="7">
        <v>4.2</v>
      </c>
      <c r="J4709" s="7">
        <v>9</v>
      </c>
      <c r="K4709" s="4">
        <v>119</v>
      </c>
      <c r="L4709" s="5">
        <v>119.38590000000001</v>
      </c>
      <c r="M4709">
        <v>42100</v>
      </c>
      <c r="N4709" s="3">
        <v>1</v>
      </c>
      <c r="O4709" s="50" t="e">
        <f>INDEX([1]Dados!$M$2:$N$26779,MATCH($P4709,[1]Dados!$N$2:$N$26779,),2)</f>
        <v>#N/A</v>
      </c>
      <c r="P4709">
        <v>165279</v>
      </c>
      <c r="Q4709" s="1">
        <v>37068</v>
      </c>
      <c r="R4709" s="1">
        <v>37072</v>
      </c>
      <c r="S4709" t="s">
        <v>1714</v>
      </c>
    </row>
    <row r="4710" spans="1:19" x14ac:dyDescent="0.2">
      <c r="A4710" s="7">
        <v>316560</v>
      </c>
      <c r="B4710" s="3">
        <v>53112</v>
      </c>
      <c r="C4710" s="3" t="s">
        <v>33</v>
      </c>
      <c r="D4710" s="2" t="s">
        <v>788</v>
      </c>
      <c r="E4710" s="3">
        <v>16</v>
      </c>
      <c r="F4710" s="17">
        <v>0</v>
      </c>
      <c r="G4710" s="17">
        <v>1</v>
      </c>
      <c r="H4710" s="17">
        <v>0</v>
      </c>
      <c r="I4710" s="7">
        <v>4.0999999999999996</v>
      </c>
      <c r="J4710" s="7">
        <v>19</v>
      </c>
      <c r="K4710" s="4">
        <v>119</v>
      </c>
      <c r="L4710" s="5">
        <v>119.38590000000001</v>
      </c>
      <c r="M4710">
        <v>42100</v>
      </c>
      <c r="N4710" s="3">
        <v>1</v>
      </c>
      <c r="O4710" s="50" t="e">
        <f>INDEX([1]Dados!$M$2:$N$26779,MATCH($P4710,[1]Dados!$N$2:$N$26779,),2)</f>
        <v>#N/A</v>
      </c>
      <c r="P4710">
        <v>165279</v>
      </c>
      <c r="Q4710" s="1">
        <v>37068</v>
      </c>
      <c r="R4710" s="1">
        <v>37072</v>
      </c>
      <c r="S4710" t="s">
        <v>1714</v>
      </c>
    </row>
    <row r="4711" spans="1:19" x14ac:dyDescent="0.2">
      <c r="A4711" s="7">
        <v>316560</v>
      </c>
      <c r="B4711" s="3">
        <v>53112</v>
      </c>
      <c r="C4711" s="3" t="s">
        <v>33</v>
      </c>
      <c r="D4711" s="2" t="s">
        <v>788</v>
      </c>
      <c r="E4711" s="3">
        <v>16</v>
      </c>
      <c r="F4711" s="17">
        <v>0</v>
      </c>
      <c r="G4711" s="17">
        <v>1</v>
      </c>
      <c r="H4711" s="17">
        <v>0</v>
      </c>
      <c r="I4711" s="7">
        <v>4.3</v>
      </c>
      <c r="J4711" s="7">
        <v>13</v>
      </c>
      <c r="K4711" s="4">
        <v>119</v>
      </c>
      <c r="L4711" s="5">
        <v>119.38590000000001</v>
      </c>
      <c r="M4711">
        <v>42100</v>
      </c>
      <c r="N4711" s="3">
        <v>1</v>
      </c>
      <c r="O4711" s="50" t="e">
        <f>INDEX([1]Dados!$M$2:$N$26779,MATCH($P4711,[1]Dados!$N$2:$N$26779,),2)</f>
        <v>#N/A</v>
      </c>
      <c r="P4711">
        <v>165279</v>
      </c>
      <c r="Q4711" s="1">
        <v>37068</v>
      </c>
      <c r="R4711" s="1">
        <v>37072</v>
      </c>
      <c r="S4711" t="s">
        <v>1714</v>
      </c>
    </row>
    <row r="4712" spans="1:19" x14ac:dyDescent="0.2">
      <c r="A4712" s="7">
        <v>316560</v>
      </c>
      <c r="B4712" s="3">
        <v>53112</v>
      </c>
      <c r="C4712" s="3" t="s">
        <v>33</v>
      </c>
      <c r="D4712" s="2" t="s">
        <v>788</v>
      </c>
      <c r="E4712" s="3">
        <v>16</v>
      </c>
      <c r="F4712" s="17">
        <v>0</v>
      </c>
      <c r="G4712" s="17">
        <v>1</v>
      </c>
      <c r="H4712" s="17">
        <v>0</v>
      </c>
      <c r="I4712" s="7">
        <v>4.4000000000000004</v>
      </c>
      <c r="J4712" s="7">
        <v>13</v>
      </c>
      <c r="K4712" s="4">
        <v>119</v>
      </c>
      <c r="L4712" s="5">
        <v>119.38590000000001</v>
      </c>
      <c r="M4712">
        <v>42100</v>
      </c>
      <c r="N4712" s="3">
        <v>1</v>
      </c>
      <c r="O4712" s="50" t="e">
        <f>INDEX([1]Dados!$M$2:$N$26779,MATCH($P4712,[1]Dados!$N$2:$N$26779,),2)</f>
        <v>#N/A</v>
      </c>
      <c r="P4712">
        <v>165279</v>
      </c>
      <c r="Q4712" s="1">
        <v>37068</v>
      </c>
      <c r="R4712" s="1">
        <v>37072</v>
      </c>
      <c r="S4712" t="s">
        <v>1714</v>
      </c>
    </row>
    <row r="4713" spans="1:19" x14ac:dyDescent="0.2">
      <c r="A4713" s="7">
        <v>316560</v>
      </c>
      <c r="B4713" s="3">
        <v>53112</v>
      </c>
      <c r="C4713" s="3" t="s">
        <v>33</v>
      </c>
      <c r="D4713" s="2" t="s">
        <v>788</v>
      </c>
      <c r="E4713" s="3">
        <v>16</v>
      </c>
      <c r="F4713" s="17">
        <v>0</v>
      </c>
      <c r="G4713" s="17">
        <v>1</v>
      </c>
      <c r="H4713" s="17">
        <v>0</v>
      </c>
      <c r="I4713" s="7" t="s">
        <v>3</v>
      </c>
      <c r="J4713" s="7">
        <v>0</v>
      </c>
      <c r="K4713" s="4">
        <v>1203</v>
      </c>
      <c r="L4713" s="5">
        <v>1203.0829000000001</v>
      </c>
      <c r="M4713" t="s">
        <v>2134</v>
      </c>
      <c r="N4713" s="3">
        <v>1</v>
      </c>
      <c r="O4713" s="50" t="e">
        <f>INDEX([1]Dados!$M$2:$N$26779,MATCH($P4713,[1]Dados!$N$2:$N$26779,),2)</f>
        <v>#N/A</v>
      </c>
      <c r="P4713">
        <v>164131</v>
      </c>
      <c r="Q4713" s="1">
        <v>37068</v>
      </c>
      <c r="R4713" s="1">
        <v>37072</v>
      </c>
      <c r="S4713" t="s">
        <v>2134</v>
      </c>
    </row>
    <row r="4714" spans="1:19" x14ac:dyDescent="0.2">
      <c r="A4714" s="7">
        <v>316560</v>
      </c>
      <c r="B4714" s="3">
        <v>53112</v>
      </c>
      <c r="C4714" s="3" t="s">
        <v>33</v>
      </c>
      <c r="D4714" s="2" t="s">
        <v>788</v>
      </c>
      <c r="E4714" s="3">
        <v>16</v>
      </c>
      <c r="F4714" s="17">
        <v>0</v>
      </c>
      <c r="G4714" s="17">
        <v>1</v>
      </c>
      <c r="H4714" s="17">
        <v>0</v>
      </c>
      <c r="I4714" s="7">
        <v>1.2</v>
      </c>
      <c r="J4714" s="7">
        <v>2</v>
      </c>
      <c r="K4714" s="4">
        <v>1214</v>
      </c>
      <c r="L4714" s="5">
        <v>1214.0587</v>
      </c>
      <c r="M4714">
        <v>31335.96</v>
      </c>
      <c r="N4714" s="3">
        <v>1</v>
      </c>
      <c r="O4714" s="50" t="e">
        <f>INDEX([1]Dados!$M$2:$N$26779,MATCH($P4714,[1]Dados!$N$2:$N$26779,),2)</f>
        <v>#N/A</v>
      </c>
      <c r="P4714">
        <v>164269</v>
      </c>
      <c r="Q4714" s="1">
        <v>37068</v>
      </c>
      <c r="R4714" s="1">
        <v>37072</v>
      </c>
      <c r="S4714" t="s">
        <v>1355</v>
      </c>
    </row>
    <row r="4715" spans="1:19" x14ac:dyDescent="0.2">
      <c r="A4715" s="7">
        <v>316560</v>
      </c>
      <c r="B4715" s="3">
        <v>53112</v>
      </c>
      <c r="C4715" s="3" t="s">
        <v>33</v>
      </c>
      <c r="D4715" s="2" t="s">
        <v>788</v>
      </c>
      <c r="E4715" s="3">
        <v>16</v>
      </c>
      <c r="F4715" s="17">
        <v>0</v>
      </c>
      <c r="G4715" s="17">
        <v>1</v>
      </c>
      <c r="H4715" s="17">
        <v>0</v>
      </c>
      <c r="I4715" s="7">
        <v>1.1000000000000001</v>
      </c>
      <c r="J4715" s="7">
        <v>9</v>
      </c>
      <c r="K4715" s="4">
        <v>1214</v>
      </c>
      <c r="L4715" s="5">
        <v>1214.0587</v>
      </c>
      <c r="M4715">
        <v>31335.96</v>
      </c>
      <c r="N4715" s="3">
        <v>1</v>
      </c>
      <c r="O4715" s="50" t="e">
        <f>INDEX([1]Dados!$M$2:$N$26779,MATCH($P4715,[1]Dados!$N$2:$N$26779,),2)</f>
        <v>#N/A</v>
      </c>
      <c r="P4715">
        <v>164269</v>
      </c>
      <c r="Q4715" s="1">
        <v>37068</v>
      </c>
      <c r="R4715" s="1">
        <v>37072</v>
      </c>
      <c r="S4715" t="s">
        <v>1355</v>
      </c>
    </row>
    <row r="4716" spans="1:19" x14ac:dyDescent="0.2">
      <c r="A4716" s="7">
        <v>316560</v>
      </c>
      <c r="B4716" s="3">
        <v>53112</v>
      </c>
      <c r="C4716" s="3" t="s">
        <v>33</v>
      </c>
      <c r="D4716" s="2" t="s">
        <v>788</v>
      </c>
      <c r="E4716" s="3">
        <v>16</v>
      </c>
      <c r="F4716" s="17">
        <v>0</v>
      </c>
      <c r="G4716" s="17">
        <v>1</v>
      </c>
      <c r="H4716" s="17">
        <v>0</v>
      </c>
      <c r="I4716" s="7">
        <v>1.3</v>
      </c>
      <c r="J4716" s="7">
        <v>25</v>
      </c>
      <c r="K4716" s="4">
        <v>1214</v>
      </c>
      <c r="L4716" s="5">
        <v>1214.0587</v>
      </c>
      <c r="M4716">
        <v>31335.96</v>
      </c>
      <c r="N4716" s="3">
        <v>1</v>
      </c>
      <c r="O4716" s="50" t="e">
        <f>INDEX([1]Dados!$M$2:$N$26779,MATCH($P4716,[1]Dados!$N$2:$N$26779,),2)</f>
        <v>#N/A</v>
      </c>
      <c r="P4716">
        <v>164269</v>
      </c>
      <c r="Q4716" s="1">
        <v>37068</v>
      </c>
      <c r="R4716" s="1">
        <v>37072</v>
      </c>
      <c r="S4716" t="s">
        <v>1355</v>
      </c>
    </row>
    <row r="4717" spans="1:19" x14ac:dyDescent="0.2">
      <c r="A4717" s="7">
        <v>316560</v>
      </c>
      <c r="B4717" s="3">
        <v>53112</v>
      </c>
      <c r="C4717" s="3" t="s">
        <v>33</v>
      </c>
      <c r="D4717" s="2" t="s">
        <v>788</v>
      </c>
      <c r="E4717" s="3">
        <v>16</v>
      </c>
      <c r="F4717" s="17">
        <v>0</v>
      </c>
      <c r="G4717" s="17">
        <v>1</v>
      </c>
      <c r="H4717" s="17">
        <v>0</v>
      </c>
      <c r="I4717" s="7">
        <v>1.4</v>
      </c>
      <c r="J4717" s="7">
        <v>25</v>
      </c>
      <c r="K4717" s="4">
        <v>1214</v>
      </c>
      <c r="L4717" s="5">
        <v>1214.0587</v>
      </c>
      <c r="M4717">
        <v>31335.96</v>
      </c>
      <c r="N4717" s="3">
        <v>1</v>
      </c>
      <c r="O4717" s="50" t="e">
        <f>INDEX([1]Dados!$M$2:$N$26779,MATCH($P4717,[1]Dados!$N$2:$N$26779,),2)</f>
        <v>#N/A</v>
      </c>
      <c r="P4717">
        <v>164269</v>
      </c>
      <c r="Q4717" s="1">
        <v>37068</v>
      </c>
      <c r="R4717" s="1">
        <v>37072</v>
      </c>
      <c r="S4717" t="s">
        <v>1355</v>
      </c>
    </row>
    <row r="4718" spans="1:19" x14ac:dyDescent="0.2">
      <c r="A4718" s="7">
        <v>316560</v>
      </c>
      <c r="B4718" s="3">
        <v>53112</v>
      </c>
      <c r="C4718" s="3" t="s">
        <v>33</v>
      </c>
      <c r="D4718" s="2" t="s">
        <v>788</v>
      </c>
      <c r="E4718" s="3">
        <v>16</v>
      </c>
      <c r="F4718" s="17">
        <v>0</v>
      </c>
      <c r="G4718" s="17">
        <v>1</v>
      </c>
      <c r="H4718" s="17">
        <v>0</v>
      </c>
      <c r="I4718" s="7">
        <v>2.1</v>
      </c>
      <c r="J4718" s="7">
        <v>18</v>
      </c>
      <c r="K4718" s="4">
        <v>1214</v>
      </c>
      <c r="L4718" s="5">
        <v>1214.0589</v>
      </c>
      <c r="M4718">
        <v>107480</v>
      </c>
      <c r="N4718" s="3">
        <v>1</v>
      </c>
      <c r="O4718" s="50" t="e">
        <f>INDEX([1]Dados!$M$2:$N$26779,MATCH($P4718,[1]Dados!$N$2:$N$26779,),2)</f>
        <v>#N/A</v>
      </c>
      <c r="P4718">
        <v>165465</v>
      </c>
      <c r="Q4718" s="1">
        <v>37068</v>
      </c>
      <c r="R4718" s="1">
        <v>37072</v>
      </c>
      <c r="S4718" t="s">
        <v>1355</v>
      </c>
    </row>
    <row r="4719" spans="1:19" x14ac:dyDescent="0.2">
      <c r="A4719" s="7">
        <v>316560</v>
      </c>
      <c r="B4719" s="3">
        <v>53112</v>
      </c>
      <c r="C4719" s="3" t="s">
        <v>33</v>
      </c>
      <c r="D4719" s="2" t="s">
        <v>788</v>
      </c>
      <c r="E4719" s="3">
        <v>16</v>
      </c>
      <c r="F4719" s="17">
        <v>0</v>
      </c>
      <c r="G4719" s="17">
        <v>1</v>
      </c>
      <c r="H4719" s="17">
        <v>0</v>
      </c>
      <c r="I4719" s="7">
        <v>5.2</v>
      </c>
      <c r="J4719" s="7">
        <v>9</v>
      </c>
      <c r="K4719" s="4">
        <v>1214</v>
      </c>
      <c r="L4719" s="5">
        <v>1214.0808</v>
      </c>
      <c r="M4719">
        <v>39980</v>
      </c>
      <c r="N4719" s="3">
        <v>1</v>
      </c>
      <c r="O4719" s="50" t="e">
        <f>INDEX([1]Dados!$M$2:$N$26779,MATCH($P4719,[1]Dados!$N$2:$N$26779,),2)</f>
        <v>#N/A</v>
      </c>
      <c r="P4719">
        <v>164110</v>
      </c>
      <c r="Q4719" s="1">
        <v>37068</v>
      </c>
      <c r="R4719" s="1">
        <v>37072</v>
      </c>
      <c r="S4719" t="s">
        <v>1316</v>
      </c>
    </row>
    <row r="4720" spans="1:19" x14ac:dyDescent="0.2">
      <c r="A4720" s="7">
        <v>316560</v>
      </c>
      <c r="B4720" s="3">
        <v>53112</v>
      </c>
      <c r="C4720" s="3" t="s">
        <v>33</v>
      </c>
      <c r="D4720" s="2" t="s">
        <v>788</v>
      </c>
      <c r="E4720" s="3">
        <v>16</v>
      </c>
      <c r="F4720" s="17">
        <v>0</v>
      </c>
      <c r="G4720" s="17">
        <v>1</v>
      </c>
      <c r="H4720" s="17">
        <v>0</v>
      </c>
      <c r="I4720" s="7">
        <v>5.0999999999999996</v>
      </c>
      <c r="J4720" s="7">
        <v>10</v>
      </c>
      <c r="K4720" s="4">
        <v>1214</v>
      </c>
      <c r="L4720" s="5">
        <v>1214.0808</v>
      </c>
      <c r="M4720">
        <v>39980</v>
      </c>
      <c r="N4720" s="3">
        <v>1</v>
      </c>
      <c r="O4720" s="50" t="e">
        <f>INDEX([1]Dados!$M$2:$N$26779,MATCH($P4720,[1]Dados!$N$2:$N$26779,),2)</f>
        <v>#N/A</v>
      </c>
      <c r="P4720">
        <v>164110</v>
      </c>
      <c r="Q4720" s="1">
        <v>37068</v>
      </c>
      <c r="R4720" s="1">
        <v>37072</v>
      </c>
      <c r="S4720" t="s">
        <v>1316</v>
      </c>
    </row>
    <row r="4721" spans="1:19" x14ac:dyDescent="0.2">
      <c r="A4721" s="7">
        <v>316560</v>
      </c>
      <c r="B4721" s="3">
        <v>53112</v>
      </c>
      <c r="C4721" s="3" t="s">
        <v>33</v>
      </c>
      <c r="D4721" s="2" t="s">
        <v>788</v>
      </c>
      <c r="E4721" s="3">
        <v>16</v>
      </c>
      <c r="F4721" s="17">
        <v>0</v>
      </c>
      <c r="G4721" s="17">
        <v>1</v>
      </c>
      <c r="H4721" s="17">
        <v>0</v>
      </c>
      <c r="I4721" s="7">
        <v>3.1</v>
      </c>
      <c r="J4721" s="7">
        <v>22</v>
      </c>
      <c r="K4721" s="4">
        <v>1293</v>
      </c>
      <c r="L4721" s="5">
        <v>1293.0592999999999</v>
      </c>
      <c r="M4721">
        <v>2078</v>
      </c>
      <c r="N4721" s="3">
        <v>1</v>
      </c>
      <c r="O4721" s="50" t="e">
        <f>INDEX([1]Dados!$M$2:$N$26779,MATCH($P4721,[1]Dados!$N$2:$N$26779,),2)</f>
        <v>#N/A</v>
      </c>
      <c r="P4721">
        <v>164169</v>
      </c>
      <c r="Q4721" s="1">
        <v>37068</v>
      </c>
      <c r="R4721" s="1">
        <v>37072</v>
      </c>
      <c r="S4721" t="s">
        <v>1355</v>
      </c>
    </row>
    <row r="4722" spans="1:19" x14ac:dyDescent="0.2">
      <c r="A4722" s="7">
        <v>500560</v>
      </c>
      <c r="B4722" s="3">
        <v>91111</v>
      </c>
      <c r="C4722" s="3" t="s">
        <v>42</v>
      </c>
      <c r="D4722" s="2" t="s">
        <v>569</v>
      </c>
      <c r="E4722" s="3">
        <v>16</v>
      </c>
      <c r="F4722" s="17">
        <v>0</v>
      </c>
      <c r="G4722" s="17">
        <v>1</v>
      </c>
      <c r="H4722" s="17">
        <v>0</v>
      </c>
      <c r="I4722" s="7">
        <v>1.3</v>
      </c>
      <c r="J4722" s="7">
        <v>19</v>
      </c>
      <c r="K4722" s="4">
        <v>119</v>
      </c>
      <c r="L4722" s="5">
        <v>119.3921</v>
      </c>
      <c r="M4722">
        <v>101060</v>
      </c>
      <c r="N4722" s="33">
        <v>1</v>
      </c>
      <c r="O4722" s="50" t="e">
        <f>INDEX([1]Dados!$M$2:$N$26779,MATCH($P4722,[1]Dados!$N$2:$N$26779,),2)</f>
        <v>#N/A</v>
      </c>
      <c r="P4722">
        <v>165283</v>
      </c>
      <c r="Q4722" s="1">
        <v>37068</v>
      </c>
      <c r="R4722" s="1">
        <v>37072</v>
      </c>
      <c r="S4722" t="s">
        <v>2332</v>
      </c>
    </row>
    <row r="4723" spans="1:19" x14ac:dyDescent="0.2">
      <c r="A4723" s="7">
        <v>500560</v>
      </c>
      <c r="B4723" s="3">
        <v>91111</v>
      </c>
      <c r="C4723" s="3" t="s">
        <v>42</v>
      </c>
      <c r="D4723" s="2" t="s">
        <v>569</v>
      </c>
      <c r="E4723" s="3">
        <v>16</v>
      </c>
      <c r="F4723" s="17">
        <v>0</v>
      </c>
      <c r="G4723" s="17">
        <v>1</v>
      </c>
      <c r="H4723" s="17">
        <v>0</v>
      </c>
      <c r="I4723" s="7">
        <v>1.2</v>
      </c>
      <c r="J4723" s="7">
        <v>9</v>
      </c>
      <c r="K4723" s="4">
        <v>119</v>
      </c>
      <c r="L4723" s="5">
        <v>119.3921</v>
      </c>
      <c r="M4723">
        <v>101060</v>
      </c>
      <c r="N4723" s="33">
        <v>1</v>
      </c>
      <c r="O4723" s="50" t="e">
        <f>INDEX([1]Dados!$M$2:$N$26779,MATCH($P4723,[1]Dados!$N$2:$N$26779,),2)</f>
        <v>#N/A</v>
      </c>
      <c r="P4723">
        <v>165283</v>
      </c>
      <c r="Q4723" s="1">
        <v>37068</v>
      </c>
      <c r="R4723" s="1">
        <v>37072</v>
      </c>
      <c r="S4723" t="s">
        <v>2332</v>
      </c>
    </row>
    <row r="4724" spans="1:19" x14ac:dyDescent="0.2">
      <c r="A4724" s="7">
        <v>500560</v>
      </c>
      <c r="B4724" s="3">
        <v>91111</v>
      </c>
      <c r="C4724" s="3" t="s">
        <v>42</v>
      </c>
      <c r="D4724" s="2" t="s">
        <v>569</v>
      </c>
      <c r="E4724" s="3">
        <v>16</v>
      </c>
      <c r="F4724" s="17">
        <v>0</v>
      </c>
      <c r="G4724" s="17">
        <v>1</v>
      </c>
      <c r="H4724" s="17">
        <v>0</v>
      </c>
      <c r="I4724" s="7">
        <v>1.1000000000000001</v>
      </c>
      <c r="J4724" s="7">
        <v>7</v>
      </c>
      <c r="K4724" s="4">
        <v>119</v>
      </c>
      <c r="L4724" s="5">
        <v>119.3921</v>
      </c>
      <c r="M4724">
        <v>101060</v>
      </c>
      <c r="N4724" s="33">
        <v>1</v>
      </c>
      <c r="O4724" s="50" t="e">
        <f>INDEX([1]Dados!$M$2:$N$26779,MATCH($P4724,[1]Dados!$N$2:$N$26779,),2)</f>
        <v>#N/A</v>
      </c>
      <c r="P4724">
        <v>165283</v>
      </c>
      <c r="Q4724" s="1">
        <v>37068</v>
      </c>
      <c r="R4724" s="1">
        <v>37072</v>
      </c>
      <c r="S4724" t="s">
        <v>2332</v>
      </c>
    </row>
    <row r="4725" spans="1:19" x14ac:dyDescent="0.2">
      <c r="A4725" s="7">
        <v>500560</v>
      </c>
      <c r="B4725" s="3">
        <v>91111</v>
      </c>
      <c r="C4725" s="3" t="s">
        <v>42</v>
      </c>
      <c r="D4725" s="2" t="s">
        <v>569</v>
      </c>
      <c r="E4725" s="3">
        <v>16</v>
      </c>
      <c r="F4725" s="17">
        <v>0</v>
      </c>
      <c r="G4725" s="17">
        <v>1</v>
      </c>
      <c r="H4725" s="17">
        <v>0</v>
      </c>
      <c r="I4725" s="7" t="s">
        <v>3</v>
      </c>
      <c r="J4725" s="7">
        <v>0</v>
      </c>
      <c r="K4725" s="4">
        <v>1214</v>
      </c>
      <c r="L4725" s="5">
        <v>1214.0808</v>
      </c>
      <c r="M4725">
        <v>154715</v>
      </c>
      <c r="N4725" s="3">
        <v>1</v>
      </c>
      <c r="O4725" s="50" t="e">
        <f>INDEX([1]Dados!$M$2:$N$26779,MATCH($P4725,[1]Dados!$N$2:$N$26779,),2)</f>
        <v>#N/A</v>
      </c>
      <c r="P4725" s="28">
        <v>165507</v>
      </c>
      <c r="Q4725" s="1">
        <v>37068</v>
      </c>
      <c r="R4725" s="1">
        <v>37072</v>
      </c>
      <c r="S4725" t="s">
        <v>2134</v>
      </c>
    </row>
    <row r="4726" spans="1:19" x14ac:dyDescent="0.2">
      <c r="A4726" s="7">
        <v>510860</v>
      </c>
      <c r="B4726" s="3">
        <v>98990</v>
      </c>
      <c r="C4726" s="3" t="s">
        <v>38</v>
      </c>
      <c r="D4726" s="2" t="s">
        <v>854</v>
      </c>
      <c r="E4726" s="3">
        <v>16</v>
      </c>
      <c r="F4726" s="17">
        <v>0</v>
      </c>
      <c r="G4726" s="17">
        <v>1</v>
      </c>
      <c r="H4726" s="17">
        <v>0</v>
      </c>
      <c r="I4726" s="7" t="s">
        <v>3</v>
      </c>
      <c r="J4726" s="7">
        <v>0</v>
      </c>
      <c r="K4726" s="4">
        <v>1214</v>
      </c>
      <c r="L4726" s="5">
        <v>1214.0808</v>
      </c>
      <c r="M4726">
        <v>114400</v>
      </c>
      <c r="N4726" s="33">
        <v>1</v>
      </c>
      <c r="O4726" s="50" t="e">
        <f>INDEX([1]Dados!$M$2:$N$26779,MATCH($P4726,[1]Dados!$N$2:$N$26779,),2)</f>
        <v>#N/A</v>
      </c>
      <c r="P4726">
        <v>164104</v>
      </c>
      <c r="Q4726" s="1">
        <v>37068</v>
      </c>
      <c r="R4726" s="1">
        <v>37072</v>
      </c>
      <c r="S4726" t="s">
        <v>2134</v>
      </c>
    </row>
    <row r="4727" spans="1:19" x14ac:dyDescent="0.2">
      <c r="A4727" s="7">
        <v>510860</v>
      </c>
      <c r="B4727" s="3">
        <v>98990</v>
      </c>
      <c r="C4727" s="3" t="s">
        <v>38</v>
      </c>
      <c r="D4727" s="2" t="s">
        <v>854</v>
      </c>
      <c r="E4727" s="3">
        <v>16</v>
      </c>
      <c r="F4727" s="17">
        <v>0</v>
      </c>
      <c r="G4727" s="17">
        <v>1</v>
      </c>
      <c r="H4727" s="17">
        <v>0</v>
      </c>
      <c r="I4727" s="7" t="s">
        <v>3</v>
      </c>
      <c r="J4727" s="7">
        <v>0</v>
      </c>
      <c r="K4727" s="4">
        <v>1214</v>
      </c>
      <c r="L4727" s="5">
        <v>1214.0808</v>
      </c>
      <c r="M4727">
        <f>219710.74+24412.3</f>
        <v>244123.03999999998</v>
      </c>
      <c r="N4727" s="33">
        <v>1</v>
      </c>
      <c r="O4727" s="50" t="e">
        <f>INDEX([1]Dados!$M$2:$N$26779,MATCH($P4727,[1]Dados!$N$2:$N$26779,),2)</f>
        <v>#N/A</v>
      </c>
      <c r="P4727">
        <v>164105</v>
      </c>
      <c r="Q4727" s="1">
        <v>37068</v>
      </c>
      <c r="R4727" s="1">
        <v>37072</v>
      </c>
      <c r="S4727" t="s">
        <v>2134</v>
      </c>
    </row>
    <row r="4728" spans="1:19" x14ac:dyDescent="0.2">
      <c r="A4728" s="7">
        <v>510860</v>
      </c>
      <c r="B4728" s="3">
        <v>98990</v>
      </c>
      <c r="C4728" s="3" t="s">
        <v>38</v>
      </c>
      <c r="D4728" s="2" t="s">
        <v>854</v>
      </c>
      <c r="E4728" s="3">
        <v>16</v>
      </c>
      <c r="F4728" s="17">
        <v>0</v>
      </c>
      <c r="G4728" s="17">
        <v>1</v>
      </c>
      <c r="H4728" s="17">
        <v>0</v>
      </c>
      <c r="I4728" s="7">
        <v>1.1000000000000001</v>
      </c>
      <c r="J4728" s="7">
        <v>22</v>
      </c>
      <c r="K4728" s="4">
        <v>1293</v>
      </c>
      <c r="L4728" s="5">
        <v>1293.0592999999999</v>
      </c>
      <c r="M4728">
        <v>16871.04</v>
      </c>
      <c r="N4728" s="33">
        <v>1</v>
      </c>
      <c r="O4728" s="50" t="e">
        <f>INDEX([1]Dados!$M$2:$N$26779,MATCH($P4728,[1]Dados!$N$2:$N$26779,),2)</f>
        <v>#N/A</v>
      </c>
      <c r="P4728">
        <v>164189</v>
      </c>
      <c r="Q4728" s="1">
        <v>37068</v>
      </c>
      <c r="R4728" s="1">
        <v>37072</v>
      </c>
      <c r="S4728" t="s">
        <v>1646</v>
      </c>
    </row>
    <row r="4729" spans="1:19" x14ac:dyDescent="0.2">
      <c r="A4729" s="7">
        <v>510860</v>
      </c>
      <c r="B4729" s="3">
        <v>98990</v>
      </c>
      <c r="C4729" s="3" t="s">
        <v>38</v>
      </c>
      <c r="D4729" s="2" t="s">
        <v>854</v>
      </c>
      <c r="E4729" s="3">
        <v>16</v>
      </c>
      <c r="F4729" s="17">
        <v>0</v>
      </c>
      <c r="G4729" s="17">
        <v>1</v>
      </c>
      <c r="H4729" s="17">
        <v>0</v>
      </c>
      <c r="I4729" s="7">
        <v>1.2</v>
      </c>
      <c r="J4729" s="7">
        <v>22</v>
      </c>
      <c r="K4729" s="4">
        <v>1293</v>
      </c>
      <c r="L4729" s="5">
        <v>1293.0592999999999</v>
      </c>
      <c r="M4729">
        <v>16871.04</v>
      </c>
      <c r="N4729" s="33">
        <v>1</v>
      </c>
      <c r="O4729" s="50" t="e">
        <f>INDEX([1]Dados!$M$2:$N$26779,MATCH($P4729,[1]Dados!$N$2:$N$26779,),2)</f>
        <v>#N/A</v>
      </c>
      <c r="P4729">
        <v>164189</v>
      </c>
      <c r="Q4729" s="1">
        <v>37068</v>
      </c>
      <c r="R4729" s="1">
        <v>37072</v>
      </c>
      <c r="S4729" t="s">
        <v>1646</v>
      </c>
    </row>
    <row r="4730" spans="1:19" x14ac:dyDescent="0.2">
      <c r="A4730" s="7">
        <v>510860</v>
      </c>
      <c r="B4730" s="3">
        <v>98990</v>
      </c>
      <c r="C4730" s="3" t="s">
        <v>38</v>
      </c>
      <c r="D4730" s="2" t="s">
        <v>854</v>
      </c>
      <c r="E4730" s="3">
        <v>16</v>
      </c>
      <c r="F4730" s="17">
        <v>0</v>
      </c>
      <c r="G4730" s="17">
        <v>1</v>
      </c>
      <c r="H4730" s="17">
        <v>0</v>
      </c>
      <c r="I4730" s="7">
        <v>4.0999999999999996</v>
      </c>
      <c r="J4730" s="7">
        <v>27</v>
      </c>
      <c r="K4730" s="4">
        <v>1214</v>
      </c>
      <c r="L4730" s="5">
        <v>1214.0589</v>
      </c>
      <c r="M4730">
        <v>556150</v>
      </c>
      <c r="N4730" s="33">
        <v>1</v>
      </c>
      <c r="O4730" s="50" t="e">
        <f>INDEX([1]Dados!$M$2:$N$26779,MATCH($P4730,[1]Dados!$N$2:$N$26779,),2)</f>
        <v>#N/A</v>
      </c>
      <c r="P4730">
        <v>165473</v>
      </c>
      <c r="Q4730" s="1">
        <v>37068</v>
      </c>
      <c r="R4730" s="1">
        <v>37072</v>
      </c>
      <c r="S4730" t="s">
        <v>1587</v>
      </c>
    </row>
    <row r="4731" spans="1:19" x14ac:dyDescent="0.2">
      <c r="A4731" s="7">
        <v>510860</v>
      </c>
      <c r="B4731" s="3">
        <v>98990</v>
      </c>
      <c r="C4731" s="3" t="s">
        <v>38</v>
      </c>
      <c r="D4731" s="2" t="s">
        <v>854</v>
      </c>
      <c r="E4731" s="3">
        <v>16</v>
      </c>
      <c r="F4731" s="17">
        <v>0</v>
      </c>
      <c r="G4731" s="17">
        <v>1</v>
      </c>
      <c r="H4731" s="17">
        <v>0</v>
      </c>
      <c r="I4731" s="7">
        <v>4.2</v>
      </c>
      <c r="J4731" s="7">
        <v>24</v>
      </c>
      <c r="K4731" s="4">
        <v>1214</v>
      </c>
      <c r="L4731" s="5">
        <v>1214.0589</v>
      </c>
      <c r="M4731">
        <v>556150</v>
      </c>
      <c r="N4731" s="33">
        <v>1</v>
      </c>
      <c r="O4731" s="50" t="e">
        <f>INDEX([1]Dados!$M$2:$N$26779,MATCH($P4731,[1]Dados!$N$2:$N$26779,),2)</f>
        <v>#N/A</v>
      </c>
      <c r="P4731">
        <v>165473</v>
      </c>
      <c r="Q4731" s="1">
        <v>37068</v>
      </c>
      <c r="R4731" s="1">
        <v>37072</v>
      </c>
      <c r="S4731" t="s">
        <v>1587</v>
      </c>
    </row>
    <row r="4732" spans="1:19" x14ac:dyDescent="0.2">
      <c r="A4732" s="7">
        <v>510860</v>
      </c>
      <c r="B4732" s="3">
        <v>98990</v>
      </c>
      <c r="C4732" s="3" t="s">
        <v>38</v>
      </c>
      <c r="D4732" s="2" t="s">
        <v>854</v>
      </c>
      <c r="E4732" s="3">
        <v>16</v>
      </c>
      <c r="F4732" s="17">
        <v>0</v>
      </c>
      <c r="G4732" s="17">
        <v>1</v>
      </c>
      <c r="H4732" s="17">
        <v>0</v>
      </c>
      <c r="I4732" s="7">
        <v>4.3</v>
      </c>
      <c r="J4732" s="7">
        <v>20</v>
      </c>
      <c r="K4732" s="4">
        <v>1214</v>
      </c>
      <c r="L4732" s="5">
        <v>1214.0589</v>
      </c>
      <c r="M4732">
        <v>556150</v>
      </c>
      <c r="N4732" s="33">
        <v>1</v>
      </c>
      <c r="O4732" s="50" t="e">
        <f>INDEX([1]Dados!$M$2:$N$26779,MATCH($P4732,[1]Dados!$N$2:$N$26779,),2)</f>
        <v>#N/A</v>
      </c>
      <c r="P4732">
        <v>165473</v>
      </c>
      <c r="Q4732" s="1">
        <v>37068</v>
      </c>
      <c r="R4732" s="1">
        <v>37072</v>
      </c>
      <c r="S4732" t="s">
        <v>1587</v>
      </c>
    </row>
    <row r="4733" spans="1:19" x14ac:dyDescent="0.2">
      <c r="A4733" s="7">
        <v>510860</v>
      </c>
      <c r="B4733" s="3">
        <v>98990</v>
      </c>
      <c r="C4733" s="3" t="s">
        <v>38</v>
      </c>
      <c r="D4733" s="2" t="s">
        <v>854</v>
      </c>
      <c r="E4733" s="3">
        <v>16</v>
      </c>
      <c r="F4733" s="17">
        <v>0</v>
      </c>
      <c r="G4733" s="17">
        <v>1</v>
      </c>
      <c r="H4733" s="17">
        <v>0</v>
      </c>
      <c r="I4733" s="7">
        <v>4.4000000000000004</v>
      </c>
      <c r="J4733" s="7">
        <v>23</v>
      </c>
      <c r="K4733" s="4">
        <v>1214</v>
      </c>
      <c r="L4733" s="5">
        <v>1214.0589</v>
      </c>
      <c r="M4733">
        <v>556150</v>
      </c>
      <c r="N4733" s="33">
        <v>1</v>
      </c>
      <c r="O4733" s="50" t="e">
        <f>INDEX([1]Dados!$M$2:$N$26779,MATCH($P4733,[1]Dados!$N$2:$N$26779,),2)</f>
        <v>#N/A</v>
      </c>
      <c r="P4733">
        <v>165473</v>
      </c>
      <c r="Q4733" s="1">
        <v>37068</v>
      </c>
      <c r="R4733" s="1">
        <v>37072</v>
      </c>
      <c r="S4733" t="s">
        <v>1587</v>
      </c>
    </row>
    <row r="4734" spans="1:19" x14ac:dyDescent="0.2">
      <c r="A4734" s="7">
        <v>510860</v>
      </c>
      <c r="B4734" s="3">
        <v>98990</v>
      </c>
      <c r="C4734" s="3" t="s">
        <v>38</v>
      </c>
      <c r="D4734" s="2" t="s">
        <v>854</v>
      </c>
      <c r="E4734" s="3">
        <v>16</v>
      </c>
      <c r="F4734" s="17">
        <v>0</v>
      </c>
      <c r="G4734" s="17">
        <v>1</v>
      </c>
      <c r="H4734" s="17">
        <v>0</v>
      </c>
      <c r="I4734" s="7">
        <v>4.5</v>
      </c>
      <c r="J4734" s="7">
        <v>18</v>
      </c>
      <c r="K4734" s="4">
        <v>1214</v>
      </c>
      <c r="L4734" s="5">
        <v>1214.0589</v>
      </c>
      <c r="M4734">
        <v>556150</v>
      </c>
      <c r="N4734" s="33">
        <v>1</v>
      </c>
      <c r="O4734" s="50" t="e">
        <f>INDEX([1]Dados!$M$2:$N$26779,MATCH($P4734,[1]Dados!$N$2:$N$26779,),2)</f>
        <v>#N/A</v>
      </c>
      <c r="P4734">
        <v>165473</v>
      </c>
      <c r="Q4734" s="1">
        <v>37068</v>
      </c>
      <c r="R4734" s="1">
        <v>37072</v>
      </c>
      <c r="S4734" t="s">
        <v>1587</v>
      </c>
    </row>
    <row r="4735" spans="1:19" x14ac:dyDescent="0.2">
      <c r="A4735" s="7">
        <v>510860</v>
      </c>
      <c r="B4735" s="3">
        <v>98990</v>
      </c>
      <c r="C4735" s="3" t="s">
        <v>38</v>
      </c>
      <c r="D4735" s="2" t="s">
        <v>854</v>
      </c>
      <c r="E4735" s="3">
        <v>16</v>
      </c>
      <c r="F4735" s="17">
        <v>0</v>
      </c>
      <c r="G4735" s="17">
        <v>1</v>
      </c>
      <c r="H4735" s="17">
        <v>0</v>
      </c>
      <c r="I4735" s="7">
        <v>2.1</v>
      </c>
      <c r="J4735" s="7">
        <v>14</v>
      </c>
      <c r="K4735" s="4">
        <v>1203</v>
      </c>
      <c r="L4735" s="5">
        <v>1203.0829000000001</v>
      </c>
      <c r="M4735">
        <v>131699.5</v>
      </c>
      <c r="N4735" s="33">
        <v>1</v>
      </c>
      <c r="O4735" s="50" t="e">
        <f>INDEX([1]Dados!$M$2:$N$26779,MATCH($P4735,[1]Dados!$N$2:$N$26779,),2)</f>
        <v>#N/A</v>
      </c>
      <c r="P4735">
        <v>164134</v>
      </c>
      <c r="Q4735" s="1">
        <v>37068</v>
      </c>
      <c r="R4735" s="1">
        <v>37072</v>
      </c>
      <c r="S4735" t="s">
        <v>1494</v>
      </c>
    </row>
    <row r="4736" spans="1:19" x14ac:dyDescent="0.2">
      <c r="A4736" s="7">
        <v>510860</v>
      </c>
      <c r="B4736" s="3">
        <v>98990</v>
      </c>
      <c r="C4736" s="3" t="s">
        <v>38</v>
      </c>
      <c r="D4736" s="2" t="s">
        <v>854</v>
      </c>
      <c r="E4736" s="3">
        <v>16</v>
      </c>
      <c r="F4736" s="17">
        <v>0</v>
      </c>
      <c r="G4736" s="17">
        <v>1</v>
      </c>
      <c r="H4736" s="17">
        <v>0</v>
      </c>
      <c r="I4736" s="7">
        <v>2.2000000000000002</v>
      </c>
      <c r="J4736" s="7">
        <v>15</v>
      </c>
      <c r="K4736" s="4">
        <v>1203</v>
      </c>
      <c r="L4736" s="5">
        <v>1203.0829000000001</v>
      </c>
      <c r="M4736">
        <v>131699.5</v>
      </c>
      <c r="N4736" s="33">
        <v>1</v>
      </c>
      <c r="O4736" s="50" t="e">
        <f>INDEX([1]Dados!$M$2:$N$26779,MATCH($P4736,[1]Dados!$N$2:$N$26779,),2)</f>
        <v>#N/A</v>
      </c>
      <c r="P4736">
        <v>164134</v>
      </c>
      <c r="Q4736" s="1">
        <v>37068</v>
      </c>
      <c r="R4736" s="1">
        <v>37072</v>
      </c>
      <c r="S4736" t="s">
        <v>1494</v>
      </c>
    </row>
    <row r="4737" spans="1:19" x14ac:dyDescent="0.2">
      <c r="A4737" s="7">
        <v>510860</v>
      </c>
      <c r="B4737" s="3">
        <v>98990</v>
      </c>
      <c r="C4737" s="3" t="s">
        <v>38</v>
      </c>
      <c r="D4737" s="2" t="s">
        <v>854</v>
      </c>
      <c r="E4737" s="3">
        <v>16</v>
      </c>
      <c r="F4737" s="17">
        <v>0</v>
      </c>
      <c r="G4737" s="17">
        <v>1</v>
      </c>
      <c r="H4737" s="17">
        <v>0</v>
      </c>
      <c r="I4737" s="7">
        <v>2.2999999999999998</v>
      </c>
      <c r="J4737" s="7">
        <v>17</v>
      </c>
      <c r="K4737" s="4">
        <v>1203</v>
      </c>
      <c r="L4737" s="5">
        <v>1203.0829000000001</v>
      </c>
      <c r="M4737">
        <v>131699.5</v>
      </c>
      <c r="N4737" s="33">
        <v>1</v>
      </c>
      <c r="O4737" s="50" t="e">
        <f>INDEX([1]Dados!$M$2:$N$26779,MATCH($P4737,[1]Dados!$N$2:$N$26779,),2)</f>
        <v>#N/A</v>
      </c>
      <c r="P4737">
        <v>164134</v>
      </c>
      <c r="Q4737" s="1">
        <v>37068</v>
      </c>
      <c r="R4737" s="1">
        <v>37072</v>
      </c>
      <c r="S4737" t="s">
        <v>1494</v>
      </c>
    </row>
    <row r="4738" spans="1:19" x14ac:dyDescent="0.2">
      <c r="A4738" s="7">
        <v>510860</v>
      </c>
      <c r="B4738" s="3">
        <v>98990</v>
      </c>
      <c r="C4738" s="3" t="s">
        <v>38</v>
      </c>
      <c r="D4738" s="2" t="s">
        <v>854</v>
      </c>
      <c r="E4738" s="3">
        <v>16</v>
      </c>
      <c r="F4738" s="17">
        <v>0</v>
      </c>
      <c r="G4738" s="17">
        <v>1</v>
      </c>
      <c r="H4738" s="17">
        <v>0</v>
      </c>
      <c r="I4738" s="7">
        <v>2.4</v>
      </c>
      <c r="J4738" s="7">
        <v>23</v>
      </c>
      <c r="K4738" s="4">
        <v>1203</v>
      </c>
      <c r="L4738" s="5">
        <v>1203.0829000000001</v>
      </c>
      <c r="M4738">
        <v>131699.5</v>
      </c>
      <c r="N4738" s="33">
        <v>1</v>
      </c>
      <c r="O4738" s="50" t="e">
        <f>INDEX([1]Dados!$M$2:$N$26779,MATCH($P4738,[1]Dados!$N$2:$N$26779,),2)</f>
        <v>#N/A</v>
      </c>
      <c r="P4738">
        <v>164134</v>
      </c>
      <c r="Q4738" s="1">
        <v>37068</v>
      </c>
      <c r="R4738" s="1">
        <v>37072</v>
      </c>
      <c r="S4738" t="s">
        <v>1494</v>
      </c>
    </row>
    <row r="4739" spans="1:19" x14ac:dyDescent="0.2">
      <c r="A4739" s="7">
        <v>510860</v>
      </c>
      <c r="B4739" s="3">
        <v>98990</v>
      </c>
      <c r="C4739" s="3" t="s">
        <v>38</v>
      </c>
      <c r="D4739" s="2" t="s">
        <v>854</v>
      </c>
      <c r="E4739" s="3">
        <v>16</v>
      </c>
      <c r="F4739" s="17">
        <v>0</v>
      </c>
      <c r="G4739" s="17">
        <v>1</v>
      </c>
      <c r="H4739" s="17">
        <v>0</v>
      </c>
      <c r="I4739" s="7">
        <v>6.1</v>
      </c>
      <c r="J4739" s="7">
        <v>18</v>
      </c>
      <c r="K4739" s="4">
        <v>119</v>
      </c>
      <c r="L4739" s="5">
        <v>119.386</v>
      </c>
      <c r="M4739">
        <v>163596.04999999999</v>
      </c>
      <c r="N4739" s="33">
        <v>1</v>
      </c>
      <c r="O4739" s="50" t="e">
        <f>INDEX([1]Dados!$M$2:$N$26779,MATCH($P4739,[1]Dados!$N$2:$N$26779,),2)</f>
        <v>#N/A</v>
      </c>
      <c r="P4739">
        <v>164983</v>
      </c>
      <c r="Q4739" s="1">
        <v>37068</v>
      </c>
      <c r="R4739" s="1">
        <v>37072</v>
      </c>
      <c r="S4739" t="s">
        <v>1427</v>
      </c>
    </row>
    <row r="4740" spans="1:19" x14ac:dyDescent="0.2">
      <c r="A4740" s="7">
        <v>510860</v>
      </c>
      <c r="B4740" s="3">
        <v>98990</v>
      </c>
      <c r="C4740" s="3" t="s">
        <v>38</v>
      </c>
      <c r="D4740" s="2" t="s">
        <v>854</v>
      </c>
      <c r="E4740" s="3">
        <v>16</v>
      </c>
      <c r="F4740" s="17">
        <v>0</v>
      </c>
      <c r="G4740" s="17">
        <v>1</v>
      </c>
      <c r="H4740" s="17">
        <v>0</v>
      </c>
      <c r="I4740" s="7">
        <v>6.2</v>
      </c>
      <c r="J4740" s="7">
        <v>4</v>
      </c>
      <c r="K4740" s="4">
        <v>119</v>
      </c>
      <c r="L4740" s="5">
        <v>119.386</v>
      </c>
      <c r="M4740">
        <v>163596.04999999999</v>
      </c>
      <c r="N4740" s="33">
        <v>1</v>
      </c>
      <c r="O4740" s="50" t="e">
        <f>INDEX([1]Dados!$M$2:$N$26779,MATCH($P4740,[1]Dados!$N$2:$N$26779,),2)</f>
        <v>#N/A</v>
      </c>
      <c r="P4740">
        <v>164983</v>
      </c>
      <c r="Q4740" s="1">
        <v>37068</v>
      </c>
      <c r="R4740" s="1">
        <v>37072</v>
      </c>
      <c r="S4740" t="s">
        <v>1427</v>
      </c>
    </row>
    <row r="4741" spans="1:19" x14ac:dyDescent="0.2">
      <c r="A4741" s="7">
        <v>510860</v>
      </c>
      <c r="B4741" s="3">
        <v>98990</v>
      </c>
      <c r="C4741" s="3" t="s">
        <v>38</v>
      </c>
      <c r="D4741" s="2" t="s">
        <v>854</v>
      </c>
      <c r="E4741" s="3">
        <v>16</v>
      </c>
      <c r="F4741" s="17">
        <v>0</v>
      </c>
      <c r="G4741" s="17">
        <v>1</v>
      </c>
      <c r="H4741" s="17">
        <v>0</v>
      </c>
      <c r="I4741" s="7">
        <v>6.3</v>
      </c>
      <c r="J4741" s="7">
        <v>11</v>
      </c>
      <c r="K4741" s="4">
        <v>119</v>
      </c>
      <c r="L4741" s="5">
        <v>119.386</v>
      </c>
      <c r="M4741">
        <v>163596.04999999999</v>
      </c>
      <c r="N4741" s="33">
        <v>1</v>
      </c>
      <c r="O4741" s="50" t="e">
        <f>INDEX([1]Dados!$M$2:$N$26779,MATCH($P4741,[1]Dados!$N$2:$N$26779,),2)</f>
        <v>#N/A</v>
      </c>
      <c r="P4741">
        <v>164983</v>
      </c>
      <c r="Q4741" s="1">
        <v>37068</v>
      </c>
      <c r="R4741" s="1">
        <v>37072</v>
      </c>
      <c r="S4741" t="s">
        <v>1427</v>
      </c>
    </row>
    <row r="4742" spans="1:19" x14ac:dyDescent="0.2">
      <c r="A4742" s="7">
        <v>510860</v>
      </c>
      <c r="B4742" s="3">
        <v>98990</v>
      </c>
      <c r="C4742" s="3" t="s">
        <v>38</v>
      </c>
      <c r="D4742" s="2" t="s">
        <v>854</v>
      </c>
      <c r="E4742" s="3">
        <v>16</v>
      </c>
      <c r="F4742" s="17">
        <v>0</v>
      </c>
      <c r="G4742" s="17">
        <v>1</v>
      </c>
      <c r="H4742" s="17">
        <v>0</v>
      </c>
      <c r="I4742" s="7">
        <v>6.4</v>
      </c>
      <c r="J4742" s="7">
        <v>17</v>
      </c>
      <c r="K4742" s="4">
        <v>119</v>
      </c>
      <c r="L4742" s="5">
        <v>119.386</v>
      </c>
      <c r="M4742">
        <v>163596.04999999999</v>
      </c>
      <c r="N4742" s="33">
        <v>1</v>
      </c>
      <c r="O4742" s="50" t="e">
        <f>INDEX([1]Dados!$M$2:$N$26779,MATCH($P4742,[1]Dados!$N$2:$N$26779,),2)</f>
        <v>#N/A</v>
      </c>
      <c r="P4742">
        <v>164983</v>
      </c>
      <c r="Q4742" s="1">
        <v>37068</v>
      </c>
      <c r="R4742" s="1">
        <v>37072</v>
      </c>
      <c r="S4742" t="s">
        <v>1427</v>
      </c>
    </row>
    <row r="4743" spans="1:19" x14ac:dyDescent="0.2">
      <c r="A4743" s="7">
        <v>510860</v>
      </c>
      <c r="B4743" s="3">
        <v>98990</v>
      </c>
      <c r="C4743" s="3" t="s">
        <v>38</v>
      </c>
      <c r="D4743" s="2" t="s">
        <v>854</v>
      </c>
      <c r="E4743" s="3">
        <v>16</v>
      </c>
      <c r="F4743" s="17">
        <v>0</v>
      </c>
      <c r="G4743" s="17">
        <v>1</v>
      </c>
      <c r="H4743" s="17">
        <v>0</v>
      </c>
      <c r="I4743" s="7">
        <v>5.0999999999999996</v>
      </c>
      <c r="J4743" s="7">
        <v>25</v>
      </c>
      <c r="K4743" s="4">
        <v>119</v>
      </c>
      <c r="L4743" s="5">
        <v>119.386</v>
      </c>
      <c r="M4743">
        <v>1539700</v>
      </c>
      <c r="N4743" s="33">
        <v>1</v>
      </c>
      <c r="O4743" s="50" t="e">
        <f>INDEX([1]Dados!$M$2:$N$26779,MATCH($P4743,[1]Dados!$N$2:$N$26779,),2)</f>
        <v>#N/A</v>
      </c>
      <c r="P4743">
        <v>165985</v>
      </c>
      <c r="Q4743" s="1">
        <v>37068</v>
      </c>
      <c r="R4743" s="1">
        <v>37072</v>
      </c>
      <c r="S4743" t="s">
        <v>1754</v>
      </c>
    </row>
    <row r="4744" spans="1:19" x14ac:dyDescent="0.2">
      <c r="A4744" s="7">
        <v>510860</v>
      </c>
      <c r="B4744" s="3">
        <v>98990</v>
      </c>
      <c r="C4744" s="3" t="s">
        <v>38</v>
      </c>
      <c r="D4744" s="2" t="s">
        <v>854</v>
      </c>
      <c r="E4744" s="3">
        <v>16</v>
      </c>
      <c r="F4744" s="17">
        <v>0</v>
      </c>
      <c r="G4744" s="17">
        <v>1</v>
      </c>
      <c r="H4744" s="17">
        <v>0</v>
      </c>
      <c r="I4744" s="7">
        <v>5.2</v>
      </c>
      <c r="J4744" s="7">
        <v>15</v>
      </c>
      <c r="K4744" s="4">
        <v>119</v>
      </c>
      <c r="L4744" s="5">
        <v>119.386</v>
      </c>
      <c r="M4744">
        <v>1539700</v>
      </c>
      <c r="N4744" s="33">
        <v>1</v>
      </c>
      <c r="O4744" s="50" t="e">
        <f>INDEX([1]Dados!$M$2:$N$26779,MATCH($P4744,[1]Dados!$N$2:$N$26779,),2)</f>
        <v>#N/A</v>
      </c>
      <c r="P4744">
        <v>165985</v>
      </c>
      <c r="Q4744" s="1">
        <v>37068</v>
      </c>
      <c r="R4744" s="1">
        <v>37072</v>
      </c>
      <c r="S4744" t="s">
        <v>1754</v>
      </c>
    </row>
    <row r="4745" spans="1:19" x14ac:dyDescent="0.2">
      <c r="A4745" s="7">
        <v>510860</v>
      </c>
      <c r="B4745" s="3">
        <v>98990</v>
      </c>
      <c r="C4745" s="3" t="s">
        <v>38</v>
      </c>
      <c r="D4745" s="2" t="s">
        <v>854</v>
      </c>
      <c r="E4745" s="3">
        <v>16</v>
      </c>
      <c r="F4745" s="17">
        <v>0</v>
      </c>
      <c r="G4745" s="17">
        <v>1</v>
      </c>
      <c r="H4745" s="17">
        <v>0</v>
      </c>
      <c r="I4745" s="7">
        <v>5.3</v>
      </c>
      <c r="J4745" s="7">
        <v>9</v>
      </c>
      <c r="K4745" s="4">
        <v>119</v>
      </c>
      <c r="L4745" s="5">
        <v>119.386</v>
      </c>
      <c r="M4745">
        <v>1539700</v>
      </c>
      <c r="N4745" s="33">
        <v>1</v>
      </c>
      <c r="O4745" s="50" t="e">
        <f>INDEX([1]Dados!$M$2:$N$26779,MATCH($P4745,[1]Dados!$N$2:$N$26779,),2)</f>
        <v>#N/A</v>
      </c>
      <c r="P4745">
        <v>165985</v>
      </c>
      <c r="Q4745" s="1">
        <v>37068</v>
      </c>
      <c r="R4745" s="1">
        <v>37072</v>
      </c>
      <c r="S4745" t="s">
        <v>1754</v>
      </c>
    </row>
    <row r="4746" spans="1:19" x14ac:dyDescent="0.2">
      <c r="A4746" s="7">
        <v>510860</v>
      </c>
      <c r="B4746" s="3">
        <v>98990</v>
      </c>
      <c r="C4746" s="3" t="s">
        <v>38</v>
      </c>
      <c r="D4746" s="2" t="s">
        <v>854</v>
      </c>
      <c r="E4746" s="3">
        <v>16</v>
      </c>
      <c r="F4746" s="17">
        <v>0</v>
      </c>
      <c r="G4746" s="17">
        <v>1</v>
      </c>
      <c r="H4746" s="17">
        <v>0</v>
      </c>
      <c r="I4746" s="7">
        <v>3.1</v>
      </c>
      <c r="J4746" s="7">
        <v>2</v>
      </c>
      <c r="K4746" s="4">
        <v>1214</v>
      </c>
      <c r="L4746" s="5">
        <v>1214.0587</v>
      </c>
      <c r="M4746">
        <v>299584.25</v>
      </c>
      <c r="N4746" s="33">
        <v>1</v>
      </c>
      <c r="O4746" s="50" t="e">
        <f>INDEX([1]Dados!$M$2:$N$26779,MATCH($P4746,[1]Dados!$N$2:$N$26779,),2)</f>
        <v>#N/A</v>
      </c>
      <c r="P4746">
        <v>164277</v>
      </c>
      <c r="Q4746" s="1">
        <v>37068</v>
      </c>
      <c r="R4746" s="1">
        <v>37072</v>
      </c>
      <c r="S4746" t="s">
        <v>1753</v>
      </c>
    </row>
    <row r="4747" spans="1:19" x14ac:dyDescent="0.2">
      <c r="A4747" s="7">
        <v>510860</v>
      </c>
      <c r="B4747" s="3">
        <v>98990</v>
      </c>
      <c r="C4747" s="3" t="s">
        <v>38</v>
      </c>
      <c r="D4747" s="2" t="s">
        <v>854</v>
      </c>
      <c r="E4747" s="3">
        <v>16</v>
      </c>
      <c r="F4747" s="17">
        <v>0</v>
      </c>
      <c r="G4747" s="17">
        <v>1</v>
      </c>
      <c r="H4747" s="17">
        <v>0</v>
      </c>
      <c r="I4747" s="7">
        <v>3.2</v>
      </c>
      <c r="J4747" s="7">
        <v>15</v>
      </c>
      <c r="K4747" s="4">
        <v>1214</v>
      </c>
      <c r="L4747" s="5">
        <v>1214.0587</v>
      </c>
      <c r="M4747">
        <v>299584.25</v>
      </c>
      <c r="N4747" s="33">
        <v>1</v>
      </c>
      <c r="O4747" s="50" t="e">
        <f>INDEX([1]Dados!$M$2:$N$26779,MATCH($P4747,[1]Dados!$N$2:$N$26779,),2)</f>
        <v>#N/A</v>
      </c>
      <c r="P4747">
        <v>164277</v>
      </c>
      <c r="Q4747" s="1">
        <v>37068</v>
      </c>
      <c r="R4747" s="1">
        <v>37072</v>
      </c>
      <c r="S4747" t="s">
        <v>1753</v>
      </c>
    </row>
    <row r="4748" spans="1:19" x14ac:dyDescent="0.2">
      <c r="A4748" s="7">
        <v>510860</v>
      </c>
      <c r="B4748" s="3">
        <v>98990</v>
      </c>
      <c r="C4748" s="3" t="s">
        <v>38</v>
      </c>
      <c r="D4748" s="2" t="s">
        <v>854</v>
      </c>
      <c r="E4748" s="3">
        <v>16</v>
      </c>
      <c r="F4748" s="17">
        <v>0</v>
      </c>
      <c r="G4748" s="17">
        <v>1</v>
      </c>
      <c r="H4748" s="17">
        <v>0</v>
      </c>
      <c r="I4748" s="7">
        <v>3.3</v>
      </c>
      <c r="J4748" s="7">
        <v>14</v>
      </c>
      <c r="K4748" s="4">
        <v>1214</v>
      </c>
      <c r="L4748" s="5">
        <v>1214.0587</v>
      </c>
      <c r="M4748">
        <v>299584.25</v>
      </c>
      <c r="N4748" s="33">
        <v>1</v>
      </c>
      <c r="O4748" s="50" t="e">
        <f>INDEX([1]Dados!$M$2:$N$26779,MATCH($P4748,[1]Dados!$N$2:$N$26779,),2)</f>
        <v>#N/A</v>
      </c>
      <c r="P4748">
        <v>164277</v>
      </c>
      <c r="Q4748" s="1">
        <v>37068</v>
      </c>
      <c r="R4748" s="1">
        <v>37072</v>
      </c>
      <c r="S4748" t="s">
        <v>1753</v>
      </c>
    </row>
    <row r="4749" spans="1:19" x14ac:dyDescent="0.2">
      <c r="A4749" s="7">
        <v>150293</v>
      </c>
      <c r="B4749" s="3">
        <v>5975</v>
      </c>
      <c r="C4749" s="3" t="s">
        <v>2</v>
      </c>
      <c r="D4749" s="2" t="s">
        <v>400</v>
      </c>
      <c r="E4749" s="3">
        <v>16</v>
      </c>
      <c r="F4749" s="17">
        <v>0</v>
      </c>
      <c r="G4749" s="17">
        <v>1</v>
      </c>
      <c r="H4749" s="17">
        <v>0</v>
      </c>
      <c r="I4749" s="7">
        <v>3.3</v>
      </c>
      <c r="J4749" s="7">
        <v>7</v>
      </c>
      <c r="K4749" s="4">
        <v>119</v>
      </c>
      <c r="L4749" s="5">
        <v>119.38590000000001</v>
      </c>
      <c r="M4749">
        <v>500918.99</v>
      </c>
      <c r="N4749" s="33">
        <v>1</v>
      </c>
      <c r="O4749" s="50" t="e">
        <f>INDEX([1]Dados!$M$2:$N$26779,MATCH($P4749,[1]Dados!$N$2:$N$26779,),2)</f>
        <v>#N/A</v>
      </c>
      <c r="P4749">
        <v>164962</v>
      </c>
      <c r="Q4749" s="1">
        <v>37068</v>
      </c>
      <c r="R4749" s="1">
        <v>37072</v>
      </c>
      <c r="S4749" t="s">
        <v>1890</v>
      </c>
    </row>
    <row r="4750" spans="1:19" x14ac:dyDescent="0.2">
      <c r="A4750" s="7">
        <v>150293</v>
      </c>
      <c r="B4750" s="3">
        <v>5975</v>
      </c>
      <c r="C4750" s="3" t="s">
        <v>2</v>
      </c>
      <c r="D4750" s="2" t="s">
        <v>400</v>
      </c>
      <c r="E4750" s="3">
        <v>16</v>
      </c>
      <c r="F4750" s="17">
        <v>0</v>
      </c>
      <c r="G4750" s="17">
        <v>1</v>
      </c>
      <c r="H4750" s="17">
        <v>0</v>
      </c>
      <c r="I4750" s="7">
        <v>3.2</v>
      </c>
      <c r="J4750" s="7">
        <v>4</v>
      </c>
      <c r="K4750" s="4">
        <v>119</v>
      </c>
      <c r="L4750" s="5">
        <v>119.38590000000001</v>
      </c>
      <c r="M4750">
        <v>500918.99</v>
      </c>
      <c r="N4750" s="33">
        <v>1</v>
      </c>
      <c r="O4750" s="50" t="e">
        <f>INDEX([1]Dados!$M$2:$N$26779,MATCH($P4750,[1]Dados!$N$2:$N$26779,),2)</f>
        <v>#N/A</v>
      </c>
      <c r="P4750">
        <v>164962</v>
      </c>
      <c r="Q4750" s="1">
        <v>37068</v>
      </c>
      <c r="R4750" s="1">
        <v>37072</v>
      </c>
      <c r="S4750" t="s">
        <v>1890</v>
      </c>
    </row>
    <row r="4751" spans="1:19" x14ac:dyDescent="0.2">
      <c r="A4751" s="7">
        <v>150293</v>
      </c>
      <c r="B4751" s="3">
        <v>5975</v>
      </c>
      <c r="C4751" s="3" t="s">
        <v>2</v>
      </c>
      <c r="D4751" s="2" t="s">
        <v>400</v>
      </c>
      <c r="E4751" s="3">
        <v>16</v>
      </c>
      <c r="F4751" s="17">
        <v>0</v>
      </c>
      <c r="G4751" s="17">
        <v>1</v>
      </c>
      <c r="H4751" s="17">
        <v>0</v>
      </c>
      <c r="I4751" s="7">
        <v>3.1</v>
      </c>
      <c r="J4751" s="7">
        <v>9</v>
      </c>
      <c r="K4751" s="4">
        <v>119</v>
      </c>
      <c r="L4751" s="5">
        <v>119.38590000000001</v>
      </c>
      <c r="M4751">
        <v>500918.99</v>
      </c>
      <c r="N4751" s="33">
        <v>1</v>
      </c>
      <c r="O4751" s="50" t="e">
        <f>INDEX([1]Dados!$M$2:$N$26779,MATCH($P4751,[1]Dados!$N$2:$N$26779,),2)</f>
        <v>#N/A</v>
      </c>
      <c r="P4751">
        <v>164962</v>
      </c>
      <c r="Q4751" s="1">
        <v>37068</v>
      </c>
      <c r="R4751" s="1">
        <v>37072</v>
      </c>
      <c r="S4751" t="s">
        <v>1890</v>
      </c>
    </row>
    <row r="4752" spans="1:19" x14ac:dyDescent="0.2">
      <c r="A4752" s="7">
        <v>150293</v>
      </c>
      <c r="B4752" s="3">
        <v>5975</v>
      </c>
      <c r="C4752" s="3" t="s">
        <v>2</v>
      </c>
      <c r="D4752" s="2" t="s">
        <v>400</v>
      </c>
      <c r="E4752" s="3">
        <v>16</v>
      </c>
      <c r="F4752" s="17">
        <v>0</v>
      </c>
      <c r="G4752" s="17">
        <v>1</v>
      </c>
      <c r="H4752" s="17">
        <v>0</v>
      </c>
      <c r="I4752" s="7">
        <v>2.7</v>
      </c>
      <c r="J4752" s="7">
        <v>13</v>
      </c>
      <c r="K4752" s="4">
        <v>119</v>
      </c>
      <c r="L4752" s="5">
        <v>119.3861</v>
      </c>
      <c r="M4752">
        <v>2923323.17</v>
      </c>
      <c r="N4752" s="33">
        <v>1</v>
      </c>
      <c r="O4752" s="50" t="e">
        <f>INDEX([1]Dados!$M$2:$N$26779,MATCH($P4752,[1]Dados!$N$2:$N$26779,),2)</f>
        <v>#N/A</v>
      </c>
      <c r="P4752">
        <v>164963</v>
      </c>
      <c r="Q4752" s="1">
        <v>37068</v>
      </c>
      <c r="R4752" s="1">
        <v>37072</v>
      </c>
      <c r="S4752" t="s">
        <v>1891</v>
      </c>
    </row>
    <row r="4753" spans="1:19" x14ac:dyDescent="0.2">
      <c r="A4753" s="7">
        <v>150293</v>
      </c>
      <c r="B4753" s="3">
        <v>5975</v>
      </c>
      <c r="C4753" s="3" t="s">
        <v>2</v>
      </c>
      <c r="D4753" s="2" t="s">
        <v>400</v>
      </c>
      <c r="E4753" s="3">
        <v>16</v>
      </c>
      <c r="F4753" s="17">
        <v>0</v>
      </c>
      <c r="G4753" s="17">
        <v>1</v>
      </c>
      <c r="H4753" s="17">
        <v>0</v>
      </c>
      <c r="I4753" s="7">
        <v>2.6</v>
      </c>
      <c r="J4753" s="7">
        <v>13</v>
      </c>
      <c r="K4753" s="4">
        <v>119</v>
      </c>
      <c r="L4753" s="5">
        <v>119.3861</v>
      </c>
      <c r="M4753">
        <v>2923323.17</v>
      </c>
      <c r="N4753" s="33">
        <v>1</v>
      </c>
      <c r="O4753" s="50" t="e">
        <f>INDEX([1]Dados!$M$2:$N$26779,MATCH($P4753,[1]Dados!$N$2:$N$26779,),2)</f>
        <v>#N/A</v>
      </c>
      <c r="P4753">
        <v>164963</v>
      </c>
      <c r="Q4753" s="1">
        <v>37068</v>
      </c>
      <c r="R4753" s="1">
        <v>37072</v>
      </c>
      <c r="S4753" t="s">
        <v>1891</v>
      </c>
    </row>
    <row r="4754" spans="1:19" x14ac:dyDescent="0.2">
      <c r="A4754" s="7">
        <v>150293</v>
      </c>
      <c r="B4754" s="3">
        <v>5975</v>
      </c>
      <c r="C4754" s="3" t="s">
        <v>2</v>
      </c>
      <c r="D4754" s="2" t="s">
        <v>400</v>
      </c>
      <c r="E4754" s="3">
        <v>16</v>
      </c>
      <c r="F4754" s="17">
        <v>0</v>
      </c>
      <c r="G4754" s="17">
        <v>1</v>
      </c>
      <c r="H4754" s="17">
        <v>0</v>
      </c>
      <c r="I4754" s="7">
        <v>2.4</v>
      </c>
      <c r="J4754" s="7">
        <v>13</v>
      </c>
      <c r="K4754" s="4">
        <v>119</v>
      </c>
      <c r="L4754" s="5">
        <v>119.3861</v>
      </c>
      <c r="M4754">
        <v>2923323.17</v>
      </c>
      <c r="N4754" s="33">
        <v>1</v>
      </c>
      <c r="O4754" s="50" t="e">
        <f>INDEX([1]Dados!$M$2:$N$26779,MATCH($P4754,[1]Dados!$N$2:$N$26779,),2)</f>
        <v>#N/A</v>
      </c>
      <c r="P4754">
        <v>164963</v>
      </c>
      <c r="Q4754" s="1">
        <v>37068</v>
      </c>
      <c r="R4754" s="1">
        <v>37072</v>
      </c>
      <c r="S4754" t="s">
        <v>1891</v>
      </c>
    </row>
    <row r="4755" spans="1:19" x14ac:dyDescent="0.2">
      <c r="A4755" s="7">
        <v>150293</v>
      </c>
      <c r="B4755" s="3">
        <v>5975</v>
      </c>
      <c r="C4755" s="3" t="s">
        <v>2</v>
      </c>
      <c r="D4755" s="2" t="s">
        <v>400</v>
      </c>
      <c r="E4755" s="3">
        <v>16</v>
      </c>
      <c r="F4755" s="17">
        <v>0</v>
      </c>
      <c r="G4755" s="17">
        <v>1</v>
      </c>
      <c r="H4755" s="17">
        <v>0</v>
      </c>
      <c r="I4755" s="7">
        <v>2.2000000000000002</v>
      </c>
      <c r="J4755" s="7">
        <v>19</v>
      </c>
      <c r="K4755" s="4">
        <v>119</v>
      </c>
      <c r="L4755" s="5">
        <v>119.3861</v>
      </c>
      <c r="M4755">
        <v>2923323.17</v>
      </c>
      <c r="N4755" s="33">
        <v>1</v>
      </c>
      <c r="O4755" s="50" t="e">
        <f>INDEX([1]Dados!$M$2:$N$26779,MATCH($P4755,[1]Dados!$N$2:$N$26779,),2)</f>
        <v>#N/A</v>
      </c>
      <c r="P4755">
        <v>164963</v>
      </c>
      <c r="Q4755" s="1">
        <v>37068</v>
      </c>
      <c r="R4755" s="1">
        <v>37072</v>
      </c>
      <c r="S4755" t="s">
        <v>1891</v>
      </c>
    </row>
    <row r="4756" spans="1:19" x14ac:dyDescent="0.2">
      <c r="A4756" s="7">
        <v>150293</v>
      </c>
      <c r="B4756" s="3">
        <v>5975</v>
      </c>
      <c r="C4756" s="3" t="s">
        <v>2</v>
      </c>
      <c r="D4756" s="2" t="s">
        <v>400</v>
      </c>
      <c r="E4756" s="3">
        <v>16</v>
      </c>
      <c r="F4756" s="17">
        <v>0</v>
      </c>
      <c r="G4756" s="17">
        <v>1</v>
      </c>
      <c r="H4756" s="17">
        <v>0</v>
      </c>
      <c r="I4756" s="7">
        <v>2.5</v>
      </c>
      <c r="J4756" s="7">
        <v>20</v>
      </c>
      <c r="K4756" s="4">
        <v>119</v>
      </c>
      <c r="L4756" s="5">
        <v>119.3861</v>
      </c>
      <c r="M4756">
        <v>2923323.17</v>
      </c>
      <c r="N4756" s="33">
        <v>1</v>
      </c>
      <c r="O4756" s="50" t="e">
        <f>INDEX([1]Dados!$M$2:$N$26779,MATCH($P4756,[1]Dados!$N$2:$N$26779,),2)</f>
        <v>#N/A</v>
      </c>
      <c r="P4756">
        <v>164963</v>
      </c>
      <c r="Q4756" s="1">
        <v>37068</v>
      </c>
      <c r="R4756" s="1">
        <v>37072</v>
      </c>
      <c r="S4756" t="s">
        <v>1891</v>
      </c>
    </row>
    <row r="4757" spans="1:19" x14ac:dyDescent="0.2">
      <c r="A4757" s="7">
        <v>150293</v>
      </c>
      <c r="B4757" s="3">
        <v>5975</v>
      </c>
      <c r="C4757" s="3" t="s">
        <v>2</v>
      </c>
      <c r="D4757" s="2" t="s">
        <v>400</v>
      </c>
      <c r="E4757" s="3">
        <v>16</v>
      </c>
      <c r="F4757" s="17">
        <v>0</v>
      </c>
      <c r="G4757" s="17">
        <v>1</v>
      </c>
      <c r="H4757" s="17">
        <v>0</v>
      </c>
      <c r="I4757" s="7">
        <v>2.1</v>
      </c>
      <c r="J4757" s="7">
        <v>5</v>
      </c>
      <c r="K4757" s="4">
        <v>119</v>
      </c>
      <c r="L4757" s="5">
        <v>119.3861</v>
      </c>
      <c r="M4757">
        <v>2923323.17</v>
      </c>
      <c r="N4757" s="33">
        <v>1</v>
      </c>
      <c r="O4757" s="50" t="e">
        <f>INDEX([1]Dados!$M$2:$N$26779,MATCH($P4757,[1]Dados!$N$2:$N$26779,),2)</f>
        <v>#N/A</v>
      </c>
      <c r="P4757">
        <v>164963</v>
      </c>
      <c r="Q4757" s="1">
        <v>37068</v>
      </c>
      <c r="R4757" s="1">
        <v>37072</v>
      </c>
      <c r="S4757" t="s">
        <v>1891</v>
      </c>
    </row>
    <row r="4758" spans="1:19" x14ac:dyDescent="0.2">
      <c r="A4758" s="7">
        <v>150293</v>
      </c>
      <c r="B4758" s="3">
        <v>5975</v>
      </c>
      <c r="C4758" s="3" t="s">
        <v>2</v>
      </c>
      <c r="D4758" s="2" t="s">
        <v>400</v>
      </c>
      <c r="E4758" s="3">
        <v>16</v>
      </c>
      <c r="F4758" s="17">
        <v>0</v>
      </c>
      <c r="G4758" s="17">
        <v>1</v>
      </c>
      <c r="H4758" s="17">
        <v>0</v>
      </c>
      <c r="I4758" s="7">
        <v>2.2999999999999998</v>
      </c>
      <c r="J4758" s="7">
        <v>25</v>
      </c>
      <c r="K4758" s="4">
        <v>119</v>
      </c>
      <c r="L4758" s="5">
        <v>119.3861</v>
      </c>
      <c r="M4758">
        <v>2923323.17</v>
      </c>
      <c r="N4758" s="33">
        <v>1</v>
      </c>
      <c r="O4758" s="50" t="e">
        <f>INDEX([1]Dados!$M$2:$N$26779,MATCH($P4758,[1]Dados!$N$2:$N$26779,),2)</f>
        <v>#N/A</v>
      </c>
      <c r="P4758">
        <v>164963</v>
      </c>
      <c r="Q4758" s="1">
        <v>37068</v>
      </c>
      <c r="R4758" s="1">
        <v>37072</v>
      </c>
      <c r="S4758" t="s">
        <v>1891</v>
      </c>
    </row>
    <row r="4759" spans="1:19" x14ac:dyDescent="0.2">
      <c r="A4759" s="7">
        <v>150293</v>
      </c>
      <c r="B4759" s="3">
        <v>5975</v>
      </c>
      <c r="C4759" s="3" t="s">
        <v>2</v>
      </c>
      <c r="D4759" s="2" t="s">
        <v>400</v>
      </c>
      <c r="E4759" s="3">
        <v>16</v>
      </c>
      <c r="F4759" s="17">
        <v>0</v>
      </c>
      <c r="G4759" s="17">
        <v>1</v>
      </c>
      <c r="H4759" s="17">
        <v>0</v>
      </c>
      <c r="I4759" s="7">
        <v>4.0999999999999996</v>
      </c>
      <c r="J4759" s="7">
        <v>9</v>
      </c>
      <c r="K4759" s="4">
        <v>119</v>
      </c>
      <c r="L4759" s="5">
        <v>119.3861</v>
      </c>
      <c r="M4759">
        <v>221612</v>
      </c>
      <c r="N4759" s="33">
        <v>1</v>
      </c>
      <c r="O4759" s="50" t="e">
        <f>INDEX([1]Dados!$M$2:$N$26779,MATCH($P4759,[1]Dados!$N$2:$N$26779,),2)</f>
        <v>#N/A</v>
      </c>
      <c r="P4759">
        <v>164964</v>
      </c>
      <c r="Q4759" s="1">
        <v>37068</v>
      </c>
      <c r="R4759" s="1">
        <v>37072</v>
      </c>
      <c r="S4759" t="s">
        <v>1892</v>
      </c>
    </row>
    <row r="4760" spans="1:19" x14ac:dyDescent="0.2">
      <c r="A4760" s="7">
        <v>150293</v>
      </c>
      <c r="B4760" s="3">
        <v>5975</v>
      </c>
      <c r="C4760" s="3" t="s">
        <v>2</v>
      </c>
      <c r="D4760" s="2" t="s">
        <v>400</v>
      </c>
      <c r="E4760" s="3">
        <v>16</v>
      </c>
      <c r="F4760" s="17">
        <v>0</v>
      </c>
      <c r="G4760" s="17">
        <v>1</v>
      </c>
      <c r="H4760" s="17">
        <v>0</v>
      </c>
      <c r="I4760" s="7">
        <v>1.1000000000000001</v>
      </c>
      <c r="J4760" s="7">
        <v>20</v>
      </c>
      <c r="K4760" s="4">
        <v>1214</v>
      </c>
      <c r="L4760" s="5">
        <v>1214.0808</v>
      </c>
      <c r="M4760">
        <v>159920</v>
      </c>
      <c r="N4760" s="33">
        <v>1</v>
      </c>
      <c r="O4760" s="50" t="e">
        <f>INDEX([1]Dados!$M$2:$N$26779,MATCH($P4760,[1]Dados!$N$2:$N$26779,),2)</f>
        <v>#N/A</v>
      </c>
      <c r="P4760">
        <v>165505</v>
      </c>
      <c r="Q4760" s="1">
        <v>37068</v>
      </c>
      <c r="R4760" s="1">
        <v>37072</v>
      </c>
      <c r="S4760" t="s">
        <v>1055</v>
      </c>
    </row>
    <row r="4761" spans="1:19" x14ac:dyDescent="0.2">
      <c r="A4761" s="7">
        <v>150293</v>
      </c>
      <c r="B4761" s="3">
        <v>5975</v>
      </c>
      <c r="C4761" s="3" t="s">
        <v>2</v>
      </c>
      <c r="D4761" s="2" t="s">
        <v>400</v>
      </c>
      <c r="E4761" s="3">
        <v>16</v>
      </c>
      <c r="F4761" s="17">
        <v>0</v>
      </c>
      <c r="G4761" s="17">
        <v>1</v>
      </c>
      <c r="H4761" s="17">
        <v>0</v>
      </c>
      <c r="I4761" s="7">
        <v>5.3</v>
      </c>
      <c r="J4761" s="7">
        <v>30</v>
      </c>
      <c r="K4761" s="4">
        <v>1293</v>
      </c>
      <c r="L4761" s="5">
        <v>1293.0592999999999</v>
      </c>
      <c r="M4761">
        <v>77572.11</v>
      </c>
      <c r="N4761" s="33">
        <v>1</v>
      </c>
      <c r="O4761" s="50" t="e">
        <f>INDEX([1]Dados!$M$2:$N$26779,MATCH($P4761,[1]Dados!$N$2:$N$26779,),2)</f>
        <v>#N/A</v>
      </c>
      <c r="P4761">
        <v>165914</v>
      </c>
      <c r="Q4761" s="1">
        <v>37068</v>
      </c>
      <c r="R4761" s="1">
        <v>37072</v>
      </c>
      <c r="S4761" t="s">
        <v>1893</v>
      </c>
    </row>
    <row r="4762" spans="1:19" x14ac:dyDescent="0.2">
      <c r="A4762" s="7">
        <v>150293</v>
      </c>
      <c r="B4762" s="3">
        <v>5975</v>
      </c>
      <c r="C4762" s="3" t="s">
        <v>2</v>
      </c>
      <c r="D4762" s="2" t="s">
        <v>400</v>
      </c>
      <c r="E4762" s="3">
        <v>16</v>
      </c>
      <c r="F4762" s="17">
        <v>0</v>
      </c>
      <c r="G4762" s="17">
        <v>1</v>
      </c>
      <c r="H4762" s="17">
        <v>0</v>
      </c>
      <c r="I4762" s="7">
        <v>5.2</v>
      </c>
      <c r="J4762" s="7">
        <v>10</v>
      </c>
      <c r="K4762" s="4">
        <v>1293</v>
      </c>
      <c r="L4762" s="5">
        <v>1293.0592999999999</v>
      </c>
      <c r="M4762">
        <v>77572.11</v>
      </c>
      <c r="N4762" s="33">
        <v>1</v>
      </c>
      <c r="O4762" s="50" t="e">
        <f>INDEX([1]Dados!$M$2:$N$26779,MATCH($P4762,[1]Dados!$N$2:$N$26779,),2)</f>
        <v>#N/A</v>
      </c>
      <c r="P4762">
        <v>165914</v>
      </c>
      <c r="Q4762" s="1">
        <v>37068</v>
      </c>
      <c r="R4762" s="1">
        <v>37072</v>
      </c>
      <c r="S4762" t="s">
        <v>1893</v>
      </c>
    </row>
    <row r="4763" spans="1:19" x14ac:dyDescent="0.2">
      <c r="A4763" s="7">
        <v>150293</v>
      </c>
      <c r="B4763" s="3">
        <v>5975</v>
      </c>
      <c r="C4763" s="3" t="s">
        <v>2</v>
      </c>
      <c r="D4763" s="2" t="s">
        <v>400</v>
      </c>
      <c r="E4763" s="3">
        <v>16</v>
      </c>
      <c r="F4763" s="17">
        <v>0</v>
      </c>
      <c r="G4763" s="17">
        <v>1</v>
      </c>
      <c r="H4763" s="17">
        <v>0</v>
      </c>
      <c r="I4763" s="7">
        <v>5.0999999999999996</v>
      </c>
      <c r="J4763" s="7">
        <v>31</v>
      </c>
      <c r="K4763" s="4">
        <v>1293</v>
      </c>
      <c r="L4763" s="5">
        <v>1293.0592999999999</v>
      </c>
      <c r="M4763">
        <v>77572.11</v>
      </c>
      <c r="N4763" s="33">
        <v>1</v>
      </c>
      <c r="O4763" s="50" t="e">
        <f>INDEX([1]Dados!$M$2:$N$26779,MATCH($P4763,[1]Dados!$N$2:$N$26779,),2)</f>
        <v>#N/A</v>
      </c>
      <c r="P4763">
        <v>165914</v>
      </c>
      <c r="Q4763" s="1">
        <v>37068</v>
      </c>
      <c r="R4763" s="1">
        <v>37072</v>
      </c>
      <c r="S4763" t="s">
        <v>1893</v>
      </c>
    </row>
    <row r="4764" spans="1:19" x14ac:dyDescent="0.2">
      <c r="A4764" s="7">
        <v>150293</v>
      </c>
      <c r="B4764" s="3">
        <v>5975</v>
      </c>
      <c r="C4764" s="3" t="s">
        <v>2</v>
      </c>
      <c r="D4764" s="2" t="s">
        <v>400</v>
      </c>
      <c r="E4764" s="3">
        <v>16</v>
      </c>
      <c r="F4764" s="17">
        <v>0</v>
      </c>
      <c r="G4764" s="17">
        <v>1</v>
      </c>
      <c r="H4764" s="17">
        <v>0</v>
      </c>
      <c r="I4764" s="7" t="s">
        <v>3</v>
      </c>
      <c r="J4764" s="7">
        <v>0</v>
      </c>
      <c r="K4764" s="4">
        <v>429</v>
      </c>
      <c r="L4764" s="5">
        <v>429.34429999999998</v>
      </c>
      <c r="M4764" t="s">
        <v>2134</v>
      </c>
      <c r="N4764" s="33">
        <v>1</v>
      </c>
      <c r="O4764" s="50" t="e">
        <f>INDEX([1]Dados!$M$2:$N$26779,MATCH($P4764,[1]Dados!$N$2:$N$26779,),2)</f>
        <v>#N/A</v>
      </c>
      <c r="P4764">
        <v>165915</v>
      </c>
      <c r="Q4764" s="1">
        <v>37068</v>
      </c>
      <c r="R4764" s="1">
        <v>37072</v>
      </c>
      <c r="S4764" t="s">
        <v>2134</v>
      </c>
    </row>
    <row r="4765" spans="1:19" x14ac:dyDescent="0.2">
      <c r="A4765" s="7">
        <v>251640</v>
      </c>
      <c r="B4765" s="3">
        <v>22292</v>
      </c>
      <c r="C4765" s="3" t="s">
        <v>34</v>
      </c>
      <c r="D4765" s="2" t="s">
        <v>2331</v>
      </c>
      <c r="E4765" s="3">
        <v>16</v>
      </c>
      <c r="F4765" s="17">
        <v>0</v>
      </c>
      <c r="G4765" s="17">
        <v>1</v>
      </c>
      <c r="H4765" s="17">
        <v>0</v>
      </c>
      <c r="I4765" s="7">
        <v>2.2000000000000002</v>
      </c>
      <c r="J4765" s="7">
        <v>18</v>
      </c>
      <c r="K4765" s="4">
        <v>1214</v>
      </c>
      <c r="L4765" s="5">
        <v>1214.0587</v>
      </c>
      <c r="M4765">
        <v>144924.24</v>
      </c>
      <c r="N4765" s="33">
        <v>1</v>
      </c>
      <c r="O4765" s="50" t="e">
        <f>INDEX([1]Dados!$M$2:$N$26779,MATCH($P4765,[1]Dados!$N$2:$N$26779,),2)</f>
        <v>#N/A</v>
      </c>
      <c r="P4765">
        <v>164285</v>
      </c>
      <c r="Q4765" s="1">
        <v>37068</v>
      </c>
      <c r="R4765" s="1">
        <v>37072</v>
      </c>
      <c r="S4765" t="s">
        <v>953</v>
      </c>
    </row>
    <row r="4766" spans="1:19" x14ac:dyDescent="0.2">
      <c r="A4766" s="7">
        <v>251640</v>
      </c>
      <c r="B4766" s="3">
        <v>22292</v>
      </c>
      <c r="C4766" s="3" t="s">
        <v>34</v>
      </c>
      <c r="D4766" s="2" t="s">
        <v>2331</v>
      </c>
      <c r="E4766" s="3">
        <v>16</v>
      </c>
      <c r="F4766" s="17">
        <v>0</v>
      </c>
      <c r="G4766" s="17">
        <v>1</v>
      </c>
      <c r="H4766" s="17">
        <v>0</v>
      </c>
      <c r="I4766" s="7">
        <v>2.1</v>
      </c>
      <c r="J4766" s="7">
        <v>2</v>
      </c>
      <c r="K4766" s="4">
        <v>1214</v>
      </c>
      <c r="L4766" s="5">
        <v>1214.0587</v>
      </c>
      <c r="M4766">
        <v>144924.24</v>
      </c>
      <c r="N4766" s="33">
        <v>1</v>
      </c>
      <c r="O4766" s="50" t="e">
        <f>INDEX([1]Dados!$M$2:$N$26779,MATCH($P4766,[1]Dados!$N$2:$N$26779,),2)</f>
        <v>#N/A</v>
      </c>
      <c r="P4766">
        <v>164285</v>
      </c>
      <c r="Q4766" s="1">
        <v>37068</v>
      </c>
      <c r="R4766" s="1">
        <v>37072</v>
      </c>
      <c r="S4766" t="s">
        <v>953</v>
      </c>
    </row>
    <row r="4767" spans="1:19" x14ac:dyDescent="0.2">
      <c r="A4767" s="7">
        <v>251640</v>
      </c>
      <c r="B4767" s="3">
        <v>22292</v>
      </c>
      <c r="C4767" s="3" t="s">
        <v>34</v>
      </c>
      <c r="D4767" s="2" t="s">
        <v>2331</v>
      </c>
      <c r="E4767" s="3">
        <v>16</v>
      </c>
      <c r="F4767" s="17">
        <v>0</v>
      </c>
      <c r="G4767" s="17">
        <v>1</v>
      </c>
      <c r="H4767" s="17">
        <v>0</v>
      </c>
      <c r="I4767" s="7">
        <v>1.5</v>
      </c>
      <c r="J4767" s="7">
        <v>18</v>
      </c>
      <c r="K4767" s="4">
        <v>1214</v>
      </c>
      <c r="L4767" s="5">
        <v>1214.0589</v>
      </c>
      <c r="M4767">
        <v>578840</v>
      </c>
      <c r="N4767" s="33">
        <v>1</v>
      </c>
      <c r="O4767" s="50" t="e">
        <f>INDEX([1]Dados!$M$2:$N$26779,MATCH($P4767,[1]Dados!$N$2:$N$26779,),2)</f>
        <v>#N/A</v>
      </c>
      <c r="P4767">
        <v>165642</v>
      </c>
      <c r="Q4767" s="1">
        <v>37068</v>
      </c>
      <c r="R4767" s="1">
        <v>37072</v>
      </c>
      <c r="S4767" t="s">
        <v>1385</v>
      </c>
    </row>
    <row r="4768" spans="1:19" x14ac:dyDescent="0.2">
      <c r="A4768" s="7">
        <v>251640</v>
      </c>
      <c r="B4768" s="3">
        <v>22292</v>
      </c>
      <c r="C4768" s="3" t="s">
        <v>34</v>
      </c>
      <c r="D4768" s="2" t="s">
        <v>2331</v>
      </c>
      <c r="E4768" s="3">
        <v>16</v>
      </c>
      <c r="F4768" s="17">
        <v>0</v>
      </c>
      <c r="G4768" s="17">
        <v>1</v>
      </c>
      <c r="H4768" s="17">
        <v>0</v>
      </c>
      <c r="I4768" s="7">
        <v>1.3</v>
      </c>
      <c r="J4768" s="7">
        <v>28</v>
      </c>
      <c r="K4768" s="4">
        <v>1214</v>
      </c>
      <c r="L4768" s="5">
        <v>1214.0589</v>
      </c>
      <c r="M4768">
        <v>578840</v>
      </c>
      <c r="N4768" s="33">
        <v>1</v>
      </c>
      <c r="O4768" s="50" t="e">
        <f>INDEX([1]Dados!$M$2:$N$26779,MATCH($P4768,[1]Dados!$N$2:$N$26779,),2)</f>
        <v>#N/A</v>
      </c>
      <c r="P4768">
        <v>165642</v>
      </c>
      <c r="Q4768" s="1">
        <v>37068</v>
      </c>
      <c r="R4768" s="1">
        <v>37072</v>
      </c>
      <c r="S4768" t="s">
        <v>1385</v>
      </c>
    </row>
    <row r="4769" spans="1:19" x14ac:dyDescent="0.2">
      <c r="A4769" s="7">
        <v>251640</v>
      </c>
      <c r="B4769" s="3">
        <v>22292</v>
      </c>
      <c r="C4769" s="3" t="s">
        <v>34</v>
      </c>
      <c r="D4769" s="2" t="s">
        <v>2331</v>
      </c>
      <c r="E4769" s="3">
        <v>16</v>
      </c>
      <c r="F4769" s="17">
        <v>0</v>
      </c>
      <c r="G4769" s="17">
        <v>1</v>
      </c>
      <c r="H4769" s="17">
        <v>0</v>
      </c>
      <c r="I4769" s="7">
        <v>1.4</v>
      </c>
      <c r="J4769" s="7">
        <v>24</v>
      </c>
      <c r="K4769" s="4">
        <v>1214</v>
      </c>
      <c r="L4769" s="5">
        <v>1214.0589</v>
      </c>
      <c r="M4769">
        <v>578840</v>
      </c>
      <c r="N4769" s="33">
        <v>1</v>
      </c>
      <c r="O4769" s="50" t="e">
        <f>INDEX([1]Dados!$M$2:$N$26779,MATCH($P4769,[1]Dados!$N$2:$N$26779,),2)</f>
        <v>#N/A</v>
      </c>
      <c r="P4769">
        <v>165642</v>
      </c>
      <c r="Q4769" s="1">
        <v>37068</v>
      </c>
      <c r="R4769" s="1">
        <v>37072</v>
      </c>
      <c r="S4769" t="s">
        <v>2333</v>
      </c>
    </row>
    <row r="4770" spans="1:19" x14ac:dyDescent="0.2">
      <c r="A4770" s="7">
        <v>251640</v>
      </c>
      <c r="B4770" s="3">
        <v>22292</v>
      </c>
      <c r="C4770" s="3" t="s">
        <v>34</v>
      </c>
      <c r="D4770" s="2" t="s">
        <v>2331</v>
      </c>
      <c r="E4770" s="3">
        <v>16</v>
      </c>
      <c r="F4770" s="17">
        <v>0</v>
      </c>
      <c r="G4770" s="17">
        <v>1</v>
      </c>
      <c r="H4770" s="17">
        <v>0</v>
      </c>
      <c r="I4770" s="7">
        <v>1.1000000000000001</v>
      </c>
      <c r="J4770" s="7">
        <v>15</v>
      </c>
      <c r="K4770" s="4">
        <v>1214</v>
      </c>
      <c r="L4770" s="5">
        <v>1214.0589</v>
      </c>
      <c r="M4770">
        <v>578840</v>
      </c>
      <c r="N4770" s="33">
        <v>1</v>
      </c>
      <c r="O4770" s="50" t="e">
        <f>INDEX([1]Dados!$M$2:$N$26779,MATCH($P4770,[1]Dados!$N$2:$N$26779,),2)</f>
        <v>#N/A</v>
      </c>
      <c r="P4770">
        <v>165642</v>
      </c>
      <c r="Q4770" s="1">
        <v>37068</v>
      </c>
      <c r="R4770" s="1">
        <v>37072</v>
      </c>
      <c r="S4770" t="s">
        <v>2333</v>
      </c>
    </row>
    <row r="4771" spans="1:19" x14ac:dyDescent="0.2">
      <c r="A4771" s="7">
        <v>251640</v>
      </c>
      <c r="B4771" s="3">
        <v>22292</v>
      </c>
      <c r="C4771" s="3" t="s">
        <v>34</v>
      </c>
      <c r="D4771" s="2" t="s">
        <v>2331</v>
      </c>
      <c r="E4771" s="3">
        <v>16</v>
      </c>
      <c r="F4771" s="17">
        <v>0</v>
      </c>
      <c r="G4771" s="17">
        <v>1</v>
      </c>
      <c r="H4771" s="17">
        <v>0</v>
      </c>
      <c r="I4771" s="7">
        <v>1.2</v>
      </c>
      <c r="J4771" s="7">
        <v>32</v>
      </c>
      <c r="K4771" s="4">
        <v>1214</v>
      </c>
      <c r="L4771" s="5">
        <v>1214.0589</v>
      </c>
      <c r="M4771">
        <v>578840</v>
      </c>
      <c r="N4771" s="33">
        <v>1</v>
      </c>
      <c r="O4771" s="50" t="e">
        <f>INDEX([1]Dados!$M$2:$N$26779,MATCH($P4771,[1]Dados!$N$2:$N$26779,),2)</f>
        <v>#N/A</v>
      </c>
      <c r="P4771">
        <v>165642</v>
      </c>
      <c r="Q4771" s="1">
        <v>37068</v>
      </c>
      <c r="R4771" s="1">
        <v>37072</v>
      </c>
      <c r="S4771" t="s">
        <v>2333</v>
      </c>
    </row>
    <row r="4772" spans="1:19" x14ac:dyDescent="0.2">
      <c r="A4772" s="7">
        <v>251640</v>
      </c>
      <c r="B4772" s="3">
        <v>22292</v>
      </c>
      <c r="C4772" s="3" t="s">
        <v>34</v>
      </c>
      <c r="D4772" s="2" t="s">
        <v>2331</v>
      </c>
      <c r="E4772" s="3">
        <v>16</v>
      </c>
      <c r="F4772" s="17">
        <v>0</v>
      </c>
      <c r="G4772" s="17">
        <v>1</v>
      </c>
      <c r="H4772" s="17">
        <v>0</v>
      </c>
      <c r="I4772" s="7">
        <v>4.0999999999999996</v>
      </c>
      <c r="J4772" s="7">
        <v>25</v>
      </c>
      <c r="K4772" s="4">
        <v>1214</v>
      </c>
      <c r="L4772" s="5">
        <v>1214.0808</v>
      </c>
      <c r="M4772">
        <v>124000</v>
      </c>
      <c r="N4772" s="33">
        <v>1</v>
      </c>
      <c r="O4772" s="50" t="e">
        <f>INDEX([1]Dados!$M$2:$N$26779,MATCH($P4772,[1]Dados!$N$2:$N$26779,),2)</f>
        <v>#N/A</v>
      </c>
      <c r="P4772">
        <v>165376</v>
      </c>
      <c r="Q4772" s="1">
        <v>37068</v>
      </c>
      <c r="R4772" s="1">
        <v>37072</v>
      </c>
      <c r="S4772" t="s">
        <v>2334</v>
      </c>
    </row>
    <row r="4773" spans="1:19" x14ac:dyDescent="0.2">
      <c r="A4773" s="7">
        <v>251640</v>
      </c>
      <c r="B4773" s="3">
        <v>22292</v>
      </c>
      <c r="C4773" s="3" t="s">
        <v>34</v>
      </c>
      <c r="D4773" s="2" t="s">
        <v>2331</v>
      </c>
      <c r="E4773" s="3">
        <v>16</v>
      </c>
      <c r="F4773" s="17">
        <v>0</v>
      </c>
      <c r="G4773" s="17">
        <v>1</v>
      </c>
      <c r="H4773" s="17">
        <v>0</v>
      </c>
      <c r="I4773" s="7">
        <v>3.2</v>
      </c>
      <c r="J4773" s="7">
        <v>0</v>
      </c>
      <c r="K4773" s="4">
        <v>1293</v>
      </c>
      <c r="L4773" s="5">
        <v>1293.0592999999999</v>
      </c>
      <c r="M4773">
        <v>8865</v>
      </c>
      <c r="N4773" s="33">
        <v>1</v>
      </c>
      <c r="O4773" s="50" t="e">
        <f>INDEX([1]Dados!$M$2:$N$26779,MATCH($P4773,[1]Dados!$N$2:$N$26779,),2)</f>
        <v>#N/A</v>
      </c>
      <c r="P4773">
        <v>164175</v>
      </c>
      <c r="Q4773" s="1">
        <v>37068</v>
      </c>
      <c r="R4773" s="1">
        <v>37072</v>
      </c>
      <c r="S4773" t="s">
        <v>954</v>
      </c>
    </row>
    <row r="4774" spans="1:19" s="23" customFormat="1" x14ac:dyDescent="0.2">
      <c r="A4774" s="19">
        <v>251640</v>
      </c>
      <c r="B4774" s="20">
        <v>22292</v>
      </c>
      <c r="C4774" s="20" t="s">
        <v>34</v>
      </c>
      <c r="D4774" s="21" t="s">
        <v>2331</v>
      </c>
      <c r="E4774" s="20">
        <v>16</v>
      </c>
      <c r="F4774" s="22">
        <v>0</v>
      </c>
      <c r="G4774" s="22">
        <v>1</v>
      </c>
      <c r="H4774" s="22">
        <v>0</v>
      </c>
      <c r="I4774" s="19">
        <v>3.1</v>
      </c>
      <c r="J4774" s="19">
        <v>22</v>
      </c>
      <c r="K4774" s="24">
        <v>1293</v>
      </c>
      <c r="L4774" s="25">
        <v>1293.0592999999999</v>
      </c>
      <c r="M4774" s="23">
        <v>8865</v>
      </c>
      <c r="N4774" s="43">
        <v>1</v>
      </c>
      <c r="O4774" s="50" t="e">
        <f>INDEX([1]Dados!$M$2:$N$26779,MATCH($P4774,[1]Dados!$N$2:$N$26779,),2)</f>
        <v>#N/A</v>
      </c>
      <c r="P4774" s="23">
        <v>164175</v>
      </c>
      <c r="Q4774" s="26">
        <v>37068</v>
      </c>
      <c r="R4774" s="26">
        <v>37072</v>
      </c>
      <c r="S4774" s="23" t="s">
        <v>954</v>
      </c>
    </row>
    <row r="4775" spans="1:19" x14ac:dyDescent="0.2">
      <c r="A4775" s="7">
        <v>261140</v>
      </c>
      <c r="B4775" s="3">
        <v>25275</v>
      </c>
      <c r="C4775" s="3" t="s">
        <v>51</v>
      </c>
      <c r="D4775" s="2" t="s">
        <v>680</v>
      </c>
      <c r="E4775" s="3">
        <v>16</v>
      </c>
      <c r="F4775" s="17">
        <v>0</v>
      </c>
      <c r="G4775" s="17">
        <v>1</v>
      </c>
      <c r="H4775" s="17">
        <v>0</v>
      </c>
      <c r="I4775" s="7" t="s">
        <v>3</v>
      </c>
      <c r="J4775" s="7">
        <v>0</v>
      </c>
      <c r="K4775" s="4">
        <v>1214</v>
      </c>
      <c r="L4775" s="5">
        <v>1214.0808</v>
      </c>
      <c r="M4775" t="s">
        <v>2134</v>
      </c>
      <c r="N4775" s="3">
        <v>1</v>
      </c>
      <c r="O4775" s="50" t="e">
        <f>INDEX([1]Dados!$M$2:$N$26779,MATCH($P4775,[1]Dados!$N$2:$N$26779,),2)</f>
        <v>#N/A</v>
      </c>
      <c r="P4775">
        <v>165041</v>
      </c>
      <c r="Q4775" s="1">
        <v>37068</v>
      </c>
      <c r="R4775" s="1">
        <v>37072</v>
      </c>
      <c r="S4775" t="s">
        <v>2339</v>
      </c>
    </row>
    <row r="4776" spans="1:19" x14ac:dyDescent="0.2">
      <c r="A4776" s="7">
        <v>261140</v>
      </c>
      <c r="B4776" s="3">
        <v>25275</v>
      </c>
      <c r="C4776" s="3" t="s">
        <v>51</v>
      </c>
      <c r="D4776" s="2" t="s">
        <v>680</v>
      </c>
      <c r="E4776" s="3">
        <v>16</v>
      </c>
      <c r="F4776" s="17">
        <v>0</v>
      </c>
      <c r="G4776" s="17">
        <v>1</v>
      </c>
      <c r="H4776" s="17">
        <v>0</v>
      </c>
      <c r="I4776" s="7">
        <v>5.0999999999999996</v>
      </c>
      <c r="J4776" s="7">
        <v>18</v>
      </c>
      <c r="K4776" s="4">
        <v>1214</v>
      </c>
      <c r="L4776" s="5">
        <v>1214.0808</v>
      </c>
      <c r="M4776">
        <v>75157.14</v>
      </c>
      <c r="N4776" s="3">
        <v>1</v>
      </c>
      <c r="O4776" s="50" t="e">
        <f>INDEX([1]Dados!$M$2:$N$26779,MATCH($P4776,[1]Dados!$N$2:$N$26779,),2)</f>
        <v>#N/A</v>
      </c>
      <c r="P4776">
        <v>165042</v>
      </c>
      <c r="Q4776" s="1">
        <v>37068</v>
      </c>
      <c r="R4776" s="1">
        <v>37072</v>
      </c>
      <c r="S4776" t="s">
        <v>2339</v>
      </c>
    </row>
    <row r="4777" spans="1:19" x14ac:dyDescent="0.2">
      <c r="A4777" s="7">
        <v>261140</v>
      </c>
      <c r="B4777" s="3">
        <v>25275</v>
      </c>
      <c r="C4777" s="3" t="s">
        <v>51</v>
      </c>
      <c r="D4777" s="2" t="s">
        <v>680</v>
      </c>
      <c r="E4777" s="3">
        <v>16</v>
      </c>
      <c r="F4777" s="17">
        <v>0</v>
      </c>
      <c r="G4777" s="17">
        <v>1</v>
      </c>
      <c r="H4777" s="17">
        <v>0</v>
      </c>
      <c r="I4777" s="7">
        <v>5.2</v>
      </c>
      <c r="J4777" s="7">
        <v>0</v>
      </c>
      <c r="K4777" s="4">
        <v>1214</v>
      </c>
      <c r="L4777" s="5">
        <v>1214.0808</v>
      </c>
      <c r="M4777">
        <v>75157.14</v>
      </c>
      <c r="N4777" s="3">
        <v>1</v>
      </c>
      <c r="O4777" s="50" t="e">
        <f>INDEX([1]Dados!$M$2:$N$26779,MATCH($P4777,[1]Dados!$N$2:$N$26779,),2)</f>
        <v>#N/A</v>
      </c>
      <c r="P4777">
        <v>165042</v>
      </c>
      <c r="Q4777" s="1">
        <v>37068</v>
      </c>
      <c r="R4777" s="1">
        <v>37072</v>
      </c>
      <c r="S4777" t="s">
        <v>2339</v>
      </c>
    </row>
    <row r="4778" spans="1:19" x14ac:dyDescent="0.2">
      <c r="A4778" s="7">
        <v>261140</v>
      </c>
      <c r="B4778" s="3">
        <v>25275</v>
      </c>
      <c r="C4778" s="3" t="s">
        <v>51</v>
      </c>
      <c r="D4778" s="2" t="s">
        <v>680</v>
      </c>
      <c r="E4778" s="3">
        <v>16</v>
      </c>
      <c r="F4778" s="17">
        <v>0</v>
      </c>
      <c r="G4778" s="17">
        <v>1</v>
      </c>
      <c r="H4778" s="17">
        <v>0</v>
      </c>
      <c r="I4778" s="7">
        <v>5.3</v>
      </c>
      <c r="J4778" s="7">
        <v>13</v>
      </c>
      <c r="K4778" s="4">
        <v>1214</v>
      </c>
      <c r="L4778" s="5">
        <v>1214.0808</v>
      </c>
      <c r="M4778">
        <v>75157.14</v>
      </c>
      <c r="N4778" s="3">
        <v>1</v>
      </c>
      <c r="O4778" s="50" t="e">
        <f>INDEX([1]Dados!$M$2:$N$26779,MATCH($P4778,[1]Dados!$N$2:$N$26779,),2)</f>
        <v>#N/A</v>
      </c>
      <c r="P4778">
        <v>165042</v>
      </c>
      <c r="Q4778" s="1">
        <v>37068</v>
      </c>
      <c r="R4778" s="1">
        <v>37072</v>
      </c>
      <c r="S4778" t="s">
        <v>2339</v>
      </c>
    </row>
    <row r="4779" spans="1:19" x14ac:dyDescent="0.2">
      <c r="A4779" s="7">
        <v>261140</v>
      </c>
      <c r="B4779" s="3">
        <v>25275</v>
      </c>
      <c r="C4779" s="3" t="s">
        <v>51</v>
      </c>
      <c r="D4779" s="2" t="s">
        <v>680</v>
      </c>
      <c r="E4779" s="3">
        <v>16</v>
      </c>
      <c r="F4779" s="17">
        <v>0</v>
      </c>
      <c r="G4779" s="17">
        <v>1</v>
      </c>
      <c r="H4779" s="17">
        <v>0</v>
      </c>
      <c r="I4779" s="7">
        <v>5.4</v>
      </c>
      <c r="J4779" s="7">
        <v>13</v>
      </c>
      <c r="K4779" s="4">
        <v>1214</v>
      </c>
      <c r="L4779" s="5">
        <v>1214.0808</v>
      </c>
      <c r="M4779">
        <v>75157.14</v>
      </c>
      <c r="N4779" s="3">
        <v>1</v>
      </c>
      <c r="O4779" s="50" t="e">
        <f>INDEX([1]Dados!$M$2:$N$26779,MATCH($P4779,[1]Dados!$N$2:$N$26779,),2)</f>
        <v>#N/A</v>
      </c>
      <c r="P4779">
        <v>165042</v>
      </c>
      <c r="Q4779" s="1">
        <v>37068</v>
      </c>
      <c r="R4779" s="1">
        <v>37072</v>
      </c>
      <c r="S4779" t="s">
        <v>2339</v>
      </c>
    </row>
    <row r="4780" spans="1:19" x14ac:dyDescent="0.2">
      <c r="A4780" s="7">
        <v>261140</v>
      </c>
      <c r="B4780" s="3">
        <v>25275</v>
      </c>
      <c r="C4780" s="3" t="s">
        <v>51</v>
      </c>
      <c r="D4780" s="2" t="s">
        <v>680</v>
      </c>
      <c r="E4780" s="3">
        <v>16</v>
      </c>
      <c r="F4780" s="17">
        <v>0</v>
      </c>
      <c r="G4780" s="17">
        <v>1</v>
      </c>
      <c r="H4780" s="17">
        <v>0</v>
      </c>
      <c r="I4780" s="7">
        <v>5.5</v>
      </c>
      <c r="J4780" s="7">
        <v>0</v>
      </c>
      <c r="K4780" s="4">
        <v>1214</v>
      </c>
      <c r="L4780" s="5">
        <v>1214.0808</v>
      </c>
      <c r="M4780">
        <v>75157.14</v>
      </c>
      <c r="N4780" s="3">
        <v>1</v>
      </c>
      <c r="O4780" s="50" t="e">
        <f>INDEX([1]Dados!$M$2:$N$26779,MATCH($P4780,[1]Dados!$N$2:$N$26779,),2)</f>
        <v>#N/A</v>
      </c>
      <c r="P4780">
        <v>165042</v>
      </c>
      <c r="Q4780" s="1">
        <v>37068</v>
      </c>
      <c r="R4780" s="1">
        <v>37072</v>
      </c>
      <c r="S4780" t="s">
        <v>2339</v>
      </c>
    </row>
    <row r="4781" spans="1:19" x14ac:dyDescent="0.2">
      <c r="A4781" s="7">
        <v>261140</v>
      </c>
      <c r="B4781" s="3">
        <v>25275</v>
      </c>
      <c r="C4781" s="3" t="s">
        <v>51</v>
      </c>
      <c r="D4781" s="2" t="s">
        <v>680</v>
      </c>
      <c r="E4781" s="3">
        <v>16</v>
      </c>
      <c r="F4781" s="17">
        <v>0</v>
      </c>
      <c r="G4781" s="17">
        <v>1</v>
      </c>
      <c r="H4781" s="17">
        <v>0</v>
      </c>
      <c r="I4781" s="7">
        <v>5.6</v>
      </c>
      <c r="J4781" s="7">
        <v>14</v>
      </c>
      <c r="K4781" s="4">
        <v>1214</v>
      </c>
      <c r="L4781" s="5">
        <v>1214.0808</v>
      </c>
      <c r="M4781">
        <v>75157.14</v>
      </c>
      <c r="N4781" s="3">
        <v>1</v>
      </c>
      <c r="O4781" s="50" t="e">
        <f>INDEX([1]Dados!$M$2:$N$26779,MATCH($P4781,[1]Dados!$N$2:$N$26779,),2)</f>
        <v>#N/A</v>
      </c>
      <c r="P4781">
        <v>165042</v>
      </c>
      <c r="Q4781" s="1">
        <v>37068</v>
      </c>
      <c r="R4781" s="1">
        <v>37072</v>
      </c>
      <c r="S4781" t="s">
        <v>2339</v>
      </c>
    </row>
    <row r="4782" spans="1:19" x14ac:dyDescent="0.2">
      <c r="A4782" s="7">
        <v>261140</v>
      </c>
      <c r="B4782" s="3">
        <v>25275</v>
      </c>
      <c r="C4782" s="3" t="s">
        <v>51</v>
      </c>
      <c r="D4782" s="2" t="s">
        <v>680</v>
      </c>
      <c r="E4782" s="3">
        <v>16</v>
      </c>
      <c r="F4782" s="17">
        <v>0</v>
      </c>
      <c r="G4782" s="17">
        <v>1</v>
      </c>
      <c r="H4782" s="17">
        <v>0</v>
      </c>
      <c r="I4782" s="7">
        <v>4.0999999999999996</v>
      </c>
      <c r="J4782" s="7">
        <v>25</v>
      </c>
      <c r="K4782" s="4">
        <v>119</v>
      </c>
      <c r="L4782" s="5">
        <v>119.386</v>
      </c>
      <c r="M4782">
        <v>224320</v>
      </c>
      <c r="N4782" s="3">
        <v>1</v>
      </c>
      <c r="O4782" s="50" t="e">
        <f>INDEX([1]Dados!$M$2:$N$26779,MATCH($P4782,[1]Dados!$N$2:$N$26779,),2)</f>
        <v>#N/A</v>
      </c>
      <c r="P4782">
        <v>164979</v>
      </c>
      <c r="Q4782" s="1">
        <v>37068</v>
      </c>
      <c r="R4782" s="1">
        <v>37072</v>
      </c>
      <c r="S4782" t="s">
        <v>2338</v>
      </c>
    </row>
    <row r="4783" spans="1:19" x14ac:dyDescent="0.2">
      <c r="A4783" s="7">
        <v>261140</v>
      </c>
      <c r="B4783" s="3">
        <v>25275</v>
      </c>
      <c r="C4783" s="3" t="s">
        <v>51</v>
      </c>
      <c r="D4783" s="2" t="s">
        <v>680</v>
      </c>
      <c r="E4783" s="3">
        <v>16</v>
      </c>
      <c r="F4783" s="17">
        <v>0</v>
      </c>
      <c r="G4783" s="17">
        <v>1</v>
      </c>
      <c r="H4783" s="17">
        <v>0</v>
      </c>
      <c r="I4783" s="7">
        <v>4.2</v>
      </c>
      <c r="J4783" s="7">
        <v>10</v>
      </c>
      <c r="K4783" s="4">
        <v>119</v>
      </c>
      <c r="L4783" s="5">
        <v>119.386</v>
      </c>
      <c r="M4783">
        <v>224320</v>
      </c>
      <c r="N4783" s="3">
        <v>1</v>
      </c>
      <c r="O4783" s="50" t="e">
        <f>INDEX([1]Dados!$M$2:$N$26779,MATCH($P4783,[1]Dados!$N$2:$N$26779,),2)</f>
        <v>#N/A</v>
      </c>
      <c r="P4783">
        <v>164979</v>
      </c>
      <c r="Q4783" s="1">
        <v>37068</v>
      </c>
      <c r="R4783" s="1">
        <v>37072</v>
      </c>
      <c r="S4783" t="s">
        <v>2338</v>
      </c>
    </row>
    <row r="4784" spans="1:19" x14ac:dyDescent="0.2">
      <c r="A4784" s="7">
        <v>261140</v>
      </c>
      <c r="B4784" s="3">
        <v>25275</v>
      </c>
      <c r="C4784" s="3" t="s">
        <v>51</v>
      </c>
      <c r="D4784" s="2" t="s">
        <v>680</v>
      </c>
      <c r="E4784" s="3">
        <v>16</v>
      </c>
      <c r="F4784" s="17">
        <v>0</v>
      </c>
      <c r="G4784" s="17">
        <v>1</v>
      </c>
      <c r="H4784" s="17">
        <v>0</v>
      </c>
      <c r="I4784" s="7">
        <v>4.3</v>
      </c>
      <c r="J4784" s="7">
        <v>30</v>
      </c>
      <c r="K4784" s="4">
        <v>119</v>
      </c>
      <c r="L4784" s="5">
        <v>119.386</v>
      </c>
      <c r="M4784">
        <v>224320</v>
      </c>
      <c r="N4784" s="3">
        <v>1</v>
      </c>
      <c r="O4784" s="50" t="e">
        <f>INDEX([1]Dados!$M$2:$N$26779,MATCH($P4784,[1]Dados!$N$2:$N$26779,),2)</f>
        <v>#N/A</v>
      </c>
      <c r="P4784">
        <v>164979</v>
      </c>
      <c r="Q4784" s="1">
        <v>37068</v>
      </c>
      <c r="R4784" s="1">
        <v>37072</v>
      </c>
      <c r="S4784" t="s">
        <v>2338</v>
      </c>
    </row>
    <row r="4785" spans="1:19" x14ac:dyDescent="0.2">
      <c r="A4785" s="7">
        <v>261140</v>
      </c>
      <c r="B4785" s="3">
        <v>25275</v>
      </c>
      <c r="C4785" s="3" t="s">
        <v>51</v>
      </c>
      <c r="D4785" s="2" t="s">
        <v>680</v>
      </c>
      <c r="E4785" s="3">
        <v>16</v>
      </c>
      <c r="F4785" s="17">
        <v>0</v>
      </c>
      <c r="G4785" s="17">
        <v>1</v>
      </c>
      <c r="H4785" s="17">
        <v>0</v>
      </c>
      <c r="I4785" s="7">
        <v>4.4000000000000004</v>
      </c>
      <c r="J4785" s="7">
        <v>13</v>
      </c>
      <c r="K4785" s="4">
        <v>119</v>
      </c>
      <c r="L4785" s="5">
        <v>119.386</v>
      </c>
      <c r="M4785">
        <v>224320</v>
      </c>
      <c r="N4785" s="3">
        <v>1</v>
      </c>
      <c r="O4785" s="50" t="e">
        <f>INDEX([1]Dados!$M$2:$N$26779,MATCH($P4785,[1]Dados!$N$2:$N$26779,),2)</f>
        <v>#N/A</v>
      </c>
      <c r="P4785">
        <v>164979</v>
      </c>
      <c r="Q4785" s="1">
        <v>37068</v>
      </c>
      <c r="R4785" s="1">
        <v>37072</v>
      </c>
      <c r="S4785" t="s">
        <v>2338</v>
      </c>
    </row>
    <row r="4786" spans="1:19" x14ac:dyDescent="0.2">
      <c r="A4786" s="7">
        <v>261140</v>
      </c>
      <c r="B4786" s="3">
        <v>25275</v>
      </c>
      <c r="C4786" s="3" t="s">
        <v>51</v>
      </c>
      <c r="D4786" s="2" t="s">
        <v>680</v>
      </c>
      <c r="E4786" s="3">
        <v>16</v>
      </c>
      <c r="F4786" s="17">
        <v>0</v>
      </c>
      <c r="G4786" s="17">
        <v>1</v>
      </c>
      <c r="H4786" s="17">
        <v>0</v>
      </c>
      <c r="I4786" s="7">
        <v>4.5</v>
      </c>
      <c r="J4786" s="7">
        <v>19</v>
      </c>
      <c r="K4786" s="4">
        <v>119</v>
      </c>
      <c r="L4786" s="5">
        <v>119.386</v>
      </c>
      <c r="M4786">
        <v>224320</v>
      </c>
      <c r="N4786" s="3">
        <v>1</v>
      </c>
      <c r="O4786" s="50" t="e">
        <f>INDEX([1]Dados!$M$2:$N$26779,MATCH($P4786,[1]Dados!$N$2:$N$26779,),2)</f>
        <v>#N/A</v>
      </c>
      <c r="P4786">
        <v>164979</v>
      </c>
      <c r="Q4786" s="1">
        <v>37068</v>
      </c>
      <c r="R4786" s="1">
        <v>37072</v>
      </c>
      <c r="S4786" t="s">
        <v>2338</v>
      </c>
    </row>
    <row r="4787" spans="1:19" x14ac:dyDescent="0.2">
      <c r="A4787" s="7">
        <v>261140</v>
      </c>
      <c r="B4787" s="3">
        <v>25275</v>
      </c>
      <c r="C4787" s="3" t="s">
        <v>51</v>
      </c>
      <c r="D4787" s="2" t="s">
        <v>680</v>
      </c>
      <c r="E4787" s="3">
        <v>16</v>
      </c>
      <c r="F4787" s="17">
        <v>0</v>
      </c>
      <c r="G4787" s="17">
        <v>1</v>
      </c>
      <c r="H4787" s="17">
        <v>0</v>
      </c>
      <c r="I4787" s="7">
        <v>4.5999999999999996</v>
      </c>
      <c r="J4787" s="7">
        <v>18</v>
      </c>
      <c r="K4787" s="4">
        <v>119</v>
      </c>
      <c r="L4787" s="5">
        <v>119.386</v>
      </c>
      <c r="M4787">
        <v>224320</v>
      </c>
      <c r="N4787" s="3">
        <v>1</v>
      </c>
      <c r="O4787" s="50" t="e">
        <f>INDEX([1]Dados!$M$2:$N$26779,MATCH($P4787,[1]Dados!$N$2:$N$26779,),2)</f>
        <v>#N/A</v>
      </c>
      <c r="P4787">
        <v>164979</v>
      </c>
      <c r="Q4787" s="1">
        <v>37068</v>
      </c>
      <c r="R4787" s="1">
        <v>37072</v>
      </c>
      <c r="S4787" t="s">
        <v>2338</v>
      </c>
    </row>
    <row r="4788" spans="1:19" x14ac:dyDescent="0.2">
      <c r="A4788" s="7">
        <v>261140</v>
      </c>
      <c r="B4788" s="3">
        <v>25275</v>
      </c>
      <c r="C4788" s="3" t="s">
        <v>51</v>
      </c>
      <c r="D4788" s="2" t="s">
        <v>680</v>
      </c>
      <c r="E4788" s="3">
        <v>16</v>
      </c>
      <c r="F4788" s="17">
        <v>0</v>
      </c>
      <c r="G4788" s="17">
        <v>1</v>
      </c>
      <c r="H4788" s="17">
        <v>0</v>
      </c>
      <c r="I4788" s="7">
        <v>4.7</v>
      </c>
      <c r="J4788" s="7">
        <v>19</v>
      </c>
      <c r="K4788" s="4">
        <v>119</v>
      </c>
      <c r="L4788" s="5">
        <v>119.386</v>
      </c>
      <c r="M4788">
        <v>224320</v>
      </c>
      <c r="N4788" s="3">
        <v>1</v>
      </c>
      <c r="O4788" s="50" t="e">
        <f>INDEX([1]Dados!$M$2:$N$26779,MATCH($P4788,[1]Dados!$N$2:$N$26779,),2)</f>
        <v>#N/A</v>
      </c>
      <c r="P4788">
        <v>164979</v>
      </c>
      <c r="Q4788" s="1">
        <v>37068</v>
      </c>
      <c r="R4788" s="1">
        <v>37072</v>
      </c>
      <c r="S4788" t="s">
        <v>2338</v>
      </c>
    </row>
    <row r="4789" spans="1:19" x14ac:dyDescent="0.2">
      <c r="A4789" s="7">
        <v>261140</v>
      </c>
      <c r="B4789" s="3">
        <v>25275</v>
      </c>
      <c r="C4789" s="3" t="s">
        <v>51</v>
      </c>
      <c r="D4789" s="2" t="s">
        <v>680</v>
      </c>
      <c r="E4789" s="3">
        <v>16</v>
      </c>
      <c r="F4789" s="17">
        <v>0</v>
      </c>
      <c r="G4789" s="17">
        <v>1</v>
      </c>
      <c r="H4789" s="17">
        <v>0</v>
      </c>
      <c r="I4789" s="7">
        <v>4.8</v>
      </c>
      <c r="J4789" s="7">
        <v>13</v>
      </c>
      <c r="K4789" s="4">
        <v>119</v>
      </c>
      <c r="L4789" s="5">
        <v>119.386</v>
      </c>
      <c r="M4789">
        <v>224320</v>
      </c>
      <c r="N4789" s="3">
        <v>1</v>
      </c>
      <c r="O4789" s="50" t="e">
        <f>INDEX([1]Dados!$M$2:$N$26779,MATCH($P4789,[1]Dados!$N$2:$N$26779,),2)</f>
        <v>#N/A</v>
      </c>
      <c r="P4789">
        <v>164979</v>
      </c>
      <c r="Q4789" s="1">
        <v>37068</v>
      </c>
      <c r="R4789" s="1">
        <v>37072</v>
      </c>
      <c r="S4789" t="s">
        <v>2338</v>
      </c>
    </row>
    <row r="4790" spans="1:19" x14ac:dyDescent="0.2">
      <c r="A4790" s="7">
        <v>261140</v>
      </c>
      <c r="B4790" s="3">
        <v>25275</v>
      </c>
      <c r="C4790" s="3" t="s">
        <v>51</v>
      </c>
      <c r="D4790" s="2" t="s">
        <v>680</v>
      </c>
      <c r="E4790" s="3">
        <v>16</v>
      </c>
      <c r="F4790" s="17">
        <v>0</v>
      </c>
      <c r="G4790" s="17">
        <v>1</v>
      </c>
      <c r="H4790" s="17">
        <v>0</v>
      </c>
      <c r="I4790" s="7">
        <v>1.4</v>
      </c>
      <c r="J4790" s="7">
        <v>13</v>
      </c>
      <c r="K4790" s="4">
        <v>1214</v>
      </c>
      <c r="L4790" s="5">
        <v>1214.0587</v>
      </c>
      <c r="M4790">
        <v>178720.04</v>
      </c>
      <c r="N4790" s="33">
        <v>1</v>
      </c>
      <c r="O4790" s="50" t="e">
        <f>INDEX([1]Dados!$M$2:$N$26779,MATCH($P4790,[1]Dados!$N$2:$N$26779,),2)</f>
        <v>#N/A</v>
      </c>
      <c r="P4790">
        <v>164282</v>
      </c>
      <c r="Q4790" s="1">
        <v>37068</v>
      </c>
      <c r="R4790" s="1">
        <v>37072</v>
      </c>
      <c r="S4790" t="s">
        <v>2335</v>
      </c>
    </row>
    <row r="4791" spans="1:19" x14ac:dyDescent="0.2">
      <c r="A4791" s="7">
        <v>261140</v>
      </c>
      <c r="B4791" s="3">
        <v>25275</v>
      </c>
      <c r="C4791" s="3" t="s">
        <v>51</v>
      </c>
      <c r="D4791" s="2" t="s">
        <v>680</v>
      </c>
      <c r="E4791" s="3">
        <v>16</v>
      </c>
      <c r="F4791" s="17">
        <v>0</v>
      </c>
      <c r="G4791" s="17">
        <v>1</v>
      </c>
      <c r="H4791" s="17">
        <v>0</v>
      </c>
      <c r="I4791" s="7">
        <v>1.1000000000000001</v>
      </c>
      <c r="J4791" s="7">
        <v>2</v>
      </c>
      <c r="K4791" s="4">
        <v>1214</v>
      </c>
      <c r="L4791" s="5">
        <v>1214.0587</v>
      </c>
      <c r="M4791">
        <v>178720.04</v>
      </c>
      <c r="N4791" s="33">
        <v>1</v>
      </c>
      <c r="O4791" s="50" t="e">
        <f>INDEX([1]Dados!$M$2:$N$26779,MATCH($P4791,[1]Dados!$N$2:$N$26779,),2)</f>
        <v>#N/A</v>
      </c>
      <c r="P4791">
        <v>164282</v>
      </c>
      <c r="Q4791" s="1">
        <v>37068</v>
      </c>
      <c r="R4791" s="1">
        <v>37072</v>
      </c>
      <c r="S4791" t="s">
        <v>2335</v>
      </c>
    </row>
    <row r="4792" spans="1:19" x14ac:dyDescent="0.2">
      <c r="A4792" s="7">
        <v>261140</v>
      </c>
      <c r="B4792" s="3">
        <v>25275</v>
      </c>
      <c r="C4792" s="3" t="s">
        <v>51</v>
      </c>
      <c r="D4792" s="2" t="s">
        <v>680</v>
      </c>
      <c r="E4792" s="3">
        <v>16</v>
      </c>
      <c r="F4792" s="17">
        <v>0</v>
      </c>
      <c r="G4792" s="17">
        <v>1</v>
      </c>
      <c r="H4792" s="17">
        <v>0</v>
      </c>
      <c r="I4792" s="7">
        <v>1.6</v>
      </c>
      <c r="J4792" s="7">
        <v>9</v>
      </c>
      <c r="K4792" s="4">
        <v>1214</v>
      </c>
      <c r="L4792" s="5">
        <v>1214.0587</v>
      </c>
      <c r="M4792">
        <v>178720.04</v>
      </c>
      <c r="N4792" s="33">
        <v>1</v>
      </c>
      <c r="O4792" s="50" t="e">
        <f>INDEX([1]Dados!$M$2:$N$26779,MATCH($P4792,[1]Dados!$N$2:$N$26779,),2)</f>
        <v>#N/A</v>
      </c>
      <c r="P4792">
        <v>164282</v>
      </c>
      <c r="Q4792" s="1">
        <v>37068</v>
      </c>
      <c r="R4792" s="1">
        <v>37072</v>
      </c>
      <c r="S4792" t="s">
        <v>2335</v>
      </c>
    </row>
    <row r="4793" spans="1:19" x14ac:dyDescent="0.2">
      <c r="A4793" s="7">
        <v>261140</v>
      </c>
      <c r="B4793" s="3">
        <v>25275</v>
      </c>
      <c r="C4793" s="3" t="s">
        <v>51</v>
      </c>
      <c r="D4793" s="2" t="s">
        <v>680</v>
      </c>
      <c r="E4793" s="3">
        <v>16</v>
      </c>
      <c r="F4793" s="17">
        <v>0</v>
      </c>
      <c r="G4793" s="17">
        <v>1</v>
      </c>
      <c r="H4793" s="17">
        <v>0</v>
      </c>
      <c r="I4793" s="7">
        <v>1.2</v>
      </c>
      <c r="J4793" s="7">
        <v>25</v>
      </c>
      <c r="K4793" s="4">
        <v>1214</v>
      </c>
      <c r="L4793" s="5">
        <v>1214.0587</v>
      </c>
      <c r="M4793">
        <v>178720.04</v>
      </c>
      <c r="N4793" s="33">
        <v>1</v>
      </c>
      <c r="O4793" s="50" t="e">
        <f>INDEX([1]Dados!$M$2:$N$26779,MATCH($P4793,[1]Dados!$N$2:$N$26779,),2)</f>
        <v>#N/A</v>
      </c>
      <c r="P4793">
        <v>164282</v>
      </c>
      <c r="Q4793" s="1">
        <v>37068</v>
      </c>
      <c r="R4793" s="1">
        <v>37072</v>
      </c>
      <c r="S4793" t="s">
        <v>2335</v>
      </c>
    </row>
    <row r="4794" spans="1:19" x14ac:dyDescent="0.2">
      <c r="A4794" s="7">
        <v>261140</v>
      </c>
      <c r="B4794" s="3">
        <v>25275</v>
      </c>
      <c r="C4794" s="3" t="s">
        <v>51</v>
      </c>
      <c r="D4794" s="2" t="s">
        <v>680</v>
      </c>
      <c r="E4794" s="3">
        <v>16</v>
      </c>
      <c r="F4794" s="17">
        <v>0</v>
      </c>
      <c r="G4794" s="17">
        <v>1</v>
      </c>
      <c r="H4794" s="17">
        <v>0</v>
      </c>
      <c r="I4794" s="7">
        <v>1.3</v>
      </c>
      <c r="J4794" s="7">
        <v>18</v>
      </c>
      <c r="K4794" s="4">
        <v>1214</v>
      </c>
      <c r="L4794" s="5">
        <v>1214.0587</v>
      </c>
      <c r="M4794">
        <v>178720.04</v>
      </c>
      <c r="N4794" s="33">
        <v>1</v>
      </c>
      <c r="O4794" s="50" t="e">
        <f>INDEX([1]Dados!$M$2:$N$26779,MATCH($P4794,[1]Dados!$N$2:$N$26779,),2)</f>
        <v>#N/A</v>
      </c>
      <c r="P4794">
        <v>164282</v>
      </c>
      <c r="Q4794" s="1">
        <v>37068</v>
      </c>
      <c r="R4794" s="1">
        <v>37072</v>
      </c>
      <c r="S4794" t="s">
        <v>2335</v>
      </c>
    </row>
    <row r="4795" spans="1:19" x14ac:dyDescent="0.2">
      <c r="A4795" s="7">
        <v>261140</v>
      </c>
      <c r="B4795" s="3">
        <v>25275</v>
      </c>
      <c r="C4795" s="3" t="s">
        <v>51</v>
      </c>
      <c r="D4795" s="2" t="s">
        <v>680</v>
      </c>
      <c r="E4795" s="3">
        <v>16</v>
      </c>
      <c r="F4795" s="17">
        <v>0</v>
      </c>
      <c r="G4795" s="17">
        <v>1</v>
      </c>
      <c r="H4795" s="17">
        <v>0</v>
      </c>
      <c r="I4795" s="7">
        <v>1.5</v>
      </c>
      <c r="J4795" s="7">
        <v>11</v>
      </c>
      <c r="K4795" s="4">
        <v>1214</v>
      </c>
      <c r="L4795" s="5">
        <v>1214.0587</v>
      </c>
      <c r="M4795">
        <v>178720.04</v>
      </c>
      <c r="N4795" s="33">
        <v>1</v>
      </c>
      <c r="O4795" s="50" t="e">
        <f>INDEX([1]Dados!$M$2:$N$26779,MATCH($P4795,[1]Dados!$N$2:$N$26779,),2)</f>
        <v>#N/A</v>
      </c>
      <c r="P4795">
        <v>164282</v>
      </c>
      <c r="Q4795" s="1">
        <v>37068</v>
      </c>
      <c r="R4795" s="1">
        <v>37072</v>
      </c>
      <c r="S4795" t="s">
        <v>2335</v>
      </c>
    </row>
    <row r="4796" spans="1:19" x14ac:dyDescent="0.2">
      <c r="A4796" s="7">
        <v>261140</v>
      </c>
      <c r="B4796" s="3">
        <v>25275</v>
      </c>
      <c r="C4796" s="3" t="s">
        <v>51</v>
      </c>
      <c r="D4796" s="2" t="s">
        <v>680</v>
      </c>
      <c r="E4796" s="3">
        <v>16</v>
      </c>
      <c r="F4796" s="17">
        <v>0</v>
      </c>
      <c r="G4796" s="17">
        <v>1</v>
      </c>
      <c r="H4796" s="17">
        <v>0</v>
      </c>
      <c r="I4796" s="7">
        <v>1.7</v>
      </c>
      <c r="J4796" s="7">
        <v>12</v>
      </c>
      <c r="K4796" s="4">
        <v>1214</v>
      </c>
      <c r="L4796" s="5">
        <v>1214.0587</v>
      </c>
      <c r="M4796">
        <v>178720.04</v>
      </c>
      <c r="N4796" s="33">
        <v>1</v>
      </c>
      <c r="O4796" s="50" t="e">
        <f>INDEX([1]Dados!$M$2:$N$26779,MATCH($P4796,[1]Dados!$N$2:$N$26779,),2)</f>
        <v>#N/A</v>
      </c>
      <c r="P4796">
        <v>164282</v>
      </c>
      <c r="Q4796" s="1">
        <v>37068</v>
      </c>
      <c r="R4796" s="1">
        <v>37072</v>
      </c>
      <c r="S4796" t="s">
        <v>2335</v>
      </c>
    </row>
    <row r="4797" spans="1:19" x14ac:dyDescent="0.2">
      <c r="A4797" s="7">
        <v>261140</v>
      </c>
      <c r="B4797" s="3">
        <v>25275</v>
      </c>
      <c r="C4797" s="3" t="s">
        <v>51</v>
      </c>
      <c r="D4797" s="2" t="s">
        <v>680</v>
      </c>
      <c r="E4797" s="3">
        <v>16</v>
      </c>
      <c r="F4797" s="17">
        <v>0</v>
      </c>
      <c r="G4797" s="17">
        <v>1</v>
      </c>
      <c r="H4797" s="17">
        <v>0</v>
      </c>
      <c r="I4797" s="7">
        <v>3.2</v>
      </c>
      <c r="J4797" s="7">
        <v>20</v>
      </c>
      <c r="K4797" s="4">
        <v>1214</v>
      </c>
      <c r="L4797" s="5">
        <v>1214.0589</v>
      </c>
      <c r="M4797">
        <v>620340</v>
      </c>
      <c r="N4797" s="33">
        <v>1</v>
      </c>
      <c r="O4797" s="50" t="e">
        <f>INDEX([1]Dados!$M$2:$N$26779,MATCH($P4797,[1]Dados!$N$2:$N$26779,),2)</f>
        <v>#N/A</v>
      </c>
      <c r="P4797">
        <v>165478</v>
      </c>
      <c r="Q4797" s="1">
        <v>37068</v>
      </c>
      <c r="R4797" s="1">
        <v>37072</v>
      </c>
      <c r="S4797" t="s">
        <v>2337</v>
      </c>
    </row>
    <row r="4798" spans="1:19" x14ac:dyDescent="0.2">
      <c r="A4798" s="7">
        <v>261140</v>
      </c>
      <c r="B4798" s="3">
        <v>25275</v>
      </c>
      <c r="C4798" s="3" t="s">
        <v>51</v>
      </c>
      <c r="D4798" s="2" t="s">
        <v>680</v>
      </c>
      <c r="E4798" s="3">
        <v>16</v>
      </c>
      <c r="F4798" s="17">
        <v>0</v>
      </c>
      <c r="G4798" s="17">
        <v>1</v>
      </c>
      <c r="H4798" s="17">
        <v>0</v>
      </c>
      <c r="I4798" s="7">
        <v>3.4</v>
      </c>
      <c r="J4798" s="7">
        <v>25</v>
      </c>
      <c r="K4798" s="4">
        <v>1214</v>
      </c>
      <c r="L4798" s="5">
        <v>1214.0589</v>
      </c>
      <c r="M4798">
        <v>620340</v>
      </c>
      <c r="N4798" s="33">
        <v>1</v>
      </c>
      <c r="O4798" s="50" t="e">
        <f>INDEX([1]Dados!$M$2:$N$26779,MATCH($P4798,[1]Dados!$N$2:$N$26779,),2)</f>
        <v>#N/A</v>
      </c>
      <c r="P4798">
        <v>165478</v>
      </c>
      <c r="Q4798" s="1">
        <v>37068</v>
      </c>
      <c r="R4798" s="1">
        <v>37072</v>
      </c>
      <c r="S4798" t="s">
        <v>2337</v>
      </c>
    </row>
    <row r="4799" spans="1:19" x14ac:dyDescent="0.2">
      <c r="A4799" s="7">
        <v>261140</v>
      </c>
      <c r="B4799" s="3">
        <v>25275</v>
      </c>
      <c r="C4799" s="3" t="s">
        <v>51</v>
      </c>
      <c r="D4799" s="2" t="s">
        <v>680</v>
      </c>
      <c r="E4799" s="3">
        <v>16</v>
      </c>
      <c r="F4799" s="17">
        <v>0</v>
      </c>
      <c r="G4799" s="17">
        <v>1</v>
      </c>
      <c r="H4799" s="17">
        <v>0</v>
      </c>
      <c r="I4799" s="7">
        <v>3.6</v>
      </c>
      <c r="J4799" s="7">
        <v>13</v>
      </c>
      <c r="K4799" s="4">
        <v>1214</v>
      </c>
      <c r="L4799" s="5">
        <v>1214.0589</v>
      </c>
      <c r="M4799">
        <v>620340</v>
      </c>
      <c r="N4799" s="33">
        <v>1</v>
      </c>
      <c r="O4799" s="50" t="e">
        <f>INDEX([1]Dados!$M$2:$N$26779,MATCH($P4799,[1]Dados!$N$2:$N$26779,),2)</f>
        <v>#N/A</v>
      </c>
      <c r="P4799">
        <v>165478</v>
      </c>
      <c r="Q4799" s="1">
        <v>37068</v>
      </c>
      <c r="R4799" s="1">
        <v>37072</v>
      </c>
      <c r="S4799" t="s">
        <v>2337</v>
      </c>
    </row>
    <row r="4800" spans="1:19" x14ac:dyDescent="0.2">
      <c r="A4800" s="7">
        <v>261140</v>
      </c>
      <c r="B4800" s="3">
        <v>25275</v>
      </c>
      <c r="C4800" s="3" t="s">
        <v>51</v>
      </c>
      <c r="D4800" s="2" t="s">
        <v>680</v>
      </c>
      <c r="E4800" s="3">
        <v>16</v>
      </c>
      <c r="F4800" s="17">
        <v>0</v>
      </c>
      <c r="G4800" s="17">
        <v>1</v>
      </c>
      <c r="H4800" s="17">
        <v>0</v>
      </c>
      <c r="I4800" s="7">
        <v>3.5</v>
      </c>
      <c r="J4800" s="7">
        <v>18</v>
      </c>
      <c r="K4800" s="4">
        <v>1214</v>
      </c>
      <c r="L4800" s="5">
        <v>1214.0589</v>
      </c>
      <c r="M4800">
        <v>620340</v>
      </c>
      <c r="N4800" s="33">
        <v>1</v>
      </c>
      <c r="O4800" s="50" t="e">
        <f>INDEX([1]Dados!$M$2:$N$26779,MATCH($P4800,[1]Dados!$N$2:$N$26779,),2)</f>
        <v>#N/A</v>
      </c>
      <c r="P4800">
        <v>165478</v>
      </c>
      <c r="Q4800" s="1">
        <v>37068</v>
      </c>
      <c r="R4800" s="1">
        <v>37072</v>
      </c>
      <c r="S4800" t="s">
        <v>2337</v>
      </c>
    </row>
    <row r="4801" spans="1:19" x14ac:dyDescent="0.2">
      <c r="A4801" s="7">
        <v>261140</v>
      </c>
      <c r="B4801" s="3">
        <v>25275</v>
      </c>
      <c r="C4801" s="3" t="s">
        <v>51</v>
      </c>
      <c r="D4801" s="2" t="s">
        <v>680</v>
      </c>
      <c r="E4801" s="3">
        <v>16</v>
      </c>
      <c r="F4801" s="17">
        <v>0</v>
      </c>
      <c r="G4801" s="17">
        <v>1</v>
      </c>
      <c r="H4801" s="17">
        <v>0</v>
      </c>
      <c r="I4801" s="7">
        <v>3.1</v>
      </c>
      <c r="J4801" s="7">
        <v>25</v>
      </c>
      <c r="K4801" s="4">
        <v>1214</v>
      </c>
      <c r="L4801" s="5">
        <v>1214.0589</v>
      </c>
      <c r="M4801">
        <v>620340</v>
      </c>
      <c r="N4801" s="33">
        <v>1</v>
      </c>
      <c r="O4801" s="50" t="e">
        <f>INDEX([1]Dados!$M$2:$N$26779,MATCH($P4801,[1]Dados!$N$2:$N$26779,),2)</f>
        <v>#N/A</v>
      </c>
      <c r="P4801">
        <v>165478</v>
      </c>
      <c r="Q4801" s="1">
        <v>37068</v>
      </c>
      <c r="R4801" s="1">
        <v>37072</v>
      </c>
      <c r="S4801" t="s">
        <v>2337</v>
      </c>
    </row>
    <row r="4802" spans="1:19" x14ac:dyDescent="0.2">
      <c r="A4802" s="7">
        <v>261140</v>
      </c>
      <c r="B4802" s="3">
        <v>25275</v>
      </c>
      <c r="C4802" s="3" t="s">
        <v>51</v>
      </c>
      <c r="D4802" s="2" t="s">
        <v>680</v>
      </c>
      <c r="E4802" s="3">
        <v>16</v>
      </c>
      <c r="F4802" s="17">
        <v>0</v>
      </c>
      <c r="G4802" s="17">
        <v>1</v>
      </c>
      <c r="H4802" s="17">
        <v>0</v>
      </c>
      <c r="I4802" s="7">
        <v>3.3</v>
      </c>
      <c r="J4802" s="7">
        <v>28</v>
      </c>
      <c r="K4802" s="4">
        <v>1214</v>
      </c>
      <c r="L4802" s="5">
        <v>1214.0589</v>
      </c>
      <c r="M4802">
        <v>620340</v>
      </c>
      <c r="N4802" s="33">
        <v>1</v>
      </c>
      <c r="O4802" s="50" t="e">
        <f>INDEX([1]Dados!$M$2:$N$26779,MATCH($P4802,[1]Dados!$N$2:$N$26779,),2)</f>
        <v>#N/A</v>
      </c>
      <c r="P4802">
        <v>165478</v>
      </c>
      <c r="Q4802" s="1">
        <v>37068</v>
      </c>
      <c r="R4802" s="1">
        <v>37072</v>
      </c>
      <c r="S4802" t="s">
        <v>2337</v>
      </c>
    </row>
    <row r="4803" spans="1:19" x14ac:dyDescent="0.2">
      <c r="A4803" s="7">
        <v>261140</v>
      </c>
      <c r="B4803" s="3">
        <v>25275</v>
      </c>
      <c r="C4803" s="3" t="s">
        <v>51</v>
      </c>
      <c r="D4803" s="2" t="s">
        <v>680</v>
      </c>
      <c r="E4803" s="3">
        <v>16</v>
      </c>
      <c r="F4803" s="17">
        <v>0</v>
      </c>
      <c r="G4803" s="17">
        <v>1</v>
      </c>
      <c r="H4803" s="17">
        <v>0</v>
      </c>
      <c r="I4803" s="7">
        <v>6.3</v>
      </c>
      <c r="J4803" s="7">
        <v>19</v>
      </c>
      <c r="K4803" s="4">
        <v>1214</v>
      </c>
      <c r="L4803" s="5">
        <v>1214.0808</v>
      </c>
      <c r="M4803">
        <v>156942.39000000001</v>
      </c>
      <c r="N4803" s="33">
        <v>1</v>
      </c>
      <c r="O4803" s="50" t="e">
        <f>INDEX([1]Dados!$M$2:$N$26779,MATCH($P4803,[1]Dados!$N$2:$N$26779,),2)</f>
        <v>#N/A</v>
      </c>
      <c r="P4803">
        <v>165041</v>
      </c>
      <c r="Q4803" s="1">
        <v>37068</v>
      </c>
      <c r="R4803" s="1">
        <v>37072</v>
      </c>
      <c r="S4803" t="s">
        <v>2340</v>
      </c>
    </row>
    <row r="4804" spans="1:19" x14ac:dyDescent="0.2">
      <c r="A4804" s="7">
        <v>261140</v>
      </c>
      <c r="B4804" s="3">
        <v>25275</v>
      </c>
      <c r="C4804" s="3" t="s">
        <v>51</v>
      </c>
      <c r="D4804" s="2" t="s">
        <v>680</v>
      </c>
      <c r="E4804" s="3">
        <v>16</v>
      </c>
      <c r="F4804" s="17">
        <v>0</v>
      </c>
      <c r="G4804" s="17">
        <v>1</v>
      </c>
      <c r="H4804" s="17">
        <v>0</v>
      </c>
      <c r="I4804" s="7">
        <v>6.4</v>
      </c>
      <c r="J4804" s="7">
        <v>18</v>
      </c>
      <c r="K4804" s="4">
        <v>1214</v>
      </c>
      <c r="L4804" s="5">
        <v>1214.0808</v>
      </c>
      <c r="M4804">
        <v>156942.39000000001</v>
      </c>
      <c r="N4804" s="33">
        <v>1</v>
      </c>
      <c r="O4804" s="50" t="e">
        <f>INDEX([1]Dados!$M$2:$N$26779,MATCH($P4804,[1]Dados!$N$2:$N$26779,),2)</f>
        <v>#N/A</v>
      </c>
      <c r="P4804">
        <v>165041</v>
      </c>
      <c r="Q4804" s="1">
        <v>37068</v>
      </c>
      <c r="R4804" s="1">
        <v>37072</v>
      </c>
      <c r="S4804" t="s">
        <v>2340</v>
      </c>
    </row>
    <row r="4805" spans="1:19" x14ac:dyDescent="0.2">
      <c r="A4805" s="7">
        <v>261140</v>
      </c>
      <c r="B4805" s="3">
        <v>25275</v>
      </c>
      <c r="C4805" s="3" t="s">
        <v>51</v>
      </c>
      <c r="D4805" s="2" t="s">
        <v>680</v>
      </c>
      <c r="E4805" s="3">
        <v>16</v>
      </c>
      <c r="F4805" s="17">
        <v>0</v>
      </c>
      <c r="G4805" s="17">
        <v>1</v>
      </c>
      <c r="H4805" s="17">
        <v>0</v>
      </c>
      <c r="I4805" s="7">
        <v>6.5</v>
      </c>
      <c r="J4805" s="7">
        <v>18</v>
      </c>
      <c r="K4805" s="4">
        <v>1214</v>
      </c>
      <c r="L4805" s="5">
        <v>1214.0808</v>
      </c>
      <c r="M4805">
        <v>156942.39000000001</v>
      </c>
      <c r="N4805" s="33">
        <v>1</v>
      </c>
      <c r="O4805" s="50" t="e">
        <f>INDEX([1]Dados!$M$2:$N$26779,MATCH($P4805,[1]Dados!$N$2:$N$26779,),2)</f>
        <v>#N/A</v>
      </c>
      <c r="P4805">
        <v>165041</v>
      </c>
      <c r="Q4805" s="1">
        <v>37068</v>
      </c>
      <c r="R4805" s="1">
        <v>37072</v>
      </c>
      <c r="S4805" t="s">
        <v>2340</v>
      </c>
    </row>
    <row r="4806" spans="1:19" x14ac:dyDescent="0.2">
      <c r="A4806" s="7">
        <v>261140</v>
      </c>
      <c r="B4806" s="3">
        <v>25275</v>
      </c>
      <c r="C4806" s="3" t="s">
        <v>51</v>
      </c>
      <c r="D4806" s="2" t="s">
        <v>680</v>
      </c>
      <c r="E4806" s="3">
        <v>16</v>
      </c>
      <c r="F4806" s="17">
        <v>0</v>
      </c>
      <c r="G4806" s="17">
        <v>1</v>
      </c>
      <c r="H4806" s="17">
        <v>0</v>
      </c>
      <c r="I4806" s="7">
        <v>6.6</v>
      </c>
      <c r="J4806" s="7">
        <v>14</v>
      </c>
      <c r="K4806" s="4">
        <v>1214</v>
      </c>
      <c r="L4806" s="5">
        <v>1214.0808</v>
      </c>
      <c r="M4806">
        <v>156942.39000000001</v>
      </c>
      <c r="N4806" s="33">
        <v>1</v>
      </c>
      <c r="O4806" s="50" t="e">
        <f>INDEX([1]Dados!$M$2:$N$26779,MATCH($P4806,[1]Dados!$N$2:$N$26779,),2)</f>
        <v>#N/A</v>
      </c>
      <c r="P4806">
        <v>165041</v>
      </c>
      <c r="Q4806" s="1">
        <v>37068</v>
      </c>
      <c r="R4806" s="1">
        <v>37072</v>
      </c>
      <c r="S4806" t="s">
        <v>2340</v>
      </c>
    </row>
    <row r="4807" spans="1:19" x14ac:dyDescent="0.2">
      <c r="A4807" s="7">
        <v>261140</v>
      </c>
      <c r="B4807" s="3">
        <v>25275</v>
      </c>
      <c r="C4807" s="3" t="s">
        <v>51</v>
      </c>
      <c r="D4807" s="2" t="s">
        <v>680</v>
      </c>
      <c r="E4807" s="3">
        <v>16</v>
      </c>
      <c r="F4807" s="17">
        <v>0</v>
      </c>
      <c r="G4807" s="17">
        <v>1</v>
      </c>
      <c r="H4807" s="17">
        <v>0</v>
      </c>
      <c r="I4807" s="7">
        <v>6.1</v>
      </c>
      <c r="J4807" s="7">
        <v>33</v>
      </c>
      <c r="K4807" s="4">
        <v>1214</v>
      </c>
      <c r="L4807" s="5">
        <v>1214.0808</v>
      </c>
      <c r="M4807">
        <v>156942.39000000001</v>
      </c>
      <c r="N4807" s="33">
        <v>1</v>
      </c>
      <c r="O4807" s="50" t="e">
        <f>INDEX([1]Dados!$M$2:$N$26779,MATCH($P4807,[1]Dados!$N$2:$N$26779,),2)</f>
        <v>#N/A</v>
      </c>
      <c r="P4807">
        <v>165041</v>
      </c>
      <c r="Q4807" s="1">
        <v>37068</v>
      </c>
      <c r="R4807" s="1">
        <v>37072</v>
      </c>
      <c r="S4807" t="s">
        <v>2340</v>
      </c>
    </row>
    <row r="4808" spans="1:19" x14ac:dyDescent="0.2">
      <c r="A4808" s="7">
        <v>261140</v>
      </c>
      <c r="B4808" s="3">
        <v>25275</v>
      </c>
      <c r="C4808" s="3" t="s">
        <v>51</v>
      </c>
      <c r="D4808" s="2" t="s">
        <v>680</v>
      </c>
      <c r="E4808" s="3">
        <v>16</v>
      </c>
      <c r="F4808" s="17">
        <v>0</v>
      </c>
      <c r="G4808" s="17">
        <v>1</v>
      </c>
      <c r="H4808" s="17">
        <v>0</v>
      </c>
      <c r="I4808" s="7">
        <v>6.2</v>
      </c>
      <c r="J4808" s="7">
        <v>30</v>
      </c>
      <c r="K4808" s="4">
        <v>1214</v>
      </c>
      <c r="L4808" s="5">
        <v>1214.0808</v>
      </c>
      <c r="M4808">
        <v>156942.39000000001</v>
      </c>
      <c r="N4808" s="33">
        <v>1</v>
      </c>
      <c r="O4808" s="50" t="e">
        <f>INDEX([1]Dados!$M$2:$N$26779,MATCH($P4808,[1]Dados!$N$2:$N$26779,),2)</f>
        <v>#N/A</v>
      </c>
      <c r="P4808">
        <v>165041</v>
      </c>
      <c r="Q4808" s="1">
        <v>37068</v>
      </c>
      <c r="R4808" s="1">
        <v>37072</v>
      </c>
      <c r="S4808" t="s">
        <v>2340</v>
      </c>
    </row>
    <row r="4809" spans="1:19" x14ac:dyDescent="0.2">
      <c r="A4809" s="7">
        <v>261140</v>
      </c>
      <c r="B4809" s="3">
        <v>25275</v>
      </c>
      <c r="C4809" s="3" t="s">
        <v>51</v>
      </c>
      <c r="D4809" s="2" t="s">
        <v>680</v>
      </c>
      <c r="E4809" s="3">
        <v>16</v>
      </c>
      <c r="F4809" s="17">
        <v>0</v>
      </c>
      <c r="G4809" s="17">
        <v>1</v>
      </c>
      <c r="H4809" s="17">
        <v>0</v>
      </c>
      <c r="I4809" s="7">
        <v>2.2000000000000002</v>
      </c>
      <c r="J4809" s="7">
        <v>29</v>
      </c>
      <c r="K4809" s="4">
        <v>1293</v>
      </c>
      <c r="L4809" s="5">
        <v>1293.0592999999999</v>
      </c>
      <c r="M4809">
        <v>16444.61</v>
      </c>
      <c r="N4809" s="33">
        <v>1</v>
      </c>
      <c r="O4809" s="50" t="e">
        <f>INDEX([1]Dados!$M$2:$N$26779,MATCH($P4809,[1]Dados!$N$2:$N$26779,),2)</f>
        <v>#N/A</v>
      </c>
      <c r="P4809">
        <v>164193</v>
      </c>
      <c r="Q4809" s="1">
        <v>37068</v>
      </c>
      <c r="R4809" s="1">
        <v>37072</v>
      </c>
      <c r="S4809" t="s">
        <v>2336</v>
      </c>
    </row>
    <row r="4810" spans="1:19" x14ac:dyDescent="0.2">
      <c r="A4810" s="7">
        <v>261140</v>
      </c>
      <c r="B4810" s="3">
        <v>25275</v>
      </c>
      <c r="C4810" s="3" t="s">
        <v>51</v>
      </c>
      <c r="D4810" s="2" t="s">
        <v>680</v>
      </c>
      <c r="E4810" s="3">
        <v>16</v>
      </c>
      <c r="F4810" s="17">
        <v>0</v>
      </c>
      <c r="G4810" s="17">
        <v>1</v>
      </c>
      <c r="H4810" s="17">
        <v>0</v>
      </c>
      <c r="I4810" s="7">
        <v>2.4</v>
      </c>
      <c r="J4810" s="7">
        <v>13</v>
      </c>
      <c r="K4810" s="4">
        <v>1293</v>
      </c>
      <c r="L4810" s="5">
        <v>1293.0592999999999</v>
      </c>
      <c r="M4810">
        <v>16444.61</v>
      </c>
      <c r="N4810" s="33">
        <v>1</v>
      </c>
      <c r="O4810" s="50" t="e">
        <f>INDEX([1]Dados!$M$2:$N$26779,MATCH($P4810,[1]Dados!$N$2:$N$26779,),2)</f>
        <v>#N/A</v>
      </c>
      <c r="P4810">
        <v>164193</v>
      </c>
      <c r="Q4810" s="1">
        <v>37068</v>
      </c>
      <c r="R4810" s="1">
        <v>37072</v>
      </c>
      <c r="S4810" t="s">
        <v>2336</v>
      </c>
    </row>
    <row r="4811" spans="1:19" x14ac:dyDescent="0.2">
      <c r="A4811" s="7">
        <v>261140</v>
      </c>
      <c r="B4811" s="3">
        <v>25275</v>
      </c>
      <c r="C4811" s="3" t="s">
        <v>51</v>
      </c>
      <c r="D4811" s="2" t="s">
        <v>680</v>
      </c>
      <c r="E4811" s="3">
        <v>16</v>
      </c>
      <c r="F4811" s="17">
        <v>0</v>
      </c>
      <c r="G4811" s="17">
        <v>1</v>
      </c>
      <c r="H4811" s="17">
        <v>0</v>
      </c>
      <c r="I4811" s="7">
        <v>2.1</v>
      </c>
      <c r="J4811" s="7">
        <v>17</v>
      </c>
      <c r="K4811" s="4">
        <v>1293</v>
      </c>
      <c r="L4811" s="5">
        <v>1293.0592999999999</v>
      </c>
      <c r="M4811">
        <v>16444.61</v>
      </c>
      <c r="N4811" s="33">
        <v>1</v>
      </c>
      <c r="O4811" s="50" t="e">
        <f>INDEX([1]Dados!$M$2:$N$26779,MATCH($P4811,[1]Dados!$N$2:$N$26779,),2)</f>
        <v>#N/A</v>
      </c>
      <c r="P4811">
        <v>164193</v>
      </c>
      <c r="Q4811" s="1">
        <v>37068</v>
      </c>
      <c r="R4811" s="1">
        <v>37072</v>
      </c>
      <c r="S4811" t="s">
        <v>2336</v>
      </c>
    </row>
    <row r="4812" spans="1:19" x14ac:dyDescent="0.2">
      <c r="A4812" s="7">
        <v>261140</v>
      </c>
      <c r="B4812" s="3">
        <v>25275</v>
      </c>
      <c r="C4812" s="3" t="s">
        <v>51</v>
      </c>
      <c r="D4812" s="2" t="s">
        <v>680</v>
      </c>
      <c r="E4812" s="3">
        <v>16</v>
      </c>
      <c r="F4812" s="17">
        <v>0</v>
      </c>
      <c r="G4812" s="17">
        <v>1</v>
      </c>
      <c r="H4812" s="17">
        <v>0</v>
      </c>
      <c r="I4812" s="7">
        <v>2.2999999999999998</v>
      </c>
      <c r="J4812" s="7">
        <v>22</v>
      </c>
      <c r="K4812" s="4">
        <v>1293</v>
      </c>
      <c r="L4812" s="5">
        <v>1293.0592999999999</v>
      </c>
      <c r="M4812">
        <v>16444.61</v>
      </c>
      <c r="N4812" s="33">
        <v>1</v>
      </c>
      <c r="O4812" s="50" t="e">
        <f>INDEX([1]Dados!$M$2:$N$26779,MATCH($P4812,[1]Dados!$N$2:$N$26779,),2)</f>
        <v>#N/A</v>
      </c>
      <c r="P4812">
        <v>164193</v>
      </c>
      <c r="Q4812" s="1">
        <v>37068</v>
      </c>
      <c r="R4812" s="1">
        <v>37072</v>
      </c>
      <c r="S4812" t="s">
        <v>2336</v>
      </c>
    </row>
    <row r="4813" spans="1:19" x14ac:dyDescent="0.2">
      <c r="A4813" s="7">
        <v>261390</v>
      </c>
      <c r="B4813" s="3">
        <v>25771</v>
      </c>
      <c r="C4813" s="3" t="s">
        <v>51</v>
      </c>
      <c r="D4813" s="2" t="s">
        <v>794</v>
      </c>
      <c r="E4813" s="3">
        <v>16</v>
      </c>
      <c r="F4813" s="17">
        <v>0</v>
      </c>
      <c r="G4813" s="17">
        <v>1</v>
      </c>
      <c r="H4813" s="17">
        <v>0</v>
      </c>
      <c r="I4813" s="7">
        <v>1.1000000000000001</v>
      </c>
      <c r="J4813" s="7">
        <v>19</v>
      </c>
      <c r="K4813" s="4">
        <v>119</v>
      </c>
      <c r="L4813" s="5">
        <v>119.3861</v>
      </c>
      <c r="M4813">
        <v>1384158.09</v>
      </c>
      <c r="N4813" s="3">
        <v>1</v>
      </c>
      <c r="O4813" s="50" t="e">
        <f>INDEX([1]Dados!$M$2:$N$26779,MATCH($P4813,[1]Dados!$N$2:$N$26779,),2)</f>
        <v>#N/A</v>
      </c>
      <c r="P4813">
        <v>164965</v>
      </c>
      <c r="Q4813" s="1">
        <v>37068</v>
      </c>
      <c r="R4813" s="1">
        <v>37072</v>
      </c>
      <c r="S4813" t="s">
        <v>1715</v>
      </c>
    </row>
    <row r="4814" spans="1:19" x14ac:dyDescent="0.2">
      <c r="A4814" s="7">
        <v>261390</v>
      </c>
      <c r="B4814" s="3">
        <v>25771</v>
      </c>
      <c r="C4814" s="3" t="s">
        <v>51</v>
      </c>
      <c r="D4814" s="2" t="s">
        <v>794</v>
      </c>
      <c r="E4814" s="3">
        <v>16</v>
      </c>
      <c r="F4814" s="17">
        <v>0</v>
      </c>
      <c r="G4814" s="17">
        <v>1</v>
      </c>
      <c r="H4814" s="17">
        <v>0</v>
      </c>
      <c r="I4814" s="7">
        <v>1.2</v>
      </c>
      <c r="J4814" s="7">
        <v>17</v>
      </c>
      <c r="K4814" s="4">
        <v>119</v>
      </c>
      <c r="L4814" s="5">
        <v>119.3861</v>
      </c>
      <c r="M4814">
        <v>1384158.09</v>
      </c>
      <c r="N4814" s="3">
        <v>1</v>
      </c>
      <c r="O4814" s="50" t="e">
        <f>INDEX([1]Dados!$M$2:$N$26779,MATCH($P4814,[1]Dados!$N$2:$N$26779,),2)</f>
        <v>#N/A</v>
      </c>
      <c r="P4814">
        <v>164965</v>
      </c>
      <c r="Q4814" s="1">
        <v>37068</v>
      </c>
      <c r="R4814" s="1">
        <v>37072</v>
      </c>
      <c r="S4814" t="s">
        <v>1715</v>
      </c>
    </row>
    <row r="4815" spans="1:19" x14ac:dyDescent="0.2">
      <c r="A4815" s="7">
        <v>261390</v>
      </c>
      <c r="B4815" s="3">
        <v>25771</v>
      </c>
      <c r="C4815" s="3" t="s">
        <v>51</v>
      </c>
      <c r="D4815" s="2" t="s">
        <v>794</v>
      </c>
      <c r="E4815" s="3">
        <v>16</v>
      </c>
      <c r="F4815" s="17">
        <v>0</v>
      </c>
      <c r="G4815" s="17">
        <v>1</v>
      </c>
      <c r="H4815" s="17">
        <v>0</v>
      </c>
      <c r="I4815" s="7">
        <v>1.3</v>
      </c>
      <c r="J4815" s="7">
        <v>13</v>
      </c>
      <c r="K4815" s="4">
        <v>119</v>
      </c>
      <c r="L4815" s="5">
        <v>119.3861</v>
      </c>
      <c r="M4815">
        <v>1384158.09</v>
      </c>
      <c r="N4815" s="3">
        <v>1</v>
      </c>
      <c r="O4815" s="50" t="e">
        <f>INDEX([1]Dados!$M$2:$N$26779,MATCH($P4815,[1]Dados!$N$2:$N$26779,),2)</f>
        <v>#N/A</v>
      </c>
      <c r="P4815">
        <v>164965</v>
      </c>
      <c r="Q4815" s="1">
        <v>37068</v>
      </c>
      <c r="R4815" s="1">
        <v>37072</v>
      </c>
      <c r="S4815" t="s">
        <v>1715</v>
      </c>
    </row>
    <row r="4816" spans="1:19" x14ac:dyDescent="0.2">
      <c r="A4816" s="7">
        <v>261390</v>
      </c>
      <c r="B4816" s="3">
        <v>25771</v>
      </c>
      <c r="C4816" s="3" t="s">
        <v>51</v>
      </c>
      <c r="D4816" s="2" t="s">
        <v>794</v>
      </c>
      <c r="E4816" s="3">
        <v>16</v>
      </c>
      <c r="F4816" s="17">
        <v>0</v>
      </c>
      <c r="G4816" s="17">
        <v>1</v>
      </c>
      <c r="H4816" s="17">
        <v>0</v>
      </c>
      <c r="I4816" s="7">
        <v>1.4</v>
      </c>
      <c r="J4816" s="7">
        <v>13</v>
      </c>
      <c r="K4816" s="4">
        <v>119</v>
      </c>
      <c r="L4816" s="5">
        <v>119.3861</v>
      </c>
      <c r="M4816">
        <v>1384158.09</v>
      </c>
      <c r="N4816" s="3">
        <v>1</v>
      </c>
      <c r="O4816" s="50" t="e">
        <f>INDEX([1]Dados!$M$2:$N$26779,MATCH($P4816,[1]Dados!$N$2:$N$26779,),2)</f>
        <v>#N/A</v>
      </c>
      <c r="P4816">
        <v>164965</v>
      </c>
      <c r="Q4816" s="1">
        <v>37068</v>
      </c>
      <c r="R4816" s="1">
        <v>37072</v>
      </c>
      <c r="S4816" t="s">
        <v>1715</v>
      </c>
    </row>
    <row r="4817" spans="1:19" x14ac:dyDescent="0.2">
      <c r="A4817" s="7">
        <v>261390</v>
      </c>
      <c r="B4817" s="3">
        <v>25771</v>
      </c>
      <c r="C4817" s="3" t="s">
        <v>51</v>
      </c>
      <c r="D4817" s="2" t="s">
        <v>794</v>
      </c>
      <c r="E4817" s="3">
        <v>16</v>
      </c>
      <c r="F4817" s="17">
        <v>0</v>
      </c>
      <c r="G4817" s="17">
        <v>1</v>
      </c>
      <c r="H4817" s="17">
        <v>0</v>
      </c>
      <c r="I4817" s="7">
        <v>1.5</v>
      </c>
      <c r="J4817" s="7">
        <v>19</v>
      </c>
      <c r="K4817" s="4">
        <v>119</v>
      </c>
      <c r="L4817" s="5">
        <v>119.3861</v>
      </c>
      <c r="M4817">
        <v>1384158.09</v>
      </c>
      <c r="N4817" s="3">
        <v>1</v>
      </c>
      <c r="O4817" s="50" t="e">
        <f>INDEX([1]Dados!$M$2:$N$26779,MATCH($P4817,[1]Dados!$N$2:$N$26779,),2)</f>
        <v>#N/A</v>
      </c>
      <c r="P4817">
        <v>164965</v>
      </c>
      <c r="Q4817" s="1">
        <v>37068</v>
      </c>
      <c r="R4817" s="1">
        <v>37072</v>
      </c>
      <c r="S4817" t="s">
        <v>1715</v>
      </c>
    </row>
    <row r="4818" spans="1:19" x14ac:dyDescent="0.2">
      <c r="A4818" s="7">
        <v>261390</v>
      </c>
      <c r="B4818" s="3">
        <v>25771</v>
      </c>
      <c r="C4818" s="3" t="s">
        <v>51</v>
      </c>
      <c r="D4818" s="2" t="s">
        <v>794</v>
      </c>
      <c r="E4818" s="3">
        <v>16</v>
      </c>
      <c r="F4818" s="17">
        <v>0</v>
      </c>
      <c r="G4818" s="17">
        <v>1</v>
      </c>
      <c r="H4818" s="17">
        <v>0</v>
      </c>
      <c r="I4818" s="7">
        <v>1.6</v>
      </c>
      <c r="J4818" s="7">
        <v>25</v>
      </c>
      <c r="K4818" s="4">
        <v>119</v>
      </c>
      <c r="L4818" s="5">
        <v>119.3861</v>
      </c>
      <c r="M4818">
        <v>1384158.09</v>
      </c>
      <c r="N4818" s="3">
        <v>1</v>
      </c>
      <c r="O4818" s="50" t="e">
        <f>INDEX([1]Dados!$M$2:$N$26779,MATCH($P4818,[1]Dados!$N$2:$N$26779,),2)</f>
        <v>#N/A</v>
      </c>
      <c r="P4818">
        <v>164965</v>
      </c>
      <c r="Q4818" s="1">
        <v>37068</v>
      </c>
      <c r="R4818" s="1">
        <v>37072</v>
      </c>
      <c r="S4818" t="s">
        <v>1715</v>
      </c>
    </row>
    <row r="4819" spans="1:19" x14ac:dyDescent="0.2">
      <c r="A4819" s="7">
        <v>261390</v>
      </c>
      <c r="B4819" s="3">
        <v>25771</v>
      </c>
      <c r="C4819" s="3" t="s">
        <v>51</v>
      </c>
      <c r="D4819" s="2" t="s">
        <v>794</v>
      </c>
      <c r="E4819" s="3">
        <v>16</v>
      </c>
      <c r="F4819" s="17">
        <v>0</v>
      </c>
      <c r="G4819" s="17">
        <v>1</v>
      </c>
      <c r="H4819" s="17">
        <v>0</v>
      </c>
      <c r="I4819" s="7">
        <v>2.1</v>
      </c>
      <c r="J4819" s="7">
        <v>19</v>
      </c>
      <c r="K4819" s="4">
        <v>119</v>
      </c>
      <c r="L4819" s="5">
        <v>119.3984</v>
      </c>
      <c r="M4819">
        <v>151370</v>
      </c>
      <c r="N4819" s="3">
        <v>1</v>
      </c>
      <c r="O4819" s="50" t="e">
        <f>INDEX([1]Dados!$M$2:$N$26779,MATCH($P4819,[1]Dados!$N$2:$N$26779,),2)</f>
        <v>#N/A</v>
      </c>
      <c r="P4819">
        <v>165816</v>
      </c>
      <c r="Q4819" s="1">
        <v>37068</v>
      </c>
      <c r="R4819" s="1">
        <v>37072</v>
      </c>
      <c r="S4819" t="s">
        <v>1716</v>
      </c>
    </row>
    <row r="4820" spans="1:19" x14ac:dyDescent="0.2">
      <c r="A4820" s="7">
        <v>261390</v>
      </c>
      <c r="B4820" s="3">
        <v>25771</v>
      </c>
      <c r="C4820" s="3" t="s">
        <v>51</v>
      </c>
      <c r="D4820" s="2" t="s">
        <v>794</v>
      </c>
      <c r="E4820" s="3">
        <v>16</v>
      </c>
      <c r="F4820" s="17">
        <v>0</v>
      </c>
      <c r="G4820" s="17">
        <v>1</v>
      </c>
      <c r="H4820" s="17">
        <v>0</v>
      </c>
      <c r="I4820" s="7">
        <v>2.2000000000000002</v>
      </c>
      <c r="J4820" s="7">
        <v>13</v>
      </c>
      <c r="K4820" s="4">
        <v>119</v>
      </c>
      <c r="L4820" s="5">
        <v>119.3984</v>
      </c>
      <c r="M4820">
        <v>151370</v>
      </c>
      <c r="N4820" s="3">
        <v>1</v>
      </c>
      <c r="O4820" s="50" t="e">
        <f>INDEX([1]Dados!$M$2:$N$26779,MATCH($P4820,[1]Dados!$N$2:$N$26779,),2)</f>
        <v>#N/A</v>
      </c>
      <c r="P4820">
        <v>165816</v>
      </c>
      <c r="Q4820" s="1">
        <v>37068</v>
      </c>
      <c r="R4820" s="1">
        <v>37072</v>
      </c>
      <c r="S4820" t="s">
        <v>1716</v>
      </c>
    </row>
    <row r="4821" spans="1:19" x14ac:dyDescent="0.2">
      <c r="A4821" s="7">
        <v>261390</v>
      </c>
      <c r="B4821" s="3">
        <v>25771</v>
      </c>
      <c r="C4821" s="3" t="s">
        <v>51</v>
      </c>
      <c r="D4821" s="2" t="s">
        <v>794</v>
      </c>
      <c r="E4821" s="3">
        <v>16</v>
      </c>
      <c r="F4821" s="17">
        <v>0</v>
      </c>
      <c r="G4821" s="17">
        <v>1</v>
      </c>
      <c r="H4821" s="17">
        <v>0</v>
      </c>
      <c r="I4821" s="7">
        <v>2.2999999999999998</v>
      </c>
      <c r="J4821" s="7">
        <v>12</v>
      </c>
      <c r="K4821" s="4">
        <v>119</v>
      </c>
      <c r="L4821" s="5">
        <v>119.3984</v>
      </c>
      <c r="M4821">
        <v>151370</v>
      </c>
      <c r="N4821" s="3">
        <v>1</v>
      </c>
      <c r="O4821" s="50" t="e">
        <f>INDEX([1]Dados!$M$2:$N$26779,MATCH($P4821,[1]Dados!$N$2:$N$26779,),2)</f>
        <v>#N/A</v>
      </c>
      <c r="P4821">
        <v>165816</v>
      </c>
      <c r="Q4821" s="1">
        <v>37068</v>
      </c>
      <c r="R4821" s="1">
        <v>37072</v>
      </c>
      <c r="S4821" t="s">
        <v>1716</v>
      </c>
    </row>
    <row r="4822" spans="1:19" x14ac:dyDescent="0.2">
      <c r="A4822" s="7">
        <v>261390</v>
      </c>
      <c r="B4822" s="3">
        <v>25771</v>
      </c>
      <c r="C4822" s="3" t="s">
        <v>51</v>
      </c>
      <c r="D4822" s="2" t="s">
        <v>794</v>
      </c>
      <c r="E4822" s="3">
        <v>16</v>
      </c>
      <c r="F4822" s="17">
        <v>0</v>
      </c>
      <c r="G4822" s="17">
        <v>1</v>
      </c>
      <c r="H4822" s="17">
        <v>0</v>
      </c>
      <c r="I4822" s="7">
        <v>2.4</v>
      </c>
      <c r="J4822" s="7">
        <v>11</v>
      </c>
      <c r="K4822" s="4">
        <v>119</v>
      </c>
      <c r="L4822" s="5">
        <v>119.3984</v>
      </c>
      <c r="M4822">
        <v>151370</v>
      </c>
      <c r="N4822" s="3">
        <v>1</v>
      </c>
      <c r="O4822" s="50" t="e">
        <f>INDEX([1]Dados!$M$2:$N$26779,MATCH($P4822,[1]Dados!$N$2:$N$26779,),2)</f>
        <v>#N/A</v>
      </c>
      <c r="P4822">
        <v>165816</v>
      </c>
      <c r="Q4822" s="1">
        <v>37068</v>
      </c>
      <c r="R4822" s="1">
        <v>37072</v>
      </c>
      <c r="S4822" t="s">
        <v>1716</v>
      </c>
    </row>
    <row r="4823" spans="1:19" x14ac:dyDescent="0.2">
      <c r="A4823" s="7">
        <v>261390</v>
      </c>
      <c r="B4823" s="3">
        <v>25771</v>
      </c>
      <c r="C4823" s="3" t="s">
        <v>51</v>
      </c>
      <c r="D4823" s="2" t="s">
        <v>794</v>
      </c>
      <c r="E4823" s="3">
        <v>16</v>
      </c>
      <c r="F4823" s="17">
        <v>0</v>
      </c>
      <c r="G4823" s="17">
        <v>1</v>
      </c>
      <c r="H4823" s="17">
        <v>0</v>
      </c>
      <c r="I4823" s="7">
        <v>2.5</v>
      </c>
      <c r="J4823" s="7">
        <v>25</v>
      </c>
      <c r="K4823" s="4">
        <v>119</v>
      </c>
      <c r="L4823" s="5">
        <v>119.3984</v>
      </c>
      <c r="M4823">
        <v>151370</v>
      </c>
      <c r="N4823" s="3">
        <v>1</v>
      </c>
      <c r="O4823" s="50" t="e">
        <f>INDEX([1]Dados!$M$2:$N$26779,MATCH($P4823,[1]Dados!$N$2:$N$26779,),2)</f>
        <v>#N/A</v>
      </c>
      <c r="P4823">
        <v>165816</v>
      </c>
      <c r="Q4823" s="1">
        <v>37068</v>
      </c>
      <c r="R4823" s="1">
        <v>37072</v>
      </c>
      <c r="S4823" t="s">
        <v>1716</v>
      </c>
    </row>
    <row r="4824" spans="1:19" x14ac:dyDescent="0.2">
      <c r="A4824" s="7">
        <v>220240</v>
      </c>
      <c r="B4824" s="3">
        <v>10472</v>
      </c>
      <c r="C4824" s="3" t="s">
        <v>30</v>
      </c>
      <c r="D4824" s="2" t="s">
        <v>342</v>
      </c>
      <c r="E4824" s="3">
        <v>16</v>
      </c>
      <c r="F4824" s="17">
        <v>0</v>
      </c>
      <c r="G4824" s="17">
        <v>1</v>
      </c>
      <c r="H4824" s="17">
        <v>0</v>
      </c>
      <c r="I4824" s="7" t="s">
        <v>3</v>
      </c>
      <c r="J4824" s="7">
        <v>0</v>
      </c>
      <c r="K4824" s="4">
        <v>1203</v>
      </c>
      <c r="L4824" s="5">
        <v>1203.0829000000001</v>
      </c>
      <c r="M4824">
        <v>42457.41</v>
      </c>
      <c r="N4824" s="3">
        <v>1</v>
      </c>
      <c r="O4824" s="50" t="e">
        <f>INDEX([1]Dados!$M$2:$N$26779,MATCH($P4824,[1]Dados!$N$2:$N$26779,),2)</f>
        <v>#N/A</v>
      </c>
      <c r="P4824">
        <v>164136</v>
      </c>
      <c r="Q4824" s="1">
        <v>37012</v>
      </c>
      <c r="R4824" s="1">
        <v>37016</v>
      </c>
      <c r="S4824" t="s">
        <v>2134</v>
      </c>
    </row>
    <row r="4825" spans="1:19" x14ac:dyDescent="0.2">
      <c r="A4825" s="7">
        <v>220240</v>
      </c>
      <c r="B4825" s="3">
        <v>10472</v>
      </c>
      <c r="C4825" s="3" t="s">
        <v>30</v>
      </c>
      <c r="D4825" s="2" t="s">
        <v>342</v>
      </c>
      <c r="E4825" s="3">
        <v>16</v>
      </c>
      <c r="F4825" s="17">
        <v>0</v>
      </c>
      <c r="G4825" s="17">
        <v>1</v>
      </c>
      <c r="H4825" s="17">
        <v>0</v>
      </c>
      <c r="I4825" s="7">
        <v>2.1</v>
      </c>
      <c r="J4825" s="7">
        <v>19</v>
      </c>
      <c r="K4825" s="4">
        <v>119</v>
      </c>
      <c r="L4825" s="5">
        <v>119.38590000000001</v>
      </c>
      <c r="M4825">
        <v>252604.44</v>
      </c>
      <c r="N4825" s="33">
        <v>1</v>
      </c>
      <c r="O4825" s="50" t="e">
        <f>INDEX([1]Dados!$M$2:$N$26779,MATCH($P4825,[1]Dados!$N$2:$N$26779,),2)</f>
        <v>#N/A</v>
      </c>
      <c r="P4825">
        <v>164984</v>
      </c>
      <c r="Q4825" s="1">
        <v>37012</v>
      </c>
      <c r="R4825" s="1">
        <v>37016</v>
      </c>
      <c r="S4825" t="s">
        <v>1864</v>
      </c>
    </row>
    <row r="4826" spans="1:19" x14ac:dyDescent="0.2">
      <c r="A4826" s="7">
        <v>220240</v>
      </c>
      <c r="B4826" s="3">
        <v>10472</v>
      </c>
      <c r="C4826" s="3" t="s">
        <v>30</v>
      </c>
      <c r="D4826" s="2" t="s">
        <v>342</v>
      </c>
      <c r="E4826" s="3">
        <v>16</v>
      </c>
      <c r="F4826" s="17">
        <v>0</v>
      </c>
      <c r="G4826" s="17">
        <v>1</v>
      </c>
      <c r="H4826" s="17">
        <v>0</v>
      </c>
      <c r="I4826" s="7">
        <v>1.1000000000000001</v>
      </c>
      <c r="J4826" s="7">
        <v>13</v>
      </c>
      <c r="K4826" s="4">
        <v>1214</v>
      </c>
      <c r="L4826" s="5">
        <v>1214.0587</v>
      </c>
      <c r="M4826">
        <v>174404.76</v>
      </c>
      <c r="N4826" s="33">
        <v>1</v>
      </c>
      <c r="O4826" s="50" t="e">
        <f>INDEX([1]Dados!$M$2:$N$26779,MATCH($P4826,[1]Dados!$N$2:$N$26779,),2)</f>
        <v>#N/A</v>
      </c>
      <c r="P4826">
        <v>164283</v>
      </c>
      <c r="Q4826" s="1">
        <v>37012</v>
      </c>
      <c r="R4826" s="1">
        <v>37016</v>
      </c>
      <c r="S4826" t="s">
        <v>1863</v>
      </c>
    </row>
    <row r="4827" spans="1:19" x14ac:dyDescent="0.2">
      <c r="A4827" s="7">
        <v>220240</v>
      </c>
      <c r="B4827" s="3">
        <v>10472</v>
      </c>
      <c r="C4827" s="3" t="s">
        <v>30</v>
      </c>
      <c r="D4827" s="2" t="s">
        <v>342</v>
      </c>
      <c r="E4827" s="3">
        <v>16</v>
      </c>
      <c r="F4827" s="17">
        <v>0</v>
      </c>
      <c r="G4827" s="17">
        <v>1</v>
      </c>
      <c r="H4827" s="17">
        <v>0</v>
      </c>
      <c r="I4827" s="7" t="s">
        <v>3</v>
      </c>
      <c r="J4827" s="7">
        <v>0</v>
      </c>
      <c r="K4827" s="4">
        <v>1214</v>
      </c>
      <c r="L4827" s="5">
        <v>1214.0589</v>
      </c>
      <c r="M4827">
        <v>427792</v>
      </c>
      <c r="N4827" s="33">
        <v>1</v>
      </c>
      <c r="O4827" s="50" t="e">
        <f>INDEX([1]Dados!$M$2:$N$26779,MATCH($P4827,[1]Dados!$N$2:$N$26779,),2)</f>
        <v>#N/A</v>
      </c>
      <c r="P4827">
        <v>165479</v>
      </c>
      <c r="Q4827" s="1">
        <v>37012</v>
      </c>
      <c r="R4827" s="1">
        <v>37016</v>
      </c>
      <c r="S4827" t="s">
        <v>2134</v>
      </c>
    </row>
    <row r="4828" spans="1:19" x14ac:dyDescent="0.2">
      <c r="A4828" s="7">
        <v>220240</v>
      </c>
      <c r="B4828" s="3">
        <v>10472</v>
      </c>
      <c r="C4828" s="3" t="s">
        <v>30</v>
      </c>
      <c r="D4828" s="2" t="s">
        <v>342</v>
      </c>
      <c r="E4828" s="3">
        <v>16</v>
      </c>
      <c r="F4828" s="17">
        <v>0</v>
      </c>
      <c r="G4828" s="17">
        <v>1</v>
      </c>
      <c r="H4828" s="17">
        <v>0</v>
      </c>
      <c r="I4828" s="7" t="s">
        <v>3</v>
      </c>
      <c r="J4828" s="7">
        <v>0</v>
      </c>
      <c r="K4828" s="4">
        <v>1293</v>
      </c>
      <c r="L4828" s="5">
        <v>1293.0592999999999</v>
      </c>
      <c r="M4828">
        <v>13346.72</v>
      </c>
      <c r="N4828" s="33">
        <v>1</v>
      </c>
      <c r="O4828" s="50" t="e">
        <f>INDEX([1]Dados!$M$2:$N$26779,MATCH($P4828,[1]Dados!$N$2:$N$26779,),2)</f>
        <v>#N/A</v>
      </c>
      <c r="P4828">
        <v>164194</v>
      </c>
      <c r="Q4828" s="1">
        <v>37012</v>
      </c>
      <c r="R4828" s="1">
        <v>37016</v>
      </c>
      <c r="S4828" t="s">
        <v>2134</v>
      </c>
    </row>
    <row r="4829" spans="1:19" x14ac:dyDescent="0.2">
      <c r="A4829" s="7">
        <v>220860</v>
      </c>
      <c r="B4829" s="3">
        <v>11711</v>
      </c>
      <c r="C4829" s="3" t="s">
        <v>30</v>
      </c>
      <c r="D4829" s="2" t="s">
        <v>676</v>
      </c>
      <c r="E4829" s="3">
        <v>16</v>
      </c>
      <c r="F4829" s="17">
        <v>0</v>
      </c>
      <c r="G4829" s="17">
        <v>1</v>
      </c>
      <c r="H4829" s="17">
        <v>0</v>
      </c>
      <c r="I4829" s="7">
        <v>3.2</v>
      </c>
      <c r="J4829" s="7">
        <v>14</v>
      </c>
      <c r="K4829" s="4">
        <v>119</v>
      </c>
      <c r="L4829" s="5">
        <v>119.38590000000001</v>
      </c>
      <c r="M4829">
        <v>200000</v>
      </c>
      <c r="N4829" s="3">
        <v>1</v>
      </c>
      <c r="O4829" s="50" t="e">
        <f>INDEX([1]Dados!$M$2:$N$26779,MATCH($P4829,[1]Dados!$N$2:$N$26779,),2)</f>
        <v>#N/A</v>
      </c>
      <c r="P4829">
        <v>165287</v>
      </c>
      <c r="Q4829" s="1">
        <v>37067</v>
      </c>
      <c r="R4829" s="1">
        <v>37072</v>
      </c>
      <c r="S4829" t="s">
        <v>1011</v>
      </c>
    </row>
    <row r="4830" spans="1:19" x14ac:dyDescent="0.2">
      <c r="A4830" s="7">
        <v>220860</v>
      </c>
      <c r="B4830" s="3">
        <v>11711</v>
      </c>
      <c r="C4830" s="3" t="s">
        <v>30</v>
      </c>
      <c r="D4830" s="2" t="s">
        <v>676</v>
      </c>
      <c r="E4830" s="3">
        <v>16</v>
      </c>
      <c r="F4830" s="17">
        <v>0</v>
      </c>
      <c r="G4830" s="17">
        <v>1</v>
      </c>
      <c r="H4830" s="17">
        <v>0</v>
      </c>
      <c r="I4830" s="7">
        <v>3.1</v>
      </c>
      <c r="J4830" s="7">
        <v>19</v>
      </c>
      <c r="K4830" s="4">
        <v>119</v>
      </c>
      <c r="L4830" s="5">
        <v>119.38590000000001</v>
      </c>
      <c r="M4830">
        <v>200000</v>
      </c>
      <c r="N4830" s="3">
        <v>1</v>
      </c>
      <c r="O4830" s="50" t="e">
        <f>INDEX([1]Dados!$M$2:$N$26779,MATCH($P4830,[1]Dados!$N$2:$N$26779,),2)</f>
        <v>#N/A</v>
      </c>
      <c r="P4830">
        <v>165287</v>
      </c>
      <c r="Q4830" s="1">
        <v>37067</v>
      </c>
      <c r="R4830" s="1">
        <v>37072</v>
      </c>
      <c r="S4830" t="s">
        <v>1011</v>
      </c>
    </row>
    <row r="4831" spans="1:19" x14ac:dyDescent="0.2">
      <c r="A4831" s="7">
        <v>220860</v>
      </c>
      <c r="B4831" s="3">
        <v>11711</v>
      </c>
      <c r="C4831" s="3" t="s">
        <v>30</v>
      </c>
      <c r="D4831" s="2" t="s">
        <v>676</v>
      </c>
      <c r="E4831" s="3">
        <v>16</v>
      </c>
      <c r="F4831" s="17">
        <v>0</v>
      </c>
      <c r="G4831" s="17">
        <v>1</v>
      </c>
      <c r="H4831" s="17">
        <v>0</v>
      </c>
      <c r="I4831" s="7" t="s">
        <v>3</v>
      </c>
      <c r="J4831" s="7">
        <v>0</v>
      </c>
      <c r="K4831" s="4">
        <v>1203</v>
      </c>
      <c r="L4831" s="5">
        <v>1203.0829000000001</v>
      </c>
      <c r="M4831">
        <v>13732.75</v>
      </c>
      <c r="N4831" s="33">
        <v>1</v>
      </c>
      <c r="O4831" s="50" t="e">
        <f>INDEX([1]Dados!$M$2:$N$26779,MATCH($P4831,[1]Dados!$N$2:$N$26779,),2)</f>
        <v>#N/A</v>
      </c>
      <c r="P4831">
        <v>164137</v>
      </c>
      <c r="Q4831" s="1">
        <v>37067</v>
      </c>
      <c r="R4831" s="1">
        <v>37072</v>
      </c>
      <c r="S4831" t="s">
        <v>2134</v>
      </c>
    </row>
    <row r="4832" spans="1:19" x14ac:dyDescent="0.2">
      <c r="A4832" s="7">
        <v>220860</v>
      </c>
      <c r="B4832" s="3">
        <v>11711</v>
      </c>
      <c r="C4832" s="3" t="s">
        <v>30</v>
      </c>
      <c r="D4832" s="2" t="s">
        <v>676</v>
      </c>
      <c r="E4832" s="3">
        <v>16</v>
      </c>
      <c r="F4832" s="17">
        <v>0</v>
      </c>
      <c r="G4832" s="17">
        <v>1</v>
      </c>
      <c r="H4832" s="17">
        <v>0</v>
      </c>
      <c r="I4832" s="7">
        <v>2.1</v>
      </c>
      <c r="J4832" s="7">
        <v>15</v>
      </c>
      <c r="K4832" s="4">
        <v>1214</v>
      </c>
      <c r="L4832" s="5">
        <v>1214.0587</v>
      </c>
      <c r="M4832">
        <v>65163.040000000001</v>
      </c>
      <c r="N4832" s="33">
        <v>1</v>
      </c>
      <c r="O4832" s="50" t="e">
        <f>INDEX([1]Dados!$M$2:$N$26779,MATCH($P4832,[1]Dados!$N$2:$N$26779,),2)</f>
        <v>#N/A</v>
      </c>
      <c r="P4832">
        <v>164284</v>
      </c>
      <c r="Q4832" s="1">
        <v>37067</v>
      </c>
      <c r="R4832" s="1">
        <v>37072</v>
      </c>
      <c r="S4832" t="s">
        <v>2342</v>
      </c>
    </row>
    <row r="4833" spans="1:19" x14ac:dyDescent="0.2">
      <c r="A4833" s="7">
        <v>220860</v>
      </c>
      <c r="B4833" s="3">
        <v>11711</v>
      </c>
      <c r="C4833" s="3" t="s">
        <v>30</v>
      </c>
      <c r="D4833" s="2" t="s">
        <v>676</v>
      </c>
      <c r="E4833" s="3">
        <v>16</v>
      </c>
      <c r="F4833" s="17">
        <v>0</v>
      </c>
      <c r="G4833" s="17">
        <v>1</v>
      </c>
      <c r="H4833" s="17">
        <v>0</v>
      </c>
      <c r="I4833" s="7">
        <v>1.1000000000000001</v>
      </c>
      <c r="J4833" s="7">
        <v>24</v>
      </c>
      <c r="K4833" s="4">
        <v>1214</v>
      </c>
      <c r="L4833" s="5">
        <v>1214.0589</v>
      </c>
      <c r="M4833">
        <v>149150</v>
      </c>
      <c r="N4833" s="33">
        <v>1</v>
      </c>
      <c r="O4833" s="50" t="e">
        <f>INDEX([1]Dados!$M$2:$N$26779,MATCH($P4833,[1]Dados!$N$2:$N$26779,),2)</f>
        <v>#N/A</v>
      </c>
      <c r="P4833">
        <v>165480</v>
      </c>
      <c r="Q4833" s="1">
        <v>37067</v>
      </c>
      <c r="R4833" s="1">
        <v>37072</v>
      </c>
      <c r="S4833" t="s">
        <v>2341</v>
      </c>
    </row>
    <row r="4834" spans="1:19" x14ac:dyDescent="0.2">
      <c r="A4834" s="7">
        <v>220860</v>
      </c>
      <c r="B4834" s="3">
        <v>11711</v>
      </c>
      <c r="C4834" s="3" t="s">
        <v>30</v>
      </c>
      <c r="D4834" s="2" t="s">
        <v>676</v>
      </c>
      <c r="E4834" s="3">
        <v>16</v>
      </c>
      <c r="F4834" s="17">
        <v>0</v>
      </c>
      <c r="G4834" s="17">
        <v>1</v>
      </c>
      <c r="H4834" s="17">
        <v>0</v>
      </c>
      <c r="I4834" s="7">
        <v>1.2</v>
      </c>
      <c r="J4834" s="7">
        <v>24</v>
      </c>
      <c r="K4834" s="4">
        <v>1214</v>
      </c>
      <c r="L4834" s="5">
        <v>1214.0589</v>
      </c>
      <c r="M4834">
        <v>149150</v>
      </c>
      <c r="N4834" s="33">
        <v>1</v>
      </c>
      <c r="O4834" s="50" t="e">
        <f>INDEX([1]Dados!$M$2:$N$26779,MATCH($P4834,[1]Dados!$N$2:$N$26779,),2)</f>
        <v>#N/A</v>
      </c>
      <c r="P4834">
        <v>165480</v>
      </c>
      <c r="Q4834" s="1">
        <v>37067</v>
      </c>
      <c r="R4834" s="1">
        <v>37072</v>
      </c>
      <c r="S4834" t="s">
        <v>2341</v>
      </c>
    </row>
    <row r="4835" spans="1:19" x14ac:dyDescent="0.2">
      <c r="A4835" s="7">
        <v>220860</v>
      </c>
      <c r="B4835" s="3">
        <v>11711</v>
      </c>
      <c r="C4835" s="3" t="s">
        <v>30</v>
      </c>
      <c r="D4835" s="2" t="s">
        <v>676</v>
      </c>
      <c r="E4835" s="3">
        <v>16</v>
      </c>
      <c r="F4835" s="17">
        <v>0</v>
      </c>
      <c r="G4835" s="17">
        <v>1</v>
      </c>
      <c r="H4835" s="17">
        <v>0</v>
      </c>
      <c r="I4835" s="7">
        <v>1.3</v>
      </c>
      <c r="J4835" s="7">
        <v>23</v>
      </c>
      <c r="K4835" s="4">
        <v>1214</v>
      </c>
      <c r="L4835" s="5">
        <v>1214.0589</v>
      </c>
      <c r="M4835">
        <v>149150</v>
      </c>
      <c r="N4835" s="33">
        <v>1</v>
      </c>
      <c r="O4835" s="50" t="e">
        <f>INDEX([1]Dados!$M$2:$N$26779,MATCH($P4835,[1]Dados!$N$2:$N$26779,),2)</f>
        <v>#N/A</v>
      </c>
      <c r="P4835">
        <v>165480</v>
      </c>
      <c r="Q4835" s="1">
        <v>37067</v>
      </c>
      <c r="R4835" s="1">
        <v>37072</v>
      </c>
      <c r="S4835" t="s">
        <v>2341</v>
      </c>
    </row>
    <row r="4836" spans="1:19" x14ac:dyDescent="0.2">
      <c r="A4836" s="7">
        <v>220860</v>
      </c>
      <c r="B4836" s="3">
        <v>11711</v>
      </c>
      <c r="C4836" s="3" t="s">
        <v>30</v>
      </c>
      <c r="D4836" s="2" t="s">
        <v>676</v>
      </c>
      <c r="E4836" s="3">
        <v>16</v>
      </c>
      <c r="F4836" s="17">
        <v>0</v>
      </c>
      <c r="G4836" s="17">
        <v>1</v>
      </c>
      <c r="H4836" s="17">
        <v>0</v>
      </c>
      <c r="I4836" s="7" t="s">
        <v>3</v>
      </c>
      <c r="J4836" s="7">
        <v>0</v>
      </c>
      <c r="K4836" s="4">
        <v>1293</v>
      </c>
      <c r="L4836" s="5">
        <v>1293.0592999999999</v>
      </c>
      <c r="M4836">
        <v>4270.72</v>
      </c>
      <c r="N4836" s="33">
        <v>1</v>
      </c>
      <c r="O4836" s="50" t="e">
        <f>INDEX([1]Dados!$M$2:$N$26779,MATCH($P4836,[1]Dados!$N$2:$N$26779,),2)</f>
        <v>#N/A</v>
      </c>
      <c r="P4836">
        <v>164195</v>
      </c>
      <c r="Q4836" s="1">
        <v>37067</v>
      </c>
      <c r="R4836" s="1">
        <v>37072</v>
      </c>
      <c r="S4836" t="s">
        <v>2134</v>
      </c>
    </row>
    <row r="4837" spans="1:19" x14ac:dyDescent="0.2">
      <c r="A4837" s="7">
        <v>410275</v>
      </c>
      <c r="B4837" s="3">
        <v>75124</v>
      </c>
      <c r="C4837" s="3" t="s">
        <v>37</v>
      </c>
      <c r="D4837" s="2" t="s">
        <v>286</v>
      </c>
      <c r="E4837" s="3">
        <v>16</v>
      </c>
      <c r="F4837" s="17">
        <v>0</v>
      </c>
      <c r="G4837" s="17">
        <v>1</v>
      </c>
      <c r="H4837" s="17">
        <v>0</v>
      </c>
      <c r="I4837" s="7" t="s">
        <v>3</v>
      </c>
      <c r="J4837" s="7">
        <v>0</v>
      </c>
      <c r="K4837" s="4">
        <v>1214</v>
      </c>
      <c r="L4837" s="5">
        <v>1214.0587</v>
      </c>
      <c r="M4837">
        <v>71028.160000000003</v>
      </c>
      <c r="N4837" s="3">
        <v>1</v>
      </c>
      <c r="O4837" s="50" t="e">
        <f>INDEX([1]Dados!$M$2:$N$26779,MATCH($P4837,[1]Dados!$N$2:$N$26779,),2)</f>
        <v>#N/A</v>
      </c>
      <c r="P4837">
        <v>164294</v>
      </c>
      <c r="Q4837" s="1">
        <v>37068</v>
      </c>
      <c r="R4837" s="1">
        <v>37072</v>
      </c>
      <c r="S4837" t="s">
        <v>2343</v>
      </c>
    </row>
    <row r="4838" spans="1:19" x14ac:dyDescent="0.2">
      <c r="A4838" s="7">
        <v>410275</v>
      </c>
      <c r="B4838" s="3">
        <v>75124</v>
      </c>
      <c r="C4838" s="3" t="s">
        <v>37</v>
      </c>
      <c r="D4838" s="2" t="s">
        <v>286</v>
      </c>
      <c r="E4838" s="3">
        <v>16</v>
      </c>
      <c r="F4838" s="17">
        <v>0</v>
      </c>
      <c r="G4838" s="17">
        <v>1</v>
      </c>
      <c r="H4838" s="17">
        <v>0</v>
      </c>
      <c r="I4838" s="7" t="s">
        <v>3</v>
      </c>
      <c r="J4838" s="7">
        <v>0</v>
      </c>
      <c r="K4838" s="4">
        <v>1203</v>
      </c>
      <c r="L4838" s="5">
        <v>1203.0829000000001</v>
      </c>
      <c r="M4838">
        <v>16540.099999999999</v>
      </c>
      <c r="N4838" s="3">
        <v>1</v>
      </c>
      <c r="O4838" s="50" t="e">
        <f>INDEX([1]Dados!$M$2:$N$26779,MATCH($P4838,[1]Dados!$N$2:$N$26779,),2)</f>
        <v>#N/A</v>
      </c>
      <c r="P4838">
        <v>164139</v>
      </c>
      <c r="Q4838" s="1">
        <v>37068</v>
      </c>
      <c r="R4838" s="1">
        <v>37072</v>
      </c>
      <c r="S4838" t="s">
        <v>2134</v>
      </c>
    </row>
    <row r="4839" spans="1:19" x14ac:dyDescent="0.2">
      <c r="A4839" s="7">
        <v>410275</v>
      </c>
      <c r="B4839" s="3">
        <v>75124</v>
      </c>
      <c r="C4839" s="3" t="s">
        <v>37</v>
      </c>
      <c r="D4839" s="2" t="s">
        <v>286</v>
      </c>
      <c r="E4839" s="3">
        <v>16</v>
      </c>
      <c r="F4839" s="17">
        <v>0</v>
      </c>
      <c r="G4839" s="17">
        <v>1</v>
      </c>
      <c r="H4839" s="17">
        <v>0</v>
      </c>
      <c r="I4839" s="7">
        <v>1.1000000000000001</v>
      </c>
      <c r="J4839" s="7">
        <v>28</v>
      </c>
      <c r="K4839" s="4">
        <v>1214</v>
      </c>
      <c r="L4839" s="5">
        <v>1214.0589</v>
      </c>
      <c r="M4839">
        <v>156420</v>
      </c>
      <c r="N4839" s="3">
        <v>1</v>
      </c>
      <c r="O4839" s="50" t="e">
        <f>INDEX([1]Dados!$M$2:$N$26779,MATCH($P4839,[1]Dados!$N$2:$N$26779,),2)</f>
        <v>#N/A</v>
      </c>
      <c r="P4839">
        <v>165485</v>
      </c>
      <c r="Q4839" s="1">
        <v>37068</v>
      </c>
      <c r="R4839" s="1">
        <v>37072</v>
      </c>
      <c r="S4839" t="s">
        <v>897</v>
      </c>
    </row>
    <row r="4840" spans="1:19" x14ac:dyDescent="0.2">
      <c r="A4840" s="7">
        <v>410275</v>
      </c>
      <c r="B4840" s="3">
        <v>75124</v>
      </c>
      <c r="C4840" s="3" t="s">
        <v>37</v>
      </c>
      <c r="D4840" s="2" t="s">
        <v>286</v>
      </c>
      <c r="E4840" s="3">
        <v>16</v>
      </c>
      <c r="F4840" s="17">
        <v>0</v>
      </c>
      <c r="G4840" s="17">
        <v>1</v>
      </c>
      <c r="H4840" s="17">
        <v>0</v>
      </c>
      <c r="I4840" s="7" t="s">
        <v>3</v>
      </c>
      <c r="J4840" s="7">
        <v>0</v>
      </c>
      <c r="K4840" s="4">
        <v>1214</v>
      </c>
      <c r="L4840" s="5">
        <v>1214.0808</v>
      </c>
      <c r="M4840">
        <v>55972</v>
      </c>
      <c r="N4840" s="3">
        <v>1</v>
      </c>
      <c r="O4840" s="50" t="e">
        <f>INDEX([1]Dados!$M$2:$N$26779,MATCH($P4840,[1]Dados!$N$2:$N$26779,),2)</f>
        <v>#N/A</v>
      </c>
      <c r="P4840">
        <v>164114</v>
      </c>
      <c r="Q4840" s="1">
        <v>37068</v>
      </c>
      <c r="R4840" s="1">
        <v>37072</v>
      </c>
      <c r="S4840" t="s">
        <v>2134</v>
      </c>
    </row>
    <row r="4841" spans="1:19" x14ac:dyDescent="0.2">
      <c r="A4841" s="7">
        <v>410275</v>
      </c>
      <c r="B4841" s="3">
        <v>75124</v>
      </c>
      <c r="C4841" s="3" t="s">
        <v>37</v>
      </c>
      <c r="D4841" s="2" t="s">
        <v>286</v>
      </c>
      <c r="E4841" s="3">
        <v>16</v>
      </c>
      <c r="F4841" s="17">
        <v>0</v>
      </c>
      <c r="G4841" s="17">
        <v>1</v>
      </c>
      <c r="H4841" s="17">
        <v>0</v>
      </c>
      <c r="I4841" s="7">
        <v>2.1</v>
      </c>
      <c r="J4841" s="7">
        <v>22</v>
      </c>
      <c r="K4841" s="4">
        <v>1293</v>
      </c>
      <c r="L4841" s="5">
        <v>1293.0592999999999</v>
      </c>
      <c r="M4841">
        <v>5483.7</v>
      </c>
      <c r="N4841" s="3">
        <v>1</v>
      </c>
      <c r="O4841" s="50" t="e">
        <f>INDEX([1]Dados!$M$2:$N$26779,MATCH($P4841,[1]Dados!$N$2:$N$26779,),2)</f>
        <v>#N/A</v>
      </c>
      <c r="P4841">
        <v>164181</v>
      </c>
      <c r="Q4841" s="1">
        <v>37068</v>
      </c>
      <c r="R4841" s="1">
        <v>37072</v>
      </c>
      <c r="S4841" t="s">
        <v>895</v>
      </c>
    </row>
    <row r="4842" spans="1:19" x14ac:dyDescent="0.2">
      <c r="A4842" s="7">
        <v>411730</v>
      </c>
      <c r="B4842" s="3">
        <v>77275</v>
      </c>
      <c r="C4842" s="3" t="s">
        <v>37</v>
      </c>
      <c r="D4842" s="2" t="s">
        <v>624</v>
      </c>
      <c r="E4842" s="3">
        <v>16</v>
      </c>
      <c r="F4842" s="17">
        <v>0</v>
      </c>
      <c r="G4842" s="17">
        <v>1</v>
      </c>
      <c r="H4842" s="17">
        <v>0</v>
      </c>
      <c r="I4842" s="7">
        <v>8.1</v>
      </c>
      <c r="J4842" s="7">
        <v>10</v>
      </c>
      <c r="K4842" s="4">
        <v>119</v>
      </c>
      <c r="L4842" s="5">
        <v>119.3861</v>
      </c>
      <c r="M4842">
        <v>51148</v>
      </c>
      <c r="N4842" s="33">
        <v>1</v>
      </c>
      <c r="O4842" s="50" t="e">
        <f>INDEX([1]Dados!$M$2:$N$26779,MATCH($P4842,[1]Dados!$N$2:$N$26779,),2)</f>
        <v>#N/A</v>
      </c>
      <c r="P4842">
        <v>165290</v>
      </c>
      <c r="Q4842" s="1">
        <v>37068</v>
      </c>
      <c r="R4842" s="1">
        <v>37079</v>
      </c>
      <c r="S4842" t="s">
        <v>2346</v>
      </c>
    </row>
    <row r="4843" spans="1:19" x14ac:dyDescent="0.2">
      <c r="A4843" s="7">
        <v>411730</v>
      </c>
      <c r="B4843" s="3">
        <v>77275</v>
      </c>
      <c r="C4843" s="3" t="s">
        <v>37</v>
      </c>
      <c r="D4843" s="2" t="s">
        <v>624</v>
      </c>
      <c r="E4843" s="3">
        <v>16</v>
      </c>
      <c r="F4843" s="17">
        <v>0</v>
      </c>
      <c r="G4843" s="17">
        <v>1</v>
      </c>
      <c r="H4843" s="17">
        <v>0</v>
      </c>
      <c r="I4843" s="7">
        <v>6.4</v>
      </c>
      <c r="J4843" s="7">
        <v>19</v>
      </c>
      <c r="K4843" s="4">
        <v>119</v>
      </c>
      <c r="L4843" s="5">
        <v>119.3921</v>
      </c>
      <c r="M4843">
        <v>128340</v>
      </c>
      <c r="N4843" s="33">
        <v>1</v>
      </c>
      <c r="O4843" s="50" t="e">
        <f>INDEX([1]Dados!$M$2:$N$26779,MATCH($P4843,[1]Dados!$N$2:$N$26779,),2)</f>
        <v>#N/A</v>
      </c>
      <c r="P4843">
        <v>165289</v>
      </c>
      <c r="Q4843" s="1">
        <v>37068</v>
      </c>
      <c r="R4843" s="1">
        <v>37079</v>
      </c>
      <c r="S4843" t="s">
        <v>2345</v>
      </c>
    </row>
    <row r="4844" spans="1:19" x14ac:dyDescent="0.2">
      <c r="A4844" s="7">
        <v>411730</v>
      </c>
      <c r="B4844" s="3">
        <v>77275</v>
      </c>
      <c r="C4844" s="3" t="s">
        <v>37</v>
      </c>
      <c r="D4844" s="2" t="s">
        <v>624</v>
      </c>
      <c r="E4844" s="3">
        <v>16</v>
      </c>
      <c r="F4844" s="17">
        <v>0</v>
      </c>
      <c r="G4844" s="17">
        <v>1</v>
      </c>
      <c r="H4844" s="17">
        <v>0</v>
      </c>
      <c r="I4844" s="7">
        <v>6.3</v>
      </c>
      <c r="J4844" s="7">
        <v>19</v>
      </c>
      <c r="K4844" s="4">
        <v>119</v>
      </c>
      <c r="L4844" s="5">
        <v>119.3921</v>
      </c>
      <c r="M4844">
        <v>128340</v>
      </c>
      <c r="N4844" s="33">
        <v>1</v>
      </c>
      <c r="O4844" s="50" t="e">
        <f>INDEX([1]Dados!$M$2:$N$26779,MATCH($P4844,[1]Dados!$N$2:$N$26779,),2)</f>
        <v>#N/A</v>
      </c>
      <c r="P4844">
        <v>165289</v>
      </c>
      <c r="Q4844" s="1">
        <v>37068</v>
      </c>
      <c r="R4844" s="1">
        <v>37079</v>
      </c>
      <c r="S4844" t="s">
        <v>2345</v>
      </c>
    </row>
    <row r="4845" spans="1:19" x14ac:dyDescent="0.2">
      <c r="A4845" s="7">
        <v>411730</v>
      </c>
      <c r="B4845" s="3">
        <v>77275</v>
      </c>
      <c r="C4845" s="3" t="s">
        <v>37</v>
      </c>
      <c r="D4845" s="2" t="s">
        <v>624</v>
      </c>
      <c r="E4845" s="3">
        <v>16</v>
      </c>
      <c r="F4845" s="17">
        <v>0</v>
      </c>
      <c r="G4845" s="17">
        <v>1</v>
      </c>
      <c r="H4845" s="17">
        <v>0</v>
      </c>
      <c r="I4845" s="7">
        <v>6.2</v>
      </c>
      <c r="J4845" s="7">
        <v>19</v>
      </c>
      <c r="K4845" s="4">
        <v>119</v>
      </c>
      <c r="L4845" s="5">
        <v>119.3921</v>
      </c>
      <c r="M4845">
        <v>128340</v>
      </c>
      <c r="N4845" s="33">
        <v>1</v>
      </c>
      <c r="O4845" s="50" t="e">
        <f>INDEX([1]Dados!$M$2:$N$26779,MATCH($P4845,[1]Dados!$N$2:$N$26779,),2)</f>
        <v>#N/A</v>
      </c>
      <c r="P4845">
        <v>165289</v>
      </c>
      <c r="Q4845" s="1">
        <v>37068</v>
      </c>
      <c r="R4845" s="1">
        <v>37079</v>
      </c>
      <c r="S4845" t="s">
        <v>2345</v>
      </c>
    </row>
    <row r="4846" spans="1:19" x14ac:dyDescent="0.2">
      <c r="A4846" s="7">
        <v>411730</v>
      </c>
      <c r="B4846" s="3">
        <v>77275</v>
      </c>
      <c r="C4846" s="3" t="s">
        <v>37</v>
      </c>
      <c r="D4846" s="2" t="s">
        <v>624</v>
      </c>
      <c r="E4846" s="3">
        <v>16</v>
      </c>
      <c r="F4846" s="17">
        <v>0</v>
      </c>
      <c r="G4846" s="17">
        <v>1</v>
      </c>
      <c r="H4846" s="17">
        <v>0</v>
      </c>
      <c r="I4846" s="7">
        <v>6.1</v>
      </c>
      <c r="J4846" s="7">
        <v>10</v>
      </c>
      <c r="K4846" s="4">
        <v>119</v>
      </c>
      <c r="L4846" s="5">
        <v>119.3921</v>
      </c>
      <c r="M4846">
        <v>128340</v>
      </c>
      <c r="N4846" s="33">
        <v>1</v>
      </c>
      <c r="O4846" s="50" t="e">
        <f>INDEX([1]Dados!$M$2:$N$26779,MATCH($P4846,[1]Dados!$N$2:$N$26779,),2)</f>
        <v>#N/A</v>
      </c>
      <c r="P4846">
        <v>165289</v>
      </c>
      <c r="Q4846" s="1">
        <v>37068</v>
      </c>
      <c r="R4846" s="1">
        <v>37079</v>
      </c>
      <c r="S4846" t="s">
        <v>2345</v>
      </c>
    </row>
    <row r="4847" spans="1:19" x14ac:dyDescent="0.2">
      <c r="A4847" s="7">
        <v>411730</v>
      </c>
      <c r="B4847" s="3">
        <v>77275</v>
      </c>
      <c r="C4847" s="3" t="s">
        <v>37</v>
      </c>
      <c r="D4847" s="2" t="s">
        <v>624</v>
      </c>
      <c r="E4847" s="3">
        <v>16</v>
      </c>
      <c r="F4847" s="17">
        <v>0</v>
      </c>
      <c r="G4847" s="17">
        <v>1</v>
      </c>
      <c r="H4847" s="17">
        <v>0</v>
      </c>
      <c r="I4847" s="7">
        <v>4.2</v>
      </c>
      <c r="J4847" s="7">
        <v>20</v>
      </c>
      <c r="K4847" s="4">
        <v>1203</v>
      </c>
      <c r="L4847" s="5">
        <v>1203.0829000000001</v>
      </c>
      <c r="M4847">
        <v>70583.94</v>
      </c>
      <c r="N4847" s="33">
        <v>1</v>
      </c>
      <c r="O4847" s="50" t="e">
        <f>INDEX([1]Dados!$M$2:$N$26779,MATCH($P4847,[1]Dados!$N$2:$N$26779,),2)</f>
        <v>#N/A</v>
      </c>
      <c r="P4847">
        <v>165516</v>
      </c>
      <c r="Q4847" s="1">
        <v>37068</v>
      </c>
      <c r="R4847" s="1">
        <v>37079</v>
      </c>
      <c r="S4847" t="s">
        <v>1883</v>
      </c>
    </row>
    <row r="4848" spans="1:19" x14ac:dyDescent="0.2">
      <c r="A4848" s="7">
        <v>411730</v>
      </c>
      <c r="B4848" s="3">
        <v>77275</v>
      </c>
      <c r="C4848" s="3" t="s">
        <v>37</v>
      </c>
      <c r="D4848" s="2" t="s">
        <v>624</v>
      </c>
      <c r="E4848" s="3">
        <v>16</v>
      </c>
      <c r="F4848" s="17">
        <v>0</v>
      </c>
      <c r="G4848" s="17">
        <v>1</v>
      </c>
      <c r="H4848" s="17">
        <v>0</v>
      </c>
      <c r="I4848" s="7">
        <v>4.0999999999999996</v>
      </c>
      <c r="J4848" s="7">
        <v>18</v>
      </c>
      <c r="K4848" s="4">
        <v>1203</v>
      </c>
      <c r="L4848" s="5">
        <v>1203.0829000000001</v>
      </c>
      <c r="M4848">
        <v>70583.94</v>
      </c>
      <c r="N4848" s="33">
        <v>1</v>
      </c>
      <c r="O4848" s="50" t="e">
        <f>INDEX([1]Dados!$M$2:$N$26779,MATCH($P4848,[1]Dados!$N$2:$N$26779,),2)</f>
        <v>#N/A</v>
      </c>
      <c r="P4848">
        <v>165516</v>
      </c>
      <c r="Q4848" s="1">
        <v>37068</v>
      </c>
      <c r="R4848" s="1">
        <v>37079</v>
      </c>
      <c r="S4848" t="s">
        <v>1883</v>
      </c>
    </row>
    <row r="4849" spans="1:19" x14ac:dyDescent="0.2">
      <c r="A4849" s="7">
        <v>411730</v>
      </c>
      <c r="B4849" s="3">
        <v>77275</v>
      </c>
      <c r="C4849" s="3" t="s">
        <v>37</v>
      </c>
      <c r="D4849" s="2" t="s">
        <v>624</v>
      </c>
      <c r="E4849" s="3">
        <v>16</v>
      </c>
      <c r="F4849" s="17">
        <v>0</v>
      </c>
      <c r="G4849" s="17">
        <v>1</v>
      </c>
      <c r="H4849" s="17">
        <v>0</v>
      </c>
      <c r="I4849" s="7">
        <v>4.3</v>
      </c>
      <c r="J4849" s="7">
        <v>13</v>
      </c>
      <c r="K4849" s="4">
        <v>1203</v>
      </c>
      <c r="L4849" s="5">
        <v>1203.0829000000001</v>
      </c>
      <c r="M4849">
        <v>70583.94</v>
      </c>
      <c r="N4849" s="33">
        <v>1</v>
      </c>
      <c r="O4849" s="50" t="e">
        <f>INDEX([1]Dados!$M$2:$N$26779,MATCH($P4849,[1]Dados!$N$2:$N$26779,),2)</f>
        <v>#N/A</v>
      </c>
      <c r="P4849">
        <v>165516</v>
      </c>
      <c r="Q4849" s="1">
        <v>37068</v>
      </c>
      <c r="R4849" s="1">
        <v>37079</v>
      </c>
      <c r="S4849" t="s">
        <v>1883</v>
      </c>
    </row>
    <row r="4850" spans="1:19" x14ac:dyDescent="0.2">
      <c r="A4850" s="7">
        <v>411730</v>
      </c>
      <c r="B4850" s="3">
        <v>77275</v>
      </c>
      <c r="C4850" s="3" t="s">
        <v>37</v>
      </c>
      <c r="D4850" s="2" t="s">
        <v>624</v>
      </c>
      <c r="E4850" s="3">
        <v>16</v>
      </c>
      <c r="F4850" s="17">
        <v>0</v>
      </c>
      <c r="G4850" s="17">
        <v>1</v>
      </c>
      <c r="H4850" s="17">
        <v>0</v>
      </c>
      <c r="I4850" s="7">
        <v>1.3</v>
      </c>
      <c r="J4850" s="7">
        <v>13</v>
      </c>
      <c r="K4850" s="4">
        <v>1214</v>
      </c>
      <c r="L4850" s="5">
        <v>1214.0587</v>
      </c>
      <c r="M4850">
        <v>449778.86</v>
      </c>
      <c r="N4850" s="33">
        <v>1</v>
      </c>
      <c r="O4850" s="50" t="e">
        <f>INDEX([1]Dados!$M$2:$N$26779,MATCH($P4850,[1]Dados!$N$2:$N$26779,),2)</f>
        <v>#N/A</v>
      </c>
      <c r="P4850">
        <v>165654</v>
      </c>
      <c r="Q4850" s="1">
        <v>37068</v>
      </c>
      <c r="R4850" s="1">
        <v>37079</v>
      </c>
      <c r="S4850" t="s">
        <v>1886</v>
      </c>
    </row>
    <row r="4851" spans="1:19" x14ac:dyDescent="0.2">
      <c r="A4851" s="7">
        <v>411730</v>
      </c>
      <c r="B4851" s="3">
        <v>77275</v>
      </c>
      <c r="C4851" s="3" t="s">
        <v>37</v>
      </c>
      <c r="D4851" s="2" t="s">
        <v>624</v>
      </c>
      <c r="E4851" s="3">
        <v>16</v>
      </c>
      <c r="F4851" s="17">
        <v>0</v>
      </c>
      <c r="G4851" s="17">
        <v>1</v>
      </c>
      <c r="H4851" s="17">
        <v>0</v>
      </c>
      <c r="I4851" s="7">
        <v>1.4</v>
      </c>
      <c r="J4851" s="7">
        <v>15</v>
      </c>
      <c r="K4851" s="4">
        <v>1214</v>
      </c>
      <c r="L4851" s="5">
        <v>1214.0587</v>
      </c>
      <c r="M4851">
        <v>449778.86</v>
      </c>
      <c r="N4851" s="33">
        <v>1</v>
      </c>
      <c r="O4851" s="50" t="e">
        <f>INDEX([1]Dados!$M$2:$N$26779,MATCH($P4851,[1]Dados!$N$2:$N$26779,),2)</f>
        <v>#N/A</v>
      </c>
      <c r="P4851">
        <v>165654</v>
      </c>
      <c r="Q4851" s="1">
        <v>37068</v>
      </c>
      <c r="R4851" s="1">
        <v>37079</v>
      </c>
      <c r="S4851" t="s">
        <v>1886</v>
      </c>
    </row>
    <row r="4852" spans="1:19" x14ac:dyDescent="0.2">
      <c r="A4852" s="7">
        <v>411730</v>
      </c>
      <c r="B4852" s="3">
        <v>77275</v>
      </c>
      <c r="C4852" s="3" t="s">
        <v>37</v>
      </c>
      <c r="D4852" s="2" t="s">
        <v>624</v>
      </c>
      <c r="E4852" s="3">
        <v>16</v>
      </c>
      <c r="F4852" s="17">
        <v>0</v>
      </c>
      <c r="G4852" s="17">
        <v>1</v>
      </c>
      <c r="H4852" s="17">
        <v>0</v>
      </c>
      <c r="I4852" s="7">
        <v>1.2</v>
      </c>
      <c r="J4852" s="7">
        <v>13</v>
      </c>
      <c r="K4852" s="4">
        <v>1214</v>
      </c>
      <c r="L4852" s="5">
        <v>1214.0587</v>
      </c>
      <c r="M4852">
        <v>449778.86</v>
      </c>
      <c r="N4852" s="33">
        <v>1</v>
      </c>
      <c r="O4852" s="50" t="e">
        <f>INDEX([1]Dados!$M$2:$N$26779,MATCH($P4852,[1]Dados!$N$2:$N$26779,),2)</f>
        <v>#N/A</v>
      </c>
      <c r="P4852">
        <v>165654</v>
      </c>
      <c r="Q4852" s="1">
        <v>37068</v>
      </c>
      <c r="R4852" s="1">
        <v>37079</v>
      </c>
      <c r="S4852" t="s">
        <v>1886</v>
      </c>
    </row>
    <row r="4853" spans="1:19" x14ac:dyDescent="0.2">
      <c r="A4853" s="7">
        <v>411730</v>
      </c>
      <c r="B4853" s="3">
        <v>77275</v>
      </c>
      <c r="C4853" s="3" t="s">
        <v>37</v>
      </c>
      <c r="D4853" s="2" t="s">
        <v>624</v>
      </c>
      <c r="E4853" s="3">
        <v>16</v>
      </c>
      <c r="F4853" s="17">
        <v>0</v>
      </c>
      <c r="G4853" s="17">
        <v>1</v>
      </c>
      <c r="H4853" s="17">
        <v>0</v>
      </c>
      <c r="I4853" s="7">
        <v>1.1000000000000001</v>
      </c>
      <c r="J4853" s="7">
        <v>25</v>
      </c>
      <c r="K4853" s="4">
        <v>1214</v>
      </c>
      <c r="L4853" s="5">
        <v>1214.0587</v>
      </c>
      <c r="M4853">
        <v>449778.86</v>
      </c>
      <c r="N4853" s="33">
        <v>1</v>
      </c>
      <c r="O4853" s="50" t="e">
        <f>INDEX([1]Dados!$M$2:$N$26779,MATCH($P4853,[1]Dados!$N$2:$N$26779,),2)</f>
        <v>#N/A</v>
      </c>
      <c r="P4853">
        <v>165654</v>
      </c>
      <c r="Q4853" s="1">
        <v>37068</v>
      </c>
      <c r="R4853" s="1">
        <v>37079</v>
      </c>
      <c r="S4853" t="s">
        <v>1886</v>
      </c>
    </row>
    <row r="4854" spans="1:19" x14ac:dyDescent="0.2">
      <c r="A4854" s="7">
        <v>411730</v>
      </c>
      <c r="B4854" s="3">
        <v>77275</v>
      </c>
      <c r="C4854" s="3" t="s">
        <v>37</v>
      </c>
      <c r="D4854" s="2" t="s">
        <v>624</v>
      </c>
      <c r="E4854" s="3">
        <v>16</v>
      </c>
      <c r="F4854" s="17">
        <v>0</v>
      </c>
      <c r="G4854" s="17">
        <v>1</v>
      </c>
      <c r="H4854" s="17">
        <v>0</v>
      </c>
      <c r="I4854" s="7">
        <v>3.2</v>
      </c>
      <c r="J4854" s="7">
        <v>25</v>
      </c>
      <c r="K4854" s="4">
        <v>1214</v>
      </c>
      <c r="L4854" s="5">
        <v>1214.0589</v>
      </c>
      <c r="M4854">
        <v>335484</v>
      </c>
      <c r="N4854" s="33">
        <v>1</v>
      </c>
      <c r="O4854" s="50" t="e">
        <f>INDEX([1]Dados!$M$2:$N$26779,MATCH($P4854,[1]Dados!$N$2:$N$26779,),2)</f>
        <v>#N/A</v>
      </c>
      <c r="P4854">
        <v>165519</v>
      </c>
      <c r="Q4854" s="1">
        <v>37068</v>
      </c>
      <c r="R4854" s="1">
        <v>37079</v>
      </c>
      <c r="S4854" t="s">
        <v>1888</v>
      </c>
    </row>
    <row r="4855" spans="1:19" x14ac:dyDescent="0.2">
      <c r="A4855" s="7">
        <v>411730</v>
      </c>
      <c r="B4855" s="3">
        <v>77275</v>
      </c>
      <c r="C4855" s="3" t="s">
        <v>37</v>
      </c>
      <c r="D4855" s="2" t="s">
        <v>624</v>
      </c>
      <c r="E4855" s="3">
        <v>16</v>
      </c>
      <c r="F4855" s="17">
        <v>0</v>
      </c>
      <c r="G4855" s="17">
        <v>1</v>
      </c>
      <c r="H4855" s="17">
        <v>0</v>
      </c>
      <c r="I4855" s="7">
        <v>3.1</v>
      </c>
      <c r="J4855" s="7">
        <v>18</v>
      </c>
      <c r="K4855" s="4">
        <v>1214</v>
      </c>
      <c r="L4855" s="5">
        <v>1214.0589</v>
      </c>
      <c r="M4855">
        <v>335484</v>
      </c>
      <c r="N4855" s="33">
        <v>1</v>
      </c>
      <c r="O4855" s="50" t="e">
        <f>INDEX([1]Dados!$M$2:$N$26779,MATCH($P4855,[1]Dados!$N$2:$N$26779,),2)</f>
        <v>#N/A</v>
      </c>
      <c r="P4855">
        <v>165519</v>
      </c>
      <c r="Q4855" s="1">
        <v>37068</v>
      </c>
      <c r="R4855" s="1">
        <v>37079</v>
      </c>
      <c r="S4855" t="s">
        <v>1888</v>
      </c>
    </row>
    <row r="4856" spans="1:19" x14ac:dyDescent="0.2">
      <c r="A4856" s="7">
        <v>411730</v>
      </c>
      <c r="B4856" s="3">
        <v>77275</v>
      </c>
      <c r="C4856" s="3" t="s">
        <v>37</v>
      </c>
      <c r="D4856" s="2" t="s">
        <v>624</v>
      </c>
      <c r="E4856" s="3">
        <v>16</v>
      </c>
      <c r="F4856" s="17">
        <v>0</v>
      </c>
      <c r="G4856" s="17">
        <v>1</v>
      </c>
      <c r="H4856" s="17">
        <v>0</v>
      </c>
      <c r="I4856" s="7" t="s">
        <v>3</v>
      </c>
      <c r="J4856" s="7">
        <v>0</v>
      </c>
      <c r="K4856" s="4">
        <v>1214</v>
      </c>
      <c r="L4856" s="5">
        <v>1214.0808</v>
      </c>
      <c r="M4856" t="s">
        <v>2134</v>
      </c>
      <c r="N4856" s="33">
        <v>1</v>
      </c>
      <c r="O4856" s="50" t="e">
        <f>INDEX([1]Dados!$M$2:$N$26779,MATCH($P4856,[1]Dados!$N$2:$N$26779,),2)</f>
        <v>#N/A</v>
      </c>
      <c r="P4856">
        <v>165308</v>
      </c>
      <c r="Q4856" s="1">
        <v>37068</v>
      </c>
      <c r="R4856" s="1">
        <v>37079</v>
      </c>
      <c r="S4856" t="s">
        <v>2535</v>
      </c>
    </row>
    <row r="4857" spans="1:19" x14ac:dyDescent="0.2">
      <c r="A4857" s="7">
        <v>411730</v>
      </c>
      <c r="B4857" s="3">
        <v>77275</v>
      </c>
      <c r="C4857" s="3" t="s">
        <v>37</v>
      </c>
      <c r="D4857" s="2" t="s">
        <v>624</v>
      </c>
      <c r="E4857" s="3">
        <v>16</v>
      </c>
      <c r="F4857" s="17">
        <v>0</v>
      </c>
      <c r="G4857" s="17">
        <v>1</v>
      </c>
      <c r="H4857" s="17">
        <v>0</v>
      </c>
      <c r="I4857" s="7">
        <v>7.1</v>
      </c>
      <c r="J4857" s="7">
        <v>10</v>
      </c>
      <c r="K4857" s="4">
        <v>1214</v>
      </c>
      <c r="L4857" s="5">
        <v>1214.0808</v>
      </c>
      <c r="M4857">
        <v>53549</v>
      </c>
      <c r="N4857" s="33">
        <v>1</v>
      </c>
      <c r="O4857" s="50" t="e">
        <f>INDEX([1]Dados!$M$2:$N$26779,MATCH($P4857,[1]Dados!$N$2:$N$26779,),2)</f>
        <v>#N/A</v>
      </c>
      <c r="P4857">
        <v>165518</v>
      </c>
      <c r="Q4857" s="1">
        <v>37068</v>
      </c>
      <c r="R4857" s="1">
        <v>37079</v>
      </c>
      <c r="S4857" t="s">
        <v>2535</v>
      </c>
    </row>
    <row r="4858" spans="1:19" x14ac:dyDescent="0.2">
      <c r="A4858" s="7">
        <v>411730</v>
      </c>
      <c r="B4858" s="3">
        <v>77275</v>
      </c>
      <c r="C4858" s="3" t="s">
        <v>37</v>
      </c>
      <c r="D4858" s="2" t="s">
        <v>624</v>
      </c>
      <c r="E4858" s="3">
        <v>16</v>
      </c>
      <c r="F4858" s="17">
        <v>0</v>
      </c>
      <c r="G4858" s="17">
        <v>1</v>
      </c>
      <c r="H4858" s="17">
        <v>0</v>
      </c>
      <c r="I4858" s="7">
        <v>7.2</v>
      </c>
      <c r="J4858" s="7">
        <v>14</v>
      </c>
      <c r="K4858" s="4">
        <v>1214</v>
      </c>
      <c r="L4858" s="5">
        <v>1214.0808</v>
      </c>
      <c r="M4858">
        <v>53549</v>
      </c>
      <c r="N4858" s="33">
        <v>1</v>
      </c>
      <c r="O4858" s="50" t="e">
        <f>INDEX([1]Dados!$M$2:$N$26779,MATCH($P4858,[1]Dados!$N$2:$N$26779,),2)</f>
        <v>#N/A</v>
      </c>
      <c r="P4858">
        <v>165518</v>
      </c>
      <c r="Q4858" s="1">
        <v>37068</v>
      </c>
      <c r="R4858" s="1">
        <v>37079</v>
      </c>
      <c r="S4858" t="s">
        <v>2535</v>
      </c>
    </row>
    <row r="4859" spans="1:19" x14ac:dyDescent="0.2">
      <c r="A4859" s="7">
        <v>411730</v>
      </c>
      <c r="B4859" s="3">
        <v>77275</v>
      </c>
      <c r="C4859" s="3" t="s">
        <v>37</v>
      </c>
      <c r="D4859" s="2" t="s">
        <v>624</v>
      </c>
      <c r="E4859" s="3">
        <v>16</v>
      </c>
      <c r="F4859" s="17">
        <v>0</v>
      </c>
      <c r="G4859" s="17">
        <v>1</v>
      </c>
      <c r="H4859" s="17">
        <v>0</v>
      </c>
      <c r="I4859" s="7">
        <v>5.0999999999999996</v>
      </c>
      <c r="J4859" s="7">
        <v>10</v>
      </c>
      <c r="K4859" s="4">
        <v>4</v>
      </c>
      <c r="L4859" s="5">
        <v>4.5776000000000003</v>
      </c>
      <c r="M4859">
        <v>76800</v>
      </c>
      <c r="N4859" s="33">
        <v>1</v>
      </c>
      <c r="O4859" s="50" t="e">
        <f>INDEX([1]Dados!$M$2:$N$26779,MATCH($P4859,[1]Dados!$N$2:$N$26779,),2)</f>
        <v>#N/A</v>
      </c>
      <c r="P4859" t="s">
        <v>2176</v>
      </c>
      <c r="Q4859" s="1">
        <v>37068</v>
      </c>
      <c r="R4859" s="1">
        <v>37079</v>
      </c>
      <c r="S4859" t="s">
        <v>2344</v>
      </c>
    </row>
    <row r="4860" spans="1:19" x14ac:dyDescent="0.2">
      <c r="A4860" s="7">
        <v>411730</v>
      </c>
      <c r="B4860" s="3">
        <v>77275</v>
      </c>
      <c r="C4860" s="3" t="s">
        <v>37</v>
      </c>
      <c r="D4860" s="2" t="s">
        <v>624</v>
      </c>
      <c r="E4860" s="3">
        <v>16</v>
      </c>
      <c r="F4860" s="17">
        <v>0</v>
      </c>
      <c r="G4860" s="17">
        <v>1</v>
      </c>
      <c r="H4860" s="17">
        <v>0</v>
      </c>
      <c r="I4860" s="7">
        <v>5.2</v>
      </c>
      <c r="J4860" s="7">
        <v>26</v>
      </c>
      <c r="K4860" s="4">
        <v>4</v>
      </c>
      <c r="L4860" s="5">
        <v>4.5776000000000003</v>
      </c>
      <c r="M4860">
        <v>76800</v>
      </c>
      <c r="N4860" s="33">
        <v>1</v>
      </c>
      <c r="O4860" s="50" t="e">
        <f>INDEX([1]Dados!$M$2:$N$26779,MATCH($P4860,[1]Dados!$N$2:$N$26779,),2)</f>
        <v>#N/A</v>
      </c>
      <c r="P4860" t="s">
        <v>2176</v>
      </c>
      <c r="Q4860" s="1">
        <v>37068</v>
      </c>
      <c r="R4860" s="1">
        <v>37079</v>
      </c>
      <c r="S4860" t="s">
        <v>2344</v>
      </c>
    </row>
    <row r="4861" spans="1:19" x14ac:dyDescent="0.2">
      <c r="A4861" s="7">
        <v>411730</v>
      </c>
      <c r="B4861" s="3">
        <v>77275</v>
      </c>
      <c r="C4861" s="3" t="s">
        <v>37</v>
      </c>
      <c r="D4861" s="2" t="s">
        <v>624</v>
      </c>
      <c r="E4861" s="3">
        <v>16</v>
      </c>
      <c r="F4861" s="17">
        <v>0</v>
      </c>
      <c r="G4861" s="17">
        <v>1</v>
      </c>
      <c r="H4861" s="17">
        <v>0</v>
      </c>
      <c r="I4861" s="7">
        <v>5.3</v>
      </c>
      <c r="J4861" s="7">
        <v>18</v>
      </c>
      <c r="K4861" s="4">
        <v>4</v>
      </c>
      <c r="L4861" s="5">
        <v>4.5776000000000003</v>
      </c>
      <c r="M4861">
        <v>76800</v>
      </c>
      <c r="N4861" s="33">
        <v>1</v>
      </c>
      <c r="O4861" s="50" t="e">
        <f>INDEX([1]Dados!$M$2:$N$26779,MATCH($P4861,[1]Dados!$N$2:$N$26779,),2)</f>
        <v>#N/A</v>
      </c>
      <c r="P4861" t="s">
        <v>2176</v>
      </c>
      <c r="Q4861" s="1">
        <v>37068</v>
      </c>
      <c r="R4861" s="1">
        <v>37079</v>
      </c>
      <c r="S4861" t="s">
        <v>2344</v>
      </c>
    </row>
    <row r="4862" spans="1:19" x14ac:dyDescent="0.2">
      <c r="A4862" s="7">
        <v>411730</v>
      </c>
      <c r="B4862" s="3">
        <v>77275</v>
      </c>
      <c r="C4862" s="3" t="s">
        <v>37</v>
      </c>
      <c r="D4862" s="2" t="s">
        <v>624</v>
      </c>
      <c r="E4862" s="3">
        <v>16</v>
      </c>
      <c r="F4862" s="17">
        <v>0</v>
      </c>
      <c r="G4862" s="17">
        <v>1</v>
      </c>
      <c r="H4862" s="17">
        <v>0</v>
      </c>
      <c r="I4862" s="7">
        <v>2.2000000000000002</v>
      </c>
      <c r="J4862" s="7">
        <v>22</v>
      </c>
      <c r="K4862" s="4">
        <v>1293</v>
      </c>
      <c r="L4862" s="5">
        <v>1293.0592999999999</v>
      </c>
      <c r="M4862">
        <v>65837.710000000006</v>
      </c>
      <c r="N4862" s="33">
        <v>1</v>
      </c>
      <c r="O4862" s="50" t="e">
        <f>INDEX([1]Dados!$M$2:$N$26779,MATCH($P4862,[1]Dados!$N$2:$N$26779,),2)</f>
        <v>#N/A</v>
      </c>
      <c r="P4862">
        <v>165517</v>
      </c>
      <c r="Q4862" s="1">
        <v>37068</v>
      </c>
      <c r="R4862" s="1">
        <v>37079</v>
      </c>
      <c r="S4862" t="s">
        <v>1882</v>
      </c>
    </row>
    <row r="4863" spans="1:19" x14ac:dyDescent="0.2">
      <c r="A4863" s="7">
        <v>411730</v>
      </c>
      <c r="B4863" s="3">
        <v>77275</v>
      </c>
      <c r="C4863" s="3" t="s">
        <v>37</v>
      </c>
      <c r="D4863" s="2" t="s">
        <v>624</v>
      </c>
      <c r="E4863" s="3">
        <v>16</v>
      </c>
      <c r="F4863" s="17">
        <v>0</v>
      </c>
      <c r="G4863" s="17">
        <v>1</v>
      </c>
      <c r="H4863" s="17">
        <v>0</v>
      </c>
      <c r="I4863" s="7">
        <v>2.1</v>
      </c>
      <c r="J4863" s="7">
        <v>25</v>
      </c>
      <c r="K4863" s="4">
        <v>1293</v>
      </c>
      <c r="L4863" s="5">
        <v>1293.0592999999999</v>
      </c>
      <c r="M4863">
        <v>65837.710000000006</v>
      </c>
      <c r="N4863" s="33">
        <v>1</v>
      </c>
      <c r="O4863" s="50" t="e">
        <f>INDEX([1]Dados!$M$2:$N$26779,MATCH($P4863,[1]Dados!$N$2:$N$26779,),2)</f>
        <v>#N/A</v>
      </c>
      <c r="P4863">
        <v>165517</v>
      </c>
      <c r="Q4863" s="1">
        <v>37068</v>
      </c>
      <c r="R4863" s="1">
        <v>37079</v>
      </c>
      <c r="S4863" t="s">
        <v>1882</v>
      </c>
    </row>
    <row r="4864" spans="1:19" x14ac:dyDescent="0.2">
      <c r="A4864" s="7">
        <v>411730</v>
      </c>
      <c r="B4864" s="3">
        <v>77275</v>
      </c>
      <c r="C4864" s="3" t="s">
        <v>37</v>
      </c>
      <c r="D4864" s="2" t="s">
        <v>624</v>
      </c>
      <c r="E4864" s="3">
        <v>16</v>
      </c>
      <c r="F4864" s="17">
        <v>0</v>
      </c>
      <c r="G4864" s="17">
        <v>1</v>
      </c>
      <c r="H4864" s="17">
        <v>0</v>
      </c>
      <c r="I4864" s="7">
        <v>2.2999999999999998</v>
      </c>
      <c r="J4864" s="7">
        <v>20</v>
      </c>
      <c r="K4864" s="4">
        <v>1293</v>
      </c>
      <c r="L4864" s="5">
        <v>1293.0592999999999</v>
      </c>
      <c r="M4864">
        <v>65837.710000000006</v>
      </c>
      <c r="N4864" s="33">
        <v>1</v>
      </c>
      <c r="O4864" s="50" t="e">
        <f>INDEX([1]Dados!$M$2:$N$26779,MATCH($P4864,[1]Dados!$N$2:$N$26779,),2)</f>
        <v>#N/A</v>
      </c>
      <c r="P4864">
        <v>165517</v>
      </c>
      <c r="Q4864" s="1">
        <v>37068</v>
      </c>
      <c r="R4864" s="1">
        <v>37079</v>
      </c>
      <c r="S4864" t="s">
        <v>1882</v>
      </c>
    </row>
    <row r="4865" spans="1:19" x14ac:dyDescent="0.2">
      <c r="A4865" s="7">
        <v>411730</v>
      </c>
      <c r="B4865" s="3">
        <v>77275</v>
      </c>
      <c r="C4865" s="3" t="s">
        <v>37</v>
      </c>
      <c r="D4865" s="2" t="s">
        <v>624</v>
      </c>
      <c r="E4865" s="3">
        <v>16</v>
      </c>
      <c r="F4865" s="17">
        <v>0</v>
      </c>
      <c r="G4865" s="17">
        <v>1</v>
      </c>
      <c r="H4865" s="17">
        <v>0</v>
      </c>
      <c r="I4865" s="7">
        <v>2.4</v>
      </c>
      <c r="J4865" s="7">
        <v>25</v>
      </c>
      <c r="K4865" s="4">
        <v>1293</v>
      </c>
      <c r="L4865" s="5">
        <v>1293.0592999999999</v>
      </c>
      <c r="M4865">
        <v>65837.710000000006</v>
      </c>
      <c r="N4865" s="33">
        <v>1</v>
      </c>
      <c r="O4865" s="50" t="e">
        <f>INDEX([1]Dados!$M$2:$N$26779,MATCH($P4865,[1]Dados!$N$2:$N$26779,),2)</f>
        <v>#N/A</v>
      </c>
      <c r="P4865">
        <v>165517</v>
      </c>
      <c r="Q4865" s="1">
        <v>37068</v>
      </c>
      <c r="R4865" s="1">
        <v>37079</v>
      </c>
      <c r="S4865" t="s">
        <v>1882</v>
      </c>
    </row>
    <row r="4866" spans="1:19" x14ac:dyDescent="0.2">
      <c r="A4866" s="7">
        <v>330385</v>
      </c>
      <c r="B4866" s="3">
        <v>59315</v>
      </c>
      <c r="C4866" s="3" t="s">
        <v>45</v>
      </c>
      <c r="D4866" s="2" t="s">
        <v>645</v>
      </c>
      <c r="E4866" s="3">
        <v>16</v>
      </c>
      <c r="F4866" s="17">
        <v>0</v>
      </c>
      <c r="G4866" s="17">
        <v>1</v>
      </c>
      <c r="H4866" s="17">
        <v>0</v>
      </c>
      <c r="I4866" s="7">
        <v>1.1000000000000001</v>
      </c>
      <c r="J4866" s="7">
        <v>26</v>
      </c>
      <c r="K4866" s="4">
        <v>4</v>
      </c>
      <c r="L4866" s="5">
        <v>4.3922999999999996</v>
      </c>
      <c r="M4866">
        <v>143539.46</v>
      </c>
      <c r="N4866" s="33">
        <v>1</v>
      </c>
      <c r="O4866" s="50" t="e">
        <f>INDEX([1]Dados!$M$2:$N$26779,MATCH($P4866,[1]Dados!$N$2:$N$26779,),2)</f>
        <v>#N/A</v>
      </c>
      <c r="P4866">
        <v>165306</v>
      </c>
      <c r="Q4866" s="1">
        <v>37068</v>
      </c>
      <c r="R4866" s="1">
        <v>37072</v>
      </c>
      <c r="S4866" t="s">
        <v>1231</v>
      </c>
    </row>
    <row r="4867" spans="1:19" x14ac:dyDescent="0.2">
      <c r="A4867" s="7">
        <v>330385</v>
      </c>
      <c r="B4867" s="3">
        <v>59315</v>
      </c>
      <c r="C4867" s="3" t="s">
        <v>45</v>
      </c>
      <c r="D4867" s="2" t="s">
        <v>645</v>
      </c>
      <c r="E4867" s="3">
        <v>16</v>
      </c>
      <c r="F4867" s="17">
        <v>0</v>
      </c>
      <c r="G4867" s="17">
        <v>1</v>
      </c>
      <c r="H4867" s="17">
        <v>0</v>
      </c>
      <c r="I4867" s="7">
        <v>1.2</v>
      </c>
      <c r="J4867" s="7">
        <v>25</v>
      </c>
      <c r="K4867" s="4">
        <v>4</v>
      </c>
      <c r="L4867" s="5">
        <v>4.3922999999999996</v>
      </c>
      <c r="M4867">
        <v>143539.46</v>
      </c>
      <c r="N4867" s="33">
        <v>1</v>
      </c>
      <c r="O4867" s="50" t="e">
        <f>INDEX([1]Dados!$M$2:$N$26779,MATCH($P4867,[1]Dados!$N$2:$N$26779,),2)</f>
        <v>#N/A</v>
      </c>
      <c r="P4867">
        <v>165306</v>
      </c>
      <c r="Q4867" s="1">
        <v>37068</v>
      </c>
      <c r="R4867" s="1">
        <v>37072</v>
      </c>
      <c r="S4867" t="s">
        <v>1231</v>
      </c>
    </row>
    <row r="4868" spans="1:19" x14ac:dyDescent="0.2">
      <c r="A4868" s="7">
        <v>330385</v>
      </c>
      <c r="B4868" s="3">
        <v>59315</v>
      </c>
      <c r="C4868" s="3" t="s">
        <v>45</v>
      </c>
      <c r="D4868" s="2" t="s">
        <v>645</v>
      </c>
      <c r="E4868" s="3">
        <v>16</v>
      </c>
      <c r="F4868" s="17">
        <v>0</v>
      </c>
      <c r="G4868" s="17">
        <v>1</v>
      </c>
      <c r="H4868" s="17">
        <v>0</v>
      </c>
      <c r="I4868" s="7">
        <v>1.3</v>
      </c>
      <c r="J4868" s="7">
        <v>20</v>
      </c>
      <c r="K4868" s="4">
        <v>4</v>
      </c>
      <c r="L4868" s="5">
        <v>4.3922999999999996</v>
      </c>
      <c r="M4868">
        <v>143539.46</v>
      </c>
      <c r="N4868" s="33">
        <v>1</v>
      </c>
      <c r="O4868" s="50" t="e">
        <f>INDEX([1]Dados!$M$2:$N$26779,MATCH($P4868,[1]Dados!$N$2:$N$26779,),2)</f>
        <v>#N/A</v>
      </c>
      <c r="P4868">
        <v>165306</v>
      </c>
      <c r="Q4868" s="1">
        <v>37068</v>
      </c>
      <c r="R4868" s="1">
        <v>37072</v>
      </c>
      <c r="S4868" t="s">
        <v>1231</v>
      </c>
    </row>
    <row r="4869" spans="1:19" x14ac:dyDescent="0.2">
      <c r="A4869" s="7">
        <v>330385</v>
      </c>
      <c r="B4869" s="3">
        <v>59315</v>
      </c>
      <c r="C4869" s="3" t="s">
        <v>45</v>
      </c>
      <c r="D4869" s="2" t="s">
        <v>645</v>
      </c>
      <c r="E4869" s="3">
        <v>16</v>
      </c>
      <c r="F4869" s="17">
        <v>0</v>
      </c>
      <c r="G4869" s="17">
        <v>1</v>
      </c>
      <c r="H4869" s="17">
        <v>0</v>
      </c>
      <c r="I4869" s="7">
        <v>1.4</v>
      </c>
      <c r="J4869" s="7">
        <v>20</v>
      </c>
      <c r="K4869" s="4">
        <v>4</v>
      </c>
      <c r="L4869" s="5">
        <v>4.3922999999999996</v>
      </c>
      <c r="M4869">
        <v>143539.46</v>
      </c>
      <c r="N4869" s="33">
        <v>1</v>
      </c>
      <c r="O4869" s="50" t="e">
        <f>INDEX([1]Dados!$M$2:$N$26779,MATCH($P4869,[1]Dados!$N$2:$N$26779,),2)</f>
        <v>#N/A</v>
      </c>
      <c r="P4869">
        <v>165306</v>
      </c>
      <c r="Q4869" s="1">
        <v>37068</v>
      </c>
      <c r="R4869" s="1">
        <v>37072</v>
      </c>
      <c r="S4869" t="s">
        <v>1231</v>
      </c>
    </row>
    <row r="4870" spans="1:19" x14ac:dyDescent="0.2">
      <c r="A4870" s="7">
        <v>330385</v>
      </c>
      <c r="B4870" s="3">
        <v>59315</v>
      </c>
      <c r="C4870" s="3" t="s">
        <v>45</v>
      </c>
      <c r="D4870" s="2" t="s">
        <v>645</v>
      </c>
      <c r="E4870" s="3">
        <v>16</v>
      </c>
      <c r="F4870" s="17">
        <v>0</v>
      </c>
      <c r="G4870" s="17">
        <v>1</v>
      </c>
      <c r="H4870" s="17">
        <v>0</v>
      </c>
      <c r="I4870" s="7">
        <v>1.1000000000000001</v>
      </c>
      <c r="J4870" s="7">
        <v>26</v>
      </c>
      <c r="K4870" s="4">
        <v>4</v>
      </c>
      <c r="L4870" s="5">
        <v>4.3922999999999996</v>
      </c>
      <c r="M4870">
        <v>248381.2</v>
      </c>
      <c r="N4870" s="33">
        <v>1</v>
      </c>
      <c r="O4870" s="50" t="e">
        <f>INDEX([1]Dados!$M$2:$N$26779,MATCH($P4870,[1]Dados!$N$2:$N$26779,),2)</f>
        <v>#N/A</v>
      </c>
      <c r="P4870">
        <v>165307</v>
      </c>
      <c r="Q4870" s="1">
        <v>37068</v>
      </c>
      <c r="R4870" s="1">
        <v>37072</v>
      </c>
      <c r="S4870" t="s">
        <v>1231</v>
      </c>
    </row>
    <row r="4871" spans="1:19" x14ac:dyDescent="0.2">
      <c r="A4871" s="7">
        <v>330385</v>
      </c>
      <c r="B4871" s="3">
        <v>59315</v>
      </c>
      <c r="C4871" s="3" t="s">
        <v>45</v>
      </c>
      <c r="D4871" s="2" t="s">
        <v>645</v>
      </c>
      <c r="E4871" s="3">
        <v>16</v>
      </c>
      <c r="F4871" s="17">
        <v>0</v>
      </c>
      <c r="G4871" s="17">
        <v>1</v>
      </c>
      <c r="H4871" s="17">
        <v>0</v>
      </c>
      <c r="I4871" s="7">
        <v>1.2</v>
      </c>
      <c r="J4871" s="7">
        <v>25</v>
      </c>
      <c r="K4871" s="4">
        <v>4</v>
      </c>
      <c r="L4871" s="5">
        <v>4.3922999999999996</v>
      </c>
      <c r="M4871">
        <v>248381.2</v>
      </c>
      <c r="N4871" s="33">
        <v>1</v>
      </c>
      <c r="O4871" s="50" t="e">
        <f>INDEX([1]Dados!$M$2:$N$26779,MATCH($P4871,[1]Dados!$N$2:$N$26779,),2)</f>
        <v>#N/A</v>
      </c>
      <c r="P4871">
        <v>165307</v>
      </c>
      <c r="Q4871" s="1">
        <v>37068</v>
      </c>
      <c r="R4871" s="1">
        <v>37072</v>
      </c>
      <c r="S4871" t="s">
        <v>1231</v>
      </c>
    </row>
    <row r="4872" spans="1:19" x14ac:dyDescent="0.2">
      <c r="A4872" s="7">
        <v>330385</v>
      </c>
      <c r="B4872" s="3">
        <v>59315</v>
      </c>
      <c r="C4872" s="3" t="s">
        <v>45</v>
      </c>
      <c r="D4872" s="2" t="s">
        <v>645</v>
      </c>
      <c r="E4872" s="3">
        <v>16</v>
      </c>
      <c r="F4872" s="17">
        <v>0</v>
      </c>
      <c r="G4872" s="17">
        <v>1</v>
      </c>
      <c r="H4872" s="17">
        <v>0</v>
      </c>
      <c r="I4872" s="7">
        <v>1.3</v>
      </c>
      <c r="J4872" s="7">
        <v>20</v>
      </c>
      <c r="K4872" s="4">
        <v>4</v>
      </c>
      <c r="L4872" s="5">
        <v>4.3922999999999996</v>
      </c>
      <c r="M4872">
        <v>248381.2</v>
      </c>
      <c r="N4872" s="33">
        <v>1</v>
      </c>
      <c r="O4872" s="50" t="e">
        <f>INDEX([1]Dados!$M$2:$N$26779,MATCH($P4872,[1]Dados!$N$2:$N$26779,),2)</f>
        <v>#N/A</v>
      </c>
      <c r="P4872">
        <v>165307</v>
      </c>
      <c r="Q4872" s="1">
        <v>37068</v>
      </c>
      <c r="R4872" s="1">
        <v>37072</v>
      </c>
      <c r="S4872" t="s">
        <v>1231</v>
      </c>
    </row>
    <row r="4873" spans="1:19" x14ac:dyDescent="0.2">
      <c r="A4873" s="7">
        <v>330385</v>
      </c>
      <c r="B4873" s="3">
        <v>59315</v>
      </c>
      <c r="C4873" s="3" t="s">
        <v>45</v>
      </c>
      <c r="D4873" s="2" t="s">
        <v>645</v>
      </c>
      <c r="E4873" s="3">
        <v>16</v>
      </c>
      <c r="F4873" s="17">
        <v>0</v>
      </c>
      <c r="G4873" s="17">
        <v>1</v>
      </c>
      <c r="H4873" s="17">
        <v>0</v>
      </c>
      <c r="I4873" s="7">
        <v>1.4</v>
      </c>
      <c r="J4873" s="7">
        <v>20</v>
      </c>
      <c r="K4873" s="4">
        <v>4</v>
      </c>
      <c r="L4873" s="5">
        <v>4.3922999999999996</v>
      </c>
      <c r="M4873">
        <v>248381.2</v>
      </c>
      <c r="N4873" s="33">
        <v>1</v>
      </c>
      <c r="O4873" s="50" t="e">
        <f>INDEX([1]Dados!$M$2:$N$26779,MATCH($P4873,[1]Dados!$N$2:$N$26779,),2)</f>
        <v>#N/A</v>
      </c>
      <c r="P4873">
        <v>165307</v>
      </c>
      <c r="Q4873" s="1">
        <v>37068</v>
      </c>
      <c r="R4873" s="1">
        <v>37072</v>
      </c>
      <c r="S4873" t="s">
        <v>1231</v>
      </c>
    </row>
    <row r="4874" spans="1:19" hidden="1" x14ac:dyDescent="0.2">
      <c r="A4874" s="7">
        <v>330385</v>
      </c>
      <c r="B4874" s="3">
        <v>59315</v>
      </c>
      <c r="C4874" s="3" t="s">
        <v>45</v>
      </c>
      <c r="D4874" s="2" t="s">
        <v>645</v>
      </c>
      <c r="E4874" s="3">
        <v>16</v>
      </c>
      <c r="F4874" s="17">
        <v>0</v>
      </c>
      <c r="G4874" s="17">
        <v>1</v>
      </c>
      <c r="H4874" s="17">
        <v>0</v>
      </c>
      <c r="I4874" s="7" t="s">
        <v>3</v>
      </c>
      <c r="J4874" s="7">
        <v>0</v>
      </c>
      <c r="K4874" s="4">
        <v>119</v>
      </c>
      <c r="L4874" s="5">
        <v>119.386</v>
      </c>
      <c r="M4874" t="s">
        <v>2134</v>
      </c>
      <c r="N4874" s="3">
        <v>1</v>
      </c>
      <c r="O4874" s="50">
        <f>INDEX([1]Dados!$M$2:$N$26779,MATCH($P4874,[1]Dados!$N$2:$N$26779,),2)</f>
        <v>165285</v>
      </c>
      <c r="P4874">
        <v>165285</v>
      </c>
      <c r="Q4874" s="1">
        <v>37068</v>
      </c>
      <c r="R4874" s="1">
        <v>37072</v>
      </c>
      <c r="S4874" t="s">
        <v>2134</v>
      </c>
    </row>
    <row r="4875" spans="1:19" x14ac:dyDescent="0.2">
      <c r="A4875" s="7">
        <v>330385</v>
      </c>
      <c r="B4875" s="3">
        <v>59315</v>
      </c>
      <c r="C4875" s="3" t="s">
        <v>45</v>
      </c>
      <c r="D4875" s="2" t="s">
        <v>645</v>
      </c>
      <c r="E4875" s="3">
        <v>16</v>
      </c>
      <c r="F4875" s="17">
        <v>0</v>
      </c>
      <c r="G4875" s="17">
        <v>1</v>
      </c>
      <c r="H4875" s="17">
        <v>0</v>
      </c>
      <c r="I4875" s="7">
        <v>2.1</v>
      </c>
      <c r="J4875" s="7">
        <v>31</v>
      </c>
      <c r="K4875" s="4">
        <v>119</v>
      </c>
      <c r="L4875" s="5">
        <v>119.3984</v>
      </c>
      <c r="M4875">
        <v>186850</v>
      </c>
      <c r="N4875" s="3">
        <v>1</v>
      </c>
      <c r="O4875" s="50" t="e">
        <f>INDEX([1]Dados!$M$2:$N$26779,MATCH($P4875,[1]Dados!$N$2:$N$26779,),2)</f>
        <v>#N/A</v>
      </c>
      <c r="P4875">
        <v>165278</v>
      </c>
      <c r="Q4875" s="1">
        <v>37068</v>
      </c>
      <c r="R4875" s="1">
        <v>37072</v>
      </c>
      <c r="S4875" t="s">
        <v>1229</v>
      </c>
    </row>
    <row r="4876" spans="1:19" x14ac:dyDescent="0.2">
      <c r="A4876" s="7">
        <v>330385</v>
      </c>
      <c r="B4876" s="3">
        <v>59315</v>
      </c>
      <c r="C4876" s="3" t="s">
        <v>45</v>
      </c>
      <c r="D4876" s="2" t="s">
        <v>645</v>
      </c>
      <c r="E4876" s="3">
        <v>16</v>
      </c>
      <c r="F4876" s="17">
        <v>0</v>
      </c>
      <c r="G4876" s="17">
        <v>1</v>
      </c>
      <c r="H4876" s="17">
        <v>0</v>
      </c>
      <c r="I4876" s="7">
        <v>2.2000000000000002</v>
      </c>
      <c r="J4876" s="7">
        <v>25</v>
      </c>
      <c r="K4876" s="4">
        <v>119</v>
      </c>
      <c r="L4876" s="5">
        <v>119.3984</v>
      </c>
      <c r="M4876">
        <v>186850</v>
      </c>
      <c r="N4876" s="3">
        <v>1</v>
      </c>
      <c r="O4876" s="50" t="e">
        <f>INDEX([1]Dados!$M$2:$N$26779,MATCH($P4876,[1]Dados!$N$2:$N$26779,),2)</f>
        <v>#N/A</v>
      </c>
      <c r="P4876">
        <v>165278</v>
      </c>
      <c r="Q4876" s="1">
        <v>37068</v>
      </c>
      <c r="R4876" s="1">
        <v>37072</v>
      </c>
      <c r="S4876" t="s">
        <v>1229</v>
      </c>
    </row>
    <row r="4877" spans="1:19" x14ac:dyDescent="0.2">
      <c r="A4877" s="7">
        <v>330385</v>
      </c>
      <c r="B4877" s="3">
        <v>59315</v>
      </c>
      <c r="C4877" s="3" t="s">
        <v>45</v>
      </c>
      <c r="D4877" s="2" t="s">
        <v>645</v>
      </c>
      <c r="E4877" s="3">
        <v>16</v>
      </c>
      <c r="F4877" s="17">
        <v>0</v>
      </c>
      <c r="G4877" s="17">
        <v>1</v>
      </c>
      <c r="H4877" s="17">
        <v>0</v>
      </c>
      <c r="I4877" s="7">
        <v>2.2999999999999998</v>
      </c>
      <c r="J4877" s="7">
        <v>18</v>
      </c>
      <c r="K4877" s="4">
        <v>119</v>
      </c>
      <c r="L4877" s="5">
        <v>119.3984</v>
      </c>
      <c r="M4877">
        <v>186850</v>
      </c>
      <c r="N4877" s="3">
        <v>1</v>
      </c>
      <c r="O4877" s="50" t="e">
        <f>INDEX([1]Dados!$M$2:$N$26779,MATCH($P4877,[1]Dados!$N$2:$N$26779,),2)</f>
        <v>#N/A</v>
      </c>
      <c r="P4877">
        <v>165278</v>
      </c>
      <c r="Q4877" s="1">
        <v>37068</v>
      </c>
      <c r="R4877" s="1">
        <v>37072</v>
      </c>
      <c r="S4877" t="s">
        <v>1229</v>
      </c>
    </row>
    <row r="4878" spans="1:19" x14ac:dyDescent="0.2">
      <c r="A4878" s="7">
        <v>330385</v>
      </c>
      <c r="B4878" s="3">
        <v>59315</v>
      </c>
      <c r="C4878" s="3" t="s">
        <v>45</v>
      </c>
      <c r="D4878" s="2" t="s">
        <v>645</v>
      </c>
      <c r="E4878" s="3">
        <v>16</v>
      </c>
      <c r="F4878" s="17">
        <v>0</v>
      </c>
      <c r="G4878" s="17">
        <v>1</v>
      </c>
      <c r="H4878" s="17">
        <v>0</v>
      </c>
      <c r="I4878" s="7" t="s">
        <v>3</v>
      </c>
      <c r="J4878" s="7">
        <v>0</v>
      </c>
      <c r="K4878" s="4">
        <v>1214</v>
      </c>
      <c r="L4878" s="5">
        <v>1214.0808</v>
      </c>
      <c r="M4878" t="s">
        <v>2134</v>
      </c>
      <c r="N4878" s="3">
        <v>1</v>
      </c>
      <c r="O4878" s="50" t="e">
        <f>INDEX([1]Dados!$M$2:$N$26779,MATCH($P4878,[1]Dados!$N$2:$N$26779,),2)</f>
        <v>#N/A</v>
      </c>
      <c r="P4878">
        <v>165502</v>
      </c>
      <c r="Q4878" s="1">
        <v>37068</v>
      </c>
      <c r="R4878" s="1">
        <v>37072</v>
      </c>
      <c r="S4878" t="s">
        <v>1230</v>
      </c>
    </row>
    <row r="4879" spans="1:19" x14ac:dyDescent="0.2">
      <c r="A4879" s="7">
        <v>330385</v>
      </c>
      <c r="B4879" s="3">
        <v>59315</v>
      </c>
      <c r="C4879" s="3" t="s">
        <v>45</v>
      </c>
      <c r="D4879" s="2" t="s">
        <v>645</v>
      </c>
      <c r="E4879" s="3">
        <v>16</v>
      </c>
      <c r="F4879" s="17">
        <v>0</v>
      </c>
      <c r="G4879" s="17">
        <v>1</v>
      </c>
      <c r="H4879" s="17">
        <v>0</v>
      </c>
      <c r="I4879" s="7">
        <v>3.1</v>
      </c>
      <c r="J4879" s="7">
        <v>0</v>
      </c>
      <c r="K4879" s="4">
        <v>1214</v>
      </c>
      <c r="L4879" s="5">
        <v>1214.0808</v>
      </c>
      <c r="M4879">
        <v>200000</v>
      </c>
      <c r="N4879" s="3">
        <v>1</v>
      </c>
      <c r="O4879" s="50" t="e">
        <f>INDEX([1]Dados!$M$2:$N$26779,MATCH($P4879,[1]Dados!$N$2:$N$26779,),2)</f>
        <v>#N/A</v>
      </c>
      <c r="P4879">
        <v>165503</v>
      </c>
      <c r="Q4879" s="1">
        <v>37068</v>
      </c>
      <c r="R4879" s="1">
        <v>37072</v>
      </c>
      <c r="S4879" t="s">
        <v>1230</v>
      </c>
    </row>
    <row r="4880" spans="1:19" x14ac:dyDescent="0.2">
      <c r="A4880" s="7">
        <v>330385</v>
      </c>
      <c r="B4880" s="3">
        <v>59315</v>
      </c>
      <c r="C4880" s="3" t="s">
        <v>45</v>
      </c>
      <c r="D4880" s="2" t="s">
        <v>645</v>
      </c>
      <c r="E4880" s="3">
        <v>16</v>
      </c>
      <c r="F4880" s="17">
        <v>0</v>
      </c>
      <c r="G4880" s="17">
        <v>1</v>
      </c>
      <c r="H4880" s="17">
        <v>0</v>
      </c>
      <c r="I4880" s="7">
        <v>3.2</v>
      </c>
      <c r="J4880" s="7">
        <v>17</v>
      </c>
      <c r="K4880" s="4">
        <v>1214</v>
      </c>
      <c r="L4880" s="5">
        <v>1214.0808</v>
      </c>
      <c r="M4880">
        <v>200000</v>
      </c>
      <c r="N4880" s="3">
        <v>1</v>
      </c>
      <c r="O4880" s="50" t="e">
        <f>INDEX([1]Dados!$M$2:$N$26779,MATCH($P4880,[1]Dados!$N$2:$N$26779,),2)</f>
        <v>#N/A</v>
      </c>
      <c r="P4880">
        <v>165503</v>
      </c>
      <c r="Q4880" s="1">
        <v>37068</v>
      </c>
      <c r="R4880" s="1">
        <v>37072</v>
      </c>
      <c r="S4880" t="s">
        <v>1230</v>
      </c>
    </row>
    <row r="4881" spans="1:19" x14ac:dyDescent="0.2">
      <c r="A4881" s="7">
        <v>330385</v>
      </c>
      <c r="B4881" s="3">
        <v>59315</v>
      </c>
      <c r="C4881" s="3" t="s">
        <v>45</v>
      </c>
      <c r="D4881" s="2" t="s">
        <v>645</v>
      </c>
      <c r="E4881" s="3">
        <v>16</v>
      </c>
      <c r="F4881" s="17">
        <v>0</v>
      </c>
      <c r="G4881" s="17">
        <v>1</v>
      </c>
      <c r="H4881" s="17">
        <v>0</v>
      </c>
      <c r="I4881" s="7">
        <v>3.3</v>
      </c>
      <c r="J4881" s="7">
        <v>25</v>
      </c>
      <c r="K4881" s="4">
        <v>1214</v>
      </c>
      <c r="L4881" s="5">
        <v>1214.0808</v>
      </c>
      <c r="M4881">
        <v>200000</v>
      </c>
      <c r="N4881" s="3">
        <v>1</v>
      </c>
      <c r="O4881" s="50" t="e">
        <f>INDEX([1]Dados!$M$2:$N$26779,MATCH($P4881,[1]Dados!$N$2:$N$26779,),2)</f>
        <v>#N/A</v>
      </c>
      <c r="P4881">
        <v>165503</v>
      </c>
      <c r="Q4881" s="1">
        <v>37068</v>
      </c>
      <c r="R4881" s="1">
        <v>37072</v>
      </c>
      <c r="S4881" t="s">
        <v>1230</v>
      </c>
    </row>
    <row r="4882" spans="1:19" x14ac:dyDescent="0.2">
      <c r="A4882" s="7">
        <v>330385</v>
      </c>
      <c r="B4882" s="3">
        <v>59315</v>
      </c>
      <c r="C4882" s="3" t="s">
        <v>45</v>
      </c>
      <c r="D4882" s="2" t="s">
        <v>645</v>
      </c>
      <c r="E4882" s="3">
        <v>16</v>
      </c>
      <c r="F4882" s="17">
        <v>0</v>
      </c>
      <c r="G4882" s="17">
        <v>1</v>
      </c>
      <c r="H4882" s="17">
        <v>0</v>
      </c>
      <c r="I4882" s="7">
        <v>3.4</v>
      </c>
      <c r="J4882" s="7">
        <v>15</v>
      </c>
      <c r="K4882" s="4">
        <v>1214</v>
      </c>
      <c r="L4882" s="5">
        <v>1214.0808</v>
      </c>
      <c r="M4882">
        <v>200000</v>
      </c>
      <c r="N4882" s="3">
        <v>1</v>
      </c>
      <c r="O4882" s="50" t="e">
        <f>INDEX([1]Dados!$M$2:$N$26779,MATCH($P4882,[1]Dados!$N$2:$N$26779,),2)</f>
        <v>#N/A</v>
      </c>
      <c r="P4882">
        <v>165503</v>
      </c>
      <c r="Q4882" s="1">
        <v>37068</v>
      </c>
      <c r="R4882" s="1">
        <v>37072</v>
      </c>
      <c r="S4882" t="s">
        <v>1230</v>
      </c>
    </row>
    <row r="4883" spans="1:19" x14ac:dyDescent="0.2">
      <c r="A4883" s="7">
        <v>240220</v>
      </c>
      <c r="B4883" s="3">
        <v>16438</v>
      </c>
      <c r="C4883" s="3" t="s">
        <v>17</v>
      </c>
      <c r="D4883" s="2" t="s">
        <v>336</v>
      </c>
      <c r="E4883" s="3">
        <v>16</v>
      </c>
      <c r="F4883" s="17">
        <v>0</v>
      </c>
      <c r="G4883" s="17">
        <v>1</v>
      </c>
      <c r="H4883" s="17">
        <v>0</v>
      </c>
      <c r="I4883" s="7">
        <v>1.1000000000000001</v>
      </c>
      <c r="J4883" s="7">
        <v>13</v>
      </c>
      <c r="K4883" s="4">
        <v>119</v>
      </c>
      <c r="L4883" s="5">
        <v>119.38590000000001</v>
      </c>
      <c r="M4883">
        <v>409865.6</v>
      </c>
      <c r="N4883" s="33">
        <v>1</v>
      </c>
      <c r="O4883" s="50" t="e">
        <f>INDEX([1]Dados!$M$2:$N$26779,MATCH($P4883,[1]Dados!$N$2:$N$26779,),2)</f>
        <v>#N/A</v>
      </c>
      <c r="P4883">
        <v>164966</v>
      </c>
      <c r="Q4883" s="1">
        <v>37068</v>
      </c>
      <c r="R4883" s="1">
        <v>37072</v>
      </c>
      <c r="S4883" t="s">
        <v>1003</v>
      </c>
    </row>
    <row r="4884" spans="1:19" x14ac:dyDescent="0.2">
      <c r="A4884" s="7">
        <v>240220</v>
      </c>
      <c r="B4884" s="3">
        <v>16438</v>
      </c>
      <c r="C4884" s="3" t="s">
        <v>17</v>
      </c>
      <c r="D4884" s="2" t="s">
        <v>336</v>
      </c>
      <c r="E4884" s="3">
        <v>16</v>
      </c>
      <c r="F4884" s="17">
        <v>0</v>
      </c>
      <c r="G4884" s="17">
        <v>1</v>
      </c>
      <c r="H4884" s="17">
        <v>0</v>
      </c>
      <c r="I4884" s="7">
        <v>1.5</v>
      </c>
      <c r="J4884" s="7">
        <v>11</v>
      </c>
      <c r="K4884" s="4">
        <v>119</v>
      </c>
      <c r="L4884" s="5">
        <v>119.38590000000001</v>
      </c>
      <c r="M4884">
        <v>409865.6</v>
      </c>
      <c r="N4884" s="33">
        <v>1</v>
      </c>
      <c r="O4884" s="50" t="e">
        <f>INDEX([1]Dados!$M$2:$N$26779,MATCH($P4884,[1]Dados!$N$2:$N$26779,),2)</f>
        <v>#N/A</v>
      </c>
      <c r="P4884">
        <v>164966</v>
      </c>
      <c r="Q4884" s="1">
        <v>37068</v>
      </c>
      <c r="R4884" s="1">
        <v>37072</v>
      </c>
      <c r="S4884" t="s">
        <v>1003</v>
      </c>
    </row>
    <row r="4885" spans="1:19" x14ac:dyDescent="0.2">
      <c r="A4885" s="7">
        <v>240220</v>
      </c>
      <c r="B4885" s="3">
        <v>16438</v>
      </c>
      <c r="C4885" s="3" t="s">
        <v>17</v>
      </c>
      <c r="D4885" s="2" t="s">
        <v>336</v>
      </c>
      <c r="E4885" s="3">
        <v>16</v>
      </c>
      <c r="F4885" s="17">
        <v>0</v>
      </c>
      <c r="G4885" s="17">
        <v>1</v>
      </c>
      <c r="H4885" s="17">
        <v>0</v>
      </c>
      <c r="I4885" s="7">
        <v>1.3</v>
      </c>
      <c r="J4885" s="7">
        <v>5</v>
      </c>
      <c r="K4885" s="4">
        <v>119</v>
      </c>
      <c r="L4885" s="5">
        <v>119.38590000000001</v>
      </c>
      <c r="M4885">
        <v>409865.6</v>
      </c>
      <c r="N4885" s="33">
        <v>1</v>
      </c>
      <c r="O4885" s="50" t="e">
        <f>INDEX([1]Dados!$M$2:$N$26779,MATCH($P4885,[1]Dados!$N$2:$N$26779,),2)</f>
        <v>#N/A</v>
      </c>
      <c r="P4885">
        <v>164966</v>
      </c>
      <c r="Q4885" s="1">
        <v>37068</v>
      </c>
      <c r="R4885" s="1">
        <v>37072</v>
      </c>
      <c r="S4885" t="s">
        <v>1003</v>
      </c>
    </row>
    <row r="4886" spans="1:19" x14ac:dyDescent="0.2">
      <c r="A4886" s="7">
        <v>240220</v>
      </c>
      <c r="B4886" s="3">
        <v>16438</v>
      </c>
      <c r="C4886" s="3" t="s">
        <v>17</v>
      </c>
      <c r="D4886" s="2" t="s">
        <v>336</v>
      </c>
      <c r="E4886" s="3">
        <v>16</v>
      </c>
      <c r="F4886" s="17">
        <v>0</v>
      </c>
      <c r="G4886" s="17">
        <v>1</v>
      </c>
      <c r="H4886" s="17">
        <v>0</v>
      </c>
      <c r="I4886" s="7">
        <v>1.4</v>
      </c>
      <c r="J4886" s="7">
        <v>32</v>
      </c>
      <c r="K4886" s="4">
        <v>119</v>
      </c>
      <c r="L4886" s="5">
        <v>119.38590000000001</v>
      </c>
      <c r="M4886">
        <v>409865.6</v>
      </c>
      <c r="N4886" s="33">
        <v>1</v>
      </c>
      <c r="O4886" s="50" t="e">
        <f>INDEX([1]Dados!$M$2:$N$26779,MATCH($P4886,[1]Dados!$N$2:$N$26779,),2)</f>
        <v>#N/A</v>
      </c>
      <c r="P4886">
        <v>164966</v>
      </c>
      <c r="Q4886" s="1">
        <v>37068</v>
      </c>
      <c r="R4886" s="1">
        <v>37072</v>
      </c>
      <c r="S4886" t="s">
        <v>1003</v>
      </c>
    </row>
    <row r="4887" spans="1:19" x14ac:dyDescent="0.2">
      <c r="A4887" s="7">
        <v>240220</v>
      </c>
      <c r="B4887" s="3">
        <v>16438</v>
      </c>
      <c r="C4887" s="3" t="s">
        <v>17</v>
      </c>
      <c r="D4887" s="2" t="s">
        <v>336</v>
      </c>
      <c r="E4887" s="3">
        <v>16</v>
      </c>
      <c r="F4887" s="17">
        <v>0</v>
      </c>
      <c r="G4887" s="17">
        <v>1</v>
      </c>
      <c r="H4887" s="17">
        <v>0</v>
      </c>
      <c r="I4887" s="7">
        <v>1.2</v>
      </c>
      <c r="J4887" s="7">
        <v>9</v>
      </c>
      <c r="K4887" s="4">
        <v>119</v>
      </c>
      <c r="L4887" s="5">
        <v>119.38590000000001</v>
      </c>
      <c r="M4887">
        <v>409865.6</v>
      </c>
      <c r="N4887" s="33">
        <v>1</v>
      </c>
      <c r="O4887" s="50" t="e">
        <f>INDEX([1]Dados!$M$2:$N$26779,MATCH($P4887,[1]Dados!$N$2:$N$26779,),2)</f>
        <v>#N/A</v>
      </c>
      <c r="P4887">
        <v>164966</v>
      </c>
      <c r="Q4887" s="1">
        <v>37068</v>
      </c>
      <c r="R4887" s="1">
        <v>37072</v>
      </c>
      <c r="S4887" t="s">
        <v>1003</v>
      </c>
    </row>
    <row r="4888" spans="1:19" x14ac:dyDescent="0.2">
      <c r="A4888" s="7">
        <v>431600</v>
      </c>
      <c r="B4888" s="3">
        <v>88234</v>
      </c>
      <c r="C4888" s="3" t="s">
        <v>40</v>
      </c>
      <c r="D4888" s="2" t="s">
        <v>713</v>
      </c>
      <c r="E4888" s="3">
        <v>16</v>
      </c>
      <c r="F4888" s="17">
        <v>0</v>
      </c>
      <c r="G4888" s="17">
        <v>1</v>
      </c>
      <c r="H4888" s="17">
        <v>0</v>
      </c>
      <c r="I4888" s="7" t="s">
        <v>3</v>
      </c>
      <c r="J4888" s="7">
        <v>0</v>
      </c>
      <c r="K4888" s="4">
        <v>119</v>
      </c>
      <c r="L4888" s="5">
        <v>119.38590000000001</v>
      </c>
      <c r="M4888">
        <v>73352.12</v>
      </c>
      <c r="N4888" s="33">
        <v>1</v>
      </c>
      <c r="O4888" s="50" t="e">
        <f>INDEX([1]Dados!$M$2:$N$26779,MATCH($P4888,[1]Dados!$N$2:$N$26779,),2)</f>
        <v>#N/A</v>
      </c>
      <c r="P4888">
        <v>165280</v>
      </c>
      <c r="Q4888" s="1">
        <v>37068</v>
      </c>
      <c r="R4888" s="1">
        <v>37072</v>
      </c>
      <c r="S4888" t="s">
        <v>2134</v>
      </c>
    </row>
    <row r="4889" spans="1:19" x14ac:dyDescent="0.2">
      <c r="A4889" s="7">
        <v>431600</v>
      </c>
      <c r="B4889" s="3">
        <v>88234</v>
      </c>
      <c r="C4889" s="3" t="s">
        <v>40</v>
      </c>
      <c r="D4889" s="2" t="s">
        <v>713</v>
      </c>
      <c r="E4889" s="3">
        <v>16</v>
      </c>
      <c r="F4889" s="17">
        <v>0</v>
      </c>
      <c r="G4889" s="17">
        <v>1</v>
      </c>
      <c r="H4889" s="17">
        <v>0</v>
      </c>
      <c r="I4889" s="7" t="s">
        <v>3</v>
      </c>
      <c r="J4889" s="7">
        <v>0</v>
      </c>
      <c r="K4889" s="4">
        <v>1214</v>
      </c>
      <c r="L4889" s="5">
        <v>1214.0808</v>
      </c>
      <c r="M4889">
        <v>123896.42</v>
      </c>
      <c r="N4889" s="33">
        <v>1</v>
      </c>
      <c r="O4889" s="50" t="e">
        <f>INDEX([1]Dados!$M$2:$N$26779,MATCH($P4889,[1]Dados!$N$2:$N$26779,),2)</f>
        <v>#N/A</v>
      </c>
      <c r="P4889">
        <v>165701</v>
      </c>
      <c r="Q4889" s="1">
        <v>37068</v>
      </c>
      <c r="R4889" s="1">
        <v>37072</v>
      </c>
      <c r="S4889" t="s">
        <v>1076</v>
      </c>
    </row>
    <row r="4890" spans="1:19" x14ac:dyDescent="0.2">
      <c r="A4890" s="7">
        <v>431600</v>
      </c>
      <c r="B4890" s="3">
        <v>88234</v>
      </c>
      <c r="C4890" s="3" t="s">
        <v>40</v>
      </c>
      <c r="D4890" s="2" t="s">
        <v>713</v>
      </c>
      <c r="E4890" s="3">
        <v>16</v>
      </c>
      <c r="F4890" s="17">
        <v>0</v>
      </c>
      <c r="G4890" s="17">
        <v>1</v>
      </c>
      <c r="H4890" s="17">
        <v>0</v>
      </c>
      <c r="I4890" s="7">
        <v>1.1000000000000001</v>
      </c>
      <c r="J4890" s="7">
        <v>25</v>
      </c>
      <c r="K4890" s="4">
        <v>1214</v>
      </c>
      <c r="L4890" s="5">
        <v>1214.0808</v>
      </c>
      <c r="M4890">
        <v>21288.2</v>
      </c>
      <c r="N4890" s="33">
        <v>1</v>
      </c>
      <c r="O4890" s="50" t="e">
        <f>INDEX([1]Dados!$M$2:$N$26779,MATCH($P4890,[1]Dados!$N$2:$N$26779,),2)</f>
        <v>#N/A</v>
      </c>
      <c r="P4890">
        <v>165702</v>
      </c>
      <c r="Q4890" s="1">
        <v>37068</v>
      </c>
      <c r="R4890" s="1">
        <v>37072</v>
      </c>
      <c r="S4890" t="s">
        <v>1076</v>
      </c>
    </row>
    <row r="4891" spans="1:19" x14ac:dyDescent="0.2">
      <c r="A4891" s="7">
        <v>431600</v>
      </c>
      <c r="B4891" s="3">
        <v>88234</v>
      </c>
      <c r="C4891" s="3" t="s">
        <v>40</v>
      </c>
      <c r="D4891" s="2" t="s">
        <v>713</v>
      </c>
      <c r="E4891" s="3">
        <v>16</v>
      </c>
      <c r="F4891" s="17">
        <v>0</v>
      </c>
      <c r="G4891" s="17">
        <v>1</v>
      </c>
      <c r="H4891" s="17">
        <v>0</v>
      </c>
      <c r="I4891" s="7">
        <v>1.2</v>
      </c>
      <c r="J4891" s="7">
        <v>15</v>
      </c>
      <c r="K4891" s="4">
        <v>1214</v>
      </c>
      <c r="L4891" s="5">
        <v>1214.0808</v>
      </c>
      <c r="M4891">
        <v>21288.2</v>
      </c>
      <c r="N4891" s="33">
        <v>1</v>
      </c>
      <c r="O4891" s="50" t="e">
        <f>INDEX([1]Dados!$M$2:$N$26779,MATCH($P4891,[1]Dados!$N$2:$N$26779,),2)</f>
        <v>#N/A</v>
      </c>
      <c r="P4891">
        <v>165702</v>
      </c>
      <c r="Q4891" s="1">
        <v>37068</v>
      </c>
      <c r="R4891" s="1">
        <v>37072</v>
      </c>
      <c r="S4891" t="s">
        <v>1076</v>
      </c>
    </row>
    <row r="4892" spans="1:19" x14ac:dyDescent="0.2">
      <c r="A4892" s="7">
        <v>431600</v>
      </c>
      <c r="B4892" s="3">
        <v>88234</v>
      </c>
      <c r="C4892" s="3" t="s">
        <v>40</v>
      </c>
      <c r="D4892" s="2" t="s">
        <v>713</v>
      </c>
      <c r="E4892" s="3">
        <v>16</v>
      </c>
      <c r="F4892" s="17">
        <v>0</v>
      </c>
      <c r="G4892" s="17">
        <v>1</v>
      </c>
      <c r="H4892" s="17">
        <v>0</v>
      </c>
      <c r="I4892" s="7">
        <v>1.3</v>
      </c>
      <c r="J4892" s="7">
        <v>25</v>
      </c>
      <c r="K4892" s="4">
        <v>1214</v>
      </c>
      <c r="L4892" s="5">
        <v>1214.0808</v>
      </c>
      <c r="M4892">
        <v>21288.2</v>
      </c>
      <c r="N4892" s="33">
        <v>1</v>
      </c>
      <c r="O4892" s="50" t="e">
        <f>INDEX([1]Dados!$M$2:$N$26779,MATCH($P4892,[1]Dados!$N$2:$N$26779,),2)</f>
        <v>#N/A</v>
      </c>
      <c r="P4892">
        <v>165702</v>
      </c>
      <c r="Q4892" s="1">
        <v>37068</v>
      </c>
      <c r="R4892" s="1">
        <v>37072</v>
      </c>
      <c r="S4892" t="s">
        <v>1076</v>
      </c>
    </row>
    <row r="4893" spans="1:19" x14ac:dyDescent="0.2">
      <c r="A4893" s="7">
        <v>431600</v>
      </c>
      <c r="B4893" s="3">
        <v>88234</v>
      </c>
      <c r="C4893" s="3" t="s">
        <v>40</v>
      </c>
      <c r="D4893" s="2" t="s">
        <v>713</v>
      </c>
      <c r="E4893" s="3">
        <v>16</v>
      </c>
      <c r="F4893" s="17">
        <v>0</v>
      </c>
      <c r="G4893" s="17">
        <v>1</v>
      </c>
      <c r="H4893" s="17">
        <v>0</v>
      </c>
      <c r="I4893" s="7">
        <v>1.4</v>
      </c>
      <c r="J4893" s="7">
        <v>10</v>
      </c>
      <c r="K4893" s="4">
        <v>1214</v>
      </c>
      <c r="L4893" s="5">
        <v>1214.0808</v>
      </c>
      <c r="M4893">
        <v>21288.2</v>
      </c>
      <c r="N4893" s="33">
        <v>1</v>
      </c>
      <c r="O4893" s="50" t="e">
        <f>INDEX([1]Dados!$M$2:$N$26779,MATCH($P4893,[1]Dados!$N$2:$N$26779,),2)</f>
        <v>#N/A</v>
      </c>
      <c r="P4893">
        <v>165702</v>
      </c>
      <c r="Q4893" s="1">
        <v>37068</v>
      </c>
      <c r="R4893" s="1">
        <v>37072</v>
      </c>
      <c r="S4893" t="s">
        <v>1076</v>
      </c>
    </row>
    <row r="4894" spans="1:19" x14ac:dyDescent="0.2">
      <c r="A4894" s="7">
        <v>431600</v>
      </c>
      <c r="B4894" s="3">
        <v>88234</v>
      </c>
      <c r="C4894" s="3" t="s">
        <v>40</v>
      </c>
      <c r="D4894" s="2" t="s">
        <v>713</v>
      </c>
      <c r="E4894" s="3">
        <v>16</v>
      </c>
      <c r="F4894" s="17">
        <v>0</v>
      </c>
      <c r="G4894" s="17">
        <v>1</v>
      </c>
      <c r="H4894" s="17">
        <v>0</v>
      </c>
      <c r="I4894" s="7">
        <v>1.5</v>
      </c>
      <c r="J4894" s="7">
        <v>7</v>
      </c>
      <c r="K4894" s="4">
        <v>1214</v>
      </c>
      <c r="L4894" s="5">
        <v>1214.0808</v>
      </c>
      <c r="M4894">
        <v>21288.2</v>
      </c>
      <c r="N4894" s="33">
        <v>1</v>
      </c>
      <c r="O4894" s="50" t="e">
        <f>INDEX([1]Dados!$M$2:$N$26779,MATCH($P4894,[1]Dados!$N$2:$N$26779,),2)</f>
        <v>#N/A</v>
      </c>
      <c r="P4894">
        <v>165702</v>
      </c>
      <c r="Q4894" s="1">
        <v>37068</v>
      </c>
      <c r="R4894" s="1">
        <v>37072</v>
      </c>
      <c r="S4894" t="s">
        <v>1076</v>
      </c>
    </row>
    <row r="4895" spans="1:19" x14ac:dyDescent="0.2">
      <c r="A4895" s="7">
        <v>431600</v>
      </c>
      <c r="B4895" s="3">
        <v>88234</v>
      </c>
      <c r="C4895" s="3" t="s">
        <v>40</v>
      </c>
      <c r="D4895" s="2" t="s">
        <v>713</v>
      </c>
      <c r="E4895" s="3">
        <v>16</v>
      </c>
      <c r="F4895" s="17">
        <v>0</v>
      </c>
      <c r="G4895" s="17">
        <v>1</v>
      </c>
      <c r="H4895" s="17">
        <v>0</v>
      </c>
      <c r="I4895" s="7">
        <v>1.6</v>
      </c>
      <c r="J4895" s="7">
        <v>13</v>
      </c>
      <c r="K4895" s="4">
        <v>1214</v>
      </c>
      <c r="L4895" s="5">
        <v>1214.0808</v>
      </c>
      <c r="M4895">
        <v>21288.2</v>
      </c>
      <c r="N4895" s="33">
        <v>1</v>
      </c>
      <c r="O4895" s="50" t="e">
        <f>INDEX([1]Dados!$M$2:$N$26779,MATCH($P4895,[1]Dados!$N$2:$N$26779,),2)</f>
        <v>#N/A</v>
      </c>
      <c r="P4895">
        <v>165702</v>
      </c>
      <c r="Q4895" s="1">
        <v>37068</v>
      </c>
      <c r="R4895" s="1">
        <v>37072</v>
      </c>
      <c r="S4895" t="s">
        <v>1076</v>
      </c>
    </row>
    <row r="4896" spans="1:19" x14ac:dyDescent="0.2">
      <c r="A4896" s="7">
        <v>431600</v>
      </c>
      <c r="B4896" s="3">
        <v>88234</v>
      </c>
      <c r="C4896" s="3" t="s">
        <v>40</v>
      </c>
      <c r="D4896" s="2" t="s">
        <v>713</v>
      </c>
      <c r="E4896" s="3">
        <v>16</v>
      </c>
      <c r="F4896" s="17">
        <v>0</v>
      </c>
      <c r="G4896" s="17">
        <v>1</v>
      </c>
      <c r="H4896" s="17">
        <v>0</v>
      </c>
      <c r="I4896" s="7">
        <v>1.7</v>
      </c>
      <c r="J4896" s="7">
        <v>15</v>
      </c>
      <c r="K4896" s="4">
        <v>1214</v>
      </c>
      <c r="L4896" s="5">
        <v>1214.0808</v>
      </c>
      <c r="M4896">
        <v>21288.2</v>
      </c>
      <c r="N4896" s="33">
        <v>1</v>
      </c>
      <c r="O4896" s="50" t="e">
        <f>INDEX([1]Dados!$M$2:$N$26779,MATCH($P4896,[1]Dados!$N$2:$N$26779,),2)</f>
        <v>#N/A</v>
      </c>
      <c r="P4896">
        <v>165702</v>
      </c>
      <c r="Q4896" s="1">
        <v>37068</v>
      </c>
      <c r="R4896" s="1">
        <v>37072</v>
      </c>
      <c r="S4896" t="s">
        <v>1076</v>
      </c>
    </row>
    <row r="4897" spans="1:19" x14ac:dyDescent="0.2">
      <c r="A4897" s="7">
        <v>431600</v>
      </c>
      <c r="B4897" s="3">
        <v>88234</v>
      </c>
      <c r="C4897" s="3" t="s">
        <v>40</v>
      </c>
      <c r="D4897" s="2" t="s">
        <v>713</v>
      </c>
      <c r="E4897" s="3">
        <v>16</v>
      </c>
      <c r="F4897" s="17">
        <v>0</v>
      </c>
      <c r="G4897" s="17">
        <v>1</v>
      </c>
      <c r="H4897" s="17">
        <v>0</v>
      </c>
      <c r="I4897" s="7">
        <v>1.8</v>
      </c>
      <c r="J4897" s="7">
        <v>19</v>
      </c>
      <c r="K4897" s="4">
        <v>1214</v>
      </c>
      <c r="L4897" s="5">
        <v>1214.0808</v>
      </c>
      <c r="M4897">
        <v>21288.2</v>
      </c>
      <c r="N4897" s="33">
        <v>1</v>
      </c>
      <c r="O4897" s="50" t="e">
        <f>INDEX([1]Dados!$M$2:$N$26779,MATCH($P4897,[1]Dados!$N$2:$N$26779,),2)</f>
        <v>#N/A</v>
      </c>
      <c r="P4897">
        <v>165702</v>
      </c>
      <c r="Q4897" s="1">
        <v>37068</v>
      </c>
      <c r="R4897" s="1">
        <v>37072</v>
      </c>
      <c r="S4897" t="s">
        <v>1076</v>
      </c>
    </row>
    <row r="4898" spans="1:19" x14ac:dyDescent="0.2">
      <c r="A4898" s="7">
        <v>431600</v>
      </c>
      <c r="B4898" s="3">
        <v>88234</v>
      </c>
      <c r="C4898" s="3" t="s">
        <v>40</v>
      </c>
      <c r="D4898" s="2" t="s">
        <v>713</v>
      </c>
      <c r="E4898" s="3">
        <v>16</v>
      </c>
      <c r="F4898" s="17">
        <v>0</v>
      </c>
      <c r="G4898" s="17">
        <v>1</v>
      </c>
      <c r="H4898" s="17">
        <v>0</v>
      </c>
      <c r="I4898" s="7">
        <v>1.9</v>
      </c>
      <c r="J4898" s="7">
        <v>17</v>
      </c>
      <c r="K4898" s="4">
        <v>1214</v>
      </c>
      <c r="L4898" s="5">
        <v>1214.0808</v>
      </c>
      <c r="M4898">
        <v>21288.2</v>
      </c>
      <c r="N4898" s="33">
        <v>1</v>
      </c>
      <c r="O4898" s="50" t="e">
        <f>INDEX([1]Dados!$M$2:$N$26779,MATCH($P4898,[1]Dados!$N$2:$N$26779,),2)</f>
        <v>#N/A</v>
      </c>
      <c r="P4898">
        <v>165702</v>
      </c>
      <c r="Q4898" s="1">
        <v>37068</v>
      </c>
      <c r="R4898" s="1">
        <v>37072</v>
      </c>
      <c r="S4898" t="s">
        <v>1076</v>
      </c>
    </row>
    <row r="4899" spans="1:19" x14ac:dyDescent="0.2">
      <c r="A4899" s="7">
        <v>431600</v>
      </c>
      <c r="B4899" s="3">
        <v>88234</v>
      </c>
      <c r="C4899" s="3" t="s">
        <v>40</v>
      </c>
      <c r="D4899" s="2" t="s">
        <v>713</v>
      </c>
      <c r="E4899" s="3">
        <v>16</v>
      </c>
      <c r="F4899" s="17">
        <v>0</v>
      </c>
      <c r="G4899" s="17">
        <v>1</v>
      </c>
      <c r="H4899" s="17">
        <v>0</v>
      </c>
      <c r="I4899" s="29">
        <v>1.1000000000000001</v>
      </c>
      <c r="J4899" s="7">
        <v>25</v>
      </c>
      <c r="K4899" s="4">
        <v>1214</v>
      </c>
      <c r="L4899" s="5">
        <v>1214.0808</v>
      </c>
      <c r="M4899">
        <v>112173.31</v>
      </c>
      <c r="N4899" s="33">
        <v>1</v>
      </c>
      <c r="O4899" s="50" t="e">
        <f>INDEX([1]Dados!$M$2:$N$26779,MATCH($P4899,[1]Dados!$N$2:$N$26779,),2)</f>
        <v>#N/A</v>
      </c>
      <c r="P4899">
        <v>165703</v>
      </c>
      <c r="Q4899" s="1">
        <v>37068</v>
      </c>
      <c r="R4899" s="1">
        <v>37072</v>
      </c>
      <c r="S4899" t="s">
        <v>1076</v>
      </c>
    </row>
    <row r="4900" spans="1:19" x14ac:dyDescent="0.2">
      <c r="A4900" s="7">
        <v>431600</v>
      </c>
      <c r="B4900" s="3">
        <v>88234</v>
      </c>
      <c r="C4900" s="3" t="s">
        <v>40</v>
      </c>
      <c r="D4900" s="2" t="s">
        <v>713</v>
      </c>
      <c r="E4900" s="3">
        <v>16</v>
      </c>
      <c r="F4900" s="17">
        <v>0</v>
      </c>
      <c r="G4900" s="17">
        <v>1</v>
      </c>
      <c r="H4900" s="17">
        <v>0</v>
      </c>
      <c r="I4900" s="29">
        <v>1.1100000000000001</v>
      </c>
      <c r="J4900" s="7">
        <v>15</v>
      </c>
      <c r="K4900" s="4">
        <v>1214</v>
      </c>
      <c r="L4900" s="5">
        <v>1214.0808</v>
      </c>
      <c r="M4900">
        <v>112173.31</v>
      </c>
      <c r="N4900" s="33">
        <v>1</v>
      </c>
      <c r="O4900" s="50" t="e">
        <f>INDEX([1]Dados!$M$2:$N$26779,MATCH($P4900,[1]Dados!$N$2:$N$26779,),2)</f>
        <v>#N/A</v>
      </c>
      <c r="P4900">
        <v>165703</v>
      </c>
      <c r="Q4900" s="1">
        <v>37068</v>
      </c>
      <c r="R4900" s="1">
        <v>37072</v>
      </c>
      <c r="S4900" t="s">
        <v>1076</v>
      </c>
    </row>
    <row r="4901" spans="1:19" x14ac:dyDescent="0.2">
      <c r="A4901" s="7">
        <v>431600</v>
      </c>
      <c r="B4901" s="3">
        <v>88234</v>
      </c>
      <c r="C4901" s="3" t="s">
        <v>40</v>
      </c>
      <c r="D4901" s="2" t="s">
        <v>713</v>
      </c>
      <c r="E4901" s="3">
        <v>16</v>
      </c>
      <c r="F4901" s="17">
        <v>0</v>
      </c>
      <c r="G4901" s="17">
        <v>1</v>
      </c>
      <c r="H4901" s="17">
        <v>0</v>
      </c>
      <c r="I4901" s="29">
        <v>1.1200000000000001</v>
      </c>
      <c r="J4901" s="7">
        <v>25</v>
      </c>
      <c r="K4901" s="4">
        <v>1214</v>
      </c>
      <c r="L4901" s="5">
        <v>1214.0808</v>
      </c>
      <c r="M4901">
        <v>112173.31</v>
      </c>
      <c r="N4901" s="33">
        <v>1</v>
      </c>
      <c r="O4901" s="50" t="e">
        <f>INDEX([1]Dados!$M$2:$N$26779,MATCH($P4901,[1]Dados!$N$2:$N$26779,),2)</f>
        <v>#N/A</v>
      </c>
      <c r="P4901">
        <v>165703</v>
      </c>
      <c r="Q4901" s="1">
        <v>37068</v>
      </c>
      <c r="R4901" s="1">
        <v>37072</v>
      </c>
      <c r="S4901" t="s">
        <v>1076</v>
      </c>
    </row>
    <row r="4902" spans="1:19" x14ac:dyDescent="0.2">
      <c r="A4902" s="7">
        <v>431600</v>
      </c>
      <c r="B4902" s="3">
        <v>88234</v>
      </c>
      <c r="C4902" s="3" t="s">
        <v>40</v>
      </c>
      <c r="D4902" s="2" t="s">
        <v>713</v>
      </c>
      <c r="E4902" s="3">
        <v>16</v>
      </c>
      <c r="F4902" s="17">
        <v>0</v>
      </c>
      <c r="G4902" s="17">
        <v>1</v>
      </c>
      <c r="H4902" s="17">
        <v>0</v>
      </c>
      <c r="I4902" s="29">
        <v>1.1299999999999999</v>
      </c>
      <c r="J4902" s="7">
        <v>10</v>
      </c>
      <c r="K4902" s="4">
        <v>1214</v>
      </c>
      <c r="L4902" s="5">
        <v>1214.0808</v>
      </c>
      <c r="M4902">
        <v>112173.31</v>
      </c>
      <c r="N4902" s="33">
        <v>1</v>
      </c>
      <c r="O4902" s="50" t="e">
        <f>INDEX([1]Dados!$M$2:$N$26779,MATCH($P4902,[1]Dados!$N$2:$N$26779,),2)</f>
        <v>#N/A</v>
      </c>
      <c r="P4902">
        <v>165703</v>
      </c>
      <c r="Q4902" s="1">
        <v>37068</v>
      </c>
      <c r="R4902" s="1">
        <v>37072</v>
      </c>
      <c r="S4902" t="s">
        <v>1076</v>
      </c>
    </row>
    <row r="4903" spans="1:19" x14ac:dyDescent="0.2">
      <c r="A4903" s="7">
        <v>431600</v>
      </c>
      <c r="B4903" s="3">
        <v>88234</v>
      </c>
      <c r="C4903" s="3" t="s">
        <v>40</v>
      </c>
      <c r="D4903" s="2" t="s">
        <v>713</v>
      </c>
      <c r="E4903" s="3">
        <v>16</v>
      </c>
      <c r="F4903" s="17">
        <v>0</v>
      </c>
      <c r="G4903" s="17">
        <v>1</v>
      </c>
      <c r="H4903" s="17">
        <v>0</v>
      </c>
      <c r="I4903" s="29">
        <v>1.1399999999999999</v>
      </c>
      <c r="J4903" s="7">
        <v>9</v>
      </c>
      <c r="K4903" s="4">
        <v>1214</v>
      </c>
      <c r="L4903" s="5">
        <v>1214.0808</v>
      </c>
      <c r="M4903">
        <v>112173.31</v>
      </c>
      <c r="N4903" s="33">
        <v>1</v>
      </c>
      <c r="O4903" s="50" t="e">
        <f>INDEX([1]Dados!$M$2:$N$26779,MATCH($P4903,[1]Dados!$N$2:$N$26779,),2)</f>
        <v>#N/A</v>
      </c>
      <c r="P4903">
        <v>165703</v>
      </c>
      <c r="Q4903" s="1">
        <v>37068</v>
      </c>
      <c r="R4903" s="1">
        <v>37072</v>
      </c>
      <c r="S4903" t="s">
        <v>1076</v>
      </c>
    </row>
    <row r="4904" spans="1:19" x14ac:dyDescent="0.2">
      <c r="A4904" s="7">
        <v>431600</v>
      </c>
      <c r="B4904" s="3">
        <v>88234</v>
      </c>
      <c r="C4904" s="3" t="s">
        <v>40</v>
      </c>
      <c r="D4904" s="2" t="s">
        <v>713</v>
      </c>
      <c r="E4904" s="3">
        <v>16</v>
      </c>
      <c r="F4904" s="17">
        <v>0</v>
      </c>
      <c r="G4904" s="17">
        <v>1</v>
      </c>
      <c r="H4904" s="17">
        <v>0</v>
      </c>
      <c r="I4904" s="29">
        <v>1.1499999999999999</v>
      </c>
      <c r="J4904" s="7">
        <v>7</v>
      </c>
      <c r="K4904" s="4">
        <v>1214</v>
      </c>
      <c r="L4904" s="5">
        <v>1214.0808</v>
      </c>
      <c r="M4904">
        <v>112173.31</v>
      </c>
      <c r="N4904" s="33">
        <v>1</v>
      </c>
      <c r="O4904" s="50" t="e">
        <f>INDEX([1]Dados!$M$2:$N$26779,MATCH($P4904,[1]Dados!$N$2:$N$26779,),2)</f>
        <v>#N/A</v>
      </c>
      <c r="P4904">
        <v>165703</v>
      </c>
      <c r="Q4904" s="1">
        <v>37068</v>
      </c>
      <c r="R4904" s="1">
        <v>37072</v>
      </c>
      <c r="S4904" t="s">
        <v>1076</v>
      </c>
    </row>
    <row r="4905" spans="1:19" x14ac:dyDescent="0.2">
      <c r="A4905" s="7">
        <v>431600</v>
      </c>
      <c r="B4905" s="3">
        <v>88234</v>
      </c>
      <c r="C4905" s="3" t="s">
        <v>40</v>
      </c>
      <c r="D4905" s="2" t="s">
        <v>713</v>
      </c>
      <c r="E4905" s="3">
        <v>16</v>
      </c>
      <c r="F4905" s="17">
        <v>0</v>
      </c>
      <c r="G4905" s="17">
        <v>1</v>
      </c>
      <c r="H4905" s="17">
        <v>0</v>
      </c>
      <c r="I4905" s="29">
        <v>1.1599999999999999</v>
      </c>
      <c r="J4905" s="7">
        <v>13</v>
      </c>
      <c r="K4905" s="4">
        <v>1214</v>
      </c>
      <c r="L4905" s="5">
        <v>1214.0808</v>
      </c>
      <c r="M4905">
        <v>112173.31</v>
      </c>
      <c r="N4905" s="33">
        <v>1</v>
      </c>
      <c r="O4905" s="50" t="e">
        <f>INDEX([1]Dados!$M$2:$N$26779,MATCH($P4905,[1]Dados!$N$2:$N$26779,),2)</f>
        <v>#N/A</v>
      </c>
      <c r="P4905">
        <v>165703</v>
      </c>
      <c r="Q4905" s="1">
        <v>37068</v>
      </c>
      <c r="R4905" s="1">
        <v>37072</v>
      </c>
      <c r="S4905" t="s">
        <v>1076</v>
      </c>
    </row>
    <row r="4906" spans="1:19" x14ac:dyDescent="0.2">
      <c r="A4906" s="7">
        <v>431600</v>
      </c>
      <c r="B4906" s="3">
        <v>88234</v>
      </c>
      <c r="C4906" s="3" t="s">
        <v>40</v>
      </c>
      <c r="D4906" s="2" t="s">
        <v>713</v>
      </c>
      <c r="E4906" s="3">
        <v>16</v>
      </c>
      <c r="F4906" s="17">
        <v>0</v>
      </c>
      <c r="G4906" s="17">
        <v>1</v>
      </c>
      <c r="H4906" s="17">
        <v>0</v>
      </c>
      <c r="I4906" s="29">
        <v>1.17</v>
      </c>
      <c r="J4906" s="7">
        <v>15</v>
      </c>
      <c r="K4906" s="4">
        <v>1214</v>
      </c>
      <c r="L4906" s="5">
        <v>1214.0808</v>
      </c>
      <c r="M4906">
        <v>112173.31</v>
      </c>
      <c r="N4906" s="33">
        <v>1</v>
      </c>
      <c r="O4906" s="50" t="e">
        <f>INDEX([1]Dados!$M$2:$N$26779,MATCH($P4906,[1]Dados!$N$2:$N$26779,),2)</f>
        <v>#N/A</v>
      </c>
      <c r="P4906">
        <v>165703</v>
      </c>
      <c r="Q4906" s="1">
        <v>37068</v>
      </c>
      <c r="R4906" s="1">
        <v>37072</v>
      </c>
      <c r="S4906" t="s">
        <v>1076</v>
      </c>
    </row>
    <row r="4907" spans="1:19" x14ac:dyDescent="0.2">
      <c r="A4907" s="7">
        <v>431600</v>
      </c>
      <c r="B4907" s="3">
        <v>88234</v>
      </c>
      <c r="C4907" s="3" t="s">
        <v>40</v>
      </c>
      <c r="D4907" s="2" t="s">
        <v>713</v>
      </c>
      <c r="E4907" s="3">
        <v>16</v>
      </c>
      <c r="F4907" s="17">
        <v>0</v>
      </c>
      <c r="G4907" s="17">
        <v>1</v>
      </c>
      <c r="H4907" s="17">
        <v>0</v>
      </c>
      <c r="I4907" s="29">
        <v>1.18</v>
      </c>
      <c r="J4907" s="7">
        <v>19</v>
      </c>
      <c r="K4907" s="4">
        <v>1214</v>
      </c>
      <c r="L4907" s="5">
        <v>1214.0808</v>
      </c>
      <c r="M4907">
        <v>112173.31</v>
      </c>
      <c r="N4907" s="33">
        <v>1</v>
      </c>
      <c r="O4907" s="50" t="e">
        <f>INDEX([1]Dados!$M$2:$N$26779,MATCH($P4907,[1]Dados!$N$2:$N$26779,),2)</f>
        <v>#N/A</v>
      </c>
      <c r="P4907">
        <v>165703</v>
      </c>
      <c r="Q4907" s="1">
        <v>37068</v>
      </c>
      <c r="R4907" s="1">
        <v>37072</v>
      </c>
      <c r="S4907" t="s">
        <v>1076</v>
      </c>
    </row>
    <row r="4908" spans="1:19" x14ac:dyDescent="0.2">
      <c r="A4908" s="7">
        <v>431600</v>
      </c>
      <c r="B4908" s="3">
        <v>88234</v>
      </c>
      <c r="C4908" s="3" t="s">
        <v>40</v>
      </c>
      <c r="D4908" s="2" t="s">
        <v>713</v>
      </c>
      <c r="E4908" s="3">
        <v>16</v>
      </c>
      <c r="F4908" s="17">
        <v>0</v>
      </c>
      <c r="G4908" s="17">
        <v>1</v>
      </c>
      <c r="H4908" s="17">
        <v>0</v>
      </c>
      <c r="I4908" s="29">
        <v>1.19</v>
      </c>
      <c r="J4908" s="7">
        <v>20</v>
      </c>
      <c r="K4908" s="4">
        <v>1214</v>
      </c>
      <c r="L4908" s="5">
        <v>1214.0808</v>
      </c>
      <c r="M4908">
        <v>112173.31</v>
      </c>
      <c r="N4908" s="33">
        <v>1</v>
      </c>
      <c r="O4908" s="50" t="e">
        <f>INDEX([1]Dados!$M$2:$N$26779,MATCH($P4908,[1]Dados!$N$2:$N$26779,),2)</f>
        <v>#N/A</v>
      </c>
      <c r="P4908">
        <v>165703</v>
      </c>
      <c r="Q4908" s="1">
        <v>37068</v>
      </c>
      <c r="R4908" s="1">
        <v>37072</v>
      </c>
      <c r="S4908" t="s">
        <v>1076</v>
      </c>
    </row>
    <row r="4909" spans="1:19" x14ac:dyDescent="0.2">
      <c r="A4909" s="7">
        <v>431600</v>
      </c>
      <c r="B4909" s="3">
        <v>88234</v>
      </c>
      <c r="C4909" s="3" t="s">
        <v>40</v>
      </c>
      <c r="D4909" s="2" t="s">
        <v>713</v>
      </c>
      <c r="E4909" s="3">
        <v>16</v>
      </c>
      <c r="F4909" s="17">
        <v>0</v>
      </c>
      <c r="G4909" s="17">
        <v>1</v>
      </c>
      <c r="H4909" s="17">
        <v>0</v>
      </c>
      <c r="I4909" s="29">
        <v>1.2</v>
      </c>
      <c r="J4909" s="7">
        <v>20</v>
      </c>
      <c r="K4909" s="4">
        <v>1214</v>
      </c>
      <c r="L4909" s="5">
        <v>1214.0808</v>
      </c>
      <c r="M4909">
        <v>112173.31</v>
      </c>
      <c r="N4909" s="33">
        <v>1</v>
      </c>
      <c r="O4909" s="50" t="e">
        <f>INDEX([1]Dados!$M$2:$N$26779,MATCH($P4909,[1]Dados!$N$2:$N$26779,),2)</f>
        <v>#N/A</v>
      </c>
      <c r="P4909">
        <v>165703</v>
      </c>
      <c r="Q4909" s="1">
        <v>37068</v>
      </c>
      <c r="R4909" s="1">
        <v>37072</v>
      </c>
      <c r="S4909" t="s">
        <v>1076</v>
      </c>
    </row>
    <row r="4910" spans="1:19" x14ac:dyDescent="0.2">
      <c r="A4910" s="7">
        <v>431600</v>
      </c>
      <c r="B4910" s="3">
        <v>88234</v>
      </c>
      <c r="C4910" s="3" t="s">
        <v>40</v>
      </c>
      <c r="D4910" s="2" t="s">
        <v>713</v>
      </c>
      <c r="E4910" s="3">
        <v>16</v>
      </c>
      <c r="F4910" s="17">
        <v>0</v>
      </c>
      <c r="G4910" s="17">
        <v>1</v>
      </c>
      <c r="H4910" s="17">
        <v>0</v>
      </c>
      <c r="I4910" s="29">
        <v>1.21</v>
      </c>
      <c r="J4910" s="7">
        <v>17</v>
      </c>
      <c r="K4910" s="4">
        <v>1214</v>
      </c>
      <c r="L4910" s="5">
        <v>1214.0808</v>
      </c>
      <c r="M4910">
        <v>112173.31</v>
      </c>
      <c r="N4910" s="33">
        <v>1</v>
      </c>
      <c r="O4910" s="50" t="e">
        <f>INDEX([1]Dados!$M$2:$N$26779,MATCH($P4910,[1]Dados!$N$2:$N$26779,),2)</f>
        <v>#N/A</v>
      </c>
      <c r="P4910">
        <v>165703</v>
      </c>
      <c r="Q4910" s="1">
        <v>37068</v>
      </c>
      <c r="R4910" s="1">
        <v>37072</v>
      </c>
      <c r="S4910" t="s">
        <v>1076</v>
      </c>
    </row>
    <row r="4911" spans="1:19" x14ac:dyDescent="0.2">
      <c r="A4911" s="7">
        <v>431600</v>
      </c>
      <c r="B4911" s="3">
        <v>88234</v>
      </c>
      <c r="C4911" s="3" t="s">
        <v>40</v>
      </c>
      <c r="D4911" s="2" t="s">
        <v>713</v>
      </c>
      <c r="E4911" s="3">
        <v>16</v>
      </c>
      <c r="F4911" s="17">
        <v>0</v>
      </c>
      <c r="G4911" s="17">
        <v>1</v>
      </c>
      <c r="H4911" s="17">
        <v>0</v>
      </c>
      <c r="I4911" s="29">
        <v>1.22</v>
      </c>
      <c r="J4911" s="7">
        <v>10</v>
      </c>
      <c r="K4911" s="4">
        <v>1214</v>
      </c>
      <c r="L4911" s="5">
        <v>1214.0808</v>
      </c>
      <c r="M4911">
        <v>72272.3</v>
      </c>
      <c r="N4911" s="33">
        <v>1</v>
      </c>
      <c r="O4911" s="50" t="e">
        <f>INDEX([1]Dados!$M$2:$N$26779,MATCH($P4911,[1]Dados!$N$2:$N$26779,),2)</f>
        <v>#N/A</v>
      </c>
      <c r="P4911">
        <v>165704</v>
      </c>
      <c r="Q4911" s="1">
        <v>37068</v>
      </c>
      <c r="R4911" s="1">
        <v>37072</v>
      </c>
      <c r="S4911" t="s">
        <v>1076</v>
      </c>
    </row>
    <row r="4912" spans="1:19" x14ac:dyDescent="0.2">
      <c r="A4912" s="7">
        <v>431600</v>
      </c>
      <c r="B4912" s="3">
        <v>88234</v>
      </c>
      <c r="C4912" s="3" t="s">
        <v>40</v>
      </c>
      <c r="D4912" s="2" t="s">
        <v>713</v>
      </c>
      <c r="E4912" s="3">
        <v>16</v>
      </c>
      <c r="F4912" s="17">
        <v>0</v>
      </c>
      <c r="G4912" s="17">
        <v>1</v>
      </c>
      <c r="H4912" s="17">
        <v>0</v>
      </c>
      <c r="I4912" s="29">
        <v>1.23</v>
      </c>
      <c r="J4912" s="7">
        <v>15</v>
      </c>
      <c r="K4912" s="4">
        <v>1214</v>
      </c>
      <c r="L4912" s="5">
        <v>1214.0808</v>
      </c>
      <c r="M4912">
        <v>72272.3</v>
      </c>
      <c r="N4912" s="33">
        <v>1</v>
      </c>
      <c r="O4912" s="50" t="e">
        <f>INDEX([1]Dados!$M$2:$N$26779,MATCH($P4912,[1]Dados!$N$2:$N$26779,),2)</f>
        <v>#N/A</v>
      </c>
      <c r="P4912">
        <v>165704</v>
      </c>
      <c r="Q4912" s="1">
        <v>37068</v>
      </c>
      <c r="R4912" s="1">
        <v>37072</v>
      </c>
      <c r="S4912" t="s">
        <v>1076</v>
      </c>
    </row>
    <row r="4913" spans="1:19" x14ac:dyDescent="0.2">
      <c r="A4913" s="7">
        <v>431600</v>
      </c>
      <c r="B4913" s="3">
        <v>88234</v>
      </c>
      <c r="C4913" s="3" t="s">
        <v>40</v>
      </c>
      <c r="D4913" s="2" t="s">
        <v>713</v>
      </c>
      <c r="E4913" s="3">
        <v>16</v>
      </c>
      <c r="F4913" s="17">
        <v>0</v>
      </c>
      <c r="G4913" s="17">
        <v>1</v>
      </c>
      <c r="H4913" s="17">
        <v>0</v>
      </c>
      <c r="I4913" s="29">
        <v>1.24</v>
      </c>
      <c r="J4913" s="7">
        <v>9</v>
      </c>
      <c r="K4913" s="4">
        <v>1214</v>
      </c>
      <c r="L4913" s="5">
        <v>1214.0808</v>
      </c>
      <c r="M4913">
        <v>72272.3</v>
      </c>
      <c r="N4913" s="33">
        <v>1</v>
      </c>
      <c r="O4913" s="50" t="e">
        <f>INDEX([1]Dados!$M$2:$N$26779,MATCH($P4913,[1]Dados!$N$2:$N$26779,),2)</f>
        <v>#N/A</v>
      </c>
      <c r="P4913">
        <v>165704</v>
      </c>
      <c r="Q4913" s="1">
        <v>37068</v>
      </c>
      <c r="R4913" s="1">
        <v>37072</v>
      </c>
      <c r="S4913" t="s">
        <v>1076</v>
      </c>
    </row>
    <row r="4914" spans="1:19" x14ac:dyDescent="0.2">
      <c r="A4914" s="7">
        <v>431600</v>
      </c>
      <c r="B4914" s="3">
        <v>88234</v>
      </c>
      <c r="C4914" s="3" t="s">
        <v>40</v>
      </c>
      <c r="D4914" s="2" t="s">
        <v>713</v>
      </c>
      <c r="E4914" s="3">
        <v>16</v>
      </c>
      <c r="F4914" s="17">
        <v>0</v>
      </c>
      <c r="G4914" s="17">
        <v>1</v>
      </c>
      <c r="H4914" s="17">
        <v>0</v>
      </c>
      <c r="I4914" s="29">
        <v>1.25</v>
      </c>
      <c r="J4914" s="7">
        <v>30</v>
      </c>
      <c r="K4914" s="4">
        <v>1214</v>
      </c>
      <c r="L4914" s="5">
        <v>1214.0808</v>
      </c>
      <c r="M4914">
        <v>72272.3</v>
      </c>
      <c r="N4914" s="33">
        <v>1</v>
      </c>
      <c r="O4914" s="50" t="e">
        <f>INDEX([1]Dados!$M$2:$N$26779,MATCH($P4914,[1]Dados!$N$2:$N$26779,),2)</f>
        <v>#N/A</v>
      </c>
      <c r="P4914">
        <v>165704</v>
      </c>
      <c r="Q4914" s="1">
        <v>37068</v>
      </c>
      <c r="R4914" s="1">
        <v>37072</v>
      </c>
      <c r="S4914" t="s">
        <v>1076</v>
      </c>
    </row>
    <row r="4915" spans="1:19" x14ac:dyDescent="0.2">
      <c r="A4915" s="7">
        <v>431600</v>
      </c>
      <c r="B4915" s="3">
        <v>88234</v>
      </c>
      <c r="C4915" s="3" t="s">
        <v>40</v>
      </c>
      <c r="D4915" s="2" t="s">
        <v>713</v>
      </c>
      <c r="E4915" s="3">
        <v>16</v>
      </c>
      <c r="F4915" s="17">
        <v>0</v>
      </c>
      <c r="G4915" s="17">
        <v>1</v>
      </c>
      <c r="H4915" s="17">
        <v>0</v>
      </c>
      <c r="I4915" s="29">
        <v>1.26</v>
      </c>
      <c r="J4915" s="7">
        <v>9</v>
      </c>
      <c r="K4915" s="4">
        <v>1214</v>
      </c>
      <c r="L4915" s="5">
        <v>1214.0808</v>
      </c>
      <c r="M4915">
        <v>72272.3</v>
      </c>
      <c r="N4915" s="33">
        <v>1</v>
      </c>
      <c r="O4915" s="50" t="e">
        <f>INDEX([1]Dados!$M$2:$N$26779,MATCH($P4915,[1]Dados!$N$2:$N$26779,),2)</f>
        <v>#N/A</v>
      </c>
      <c r="P4915">
        <v>165704</v>
      </c>
      <c r="Q4915" s="1">
        <v>37068</v>
      </c>
      <c r="R4915" s="1">
        <v>37072</v>
      </c>
      <c r="S4915" t="s">
        <v>1076</v>
      </c>
    </row>
    <row r="4916" spans="1:19" x14ac:dyDescent="0.2">
      <c r="A4916" s="7">
        <v>431600</v>
      </c>
      <c r="B4916" s="3">
        <v>88234</v>
      </c>
      <c r="C4916" s="3" t="s">
        <v>40</v>
      </c>
      <c r="D4916" s="2" t="s">
        <v>713</v>
      </c>
      <c r="E4916" s="3">
        <v>16</v>
      </c>
      <c r="F4916" s="17">
        <v>0</v>
      </c>
      <c r="G4916" s="17">
        <v>1</v>
      </c>
      <c r="H4916" s="17">
        <v>0</v>
      </c>
      <c r="I4916" s="29">
        <v>1.27</v>
      </c>
      <c r="J4916" s="7">
        <v>25</v>
      </c>
      <c r="K4916" s="4">
        <v>1214</v>
      </c>
      <c r="L4916" s="5">
        <v>1214.0808</v>
      </c>
      <c r="M4916">
        <v>72272.3</v>
      </c>
      <c r="N4916" s="33">
        <v>1</v>
      </c>
      <c r="O4916" s="50" t="e">
        <f>INDEX([1]Dados!$M$2:$N$26779,MATCH($P4916,[1]Dados!$N$2:$N$26779,),2)</f>
        <v>#N/A</v>
      </c>
      <c r="P4916">
        <v>165704</v>
      </c>
      <c r="Q4916" s="1">
        <v>37068</v>
      </c>
      <c r="R4916" s="1">
        <v>37072</v>
      </c>
      <c r="S4916" t="s">
        <v>1076</v>
      </c>
    </row>
    <row r="4917" spans="1:19" x14ac:dyDescent="0.2">
      <c r="A4917" s="7">
        <v>431600</v>
      </c>
      <c r="B4917" s="3">
        <v>88234</v>
      </c>
      <c r="C4917" s="3" t="s">
        <v>40</v>
      </c>
      <c r="D4917" s="2" t="s">
        <v>713</v>
      </c>
      <c r="E4917" s="3">
        <v>16</v>
      </c>
      <c r="F4917" s="17">
        <v>0</v>
      </c>
      <c r="G4917" s="17">
        <v>1</v>
      </c>
      <c r="H4917" s="17">
        <v>0</v>
      </c>
      <c r="I4917" s="29">
        <v>1.28</v>
      </c>
      <c r="J4917" s="7">
        <v>26</v>
      </c>
      <c r="K4917" s="4">
        <v>1214</v>
      </c>
      <c r="L4917" s="5">
        <v>1214.0808</v>
      </c>
      <c r="M4917">
        <v>72272.3</v>
      </c>
      <c r="N4917" s="33">
        <v>1</v>
      </c>
      <c r="O4917" s="50" t="e">
        <f>INDEX([1]Dados!$M$2:$N$26779,MATCH($P4917,[1]Dados!$N$2:$N$26779,),2)</f>
        <v>#N/A</v>
      </c>
      <c r="P4917">
        <v>165704</v>
      </c>
      <c r="Q4917" s="1">
        <v>37068</v>
      </c>
      <c r="R4917" s="1">
        <v>37072</v>
      </c>
      <c r="S4917" t="s">
        <v>1076</v>
      </c>
    </row>
    <row r="4918" spans="1:19" x14ac:dyDescent="0.2">
      <c r="A4918" s="7">
        <v>431600</v>
      </c>
      <c r="B4918" s="3">
        <v>88234</v>
      </c>
      <c r="C4918" s="3" t="s">
        <v>40</v>
      </c>
      <c r="D4918" s="2" t="s">
        <v>713</v>
      </c>
      <c r="E4918" s="3">
        <v>16</v>
      </c>
      <c r="F4918" s="17">
        <v>0</v>
      </c>
      <c r="G4918" s="17">
        <v>1</v>
      </c>
      <c r="H4918" s="17">
        <v>0</v>
      </c>
      <c r="I4918" s="29">
        <v>1.29</v>
      </c>
      <c r="J4918" s="7">
        <v>20</v>
      </c>
      <c r="K4918" s="4">
        <v>1214</v>
      </c>
      <c r="L4918" s="5">
        <v>1214.0808</v>
      </c>
      <c r="M4918">
        <v>72272.3</v>
      </c>
      <c r="N4918" s="33">
        <v>1</v>
      </c>
      <c r="O4918" s="50" t="e">
        <f>INDEX([1]Dados!$M$2:$N$26779,MATCH($P4918,[1]Dados!$N$2:$N$26779,),2)</f>
        <v>#N/A</v>
      </c>
      <c r="P4918">
        <v>165704</v>
      </c>
      <c r="Q4918" s="1">
        <v>37068</v>
      </c>
      <c r="R4918" s="1">
        <v>37072</v>
      </c>
      <c r="S4918" t="s">
        <v>1076</v>
      </c>
    </row>
    <row r="4919" spans="1:19" x14ac:dyDescent="0.2">
      <c r="A4919" s="7">
        <v>431600</v>
      </c>
      <c r="B4919" s="3">
        <v>88234</v>
      </c>
      <c r="C4919" s="3" t="s">
        <v>40</v>
      </c>
      <c r="D4919" s="2" t="s">
        <v>713</v>
      </c>
      <c r="E4919" s="3">
        <v>16</v>
      </c>
      <c r="F4919" s="17">
        <v>0</v>
      </c>
      <c r="G4919" s="17">
        <v>1</v>
      </c>
      <c r="H4919" s="17">
        <v>0</v>
      </c>
      <c r="I4919" s="29">
        <v>1.3</v>
      </c>
      <c r="J4919" s="7">
        <v>17</v>
      </c>
      <c r="K4919" s="4">
        <v>1214</v>
      </c>
      <c r="L4919" s="5">
        <v>1214.0808</v>
      </c>
      <c r="M4919">
        <v>72272.3</v>
      </c>
      <c r="N4919" s="33">
        <v>1</v>
      </c>
      <c r="O4919" s="50" t="e">
        <f>INDEX([1]Dados!$M$2:$N$26779,MATCH($P4919,[1]Dados!$N$2:$N$26779,),2)</f>
        <v>#N/A</v>
      </c>
      <c r="P4919">
        <v>165704</v>
      </c>
      <c r="Q4919" s="1">
        <v>37068</v>
      </c>
      <c r="R4919" s="1">
        <v>37072</v>
      </c>
      <c r="S4919" t="s">
        <v>1076</v>
      </c>
    </row>
    <row r="4920" spans="1:19" x14ac:dyDescent="0.2">
      <c r="A4920" s="7">
        <v>431680</v>
      </c>
      <c r="B4920" s="3">
        <v>88390</v>
      </c>
      <c r="C4920" s="3" t="s">
        <v>40</v>
      </c>
      <c r="D4920" s="2" t="s">
        <v>728</v>
      </c>
      <c r="E4920" s="3">
        <v>16</v>
      </c>
      <c r="F4920" s="17">
        <v>0</v>
      </c>
      <c r="G4920" s="17">
        <v>1</v>
      </c>
      <c r="H4920" s="17">
        <v>0</v>
      </c>
      <c r="I4920" s="7">
        <v>1.2</v>
      </c>
      <c r="J4920" s="7">
        <v>7</v>
      </c>
      <c r="K4920" s="4">
        <v>4</v>
      </c>
      <c r="L4920" s="5">
        <v>4.3922999999999996</v>
      </c>
      <c r="M4920">
        <v>40005.81</v>
      </c>
      <c r="N4920" s="33">
        <v>1</v>
      </c>
      <c r="O4920" s="50" t="e">
        <f>INDEX([1]Dados!$M$2:$N$26779,MATCH($P4920,[1]Dados!$N$2:$N$26779,),2)</f>
        <v>#N/A</v>
      </c>
      <c r="P4920">
        <v>165304</v>
      </c>
      <c r="Q4920" s="1">
        <v>37068</v>
      </c>
      <c r="R4920" s="1">
        <v>37072</v>
      </c>
      <c r="S4920" t="s">
        <v>1056</v>
      </c>
    </row>
    <row r="4921" spans="1:19" x14ac:dyDescent="0.2">
      <c r="A4921" s="7">
        <v>431680</v>
      </c>
      <c r="B4921" s="3">
        <v>88390</v>
      </c>
      <c r="C4921" s="3" t="s">
        <v>40</v>
      </c>
      <c r="D4921" s="2" t="s">
        <v>728</v>
      </c>
      <c r="E4921" s="3">
        <v>16</v>
      </c>
      <c r="F4921" s="17">
        <v>0</v>
      </c>
      <c r="G4921" s="17">
        <v>1</v>
      </c>
      <c r="H4921" s="17">
        <v>0</v>
      </c>
      <c r="I4921" s="7">
        <v>1.1000000000000001</v>
      </c>
      <c r="J4921" s="7">
        <v>20</v>
      </c>
      <c r="K4921" s="4">
        <v>4</v>
      </c>
      <c r="L4921" s="5">
        <v>4.3922999999999996</v>
      </c>
      <c r="M4921">
        <v>40005.81</v>
      </c>
      <c r="N4921" s="33">
        <v>1</v>
      </c>
      <c r="O4921" s="50" t="e">
        <f>INDEX([1]Dados!$M$2:$N$26779,MATCH($P4921,[1]Dados!$N$2:$N$26779,),2)</f>
        <v>#N/A</v>
      </c>
      <c r="P4921">
        <v>165304</v>
      </c>
      <c r="Q4921" s="1">
        <v>37068</v>
      </c>
      <c r="R4921" s="1">
        <v>37072</v>
      </c>
      <c r="S4921" t="s">
        <v>1056</v>
      </c>
    </row>
    <row r="4922" spans="1:19" x14ac:dyDescent="0.2">
      <c r="A4922" s="7">
        <v>431680</v>
      </c>
      <c r="B4922" s="3">
        <v>88390</v>
      </c>
      <c r="C4922" s="3" t="s">
        <v>40</v>
      </c>
      <c r="D4922" s="2" t="s">
        <v>728</v>
      </c>
      <c r="E4922" s="3">
        <v>16</v>
      </c>
      <c r="F4922" s="17">
        <v>0</v>
      </c>
      <c r="G4922" s="17">
        <v>1</v>
      </c>
      <c r="H4922" s="17">
        <v>0</v>
      </c>
      <c r="I4922" s="7">
        <v>1.3</v>
      </c>
      <c r="J4922" s="7">
        <v>25</v>
      </c>
      <c r="K4922" s="4">
        <v>4</v>
      </c>
      <c r="L4922" s="5">
        <v>4.3922999999999996</v>
      </c>
      <c r="M4922">
        <v>40005.81</v>
      </c>
      <c r="N4922" s="33">
        <v>1</v>
      </c>
      <c r="O4922" s="50" t="e">
        <f>INDEX([1]Dados!$M$2:$N$26779,MATCH($P4922,[1]Dados!$N$2:$N$26779,),2)</f>
        <v>#N/A</v>
      </c>
      <c r="P4922">
        <v>165304</v>
      </c>
      <c r="Q4922" s="1">
        <v>37068</v>
      </c>
      <c r="R4922" s="1">
        <v>37072</v>
      </c>
      <c r="S4922" t="s">
        <v>1056</v>
      </c>
    </row>
    <row r="4923" spans="1:19" x14ac:dyDescent="0.2">
      <c r="A4923" s="7">
        <v>431680</v>
      </c>
      <c r="B4923" s="3">
        <v>88390</v>
      </c>
      <c r="C4923" s="3" t="s">
        <v>40</v>
      </c>
      <c r="D4923" s="2" t="s">
        <v>728</v>
      </c>
      <c r="E4923" s="3">
        <v>16</v>
      </c>
      <c r="F4923" s="17">
        <v>0</v>
      </c>
      <c r="G4923" s="17">
        <v>1</v>
      </c>
      <c r="H4923" s="17">
        <v>0</v>
      </c>
      <c r="I4923" s="7">
        <v>1.4</v>
      </c>
      <c r="J4923" s="7">
        <v>9</v>
      </c>
      <c r="K4923" s="4">
        <v>4</v>
      </c>
      <c r="L4923" s="5">
        <v>4.3922999999999996</v>
      </c>
      <c r="M4923">
        <v>40005.81</v>
      </c>
      <c r="N4923" s="33">
        <v>1</v>
      </c>
      <c r="O4923" s="50" t="e">
        <f>INDEX([1]Dados!$M$2:$N$26779,MATCH($P4923,[1]Dados!$N$2:$N$26779,),2)</f>
        <v>#N/A</v>
      </c>
      <c r="P4923">
        <v>165304</v>
      </c>
      <c r="Q4923" s="1">
        <v>37068</v>
      </c>
      <c r="R4923" s="1">
        <v>37072</v>
      </c>
      <c r="S4923" t="s">
        <v>1056</v>
      </c>
    </row>
    <row r="4924" spans="1:19" x14ac:dyDescent="0.2">
      <c r="A4924" s="7">
        <v>431680</v>
      </c>
      <c r="B4924" s="3">
        <v>88390</v>
      </c>
      <c r="C4924" s="3" t="s">
        <v>40</v>
      </c>
      <c r="D4924" s="2" t="s">
        <v>728</v>
      </c>
      <c r="E4924" s="3">
        <v>16</v>
      </c>
      <c r="F4924" s="17">
        <v>0</v>
      </c>
      <c r="G4924" s="17">
        <v>1</v>
      </c>
      <c r="H4924" s="17">
        <v>0</v>
      </c>
      <c r="I4924" s="7" t="s">
        <v>3</v>
      </c>
      <c r="J4924" s="7">
        <v>0</v>
      </c>
      <c r="K4924" s="4">
        <v>1214</v>
      </c>
      <c r="L4924" s="5">
        <v>1214.0808</v>
      </c>
      <c r="M4924">
        <f>114429.82+45771.92</f>
        <v>160201.74</v>
      </c>
      <c r="N4924" s="33">
        <v>1</v>
      </c>
      <c r="O4924" s="50" t="e">
        <f>INDEX([1]Dados!$M$2:$N$26779,MATCH($P4924,[1]Dados!$N$2:$N$26779,),2)</f>
        <v>#N/A</v>
      </c>
      <c r="P4924">
        <v>165504</v>
      </c>
      <c r="Q4924" s="1">
        <v>37068</v>
      </c>
      <c r="R4924" s="1">
        <v>37072</v>
      </c>
      <c r="S4924" t="s">
        <v>2134</v>
      </c>
    </row>
    <row r="4925" spans="1:19" x14ac:dyDescent="0.2">
      <c r="A4925" s="7">
        <v>431680</v>
      </c>
      <c r="B4925" s="3">
        <v>88390</v>
      </c>
      <c r="C4925" s="3" t="s">
        <v>40</v>
      </c>
      <c r="D4925" s="2" t="s">
        <v>728</v>
      </c>
      <c r="E4925" s="3">
        <v>16</v>
      </c>
      <c r="F4925" s="17">
        <v>0</v>
      </c>
      <c r="G4925" s="17">
        <v>1</v>
      </c>
      <c r="H4925" s="17">
        <v>0</v>
      </c>
      <c r="I4925" s="7" t="s">
        <v>3</v>
      </c>
      <c r="J4925" s="7">
        <v>0</v>
      </c>
      <c r="K4925" s="4">
        <v>1216</v>
      </c>
      <c r="L4925" s="5">
        <v>1216.0832</v>
      </c>
      <c r="M4925">
        <v>349480</v>
      </c>
      <c r="N4925" s="33">
        <v>1</v>
      </c>
      <c r="O4925" s="50" t="e">
        <f>INDEX([1]Dados!$M$2:$N$26779,MATCH($P4925,[1]Dados!$N$2:$N$26779,),2)</f>
        <v>#N/A</v>
      </c>
      <c r="P4925">
        <v>165514</v>
      </c>
      <c r="Q4925" s="1">
        <v>37068</v>
      </c>
      <c r="R4925" s="1">
        <v>37072</v>
      </c>
      <c r="S4925" t="s">
        <v>2134</v>
      </c>
    </row>
    <row r="4926" spans="1:19" x14ac:dyDescent="0.2">
      <c r="A4926" s="7">
        <v>432166</v>
      </c>
      <c r="B4926" s="3">
        <v>85367</v>
      </c>
      <c r="C4926" s="3" t="s">
        <v>40</v>
      </c>
      <c r="D4926" s="2" t="s">
        <v>826</v>
      </c>
      <c r="E4926" s="3">
        <v>16</v>
      </c>
      <c r="F4926" s="17">
        <v>0</v>
      </c>
      <c r="G4926" s="17">
        <v>1</v>
      </c>
      <c r="H4926" s="17">
        <v>0</v>
      </c>
      <c r="I4926" s="7">
        <v>2.1</v>
      </c>
      <c r="J4926" s="7">
        <v>18</v>
      </c>
      <c r="K4926" s="4">
        <v>1203</v>
      </c>
      <c r="L4926" s="5">
        <v>1203.0829000000001</v>
      </c>
      <c r="M4926">
        <v>30483.91</v>
      </c>
      <c r="N4926" s="3">
        <v>1</v>
      </c>
      <c r="O4926" s="50" t="e">
        <f>INDEX([1]Dados!$M$2:$N$26779,MATCH($P4926,[1]Dados!$N$2:$N$26779,),2)</f>
        <v>#N/A</v>
      </c>
      <c r="P4926">
        <v>164143</v>
      </c>
      <c r="Q4926" s="1">
        <v>37068</v>
      </c>
      <c r="R4926" s="1">
        <v>37072</v>
      </c>
      <c r="S4926" t="s">
        <v>1194</v>
      </c>
    </row>
    <row r="4927" spans="1:19" x14ac:dyDescent="0.2">
      <c r="A4927" s="7">
        <v>432166</v>
      </c>
      <c r="B4927" s="3">
        <v>85367</v>
      </c>
      <c r="C4927" s="3" t="s">
        <v>40</v>
      </c>
      <c r="D4927" s="2" t="s">
        <v>826</v>
      </c>
      <c r="E4927" s="3">
        <v>16</v>
      </c>
      <c r="F4927" s="17">
        <v>0</v>
      </c>
      <c r="G4927" s="17">
        <v>1</v>
      </c>
      <c r="H4927" s="17">
        <v>0</v>
      </c>
      <c r="I4927" s="7">
        <v>2.2000000000000002</v>
      </c>
      <c r="J4927" s="7">
        <v>21</v>
      </c>
      <c r="K4927" s="4">
        <v>1203</v>
      </c>
      <c r="L4927" s="5">
        <v>1203.0829000000001</v>
      </c>
      <c r="M4927">
        <v>30483.91</v>
      </c>
      <c r="N4927" s="3">
        <v>1</v>
      </c>
      <c r="O4927" s="50" t="e">
        <f>INDEX([1]Dados!$M$2:$N$26779,MATCH($P4927,[1]Dados!$N$2:$N$26779,),2)</f>
        <v>#N/A</v>
      </c>
      <c r="P4927">
        <v>164143</v>
      </c>
      <c r="Q4927" s="1">
        <v>37068</v>
      </c>
      <c r="R4927" s="1">
        <v>37072</v>
      </c>
      <c r="S4927" t="s">
        <v>1194</v>
      </c>
    </row>
    <row r="4928" spans="1:19" x14ac:dyDescent="0.2">
      <c r="A4928" s="7">
        <v>432166</v>
      </c>
      <c r="B4928" s="3">
        <v>85367</v>
      </c>
      <c r="C4928" s="3" t="s">
        <v>40</v>
      </c>
      <c r="D4928" s="2" t="s">
        <v>826</v>
      </c>
      <c r="E4928" s="3">
        <v>16</v>
      </c>
      <c r="F4928" s="17">
        <v>0</v>
      </c>
      <c r="G4928" s="17">
        <v>1</v>
      </c>
      <c r="H4928" s="17">
        <v>0</v>
      </c>
      <c r="I4928" s="7">
        <v>1.2</v>
      </c>
      <c r="J4928" s="7">
        <v>25</v>
      </c>
      <c r="K4928" s="4">
        <v>1214</v>
      </c>
      <c r="L4928" s="5">
        <v>1214.0587</v>
      </c>
      <c r="M4928">
        <v>165941.35999999999</v>
      </c>
      <c r="N4928" s="3">
        <v>1</v>
      </c>
      <c r="O4928" s="50" t="e">
        <f>INDEX([1]Dados!$M$2:$N$26779,MATCH($P4928,[1]Dados!$N$2:$N$26779,),2)</f>
        <v>#N/A</v>
      </c>
      <c r="P4928">
        <v>164260</v>
      </c>
      <c r="Q4928" s="1">
        <v>37068</v>
      </c>
      <c r="R4928" s="1">
        <v>37072</v>
      </c>
      <c r="S4928" t="s">
        <v>1271</v>
      </c>
    </row>
    <row r="4929" spans="1:19" x14ac:dyDescent="0.2">
      <c r="A4929" s="7">
        <v>432166</v>
      </c>
      <c r="B4929" s="3">
        <v>85367</v>
      </c>
      <c r="C4929" s="3" t="s">
        <v>40</v>
      </c>
      <c r="D4929" s="2" t="s">
        <v>826</v>
      </c>
      <c r="E4929" s="3">
        <v>16</v>
      </c>
      <c r="F4929" s="17">
        <v>0</v>
      </c>
      <c r="G4929" s="17">
        <v>1</v>
      </c>
      <c r="H4929" s="17">
        <v>0</v>
      </c>
      <c r="I4929" s="7">
        <v>1.1000000000000001</v>
      </c>
      <c r="J4929" s="7">
        <v>1</v>
      </c>
      <c r="K4929" s="4">
        <v>1214</v>
      </c>
      <c r="L4929" s="5">
        <v>1214.0587</v>
      </c>
      <c r="M4929" t="s">
        <v>2134</v>
      </c>
      <c r="N4929" s="3">
        <v>1</v>
      </c>
      <c r="O4929" s="50" t="e">
        <f>INDEX([1]Dados!$M$2:$N$26779,MATCH($P4929,[1]Dados!$N$2:$N$26779,),2)</f>
        <v>#N/A</v>
      </c>
      <c r="P4929">
        <v>164260</v>
      </c>
      <c r="Q4929" s="1">
        <v>37068</v>
      </c>
      <c r="R4929" s="1">
        <v>37072</v>
      </c>
      <c r="S4929" t="s">
        <v>1271</v>
      </c>
    </row>
    <row r="4930" spans="1:19" x14ac:dyDescent="0.2">
      <c r="A4930" s="7">
        <v>432166</v>
      </c>
      <c r="B4930" s="3">
        <v>85367</v>
      </c>
      <c r="C4930" s="3" t="s">
        <v>40</v>
      </c>
      <c r="D4930" s="2" t="s">
        <v>826</v>
      </c>
      <c r="E4930" s="3">
        <v>16</v>
      </c>
      <c r="F4930" s="17">
        <v>0</v>
      </c>
      <c r="G4930" s="17">
        <v>1</v>
      </c>
      <c r="H4930" s="17">
        <v>0</v>
      </c>
      <c r="I4930" s="7">
        <v>5.0999999999999996</v>
      </c>
      <c r="J4930" s="7">
        <v>0</v>
      </c>
      <c r="K4930" s="4">
        <v>1214</v>
      </c>
      <c r="L4930" s="5">
        <v>1214.0589</v>
      </c>
      <c r="M4930">
        <v>51472.26</v>
      </c>
      <c r="N4930" s="3">
        <v>1</v>
      </c>
      <c r="O4930" s="50" t="e">
        <f>INDEX([1]Dados!$M$2:$N$26779,MATCH($P4930,[1]Dados!$N$2:$N$26779,),2)</f>
        <v>#N/A</v>
      </c>
      <c r="P4930">
        <v>165046</v>
      </c>
      <c r="Q4930" s="1">
        <v>37068</v>
      </c>
      <c r="R4930" s="1">
        <v>37072</v>
      </c>
      <c r="S4930" t="s">
        <v>1405</v>
      </c>
    </row>
    <row r="4931" spans="1:19" x14ac:dyDescent="0.2">
      <c r="A4931" s="7">
        <v>432166</v>
      </c>
      <c r="B4931" s="3">
        <v>85367</v>
      </c>
      <c r="C4931" s="3" t="s">
        <v>40</v>
      </c>
      <c r="D4931" s="2" t="s">
        <v>826</v>
      </c>
      <c r="E4931" s="3">
        <v>16</v>
      </c>
      <c r="F4931" s="17">
        <v>0</v>
      </c>
      <c r="G4931" s="17">
        <v>1</v>
      </c>
      <c r="H4931" s="17">
        <v>0</v>
      </c>
      <c r="I4931" s="7">
        <v>4.0999999999999996</v>
      </c>
      <c r="J4931" s="7">
        <v>20</v>
      </c>
      <c r="K4931" s="4">
        <v>1214</v>
      </c>
      <c r="L4931" s="5">
        <v>1214.0808</v>
      </c>
      <c r="M4931">
        <v>51472.26</v>
      </c>
      <c r="N4931" s="3">
        <v>1</v>
      </c>
      <c r="O4931" s="50" t="e">
        <f>INDEX([1]Dados!$M$2:$N$26779,MATCH($P4931,[1]Dados!$N$2:$N$26779,),2)</f>
        <v>#N/A</v>
      </c>
      <c r="P4931">
        <v>165046</v>
      </c>
      <c r="Q4931" s="1">
        <v>37068</v>
      </c>
      <c r="R4931" s="1">
        <v>37072</v>
      </c>
      <c r="S4931" t="s">
        <v>1405</v>
      </c>
    </row>
    <row r="4932" spans="1:19" x14ac:dyDescent="0.2">
      <c r="A4932" s="7">
        <v>432166</v>
      </c>
      <c r="B4932" s="3">
        <v>85367</v>
      </c>
      <c r="C4932" s="3" t="s">
        <v>40</v>
      </c>
      <c r="D4932" s="2" t="s">
        <v>826</v>
      </c>
      <c r="E4932" s="3">
        <v>16</v>
      </c>
      <c r="F4932" s="17">
        <v>0</v>
      </c>
      <c r="G4932" s="17">
        <v>1</v>
      </c>
      <c r="H4932" s="17">
        <v>0</v>
      </c>
      <c r="I4932" s="7">
        <v>4.2</v>
      </c>
      <c r="J4932" s="7">
        <v>15</v>
      </c>
      <c r="K4932" s="4">
        <v>1214</v>
      </c>
      <c r="L4932" s="5">
        <v>1214.0808</v>
      </c>
      <c r="M4932">
        <v>51472.26</v>
      </c>
      <c r="N4932" s="3">
        <v>1</v>
      </c>
      <c r="O4932" s="50" t="e">
        <f>INDEX([1]Dados!$M$2:$N$26779,MATCH($P4932,[1]Dados!$N$2:$N$26779,),2)</f>
        <v>#N/A</v>
      </c>
      <c r="P4932">
        <v>165046</v>
      </c>
      <c r="Q4932" s="1">
        <v>37068</v>
      </c>
      <c r="R4932" s="1">
        <v>37072</v>
      </c>
      <c r="S4932" t="s">
        <v>1405</v>
      </c>
    </row>
    <row r="4933" spans="1:19" x14ac:dyDescent="0.2">
      <c r="A4933" s="7">
        <v>432166</v>
      </c>
      <c r="B4933" s="3">
        <v>85367</v>
      </c>
      <c r="C4933" s="3" t="s">
        <v>40</v>
      </c>
      <c r="D4933" s="2" t="s">
        <v>826</v>
      </c>
      <c r="E4933" s="3">
        <v>16</v>
      </c>
      <c r="F4933" s="17">
        <v>0</v>
      </c>
      <c r="G4933" s="17">
        <v>1</v>
      </c>
      <c r="H4933" s="17">
        <v>0</v>
      </c>
      <c r="I4933" s="7">
        <v>4.3</v>
      </c>
      <c r="J4933" s="7">
        <v>7</v>
      </c>
      <c r="K4933" s="4">
        <v>1214</v>
      </c>
      <c r="L4933" s="5">
        <v>1214.0808</v>
      </c>
      <c r="M4933">
        <v>51472.26</v>
      </c>
      <c r="N4933" s="3">
        <v>1</v>
      </c>
      <c r="O4933" s="50" t="e">
        <f>INDEX([1]Dados!$M$2:$N$26779,MATCH($P4933,[1]Dados!$N$2:$N$26779,),2)</f>
        <v>#N/A</v>
      </c>
      <c r="P4933">
        <v>165046</v>
      </c>
      <c r="Q4933" s="1">
        <v>37068</v>
      </c>
      <c r="R4933" s="1">
        <v>37072</v>
      </c>
      <c r="S4933" t="s">
        <v>1405</v>
      </c>
    </row>
    <row r="4934" spans="1:19" x14ac:dyDescent="0.2">
      <c r="A4934" s="7">
        <v>432166</v>
      </c>
      <c r="B4934" s="3">
        <v>85367</v>
      </c>
      <c r="C4934" s="3" t="s">
        <v>40</v>
      </c>
      <c r="D4934" s="2" t="s">
        <v>826</v>
      </c>
      <c r="E4934" s="3">
        <v>16</v>
      </c>
      <c r="F4934" s="17">
        <v>0</v>
      </c>
      <c r="G4934" s="17">
        <v>1</v>
      </c>
      <c r="H4934" s="17">
        <v>0</v>
      </c>
      <c r="I4934" s="7">
        <v>4.4000000000000004</v>
      </c>
      <c r="J4934" s="7">
        <v>9</v>
      </c>
      <c r="K4934" s="4">
        <v>1214</v>
      </c>
      <c r="L4934" s="5">
        <v>1214.0808</v>
      </c>
      <c r="M4934">
        <v>51472.26</v>
      </c>
      <c r="N4934" s="3">
        <v>1</v>
      </c>
      <c r="O4934" s="50" t="e">
        <f>INDEX([1]Dados!$M$2:$N$26779,MATCH($P4934,[1]Dados!$N$2:$N$26779,),2)</f>
        <v>#N/A</v>
      </c>
      <c r="P4934">
        <v>165046</v>
      </c>
      <c r="Q4934" s="1">
        <v>37068</v>
      </c>
      <c r="R4934" s="1">
        <v>37072</v>
      </c>
      <c r="S4934" t="s">
        <v>1405</v>
      </c>
    </row>
    <row r="4935" spans="1:19" x14ac:dyDescent="0.2">
      <c r="A4935" s="7">
        <v>432166</v>
      </c>
      <c r="B4935" s="3">
        <v>85367</v>
      </c>
      <c r="C4935" s="3" t="s">
        <v>40</v>
      </c>
      <c r="D4935" s="2" t="s">
        <v>826</v>
      </c>
      <c r="E4935" s="3">
        <v>16</v>
      </c>
      <c r="F4935" s="17">
        <v>0</v>
      </c>
      <c r="G4935" s="17">
        <v>1</v>
      </c>
      <c r="H4935" s="17">
        <v>0</v>
      </c>
      <c r="I4935" s="7">
        <v>4.5</v>
      </c>
      <c r="J4935" s="7">
        <v>9</v>
      </c>
      <c r="K4935" s="4">
        <v>1214</v>
      </c>
      <c r="L4935" s="5">
        <v>1214.0808</v>
      </c>
      <c r="M4935">
        <v>51472.26</v>
      </c>
      <c r="N4935" s="3">
        <v>1</v>
      </c>
      <c r="O4935" s="50" t="e">
        <f>INDEX([1]Dados!$M$2:$N$26779,MATCH($P4935,[1]Dados!$N$2:$N$26779,),2)</f>
        <v>#N/A</v>
      </c>
      <c r="P4935">
        <v>165046</v>
      </c>
      <c r="Q4935" s="1">
        <v>37068</v>
      </c>
      <c r="R4935" s="1">
        <v>37072</v>
      </c>
      <c r="S4935" t="s">
        <v>1405</v>
      </c>
    </row>
    <row r="4936" spans="1:19" x14ac:dyDescent="0.2">
      <c r="A4936" s="7">
        <v>432166</v>
      </c>
      <c r="B4936" s="3">
        <v>85367</v>
      </c>
      <c r="C4936" s="3" t="s">
        <v>40</v>
      </c>
      <c r="D4936" s="2" t="s">
        <v>826</v>
      </c>
      <c r="E4936" s="3">
        <v>16</v>
      </c>
      <c r="F4936" s="17">
        <v>0</v>
      </c>
      <c r="G4936" s="17">
        <v>1</v>
      </c>
      <c r="H4936" s="17">
        <v>0</v>
      </c>
      <c r="I4936" s="7">
        <v>4.5999999999999996</v>
      </c>
      <c r="J4936" s="7">
        <v>33</v>
      </c>
      <c r="K4936" s="4">
        <v>1214</v>
      </c>
      <c r="L4936" s="5">
        <v>1214.0808</v>
      </c>
      <c r="M4936">
        <v>51472.26</v>
      </c>
      <c r="N4936" s="3">
        <v>1</v>
      </c>
      <c r="O4936" s="50" t="e">
        <f>INDEX([1]Dados!$M$2:$N$26779,MATCH($P4936,[1]Dados!$N$2:$N$26779,),2)</f>
        <v>#N/A</v>
      </c>
      <c r="P4936">
        <v>165046</v>
      </c>
      <c r="Q4936" s="1">
        <v>37068</v>
      </c>
      <c r="R4936" s="1">
        <v>37072</v>
      </c>
      <c r="S4936" t="s">
        <v>1405</v>
      </c>
    </row>
    <row r="4937" spans="1:19" x14ac:dyDescent="0.2">
      <c r="A4937" s="7">
        <v>432166</v>
      </c>
      <c r="B4937" s="3">
        <v>85367</v>
      </c>
      <c r="C4937" s="3" t="s">
        <v>40</v>
      </c>
      <c r="D4937" s="2" t="s">
        <v>826</v>
      </c>
      <c r="E4937" s="3">
        <v>16</v>
      </c>
      <c r="F4937" s="17">
        <v>0</v>
      </c>
      <c r="G4937" s="17">
        <v>1</v>
      </c>
      <c r="H4937" s="17">
        <v>0</v>
      </c>
      <c r="I4937" s="7">
        <v>4.7</v>
      </c>
      <c r="J4937" s="7">
        <v>25</v>
      </c>
      <c r="K4937" s="4">
        <v>1214</v>
      </c>
      <c r="L4937" s="5">
        <v>1214.0808</v>
      </c>
      <c r="M4937">
        <v>51472.26</v>
      </c>
      <c r="N4937" s="3">
        <v>1</v>
      </c>
      <c r="O4937" s="50" t="e">
        <f>INDEX([1]Dados!$M$2:$N$26779,MATCH($P4937,[1]Dados!$N$2:$N$26779,),2)</f>
        <v>#N/A</v>
      </c>
      <c r="P4937">
        <v>165046</v>
      </c>
      <c r="Q4937" s="1">
        <v>37068</v>
      </c>
      <c r="R4937" s="1">
        <v>37072</v>
      </c>
      <c r="S4937" t="s">
        <v>1405</v>
      </c>
    </row>
    <row r="4938" spans="1:19" x14ac:dyDescent="0.2">
      <c r="A4938" s="7">
        <v>432166</v>
      </c>
      <c r="B4938" s="3">
        <v>85367</v>
      </c>
      <c r="C4938" s="3" t="s">
        <v>40</v>
      </c>
      <c r="D4938" s="2" t="s">
        <v>826</v>
      </c>
      <c r="E4938" s="3">
        <v>16</v>
      </c>
      <c r="F4938" s="17">
        <v>0</v>
      </c>
      <c r="G4938" s="17">
        <v>1</v>
      </c>
      <c r="H4938" s="17">
        <v>0</v>
      </c>
      <c r="I4938" s="7">
        <v>3.6</v>
      </c>
      <c r="J4938" s="7">
        <v>10</v>
      </c>
      <c r="K4938" s="4">
        <v>1293</v>
      </c>
      <c r="L4938" s="5">
        <v>1293.0592999999999</v>
      </c>
      <c r="M4938">
        <v>10305</v>
      </c>
      <c r="N4938" s="3">
        <v>1</v>
      </c>
      <c r="O4938" s="50" t="e">
        <f>INDEX([1]Dados!$M$2:$N$26779,MATCH($P4938,[1]Dados!$N$2:$N$26779,),2)</f>
        <v>#N/A</v>
      </c>
      <c r="P4938">
        <v>164183</v>
      </c>
      <c r="Q4938" s="1">
        <v>37068</v>
      </c>
      <c r="R4938" s="1">
        <v>37072</v>
      </c>
      <c r="S4938" t="s">
        <v>1734</v>
      </c>
    </row>
    <row r="4939" spans="1:19" x14ac:dyDescent="0.2">
      <c r="A4939" s="7">
        <v>432166</v>
      </c>
      <c r="B4939" s="3">
        <v>85367</v>
      </c>
      <c r="C4939" s="3" t="s">
        <v>40</v>
      </c>
      <c r="D4939" s="2" t="s">
        <v>826</v>
      </c>
      <c r="E4939" s="3">
        <v>16</v>
      </c>
      <c r="F4939" s="17">
        <v>0</v>
      </c>
      <c r="G4939" s="17">
        <v>1</v>
      </c>
      <c r="H4939" s="17">
        <v>0</v>
      </c>
      <c r="I4939" s="7">
        <v>3.5</v>
      </c>
      <c r="J4939" s="7">
        <v>7</v>
      </c>
      <c r="K4939" s="4">
        <v>1293</v>
      </c>
      <c r="L4939" s="5">
        <v>1293.0592999999999</v>
      </c>
      <c r="M4939">
        <v>10305</v>
      </c>
      <c r="N4939" s="3">
        <v>1</v>
      </c>
      <c r="O4939" s="50" t="e">
        <f>INDEX([1]Dados!$M$2:$N$26779,MATCH($P4939,[1]Dados!$N$2:$N$26779,),2)</f>
        <v>#N/A</v>
      </c>
      <c r="P4939">
        <v>164183</v>
      </c>
      <c r="Q4939" s="1">
        <v>37068</v>
      </c>
      <c r="R4939" s="1">
        <v>37072</v>
      </c>
      <c r="S4939" t="s">
        <v>1734</v>
      </c>
    </row>
    <row r="4940" spans="1:19" x14ac:dyDescent="0.2">
      <c r="A4940" s="7">
        <v>432166</v>
      </c>
      <c r="B4940" s="3">
        <v>85367</v>
      </c>
      <c r="C4940" s="3" t="s">
        <v>40</v>
      </c>
      <c r="D4940" s="2" t="s">
        <v>826</v>
      </c>
      <c r="E4940" s="3">
        <v>16</v>
      </c>
      <c r="F4940" s="17">
        <v>0</v>
      </c>
      <c r="G4940" s="17">
        <v>1</v>
      </c>
      <c r="H4940" s="17">
        <v>0</v>
      </c>
      <c r="I4940" s="7">
        <v>3.2</v>
      </c>
      <c r="J4940" s="7">
        <v>29</v>
      </c>
      <c r="K4940" s="4">
        <v>1293</v>
      </c>
      <c r="L4940" s="5">
        <v>1293.0592999999999</v>
      </c>
      <c r="M4940">
        <v>10305</v>
      </c>
      <c r="N4940" s="3">
        <v>1</v>
      </c>
      <c r="O4940" s="50" t="e">
        <f>INDEX([1]Dados!$M$2:$N$26779,MATCH($P4940,[1]Dados!$N$2:$N$26779,),2)</f>
        <v>#N/A</v>
      </c>
      <c r="P4940">
        <v>164183</v>
      </c>
      <c r="Q4940" s="1">
        <v>37068</v>
      </c>
      <c r="R4940" s="1">
        <v>37072</v>
      </c>
      <c r="S4940" t="s">
        <v>1734</v>
      </c>
    </row>
    <row r="4941" spans="1:19" x14ac:dyDescent="0.2">
      <c r="A4941" s="7">
        <v>432166</v>
      </c>
      <c r="B4941" s="3">
        <v>85367</v>
      </c>
      <c r="C4941" s="3" t="s">
        <v>40</v>
      </c>
      <c r="D4941" s="2" t="s">
        <v>826</v>
      </c>
      <c r="E4941" s="3">
        <v>16</v>
      </c>
      <c r="F4941" s="17">
        <v>0</v>
      </c>
      <c r="G4941" s="17">
        <v>1</v>
      </c>
      <c r="H4941" s="17">
        <v>0</v>
      </c>
      <c r="I4941" s="7">
        <v>3.4</v>
      </c>
      <c r="J4941" s="7">
        <v>7</v>
      </c>
      <c r="K4941" s="4">
        <v>1293</v>
      </c>
      <c r="L4941" s="5">
        <v>1293.0592999999999</v>
      </c>
      <c r="M4941">
        <v>10305</v>
      </c>
      <c r="N4941" s="3">
        <v>1</v>
      </c>
      <c r="O4941" s="50" t="e">
        <f>INDEX([1]Dados!$M$2:$N$26779,MATCH($P4941,[1]Dados!$N$2:$N$26779,),2)</f>
        <v>#N/A</v>
      </c>
      <c r="P4941">
        <v>164183</v>
      </c>
      <c r="Q4941" s="1">
        <v>37068</v>
      </c>
      <c r="R4941" s="1">
        <v>37072</v>
      </c>
      <c r="S4941" t="s">
        <v>1734</v>
      </c>
    </row>
    <row r="4942" spans="1:19" x14ac:dyDescent="0.2">
      <c r="A4942" s="7">
        <v>432166</v>
      </c>
      <c r="B4942" s="3">
        <v>85367</v>
      </c>
      <c r="C4942" s="3" t="s">
        <v>40</v>
      </c>
      <c r="D4942" s="2" t="s">
        <v>826</v>
      </c>
      <c r="E4942" s="3">
        <v>16</v>
      </c>
      <c r="F4942" s="17">
        <v>0</v>
      </c>
      <c r="G4942" s="17">
        <v>1</v>
      </c>
      <c r="H4942" s="17">
        <v>0</v>
      </c>
      <c r="I4942" s="7">
        <v>3.1</v>
      </c>
      <c r="J4942" s="7">
        <v>22</v>
      </c>
      <c r="K4942" s="4">
        <v>1293</v>
      </c>
      <c r="L4942" s="5">
        <v>1293.0592999999999</v>
      </c>
      <c r="M4942">
        <v>10305</v>
      </c>
      <c r="N4942" s="3">
        <v>1</v>
      </c>
      <c r="O4942" s="50" t="e">
        <f>INDEX([1]Dados!$M$2:$N$26779,MATCH($P4942,[1]Dados!$N$2:$N$26779,),2)</f>
        <v>#N/A</v>
      </c>
      <c r="P4942">
        <v>164183</v>
      </c>
      <c r="Q4942" s="1">
        <v>37068</v>
      </c>
      <c r="R4942" s="1">
        <v>37072</v>
      </c>
      <c r="S4942" t="s">
        <v>1734</v>
      </c>
    </row>
    <row r="4943" spans="1:19" x14ac:dyDescent="0.2">
      <c r="A4943" s="7">
        <v>432166</v>
      </c>
      <c r="B4943" s="3">
        <v>85367</v>
      </c>
      <c r="C4943" s="3" t="s">
        <v>40</v>
      </c>
      <c r="D4943" s="2" t="s">
        <v>826</v>
      </c>
      <c r="E4943" s="3">
        <v>16</v>
      </c>
      <c r="F4943" s="17">
        <v>0</v>
      </c>
      <c r="G4943" s="17">
        <v>1</v>
      </c>
      <c r="H4943" s="17">
        <v>0</v>
      </c>
      <c r="I4943" s="7">
        <v>3.3</v>
      </c>
      <c r="J4943" s="7">
        <v>11</v>
      </c>
      <c r="K4943" s="4">
        <v>1293</v>
      </c>
      <c r="L4943" s="5">
        <v>1293.0592999999999</v>
      </c>
      <c r="M4943">
        <v>10305</v>
      </c>
      <c r="N4943" s="3">
        <v>1</v>
      </c>
      <c r="O4943" s="50" t="e">
        <f>INDEX([1]Dados!$M$2:$N$26779,MATCH($P4943,[1]Dados!$N$2:$N$26779,),2)</f>
        <v>#N/A</v>
      </c>
      <c r="P4943">
        <v>164183</v>
      </c>
      <c r="Q4943" s="1">
        <v>37068</v>
      </c>
      <c r="R4943" s="1">
        <v>37072</v>
      </c>
      <c r="S4943" t="s">
        <v>1734</v>
      </c>
    </row>
    <row r="4944" spans="1:19" x14ac:dyDescent="0.2">
      <c r="A4944" s="7">
        <v>432360</v>
      </c>
      <c r="B4944" s="3">
        <v>85863</v>
      </c>
      <c r="C4944" s="3" t="s">
        <v>40</v>
      </c>
      <c r="D4944" s="2" t="s">
        <v>857</v>
      </c>
      <c r="E4944" s="3">
        <v>16</v>
      </c>
      <c r="F4944" s="17">
        <v>0</v>
      </c>
      <c r="G4944" s="17">
        <v>1</v>
      </c>
      <c r="H4944" s="17">
        <v>0</v>
      </c>
      <c r="I4944" s="7">
        <v>1.3</v>
      </c>
      <c r="J4944" s="7">
        <v>10</v>
      </c>
      <c r="K4944" s="4">
        <v>1214</v>
      </c>
      <c r="L4944" s="5">
        <v>1214.0587</v>
      </c>
      <c r="M4944">
        <v>26180.639999999999</v>
      </c>
      <c r="N4944" s="33">
        <v>1</v>
      </c>
      <c r="O4944" s="50" t="e">
        <f>INDEX([1]Dados!$M$2:$N$26779,MATCH($P4944,[1]Dados!$N$2:$N$26779,),2)</f>
        <v>#N/A</v>
      </c>
      <c r="P4944">
        <v>164261</v>
      </c>
      <c r="Q4944" s="1">
        <v>37068</v>
      </c>
      <c r="R4944" s="1">
        <v>37072</v>
      </c>
      <c r="S4944" t="s">
        <v>1056</v>
      </c>
    </row>
    <row r="4945" spans="1:19" x14ac:dyDescent="0.2">
      <c r="A4945" s="7">
        <v>432360</v>
      </c>
      <c r="B4945" s="3">
        <v>85863</v>
      </c>
      <c r="C4945" s="3" t="s">
        <v>40</v>
      </c>
      <c r="D4945" s="2" t="s">
        <v>857</v>
      </c>
      <c r="E4945" s="3">
        <v>16</v>
      </c>
      <c r="F4945" s="17">
        <v>0</v>
      </c>
      <c r="G4945" s="17">
        <v>1</v>
      </c>
      <c r="H4945" s="17">
        <v>0</v>
      </c>
      <c r="I4945" s="7">
        <v>1.2</v>
      </c>
      <c r="J4945" s="7">
        <v>7</v>
      </c>
      <c r="K4945" s="4">
        <v>1214</v>
      </c>
      <c r="L4945" s="5">
        <v>1214.0587</v>
      </c>
      <c r="M4945">
        <v>26180.639999999999</v>
      </c>
      <c r="N4945" s="33">
        <v>1</v>
      </c>
      <c r="O4945" s="50" t="e">
        <f>INDEX([1]Dados!$M$2:$N$26779,MATCH($P4945,[1]Dados!$N$2:$N$26779,),2)</f>
        <v>#N/A</v>
      </c>
      <c r="P4945">
        <v>164261</v>
      </c>
      <c r="Q4945" s="1">
        <v>37068</v>
      </c>
      <c r="R4945" s="1">
        <v>37072</v>
      </c>
      <c r="S4945" t="s">
        <v>1056</v>
      </c>
    </row>
    <row r="4946" spans="1:19" x14ac:dyDescent="0.2">
      <c r="A4946" s="7">
        <v>432360</v>
      </c>
      <c r="B4946" s="3">
        <v>85863</v>
      </c>
      <c r="C4946" s="3" t="s">
        <v>40</v>
      </c>
      <c r="D4946" s="2" t="s">
        <v>857</v>
      </c>
      <c r="E4946" s="3">
        <v>16</v>
      </c>
      <c r="F4946" s="17">
        <v>0</v>
      </c>
      <c r="G4946" s="17">
        <v>1</v>
      </c>
      <c r="H4946" s="17">
        <v>0</v>
      </c>
      <c r="I4946" s="7">
        <v>1.1000000000000001</v>
      </c>
      <c r="J4946" s="7">
        <v>7</v>
      </c>
      <c r="K4946" s="4">
        <v>1214</v>
      </c>
      <c r="L4946" s="5">
        <v>1214.0587</v>
      </c>
      <c r="M4946">
        <v>26180.639999999999</v>
      </c>
      <c r="N4946" s="33">
        <v>1</v>
      </c>
      <c r="O4946" s="50" t="e">
        <f>INDEX([1]Dados!$M$2:$N$26779,MATCH($P4946,[1]Dados!$N$2:$N$26779,),2)</f>
        <v>#N/A</v>
      </c>
      <c r="P4946">
        <v>164261</v>
      </c>
      <c r="Q4946" s="1">
        <v>37068</v>
      </c>
      <c r="R4946" s="1">
        <v>37072</v>
      </c>
      <c r="S4946" t="s">
        <v>1056</v>
      </c>
    </row>
    <row r="4947" spans="1:19" x14ac:dyDescent="0.2">
      <c r="A4947" s="7">
        <v>432360</v>
      </c>
      <c r="B4947" s="3">
        <v>85863</v>
      </c>
      <c r="C4947" s="3" t="s">
        <v>40</v>
      </c>
      <c r="D4947" s="2" t="s">
        <v>857</v>
      </c>
      <c r="E4947" s="3">
        <v>16</v>
      </c>
      <c r="F4947" s="17">
        <v>0</v>
      </c>
      <c r="G4947" s="17">
        <v>1</v>
      </c>
      <c r="H4947" s="17">
        <v>0</v>
      </c>
      <c r="I4947" s="7" t="s">
        <v>3</v>
      </c>
      <c r="J4947" s="7">
        <v>0</v>
      </c>
      <c r="K4947" s="4">
        <v>1214</v>
      </c>
      <c r="L4947" s="5">
        <v>1214.0589</v>
      </c>
      <c r="M4947" t="s">
        <v>2134</v>
      </c>
      <c r="N4947" s="33">
        <v>1</v>
      </c>
      <c r="O4947" s="50" t="e">
        <f>INDEX([1]Dados!$M$2:$N$26779,MATCH($P4947,[1]Dados!$N$2:$N$26779,),2)</f>
        <v>#N/A</v>
      </c>
      <c r="P4947">
        <v>165459</v>
      </c>
      <c r="Q4947" s="1">
        <v>37068</v>
      </c>
      <c r="R4947" s="1">
        <v>37072</v>
      </c>
      <c r="S4947" t="s">
        <v>2134</v>
      </c>
    </row>
    <row r="4948" spans="1:19" x14ac:dyDescent="0.2">
      <c r="A4948" s="7">
        <v>432360</v>
      </c>
      <c r="B4948" s="3">
        <v>85863</v>
      </c>
      <c r="C4948" s="3" t="s">
        <v>40</v>
      </c>
      <c r="D4948" s="2" t="s">
        <v>857</v>
      </c>
      <c r="E4948" s="3">
        <v>16</v>
      </c>
      <c r="F4948" s="17">
        <v>0</v>
      </c>
      <c r="G4948" s="17">
        <v>1</v>
      </c>
      <c r="H4948" s="17">
        <v>0</v>
      </c>
      <c r="I4948" s="7">
        <v>2.4</v>
      </c>
      <c r="J4948" s="7">
        <v>0</v>
      </c>
      <c r="K4948" s="4">
        <v>1293</v>
      </c>
      <c r="L4948" s="5">
        <v>1293.0592999999999</v>
      </c>
      <c r="M4948">
        <v>1583.04</v>
      </c>
      <c r="N4948" s="33">
        <v>1</v>
      </c>
      <c r="O4948" s="50" t="e">
        <f>INDEX([1]Dados!$M$2:$N$26779,MATCH($P4948,[1]Dados!$N$2:$N$26779,),2)</f>
        <v>#N/A</v>
      </c>
      <c r="P4948">
        <v>164184</v>
      </c>
      <c r="Q4948" s="1">
        <v>37068</v>
      </c>
      <c r="R4948" s="1">
        <v>37072</v>
      </c>
      <c r="S4948" t="s">
        <v>1193</v>
      </c>
    </row>
    <row r="4949" spans="1:19" x14ac:dyDescent="0.2">
      <c r="A4949" s="7">
        <v>432360</v>
      </c>
      <c r="B4949" s="3">
        <v>85863</v>
      </c>
      <c r="C4949" s="3" t="s">
        <v>40</v>
      </c>
      <c r="D4949" s="2" t="s">
        <v>857</v>
      </c>
      <c r="E4949" s="3">
        <v>16</v>
      </c>
      <c r="F4949" s="17">
        <v>0</v>
      </c>
      <c r="G4949" s="17">
        <v>1</v>
      </c>
      <c r="H4949" s="17">
        <v>0</v>
      </c>
      <c r="I4949" s="7">
        <v>2.2000000000000002</v>
      </c>
      <c r="J4949" s="7">
        <v>22</v>
      </c>
      <c r="K4949" s="4">
        <v>1293</v>
      </c>
      <c r="L4949" s="5">
        <v>1293.0592999999999</v>
      </c>
      <c r="M4949">
        <v>1583.04</v>
      </c>
      <c r="N4949" s="33">
        <v>1</v>
      </c>
      <c r="O4949" s="50" t="e">
        <f>INDEX([1]Dados!$M$2:$N$26779,MATCH($P4949,[1]Dados!$N$2:$N$26779,),2)</f>
        <v>#N/A</v>
      </c>
      <c r="P4949">
        <v>164184</v>
      </c>
      <c r="Q4949" s="1">
        <v>37068</v>
      </c>
      <c r="R4949" s="1">
        <v>37072</v>
      </c>
      <c r="S4949" t="s">
        <v>1193</v>
      </c>
    </row>
    <row r="4950" spans="1:19" x14ac:dyDescent="0.2">
      <c r="A4950" s="7">
        <v>432360</v>
      </c>
      <c r="B4950" s="3">
        <v>85863</v>
      </c>
      <c r="C4950" s="3" t="s">
        <v>40</v>
      </c>
      <c r="D4950" s="2" t="s">
        <v>857</v>
      </c>
      <c r="E4950" s="3">
        <v>16</v>
      </c>
      <c r="F4950" s="17">
        <v>0</v>
      </c>
      <c r="G4950" s="17">
        <v>1</v>
      </c>
      <c r="H4950" s="17">
        <v>0</v>
      </c>
      <c r="I4950" s="7">
        <v>2.1</v>
      </c>
      <c r="J4950" s="7">
        <v>18</v>
      </c>
      <c r="K4950" s="4">
        <v>1293</v>
      </c>
      <c r="L4950" s="5">
        <v>1293.0592999999999</v>
      </c>
      <c r="M4950">
        <v>1583.04</v>
      </c>
      <c r="N4950" s="33">
        <v>1</v>
      </c>
      <c r="O4950" s="50" t="e">
        <f>INDEX([1]Dados!$M$2:$N$26779,MATCH($P4950,[1]Dados!$N$2:$N$26779,),2)</f>
        <v>#N/A</v>
      </c>
      <c r="P4950">
        <v>164184</v>
      </c>
      <c r="Q4950" s="1">
        <v>37068</v>
      </c>
      <c r="R4950" s="1">
        <v>37072</v>
      </c>
      <c r="S4950" t="s">
        <v>1193</v>
      </c>
    </row>
    <row r="4951" spans="1:19" x14ac:dyDescent="0.2">
      <c r="A4951" s="7">
        <v>432360</v>
      </c>
      <c r="B4951" s="3">
        <v>85863</v>
      </c>
      <c r="C4951" s="3" t="s">
        <v>40</v>
      </c>
      <c r="D4951" s="2" t="s">
        <v>857</v>
      </c>
      <c r="E4951" s="3">
        <v>16</v>
      </c>
      <c r="F4951" s="17">
        <v>0</v>
      </c>
      <c r="G4951" s="17">
        <v>1</v>
      </c>
      <c r="H4951" s="17">
        <v>0</v>
      </c>
      <c r="I4951" s="7">
        <v>2.2999999999999998</v>
      </c>
      <c r="J4951" s="7">
        <v>7</v>
      </c>
      <c r="K4951" s="4">
        <v>1293</v>
      </c>
      <c r="L4951" s="5">
        <v>1293.0592999999999</v>
      </c>
      <c r="M4951">
        <v>1583.04</v>
      </c>
      <c r="N4951" s="33">
        <v>1</v>
      </c>
      <c r="O4951" s="50" t="e">
        <f>INDEX([1]Dados!$M$2:$N$26779,MATCH($P4951,[1]Dados!$N$2:$N$26779,),2)</f>
        <v>#N/A</v>
      </c>
      <c r="P4951">
        <v>164184</v>
      </c>
      <c r="Q4951" s="1">
        <v>37068</v>
      </c>
      <c r="R4951" s="1">
        <v>37072</v>
      </c>
      <c r="S4951" t="s">
        <v>1193</v>
      </c>
    </row>
    <row r="4952" spans="1:19" x14ac:dyDescent="0.2">
      <c r="A4952" s="7">
        <v>420810</v>
      </c>
      <c r="B4952" s="3">
        <v>81590</v>
      </c>
      <c r="C4952" s="3" t="s">
        <v>29</v>
      </c>
      <c r="D4952" s="2" t="s">
        <v>485</v>
      </c>
      <c r="E4952" s="3">
        <v>16</v>
      </c>
      <c r="F4952" s="17">
        <v>0</v>
      </c>
      <c r="G4952" s="17">
        <v>1</v>
      </c>
      <c r="H4952" s="17">
        <v>0</v>
      </c>
      <c r="I4952" s="7" t="s">
        <v>3</v>
      </c>
      <c r="J4952" s="7">
        <v>0</v>
      </c>
      <c r="K4952" s="4">
        <v>1214</v>
      </c>
      <c r="L4952" s="5">
        <v>1214.0587</v>
      </c>
      <c r="M4952">
        <v>115820</v>
      </c>
      <c r="N4952" s="3">
        <v>1</v>
      </c>
      <c r="O4952" s="50" t="e">
        <f>INDEX([1]Dados!$M$2:$N$26779,MATCH($P4952,[1]Dados!$N$2:$N$26779,),2)</f>
        <v>#N/A</v>
      </c>
      <c r="P4952">
        <v>164291</v>
      </c>
      <c r="Q4952" s="1">
        <v>37061</v>
      </c>
      <c r="R4952" s="1">
        <v>37065</v>
      </c>
      <c r="S4952" t="s">
        <v>2134</v>
      </c>
    </row>
    <row r="4953" spans="1:19" x14ac:dyDescent="0.2">
      <c r="A4953" s="7">
        <v>420810</v>
      </c>
      <c r="B4953" s="3">
        <v>81590</v>
      </c>
      <c r="C4953" s="3" t="s">
        <v>29</v>
      </c>
      <c r="D4953" s="2" t="s">
        <v>485</v>
      </c>
      <c r="E4953" s="3">
        <v>16</v>
      </c>
      <c r="F4953" s="17">
        <v>0</v>
      </c>
      <c r="G4953" s="17">
        <v>1</v>
      </c>
      <c r="H4953" s="17">
        <v>0</v>
      </c>
      <c r="I4953" s="7">
        <v>2.2000000000000002</v>
      </c>
      <c r="J4953" s="7">
        <v>28</v>
      </c>
      <c r="K4953" s="4">
        <v>1214</v>
      </c>
      <c r="L4953" s="5">
        <v>1214.0589</v>
      </c>
      <c r="M4953">
        <v>400312</v>
      </c>
      <c r="N4953" s="3">
        <v>1</v>
      </c>
      <c r="O4953" s="50" t="e">
        <f>INDEX([1]Dados!$M$2:$N$26779,MATCH($P4953,[1]Dados!$N$2:$N$26779,),2)</f>
        <v>#N/A</v>
      </c>
      <c r="P4953">
        <v>164809</v>
      </c>
      <c r="Q4953" s="1">
        <v>37061</v>
      </c>
      <c r="R4953" s="1">
        <v>37065</v>
      </c>
      <c r="S4953" t="s">
        <v>1431</v>
      </c>
    </row>
    <row r="4954" spans="1:19" x14ac:dyDescent="0.2">
      <c r="A4954" s="7">
        <v>420810</v>
      </c>
      <c r="B4954" s="3">
        <v>81590</v>
      </c>
      <c r="C4954" s="3" t="s">
        <v>29</v>
      </c>
      <c r="D4954" s="2" t="s">
        <v>485</v>
      </c>
      <c r="E4954" s="3">
        <v>16</v>
      </c>
      <c r="F4954" s="17">
        <v>0</v>
      </c>
      <c r="G4954" s="17">
        <v>1</v>
      </c>
      <c r="H4954" s="17">
        <v>0</v>
      </c>
      <c r="I4954" s="7">
        <v>2.4</v>
      </c>
      <c r="J4954" s="7">
        <v>27</v>
      </c>
      <c r="K4954" s="4">
        <v>1214</v>
      </c>
      <c r="L4954" s="5">
        <v>1214.0589</v>
      </c>
      <c r="M4954">
        <v>400312</v>
      </c>
      <c r="N4954" s="3">
        <v>1</v>
      </c>
      <c r="O4954" s="50" t="e">
        <f>INDEX([1]Dados!$M$2:$N$26779,MATCH($P4954,[1]Dados!$N$2:$N$26779,),2)</f>
        <v>#N/A</v>
      </c>
      <c r="P4954">
        <v>164809</v>
      </c>
      <c r="Q4954" s="1">
        <v>37061</v>
      </c>
      <c r="R4954" s="1">
        <v>37065</v>
      </c>
      <c r="S4954" t="s">
        <v>1431</v>
      </c>
    </row>
    <row r="4955" spans="1:19" x14ac:dyDescent="0.2">
      <c r="A4955" s="7">
        <v>420810</v>
      </c>
      <c r="B4955" s="3">
        <v>81590</v>
      </c>
      <c r="C4955" s="3" t="s">
        <v>29</v>
      </c>
      <c r="D4955" s="2" t="s">
        <v>485</v>
      </c>
      <c r="E4955" s="3">
        <v>16</v>
      </c>
      <c r="F4955" s="17">
        <v>0</v>
      </c>
      <c r="G4955" s="17">
        <v>1</v>
      </c>
      <c r="H4955" s="17">
        <v>0</v>
      </c>
      <c r="I4955" s="7">
        <v>2.1</v>
      </c>
      <c r="J4955" s="7">
        <v>20</v>
      </c>
      <c r="K4955" s="4">
        <v>1214</v>
      </c>
      <c r="L4955" s="5">
        <v>1214.0589</v>
      </c>
      <c r="M4955">
        <v>400312</v>
      </c>
      <c r="N4955" s="3">
        <v>1</v>
      </c>
      <c r="O4955" s="50" t="e">
        <f>INDEX([1]Dados!$M$2:$N$26779,MATCH($P4955,[1]Dados!$N$2:$N$26779,),2)</f>
        <v>#N/A</v>
      </c>
      <c r="P4955">
        <v>164809</v>
      </c>
      <c r="Q4955" s="1">
        <v>37061</v>
      </c>
      <c r="R4955" s="1">
        <v>37065</v>
      </c>
      <c r="S4955" t="s">
        <v>1431</v>
      </c>
    </row>
    <row r="4956" spans="1:19" x14ac:dyDescent="0.2">
      <c r="A4956" s="7">
        <v>420810</v>
      </c>
      <c r="B4956" s="3">
        <v>81590</v>
      </c>
      <c r="C4956" s="3" t="s">
        <v>29</v>
      </c>
      <c r="D4956" s="2" t="s">
        <v>485</v>
      </c>
      <c r="E4956" s="3">
        <v>16</v>
      </c>
      <c r="F4956" s="17">
        <v>0</v>
      </c>
      <c r="G4956" s="17">
        <v>1</v>
      </c>
      <c r="H4956" s="17">
        <v>0</v>
      </c>
      <c r="I4956" s="7">
        <v>2.2999999999999998</v>
      </c>
      <c r="J4956" s="7">
        <v>25</v>
      </c>
      <c r="K4956" s="4">
        <v>1214</v>
      </c>
      <c r="L4956" s="5">
        <v>1214.0589</v>
      </c>
      <c r="M4956">
        <v>400312</v>
      </c>
      <c r="N4956" s="3">
        <v>1</v>
      </c>
      <c r="O4956" s="50" t="e">
        <f>INDEX([1]Dados!$M$2:$N$26779,MATCH($P4956,[1]Dados!$N$2:$N$26779,),2)</f>
        <v>#N/A</v>
      </c>
      <c r="P4956">
        <v>164809</v>
      </c>
      <c r="Q4956" s="1">
        <v>37061</v>
      </c>
      <c r="R4956" s="1">
        <v>37065</v>
      </c>
      <c r="S4956" t="s">
        <v>1431</v>
      </c>
    </row>
    <row r="4957" spans="1:19" x14ac:dyDescent="0.2">
      <c r="A4957" s="7">
        <v>420810</v>
      </c>
      <c r="B4957" s="3">
        <v>81590</v>
      </c>
      <c r="C4957" s="3" t="s">
        <v>29</v>
      </c>
      <c r="D4957" s="2" t="s">
        <v>485</v>
      </c>
      <c r="E4957" s="3">
        <v>16</v>
      </c>
      <c r="F4957" s="17">
        <v>0</v>
      </c>
      <c r="G4957" s="17">
        <v>1</v>
      </c>
      <c r="H4957" s="17">
        <v>0</v>
      </c>
      <c r="I4957" s="7">
        <v>1.1000000000000001</v>
      </c>
      <c r="J4957" s="7">
        <v>22</v>
      </c>
      <c r="K4957" s="4">
        <v>1293</v>
      </c>
      <c r="L4957" s="5">
        <v>1293.0592999999999</v>
      </c>
      <c r="M4957">
        <v>25864</v>
      </c>
      <c r="N4957" s="3">
        <v>1</v>
      </c>
      <c r="O4957" s="50" t="e">
        <f>INDEX([1]Dados!$M$2:$N$26779,MATCH($P4957,[1]Dados!$N$2:$N$26779,),2)</f>
        <v>#N/A</v>
      </c>
      <c r="P4957">
        <v>164197</v>
      </c>
      <c r="Q4957" s="1">
        <v>37061</v>
      </c>
      <c r="R4957" s="1">
        <v>37065</v>
      </c>
      <c r="S4957" t="s">
        <v>1118</v>
      </c>
    </row>
    <row r="4958" spans="1:19" x14ac:dyDescent="0.2">
      <c r="A4958" s="7">
        <v>420810</v>
      </c>
      <c r="B4958" s="3">
        <v>81590</v>
      </c>
      <c r="C4958" s="3" t="s">
        <v>29</v>
      </c>
      <c r="D4958" s="2" t="s">
        <v>485</v>
      </c>
      <c r="E4958" s="3">
        <v>16</v>
      </c>
      <c r="F4958" s="17">
        <v>0</v>
      </c>
      <c r="G4958" s="17">
        <v>1</v>
      </c>
      <c r="H4958" s="17">
        <v>0</v>
      </c>
      <c r="I4958" s="7">
        <v>1.2</v>
      </c>
      <c r="J4958" s="7">
        <v>22</v>
      </c>
      <c r="K4958" s="4">
        <v>1293</v>
      </c>
      <c r="L4958" s="5">
        <v>1293.0592999999999</v>
      </c>
      <c r="M4958">
        <v>25864</v>
      </c>
      <c r="N4958" s="3">
        <v>1</v>
      </c>
      <c r="O4958" s="50" t="e">
        <f>INDEX([1]Dados!$M$2:$N$26779,MATCH($P4958,[1]Dados!$N$2:$N$26779,),2)</f>
        <v>#N/A</v>
      </c>
      <c r="P4958">
        <v>164197</v>
      </c>
      <c r="Q4958" s="1">
        <v>37061</v>
      </c>
      <c r="R4958" s="1">
        <v>37065</v>
      </c>
      <c r="S4958" t="s">
        <v>1118</v>
      </c>
    </row>
    <row r="4959" spans="1:19" x14ac:dyDescent="0.2">
      <c r="A4959" s="7">
        <v>420810</v>
      </c>
      <c r="B4959" s="3">
        <v>81590</v>
      </c>
      <c r="C4959" s="3" t="s">
        <v>29</v>
      </c>
      <c r="D4959" s="2" t="s">
        <v>485</v>
      </c>
      <c r="E4959" s="3">
        <v>16</v>
      </c>
      <c r="F4959" s="17">
        <v>0</v>
      </c>
      <c r="G4959" s="17">
        <v>1</v>
      </c>
      <c r="H4959" s="17">
        <v>0</v>
      </c>
      <c r="I4959" s="7">
        <v>1.3</v>
      </c>
      <c r="J4959" s="7">
        <v>22</v>
      </c>
      <c r="K4959" s="4">
        <v>1293</v>
      </c>
      <c r="L4959" s="5">
        <v>1293.0592999999999</v>
      </c>
      <c r="M4959">
        <v>25864</v>
      </c>
      <c r="N4959" s="3">
        <v>1</v>
      </c>
      <c r="O4959" s="50" t="e">
        <f>INDEX([1]Dados!$M$2:$N$26779,MATCH($P4959,[1]Dados!$N$2:$N$26779,),2)</f>
        <v>#N/A</v>
      </c>
      <c r="P4959">
        <v>164197</v>
      </c>
      <c r="Q4959" s="1">
        <v>37061</v>
      </c>
      <c r="R4959" s="1">
        <v>37065</v>
      </c>
      <c r="S4959" t="s">
        <v>1118</v>
      </c>
    </row>
    <row r="4960" spans="1:19" x14ac:dyDescent="0.2">
      <c r="A4960" s="7">
        <v>421790</v>
      </c>
      <c r="B4960" s="3">
        <v>83534</v>
      </c>
      <c r="C4960" s="3" t="s">
        <v>29</v>
      </c>
      <c r="D4960" s="2" t="s">
        <v>812</v>
      </c>
      <c r="E4960" s="3">
        <v>16</v>
      </c>
      <c r="F4960" s="17">
        <v>0</v>
      </c>
      <c r="G4960" s="17">
        <v>1</v>
      </c>
      <c r="H4960" s="17">
        <v>0</v>
      </c>
      <c r="I4960" s="7">
        <v>1.1000000000000001</v>
      </c>
      <c r="J4960" s="7">
        <v>25</v>
      </c>
      <c r="K4960" s="4">
        <v>1214</v>
      </c>
      <c r="L4960" s="5">
        <v>1214.0587</v>
      </c>
      <c r="M4960">
        <v>141134.64000000001</v>
      </c>
      <c r="N4960" s="3">
        <v>1</v>
      </c>
      <c r="O4960" s="50" t="e">
        <f>INDEX([1]Dados!$M$2:$N$26779,MATCH($P4960,[1]Dados!$N$2:$N$26779,),2)</f>
        <v>#N/A</v>
      </c>
      <c r="P4960">
        <v>164290</v>
      </c>
      <c r="Q4960" s="1">
        <v>37061</v>
      </c>
      <c r="R4960" s="1">
        <v>37065</v>
      </c>
      <c r="S4960" t="s">
        <v>1017</v>
      </c>
    </row>
    <row r="4961" spans="1:19" x14ac:dyDescent="0.2">
      <c r="A4961" s="7">
        <v>421790</v>
      </c>
      <c r="B4961" s="3">
        <v>83534</v>
      </c>
      <c r="C4961" s="3" t="s">
        <v>29</v>
      </c>
      <c r="D4961" s="2" t="s">
        <v>812</v>
      </c>
      <c r="E4961" s="3">
        <v>16</v>
      </c>
      <c r="F4961" s="17">
        <v>0</v>
      </c>
      <c r="G4961" s="17">
        <v>1</v>
      </c>
      <c r="H4961" s="17">
        <v>0</v>
      </c>
      <c r="I4961" s="7">
        <v>2.1</v>
      </c>
      <c r="J4961" s="7">
        <v>0</v>
      </c>
      <c r="K4961" s="4">
        <v>1214</v>
      </c>
      <c r="L4961" s="5">
        <v>1214.0589</v>
      </c>
      <c r="M4961">
        <v>188500</v>
      </c>
      <c r="N4961" s="3">
        <v>1</v>
      </c>
      <c r="O4961" s="50" t="e">
        <f>INDEX([1]Dados!$M$2:$N$26779,MATCH($P4961,[1]Dados!$N$2:$N$26779,),2)</f>
        <v>#N/A</v>
      </c>
      <c r="P4961">
        <v>164808</v>
      </c>
      <c r="Q4961" s="1">
        <v>37061</v>
      </c>
      <c r="R4961" s="1">
        <v>37065</v>
      </c>
      <c r="S4961" t="s">
        <v>1386</v>
      </c>
    </row>
    <row r="4962" spans="1:19" x14ac:dyDescent="0.2">
      <c r="A4962" s="7">
        <v>421790</v>
      </c>
      <c r="B4962" s="3">
        <v>83534</v>
      </c>
      <c r="C4962" s="3" t="s">
        <v>29</v>
      </c>
      <c r="D4962" s="2" t="s">
        <v>812</v>
      </c>
      <c r="E4962" s="3">
        <v>16</v>
      </c>
      <c r="F4962" s="17">
        <v>0</v>
      </c>
      <c r="G4962" s="17">
        <v>1</v>
      </c>
      <c r="H4962" s="17">
        <v>0</v>
      </c>
      <c r="I4962" s="7" t="s">
        <v>3</v>
      </c>
      <c r="J4962" s="7">
        <v>0</v>
      </c>
      <c r="K4962" s="4">
        <v>1203</v>
      </c>
      <c r="L4962" s="5">
        <v>1203.0829000000001</v>
      </c>
      <c r="M4962">
        <v>21543.82</v>
      </c>
      <c r="N4962" s="3">
        <v>1</v>
      </c>
      <c r="O4962" s="50" t="e">
        <f>INDEX([1]Dados!$M$2:$N$26779,MATCH($P4962,[1]Dados!$N$2:$N$26779,),2)</f>
        <v>#N/A</v>
      </c>
      <c r="P4962">
        <v>164145</v>
      </c>
      <c r="Q4962" s="1">
        <v>37061</v>
      </c>
      <c r="R4962" s="1">
        <v>37065</v>
      </c>
      <c r="S4962" t="s">
        <v>2134</v>
      </c>
    </row>
    <row r="4963" spans="1:19" x14ac:dyDescent="0.2">
      <c r="A4963" s="7">
        <v>421790</v>
      </c>
      <c r="B4963" s="3">
        <v>83534</v>
      </c>
      <c r="C4963" s="3" t="s">
        <v>29</v>
      </c>
      <c r="D4963" s="2" t="s">
        <v>812</v>
      </c>
      <c r="E4963" s="3">
        <v>16</v>
      </c>
      <c r="F4963" s="17">
        <v>0</v>
      </c>
      <c r="G4963" s="17">
        <v>1</v>
      </c>
      <c r="H4963" s="17">
        <v>0</v>
      </c>
      <c r="I4963" s="7" t="s">
        <v>3</v>
      </c>
      <c r="J4963" s="7">
        <v>0</v>
      </c>
      <c r="K4963" s="4">
        <v>1293</v>
      </c>
      <c r="L4963" s="5">
        <v>1293.0592999999999</v>
      </c>
      <c r="M4963">
        <v>8234</v>
      </c>
      <c r="N4963" s="3">
        <v>1</v>
      </c>
      <c r="O4963" s="50" t="e">
        <f>INDEX([1]Dados!$M$2:$N$26779,MATCH($P4963,[1]Dados!$N$2:$N$26779,),2)</f>
        <v>#N/A</v>
      </c>
      <c r="P4963">
        <v>164196</v>
      </c>
      <c r="Q4963" s="1">
        <v>37061</v>
      </c>
      <c r="R4963" s="1">
        <v>37065</v>
      </c>
      <c r="S4963" t="s">
        <v>2134</v>
      </c>
    </row>
    <row r="4964" spans="1:19" x14ac:dyDescent="0.2">
      <c r="A4964" s="7">
        <v>350510</v>
      </c>
      <c r="B4964" s="3">
        <v>61999</v>
      </c>
      <c r="C4964" s="3" t="s">
        <v>28</v>
      </c>
      <c r="D4964" s="2" t="s">
        <v>280</v>
      </c>
      <c r="E4964" s="3">
        <v>16</v>
      </c>
      <c r="F4964" s="17">
        <v>0</v>
      </c>
      <c r="G4964" s="17">
        <v>1</v>
      </c>
      <c r="H4964" s="17">
        <v>0</v>
      </c>
      <c r="I4964" s="7" t="s">
        <v>3</v>
      </c>
      <c r="J4964" s="7">
        <v>0</v>
      </c>
      <c r="K4964" s="4">
        <v>1203</v>
      </c>
      <c r="L4964" s="5">
        <v>1203.0829000000001</v>
      </c>
      <c r="M4964">
        <v>13316.1</v>
      </c>
      <c r="N4964" s="3">
        <v>1</v>
      </c>
      <c r="O4964" s="50" t="e">
        <f>INDEX([1]Dados!$M$2:$N$26779,MATCH($P4964,[1]Dados!$N$2:$N$26779,),2)</f>
        <v>#N/A</v>
      </c>
      <c r="P4964">
        <v>164150</v>
      </c>
      <c r="Q4964" s="1">
        <v>37068</v>
      </c>
      <c r="R4964" s="1">
        <v>37072</v>
      </c>
      <c r="S4964" t="s">
        <v>2134</v>
      </c>
    </row>
    <row r="4965" spans="1:19" x14ac:dyDescent="0.2">
      <c r="A4965" s="7">
        <v>350510</v>
      </c>
      <c r="B4965" s="3">
        <v>61999</v>
      </c>
      <c r="C4965" s="3" t="s">
        <v>28</v>
      </c>
      <c r="D4965" s="2" t="s">
        <v>280</v>
      </c>
      <c r="E4965" s="3">
        <v>16</v>
      </c>
      <c r="F4965" s="17">
        <v>0</v>
      </c>
      <c r="G4965" s="17">
        <v>1</v>
      </c>
      <c r="H4965" s="17">
        <v>0</v>
      </c>
      <c r="I4965" s="7">
        <v>1.1000000000000001</v>
      </c>
      <c r="J4965" s="7">
        <v>15</v>
      </c>
      <c r="K4965" s="4">
        <v>1214</v>
      </c>
      <c r="L4965" s="5">
        <v>1214.0587</v>
      </c>
      <c r="M4965">
        <v>136218.48000000001</v>
      </c>
      <c r="N4965" s="3">
        <v>1</v>
      </c>
      <c r="O4965" s="50" t="e">
        <f>INDEX([1]Dados!$M$2:$N$26779,MATCH($P4965,[1]Dados!$N$2:$N$26779,),2)</f>
        <v>#N/A</v>
      </c>
      <c r="P4965">
        <v>164265</v>
      </c>
      <c r="Q4965" s="1">
        <v>37068</v>
      </c>
      <c r="R4965" s="1">
        <v>37072</v>
      </c>
      <c r="S4965" t="s">
        <v>1435</v>
      </c>
    </row>
    <row r="4966" spans="1:19" x14ac:dyDescent="0.2">
      <c r="A4966" s="7">
        <v>350510</v>
      </c>
      <c r="B4966" s="3">
        <v>61999</v>
      </c>
      <c r="C4966" s="3" t="s">
        <v>28</v>
      </c>
      <c r="D4966" s="2" t="s">
        <v>280</v>
      </c>
      <c r="E4966" s="3">
        <v>16</v>
      </c>
      <c r="F4966" s="17">
        <v>0</v>
      </c>
      <c r="G4966" s="17">
        <v>1</v>
      </c>
      <c r="H4966" s="17">
        <v>0</v>
      </c>
      <c r="I4966" s="7">
        <v>1.2</v>
      </c>
      <c r="J4966" s="7">
        <v>15</v>
      </c>
      <c r="K4966" s="4">
        <v>1214</v>
      </c>
      <c r="L4966" s="5">
        <v>1214.0587</v>
      </c>
      <c r="M4966">
        <v>136218.48000000001</v>
      </c>
      <c r="N4966" s="3">
        <v>1</v>
      </c>
      <c r="O4966" s="50" t="e">
        <f>INDEX([1]Dados!$M$2:$N$26779,MATCH($P4966,[1]Dados!$N$2:$N$26779,),2)</f>
        <v>#N/A</v>
      </c>
      <c r="P4966">
        <v>164265</v>
      </c>
      <c r="Q4966" s="1">
        <v>37068</v>
      </c>
      <c r="R4966" s="1">
        <v>37072</v>
      </c>
      <c r="S4966" t="s">
        <v>1435</v>
      </c>
    </row>
    <row r="4967" spans="1:19" x14ac:dyDescent="0.2">
      <c r="A4967" s="7">
        <v>350510</v>
      </c>
      <c r="B4967" s="3">
        <v>61999</v>
      </c>
      <c r="C4967" s="3" t="s">
        <v>28</v>
      </c>
      <c r="D4967" s="2" t="s">
        <v>280</v>
      </c>
      <c r="E4967" s="3">
        <v>16</v>
      </c>
      <c r="F4967" s="17">
        <v>0</v>
      </c>
      <c r="G4967" s="17">
        <v>1</v>
      </c>
      <c r="H4967" s="17">
        <v>0</v>
      </c>
      <c r="I4967" s="7">
        <v>1.3</v>
      </c>
      <c r="J4967" s="7">
        <v>25</v>
      </c>
      <c r="K4967" s="4">
        <v>1214</v>
      </c>
      <c r="L4967" s="5">
        <v>1214.0587</v>
      </c>
      <c r="M4967">
        <v>136218.48000000001</v>
      </c>
      <c r="N4967" s="3">
        <v>1</v>
      </c>
      <c r="O4967" s="50" t="e">
        <f>INDEX([1]Dados!$M$2:$N$26779,MATCH($P4967,[1]Dados!$N$2:$N$26779,),2)</f>
        <v>#N/A</v>
      </c>
      <c r="P4967">
        <v>164265</v>
      </c>
      <c r="Q4967" s="1">
        <v>37068</v>
      </c>
      <c r="R4967" s="1">
        <v>37072</v>
      </c>
      <c r="S4967" t="s">
        <v>1435</v>
      </c>
    </row>
    <row r="4968" spans="1:19" x14ac:dyDescent="0.2">
      <c r="A4968" s="7">
        <v>350510</v>
      </c>
      <c r="B4968" s="3">
        <v>61999</v>
      </c>
      <c r="C4968" s="3" t="s">
        <v>28</v>
      </c>
      <c r="D4968" s="2" t="s">
        <v>280</v>
      </c>
      <c r="E4968" s="3">
        <v>16</v>
      </c>
      <c r="F4968" s="17">
        <v>0</v>
      </c>
      <c r="G4968" s="17">
        <v>1</v>
      </c>
      <c r="H4968" s="17">
        <v>0</v>
      </c>
      <c r="I4968" s="7">
        <v>3.1</v>
      </c>
      <c r="J4968" s="7">
        <v>15</v>
      </c>
      <c r="K4968" s="4">
        <v>1214</v>
      </c>
      <c r="L4968" s="5">
        <v>1214.0589</v>
      </c>
      <c r="M4968">
        <v>91816</v>
      </c>
      <c r="N4968" s="3">
        <v>1</v>
      </c>
      <c r="O4968" s="50" t="e">
        <f>INDEX([1]Dados!$M$2:$N$26779,MATCH($P4968,[1]Dados!$N$2:$N$26779,),2)</f>
        <v>#N/A</v>
      </c>
      <c r="P4968">
        <v>165461</v>
      </c>
      <c r="Q4968" s="1">
        <v>37068</v>
      </c>
      <c r="R4968" s="1">
        <v>37072</v>
      </c>
      <c r="S4968" t="s">
        <v>951</v>
      </c>
    </row>
    <row r="4969" spans="1:19" x14ac:dyDescent="0.2">
      <c r="A4969" s="7">
        <v>350510</v>
      </c>
      <c r="B4969" s="3">
        <v>61999</v>
      </c>
      <c r="C4969" s="3" t="s">
        <v>28</v>
      </c>
      <c r="D4969" s="2" t="s">
        <v>280</v>
      </c>
      <c r="E4969" s="3">
        <v>16</v>
      </c>
      <c r="F4969" s="17">
        <v>0</v>
      </c>
      <c r="G4969" s="17">
        <v>1</v>
      </c>
      <c r="H4969" s="17">
        <v>0</v>
      </c>
      <c r="I4969" s="7" t="s">
        <v>3</v>
      </c>
      <c r="J4969" s="7">
        <v>0</v>
      </c>
      <c r="K4969" s="4">
        <v>1214</v>
      </c>
      <c r="L4969" s="5">
        <v>1214.0808</v>
      </c>
      <c r="M4969">
        <v>102384.58</v>
      </c>
      <c r="N4969" s="3">
        <v>1</v>
      </c>
      <c r="O4969" s="50" t="e">
        <f>INDEX([1]Dados!$M$2:$N$26779,MATCH($P4969,[1]Dados!$N$2:$N$26779,),2)</f>
        <v>#N/A</v>
      </c>
      <c r="P4969">
        <v>164165</v>
      </c>
      <c r="Q4969" s="1">
        <v>37068</v>
      </c>
      <c r="R4969" s="1">
        <v>37072</v>
      </c>
      <c r="S4969" t="s">
        <v>2134</v>
      </c>
    </row>
    <row r="4970" spans="1:19" x14ac:dyDescent="0.2">
      <c r="A4970" s="7">
        <v>350510</v>
      </c>
      <c r="B4970" s="3">
        <v>61999</v>
      </c>
      <c r="C4970" s="3" t="s">
        <v>28</v>
      </c>
      <c r="D4970" s="2" t="s">
        <v>280</v>
      </c>
      <c r="E4970" s="3">
        <v>16</v>
      </c>
      <c r="F4970" s="17">
        <v>0</v>
      </c>
      <c r="G4970" s="17">
        <v>1</v>
      </c>
      <c r="H4970" s="17">
        <v>0</v>
      </c>
      <c r="I4970" s="7">
        <v>2.1</v>
      </c>
      <c r="J4970" s="7">
        <v>21</v>
      </c>
      <c r="K4970" s="4">
        <v>1293</v>
      </c>
      <c r="L4970" s="5">
        <v>1293.0592999999999</v>
      </c>
      <c r="M4970">
        <v>6072</v>
      </c>
      <c r="N4970" s="3">
        <v>1</v>
      </c>
      <c r="O4970" s="50" t="e">
        <f>INDEX([1]Dados!$M$2:$N$26779,MATCH($P4970,[1]Dados!$N$2:$N$26779,),2)</f>
        <v>#N/A</v>
      </c>
      <c r="P4970">
        <v>164165</v>
      </c>
      <c r="Q4970" s="1">
        <v>37068</v>
      </c>
      <c r="R4970" s="1">
        <v>37072</v>
      </c>
      <c r="S4970" t="s">
        <v>950</v>
      </c>
    </row>
    <row r="4971" spans="1:19" x14ac:dyDescent="0.2">
      <c r="A4971" s="7">
        <v>353360</v>
      </c>
      <c r="B4971" s="3">
        <v>67733</v>
      </c>
      <c r="C4971" s="3" t="s">
        <v>28</v>
      </c>
      <c r="D4971" s="2" t="s">
        <v>617</v>
      </c>
      <c r="E4971" s="3">
        <v>16</v>
      </c>
      <c r="F4971" s="17">
        <v>0</v>
      </c>
      <c r="G4971" s="17">
        <v>1</v>
      </c>
      <c r="H4971" s="17">
        <v>0</v>
      </c>
      <c r="I4971" s="7">
        <v>3.1</v>
      </c>
      <c r="J4971" s="7">
        <v>14</v>
      </c>
      <c r="K4971" s="4">
        <v>1203</v>
      </c>
      <c r="L4971" s="5">
        <v>1203.0829000000001</v>
      </c>
      <c r="M4971">
        <v>20002.88</v>
      </c>
      <c r="N4971" s="33">
        <v>1</v>
      </c>
      <c r="O4971" s="50" t="e">
        <f>INDEX([1]Dados!$M$2:$N$26779,MATCH($P4971,[1]Dados!$N$2:$N$26779,),2)</f>
        <v>#N/A</v>
      </c>
      <c r="P4971">
        <v>164151</v>
      </c>
      <c r="Q4971" s="1">
        <v>37068</v>
      </c>
      <c r="R4971" s="1">
        <v>37072</v>
      </c>
      <c r="S4971" t="s">
        <v>988</v>
      </c>
    </row>
    <row r="4972" spans="1:19" x14ac:dyDescent="0.2">
      <c r="A4972" s="7">
        <v>353360</v>
      </c>
      <c r="B4972" s="3">
        <v>67733</v>
      </c>
      <c r="C4972" s="3" t="s">
        <v>28</v>
      </c>
      <c r="D4972" s="2" t="s">
        <v>617</v>
      </c>
      <c r="E4972" s="3">
        <v>16</v>
      </c>
      <c r="F4972" s="17">
        <v>0</v>
      </c>
      <c r="G4972" s="17">
        <v>1</v>
      </c>
      <c r="H4972" s="17">
        <v>0</v>
      </c>
      <c r="I4972" s="7">
        <v>1.3</v>
      </c>
      <c r="J4972" s="7">
        <v>15</v>
      </c>
      <c r="K4972" s="4">
        <v>1214</v>
      </c>
      <c r="L4972" s="5">
        <v>1214.0587</v>
      </c>
      <c r="M4972">
        <v>111606.04</v>
      </c>
      <c r="N4972" s="33">
        <v>1</v>
      </c>
      <c r="O4972" s="50" t="e">
        <f>INDEX([1]Dados!$M$2:$N$26779,MATCH($P4972,[1]Dados!$N$2:$N$26779,),2)</f>
        <v>#N/A</v>
      </c>
      <c r="P4972">
        <v>164266</v>
      </c>
      <c r="Q4972" s="1">
        <v>37068</v>
      </c>
      <c r="R4972" s="1">
        <v>37072</v>
      </c>
      <c r="S4972" t="s">
        <v>1217</v>
      </c>
    </row>
    <row r="4973" spans="1:19" x14ac:dyDescent="0.2">
      <c r="A4973" s="7">
        <v>353360</v>
      </c>
      <c r="B4973" s="3">
        <v>67733</v>
      </c>
      <c r="C4973" s="3" t="s">
        <v>28</v>
      </c>
      <c r="D4973" s="2" t="s">
        <v>617</v>
      </c>
      <c r="E4973" s="3">
        <v>16</v>
      </c>
      <c r="F4973" s="17">
        <v>0</v>
      </c>
      <c r="G4973" s="17">
        <v>1</v>
      </c>
      <c r="H4973" s="17">
        <v>0</v>
      </c>
      <c r="I4973" s="7">
        <v>1.5</v>
      </c>
      <c r="J4973" s="7">
        <v>9</v>
      </c>
      <c r="K4973" s="4">
        <v>1214</v>
      </c>
      <c r="L4973" s="5">
        <v>1214.0587</v>
      </c>
      <c r="M4973">
        <v>111606.04</v>
      </c>
      <c r="N4973" s="33">
        <v>1</v>
      </c>
      <c r="O4973" s="50" t="e">
        <f>INDEX([1]Dados!$M$2:$N$26779,MATCH($P4973,[1]Dados!$N$2:$N$26779,),2)</f>
        <v>#N/A</v>
      </c>
      <c r="P4973">
        <v>164266</v>
      </c>
      <c r="Q4973" s="1">
        <v>37068</v>
      </c>
      <c r="R4973" s="1">
        <v>37072</v>
      </c>
      <c r="S4973" t="s">
        <v>1217</v>
      </c>
    </row>
    <row r="4974" spans="1:19" x14ac:dyDescent="0.2">
      <c r="A4974" s="7">
        <v>353360</v>
      </c>
      <c r="B4974" s="3">
        <v>67733</v>
      </c>
      <c r="C4974" s="3" t="s">
        <v>28</v>
      </c>
      <c r="D4974" s="2" t="s">
        <v>617</v>
      </c>
      <c r="E4974" s="3">
        <v>16</v>
      </c>
      <c r="F4974" s="17">
        <v>0</v>
      </c>
      <c r="G4974" s="17">
        <v>1</v>
      </c>
      <c r="H4974" s="17">
        <v>0</v>
      </c>
      <c r="I4974" s="7">
        <v>1.2</v>
      </c>
      <c r="J4974" s="7">
        <v>25</v>
      </c>
      <c r="K4974" s="4">
        <v>1214</v>
      </c>
      <c r="L4974" s="5">
        <v>1214.0587</v>
      </c>
      <c r="M4974">
        <v>111606.04</v>
      </c>
      <c r="N4974" s="33">
        <v>1</v>
      </c>
      <c r="O4974" s="50" t="e">
        <f>INDEX([1]Dados!$M$2:$N$26779,MATCH($P4974,[1]Dados!$N$2:$N$26779,),2)</f>
        <v>#N/A</v>
      </c>
      <c r="P4974">
        <v>164266</v>
      </c>
      <c r="Q4974" s="1">
        <v>37068</v>
      </c>
      <c r="R4974" s="1">
        <v>37072</v>
      </c>
      <c r="S4974" t="s">
        <v>1217</v>
      </c>
    </row>
    <row r="4975" spans="1:19" x14ac:dyDescent="0.2">
      <c r="A4975" s="7">
        <v>353360</v>
      </c>
      <c r="B4975" s="3">
        <v>67733</v>
      </c>
      <c r="C4975" s="3" t="s">
        <v>28</v>
      </c>
      <c r="D4975" s="2" t="s">
        <v>617</v>
      </c>
      <c r="E4975" s="3">
        <v>16</v>
      </c>
      <c r="F4975" s="17">
        <v>0</v>
      </c>
      <c r="G4975" s="17">
        <v>1</v>
      </c>
      <c r="H4975" s="17">
        <v>0</v>
      </c>
      <c r="I4975" s="7">
        <v>1.4</v>
      </c>
      <c r="J4975" s="7">
        <v>30</v>
      </c>
      <c r="K4975" s="4">
        <v>1214</v>
      </c>
      <c r="L4975" s="5">
        <v>1214.0587</v>
      </c>
      <c r="M4975">
        <v>111606.04</v>
      </c>
      <c r="N4975" s="33">
        <v>1</v>
      </c>
      <c r="O4975" s="50" t="e">
        <f>INDEX([1]Dados!$M$2:$N$26779,MATCH($P4975,[1]Dados!$N$2:$N$26779,),2)</f>
        <v>#N/A</v>
      </c>
      <c r="P4975">
        <v>164266</v>
      </c>
      <c r="Q4975" s="1">
        <v>37068</v>
      </c>
      <c r="R4975" s="1">
        <v>37072</v>
      </c>
      <c r="S4975" t="s">
        <v>1217</v>
      </c>
    </row>
    <row r="4976" spans="1:19" x14ac:dyDescent="0.2">
      <c r="A4976" s="7">
        <v>353360</v>
      </c>
      <c r="B4976" s="3">
        <v>67733</v>
      </c>
      <c r="C4976" s="3" t="s">
        <v>28</v>
      </c>
      <c r="D4976" s="2" t="s">
        <v>617</v>
      </c>
      <c r="E4976" s="3">
        <v>16</v>
      </c>
      <c r="F4976" s="17">
        <v>0</v>
      </c>
      <c r="G4976" s="17">
        <v>1</v>
      </c>
      <c r="H4976" s="17">
        <v>0</v>
      </c>
      <c r="I4976" s="7">
        <v>1.1000000000000001</v>
      </c>
      <c r="J4976" s="7">
        <v>2</v>
      </c>
      <c r="K4976" s="4">
        <v>1214</v>
      </c>
      <c r="L4976" s="5">
        <v>1214.0587</v>
      </c>
      <c r="M4976">
        <v>111606.04</v>
      </c>
      <c r="N4976" s="33">
        <v>1</v>
      </c>
      <c r="O4976" s="50" t="e">
        <f>INDEX([1]Dados!$M$2:$N$26779,MATCH($P4976,[1]Dados!$N$2:$N$26779,),2)</f>
        <v>#N/A</v>
      </c>
      <c r="P4976">
        <v>164266</v>
      </c>
      <c r="Q4976" s="1">
        <v>37068</v>
      </c>
      <c r="R4976" s="1">
        <v>37072</v>
      </c>
      <c r="S4976" t="s">
        <v>1217</v>
      </c>
    </row>
    <row r="4977" spans="1:19" x14ac:dyDescent="0.2">
      <c r="A4977" s="7">
        <v>353360</v>
      </c>
      <c r="B4977" s="3">
        <v>67733</v>
      </c>
      <c r="C4977" s="3" t="s">
        <v>28</v>
      </c>
      <c r="D4977" s="2" t="s">
        <v>617</v>
      </c>
      <c r="E4977" s="3">
        <v>16</v>
      </c>
      <c r="F4977" s="17">
        <v>0</v>
      </c>
      <c r="G4977" s="17">
        <v>1</v>
      </c>
      <c r="H4977" s="17">
        <v>0</v>
      </c>
      <c r="I4977" s="7">
        <v>4.3</v>
      </c>
      <c r="J4977" s="7">
        <v>28</v>
      </c>
      <c r="K4977" s="4">
        <v>1214</v>
      </c>
      <c r="L4977" s="5">
        <v>1214.0589</v>
      </c>
      <c r="M4977">
        <v>91816</v>
      </c>
      <c r="N4977" s="33">
        <v>1</v>
      </c>
      <c r="O4977" s="50" t="e">
        <f>INDEX([1]Dados!$M$2:$N$26779,MATCH($P4977,[1]Dados!$N$2:$N$26779,),2)</f>
        <v>#N/A</v>
      </c>
      <c r="P4977">
        <v>165462</v>
      </c>
      <c r="Q4977" s="1">
        <v>37068</v>
      </c>
      <c r="R4977" s="1">
        <v>37072</v>
      </c>
      <c r="S4977" t="s">
        <v>1218</v>
      </c>
    </row>
    <row r="4978" spans="1:19" x14ac:dyDescent="0.2">
      <c r="A4978" s="7">
        <v>353360</v>
      </c>
      <c r="B4978" s="3">
        <v>67733</v>
      </c>
      <c r="C4978" s="3" t="s">
        <v>28</v>
      </c>
      <c r="D4978" s="2" t="s">
        <v>617</v>
      </c>
      <c r="E4978" s="3">
        <v>16</v>
      </c>
      <c r="F4978" s="17">
        <v>0</v>
      </c>
      <c r="G4978" s="17">
        <v>1</v>
      </c>
      <c r="H4978" s="17">
        <v>0</v>
      </c>
      <c r="I4978" s="7">
        <v>4.2</v>
      </c>
      <c r="J4978" s="7">
        <v>20</v>
      </c>
      <c r="K4978" s="4">
        <v>1214</v>
      </c>
      <c r="L4978" s="5">
        <v>1214.0589</v>
      </c>
      <c r="M4978">
        <v>91816</v>
      </c>
      <c r="N4978" s="33">
        <v>1</v>
      </c>
      <c r="O4978" s="50" t="e">
        <f>INDEX([1]Dados!$M$2:$N$26779,MATCH($P4978,[1]Dados!$N$2:$N$26779,),2)</f>
        <v>#N/A</v>
      </c>
      <c r="P4978">
        <v>165462</v>
      </c>
      <c r="Q4978" s="1">
        <v>37068</v>
      </c>
      <c r="R4978" s="1">
        <v>37072</v>
      </c>
      <c r="S4978" t="s">
        <v>1218</v>
      </c>
    </row>
    <row r="4979" spans="1:19" x14ac:dyDescent="0.2">
      <c r="A4979" s="7">
        <v>353360</v>
      </c>
      <c r="B4979" s="3">
        <v>67733</v>
      </c>
      <c r="C4979" s="3" t="s">
        <v>28</v>
      </c>
      <c r="D4979" s="2" t="s">
        <v>617</v>
      </c>
      <c r="E4979" s="3">
        <v>16</v>
      </c>
      <c r="F4979" s="17">
        <v>0</v>
      </c>
      <c r="G4979" s="17">
        <v>1</v>
      </c>
      <c r="H4979" s="17">
        <v>0</v>
      </c>
      <c r="I4979" s="7">
        <v>4.4000000000000004</v>
      </c>
      <c r="J4979" s="7">
        <v>24</v>
      </c>
      <c r="K4979" s="4">
        <v>1214</v>
      </c>
      <c r="L4979" s="5">
        <v>1214.0589</v>
      </c>
      <c r="M4979">
        <v>91816</v>
      </c>
      <c r="N4979" s="33">
        <v>1</v>
      </c>
      <c r="O4979" s="50" t="e">
        <f>INDEX([1]Dados!$M$2:$N$26779,MATCH($P4979,[1]Dados!$N$2:$N$26779,),2)</f>
        <v>#N/A</v>
      </c>
      <c r="P4979">
        <v>165462</v>
      </c>
      <c r="Q4979" s="1">
        <v>37068</v>
      </c>
      <c r="R4979" s="1">
        <v>37072</v>
      </c>
      <c r="S4979" t="s">
        <v>1218</v>
      </c>
    </row>
    <row r="4980" spans="1:19" x14ac:dyDescent="0.2">
      <c r="A4980" s="7">
        <v>353360</v>
      </c>
      <c r="B4980" s="3">
        <v>67733</v>
      </c>
      <c r="C4980" s="3" t="s">
        <v>28</v>
      </c>
      <c r="D4980" s="2" t="s">
        <v>617</v>
      </c>
      <c r="E4980" s="3">
        <v>16</v>
      </c>
      <c r="F4980" s="17">
        <v>0</v>
      </c>
      <c r="G4980" s="17">
        <v>1</v>
      </c>
      <c r="H4980" s="17">
        <v>0</v>
      </c>
      <c r="I4980" s="7">
        <v>4.0999999999999996</v>
      </c>
      <c r="J4980" s="7">
        <v>27</v>
      </c>
      <c r="K4980" s="4">
        <v>1214</v>
      </c>
      <c r="L4980" s="5">
        <v>1214.0589</v>
      </c>
      <c r="M4980">
        <v>91816</v>
      </c>
      <c r="N4980" s="33">
        <v>1</v>
      </c>
      <c r="O4980" s="50" t="e">
        <f>INDEX([1]Dados!$M$2:$N$26779,MATCH($P4980,[1]Dados!$N$2:$N$26779,),2)</f>
        <v>#N/A</v>
      </c>
      <c r="P4980">
        <v>165462</v>
      </c>
      <c r="Q4980" s="1">
        <v>37068</v>
      </c>
      <c r="R4980" s="1">
        <v>37072</v>
      </c>
      <c r="S4980" t="s">
        <v>1218</v>
      </c>
    </row>
    <row r="4981" spans="1:19" x14ac:dyDescent="0.2">
      <c r="A4981" s="7">
        <v>353360</v>
      </c>
      <c r="B4981" s="3">
        <v>67733</v>
      </c>
      <c r="C4981" s="3" t="s">
        <v>28</v>
      </c>
      <c r="D4981" s="2" t="s">
        <v>617</v>
      </c>
      <c r="E4981" s="3">
        <v>16</v>
      </c>
      <c r="F4981" s="17">
        <v>0</v>
      </c>
      <c r="G4981" s="17">
        <v>1</v>
      </c>
      <c r="H4981" s="17">
        <v>0</v>
      </c>
      <c r="I4981" s="7">
        <v>2.1</v>
      </c>
      <c r="J4981" s="7">
        <v>17</v>
      </c>
      <c r="K4981" s="4">
        <v>1293</v>
      </c>
      <c r="L4981" s="5">
        <v>1293.0592999999999</v>
      </c>
      <c r="M4981">
        <v>28562.91</v>
      </c>
      <c r="N4981" s="33">
        <v>1</v>
      </c>
      <c r="O4981" s="50" t="e">
        <f>INDEX([1]Dados!$M$2:$N$26779,MATCH($P4981,[1]Dados!$N$2:$N$26779,),2)</f>
        <v>#N/A</v>
      </c>
      <c r="P4981">
        <v>164166</v>
      </c>
      <c r="Q4981" s="1">
        <v>37068</v>
      </c>
      <c r="R4981" s="1">
        <v>37072</v>
      </c>
      <c r="S4981" t="s">
        <v>1216</v>
      </c>
    </row>
    <row r="4982" spans="1:19" x14ac:dyDescent="0.2">
      <c r="A4982" s="7">
        <v>353400</v>
      </c>
      <c r="B4982" s="3">
        <v>67814</v>
      </c>
      <c r="C4982" s="3" t="s">
        <v>28</v>
      </c>
      <c r="D4982" s="2" t="s">
        <v>622</v>
      </c>
      <c r="E4982" s="3">
        <v>16</v>
      </c>
      <c r="F4982" s="17">
        <v>0</v>
      </c>
      <c r="G4982" s="17">
        <v>1</v>
      </c>
      <c r="H4982" s="17">
        <v>0</v>
      </c>
      <c r="I4982" s="7">
        <v>2.1</v>
      </c>
      <c r="J4982" s="7">
        <v>13</v>
      </c>
      <c r="K4982" s="4">
        <v>1203</v>
      </c>
      <c r="L4982" s="5">
        <v>1203.0829000000001</v>
      </c>
      <c r="M4982">
        <v>9777.68</v>
      </c>
      <c r="N4982" s="33">
        <v>1</v>
      </c>
      <c r="O4982" s="50" t="e">
        <f>INDEX([1]Dados!$M$2:$N$26779,MATCH($P4982,[1]Dados!$N$2:$N$26779,),2)</f>
        <v>#N/A</v>
      </c>
      <c r="P4982">
        <v>164149</v>
      </c>
      <c r="Q4982" s="1">
        <v>37068</v>
      </c>
      <c r="R4982" s="1">
        <v>37072</v>
      </c>
      <c r="S4982" t="s">
        <v>1219</v>
      </c>
    </row>
    <row r="4983" spans="1:19" x14ac:dyDescent="0.2">
      <c r="A4983" s="7">
        <v>353400</v>
      </c>
      <c r="B4983" s="3">
        <v>67814</v>
      </c>
      <c r="C4983" s="3" t="s">
        <v>28</v>
      </c>
      <c r="D4983" s="2" t="s">
        <v>622</v>
      </c>
      <c r="E4983" s="3">
        <v>16</v>
      </c>
      <c r="F4983" s="17">
        <v>0</v>
      </c>
      <c r="G4983" s="17">
        <v>1</v>
      </c>
      <c r="H4983" s="17">
        <v>0</v>
      </c>
      <c r="I4983" s="7">
        <v>2.2000000000000002</v>
      </c>
      <c r="J4983" s="7">
        <v>17</v>
      </c>
      <c r="K4983" s="4">
        <v>1203</v>
      </c>
      <c r="L4983" s="5">
        <v>1203.0829000000001</v>
      </c>
      <c r="M4983">
        <v>9777.68</v>
      </c>
      <c r="N4983" s="33">
        <v>1</v>
      </c>
      <c r="O4983" s="50" t="e">
        <f>INDEX([1]Dados!$M$2:$N$26779,MATCH($P4983,[1]Dados!$N$2:$N$26779,),2)</f>
        <v>#N/A</v>
      </c>
      <c r="P4983">
        <v>164149</v>
      </c>
      <c r="Q4983" s="1">
        <v>37068</v>
      </c>
      <c r="R4983" s="1">
        <v>37072</v>
      </c>
      <c r="S4983" t="s">
        <v>1219</v>
      </c>
    </row>
    <row r="4984" spans="1:19" x14ac:dyDescent="0.2">
      <c r="A4984" s="7">
        <v>353400</v>
      </c>
      <c r="B4984" s="3">
        <v>67814</v>
      </c>
      <c r="C4984" s="3" t="s">
        <v>28</v>
      </c>
      <c r="D4984" s="2" t="s">
        <v>622</v>
      </c>
      <c r="E4984" s="3">
        <v>16</v>
      </c>
      <c r="F4984" s="17">
        <v>0</v>
      </c>
      <c r="G4984" s="17">
        <v>1</v>
      </c>
      <c r="H4984" s="17">
        <v>0</v>
      </c>
      <c r="I4984" s="7">
        <v>2.2999999999999998</v>
      </c>
      <c r="J4984" s="7">
        <v>99</v>
      </c>
      <c r="K4984" s="4">
        <v>1203</v>
      </c>
      <c r="L4984" s="5">
        <v>1203.0829000000001</v>
      </c>
      <c r="M4984">
        <v>9777.68</v>
      </c>
      <c r="N4984" s="33">
        <v>1</v>
      </c>
      <c r="O4984" s="50" t="e">
        <f>INDEX([1]Dados!$M$2:$N$26779,MATCH($P4984,[1]Dados!$N$2:$N$26779,),2)</f>
        <v>#N/A</v>
      </c>
      <c r="P4984">
        <v>164149</v>
      </c>
      <c r="Q4984" s="1">
        <v>37068</v>
      </c>
      <c r="R4984" s="1">
        <v>37072</v>
      </c>
      <c r="S4984" t="s">
        <v>1219</v>
      </c>
    </row>
    <row r="4985" spans="1:19" x14ac:dyDescent="0.2">
      <c r="A4985" s="7">
        <v>353400</v>
      </c>
      <c r="B4985" s="3">
        <v>67814</v>
      </c>
      <c r="C4985" s="3" t="s">
        <v>28</v>
      </c>
      <c r="D4985" s="2" t="s">
        <v>622</v>
      </c>
      <c r="E4985" s="3">
        <v>16</v>
      </c>
      <c r="F4985" s="17">
        <v>0</v>
      </c>
      <c r="G4985" s="17">
        <v>1</v>
      </c>
      <c r="H4985" s="17">
        <v>0</v>
      </c>
      <c r="I4985" s="7">
        <v>2.4</v>
      </c>
      <c r="J4985" s="7">
        <v>0</v>
      </c>
      <c r="K4985" s="4">
        <v>1203</v>
      </c>
      <c r="L4985" s="5">
        <v>1203.0829000000001</v>
      </c>
      <c r="M4985">
        <v>9777.68</v>
      </c>
      <c r="N4985" s="33">
        <v>1</v>
      </c>
      <c r="O4985" s="50" t="e">
        <f>INDEX([1]Dados!$M$2:$N$26779,MATCH($P4985,[1]Dados!$N$2:$N$26779,),2)</f>
        <v>#N/A</v>
      </c>
      <c r="P4985">
        <v>164149</v>
      </c>
      <c r="Q4985" s="1">
        <v>37068</v>
      </c>
      <c r="R4985" s="1">
        <v>37072</v>
      </c>
      <c r="S4985" t="s">
        <v>1219</v>
      </c>
    </row>
    <row r="4986" spans="1:19" x14ac:dyDescent="0.2">
      <c r="A4986" s="7">
        <v>353400</v>
      </c>
      <c r="B4986" s="3">
        <v>67814</v>
      </c>
      <c r="C4986" s="3" t="s">
        <v>28</v>
      </c>
      <c r="D4986" s="2" t="s">
        <v>622</v>
      </c>
      <c r="E4986" s="3">
        <v>16</v>
      </c>
      <c r="F4986" s="17">
        <v>0</v>
      </c>
      <c r="G4986" s="17">
        <v>1</v>
      </c>
      <c r="H4986" s="17">
        <v>0</v>
      </c>
      <c r="I4986" s="7">
        <v>1.1000000000000001</v>
      </c>
      <c r="J4986" s="7">
        <v>25</v>
      </c>
      <c r="K4986" s="4">
        <v>1214</v>
      </c>
      <c r="L4986" s="5">
        <v>1214.0587</v>
      </c>
      <c r="M4986">
        <v>63193.36</v>
      </c>
      <c r="N4986" s="33">
        <v>1</v>
      </c>
      <c r="O4986" s="50" t="e">
        <f>INDEX([1]Dados!$M$2:$N$26779,MATCH($P4986,[1]Dados!$N$2:$N$26779,),2)</f>
        <v>#N/A</v>
      </c>
      <c r="P4986">
        <v>164264</v>
      </c>
      <c r="Q4986" s="1">
        <v>37068</v>
      </c>
      <c r="R4986" s="1">
        <v>37072</v>
      </c>
      <c r="S4986" t="s">
        <v>886</v>
      </c>
    </row>
    <row r="4987" spans="1:19" x14ac:dyDescent="0.2">
      <c r="A4987" s="7">
        <v>353400</v>
      </c>
      <c r="B4987" s="3">
        <v>67814</v>
      </c>
      <c r="C4987" s="3" t="s">
        <v>28</v>
      </c>
      <c r="D4987" s="2" t="s">
        <v>622</v>
      </c>
      <c r="E4987" s="3">
        <v>16</v>
      </c>
      <c r="F4987" s="17">
        <v>0</v>
      </c>
      <c r="G4987" s="17">
        <v>1</v>
      </c>
      <c r="H4987" s="17">
        <v>0</v>
      </c>
      <c r="I4987" s="7">
        <v>1.2</v>
      </c>
      <c r="J4987" s="7">
        <v>18</v>
      </c>
      <c r="K4987" s="4">
        <v>1214</v>
      </c>
      <c r="L4987" s="5">
        <v>1214.0587</v>
      </c>
      <c r="M4987">
        <v>63193.36</v>
      </c>
      <c r="N4987" s="33">
        <v>1</v>
      </c>
      <c r="O4987" s="50" t="e">
        <f>INDEX([1]Dados!$M$2:$N$26779,MATCH($P4987,[1]Dados!$N$2:$N$26779,),2)</f>
        <v>#N/A</v>
      </c>
      <c r="P4987">
        <v>164264</v>
      </c>
      <c r="Q4987" s="1">
        <v>37068</v>
      </c>
      <c r="R4987" s="1">
        <v>37072</v>
      </c>
      <c r="S4987" t="s">
        <v>886</v>
      </c>
    </row>
    <row r="4988" spans="1:19" x14ac:dyDescent="0.2">
      <c r="A4988" s="7">
        <v>353400</v>
      </c>
      <c r="B4988" s="3">
        <v>67814</v>
      </c>
      <c r="C4988" s="3" t="s">
        <v>28</v>
      </c>
      <c r="D4988" s="2" t="s">
        <v>622</v>
      </c>
      <c r="E4988" s="3">
        <v>16</v>
      </c>
      <c r="F4988" s="17">
        <v>0</v>
      </c>
      <c r="G4988" s="17">
        <v>1</v>
      </c>
      <c r="H4988" s="17">
        <v>0</v>
      </c>
      <c r="I4988" s="7">
        <v>1.3</v>
      </c>
      <c r="J4988" s="7">
        <v>13</v>
      </c>
      <c r="K4988" s="4">
        <v>1214</v>
      </c>
      <c r="L4988" s="5">
        <v>1214.0587</v>
      </c>
      <c r="M4988">
        <v>63193.36</v>
      </c>
      <c r="N4988" s="33">
        <v>1</v>
      </c>
      <c r="O4988" s="50" t="e">
        <f>INDEX([1]Dados!$M$2:$N$26779,MATCH($P4988,[1]Dados!$N$2:$N$26779,),2)</f>
        <v>#N/A</v>
      </c>
      <c r="P4988">
        <v>164264</v>
      </c>
      <c r="Q4988" s="1">
        <v>37068</v>
      </c>
      <c r="R4988" s="1">
        <v>37072</v>
      </c>
      <c r="S4988" t="s">
        <v>886</v>
      </c>
    </row>
    <row r="4989" spans="1:19" x14ac:dyDescent="0.2">
      <c r="A4989" s="7">
        <v>353400</v>
      </c>
      <c r="B4989" s="3">
        <v>67814</v>
      </c>
      <c r="C4989" s="3" t="s">
        <v>28</v>
      </c>
      <c r="D4989" s="2" t="s">
        <v>622</v>
      </c>
      <c r="E4989" s="3">
        <v>16</v>
      </c>
      <c r="F4989" s="17">
        <v>0</v>
      </c>
      <c r="G4989" s="17">
        <v>1</v>
      </c>
      <c r="H4989" s="17">
        <v>0</v>
      </c>
      <c r="I4989" s="7">
        <v>1.4</v>
      </c>
      <c r="J4989" s="7">
        <v>99</v>
      </c>
      <c r="K4989" s="4">
        <v>1214</v>
      </c>
      <c r="L4989" s="5">
        <v>1214.0587</v>
      </c>
      <c r="M4989">
        <v>63193.36</v>
      </c>
      <c r="N4989" s="33">
        <v>1</v>
      </c>
      <c r="O4989" s="50" t="e">
        <f>INDEX([1]Dados!$M$2:$N$26779,MATCH($P4989,[1]Dados!$N$2:$N$26779,),2)</f>
        <v>#N/A</v>
      </c>
      <c r="P4989">
        <v>164264</v>
      </c>
      <c r="Q4989" s="1">
        <v>37068</v>
      </c>
      <c r="R4989" s="1">
        <v>37072</v>
      </c>
      <c r="S4989" t="s">
        <v>886</v>
      </c>
    </row>
    <row r="4990" spans="1:19" x14ac:dyDescent="0.2">
      <c r="A4990" s="7">
        <v>353400</v>
      </c>
      <c r="B4990" s="3">
        <v>67814</v>
      </c>
      <c r="C4990" s="3" t="s">
        <v>28</v>
      </c>
      <c r="D4990" s="2" t="s">
        <v>622</v>
      </c>
      <c r="E4990" s="3">
        <v>16</v>
      </c>
      <c r="F4990" s="17">
        <v>0</v>
      </c>
      <c r="G4990" s="17">
        <v>1</v>
      </c>
      <c r="H4990" s="17">
        <v>0</v>
      </c>
      <c r="I4990" s="7">
        <v>4.2</v>
      </c>
      <c r="J4990" s="7">
        <v>25</v>
      </c>
      <c r="K4990" s="4">
        <v>1214</v>
      </c>
      <c r="L4990" s="5">
        <v>1214.0808</v>
      </c>
      <c r="M4990">
        <v>149507.75</v>
      </c>
      <c r="N4990" s="33">
        <v>1</v>
      </c>
      <c r="O4990" s="50" t="e">
        <f>INDEX([1]Dados!$M$2:$N$26779,MATCH($P4990,[1]Dados!$N$2:$N$26779,),2)</f>
        <v>#N/A</v>
      </c>
      <c r="P4990">
        <v>165047</v>
      </c>
      <c r="Q4990" s="1">
        <v>37068</v>
      </c>
      <c r="R4990" s="1">
        <v>37072</v>
      </c>
      <c r="S4990" t="s">
        <v>1220</v>
      </c>
    </row>
    <row r="4991" spans="1:19" x14ac:dyDescent="0.2">
      <c r="A4991" s="7">
        <v>353400</v>
      </c>
      <c r="B4991" s="3">
        <v>67814</v>
      </c>
      <c r="C4991" s="3" t="s">
        <v>28</v>
      </c>
      <c r="D4991" s="2" t="s">
        <v>622</v>
      </c>
      <c r="E4991" s="3">
        <v>16</v>
      </c>
      <c r="F4991" s="17">
        <v>0</v>
      </c>
      <c r="G4991" s="17">
        <v>1</v>
      </c>
      <c r="H4991" s="17">
        <v>0</v>
      </c>
      <c r="I4991" s="7">
        <v>4.0999999999999996</v>
      </c>
      <c r="J4991" s="7">
        <v>7</v>
      </c>
      <c r="K4991" s="4">
        <v>1214</v>
      </c>
      <c r="L4991" s="5">
        <v>1214.0808</v>
      </c>
      <c r="M4991">
        <v>149507.75</v>
      </c>
      <c r="N4991" s="33">
        <v>1</v>
      </c>
      <c r="O4991" s="50" t="e">
        <f>INDEX([1]Dados!$M$2:$N$26779,MATCH($P4991,[1]Dados!$N$2:$N$26779,),2)</f>
        <v>#N/A</v>
      </c>
      <c r="P4991">
        <v>165047</v>
      </c>
      <c r="Q4991" s="1">
        <v>37068</v>
      </c>
      <c r="R4991" s="1">
        <v>37072</v>
      </c>
      <c r="S4991" t="s">
        <v>1220</v>
      </c>
    </row>
    <row r="4992" spans="1:19" x14ac:dyDescent="0.2">
      <c r="A4992" s="7">
        <v>353400</v>
      </c>
      <c r="B4992" s="3">
        <v>67814</v>
      </c>
      <c r="C4992" s="3" t="s">
        <v>28</v>
      </c>
      <c r="D4992" s="2" t="s">
        <v>622</v>
      </c>
      <c r="E4992" s="3">
        <v>16</v>
      </c>
      <c r="F4992" s="17">
        <v>0</v>
      </c>
      <c r="G4992" s="17">
        <v>1</v>
      </c>
      <c r="H4992" s="17">
        <v>0</v>
      </c>
      <c r="I4992" s="7">
        <v>3.1</v>
      </c>
      <c r="J4992" s="7">
        <v>22</v>
      </c>
      <c r="K4992" s="4">
        <v>1293</v>
      </c>
      <c r="L4992" s="5">
        <v>1293.0592999999999</v>
      </c>
      <c r="M4992">
        <v>5009.3900000000003</v>
      </c>
      <c r="N4992" s="33">
        <v>1</v>
      </c>
      <c r="O4992" s="50" t="e">
        <f>INDEX([1]Dados!$M$2:$N$26779,MATCH($P4992,[1]Dados!$N$2:$N$26779,),2)</f>
        <v>#N/A</v>
      </c>
      <c r="P4992">
        <v>164164</v>
      </c>
      <c r="Q4992" s="1">
        <v>37068</v>
      </c>
      <c r="R4992" s="1">
        <v>37072</v>
      </c>
      <c r="S4992" t="s">
        <v>2347</v>
      </c>
    </row>
    <row r="4993" spans="1:19" x14ac:dyDescent="0.2">
      <c r="A4993" s="7">
        <v>354980</v>
      </c>
      <c r="B4993" s="3">
        <v>70971</v>
      </c>
      <c r="C4993" s="3" t="s">
        <v>28</v>
      </c>
      <c r="D4993" s="2" t="s">
        <v>768</v>
      </c>
      <c r="E4993" s="3">
        <v>16</v>
      </c>
      <c r="F4993" s="17">
        <v>0</v>
      </c>
      <c r="G4993" s="17">
        <v>1</v>
      </c>
      <c r="H4993" s="17">
        <v>0</v>
      </c>
      <c r="I4993" s="7">
        <v>3.1</v>
      </c>
      <c r="J4993" s="7">
        <v>30</v>
      </c>
      <c r="K4993" s="4">
        <v>7</v>
      </c>
      <c r="L4993" s="5">
        <v>7.1816000000000004</v>
      </c>
      <c r="M4993">
        <v>964800</v>
      </c>
      <c r="N4993" s="33">
        <v>1</v>
      </c>
      <c r="O4993" s="50" t="e">
        <f>INDEX([1]Dados!$M$2:$N$26779,MATCH($P4993,[1]Dados!$N$2:$N$26779,),2)</f>
        <v>#N/A</v>
      </c>
      <c r="P4993">
        <v>164969</v>
      </c>
      <c r="Q4993" s="1">
        <v>37061</v>
      </c>
      <c r="R4993" s="1">
        <v>37065</v>
      </c>
      <c r="S4993" t="s">
        <v>2091</v>
      </c>
    </row>
    <row r="4994" spans="1:19" x14ac:dyDescent="0.2">
      <c r="A4994" s="7">
        <v>354980</v>
      </c>
      <c r="B4994" s="3">
        <v>70971</v>
      </c>
      <c r="C4994" s="3" t="s">
        <v>28</v>
      </c>
      <c r="D4994" s="2" t="s">
        <v>768</v>
      </c>
      <c r="E4994" s="3">
        <v>16</v>
      </c>
      <c r="F4994" s="17">
        <v>0</v>
      </c>
      <c r="G4994" s="17">
        <v>1</v>
      </c>
      <c r="H4994" s="17">
        <v>0</v>
      </c>
      <c r="I4994" s="7">
        <v>2.1</v>
      </c>
      <c r="J4994" s="7">
        <v>25</v>
      </c>
      <c r="K4994" s="4">
        <v>1214</v>
      </c>
      <c r="L4994" s="5">
        <v>1214.0808</v>
      </c>
      <c r="M4994">
        <v>419446</v>
      </c>
      <c r="N4994" s="33">
        <v>1</v>
      </c>
      <c r="O4994" s="50" t="e">
        <f>INDEX([1]Dados!$M$2:$N$26779,MATCH($P4994,[1]Dados!$N$2:$N$26779,),2)</f>
        <v>#N/A</v>
      </c>
      <c r="P4994">
        <v>164968</v>
      </c>
      <c r="Q4994" s="1">
        <v>37061</v>
      </c>
      <c r="R4994" s="1">
        <v>37065</v>
      </c>
      <c r="S4994" t="s">
        <v>2090</v>
      </c>
    </row>
    <row r="4995" spans="1:19" x14ac:dyDescent="0.2">
      <c r="A4995" s="7">
        <v>354980</v>
      </c>
      <c r="B4995" s="3">
        <v>70971</v>
      </c>
      <c r="C4995" s="3" t="s">
        <v>28</v>
      </c>
      <c r="D4995" s="2" t="s">
        <v>768</v>
      </c>
      <c r="E4995" s="3">
        <v>16</v>
      </c>
      <c r="F4995" s="17">
        <v>0</v>
      </c>
      <c r="G4995" s="17">
        <v>1</v>
      </c>
      <c r="H4995" s="17">
        <v>0</v>
      </c>
      <c r="I4995" s="7">
        <v>1.1000000000000001</v>
      </c>
      <c r="J4995" s="7">
        <v>25</v>
      </c>
      <c r="K4995" s="4">
        <v>1214</v>
      </c>
      <c r="L4995" s="5">
        <v>1214.0808</v>
      </c>
      <c r="M4995">
        <v>377301</v>
      </c>
      <c r="N4995" s="33">
        <v>1</v>
      </c>
      <c r="O4995" s="50" t="e">
        <f>INDEX([1]Dados!$M$2:$N$26779,MATCH($P4995,[1]Dados!$N$2:$N$26779,),2)</f>
        <v>#N/A</v>
      </c>
      <c r="P4995">
        <v>164967</v>
      </c>
      <c r="Q4995" s="1">
        <v>37061</v>
      </c>
      <c r="R4995" s="1">
        <v>37065</v>
      </c>
      <c r="S4995" t="s">
        <v>2348</v>
      </c>
    </row>
    <row r="4996" spans="1:19" x14ac:dyDescent="0.2">
      <c r="A4996" s="7">
        <v>170765</v>
      </c>
      <c r="B4996" s="3">
        <v>96679</v>
      </c>
      <c r="C4996" s="3" t="s">
        <v>36</v>
      </c>
      <c r="D4996" s="2" t="s">
        <v>422</v>
      </c>
      <c r="E4996" s="3">
        <v>16</v>
      </c>
      <c r="F4996" s="17">
        <v>0</v>
      </c>
      <c r="G4996" s="17">
        <v>1</v>
      </c>
      <c r="H4996" s="17">
        <v>0</v>
      </c>
      <c r="I4996" s="7">
        <v>2.1</v>
      </c>
      <c r="J4996" s="7">
        <v>20</v>
      </c>
      <c r="K4996" s="4">
        <v>1203</v>
      </c>
      <c r="L4996" s="5">
        <v>1203.0829000000001</v>
      </c>
      <c r="M4996">
        <v>12642.92</v>
      </c>
      <c r="N4996" s="33">
        <v>1</v>
      </c>
      <c r="O4996" s="50" t="e">
        <f>INDEX([1]Dados!$M$2:$N$26779,MATCH($P4996,[1]Dados!$N$2:$N$26779,),2)</f>
        <v>#N/A</v>
      </c>
      <c r="P4996">
        <v>164153</v>
      </c>
      <c r="Q4996" s="1">
        <v>37068</v>
      </c>
      <c r="R4996" s="1">
        <v>37072</v>
      </c>
      <c r="S4996" t="s">
        <v>1565</v>
      </c>
    </row>
    <row r="4997" spans="1:19" x14ac:dyDescent="0.2">
      <c r="A4997" s="7">
        <v>170765</v>
      </c>
      <c r="B4997" s="3">
        <v>96679</v>
      </c>
      <c r="C4997" s="3" t="s">
        <v>36</v>
      </c>
      <c r="D4997" s="2" t="s">
        <v>422</v>
      </c>
      <c r="E4997" s="3">
        <v>16</v>
      </c>
      <c r="F4997" s="17">
        <v>0</v>
      </c>
      <c r="G4997" s="17">
        <v>1</v>
      </c>
      <c r="H4997" s="17">
        <v>0</v>
      </c>
      <c r="I4997" s="7">
        <v>2.2000000000000002</v>
      </c>
      <c r="J4997" s="7">
        <v>14</v>
      </c>
      <c r="K4997" s="4">
        <v>1203</v>
      </c>
      <c r="L4997" s="5">
        <v>1203.0829000000001</v>
      </c>
      <c r="M4997">
        <v>12642.92</v>
      </c>
      <c r="N4997" s="33">
        <v>1</v>
      </c>
      <c r="O4997" s="50" t="e">
        <f>INDEX([1]Dados!$M$2:$N$26779,MATCH($P4997,[1]Dados!$N$2:$N$26779,),2)</f>
        <v>#N/A</v>
      </c>
      <c r="P4997">
        <v>164153</v>
      </c>
      <c r="Q4997" s="1">
        <v>37068</v>
      </c>
      <c r="R4997" s="1">
        <v>37072</v>
      </c>
      <c r="S4997" t="s">
        <v>1565</v>
      </c>
    </row>
    <row r="4998" spans="1:19" x14ac:dyDescent="0.2">
      <c r="A4998" s="7">
        <v>170765</v>
      </c>
      <c r="B4998" s="3">
        <v>96679</v>
      </c>
      <c r="C4998" s="3" t="s">
        <v>36</v>
      </c>
      <c r="D4998" s="2" t="s">
        <v>422</v>
      </c>
      <c r="E4998" s="3">
        <v>16</v>
      </c>
      <c r="F4998" s="17">
        <v>0</v>
      </c>
      <c r="G4998" s="17">
        <v>1</v>
      </c>
      <c r="H4998" s="17">
        <v>0</v>
      </c>
      <c r="I4998" s="7">
        <v>2.2999999999999998</v>
      </c>
      <c r="J4998" s="7">
        <v>18</v>
      </c>
      <c r="K4998" s="4">
        <v>1203</v>
      </c>
      <c r="L4998" s="5">
        <v>1203.0829000000001</v>
      </c>
      <c r="M4998">
        <v>12642.92</v>
      </c>
      <c r="N4998" s="33">
        <v>1</v>
      </c>
      <c r="O4998" s="50" t="e">
        <f>INDEX([1]Dados!$M$2:$N$26779,MATCH($P4998,[1]Dados!$N$2:$N$26779,),2)</f>
        <v>#N/A</v>
      </c>
      <c r="P4998">
        <v>164153</v>
      </c>
      <c r="Q4998" s="1">
        <v>37068</v>
      </c>
      <c r="R4998" s="1">
        <v>37072</v>
      </c>
      <c r="S4998" t="s">
        <v>1565</v>
      </c>
    </row>
    <row r="4999" spans="1:19" x14ac:dyDescent="0.2">
      <c r="A4999" s="7">
        <v>170765</v>
      </c>
      <c r="B4999" s="3">
        <v>96679</v>
      </c>
      <c r="C4999" s="3" t="s">
        <v>36</v>
      </c>
      <c r="D4999" s="2" t="s">
        <v>422</v>
      </c>
      <c r="E4999" s="3">
        <v>16</v>
      </c>
      <c r="F4999" s="17">
        <v>0</v>
      </c>
      <c r="G4999" s="17">
        <v>1</v>
      </c>
      <c r="H4999" s="17">
        <v>0</v>
      </c>
      <c r="I4999" s="7">
        <v>1.3</v>
      </c>
      <c r="J4999" s="7">
        <v>2</v>
      </c>
      <c r="K4999" s="4">
        <v>1214</v>
      </c>
      <c r="L4999" s="5">
        <v>1214.0587</v>
      </c>
      <c r="M4999">
        <v>30761.41</v>
      </c>
      <c r="N4999" s="33">
        <v>1</v>
      </c>
      <c r="O4999" s="50" t="e">
        <f>INDEX([1]Dados!$M$2:$N$26779,MATCH($P4999,[1]Dados!$N$2:$N$26779,),2)</f>
        <v>#N/A</v>
      </c>
      <c r="P4999">
        <v>164279</v>
      </c>
      <c r="Q4999" s="1">
        <v>37068</v>
      </c>
      <c r="R4999" s="1">
        <v>37072</v>
      </c>
      <c r="S4999" t="s">
        <v>962</v>
      </c>
    </row>
    <row r="5000" spans="1:19" x14ac:dyDescent="0.2">
      <c r="A5000" s="7">
        <v>170765</v>
      </c>
      <c r="B5000" s="3">
        <v>96679</v>
      </c>
      <c r="C5000" s="3" t="s">
        <v>36</v>
      </c>
      <c r="D5000" s="2" t="s">
        <v>422</v>
      </c>
      <c r="E5000" s="3">
        <v>16</v>
      </c>
      <c r="F5000" s="17">
        <v>0</v>
      </c>
      <c r="G5000" s="17">
        <v>1</v>
      </c>
      <c r="H5000" s="17">
        <v>0</v>
      </c>
      <c r="I5000" s="7">
        <v>1.4</v>
      </c>
      <c r="J5000" s="7">
        <v>1</v>
      </c>
      <c r="K5000" s="4">
        <v>1214</v>
      </c>
      <c r="L5000" s="5">
        <v>1214.0587</v>
      </c>
      <c r="M5000">
        <v>30761.41</v>
      </c>
      <c r="N5000" s="33">
        <v>1</v>
      </c>
      <c r="O5000" s="50" t="e">
        <f>INDEX([1]Dados!$M$2:$N$26779,MATCH($P5000,[1]Dados!$N$2:$N$26779,),2)</f>
        <v>#N/A</v>
      </c>
      <c r="P5000">
        <v>164279</v>
      </c>
      <c r="Q5000" s="1">
        <v>37068</v>
      </c>
      <c r="R5000" s="1">
        <v>37072</v>
      </c>
      <c r="S5000" t="s">
        <v>962</v>
      </c>
    </row>
    <row r="5001" spans="1:19" x14ac:dyDescent="0.2">
      <c r="A5001" s="7">
        <v>170765</v>
      </c>
      <c r="B5001" s="3">
        <v>96679</v>
      </c>
      <c r="C5001" s="3" t="s">
        <v>36</v>
      </c>
      <c r="D5001" s="2" t="s">
        <v>422</v>
      </c>
      <c r="E5001" s="3">
        <v>16</v>
      </c>
      <c r="F5001" s="17">
        <v>0</v>
      </c>
      <c r="G5001" s="17">
        <v>1</v>
      </c>
      <c r="H5001" s="17">
        <v>0</v>
      </c>
      <c r="I5001" s="7">
        <v>1.1000000000000001</v>
      </c>
      <c r="J5001" s="7">
        <v>18</v>
      </c>
      <c r="K5001" s="4">
        <v>1214</v>
      </c>
      <c r="L5001" s="5">
        <v>1214.0587</v>
      </c>
      <c r="M5001">
        <v>30761.41</v>
      </c>
      <c r="N5001" s="33">
        <v>1</v>
      </c>
      <c r="O5001" s="50" t="e">
        <f>INDEX([1]Dados!$M$2:$N$26779,MATCH($P5001,[1]Dados!$N$2:$N$26779,),2)</f>
        <v>#N/A</v>
      </c>
      <c r="P5001">
        <v>164279</v>
      </c>
      <c r="Q5001" s="1">
        <v>37068</v>
      </c>
      <c r="R5001" s="1">
        <v>37072</v>
      </c>
      <c r="S5001" t="s">
        <v>962</v>
      </c>
    </row>
    <row r="5002" spans="1:19" x14ac:dyDescent="0.2">
      <c r="A5002" s="7">
        <v>170765</v>
      </c>
      <c r="B5002" s="3">
        <v>96679</v>
      </c>
      <c r="C5002" s="3" t="s">
        <v>36</v>
      </c>
      <c r="D5002" s="2" t="s">
        <v>422</v>
      </c>
      <c r="E5002" s="3">
        <v>16</v>
      </c>
      <c r="F5002" s="17">
        <v>0</v>
      </c>
      <c r="G5002" s="17">
        <v>1</v>
      </c>
      <c r="H5002" s="17">
        <v>0</v>
      </c>
      <c r="I5002" s="7">
        <v>1.2</v>
      </c>
      <c r="J5002" s="7">
        <v>15</v>
      </c>
      <c r="K5002" s="4">
        <v>1214</v>
      </c>
      <c r="L5002" s="5">
        <v>1214.0587</v>
      </c>
      <c r="M5002">
        <v>30761.41</v>
      </c>
      <c r="N5002" s="33">
        <v>1</v>
      </c>
      <c r="O5002" s="50" t="e">
        <f>INDEX([1]Dados!$M$2:$N$26779,MATCH($P5002,[1]Dados!$N$2:$N$26779,),2)</f>
        <v>#N/A</v>
      </c>
      <c r="P5002">
        <v>164279</v>
      </c>
      <c r="Q5002" s="1">
        <v>37068</v>
      </c>
      <c r="R5002" s="1">
        <v>37072</v>
      </c>
      <c r="S5002" t="s">
        <v>962</v>
      </c>
    </row>
    <row r="5003" spans="1:19" x14ac:dyDescent="0.2">
      <c r="A5003" s="7">
        <v>170765</v>
      </c>
      <c r="B5003" s="3">
        <v>96679</v>
      </c>
      <c r="C5003" s="3" t="s">
        <v>36</v>
      </c>
      <c r="D5003" s="2" t="s">
        <v>422</v>
      </c>
      <c r="E5003" s="3">
        <v>16</v>
      </c>
      <c r="F5003" s="17">
        <v>0</v>
      </c>
      <c r="G5003" s="17">
        <v>1</v>
      </c>
      <c r="H5003" s="17">
        <v>0</v>
      </c>
      <c r="I5003" s="7">
        <v>1.5</v>
      </c>
      <c r="J5003" s="7">
        <v>18</v>
      </c>
      <c r="K5003" s="4">
        <v>1214</v>
      </c>
      <c r="L5003" s="5">
        <v>1214.0587</v>
      </c>
      <c r="M5003">
        <v>30761.41</v>
      </c>
      <c r="N5003" s="33">
        <v>1</v>
      </c>
      <c r="O5003" s="50" t="e">
        <f>INDEX([1]Dados!$M$2:$N$26779,MATCH($P5003,[1]Dados!$N$2:$N$26779,),2)</f>
        <v>#N/A</v>
      </c>
      <c r="P5003">
        <v>164279</v>
      </c>
      <c r="Q5003" s="1">
        <v>37068</v>
      </c>
      <c r="R5003" s="1">
        <v>37072</v>
      </c>
      <c r="S5003" t="s">
        <v>962</v>
      </c>
    </row>
    <row r="5004" spans="1:19" x14ac:dyDescent="0.2">
      <c r="A5004" s="7">
        <v>170765</v>
      </c>
      <c r="B5004" s="3">
        <v>96679</v>
      </c>
      <c r="C5004" s="3" t="s">
        <v>36</v>
      </c>
      <c r="D5004" s="2" t="s">
        <v>422</v>
      </c>
      <c r="E5004" s="3">
        <v>16</v>
      </c>
      <c r="F5004" s="17">
        <v>0</v>
      </c>
      <c r="G5004" s="17">
        <v>1</v>
      </c>
      <c r="H5004" s="17">
        <v>0</v>
      </c>
      <c r="I5004" s="7">
        <v>3.1</v>
      </c>
      <c r="J5004" s="7">
        <v>18</v>
      </c>
      <c r="K5004" s="4">
        <v>1214</v>
      </c>
      <c r="L5004" s="5">
        <v>1214.0589</v>
      </c>
      <c r="M5004">
        <v>58028</v>
      </c>
      <c r="N5004" s="33">
        <v>1</v>
      </c>
      <c r="O5004" s="50" t="e">
        <f>INDEX([1]Dados!$M$2:$N$26779,MATCH($P5004,[1]Dados!$N$2:$N$26779,),2)</f>
        <v>#N/A</v>
      </c>
      <c r="P5004">
        <v>165475</v>
      </c>
      <c r="Q5004" s="1">
        <v>37068</v>
      </c>
      <c r="R5004" s="1">
        <v>37072</v>
      </c>
      <c r="S5004" t="s">
        <v>2349</v>
      </c>
    </row>
    <row r="5005" spans="1:19" x14ac:dyDescent="0.2">
      <c r="A5005" s="7">
        <v>170765</v>
      </c>
      <c r="B5005" s="3">
        <v>96679</v>
      </c>
      <c r="C5005" s="3" t="s">
        <v>36</v>
      </c>
      <c r="D5005" s="2" t="s">
        <v>422</v>
      </c>
      <c r="E5005" s="3">
        <v>16</v>
      </c>
      <c r="F5005" s="17">
        <v>0</v>
      </c>
      <c r="G5005" s="17">
        <v>1</v>
      </c>
      <c r="H5005" s="17">
        <v>0</v>
      </c>
      <c r="I5005" s="7">
        <v>3.2</v>
      </c>
      <c r="J5005" s="7">
        <v>18</v>
      </c>
      <c r="K5005" s="4">
        <v>1214</v>
      </c>
      <c r="L5005" s="5">
        <v>1214.0589</v>
      </c>
      <c r="M5005">
        <v>58028</v>
      </c>
      <c r="N5005" s="33">
        <v>1</v>
      </c>
      <c r="O5005" s="50" t="e">
        <f>INDEX([1]Dados!$M$2:$N$26779,MATCH($P5005,[1]Dados!$N$2:$N$26779,),2)</f>
        <v>#N/A</v>
      </c>
      <c r="P5005">
        <v>165475</v>
      </c>
      <c r="Q5005" s="1">
        <v>37068</v>
      </c>
      <c r="R5005" s="1">
        <v>37072</v>
      </c>
      <c r="S5005" t="s">
        <v>2349</v>
      </c>
    </row>
    <row r="5006" spans="1:19" x14ac:dyDescent="0.2">
      <c r="A5006" s="7">
        <v>170765</v>
      </c>
      <c r="B5006" s="3">
        <v>96679</v>
      </c>
      <c r="C5006" s="3" t="s">
        <v>36</v>
      </c>
      <c r="D5006" s="2" t="s">
        <v>422</v>
      </c>
      <c r="E5006" s="3">
        <v>16</v>
      </c>
      <c r="F5006" s="17">
        <v>0</v>
      </c>
      <c r="G5006" s="17">
        <v>1</v>
      </c>
      <c r="H5006" s="17">
        <v>0</v>
      </c>
      <c r="I5006" s="7" t="s">
        <v>3</v>
      </c>
      <c r="J5006" s="7">
        <v>0</v>
      </c>
      <c r="K5006" s="4">
        <v>1293</v>
      </c>
      <c r="L5006" s="5">
        <v>1293.0592999999999</v>
      </c>
      <c r="M5006">
        <v>2270.4</v>
      </c>
      <c r="N5006" s="33">
        <v>1</v>
      </c>
      <c r="O5006" s="50" t="e">
        <f>INDEX([1]Dados!$M$2:$N$26779,MATCH($P5006,[1]Dados!$N$2:$N$26779,),2)</f>
        <v>#N/A</v>
      </c>
      <c r="P5006">
        <v>164191</v>
      </c>
      <c r="Q5006" s="1">
        <v>37068</v>
      </c>
      <c r="R5006" s="1">
        <v>37072</v>
      </c>
      <c r="S5006" t="s">
        <v>2134</v>
      </c>
    </row>
    <row r="5007" spans="1:19" x14ac:dyDescent="0.2">
      <c r="A5007" s="7">
        <v>270590</v>
      </c>
      <c r="B5007" s="3">
        <v>28177</v>
      </c>
      <c r="C5007" s="3" t="s">
        <v>60</v>
      </c>
      <c r="D5007" s="2" t="s">
        <v>620</v>
      </c>
      <c r="E5007" s="3">
        <v>17</v>
      </c>
      <c r="F5007" s="17">
        <v>0</v>
      </c>
      <c r="G5007" s="17">
        <v>1</v>
      </c>
      <c r="H5007" s="17">
        <v>0</v>
      </c>
      <c r="I5007" s="7">
        <v>8.1</v>
      </c>
      <c r="J5007" s="7">
        <v>25</v>
      </c>
      <c r="K5007" s="4">
        <v>119</v>
      </c>
      <c r="L5007" s="5">
        <v>119.38590000000001</v>
      </c>
      <c r="M5007">
        <v>153740.92000000001</v>
      </c>
      <c r="N5007" s="33">
        <v>1</v>
      </c>
      <c r="O5007" s="50" t="e">
        <f>INDEX([1]Dados!$M$2:$N$26779,MATCH($P5007,[1]Dados!$N$2:$N$26779,),2)</f>
        <v>#N/A</v>
      </c>
      <c r="P5007">
        <v>168444</v>
      </c>
      <c r="Q5007" s="1">
        <v>37131</v>
      </c>
      <c r="R5007" s="1">
        <v>37139</v>
      </c>
      <c r="S5007" t="s">
        <v>2025</v>
      </c>
    </row>
    <row r="5008" spans="1:19" x14ac:dyDescent="0.2">
      <c r="A5008" s="7">
        <v>270590</v>
      </c>
      <c r="B5008" s="3">
        <v>28177</v>
      </c>
      <c r="C5008" s="3" t="s">
        <v>60</v>
      </c>
      <c r="D5008" s="2" t="s">
        <v>620</v>
      </c>
      <c r="E5008" s="3">
        <v>17</v>
      </c>
      <c r="F5008" s="17">
        <v>0</v>
      </c>
      <c r="G5008" s="17">
        <v>1</v>
      </c>
      <c r="H5008" s="17">
        <v>0</v>
      </c>
      <c r="I5008" s="7">
        <v>8.1999999999999993</v>
      </c>
      <c r="J5008" s="7">
        <v>19</v>
      </c>
      <c r="K5008" s="4">
        <v>119</v>
      </c>
      <c r="L5008" s="5">
        <v>119.38590000000001</v>
      </c>
      <c r="M5008">
        <v>153740.92000000001</v>
      </c>
      <c r="N5008" s="33">
        <v>1</v>
      </c>
      <c r="O5008" s="50" t="e">
        <f>INDEX([1]Dados!$M$2:$N$26779,MATCH($P5008,[1]Dados!$N$2:$N$26779,),2)</f>
        <v>#N/A</v>
      </c>
      <c r="P5008">
        <v>168444</v>
      </c>
      <c r="Q5008" s="1">
        <v>37131</v>
      </c>
      <c r="R5008" s="1">
        <v>37139</v>
      </c>
      <c r="S5008" t="s">
        <v>2025</v>
      </c>
    </row>
    <row r="5009" spans="1:19" x14ac:dyDescent="0.2">
      <c r="A5009" s="7">
        <v>270590</v>
      </c>
      <c r="B5009" s="3">
        <v>28177</v>
      </c>
      <c r="C5009" s="3" t="s">
        <v>60</v>
      </c>
      <c r="D5009" s="2" t="s">
        <v>620</v>
      </c>
      <c r="E5009" s="3">
        <v>17</v>
      </c>
      <c r="F5009" s="17">
        <v>0</v>
      </c>
      <c r="G5009" s="17">
        <v>1</v>
      </c>
      <c r="H5009" s="17">
        <v>0</v>
      </c>
      <c r="I5009" s="7">
        <v>8.3000000000000007</v>
      </c>
      <c r="J5009" s="7">
        <v>25</v>
      </c>
      <c r="K5009" s="4">
        <v>119</v>
      </c>
      <c r="L5009" s="5">
        <v>119.38590000000001</v>
      </c>
      <c r="M5009">
        <v>153740.92000000001</v>
      </c>
      <c r="N5009" s="33">
        <v>1</v>
      </c>
      <c r="O5009" s="50" t="e">
        <f>INDEX([1]Dados!$M$2:$N$26779,MATCH($P5009,[1]Dados!$N$2:$N$26779,),2)</f>
        <v>#N/A</v>
      </c>
      <c r="P5009">
        <v>168444</v>
      </c>
      <c r="Q5009" s="1">
        <v>37131</v>
      </c>
      <c r="R5009" s="1">
        <v>37139</v>
      </c>
      <c r="S5009" t="s">
        <v>2025</v>
      </c>
    </row>
    <row r="5010" spans="1:19" x14ac:dyDescent="0.2">
      <c r="A5010" s="7">
        <v>270590</v>
      </c>
      <c r="B5010" s="3">
        <v>28177</v>
      </c>
      <c r="C5010" s="3" t="s">
        <v>60</v>
      </c>
      <c r="D5010" s="2" t="s">
        <v>620</v>
      </c>
      <c r="E5010" s="3">
        <v>17</v>
      </c>
      <c r="F5010" s="17">
        <v>0</v>
      </c>
      <c r="G5010" s="17">
        <v>1</v>
      </c>
      <c r="H5010" s="17">
        <v>0</v>
      </c>
      <c r="I5010" s="7">
        <v>8.4</v>
      </c>
      <c r="J5010" s="7">
        <v>19</v>
      </c>
      <c r="K5010" s="4">
        <v>119</v>
      </c>
      <c r="L5010" s="5">
        <v>119.38590000000001</v>
      </c>
      <c r="M5010">
        <v>153740.92000000001</v>
      </c>
      <c r="N5010" s="33">
        <v>1</v>
      </c>
      <c r="O5010" s="50" t="e">
        <f>INDEX([1]Dados!$M$2:$N$26779,MATCH($P5010,[1]Dados!$N$2:$N$26779,),2)</f>
        <v>#N/A</v>
      </c>
      <c r="P5010">
        <v>168444</v>
      </c>
      <c r="Q5010" s="1">
        <v>37131</v>
      </c>
      <c r="R5010" s="1">
        <v>37139</v>
      </c>
      <c r="S5010" t="s">
        <v>2025</v>
      </c>
    </row>
    <row r="5011" spans="1:19" x14ac:dyDescent="0.2">
      <c r="A5011" s="7">
        <v>270590</v>
      </c>
      <c r="B5011" s="3">
        <v>28177</v>
      </c>
      <c r="C5011" s="3" t="s">
        <v>60</v>
      </c>
      <c r="D5011" s="2" t="s">
        <v>620</v>
      </c>
      <c r="E5011" s="3">
        <v>17</v>
      </c>
      <c r="F5011" s="17">
        <v>0</v>
      </c>
      <c r="G5011" s="17">
        <v>1</v>
      </c>
      <c r="H5011" s="17">
        <v>0</v>
      </c>
      <c r="I5011" s="7">
        <v>5.0999999999999996</v>
      </c>
      <c r="J5011" s="7">
        <v>33</v>
      </c>
      <c r="K5011" s="4">
        <v>119</v>
      </c>
      <c r="L5011" s="5">
        <v>119.3861</v>
      </c>
      <c r="M5011">
        <v>191678.2</v>
      </c>
      <c r="N5011" s="33">
        <v>1</v>
      </c>
      <c r="O5011" s="50" t="e">
        <f>INDEX([1]Dados!$M$2:$N$26779,MATCH($P5011,[1]Dados!$N$2:$N$26779,),2)</f>
        <v>#N/A</v>
      </c>
      <c r="P5011">
        <v>168445</v>
      </c>
      <c r="Q5011" s="1">
        <v>37131</v>
      </c>
      <c r="R5011" s="1">
        <v>37139</v>
      </c>
      <c r="S5011" t="s">
        <v>2026</v>
      </c>
    </row>
    <row r="5012" spans="1:19" x14ac:dyDescent="0.2">
      <c r="A5012" s="7">
        <v>270590</v>
      </c>
      <c r="B5012" s="3">
        <v>28177</v>
      </c>
      <c r="C5012" s="3" t="s">
        <v>60</v>
      </c>
      <c r="D5012" s="2" t="s">
        <v>620</v>
      </c>
      <c r="E5012" s="3">
        <v>17</v>
      </c>
      <c r="F5012" s="17">
        <v>0</v>
      </c>
      <c r="G5012" s="17">
        <v>1</v>
      </c>
      <c r="H5012" s="17">
        <v>0</v>
      </c>
      <c r="I5012" s="7">
        <v>5.2</v>
      </c>
      <c r="J5012" s="7">
        <v>25</v>
      </c>
      <c r="K5012" s="4">
        <v>119</v>
      </c>
      <c r="L5012" s="5">
        <v>119.3861</v>
      </c>
      <c r="M5012">
        <v>191678.2</v>
      </c>
      <c r="N5012" s="33">
        <v>1</v>
      </c>
      <c r="O5012" s="50" t="e">
        <f>INDEX([1]Dados!$M$2:$N$26779,MATCH($P5012,[1]Dados!$N$2:$N$26779,),2)</f>
        <v>#N/A</v>
      </c>
      <c r="P5012">
        <v>168445</v>
      </c>
      <c r="Q5012" s="1">
        <v>37131</v>
      </c>
      <c r="R5012" s="1">
        <v>37139</v>
      </c>
      <c r="S5012" t="s">
        <v>2026</v>
      </c>
    </row>
    <row r="5013" spans="1:19" x14ac:dyDescent="0.2">
      <c r="A5013" s="7">
        <v>270590</v>
      </c>
      <c r="B5013" s="3">
        <v>28177</v>
      </c>
      <c r="C5013" s="3" t="s">
        <v>60</v>
      </c>
      <c r="D5013" s="2" t="s">
        <v>620</v>
      </c>
      <c r="E5013" s="3">
        <v>17</v>
      </c>
      <c r="F5013" s="17">
        <v>0</v>
      </c>
      <c r="G5013" s="17">
        <v>1</v>
      </c>
      <c r="H5013" s="17">
        <v>0</v>
      </c>
      <c r="I5013" s="7">
        <v>6.1</v>
      </c>
      <c r="J5013" s="7">
        <v>33</v>
      </c>
      <c r="K5013" s="4">
        <v>119</v>
      </c>
      <c r="L5013" s="5">
        <v>119.3861</v>
      </c>
      <c r="M5013">
        <v>121070.92</v>
      </c>
      <c r="N5013" s="33">
        <v>1</v>
      </c>
      <c r="O5013" s="50" t="e">
        <f>INDEX([1]Dados!$M$2:$N$26779,MATCH($P5013,[1]Dados!$N$2:$N$26779,),2)</f>
        <v>#N/A</v>
      </c>
      <c r="P5013">
        <v>168445</v>
      </c>
      <c r="Q5013" s="1">
        <v>37131</v>
      </c>
      <c r="R5013" s="1">
        <v>37139</v>
      </c>
      <c r="S5013" t="s">
        <v>2026</v>
      </c>
    </row>
    <row r="5014" spans="1:19" x14ac:dyDescent="0.2">
      <c r="A5014" s="7">
        <v>270590</v>
      </c>
      <c r="B5014" s="3">
        <v>28177</v>
      </c>
      <c r="C5014" s="3" t="s">
        <v>60</v>
      </c>
      <c r="D5014" s="2" t="s">
        <v>620</v>
      </c>
      <c r="E5014" s="3">
        <v>17</v>
      </c>
      <c r="F5014" s="17">
        <v>0</v>
      </c>
      <c r="G5014" s="17">
        <v>1</v>
      </c>
      <c r="H5014" s="17">
        <v>0</v>
      </c>
      <c r="I5014" s="7">
        <v>6.2</v>
      </c>
      <c r="J5014" s="7">
        <v>25</v>
      </c>
      <c r="K5014" s="4">
        <v>119</v>
      </c>
      <c r="L5014" s="5">
        <v>119.3861</v>
      </c>
      <c r="M5014">
        <v>121070.92</v>
      </c>
      <c r="N5014" s="33">
        <v>1</v>
      </c>
      <c r="O5014" s="50" t="e">
        <f>INDEX([1]Dados!$M$2:$N$26779,MATCH($P5014,[1]Dados!$N$2:$N$26779,),2)</f>
        <v>#N/A</v>
      </c>
      <c r="P5014">
        <v>168445</v>
      </c>
      <c r="Q5014" s="1">
        <v>37131</v>
      </c>
      <c r="R5014" s="1">
        <v>37139</v>
      </c>
      <c r="S5014" t="s">
        <v>2026</v>
      </c>
    </row>
    <row r="5015" spans="1:19" x14ac:dyDescent="0.2">
      <c r="A5015" s="7">
        <v>270590</v>
      </c>
      <c r="B5015" s="3">
        <v>28177</v>
      </c>
      <c r="C5015" s="3" t="s">
        <v>60</v>
      </c>
      <c r="D5015" s="2" t="s">
        <v>620</v>
      </c>
      <c r="E5015" s="3">
        <v>17</v>
      </c>
      <c r="F5015" s="17">
        <v>0</v>
      </c>
      <c r="G5015" s="17">
        <v>1</v>
      </c>
      <c r="H5015" s="17">
        <v>0</v>
      </c>
      <c r="I5015" s="7">
        <v>3.1</v>
      </c>
      <c r="J5015" s="7">
        <v>20</v>
      </c>
      <c r="K5015" s="4">
        <v>1203</v>
      </c>
      <c r="L5015" s="5">
        <v>1203.0829000000001</v>
      </c>
      <c r="M5015">
        <v>24543.13</v>
      </c>
      <c r="N5015" s="33">
        <v>1</v>
      </c>
      <c r="O5015" s="50" t="e">
        <f>INDEX([1]Dados!$M$2:$N$26779,MATCH($P5015,[1]Dados!$N$2:$N$26779,),2)</f>
        <v>#N/A</v>
      </c>
      <c r="P5015">
        <v>167783</v>
      </c>
      <c r="Q5015" s="1">
        <v>37131</v>
      </c>
      <c r="R5015" s="1">
        <v>37139</v>
      </c>
      <c r="S5015" t="s">
        <v>2022</v>
      </c>
    </row>
    <row r="5016" spans="1:19" x14ac:dyDescent="0.2">
      <c r="A5016" s="7">
        <v>270590</v>
      </c>
      <c r="B5016" s="3">
        <v>28177</v>
      </c>
      <c r="C5016" s="3" t="s">
        <v>60</v>
      </c>
      <c r="D5016" s="2" t="s">
        <v>620</v>
      </c>
      <c r="E5016" s="3">
        <v>17</v>
      </c>
      <c r="F5016" s="17">
        <v>0</v>
      </c>
      <c r="G5016" s="17">
        <v>1</v>
      </c>
      <c r="H5016" s="17">
        <v>0</v>
      </c>
      <c r="I5016" s="7">
        <v>3.2</v>
      </c>
      <c r="J5016" s="7">
        <v>0</v>
      </c>
      <c r="K5016" s="4">
        <v>1203</v>
      </c>
      <c r="L5016" s="5">
        <v>1203.0829000000001</v>
      </c>
      <c r="M5016">
        <v>24543.13</v>
      </c>
      <c r="N5016" s="33">
        <v>1</v>
      </c>
      <c r="O5016" s="50" t="e">
        <f>INDEX([1]Dados!$M$2:$N$26779,MATCH($P5016,[1]Dados!$N$2:$N$26779,),2)</f>
        <v>#N/A</v>
      </c>
      <c r="P5016">
        <v>167783</v>
      </c>
      <c r="Q5016" s="1">
        <v>37131</v>
      </c>
      <c r="R5016" s="1">
        <v>37139</v>
      </c>
      <c r="S5016" t="s">
        <v>2022</v>
      </c>
    </row>
    <row r="5017" spans="1:19" x14ac:dyDescent="0.2">
      <c r="A5017" s="7">
        <v>270590</v>
      </c>
      <c r="B5017" s="3">
        <v>28177</v>
      </c>
      <c r="C5017" s="3" t="s">
        <v>60</v>
      </c>
      <c r="D5017" s="2" t="s">
        <v>620</v>
      </c>
      <c r="E5017" s="3">
        <v>17</v>
      </c>
      <c r="F5017" s="17">
        <v>0</v>
      </c>
      <c r="G5017" s="17">
        <v>1</v>
      </c>
      <c r="H5017" s="17">
        <v>0</v>
      </c>
      <c r="I5017" s="7">
        <v>3.3</v>
      </c>
      <c r="J5017" s="7">
        <v>18</v>
      </c>
      <c r="K5017" s="4">
        <v>1203</v>
      </c>
      <c r="L5017" s="5">
        <v>1203.0829000000001</v>
      </c>
      <c r="M5017">
        <v>24543.13</v>
      </c>
      <c r="N5017" s="33">
        <v>1</v>
      </c>
      <c r="O5017" s="50" t="e">
        <f>INDEX([1]Dados!$M$2:$N$26779,MATCH($P5017,[1]Dados!$N$2:$N$26779,),2)</f>
        <v>#N/A</v>
      </c>
      <c r="P5017">
        <v>167783</v>
      </c>
      <c r="Q5017" s="1">
        <v>37131</v>
      </c>
      <c r="R5017" s="1">
        <v>37139</v>
      </c>
      <c r="S5017" t="s">
        <v>2022</v>
      </c>
    </row>
    <row r="5018" spans="1:19" x14ac:dyDescent="0.2">
      <c r="A5018" s="7">
        <v>270590</v>
      </c>
      <c r="B5018" s="3">
        <v>28177</v>
      </c>
      <c r="C5018" s="3" t="s">
        <v>60</v>
      </c>
      <c r="D5018" s="2" t="s">
        <v>620</v>
      </c>
      <c r="E5018" s="3">
        <v>17</v>
      </c>
      <c r="F5018" s="17">
        <v>0</v>
      </c>
      <c r="G5018" s="17">
        <v>1</v>
      </c>
      <c r="H5018" s="17">
        <v>0</v>
      </c>
      <c r="I5018" s="7">
        <v>3.4</v>
      </c>
      <c r="J5018" s="7">
        <v>32</v>
      </c>
      <c r="K5018" s="4">
        <v>1203</v>
      </c>
      <c r="L5018" s="5">
        <v>1203.0829000000001</v>
      </c>
      <c r="M5018">
        <v>24543.13</v>
      </c>
      <c r="N5018" s="33">
        <v>1</v>
      </c>
      <c r="O5018" s="50" t="e">
        <f>INDEX([1]Dados!$M$2:$N$26779,MATCH($P5018,[1]Dados!$N$2:$N$26779,),2)</f>
        <v>#N/A</v>
      </c>
      <c r="P5018">
        <v>167783</v>
      </c>
      <c r="Q5018" s="1">
        <v>37131</v>
      </c>
      <c r="R5018" s="1">
        <v>37139</v>
      </c>
      <c r="S5018" t="s">
        <v>2022</v>
      </c>
    </row>
    <row r="5019" spans="1:19" x14ac:dyDescent="0.2">
      <c r="A5019" s="7">
        <v>270590</v>
      </c>
      <c r="B5019" s="3">
        <v>28177</v>
      </c>
      <c r="C5019" s="3" t="s">
        <v>60</v>
      </c>
      <c r="D5019" s="2" t="s">
        <v>620</v>
      </c>
      <c r="E5019" s="3">
        <v>17</v>
      </c>
      <c r="F5019" s="17">
        <v>0</v>
      </c>
      <c r="G5019" s="17">
        <v>1</v>
      </c>
      <c r="H5019" s="17">
        <v>0</v>
      </c>
      <c r="I5019" s="7">
        <v>3.5</v>
      </c>
      <c r="J5019" s="7">
        <v>17</v>
      </c>
      <c r="K5019" s="4">
        <v>1203</v>
      </c>
      <c r="L5019" s="5">
        <v>1203.0829000000001</v>
      </c>
      <c r="M5019">
        <v>24543.13</v>
      </c>
      <c r="N5019" s="33">
        <v>1</v>
      </c>
      <c r="O5019" s="50" t="e">
        <f>INDEX([1]Dados!$M$2:$N$26779,MATCH($P5019,[1]Dados!$N$2:$N$26779,),2)</f>
        <v>#N/A</v>
      </c>
      <c r="P5019">
        <v>167783</v>
      </c>
      <c r="Q5019" s="1">
        <v>37131</v>
      </c>
      <c r="R5019" s="1">
        <v>37139</v>
      </c>
      <c r="S5019" t="s">
        <v>2022</v>
      </c>
    </row>
    <row r="5020" spans="1:19" x14ac:dyDescent="0.2">
      <c r="A5020" s="7">
        <v>270590</v>
      </c>
      <c r="B5020" s="3">
        <v>28177</v>
      </c>
      <c r="C5020" s="3" t="s">
        <v>60</v>
      </c>
      <c r="D5020" s="2" t="s">
        <v>620</v>
      </c>
      <c r="E5020" s="3">
        <v>17</v>
      </c>
      <c r="F5020" s="17">
        <v>0</v>
      </c>
      <c r="G5020" s="17">
        <v>1</v>
      </c>
      <c r="H5020" s="17">
        <v>0</v>
      </c>
      <c r="I5020" s="7">
        <v>3.6</v>
      </c>
      <c r="J5020" s="7">
        <v>25</v>
      </c>
      <c r="K5020" s="4">
        <v>1203</v>
      </c>
      <c r="L5020" s="5">
        <v>1203.0829000000001</v>
      </c>
      <c r="M5020">
        <v>24543.13</v>
      </c>
      <c r="N5020" s="33">
        <v>1</v>
      </c>
      <c r="O5020" s="50" t="e">
        <f>INDEX([1]Dados!$M$2:$N$26779,MATCH($P5020,[1]Dados!$N$2:$N$26779,),2)</f>
        <v>#N/A</v>
      </c>
      <c r="P5020">
        <v>167783</v>
      </c>
      <c r="Q5020" s="1">
        <v>37131</v>
      </c>
      <c r="R5020" s="1">
        <v>37139</v>
      </c>
      <c r="S5020" t="s">
        <v>2022</v>
      </c>
    </row>
    <row r="5021" spans="1:19" x14ac:dyDescent="0.2">
      <c r="A5021" s="7">
        <v>270590</v>
      </c>
      <c r="B5021" s="3">
        <v>28177</v>
      </c>
      <c r="C5021" s="3" t="s">
        <v>60</v>
      </c>
      <c r="D5021" s="2" t="s">
        <v>620</v>
      </c>
      <c r="E5021" s="3">
        <v>17</v>
      </c>
      <c r="F5021" s="17">
        <v>0</v>
      </c>
      <c r="G5021" s="17">
        <v>1</v>
      </c>
      <c r="H5021" s="17">
        <v>0</v>
      </c>
      <c r="I5021" s="7">
        <v>4.2</v>
      </c>
      <c r="J5021" s="7">
        <v>25</v>
      </c>
      <c r="K5021" s="4">
        <v>1214</v>
      </c>
      <c r="L5021" s="5">
        <v>1214.0587</v>
      </c>
      <c r="M5021">
        <v>101017.08</v>
      </c>
      <c r="N5021" s="33">
        <v>1</v>
      </c>
      <c r="O5021" s="50" t="e">
        <f>INDEX([1]Dados!$M$2:$N$26779,MATCH($P5021,[1]Dados!$N$2:$N$26779,),2)</f>
        <v>#N/A</v>
      </c>
      <c r="P5021">
        <v>168390</v>
      </c>
      <c r="Q5021" s="1">
        <v>37131</v>
      </c>
      <c r="R5021" s="1">
        <v>37139</v>
      </c>
      <c r="S5021" t="s">
        <v>2350</v>
      </c>
    </row>
    <row r="5022" spans="1:19" x14ac:dyDescent="0.2">
      <c r="A5022" s="7">
        <v>270590</v>
      </c>
      <c r="B5022" s="3">
        <v>28177</v>
      </c>
      <c r="C5022" s="3" t="s">
        <v>60</v>
      </c>
      <c r="D5022" s="2" t="s">
        <v>620</v>
      </c>
      <c r="E5022" s="3">
        <v>17</v>
      </c>
      <c r="F5022" s="17">
        <v>0</v>
      </c>
      <c r="G5022" s="17">
        <v>1</v>
      </c>
      <c r="H5022" s="17">
        <v>0</v>
      </c>
      <c r="I5022" s="7">
        <v>4.3</v>
      </c>
      <c r="J5022" s="7">
        <v>25</v>
      </c>
      <c r="K5022" s="4">
        <v>1214</v>
      </c>
      <c r="L5022" s="5">
        <v>1214.0587</v>
      </c>
      <c r="M5022">
        <v>101017.08</v>
      </c>
      <c r="N5022" s="33">
        <v>1</v>
      </c>
      <c r="O5022" s="50" t="e">
        <f>INDEX([1]Dados!$M$2:$N$26779,MATCH($P5022,[1]Dados!$N$2:$N$26779,),2)</f>
        <v>#N/A</v>
      </c>
      <c r="P5022">
        <v>168390</v>
      </c>
      <c r="Q5022" s="1">
        <v>37131</v>
      </c>
      <c r="R5022" s="1">
        <v>37139</v>
      </c>
      <c r="S5022" t="s">
        <v>2350</v>
      </c>
    </row>
    <row r="5023" spans="1:19" x14ac:dyDescent="0.2">
      <c r="A5023" s="7">
        <v>270590</v>
      </c>
      <c r="B5023" s="3">
        <v>28177</v>
      </c>
      <c r="C5023" s="3" t="s">
        <v>60</v>
      </c>
      <c r="D5023" s="2" t="s">
        <v>620</v>
      </c>
      <c r="E5023" s="3">
        <v>17</v>
      </c>
      <c r="F5023" s="17">
        <v>0</v>
      </c>
      <c r="G5023" s="17">
        <v>1</v>
      </c>
      <c r="H5023" s="17">
        <v>0</v>
      </c>
      <c r="I5023" s="7">
        <v>4.4000000000000004</v>
      </c>
      <c r="J5023" s="7">
        <v>2</v>
      </c>
      <c r="K5023" s="4">
        <v>1214</v>
      </c>
      <c r="L5023" s="5">
        <v>1214.0587</v>
      </c>
      <c r="M5023">
        <v>101017.08</v>
      </c>
      <c r="N5023" s="33">
        <v>1</v>
      </c>
      <c r="O5023" s="50" t="e">
        <f>INDEX([1]Dados!$M$2:$N$26779,MATCH($P5023,[1]Dados!$N$2:$N$26779,),2)</f>
        <v>#N/A</v>
      </c>
      <c r="P5023">
        <v>168390</v>
      </c>
      <c r="Q5023" s="1">
        <v>37131</v>
      </c>
      <c r="R5023" s="1">
        <v>37139</v>
      </c>
      <c r="S5023" t="s">
        <v>2350</v>
      </c>
    </row>
    <row r="5024" spans="1:19" x14ac:dyDescent="0.2">
      <c r="A5024" s="7">
        <v>270590</v>
      </c>
      <c r="B5024" s="3">
        <v>28177</v>
      </c>
      <c r="C5024" s="3" t="s">
        <v>60</v>
      </c>
      <c r="D5024" s="2" t="s">
        <v>620</v>
      </c>
      <c r="E5024" s="3">
        <v>17</v>
      </c>
      <c r="F5024" s="17">
        <v>0</v>
      </c>
      <c r="G5024" s="17">
        <v>1</v>
      </c>
      <c r="H5024" s="17">
        <v>0</v>
      </c>
      <c r="I5024" s="7">
        <v>4.5</v>
      </c>
      <c r="J5024" s="7">
        <v>0</v>
      </c>
      <c r="K5024" s="4">
        <v>1214</v>
      </c>
      <c r="L5024" s="5">
        <v>1214.0587</v>
      </c>
      <c r="M5024">
        <v>101017.08</v>
      </c>
      <c r="N5024" s="33">
        <v>1</v>
      </c>
      <c r="O5024" s="50" t="e">
        <f>INDEX([1]Dados!$M$2:$N$26779,MATCH($P5024,[1]Dados!$N$2:$N$26779,),2)</f>
        <v>#N/A</v>
      </c>
      <c r="P5024">
        <v>168390</v>
      </c>
      <c r="Q5024" s="1">
        <v>37131</v>
      </c>
      <c r="R5024" s="1">
        <v>37139</v>
      </c>
      <c r="S5024" t="s">
        <v>2350</v>
      </c>
    </row>
    <row r="5025" spans="1:19" x14ac:dyDescent="0.2">
      <c r="A5025" s="7">
        <v>270590</v>
      </c>
      <c r="B5025" s="3">
        <v>28177</v>
      </c>
      <c r="C5025" s="3" t="s">
        <v>60</v>
      </c>
      <c r="D5025" s="2" t="s">
        <v>620</v>
      </c>
      <c r="E5025" s="3">
        <v>17</v>
      </c>
      <c r="F5025" s="17">
        <v>0</v>
      </c>
      <c r="G5025" s="17">
        <v>1</v>
      </c>
      <c r="H5025" s="17">
        <v>0</v>
      </c>
      <c r="I5025" s="7">
        <v>4.5999999999999996</v>
      </c>
      <c r="J5025" s="7">
        <v>14</v>
      </c>
      <c r="K5025" s="4">
        <v>1214</v>
      </c>
      <c r="L5025" s="5">
        <v>1214.0587</v>
      </c>
      <c r="M5025">
        <v>101017.08</v>
      </c>
      <c r="N5025" s="33">
        <v>1</v>
      </c>
      <c r="O5025" s="50" t="e">
        <f>INDEX([1]Dados!$M$2:$N$26779,MATCH($P5025,[1]Dados!$N$2:$N$26779,),2)</f>
        <v>#N/A</v>
      </c>
      <c r="P5025">
        <v>168390</v>
      </c>
      <c r="Q5025" s="1">
        <v>37131</v>
      </c>
      <c r="R5025" s="1">
        <v>37139</v>
      </c>
      <c r="S5025" t="s">
        <v>2350</v>
      </c>
    </row>
    <row r="5026" spans="1:19" x14ac:dyDescent="0.2">
      <c r="A5026" s="7">
        <v>270590</v>
      </c>
      <c r="B5026" s="3">
        <v>28177</v>
      </c>
      <c r="C5026" s="3" t="s">
        <v>60</v>
      </c>
      <c r="D5026" s="2" t="s">
        <v>620</v>
      </c>
      <c r="E5026" s="3">
        <v>17</v>
      </c>
      <c r="F5026" s="17">
        <v>0</v>
      </c>
      <c r="G5026" s="17">
        <v>1</v>
      </c>
      <c r="H5026" s="17">
        <v>0</v>
      </c>
      <c r="I5026" s="7">
        <v>4.7</v>
      </c>
      <c r="J5026" s="7">
        <v>31</v>
      </c>
      <c r="K5026" s="4">
        <v>1214</v>
      </c>
      <c r="L5026" s="5">
        <v>1214.0587</v>
      </c>
      <c r="M5026">
        <v>101017.08</v>
      </c>
      <c r="N5026" s="33">
        <v>1</v>
      </c>
      <c r="O5026" s="50" t="e">
        <f>INDEX([1]Dados!$M$2:$N$26779,MATCH($P5026,[1]Dados!$N$2:$N$26779,),2)</f>
        <v>#N/A</v>
      </c>
      <c r="P5026">
        <v>168390</v>
      </c>
      <c r="Q5026" s="1">
        <v>37131</v>
      </c>
      <c r="R5026" s="1">
        <v>37139</v>
      </c>
      <c r="S5026" t="s">
        <v>2350</v>
      </c>
    </row>
    <row r="5027" spans="1:19" x14ac:dyDescent="0.2">
      <c r="A5027" s="7">
        <v>270590</v>
      </c>
      <c r="B5027" s="3">
        <v>28177</v>
      </c>
      <c r="C5027" s="3" t="s">
        <v>60</v>
      </c>
      <c r="D5027" s="2" t="s">
        <v>620</v>
      </c>
      <c r="E5027" s="3">
        <v>17</v>
      </c>
      <c r="F5027" s="17">
        <v>0</v>
      </c>
      <c r="G5027" s="17">
        <v>1</v>
      </c>
      <c r="H5027" s="17">
        <v>0</v>
      </c>
      <c r="I5027" s="7">
        <v>4.8</v>
      </c>
      <c r="J5027" s="7">
        <v>15</v>
      </c>
      <c r="K5027" s="4">
        <v>1214</v>
      </c>
      <c r="L5027" s="5">
        <v>1214.0587</v>
      </c>
      <c r="M5027">
        <v>101017.08</v>
      </c>
      <c r="N5027" s="33">
        <v>1</v>
      </c>
      <c r="O5027" s="50" t="e">
        <f>INDEX([1]Dados!$M$2:$N$26779,MATCH($P5027,[1]Dados!$N$2:$N$26779,),2)</f>
        <v>#N/A</v>
      </c>
      <c r="P5027">
        <v>168390</v>
      </c>
      <c r="Q5027" s="1">
        <v>37131</v>
      </c>
      <c r="R5027" s="1">
        <v>37139</v>
      </c>
      <c r="S5027" t="s">
        <v>2350</v>
      </c>
    </row>
    <row r="5028" spans="1:19" x14ac:dyDescent="0.2">
      <c r="A5028" s="7">
        <v>270590</v>
      </c>
      <c r="B5028" s="3">
        <v>28177</v>
      </c>
      <c r="C5028" s="3" t="s">
        <v>60</v>
      </c>
      <c r="D5028" s="2" t="s">
        <v>620</v>
      </c>
      <c r="E5028" s="3">
        <v>17</v>
      </c>
      <c r="F5028" s="17">
        <v>0</v>
      </c>
      <c r="G5028" s="17">
        <v>1</v>
      </c>
      <c r="H5028" s="17">
        <v>0</v>
      </c>
      <c r="I5028" s="7" t="s">
        <v>3</v>
      </c>
      <c r="J5028" s="7">
        <v>0</v>
      </c>
      <c r="K5028" s="4">
        <v>1214</v>
      </c>
      <c r="L5028" s="5">
        <v>1214.0589</v>
      </c>
      <c r="M5028" t="s">
        <v>2134</v>
      </c>
      <c r="N5028" s="33">
        <v>1</v>
      </c>
      <c r="O5028" s="50" t="e">
        <f>INDEX([1]Dados!$M$2:$N$26779,MATCH($P5028,[1]Dados!$N$2:$N$26779,),2)</f>
        <v>#N/A</v>
      </c>
      <c r="P5028">
        <v>169612</v>
      </c>
      <c r="Q5028" s="1">
        <v>37131</v>
      </c>
      <c r="R5028" s="1">
        <v>37139</v>
      </c>
      <c r="S5028" t="s">
        <v>2027</v>
      </c>
    </row>
    <row r="5029" spans="1:19" x14ac:dyDescent="0.2">
      <c r="A5029" s="7">
        <v>270590</v>
      </c>
      <c r="B5029" s="3">
        <v>28177</v>
      </c>
      <c r="C5029" s="3" t="s">
        <v>60</v>
      </c>
      <c r="D5029" s="2" t="s">
        <v>620</v>
      </c>
      <c r="E5029" s="3">
        <v>17</v>
      </c>
      <c r="F5029" s="17">
        <v>0</v>
      </c>
      <c r="G5029" s="17">
        <v>1</v>
      </c>
      <c r="H5029" s="17">
        <v>0</v>
      </c>
      <c r="I5029" s="7">
        <v>2.1</v>
      </c>
      <c r="J5029" s="7">
        <v>27</v>
      </c>
      <c r="K5029" s="4">
        <v>1214</v>
      </c>
      <c r="L5029" s="5">
        <v>1214.0589</v>
      </c>
      <c r="M5029">
        <v>360210</v>
      </c>
      <c r="N5029" s="33">
        <v>1</v>
      </c>
      <c r="O5029" s="50" t="e">
        <f>INDEX([1]Dados!$M$2:$N$26779,MATCH($P5029,[1]Dados!$N$2:$N$26779,),2)</f>
        <v>#N/A</v>
      </c>
      <c r="P5029">
        <v>169486</v>
      </c>
      <c r="Q5029" s="1">
        <v>37131</v>
      </c>
      <c r="R5029" s="1">
        <v>37139</v>
      </c>
      <c r="S5029" t="s">
        <v>2027</v>
      </c>
    </row>
    <row r="5030" spans="1:19" x14ac:dyDescent="0.2">
      <c r="A5030" s="7">
        <v>270590</v>
      </c>
      <c r="B5030" s="3">
        <v>28177</v>
      </c>
      <c r="C5030" s="3" t="s">
        <v>60</v>
      </c>
      <c r="D5030" s="2" t="s">
        <v>620</v>
      </c>
      <c r="E5030" s="3">
        <v>17</v>
      </c>
      <c r="F5030" s="17">
        <v>0</v>
      </c>
      <c r="G5030" s="17">
        <v>1</v>
      </c>
      <c r="H5030" s="17">
        <v>0</v>
      </c>
      <c r="I5030" s="7">
        <v>2.2000000000000002</v>
      </c>
      <c r="J5030" s="7">
        <v>24</v>
      </c>
      <c r="K5030" s="4">
        <v>1214</v>
      </c>
      <c r="L5030" s="5">
        <v>1214.0589</v>
      </c>
      <c r="M5030">
        <v>360210</v>
      </c>
      <c r="N5030" s="33">
        <v>1</v>
      </c>
      <c r="O5030" s="50" t="e">
        <f>INDEX([1]Dados!$M$2:$N$26779,MATCH($P5030,[1]Dados!$N$2:$N$26779,),2)</f>
        <v>#N/A</v>
      </c>
      <c r="P5030">
        <v>169486</v>
      </c>
      <c r="Q5030" s="1">
        <v>37131</v>
      </c>
      <c r="R5030" s="1">
        <v>37139</v>
      </c>
      <c r="S5030" t="s">
        <v>2027</v>
      </c>
    </row>
    <row r="5031" spans="1:19" x14ac:dyDescent="0.2">
      <c r="A5031" s="7">
        <v>270590</v>
      </c>
      <c r="B5031" s="3">
        <v>28177</v>
      </c>
      <c r="C5031" s="3" t="s">
        <v>60</v>
      </c>
      <c r="D5031" s="2" t="s">
        <v>620</v>
      </c>
      <c r="E5031" s="3">
        <v>17</v>
      </c>
      <c r="F5031" s="17">
        <v>0</v>
      </c>
      <c r="G5031" s="17">
        <v>1</v>
      </c>
      <c r="H5031" s="17">
        <v>0</v>
      </c>
      <c r="I5031" s="7">
        <v>2.2999999999999998</v>
      </c>
      <c r="J5031" s="7">
        <v>25</v>
      </c>
      <c r="K5031" s="4">
        <v>1214</v>
      </c>
      <c r="L5031" s="5">
        <v>1214.0589</v>
      </c>
      <c r="M5031">
        <v>360210</v>
      </c>
      <c r="N5031" s="33">
        <v>1</v>
      </c>
      <c r="O5031" s="50" t="e">
        <f>INDEX([1]Dados!$M$2:$N$26779,MATCH($P5031,[1]Dados!$N$2:$N$26779,),2)</f>
        <v>#N/A</v>
      </c>
      <c r="P5031">
        <v>169486</v>
      </c>
      <c r="Q5031" s="1">
        <v>37131</v>
      </c>
      <c r="R5031" s="1">
        <v>37139</v>
      </c>
      <c r="S5031" t="s">
        <v>2027</v>
      </c>
    </row>
    <row r="5032" spans="1:19" x14ac:dyDescent="0.2">
      <c r="A5032" s="7">
        <v>270590</v>
      </c>
      <c r="B5032" s="3">
        <v>28177</v>
      </c>
      <c r="C5032" s="3" t="s">
        <v>60</v>
      </c>
      <c r="D5032" s="2" t="s">
        <v>620</v>
      </c>
      <c r="E5032" s="3">
        <v>17</v>
      </c>
      <c r="F5032" s="17">
        <v>0</v>
      </c>
      <c r="G5032" s="17">
        <v>1</v>
      </c>
      <c r="H5032" s="17">
        <v>0</v>
      </c>
      <c r="I5032" s="7">
        <v>2.4</v>
      </c>
      <c r="J5032" s="7">
        <v>28</v>
      </c>
      <c r="K5032" s="4">
        <v>1214</v>
      </c>
      <c r="L5032" s="5">
        <v>1214.0589</v>
      </c>
      <c r="M5032">
        <v>360210</v>
      </c>
      <c r="N5032" s="33">
        <v>1</v>
      </c>
      <c r="O5032" s="50" t="e">
        <f>INDEX([1]Dados!$M$2:$N$26779,MATCH($P5032,[1]Dados!$N$2:$N$26779,),2)</f>
        <v>#N/A</v>
      </c>
      <c r="P5032">
        <v>169486</v>
      </c>
      <c r="Q5032" s="1">
        <v>37131</v>
      </c>
      <c r="R5032" s="1">
        <v>37139</v>
      </c>
      <c r="S5032" t="s">
        <v>2027</v>
      </c>
    </row>
    <row r="5033" spans="1:19" x14ac:dyDescent="0.2">
      <c r="A5033" s="7">
        <v>270590</v>
      </c>
      <c r="B5033" s="3">
        <v>28177</v>
      </c>
      <c r="C5033" s="3" t="s">
        <v>60</v>
      </c>
      <c r="D5033" s="2" t="s">
        <v>620</v>
      </c>
      <c r="E5033" s="3">
        <v>17</v>
      </c>
      <c r="F5033" s="17">
        <v>0</v>
      </c>
      <c r="G5033" s="17">
        <v>1</v>
      </c>
      <c r="H5033" s="17">
        <v>0</v>
      </c>
      <c r="I5033" s="7">
        <v>2.5</v>
      </c>
      <c r="J5033" s="7">
        <v>32</v>
      </c>
      <c r="K5033" s="4">
        <v>1214</v>
      </c>
      <c r="L5033" s="5">
        <v>1214.0589</v>
      </c>
      <c r="M5033">
        <v>360210</v>
      </c>
      <c r="N5033" s="33">
        <v>1</v>
      </c>
      <c r="O5033" s="50" t="e">
        <f>INDEX([1]Dados!$M$2:$N$26779,MATCH($P5033,[1]Dados!$N$2:$N$26779,),2)</f>
        <v>#N/A</v>
      </c>
      <c r="P5033">
        <v>169486</v>
      </c>
      <c r="Q5033" s="1">
        <v>37131</v>
      </c>
      <c r="R5033" s="1">
        <v>37139</v>
      </c>
      <c r="S5033" t="s">
        <v>2027</v>
      </c>
    </row>
    <row r="5034" spans="1:19" x14ac:dyDescent="0.2">
      <c r="A5034" s="7">
        <v>270590</v>
      </c>
      <c r="B5034" s="3">
        <v>28177</v>
      </c>
      <c r="C5034" s="3" t="s">
        <v>60</v>
      </c>
      <c r="D5034" s="2" t="s">
        <v>620</v>
      </c>
      <c r="E5034" s="3">
        <v>17</v>
      </c>
      <c r="F5034" s="17">
        <v>0</v>
      </c>
      <c r="G5034" s="17">
        <v>1</v>
      </c>
      <c r="H5034" s="17">
        <v>0</v>
      </c>
      <c r="I5034" s="7">
        <v>2.6</v>
      </c>
      <c r="J5034" s="7">
        <v>20</v>
      </c>
      <c r="K5034" s="4">
        <v>1214</v>
      </c>
      <c r="L5034" s="5">
        <v>1214.0589</v>
      </c>
      <c r="M5034">
        <v>360210</v>
      </c>
      <c r="N5034" s="33">
        <v>1</v>
      </c>
      <c r="O5034" s="50" t="e">
        <f>INDEX([1]Dados!$M$2:$N$26779,MATCH($P5034,[1]Dados!$N$2:$N$26779,),2)</f>
        <v>#N/A</v>
      </c>
      <c r="P5034">
        <v>169486</v>
      </c>
      <c r="Q5034" s="1">
        <v>37131</v>
      </c>
      <c r="R5034" s="1">
        <v>37139</v>
      </c>
      <c r="S5034" t="s">
        <v>2027</v>
      </c>
    </row>
    <row r="5035" spans="1:19" x14ac:dyDescent="0.2">
      <c r="A5035" s="7">
        <v>270590</v>
      </c>
      <c r="B5035" s="3">
        <v>28177</v>
      </c>
      <c r="C5035" s="3" t="s">
        <v>60</v>
      </c>
      <c r="D5035" s="2" t="s">
        <v>620</v>
      </c>
      <c r="E5035" s="3">
        <v>17</v>
      </c>
      <c r="F5035" s="17">
        <v>0</v>
      </c>
      <c r="G5035" s="17">
        <v>1</v>
      </c>
      <c r="H5035" s="17">
        <v>0</v>
      </c>
      <c r="I5035" s="7">
        <v>2.7</v>
      </c>
      <c r="J5035" s="7">
        <v>25</v>
      </c>
      <c r="K5035" s="4">
        <v>1214</v>
      </c>
      <c r="L5035" s="5">
        <v>1214.0589</v>
      </c>
      <c r="M5035">
        <v>360210</v>
      </c>
      <c r="N5035" s="33">
        <v>1</v>
      </c>
      <c r="O5035" s="50" t="e">
        <f>INDEX([1]Dados!$M$2:$N$26779,MATCH($P5035,[1]Dados!$N$2:$N$26779,),2)</f>
        <v>#N/A</v>
      </c>
      <c r="P5035">
        <v>169486</v>
      </c>
      <c r="Q5035" s="1">
        <v>37131</v>
      </c>
      <c r="R5035" s="1">
        <v>37139</v>
      </c>
      <c r="S5035" t="s">
        <v>2027</v>
      </c>
    </row>
    <row r="5036" spans="1:19" x14ac:dyDescent="0.2">
      <c r="A5036" s="7">
        <v>270590</v>
      </c>
      <c r="B5036" s="3">
        <v>28177</v>
      </c>
      <c r="C5036" s="3" t="s">
        <v>60</v>
      </c>
      <c r="D5036" s="2" t="s">
        <v>620</v>
      </c>
      <c r="E5036" s="3">
        <v>17</v>
      </c>
      <c r="F5036" s="17">
        <v>0</v>
      </c>
      <c r="G5036" s="17">
        <v>1</v>
      </c>
      <c r="H5036" s="17">
        <v>0</v>
      </c>
      <c r="I5036" s="7">
        <v>2.8</v>
      </c>
      <c r="J5036" s="7">
        <v>28</v>
      </c>
      <c r="K5036" s="4">
        <v>1214</v>
      </c>
      <c r="L5036" s="5">
        <v>1214.0589</v>
      </c>
      <c r="M5036">
        <v>360210</v>
      </c>
      <c r="N5036" s="33">
        <v>1</v>
      </c>
      <c r="O5036" s="50" t="e">
        <f>INDEX([1]Dados!$M$2:$N$26779,MATCH($P5036,[1]Dados!$N$2:$N$26779,),2)</f>
        <v>#N/A</v>
      </c>
      <c r="P5036">
        <v>169486</v>
      </c>
      <c r="Q5036" s="1">
        <v>37131</v>
      </c>
      <c r="R5036" s="1">
        <v>37139</v>
      </c>
      <c r="S5036" t="s">
        <v>2027</v>
      </c>
    </row>
    <row r="5037" spans="1:19" x14ac:dyDescent="0.2">
      <c r="A5037" s="7">
        <v>270590</v>
      </c>
      <c r="B5037" s="3">
        <v>28177</v>
      </c>
      <c r="C5037" s="3" t="s">
        <v>60</v>
      </c>
      <c r="D5037" s="2" t="s">
        <v>620</v>
      </c>
      <c r="E5037" s="3">
        <v>17</v>
      </c>
      <c r="F5037" s="17">
        <v>0</v>
      </c>
      <c r="G5037" s="17">
        <v>1</v>
      </c>
      <c r="H5037" s="17">
        <v>0</v>
      </c>
      <c r="I5037" s="7">
        <v>7.1</v>
      </c>
      <c r="J5037" s="7">
        <v>33</v>
      </c>
      <c r="K5037" s="4">
        <v>1214</v>
      </c>
      <c r="L5037" s="5">
        <v>1214.0808</v>
      </c>
      <c r="M5037">
        <v>50000</v>
      </c>
      <c r="N5037" s="33">
        <v>1</v>
      </c>
      <c r="O5037" s="50" t="e">
        <f>INDEX([1]Dados!$M$2:$N$26779,MATCH($P5037,[1]Dados!$N$2:$N$26779,),2)</f>
        <v>#N/A</v>
      </c>
      <c r="P5037">
        <v>167880</v>
      </c>
      <c r="Q5037" s="1">
        <v>37131</v>
      </c>
      <c r="R5037" s="1">
        <v>37139</v>
      </c>
      <c r="S5037" t="s">
        <v>2023</v>
      </c>
    </row>
    <row r="5038" spans="1:19" x14ac:dyDescent="0.2">
      <c r="A5038" s="7">
        <v>270590</v>
      </c>
      <c r="B5038" s="3">
        <v>28177</v>
      </c>
      <c r="C5038" s="3" t="s">
        <v>60</v>
      </c>
      <c r="D5038" s="2" t="s">
        <v>620</v>
      </c>
      <c r="E5038" s="3">
        <v>17</v>
      </c>
      <c r="F5038" s="17">
        <v>0</v>
      </c>
      <c r="G5038" s="17">
        <v>1</v>
      </c>
      <c r="H5038" s="17">
        <v>0</v>
      </c>
      <c r="I5038" s="7">
        <v>7.2</v>
      </c>
      <c r="J5038" s="7">
        <v>25</v>
      </c>
      <c r="K5038" s="4">
        <v>1214</v>
      </c>
      <c r="L5038" s="5">
        <v>1214.0808</v>
      </c>
      <c r="M5038">
        <v>50000</v>
      </c>
      <c r="N5038" s="33">
        <v>1</v>
      </c>
      <c r="O5038" s="50" t="e">
        <f>INDEX([1]Dados!$M$2:$N$26779,MATCH($P5038,[1]Dados!$N$2:$N$26779,),2)</f>
        <v>#N/A</v>
      </c>
      <c r="P5038">
        <v>167880</v>
      </c>
      <c r="Q5038" s="1">
        <v>37131</v>
      </c>
      <c r="R5038" s="1">
        <v>37139</v>
      </c>
      <c r="S5038" t="s">
        <v>2023</v>
      </c>
    </row>
    <row r="5039" spans="1:19" x14ac:dyDescent="0.2">
      <c r="A5039" s="7">
        <v>270590</v>
      </c>
      <c r="B5039" s="3">
        <v>28177</v>
      </c>
      <c r="C5039" s="3" t="s">
        <v>60</v>
      </c>
      <c r="D5039" s="2" t="s">
        <v>620</v>
      </c>
      <c r="E5039" s="3">
        <v>17</v>
      </c>
      <c r="F5039" s="17">
        <v>0</v>
      </c>
      <c r="G5039" s="17">
        <v>1</v>
      </c>
      <c r="H5039" s="17">
        <v>0</v>
      </c>
      <c r="I5039" s="7">
        <v>7.3</v>
      </c>
      <c r="J5039" s="7">
        <v>9</v>
      </c>
      <c r="K5039" s="4">
        <v>1214</v>
      </c>
      <c r="L5039" s="5">
        <v>1214.0808</v>
      </c>
      <c r="M5039">
        <v>50000</v>
      </c>
      <c r="N5039" s="33">
        <v>1</v>
      </c>
      <c r="O5039" s="50" t="e">
        <f>INDEX([1]Dados!$M$2:$N$26779,MATCH($P5039,[1]Dados!$N$2:$N$26779,),2)</f>
        <v>#N/A</v>
      </c>
      <c r="P5039">
        <v>167880</v>
      </c>
      <c r="Q5039" s="1">
        <v>37131</v>
      </c>
      <c r="R5039" s="1">
        <v>37139</v>
      </c>
      <c r="S5039" t="s">
        <v>2023</v>
      </c>
    </row>
    <row r="5040" spans="1:19" x14ac:dyDescent="0.2">
      <c r="A5040" s="7">
        <v>270590</v>
      </c>
      <c r="B5040" s="3">
        <v>28177</v>
      </c>
      <c r="C5040" s="3" t="s">
        <v>60</v>
      </c>
      <c r="D5040" s="2" t="s">
        <v>620</v>
      </c>
      <c r="E5040" s="3">
        <v>17</v>
      </c>
      <c r="F5040" s="17">
        <v>0</v>
      </c>
      <c r="G5040" s="17">
        <v>1</v>
      </c>
      <c r="H5040" s="17">
        <v>0</v>
      </c>
      <c r="I5040" s="7">
        <v>1.1000000000000001</v>
      </c>
      <c r="J5040" s="7">
        <v>17</v>
      </c>
      <c r="K5040" s="4">
        <v>1293</v>
      </c>
      <c r="L5040" s="5">
        <v>1293.0592999999999</v>
      </c>
      <c r="M5040">
        <v>7407</v>
      </c>
      <c r="N5040" s="33">
        <v>1</v>
      </c>
      <c r="O5040" s="50" t="e">
        <f>INDEX([1]Dados!$M$2:$N$26779,MATCH($P5040,[1]Dados!$N$2:$N$26779,),2)</f>
        <v>#N/A</v>
      </c>
      <c r="P5040">
        <v>168301</v>
      </c>
      <c r="Q5040" s="1">
        <v>37131</v>
      </c>
      <c r="R5040" s="1">
        <v>37139</v>
      </c>
      <c r="S5040" t="s">
        <v>2024</v>
      </c>
    </row>
    <row r="5041" spans="1:19" x14ac:dyDescent="0.2">
      <c r="A5041" s="7">
        <v>270590</v>
      </c>
      <c r="B5041" s="3">
        <v>28177</v>
      </c>
      <c r="C5041" s="3" t="s">
        <v>60</v>
      </c>
      <c r="D5041" s="2" t="s">
        <v>620</v>
      </c>
      <c r="E5041" s="3">
        <v>17</v>
      </c>
      <c r="F5041" s="17">
        <v>0</v>
      </c>
      <c r="G5041" s="17">
        <v>1</v>
      </c>
      <c r="H5041" s="17">
        <v>0</v>
      </c>
      <c r="I5041" s="7">
        <v>1.2</v>
      </c>
      <c r="J5041" s="7">
        <v>0</v>
      </c>
      <c r="K5041" s="4">
        <v>1293</v>
      </c>
      <c r="L5041" s="5">
        <v>1293.0592999999999</v>
      </c>
      <c r="M5041">
        <v>7407</v>
      </c>
      <c r="N5041" s="33">
        <v>1</v>
      </c>
      <c r="O5041" s="50" t="e">
        <f>INDEX([1]Dados!$M$2:$N$26779,MATCH($P5041,[1]Dados!$N$2:$N$26779,),2)</f>
        <v>#N/A</v>
      </c>
      <c r="P5041">
        <v>168301</v>
      </c>
      <c r="Q5041" s="1">
        <v>37131</v>
      </c>
      <c r="R5041" s="1">
        <v>37139</v>
      </c>
      <c r="S5041" t="s">
        <v>2024</v>
      </c>
    </row>
    <row r="5042" spans="1:19" x14ac:dyDescent="0.2">
      <c r="A5042" s="7">
        <v>270590</v>
      </c>
      <c r="B5042" s="3">
        <v>28177</v>
      </c>
      <c r="C5042" s="3" t="s">
        <v>60</v>
      </c>
      <c r="D5042" s="2" t="s">
        <v>620</v>
      </c>
      <c r="E5042" s="3">
        <v>17</v>
      </c>
      <c r="F5042" s="17">
        <v>0</v>
      </c>
      <c r="G5042" s="17">
        <v>1</v>
      </c>
      <c r="H5042" s="17">
        <v>0</v>
      </c>
      <c r="I5042" s="7">
        <v>1.3</v>
      </c>
      <c r="J5042" s="7">
        <v>22</v>
      </c>
      <c r="K5042" s="4">
        <v>1293</v>
      </c>
      <c r="L5042" s="5">
        <v>1293.0592999999999</v>
      </c>
      <c r="M5042">
        <v>7407</v>
      </c>
      <c r="N5042" s="33">
        <v>1</v>
      </c>
      <c r="O5042" s="50" t="e">
        <f>INDEX([1]Dados!$M$2:$N$26779,MATCH($P5042,[1]Dados!$N$2:$N$26779,),2)</f>
        <v>#N/A</v>
      </c>
      <c r="P5042">
        <v>168301</v>
      </c>
      <c r="Q5042" s="1">
        <v>37131</v>
      </c>
      <c r="R5042" s="1">
        <v>37139</v>
      </c>
      <c r="S5042" t="s">
        <v>2024</v>
      </c>
    </row>
    <row r="5043" spans="1:19" x14ac:dyDescent="0.2">
      <c r="A5043" s="7">
        <v>270590</v>
      </c>
      <c r="B5043" s="3">
        <v>28177</v>
      </c>
      <c r="C5043" s="3" t="s">
        <v>60</v>
      </c>
      <c r="D5043" s="2" t="s">
        <v>620</v>
      </c>
      <c r="E5043" s="3">
        <v>17</v>
      </c>
      <c r="F5043" s="17">
        <v>0</v>
      </c>
      <c r="G5043" s="17">
        <v>1</v>
      </c>
      <c r="H5043" s="17">
        <v>0</v>
      </c>
      <c r="I5043" s="7">
        <v>1.4</v>
      </c>
      <c r="J5043" s="7">
        <v>28</v>
      </c>
      <c r="K5043" s="4">
        <v>1293</v>
      </c>
      <c r="L5043" s="5">
        <v>1293.0592999999999</v>
      </c>
      <c r="M5043">
        <v>7407</v>
      </c>
      <c r="N5043" s="33">
        <v>1</v>
      </c>
      <c r="O5043" s="50" t="e">
        <f>INDEX([1]Dados!$M$2:$N$26779,MATCH($P5043,[1]Dados!$N$2:$N$26779,),2)</f>
        <v>#N/A</v>
      </c>
      <c r="P5043">
        <v>168301</v>
      </c>
      <c r="Q5043" s="1">
        <v>37131</v>
      </c>
      <c r="R5043" s="1">
        <v>37139</v>
      </c>
      <c r="S5043" t="s">
        <v>2024</v>
      </c>
    </row>
    <row r="5044" spans="1:19" s="23" customFormat="1" x14ac:dyDescent="0.2">
      <c r="A5044" s="19">
        <v>270590</v>
      </c>
      <c r="B5044" s="20">
        <v>28177</v>
      </c>
      <c r="C5044" s="20" t="s">
        <v>60</v>
      </c>
      <c r="D5044" s="21" t="s">
        <v>620</v>
      </c>
      <c r="E5044" s="20">
        <v>17</v>
      </c>
      <c r="F5044" s="22">
        <v>0</v>
      </c>
      <c r="G5044" s="22">
        <v>1</v>
      </c>
      <c r="H5044" s="22">
        <v>0</v>
      </c>
      <c r="I5044" s="19">
        <v>1.5</v>
      </c>
      <c r="J5044" s="19">
        <v>25</v>
      </c>
      <c r="K5044" s="24">
        <v>1293</v>
      </c>
      <c r="L5044" s="25">
        <v>1293.0592999999999</v>
      </c>
      <c r="M5044" s="23">
        <v>7407</v>
      </c>
      <c r="N5044" s="43">
        <v>1</v>
      </c>
      <c r="O5044" s="50" t="e">
        <f>INDEX([1]Dados!$M$2:$N$26779,MATCH($P5044,[1]Dados!$N$2:$N$26779,),2)</f>
        <v>#N/A</v>
      </c>
      <c r="P5044" s="23">
        <v>168301</v>
      </c>
      <c r="Q5044" s="26">
        <v>37131</v>
      </c>
      <c r="R5044" s="26">
        <v>37139</v>
      </c>
      <c r="S5044" s="23" t="s">
        <v>2024</v>
      </c>
    </row>
    <row r="5045" spans="1:19" x14ac:dyDescent="0.2">
      <c r="A5045" s="7">
        <v>290910</v>
      </c>
      <c r="B5045" s="3">
        <v>34819</v>
      </c>
      <c r="C5045" s="3" t="s">
        <v>31</v>
      </c>
      <c r="D5045" s="2" t="s">
        <v>378</v>
      </c>
      <c r="E5045" s="3">
        <v>17</v>
      </c>
      <c r="F5045" s="17">
        <v>0</v>
      </c>
      <c r="G5045" s="17">
        <v>1</v>
      </c>
      <c r="H5045" s="17">
        <v>0</v>
      </c>
      <c r="I5045" s="7">
        <v>1.1000000000000001</v>
      </c>
      <c r="J5045" s="7">
        <v>19</v>
      </c>
      <c r="K5045" s="4">
        <v>119</v>
      </c>
      <c r="L5045" s="5">
        <v>119.3861</v>
      </c>
      <c r="M5045">
        <v>132613</v>
      </c>
      <c r="N5045" s="33">
        <v>1</v>
      </c>
      <c r="O5045" s="50" t="e">
        <f>INDEX([1]Dados!$M$2:$N$26779,MATCH($P5045,[1]Dados!$N$2:$N$26779,),2)</f>
        <v>#N/A</v>
      </c>
      <c r="P5045">
        <v>168452</v>
      </c>
      <c r="Q5045" s="1">
        <v>37162</v>
      </c>
      <c r="R5045" s="1">
        <v>37135</v>
      </c>
      <c r="S5045" t="s">
        <v>1035</v>
      </c>
    </row>
    <row r="5046" spans="1:19" x14ac:dyDescent="0.2">
      <c r="A5046" s="7">
        <v>290910</v>
      </c>
      <c r="B5046" s="3">
        <v>34819</v>
      </c>
      <c r="C5046" s="3" t="s">
        <v>31</v>
      </c>
      <c r="D5046" s="2" t="s">
        <v>378</v>
      </c>
      <c r="E5046" s="3">
        <v>17</v>
      </c>
      <c r="F5046" s="17">
        <v>0</v>
      </c>
      <c r="G5046" s="17">
        <v>1</v>
      </c>
      <c r="H5046" s="17">
        <v>0</v>
      </c>
      <c r="I5046" s="7">
        <v>3.1</v>
      </c>
      <c r="J5046" s="7">
        <v>28</v>
      </c>
      <c r="K5046" s="4">
        <v>1214</v>
      </c>
      <c r="L5046" s="5">
        <v>1214.0589</v>
      </c>
      <c r="M5046">
        <v>112860</v>
      </c>
      <c r="N5046" s="33">
        <v>1</v>
      </c>
      <c r="O5046" s="50" t="e">
        <f>INDEX([1]Dados!$M$2:$N$26779,MATCH($P5046,[1]Dados!$N$2:$N$26779,),2)</f>
        <v>#N/A</v>
      </c>
      <c r="P5046">
        <v>169613</v>
      </c>
      <c r="Q5046" s="1">
        <v>37162</v>
      </c>
      <c r="R5046" s="1">
        <v>37135</v>
      </c>
      <c r="S5046" t="s">
        <v>1036</v>
      </c>
    </row>
    <row r="5047" spans="1:19" x14ac:dyDescent="0.2">
      <c r="A5047" s="7">
        <v>290910</v>
      </c>
      <c r="B5047" s="3">
        <v>34819</v>
      </c>
      <c r="C5047" s="3" t="s">
        <v>31</v>
      </c>
      <c r="D5047" s="2" t="s">
        <v>378</v>
      </c>
      <c r="E5047" s="3">
        <v>17</v>
      </c>
      <c r="F5047" s="17">
        <v>0</v>
      </c>
      <c r="G5047" s="17">
        <v>1</v>
      </c>
      <c r="H5047" s="17">
        <v>0</v>
      </c>
      <c r="I5047" s="7">
        <v>3.2</v>
      </c>
      <c r="J5047" s="7">
        <v>28</v>
      </c>
      <c r="K5047" s="4">
        <v>1214</v>
      </c>
      <c r="L5047" s="5">
        <v>1214.0589</v>
      </c>
      <c r="M5047">
        <v>112860</v>
      </c>
      <c r="N5047" s="33">
        <v>1</v>
      </c>
      <c r="O5047" s="50" t="e">
        <f>INDEX([1]Dados!$M$2:$N$26779,MATCH($P5047,[1]Dados!$N$2:$N$26779,),2)</f>
        <v>#N/A</v>
      </c>
      <c r="P5047">
        <v>169613</v>
      </c>
      <c r="Q5047" s="1">
        <v>37162</v>
      </c>
      <c r="R5047" s="1">
        <v>37135</v>
      </c>
      <c r="S5047" t="s">
        <v>1036</v>
      </c>
    </row>
    <row r="5048" spans="1:19" x14ac:dyDescent="0.2">
      <c r="A5048" s="7">
        <v>290910</v>
      </c>
      <c r="B5048" s="3">
        <v>34819</v>
      </c>
      <c r="C5048" s="3" t="s">
        <v>31</v>
      </c>
      <c r="D5048" s="2" t="s">
        <v>378</v>
      </c>
      <c r="E5048" s="3">
        <v>17</v>
      </c>
      <c r="F5048" s="17">
        <v>0</v>
      </c>
      <c r="G5048" s="17">
        <v>1</v>
      </c>
      <c r="H5048" s="17">
        <v>0</v>
      </c>
      <c r="I5048" s="7">
        <v>2.1</v>
      </c>
      <c r="J5048" s="7">
        <v>29</v>
      </c>
      <c r="K5048" s="4">
        <v>1293</v>
      </c>
      <c r="L5048" s="5">
        <v>1293.0592999999999</v>
      </c>
      <c r="M5048">
        <v>51036.44</v>
      </c>
      <c r="N5048" s="33">
        <v>1</v>
      </c>
      <c r="O5048" s="50" t="e">
        <f>INDEX([1]Dados!$M$2:$N$26779,MATCH($P5048,[1]Dados!$N$2:$N$26779,),2)</f>
        <v>#N/A</v>
      </c>
      <c r="P5048">
        <v>168305</v>
      </c>
      <c r="Q5048" s="1">
        <v>37162</v>
      </c>
      <c r="R5048" s="1">
        <v>37135</v>
      </c>
      <c r="S5048" t="s">
        <v>1034</v>
      </c>
    </row>
    <row r="5049" spans="1:19" x14ac:dyDescent="0.2">
      <c r="A5049" s="7">
        <v>290910</v>
      </c>
      <c r="B5049" s="3">
        <v>34819</v>
      </c>
      <c r="C5049" s="3" t="s">
        <v>31</v>
      </c>
      <c r="D5049" s="2" t="s">
        <v>378</v>
      </c>
      <c r="E5049" s="3">
        <v>17</v>
      </c>
      <c r="F5049" s="17">
        <v>0</v>
      </c>
      <c r="G5049" s="17">
        <v>1</v>
      </c>
      <c r="H5049" s="17">
        <v>0</v>
      </c>
      <c r="I5049" s="7">
        <v>2.2000000000000002</v>
      </c>
      <c r="J5049" s="7">
        <v>22</v>
      </c>
      <c r="K5049" s="4">
        <v>1293</v>
      </c>
      <c r="L5049" s="5">
        <v>1293.0592999999999</v>
      </c>
      <c r="M5049">
        <v>51036.44</v>
      </c>
      <c r="N5049" s="33">
        <v>1</v>
      </c>
      <c r="O5049" s="50" t="e">
        <f>INDEX([1]Dados!$M$2:$N$26779,MATCH($P5049,[1]Dados!$N$2:$N$26779,),2)</f>
        <v>#N/A</v>
      </c>
      <c r="P5049">
        <v>168305</v>
      </c>
      <c r="Q5049" s="1">
        <v>37162</v>
      </c>
      <c r="R5049" s="1">
        <v>37135</v>
      </c>
      <c r="S5049" t="s">
        <v>1034</v>
      </c>
    </row>
    <row r="5050" spans="1:19" x14ac:dyDescent="0.2">
      <c r="A5050" s="7">
        <v>290910</v>
      </c>
      <c r="B5050" s="3">
        <v>34819</v>
      </c>
      <c r="C5050" s="3" t="s">
        <v>31</v>
      </c>
      <c r="D5050" s="2" t="s">
        <v>378</v>
      </c>
      <c r="E5050" s="3">
        <v>17</v>
      </c>
      <c r="F5050" s="17">
        <v>0</v>
      </c>
      <c r="G5050" s="17">
        <v>1</v>
      </c>
      <c r="H5050" s="17">
        <v>0</v>
      </c>
      <c r="I5050" s="7" t="s">
        <v>3</v>
      </c>
      <c r="J5050" s="7">
        <v>0</v>
      </c>
      <c r="K5050" s="4">
        <v>1214</v>
      </c>
      <c r="L5050" s="5">
        <v>1214.0587</v>
      </c>
      <c r="M5050">
        <v>156510</v>
      </c>
      <c r="N5050" s="33">
        <v>1</v>
      </c>
      <c r="O5050" s="50" t="e">
        <f>INDEX([1]Dados!$M$2:$N$26779,MATCH($P5050,[1]Dados!$N$2:$N$26779,),2)</f>
        <v>#N/A</v>
      </c>
      <c r="P5050">
        <v>168392</v>
      </c>
      <c r="Q5050" s="1">
        <v>37162</v>
      </c>
      <c r="R5050" s="1">
        <v>37135</v>
      </c>
      <c r="S5050" t="s">
        <v>2134</v>
      </c>
    </row>
    <row r="5051" spans="1:19" x14ac:dyDescent="0.2">
      <c r="A5051" s="7">
        <v>290910</v>
      </c>
      <c r="B5051" s="3">
        <v>34819</v>
      </c>
      <c r="C5051" s="3" t="s">
        <v>31</v>
      </c>
      <c r="D5051" s="2" t="s">
        <v>378</v>
      </c>
      <c r="E5051" s="3">
        <v>17</v>
      </c>
      <c r="F5051" s="17">
        <v>0</v>
      </c>
      <c r="G5051" s="17">
        <v>1</v>
      </c>
      <c r="H5051" s="17">
        <v>0</v>
      </c>
      <c r="I5051" s="7" t="s">
        <v>3</v>
      </c>
      <c r="J5051" s="7">
        <v>0</v>
      </c>
      <c r="K5051" s="4">
        <v>1203</v>
      </c>
      <c r="L5051" s="5">
        <v>1203.0829000000001</v>
      </c>
      <c r="M5051">
        <v>72578.880000000005</v>
      </c>
      <c r="N5051" s="33">
        <v>1</v>
      </c>
      <c r="O5051" s="50" t="e">
        <f>INDEX([1]Dados!$M$2:$N$26779,MATCH($P5051,[1]Dados!$N$2:$N$26779,),2)</f>
        <v>#N/A</v>
      </c>
      <c r="P5051">
        <v>167785</v>
      </c>
      <c r="Q5051" s="1">
        <v>37162</v>
      </c>
      <c r="R5051" s="1">
        <v>37135</v>
      </c>
      <c r="S5051" t="s">
        <v>2134</v>
      </c>
    </row>
    <row r="5052" spans="1:19" x14ac:dyDescent="0.2">
      <c r="A5052" s="7">
        <v>291240</v>
      </c>
      <c r="B5052" s="3">
        <v>35475</v>
      </c>
      <c r="C5052" s="3" t="s">
        <v>31</v>
      </c>
      <c r="D5052" s="2" t="s">
        <v>466</v>
      </c>
      <c r="E5052" s="3">
        <v>17</v>
      </c>
      <c r="F5052" s="17">
        <v>0</v>
      </c>
      <c r="G5052" s="17">
        <v>1</v>
      </c>
      <c r="H5052" s="17">
        <v>0</v>
      </c>
      <c r="I5052" s="7">
        <v>8.1</v>
      </c>
      <c r="J5052" s="7">
        <v>19</v>
      </c>
      <c r="K5052" s="4">
        <v>119</v>
      </c>
      <c r="L5052" s="5">
        <v>119.38590000000001</v>
      </c>
      <c r="M5052">
        <v>263159.75</v>
      </c>
      <c r="N5052" s="3">
        <v>1</v>
      </c>
      <c r="O5052" s="50" t="e">
        <f>INDEX([1]Dados!$M$2:$N$26779,MATCH($P5052,[1]Dados!$N$2:$N$26779,),2)</f>
        <v>#N/A</v>
      </c>
      <c r="P5052">
        <v>168450</v>
      </c>
      <c r="Q5052" s="1">
        <v>37131</v>
      </c>
      <c r="R5052" s="1">
        <v>37135</v>
      </c>
      <c r="S5052" t="s">
        <v>1101</v>
      </c>
    </row>
    <row r="5053" spans="1:19" x14ac:dyDescent="0.2">
      <c r="A5053" s="7">
        <v>291240</v>
      </c>
      <c r="B5053" s="3">
        <v>35475</v>
      </c>
      <c r="C5053" s="3" t="s">
        <v>31</v>
      </c>
      <c r="D5053" s="2" t="s">
        <v>466</v>
      </c>
      <c r="E5053" s="3">
        <v>17</v>
      </c>
      <c r="F5053" s="17">
        <v>0</v>
      </c>
      <c r="G5053" s="17">
        <v>1</v>
      </c>
      <c r="H5053" s="17">
        <v>0</v>
      </c>
      <c r="I5053" s="7">
        <v>8.1999999999999993</v>
      </c>
      <c r="J5053" s="7">
        <v>9</v>
      </c>
      <c r="K5053" s="4">
        <v>119</v>
      </c>
      <c r="L5053" s="5">
        <v>119.38590000000001</v>
      </c>
      <c r="M5053">
        <v>263159.75</v>
      </c>
      <c r="N5053" s="3">
        <v>1</v>
      </c>
      <c r="O5053" s="50" t="e">
        <f>INDEX([1]Dados!$M$2:$N$26779,MATCH($P5053,[1]Dados!$N$2:$N$26779,),2)</f>
        <v>#N/A</v>
      </c>
      <c r="P5053">
        <v>168450</v>
      </c>
      <c r="Q5053" s="1">
        <v>37131</v>
      </c>
      <c r="R5053" s="1">
        <v>37135</v>
      </c>
      <c r="S5053" t="s">
        <v>1101</v>
      </c>
    </row>
    <row r="5054" spans="1:19" x14ac:dyDescent="0.2">
      <c r="A5054" s="7">
        <v>291240</v>
      </c>
      <c r="B5054" s="3">
        <v>35475</v>
      </c>
      <c r="C5054" s="3" t="s">
        <v>31</v>
      </c>
      <c r="D5054" s="2" t="s">
        <v>466</v>
      </c>
      <c r="E5054" s="3">
        <v>17</v>
      </c>
      <c r="F5054" s="17">
        <v>0</v>
      </c>
      <c r="G5054" s="17">
        <v>1</v>
      </c>
      <c r="H5054" s="17">
        <v>0</v>
      </c>
      <c r="I5054" s="7">
        <v>8.3000000000000007</v>
      </c>
      <c r="J5054" s="7">
        <v>9</v>
      </c>
      <c r="K5054" s="4">
        <v>119</v>
      </c>
      <c r="L5054" s="5">
        <v>119.38590000000001</v>
      </c>
      <c r="M5054">
        <v>263159.75</v>
      </c>
      <c r="N5054" s="3">
        <v>1</v>
      </c>
      <c r="O5054" s="50" t="e">
        <f>INDEX([1]Dados!$M$2:$N$26779,MATCH($P5054,[1]Dados!$N$2:$N$26779,),2)</f>
        <v>#N/A</v>
      </c>
      <c r="P5054">
        <v>168450</v>
      </c>
      <c r="Q5054" s="1">
        <v>37131</v>
      </c>
      <c r="R5054" s="1">
        <v>37135</v>
      </c>
      <c r="S5054" t="s">
        <v>1101</v>
      </c>
    </row>
    <row r="5055" spans="1:19" x14ac:dyDescent="0.2">
      <c r="A5055" s="7">
        <v>291240</v>
      </c>
      <c r="B5055" s="3">
        <v>35475</v>
      </c>
      <c r="C5055" s="3" t="s">
        <v>31</v>
      </c>
      <c r="D5055" s="2" t="s">
        <v>466</v>
      </c>
      <c r="E5055" s="3">
        <v>17</v>
      </c>
      <c r="F5055" s="17">
        <v>0</v>
      </c>
      <c r="G5055" s="17">
        <v>1</v>
      </c>
      <c r="H5055" s="17">
        <v>0</v>
      </c>
      <c r="I5055" s="7">
        <v>7.1</v>
      </c>
      <c r="J5055" s="7">
        <v>19</v>
      </c>
      <c r="K5055" s="4">
        <v>119</v>
      </c>
      <c r="L5055" s="5">
        <v>119.38590000000001</v>
      </c>
      <c r="M5055">
        <v>1502501.61</v>
      </c>
      <c r="N5055" s="3">
        <v>1</v>
      </c>
      <c r="O5055" s="50" t="e">
        <f>INDEX([1]Dados!$M$2:$N$26779,MATCH($P5055,[1]Dados!$N$2:$N$26779,),2)</f>
        <v>#N/A</v>
      </c>
      <c r="P5055">
        <v>168453</v>
      </c>
      <c r="Q5055" s="1">
        <v>37131</v>
      </c>
      <c r="R5055" s="1">
        <v>37135</v>
      </c>
      <c r="S5055" t="s">
        <v>1103</v>
      </c>
    </row>
    <row r="5056" spans="1:19" x14ac:dyDescent="0.2">
      <c r="A5056" s="7">
        <v>291240</v>
      </c>
      <c r="B5056" s="3">
        <v>35475</v>
      </c>
      <c r="C5056" s="3" t="s">
        <v>31</v>
      </c>
      <c r="D5056" s="2" t="s">
        <v>466</v>
      </c>
      <c r="E5056" s="3">
        <v>17</v>
      </c>
      <c r="F5056" s="17">
        <v>0</v>
      </c>
      <c r="G5056" s="17">
        <v>1</v>
      </c>
      <c r="H5056" s="17">
        <v>0</v>
      </c>
      <c r="I5056" s="7">
        <v>7.2</v>
      </c>
      <c r="J5056" s="7">
        <v>9</v>
      </c>
      <c r="K5056" s="4">
        <v>119</v>
      </c>
      <c r="L5056" s="5">
        <v>119.38590000000001</v>
      </c>
      <c r="M5056">
        <v>1502501.61</v>
      </c>
      <c r="N5056" s="3">
        <v>1</v>
      </c>
      <c r="O5056" s="50" t="e">
        <f>INDEX([1]Dados!$M$2:$N$26779,MATCH($P5056,[1]Dados!$N$2:$N$26779,),2)</f>
        <v>#N/A</v>
      </c>
      <c r="P5056">
        <v>168453</v>
      </c>
      <c r="Q5056" s="1">
        <v>37131</v>
      </c>
      <c r="R5056" s="1">
        <v>37135</v>
      </c>
      <c r="S5056" t="s">
        <v>1103</v>
      </c>
    </row>
    <row r="5057" spans="1:19" x14ac:dyDescent="0.2">
      <c r="A5057" s="7">
        <v>291240</v>
      </c>
      <c r="B5057" s="3">
        <v>35475</v>
      </c>
      <c r="C5057" s="3" t="s">
        <v>31</v>
      </c>
      <c r="D5057" s="2" t="s">
        <v>466</v>
      </c>
      <c r="E5057" s="3">
        <v>17</v>
      </c>
      <c r="F5057" s="17">
        <v>0</v>
      </c>
      <c r="G5057" s="17">
        <v>1</v>
      </c>
      <c r="H5057" s="17">
        <v>0</v>
      </c>
      <c r="I5057" s="7">
        <v>7.3</v>
      </c>
      <c r="J5057" s="7">
        <v>9</v>
      </c>
      <c r="K5057" s="4">
        <v>119</v>
      </c>
      <c r="L5057" s="5">
        <v>119.38590000000001</v>
      </c>
      <c r="M5057">
        <v>1502501.61</v>
      </c>
      <c r="N5057" s="3">
        <v>1</v>
      </c>
      <c r="O5057" s="50" t="e">
        <f>INDEX([1]Dados!$M$2:$N$26779,MATCH($P5057,[1]Dados!$N$2:$N$26779,),2)</f>
        <v>#N/A</v>
      </c>
      <c r="P5057">
        <v>168453</v>
      </c>
      <c r="Q5057" s="1">
        <v>37131</v>
      </c>
      <c r="R5057" s="1">
        <v>37135</v>
      </c>
      <c r="S5057" t="s">
        <v>1103</v>
      </c>
    </row>
    <row r="5058" spans="1:19" x14ac:dyDescent="0.2">
      <c r="A5058" s="7">
        <v>291240</v>
      </c>
      <c r="B5058" s="3">
        <v>35475</v>
      </c>
      <c r="C5058" s="3" t="s">
        <v>31</v>
      </c>
      <c r="D5058" s="2" t="s">
        <v>466</v>
      </c>
      <c r="E5058" s="3">
        <v>17</v>
      </c>
      <c r="F5058" s="17">
        <v>0</v>
      </c>
      <c r="G5058" s="17">
        <v>1</v>
      </c>
      <c r="H5058" s="17">
        <v>0</v>
      </c>
      <c r="I5058" s="7">
        <v>7.4</v>
      </c>
      <c r="J5058" s="7">
        <v>13</v>
      </c>
      <c r="K5058" s="4">
        <v>119</v>
      </c>
      <c r="L5058" s="5">
        <v>119.38590000000001</v>
      </c>
      <c r="M5058">
        <v>1502501.61</v>
      </c>
      <c r="N5058" s="3">
        <v>1</v>
      </c>
      <c r="O5058" s="50" t="e">
        <f>INDEX([1]Dados!$M$2:$N$26779,MATCH($P5058,[1]Dados!$N$2:$N$26779,),2)</f>
        <v>#N/A</v>
      </c>
      <c r="P5058">
        <v>168453</v>
      </c>
      <c r="Q5058" s="1">
        <v>37131</v>
      </c>
      <c r="R5058" s="1">
        <v>37135</v>
      </c>
      <c r="S5058" t="s">
        <v>1103</v>
      </c>
    </row>
    <row r="5059" spans="1:19" x14ac:dyDescent="0.2">
      <c r="A5059" s="7">
        <v>291240</v>
      </c>
      <c r="B5059" s="3">
        <v>35475</v>
      </c>
      <c r="C5059" s="3" t="s">
        <v>31</v>
      </c>
      <c r="D5059" s="2" t="s">
        <v>466</v>
      </c>
      <c r="E5059" s="3">
        <v>17</v>
      </c>
      <c r="F5059" s="17">
        <v>0</v>
      </c>
      <c r="G5059" s="17">
        <v>1</v>
      </c>
      <c r="H5059" s="17">
        <v>0</v>
      </c>
      <c r="I5059" s="7">
        <v>9.1</v>
      </c>
      <c r="J5059" s="7">
        <v>13</v>
      </c>
      <c r="K5059" s="4">
        <v>119</v>
      </c>
      <c r="L5059" s="5">
        <v>119.3861</v>
      </c>
      <c r="M5059">
        <v>210526.32</v>
      </c>
      <c r="N5059" s="3">
        <v>1</v>
      </c>
      <c r="O5059" s="50" t="e">
        <f>INDEX([1]Dados!$M$2:$N$26779,MATCH($P5059,[1]Dados!$N$2:$N$26779,),2)</f>
        <v>#N/A</v>
      </c>
      <c r="P5059">
        <v>168451</v>
      </c>
      <c r="Q5059" s="1">
        <v>37131</v>
      </c>
      <c r="R5059" s="1">
        <v>37135</v>
      </c>
      <c r="S5059" t="s">
        <v>1102</v>
      </c>
    </row>
    <row r="5060" spans="1:19" x14ac:dyDescent="0.2">
      <c r="A5060" s="7">
        <v>291240</v>
      </c>
      <c r="B5060" s="3">
        <v>35475</v>
      </c>
      <c r="C5060" s="3" t="s">
        <v>31</v>
      </c>
      <c r="D5060" s="2" t="s">
        <v>466</v>
      </c>
      <c r="E5060" s="3">
        <v>17</v>
      </c>
      <c r="F5060" s="17">
        <v>0</v>
      </c>
      <c r="G5060" s="17">
        <v>1</v>
      </c>
      <c r="H5060" s="17">
        <v>0</v>
      </c>
      <c r="I5060" s="7">
        <v>5.0999999999999996</v>
      </c>
      <c r="J5060" s="7">
        <v>13</v>
      </c>
      <c r="K5060" s="4">
        <v>1203</v>
      </c>
      <c r="L5060" s="5">
        <v>1203.0829000000001</v>
      </c>
      <c r="M5060">
        <v>94609.45</v>
      </c>
      <c r="N5060" s="3">
        <v>1</v>
      </c>
      <c r="O5060" s="50" t="e">
        <f>INDEX([1]Dados!$M$2:$N$26779,MATCH($P5060,[1]Dados!$N$2:$N$26779,),2)</f>
        <v>#N/A</v>
      </c>
      <c r="P5060">
        <v>167787</v>
      </c>
      <c r="Q5060" s="1">
        <v>37131</v>
      </c>
      <c r="R5060" s="1">
        <v>37135</v>
      </c>
      <c r="S5060" t="s">
        <v>1097</v>
      </c>
    </row>
    <row r="5061" spans="1:19" x14ac:dyDescent="0.2">
      <c r="A5061" s="7">
        <v>291240</v>
      </c>
      <c r="B5061" s="3">
        <v>35475</v>
      </c>
      <c r="C5061" s="3" t="s">
        <v>31</v>
      </c>
      <c r="D5061" s="2" t="s">
        <v>466</v>
      </c>
      <c r="E5061" s="3">
        <v>17</v>
      </c>
      <c r="F5061" s="17">
        <v>0</v>
      </c>
      <c r="G5061" s="17">
        <v>1</v>
      </c>
      <c r="H5061" s="17">
        <v>0</v>
      </c>
      <c r="I5061" s="7">
        <v>5.2</v>
      </c>
      <c r="J5061" s="7">
        <v>32</v>
      </c>
      <c r="K5061" s="4">
        <v>1203</v>
      </c>
      <c r="L5061" s="5">
        <v>1203.0829000000001</v>
      </c>
      <c r="M5061">
        <v>94609.45</v>
      </c>
      <c r="N5061" s="3">
        <v>1</v>
      </c>
      <c r="O5061" s="50" t="e">
        <f>INDEX([1]Dados!$M$2:$N$26779,MATCH($P5061,[1]Dados!$N$2:$N$26779,),2)</f>
        <v>#N/A</v>
      </c>
      <c r="P5061">
        <v>167787</v>
      </c>
      <c r="Q5061" s="1">
        <v>37131</v>
      </c>
      <c r="R5061" s="1">
        <v>37135</v>
      </c>
      <c r="S5061" t="s">
        <v>1097</v>
      </c>
    </row>
    <row r="5062" spans="1:19" x14ac:dyDescent="0.2">
      <c r="A5062" s="7">
        <v>291240</v>
      </c>
      <c r="B5062" s="3">
        <v>35475</v>
      </c>
      <c r="C5062" s="3" t="s">
        <v>31</v>
      </c>
      <c r="D5062" s="2" t="s">
        <v>466</v>
      </c>
      <c r="E5062" s="3">
        <v>17</v>
      </c>
      <c r="F5062" s="17">
        <v>0</v>
      </c>
      <c r="G5062" s="17">
        <v>1</v>
      </c>
      <c r="H5062" s="17">
        <v>0</v>
      </c>
      <c r="I5062" s="7">
        <v>5.3</v>
      </c>
      <c r="J5062" s="7">
        <v>21</v>
      </c>
      <c r="K5062" s="4">
        <v>1203</v>
      </c>
      <c r="L5062" s="5">
        <v>1203.0829000000001</v>
      </c>
      <c r="M5062">
        <v>94609.45</v>
      </c>
      <c r="N5062" s="3">
        <v>1</v>
      </c>
      <c r="O5062" s="50" t="e">
        <f>INDEX([1]Dados!$M$2:$N$26779,MATCH($P5062,[1]Dados!$N$2:$N$26779,),2)</f>
        <v>#N/A</v>
      </c>
      <c r="P5062">
        <v>167787</v>
      </c>
      <c r="Q5062" s="1">
        <v>37131</v>
      </c>
      <c r="R5062" s="1">
        <v>37135</v>
      </c>
      <c r="S5062" t="s">
        <v>1097</v>
      </c>
    </row>
    <row r="5063" spans="1:19" x14ac:dyDescent="0.2">
      <c r="A5063" s="7">
        <v>291240</v>
      </c>
      <c r="B5063" s="3">
        <v>35475</v>
      </c>
      <c r="C5063" s="3" t="s">
        <v>31</v>
      </c>
      <c r="D5063" s="2" t="s">
        <v>466</v>
      </c>
      <c r="E5063" s="3">
        <v>17</v>
      </c>
      <c r="F5063" s="17">
        <v>0</v>
      </c>
      <c r="G5063" s="17">
        <v>1</v>
      </c>
      <c r="H5063" s="17">
        <v>0</v>
      </c>
      <c r="I5063" s="7">
        <v>1.1000000000000001</v>
      </c>
      <c r="J5063" s="7">
        <v>13</v>
      </c>
      <c r="K5063" s="4">
        <v>1214</v>
      </c>
      <c r="L5063" s="5">
        <v>1214.0587</v>
      </c>
      <c r="M5063">
        <v>236265.5</v>
      </c>
      <c r="N5063" s="3">
        <v>1</v>
      </c>
      <c r="O5063" s="50" t="e">
        <f>INDEX([1]Dados!$M$2:$N$26779,MATCH($P5063,[1]Dados!$N$2:$N$26779,),2)</f>
        <v>#N/A</v>
      </c>
      <c r="P5063">
        <v>168393</v>
      </c>
      <c r="Q5063" s="1">
        <v>37131</v>
      </c>
      <c r="R5063" s="1">
        <v>37135</v>
      </c>
      <c r="S5063" t="s">
        <v>1100</v>
      </c>
    </row>
    <row r="5064" spans="1:19" x14ac:dyDescent="0.2">
      <c r="A5064" s="7">
        <v>291240</v>
      </c>
      <c r="B5064" s="3">
        <v>35475</v>
      </c>
      <c r="C5064" s="3" t="s">
        <v>31</v>
      </c>
      <c r="D5064" s="2" t="s">
        <v>466</v>
      </c>
      <c r="E5064" s="3">
        <v>17</v>
      </c>
      <c r="F5064" s="17">
        <v>0</v>
      </c>
      <c r="G5064" s="17">
        <v>1</v>
      </c>
      <c r="H5064" s="17">
        <v>0</v>
      </c>
      <c r="I5064" s="7">
        <v>1.2</v>
      </c>
      <c r="J5064" s="7">
        <v>32</v>
      </c>
      <c r="K5064" s="4">
        <v>1214</v>
      </c>
      <c r="L5064" s="5">
        <v>1214.0587</v>
      </c>
      <c r="M5064">
        <v>236265.5</v>
      </c>
      <c r="N5064" s="3">
        <v>1</v>
      </c>
      <c r="O5064" s="50" t="e">
        <f>INDEX([1]Dados!$M$2:$N$26779,MATCH($P5064,[1]Dados!$N$2:$N$26779,),2)</f>
        <v>#N/A</v>
      </c>
      <c r="P5064">
        <v>168393</v>
      </c>
      <c r="Q5064" s="1">
        <v>37131</v>
      </c>
      <c r="R5064" s="1">
        <v>37135</v>
      </c>
      <c r="S5064" t="s">
        <v>1100</v>
      </c>
    </row>
    <row r="5065" spans="1:19" x14ac:dyDescent="0.2">
      <c r="A5065" s="7">
        <v>291240</v>
      </c>
      <c r="B5065" s="3">
        <v>35475</v>
      </c>
      <c r="C5065" s="3" t="s">
        <v>31</v>
      </c>
      <c r="D5065" s="2" t="s">
        <v>466</v>
      </c>
      <c r="E5065" s="3">
        <v>17</v>
      </c>
      <c r="F5065" s="17">
        <v>0</v>
      </c>
      <c r="G5065" s="17">
        <v>1</v>
      </c>
      <c r="H5065" s="17">
        <v>0</v>
      </c>
      <c r="I5065" s="7">
        <v>1.3</v>
      </c>
      <c r="J5065" s="7">
        <v>14</v>
      </c>
      <c r="K5065" s="4">
        <v>1214</v>
      </c>
      <c r="L5065" s="5">
        <v>1214.0587</v>
      </c>
      <c r="M5065">
        <v>236265.5</v>
      </c>
      <c r="N5065" s="3">
        <v>1</v>
      </c>
      <c r="O5065" s="50" t="e">
        <f>INDEX([1]Dados!$M$2:$N$26779,MATCH($P5065,[1]Dados!$N$2:$N$26779,),2)</f>
        <v>#N/A</v>
      </c>
      <c r="P5065">
        <v>168393</v>
      </c>
      <c r="Q5065" s="1">
        <v>37131</v>
      </c>
      <c r="R5065" s="1">
        <v>37135</v>
      </c>
      <c r="S5065" t="s">
        <v>1100</v>
      </c>
    </row>
    <row r="5066" spans="1:19" x14ac:dyDescent="0.2">
      <c r="A5066" s="7">
        <v>291240</v>
      </c>
      <c r="B5066" s="3">
        <v>35475</v>
      </c>
      <c r="C5066" s="3" t="s">
        <v>31</v>
      </c>
      <c r="D5066" s="2" t="s">
        <v>466</v>
      </c>
      <c r="E5066" s="3">
        <v>17</v>
      </c>
      <c r="F5066" s="17">
        <v>0</v>
      </c>
      <c r="G5066" s="17">
        <v>1</v>
      </c>
      <c r="H5066" s="17">
        <v>0</v>
      </c>
      <c r="I5066" s="7">
        <v>1.4</v>
      </c>
      <c r="J5066" s="7">
        <v>25</v>
      </c>
      <c r="K5066" s="4">
        <v>1214</v>
      </c>
      <c r="L5066" s="5">
        <v>1214.0587</v>
      </c>
      <c r="M5066">
        <v>236265.5</v>
      </c>
      <c r="N5066" s="3">
        <v>1</v>
      </c>
      <c r="O5066" s="50" t="e">
        <f>INDEX([1]Dados!$M$2:$N$26779,MATCH($P5066,[1]Dados!$N$2:$N$26779,),2)</f>
        <v>#N/A</v>
      </c>
      <c r="P5066">
        <v>168393</v>
      </c>
      <c r="Q5066" s="1">
        <v>37131</v>
      </c>
      <c r="R5066" s="1">
        <v>37135</v>
      </c>
      <c r="S5066" t="s">
        <v>1100</v>
      </c>
    </row>
    <row r="5067" spans="1:19" x14ac:dyDescent="0.2">
      <c r="A5067" s="7">
        <v>291240</v>
      </c>
      <c r="B5067" s="3">
        <v>35475</v>
      </c>
      <c r="C5067" s="3" t="s">
        <v>31</v>
      </c>
      <c r="D5067" s="2" t="s">
        <v>466</v>
      </c>
      <c r="E5067" s="3">
        <v>17</v>
      </c>
      <c r="F5067" s="17">
        <v>0</v>
      </c>
      <c r="G5067" s="17">
        <v>1</v>
      </c>
      <c r="H5067" s="17">
        <v>0</v>
      </c>
      <c r="I5067" s="7">
        <v>1.5</v>
      </c>
      <c r="J5067" s="7">
        <v>13</v>
      </c>
      <c r="K5067" s="4">
        <v>1214</v>
      </c>
      <c r="L5067" s="5">
        <v>1214.0587</v>
      </c>
      <c r="M5067">
        <v>236265.5</v>
      </c>
      <c r="N5067" s="3">
        <v>1</v>
      </c>
      <c r="O5067" s="50" t="e">
        <f>INDEX([1]Dados!$M$2:$N$26779,MATCH($P5067,[1]Dados!$N$2:$N$26779,),2)</f>
        <v>#N/A</v>
      </c>
      <c r="P5067">
        <v>168393</v>
      </c>
      <c r="Q5067" s="1">
        <v>37131</v>
      </c>
      <c r="R5067" s="1">
        <v>37135</v>
      </c>
      <c r="S5067" t="s">
        <v>1100</v>
      </c>
    </row>
    <row r="5068" spans="1:19" x14ac:dyDescent="0.2">
      <c r="A5068" s="7">
        <v>291240</v>
      </c>
      <c r="B5068" s="3">
        <v>35475</v>
      </c>
      <c r="C5068" s="3" t="s">
        <v>31</v>
      </c>
      <c r="D5068" s="2" t="s">
        <v>466</v>
      </c>
      <c r="E5068" s="3">
        <v>17</v>
      </c>
      <c r="F5068" s="17">
        <v>0</v>
      </c>
      <c r="G5068" s="17">
        <v>1</v>
      </c>
      <c r="H5068" s="17">
        <v>0</v>
      </c>
      <c r="I5068" s="7">
        <v>3.1</v>
      </c>
      <c r="J5068" s="7">
        <v>20</v>
      </c>
      <c r="K5068" s="4">
        <v>1214</v>
      </c>
      <c r="L5068" s="5">
        <v>1214.0589</v>
      </c>
      <c r="M5068">
        <v>155140</v>
      </c>
      <c r="N5068" s="3">
        <v>1</v>
      </c>
      <c r="O5068" s="50" t="e">
        <f>INDEX([1]Dados!$M$2:$N$26779,MATCH($P5068,[1]Dados!$N$2:$N$26779,),2)</f>
        <v>#N/A</v>
      </c>
      <c r="P5068">
        <v>169488</v>
      </c>
      <c r="Q5068" s="1">
        <v>37131</v>
      </c>
      <c r="R5068" s="1">
        <v>37135</v>
      </c>
      <c r="S5068" t="s">
        <v>1104</v>
      </c>
    </row>
    <row r="5069" spans="1:19" x14ac:dyDescent="0.2">
      <c r="A5069" s="7">
        <v>291240</v>
      </c>
      <c r="B5069" s="3">
        <v>35475</v>
      </c>
      <c r="C5069" s="3" t="s">
        <v>31</v>
      </c>
      <c r="D5069" s="2" t="s">
        <v>466</v>
      </c>
      <c r="E5069" s="3">
        <v>17</v>
      </c>
      <c r="F5069" s="17">
        <v>0</v>
      </c>
      <c r="G5069" s="17">
        <v>1</v>
      </c>
      <c r="H5069" s="17">
        <v>0</v>
      </c>
      <c r="I5069" s="7">
        <v>2.1</v>
      </c>
      <c r="J5069" s="7">
        <v>32</v>
      </c>
      <c r="K5069" s="4">
        <v>1214</v>
      </c>
      <c r="L5069" s="5">
        <v>1214.0589</v>
      </c>
      <c r="M5069">
        <v>122860</v>
      </c>
      <c r="N5069" s="3">
        <v>1</v>
      </c>
      <c r="O5069" s="50" t="e">
        <f>INDEX([1]Dados!$M$2:$N$26779,MATCH($P5069,[1]Dados!$N$2:$N$26779,),2)</f>
        <v>#N/A</v>
      </c>
      <c r="P5069">
        <v>169614</v>
      </c>
      <c r="Q5069" s="1">
        <v>37131</v>
      </c>
      <c r="R5069" s="1">
        <v>37135</v>
      </c>
      <c r="S5069" t="s">
        <v>1450</v>
      </c>
    </row>
    <row r="5070" spans="1:19" x14ac:dyDescent="0.2">
      <c r="A5070" s="7">
        <v>291240</v>
      </c>
      <c r="B5070" s="3">
        <v>35475</v>
      </c>
      <c r="C5070" s="3" t="s">
        <v>31</v>
      </c>
      <c r="D5070" s="2" t="s">
        <v>466</v>
      </c>
      <c r="E5070" s="3">
        <v>17</v>
      </c>
      <c r="F5070" s="17">
        <v>0</v>
      </c>
      <c r="G5070" s="17">
        <v>1</v>
      </c>
      <c r="H5070" s="17">
        <v>0</v>
      </c>
      <c r="I5070" s="7">
        <v>2.2000000000000002</v>
      </c>
      <c r="J5070" s="7">
        <v>21</v>
      </c>
      <c r="K5070" s="4">
        <v>1214</v>
      </c>
      <c r="L5070" s="5">
        <v>1214.0589</v>
      </c>
      <c r="M5070">
        <v>122860</v>
      </c>
      <c r="N5070" s="3">
        <v>1</v>
      </c>
      <c r="O5070" s="50" t="e">
        <f>INDEX([1]Dados!$M$2:$N$26779,MATCH($P5070,[1]Dados!$N$2:$N$26779,),2)</f>
        <v>#N/A</v>
      </c>
      <c r="P5070">
        <v>169614</v>
      </c>
      <c r="Q5070" s="1">
        <v>37131</v>
      </c>
      <c r="R5070" s="1">
        <v>37135</v>
      </c>
      <c r="S5070" t="s">
        <v>1450</v>
      </c>
    </row>
    <row r="5071" spans="1:19" x14ac:dyDescent="0.2">
      <c r="A5071" s="7">
        <v>291240</v>
      </c>
      <c r="B5071" s="3">
        <v>35475</v>
      </c>
      <c r="C5071" s="3" t="s">
        <v>31</v>
      </c>
      <c r="D5071" s="2" t="s">
        <v>466</v>
      </c>
      <c r="E5071" s="3">
        <v>17</v>
      </c>
      <c r="F5071" s="17">
        <v>0</v>
      </c>
      <c r="G5071" s="17">
        <v>1</v>
      </c>
      <c r="H5071" s="17">
        <v>0</v>
      </c>
      <c r="I5071" s="7">
        <v>6.1</v>
      </c>
      <c r="J5071" s="7">
        <v>17</v>
      </c>
      <c r="K5071" s="4">
        <v>1214</v>
      </c>
      <c r="L5071" s="5">
        <v>1214.8580999999999</v>
      </c>
      <c r="M5071">
        <v>130002</v>
      </c>
      <c r="N5071" s="3">
        <v>1</v>
      </c>
      <c r="O5071" s="50" t="e">
        <f>INDEX([1]Dados!$M$2:$N$26779,MATCH($P5071,[1]Dados!$N$2:$N$26779,),2)</f>
        <v>#N/A</v>
      </c>
      <c r="P5071">
        <v>167883</v>
      </c>
      <c r="Q5071" s="1">
        <v>37131</v>
      </c>
      <c r="R5071" s="1">
        <v>37135</v>
      </c>
      <c r="S5071" t="s">
        <v>1098</v>
      </c>
    </row>
    <row r="5072" spans="1:19" x14ac:dyDescent="0.2">
      <c r="A5072" s="7">
        <v>291240</v>
      </c>
      <c r="B5072" s="3">
        <v>35475</v>
      </c>
      <c r="C5072" s="3" t="s">
        <v>31</v>
      </c>
      <c r="D5072" s="2" t="s">
        <v>466</v>
      </c>
      <c r="E5072" s="3">
        <v>17</v>
      </c>
      <c r="F5072" s="17">
        <v>0</v>
      </c>
      <c r="G5072" s="17">
        <v>1</v>
      </c>
      <c r="H5072" s="17">
        <v>0</v>
      </c>
      <c r="I5072" s="7">
        <v>6.2</v>
      </c>
      <c r="J5072" s="7">
        <v>30</v>
      </c>
      <c r="K5072" s="4">
        <v>1214</v>
      </c>
      <c r="L5072" s="5">
        <v>1214.8580999999999</v>
      </c>
      <c r="M5072">
        <v>130002</v>
      </c>
      <c r="N5072" s="3">
        <v>1</v>
      </c>
      <c r="O5072" s="50" t="e">
        <f>INDEX([1]Dados!$M$2:$N$26779,MATCH($P5072,[1]Dados!$N$2:$N$26779,),2)</f>
        <v>#N/A</v>
      </c>
      <c r="P5072">
        <v>167883</v>
      </c>
      <c r="Q5072" s="1">
        <v>37131</v>
      </c>
      <c r="R5072" s="1">
        <v>37135</v>
      </c>
      <c r="S5072" t="s">
        <v>1098</v>
      </c>
    </row>
    <row r="5073" spans="1:19" x14ac:dyDescent="0.2">
      <c r="A5073" s="7">
        <v>291240</v>
      </c>
      <c r="B5073" s="3">
        <v>35475</v>
      </c>
      <c r="C5073" s="3" t="s">
        <v>31</v>
      </c>
      <c r="D5073" s="2" t="s">
        <v>466</v>
      </c>
      <c r="E5073" s="3">
        <v>17</v>
      </c>
      <c r="F5073" s="17">
        <v>0</v>
      </c>
      <c r="G5073" s="17">
        <v>1</v>
      </c>
      <c r="H5073" s="17">
        <v>0</v>
      </c>
      <c r="I5073" s="7">
        <v>6.3</v>
      </c>
      <c r="J5073" s="7">
        <v>9</v>
      </c>
      <c r="K5073" s="4">
        <v>1214</v>
      </c>
      <c r="L5073" s="5">
        <v>1214.8580999999999</v>
      </c>
      <c r="M5073">
        <v>130002</v>
      </c>
      <c r="N5073" s="3">
        <v>1</v>
      </c>
      <c r="O5073" s="50" t="e">
        <f>INDEX([1]Dados!$M$2:$N$26779,MATCH($P5073,[1]Dados!$N$2:$N$26779,),2)</f>
        <v>#N/A</v>
      </c>
      <c r="P5073">
        <v>167883</v>
      </c>
      <c r="Q5073" s="1">
        <v>37131</v>
      </c>
      <c r="R5073" s="1">
        <v>37135</v>
      </c>
      <c r="S5073" t="s">
        <v>1098</v>
      </c>
    </row>
    <row r="5074" spans="1:19" x14ac:dyDescent="0.2">
      <c r="A5074" s="7">
        <v>291240</v>
      </c>
      <c r="B5074" s="3">
        <v>35475</v>
      </c>
      <c r="C5074" s="3" t="s">
        <v>31</v>
      </c>
      <c r="D5074" s="2" t="s">
        <v>466</v>
      </c>
      <c r="E5074" s="3">
        <v>17</v>
      </c>
      <c r="F5074" s="17">
        <v>0</v>
      </c>
      <c r="G5074" s="17">
        <v>1</v>
      </c>
      <c r="H5074" s="17">
        <v>0</v>
      </c>
      <c r="I5074" s="7">
        <v>6.4</v>
      </c>
      <c r="J5074" s="7">
        <v>5</v>
      </c>
      <c r="K5074" s="4">
        <v>1214</v>
      </c>
      <c r="L5074" s="5">
        <v>1214.8580999999999</v>
      </c>
      <c r="M5074">
        <v>130002</v>
      </c>
      <c r="N5074" s="3">
        <v>1</v>
      </c>
      <c r="O5074" s="50" t="e">
        <f>INDEX([1]Dados!$M$2:$N$26779,MATCH($P5074,[1]Dados!$N$2:$N$26779,),2)</f>
        <v>#N/A</v>
      </c>
      <c r="P5074">
        <v>167883</v>
      </c>
      <c r="Q5074" s="1">
        <v>37131</v>
      </c>
      <c r="R5074" s="1">
        <v>37135</v>
      </c>
      <c r="S5074" t="s">
        <v>1098</v>
      </c>
    </row>
    <row r="5075" spans="1:19" x14ac:dyDescent="0.2">
      <c r="A5075" s="7">
        <v>291240</v>
      </c>
      <c r="B5075" s="3">
        <v>35475</v>
      </c>
      <c r="C5075" s="3" t="s">
        <v>31</v>
      </c>
      <c r="D5075" s="2" t="s">
        <v>466</v>
      </c>
      <c r="E5075" s="3">
        <v>17</v>
      </c>
      <c r="F5075" s="17">
        <v>0</v>
      </c>
      <c r="G5075" s="17">
        <v>1</v>
      </c>
      <c r="H5075" s="17">
        <v>0</v>
      </c>
      <c r="I5075" s="7">
        <v>4.0999999999999996</v>
      </c>
      <c r="J5075" s="7">
        <v>18</v>
      </c>
      <c r="K5075" s="4">
        <v>1293</v>
      </c>
      <c r="L5075" s="5">
        <v>1293.0592999999999</v>
      </c>
      <c r="M5075">
        <v>41508.730000000003</v>
      </c>
      <c r="N5075" s="3">
        <v>1</v>
      </c>
      <c r="O5075" s="50" t="e">
        <f>INDEX([1]Dados!$M$2:$N$26779,MATCH($P5075,[1]Dados!$N$2:$N$26779,),2)</f>
        <v>#N/A</v>
      </c>
      <c r="P5075">
        <v>168306</v>
      </c>
      <c r="Q5075" s="1">
        <v>37131</v>
      </c>
      <c r="R5075" s="1">
        <v>37135</v>
      </c>
      <c r="S5075" t="s">
        <v>1099</v>
      </c>
    </row>
    <row r="5076" spans="1:19" x14ac:dyDescent="0.2">
      <c r="A5076" s="7">
        <v>291240</v>
      </c>
      <c r="B5076" s="3">
        <v>35475</v>
      </c>
      <c r="C5076" s="3" t="s">
        <v>31</v>
      </c>
      <c r="D5076" s="2" t="s">
        <v>466</v>
      </c>
      <c r="E5076" s="3">
        <v>17</v>
      </c>
      <c r="F5076" s="17">
        <v>0</v>
      </c>
      <c r="G5076" s="17">
        <v>1</v>
      </c>
      <c r="H5076" s="17">
        <v>0</v>
      </c>
      <c r="I5076" s="7">
        <v>4.2</v>
      </c>
      <c r="J5076" s="7">
        <v>21</v>
      </c>
      <c r="K5076" s="4">
        <v>1293</v>
      </c>
      <c r="L5076" s="5">
        <v>1293.0592999999999</v>
      </c>
      <c r="M5076">
        <v>41508.730000000003</v>
      </c>
      <c r="N5076" s="3">
        <v>1</v>
      </c>
      <c r="O5076" s="50" t="e">
        <f>INDEX([1]Dados!$M$2:$N$26779,MATCH($P5076,[1]Dados!$N$2:$N$26779,),2)</f>
        <v>#N/A</v>
      </c>
      <c r="P5076">
        <v>168306</v>
      </c>
      <c r="Q5076" s="1">
        <v>37131</v>
      </c>
      <c r="R5076" s="1">
        <v>37135</v>
      </c>
      <c r="S5076" t="s">
        <v>1099</v>
      </c>
    </row>
    <row r="5077" spans="1:19" x14ac:dyDescent="0.2">
      <c r="A5077" s="7">
        <v>291240</v>
      </c>
      <c r="B5077" s="3">
        <v>35475</v>
      </c>
      <c r="C5077" s="3" t="s">
        <v>31</v>
      </c>
      <c r="D5077" s="2" t="s">
        <v>466</v>
      </c>
      <c r="E5077" s="3">
        <v>17</v>
      </c>
      <c r="F5077" s="17">
        <v>0</v>
      </c>
      <c r="G5077" s="17">
        <v>1</v>
      </c>
      <c r="H5077" s="17">
        <v>0</v>
      </c>
      <c r="I5077" s="7">
        <v>4.3</v>
      </c>
      <c r="J5077" s="7">
        <v>22</v>
      </c>
      <c r="K5077" s="4">
        <v>1293</v>
      </c>
      <c r="L5077" s="5">
        <v>1293.0592999999999</v>
      </c>
      <c r="M5077">
        <v>41508.730000000003</v>
      </c>
      <c r="N5077" s="3">
        <v>1</v>
      </c>
      <c r="O5077" s="50" t="e">
        <f>INDEX([1]Dados!$M$2:$N$26779,MATCH($P5077,[1]Dados!$N$2:$N$26779,),2)</f>
        <v>#N/A</v>
      </c>
      <c r="P5077">
        <v>168306</v>
      </c>
      <c r="Q5077" s="1">
        <v>37131</v>
      </c>
      <c r="R5077" s="1">
        <v>37135</v>
      </c>
      <c r="S5077" t="s">
        <v>1099</v>
      </c>
    </row>
    <row r="5078" spans="1:19" x14ac:dyDescent="0.2">
      <c r="A5078" s="7">
        <v>291240</v>
      </c>
      <c r="B5078" s="3">
        <v>35475</v>
      </c>
      <c r="C5078" s="3" t="s">
        <v>31</v>
      </c>
      <c r="D5078" s="2" t="s">
        <v>466</v>
      </c>
      <c r="E5078" s="3">
        <v>17</v>
      </c>
      <c r="F5078" s="17">
        <v>0</v>
      </c>
      <c r="G5078" s="17">
        <v>1</v>
      </c>
      <c r="H5078" s="17">
        <v>0</v>
      </c>
      <c r="I5078" s="7">
        <v>4.4000000000000004</v>
      </c>
      <c r="J5078" s="7">
        <v>0</v>
      </c>
      <c r="K5078" s="4">
        <v>1293</v>
      </c>
      <c r="L5078" s="5">
        <v>1293.0592999999999</v>
      </c>
      <c r="M5078">
        <v>41508.730000000003</v>
      </c>
      <c r="N5078" s="3">
        <v>1</v>
      </c>
      <c r="O5078" s="50" t="e">
        <f>INDEX([1]Dados!$M$2:$N$26779,MATCH($P5078,[1]Dados!$N$2:$N$26779,),2)</f>
        <v>#N/A</v>
      </c>
      <c r="P5078">
        <v>168306</v>
      </c>
      <c r="Q5078" s="1">
        <v>37131</v>
      </c>
      <c r="R5078" s="1">
        <v>37135</v>
      </c>
      <c r="S5078" t="s">
        <v>1099</v>
      </c>
    </row>
    <row r="5079" spans="1:19" x14ac:dyDescent="0.2">
      <c r="A5079" s="7">
        <v>291240</v>
      </c>
      <c r="B5079" s="3">
        <v>35475</v>
      </c>
      <c r="C5079" s="3" t="s">
        <v>31</v>
      </c>
      <c r="D5079" s="2" t="s">
        <v>466</v>
      </c>
      <c r="E5079" s="3">
        <v>17</v>
      </c>
      <c r="F5079" s="17">
        <v>0</v>
      </c>
      <c r="G5079" s="17">
        <v>1</v>
      </c>
      <c r="H5079" s="17">
        <v>0</v>
      </c>
      <c r="I5079" s="7">
        <v>4.5</v>
      </c>
      <c r="J5079" s="7">
        <v>11</v>
      </c>
      <c r="K5079" s="4">
        <v>1293</v>
      </c>
      <c r="L5079" s="5">
        <v>1293.0592999999999</v>
      </c>
      <c r="M5079">
        <v>41508.730000000003</v>
      </c>
      <c r="N5079" s="3">
        <v>1</v>
      </c>
      <c r="O5079" s="50" t="e">
        <f>INDEX([1]Dados!$M$2:$N$26779,MATCH($P5079,[1]Dados!$N$2:$N$26779,),2)</f>
        <v>#N/A</v>
      </c>
      <c r="P5079">
        <v>168306</v>
      </c>
      <c r="Q5079" s="1">
        <v>37131</v>
      </c>
      <c r="R5079" s="1">
        <v>37135</v>
      </c>
      <c r="S5079" t="s">
        <v>1099</v>
      </c>
    </row>
    <row r="5080" spans="1:19" x14ac:dyDescent="0.2">
      <c r="A5080" s="7">
        <v>292470</v>
      </c>
      <c r="B5080" s="3">
        <v>37958</v>
      </c>
      <c r="C5080" s="3" t="s">
        <v>31</v>
      </c>
      <c r="D5080" s="2" t="s">
        <v>663</v>
      </c>
      <c r="E5080" s="3">
        <v>17</v>
      </c>
      <c r="F5080" s="17">
        <v>0</v>
      </c>
      <c r="G5080" s="17">
        <v>1</v>
      </c>
      <c r="H5080" s="17">
        <v>0</v>
      </c>
      <c r="I5080" s="7">
        <v>7.1</v>
      </c>
      <c r="J5080" s="7">
        <v>13</v>
      </c>
      <c r="K5080" s="4">
        <v>119</v>
      </c>
      <c r="L5080" s="5">
        <v>119.38590000000001</v>
      </c>
      <c r="M5080">
        <v>258170.35</v>
      </c>
      <c r="N5080" s="3">
        <v>1</v>
      </c>
      <c r="O5080" s="50" t="e">
        <f>INDEX([1]Dados!$M$2:$N$26779,MATCH($P5080,[1]Dados!$N$2:$N$26779,),2)</f>
        <v>#N/A</v>
      </c>
      <c r="P5080">
        <v>168449</v>
      </c>
      <c r="Q5080" s="1">
        <v>37131</v>
      </c>
      <c r="R5080" s="1">
        <v>37135</v>
      </c>
      <c r="S5080" t="s">
        <v>1249</v>
      </c>
    </row>
    <row r="5081" spans="1:19" x14ac:dyDescent="0.2">
      <c r="A5081" s="7">
        <v>292470</v>
      </c>
      <c r="B5081" s="3">
        <v>37958</v>
      </c>
      <c r="C5081" s="3" t="s">
        <v>31</v>
      </c>
      <c r="D5081" s="2" t="s">
        <v>663</v>
      </c>
      <c r="E5081" s="3">
        <v>17</v>
      </c>
      <c r="F5081" s="17">
        <v>0</v>
      </c>
      <c r="G5081" s="17">
        <v>1</v>
      </c>
      <c r="H5081" s="17">
        <v>0</v>
      </c>
      <c r="I5081" s="7">
        <v>7.2</v>
      </c>
      <c r="J5081" s="7">
        <v>8</v>
      </c>
      <c r="K5081" s="4">
        <v>119</v>
      </c>
      <c r="L5081" s="5">
        <v>119.38590000000001</v>
      </c>
      <c r="M5081">
        <v>258170.35</v>
      </c>
      <c r="N5081" s="3">
        <v>1</v>
      </c>
      <c r="O5081" s="50" t="e">
        <f>INDEX([1]Dados!$M$2:$N$26779,MATCH($P5081,[1]Dados!$N$2:$N$26779,),2)</f>
        <v>#N/A</v>
      </c>
      <c r="P5081">
        <v>168449</v>
      </c>
      <c r="Q5081" s="1">
        <v>37131</v>
      </c>
      <c r="R5081" s="1">
        <v>37135</v>
      </c>
      <c r="S5081" t="s">
        <v>1249</v>
      </c>
    </row>
    <row r="5082" spans="1:19" x14ac:dyDescent="0.2">
      <c r="A5082" s="7">
        <v>292470</v>
      </c>
      <c r="B5082" s="3">
        <v>37958</v>
      </c>
      <c r="C5082" s="3" t="s">
        <v>31</v>
      </c>
      <c r="D5082" s="2" t="s">
        <v>663</v>
      </c>
      <c r="E5082" s="3">
        <v>17</v>
      </c>
      <c r="F5082" s="17">
        <v>0</v>
      </c>
      <c r="G5082" s="17">
        <v>1</v>
      </c>
      <c r="H5082" s="17">
        <v>0</v>
      </c>
      <c r="I5082" s="7">
        <v>6.1</v>
      </c>
      <c r="J5082" s="7">
        <v>13</v>
      </c>
      <c r="K5082" s="4">
        <v>1214</v>
      </c>
      <c r="L5082" s="5">
        <v>1214.0808</v>
      </c>
      <c r="M5082">
        <v>227561.37</v>
      </c>
      <c r="N5082" s="3">
        <v>1</v>
      </c>
      <c r="O5082" s="50" t="e">
        <f>INDEX([1]Dados!$M$2:$N$26779,MATCH($P5082,[1]Dados!$N$2:$N$26779,),2)</f>
        <v>#N/A</v>
      </c>
      <c r="P5082">
        <v>167881</v>
      </c>
      <c r="Q5082" s="1">
        <v>37131</v>
      </c>
      <c r="R5082" s="1">
        <v>37135</v>
      </c>
      <c r="S5082" t="s">
        <v>1076</v>
      </c>
    </row>
    <row r="5083" spans="1:19" x14ac:dyDescent="0.2">
      <c r="A5083" s="7">
        <v>292470</v>
      </c>
      <c r="B5083" s="3">
        <v>37958</v>
      </c>
      <c r="C5083" s="3" t="s">
        <v>31</v>
      </c>
      <c r="D5083" s="2" t="s">
        <v>663</v>
      </c>
      <c r="E5083" s="3">
        <v>17</v>
      </c>
      <c r="F5083" s="17">
        <v>0</v>
      </c>
      <c r="G5083" s="17">
        <v>1</v>
      </c>
      <c r="H5083" s="17">
        <v>0</v>
      </c>
      <c r="I5083" s="7">
        <v>6.2</v>
      </c>
      <c r="J5083" s="7">
        <v>8</v>
      </c>
      <c r="K5083" s="4">
        <v>1214</v>
      </c>
      <c r="L5083" s="5">
        <v>1214.0808</v>
      </c>
      <c r="M5083">
        <v>227561.37</v>
      </c>
      <c r="N5083" s="3">
        <v>1</v>
      </c>
      <c r="O5083" s="50" t="e">
        <f>INDEX([1]Dados!$M$2:$N$26779,MATCH($P5083,[1]Dados!$N$2:$N$26779,),2)</f>
        <v>#N/A</v>
      </c>
      <c r="P5083">
        <v>167881</v>
      </c>
      <c r="Q5083" s="1">
        <v>37131</v>
      </c>
      <c r="R5083" s="1">
        <v>37135</v>
      </c>
      <c r="S5083" t="s">
        <v>1076</v>
      </c>
    </row>
    <row r="5084" spans="1:19" x14ac:dyDescent="0.2">
      <c r="A5084" s="7">
        <v>292470</v>
      </c>
      <c r="B5084" s="3">
        <v>37958</v>
      </c>
      <c r="C5084" s="3" t="s">
        <v>31</v>
      </c>
      <c r="D5084" s="2" t="s">
        <v>663</v>
      </c>
      <c r="E5084" s="3">
        <v>17</v>
      </c>
      <c r="F5084" s="17">
        <v>0</v>
      </c>
      <c r="G5084" s="17">
        <v>1</v>
      </c>
      <c r="H5084" s="17">
        <v>0</v>
      </c>
      <c r="I5084" s="7">
        <v>6.3</v>
      </c>
      <c r="J5084" s="7">
        <v>19</v>
      </c>
      <c r="K5084" s="4">
        <v>1214</v>
      </c>
      <c r="L5084" s="5">
        <v>1214.0808</v>
      </c>
      <c r="M5084">
        <v>227561.37</v>
      </c>
      <c r="N5084" s="3">
        <v>1</v>
      </c>
      <c r="O5084" s="50" t="e">
        <f>INDEX([1]Dados!$M$2:$N$26779,MATCH($P5084,[1]Dados!$N$2:$N$26779,),2)</f>
        <v>#N/A</v>
      </c>
      <c r="P5084">
        <v>167881</v>
      </c>
      <c r="Q5084" s="1">
        <v>37131</v>
      </c>
      <c r="R5084" s="1">
        <v>37135</v>
      </c>
      <c r="S5084" t="s">
        <v>1076</v>
      </c>
    </row>
    <row r="5085" spans="1:19" x14ac:dyDescent="0.2">
      <c r="A5085" s="7">
        <v>292470</v>
      </c>
      <c r="B5085" s="3">
        <v>37958</v>
      </c>
      <c r="C5085" s="3" t="s">
        <v>31</v>
      </c>
      <c r="D5085" s="2" t="s">
        <v>663</v>
      </c>
      <c r="E5085" s="3">
        <v>17</v>
      </c>
      <c r="F5085" s="17">
        <v>0</v>
      </c>
      <c r="G5085" s="17">
        <v>1</v>
      </c>
      <c r="H5085" s="17">
        <v>0</v>
      </c>
      <c r="I5085" s="7">
        <v>6.4</v>
      </c>
      <c r="J5085" s="7">
        <v>18</v>
      </c>
      <c r="K5085" s="4">
        <v>1214</v>
      </c>
      <c r="L5085" s="5">
        <v>1214.0808</v>
      </c>
      <c r="M5085">
        <v>227561.37</v>
      </c>
      <c r="N5085" s="3">
        <v>1</v>
      </c>
      <c r="O5085" s="50" t="e">
        <f>INDEX([1]Dados!$M$2:$N$26779,MATCH($P5085,[1]Dados!$N$2:$N$26779,),2)</f>
        <v>#N/A</v>
      </c>
      <c r="P5085">
        <v>167881</v>
      </c>
      <c r="Q5085" s="1">
        <v>37131</v>
      </c>
      <c r="R5085" s="1">
        <v>37135</v>
      </c>
      <c r="S5085" t="s">
        <v>1076</v>
      </c>
    </row>
    <row r="5086" spans="1:19" x14ac:dyDescent="0.2">
      <c r="A5086" s="7">
        <v>292470</v>
      </c>
      <c r="B5086" s="3">
        <v>37958</v>
      </c>
      <c r="C5086" s="3" t="s">
        <v>31</v>
      </c>
      <c r="D5086" s="2" t="s">
        <v>663</v>
      </c>
      <c r="E5086" s="3">
        <v>17</v>
      </c>
      <c r="F5086" s="17">
        <v>0</v>
      </c>
      <c r="G5086" s="17">
        <v>1</v>
      </c>
      <c r="H5086" s="17">
        <v>0</v>
      </c>
      <c r="I5086" s="7">
        <v>4.0999999999999996</v>
      </c>
      <c r="J5086" s="7">
        <v>12</v>
      </c>
      <c r="K5086" s="4">
        <v>1203</v>
      </c>
      <c r="L5086" s="5">
        <v>1203.0597</v>
      </c>
      <c r="M5086">
        <v>68983.95</v>
      </c>
      <c r="N5086" s="3">
        <v>1</v>
      </c>
      <c r="O5086" s="50" t="e">
        <f>INDEX([1]Dados!$M$2:$N$26779,MATCH($P5086,[1]Dados!$N$2:$N$26779,),2)</f>
        <v>#N/A</v>
      </c>
      <c r="P5086">
        <v>167788</v>
      </c>
      <c r="Q5086" s="1">
        <v>37131</v>
      </c>
      <c r="R5086" s="1">
        <v>37135</v>
      </c>
      <c r="S5086" t="s">
        <v>1247</v>
      </c>
    </row>
    <row r="5087" spans="1:19" x14ac:dyDescent="0.2">
      <c r="A5087" s="7">
        <v>292470</v>
      </c>
      <c r="B5087" s="3">
        <v>37958</v>
      </c>
      <c r="C5087" s="3" t="s">
        <v>31</v>
      </c>
      <c r="D5087" s="2" t="s">
        <v>663</v>
      </c>
      <c r="E5087" s="3">
        <v>17</v>
      </c>
      <c r="F5087" s="17">
        <v>0</v>
      </c>
      <c r="G5087" s="17">
        <v>1</v>
      </c>
      <c r="H5087" s="17">
        <v>0</v>
      </c>
      <c r="I5087" s="7">
        <v>4.2</v>
      </c>
      <c r="J5087" s="7">
        <v>12</v>
      </c>
      <c r="K5087" s="4">
        <v>1203</v>
      </c>
      <c r="L5087" s="5">
        <v>1203.0597</v>
      </c>
      <c r="M5087">
        <v>68983.95</v>
      </c>
      <c r="N5087" s="3">
        <v>1</v>
      </c>
      <c r="O5087" s="50" t="e">
        <f>INDEX([1]Dados!$M$2:$N$26779,MATCH($P5087,[1]Dados!$N$2:$N$26779,),2)</f>
        <v>#N/A</v>
      </c>
      <c r="P5087">
        <v>167788</v>
      </c>
      <c r="Q5087" s="1">
        <v>37131</v>
      </c>
      <c r="R5087" s="1">
        <v>37135</v>
      </c>
      <c r="S5087" t="s">
        <v>1247</v>
      </c>
    </row>
    <row r="5088" spans="1:19" x14ac:dyDescent="0.2">
      <c r="A5088" s="7">
        <v>292470</v>
      </c>
      <c r="B5088" s="3">
        <v>37958</v>
      </c>
      <c r="C5088" s="3" t="s">
        <v>31</v>
      </c>
      <c r="D5088" s="2" t="s">
        <v>663</v>
      </c>
      <c r="E5088" s="3">
        <v>17</v>
      </c>
      <c r="F5088" s="17">
        <v>0</v>
      </c>
      <c r="G5088" s="17">
        <v>1</v>
      </c>
      <c r="H5088" s="17">
        <v>0</v>
      </c>
      <c r="I5088" s="7">
        <v>4.3</v>
      </c>
      <c r="J5088" s="7">
        <v>14</v>
      </c>
      <c r="K5088" s="4">
        <v>1203</v>
      </c>
      <c r="L5088" s="5">
        <v>1203.0597</v>
      </c>
      <c r="M5088">
        <v>68983.95</v>
      </c>
      <c r="N5088" s="3">
        <v>1</v>
      </c>
      <c r="O5088" s="50" t="e">
        <f>INDEX([1]Dados!$M$2:$N$26779,MATCH($P5088,[1]Dados!$N$2:$N$26779,),2)</f>
        <v>#N/A</v>
      </c>
      <c r="P5088">
        <v>167788</v>
      </c>
      <c r="Q5088" s="1">
        <v>37131</v>
      </c>
      <c r="R5088" s="1">
        <v>37135</v>
      </c>
      <c r="S5088" t="s">
        <v>1247</v>
      </c>
    </row>
    <row r="5089" spans="1:19" x14ac:dyDescent="0.2">
      <c r="A5089" s="7">
        <v>292470</v>
      </c>
      <c r="B5089" s="3">
        <v>37958</v>
      </c>
      <c r="C5089" s="3" t="s">
        <v>31</v>
      </c>
      <c r="D5089" s="2" t="s">
        <v>663</v>
      </c>
      <c r="E5089" s="3">
        <v>17</v>
      </c>
      <c r="F5089" s="17">
        <v>0</v>
      </c>
      <c r="G5089" s="17">
        <v>1</v>
      </c>
      <c r="H5089" s="17">
        <v>0</v>
      </c>
      <c r="I5089" s="7">
        <v>4.4000000000000004</v>
      </c>
      <c r="J5089" s="7">
        <v>32</v>
      </c>
      <c r="K5089" s="4">
        <v>1203</v>
      </c>
      <c r="L5089" s="5">
        <v>1203.0597</v>
      </c>
      <c r="M5089">
        <v>68983.95</v>
      </c>
      <c r="N5089" s="3">
        <v>1</v>
      </c>
      <c r="O5089" s="50" t="e">
        <f>INDEX([1]Dados!$M$2:$N$26779,MATCH($P5089,[1]Dados!$N$2:$N$26779,),2)</f>
        <v>#N/A</v>
      </c>
      <c r="P5089">
        <v>167788</v>
      </c>
      <c r="Q5089" s="1">
        <v>37131</v>
      </c>
      <c r="R5089" s="1">
        <v>37135</v>
      </c>
      <c r="S5089" t="s">
        <v>1247</v>
      </c>
    </row>
    <row r="5090" spans="1:19" x14ac:dyDescent="0.2">
      <c r="A5090" s="7">
        <v>292470</v>
      </c>
      <c r="B5090" s="3">
        <v>37958</v>
      </c>
      <c r="C5090" s="3" t="s">
        <v>31</v>
      </c>
      <c r="D5090" s="2" t="s">
        <v>663</v>
      </c>
      <c r="E5090" s="3">
        <v>17</v>
      </c>
      <c r="F5090" s="17">
        <v>0</v>
      </c>
      <c r="G5090" s="17">
        <v>1</v>
      </c>
      <c r="H5090" s="17">
        <v>0</v>
      </c>
      <c r="I5090" s="7">
        <v>4.5</v>
      </c>
      <c r="J5090" s="7">
        <v>32</v>
      </c>
      <c r="K5090" s="4">
        <v>1203</v>
      </c>
      <c r="L5090" s="5">
        <v>1203.0597</v>
      </c>
      <c r="M5090">
        <v>68983.95</v>
      </c>
      <c r="N5090" s="3">
        <v>1</v>
      </c>
      <c r="O5090" s="50" t="e">
        <f>INDEX([1]Dados!$M$2:$N$26779,MATCH($P5090,[1]Dados!$N$2:$N$26779,),2)</f>
        <v>#N/A</v>
      </c>
      <c r="P5090">
        <v>167788</v>
      </c>
      <c r="Q5090" s="1">
        <v>37131</v>
      </c>
      <c r="R5090" s="1">
        <v>37135</v>
      </c>
      <c r="S5090" t="s">
        <v>1247</v>
      </c>
    </row>
    <row r="5091" spans="1:19" x14ac:dyDescent="0.2">
      <c r="A5091" s="7">
        <v>292470</v>
      </c>
      <c r="B5091" s="3">
        <v>37958</v>
      </c>
      <c r="C5091" s="3" t="s">
        <v>31</v>
      </c>
      <c r="D5091" s="2" t="s">
        <v>663</v>
      </c>
      <c r="E5091" s="3">
        <v>17</v>
      </c>
      <c r="F5091" s="17">
        <v>0</v>
      </c>
      <c r="G5091" s="17">
        <v>1</v>
      </c>
      <c r="H5091" s="17">
        <v>0</v>
      </c>
      <c r="I5091" s="7">
        <v>1.1000000000000001</v>
      </c>
      <c r="J5091" s="7">
        <v>9</v>
      </c>
      <c r="K5091" s="4">
        <v>1214</v>
      </c>
      <c r="L5091" s="5">
        <v>1214.0587</v>
      </c>
      <c r="M5091">
        <v>272424.03999999998</v>
      </c>
      <c r="N5091" s="3">
        <v>1</v>
      </c>
      <c r="O5091" s="50" t="e">
        <f>INDEX([1]Dados!$M$2:$N$26779,MATCH($P5091,[1]Dados!$N$2:$N$26779,),2)</f>
        <v>#N/A</v>
      </c>
      <c r="P5091">
        <v>168394</v>
      </c>
      <c r="Q5091" s="1">
        <v>37131</v>
      </c>
      <c r="R5091" s="1">
        <v>37135</v>
      </c>
      <c r="S5091" t="s">
        <v>1537</v>
      </c>
    </row>
    <row r="5092" spans="1:19" x14ac:dyDescent="0.2">
      <c r="A5092" s="7">
        <v>292470</v>
      </c>
      <c r="B5092" s="3">
        <v>37958</v>
      </c>
      <c r="C5092" s="3" t="s">
        <v>31</v>
      </c>
      <c r="D5092" s="2" t="s">
        <v>663</v>
      </c>
      <c r="E5092" s="3">
        <v>17</v>
      </c>
      <c r="F5092" s="17">
        <v>0</v>
      </c>
      <c r="G5092" s="17">
        <v>1</v>
      </c>
      <c r="H5092" s="17">
        <v>0</v>
      </c>
      <c r="I5092" s="7">
        <v>1.2</v>
      </c>
      <c r="J5092" s="7">
        <v>9</v>
      </c>
      <c r="K5092" s="4">
        <v>1214</v>
      </c>
      <c r="L5092" s="5">
        <v>1214.0587</v>
      </c>
      <c r="M5092">
        <v>272424.03999999998</v>
      </c>
      <c r="N5092" s="3">
        <v>1</v>
      </c>
      <c r="O5092" s="50" t="e">
        <f>INDEX([1]Dados!$M$2:$N$26779,MATCH($P5092,[1]Dados!$N$2:$N$26779,),2)</f>
        <v>#N/A</v>
      </c>
      <c r="P5092">
        <v>168394</v>
      </c>
      <c r="Q5092" s="1">
        <v>37131</v>
      </c>
      <c r="R5092" s="1">
        <v>37135</v>
      </c>
      <c r="S5092" t="s">
        <v>1537</v>
      </c>
    </row>
    <row r="5093" spans="1:19" x14ac:dyDescent="0.2">
      <c r="A5093" s="7">
        <v>292470</v>
      </c>
      <c r="B5093" s="3">
        <v>37958</v>
      </c>
      <c r="C5093" s="3" t="s">
        <v>31</v>
      </c>
      <c r="D5093" s="2" t="s">
        <v>663</v>
      </c>
      <c r="E5093" s="3">
        <v>17</v>
      </c>
      <c r="F5093" s="17">
        <v>0</v>
      </c>
      <c r="G5093" s="17">
        <v>1</v>
      </c>
      <c r="H5093" s="17">
        <v>0</v>
      </c>
      <c r="I5093" s="7">
        <v>1.3</v>
      </c>
      <c r="J5093" s="7">
        <v>30</v>
      </c>
      <c r="K5093" s="4">
        <v>1214</v>
      </c>
      <c r="L5093" s="5">
        <v>1214.0587</v>
      </c>
      <c r="M5093">
        <v>272424.03999999998</v>
      </c>
      <c r="N5093" s="3">
        <v>1</v>
      </c>
      <c r="O5093" s="50" t="e">
        <f>INDEX([1]Dados!$M$2:$N$26779,MATCH($P5093,[1]Dados!$N$2:$N$26779,),2)</f>
        <v>#N/A</v>
      </c>
      <c r="P5093">
        <v>168394</v>
      </c>
      <c r="Q5093" s="1">
        <v>37131</v>
      </c>
      <c r="R5093" s="1">
        <v>37135</v>
      </c>
      <c r="S5093" t="s">
        <v>1537</v>
      </c>
    </row>
    <row r="5094" spans="1:19" x14ac:dyDescent="0.2">
      <c r="A5094" s="7">
        <v>292470</v>
      </c>
      <c r="B5094" s="3">
        <v>37958</v>
      </c>
      <c r="C5094" s="3" t="s">
        <v>31</v>
      </c>
      <c r="D5094" s="2" t="s">
        <v>663</v>
      </c>
      <c r="E5094" s="3">
        <v>17</v>
      </c>
      <c r="F5094" s="17">
        <v>0</v>
      </c>
      <c r="G5094" s="17">
        <v>1</v>
      </c>
      <c r="H5094" s="17">
        <v>0</v>
      </c>
      <c r="I5094" s="7">
        <v>1.4</v>
      </c>
      <c r="J5094" s="7">
        <v>2</v>
      </c>
      <c r="K5094" s="4">
        <v>1214</v>
      </c>
      <c r="L5094" s="5">
        <v>1214.0587</v>
      </c>
      <c r="M5094">
        <v>272424.03999999998</v>
      </c>
      <c r="N5094" s="3">
        <v>1</v>
      </c>
      <c r="O5094" s="50" t="e">
        <f>INDEX([1]Dados!$M$2:$N$26779,MATCH($P5094,[1]Dados!$N$2:$N$26779,),2)</f>
        <v>#N/A</v>
      </c>
      <c r="P5094">
        <v>168394</v>
      </c>
      <c r="Q5094" s="1">
        <v>37131</v>
      </c>
      <c r="R5094" s="1">
        <v>37135</v>
      </c>
      <c r="S5094" t="s">
        <v>1537</v>
      </c>
    </row>
    <row r="5095" spans="1:19" x14ac:dyDescent="0.2">
      <c r="A5095" s="7">
        <v>292470</v>
      </c>
      <c r="B5095" s="3">
        <v>37958</v>
      </c>
      <c r="C5095" s="3" t="s">
        <v>31</v>
      </c>
      <c r="D5095" s="2" t="s">
        <v>663</v>
      </c>
      <c r="E5095" s="3">
        <v>17</v>
      </c>
      <c r="F5095" s="17">
        <v>0</v>
      </c>
      <c r="G5095" s="17">
        <v>1</v>
      </c>
      <c r="H5095" s="17">
        <v>0</v>
      </c>
      <c r="I5095" s="7">
        <v>1.5</v>
      </c>
      <c r="J5095" s="7">
        <v>14</v>
      </c>
      <c r="K5095" s="4">
        <v>1214</v>
      </c>
      <c r="L5095" s="5">
        <v>1214.0587</v>
      </c>
      <c r="M5095">
        <v>272424.03999999998</v>
      </c>
      <c r="N5095" s="3">
        <v>1</v>
      </c>
      <c r="O5095" s="50" t="e">
        <f>INDEX([1]Dados!$M$2:$N$26779,MATCH($P5095,[1]Dados!$N$2:$N$26779,),2)</f>
        <v>#N/A</v>
      </c>
      <c r="P5095">
        <v>168394</v>
      </c>
      <c r="Q5095" s="1">
        <v>37131</v>
      </c>
      <c r="R5095" s="1">
        <v>37135</v>
      </c>
      <c r="S5095" t="s">
        <v>1537</v>
      </c>
    </row>
    <row r="5096" spans="1:19" x14ac:dyDescent="0.2">
      <c r="A5096" s="7">
        <v>292470</v>
      </c>
      <c r="B5096" s="3">
        <v>37958</v>
      </c>
      <c r="C5096" s="3" t="s">
        <v>31</v>
      </c>
      <c r="D5096" s="2" t="s">
        <v>663</v>
      </c>
      <c r="E5096" s="3">
        <v>17</v>
      </c>
      <c r="F5096" s="17">
        <v>0</v>
      </c>
      <c r="G5096" s="17">
        <v>1</v>
      </c>
      <c r="H5096" s="17">
        <v>0</v>
      </c>
      <c r="I5096" s="7">
        <v>1.6</v>
      </c>
      <c r="J5096" s="7">
        <v>12</v>
      </c>
      <c r="K5096" s="4">
        <v>1214</v>
      </c>
      <c r="L5096" s="5">
        <v>1214.0587</v>
      </c>
      <c r="M5096">
        <v>272424.03999999998</v>
      </c>
      <c r="N5096" s="3">
        <v>1</v>
      </c>
      <c r="O5096" s="50" t="e">
        <f>INDEX([1]Dados!$M$2:$N$26779,MATCH($P5096,[1]Dados!$N$2:$N$26779,),2)</f>
        <v>#N/A</v>
      </c>
      <c r="P5096">
        <v>168394</v>
      </c>
      <c r="Q5096" s="1">
        <v>37131</v>
      </c>
      <c r="R5096" s="1">
        <v>37135</v>
      </c>
      <c r="S5096" t="s">
        <v>1537</v>
      </c>
    </row>
    <row r="5097" spans="1:19" x14ac:dyDescent="0.2">
      <c r="A5097" s="7">
        <v>292470</v>
      </c>
      <c r="B5097" s="3">
        <v>37958</v>
      </c>
      <c r="C5097" s="3" t="s">
        <v>31</v>
      </c>
      <c r="D5097" s="2" t="s">
        <v>663</v>
      </c>
      <c r="E5097" s="3">
        <v>17</v>
      </c>
      <c r="F5097" s="17">
        <v>0</v>
      </c>
      <c r="G5097" s="17">
        <v>1</v>
      </c>
      <c r="H5097" s="17">
        <v>0</v>
      </c>
      <c r="I5097" s="7">
        <v>2.1</v>
      </c>
      <c r="J5097" s="7">
        <v>32</v>
      </c>
      <c r="K5097" s="4">
        <v>1214</v>
      </c>
      <c r="L5097" s="5">
        <v>1214.0589</v>
      </c>
      <c r="M5097">
        <v>113480</v>
      </c>
      <c r="N5097" s="3">
        <v>1</v>
      </c>
      <c r="O5097" s="50" t="e">
        <f>INDEX([1]Dados!$M$2:$N$26779,MATCH($P5097,[1]Dados!$N$2:$N$26779,),2)</f>
        <v>#N/A</v>
      </c>
      <c r="P5097">
        <v>169701</v>
      </c>
      <c r="Q5097" s="1">
        <v>37131</v>
      </c>
      <c r="R5097" s="1">
        <v>37135</v>
      </c>
      <c r="S5097" t="s">
        <v>1652</v>
      </c>
    </row>
    <row r="5098" spans="1:19" x14ac:dyDescent="0.2">
      <c r="A5098" s="7">
        <v>292470</v>
      </c>
      <c r="B5098" s="3">
        <v>37958</v>
      </c>
      <c r="C5098" s="3" t="s">
        <v>31</v>
      </c>
      <c r="D5098" s="2" t="s">
        <v>663</v>
      </c>
      <c r="E5098" s="3">
        <v>17</v>
      </c>
      <c r="F5098" s="17">
        <v>0</v>
      </c>
      <c r="G5098" s="17">
        <v>1</v>
      </c>
      <c r="H5098" s="17">
        <v>0</v>
      </c>
      <c r="I5098" s="7">
        <v>5.0999999999999996</v>
      </c>
      <c r="J5098" s="7">
        <v>11</v>
      </c>
      <c r="K5098" s="4">
        <v>1214</v>
      </c>
      <c r="L5098" s="5">
        <v>1214.0808</v>
      </c>
      <c r="M5098">
        <v>118400</v>
      </c>
      <c r="N5098" s="3">
        <v>1</v>
      </c>
      <c r="O5098" s="50" t="e">
        <f>INDEX([1]Dados!$M$2:$N$26779,MATCH($P5098,[1]Dados!$N$2:$N$26779,),2)</f>
        <v>#N/A</v>
      </c>
      <c r="P5098">
        <v>167882</v>
      </c>
      <c r="Q5098" s="1">
        <v>37131</v>
      </c>
      <c r="R5098" s="1">
        <v>37135</v>
      </c>
      <c r="S5098" t="s">
        <v>1248</v>
      </c>
    </row>
    <row r="5099" spans="1:19" x14ac:dyDescent="0.2">
      <c r="A5099" s="7">
        <v>292470</v>
      </c>
      <c r="B5099" s="3">
        <v>37958</v>
      </c>
      <c r="C5099" s="3" t="s">
        <v>31</v>
      </c>
      <c r="D5099" s="2" t="s">
        <v>663</v>
      </c>
      <c r="E5099" s="3">
        <v>17</v>
      </c>
      <c r="F5099" s="17">
        <v>0</v>
      </c>
      <c r="G5099" s="17">
        <v>1</v>
      </c>
      <c r="H5099" s="17">
        <v>0</v>
      </c>
      <c r="I5099" s="7">
        <v>5.2</v>
      </c>
      <c r="J5099" s="7">
        <v>13</v>
      </c>
      <c r="K5099" s="4">
        <v>1214</v>
      </c>
      <c r="L5099" s="5">
        <v>1214.0808</v>
      </c>
      <c r="M5099">
        <v>118400</v>
      </c>
      <c r="N5099" s="3">
        <v>1</v>
      </c>
      <c r="O5099" s="50" t="e">
        <f>INDEX([1]Dados!$M$2:$N$26779,MATCH($P5099,[1]Dados!$N$2:$N$26779,),2)</f>
        <v>#N/A</v>
      </c>
      <c r="P5099">
        <v>167882</v>
      </c>
      <c r="Q5099" s="1">
        <v>37131</v>
      </c>
      <c r="R5099" s="1">
        <v>37135</v>
      </c>
      <c r="S5099" t="s">
        <v>1248</v>
      </c>
    </row>
    <row r="5100" spans="1:19" x14ac:dyDescent="0.2">
      <c r="A5100" s="7">
        <v>292470</v>
      </c>
      <c r="B5100" s="3">
        <v>37958</v>
      </c>
      <c r="C5100" s="3" t="s">
        <v>31</v>
      </c>
      <c r="D5100" s="2" t="s">
        <v>663</v>
      </c>
      <c r="E5100" s="3">
        <v>17</v>
      </c>
      <c r="F5100" s="17">
        <v>0</v>
      </c>
      <c r="G5100" s="17">
        <v>1</v>
      </c>
      <c r="H5100" s="17">
        <v>0</v>
      </c>
      <c r="I5100" s="7">
        <v>3.1</v>
      </c>
      <c r="J5100" s="7">
        <v>17</v>
      </c>
      <c r="K5100" s="4">
        <v>1293</v>
      </c>
      <c r="L5100" s="5">
        <v>1293.0592999999999</v>
      </c>
      <c r="M5100">
        <v>43324.94</v>
      </c>
      <c r="N5100" s="3">
        <v>1</v>
      </c>
      <c r="O5100" s="50" t="e">
        <f>INDEX([1]Dados!$M$2:$N$26779,MATCH($P5100,[1]Dados!$N$2:$N$26779,),2)</f>
        <v>#N/A</v>
      </c>
      <c r="P5100">
        <v>168303</v>
      </c>
      <c r="Q5100" s="1">
        <v>37131</v>
      </c>
      <c r="R5100" s="1">
        <v>37135</v>
      </c>
      <c r="S5100" t="s">
        <v>1099</v>
      </c>
    </row>
    <row r="5101" spans="1:19" x14ac:dyDescent="0.2">
      <c r="A5101" s="7">
        <v>293000</v>
      </c>
      <c r="B5101" s="3">
        <v>38997</v>
      </c>
      <c r="C5101" s="3" t="s">
        <v>31</v>
      </c>
      <c r="D5101" s="2" t="s">
        <v>785</v>
      </c>
      <c r="E5101" s="3">
        <v>17</v>
      </c>
      <c r="F5101" s="17">
        <v>0</v>
      </c>
      <c r="G5101" s="17">
        <v>1</v>
      </c>
      <c r="H5101" s="17">
        <v>0</v>
      </c>
      <c r="I5101" s="7">
        <v>5.0999999999999996</v>
      </c>
      <c r="J5101" s="7">
        <v>15</v>
      </c>
      <c r="K5101" s="4">
        <v>119</v>
      </c>
      <c r="L5101" s="5">
        <v>119.3861</v>
      </c>
      <c r="M5101">
        <v>159890.26</v>
      </c>
      <c r="N5101" s="3">
        <v>1</v>
      </c>
      <c r="O5101" s="50" t="e">
        <f>INDEX([1]Dados!$M$2:$N$26779,MATCH($P5101,[1]Dados!$N$2:$N$26779,),2)</f>
        <v>#N/A</v>
      </c>
      <c r="P5101">
        <v>168448</v>
      </c>
      <c r="Q5101" s="1">
        <v>37131</v>
      </c>
      <c r="R5101" s="1">
        <v>37135</v>
      </c>
      <c r="S5101" t="s">
        <v>2355</v>
      </c>
    </row>
    <row r="5102" spans="1:19" x14ac:dyDescent="0.2">
      <c r="A5102" s="7">
        <v>293000</v>
      </c>
      <c r="B5102" s="3">
        <v>38997</v>
      </c>
      <c r="C5102" s="3" t="s">
        <v>31</v>
      </c>
      <c r="D5102" s="2" t="s">
        <v>785</v>
      </c>
      <c r="E5102" s="3">
        <v>17</v>
      </c>
      <c r="F5102" s="17">
        <v>0</v>
      </c>
      <c r="G5102" s="17">
        <v>1</v>
      </c>
      <c r="H5102" s="17">
        <v>0</v>
      </c>
      <c r="I5102" s="7">
        <v>5.2</v>
      </c>
      <c r="J5102" s="7">
        <v>19</v>
      </c>
      <c r="K5102" s="4">
        <v>119</v>
      </c>
      <c r="L5102" s="5">
        <v>119.3861</v>
      </c>
      <c r="M5102">
        <v>159890.26</v>
      </c>
      <c r="N5102" s="3">
        <v>1</v>
      </c>
      <c r="O5102" s="50" t="e">
        <f>INDEX([1]Dados!$M$2:$N$26779,MATCH($P5102,[1]Dados!$N$2:$N$26779,),2)</f>
        <v>#N/A</v>
      </c>
      <c r="P5102">
        <v>168448</v>
      </c>
      <c r="Q5102" s="1">
        <v>37131</v>
      </c>
      <c r="R5102" s="1">
        <v>37135</v>
      </c>
      <c r="S5102" t="s">
        <v>2355</v>
      </c>
    </row>
    <row r="5103" spans="1:19" x14ac:dyDescent="0.2">
      <c r="A5103" s="7">
        <v>293000</v>
      </c>
      <c r="B5103" s="3">
        <v>38997</v>
      </c>
      <c r="C5103" s="3" t="s">
        <v>31</v>
      </c>
      <c r="D5103" s="2" t="s">
        <v>785</v>
      </c>
      <c r="E5103" s="3">
        <v>17</v>
      </c>
      <c r="F5103" s="17">
        <v>0</v>
      </c>
      <c r="G5103" s="17">
        <v>1</v>
      </c>
      <c r="H5103" s="17">
        <v>0</v>
      </c>
      <c r="I5103" s="7">
        <v>5.3</v>
      </c>
      <c r="J5103" s="7">
        <v>8</v>
      </c>
      <c r="K5103" s="4">
        <v>119</v>
      </c>
      <c r="L5103" s="5">
        <v>119.3861</v>
      </c>
      <c r="M5103">
        <v>159890.26</v>
      </c>
      <c r="N5103" s="3">
        <v>1</v>
      </c>
      <c r="O5103" s="50" t="e">
        <f>INDEX([1]Dados!$M$2:$N$26779,MATCH($P5103,[1]Dados!$N$2:$N$26779,),2)</f>
        <v>#N/A</v>
      </c>
      <c r="P5103">
        <v>168448</v>
      </c>
      <c r="Q5103" s="1">
        <v>37131</v>
      </c>
      <c r="R5103" s="1">
        <v>37135</v>
      </c>
      <c r="S5103" t="s">
        <v>2355</v>
      </c>
    </row>
    <row r="5104" spans="1:19" x14ac:dyDescent="0.2">
      <c r="A5104" s="7">
        <v>293000</v>
      </c>
      <c r="B5104" s="3">
        <v>38997</v>
      </c>
      <c r="C5104" s="3" t="s">
        <v>31</v>
      </c>
      <c r="D5104" s="2" t="s">
        <v>785</v>
      </c>
      <c r="E5104" s="3">
        <v>17</v>
      </c>
      <c r="F5104" s="17">
        <v>0</v>
      </c>
      <c r="G5104" s="17">
        <v>1</v>
      </c>
      <c r="H5104" s="17">
        <v>0</v>
      </c>
      <c r="I5104" s="7">
        <v>5.4</v>
      </c>
      <c r="J5104" s="7">
        <v>19</v>
      </c>
      <c r="K5104" s="4">
        <v>119</v>
      </c>
      <c r="L5104" s="5">
        <v>119.3861</v>
      </c>
      <c r="M5104">
        <v>159890.26</v>
      </c>
      <c r="N5104" s="3">
        <v>1</v>
      </c>
      <c r="O5104" s="50" t="e">
        <f>INDEX([1]Dados!$M$2:$N$26779,MATCH($P5104,[1]Dados!$N$2:$N$26779,),2)</f>
        <v>#N/A</v>
      </c>
      <c r="P5104">
        <v>168448</v>
      </c>
      <c r="Q5104" s="1">
        <v>37131</v>
      </c>
      <c r="R5104" s="1">
        <v>37135</v>
      </c>
      <c r="S5104" t="s">
        <v>2355</v>
      </c>
    </row>
    <row r="5105" spans="1:19" x14ac:dyDescent="0.2">
      <c r="A5105" s="7">
        <v>293000</v>
      </c>
      <c r="B5105" s="3">
        <v>38997</v>
      </c>
      <c r="C5105" s="3" t="s">
        <v>31</v>
      </c>
      <c r="D5105" s="2" t="s">
        <v>785</v>
      </c>
      <c r="E5105" s="3">
        <v>17</v>
      </c>
      <c r="F5105" s="17">
        <v>0</v>
      </c>
      <c r="G5105" s="17">
        <v>1</v>
      </c>
      <c r="H5105" s="17">
        <v>0</v>
      </c>
      <c r="I5105" s="7">
        <v>5.5</v>
      </c>
      <c r="J5105" s="7">
        <v>7</v>
      </c>
      <c r="K5105" s="4">
        <v>119</v>
      </c>
      <c r="L5105" s="5">
        <v>119.3861</v>
      </c>
      <c r="M5105">
        <v>159890.26</v>
      </c>
      <c r="N5105" s="3">
        <v>1</v>
      </c>
      <c r="O5105" s="50" t="e">
        <f>INDEX([1]Dados!$M$2:$N$26779,MATCH($P5105,[1]Dados!$N$2:$N$26779,),2)</f>
        <v>#N/A</v>
      </c>
      <c r="P5105">
        <v>168448</v>
      </c>
      <c r="Q5105" s="1">
        <v>37131</v>
      </c>
      <c r="R5105" s="1">
        <v>37135</v>
      </c>
      <c r="S5105" t="s">
        <v>2355</v>
      </c>
    </row>
    <row r="5106" spans="1:19" x14ac:dyDescent="0.2">
      <c r="A5106" s="7">
        <v>293000</v>
      </c>
      <c r="B5106" s="3">
        <v>38997</v>
      </c>
      <c r="C5106" s="3" t="s">
        <v>31</v>
      </c>
      <c r="D5106" s="2" t="s">
        <v>785</v>
      </c>
      <c r="E5106" s="3">
        <v>17</v>
      </c>
      <c r="F5106" s="17">
        <v>0</v>
      </c>
      <c r="G5106" s="17">
        <v>1</v>
      </c>
      <c r="H5106" s="17">
        <v>0</v>
      </c>
      <c r="I5106" s="7">
        <v>5.6</v>
      </c>
      <c r="J5106" s="7">
        <v>4</v>
      </c>
      <c r="K5106" s="4">
        <v>119</v>
      </c>
      <c r="L5106" s="5">
        <v>119.3861</v>
      </c>
      <c r="M5106">
        <v>159890.26</v>
      </c>
      <c r="N5106" s="3">
        <v>1</v>
      </c>
      <c r="O5106" s="50" t="e">
        <f>INDEX([1]Dados!$M$2:$N$26779,MATCH($P5106,[1]Dados!$N$2:$N$26779,),2)</f>
        <v>#N/A</v>
      </c>
      <c r="P5106">
        <v>168448</v>
      </c>
      <c r="Q5106" s="1">
        <v>37131</v>
      </c>
      <c r="R5106" s="1">
        <v>37135</v>
      </c>
      <c r="S5106" t="s">
        <v>2355</v>
      </c>
    </row>
    <row r="5107" spans="1:19" x14ac:dyDescent="0.2">
      <c r="A5107" s="7">
        <v>293000</v>
      </c>
      <c r="B5107" s="3">
        <v>38997</v>
      </c>
      <c r="C5107" s="3" t="s">
        <v>31</v>
      </c>
      <c r="D5107" s="2" t="s">
        <v>785</v>
      </c>
      <c r="E5107" s="3">
        <v>17</v>
      </c>
      <c r="F5107" s="17">
        <v>0</v>
      </c>
      <c r="G5107" s="17">
        <v>1</v>
      </c>
      <c r="H5107" s="17">
        <v>0</v>
      </c>
      <c r="I5107" s="7">
        <v>1.1000000000000001</v>
      </c>
      <c r="J5107" s="7">
        <v>2</v>
      </c>
      <c r="K5107" s="4">
        <v>1214</v>
      </c>
      <c r="L5107" s="5">
        <v>1214.0587</v>
      </c>
      <c r="M5107">
        <v>173542</v>
      </c>
      <c r="N5107" s="33">
        <v>1</v>
      </c>
      <c r="O5107" s="50" t="e">
        <f>INDEX([1]Dados!$M$2:$N$26779,MATCH($P5107,[1]Dados!$N$2:$N$26779,),2)</f>
        <v>#N/A</v>
      </c>
      <c r="P5107">
        <v>168395</v>
      </c>
      <c r="Q5107" s="1">
        <v>37131</v>
      </c>
      <c r="R5107" s="1">
        <v>37135</v>
      </c>
      <c r="S5107" t="s">
        <v>2351</v>
      </c>
    </row>
    <row r="5108" spans="1:19" x14ac:dyDescent="0.2">
      <c r="A5108" s="7">
        <v>293000</v>
      </c>
      <c r="B5108" s="3">
        <v>38997</v>
      </c>
      <c r="C5108" s="3" t="s">
        <v>31</v>
      </c>
      <c r="D5108" s="2" t="s">
        <v>785</v>
      </c>
      <c r="E5108" s="3">
        <v>17</v>
      </c>
      <c r="F5108" s="17">
        <v>0</v>
      </c>
      <c r="G5108" s="17">
        <v>1</v>
      </c>
      <c r="H5108" s="17">
        <v>0</v>
      </c>
      <c r="I5108" s="7">
        <v>1.2</v>
      </c>
      <c r="J5108" s="7">
        <v>1</v>
      </c>
      <c r="K5108" s="4">
        <v>1214</v>
      </c>
      <c r="L5108" s="5">
        <v>1214.0587</v>
      </c>
      <c r="M5108">
        <v>173542</v>
      </c>
      <c r="N5108" s="33">
        <v>1</v>
      </c>
      <c r="O5108" s="50" t="e">
        <f>INDEX([1]Dados!$M$2:$N$26779,MATCH($P5108,[1]Dados!$N$2:$N$26779,),2)</f>
        <v>#N/A</v>
      </c>
      <c r="P5108">
        <v>168395</v>
      </c>
      <c r="Q5108" s="1">
        <v>37131</v>
      </c>
      <c r="R5108" s="1">
        <v>37135</v>
      </c>
      <c r="S5108" t="s">
        <v>2351</v>
      </c>
    </row>
    <row r="5109" spans="1:19" x14ac:dyDescent="0.2">
      <c r="A5109" s="7">
        <v>293000</v>
      </c>
      <c r="B5109" s="3">
        <v>38997</v>
      </c>
      <c r="C5109" s="3" t="s">
        <v>31</v>
      </c>
      <c r="D5109" s="2" t="s">
        <v>785</v>
      </c>
      <c r="E5109" s="3">
        <v>17</v>
      </c>
      <c r="F5109" s="17">
        <v>0</v>
      </c>
      <c r="G5109" s="17">
        <v>1</v>
      </c>
      <c r="H5109" s="17">
        <v>0</v>
      </c>
      <c r="I5109" s="7">
        <v>1.3</v>
      </c>
      <c r="J5109" s="7">
        <v>25</v>
      </c>
      <c r="K5109" s="4">
        <v>1214</v>
      </c>
      <c r="L5109" s="5">
        <v>1214.0587</v>
      </c>
      <c r="M5109">
        <v>173542</v>
      </c>
      <c r="N5109" s="33">
        <v>1</v>
      </c>
      <c r="O5109" s="50" t="e">
        <f>INDEX([1]Dados!$M$2:$N$26779,MATCH($P5109,[1]Dados!$N$2:$N$26779,),2)</f>
        <v>#N/A</v>
      </c>
      <c r="P5109">
        <v>168395</v>
      </c>
      <c r="Q5109" s="1">
        <v>37131</v>
      </c>
      <c r="R5109" s="1">
        <v>37135</v>
      </c>
      <c r="S5109" t="s">
        <v>2351</v>
      </c>
    </row>
    <row r="5110" spans="1:19" x14ac:dyDescent="0.2">
      <c r="A5110" s="7">
        <v>293000</v>
      </c>
      <c r="B5110" s="3">
        <v>38997</v>
      </c>
      <c r="C5110" s="3" t="s">
        <v>31</v>
      </c>
      <c r="D5110" s="2" t="s">
        <v>785</v>
      </c>
      <c r="E5110" s="3">
        <v>17</v>
      </c>
      <c r="F5110" s="17">
        <v>0</v>
      </c>
      <c r="G5110" s="17">
        <v>1</v>
      </c>
      <c r="H5110" s="17">
        <v>0</v>
      </c>
      <c r="I5110" s="7">
        <v>1.4</v>
      </c>
      <c r="J5110" s="7">
        <v>14</v>
      </c>
      <c r="K5110" s="4">
        <v>1214</v>
      </c>
      <c r="L5110" s="5">
        <v>1214.0587</v>
      </c>
      <c r="M5110">
        <v>173542</v>
      </c>
      <c r="N5110" s="33">
        <v>1</v>
      </c>
      <c r="O5110" s="50" t="e">
        <f>INDEX([1]Dados!$M$2:$N$26779,MATCH($P5110,[1]Dados!$N$2:$N$26779,),2)</f>
        <v>#N/A</v>
      </c>
      <c r="P5110">
        <v>168395</v>
      </c>
      <c r="Q5110" s="1">
        <v>37131</v>
      </c>
      <c r="R5110" s="1">
        <v>37135</v>
      </c>
      <c r="S5110" t="s">
        <v>2351</v>
      </c>
    </row>
    <row r="5111" spans="1:19" x14ac:dyDescent="0.2">
      <c r="A5111" s="7">
        <v>293000</v>
      </c>
      <c r="B5111" s="3">
        <v>38997</v>
      </c>
      <c r="C5111" s="3" t="s">
        <v>31</v>
      </c>
      <c r="D5111" s="2" t="s">
        <v>785</v>
      </c>
      <c r="E5111" s="3">
        <v>17</v>
      </c>
      <c r="F5111" s="17">
        <v>0</v>
      </c>
      <c r="G5111" s="17">
        <v>1</v>
      </c>
      <c r="H5111" s="17">
        <v>0</v>
      </c>
      <c r="I5111" s="7">
        <v>4.0999999999999996</v>
      </c>
      <c r="J5111" s="7">
        <v>12</v>
      </c>
      <c r="K5111" s="4">
        <v>1214</v>
      </c>
      <c r="L5111" s="5">
        <v>1214.0808</v>
      </c>
      <c r="M5111">
        <v>132000</v>
      </c>
      <c r="N5111" s="33">
        <v>1</v>
      </c>
      <c r="O5111" s="50" t="e">
        <f>INDEX([1]Dados!$M$2:$N$26779,MATCH($P5111,[1]Dados!$N$2:$N$26779,),2)</f>
        <v>#N/A</v>
      </c>
      <c r="P5111">
        <v>169770</v>
      </c>
      <c r="Q5111" s="1">
        <v>37131</v>
      </c>
      <c r="R5111" s="1">
        <v>37135</v>
      </c>
      <c r="S5111" t="s">
        <v>2354</v>
      </c>
    </row>
    <row r="5112" spans="1:19" x14ac:dyDescent="0.2">
      <c r="A5112" s="7">
        <v>293000</v>
      </c>
      <c r="B5112" s="3">
        <v>38997</v>
      </c>
      <c r="C5112" s="3" t="s">
        <v>31</v>
      </c>
      <c r="D5112" s="2" t="s">
        <v>785</v>
      </c>
      <c r="E5112" s="3">
        <v>17</v>
      </c>
      <c r="F5112" s="17">
        <v>0</v>
      </c>
      <c r="G5112" s="17">
        <v>1</v>
      </c>
      <c r="H5112" s="17">
        <v>0</v>
      </c>
      <c r="I5112" s="7">
        <v>4.2</v>
      </c>
      <c r="J5112" s="7">
        <v>11</v>
      </c>
      <c r="K5112" s="4">
        <v>1214</v>
      </c>
      <c r="L5112" s="5">
        <v>1214.0808</v>
      </c>
      <c r="M5112">
        <v>132000</v>
      </c>
      <c r="N5112" s="33">
        <v>1</v>
      </c>
      <c r="O5112" s="50" t="e">
        <f>INDEX([1]Dados!$M$2:$N$26779,MATCH($P5112,[1]Dados!$N$2:$N$26779,),2)</f>
        <v>#N/A</v>
      </c>
      <c r="P5112">
        <v>169770</v>
      </c>
      <c r="Q5112" s="1">
        <v>37131</v>
      </c>
      <c r="R5112" s="1">
        <v>37135</v>
      </c>
      <c r="S5112" t="s">
        <v>2354</v>
      </c>
    </row>
    <row r="5113" spans="1:19" x14ac:dyDescent="0.2">
      <c r="A5113" s="7">
        <v>293000</v>
      </c>
      <c r="B5113" s="3">
        <v>38997</v>
      </c>
      <c r="C5113" s="3" t="s">
        <v>31</v>
      </c>
      <c r="D5113" s="2" t="s">
        <v>785</v>
      </c>
      <c r="E5113" s="3">
        <v>17</v>
      </c>
      <c r="F5113" s="17">
        <v>0</v>
      </c>
      <c r="G5113" s="17">
        <v>1</v>
      </c>
      <c r="H5113" s="17">
        <v>0</v>
      </c>
      <c r="I5113" s="7">
        <v>4.3</v>
      </c>
      <c r="J5113" s="7">
        <v>14</v>
      </c>
      <c r="K5113" s="4">
        <v>1214</v>
      </c>
      <c r="L5113" s="5">
        <v>1214.0808</v>
      </c>
      <c r="M5113">
        <v>132000</v>
      </c>
      <c r="N5113" s="33">
        <v>1</v>
      </c>
      <c r="O5113" s="50" t="e">
        <f>INDEX([1]Dados!$M$2:$N$26779,MATCH($P5113,[1]Dados!$N$2:$N$26779,),2)</f>
        <v>#N/A</v>
      </c>
      <c r="P5113">
        <v>169770</v>
      </c>
      <c r="Q5113" s="1">
        <v>37131</v>
      </c>
      <c r="R5113" s="1">
        <v>37135</v>
      </c>
      <c r="S5113" t="s">
        <v>2354</v>
      </c>
    </row>
    <row r="5114" spans="1:19" x14ac:dyDescent="0.2">
      <c r="A5114" s="7">
        <v>293000</v>
      </c>
      <c r="B5114" s="3">
        <v>38997</v>
      </c>
      <c r="C5114" s="3" t="s">
        <v>31</v>
      </c>
      <c r="D5114" s="2" t="s">
        <v>785</v>
      </c>
      <c r="E5114" s="3">
        <v>17</v>
      </c>
      <c r="F5114" s="17">
        <v>0</v>
      </c>
      <c r="G5114" s="17">
        <v>1</v>
      </c>
      <c r="H5114" s="17">
        <v>0</v>
      </c>
      <c r="I5114" s="7">
        <v>4.4000000000000004</v>
      </c>
      <c r="J5114" s="7">
        <v>20</v>
      </c>
      <c r="K5114" s="4">
        <v>1214</v>
      </c>
      <c r="L5114" s="5">
        <v>1214.0808</v>
      </c>
      <c r="M5114">
        <v>132000</v>
      </c>
      <c r="N5114" s="33">
        <v>1</v>
      </c>
      <c r="O5114" s="50" t="e">
        <f>INDEX([1]Dados!$M$2:$N$26779,MATCH($P5114,[1]Dados!$N$2:$N$26779,),2)</f>
        <v>#N/A</v>
      </c>
      <c r="P5114">
        <v>169770</v>
      </c>
      <c r="Q5114" s="1">
        <v>37131</v>
      </c>
      <c r="R5114" s="1">
        <v>37135</v>
      </c>
      <c r="S5114" t="s">
        <v>2354</v>
      </c>
    </row>
    <row r="5115" spans="1:19" x14ac:dyDescent="0.2">
      <c r="A5115" s="7">
        <v>293000</v>
      </c>
      <c r="B5115" s="3">
        <v>38997</v>
      </c>
      <c r="C5115" s="3" t="s">
        <v>31</v>
      </c>
      <c r="D5115" s="2" t="s">
        <v>785</v>
      </c>
      <c r="E5115" s="3">
        <v>17</v>
      </c>
      <c r="F5115" s="17">
        <v>0</v>
      </c>
      <c r="G5115" s="17">
        <v>1</v>
      </c>
      <c r="H5115" s="17">
        <v>0</v>
      </c>
      <c r="I5115" s="7">
        <v>2.1</v>
      </c>
      <c r="J5115" s="7">
        <v>20</v>
      </c>
      <c r="K5115" s="4">
        <v>1214</v>
      </c>
      <c r="L5115" s="5">
        <v>1214.0589</v>
      </c>
      <c r="M5115">
        <v>113100</v>
      </c>
      <c r="N5115" s="33">
        <v>1</v>
      </c>
      <c r="O5115" s="50" t="e">
        <f>INDEX([1]Dados!$M$2:$N$26779,MATCH($P5115,[1]Dados!$N$2:$N$26779,),2)</f>
        <v>#N/A</v>
      </c>
      <c r="P5115">
        <v>169615</v>
      </c>
      <c r="Q5115" s="1">
        <v>37131</v>
      </c>
      <c r="R5115" s="1">
        <v>37135</v>
      </c>
      <c r="S5115" t="s">
        <v>2352</v>
      </c>
    </row>
    <row r="5116" spans="1:19" x14ac:dyDescent="0.2">
      <c r="A5116" s="7">
        <v>293000</v>
      </c>
      <c r="B5116" s="3">
        <v>38997</v>
      </c>
      <c r="C5116" s="3" t="s">
        <v>31</v>
      </c>
      <c r="D5116" s="2" t="s">
        <v>785</v>
      </c>
      <c r="E5116" s="3">
        <v>17</v>
      </c>
      <c r="F5116" s="17">
        <v>0</v>
      </c>
      <c r="G5116" s="17">
        <v>1</v>
      </c>
      <c r="H5116" s="17">
        <v>0</v>
      </c>
      <c r="I5116" s="7">
        <v>2.2000000000000002</v>
      </c>
      <c r="J5116" s="7">
        <v>20</v>
      </c>
      <c r="K5116" s="4">
        <v>1214</v>
      </c>
      <c r="L5116" s="5">
        <v>1214.0589</v>
      </c>
      <c r="M5116">
        <v>113100</v>
      </c>
      <c r="N5116" s="33">
        <v>1</v>
      </c>
      <c r="O5116" s="50" t="e">
        <f>INDEX([1]Dados!$M$2:$N$26779,MATCH($P5116,[1]Dados!$N$2:$N$26779,),2)</f>
        <v>#N/A</v>
      </c>
      <c r="P5116">
        <v>169615</v>
      </c>
      <c r="Q5116" s="1">
        <v>37131</v>
      </c>
      <c r="R5116" s="1">
        <v>37135</v>
      </c>
      <c r="S5116" t="s">
        <v>2352</v>
      </c>
    </row>
    <row r="5117" spans="1:19" x14ac:dyDescent="0.2">
      <c r="A5117" s="7">
        <v>293000</v>
      </c>
      <c r="B5117" s="3">
        <v>38997</v>
      </c>
      <c r="C5117" s="3" t="s">
        <v>31</v>
      </c>
      <c r="D5117" s="2" t="s">
        <v>785</v>
      </c>
      <c r="E5117" s="3">
        <v>17</v>
      </c>
      <c r="F5117" s="17">
        <v>0</v>
      </c>
      <c r="G5117" s="17">
        <v>1</v>
      </c>
      <c r="H5117" s="17">
        <v>0</v>
      </c>
      <c r="I5117" s="7">
        <v>2.2999999999999998</v>
      </c>
      <c r="J5117" s="7">
        <v>24</v>
      </c>
      <c r="K5117" s="4">
        <v>1214</v>
      </c>
      <c r="L5117" s="5">
        <v>1214.0589</v>
      </c>
      <c r="M5117">
        <v>113100</v>
      </c>
      <c r="N5117" s="33">
        <v>1</v>
      </c>
      <c r="O5117" s="50" t="e">
        <f>INDEX([1]Dados!$M$2:$N$26779,MATCH($P5117,[1]Dados!$N$2:$N$26779,),2)</f>
        <v>#N/A</v>
      </c>
      <c r="P5117">
        <v>169615</v>
      </c>
      <c r="Q5117" s="1">
        <v>37131</v>
      </c>
      <c r="R5117" s="1">
        <v>37135</v>
      </c>
      <c r="S5117" t="s">
        <v>2352</v>
      </c>
    </row>
    <row r="5118" spans="1:19" x14ac:dyDescent="0.2">
      <c r="A5118" s="7">
        <v>293000</v>
      </c>
      <c r="B5118" s="3">
        <v>38997</v>
      </c>
      <c r="C5118" s="3" t="s">
        <v>31</v>
      </c>
      <c r="D5118" s="2" t="s">
        <v>785</v>
      </c>
      <c r="E5118" s="3">
        <v>17</v>
      </c>
      <c r="F5118" s="17">
        <v>0</v>
      </c>
      <c r="G5118" s="17">
        <v>1</v>
      </c>
      <c r="H5118" s="17">
        <v>0</v>
      </c>
      <c r="I5118" s="7">
        <v>3.1</v>
      </c>
      <c r="J5118" s="7">
        <v>20</v>
      </c>
      <c r="K5118" s="4">
        <v>1293</v>
      </c>
      <c r="L5118" s="5">
        <v>1293.0592999999999</v>
      </c>
      <c r="M5118">
        <v>29526</v>
      </c>
      <c r="N5118" s="33">
        <v>1</v>
      </c>
      <c r="O5118" s="50" t="e">
        <f>INDEX([1]Dados!$M$2:$N$26779,MATCH($P5118,[1]Dados!$N$2:$N$26779,),2)</f>
        <v>#N/A</v>
      </c>
      <c r="P5118">
        <v>168304</v>
      </c>
      <c r="Q5118" s="1">
        <v>37131</v>
      </c>
      <c r="R5118" s="1">
        <v>37135</v>
      </c>
      <c r="S5118" t="s">
        <v>2353</v>
      </c>
    </row>
    <row r="5119" spans="1:19" x14ac:dyDescent="0.2">
      <c r="A5119" s="7">
        <v>293000</v>
      </c>
      <c r="B5119" s="3">
        <v>38997</v>
      </c>
      <c r="C5119" s="3" t="s">
        <v>31</v>
      </c>
      <c r="D5119" s="2" t="s">
        <v>785</v>
      </c>
      <c r="E5119" s="3">
        <v>17</v>
      </c>
      <c r="F5119" s="17">
        <v>0</v>
      </c>
      <c r="G5119" s="17">
        <v>1</v>
      </c>
      <c r="H5119" s="17">
        <v>0</v>
      </c>
      <c r="I5119" s="7">
        <v>3.2</v>
      </c>
      <c r="J5119" s="7">
        <v>14</v>
      </c>
      <c r="K5119" s="4">
        <v>1293</v>
      </c>
      <c r="L5119" s="5">
        <v>1293.0592999999999</v>
      </c>
      <c r="M5119">
        <v>29526</v>
      </c>
      <c r="N5119" s="33">
        <v>1</v>
      </c>
      <c r="O5119" s="50" t="e">
        <f>INDEX([1]Dados!$M$2:$N$26779,MATCH($P5119,[1]Dados!$N$2:$N$26779,),2)</f>
        <v>#N/A</v>
      </c>
      <c r="P5119">
        <v>168304</v>
      </c>
      <c r="Q5119" s="1">
        <v>37131</v>
      </c>
      <c r="R5119" s="1">
        <v>37135</v>
      </c>
      <c r="S5119" t="s">
        <v>2353</v>
      </c>
    </row>
    <row r="5120" spans="1:19" x14ac:dyDescent="0.2">
      <c r="A5120" s="7">
        <v>230320</v>
      </c>
      <c r="B5120" s="3">
        <v>13633</v>
      </c>
      <c r="C5120" s="3" t="s">
        <v>4</v>
      </c>
      <c r="D5120" s="2" t="s">
        <v>353</v>
      </c>
      <c r="E5120" s="3">
        <v>17</v>
      </c>
      <c r="F5120" s="17">
        <v>0</v>
      </c>
      <c r="G5120" s="17">
        <v>1</v>
      </c>
      <c r="H5120" s="17">
        <v>0</v>
      </c>
      <c r="I5120" s="7">
        <v>1.1000000000000001</v>
      </c>
      <c r="J5120" s="7">
        <v>19</v>
      </c>
      <c r="K5120" s="4">
        <v>119</v>
      </c>
      <c r="L5120" s="5">
        <v>119.3861</v>
      </c>
      <c r="M5120">
        <v>271716.55</v>
      </c>
      <c r="N5120" s="33">
        <v>1</v>
      </c>
      <c r="O5120" s="50" t="e">
        <f>INDEX([1]Dados!$M$2:$N$26779,MATCH($P5120,[1]Dados!$N$2:$N$26779,),2)</f>
        <v>#N/A</v>
      </c>
      <c r="P5120">
        <v>168487</v>
      </c>
      <c r="Q5120" s="1">
        <v>37131</v>
      </c>
      <c r="R5120" s="1">
        <v>37136</v>
      </c>
      <c r="S5120" t="s">
        <v>1544</v>
      </c>
    </row>
    <row r="5121" spans="1:19" x14ac:dyDescent="0.2">
      <c r="A5121" s="7">
        <v>230320</v>
      </c>
      <c r="B5121" s="3">
        <v>13633</v>
      </c>
      <c r="C5121" s="3" t="s">
        <v>4</v>
      </c>
      <c r="D5121" s="2" t="s">
        <v>353</v>
      </c>
      <c r="E5121" s="3">
        <v>17</v>
      </c>
      <c r="F5121" s="17">
        <v>0</v>
      </c>
      <c r="G5121" s="17">
        <v>1</v>
      </c>
      <c r="H5121" s="17">
        <v>0</v>
      </c>
      <c r="I5121" s="29">
        <v>1.1000000000000001</v>
      </c>
      <c r="J5121" s="7">
        <v>25</v>
      </c>
      <c r="K5121" s="4">
        <v>119</v>
      </c>
      <c r="L5121" s="5">
        <v>119.3861</v>
      </c>
      <c r="M5121">
        <v>271716.55</v>
      </c>
      <c r="N5121" s="33">
        <v>1</v>
      </c>
      <c r="O5121" s="50" t="e">
        <f>INDEX([1]Dados!$M$2:$N$26779,MATCH($P5121,[1]Dados!$N$2:$N$26779,),2)</f>
        <v>#N/A</v>
      </c>
      <c r="P5121">
        <v>168487</v>
      </c>
      <c r="Q5121" s="1">
        <v>37131</v>
      </c>
      <c r="R5121" s="1">
        <v>37136</v>
      </c>
      <c r="S5121" t="s">
        <v>1544</v>
      </c>
    </row>
    <row r="5122" spans="1:19" x14ac:dyDescent="0.2">
      <c r="A5122" s="7">
        <v>230320</v>
      </c>
      <c r="B5122" s="3">
        <v>13633</v>
      </c>
      <c r="C5122" s="3" t="s">
        <v>4</v>
      </c>
      <c r="D5122" s="2" t="s">
        <v>353</v>
      </c>
      <c r="E5122" s="3">
        <v>17</v>
      </c>
      <c r="F5122" s="17">
        <v>0</v>
      </c>
      <c r="G5122" s="17">
        <v>1</v>
      </c>
      <c r="H5122" s="17">
        <v>0</v>
      </c>
      <c r="I5122" s="7">
        <v>1.1100000000000001</v>
      </c>
      <c r="J5122" s="7">
        <v>18</v>
      </c>
      <c r="K5122" s="4">
        <v>119</v>
      </c>
      <c r="L5122" s="5">
        <v>119.3861</v>
      </c>
      <c r="M5122">
        <v>271716.55</v>
      </c>
      <c r="N5122" s="33">
        <v>1</v>
      </c>
      <c r="O5122" s="50" t="e">
        <f>INDEX([1]Dados!$M$2:$N$26779,MATCH($P5122,[1]Dados!$N$2:$N$26779,),2)</f>
        <v>#N/A</v>
      </c>
      <c r="P5122">
        <v>168487</v>
      </c>
      <c r="Q5122" s="1">
        <v>37131</v>
      </c>
      <c r="R5122" s="1">
        <v>37136</v>
      </c>
      <c r="S5122" t="s">
        <v>1544</v>
      </c>
    </row>
    <row r="5123" spans="1:19" x14ac:dyDescent="0.2">
      <c r="A5123" s="7">
        <v>230320</v>
      </c>
      <c r="B5123" s="3">
        <v>13633</v>
      </c>
      <c r="C5123" s="3" t="s">
        <v>4</v>
      </c>
      <c r="D5123" s="2" t="s">
        <v>353</v>
      </c>
      <c r="E5123" s="3">
        <v>17</v>
      </c>
      <c r="F5123" s="17">
        <v>0</v>
      </c>
      <c r="G5123" s="17">
        <v>1</v>
      </c>
      <c r="H5123" s="17">
        <v>0</v>
      </c>
      <c r="I5123" s="7">
        <v>1.1200000000000001</v>
      </c>
      <c r="J5123" s="7">
        <v>0</v>
      </c>
      <c r="K5123" s="4">
        <v>119</v>
      </c>
      <c r="L5123" s="5">
        <v>119.3861</v>
      </c>
      <c r="M5123">
        <v>271716.55</v>
      </c>
      <c r="N5123" s="33">
        <v>1</v>
      </c>
      <c r="O5123" s="50" t="e">
        <f>INDEX([1]Dados!$M$2:$N$26779,MATCH($P5123,[1]Dados!$N$2:$N$26779,),2)</f>
        <v>#N/A</v>
      </c>
      <c r="P5123">
        <v>168487</v>
      </c>
      <c r="Q5123" s="1">
        <v>37131</v>
      </c>
      <c r="R5123" s="1">
        <v>37136</v>
      </c>
      <c r="S5123" t="s">
        <v>1544</v>
      </c>
    </row>
    <row r="5124" spans="1:19" x14ac:dyDescent="0.2">
      <c r="A5124" s="7">
        <v>230320</v>
      </c>
      <c r="B5124" s="3">
        <v>13633</v>
      </c>
      <c r="C5124" s="3" t="s">
        <v>4</v>
      </c>
      <c r="D5124" s="2" t="s">
        <v>353</v>
      </c>
      <c r="E5124" s="3">
        <v>17</v>
      </c>
      <c r="F5124" s="17">
        <v>0</v>
      </c>
      <c r="G5124" s="17">
        <v>1</v>
      </c>
      <c r="H5124" s="17">
        <v>0</v>
      </c>
      <c r="I5124" s="7">
        <v>1.2</v>
      </c>
      <c r="J5124" s="7">
        <v>19</v>
      </c>
      <c r="K5124" s="4">
        <v>119</v>
      </c>
      <c r="L5124" s="5">
        <v>119.3861</v>
      </c>
      <c r="M5124">
        <v>271716.55</v>
      </c>
      <c r="N5124" s="33">
        <v>1</v>
      </c>
      <c r="O5124" s="50" t="e">
        <f>INDEX([1]Dados!$M$2:$N$26779,MATCH($P5124,[1]Dados!$N$2:$N$26779,),2)</f>
        <v>#N/A</v>
      </c>
      <c r="P5124">
        <v>168487</v>
      </c>
      <c r="Q5124" s="1">
        <v>37131</v>
      </c>
      <c r="R5124" s="1">
        <v>37136</v>
      </c>
      <c r="S5124" t="s">
        <v>1544</v>
      </c>
    </row>
    <row r="5125" spans="1:19" x14ac:dyDescent="0.2">
      <c r="A5125" s="7">
        <v>230320</v>
      </c>
      <c r="B5125" s="3">
        <v>13633</v>
      </c>
      <c r="C5125" s="3" t="s">
        <v>4</v>
      </c>
      <c r="D5125" s="2" t="s">
        <v>353</v>
      </c>
      <c r="E5125" s="3">
        <v>17</v>
      </c>
      <c r="F5125" s="17">
        <v>0</v>
      </c>
      <c r="G5125" s="17">
        <v>1</v>
      </c>
      <c r="H5125" s="17">
        <v>0</v>
      </c>
      <c r="I5125" s="7">
        <v>1.3</v>
      </c>
      <c r="J5125" s="7">
        <v>19</v>
      </c>
      <c r="K5125" s="4">
        <v>119</v>
      </c>
      <c r="L5125" s="5">
        <v>119.3861</v>
      </c>
      <c r="M5125">
        <v>271716.55</v>
      </c>
      <c r="N5125" s="33">
        <v>1</v>
      </c>
      <c r="O5125" s="50" t="e">
        <f>INDEX([1]Dados!$M$2:$N$26779,MATCH($P5125,[1]Dados!$N$2:$N$26779,),2)</f>
        <v>#N/A</v>
      </c>
      <c r="P5125">
        <v>168487</v>
      </c>
      <c r="Q5125" s="1">
        <v>37131</v>
      </c>
      <c r="R5125" s="1">
        <v>37136</v>
      </c>
      <c r="S5125" t="s">
        <v>1544</v>
      </c>
    </row>
    <row r="5126" spans="1:19" x14ac:dyDescent="0.2">
      <c r="A5126" s="7">
        <v>230320</v>
      </c>
      <c r="B5126" s="3">
        <v>13633</v>
      </c>
      <c r="C5126" s="3" t="s">
        <v>4</v>
      </c>
      <c r="D5126" s="2" t="s">
        <v>353</v>
      </c>
      <c r="E5126" s="3">
        <v>17</v>
      </c>
      <c r="F5126" s="17">
        <v>0</v>
      </c>
      <c r="G5126" s="17">
        <v>1</v>
      </c>
      <c r="H5126" s="17">
        <v>0</v>
      </c>
      <c r="I5126" s="7">
        <v>1.4</v>
      </c>
      <c r="J5126" s="7">
        <v>19</v>
      </c>
      <c r="K5126" s="4">
        <v>119</v>
      </c>
      <c r="L5126" s="5">
        <v>119.3861</v>
      </c>
      <c r="M5126">
        <v>271716.55</v>
      </c>
      <c r="N5126" s="33">
        <v>1</v>
      </c>
      <c r="O5126" s="50" t="e">
        <f>INDEX([1]Dados!$M$2:$N$26779,MATCH($P5126,[1]Dados!$N$2:$N$26779,),2)</f>
        <v>#N/A</v>
      </c>
      <c r="P5126">
        <v>168487</v>
      </c>
      <c r="Q5126" s="1">
        <v>37131</v>
      </c>
      <c r="R5126" s="1">
        <v>37136</v>
      </c>
      <c r="S5126" t="s">
        <v>1544</v>
      </c>
    </row>
    <row r="5127" spans="1:19" x14ac:dyDescent="0.2">
      <c r="A5127" s="7">
        <v>230320</v>
      </c>
      <c r="B5127" s="3">
        <v>13633</v>
      </c>
      <c r="C5127" s="3" t="s">
        <v>4</v>
      </c>
      <c r="D5127" s="2" t="s">
        <v>353</v>
      </c>
      <c r="E5127" s="3">
        <v>17</v>
      </c>
      <c r="F5127" s="17">
        <v>0</v>
      </c>
      <c r="G5127" s="17">
        <v>1</v>
      </c>
      <c r="H5127" s="17">
        <v>0</v>
      </c>
      <c r="I5127" s="7">
        <v>1.5</v>
      </c>
      <c r="J5127" s="7">
        <v>19</v>
      </c>
      <c r="K5127" s="4">
        <v>119</v>
      </c>
      <c r="L5127" s="5">
        <v>119.3861</v>
      </c>
      <c r="M5127">
        <v>271716.55</v>
      </c>
      <c r="N5127" s="33">
        <v>1</v>
      </c>
      <c r="O5127" s="50" t="e">
        <f>INDEX([1]Dados!$M$2:$N$26779,MATCH($P5127,[1]Dados!$N$2:$N$26779,),2)</f>
        <v>#N/A</v>
      </c>
      <c r="P5127">
        <v>168487</v>
      </c>
      <c r="Q5127" s="1">
        <v>37131</v>
      </c>
      <c r="R5127" s="1">
        <v>37136</v>
      </c>
      <c r="S5127" t="s">
        <v>1544</v>
      </c>
    </row>
    <row r="5128" spans="1:19" x14ac:dyDescent="0.2">
      <c r="A5128" s="7">
        <v>230320</v>
      </c>
      <c r="B5128" s="3">
        <v>13633</v>
      </c>
      <c r="C5128" s="3" t="s">
        <v>4</v>
      </c>
      <c r="D5128" s="2" t="s">
        <v>353</v>
      </c>
      <c r="E5128" s="3">
        <v>17</v>
      </c>
      <c r="F5128" s="17">
        <v>0</v>
      </c>
      <c r="G5128" s="17">
        <v>1</v>
      </c>
      <c r="H5128" s="17">
        <v>0</v>
      </c>
      <c r="I5128" s="7">
        <v>1.6</v>
      </c>
      <c r="J5128" s="7">
        <v>15</v>
      </c>
      <c r="K5128" s="4">
        <v>119</v>
      </c>
      <c r="L5128" s="5">
        <v>119.3861</v>
      </c>
      <c r="M5128">
        <v>271716.55</v>
      </c>
      <c r="N5128" s="33">
        <v>1</v>
      </c>
      <c r="O5128" s="50" t="e">
        <f>INDEX([1]Dados!$M$2:$N$26779,MATCH($P5128,[1]Dados!$N$2:$N$26779,),2)</f>
        <v>#N/A</v>
      </c>
      <c r="P5128">
        <v>168487</v>
      </c>
      <c r="Q5128" s="1">
        <v>37131</v>
      </c>
      <c r="R5128" s="1">
        <v>37136</v>
      </c>
      <c r="S5128" t="s">
        <v>1544</v>
      </c>
    </row>
    <row r="5129" spans="1:19" x14ac:dyDescent="0.2">
      <c r="A5129" s="7">
        <v>230320</v>
      </c>
      <c r="B5129" s="3">
        <v>13633</v>
      </c>
      <c r="C5129" s="3" t="s">
        <v>4</v>
      </c>
      <c r="D5129" s="2" t="s">
        <v>353</v>
      </c>
      <c r="E5129" s="3">
        <v>17</v>
      </c>
      <c r="F5129" s="17">
        <v>0</v>
      </c>
      <c r="G5129" s="17">
        <v>1</v>
      </c>
      <c r="H5129" s="17">
        <v>0</v>
      </c>
      <c r="I5129" s="7">
        <v>1.7</v>
      </c>
      <c r="J5129" s="7">
        <v>6</v>
      </c>
      <c r="K5129" s="4">
        <v>119</v>
      </c>
      <c r="L5129" s="5">
        <v>119.3861</v>
      </c>
      <c r="M5129">
        <v>271716.55</v>
      </c>
      <c r="N5129" s="33">
        <v>1</v>
      </c>
      <c r="O5129" s="50" t="e">
        <f>INDEX([1]Dados!$M$2:$N$26779,MATCH($P5129,[1]Dados!$N$2:$N$26779,),2)</f>
        <v>#N/A</v>
      </c>
      <c r="P5129">
        <v>168487</v>
      </c>
      <c r="Q5129" s="1">
        <v>37131</v>
      </c>
      <c r="R5129" s="1">
        <v>37136</v>
      </c>
      <c r="S5129" t="s">
        <v>1544</v>
      </c>
    </row>
    <row r="5130" spans="1:19" x14ac:dyDescent="0.2">
      <c r="A5130" s="7">
        <v>230320</v>
      </c>
      <c r="B5130" s="3">
        <v>13633</v>
      </c>
      <c r="C5130" s="3" t="s">
        <v>4</v>
      </c>
      <c r="D5130" s="2" t="s">
        <v>353</v>
      </c>
      <c r="E5130" s="3">
        <v>17</v>
      </c>
      <c r="F5130" s="17">
        <v>0</v>
      </c>
      <c r="G5130" s="17">
        <v>1</v>
      </c>
      <c r="H5130" s="17">
        <v>0</v>
      </c>
      <c r="I5130" s="7">
        <v>1.8</v>
      </c>
      <c r="J5130" s="7">
        <v>32</v>
      </c>
      <c r="K5130" s="4">
        <v>119</v>
      </c>
      <c r="L5130" s="5">
        <v>119.3861</v>
      </c>
      <c r="M5130">
        <v>271716.55</v>
      </c>
      <c r="N5130" s="33">
        <v>1</v>
      </c>
      <c r="O5130" s="50" t="e">
        <f>INDEX([1]Dados!$M$2:$N$26779,MATCH($P5130,[1]Dados!$N$2:$N$26779,),2)</f>
        <v>#N/A</v>
      </c>
      <c r="P5130">
        <v>168487</v>
      </c>
      <c r="Q5130" s="1">
        <v>37131</v>
      </c>
      <c r="R5130" s="1">
        <v>37136</v>
      </c>
      <c r="S5130" t="s">
        <v>1544</v>
      </c>
    </row>
    <row r="5131" spans="1:19" x14ac:dyDescent="0.2">
      <c r="A5131" s="7">
        <v>230320</v>
      </c>
      <c r="B5131" s="3">
        <v>13633</v>
      </c>
      <c r="C5131" s="3" t="s">
        <v>4</v>
      </c>
      <c r="D5131" s="2" t="s">
        <v>353</v>
      </c>
      <c r="E5131" s="3">
        <v>17</v>
      </c>
      <c r="F5131" s="17">
        <v>0</v>
      </c>
      <c r="G5131" s="17">
        <v>1</v>
      </c>
      <c r="H5131" s="17">
        <v>0</v>
      </c>
      <c r="I5131" s="7">
        <v>1.9</v>
      </c>
      <c r="J5131" s="7">
        <v>32</v>
      </c>
      <c r="K5131" s="4">
        <v>119</v>
      </c>
      <c r="L5131" s="5">
        <v>119.3861</v>
      </c>
      <c r="M5131">
        <v>271716.55</v>
      </c>
      <c r="N5131" s="33">
        <v>1</v>
      </c>
      <c r="O5131" s="50" t="e">
        <f>INDEX([1]Dados!$M$2:$N$26779,MATCH($P5131,[1]Dados!$N$2:$N$26779,),2)</f>
        <v>#N/A</v>
      </c>
      <c r="P5131">
        <v>168487</v>
      </c>
      <c r="Q5131" s="1">
        <v>37131</v>
      </c>
      <c r="R5131" s="1">
        <v>37136</v>
      </c>
      <c r="S5131" t="s">
        <v>1544</v>
      </c>
    </row>
    <row r="5132" spans="1:19" x14ac:dyDescent="0.2">
      <c r="A5132" s="7">
        <v>230320</v>
      </c>
      <c r="B5132" s="3">
        <v>13633</v>
      </c>
      <c r="C5132" s="3" t="s">
        <v>4</v>
      </c>
      <c r="D5132" s="2" t="s">
        <v>353</v>
      </c>
      <c r="E5132" s="3">
        <v>17</v>
      </c>
      <c r="F5132" s="17">
        <v>0</v>
      </c>
      <c r="G5132" s="17">
        <v>1</v>
      </c>
      <c r="H5132" s="17">
        <v>0</v>
      </c>
      <c r="I5132" s="7">
        <v>2.1</v>
      </c>
      <c r="J5132" s="7">
        <v>20</v>
      </c>
      <c r="K5132" s="4">
        <v>1214</v>
      </c>
      <c r="L5132" s="5">
        <v>1214.0808</v>
      </c>
      <c r="M5132">
        <v>251257.54</v>
      </c>
      <c r="N5132" s="33">
        <v>1</v>
      </c>
      <c r="O5132" s="50" t="e">
        <f>INDEX([1]Dados!$M$2:$N$26779,MATCH($P5132,[1]Dados!$N$2:$N$26779,),2)</f>
        <v>#N/A</v>
      </c>
      <c r="P5132">
        <v>168477</v>
      </c>
      <c r="Q5132" s="1">
        <v>37131</v>
      </c>
      <c r="R5132" s="1">
        <v>37136</v>
      </c>
      <c r="S5132" t="s">
        <v>1014</v>
      </c>
    </row>
    <row r="5133" spans="1:19" x14ac:dyDescent="0.2">
      <c r="A5133" s="7">
        <v>230320</v>
      </c>
      <c r="B5133" s="3">
        <v>13633</v>
      </c>
      <c r="C5133" s="3" t="s">
        <v>4</v>
      </c>
      <c r="D5133" s="2" t="s">
        <v>353</v>
      </c>
      <c r="E5133" s="3">
        <v>17</v>
      </c>
      <c r="F5133" s="17">
        <v>0</v>
      </c>
      <c r="G5133" s="17">
        <v>1</v>
      </c>
      <c r="H5133" s="17">
        <v>0</v>
      </c>
      <c r="I5133" s="7">
        <v>2.2000000000000002</v>
      </c>
      <c r="J5133" s="7">
        <v>19</v>
      </c>
      <c r="K5133" s="4">
        <v>1214</v>
      </c>
      <c r="L5133" s="5">
        <v>1214.0808</v>
      </c>
      <c r="M5133">
        <v>251257.54</v>
      </c>
      <c r="N5133" s="33">
        <v>1</v>
      </c>
      <c r="O5133" s="50" t="e">
        <f>INDEX([1]Dados!$M$2:$N$26779,MATCH($P5133,[1]Dados!$N$2:$N$26779,),2)</f>
        <v>#N/A</v>
      </c>
      <c r="P5133">
        <v>168477</v>
      </c>
      <c r="Q5133" s="1">
        <v>37131</v>
      </c>
      <c r="R5133" s="1">
        <v>37136</v>
      </c>
      <c r="S5133" t="s">
        <v>1014</v>
      </c>
    </row>
    <row r="5134" spans="1:19" x14ac:dyDescent="0.2">
      <c r="A5134" s="7">
        <v>230320</v>
      </c>
      <c r="B5134" s="3">
        <v>13633</v>
      </c>
      <c r="C5134" s="3" t="s">
        <v>4</v>
      </c>
      <c r="D5134" s="2" t="s">
        <v>353</v>
      </c>
      <c r="E5134" s="3">
        <v>17</v>
      </c>
      <c r="F5134" s="17">
        <v>0</v>
      </c>
      <c r="G5134" s="17">
        <v>1</v>
      </c>
      <c r="H5134" s="17">
        <v>0</v>
      </c>
      <c r="I5134" s="7">
        <v>2.2999999999999998</v>
      </c>
      <c r="J5134" s="7">
        <v>15</v>
      </c>
      <c r="K5134" s="4">
        <v>1214</v>
      </c>
      <c r="L5134" s="5">
        <v>1214.0808</v>
      </c>
      <c r="M5134">
        <v>251257.54</v>
      </c>
      <c r="N5134" s="33">
        <v>1</v>
      </c>
      <c r="O5134" s="50" t="e">
        <f>INDEX([1]Dados!$M$2:$N$26779,MATCH($P5134,[1]Dados!$N$2:$N$26779,),2)</f>
        <v>#N/A</v>
      </c>
      <c r="P5134">
        <v>168477</v>
      </c>
      <c r="Q5134" s="1">
        <v>37131</v>
      </c>
      <c r="R5134" s="1">
        <v>37136</v>
      </c>
      <c r="S5134" t="s">
        <v>1014</v>
      </c>
    </row>
    <row r="5135" spans="1:19" x14ac:dyDescent="0.2">
      <c r="A5135" s="7">
        <v>230320</v>
      </c>
      <c r="B5135" s="3">
        <v>13633</v>
      </c>
      <c r="C5135" s="3" t="s">
        <v>4</v>
      </c>
      <c r="D5135" s="2" t="s">
        <v>353</v>
      </c>
      <c r="E5135" s="3">
        <v>17</v>
      </c>
      <c r="F5135" s="17">
        <v>0</v>
      </c>
      <c r="G5135" s="17">
        <v>1</v>
      </c>
      <c r="H5135" s="17">
        <v>0</v>
      </c>
      <c r="I5135" s="7">
        <v>2.4</v>
      </c>
      <c r="J5135" s="7">
        <v>32</v>
      </c>
      <c r="K5135" s="4">
        <v>1214</v>
      </c>
      <c r="L5135" s="5">
        <v>1214.0808</v>
      </c>
      <c r="M5135">
        <v>251257.54</v>
      </c>
      <c r="N5135" s="33">
        <v>1</v>
      </c>
      <c r="O5135" s="50" t="e">
        <f>INDEX([1]Dados!$M$2:$N$26779,MATCH($P5135,[1]Dados!$N$2:$N$26779,),2)</f>
        <v>#N/A</v>
      </c>
      <c r="P5135">
        <v>168477</v>
      </c>
      <c r="Q5135" s="1">
        <v>37131</v>
      </c>
      <c r="R5135" s="1">
        <v>37136</v>
      </c>
      <c r="S5135" t="s">
        <v>1014</v>
      </c>
    </row>
    <row r="5136" spans="1:19" x14ac:dyDescent="0.2">
      <c r="A5136" s="7">
        <v>230320</v>
      </c>
      <c r="B5136" s="3">
        <v>13633</v>
      </c>
      <c r="C5136" s="3" t="s">
        <v>4</v>
      </c>
      <c r="D5136" s="2" t="s">
        <v>353</v>
      </c>
      <c r="E5136" s="3">
        <v>17</v>
      </c>
      <c r="F5136" s="17">
        <v>0</v>
      </c>
      <c r="G5136" s="17">
        <v>1</v>
      </c>
      <c r="H5136" s="17">
        <v>0</v>
      </c>
      <c r="I5136" s="7">
        <v>2.5</v>
      </c>
      <c r="J5136" s="7">
        <v>25</v>
      </c>
      <c r="K5136" s="4">
        <v>1214</v>
      </c>
      <c r="L5136" s="5">
        <v>1214.0808</v>
      </c>
      <c r="M5136">
        <v>251257.54</v>
      </c>
      <c r="N5136" s="33">
        <v>1</v>
      </c>
      <c r="O5136" s="50" t="e">
        <f>INDEX([1]Dados!$M$2:$N$26779,MATCH($P5136,[1]Dados!$N$2:$N$26779,),2)</f>
        <v>#N/A</v>
      </c>
      <c r="P5136">
        <v>168477</v>
      </c>
      <c r="Q5136" s="1">
        <v>37131</v>
      </c>
      <c r="R5136" s="1">
        <v>37136</v>
      </c>
      <c r="S5136" t="s">
        <v>1014</v>
      </c>
    </row>
    <row r="5137" spans="1:19" x14ac:dyDescent="0.2">
      <c r="A5137" s="7">
        <v>230320</v>
      </c>
      <c r="B5137" s="3">
        <v>13633</v>
      </c>
      <c r="C5137" s="3" t="s">
        <v>4</v>
      </c>
      <c r="D5137" s="2" t="s">
        <v>353</v>
      </c>
      <c r="E5137" s="3">
        <v>17</v>
      </c>
      <c r="F5137" s="17">
        <v>0</v>
      </c>
      <c r="G5137" s="17">
        <v>1</v>
      </c>
      <c r="H5137" s="17">
        <v>0</v>
      </c>
      <c r="I5137" s="7" t="s">
        <v>3</v>
      </c>
      <c r="J5137" s="7">
        <v>0</v>
      </c>
      <c r="K5137" s="4">
        <v>1214</v>
      </c>
      <c r="L5137" s="5">
        <v>1214.0808</v>
      </c>
      <c r="M5137">
        <v>39990</v>
      </c>
      <c r="N5137" s="33">
        <v>1</v>
      </c>
      <c r="O5137" s="50" t="e">
        <f>INDEX([1]Dados!$M$2:$N$26779,MATCH($P5137,[1]Dados!$N$2:$N$26779,),2)</f>
        <v>#N/A</v>
      </c>
      <c r="P5137">
        <v>168479</v>
      </c>
      <c r="Q5137" s="1">
        <v>37131</v>
      </c>
      <c r="R5137" s="1">
        <v>37136</v>
      </c>
      <c r="S5137" t="s">
        <v>1014</v>
      </c>
    </row>
    <row r="5138" spans="1:19" x14ac:dyDescent="0.2">
      <c r="A5138" s="7">
        <v>320440</v>
      </c>
      <c r="B5138" s="3">
        <v>56871</v>
      </c>
      <c r="C5138" s="3" t="s">
        <v>35</v>
      </c>
      <c r="D5138" s="2" t="s">
        <v>707</v>
      </c>
      <c r="E5138" s="3">
        <v>17</v>
      </c>
      <c r="F5138" s="17">
        <v>0</v>
      </c>
      <c r="G5138" s="17">
        <v>1</v>
      </c>
      <c r="H5138" s="17">
        <v>0</v>
      </c>
      <c r="I5138" s="7">
        <v>3.1</v>
      </c>
      <c r="J5138" s="7">
        <v>9</v>
      </c>
      <c r="K5138" s="4">
        <v>119</v>
      </c>
      <c r="L5138" s="5">
        <v>119.38590000000001</v>
      </c>
      <c r="M5138">
        <v>84069.37</v>
      </c>
      <c r="N5138" s="3">
        <v>1</v>
      </c>
      <c r="O5138" s="50" t="e">
        <f>INDEX([1]Dados!$M$2:$N$26779,MATCH($P5138,[1]Dados!$N$2:$N$26779,),2)</f>
        <v>#N/A</v>
      </c>
      <c r="P5138">
        <v>168455</v>
      </c>
      <c r="Q5138" s="1">
        <v>37131</v>
      </c>
      <c r="R5138" s="1">
        <v>37149</v>
      </c>
      <c r="S5138" t="s">
        <v>1303</v>
      </c>
    </row>
    <row r="5139" spans="1:19" x14ac:dyDescent="0.2">
      <c r="A5139" s="7">
        <v>320440</v>
      </c>
      <c r="B5139" s="3">
        <v>56871</v>
      </c>
      <c r="C5139" s="3" t="s">
        <v>35</v>
      </c>
      <c r="D5139" s="2" t="s">
        <v>707</v>
      </c>
      <c r="E5139" s="3">
        <v>17</v>
      </c>
      <c r="F5139" s="17">
        <v>0</v>
      </c>
      <c r="G5139" s="17">
        <v>1</v>
      </c>
      <c r="H5139" s="17">
        <v>0</v>
      </c>
      <c r="I5139" s="7">
        <v>3.2</v>
      </c>
      <c r="J5139" s="7">
        <v>19</v>
      </c>
      <c r="K5139" s="4">
        <v>119</v>
      </c>
      <c r="L5139" s="5">
        <v>119.38590000000001</v>
      </c>
      <c r="M5139">
        <v>84069.37</v>
      </c>
      <c r="N5139" s="3">
        <v>1</v>
      </c>
      <c r="O5139" s="50" t="e">
        <f>INDEX([1]Dados!$M$2:$N$26779,MATCH($P5139,[1]Dados!$N$2:$N$26779,),2)</f>
        <v>#N/A</v>
      </c>
      <c r="P5139">
        <v>168455</v>
      </c>
      <c r="Q5139" s="1">
        <v>37131</v>
      </c>
      <c r="R5139" s="1">
        <v>37149</v>
      </c>
      <c r="S5139" t="s">
        <v>1303</v>
      </c>
    </row>
    <row r="5140" spans="1:19" x14ac:dyDescent="0.2">
      <c r="A5140" s="7">
        <v>320440</v>
      </c>
      <c r="B5140" s="3">
        <v>56871</v>
      </c>
      <c r="C5140" s="3" t="s">
        <v>35</v>
      </c>
      <c r="D5140" s="2" t="s">
        <v>707</v>
      </c>
      <c r="E5140" s="3">
        <v>17</v>
      </c>
      <c r="F5140" s="17">
        <v>0</v>
      </c>
      <c r="G5140" s="17">
        <v>1</v>
      </c>
      <c r="H5140" s="17">
        <v>0</v>
      </c>
      <c r="I5140" s="7">
        <v>4.0999999999999996</v>
      </c>
      <c r="J5140" s="7">
        <v>19</v>
      </c>
      <c r="K5140" s="4">
        <v>119</v>
      </c>
      <c r="L5140" s="5">
        <v>119.386</v>
      </c>
      <c r="M5140">
        <v>157894.74</v>
      </c>
      <c r="N5140" s="3">
        <v>1</v>
      </c>
      <c r="O5140" s="50" t="e">
        <f>INDEX([1]Dados!$M$2:$N$26779,MATCH($P5140,[1]Dados!$N$2:$N$26779,),2)</f>
        <v>#N/A</v>
      </c>
      <c r="P5140">
        <v>168454</v>
      </c>
      <c r="Q5140" s="1">
        <v>37131</v>
      </c>
      <c r="R5140" s="1">
        <v>37149</v>
      </c>
      <c r="S5140" t="s">
        <v>1302</v>
      </c>
    </row>
    <row r="5141" spans="1:19" x14ac:dyDescent="0.2">
      <c r="A5141" s="7">
        <v>320440</v>
      </c>
      <c r="B5141" s="3">
        <v>56871</v>
      </c>
      <c r="C5141" s="3" t="s">
        <v>35</v>
      </c>
      <c r="D5141" s="2" t="s">
        <v>707</v>
      </c>
      <c r="E5141" s="3">
        <v>17</v>
      </c>
      <c r="F5141" s="17">
        <v>0</v>
      </c>
      <c r="G5141" s="17">
        <v>1</v>
      </c>
      <c r="H5141" s="17">
        <v>0</v>
      </c>
      <c r="I5141" s="7" t="s">
        <v>3</v>
      </c>
      <c r="J5141" s="7">
        <v>0</v>
      </c>
      <c r="K5141" s="4">
        <v>1203</v>
      </c>
      <c r="L5141" s="5">
        <v>1203.0829000000001</v>
      </c>
      <c r="M5141" t="s">
        <v>2134</v>
      </c>
      <c r="N5141" s="3">
        <v>1</v>
      </c>
      <c r="O5141" s="50" t="e">
        <f>INDEX([1]Dados!$M$2:$N$26779,MATCH($P5141,[1]Dados!$N$2:$N$26779,),2)</f>
        <v>#N/A</v>
      </c>
      <c r="P5141" s="23">
        <v>167790</v>
      </c>
      <c r="Q5141" s="1">
        <v>37131</v>
      </c>
      <c r="R5141" s="1">
        <v>37149</v>
      </c>
      <c r="S5141" t="s">
        <v>2134</v>
      </c>
    </row>
    <row r="5142" spans="1:19" x14ac:dyDescent="0.2">
      <c r="A5142" s="7">
        <v>320440</v>
      </c>
      <c r="B5142" s="3">
        <v>56871</v>
      </c>
      <c r="C5142" s="3" t="s">
        <v>35</v>
      </c>
      <c r="D5142" s="2" t="s">
        <v>707</v>
      </c>
      <c r="E5142" s="3">
        <v>17</v>
      </c>
      <c r="F5142" s="17">
        <v>0</v>
      </c>
      <c r="G5142" s="17">
        <v>1</v>
      </c>
      <c r="H5142" s="17">
        <v>0</v>
      </c>
      <c r="I5142" s="7" t="s">
        <v>3</v>
      </c>
      <c r="J5142" s="7">
        <v>0</v>
      </c>
      <c r="K5142" s="4">
        <v>1214</v>
      </c>
      <c r="L5142" s="5">
        <v>1214.0587</v>
      </c>
      <c r="M5142" t="s">
        <v>2134</v>
      </c>
      <c r="N5142" s="3">
        <v>1</v>
      </c>
      <c r="O5142" s="50" t="e">
        <f>INDEX([1]Dados!$M$2:$N$26779,MATCH($P5142,[1]Dados!$N$2:$N$26779,),2)</f>
        <v>#N/A</v>
      </c>
      <c r="P5142" s="23">
        <v>168396</v>
      </c>
      <c r="Q5142" s="1">
        <v>37131</v>
      </c>
      <c r="R5142" s="1">
        <v>37149</v>
      </c>
      <c r="S5142" t="s">
        <v>2134</v>
      </c>
    </row>
    <row r="5143" spans="1:19" x14ac:dyDescent="0.2">
      <c r="A5143" s="7">
        <v>320440</v>
      </c>
      <c r="B5143" s="3">
        <v>56871</v>
      </c>
      <c r="C5143" s="3" t="s">
        <v>35</v>
      </c>
      <c r="D5143" s="2" t="s">
        <v>707</v>
      </c>
      <c r="E5143" s="3">
        <v>17</v>
      </c>
      <c r="F5143" s="17">
        <v>0</v>
      </c>
      <c r="G5143" s="17">
        <v>1</v>
      </c>
      <c r="H5143" s="17">
        <v>0</v>
      </c>
      <c r="I5143" s="7" t="s">
        <v>3</v>
      </c>
      <c r="J5143" s="7">
        <v>0</v>
      </c>
      <c r="K5143" s="4">
        <v>1214</v>
      </c>
      <c r="L5143" s="5">
        <v>1214.0808</v>
      </c>
      <c r="M5143">
        <v>96000</v>
      </c>
      <c r="N5143" s="3">
        <v>1</v>
      </c>
      <c r="O5143" s="50" t="e">
        <f>INDEX([1]Dados!$M$2:$N$26779,MATCH($P5143,[1]Dados!$N$2:$N$26779,),2)</f>
        <v>#N/A</v>
      </c>
      <c r="P5143" s="23">
        <v>167884</v>
      </c>
      <c r="Q5143" s="1">
        <v>37131</v>
      </c>
      <c r="R5143" s="1">
        <v>37149</v>
      </c>
      <c r="S5143" t="s">
        <v>2134</v>
      </c>
    </row>
    <row r="5144" spans="1:19" x14ac:dyDescent="0.2">
      <c r="A5144" s="7">
        <v>320440</v>
      </c>
      <c r="B5144" s="3">
        <v>56871</v>
      </c>
      <c r="C5144" s="3" t="s">
        <v>35</v>
      </c>
      <c r="D5144" s="2" t="s">
        <v>707</v>
      </c>
      <c r="E5144" s="3">
        <v>17</v>
      </c>
      <c r="F5144" s="17">
        <v>0</v>
      </c>
      <c r="G5144" s="17">
        <v>1</v>
      </c>
      <c r="H5144" s="17">
        <v>0</v>
      </c>
      <c r="I5144" s="7" t="s">
        <v>3</v>
      </c>
      <c r="J5144" s="7">
        <v>0</v>
      </c>
      <c r="K5144" s="4">
        <v>1214</v>
      </c>
      <c r="L5144" s="5">
        <v>1214.0808</v>
      </c>
      <c r="M5144">
        <f>223680+49120</f>
        <v>272800</v>
      </c>
      <c r="N5144" s="3">
        <v>1</v>
      </c>
      <c r="O5144" s="50" t="e">
        <f>INDEX([1]Dados!$M$2:$N$26779,MATCH($P5144,[1]Dados!$N$2:$N$26779,),2)</f>
        <v>#N/A</v>
      </c>
      <c r="P5144" s="23">
        <v>167885</v>
      </c>
      <c r="Q5144" s="1">
        <v>37131</v>
      </c>
      <c r="R5144" s="1">
        <v>37149</v>
      </c>
      <c r="S5144" t="s">
        <v>2134</v>
      </c>
    </row>
    <row r="5145" spans="1:19" x14ac:dyDescent="0.2">
      <c r="A5145" s="7">
        <v>320440</v>
      </c>
      <c r="B5145" s="3">
        <v>56871</v>
      </c>
      <c r="C5145" s="3" t="s">
        <v>35</v>
      </c>
      <c r="D5145" s="2" t="s">
        <v>707</v>
      </c>
      <c r="E5145" s="3">
        <v>17</v>
      </c>
      <c r="F5145" s="17">
        <v>0</v>
      </c>
      <c r="G5145" s="17">
        <v>1</v>
      </c>
      <c r="H5145" s="17">
        <v>0</v>
      </c>
      <c r="I5145" s="7" t="s">
        <v>3</v>
      </c>
      <c r="J5145" s="7">
        <v>0</v>
      </c>
      <c r="K5145" s="4">
        <v>1214</v>
      </c>
      <c r="L5145" s="5">
        <v>1214.0808</v>
      </c>
      <c r="M5145">
        <f>58400+11680</f>
        <v>70080</v>
      </c>
      <c r="N5145" s="3">
        <v>1</v>
      </c>
      <c r="O5145" s="50" t="e">
        <f>INDEX([1]Dados!$M$2:$N$26779,MATCH($P5145,[1]Dados!$N$2:$N$26779,),2)</f>
        <v>#N/A</v>
      </c>
      <c r="P5145" s="23">
        <v>167886</v>
      </c>
      <c r="Q5145" s="1">
        <v>37131</v>
      </c>
      <c r="R5145" s="1">
        <v>37149</v>
      </c>
      <c r="S5145" t="s">
        <v>2134</v>
      </c>
    </row>
    <row r="5146" spans="1:19" x14ac:dyDescent="0.2">
      <c r="A5146" s="7">
        <v>320440</v>
      </c>
      <c r="B5146" s="3">
        <v>56871</v>
      </c>
      <c r="C5146" s="3" t="s">
        <v>35</v>
      </c>
      <c r="D5146" s="2" t="s">
        <v>707</v>
      </c>
      <c r="E5146" s="3">
        <v>17</v>
      </c>
      <c r="F5146" s="17">
        <v>0</v>
      </c>
      <c r="G5146" s="17">
        <v>1</v>
      </c>
      <c r="H5146" s="17">
        <v>0</v>
      </c>
      <c r="I5146" s="7" t="s">
        <v>3</v>
      </c>
      <c r="J5146" s="7">
        <v>0</v>
      </c>
      <c r="K5146" s="4">
        <v>1214</v>
      </c>
      <c r="L5146" s="5">
        <v>1214.0808</v>
      </c>
      <c r="M5146">
        <f>101600+20320</f>
        <v>121920</v>
      </c>
      <c r="N5146" s="3">
        <v>1</v>
      </c>
      <c r="O5146" s="50" t="e">
        <f>INDEX([1]Dados!$M$2:$N$26779,MATCH($P5146,[1]Dados!$N$2:$N$26779,),2)</f>
        <v>#N/A</v>
      </c>
      <c r="P5146" s="23">
        <v>167887</v>
      </c>
      <c r="Q5146" s="1">
        <v>37131</v>
      </c>
      <c r="R5146" s="1">
        <v>37149</v>
      </c>
      <c r="S5146" t="s">
        <v>2134</v>
      </c>
    </row>
    <row r="5147" spans="1:19" x14ac:dyDescent="0.2">
      <c r="A5147" s="7">
        <v>320440</v>
      </c>
      <c r="B5147" s="3">
        <v>56871</v>
      </c>
      <c r="C5147" s="3" t="s">
        <v>35</v>
      </c>
      <c r="D5147" s="2" t="s">
        <v>707</v>
      </c>
      <c r="E5147" s="3">
        <v>17</v>
      </c>
      <c r="F5147" s="17">
        <v>0</v>
      </c>
      <c r="G5147" s="17">
        <v>1</v>
      </c>
      <c r="H5147" s="17">
        <v>0</v>
      </c>
      <c r="I5147" s="7" t="s">
        <v>3</v>
      </c>
      <c r="J5147" s="7">
        <v>0</v>
      </c>
      <c r="K5147" s="4">
        <v>1214</v>
      </c>
      <c r="L5147" s="5">
        <v>1214.0808</v>
      </c>
      <c r="M5147">
        <f>56386.84+14096.71</f>
        <v>70483.549999999988</v>
      </c>
      <c r="N5147" s="3">
        <v>1</v>
      </c>
      <c r="O5147" s="50" t="e">
        <f>INDEX([1]Dados!$M$2:$N$26779,MATCH($P5147,[1]Dados!$N$2:$N$26779,),2)</f>
        <v>#N/A</v>
      </c>
      <c r="P5147" s="23">
        <v>167888</v>
      </c>
      <c r="Q5147" s="1">
        <v>37131</v>
      </c>
      <c r="R5147" s="1">
        <v>37149</v>
      </c>
      <c r="S5147" t="s">
        <v>2134</v>
      </c>
    </row>
    <row r="5148" spans="1:19" x14ac:dyDescent="0.2">
      <c r="A5148" s="7">
        <v>320440</v>
      </c>
      <c r="B5148" s="3">
        <v>56871</v>
      </c>
      <c r="C5148" s="3" t="s">
        <v>35</v>
      </c>
      <c r="D5148" s="2" t="s">
        <v>707</v>
      </c>
      <c r="E5148" s="3">
        <v>17</v>
      </c>
      <c r="F5148" s="17">
        <v>0</v>
      </c>
      <c r="G5148" s="17">
        <v>1</v>
      </c>
      <c r="H5148" s="17">
        <v>0</v>
      </c>
      <c r="I5148" s="7" t="s">
        <v>3</v>
      </c>
      <c r="J5148" s="7">
        <v>0</v>
      </c>
      <c r="K5148" s="4">
        <v>1214</v>
      </c>
      <c r="L5148" s="5">
        <v>1214.0808</v>
      </c>
      <c r="M5148">
        <f>61320+15330</f>
        <v>76650</v>
      </c>
      <c r="N5148" s="3">
        <v>1</v>
      </c>
      <c r="O5148" s="50" t="e">
        <f>INDEX([1]Dados!$M$2:$N$26779,MATCH($P5148,[1]Dados!$N$2:$N$26779,),2)</f>
        <v>#N/A</v>
      </c>
      <c r="P5148" s="23">
        <v>167889</v>
      </c>
      <c r="Q5148" s="1">
        <v>37131</v>
      </c>
      <c r="R5148" s="1">
        <v>37149</v>
      </c>
      <c r="S5148" t="s">
        <v>2134</v>
      </c>
    </row>
    <row r="5149" spans="1:19" x14ac:dyDescent="0.2">
      <c r="A5149" s="7">
        <v>320440</v>
      </c>
      <c r="B5149" s="3">
        <v>56871</v>
      </c>
      <c r="C5149" s="3" t="s">
        <v>35</v>
      </c>
      <c r="D5149" s="2" t="s">
        <v>707</v>
      </c>
      <c r="E5149" s="3">
        <v>17</v>
      </c>
      <c r="F5149" s="17">
        <v>0</v>
      </c>
      <c r="G5149" s="17">
        <v>1</v>
      </c>
      <c r="H5149" s="17">
        <v>0</v>
      </c>
      <c r="I5149" s="7" t="s">
        <v>3</v>
      </c>
      <c r="J5149" s="7">
        <v>0</v>
      </c>
      <c r="K5149" s="4">
        <v>1214</v>
      </c>
      <c r="L5149" s="5">
        <v>1214.0808</v>
      </c>
      <c r="M5149">
        <v>63000</v>
      </c>
      <c r="N5149" s="3">
        <v>1</v>
      </c>
      <c r="O5149" s="50" t="e">
        <f>INDEX([1]Dados!$M$2:$N$26779,MATCH($P5149,[1]Dados!$N$2:$N$26779,),2)</f>
        <v>#N/A</v>
      </c>
      <c r="P5149" s="23">
        <v>167890</v>
      </c>
      <c r="Q5149" s="1">
        <v>37131</v>
      </c>
      <c r="R5149" s="1">
        <v>37149</v>
      </c>
      <c r="S5149" t="s">
        <v>2134</v>
      </c>
    </row>
    <row r="5150" spans="1:19" x14ac:dyDescent="0.2">
      <c r="A5150" s="7">
        <v>320440</v>
      </c>
      <c r="B5150" s="3">
        <v>56871</v>
      </c>
      <c r="C5150" s="3" t="s">
        <v>35</v>
      </c>
      <c r="D5150" s="2" t="s">
        <v>707</v>
      </c>
      <c r="E5150" s="3">
        <v>17</v>
      </c>
      <c r="F5150" s="17">
        <v>0</v>
      </c>
      <c r="G5150" s="17">
        <v>1</v>
      </c>
      <c r="H5150" s="17">
        <v>0</v>
      </c>
      <c r="I5150" s="7" t="s">
        <v>3</v>
      </c>
      <c r="J5150" s="7">
        <v>0</v>
      </c>
      <c r="K5150" s="4">
        <v>1214</v>
      </c>
      <c r="L5150" s="5">
        <v>1214.0589</v>
      </c>
      <c r="M5150" t="s">
        <v>2134</v>
      </c>
      <c r="N5150" s="3">
        <v>1</v>
      </c>
      <c r="O5150" s="50" t="e">
        <f>INDEX([1]Dados!$M$2:$N$26779,MATCH($P5150,[1]Dados!$N$2:$N$26779,),2)</f>
        <v>#N/A</v>
      </c>
      <c r="P5150" s="23">
        <v>169616</v>
      </c>
      <c r="Q5150" s="1">
        <v>37131</v>
      </c>
      <c r="R5150" s="1">
        <v>37149</v>
      </c>
      <c r="S5150" t="s">
        <v>2134</v>
      </c>
    </row>
    <row r="5151" spans="1:19" x14ac:dyDescent="0.2">
      <c r="A5151" s="7">
        <v>320440</v>
      </c>
      <c r="B5151" s="3">
        <v>56871</v>
      </c>
      <c r="C5151" s="3" t="s">
        <v>35</v>
      </c>
      <c r="D5151" s="2" t="s">
        <v>707</v>
      </c>
      <c r="E5151" s="3">
        <v>17</v>
      </c>
      <c r="F5151" s="17">
        <v>0</v>
      </c>
      <c r="G5151" s="17">
        <v>1</v>
      </c>
      <c r="H5151" s="17">
        <v>0</v>
      </c>
      <c r="I5151" s="7">
        <v>1.1000000000000001</v>
      </c>
      <c r="J5151" s="7">
        <v>28</v>
      </c>
      <c r="K5151" s="4">
        <v>1214</v>
      </c>
      <c r="L5151" s="5">
        <v>1214.0589</v>
      </c>
      <c r="M5151">
        <v>189700</v>
      </c>
      <c r="N5151" s="3">
        <v>1</v>
      </c>
      <c r="O5151" s="50" t="e">
        <f>INDEX([1]Dados!$M$2:$N$26779,MATCH($P5151,[1]Dados!$N$2:$N$26779,),2)</f>
        <v>#N/A</v>
      </c>
      <c r="P5151">
        <v>169489</v>
      </c>
      <c r="Q5151" s="1">
        <v>37131</v>
      </c>
      <c r="R5151" s="1">
        <v>37149</v>
      </c>
      <c r="S5151" t="s">
        <v>1304</v>
      </c>
    </row>
    <row r="5152" spans="1:19" x14ac:dyDescent="0.2">
      <c r="A5152" s="7">
        <v>320440</v>
      </c>
      <c r="B5152" s="3">
        <v>56871</v>
      </c>
      <c r="C5152" s="3" t="s">
        <v>35</v>
      </c>
      <c r="D5152" s="2" t="s">
        <v>707</v>
      </c>
      <c r="E5152" s="3">
        <v>17</v>
      </c>
      <c r="F5152" s="17">
        <v>0</v>
      </c>
      <c r="G5152" s="17">
        <v>1</v>
      </c>
      <c r="H5152" s="17">
        <v>0</v>
      </c>
      <c r="I5152" s="7">
        <v>1.2</v>
      </c>
      <c r="J5152" s="7">
        <v>28</v>
      </c>
      <c r="K5152" s="4">
        <v>1214</v>
      </c>
      <c r="L5152" s="5">
        <v>1214.0589</v>
      </c>
      <c r="M5152">
        <v>189700</v>
      </c>
      <c r="N5152" s="3">
        <v>1</v>
      </c>
      <c r="O5152" s="50" t="e">
        <f>INDEX([1]Dados!$M$2:$N$26779,MATCH($P5152,[1]Dados!$N$2:$N$26779,),2)</f>
        <v>#N/A</v>
      </c>
      <c r="P5152">
        <v>169489</v>
      </c>
      <c r="Q5152" s="1">
        <v>37131</v>
      </c>
      <c r="R5152" s="1">
        <v>37149</v>
      </c>
      <c r="S5152" t="s">
        <v>1304</v>
      </c>
    </row>
    <row r="5153" spans="1:19" x14ac:dyDescent="0.2">
      <c r="A5153" s="7">
        <v>320440</v>
      </c>
      <c r="B5153" s="3">
        <v>56871</v>
      </c>
      <c r="C5153" s="3" t="s">
        <v>35</v>
      </c>
      <c r="D5153" s="2" t="s">
        <v>707</v>
      </c>
      <c r="E5153" s="3">
        <v>17</v>
      </c>
      <c r="F5153" s="17">
        <v>0</v>
      </c>
      <c r="G5153" s="17">
        <v>1</v>
      </c>
      <c r="H5153" s="17">
        <v>0</v>
      </c>
      <c r="I5153" s="7">
        <v>1.3</v>
      </c>
      <c r="J5153" s="7">
        <v>24</v>
      </c>
      <c r="K5153" s="4">
        <v>1214</v>
      </c>
      <c r="L5153" s="5">
        <v>1214.0589</v>
      </c>
      <c r="M5153">
        <v>189700</v>
      </c>
      <c r="N5153" s="3">
        <v>1</v>
      </c>
      <c r="O5153" s="50" t="e">
        <f>INDEX([1]Dados!$M$2:$N$26779,MATCH($P5153,[1]Dados!$N$2:$N$26779,),2)</f>
        <v>#N/A</v>
      </c>
      <c r="P5153">
        <v>169489</v>
      </c>
      <c r="Q5153" s="1">
        <v>37131</v>
      </c>
      <c r="R5153" s="1">
        <v>37149</v>
      </c>
      <c r="S5153" t="s">
        <v>1304</v>
      </c>
    </row>
    <row r="5154" spans="1:19" x14ac:dyDescent="0.2">
      <c r="A5154" s="7">
        <v>320440</v>
      </c>
      <c r="B5154" s="3">
        <v>56871</v>
      </c>
      <c r="C5154" s="3" t="s">
        <v>35</v>
      </c>
      <c r="D5154" s="2" t="s">
        <v>707</v>
      </c>
      <c r="E5154" s="3">
        <v>17</v>
      </c>
      <c r="F5154" s="17">
        <v>0</v>
      </c>
      <c r="G5154" s="17">
        <v>1</v>
      </c>
      <c r="H5154" s="17">
        <v>0</v>
      </c>
      <c r="I5154" s="7">
        <v>1.4</v>
      </c>
      <c r="J5154" s="7">
        <v>18</v>
      </c>
      <c r="K5154" s="4">
        <v>1214</v>
      </c>
      <c r="L5154" s="5">
        <v>1214.0589</v>
      </c>
      <c r="M5154">
        <v>189700</v>
      </c>
      <c r="N5154" s="3">
        <v>1</v>
      </c>
      <c r="O5154" s="50" t="e">
        <f>INDEX([1]Dados!$M$2:$N$26779,MATCH($P5154,[1]Dados!$N$2:$N$26779,),2)</f>
        <v>#N/A</v>
      </c>
      <c r="P5154">
        <v>169489</v>
      </c>
      <c r="Q5154" s="1">
        <v>37131</v>
      </c>
      <c r="R5154" s="1">
        <v>37149</v>
      </c>
      <c r="S5154" t="s">
        <v>1304</v>
      </c>
    </row>
    <row r="5155" spans="1:19" x14ac:dyDescent="0.2">
      <c r="A5155" s="7">
        <v>320440</v>
      </c>
      <c r="B5155" s="3">
        <v>56871</v>
      </c>
      <c r="C5155" s="3" t="s">
        <v>35</v>
      </c>
      <c r="D5155" s="2" t="s">
        <v>707</v>
      </c>
      <c r="E5155" s="3">
        <v>17</v>
      </c>
      <c r="F5155" s="17">
        <v>0</v>
      </c>
      <c r="G5155" s="17">
        <v>1</v>
      </c>
      <c r="H5155" s="17">
        <v>0</v>
      </c>
      <c r="I5155" s="7">
        <v>1.5</v>
      </c>
      <c r="J5155" s="7">
        <v>23</v>
      </c>
      <c r="K5155" s="4">
        <v>1214</v>
      </c>
      <c r="L5155" s="5">
        <v>1214.0589</v>
      </c>
      <c r="M5155">
        <v>189700</v>
      </c>
      <c r="N5155" s="3">
        <v>1</v>
      </c>
      <c r="O5155" s="50" t="e">
        <f>INDEX([1]Dados!$M$2:$N$26779,MATCH($P5155,[1]Dados!$N$2:$N$26779,),2)</f>
        <v>#N/A</v>
      </c>
      <c r="P5155">
        <v>169489</v>
      </c>
      <c r="Q5155" s="1">
        <v>37131</v>
      </c>
      <c r="R5155" s="1">
        <v>37149</v>
      </c>
      <c r="S5155" t="s">
        <v>1304</v>
      </c>
    </row>
    <row r="5156" spans="1:19" x14ac:dyDescent="0.2">
      <c r="A5156" s="7">
        <v>320440</v>
      </c>
      <c r="B5156" s="3">
        <v>56871</v>
      </c>
      <c r="C5156" s="3" t="s">
        <v>35</v>
      </c>
      <c r="D5156" s="2" t="s">
        <v>707</v>
      </c>
      <c r="E5156" s="3">
        <v>17</v>
      </c>
      <c r="F5156" s="17">
        <v>0</v>
      </c>
      <c r="G5156" s="17">
        <v>1</v>
      </c>
      <c r="H5156" s="17">
        <v>0</v>
      </c>
      <c r="I5156" s="7">
        <v>1.6</v>
      </c>
      <c r="J5156" s="7">
        <v>24</v>
      </c>
      <c r="K5156" s="4">
        <v>1214</v>
      </c>
      <c r="L5156" s="5">
        <v>1214.0589</v>
      </c>
      <c r="M5156">
        <v>189700</v>
      </c>
      <c r="N5156" s="3">
        <v>1</v>
      </c>
      <c r="O5156" s="50" t="e">
        <f>INDEX([1]Dados!$M$2:$N$26779,MATCH($P5156,[1]Dados!$N$2:$N$26779,),2)</f>
        <v>#N/A</v>
      </c>
      <c r="P5156">
        <v>169489</v>
      </c>
      <c r="Q5156" s="1">
        <v>37131</v>
      </c>
      <c r="R5156" s="1">
        <v>37149</v>
      </c>
      <c r="S5156" t="s">
        <v>1304</v>
      </c>
    </row>
    <row r="5157" spans="1:19" x14ac:dyDescent="0.2">
      <c r="A5157" s="7">
        <v>320440</v>
      </c>
      <c r="B5157" s="3">
        <v>56871</v>
      </c>
      <c r="C5157" s="3" t="s">
        <v>35</v>
      </c>
      <c r="D5157" s="2" t="s">
        <v>707</v>
      </c>
      <c r="E5157" s="3">
        <v>17</v>
      </c>
      <c r="F5157" s="17">
        <v>0</v>
      </c>
      <c r="G5157" s="17">
        <v>1</v>
      </c>
      <c r="H5157" s="17">
        <v>0</v>
      </c>
      <c r="I5157" s="7">
        <v>2.1</v>
      </c>
      <c r="J5157" s="7">
        <v>22</v>
      </c>
      <c r="K5157" s="4">
        <v>1293</v>
      </c>
      <c r="L5157" s="5">
        <v>1293.0592999999999</v>
      </c>
      <c r="M5157">
        <v>4807.5</v>
      </c>
      <c r="N5157" s="3">
        <v>1</v>
      </c>
      <c r="O5157" s="50" t="e">
        <f>INDEX([1]Dados!$M$2:$N$26779,MATCH($P5157,[1]Dados!$N$2:$N$26779,),2)</f>
        <v>#N/A</v>
      </c>
      <c r="P5157">
        <v>168307</v>
      </c>
      <c r="Q5157" s="1">
        <v>37131</v>
      </c>
      <c r="R5157" s="1">
        <v>37149</v>
      </c>
      <c r="S5157" t="s">
        <v>1301</v>
      </c>
    </row>
    <row r="5158" spans="1:19" x14ac:dyDescent="0.2">
      <c r="A5158" s="7">
        <v>520485</v>
      </c>
      <c r="B5158" s="3">
        <v>93580</v>
      </c>
      <c r="C5158" s="3" t="s">
        <v>1</v>
      </c>
      <c r="D5158" s="2" t="s">
        <v>329</v>
      </c>
      <c r="E5158" s="3">
        <v>17</v>
      </c>
      <c r="F5158" s="17">
        <v>0</v>
      </c>
      <c r="G5158" s="17">
        <v>1</v>
      </c>
      <c r="H5158" s="17">
        <v>0</v>
      </c>
      <c r="I5158" s="7">
        <v>3.1</v>
      </c>
      <c r="J5158" s="7">
        <v>9</v>
      </c>
      <c r="K5158" s="4">
        <v>119</v>
      </c>
      <c r="L5158" s="5">
        <v>119.38590000000001</v>
      </c>
      <c r="M5158">
        <v>105263.26</v>
      </c>
      <c r="N5158" s="3">
        <v>1</v>
      </c>
      <c r="O5158" s="50" t="e">
        <f>INDEX([1]Dados!$M$2:$N$26779,MATCH($P5158,[1]Dados!$N$2:$N$26779,),2)</f>
        <v>#N/A</v>
      </c>
      <c r="P5158">
        <v>168456</v>
      </c>
      <c r="Q5158" s="1">
        <v>37131</v>
      </c>
      <c r="R5158" s="1">
        <v>37135</v>
      </c>
      <c r="S5158" t="s">
        <v>994</v>
      </c>
    </row>
    <row r="5159" spans="1:19" x14ac:dyDescent="0.2">
      <c r="A5159" s="7">
        <v>520485</v>
      </c>
      <c r="B5159" s="3">
        <v>93580</v>
      </c>
      <c r="C5159" s="3" t="s">
        <v>1</v>
      </c>
      <c r="D5159" s="2" t="s">
        <v>329</v>
      </c>
      <c r="E5159" s="3">
        <v>17</v>
      </c>
      <c r="F5159" s="17">
        <v>0</v>
      </c>
      <c r="G5159" s="17">
        <v>1</v>
      </c>
      <c r="H5159" s="17">
        <v>0</v>
      </c>
      <c r="I5159" s="7">
        <v>3.2</v>
      </c>
      <c r="J5159" s="7">
        <v>18</v>
      </c>
      <c r="K5159" s="4">
        <v>119</v>
      </c>
      <c r="L5159" s="5">
        <v>119.38590000000001</v>
      </c>
      <c r="M5159">
        <v>105263.26</v>
      </c>
      <c r="N5159" s="3">
        <v>1</v>
      </c>
      <c r="O5159" s="50" t="e">
        <f>INDEX([1]Dados!$M$2:$N$26779,MATCH($P5159,[1]Dados!$N$2:$N$26779,),2)</f>
        <v>#N/A</v>
      </c>
      <c r="P5159">
        <v>168456</v>
      </c>
      <c r="Q5159" s="1">
        <v>37131</v>
      </c>
      <c r="R5159" s="1">
        <v>37135</v>
      </c>
      <c r="S5159" t="s">
        <v>994</v>
      </c>
    </row>
    <row r="5160" spans="1:19" x14ac:dyDescent="0.2">
      <c r="A5160" s="7">
        <v>520485</v>
      </c>
      <c r="B5160" s="3">
        <v>93580</v>
      </c>
      <c r="C5160" s="3" t="s">
        <v>1</v>
      </c>
      <c r="D5160" s="2" t="s">
        <v>329</v>
      </c>
      <c r="E5160" s="3">
        <v>17</v>
      </c>
      <c r="F5160" s="17">
        <v>0</v>
      </c>
      <c r="G5160" s="17">
        <v>1</v>
      </c>
      <c r="H5160" s="17">
        <v>0</v>
      </c>
      <c r="I5160" s="7">
        <v>3.3</v>
      </c>
      <c r="J5160" s="7">
        <v>25</v>
      </c>
      <c r="K5160" s="4">
        <v>119</v>
      </c>
      <c r="L5160" s="5">
        <v>119.38590000000001</v>
      </c>
      <c r="M5160">
        <v>105263.26</v>
      </c>
      <c r="N5160" s="3">
        <v>1</v>
      </c>
      <c r="O5160" s="50" t="e">
        <f>INDEX([1]Dados!$M$2:$N$26779,MATCH($P5160,[1]Dados!$N$2:$N$26779,),2)</f>
        <v>#N/A</v>
      </c>
      <c r="P5160">
        <v>168456</v>
      </c>
      <c r="Q5160" s="1">
        <v>37131</v>
      </c>
      <c r="R5160" s="1">
        <v>37135</v>
      </c>
      <c r="S5160" t="s">
        <v>994</v>
      </c>
    </row>
    <row r="5161" spans="1:19" x14ac:dyDescent="0.2">
      <c r="A5161" s="7">
        <v>520485</v>
      </c>
      <c r="B5161" s="3">
        <v>93580</v>
      </c>
      <c r="C5161" s="3" t="s">
        <v>1</v>
      </c>
      <c r="D5161" s="2" t="s">
        <v>329</v>
      </c>
      <c r="E5161" s="3">
        <v>17</v>
      </c>
      <c r="F5161" s="17">
        <v>0</v>
      </c>
      <c r="G5161" s="17">
        <v>1</v>
      </c>
      <c r="H5161" s="17">
        <v>0</v>
      </c>
      <c r="I5161" s="7">
        <v>3.4</v>
      </c>
      <c r="J5161" s="7">
        <v>32</v>
      </c>
      <c r="K5161" s="4">
        <v>119</v>
      </c>
      <c r="L5161" s="5">
        <v>119.38590000000001</v>
      </c>
      <c r="M5161">
        <v>105263.26</v>
      </c>
      <c r="N5161" s="3">
        <v>1</v>
      </c>
      <c r="O5161" s="50" t="e">
        <f>INDEX([1]Dados!$M$2:$N$26779,MATCH($P5161,[1]Dados!$N$2:$N$26779,),2)</f>
        <v>#N/A</v>
      </c>
      <c r="P5161">
        <v>168456</v>
      </c>
      <c r="Q5161" s="1">
        <v>37131</v>
      </c>
      <c r="R5161" s="1">
        <v>37135</v>
      </c>
      <c r="S5161" t="s">
        <v>994</v>
      </c>
    </row>
    <row r="5162" spans="1:19" x14ac:dyDescent="0.2">
      <c r="A5162" s="7">
        <v>520485</v>
      </c>
      <c r="B5162" s="3">
        <v>93580</v>
      </c>
      <c r="C5162" s="3" t="s">
        <v>1</v>
      </c>
      <c r="D5162" s="2" t="s">
        <v>329</v>
      </c>
      <c r="E5162" s="3">
        <v>17</v>
      </c>
      <c r="F5162" s="17">
        <v>0</v>
      </c>
      <c r="G5162" s="17">
        <v>1</v>
      </c>
      <c r="H5162" s="17">
        <v>0</v>
      </c>
      <c r="I5162" s="7">
        <v>3.5</v>
      </c>
      <c r="J5162" s="7">
        <v>19</v>
      </c>
      <c r="K5162" s="4">
        <v>119</v>
      </c>
      <c r="L5162" s="5">
        <v>119.38590000000001</v>
      </c>
      <c r="M5162">
        <v>105263.26</v>
      </c>
      <c r="N5162" s="3">
        <v>1</v>
      </c>
      <c r="O5162" s="50" t="e">
        <f>INDEX([1]Dados!$M$2:$N$26779,MATCH($P5162,[1]Dados!$N$2:$N$26779,),2)</f>
        <v>#N/A</v>
      </c>
      <c r="P5162">
        <v>168456</v>
      </c>
      <c r="Q5162" s="1">
        <v>37131</v>
      </c>
      <c r="R5162" s="1">
        <v>37135</v>
      </c>
      <c r="S5162" t="s">
        <v>994</v>
      </c>
    </row>
    <row r="5163" spans="1:19" x14ac:dyDescent="0.2">
      <c r="A5163" s="7">
        <v>520485</v>
      </c>
      <c r="B5163" s="3">
        <v>93580</v>
      </c>
      <c r="C5163" s="3" t="s">
        <v>1</v>
      </c>
      <c r="D5163" s="2" t="s">
        <v>329</v>
      </c>
      <c r="E5163" s="3">
        <v>17</v>
      </c>
      <c r="F5163" s="17">
        <v>0</v>
      </c>
      <c r="G5163" s="17">
        <v>1</v>
      </c>
      <c r="H5163" s="17">
        <v>0</v>
      </c>
      <c r="I5163" s="7">
        <v>5.0999999999999996</v>
      </c>
      <c r="J5163" s="7">
        <v>18</v>
      </c>
      <c r="K5163" s="4">
        <v>1203</v>
      </c>
      <c r="L5163" s="5">
        <v>1203.0829000000001</v>
      </c>
      <c r="M5163">
        <v>12441.6</v>
      </c>
      <c r="N5163" s="3">
        <v>1</v>
      </c>
      <c r="O5163" s="50" t="e">
        <f>INDEX([1]Dados!$M$2:$N$26779,MATCH($P5163,[1]Dados!$N$2:$N$26779,),2)</f>
        <v>#N/A</v>
      </c>
      <c r="P5163">
        <v>167792</v>
      </c>
      <c r="Q5163" s="1">
        <v>37131</v>
      </c>
      <c r="R5163" s="1">
        <v>37135</v>
      </c>
      <c r="S5163" t="s">
        <v>872</v>
      </c>
    </row>
    <row r="5164" spans="1:19" x14ac:dyDescent="0.2">
      <c r="A5164" s="7">
        <v>520485</v>
      </c>
      <c r="B5164" s="3">
        <v>93580</v>
      </c>
      <c r="C5164" s="3" t="s">
        <v>1</v>
      </c>
      <c r="D5164" s="2" t="s">
        <v>329</v>
      </c>
      <c r="E5164" s="3">
        <v>17</v>
      </c>
      <c r="F5164" s="17">
        <v>0</v>
      </c>
      <c r="G5164" s="17">
        <v>1</v>
      </c>
      <c r="H5164" s="17">
        <v>0</v>
      </c>
      <c r="I5164" s="7">
        <v>5.2</v>
      </c>
      <c r="J5164" s="7">
        <v>33</v>
      </c>
      <c r="K5164" s="4">
        <v>1203</v>
      </c>
      <c r="L5164" s="5">
        <v>1203.0829000000001</v>
      </c>
      <c r="M5164">
        <v>12441.6</v>
      </c>
      <c r="N5164" s="3">
        <v>1</v>
      </c>
      <c r="O5164" s="50" t="e">
        <f>INDEX([1]Dados!$M$2:$N$26779,MATCH($P5164,[1]Dados!$N$2:$N$26779,),2)</f>
        <v>#N/A</v>
      </c>
      <c r="P5164">
        <v>167792</v>
      </c>
      <c r="Q5164" s="1">
        <v>37131</v>
      </c>
      <c r="R5164" s="1">
        <v>37135</v>
      </c>
      <c r="S5164" t="s">
        <v>872</v>
      </c>
    </row>
    <row r="5165" spans="1:19" x14ac:dyDescent="0.2">
      <c r="A5165" s="7">
        <v>520485</v>
      </c>
      <c r="B5165" s="3">
        <v>93580</v>
      </c>
      <c r="C5165" s="3" t="s">
        <v>1</v>
      </c>
      <c r="D5165" s="2" t="s">
        <v>329</v>
      </c>
      <c r="E5165" s="3">
        <v>17</v>
      </c>
      <c r="F5165" s="17">
        <v>0</v>
      </c>
      <c r="G5165" s="17">
        <v>1</v>
      </c>
      <c r="H5165" s="17">
        <v>0</v>
      </c>
      <c r="I5165" s="7">
        <v>1.1000000000000001</v>
      </c>
      <c r="J5165" s="7">
        <v>15</v>
      </c>
      <c r="K5165" s="4">
        <v>1214</v>
      </c>
      <c r="L5165" s="5">
        <v>1214.0587</v>
      </c>
      <c r="M5165">
        <v>91450.75</v>
      </c>
      <c r="N5165" s="3">
        <v>1</v>
      </c>
      <c r="O5165" s="50" t="e">
        <f>INDEX([1]Dados!$M$2:$N$26779,MATCH($P5165,[1]Dados!$N$2:$N$26779,),2)</f>
        <v>#N/A</v>
      </c>
      <c r="P5165">
        <v>168397</v>
      </c>
      <c r="Q5165" s="1">
        <v>37131</v>
      </c>
      <c r="R5165" s="1">
        <v>37135</v>
      </c>
      <c r="S5165" t="s">
        <v>870</v>
      </c>
    </row>
    <row r="5166" spans="1:19" x14ac:dyDescent="0.2">
      <c r="A5166" s="7">
        <v>520485</v>
      </c>
      <c r="B5166" s="3">
        <v>93580</v>
      </c>
      <c r="C5166" s="3" t="s">
        <v>1</v>
      </c>
      <c r="D5166" s="2" t="s">
        <v>329</v>
      </c>
      <c r="E5166" s="3">
        <v>17</v>
      </c>
      <c r="F5166" s="17">
        <v>0</v>
      </c>
      <c r="G5166" s="17">
        <v>1</v>
      </c>
      <c r="H5166" s="17">
        <v>0</v>
      </c>
      <c r="I5166" s="7">
        <v>1.2</v>
      </c>
      <c r="J5166" s="7">
        <v>25</v>
      </c>
      <c r="K5166" s="4">
        <v>1214</v>
      </c>
      <c r="L5166" s="5">
        <v>1214.0587</v>
      </c>
      <c r="M5166">
        <v>91450.75</v>
      </c>
      <c r="N5166" s="3">
        <v>1</v>
      </c>
      <c r="O5166" s="50" t="e">
        <f>INDEX([1]Dados!$M$2:$N$26779,MATCH($P5166,[1]Dados!$N$2:$N$26779,),2)</f>
        <v>#N/A</v>
      </c>
      <c r="P5166">
        <v>168397</v>
      </c>
      <c r="Q5166" s="1">
        <v>37131</v>
      </c>
      <c r="R5166" s="1">
        <v>37135</v>
      </c>
      <c r="S5166" t="s">
        <v>870</v>
      </c>
    </row>
    <row r="5167" spans="1:19" x14ac:dyDescent="0.2">
      <c r="A5167" s="7">
        <v>520485</v>
      </c>
      <c r="B5167" s="3">
        <v>93580</v>
      </c>
      <c r="C5167" s="3" t="s">
        <v>1</v>
      </c>
      <c r="D5167" s="2" t="s">
        <v>329</v>
      </c>
      <c r="E5167" s="3">
        <v>17</v>
      </c>
      <c r="F5167" s="17">
        <v>0</v>
      </c>
      <c r="G5167" s="17">
        <v>1</v>
      </c>
      <c r="H5167" s="17">
        <v>0</v>
      </c>
      <c r="I5167" s="7">
        <v>2.1</v>
      </c>
      <c r="J5167" s="7">
        <v>28</v>
      </c>
      <c r="K5167" s="4">
        <v>1214</v>
      </c>
      <c r="L5167" s="5">
        <v>1214.0589</v>
      </c>
      <c r="M5167">
        <v>290920</v>
      </c>
      <c r="N5167" s="3">
        <v>1</v>
      </c>
      <c r="O5167" s="50" t="e">
        <f>INDEX([1]Dados!$M$2:$N$26779,MATCH($P5167,[1]Dados!$N$2:$N$26779,),2)</f>
        <v>#N/A</v>
      </c>
      <c r="P5167">
        <v>169617</v>
      </c>
      <c r="Q5167" s="1">
        <v>37131</v>
      </c>
      <c r="R5167" s="1">
        <v>37135</v>
      </c>
      <c r="S5167" t="s">
        <v>995</v>
      </c>
    </row>
    <row r="5168" spans="1:19" x14ac:dyDescent="0.2">
      <c r="A5168" s="7">
        <v>520485</v>
      </c>
      <c r="B5168" s="3">
        <v>93580</v>
      </c>
      <c r="C5168" s="3" t="s">
        <v>1</v>
      </c>
      <c r="D5168" s="2" t="s">
        <v>329</v>
      </c>
      <c r="E5168" s="3">
        <v>17</v>
      </c>
      <c r="F5168" s="17">
        <v>0</v>
      </c>
      <c r="G5168" s="17">
        <v>1</v>
      </c>
      <c r="H5168" s="17">
        <v>0</v>
      </c>
      <c r="I5168" s="7">
        <v>2.2000000000000002</v>
      </c>
      <c r="J5168" s="7">
        <v>27</v>
      </c>
      <c r="K5168" s="4">
        <v>1214</v>
      </c>
      <c r="L5168" s="5">
        <v>1214.0589</v>
      </c>
      <c r="M5168">
        <v>290920</v>
      </c>
      <c r="N5168" s="3">
        <v>1</v>
      </c>
      <c r="O5168" s="50" t="e">
        <f>INDEX([1]Dados!$M$2:$N$26779,MATCH($P5168,[1]Dados!$N$2:$N$26779,),2)</f>
        <v>#N/A</v>
      </c>
      <c r="P5168">
        <v>169617</v>
      </c>
      <c r="Q5168" s="1">
        <v>37131</v>
      </c>
      <c r="R5168" s="1">
        <v>37135</v>
      </c>
      <c r="S5168" t="s">
        <v>995</v>
      </c>
    </row>
    <row r="5169" spans="1:19" x14ac:dyDescent="0.2">
      <c r="A5169" s="7">
        <v>520485</v>
      </c>
      <c r="B5169" s="3">
        <v>93580</v>
      </c>
      <c r="C5169" s="3" t="s">
        <v>1</v>
      </c>
      <c r="D5169" s="2" t="s">
        <v>329</v>
      </c>
      <c r="E5169" s="3">
        <v>17</v>
      </c>
      <c r="F5169" s="17">
        <v>0</v>
      </c>
      <c r="G5169" s="17">
        <v>1</v>
      </c>
      <c r="H5169" s="17">
        <v>0</v>
      </c>
      <c r="I5169" s="7">
        <v>2.2000000000000002</v>
      </c>
      <c r="J5169" s="7">
        <v>27</v>
      </c>
      <c r="K5169" s="4">
        <v>1214</v>
      </c>
      <c r="L5169" s="5">
        <v>1214.0589</v>
      </c>
      <c r="M5169">
        <v>105263</v>
      </c>
      <c r="N5169" s="3">
        <v>1</v>
      </c>
      <c r="O5169" s="50" t="e">
        <f>INDEX([1]Dados!$M$2:$N$26779,MATCH($P5169,[1]Dados!$N$2:$N$26779,),2)</f>
        <v>#N/A</v>
      </c>
      <c r="P5169">
        <v>169490</v>
      </c>
      <c r="Q5169" s="1">
        <v>37131</v>
      </c>
      <c r="R5169" s="1">
        <v>37135</v>
      </c>
      <c r="S5169" t="s">
        <v>995</v>
      </c>
    </row>
    <row r="5170" spans="1:19" x14ac:dyDescent="0.2">
      <c r="A5170" s="7">
        <v>520485</v>
      </c>
      <c r="B5170" s="3">
        <v>93580</v>
      </c>
      <c r="C5170" s="3" t="s">
        <v>1</v>
      </c>
      <c r="D5170" s="2" t="s">
        <v>329</v>
      </c>
      <c r="E5170" s="3">
        <v>17</v>
      </c>
      <c r="F5170" s="17">
        <v>0</v>
      </c>
      <c r="G5170" s="17">
        <v>1</v>
      </c>
      <c r="H5170" s="17">
        <v>0</v>
      </c>
      <c r="I5170" s="7">
        <v>2.2999999999999998</v>
      </c>
      <c r="J5170" s="7">
        <v>28</v>
      </c>
      <c r="K5170" s="4">
        <v>1214</v>
      </c>
      <c r="L5170" s="5">
        <v>1214.0589</v>
      </c>
      <c r="M5170">
        <v>290920</v>
      </c>
      <c r="N5170" s="3">
        <v>1</v>
      </c>
      <c r="O5170" s="50" t="e">
        <f>INDEX([1]Dados!$M$2:$N$26779,MATCH($P5170,[1]Dados!$N$2:$N$26779,),2)</f>
        <v>#N/A</v>
      </c>
      <c r="P5170">
        <v>169617</v>
      </c>
      <c r="Q5170" s="1">
        <v>37131</v>
      </c>
      <c r="R5170" s="1">
        <v>37135</v>
      </c>
      <c r="S5170" t="s">
        <v>995</v>
      </c>
    </row>
    <row r="5171" spans="1:19" x14ac:dyDescent="0.2">
      <c r="A5171" s="7">
        <v>520485</v>
      </c>
      <c r="B5171" s="3">
        <v>93580</v>
      </c>
      <c r="C5171" s="3" t="s">
        <v>1</v>
      </c>
      <c r="D5171" s="2" t="s">
        <v>329</v>
      </c>
      <c r="E5171" s="3">
        <v>17</v>
      </c>
      <c r="F5171" s="17">
        <v>0</v>
      </c>
      <c r="G5171" s="17">
        <v>1</v>
      </c>
      <c r="H5171" s="17">
        <v>0</v>
      </c>
      <c r="I5171" s="7">
        <v>2.4</v>
      </c>
      <c r="J5171" s="7">
        <v>24</v>
      </c>
      <c r="K5171" s="4">
        <v>1214</v>
      </c>
      <c r="L5171" s="5">
        <v>1214.0589</v>
      </c>
      <c r="M5171">
        <v>105263</v>
      </c>
      <c r="N5171" s="3">
        <v>1</v>
      </c>
      <c r="O5171" s="50" t="e">
        <f>INDEX([1]Dados!$M$2:$N$26779,MATCH($P5171,[1]Dados!$N$2:$N$26779,),2)</f>
        <v>#N/A</v>
      </c>
      <c r="P5171">
        <v>169490</v>
      </c>
      <c r="Q5171" s="1">
        <v>37131</v>
      </c>
      <c r="R5171" s="1">
        <v>37135</v>
      </c>
      <c r="S5171" t="s">
        <v>995</v>
      </c>
    </row>
    <row r="5172" spans="1:19" x14ac:dyDescent="0.2">
      <c r="A5172" s="7">
        <v>520485</v>
      </c>
      <c r="B5172" s="3">
        <v>93580</v>
      </c>
      <c r="C5172" s="3" t="s">
        <v>1</v>
      </c>
      <c r="D5172" s="2" t="s">
        <v>329</v>
      </c>
      <c r="E5172" s="3">
        <v>17</v>
      </c>
      <c r="F5172" s="17">
        <v>0</v>
      </c>
      <c r="G5172" s="17">
        <v>1</v>
      </c>
      <c r="H5172" s="17">
        <v>0</v>
      </c>
      <c r="I5172" s="7">
        <v>2.2999999999999998</v>
      </c>
      <c r="J5172" s="7">
        <v>28</v>
      </c>
      <c r="K5172" s="4">
        <v>1214</v>
      </c>
      <c r="L5172" s="5">
        <v>1214.0589</v>
      </c>
      <c r="M5172">
        <v>290920</v>
      </c>
      <c r="N5172" s="3">
        <v>1</v>
      </c>
      <c r="O5172" s="50" t="e">
        <f>INDEX([1]Dados!$M$2:$N$26779,MATCH($P5172,[1]Dados!$N$2:$N$26779,),2)</f>
        <v>#N/A</v>
      </c>
      <c r="P5172">
        <v>169617</v>
      </c>
      <c r="Q5172" s="1">
        <v>37131</v>
      </c>
      <c r="R5172" s="1">
        <v>37135</v>
      </c>
      <c r="S5172" t="s">
        <v>995</v>
      </c>
    </row>
    <row r="5173" spans="1:19" x14ac:dyDescent="0.2">
      <c r="A5173" s="7">
        <v>520485</v>
      </c>
      <c r="B5173" s="3">
        <v>93580</v>
      </c>
      <c r="C5173" s="3" t="s">
        <v>1</v>
      </c>
      <c r="D5173" s="2" t="s">
        <v>329</v>
      </c>
      <c r="E5173" s="3">
        <v>17</v>
      </c>
      <c r="F5173" s="17">
        <v>0</v>
      </c>
      <c r="G5173" s="17">
        <v>1</v>
      </c>
      <c r="H5173" s="17">
        <v>0</v>
      </c>
      <c r="I5173" s="7">
        <v>2.4</v>
      </c>
      <c r="J5173" s="7">
        <v>24</v>
      </c>
      <c r="K5173" s="4">
        <v>1214</v>
      </c>
      <c r="L5173" s="5">
        <v>1214.0589</v>
      </c>
      <c r="M5173">
        <v>105263</v>
      </c>
      <c r="N5173" s="3">
        <v>1</v>
      </c>
      <c r="O5173" s="50" t="e">
        <f>INDEX([1]Dados!$M$2:$N$26779,MATCH($P5173,[1]Dados!$N$2:$N$26779,),2)</f>
        <v>#N/A</v>
      </c>
      <c r="P5173">
        <v>169490</v>
      </c>
      <c r="Q5173" s="1">
        <v>37131</v>
      </c>
      <c r="R5173" s="1">
        <v>37135</v>
      </c>
      <c r="S5173" t="s">
        <v>995</v>
      </c>
    </row>
    <row r="5174" spans="1:19" x14ac:dyDescent="0.2">
      <c r="A5174" s="7">
        <v>520485</v>
      </c>
      <c r="B5174" s="3">
        <v>93580</v>
      </c>
      <c r="C5174" s="3" t="s">
        <v>1</v>
      </c>
      <c r="D5174" s="2" t="s">
        <v>329</v>
      </c>
      <c r="E5174" s="3">
        <v>17</v>
      </c>
      <c r="F5174" s="17">
        <v>0</v>
      </c>
      <c r="G5174" s="17">
        <v>1</v>
      </c>
      <c r="H5174" s="17">
        <v>0</v>
      </c>
      <c r="I5174" s="7">
        <v>2.5</v>
      </c>
      <c r="J5174" s="7">
        <v>25</v>
      </c>
      <c r="K5174" s="4">
        <v>1214</v>
      </c>
      <c r="L5174" s="5">
        <v>1214.0589</v>
      </c>
      <c r="M5174">
        <v>290920</v>
      </c>
      <c r="N5174" s="3">
        <v>1</v>
      </c>
      <c r="O5174" s="50" t="e">
        <f>INDEX([1]Dados!$M$2:$N$26779,MATCH($P5174,[1]Dados!$N$2:$N$26779,),2)</f>
        <v>#N/A</v>
      </c>
      <c r="P5174">
        <v>169617</v>
      </c>
      <c r="Q5174" s="1">
        <v>37131</v>
      </c>
      <c r="R5174" s="1">
        <v>37135</v>
      </c>
      <c r="S5174" t="s">
        <v>995</v>
      </c>
    </row>
    <row r="5175" spans="1:19" x14ac:dyDescent="0.2">
      <c r="A5175" s="7">
        <v>520485</v>
      </c>
      <c r="B5175" s="3">
        <v>93580</v>
      </c>
      <c r="C5175" s="3" t="s">
        <v>1</v>
      </c>
      <c r="D5175" s="2" t="s">
        <v>329</v>
      </c>
      <c r="E5175" s="3">
        <v>17</v>
      </c>
      <c r="F5175" s="17">
        <v>0</v>
      </c>
      <c r="G5175" s="17">
        <v>1</v>
      </c>
      <c r="H5175" s="17">
        <v>0</v>
      </c>
      <c r="I5175" s="7">
        <v>2.6</v>
      </c>
      <c r="J5175" s="7">
        <v>24</v>
      </c>
      <c r="K5175" s="4">
        <v>1214</v>
      </c>
      <c r="L5175" s="5">
        <v>1214.0589</v>
      </c>
      <c r="M5175">
        <v>290920</v>
      </c>
      <c r="N5175" s="3">
        <v>1</v>
      </c>
      <c r="O5175" s="50" t="e">
        <f>INDEX([1]Dados!$M$2:$N$26779,MATCH($P5175,[1]Dados!$N$2:$N$26779,),2)</f>
        <v>#N/A</v>
      </c>
      <c r="P5175">
        <v>169617</v>
      </c>
      <c r="Q5175" s="1">
        <v>37131</v>
      </c>
      <c r="R5175" s="1">
        <v>37135</v>
      </c>
      <c r="S5175" t="s">
        <v>995</v>
      </c>
    </row>
    <row r="5176" spans="1:19" x14ac:dyDescent="0.2">
      <c r="A5176" s="7">
        <v>520485</v>
      </c>
      <c r="B5176" s="3">
        <v>93580</v>
      </c>
      <c r="C5176" s="3" t="s">
        <v>1</v>
      </c>
      <c r="D5176" s="2" t="s">
        <v>329</v>
      </c>
      <c r="E5176" s="3">
        <v>17</v>
      </c>
      <c r="F5176" s="17">
        <v>0</v>
      </c>
      <c r="G5176" s="17">
        <v>1</v>
      </c>
      <c r="H5176" s="17">
        <v>0</v>
      </c>
      <c r="I5176" s="7">
        <v>2.7</v>
      </c>
      <c r="J5176" s="7">
        <v>2</v>
      </c>
      <c r="K5176" s="4">
        <v>1214</v>
      </c>
      <c r="L5176" s="5">
        <v>1214.0589</v>
      </c>
      <c r="M5176">
        <v>290920</v>
      </c>
      <c r="N5176" s="3">
        <v>1</v>
      </c>
      <c r="O5176" s="50" t="e">
        <f>INDEX([1]Dados!$M$2:$N$26779,MATCH($P5176,[1]Dados!$N$2:$N$26779,),2)</f>
        <v>#N/A</v>
      </c>
      <c r="P5176">
        <v>169617</v>
      </c>
      <c r="Q5176" s="1">
        <v>37131</v>
      </c>
      <c r="R5176" s="1">
        <v>37135</v>
      </c>
      <c r="S5176" t="s">
        <v>995</v>
      </c>
    </row>
    <row r="5177" spans="1:19" x14ac:dyDescent="0.2">
      <c r="A5177" s="7">
        <v>520485</v>
      </c>
      <c r="B5177" s="3">
        <v>93580</v>
      </c>
      <c r="C5177" s="3" t="s">
        <v>1</v>
      </c>
      <c r="D5177" s="2" t="s">
        <v>329</v>
      </c>
      <c r="E5177" s="3">
        <v>17</v>
      </c>
      <c r="F5177" s="17">
        <v>0</v>
      </c>
      <c r="G5177" s="17">
        <v>1</v>
      </c>
      <c r="H5177" s="17">
        <v>0</v>
      </c>
      <c r="I5177" s="7">
        <v>2.8</v>
      </c>
      <c r="J5177" s="7">
        <v>21</v>
      </c>
      <c r="K5177" s="4">
        <v>1214</v>
      </c>
      <c r="L5177" s="5">
        <v>1214.0589</v>
      </c>
      <c r="M5177">
        <v>290920</v>
      </c>
      <c r="N5177" s="3">
        <v>1</v>
      </c>
      <c r="O5177" s="50" t="e">
        <f>INDEX([1]Dados!$M$2:$N$26779,MATCH($P5177,[1]Dados!$N$2:$N$26779,),2)</f>
        <v>#N/A</v>
      </c>
      <c r="P5177">
        <v>169617</v>
      </c>
      <c r="Q5177" s="1">
        <v>37131</v>
      </c>
      <c r="R5177" s="1">
        <v>37135</v>
      </c>
      <c r="S5177" t="s">
        <v>995</v>
      </c>
    </row>
    <row r="5178" spans="1:19" x14ac:dyDescent="0.2">
      <c r="A5178" s="7">
        <v>520485</v>
      </c>
      <c r="B5178" s="3">
        <v>93580</v>
      </c>
      <c r="C5178" s="3" t="s">
        <v>1</v>
      </c>
      <c r="D5178" s="2" t="s">
        <v>329</v>
      </c>
      <c r="E5178" s="3">
        <v>17</v>
      </c>
      <c r="F5178" s="17">
        <v>0</v>
      </c>
      <c r="G5178" s="17">
        <v>1</v>
      </c>
      <c r="H5178" s="17">
        <v>0</v>
      </c>
      <c r="I5178" s="7">
        <v>2.7</v>
      </c>
      <c r="J5178" s="7">
        <v>2</v>
      </c>
      <c r="K5178" s="4">
        <v>1214</v>
      </c>
      <c r="L5178" s="5">
        <v>1214.0589</v>
      </c>
      <c r="M5178">
        <v>105263</v>
      </c>
      <c r="N5178" s="3">
        <v>1</v>
      </c>
      <c r="O5178" s="50" t="e">
        <f>INDEX([1]Dados!$M$2:$N$26779,MATCH($P5178,[1]Dados!$N$2:$N$26779,),2)</f>
        <v>#N/A</v>
      </c>
      <c r="P5178">
        <v>169490</v>
      </c>
      <c r="Q5178" s="1">
        <v>37131</v>
      </c>
      <c r="R5178" s="1">
        <v>37135</v>
      </c>
      <c r="S5178" t="s">
        <v>995</v>
      </c>
    </row>
    <row r="5179" spans="1:19" x14ac:dyDescent="0.2">
      <c r="A5179" s="7">
        <v>520485</v>
      </c>
      <c r="B5179" s="3">
        <v>93580</v>
      </c>
      <c r="C5179" s="3" t="s">
        <v>1</v>
      </c>
      <c r="D5179" s="2" t="s">
        <v>329</v>
      </c>
      <c r="E5179" s="3">
        <v>17</v>
      </c>
      <c r="F5179" s="17">
        <v>0</v>
      </c>
      <c r="G5179" s="17">
        <v>1</v>
      </c>
      <c r="H5179" s="17">
        <v>0</v>
      </c>
      <c r="I5179" s="7">
        <v>2.8</v>
      </c>
      <c r="J5179" s="7">
        <v>21</v>
      </c>
      <c r="K5179" s="4">
        <v>1214</v>
      </c>
      <c r="L5179" s="5">
        <v>1214.0589</v>
      </c>
      <c r="M5179">
        <v>105263</v>
      </c>
      <c r="N5179" s="3">
        <v>1</v>
      </c>
      <c r="O5179" s="50" t="e">
        <f>INDEX([1]Dados!$M$2:$N$26779,MATCH($P5179,[1]Dados!$N$2:$N$26779,),2)</f>
        <v>#N/A</v>
      </c>
      <c r="P5179">
        <v>169490</v>
      </c>
      <c r="Q5179" s="1">
        <v>37131</v>
      </c>
      <c r="R5179" s="1">
        <v>37135</v>
      </c>
      <c r="S5179" t="s">
        <v>995</v>
      </c>
    </row>
    <row r="5180" spans="1:19" x14ac:dyDescent="0.2">
      <c r="A5180" s="7">
        <v>520485</v>
      </c>
      <c r="B5180" s="3">
        <v>93580</v>
      </c>
      <c r="C5180" s="3" t="s">
        <v>1</v>
      </c>
      <c r="D5180" s="2" t="s">
        <v>329</v>
      </c>
      <c r="E5180" s="3">
        <v>17</v>
      </c>
      <c r="F5180" s="17">
        <v>0</v>
      </c>
      <c r="G5180" s="17">
        <v>1</v>
      </c>
      <c r="H5180" s="17">
        <v>0</v>
      </c>
      <c r="I5180" s="7">
        <v>4.0999999999999996</v>
      </c>
      <c r="J5180" s="7">
        <v>0</v>
      </c>
      <c r="K5180" s="4">
        <v>1293</v>
      </c>
      <c r="L5180" s="5">
        <v>1293.0592999999999</v>
      </c>
      <c r="M5180">
        <v>7286.94</v>
      </c>
      <c r="N5180" s="3">
        <v>1</v>
      </c>
      <c r="O5180" s="50" t="e">
        <f>INDEX([1]Dados!$M$2:$N$26779,MATCH($P5180,[1]Dados!$N$2:$N$26779,),2)</f>
        <v>#N/A</v>
      </c>
      <c r="P5180">
        <v>168311</v>
      </c>
      <c r="Q5180" s="1">
        <v>37131</v>
      </c>
      <c r="R5180" s="1">
        <v>37135</v>
      </c>
      <c r="S5180" t="s">
        <v>871</v>
      </c>
    </row>
    <row r="5181" spans="1:19" x14ac:dyDescent="0.2">
      <c r="A5181" s="7">
        <v>520485</v>
      </c>
      <c r="B5181" s="3">
        <v>93580</v>
      </c>
      <c r="C5181" s="3" t="s">
        <v>1</v>
      </c>
      <c r="D5181" s="2" t="s">
        <v>329</v>
      </c>
      <c r="E5181" s="3">
        <v>17</v>
      </c>
      <c r="F5181" s="17">
        <v>0</v>
      </c>
      <c r="G5181" s="17">
        <v>1</v>
      </c>
      <c r="H5181" s="17">
        <v>0</v>
      </c>
      <c r="I5181" s="7">
        <v>4.2</v>
      </c>
      <c r="J5181" s="7">
        <v>0</v>
      </c>
      <c r="K5181" s="4">
        <v>1293</v>
      </c>
      <c r="L5181" s="5">
        <v>1293.0592999999999</v>
      </c>
      <c r="M5181">
        <v>7286.94</v>
      </c>
      <c r="N5181" s="3">
        <v>1</v>
      </c>
      <c r="O5181" s="50" t="e">
        <f>INDEX([1]Dados!$M$2:$N$26779,MATCH($P5181,[1]Dados!$N$2:$N$26779,),2)</f>
        <v>#N/A</v>
      </c>
      <c r="P5181">
        <v>168311</v>
      </c>
      <c r="Q5181" s="1">
        <v>37131</v>
      </c>
      <c r="R5181" s="1">
        <v>37135</v>
      </c>
      <c r="S5181" t="s">
        <v>871</v>
      </c>
    </row>
    <row r="5182" spans="1:19" x14ac:dyDescent="0.2">
      <c r="A5182" s="7">
        <v>520485</v>
      </c>
      <c r="B5182" s="3">
        <v>93580</v>
      </c>
      <c r="C5182" s="3" t="s">
        <v>1</v>
      </c>
      <c r="D5182" s="2" t="s">
        <v>329</v>
      </c>
      <c r="E5182" s="3">
        <v>17</v>
      </c>
      <c r="F5182" s="17">
        <v>0</v>
      </c>
      <c r="G5182" s="17">
        <v>1</v>
      </c>
      <c r="H5182" s="17">
        <v>0</v>
      </c>
      <c r="I5182" s="7">
        <v>4.3</v>
      </c>
      <c r="J5182" s="7">
        <v>22</v>
      </c>
      <c r="K5182" s="4">
        <v>1293</v>
      </c>
      <c r="L5182" s="5">
        <v>1293.0592999999999</v>
      </c>
      <c r="M5182">
        <v>7286.94</v>
      </c>
      <c r="N5182" s="3">
        <v>1</v>
      </c>
      <c r="O5182" s="50" t="e">
        <f>INDEX([1]Dados!$M$2:$N$26779,MATCH($P5182,[1]Dados!$N$2:$N$26779,),2)</f>
        <v>#N/A</v>
      </c>
      <c r="P5182">
        <v>168311</v>
      </c>
      <c r="Q5182" s="1">
        <v>37131</v>
      </c>
      <c r="R5182" s="1">
        <v>37135</v>
      </c>
      <c r="S5182" t="s">
        <v>871</v>
      </c>
    </row>
    <row r="5183" spans="1:19" x14ac:dyDescent="0.2">
      <c r="A5183" s="7">
        <v>520485</v>
      </c>
      <c r="B5183" s="3">
        <v>93580</v>
      </c>
      <c r="C5183" s="3" t="s">
        <v>1</v>
      </c>
      <c r="D5183" s="2" t="s">
        <v>329</v>
      </c>
      <c r="E5183" s="3">
        <v>17</v>
      </c>
      <c r="F5183" s="17">
        <v>0</v>
      </c>
      <c r="G5183" s="17">
        <v>1</v>
      </c>
      <c r="H5183" s="17">
        <v>0</v>
      </c>
      <c r="I5183" s="7">
        <v>4.4000000000000004</v>
      </c>
      <c r="J5183" s="7">
        <v>22</v>
      </c>
      <c r="K5183" s="4">
        <v>1293</v>
      </c>
      <c r="L5183" s="5">
        <v>1293.0592999999999</v>
      </c>
      <c r="M5183">
        <v>7286.94</v>
      </c>
      <c r="N5183" s="3">
        <v>1</v>
      </c>
      <c r="O5183" s="50" t="e">
        <f>INDEX([1]Dados!$M$2:$N$26779,MATCH($P5183,[1]Dados!$N$2:$N$26779,),2)</f>
        <v>#N/A</v>
      </c>
      <c r="P5183">
        <v>168311</v>
      </c>
      <c r="Q5183" s="1">
        <v>37131</v>
      </c>
      <c r="R5183" s="1">
        <v>37135</v>
      </c>
      <c r="S5183" t="s">
        <v>871</v>
      </c>
    </row>
    <row r="5184" spans="1:19" x14ac:dyDescent="0.2">
      <c r="A5184" s="7">
        <v>522205</v>
      </c>
      <c r="B5184" s="3">
        <v>96571</v>
      </c>
      <c r="C5184" s="3" t="s">
        <v>1</v>
      </c>
      <c r="D5184" s="2" t="s">
        <v>850</v>
      </c>
      <c r="E5184" s="3">
        <v>17</v>
      </c>
      <c r="F5184" s="17">
        <v>0</v>
      </c>
      <c r="G5184" s="17">
        <v>1</v>
      </c>
      <c r="H5184" s="17">
        <v>0</v>
      </c>
      <c r="I5184" s="7">
        <v>2.1</v>
      </c>
      <c r="J5184" s="7">
        <v>15</v>
      </c>
      <c r="K5184" s="4">
        <v>1214</v>
      </c>
      <c r="L5184" s="5">
        <v>1214.0589</v>
      </c>
      <c r="M5184">
        <v>262516</v>
      </c>
      <c r="N5184" s="3">
        <v>1</v>
      </c>
      <c r="O5184" s="50" t="e">
        <f>INDEX([1]Dados!$M$2:$N$26779,MATCH($P5184,[1]Dados!$N$2:$N$26779,),2)</f>
        <v>#N/A</v>
      </c>
      <c r="P5184">
        <v>169492</v>
      </c>
      <c r="Q5184" s="1">
        <v>37104</v>
      </c>
      <c r="R5184" s="1">
        <v>37135</v>
      </c>
      <c r="S5184" t="s">
        <v>995</v>
      </c>
    </row>
    <row r="5185" spans="1:19" x14ac:dyDescent="0.2">
      <c r="A5185" s="7">
        <v>522205</v>
      </c>
      <c r="B5185" s="3">
        <v>96571</v>
      </c>
      <c r="C5185" s="3" t="s">
        <v>1</v>
      </c>
      <c r="D5185" s="2" t="s">
        <v>850</v>
      </c>
      <c r="E5185" s="3">
        <v>17</v>
      </c>
      <c r="F5185" s="17">
        <v>0</v>
      </c>
      <c r="G5185" s="17">
        <v>1</v>
      </c>
      <c r="H5185" s="17">
        <v>0</v>
      </c>
      <c r="I5185" s="7">
        <v>2.2000000000000002</v>
      </c>
      <c r="J5185" s="7">
        <v>20</v>
      </c>
      <c r="K5185" s="4">
        <v>1214</v>
      </c>
      <c r="L5185" s="5">
        <v>1214.0589</v>
      </c>
      <c r="M5185">
        <v>262516</v>
      </c>
      <c r="N5185" s="3">
        <v>1</v>
      </c>
      <c r="O5185" s="50" t="e">
        <f>INDEX([1]Dados!$M$2:$N$26779,MATCH($P5185,[1]Dados!$N$2:$N$26779,),2)</f>
        <v>#N/A</v>
      </c>
      <c r="P5185">
        <v>169492</v>
      </c>
      <c r="Q5185" s="1">
        <v>37104</v>
      </c>
      <c r="R5185" s="1">
        <v>37135</v>
      </c>
      <c r="S5185" t="s">
        <v>995</v>
      </c>
    </row>
    <row r="5186" spans="1:19" x14ac:dyDescent="0.2">
      <c r="A5186" s="7">
        <v>522205</v>
      </c>
      <c r="B5186" s="3">
        <v>96571</v>
      </c>
      <c r="C5186" s="3" t="s">
        <v>1</v>
      </c>
      <c r="D5186" s="2" t="s">
        <v>850</v>
      </c>
      <c r="E5186" s="3">
        <v>17</v>
      </c>
      <c r="F5186" s="17">
        <v>0</v>
      </c>
      <c r="G5186" s="17">
        <v>1</v>
      </c>
      <c r="H5186" s="17">
        <v>0</v>
      </c>
      <c r="I5186" s="7">
        <v>2.2000000000000002</v>
      </c>
      <c r="J5186" s="7">
        <v>20</v>
      </c>
      <c r="K5186" s="4">
        <v>1214</v>
      </c>
      <c r="L5186" s="5">
        <v>1214.0589</v>
      </c>
      <c r="M5186">
        <v>82560</v>
      </c>
      <c r="N5186" s="3">
        <v>1</v>
      </c>
      <c r="O5186" s="50" t="e">
        <f>INDEX([1]Dados!$M$2:$N$26779,MATCH($P5186,[1]Dados!$N$2:$N$26779,),2)</f>
        <v>#N/A</v>
      </c>
      <c r="P5186">
        <v>169619</v>
      </c>
      <c r="Q5186" s="1">
        <v>37104</v>
      </c>
      <c r="R5186" s="1">
        <v>37135</v>
      </c>
      <c r="S5186" t="s">
        <v>995</v>
      </c>
    </row>
    <row r="5187" spans="1:19" x14ac:dyDescent="0.2">
      <c r="A5187" s="7">
        <v>522205</v>
      </c>
      <c r="B5187" s="3">
        <v>96571</v>
      </c>
      <c r="C5187" s="3" t="s">
        <v>1</v>
      </c>
      <c r="D5187" s="2" t="s">
        <v>850</v>
      </c>
      <c r="E5187" s="3">
        <v>17</v>
      </c>
      <c r="F5187" s="17">
        <v>0</v>
      </c>
      <c r="G5187" s="17">
        <v>1</v>
      </c>
      <c r="H5187" s="17">
        <v>0</v>
      </c>
      <c r="I5187" s="7">
        <v>2.2999999999999998</v>
      </c>
      <c r="J5187" s="7">
        <v>26</v>
      </c>
      <c r="K5187" s="4">
        <v>1214</v>
      </c>
      <c r="L5187" s="5">
        <v>1214.0589</v>
      </c>
      <c r="M5187">
        <v>262516</v>
      </c>
      <c r="N5187" s="3">
        <v>1</v>
      </c>
      <c r="O5187" s="50" t="e">
        <f>INDEX([1]Dados!$M$2:$N$26779,MATCH($P5187,[1]Dados!$N$2:$N$26779,),2)</f>
        <v>#N/A</v>
      </c>
      <c r="P5187">
        <v>169492</v>
      </c>
      <c r="Q5187" s="1">
        <v>37104</v>
      </c>
      <c r="R5187" s="1">
        <v>37135</v>
      </c>
      <c r="S5187" t="s">
        <v>995</v>
      </c>
    </row>
    <row r="5188" spans="1:19" x14ac:dyDescent="0.2">
      <c r="A5188" s="7">
        <v>522205</v>
      </c>
      <c r="B5188" s="3">
        <v>96571</v>
      </c>
      <c r="C5188" s="3" t="s">
        <v>1</v>
      </c>
      <c r="D5188" s="2" t="s">
        <v>850</v>
      </c>
      <c r="E5188" s="3">
        <v>17</v>
      </c>
      <c r="F5188" s="17">
        <v>0</v>
      </c>
      <c r="G5188" s="17">
        <v>1</v>
      </c>
      <c r="H5188" s="17">
        <v>0</v>
      </c>
      <c r="I5188" s="7">
        <v>2.2999999999999998</v>
      </c>
      <c r="J5188" s="7">
        <v>26</v>
      </c>
      <c r="K5188" s="4">
        <v>1214</v>
      </c>
      <c r="L5188" s="5">
        <v>1214.0589</v>
      </c>
      <c r="M5188">
        <v>82560</v>
      </c>
      <c r="N5188" s="3">
        <v>1</v>
      </c>
      <c r="O5188" s="50" t="e">
        <f>INDEX([1]Dados!$M$2:$N$26779,MATCH($P5188,[1]Dados!$N$2:$N$26779,),2)</f>
        <v>#N/A</v>
      </c>
      <c r="P5188">
        <v>169619</v>
      </c>
      <c r="Q5188" s="1">
        <v>37104</v>
      </c>
      <c r="R5188" s="1">
        <v>37135</v>
      </c>
      <c r="S5188" t="s">
        <v>995</v>
      </c>
    </row>
    <row r="5189" spans="1:19" x14ac:dyDescent="0.2">
      <c r="A5189" s="7">
        <v>522205</v>
      </c>
      <c r="B5189" s="3">
        <v>96571</v>
      </c>
      <c r="C5189" s="3" t="s">
        <v>1</v>
      </c>
      <c r="D5189" s="2" t="s">
        <v>850</v>
      </c>
      <c r="E5189" s="3">
        <v>17</v>
      </c>
      <c r="F5189" s="17">
        <v>0</v>
      </c>
      <c r="G5189" s="17">
        <v>1</v>
      </c>
      <c r="H5189" s="17">
        <v>0</v>
      </c>
      <c r="I5189" s="7">
        <v>2.4</v>
      </c>
      <c r="J5189" s="7">
        <v>13</v>
      </c>
      <c r="K5189" s="4">
        <v>1214</v>
      </c>
      <c r="L5189" s="5">
        <v>1214.0589</v>
      </c>
      <c r="M5189">
        <v>262516</v>
      </c>
      <c r="N5189" s="3">
        <v>1</v>
      </c>
      <c r="O5189" s="50" t="e">
        <f>INDEX([1]Dados!$M$2:$N$26779,MATCH($P5189,[1]Dados!$N$2:$N$26779,),2)</f>
        <v>#N/A</v>
      </c>
      <c r="P5189">
        <v>169492</v>
      </c>
      <c r="Q5189" s="1">
        <v>37104</v>
      </c>
      <c r="R5189" s="1">
        <v>37135</v>
      </c>
      <c r="S5189" t="s">
        <v>995</v>
      </c>
    </row>
    <row r="5190" spans="1:19" x14ac:dyDescent="0.2">
      <c r="A5190" s="7">
        <v>522205</v>
      </c>
      <c r="B5190" s="3">
        <v>96571</v>
      </c>
      <c r="C5190" s="3" t="s">
        <v>1</v>
      </c>
      <c r="D5190" s="2" t="s">
        <v>850</v>
      </c>
      <c r="E5190" s="3">
        <v>17</v>
      </c>
      <c r="F5190" s="17">
        <v>0</v>
      </c>
      <c r="G5190" s="17">
        <v>1</v>
      </c>
      <c r="H5190" s="17">
        <v>0</v>
      </c>
      <c r="I5190" s="7">
        <v>2.4</v>
      </c>
      <c r="J5190" s="7">
        <v>13</v>
      </c>
      <c r="K5190" s="4">
        <v>1214</v>
      </c>
      <c r="L5190" s="5">
        <v>1214.0589</v>
      </c>
      <c r="M5190">
        <v>82560</v>
      </c>
      <c r="N5190" s="3">
        <v>1</v>
      </c>
      <c r="O5190" s="50" t="e">
        <f>INDEX([1]Dados!$M$2:$N$26779,MATCH($P5190,[1]Dados!$N$2:$N$26779,),2)</f>
        <v>#N/A</v>
      </c>
      <c r="P5190">
        <v>169619</v>
      </c>
      <c r="Q5190" s="1">
        <v>37104</v>
      </c>
      <c r="R5190" s="1">
        <v>37135</v>
      </c>
      <c r="S5190" t="s">
        <v>995</v>
      </c>
    </row>
    <row r="5191" spans="1:19" x14ac:dyDescent="0.2">
      <c r="A5191" s="7">
        <v>522205</v>
      </c>
      <c r="B5191" s="3">
        <v>96571</v>
      </c>
      <c r="C5191" s="3" t="s">
        <v>1</v>
      </c>
      <c r="D5191" s="2" t="s">
        <v>850</v>
      </c>
      <c r="E5191" s="3">
        <v>17</v>
      </c>
      <c r="F5191" s="17">
        <v>0</v>
      </c>
      <c r="G5191" s="17">
        <v>1</v>
      </c>
      <c r="H5191" s="17">
        <v>0</v>
      </c>
      <c r="I5191" s="7">
        <v>2.5</v>
      </c>
      <c r="J5191" s="7">
        <v>13</v>
      </c>
      <c r="K5191" s="4">
        <v>1214</v>
      </c>
      <c r="L5191" s="5">
        <v>1214.0589</v>
      </c>
      <c r="M5191">
        <v>262516</v>
      </c>
      <c r="N5191" s="3">
        <v>1</v>
      </c>
      <c r="O5191" s="50" t="e">
        <f>INDEX([1]Dados!$M$2:$N$26779,MATCH($P5191,[1]Dados!$N$2:$N$26779,),2)</f>
        <v>#N/A</v>
      </c>
      <c r="P5191">
        <v>169492</v>
      </c>
      <c r="Q5191" s="1">
        <v>37104</v>
      </c>
      <c r="R5191" s="1">
        <v>37135</v>
      </c>
      <c r="S5191" t="s">
        <v>995</v>
      </c>
    </row>
    <row r="5192" spans="1:19" x14ac:dyDescent="0.2">
      <c r="A5192" s="7">
        <v>522205</v>
      </c>
      <c r="B5192" s="3">
        <v>96571</v>
      </c>
      <c r="C5192" s="3" t="s">
        <v>1</v>
      </c>
      <c r="D5192" s="2" t="s">
        <v>850</v>
      </c>
      <c r="E5192" s="3">
        <v>17</v>
      </c>
      <c r="F5192" s="17">
        <v>0</v>
      </c>
      <c r="G5192" s="17">
        <v>1</v>
      </c>
      <c r="H5192" s="17">
        <v>0</v>
      </c>
      <c r="I5192" s="7">
        <v>2.5</v>
      </c>
      <c r="J5192" s="7">
        <v>13</v>
      </c>
      <c r="K5192" s="4">
        <v>1214</v>
      </c>
      <c r="L5192" s="5">
        <v>1214.0589</v>
      </c>
      <c r="M5192">
        <v>82560</v>
      </c>
      <c r="N5192" s="3">
        <v>1</v>
      </c>
      <c r="O5192" s="50" t="e">
        <f>INDEX([1]Dados!$M$2:$N$26779,MATCH($P5192,[1]Dados!$N$2:$N$26779,),2)</f>
        <v>#N/A</v>
      </c>
      <c r="P5192">
        <v>169619</v>
      </c>
      <c r="Q5192" s="1">
        <v>37104</v>
      </c>
      <c r="R5192" s="1">
        <v>37135</v>
      </c>
      <c r="S5192" t="s">
        <v>995</v>
      </c>
    </row>
    <row r="5193" spans="1:19" x14ac:dyDescent="0.2">
      <c r="A5193" s="7">
        <v>522205</v>
      </c>
      <c r="B5193" s="3">
        <v>96571</v>
      </c>
      <c r="C5193" s="3" t="s">
        <v>1</v>
      </c>
      <c r="D5193" s="2" t="s">
        <v>850</v>
      </c>
      <c r="E5193" s="3">
        <v>17</v>
      </c>
      <c r="F5193" s="17">
        <v>0</v>
      </c>
      <c r="G5193" s="17">
        <v>1</v>
      </c>
      <c r="H5193" s="17">
        <v>0</v>
      </c>
      <c r="I5193" s="7">
        <v>2.6</v>
      </c>
      <c r="J5193" s="7">
        <v>13</v>
      </c>
      <c r="K5193" s="4">
        <v>1214</v>
      </c>
      <c r="L5193" s="5">
        <v>1214.0589</v>
      </c>
      <c r="M5193">
        <v>82560</v>
      </c>
      <c r="N5193" s="3">
        <v>1</v>
      </c>
      <c r="O5193" s="50" t="e">
        <f>INDEX([1]Dados!$M$2:$N$26779,MATCH($P5193,[1]Dados!$N$2:$N$26779,),2)</f>
        <v>#N/A</v>
      </c>
      <c r="P5193">
        <v>169619</v>
      </c>
      <c r="Q5193" s="1">
        <v>37104</v>
      </c>
      <c r="R5193" s="1">
        <v>37135</v>
      </c>
      <c r="S5193" t="s">
        <v>995</v>
      </c>
    </row>
    <row r="5194" spans="1:19" x14ac:dyDescent="0.2">
      <c r="A5194" s="7">
        <v>522205</v>
      </c>
      <c r="B5194" s="3">
        <v>96571</v>
      </c>
      <c r="C5194" s="3" t="s">
        <v>1</v>
      </c>
      <c r="D5194" s="2" t="s">
        <v>850</v>
      </c>
      <c r="E5194" s="3">
        <v>17</v>
      </c>
      <c r="F5194" s="17">
        <v>0</v>
      </c>
      <c r="G5194" s="17">
        <v>1</v>
      </c>
      <c r="H5194" s="17">
        <v>0</v>
      </c>
      <c r="I5194" s="7">
        <v>2.7</v>
      </c>
      <c r="J5194" s="7">
        <v>14</v>
      </c>
      <c r="K5194" s="4">
        <v>1214</v>
      </c>
      <c r="L5194" s="5">
        <v>1214.0589</v>
      </c>
      <c r="M5194">
        <v>262516</v>
      </c>
      <c r="N5194" s="3">
        <v>1</v>
      </c>
      <c r="O5194" s="50" t="e">
        <f>INDEX([1]Dados!$M$2:$N$26779,MATCH($P5194,[1]Dados!$N$2:$N$26779,),2)</f>
        <v>#N/A</v>
      </c>
      <c r="P5194">
        <v>169492</v>
      </c>
      <c r="Q5194" s="1">
        <v>37104</v>
      </c>
      <c r="R5194" s="1">
        <v>37135</v>
      </c>
      <c r="S5194" t="s">
        <v>995</v>
      </c>
    </row>
    <row r="5195" spans="1:19" x14ac:dyDescent="0.2">
      <c r="A5195" s="7">
        <v>522205</v>
      </c>
      <c r="B5195" s="3">
        <v>96571</v>
      </c>
      <c r="C5195" s="3" t="s">
        <v>1</v>
      </c>
      <c r="D5195" s="2" t="s">
        <v>850</v>
      </c>
      <c r="E5195" s="3">
        <v>17</v>
      </c>
      <c r="F5195" s="17">
        <v>0</v>
      </c>
      <c r="G5195" s="17">
        <v>1</v>
      </c>
      <c r="H5195" s="17">
        <v>0</v>
      </c>
      <c r="I5195" s="7">
        <v>2.7</v>
      </c>
      <c r="J5195" s="7">
        <v>14</v>
      </c>
      <c r="K5195" s="4">
        <v>1214</v>
      </c>
      <c r="L5195" s="5">
        <v>1214.0589</v>
      </c>
      <c r="M5195">
        <v>82560</v>
      </c>
      <c r="N5195" s="3">
        <v>1</v>
      </c>
      <c r="O5195" s="50" t="e">
        <f>INDEX([1]Dados!$M$2:$N$26779,MATCH($P5195,[1]Dados!$N$2:$N$26779,),2)</f>
        <v>#N/A</v>
      </c>
      <c r="P5195">
        <v>169619</v>
      </c>
      <c r="Q5195" s="1">
        <v>37104</v>
      </c>
      <c r="R5195" s="1">
        <v>37135</v>
      </c>
      <c r="S5195" t="s">
        <v>995</v>
      </c>
    </row>
    <row r="5196" spans="1:19" x14ac:dyDescent="0.2">
      <c r="A5196" s="7">
        <v>522205</v>
      </c>
      <c r="B5196" s="3">
        <v>96571</v>
      </c>
      <c r="C5196" s="3" t="s">
        <v>1</v>
      </c>
      <c r="D5196" s="2" t="s">
        <v>850</v>
      </c>
      <c r="E5196" s="3">
        <v>17</v>
      </c>
      <c r="F5196" s="17">
        <v>0</v>
      </c>
      <c r="G5196" s="17">
        <v>1</v>
      </c>
      <c r="H5196" s="17">
        <v>0</v>
      </c>
      <c r="I5196" s="7">
        <v>2.8</v>
      </c>
      <c r="J5196" s="7">
        <v>23</v>
      </c>
      <c r="K5196" s="4">
        <v>1214</v>
      </c>
      <c r="L5196" s="5">
        <v>1214.0589</v>
      </c>
      <c r="M5196">
        <v>262516</v>
      </c>
      <c r="N5196" s="3">
        <v>1</v>
      </c>
      <c r="O5196" s="50" t="e">
        <f>INDEX([1]Dados!$M$2:$N$26779,MATCH($P5196,[1]Dados!$N$2:$N$26779,),2)</f>
        <v>#N/A</v>
      </c>
      <c r="P5196">
        <v>169492</v>
      </c>
      <c r="Q5196" s="1">
        <v>37104</v>
      </c>
      <c r="R5196" s="1">
        <v>37135</v>
      </c>
      <c r="S5196" t="s">
        <v>995</v>
      </c>
    </row>
    <row r="5197" spans="1:19" x14ac:dyDescent="0.2">
      <c r="A5197" s="7">
        <v>522205</v>
      </c>
      <c r="B5197" s="3">
        <v>96571</v>
      </c>
      <c r="C5197" s="3" t="s">
        <v>1</v>
      </c>
      <c r="D5197" s="2" t="s">
        <v>850</v>
      </c>
      <c r="E5197" s="3">
        <v>17</v>
      </c>
      <c r="F5197" s="17">
        <v>0</v>
      </c>
      <c r="G5197" s="17">
        <v>1</v>
      </c>
      <c r="H5197" s="17">
        <v>0</v>
      </c>
      <c r="I5197" s="7">
        <v>2.8</v>
      </c>
      <c r="J5197" s="7">
        <v>23</v>
      </c>
      <c r="K5197" s="4">
        <v>1214</v>
      </c>
      <c r="L5197" s="5">
        <v>1214.0589</v>
      </c>
      <c r="M5197">
        <v>82560</v>
      </c>
      <c r="N5197" s="3">
        <v>1</v>
      </c>
      <c r="O5197" s="50" t="e">
        <f>INDEX([1]Dados!$M$2:$N$26779,MATCH($P5197,[1]Dados!$N$2:$N$26779,),2)</f>
        <v>#N/A</v>
      </c>
      <c r="P5197">
        <v>169619</v>
      </c>
      <c r="Q5197" s="1">
        <v>37104</v>
      </c>
      <c r="R5197" s="1">
        <v>37135</v>
      </c>
      <c r="S5197" t="s">
        <v>995</v>
      </c>
    </row>
    <row r="5198" spans="1:19" x14ac:dyDescent="0.2">
      <c r="A5198" s="7">
        <v>522205</v>
      </c>
      <c r="B5198" s="3">
        <v>96571</v>
      </c>
      <c r="C5198" s="3" t="s">
        <v>1</v>
      </c>
      <c r="D5198" s="2" t="s">
        <v>850</v>
      </c>
      <c r="E5198" s="3">
        <v>17</v>
      </c>
      <c r="F5198" s="17">
        <v>0</v>
      </c>
      <c r="G5198" s="17">
        <v>1</v>
      </c>
      <c r="H5198" s="17">
        <v>0</v>
      </c>
      <c r="I5198" s="7">
        <v>2.9</v>
      </c>
      <c r="J5198" s="7">
        <v>23</v>
      </c>
      <c r="K5198" s="4">
        <v>1214</v>
      </c>
      <c r="L5198" s="5">
        <v>1214.0589</v>
      </c>
      <c r="M5198">
        <v>262516</v>
      </c>
      <c r="N5198" s="3">
        <v>1</v>
      </c>
      <c r="O5198" s="50" t="e">
        <f>INDEX([1]Dados!$M$2:$N$26779,MATCH($P5198,[1]Dados!$N$2:$N$26779,),2)</f>
        <v>#N/A</v>
      </c>
      <c r="P5198">
        <v>169492</v>
      </c>
      <c r="Q5198" s="1">
        <v>37104</v>
      </c>
      <c r="R5198" s="1">
        <v>37135</v>
      </c>
      <c r="S5198" t="s">
        <v>995</v>
      </c>
    </row>
    <row r="5199" spans="1:19" x14ac:dyDescent="0.2">
      <c r="A5199" s="7">
        <v>522205</v>
      </c>
      <c r="B5199" s="3">
        <v>96571</v>
      </c>
      <c r="C5199" s="3" t="s">
        <v>1</v>
      </c>
      <c r="D5199" s="2" t="s">
        <v>850</v>
      </c>
      <c r="E5199" s="3">
        <v>17</v>
      </c>
      <c r="F5199" s="17">
        <v>0</v>
      </c>
      <c r="G5199" s="17">
        <v>1</v>
      </c>
      <c r="H5199" s="17">
        <v>0</v>
      </c>
      <c r="I5199" s="7">
        <v>2.9</v>
      </c>
      <c r="J5199" s="7">
        <v>23</v>
      </c>
      <c r="K5199" s="4">
        <v>1214</v>
      </c>
      <c r="L5199" s="5">
        <v>1214.0589</v>
      </c>
      <c r="M5199">
        <v>82560</v>
      </c>
      <c r="N5199" s="3">
        <v>1</v>
      </c>
      <c r="O5199" s="50" t="e">
        <f>INDEX([1]Dados!$M$2:$N$26779,MATCH($P5199,[1]Dados!$N$2:$N$26779,),2)</f>
        <v>#N/A</v>
      </c>
      <c r="P5199">
        <v>169619</v>
      </c>
      <c r="Q5199" s="1">
        <v>37104</v>
      </c>
      <c r="R5199" s="1">
        <v>37135</v>
      </c>
      <c r="S5199" t="s">
        <v>995</v>
      </c>
    </row>
    <row r="5200" spans="1:19" x14ac:dyDescent="0.2">
      <c r="A5200" s="7">
        <v>522205</v>
      </c>
      <c r="B5200" s="3">
        <v>96571</v>
      </c>
      <c r="C5200" s="3" t="s">
        <v>1</v>
      </c>
      <c r="D5200" s="2" t="s">
        <v>850</v>
      </c>
      <c r="E5200" s="3">
        <v>17</v>
      </c>
      <c r="F5200" s="17">
        <v>0</v>
      </c>
      <c r="G5200" s="17">
        <v>1</v>
      </c>
      <c r="H5200" s="17">
        <v>0</v>
      </c>
      <c r="I5200" s="29">
        <v>2.1</v>
      </c>
      <c r="J5200" s="7">
        <v>27</v>
      </c>
      <c r="K5200" s="4">
        <v>1214</v>
      </c>
      <c r="L5200" s="5">
        <v>1214.0589</v>
      </c>
      <c r="M5200">
        <v>262516</v>
      </c>
      <c r="N5200" s="3">
        <v>1</v>
      </c>
      <c r="O5200" s="50" t="e">
        <f>INDEX([1]Dados!$M$2:$N$26779,MATCH($P5200,[1]Dados!$N$2:$N$26779,),2)</f>
        <v>#N/A</v>
      </c>
      <c r="P5200">
        <v>169492</v>
      </c>
      <c r="Q5200" s="1">
        <v>37104</v>
      </c>
      <c r="R5200" s="1">
        <v>37135</v>
      </c>
      <c r="S5200" t="s">
        <v>995</v>
      </c>
    </row>
    <row r="5201" spans="1:19" x14ac:dyDescent="0.2">
      <c r="A5201" s="7">
        <v>522205</v>
      </c>
      <c r="B5201" s="3">
        <v>96571</v>
      </c>
      <c r="C5201" s="3" t="s">
        <v>1</v>
      </c>
      <c r="D5201" s="2" t="s">
        <v>850</v>
      </c>
      <c r="E5201" s="3">
        <v>17</v>
      </c>
      <c r="F5201" s="17">
        <v>0</v>
      </c>
      <c r="G5201" s="17">
        <v>1</v>
      </c>
      <c r="H5201" s="17">
        <v>0</v>
      </c>
      <c r="I5201" s="29">
        <v>2.1</v>
      </c>
      <c r="J5201" s="7">
        <v>27</v>
      </c>
      <c r="K5201" s="4">
        <v>1214</v>
      </c>
      <c r="L5201" s="5">
        <v>1214.0589</v>
      </c>
      <c r="M5201">
        <v>82560</v>
      </c>
      <c r="N5201" s="3">
        <v>1</v>
      </c>
      <c r="O5201" s="50" t="e">
        <f>INDEX([1]Dados!$M$2:$N$26779,MATCH($P5201,[1]Dados!$N$2:$N$26779,),2)</f>
        <v>#N/A</v>
      </c>
      <c r="P5201">
        <v>169619</v>
      </c>
      <c r="Q5201" s="1">
        <v>37104</v>
      </c>
      <c r="R5201" s="1">
        <v>37135</v>
      </c>
      <c r="S5201" t="s">
        <v>995</v>
      </c>
    </row>
    <row r="5202" spans="1:19" x14ac:dyDescent="0.2">
      <c r="A5202" s="7">
        <v>522205</v>
      </c>
      <c r="B5202" s="3">
        <v>96571</v>
      </c>
      <c r="C5202" s="3" t="s">
        <v>1</v>
      </c>
      <c r="D5202" s="2" t="s">
        <v>850</v>
      </c>
      <c r="E5202" s="3">
        <v>17</v>
      </c>
      <c r="F5202" s="17">
        <v>0</v>
      </c>
      <c r="G5202" s="17">
        <v>1</v>
      </c>
      <c r="H5202" s="17">
        <v>0</v>
      </c>
      <c r="I5202" s="29">
        <v>2.11</v>
      </c>
      <c r="J5202" s="7">
        <v>20</v>
      </c>
      <c r="K5202" s="4">
        <v>1214</v>
      </c>
      <c r="L5202" s="5">
        <v>1214.0589</v>
      </c>
      <c r="M5202">
        <v>262516</v>
      </c>
      <c r="N5202" s="3">
        <v>1</v>
      </c>
      <c r="O5202" s="50" t="e">
        <f>INDEX([1]Dados!$M$2:$N$26779,MATCH($P5202,[1]Dados!$N$2:$N$26779,),2)</f>
        <v>#N/A</v>
      </c>
      <c r="P5202">
        <v>169492</v>
      </c>
      <c r="Q5202" s="1">
        <v>37104</v>
      </c>
      <c r="R5202" s="1">
        <v>37135</v>
      </c>
      <c r="S5202" t="s">
        <v>995</v>
      </c>
    </row>
    <row r="5203" spans="1:19" x14ac:dyDescent="0.2">
      <c r="A5203" s="7">
        <v>522205</v>
      </c>
      <c r="B5203" s="3">
        <v>96571</v>
      </c>
      <c r="C5203" s="3" t="s">
        <v>1</v>
      </c>
      <c r="D5203" s="2" t="s">
        <v>850</v>
      </c>
      <c r="E5203" s="3">
        <v>17</v>
      </c>
      <c r="F5203" s="17">
        <v>0</v>
      </c>
      <c r="G5203" s="17">
        <v>1</v>
      </c>
      <c r="H5203" s="17">
        <v>0</v>
      </c>
      <c r="I5203" s="29">
        <v>2.11</v>
      </c>
      <c r="J5203" s="7">
        <v>20</v>
      </c>
      <c r="K5203" s="4">
        <v>1214</v>
      </c>
      <c r="L5203" s="5">
        <v>1214.0589</v>
      </c>
      <c r="M5203">
        <v>82560</v>
      </c>
      <c r="N5203" s="3">
        <v>1</v>
      </c>
      <c r="O5203" s="50" t="e">
        <f>INDEX([1]Dados!$M$2:$N$26779,MATCH($P5203,[1]Dados!$N$2:$N$26779,),2)</f>
        <v>#N/A</v>
      </c>
      <c r="P5203">
        <v>169619</v>
      </c>
      <c r="Q5203" s="1">
        <v>37104</v>
      </c>
      <c r="R5203" s="1">
        <v>37135</v>
      </c>
      <c r="S5203" t="s">
        <v>995</v>
      </c>
    </row>
    <row r="5204" spans="1:19" x14ac:dyDescent="0.2">
      <c r="A5204" s="7">
        <v>522205</v>
      </c>
      <c r="B5204" s="3">
        <v>96571</v>
      </c>
      <c r="C5204" s="3" t="s">
        <v>1</v>
      </c>
      <c r="D5204" s="2" t="s">
        <v>850</v>
      </c>
      <c r="E5204" s="3">
        <v>17</v>
      </c>
      <c r="F5204" s="17">
        <v>0</v>
      </c>
      <c r="G5204" s="17">
        <v>1</v>
      </c>
      <c r="H5204" s="17">
        <v>0</v>
      </c>
      <c r="I5204" s="29">
        <v>2.12</v>
      </c>
      <c r="J5204" s="7">
        <v>18</v>
      </c>
      <c r="K5204" s="4">
        <v>1214</v>
      </c>
      <c r="L5204" s="5">
        <v>1214.0589</v>
      </c>
      <c r="M5204">
        <v>262516</v>
      </c>
      <c r="N5204" s="3">
        <v>1</v>
      </c>
      <c r="O5204" s="50" t="e">
        <f>INDEX([1]Dados!$M$2:$N$26779,MATCH($P5204,[1]Dados!$N$2:$N$26779,),2)</f>
        <v>#N/A</v>
      </c>
      <c r="P5204">
        <v>169492</v>
      </c>
      <c r="Q5204" s="1">
        <v>37104</v>
      </c>
      <c r="R5204" s="1">
        <v>37135</v>
      </c>
      <c r="S5204" t="s">
        <v>995</v>
      </c>
    </row>
    <row r="5205" spans="1:19" x14ac:dyDescent="0.2">
      <c r="A5205" s="7">
        <v>522205</v>
      </c>
      <c r="B5205" s="3">
        <v>96571</v>
      </c>
      <c r="C5205" s="3" t="s">
        <v>1</v>
      </c>
      <c r="D5205" s="2" t="s">
        <v>850</v>
      </c>
      <c r="E5205" s="3">
        <v>17</v>
      </c>
      <c r="F5205" s="17">
        <v>0</v>
      </c>
      <c r="G5205" s="17">
        <v>1</v>
      </c>
      <c r="H5205" s="17">
        <v>0</v>
      </c>
      <c r="I5205" s="29">
        <v>2.12</v>
      </c>
      <c r="J5205" s="7">
        <v>18</v>
      </c>
      <c r="K5205" s="4">
        <v>1214</v>
      </c>
      <c r="L5205" s="5">
        <v>1214.0589</v>
      </c>
      <c r="M5205">
        <v>82560</v>
      </c>
      <c r="N5205" s="3">
        <v>1</v>
      </c>
      <c r="O5205" s="50" t="e">
        <f>INDEX([1]Dados!$M$2:$N$26779,MATCH($P5205,[1]Dados!$N$2:$N$26779,),2)</f>
        <v>#N/A</v>
      </c>
      <c r="P5205">
        <v>169619</v>
      </c>
      <c r="Q5205" s="1">
        <v>37104</v>
      </c>
      <c r="R5205" s="1">
        <v>37135</v>
      </c>
      <c r="S5205" t="s">
        <v>995</v>
      </c>
    </row>
    <row r="5206" spans="1:19" x14ac:dyDescent="0.2">
      <c r="A5206" s="7">
        <v>522205</v>
      </c>
      <c r="B5206" s="3">
        <v>96571</v>
      </c>
      <c r="C5206" s="3" t="s">
        <v>1</v>
      </c>
      <c r="D5206" s="2" t="s">
        <v>850</v>
      </c>
      <c r="E5206" s="3">
        <v>17</v>
      </c>
      <c r="F5206" s="17">
        <v>0</v>
      </c>
      <c r="G5206" s="17">
        <v>1</v>
      </c>
      <c r="H5206" s="17">
        <v>0</v>
      </c>
      <c r="I5206" s="29">
        <v>2.13</v>
      </c>
      <c r="J5206" s="7">
        <v>18</v>
      </c>
      <c r="K5206" s="4">
        <v>1214</v>
      </c>
      <c r="L5206" s="5">
        <v>1214.0589</v>
      </c>
      <c r="M5206">
        <v>262516</v>
      </c>
      <c r="N5206" s="3">
        <v>1</v>
      </c>
      <c r="O5206" s="50" t="e">
        <f>INDEX([1]Dados!$M$2:$N$26779,MATCH($P5206,[1]Dados!$N$2:$N$26779,),2)</f>
        <v>#N/A</v>
      </c>
      <c r="P5206">
        <v>169492</v>
      </c>
      <c r="Q5206" s="1">
        <v>37104</v>
      </c>
      <c r="R5206" s="1">
        <v>37135</v>
      </c>
      <c r="S5206" t="s">
        <v>995</v>
      </c>
    </row>
    <row r="5207" spans="1:19" x14ac:dyDescent="0.2">
      <c r="A5207" s="7">
        <v>522205</v>
      </c>
      <c r="B5207" s="3">
        <v>96571</v>
      </c>
      <c r="C5207" s="3" t="s">
        <v>1</v>
      </c>
      <c r="D5207" s="2" t="s">
        <v>850</v>
      </c>
      <c r="E5207" s="3">
        <v>17</v>
      </c>
      <c r="F5207" s="17">
        <v>0</v>
      </c>
      <c r="G5207" s="17">
        <v>1</v>
      </c>
      <c r="H5207" s="17">
        <v>0</v>
      </c>
      <c r="I5207" s="29">
        <v>2.13</v>
      </c>
      <c r="J5207" s="7">
        <v>18</v>
      </c>
      <c r="K5207" s="4">
        <v>1214</v>
      </c>
      <c r="L5207" s="5">
        <v>1214.0589</v>
      </c>
      <c r="M5207">
        <v>82560</v>
      </c>
      <c r="N5207" s="3">
        <v>1</v>
      </c>
      <c r="O5207" s="50" t="e">
        <f>INDEX([1]Dados!$M$2:$N$26779,MATCH($P5207,[1]Dados!$N$2:$N$26779,),2)</f>
        <v>#N/A</v>
      </c>
      <c r="P5207">
        <v>169619</v>
      </c>
      <c r="Q5207" s="1">
        <v>37104</v>
      </c>
      <c r="R5207" s="1">
        <v>37135</v>
      </c>
      <c r="S5207" t="s">
        <v>995</v>
      </c>
    </row>
    <row r="5208" spans="1:19" x14ac:dyDescent="0.2">
      <c r="A5208" s="7">
        <v>522205</v>
      </c>
      <c r="B5208" s="3">
        <v>96571</v>
      </c>
      <c r="C5208" s="3" t="s">
        <v>1</v>
      </c>
      <c r="D5208" s="2" t="s">
        <v>850</v>
      </c>
      <c r="E5208" s="3">
        <v>17</v>
      </c>
      <c r="F5208" s="17">
        <v>0</v>
      </c>
      <c r="G5208" s="17">
        <v>1</v>
      </c>
      <c r="H5208" s="17">
        <v>0</v>
      </c>
      <c r="I5208" s="42">
        <v>3.1</v>
      </c>
      <c r="J5208" s="7">
        <v>15</v>
      </c>
      <c r="K5208" s="4">
        <v>1203</v>
      </c>
      <c r="L5208" s="5">
        <v>1203.0829000000001</v>
      </c>
      <c r="M5208">
        <v>29127.09</v>
      </c>
      <c r="N5208" s="3">
        <v>1</v>
      </c>
      <c r="O5208" s="50" t="e">
        <f>INDEX([1]Dados!$M$2:$N$26779,MATCH($P5208,[1]Dados!$N$2:$N$26779,),2)</f>
        <v>#N/A</v>
      </c>
      <c r="P5208">
        <v>167796</v>
      </c>
      <c r="Q5208" s="1">
        <v>37104</v>
      </c>
      <c r="R5208" s="1">
        <v>37135</v>
      </c>
      <c r="S5208" t="s">
        <v>2356</v>
      </c>
    </row>
    <row r="5209" spans="1:19" x14ac:dyDescent="0.2">
      <c r="A5209" s="7">
        <v>522205</v>
      </c>
      <c r="B5209" s="3">
        <v>96571</v>
      </c>
      <c r="C5209" s="3" t="s">
        <v>1</v>
      </c>
      <c r="D5209" s="2" t="s">
        <v>850</v>
      </c>
      <c r="E5209" s="3">
        <v>17</v>
      </c>
      <c r="F5209" s="17">
        <v>0</v>
      </c>
      <c r="G5209" s="17">
        <v>1</v>
      </c>
      <c r="H5209" s="17">
        <v>0</v>
      </c>
      <c r="I5209" s="42">
        <v>3.2</v>
      </c>
      <c r="J5209" s="7">
        <v>20</v>
      </c>
      <c r="K5209" s="4">
        <v>1203</v>
      </c>
      <c r="L5209" s="5">
        <v>1203.0829000000001</v>
      </c>
      <c r="M5209">
        <v>29127.09</v>
      </c>
      <c r="N5209" s="3">
        <v>1</v>
      </c>
      <c r="O5209" s="50" t="e">
        <f>INDEX([1]Dados!$M$2:$N$26779,MATCH($P5209,[1]Dados!$N$2:$N$26779,),2)</f>
        <v>#N/A</v>
      </c>
      <c r="P5209">
        <v>167796</v>
      </c>
      <c r="Q5209" s="1">
        <v>37104</v>
      </c>
      <c r="R5209" s="1">
        <v>37135</v>
      </c>
      <c r="S5209" t="s">
        <v>2356</v>
      </c>
    </row>
    <row r="5210" spans="1:19" x14ac:dyDescent="0.2">
      <c r="A5210" s="7">
        <v>522205</v>
      </c>
      <c r="B5210" s="3">
        <v>96571</v>
      </c>
      <c r="C5210" s="3" t="s">
        <v>1</v>
      </c>
      <c r="D5210" s="2" t="s">
        <v>850</v>
      </c>
      <c r="E5210" s="3">
        <v>17</v>
      </c>
      <c r="F5210" s="17">
        <v>0</v>
      </c>
      <c r="G5210" s="17">
        <v>1</v>
      </c>
      <c r="H5210" s="17">
        <v>0</v>
      </c>
      <c r="I5210" s="42">
        <v>3.3</v>
      </c>
      <c r="J5210" s="7">
        <v>26</v>
      </c>
      <c r="K5210" s="4">
        <v>1203</v>
      </c>
      <c r="L5210" s="5">
        <v>1203.0829000000001</v>
      </c>
      <c r="M5210">
        <v>29127.09</v>
      </c>
      <c r="N5210" s="3">
        <v>1</v>
      </c>
      <c r="O5210" s="50" t="e">
        <f>INDEX([1]Dados!$M$2:$N$26779,MATCH($P5210,[1]Dados!$N$2:$N$26779,),2)</f>
        <v>#N/A</v>
      </c>
      <c r="P5210">
        <v>167796</v>
      </c>
      <c r="Q5210" s="1">
        <v>37104</v>
      </c>
      <c r="R5210" s="1">
        <v>37135</v>
      </c>
      <c r="S5210" t="s">
        <v>2356</v>
      </c>
    </row>
    <row r="5211" spans="1:19" x14ac:dyDescent="0.2">
      <c r="A5211" s="7">
        <v>522205</v>
      </c>
      <c r="B5211" s="3">
        <v>96571</v>
      </c>
      <c r="C5211" s="3" t="s">
        <v>1</v>
      </c>
      <c r="D5211" s="2" t="s">
        <v>850</v>
      </c>
      <c r="E5211" s="3">
        <v>17</v>
      </c>
      <c r="F5211" s="17">
        <v>0</v>
      </c>
      <c r="G5211" s="17">
        <v>1</v>
      </c>
      <c r="H5211" s="17">
        <v>0</v>
      </c>
      <c r="I5211" s="42">
        <v>3.4</v>
      </c>
      <c r="J5211" s="7">
        <v>13</v>
      </c>
      <c r="K5211" s="4">
        <v>1203</v>
      </c>
      <c r="L5211" s="5">
        <v>1203.0829000000001</v>
      </c>
      <c r="M5211">
        <v>29127.09</v>
      </c>
      <c r="N5211" s="3">
        <v>1</v>
      </c>
      <c r="O5211" s="50" t="e">
        <f>INDEX([1]Dados!$M$2:$N$26779,MATCH($P5211,[1]Dados!$N$2:$N$26779,),2)</f>
        <v>#N/A</v>
      </c>
      <c r="P5211">
        <v>167796</v>
      </c>
      <c r="Q5211" s="1">
        <v>37104</v>
      </c>
      <c r="R5211" s="1">
        <v>37135</v>
      </c>
      <c r="S5211" t="s">
        <v>2356</v>
      </c>
    </row>
    <row r="5212" spans="1:19" x14ac:dyDescent="0.2">
      <c r="A5212" s="7">
        <v>522205</v>
      </c>
      <c r="B5212" s="3">
        <v>96571</v>
      </c>
      <c r="C5212" s="3" t="s">
        <v>1</v>
      </c>
      <c r="D5212" s="2" t="s">
        <v>850</v>
      </c>
      <c r="E5212" s="3">
        <v>17</v>
      </c>
      <c r="F5212" s="17">
        <v>0</v>
      </c>
      <c r="G5212" s="17">
        <v>1</v>
      </c>
      <c r="H5212" s="17">
        <v>0</v>
      </c>
      <c r="I5212" s="7">
        <v>1.1000000000000001</v>
      </c>
      <c r="J5212" s="7">
        <v>2</v>
      </c>
      <c r="K5212" s="4">
        <v>1214</v>
      </c>
      <c r="L5212" s="5">
        <v>1214.0587</v>
      </c>
      <c r="M5212">
        <v>115984.75</v>
      </c>
      <c r="N5212" s="33">
        <v>1</v>
      </c>
      <c r="O5212" s="50" t="e">
        <f>INDEX([1]Dados!$M$2:$N$26779,MATCH($P5212,[1]Dados!$N$2:$N$26779,),2)</f>
        <v>#N/A</v>
      </c>
      <c r="P5212">
        <v>168399</v>
      </c>
      <c r="Q5212" s="1">
        <v>37104</v>
      </c>
      <c r="R5212" s="1">
        <v>37135</v>
      </c>
      <c r="S5212" t="s">
        <v>870</v>
      </c>
    </row>
    <row r="5213" spans="1:19" x14ac:dyDescent="0.2">
      <c r="A5213" s="7">
        <v>522205</v>
      </c>
      <c r="B5213" s="3">
        <v>96571</v>
      </c>
      <c r="C5213" s="3" t="s">
        <v>1</v>
      </c>
      <c r="D5213" s="2" t="s">
        <v>850</v>
      </c>
      <c r="E5213" s="3">
        <v>17</v>
      </c>
      <c r="F5213" s="17">
        <v>0</v>
      </c>
      <c r="G5213" s="17">
        <v>1</v>
      </c>
      <c r="H5213" s="17">
        <v>0</v>
      </c>
      <c r="I5213" s="7">
        <v>1.2</v>
      </c>
      <c r="J5213" s="7">
        <v>25</v>
      </c>
      <c r="K5213" s="4">
        <v>1214</v>
      </c>
      <c r="L5213" s="5">
        <v>1214.0587</v>
      </c>
      <c r="M5213">
        <v>115984.75</v>
      </c>
      <c r="N5213" s="33">
        <v>1</v>
      </c>
      <c r="O5213" s="50" t="e">
        <f>INDEX([1]Dados!$M$2:$N$26779,MATCH($P5213,[1]Dados!$N$2:$N$26779,),2)</f>
        <v>#N/A</v>
      </c>
      <c r="P5213">
        <v>168399</v>
      </c>
      <c r="Q5213" s="1">
        <v>37104</v>
      </c>
      <c r="R5213" s="1">
        <v>37135</v>
      </c>
      <c r="S5213" t="s">
        <v>870</v>
      </c>
    </row>
    <row r="5214" spans="1:19" x14ac:dyDescent="0.2">
      <c r="A5214" s="7">
        <v>522205</v>
      </c>
      <c r="B5214" s="3">
        <v>96571</v>
      </c>
      <c r="C5214" s="3" t="s">
        <v>1</v>
      </c>
      <c r="D5214" s="2" t="s">
        <v>850</v>
      </c>
      <c r="E5214" s="3">
        <v>17</v>
      </c>
      <c r="F5214" s="17">
        <v>0</v>
      </c>
      <c r="G5214" s="17">
        <v>1</v>
      </c>
      <c r="H5214" s="17">
        <v>0</v>
      </c>
      <c r="I5214" s="7">
        <v>1.3</v>
      </c>
      <c r="J5214" s="7">
        <v>1</v>
      </c>
      <c r="K5214" s="4">
        <v>1214</v>
      </c>
      <c r="L5214" s="5">
        <v>1214.0587</v>
      </c>
      <c r="M5214">
        <v>115984.75</v>
      </c>
      <c r="N5214" s="33">
        <v>1</v>
      </c>
      <c r="O5214" s="50" t="e">
        <f>INDEX([1]Dados!$M$2:$N$26779,MATCH($P5214,[1]Dados!$N$2:$N$26779,),2)</f>
        <v>#N/A</v>
      </c>
      <c r="P5214">
        <v>168399</v>
      </c>
      <c r="Q5214" s="1">
        <v>37104</v>
      </c>
      <c r="R5214" s="1">
        <v>37135</v>
      </c>
      <c r="S5214" t="s">
        <v>870</v>
      </c>
    </row>
    <row r="5215" spans="1:19" x14ac:dyDescent="0.2">
      <c r="A5215" s="7">
        <v>522205</v>
      </c>
      <c r="B5215" s="3">
        <v>96571</v>
      </c>
      <c r="C5215" s="3" t="s">
        <v>1</v>
      </c>
      <c r="D5215" s="2" t="s">
        <v>850</v>
      </c>
      <c r="E5215" s="3">
        <v>17</v>
      </c>
      <c r="F5215" s="17">
        <v>0</v>
      </c>
      <c r="G5215" s="17">
        <v>1</v>
      </c>
      <c r="H5215" s="17">
        <v>0</v>
      </c>
      <c r="I5215" s="7">
        <v>1.4</v>
      </c>
      <c r="J5215" s="7">
        <v>16</v>
      </c>
      <c r="K5215" s="4">
        <v>1214</v>
      </c>
      <c r="L5215" s="5">
        <v>1214.0587</v>
      </c>
      <c r="M5215">
        <v>115984.75</v>
      </c>
      <c r="N5215" s="33">
        <v>1</v>
      </c>
      <c r="O5215" s="50" t="e">
        <f>INDEX([1]Dados!$M$2:$N$26779,MATCH($P5215,[1]Dados!$N$2:$N$26779,),2)</f>
        <v>#N/A</v>
      </c>
      <c r="P5215">
        <v>168399</v>
      </c>
      <c r="Q5215" s="1">
        <v>37104</v>
      </c>
      <c r="R5215" s="1">
        <v>37135</v>
      </c>
      <c r="S5215" t="s">
        <v>870</v>
      </c>
    </row>
    <row r="5216" spans="1:19" x14ac:dyDescent="0.2">
      <c r="A5216" s="7">
        <v>522205</v>
      </c>
      <c r="B5216" s="3">
        <v>96571</v>
      </c>
      <c r="C5216" s="3" t="s">
        <v>1</v>
      </c>
      <c r="D5216" s="2" t="s">
        <v>850</v>
      </c>
      <c r="E5216" s="3">
        <v>17</v>
      </c>
      <c r="F5216" s="17">
        <v>0</v>
      </c>
      <c r="G5216" s="17">
        <v>1</v>
      </c>
      <c r="H5216" s="17">
        <v>0</v>
      </c>
      <c r="I5216" s="7">
        <v>1.5</v>
      </c>
      <c r="J5216" s="7">
        <v>16</v>
      </c>
      <c r="K5216" s="4">
        <v>1214</v>
      </c>
      <c r="L5216" s="5">
        <v>1214.0587</v>
      </c>
      <c r="M5216">
        <v>115984.75</v>
      </c>
      <c r="N5216" s="33">
        <v>1</v>
      </c>
      <c r="O5216" s="50" t="e">
        <f>INDEX([1]Dados!$M$2:$N$26779,MATCH($P5216,[1]Dados!$N$2:$N$26779,),2)</f>
        <v>#N/A</v>
      </c>
      <c r="P5216">
        <v>168399</v>
      </c>
      <c r="Q5216" s="1">
        <v>37104</v>
      </c>
      <c r="R5216" s="1">
        <v>37135</v>
      </c>
      <c r="S5216" t="s">
        <v>870</v>
      </c>
    </row>
    <row r="5217" spans="1:19" x14ac:dyDescent="0.2">
      <c r="A5217" s="7">
        <v>522205</v>
      </c>
      <c r="B5217" s="3">
        <v>96571</v>
      </c>
      <c r="C5217" s="3" t="s">
        <v>1</v>
      </c>
      <c r="D5217" s="2" t="s">
        <v>850</v>
      </c>
      <c r="E5217" s="3">
        <v>17</v>
      </c>
      <c r="F5217" s="17">
        <v>0</v>
      </c>
      <c r="G5217" s="17">
        <v>1</v>
      </c>
      <c r="H5217" s="17">
        <v>0</v>
      </c>
      <c r="I5217" s="7">
        <v>1.6</v>
      </c>
      <c r="J5217" s="7">
        <v>16</v>
      </c>
      <c r="K5217" s="4">
        <v>1214</v>
      </c>
      <c r="L5217" s="5">
        <v>1214.0587</v>
      </c>
      <c r="M5217">
        <v>115984.75</v>
      </c>
      <c r="N5217" s="33">
        <v>1</v>
      </c>
      <c r="O5217" s="50" t="e">
        <f>INDEX([1]Dados!$M$2:$N$26779,MATCH($P5217,[1]Dados!$N$2:$N$26779,),2)</f>
        <v>#N/A</v>
      </c>
      <c r="P5217">
        <v>168399</v>
      </c>
      <c r="Q5217" s="1">
        <v>37104</v>
      </c>
      <c r="R5217" s="1">
        <v>37135</v>
      </c>
      <c r="S5217" t="s">
        <v>870</v>
      </c>
    </row>
    <row r="5218" spans="1:19" x14ac:dyDescent="0.2">
      <c r="A5218" s="7">
        <v>522205</v>
      </c>
      <c r="B5218" s="3">
        <v>96571</v>
      </c>
      <c r="C5218" s="3" t="s">
        <v>1</v>
      </c>
      <c r="D5218" s="2" t="s">
        <v>850</v>
      </c>
      <c r="E5218" s="3">
        <v>17</v>
      </c>
      <c r="F5218" s="17">
        <v>0</v>
      </c>
      <c r="G5218" s="17">
        <v>1</v>
      </c>
      <c r="H5218" s="17">
        <v>0</v>
      </c>
      <c r="I5218" s="7">
        <v>1.7</v>
      </c>
      <c r="J5218" s="7">
        <v>13</v>
      </c>
      <c r="K5218" s="4">
        <v>1214</v>
      </c>
      <c r="L5218" s="5">
        <v>1214.0587</v>
      </c>
      <c r="M5218">
        <v>115984.75</v>
      </c>
      <c r="N5218" s="33">
        <v>1</v>
      </c>
      <c r="O5218" s="50" t="e">
        <f>INDEX([1]Dados!$M$2:$N$26779,MATCH($P5218,[1]Dados!$N$2:$N$26779,),2)</f>
        <v>#N/A</v>
      </c>
      <c r="P5218">
        <v>168399</v>
      </c>
      <c r="Q5218" s="1">
        <v>37104</v>
      </c>
      <c r="R5218" s="1">
        <v>37135</v>
      </c>
      <c r="S5218" t="s">
        <v>870</v>
      </c>
    </row>
    <row r="5219" spans="1:19" x14ac:dyDescent="0.2">
      <c r="A5219" s="7">
        <v>522205</v>
      </c>
      <c r="B5219" s="3">
        <v>96571</v>
      </c>
      <c r="C5219" s="3" t="s">
        <v>1</v>
      </c>
      <c r="D5219" s="2" t="s">
        <v>850</v>
      </c>
      <c r="E5219" s="3">
        <v>17</v>
      </c>
      <c r="F5219" s="17">
        <v>0</v>
      </c>
      <c r="G5219" s="17">
        <v>1</v>
      </c>
      <c r="H5219" s="17">
        <v>0</v>
      </c>
      <c r="I5219" s="7">
        <v>4.0999999999999996</v>
      </c>
      <c r="J5219" s="7">
        <v>22</v>
      </c>
      <c r="K5219" s="4">
        <v>1293</v>
      </c>
      <c r="L5219" s="5">
        <v>1293.0592999999999</v>
      </c>
      <c r="M5219">
        <v>15235</v>
      </c>
      <c r="N5219" s="33">
        <v>1</v>
      </c>
      <c r="O5219" s="50" t="e">
        <f>INDEX([1]Dados!$M$2:$N$26779,MATCH($P5219,[1]Dados!$N$2:$N$26779,),2)</f>
        <v>#N/A</v>
      </c>
      <c r="P5219">
        <v>168309</v>
      </c>
      <c r="Q5219" s="1">
        <v>37104</v>
      </c>
      <c r="R5219" s="1">
        <v>37135</v>
      </c>
      <c r="S5219" t="s">
        <v>871</v>
      </c>
    </row>
    <row r="5220" spans="1:19" x14ac:dyDescent="0.2">
      <c r="A5220" s="7">
        <v>522205</v>
      </c>
      <c r="B5220" s="3">
        <v>96571</v>
      </c>
      <c r="C5220" s="3" t="s">
        <v>1</v>
      </c>
      <c r="D5220" s="2" t="s">
        <v>850</v>
      </c>
      <c r="E5220" s="3">
        <v>17</v>
      </c>
      <c r="F5220" s="17">
        <v>0</v>
      </c>
      <c r="G5220" s="17">
        <v>1</v>
      </c>
      <c r="H5220" s="17">
        <v>0</v>
      </c>
      <c r="I5220" s="7">
        <v>4.2</v>
      </c>
      <c r="J5220" s="7">
        <v>25</v>
      </c>
      <c r="K5220" s="4">
        <v>1293</v>
      </c>
      <c r="L5220" s="5">
        <v>1293.0592999999999</v>
      </c>
      <c r="M5220">
        <v>15235</v>
      </c>
      <c r="N5220" s="33">
        <v>1</v>
      </c>
      <c r="O5220" s="50" t="e">
        <f>INDEX([1]Dados!$M$2:$N$26779,MATCH($P5220,[1]Dados!$N$2:$N$26779,),2)</f>
        <v>#N/A</v>
      </c>
      <c r="P5220">
        <v>168309</v>
      </c>
      <c r="Q5220" s="1">
        <v>37104</v>
      </c>
      <c r="R5220" s="1">
        <v>37135</v>
      </c>
      <c r="S5220" t="s">
        <v>871</v>
      </c>
    </row>
    <row r="5221" spans="1:19" x14ac:dyDescent="0.2">
      <c r="A5221" s="7">
        <v>522205</v>
      </c>
      <c r="B5221" s="3">
        <v>96571</v>
      </c>
      <c r="C5221" s="3" t="s">
        <v>1</v>
      </c>
      <c r="D5221" s="2" t="s">
        <v>850</v>
      </c>
      <c r="E5221" s="3">
        <v>17</v>
      </c>
      <c r="F5221" s="17">
        <v>0</v>
      </c>
      <c r="G5221" s="17">
        <v>1</v>
      </c>
      <c r="H5221" s="17">
        <v>0</v>
      </c>
      <c r="I5221" s="7">
        <v>4.3</v>
      </c>
      <c r="J5221" s="7">
        <v>29</v>
      </c>
      <c r="K5221" s="4">
        <v>1293</v>
      </c>
      <c r="L5221" s="5">
        <v>1293.0592999999999</v>
      </c>
      <c r="M5221">
        <v>15235</v>
      </c>
      <c r="N5221" s="33">
        <v>1</v>
      </c>
      <c r="O5221" s="50" t="e">
        <f>INDEX([1]Dados!$M$2:$N$26779,MATCH($P5221,[1]Dados!$N$2:$N$26779,),2)</f>
        <v>#N/A</v>
      </c>
      <c r="P5221">
        <v>168309</v>
      </c>
      <c r="Q5221" s="1">
        <v>37104</v>
      </c>
      <c r="R5221" s="1">
        <v>37135</v>
      </c>
      <c r="S5221" t="s">
        <v>871</v>
      </c>
    </row>
    <row r="5222" spans="1:19" x14ac:dyDescent="0.2">
      <c r="A5222" s="7">
        <v>210193</v>
      </c>
      <c r="B5222" s="3">
        <v>7200</v>
      </c>
      <c r="C5222" s="3" t="s">
        <v>39</v>
      </c>
      <c r="D5222" s="2" t="s">
        <v>288</v>
      </c>
      <c r="E5222" s="3">
        <v>17</v>
      </c>
      <c r="F5222" s="17">
        <v>0</v>
      </c>
      <c r="G5222" s="17">
        <v>1</v>
      </c>
      <c r="H5222" s="17">
        <v>0</v>
      </c>
      <c r="I5222" s="7">
        <v>6.1</v>
      </c>
      <c r="J5222" s="7">
        <v>4</v>
      </c>
      <c r="K5222" s="4">
        <v>1214</v>
      </c>
      <c r="L5222" s="5">
        <v>1214.0808</v>
      </c>
      <c r="M5222">
        <v>36375</v>
      </c>
      <c r="N5222" s="3">
        <v>1</v>
      </c>
      <c r="O5222" s="50" t="e">
        <f>INDEX([1]Dados!$M$2:$N$26779,MATCH($P5222,[1]Dados!$N$2:$N$26779,),2)</f>
        <v>#N/A</v>
      </c>
      <c r="P5222">
        <v>167892</v>
      </c>
      <c r="Q5222" s="1">
        <v>37131</v>
      </c>
      <c r="R5222" s="1">
        <v>37135</v>
      </c>
      <c r="S5222" t="s">
        <v>2357</v>
      </c>
    </row>
    <row r="5223" spans="1:19" x14ac:dyDescent="0.2">
      <c r="A5223" s="7">
        <v>210193</v>
      </c>
      <c r="B5223" s="3">
        <v>7200</v>
      </c>
      <c r="C5223" s="3" t="s">
        <v>39</v>
      </c>
      <c r="D5223" s="2" t="s">
        <v>288</v>
      </c>
      <c r="E5223" s="3">
        <v>17</v>
      </c>
      <c r="F5223" s="17">
        <v>0</v>
      </c>
      <c r="G5223" s="17">
        <v>1</v>
      </c>
      <c r="H5223" s="17">
        <v>0</v>
      </c>
      <c r="I5223" s="7">
        <v>6.2</v>
      </c>
      <c r="J5223" s="7">
        <v>33</v>
      </c>
      <c r="K5223" s="4">
        <v>1214</v>
      </c>
      <c r="L5223" s="5">
        <v>1214.0808</v>
      </c>
      <c r="M5223">
        <v>36375</v>
      </c>
      <c r="N5223" s="3">
        <v>1</v>
      </c>
      <c r="O5223" s="50" t="e">
        <f>INDEX([1]Dados!$M$2:$N$26779,MATCH($P5223,[1]Dados!$N$2:$N$26779,),2)</f>
        <v>#N/A</v>
      </c>
      <c r="P5223">
        <v>167892</v>
      </c>
      <c r="Q5223" s="1">
        <v>37131</v>
      </c>
      <c r="R5223" s="1">
        <v>37135</v>
      </c>
      <c r="S5223" t="s">
        <v>2357</v>
      </c>
    </row>
    <row r="5224" spans="1:19" x14ac:dyDescent="0.2">
      <c r="A5224" s="7">
        <v>210193</v>
      </c>
      <c r="B5224" s="3">
        <v>7200</v>
      </c>
      <c r="C5224" s="3" t="s">
        <v>39</v>
      </c>
      <c r="D5224" s="2" t="s">
        <v>288</v>
      </c>
      <c r="E5224" s="3">
        <v>17</v>
      </c>
      <c r="F5224" s="17">
        <v>0</v>
      </c>
      <c r="G5224" s="17">
        <v>1</v>
      </c>
      <c r="H5224" s="17">
        <v>0</v>
      </c>
      <c r="I5224" s="7">
        <v>6.3</v>
      </c>
      <c r="J5224" s="7">
        <v>19</v>
      </c>
      <c r="K5224" s="4">
        <v>1214</v>
      </c>
      <c r="L5224" s="5">
        <v>1214.0808</v>
      </c>
      <c r="M5224">
        <v>36375</v>
      </c>
      <c r="N5224" s="3">
        <v>1</v>
      </c>
      <c r="O5224" s="50" t="e">
        <f>INDEX([1]Dados!$M$2:$N$26779,MATCH($P5224,[1]Dados!$N$2:$N$26779,),2)</f>
        <v>#N/A</v>
      </c>
      <c r="P5224">
        <v>167892</v>
      </c>
      <c r="Q5224" s="1">
        <v>37131</v>
      </c>
      <c r="R5224" s="1">
        <v>37135</v>
      </c>
      <c r="S5224" t="s">
        <v>2357</v>
      </c>
    </row>
    <row r="5225" spans="1:19" x14ac:dyDescent="0.2">
      <c r="A5225" s="7">
        <v>210193</v>
      </c>
      <c r="B5225" s="3">
        <v>7200</v>
      </c>
      <c r="C5225" s="3" t="s">
        <v>39</v>
      </c>
      <c r="D5225" s="2" t="s">
        <v>288</v>
      </c>
      <c r="E5225" s="3">
        <v>17</v>
      </c>
      <c r="F5225" s="17">
        <v>0</v>
      </c>
      <c r="G5225" s="17">
        <v>1</v>
      </c>
      <c r="H5225" s="17">
        <v>0</v>
      </c>
      <c r="I5225" s="7">
        <v>6.4</v>
      </c>
      <c r="J5225" s="7">
        <v>31</v>
      </c>
      <c r="K5225" s="4">
        <v>1214</v>
      </c>
      <c r="L5225" s="5">
        <v>1214.0808</v>
      </c>
      <c r="M5225">
        <v>36375</v>
      </c>
      <c r="N5225" s="3">
        <v>1</v>
      </c>
      <c r="O5225" s="50" t="e">
        <f>INDEX([1]Dados!$M$2:$N$26779,MATCH($P5225,[1]Dados!$N$2:$N$26779,),2)</f>
        <v>#N/A</v>
      </c>
      <c r="P5225">
        <v>167892</v>
      </c>
      <c r="Q5225" s="1">
        <v>37131</v>
      </c>
      <c r="R5225" s="1">
        <v>37135</v>
      </c>
      <c r="S5225" t="s">
        <v>2357</v>
      </c>
    </row>
    <row r="5226" spans="1:19" x14ac:dyDescent="0.2">
      <c r="A5226" s="7">
        <v>210193</v>
      </c>
      <c r="B5226" s="3">
        <v>7200</v>
      </c>
      <c r="C5226" s="3" t="s">
        <v>39</v>
      </c>
      <c r="D5226" s="2" t="s">
        <v>288</v>
      </c>
      <c r="E5226" s="3">
        <v>17</v>
      </c>
      <c r="F5226" s="17">
        <v>0</v>
      </c>
      <c r="G5226" s="17">
        <v>1</v>
      </c>
      <c r="H5226" s="17">
        <v>0</v>
      </c>
      <c r="I5226" s="7">
        <v>6.5</v>
      </c>
      <c r="J5226" s="7">
        <v>25</v>
      </c>
      <c r="K5226" s="4">
        <v>1214</v>
      </c>
      <c r="L5226" s="5">
        <v>1214.0808</v>
      </c>
      <c r="M5226">
        <v>36375</v>
      </c>
      <c r="N5226" s="3">
        <v>1</v>
      </c>
      <c r="O5226" s="50" t="e">
        <f>INDEX([1]Dados!$M$2:$N$26779,MATCH($P5226,[1]Dados!$N$2:$N$26779,),2)</f>
        <v>#N/A</v>
      </c>
      <c r="P5226">
        <v>167892</v>
      </c>
      <c r="Q5226" s="1">
        <v>37131</v>
      </c>
      <c r="R5226" s="1">
        <v>37135</v>
      </c>
      <c r="S5226" t="s">
        <v>2357</v>
      </c>
    </row>
    <row r="5227" spans="1:19" x14ac:dyDescent="0.2">
      <c r="A5227" s="7">
        <v>210193</v>
      </c>
      <c r="B5227" s="3">
        <v>7200</v>
      </c>
      <c r="C5227" s="3" t="s">
        <v>39</v>
      </c>
      <c r="D5227" s="2" t="s">
        <v>288</v>
      </c>
      <c r="E5227" s="3">
        <v>17</v>
      </c>
      <c r="F5227" s="17">
        <v>0</v>
      </c>
      <c r="G5227" s="17">
        <v>1</v>
      </c>
      <c r="H5227" s="17">
        <v>0</v>
      </c>
      <c r="I5227" s="7">
        <v>1.1000000000000001</v>
      </c>
      <c r="J5227" s="7">
        <v>12</v>
      </c>
      <c r="K5227" s="4">
        <v>1214</v>
      </c>
      <c r="L5227" s="5">
        <v>1214.0587</v>
      </c>
      <c r="M5227">
        <v>95724.68</v>
      </c>
      <c r="N5227" s="3" t="s">
        <v>2203</v>
      </c>
      <c r="O5227" s="50" t="e">
        <f>INDEX([1]Dados!$M$2:$N$26779,MATCH($P5227,[1]Dados!$N$2:$N$26779,),2)</f>
        <v>#N/A</v>
      </c>
      <c r="P5227">
        <v>159520</v>
      </c>
      <c r="Q5227" s="1">
        <v>37131</v>
      </c>
      <c r="R5227" s="1">
        <v>37135</v>
      </c>
      <c r="S5227" t="s">
        <v>1436</v>
      </c>
    </row>
    <row r="5228" spans="1:19" x14ac:dyDescent="0.2">
      <c r="A5228" s="7">
        <v>210193</v>
      </c>
      <c r="B5228" s="3">
        <v>7200</v>
      </c>
      <c r="C5228" s="3" t="s">
        <v>39</v>
      </c>
      <c r="D5228" s="2" t="s">
        <v>288</v>
      </c>
      <c r="E5228" s="3">
        <v>17</v>
      </c>
      <c r="F5228" s="17">
        <v>0</v>
      </c>
      <c r="G5228" s="17">
        <v>1</v>
      </c>
      <c r="H5228" s="17">
        <v>0</v>
      </c>
      <c r="I5228" s="7">
        <v>1.2</v>
      </c>
      <c r="J5228" s="7">
        <v>18</v>
      </c>
      <c r="K5228" s="4">
        <v>1214</v>
      </c>
      <c r="L5228" s="5">
        <v>1214.0587</v>
      </c>
      <c r="M5228">
        <v>95724.68</v>
      </c>
      <c r="N5228" s="3" t="s">
        <v>2203</v>
      </c>
      <c r="O5228" s="50" t="e">
        <f>INDEX([1]Dados!$M$2:$N$26779,MATCH($P5228,[1]Dados!$N$2:$N$26779,),2)</f>
        <v>#N/A</v>
      </c>
      <c r="P5228">
        <v>159520</v>
      </c>
      <c r="Q5228" s="1">
        <v>37131</v>
      </c>
      <c r="R5228" s="1">
        <v>37135</v>
      </c>
      <c r="S5228" t="s">
        <v>1436</v>
      </c>
    </row>
    <row r="5229" spans="1:19" x14ac:dyDescent="0.2">
      <c r="A5229" s="7">
        <v>210193</v>
      </c>
      <c r="B5229" s="3">
        <v>7200</v>
      </c>
      <c r="C5229" s="3" t="s">
        <v>39</v>
      </c>
      <c r="D5229" s="2" t="s">
        <v>288</v>
      </c>
      <c r="E5229" s="3">
        <v>17</v>
      </c>
      <c r="F5229" s="17">
        <v>0</v>
      </c>
      <c r="G5229" s="17">
        <v>1</v>
      </c>
      <c r="H5229" s="17">
        <v>0</v>
      </c>
      <c r="I5229" s="7">
        <v>1.3</v>
      </c>
      <c r="J5229" s="7">
        <v>31</v>
      </c>
      <c r="K5229" s="4">
        <v>1214</v>
      </c>
      <c r="L5229" s="5">
        <v>1214.0587</v>
      </c>
      <c r="M5229">
        <v>95724.68</v>
      </c>
      <c r="N5229" s="3" t="s">
        <v>2203</v>
      </c>
      <c r="O5229" s="50" t="e">
        <f>INDEX([1]Dados!$M$2:$N$26779,MATCH($P5229,[1]Dados!$N$2:$N$26779,),2)</f>
        <v>#N/A</v>
      </c>
      <c r="P5229">
        <v>159520</v>
      </c>
      <c r="Q5229" s="1">
        <v>37131</v>
      </c>
      <c r="R5229" s="1">
        <v>37135</v>
      </c>
      <c r="S5229" t="s">
        <v>1436</v>
      </c>
    </row>
    <row r="5230" spans="1:19" x14ac:dyDescent="0.2">
      <c r="A5230" s="7">
        <v>210193</v>
      </c>
      <c r="B5230" s="3">
        <v>7200</v>
      </c>
      <c r="C5230" s="3" t="s">
        <v>39</v>
      </c>
      <c r="D5230" s="2" t="s">
        <v>288</v>
      </c>
      <c r="E5230" s="3">
        <v>17</v>
      </c>
      <c r="F5230" s="17">
        <v>0</v>
      </c>
      <c r="G5230" s="17">
        <v>1</v>
      </c>
      <c r="H5230" s="17">
        <v>0</v>
      </c>
      <c r="I5230" s="7">
        <v>1.4</v>
      </c>
      <c r="J5230" s="7">
        <v>18</v>
      </c>
      <c r="K5230" s="4">
        <v>1214</v>
      </c>
      <c r="L5230" s="5">
        <v>1214.0587</v>
      </c>
      <c r="M5230">
        <v>95724.68</v>
      </c>
      <c r="N5230" s="3" t="s">
        <v>2203</v>
      </c>
      <c r="O5230" s="50" t="e">
        <f>INDEX([1]Dados!$M$2:$N$26779,MATCH($P5230,[1]Dados!$N$2:$N$26779,),2)</f>
        <v>#N/A</v>
      </c>
      <c r="P5230">
        <v>159520</v>
      </c>
      <c r="Q5230" s="1">
        <v>37131</v>
      </c>
      <c r="R5230" s="1">
        <v>37135</v>
      </c>
      <c r="S5230" t="s">
        <v>1436</v>
      </c>
    </row>
    <row r="5231" spans="1:19" x14ac:dyDescent="0.2">
      <c r="A5231" s="7">
        <v>210193</v>
      </c>
      <c r="B5231" s="3">
        <v>7200</v>
      </c>
      <c r="C5231" s="3" t="s">
        <v>39</v>
      </c>
      <c r="D5231" s="2" t="s">
        <v>288</v>
      </c>
      <c r="E5231" s="3">
        <v>17</v>
      </c>
      <c r="F5231" s="17">
        <v>0</v>
      </c>
      <c r="G5231" s="17">
        <v>1</v>
      </c>
      <c r="H5231" s="17">
        <v>0</v>
      </c>
      <c r="I5231" s="7">
        <v>1.5</v>
      </c>
      <c r="J5231" s="7">
        <v>14</v>
      </c>
      <c r="K5231" s="4">
        <v>1214</v>
      </c>
      <c r="L5231" s="5">
        <v>1214.0587</v>
      </c>
      <c r="M5231">
        <v>95724.68</v>
      </c>
      <c r="N5231" s="3" t="s">
        <v>2203</v>
      </c>
      <c r="O5231" s="50" t="e">
        <f>INDEX([1]Dados!$M$2:$N$26779,MATCH($P5231,[1]Dados!$N$2:$N$26779,),2)</f>
        <v>#N/A</v>
      </c>
      <c r="P5231">
        <v>159520</v>
      </c>
      <c r="Q5231" s="1">
        <v>37131</v>
      </c>
      <c r="R5231" s="1">
        <v>37135</v>
      </c>
      <c r="S5231" t="s">
        <v>1436</v>
      </c>
    </row>
    <row r="5232" spans="1:19" x14ac:dyDescent="0.2">
      <c r="A5232" s="7">
        <v>210193</v>
      </c>
      <c r="B5232" s="3">
        <v>7200</v>
      </c>
      <c r="C5232" s="3" t="s">
        <v>39</v>
      </c>
      <c r="D5232" s="2" t="s">
        <v>288</v>
      </c>
      <c r="E5232" s="3">
        <v>17</v>
      </c>
      <c r="F5232" s="17">
        <v>0</v>
      </c>
      <c r="G5232" s="17">
        <v>1</v>
      </c>
      <c r="H5232" s="17">
        <v>0</v>
      </c>
      <c r="I5232" s="7">
        <v>1.6</v>
      </c>
      <c r="J5232" s="7">
        <v>18</v>
      </c>
      <c r="K5232" s="4">
        <v>1214</v>
      </c>
      <c r="L5232" s="5">
        <v>1214.0587</v>
      </c>
      <c r="M5232">
        <v>95724.68</v>
      </c>
      <c r="N5232" s="3" t="s">
        <v>2203</v>
      </c>
      <c r="O5232" s="50" t="e">
        <f>INDEX([1]Dados!$M$2:$N$26779,MATCH($P5232,[1]Dados!$N$2:$N$26779,),2)</f>
        <v>#N/A</v>
      </c>
      <c r="P5232">
        <v>159520</v>
      </c>
      <c r="Q5232" s="1">
        <v>37131</v>
      </c>
      <c r="R5232" s="1">
        <v>37135</v>
      </c>
      <c r="S5232" t="s">
        <v>1436</v>
      </c>
    </row>
    <row r="5233" spans="1:19" x14ac:dyDescent="0.2">
      <c r="A5233" s="7">
        <v>210193</v>
      </c>
      <c r="B5233" s="3">
        <v>7200</v>
      </c>
      <c r="C5233" s="3" t="s">
        <v>39</v>
      </c>
      <c r="D5233" s="2" t="s">
        <v>288</v>
      </c>
      <c r="E5233" s="3">
        <v>17</v>
      </c>
      <c r="F5233" s="17">
        <v>0</v>
      </c>
      <c r="G5233" s="17">
        <v>1</v>
      </c>
      <c r="H5233" s="17">
        <v>0</v>
      </c>
      <c r="I5233" s="7">
        <v>1.7</v>
      </c>
      <c r="J5233" s="7">
        <v>13</v>
      </c>
      <c r="K5233" s="4">
        <v>1214</v>
      </c>
      <c r="L5233" s="5">
        <v>1214.0587</v>
      </c>
      <c r="M5233">
        <v>95724.68</v>
      </c>
      <c r="N5233" s="3" t="s">
        <v>2203</v>
      </c>
      <c r="O5233" s="50" t="e">
        <f>INDEX([1]Dados!$M$2:$N$26779,MATCH($P5233,[1]Dados!$N$2:$N$26779,),2)</f>
        <v>#N/A</v>
      </c>
      <c r="P5233">
        <v>159520</v>
      </c>
      <c r="Q5233" s="1">
        <v>37131</v>
      </c>
      <c r="R5233" s="1">
        <v>37135</v>
      </c>
      <c r="S5233" t="s">
        <v>1436</v>
      </c>
    </row>
    <row r="5234" spans="1:19" x14ac:dyDescent="0.2">
      <c r="A5234" s="7">
        <v>210193</v>
      </c>
      <c r="B5234" s="3">
        <v>7200</v>
      </c>
      <c r="C5234" s="3" t="s">
        <v>39</v>
      </c>
      <c r="D5234" s="2" t="s">
        <v>288</v>
      </c>
      <c r="E5234" s="3">
        <v>17</v>
      </c>
      <c r="F5234" s="17">
        <v>0</v>
      </c>
      <c r="G5234" s="17">
        <v>1</v>
      </c>
      <c r="H5234" s="17">
        <v>0</v>
      </c>
      <c r="I5234" s="7">
        <v>1.8</v>
      </c>
      <c r="J5234" s="7">
        <v>15</v>
      </c>
      <c r="K5234" s="4">
        <v>1214</v>
      </c>
      <c r="L5234" s="5">
        <v>1214.0587</v>
      </c>
      <c r="M5234">
        <v>95724.68</v>
      </c>
      <c r="N5234" s="3" t="s">
        <v>2203</v>
      </c>
      <c r="O5234" s="50" t="e">
        <f>INDEX([1]Dados!$M$2:$N$26779,MATCH($P5234,[1]Dados!$N$2:$N$26779,),2)</f>
        <v>#N/A</v>
      </c>
      <c r="P5234">
        <v>159520</v>
      </c>
      <c r="Q5234" s="1">
        <v>37131</v>
      </c>
      <c r="R5234" s="1">
        <v>37135</v>
      </c>
      <c r="S5234" t="s">
        <v>1436</v>
      </c>
    </row>
    <row r="5235" spans="1:19" x14ac:dyDescent="0.2">
      <c r="A5235" s="7">
        <v>210193</v>
      </c>
      <c r="B5235" s="3">
        <v>7200</v>
      </c>
      <c r="C5235" s="3" t="s">
        <v>39</v>
      </c>
      <c r="D5235" s="2" t="s">
        <v>288</v>
      </c>
      <c r="E5235" s="3">
        <v>17</v>
      </c>
      <c r="F5235" s="17">
        <v>0</v>
      </c>
      <c r="G5235" s="17">
        <v>1</v>
      </c>
      <c r="H5235" s="17">
        <v>0</v>
      </c>
      <c r="I5235" s="7">
        <v>1.9</v>
      </c>
      <c r="J5235" s="7">
        <v>12</v>
      </c>
      <c r="K5235" s="4">
        <v>1214</v>
      </c>
      <c r="L5235" s="5">
        <v>1214.0587</v>
      </c>
      <c r="M5235">
        <v>95724.68</v>
      </c>
      <c r="N5235" s="3" t="s">
        <v>2203</v>
      </c>
      <c r="O5235" s="50" t="e">
        <f>INDEX([1]Dados!$M$2:$N$26779,MATCH($P5235,[1]Dados!$N$2:$N$26779,),2)</f>
        <v>#N/A</v>
      </c>
      <c r="P5235">
        <v>159520</v>
      </c>
      <c r="Q5235" s="1">
        <v>37131</v>
      </c>
      <c r="R5235" s="1">
        <v>37135</v>
      </c>
      <c r="S5235" t="s">
        <v>1436</v>
      </c>
    </row>
    <row r="5236" spans="1:19" x14ac:dyDescent="0.2">
      <c r="A5236" s="7">
        <v>210193</v>
      </c>
      <c r="B5236" s="3">
        <v>7200</v>
      </c>
      <c r="C5236" s="3" t="s">
        <v>39</v>
      </c>
      <c r="D5236" s="2" t="s">
        <v>288</v>
      </c>
      <c r="E5236" s="3">
        <v>17</v>
      </c>
      <c r="F5236" s="17">
        <v>0</v>
      </c>
      <c r="G5236" s="17">
        <v>1</v>
      </c>
      <c r="H5236" s="17">
        <v>0</v>
      </c>
      <c r="I5236" s="7">
        <v>4.0999999999999996</v>
      </c>
      <c r="J5236" s="7">
        <v>20</v>
      </c>
      <c r="K5236" s="4">
        <v>1203</v>
      </c>
      <c r="L5236" s="5">
        <v>1203.0829000000001</v>
      </c>
      <c r="M5236">
        <v>16485.28</v>
      </c>
      <c r="N5236" s="3">
        <v>1</v>
      </c>
      <c r="O5236" s="50" t="e">
        <f>INDEX([1]Dados!$M$2:$N$26779,MATCH($P5236,[1]Dados!$N$2:$N$26779,),2)</f>
        <v>#N/A</v>
      </c>
      <c r="P5236">
        <v>167797</v>
      </c>
      <c r="Q5236" s="1">
        <v>37131</v>
      </c>
      <c r="R5236" s="1">
        <v>37135</v>
      </c>
      <c r="S5236" t="s">
        <v>1254</v>
      </c>
    </row>
    <row r="5237" spans="1:19" x14ac:dyDescent="0.2">
      <c r="A5237" s="7">
        <v>210193</v>
      </c>
      <c r="B5237" s="3">
        <v>7200</v>
      </c>
      <c r="C5237" s="3" t="s">
        <v>39</v>
      </c>
      <c r="D5237" s="2" t="s">
        <v>288</v>
      </c>
      <c r="E5237" s="3">
        <v>17</v>
      </c>
      <c r="F5237" s="17">
        <v>0</v>
      </c>
      <c r="G5237" s="17">
        <v>1</v>
      </c>
      <c r="H5237" s="17">
        <v>0</v>
      </c>
      <c r="I5237" s="7">
        <v>4.2</v>
      </c>
      <c r="J5237" s="7">
        <v>13</v>
      </c>
      <c r="K5237" s="4">
        <v>1203</v>
      </c>
      <c r="L5237" s="5">
        <v>1203.0829000000001</v>
      </c>
      <c r="M5237">
        <v>16485.28</v>
      </c>
      <c r="N5237" s="3">
        <v>1</v>
      </c>
      <c r="O5237" s="50" t="e">
        <f>INDEX([1]Dados!$M$2:$N$26779,MATCH($P5237,[1]Dados!$N$2:$N$26779,),2)</f>
        <v>#N/A</v>
      </c>
      <c r="P5237">
        <v>167797</v>
      </c>
      <c r="Q5237" s="1">
        <v>37131</v>
      </c>
      <c r="R5237" s="1">
        <v>37135</v>
      </c>
      <c r="S5237" t="s">
        <v>1254</v>
      </c>
    </row>
    <row r="5238" spans="1:19" x14ac:dyDescent="0.2">
      <c r="A5238" s="7">
        <v>210193</v>
      </c>
      <c r="B5238" s="3">
        <v>7200</v>
      </c>
      <c r="C5238" s="3" t="s">
        <v>39</v>
      </c>
      <c r="D5238" s="2" t="s">
        <v>288</v>
      </c>
      <c r="E5238" s="3">
        <v>17</v>
      </c>
      <c r="F5238" s="17">
        <v>0</v>
      </c>
      <c r="G5238" s="17">
        <v>1</v>
      </c>
      <c r="H5238" s="17">
        <v>0</v>
      </c>
      <c r="I5238" s="7">
        <v>4.3</v>
      </c>
      <c r="J5238" s="7">
        <v>20</v>
      </c>
      <c r="K5238" s="4">
        <v>1203</v>
      </c>
      <c r="L5238" s="5">
        <v>1203.0829000000001</v>
      </c>
      <c r="M5238">
        <v>16485.28</v>
      </c>
      <c r="N5238" s="3">
        <v>1</v>
      </c>
      <c r="O5238" s="50" t="e">
        <f>INDEX([1]Dados!$M$2:$N$26779,MATCH($P5238,[1]Dados!$N$2:$N$26779,),2)</f>
        <v>#N/A</v>
      </c>
      <c r="P5238">
        <v>167797</v>
      </c>
      <c r="Q5238" s="1">
        <v>37131</v>
      </c>
      <c r="R5238" s="1">
        <v>37135</v>
      </c>
      <c r="S5238" t="s">
        <v>1254</v>
      </c>
    </row>
    <row r="5239" spans="1:19" x14ac:dyDescent="0.2">
      <c r="A5239" s="7">
        <v>210193</v>
      </c>
      <c r="B5239" s="3">
        <v>7200</v>
      </c>
      <c r="C5239" s="3" t="s">
        <v>39</v>
      </c>
      <c r="D5239" s="2" t="s">
        <v>288</v>
      </c>
      <c r="E5239" s="3">
        <v>17</v>
      </c>
      <c r="F5239" s="17">
        <v>0</v>
      </c>
      <c r="G5239" s="17">
        <v>1</v>
      </c>
      <c r="H5239" s="17">
        <v>0</v>
      </c>
      <c r="I5239" s="7">
        <v>4.4000000000000004</v>
      </c>
      <c r="J5239" s="7">
        <v>27</v>
      </c>
      <c r="K5239" s="4">
        <v>1203</v>
      </c>
      <c r="L5239" s="5">
        <v>1203.0829000000001</v>
      </c>
      <c r="M5239">
        <v>16485.28</v>
      </c>
      <c r="N5239" s="3">
        <v>1</v>
      </c>
      <c r="O5239" s="50" t="e">
        <f>INDEX([1]Dados!$M$2:$N$26779,MATCH($P5239,[1]Dados!$N$2:$N$26779,),2)</f>
        <v>#N/A</v>
      </c>
      <c r="P5239">
        <v>167797</v>
      </c>
      <c r="Q5239" s="1">
        <v>37131</v>
      </c>
      <c r="R5239" s="1">
        <v>37135</v>
      </c>
      <c r="S5239" t="s">
        <v>1254</v>
      </c>
    </row>
    <row r="5240" spans="1:19" x14ac:dyDescent="0.2">
      <c r="A5240" s="7">
        <v>210193</v>
      </c>
      <c r="B5240" s="3">
        <v>7200</v>
      </c>
      <c r="C5240" s="3" t="s">
        <v>39</v>
      </c>
      <c r="D5240" s="2" t="s">
        <v>288</v>
      </c>
      <c r="E5240" s="3">
        <v>17</v>
      </c>
      <c r="F5240" s="17">
        <v>0</v>
      </c>
      <c r="G5240" s="17">
        <v>1</v>
      </c>
      <c r="H5240" s="17">
        <v>0</v>
      </c>
      <c r="I5240" s="7">
        <v>4.5</v>
      </c>
      <c r="J5240" s="7">
        <v>17</v>
      </c>
      <c r="K5240" s="4">
        <v>1203</v>
      </c>
      <c r="L5240" s="5">
        <v>1203.0829000000001</v>
      </c>
      <c r="M5240">
        <v>16485.28</v>
      </c>
      <c r="N5240" s="3">
        <v>1</v>
      </c>
      <c r="O5240" s="50" t="e">
        <f>INDEX([1]Dados!$M$2:$N$26779,MATCH($P5240,[1]Dados!$N$2:$N$26779,),2)</f>
        <v>#N/A</v>
      </c>
      <c r="P5240">
        <v>167797</v>
      </c>
      <c r="Q5240" s="1">
        <v>37131</v>
      </c>
      <c r="R5240" s="1">
        <v>37135</v>
      </c>
      <c r="S5240" t="s">
        <v>1254</v>
      </c>
    </row>
    <row r="5241" spans="1:19" x14ac:dyDescent="0.2">
      <c r="A5241" s="7">
        <v>210193</v>
      </c>
      <c r="B5241" s="3">
        <v>7200</v>
      </c>
      <c r="C5241" s="3" t="s">
        <v>39</v>
      </c>
      <c r="D5241" s="2" t="s">
        <v>288</v>
      </c>
      <c r="E5241" s="3">
        <v>17</v>
      </c>
      <c r="F5241" s="17">
        <v>0</v>
      </c>
      <c r="G5241" s="17">
        <v>1</v>
      </c>
      <c r="H5241" s="17">
        <v>0</v>
      </c>
      <c r="I5241" s="7">
        <v>2.1</v>
      </c>
      <c r="J5241" s="7">
        <v>13</v>
      </c>
      <c r="K5241" s="4">
        <v>1214</v>
      </c>
      <c r="L5241" s="5">
        <v>1214.0587</v>
      </c>
      <c r="M5241">
        <v>42284.69</v>
      </c>
      <c r="N5241" s="3">
        <v>1</v>
      </c>
      <c r="O5241" s="50" t="e">
        <f>INDEX([1]Dados!$M$2:$N$26779,MATCH($P5241,[1]Dados!$N$2:$N$26779,),2)</f>
        <v>#N/A</v>
      </c>
      <c r="P5241">
        <v>168400</v>
      </c>
      <c r="Q5241" s="1">
        <v>37131</v>
      </c>
      <c r="R5241" s="1">
        <v>37135</v>
      </c>
      <c r="S5241" t="s">
        <v>962</v>
      </c>
    </row>
    <row r="5242" spans="1:19" x14ac:dyDescent="0.2">
      <c r="A5242" s="7">
        <v>210193</v>
      </c>
      <c r="B5242" s="3">
        <v>7200</v>
      </c>
      <c r="C5242" s="3" t="s">
        <v>39</v>
      </c>
      <c r="D5242" s="2" t="s">
        <v>288</v>
      </c>
      <c r="E5242" s="3">
        <v>17</v>
      </c>
      <c r="F5242" s="17">
        <v>0</v>
      </c>
      <c r="G5242" s="17">
        <v>1</v>
      </c>
      <c r="H5242" s="17">
        <v>0</v>
      </c>
      <c r="I5242" s="7">
        <v>2.2000000000000002</v>
      </c>
      <c r="J5242" s="7">
        <v>30</v>
      </c>
      <c r="K5242" s="4">
        <v>1214</v>
      </c>
      <c r="L5242" s="5">
        <v>1214.0587</v>
      </c>
      <c r="M5242">
        <v>42284.69</v>
      </c>
      <c r="N5242" s="3">
        <v>1</v>
      </c>
      <c r="O5242" s="50" t="e">
        <f>INDEX([1]Dados!$M$2:$N$26779,MATCH($P5242,[1]Dados!$N$2:$N$26779,),2)</f>
        <v>#N/A</v>
      </c>
      <c r="P5242">
        <v>168400</v>
      </c>
      <c r="Q5242" s="1">
        <v>37131</v>
      </c>
      <c r="R5242" s="1">
        <v>37135</v>
      </c>
      <c r="S5242" t="s">
        <v>962</v>
      </c>
    </row>
    <row r="5243" spans="1:19" x14ac:dyDescent="0.2">
      <c r="A5243" s="7">
        <v>210193</v>
      </c>
      <c r="B5243" s="3">
        <v>7200</v>
      </c>
      <c r="C5243" s="3" t="s">
        <v>39</v>
      </c>
      <c r="D5243" s="2" t="s">
        <v>288</v>
      </c>
      <c r="E5243" s="3">
        <v>17</v>
      </c>
      <c r="F5243" s="17">
        <v>0</v>
      </c>
      <c r="G5243" s="17">
        <v>1</v>
      </c>
      <c r="H5243" s="17">
        <v>0</v>
      </c>
      <c r="I5243" s="7">
        <v>3.1</v>
      </c>
      <c r="J5243" s="7">
        <v>24</v>
      </c>
      <c r="K5243" s="4">
        <v>1214</v>
      </c>
      <c r="L5243" s="5">
        <v>1214.0589</v>
      </c>
      <c r="M5243">
        <v>131248</v>
      </c>
      <c r="N5243" s="3">
        <v>1</v>
      </c>
      <c r="O5243" s="50" t="e">
        <f>INDEX([1]Dados!$M$2:$N$26779,MATCH($P5243,[1]Dados!$N$2:$N$26779,),2)</f>
        <v>#N/A</v>
      </c>
      <c r="P5243">
        <v>169493</v>
      </c>
      <c r="Q5243" s="1">
        <v>37131</v>
      </c>
      <c r="R5243" s="1">
        <v>37135</v>
      </c>
      <c r="S5243" t="s">
        <v>1509</v>
      </c>
    </row>
    <row r="5244" spans="1:19" x14ac:dyDescent="0.2">
      <c r="A5244" s="7">
        <v>210193</v>
      </c>
      <c r="B5244" s="3">
        <v>7200</v>
      </c>
      <c r="C5244" s="3" t="s">
        <v>39</v>
      </c>
      <c r="D5244" s="2" t="s">
        <v>288</v>
      </c>
      <c r="E5244" s="3">
        <v>17</v>
      </c>
      <c r="F5244" s="17">
        <v>0</v>
      </c>
      <c r="G5244" s="17">
        <v>1</v>
      </c>
      <c r="H5244" s="17">
        <v>0</v>
      </c>
      <c r="I5244" s="7">
        <v>3.2</v>
      </c>
      <c r="J5244" s="7">
        <v>20</v>
      </c>
      <c r="K5244" s="4">
        <v>1214</v>
      </c>
      <c r="L5244" s="5">
        <v>1214.0589</v>
      </c>
      <c r="M5244">
        <v>131248</v>
      </c>
      <c r="N5244" s="3">
        <v>1</v>
      </c>
      <c r="O5244" s="50" t="e">
        <f>INDEX([1]Dados!$M$2:$N$26779,MATCH($P5244,[1]Dados!$N$2:$N$26779,),2)</f>
        <v>#N/A</v>
      </c>
      <c r="P5244">
        <v>169493</v>
      </c>
      <c r="Q5244" s="1">
        <v>37131</v>
      </c>
      <c r="R5244" s="1">
        <v>37135</v>
      </c>
      <c r="S5244" t="s">
        <v>1509</v>
      </c>
    </row>
    <row r="5245" spans="1:19" x14ac:dyDescent="0.2">
      <c r="A5245" s="7">
        <v>210193</v>
      </c>
      <c r="B5245" s="3">
        <v>7200</v>
      </c>
      <c r="C5245" s="3" t="s">
        <v>39</v>
      </c>
      <c r="D5245" s="2" t="s">
        <v>288</v>
      </c>
      <c r="E5245" s="3">
        <v>17</v>
      </c>
      <c r="F5245" s="17">
        <v>0</v>
      </c>
      <c r="G5245" s="17">
        <v>1</v>
      </c>
      <c r="H5245" s="17">
        <v>0</v>
      </c>
      <c r="I5245" s="7">
        <v>3.3</v>
      </c>
      <c r="J5245" s="7">
        <v>28</v>
      </c>
      <c r="K5245" s="4">
        <v>1214</v>
      </c>
      <c r="L5245" s="5">
        <v>1214.0589</v>
      </c>
      <c r="M5245">
        <v>131248</v>
      </c>
      <c r="N5245" s="3">
        <v>1</v>
      </c>
      <c r="O5245" s="50" t="e">
        <f>INDEX([1]Dados!$M$2:$N$26779,MATCH($P5245,[1]Dados!$N$2:$N$26779,),2)</f>
        <v>#N/A</v>
      </c>
      <c r="P5245">
        <v>169493</v>
      </c>
      <c r="Q5245" s="1">
        <v>37131</v>
      </c>
      <c r="R5245" s="1">
        <v>37135</v>
      </c>
      <c r="S5245" t="s">
        <v>1509</v>
      </c>
    </row>
    <row r="5246" spans="1:19" x14ac:dyDescent="0.2">
      <c r="A5246" s="7">
        <v>210193</v>
      </c>
      <c r="B5246" s="3">
        <v>7200</v>
      </c>
      <c r="C5246" s="3" t="s">
        <v>39</v>
      </c>
      <c r="D5246" s="2" t="s">
        <v>288</v>
      </c>
      <c r="E5246" s="3">
        <v>17</v>
      </c>
      <c r="F5246" s="17">
        <v>0</v>
      </c>
      <c r="G5246" s="17">
        <v>1</v>
      </c>
      <c r="H5246" s="17">
        <v>0</v>
      </c>
      <c r="I5246" s="7" t="s">
        <v>3</v>
      </c>
      <c r="J5246" s="7">
        <v>0</v>
      </c>
      <c r="K5246" s="4">
        <v>1214</v>
      </c>
      <c r="L5246" s="5">
        <v>1214.0589</v>
      </c>
      <c r="M5246">
        <v>42284.69</v>
      </c>
      <c r="N5246" s="3">
        <v>1</v>
      </c>
      <c r="O5246" s="50" t="e">
        <f>INDEX([1]Dados!$M$2:$N$26779,MATCH($P5246,[1]Dados!$N$2:$N$26779,),2)</f>
        <v>#N/A</v>
      </c>
      <c r="P5246">
        <v>169620</v>
      </c>
      <c r="Q5246" s="1">
        <v>37131</v>
      </c>
      <c r="R5246" s="1">
        <v>37135</v>
      </c>
      <c r="S5246" t="s">
        <v>1509</v>
      </c>
    </row>
    <row r="5247" spans="1:19" x14ac:dyDescent="0.2">
      <c r="A5247" s="7">
        <v>210193</v>
      </c>
      <c r="B5247" s="3">
        <v>7200</v>
      </c>
      <c r="C5247" s="3" t="s">
        <v>39</v>
      </c>
      <c r="D5247" s="2" t="s">
        <v>288</v>
      </c>
      <c r="E5247" s="3">
        <v>17</v>
      </c>
      <c r="F5247" s="17">
        <v>0</v>
      </c>
      <c r="G5247" s="17">
        <v>1</v>
      </c>
      <c r="H5247" s="17">
        <v>0</v>
      </c>
      <c r="I5247" s="7">
        <v>5.0999999999999996</v>
      </c>
      <c r="J5247" s="7">
        <v>22</v>
      </c>
      <c r="K5247" s="4">
        <v>1293</v>
      </c>
      <c r="L5247" s="5">
        <v>1293.0592999999999</v>
      </c>
      <c r="M5247">
        <v>3190.25</v>
      </c>
      <c r="N5247" s="3">
        <v>1</v>
      </c>
      <c r="O5247" s="50" t="e">
        <f>INDEX([1]Dados!$M$2:$N$26779,MATCH($P5247,[1]Dados!$N$2:$N$26779,),2)</f>
        <v>#N/A</v>
      </c>
      <c r="P5247">
        <v>168342</v>
      </c>
      <c r="Q5247" s="1">
        <v>37131</v>
      </c>
      <c r="R5247" s="1">
        <v>37135</v>
      </c>
      <c r="S5247" t="s">
        <v>1508</v>
      </c>
    </row>
    <row r="5248" spans="1:19" x14ac:dyDescent="0.2">
      <c r="A5248" s="7">
        <v>210193</v>
      </c>
      <c r="B5248" s="3">
        <v>7200</v>
      </c>
      <c r="C5248" s="3" t="s">
        <v>39</v>
      </c>
      <c r="D5248" s="2" t="s">
        <v>288</v>
      </c>
      <c r="E5248" s="3">
        <v>17</v>
      </c>
      <c r="F5248" s="17">
        <v>0</v>
      </c>
      <c r="G5248" s="17">
        <v>1</v>
      </c>
      <c r="H5248" s="17">
        <v>0</v>
      </c>
      <c r="I5248" s="7">
        <v>5.2</v>
      </c>
      <c r="J5248" s="7">
        <v>5</v>
      </c>
      <c r="K5248" s="4">
        <v>1293</v>
      </c>
      <c r="L5248" s="5">
        <v>1293.0592999999999</v>
      </c>
      <c r="M5248">
        <v>3190.25</v>
      </c>
      <c r="N5248" s="3">
        <v>1</v>
      </c>
      <c r="O5248" s="50" t="e">
        <f>INDEX([1]Dados!$M$2:$N$26779,MATCH($P5248,[1]Dados!$N$2:$N$26779,),2)</f>
        <v>#N/A</v>
      </c>
      <c r="P5248">
        <v>168342</v>
      </c>
      <c r="Q5248" s="1">
        <v>37131</v>
      </c>
      <c r="R5248" s="1">
        <v>37135</v>
      </c>
      <c r="S5248" t="s">
        <v>1508</v>
      </c>
    </row>
    <row r="5249" spans="1:19" x14ac:dyDescent="0.2">
      <c r="A5249" s="7">
        <v>210193</v>
      </c>
      <c r="B5249" s="3">
        <v>7200</v>
      </c>
      <c r="C5249" s="3" t="s">
        <v>39</v>
      </c>
      <c r="D5249" s="2" t="s">
        <v>288</v>
      </c>
      <c r="E5249" s="3">
        <v>17</v>
      </c>
      <c r="F5249" s="17">
        <v>0</v>
      </c>
      <c r="G5249" s="17">
        <v>1</v>
      </c>
      <c r="H5249" s="17">
        <v>0</v>
      </c>
      <c r="I5249" s="7">
        <v>5.3</v>
      </c>
      <c r="J5249" s="7">
        <v>7</v>
      </c>
      <c r="K5249" s="4">
        <v>1293</v>
      </c>
      <c r="L5249" s="5">
        <v>1293.0592999999999</v>
      </c>
      <c r="M5249">
        <v>3190.25</v>
      </c>
      <c r="N5249" s="3">
        <v>1</v>
      </c>
      <c r="O5249" s="50" t="e">
        <f>INDEX([1]Dados!$M$2:$N$26779,MATCH($P5249,[1]Dados!$N$2:$N$26779,),2)</f>
        <v>#N/A</v>
      </c>
      <c r="P5249">
        <v>168342</v>
      </c>
      <c r="Q5249" s="1">
        <v>37131</v>
      </c>
      <c r="R5249" s="1">
        <v>37135</v>
      </c>
      <c r="S5249" t="s">
        <v>1508</v>
      </c>
    </row>
    <row r="5250" spans="1:19" x14ac:dyDescent="0.2">
      <c r="A5250" s="7">
        <v>210545</v>
      </c>
      <c r="B5250" s="3">
        <v>7749</v>
      </c>
      <c r="C5250" s="3" t="s">
        <v>39</v>
      </c>
      <c r="D5250" s="2" t="s">
        <v>515</v>
      </c>
      <c r="E5250" s="3">
        <v>17</v>
      </c>
      <c r="F5250" s="17">
        <v>0</v>
      </c>
      <c r="G5250" s="17">
        <v>1</v>
      </c>
      <c r="H5250" s="17">
        <v>0</v>
      </c>
      <c r="I5250" s="7" t="s">
        <v>3</v>
      </c>
      <c r="J5250" s="7">
        <v>0</v>
      </c>
      <c r="K5250" s="4">
        <v>1214</v>
      </c>
      <c r="L5250" s="5">
        <v>1214.0589</v>
      </c>
      <c r="M5250" t="s">
        <v>2134</v>
      </c>
      <c r="N5250" s="3">
        <v>1</v>
      </c>
      <c r="O5250" s="50" t="e">
        <f>INDEX([1]Dados!$M$2:$N$26779,MATCH($P5250,[1]Dados!$N$2:$N$26779,),2)</f>
        <v>#N/A</v>
      </c>
      <c r="P5250">
        <v>169494</v>
      </c>
      <c r="Q5250" s="1">
        <v>37130</v>
      </c>
      <c r="R5250" s="1">
        <v>37142</v>
      </c>
      <c r="S5250" t="s">
        <v>926</v>
      </c>
    </row>
    <row r="5251" spans="1:19" x14ac:dyDescent="0.2">
      <c r="A5251" s="7">
        <v>210545</v>
      </c>
      <c r="B5251" s="3">
        <v>7749</v>
      </c>
      <c r="C5251" s="3" t="s">
        <v>39</v>
      </c>
      <c r="D5251" s="2" t="s">
        <v>515</v>
      </c>
      <c r="E5251" s="3">
        <v>17</v>
      </c>
      <c r="F5251" s="17">
        <v>0</v>
      </c>
      <c r="G5251" s="17">
        <v>1</v>
      </c>
      <c r="H5251" s="17">
        <v>0</v>
      </c>
      <c r="I5251" s="7">
        <v>3.1</v>
      </c>
      <c r="J5251" s="7">
        <v>24</v>
      </c>
      <c r="K5251" s="4">
        <v>1214</v>
      </c>
      <c r="L5251" s="5">
        <v>1214.0589</v>
      </c>
      <c r="M5251">
        <v>147000</v>
      </c>
      <c r="N5251" s="3">
        <v>1</v>
      </c>
      <c r="O5251" s="50" t="e">
        <f>INDEX([1]Dados!$M$2:$N$26779,MATCH($P5251,[1]Dados!$N$2:$N$26779,),2)</f>
        <v>#N/A</v>
      </c>
      <c r="P5251">
        <v>169563</v>
      </c>
      <c r="Q5251" s="1">
        <v>37130</v>
      </c>
      <c r="R5251" s="1">
        <v>37142</v>
      </c>
      <c r="S5251" t="s">
        <v>926</v>
      </c>
    </row>
    <row r="5252" spans="1:19" x14ac:dyDescent="0.2">
      <c r="A5252" s="7">
        <v>210545</v>
      </c>
      <c r="B5252" s="3">
        <v>7749</v>
      </c>
      <c r="C5252" s="3" t="s">
        <v>39</v>
      </c>
      <c r="D5252" s="2" t="s">
        <v>515</v>
      </c>
      <c r="E5252" s="3">
        <v>17</v>
      </c>
      <c r="F5252" s="17">
        <v>0</v>
      </c>
      <c r="G5252" s="17">
        <v>1</v>
      </c>
      <c r="H5252" s="17">
        <v>0</v>
      </c>
      <c r="I5252" s="7">
        <v>3.2</v>
      </c>
      <c r="J5252" s="7">
        <v>32</v>
      </c>
      <c r="K5252" s="4">
        <v>1214</v>
      </c>
      <c r="L5252" s="5">
        <v>1214.0589</v>
      </c>
      <c r="M5252">
        <v>147000</v>
      </c>
      <c r="N5252" s="3">
        <v>1</v>
      </c>
      <c r="O5252" s="50" t="e">
        <f>INDEX([1]Dados!$M$2:$N$26779,MATCH($P5252,[1]Dados!$N$2:$N$26779,),2)</f>
        <v>#N/A</v>
      </c>
      <c r="P5252">
        <v>169563</v>
      </c>
      <c r="Q5252" s="1">
        <v>37130</v>
      </c>
      <c r="R5252" s="1">
        <v>37142</v>
      </c>
      <c r="S5252" t="s">
        <v>926</v>
      </c>
    </row>
    <row r="5253" spans="1:19" x14ac:dyDescent="0.2">
      <c r="A5253" s="7">
        <v>210545</v>
      </c>
      <c r="B5253" s="3">
        <v>7749</v>
      </c>
      <c r="C5253" s="3" t="s">
        <v>39</v>
      </c>
      <c r="D5253" s="2" t="s">
        <v>515</v>
      </c>
      <c r="E5253" s="3">
        <v>17</v>
      </c>
      <c r="F5253" s="17">
        <v>0</v>
      </c>
      <c r="G5253" s="17">
        <v>1</v>
      </c>
      <c r="H5253" s="17">
        <v>0</v>
      </c>
      <c r="I5253" s="7">
        <v>3.3</v>
      </c>
      <c r="J5253" s="7">
        <v>13</v>
      </c>
      <c r="K5253" s="4">
        <v>1214</v>
      </c>
      <c r="L5253" s="5">
        <v>1214.0589</v>
      </c>
      <c r="M5253">
        <v>147000</v>
      </c>
      <c r="N5253" s="3">
        <v>1</v>
      </c>
      <c r="O5253" s="50" t="e">
        <f>INDEX([1]Dados!$M$2:$N$26779,MATCH($P5253,[1]Dados!$N$2:$N$26779,),2)</f>
        <v>#N/A</v>
      </c>
      <c r="P5253">
        <v>169563</v>
      </c>
      <c r="Q5253" s="1">
        <v>37130</v>
      </c>
      <c r="R5253" s="1">
        <v>37142</v>
      </c>
      <c r="S5253" t="s">
        <v>926</v>
      </c>
    </row>
    <row r="5254" spans="1:19" x14ac:dyDescent="0.2">
      <c r="A5254" s="7">
        <v>210545</v>
      </c>
      <c r="B5254" s="3">
        <v>7749</v>
      </c>
      <c r="C5254" s="3" t="s">
        <v>39</v>
      </c>
      <c r="D5254" s="2" t="s">
        <v>515</v>
      </c>
      <c r="E5254" s="3">
        <v>17</v>
      </c>
      <c r="F5254" s="17">
        <v>0</v>
      </c>
      <c r="G5254" s="17">
        <v>1</v>
      </c>
      <c r="H5254" s="17">
        <v>0</v>
      </c>
      <c r="I5254" s="7">
        <v>4.0999999999999996</v>
      </c>
      <c r="J5254" s="7">
        <v>15</v>
      </c>
      <c r="K5254" s="4">
        <v>1203</v>
      </c>
      <c r="L5254" s="5">
        <v>1203.0829000000001</v>
      </c>
      <c r="M5254">
        <v>32140.13</v>
      </c>
      <c r="N5254" s="3">
        <v>1</v>
      </c>
      <c r="O5254" s="50" t="e">
        <f>INDEX([1]Dados!$M$2:$N$26779,MATCH($P5254,[1]Dados!$N$2:$N$26779,),2)</f>
        <v>#N/A</v>
      </c>
      <c r="P5254">
        <v>167799</v>
      </c>
      <c r="Q5254" s="1">
        <v>37130</v>
      </c>
      <c r="R5254" s="1">
        <v>37142</v>
      </c>
      <c r="S5254" t="s">
        <v>1867</v>
      </c>
    </row>
    <row r="5255" spans="1:19" x14ac:dyDescent="0.2">
      <c r="A5255" s="7">
        <v>210545</v>
      </c>
      <c r="B5255" s="3">
        <v>7749</v>
      </c>
      <c r="C5255" s="3" t="s">
        <v>39</v>
      </c>
      <c r="D5255" s="2" t="s">
        <v>515</v>
      </c>
      <c r="E5255" s="3">
        <v>17</v>
      </c>
      <c r="F5255" s="17">
        <v>0</v>
      </c>
      <c r="G5255" s="17">
        <v>1</v>
      </c>
      <c r="H5255" s="17">
        <v>0</v>
      </c>
      <c r="I5255" s="7">
        <v>4.2</v>
      </c>
      <c r="J5255" s="7">
        <v>25</v>
      </c>
      <c r="K5255" s="4">
        <v>1203</v>
      </c>
      <c r="L5255" s="5">
        <v>1203.0829000000001</v>
      </c>
      <c r="M5255">
        <v>32140.13</v>
      </c>
      <c r="N5255" s="3">
        <v>1</v>
      </c>
      <c r="O5255" s="50" t="e">
        <f>INDEX([1]Dados!$M$2:$N$26779,MATCH($P5255,[1]Dados!$N$2:$N$26779,),2)</f>
        <v>#N/A</v>
      </c>
      <c r="P5255">
        <v>167799</v>
      </c>
      <c r="Q5255" s="1">
        <v>37130</v>
      </c>
      <c r="R5255" s="1">
        <v>37142</v>
      </c>
      <c r="S5255" t="s">
        <v>1867</v>
      </c>
    </row>
    <row r="5256" spans="1:19" x14ac:dyDescent="0.2">
      <c r="A5256" s="7">
        <v>210545</v>
      </c>
      <c r="B5256" s="3">
        <v>7749</v>
      </c>
      <c r="C5256" s="3" t="s">
        <v>39</v>
      </c>
      <c r="D5256" s="2" t="s">
        <v>515</v>
      </c>
      <c r="E5256" s="3">
        <v>17</v>
      </c>
      <c r="F5256" s="17">
        <v>0</v>
      </c>
      <c r="G5256" s="17">
        <v>1</v>
      </c>
      <c r="H5256" s="17">
        <v>0</v>
      </c>
      <c r="I5256" s="7">
        <v>4.3</v>
      </c>
      <c r="J5256" s="7">
        <v>25</v>
      </c>
      <c r="K5256" s="4">
        <v>1203</v>
      </c>
      <c r="L5256" s="5">
        <v>1203.0829000000001</v>
      </c>
      <c r="M5256">
        <v>32140.13</v>
      </c>
      <c r="N5256" s="3">
        <v>1</v>
      </c>
      <c r="O5256" s="50" t="e">
        <f>INDEX([1]Dados!$M$2:$N$26779,MATCH($P5256,[1]Dados!$N$2:$N$26779,),2)</f>
        <v>#N/A</v>
      </c>
      <c r="P5256">
        <v>167799</v>
      </c>
      <c r="Q5256" s="1">
        <v>37130</v>
      </c>
      <c r="R5256" s="1">
        <v>37142</v>
      </c>
      <c r="S5256" t="s">
        <v>1867</v>
      </c>
    </row>
    <row r="5257" spans="1:19" x14ac:dyDescent="0.2">
      <c r="A5257" s="7">
        <v>210545</v>
      </c>
      <c r="B5257" s="3">
        <v>7749</v>
      </c>
      <c r="C5257" s="3" t="s">
        <v>39</v>
      </c>
      <c r="D5257" s="2" t="s">
        <v>515</v>
      </c>
      <c r="E5257" s="3">
        <v>17</v>
      </c>
      <c r="F5257" s="17">
        <v>0</v>
      </c>
      <c r="G5257" s="17">
        <v>1</v>
      </c>
      <c r="H5257" s="17">
        <v>0</v>
      </c>
      <c r="I5257" s="7">
        <v>4.4000000000000004</v>
      </c>
      <c r="J5257" s="7">
        <v>13</v>
      </c>
      <c r="K5257" s="4">
        <v>1203</v>
      </c>
      <c r="L5257" s="5">
        <v>1203.0829000000001</v>
      </c>
      <c r="M5257">
        <v>32140.13</v>
      </c>
      <c r="N5257" s="3">
        <v>1</v>
      </c>
      <c r="O5257" s="50" t="e">
        <f>INDEX([1]Dados!$M$2:$N$26779,MATCH($P5257,[1]Dados!$N$2:$N$26779,),2)</f>
        <v>#N/A</v>
      </c>
      <c r="P5257">
        <v>167799</v>
      </c>
      <c r="Q5257" s="1">
        <v>37130</v>
      </c>
      <c r="R5257" s="1">
        <v>37142</v>
      </c>
      <c r="S5257" t="s">
        <v>1867</v>
      </c>
    </row>
    <row r="5258" spans="1:19" x14ac:dyDescent="0.2">
      <c r="A5258" s="7">
        <v>210545</v>
      </c>
      <c r="B5258" s="3">
        <v>7749</v>
      </c>
      <c r="C5258" s="3" t="s">
        <v>39</v>
      </c>
      <c r="D5258" s="2" t="s">
        <v>515</v>
      </c>
      <c r="E5258" s="3">
        <v>17</v>
      </c>
      <c r="F5258" s="17">
        <v>0</v>
      </c>
      <c r="G5258" s="17">
        <v>1</v>
      </c>
      <c r="H5258" s="17">
        <v>0</v>
      </c>
      <c r="I5258" s="7">
        <v>5.0999999999999996</v>
      </c>
      <c r="J5258" s="7">
        <v>10</v>
      </c>
      <c r="K5258" s="4">
        <v>1214</v>
      </c>
      <c r="L5258" s="5">
        <v>1214.0808</v>
      </c>
      <c r="M5258">
        <v>34368</v>
      </c>
      <c r="N5258" s="3">
        <v>1</v>
      </c>
      <c r="O5258" s="50" t="e">
        <f>INDEX([1]Dados!$M$2:$N$26779,MATCH($P5258,[1]Dados!$N$2:$N$26779,),2)</f>
        <v>#N/A</v>
      </c>
      <c r="P5258">
        <v>169561</v>
      </c>
      <c r="Q5258" s="1">
        <v>37130</v>
      </c>
      <c r="R5258" s="1">
        <v>37142</v>
      </c>
      <c r="S5258" t="s">
        <v>2358</v>
      </c>
    </row>
    <row r="5259" spans="1:19" x14ac:dyDescent="0.2">
      <c r="A5259" s="7">
        <v>210545</v>
      </c>
      <c r="B5259" s="3">
        <v>7749</v>
      </c>
      <c r="C5259" s="3" t="s">
        <v>39</v>
      </c>
      <c r="D5259" s="2" t="s">
        <v>515</v>
      </c>
      <c r="E5259" s="3">
        <v>17</v>
      </c>
      <c r="F5259" s="17">
        <v>0</v>
      </c>
      <c r="G5259" s="17">
        <v>1</v>
      </c>
      <c r="H5259" s="17">
        <v>0</v>
      </c>
      <c r="I5259" s="7">
        <v>6.1</v>
      </c>
      <c r="J5259" s="7">
        <v>10</v>
      </c>
      <c r="K5259" s="4">
        <v>4</v>
      </c>
      <c r="L5259" s="5">
        <v>4.1822999999999997</v>
      </c>
      <c r="M5259">
        <v>59400</v>
      </c>
      <c r="N5259" s="3">
        <v>1</v>
      </c>
      <c r="O5259" s="50" t="e">
        <f>INDEX([1]Dados!$M$2:$N$26779,MATCH($P5259,[1]Dados!$N$2:$N$26779,),2)</f>
        <v>#N/A</v>
      </c>
      <c r="P5259">
        <v>169559</v>
      </c>
      <c r="Q5259" s="1">
        <v>37130</v>
      </c>
      <c r="R5259" s="1">
        <v>37142</v>
      </c>
      <c r="S5259" t="s">
        <v>2359</v>
      </c>
    </row>
    <row r="5260" spans="1:19" x14ac:dyDescent="0.2">
      <c r="A5260" s="7">
        <v>210545</v>
      </c>
      <c r="B5260" s="3">
        <v>7749</v>
      </c>
      <c r="C5260" s="3" t="s">
        <v>39</v>
      </c>
      <c r="D5260" s="2" t="s">
        <v>515</v>
      </c>
      <c r="E5260" s="3">
        <v>17</v>
      </c>
      <c r="F5260" s="17">
        <v>0</v>
      </c>
      <c r="G5260" s="17">
        <v>1</v>
      </c>
      <c r="H5260" s="17">
        <v>0</v>
      </c>
      <c r="I5260" s="7" t="s">
        <v>3</v>
      </c>
      <c r="J5260" s="7">
        <v>0</v>
      </c>
      <c r="K5260" s="4">
        <v>1214</v>
      </c>
      <c r="L5260" s="5">
        <v>1214.0587</v>
      </c>
      <c r="M5260" t="s">
        <v>2134</v>
      </c>
      <c r="N5260" s="33">
        <v>1</v>
      </c>
      <c r="O5260" s="50" t="e">
        <f>INDEX([1]Dados!$M$2:$N$26779,MATCH($P5260,[1]Dados!$N$2:$N$26779,),2)</f>
        <v>#N/A</v>
      </c>
      <c r="P5260">
        <v>168401</v>
      </c>
      <c r="Q5260" s="1">
        <v>37130</v>
      </c>
      <c r="R5260" s="1">
        <v>37142</v>
      </c>
      <c r="S5260" t="s">
        <v>926</v>
      </c>
    </row>
    <row r="5261" spans="1:19" x14ac:dyDescent="0.2">
      <c r="A5261" s="7">
        <v>210545</v>
      </c>
      <c r="B5261" s="3">
        <v>7749</v>
      </c>
      <c r="C5261" s="3" t="s">
        <v>39</v>
      </c>
      <c r="D5261" s="2" t="s">
        <v>515</v>
      </c>
      <c r="E5261" s="3">
        <v>17</v>
      </c>
      <c r="F5261" s="17">
        <v>0</v>
      </c>
      <c r="G5261" s="17">
        <v>1</v>
      </c>
      <c r="H5261" s="17">
        <v>0</v>
      </c>
      <c r="I5261" s="7">
        <v>1.1000000000000001</v>
      </c>
      <c r="J5261" s="7">
        <v>25</v>
      </c>
      <c r="K5261" s="4">
        <v>1214</v>
      </c>
      <c r="L5261" s="5">
        <v>1214.0587</v>
      </c>
      <c r="M5261">
        <v>82807.12</v>
      </c>
      <c r="N5261" s="33">
        <v>1</v>
      </c>
      <c r="O5261" s="50" t="e">
        <f>INDEX([1]Dados!$M$2:$N$26779,MATCH($P5261,[1]Dados!$N$2:$N$26779,),2)</f>
        <v>#N/A</v>
      </c>
      <c r="P5261">
        <v>169562</v>
      </c>
      <c r="Q5261" s="1">
        <v>37130</v>
      </c>
      <c r="R5261" s="1">
        <v>37142</v>
      </c>
      <c r="S5261" t="s">
        <v>926</v>
      </c>
    </row>
    <row r="5262" spans="1:19" x14ac:dyDescent="0.2">
      <c r="A5262" s="7">
        <v>210545</v>
      </c>
      <c r="B5262" s="3">
        <v>7749</v>
      </c>
      <c r="C5262" s="3" t="s">
        <v>39</v>
      </c>
      <c r="D5262" s="2" t="s">
        <v>515</v>
      </c>
      <c r="E5262" s="3">
        <v>17</v>
      </c>
      <c r="F5262" s="17">
        <v>0</v>
      </c>
      <c r="G5262" s="17">
        <v>1</v>
      </c>
      <c r="H5262" s="17">
        <v>0</v>
      </c>
      <c r="I5262" s="7">
        <v>1.2</v>
      </c>
      <c r="J5262" s="7">
        <v>25</v>
      </c>
      <c r="K5262" s="4">
        <v>1214</v>
      </c>
      <c r="L5262" s="5">
        <v>1214.0587</v>
      </c>
      <c r="M5262">
        <v>82807.12</v>
      </c>
      <c r="N5262" s="33">
        <v>1</v>
      </c>
      <c r="O5262" s="50" t="e">
        <f>INDEX([1]Dados!$M$2:$N$26779,MATCH($P5262,[1]Dados!$N$2:$N$26779,),2)</f>
        <v>#N/A</v>
      </c>
      <c r="P5262">
        <v>169562</v>
      </c>
      <c r="Q5262" s="1">
        <v>37130</v>
      </c>
      <c r="R5262" s="1">
        <v>37142</v>
      </c>
      <c r="S5262" t="s">
        <v>926</v>
      </c>
    </row>
    <row r="5263" spans="1:19" x14ac:dyDescent="0.2">
      <c r="A5263" s="7">
        <v>210545</v>
      </c>
      <c r="B5263" s="3">
        <v>7749</v>
      </c>
      <c r="C5263" s="3" t="s">
        <v>39</v>
      </c>
      <c r="D5263" s="2" t="s">
        <v>515</v>
      </c>
      <c r="E5263" s="3">
        <v>17</v>
      </c>
      <c r="F5263" s="17">
        <v>0</v>
      </c>
      <c r="G5263" s="17">
        <v>1</v>
      </c>
      <c r="H5263" s="17">
        <v>0</v>
      </c>
      <c r="I5263" s="7">
        <v>1.3</v>
      </c>
      <c r="J5263" s="7">
        <v>13</v>
      </c>
      <c r="K5263" s="4">
        <v>1214</v>
      </c>
      <c r="L5263" s="5">
        <v>1214.0587</v>
      </c>
      <c r="M5263">
        <v>82807.12</v>
      </c>
      <c r="N5263" s="33">
        <v>1</v>
      </c>
      <c r="O5263" s="50" t="e">
        <f>INDEX([1]Dados!$M$2:$N$26779,MATCH($P5263,[1]Dados!$N$2:$N$26779,),2)</f>
        <v>#N/A</v>
      </c>
      <c r="P5263">
        <v>169562</v>
      </c>
      <c r="Q5263" s="1">
        <v>37130</v>
      </c>
      <c r="R5263" s="1">
        <v>37142</v>
      </c>
      <c r="S5263" t="s">
        <v>926</v>
      </c>
    </row>
    <row r="5264" spans="1:19" x14ac:dyDescent="0.2">
      <c r="A5264" s="7">
        <v>210545</v>
      </c>
      <c r="B5264" s="3">
        <v>7749</v>
      </c>
      <c r="C5264" s="3" t="s">
        <v>39</v>
      </c>
      <c r="D5264" s="2" t="s">
        <v>515</v>
      </c>
      <c r="E5264" s="3">
        <v>17</v>
      </c>
      <c r="F5264" s="17">
        <v>0</v>
      </c>
      <c r="G5264" s="17">
        <v>1</v>
      </c>
      <c r="H5264" s="17">
        <v>0</v>
      </c>
      <c r="I5264" s="7">
        <v>1.4</v>
      </c>
      <c r="J5264" s="7">
        <v>25</v>
      </c>
      <c r="K5264" s="4">
        <v>1214</v>
      </c>
      <c r="L5264" s="5">
        <v>1214.0587</v>
      </c>
      <c r="M5264">
        <v>82807.12</v>
      </c>
      <c r="N5264" s="33">
        <v>1</v>
      </c>
      <c r="O5264" s="50" t="e">
        <f>INDEX([1]Dados!$M$2:$N$26779,MATCH($P5264,[1]Dados!$N$2:$N$26779,),2)</f>
        <v>#N/A</v>
      </c>
      <c r="P5264">
        <v>169562</v>
      </c>
      <c r="Q5264" s="1">
        <v>37130</v>
      </c>
      <c r="R5264" s="1">
        <v>37142</v>
      </c>
      <c r="S5264" t="s">
        <v>926</v>
      </c>
    </row>
    <row r="5265" spans="1:19" x14ac:dyDescent="0.2">
      <c r="A5265" s="7">
        <v>210545</v>
      </c>
      <c r="B5265" s="3">
        <v>7749</v>
      </c>
      <c r="C5265" s="3" t="s">
        <v>39</v>
      </c>
      <c r="D5265" s="2" t="s">
        <v>515</v>
      </c>
      <c r="E5265" s="3">
        <v>17</v>
      </c>
      <c r="F5265" s="17">
        <v>0</v>
      </c>
      <c r="G5265" s="17">
        <v>1</v>
      </c>
      <c r="H5265" s="17">
        <v>0</v>
      </c>
      <c r="I5265" s="7">
        <v>1.5</v>
      </c>
      <c r="J5265" s="7">
        <v>16</v>
      </c>
      <c r="K5265" s="4">
        <v>1214</v>
      </c>
      <c r="L5265" s="5">
        <v>1214.0587</v>
      </c>
      <c r="M5265">
        <v>82807.12</v>
      </c>
      <c r="N5265" s="33">
        <v>1</v>
      </c>
      <c r="O5265" s="50" t="e">
        <f>INDEX([1]Dados!$M$2:$N$26779,MATCH($P5265,[1]Dados!$N$2:$N$26779,),2)</f>
        <v>#N/A</v>
      </c>
      <c r="P5265">
        <v>169562</v>
      </c>
      <c r="Q5265" s="1">
        <v>37130</v>
      </c>
      <c r="R5265" s="1">
        <v>37142</v>
      </c>
      <c r="S5265" t="s">
        <v>926</v>
      </c>
    </row>
    <row r="5266" spans="1:19" x14ac:dyDescent="0.2">
      <c r="A5266" s="7">
        <v>210545</v>
      </c>
      <c r="B5266" s="3">
        <v>7749</v>
      </c>
      <c r="C5266" s="3" t="s">
        <v>39</v>
      </c>
      <c r="D5266" s="2" t="s">
        <v>515</v>
      </c>
      <c r="E5266" s="3">
        <v>17</v>
      </c>
      <c r="F5266" s="17">
        <v>0</v>
      </c>
      <c r="G5266" s="17">
        <v>1</v>
      </c>
      <c r="H5266" s="17">
        <v>0</v>
      </c>
      <c r="I5266" s="7">
        <v>7.1</v>
      </c>
      <c r="J5266" s="7">
        <v>25</v>
      </c>
      <c r="K5266" s="4">
        <v>1214</v>
      </c>
      <c r="L5266" s="5">
        <v>1214.0587</v>
      </c>
      <c r="M5266">
        <v>75200</v>
      </c>
      <c r="N5266" s="3">
        <v>1</v>
      </c>
      <c r="O5266" s="50" t="e">
        <f>INDEX([1]Dados!$M$2:$N$26779,MATCH($P5266,[1]Dados!$N$2:$N$26779,),2)</f>
        <v>#N/A</v>
      </c>
      <c r="P5266">
        <v>169621</v>
      </c>
      <c r="Q5266" s="1">
        <v>37130</v>
      </c>
      <c r="R5266" s="1">
        <v>37142</v>
      </c>
      <c r="S5266" t="s">
        <v>2360</v>
      </c>
    </row>
    <row r="5267" spans="1:19" x14ac:dyDescent="0.2">
      <c r="A5267" s="7">
        <v>210545</v>
      </c>
      <c r="B5267" s="3">
        <v>7749</v>
      </c>
      <c r="C5267" s="3" t="s">
        <v>39</v>
      </c>
      <c r="D5267" s="2" t="s">
        <v>515</v>
      </c>
      <c r="E5267" s="3">
        <v>17</v>
      </c>
      <c r="F5267" s="17">
        <v>0</v>
      </c>
      <c r="G5267" s="17">
        <v>1</v>
      </c>
      <c r="H5267" s="17">
        <v>0</v>
      </c>
      <c r="I5267" s="7">
        <v>7.2</v>
      </c>
      <c r="J5267" s="7">
        <v>13</v>
      </c>
      <c r="K5267" s="4">
        <v>1214</v>
      </c>
      <c r="L5267" s="5">
        <v>1214.0587</v>
      </c>
      <c r="M5267">
        <v>75200</v>
      </c>
      <c r="N5267" s="3">
        <v>1</v>
      </c>
      <c r="O5267" s="50" t="e">
        <f>INDEX([1]Dados!$M$2:$N$26779,MATCH($P5267,[1]Dados!$N$2:$N$26779,),2)</f>
        <v>#N/A</v>
      </c>
      <c r="P5267">
        <v>169621</v>
      </c>
      <c r="Q5267" s="1">
        <v>37130</v>
      </c>
      <c r="R5267" s="1">
        <v>37142</v>
      </c>
      <c r="S5267" t="s">
        <v>2360</v>
      </c>
    </row>
    <row r="5268" spans="1:19" x14ac:dyDescent="0.2">
      <c r="A5268" s="7">
        <v>210545</v>
      </c>
      <c r="B5268" s="3">
        <v>7749</v>
      </c>
      <c r="C5268" s="3" t="s">
        <v>39</v>
      </c>
      <c r="D5268" s="2" t="s">
        <v>515</v>
      </c>
      <c r="E5268" s="3">
        <v>17</v>
      </c>
      <c r="F5268" s="17">
        <v>0</v>
      </c>
      <c r="G5268" s="17">
        <v>1</v>
      </c>
      <c r="H5268" s="17">
        <v>0</v>
      </c>
      <c r="I5268" s="7">
        <v>8.1</v>
      </c>
      <c r="J5268" s="7">
        <v>7</v>
      </c>
      <c r="K5268" s="4">
        <v>4</v>
      </c>
      <c r="L5268" s="5">
        <v>4.1822999999999997</v>
      </c>
      <c r="M5268">
        <v>96800</v>
      </c>
      <c r="N5268" s="3">
        <v>1</v>
      </c>
      <c r="O5268" s="50" t="e">
        <f>INDEX([1]Dados!$M$2:$N$26779,MATCH($P5268,[1]Dados!$N$2:$N$26779,),2)</f>
        <v>#N/A</v>
      </c>
      <c r="P5268">
        <v>169558</v>
      </c>
      <c r="Q5268" s="1">
        <v>37130</v>
      </c>
      <c r="R5268" s="1">
        <v>37142</v>
      </c>
      <c r="S5268" t="s">
        <v>2361</v>
      </c>
    </row>
    <row r="5269" spans="1:19" x14ac:dyDescent="0.2">
      <c r="A5269" s="7">
        <v>210545</v>
      </c>
      <c r="B5269" s="3">
        <v>7749</v>
      </c>
      <c r="C5269" s="3" t="s">
        <v>39</v>
      </c>
      <c r="D5269" s="2" t="s">
        <v>515</v>
      </c>
      <c r="E5269" s="3">
        <v>17</v>
      </c>
      <c r="F5269" s="17">
        <v>0</v>
      </c>
      <c r="G5269" s="17">
        <v>1</v>
      </c>
      <c r="H5269" s="17">
        <v>0</v>
      </c>
      <c r="I5269" s="7">
        <v>8.1999999999999993</v>
      </c>
      <c r="J5269" s="7">
        <v>25</v>
      </c>
      <c r="K5269" s="4">
        <v>4</v>
      </c>
      <c r="L5269" s="5">
        <v>4.1822999999999997</v>
      </c>
      <c r="M5269">
        <v>96800</v>
      </c>
      <c r="N5269" s="3">
        <v>1</v>
      </c>
      <c r="O5269" s="50" t="e">
        <f>INDEX([1]Dados!$M$2:$N$26779,MATCH($P5269,[1]Dados!$N$2:$N$26779,),2)</f>
        <v>#N/A</v>
      </c>
      <c r="P5269">
        <v>169558</v>
      </c>
      <c r="Q5269" s="1">
        <v>37130</v>
      </c>
      <c r="R5269" s="1">
        <v>37142</v>
      </c>
      <c r="S5269" t="s">
        <v>2361</v>
      </c>
    </row>
    <row r="5270" spans="1:19" x14ac:dyDescent="0.2">
      <c r="A5270" s="7">
        <v>210545</v>
      </c>
      <c r="B5270" s="3">
        <v>7749</v>
      </c>
      <c r="C5270" s="3" t="s">
        <v>39</v>
      </c>
      <c r="D5270" s="2" t="s">
        <v>515</v>
      </c>
      <c r="E5270" s="3">
        <v>17</v>
      </c>
      <c r="F5270" s="17">
        <v>0</v>
      </c>
      <c r="G5270" s="17">
        <v>1</v>
      </c>
      <c r="H5270" s="17">
        <v>0</v>
      </c>
      <c r="I5270" s="7">
        <v>8.3000000000000007</v>
      </c>
      <c r="J5270" s="7">
        <v>10</v>
      </c>
      <c r="K5270" s="4">
        <v>4</v>
      </c>
      <c r="L5270" s="5">
        <v>4.1822999999999997</v>
      </c>
      <c r="M5270">
        <v>96800</v>
      </c>
      <c r="N5270" s="3">
        <v>1</v>
      </c>
      <c r="O5270" s="50" t="e">
        <f>INDEX([1]Dados!$M$2:$N$26779,MATCH($P5270,[1]Dados!$N$2:$N$26779,),2)</f>
        <v>#N/A</v>
      </c>
      <c r="P5270">
        <v>169558</v>
      </c>
      <c r="Q5270" s="1">
        <v>37130</v>
      </c>
      <c r="R5270" s="1">
        <v>37142</v>
      </c>
      <c r="S5270" t="s">
        <v>2361</v>
      </c>
    </row>
    <row r="5271" spans="1:19" x14ac:dyDescent="0.2">
      <c r="A5271" s="7">
        <v>210545</v>
      </c>
      <c r="B5271" s="3">
        <v>7749</v>
      </c>
      <c r="C5271" s="3" t="s">
        <v>39</v>
      </c>
      <c r="D5271" s="2" t="s">
        <v>515</v>
      </c>
      <c r="E5271" s="3">
        <v>17</v>
      </c>
      <c r="F5271" s="17">
        <v>0</v>
      </c>
      <c r="G5271" s="17">
        <v>1</v>
      </c>
      <c r="H5271" s="17">
        <v>0</v>
      </c>
      <c r="I5271" s="7">
        <v>8.4</v>
      </c>
      <c r="J5271" s="7">
        <v>12</v>
      </c>
      <c r="K5271" s="4">
        <v>4</v>
      </c>
      <c r="L5271" s="5">
        <v>4.1822999999999997</v>
      </c>
      <c r="M5271">
        <v>96800</v>
      </c>
      <c r="N5271" s="3">
        <v>1</v>
      </c>
      <c r="O5271" s="50" t="e">
        <f>INDEX([1]Dados!$M$2:$N$26779,MATCH($P5271,[1]Dados!$N$2:$N$26779,),2)</f>
        <v>#N/A</v>
      </c>
      <c r="P5271">
        <v>169558</v>
      </c>
      <c r="Q5271" s="1">
        <v>37130</v>
      </c>
      <c r="R5271" s="1">
        <v>37142</v>
      </c>
      <c r="S5271" t="s">
        <v>2361</v>
      </c>
    </row>
    <row r="5272" spans="1:19" x14ac:dyDescent="0.2">
      <c r="A5272" s="7">
        <v>210545</v>
      </c>
      <c r="B5272" s="3">
        <v>7749</v>
      </c>
      <c r="C5272" s="3" t="s">
        <v>39</v>
      </c>
      <c r="D5272" s="2" t="s">
        <v>515</v>
      </c>
      <c r="E5272" s="3">
        <v>17</v>
      </c>
      <c r="F5272" s="17">
        <v>0</v>
      </c>
      <c r="G5272" s="17">
        <v>1</v>
      </c>
      <c r="H5272" s="17">
        <v>0</v>
      </c>
      <c r="I5272" s="7">
        <v>8.5</v>
      </c>
      <c r="J5272" s="7">
        <v>12</v>
      </c>
      <c r="K5272" s="4">
        <v>4</v>
      </c>
      <c r="L5272" s="5">
        <v>4.1822999999999997</v>
      </c>
      <c r="M5272">
        <v>96800</v>
      </c>
      <c r="N5272" s="3">
        <v>1</v>
      </c>
      <c r="O5272" s="50" t="e">
        <f>INDEX([1]Dados!$M$2:$N$26779,MATCH($P5272,[1]Dados!$N$2:$N$26779,),2)</f>
        <v>#N/A</v>
      </c>
      <c r="P5272">
        <v>169558</v>
      </c>
      <c r="Q5272" s="1">
        <v>37130</v>
      </c>
      <c r="R5272" s="1">
        <v>37142</v>
      </c>
      <c r="S5272" t="s">
        <v>2361</v>
      </c>
    </row>
    <row r="5273" spans="1:19" x14ac:dyDescent="0.2">
      <c r="A5273" s="7">
        <v>210545</v>
      </c>
      <c r="B5273" s="3">
        <v>7749</v>
      </c>
      <c r="C5273" s="3" t="s">
        <v>39</v>
      </c>
      <c r="D5273" s="2" t="s">
        <v>515</v>
      </c>
      <c r="E5273" s="3">
        <v>17</v>
      </c>
      <c r="F5273" s="17">
        <v>0</v>
      </c>
      <c r="G5273" s="17">
        <v>1</v>
      </c>
      <c r="H5273" s="17">
        <v>0</v>
      </c>
      <c r="I5273" s="7">
        <v>9.1</v>
      </c>
      <c r="J5273" s="7">
        <v>25</v>
      </c>
      <c r="K5273" s="4">
        <v>4</v>
      </c>
      <c r="L5273" s="5">
        <v>4.1822999999999997</v>
      </c>
      <c r="M5273">
        <v>90556.24</v>
      </c>
      <c r="N5273" s="3">
        <v>1</v>
      </c>
      <c r="O5273" s="50" t="e">
        <f>INDEX([1]Dados!$M$2:$N$26779,MATCH($P5273,[1]Dados!$N$2:$N$26779,),2)</f>
        <v>#N/A</v>
      </c>
      <c r="P5273">
        <v>169560</v>
      </c>
      <c r="Q5273" s="1">
        <v>37130</v>
      </c>
      <c r="R5273" s="1">
        <v>37142</v>
      </c>
      <c r="S5273" t="s">
        <v>2362</v>
      </c>
    </row>
    <row r="5274" spans="1:19" x14ac:dyDescent="0.2">
      <c r="A5274" s="7">
        <v>210545</v>
      </c>
      <c r="B5274" s="3">
        <v>7749</v>
      </c>
      <c r="C5274" s="3" t="s">
        <v>39</v>
      </c>
      <c r="D5274" s="2" t="s">
        <v>515</v>
      </c>
      <c r="E5274" s="3">
        <v>17</v>
      </c>
      <c r="F5274" s="17">
        <v>0</v>
      </c>
      <c r="G5274" s="17">
        <v>1</v>
      </c>
      <c r="H5274" s="17">
        <v>0</v>
      </c>
      <c r="I5274" s="7">
        <v>9.1999999999999993</v>
      </c>
      <c r="J5274" s="7">
        <v>10</v>
      </c>
      <c r="K5274" s="4">
        <v>4</v>
      </c>
      <c r="L5274" s="5">
        <v>4.1822999999999997</v>
      </c>
      <c r="M5274">
        <v>90556.24</v>
      </c>
      <c r="N5274" s="3">
        <v>1</v>
      </c>
      <c r="O5274" s="50" t="e">
        <f>INDEX([1]Dados!$M$2:$N$26779,MATCH($P5274,[1]Dados!$N$2:$N$26779,),2)</f>
        <v>#N/A</v>
      </c>
      <c r="P5274">
        <v>169560</v>
      </c>
      <c r="Q5274" s="1">
        <v>37130</v>
      </c>
      <c r="R5274" s="1">
        <v>37142</v>
      </c>
      <c r="S5274" t="s">
        <v>2362</v>
      </c>
    </row>
    <row r="5275" spans="1:19" x14ac:dyDescent="0.2">
      <c r="A5275" s="7">
        <v>210545</v>
      </c>
      <c r="B5275" s="3">
        <v>7749</v>
      </c>
      <c r="C5275" s="3" t="s">
        <v>39</v>
      </c>
      <c r="D5275" s="2" t="s">
        <v>515</v>
      </c>
      <c r="E5275" s="3">
        <v>17</v>
      </c>
      <c r="F5275" s="17">
        <v>0</v>
      </c>
      <c r="G5275" s="17">
        <v>1</v>
      </c>
      <c r="H5275" s="17">
        <v>0</v>
      </c>
      <c r="I5275" s="7">
        <v>9.3000000000000007</v>
      </c>
      <c r="J5275" s="7">
        <v>19</v>
      </c>
      <c r="K5275" s="4">
        <v>4</v>
      </c>
      <c r="L5275" s="5">
        <v>4.1822999999999997</v>
      </c>
      <c r="M5275">
        <v>90556.24</v>
      </c>
      <c r="N5275" s="3">
        <v>1</v>
      </c>
      <c r="O5275" s="50" t="e">
        <f>INDEX([1]Dados!$M$2:$N$26779,MATCH($P5275,[1]Dados!$N$2:$N$26779,),2)</f>
        <v>#N/A</v>
      </c>
      <c r="P5275">
        <v>169560</v>
      </c>
      <c r="Q5275" s="1">
        <v>37130</v>
      </c>
      <c r="R5275" s="1">
        <v>37142</v>
      </c>
      <c r="S5275" t="s">
        <v>2362</v>
      </c>
    </row>
    <row r="5276" spans="1:19" x14ac:dyDescent="0.2">
      <c r="A5276" s="7">
        <v>210545</v>
      </c>
      <c r="B5276" s="3">
        <v>7749</v>
      </c>
      <c r="C5276" s="3" t="s">
        <v>39</v>
      </c>
      <c r="D5276" s="2" t="s">
        <v>515</v>
      </c>
      <c r="E5276" s="3">
        <v>17</v>
      </c>
      <c r="F5276" s="17">
        <v>0</v>
      </c>
      <c r="G5276" s="17">
        <v>1</v>
      </c>
      <c r="H5276" s="17">
        <v>0</v>
      </c>
      <c r="I5276" s="7">
        <v>9.4</v>
      </c>
      <c r="J5276" s="7">
        <v>12</v>
      </c>
      <c r="K5276" s="4">
        <v>4</v>
      </c>
      <c r="L5276" s="5">
        <v>4.1822999999999997</v>
      </c>
      <c r="M5276">
        <v>90556.24</v>
      </c>
      <c r="N5276" s="3">
        <v>1</v>
      </c>
      <c r="O5276" s="50" t="e">
        <f>INDEX([1]Dados!$M$2:$N$26779,MATCH($P5276,[1]Dados!$N$2:$N$26779,),2)</f>
        <v>#N/A</v>
      </c>
      <c r="P5276">
        <v>169560</v>
      </c>
      <c r="Q5276" s="1">
        <v>37130</v>
      </c>
      <c r="R5276" s="1">
        <v>37142</v>
      </c>
      <c r="S5276" t="s">
        <v>2362</v>
      </c>
    </row>
    <row r="5277" spans="1:19" x14ac:dyDescent="0.2">
      <c r="A5277" s="7">
        <v>210545</v>
      </c>
      <c r="B5277" s="3">
        <v>7749</v>
      </c>
      <c r="C5277" s="3" t="s">
        <v>39</v>
      </c>
      <c r="D5277" s="2" t="s">
        <v>515</v>
      </c>
      <c r="E5277" s="3">
        <v>17</v>
      </c>
      <c r="F5277" s="17">
        <v>0</v>
      </c>
      <c r="G5277" s="17">
        <v>1</v>
      </c>
      <c r="H5277" s="17">
        <v>0</v>
      </c>
      <c r="I5277" s="7" t="s">
        <v>3</v>
      </c>
      <c r="J5277" s="7">
        <v>0</v>
      </c>
      <c r="K5277" s="4">
        <v>1214</v>
      </c>
      <c r="L5277" s="5">
        <v>1214.0808</v>
      </c>
      <c r="M5277">
        <v>96800</v>
      </c>
      <c r="N5277" s="3">
        <v>1</v>
      </c>
      <c r="O5277" s="50" t="e">
        <f>INDEX([1]Dados!$M$2:$N$26779,MATCH($P5277,[1]Dados!$N$2:$N$26779,),2)</f>
        <v>#N/A</v>
      </c>
      <c r="P5277">
        <v>167891</v>
      </c>
      <c r="Q5277" s="1">
        <v>37130</v>
      </c>
      <c r="R5277" s="1">
        <v>37142</v>
      </c>
      <c r="S5277" t="s">
        <v>2134</v>
      </c>
    </row>
    <row r="5278" spans="1:19" x14ac:dyDescent="0.2">
      <c r="A5278" s="7">
        <v>210545</v>
      </c>
      <c r="B5278" s="3">
        <v>7749</v>
      </c>
      <c r="C5278" s="3" t="s">
        <v>39</v>
      </c>
      <c r="D5278" s="2" t="s">
        <v>515</v>
      </c>
      <c r="E5278" s="3">
        <v>17</v>
      </c>
      <c r="F5278" s="17">
        <v>0</v>
      </c>
      <c r="G5278" s="17">
        <v>1</v>
      </c>
      <c r="H5278" s="17">
        <v>0</v>
      </c>
      <c r="I5278" s="7" t="s">
        <v>3</v>
      </c>
      <c r="J5278" s="7">
        <v>0</v>
      </c>
      <c r="K5278" s="4">
        <v>1214</v>
      </c>
      <c r="L5278" s="5">
        <v>1214.0808</v>
      </c>
      <c r="M5278">
        <f>83958+6598.24</f>
        <v>90556.24</v>
      </c>
      <c r="N5278" s="3">
        <v>1</v>
      </c>
      <c r="O5278" s="50" t="e">
        <f>INDEX([1]Dados!$M$2:$N$26779,MATCH($P5278,[1]Dados!$N$2:$N$26779,),2)</f>
        <v>#N/A</v>
      </c>
      <c r="P5278">
        <v>167893</v>
      </c>
      <c r="Q5278" s="1">
        <v>37130</v>
      </c>
      <c r="R5278" s="1">
        <v>37142</v>
      </c>
      <c r="S5278" t="s">
        <v>2134</v>
      </c>
    </row>
    <row r="5279" spans="1:19" x14ac:dyDescent="0.2">
      <c r="A5279" s="7">
        <v>210545</v>
      </c>
      <c r="B5279" s="3">
        <v>7749</v>
      </c>
      <c r="C5279" s="3" t="s">
        <v>39</v>
      </c>
      <c r="D5279" s="2" t="s">
        <v>515</v>
      </c>
      <c r="E5279" s="3">
        <v>17</v>
      </c>
      <c r="F5279" s="17">
        <v>0</v>
      </c>
      <c r="G5279" s="17">
        <v>1</v>
      </c>
      <c r="H5279" s="17">
        <v>0</v>
      </c>
      <c r="I5279" s="7">
        <v>2.1</v>
      </c>
      <c r="J5279" s="7">
        <v>13</v>
      </c>
      <c r="K5279" s="4">
        <v>1293</v>
      </c>
      <c r="L5279" s="5">
        <v>1293.0592999999999</v>
      </c>
      <c r="M5279">
        <v>5623.38</v>
      </c>
      <c r="N5279" s="3">
        <v>1</v>
      </c>
      <c r="O5279" s="50" t="e">
        <f>INDEX([1]Dados!$M$2:$N$26779,MATCH($P5279,[1]Dados!$N$2:$N$26779,),2)</f>
        <v>#N/A</v>
      </c>
      <c r="P5279">
        <v>168339</v>
      </c>
      <c r="Q5279" s="1">
        <v>37130</v>
      </c>
      <c r="R5279" s="1">
        <v>37142</v>
      </c>
      <c r="S5279" t="s">
        <v>927</v>
      </c>
    </row>
    <row r="5280" spans="1:19" s="23" customFormat="1" x14ac:dyDescent="0.2">
      <c r="A5280" s="19">
        <v>210545</v>
      </c>
      <c r="B5280" s="20">
        <v>7749</v>
      </c>
      <c r="C5280" s="20" t="s">
        <v>39</v>
      </c>
      <c r="D5280" s="21" t="s">
        <v>515</v>
      </c>
      <c r="E5280" s="20">
        <v>17</v>
      </c>
      <c r="F5280" s="22">
        <v>0</v>
      </c>
      <c r="G5280" s="22">
        <v>1</v>
      </c>
      <c r="H5280" s="22">
        <v>0</v>
      </c>
      <c r="I5280" s="19">
        <v>2.2000000000000002</v>
      </c>
      <c r="J5280" s="19">
        <v>22</v>
      </c>
      <c r="K5280" s="24">
        <v>1293</v>
      </c>
      <c r="L5280" s="25">
        <v>1293.0592999999999</v>
      </c>
      <c r="M5280" s="23">
        <v>5623.38</v>
      </c>
      <c r="N5280" s="20">
        <v>1</v>
      </c>
      <c r="O5280" s="50" t="e">
        <f>INDEX([1]Dados!$M$2:$N$26779,MATCH($P5280,[1]Dados!$N$2:$N$26779,),2)</f>
        <v>#N/A</v>
      </c>
      <c r="P5280" s="23">
        <v>168339</v>
      </c>
      <c r="Q5280" s="26">
        <v>37130</v>
      </c>
      <c r="R5280" s="26">
        <v>37142</v>
      </c>
      <c r="S5280" s="23" t="s">
        <v>927</v>
      </c>
    </row>
    <row r="5281" spans="1:19" x14ac:dyDescent="0.2">
      <c r="A5281" s="7">
        <v>312560</v>
      </c>
      <c r="B5281" s="3">
        <v>45110</v>
      </c>
      <c r="C5281" s="3" t="s">
        <v>33</v>
      </c>
      <c r="D5281" s="2" t="s">
        <v>420</v>
      </c>
      <c r="E5281" s="3">
        <v>17</v>
      </c>
      <c r="F5281" s="17">
        <v>0</v>
      </c>
      <c r="G5281" s="17">
        <v>1</v>
      </c>
      <c r="H5281" s="17">
        <v>0</v>
      </c>
      <c r="I5281" s="7" t="s">
        <v>3</v>
      </c>
      <c r="J5281" s="7">
        <v>0</v>
      </c>
      <c r="K5281" s="4">
        <v>1214</v>
      </c>
      <c r="L5281" s="5">
        <v>1214.0589</v>
      </c>
      <c r="M5281" t="s">
        <v>2134</v>
      </c>
      <c r="N5281" s="33">
        <v>1</v>
      </c>
      <c r="O5281" s="50" t="e">
        <f>INDEX([1]Dados!$M$2:$N$26779,MATCH($P5281,[1]Dados!$N$2:$N$26779,),2)</f>
        <v>#N/A</v>
      </c>
      <c r="P5281">
        <v>169495</v>
      </c>
      <c r="Q5281" s="1">
        <v>37131</v>
      </c>
      <c r="R5281" s="1">
        <v>37135</v>
      </c>
      <c r="S5281" t="s">
        <v>2134</v>
      </c>
    </row>
    <row r="5282" spans="1:19" x14ac:dyDescent="0.2">
      <c r="A5282" s="7">
        <v>312560</v>
      </c>
      <c r="B5282" s="3">
        <v>45110</v>
      </c>
      <c r="C5282" s="3" t="s">
        <v>33</v>
      </c>
      <c r="D5282" s="2" t="s">
        <v>420</v>
      </c>
      <c r="E5282" s="3">
        <v>17</v>
      </c>
      <c r="F5282" s="17">
        <v>0</v>
      </c>
      <c r="G5282" s="17">
        <v>1</v>
      </c>
      <c r="H5282" s="17">
        <v>0</v>
      </c>
      <c r="I5282" s="7" t="s">
        <v>3</v>
      </c>
      <c r="J5282" s="7">
        <v>0</v>
      </c>
      <c r="K5282" s="4">
        <v>1214</v>
      </c>
      <c r="L5282" s="5">
        <v>1214.0589</v>
      </c>
      <c r="M5282" t="s">
        <v>2134</v>
      </c>
      <c r="N5282" s="33">
        <v>1</v>
      </c>
      <c r="O5282" s="50" t="e">
        <f>INDEX([1]Dados!$M$2:$N$26779,MATCH($P5282,[1]Dados!$N$2:$N$26779,),2)</f>
        <v>#N/A</v>
      </c>
      <c r="P5282">
        <v>169622</v>
      </c>
      <c r="Q5282" s="1">
        <v>37131</v>
      </c>
      <c r="R5282" s="1">
        <v>37135</v>
      </c>
      <c r="S5282" t="s">
        <v>2134</v>
      </c>
    </row>
    <row r="5283" spans="1:19" x14ac:dyDescent="0.2">
      <c r="A5283" s="7">
        <v>312560</v>
      </c>
      <c r="B5283" s="3">
        <v>45110</v>
      </c>
      <c r="C5283" s="3" t="s">
        <v>33</v>
      </c>
      <c r="D5283" s="2" t="s">
        <v>420</v>
      </c>
      <c r="E5283" s="3">
        <v>17</v>
      </c>
      <c r="F5283" s="17">
        <v>0</v>
      </c>
      <c r="G5283" s="17">
        <v>1</v>
      </c>
      <c r="H5283" s="17">
        <v>0</v>
      </c>
      <c r="I5283" s="7" t="s">
        <v>3</v>
      </c>
      <c r="J5283" s="7">
        <v>0</v>
      </c>
      <c r="K5283" s="4">
        <v>1203</v>
      </c>
      <c r="L5283" s="5">
        <v>1203.0829000000001</v>
      </c>
      <c r="M5283">
        <v>27467.59</v>
      </c>
      <c r="N5283" s="33">
        <v>1</v>
      </c>
      <c r="O5283" s="50" t="e">
        <f>INDEX([1]Dados!$M$2:$N$26779,MATCH($P5283,[1]Dados!$N$2:$N$26779,),2)</f>
        <v>#N/A</v>
      </c>
      <c r="P5283">
        <v>167800</v>
      </c>
      <c r="Q5283" s="1">
        <v>37131</v>
      </c>
      <c r="R5283" s="1">
        <v>37135</v>
      </c>
      <c r="S5283" t="s">
        <v>2134</v>
      </c>
    </row>
    <row r="5284" spans="1:19" x14ac:dyDescent="0.2">
      <c r="A5284" s="7">
        <v>312560</v>
      </c>
      <c r="B5284" s="3">
        <v>45110</v>
      </c>
      <c r="C5284" s="3" t="s">
        <v>33</v>
      </c>
      <c r="D5284" s="2" t="s">
        <v>420</v>
      </c>
      <c r="E5284" s="3">
        <v>17</v>
      </c>
      <c r="F5284" s="17">
        <v>0</v>
      </c>
      <c r="G5284" s="17">
        <v>1</v>
      </c>
      <c r="H5284" s="17">
        <v>0</v>
      </c>
      <c r="I5284" s="7">
        <v>3.1</v>
      </c>
      <c r="J5284" s="7">
        <v>7</v>
      </c>
      <c r="K5284" s="4">
        <v>119</v>
      </c>
      <c r="L5284" s="5">
        <v>119.3861</v>
      </c>
      <c r="M5284">
        <v>475775.11</v>
      </c>
      <c r="N5284" s="33">
        <v>1</v>
      </c>
      <c r="O5284" s="50" t="e">
        <f>INDEX([1]Dados!$M$2:$N$26779,MATCH($P5284,[1]Dados!$N$2:$N$26779,),2)</f>
        <v>#N/A</v>
      </c>
      <c r="P5284">
        <v>168457</v>
      </c>
      <c r="Q5284" s="1">
        <v>37131</v>
      </c>
      <c r="R5284" s="1">
        <v>37135</v>
      </c>
      <c r="S5284" t="s">
        <v>2363</v>
      </c>
    </row>
    <row r="5285" spans="1:19" x14ac:dyDescent="0.2">
      <c r="A5285" s="7">
        <v>312560</v>
      </c>
      <c r="B5285" s="3">
        <v>45110</v>
      </c>
      <c r="C5285" s="3" t="s">
        <v>33</v>
      </c>
      <c r="D5285" s="2" t="s">
        <v>420</v>
      </c>
      <c r="E5285" s="3">
        <v>17</v>
      </c>
      <c r="F5285" s="17">
        <v>0</v>
      </c>
      <c r="G5285" s="17">
        <v>1</v>
      </c>
      <c r="H5285" s="17">
        <v>0</v>
      </c>
      <c r="I5285" s="7">
        <v>3.2</v>
      </c>
      <c r="J5285" s="7">
        <v>19</v>
      </c>
      <c r="K5285" s="4">
        <v>119</v>
      </c>
      <c r="L5285" s="5">
        <v>119.3861</v>
      </c>
      <c r="M5285">
        <v>475775.11</v>
      </c>
      <c r="N5285" s="33">
        <v>1</v>
      </c>
      <c r="O5285" s="50" t="e">
        <f>INDEX([1]Dados!$M$2:$N$26779,MATCH($P5285,[1]Dados!$N$2:$N$26779,),2)</f>
        <v>#N/A</v>
      </c>
      <c r="P5285">
        <v>168457</v>
      </c>
      <c r="Q5285" s="1">
        <v>37131</v>
      </c>
      <c r="R5285" s="1">
        <v>37135</v>
      </c>
      <c r="S5285" t="s">
        <v>2363</v>
      </c>
    </row>
    <row r="5286" spans="1:19" x14ac:dyDescent="0.2">
      <c r="A5286" s="7">
        <v>312560</v>
      </c>
      <c r="B5286" s="3">
        <v>45110</v>
      </c>
      <c r="C5286" s="3" t="s">
        <v>33</v>
      </c>
      <c r="D5286" s="2" t="s">
        <v>420</v>
      </c>
      <c r="E5286" s="3">
        <v>17</v>
      </c>
      <c r="F5286" s="17">
        <v>0</v>
      </c>
      <c r="G5286" s="17">
        <v>1</v>
      </c>
      <c r="H5286" s="17">
        <v>0</v>
      </c>
      <c r="I5286" s="7">
        <v>3.3</v>
      </c>
      <c r="J5286" s="7">
        <v>19</v>
      </c>
      <c r="K5286" s="4">
        <v>119</v>
      </c>
      <c r="L5286" s="5">
        <v>119.3861</v>
      </c>
      <c r="M5286">
        <v>475775.11</v>
      </c>
      <c r="N5286" s="33">
        <v>1</v>
      </c>
      <c r="O5286" s="50" t="e">
        <f>INDEX([1]Dados!$M$2:$N$26779,MATCH($P5286,[1]Dados!$N$2:$N$26779,),2)</f>
        <v>#N/A</v>
      </c>
      <c r="P5286">
        <v>168457</v>
      </c>
      <c r="Q5286" s="1">
        <v>37131</v>
      </c>
      <c r="R5286" s="1">
        <v>37135</v>
      </c>
      <c r="S5286" t="s">
        <v>2363</v>
      </c>
    </row>
    <row r="5287" spans="1:19" x14ac:dyDescent="0.2">
      <c r="A5287" s="7">
        <v>312560</v>
      </c>
      <c r="B5287" s="3">
        <v>45110</v>
      </c>
      <c r="C5287" s="3" t="s">
        <v>33</v>
      </c>
      <c r="D5287" s="2" t="s">
        <v>420</v>
      </c>
      <c r="E5287" s="3">
        <v>17</v>
      </c>
      <c r="F5287" s="17">
        <v>0</v>
      </c>
      <c r="G5287" s="17">
        <v>1</v>
      </c>
      <c r="H5287" s="17">
        <v>0</v>
      </c>
      <c r="I5287" s="7">
        <v>4.0999999999999996</v>
      </c>
      <c r="J5287" s="7">
        <v>9</v>
      </c>
      <c r="K5287" s="4">
        <v>119</v>
      </c>
      <c r="L5287" s="5">
        <v>119.386</v>
      </c>
      <c r="M5287">
        <v>95238</v>
      </c>
      <c r="N5287" s="3">
        <v>1</v>
      </c>
      <c r="O5287" s="50" t="e">
        <f>INDEX([1]Dados!$M$2:$N$26779,MATCH($P5287,[1]Dados!$N$2:$N$26779,),2)</f>
        <v>#N/A</v>
      </c>
      <c r="P5287">
        <v>169793</v>
      </c>
      <c r="Q5287" s="1">
        <v>37131</v>
      </c>
      <c r="R5287" s="1">
        <v>37135</v>
      </c>
      <c r="S5287" t="s">
        <v>2364</v>
      </c>
    </row>
    <row r="5288" spans="1:19" x14ac:dyDescent="0.2">
      <c r="A5288" s="7">
        <v>312560</v>
      </c>
      <c r="B5288" s="3">
        <v>45110</v>
      </c>
      <c r="C5288" s="3" t="s">
        <v>33</v>
      </c>
      <c r="D5288" s="2" t="s">
        <v>420</v>
      </c>
      <c r="E5288" s="3">
        <v>17</v>
      </c>
      <c r="F5288" s="17">
        <v>0</v>
      </c>
      <c r="G5288" s="17">
        <v>1</v>
      </c>
      <c r="H5288" s="17">
        <v>0</v>
      </c>
      <c r="I5288" s="7">
        <v>4.2</v>
      </c>
      <c r="J5288" s="7">
        <v>19</v>
      </c>
      <c r="K5288" s="4">
        <v>119</v>
      </c>
      <c r="L5288" s="5">
        <v>119.386</v>
      </c>
      <c r="M5288">
        <v>95238</v>
      </c>
      <c r="N5288" s="3">
        <v>1</v>
      </c>
      <c r="O5288" s="50" t="e">
        <f>INDEX([1]Dados!$M$2:$N$26779,MATCH($P5288,[1]Dados!$N$2:$N$26779,),2)</f>
        <v>#N/A</v>
      </c>
      <c r="P5288">
        <v>169793</v>
      </c>
      <c r="Q5288" s="1">
        <v>37131</v>
      </c>
      <c r="R5288" s="1">
        <v>37135</v>
      </c>
      <c r="S5288" t="s">
        <v>2364</v>
      </c>
    </row>
    <row r="5289" spans="1:19" x14ac:dyDescent="0.2">
      <c r="A5289" s="7">
        <v>312560</v>
      </c>
      <c r="B5289" s="3">
        <v>45110</v>
      </c>
      <c r="C5289" s="3" t="s">
        <v>33</v>
      </c>
      <c r="D5289" s="2" t="s">
        <v>420</v>
      </c>
      <c r="E5289" s="3">
        <v>17</v>
      </c>
      <c r="F5289" s="17">
        <v>0</v>
      </c>
      <c r="G5289" s="17">
        <v>1</v>
      </c>
      <c r="H5289" s="17">
        <v>0</v>
      </c>
      <c r="I5289" s="7">
        <v>4.3</v>
      </c>
      <c r="J5289" s="7">
        <v>19</v>
      </c>
      <c r="K5289" s="4">
        <v>119</v>
      </c>
      <c r="L5289" s="5">
        <v>119.386</v>
      </c>
      <c r="M5289">
        <v>95238</v>
      </c>
      <c r="N5289" s="3">
        <v>1</v>
      </c>
      <c r="O5289" s="50" t="e">
        <f>INDEX([1]Dados!$M$2:$N$26779,MATCH($P5289,[1]Dados!$N$2:$N$26779,),2)</f>
        <v>#N/A</v>
      </c>
      <c r="P5289">
        <v>169793</v>
      </c>
      <c r="Q5289" s="1">
        <v>37131</v>
      </c>
      <c r="R5289" s="1">
        <v>37135</v>
      </c>
      <c r="S5289" t="s">
        <v>2364</v>
      </c>
    </row>
    <row r="5290" spans="1:19" x14ac:dyDescent="0.2">
      <c r="A5290" s="7">
        <v>312560</v>
      </c>
      <c r="B5290" s="3">
        <v>45110</v>
      </c>
      <c r="C5290" s="3" t="s">
        <v>33</v>
      </c>
      <c r="D5290" s="2" t="s">
        <v>420</v>
      </c>
      <c r="E5290" s="3">
        <v>17</v>
      </c>
      <c r="F5290" s="17">
        <v>0</v>
      </c>
      <c r="G5290" s="17">
        <v>1</v>
      </c>
      <c r="H5290" s="17">
        <v>0</v>
      </c>
      <c r="I5290" s="7">
        <v>4.0999999999999996</v>
      </c>
      <c r="J5290" s="7">
        <v>9</v>
      </c>
      <c r="K5290" s="4">
        <v>119</v>
      </c>
      <c r="L5290" s="5">
        <v>119.386</v>
      </c>
      <c r="M5290">
        <v>61619</v>
      </c>
      <c r="N5290" s="3">
        <v>1</v>
      </c>
      <c r="O5290" s="50" t="e">
        <f>INDEX([1]Dados!$M$2:$N$26779,MATCH($P5290,[1]Dados!$N$2:$N$26779,),2)</f>
        <v>#N/A</v>
      </c>
      <c r="P5290">
        <v>168458</v>
      </c>
      <c r="Q5290" s="1">
        <v>37131</v>
      </c>
      <c r="R5290" s="1">
        <v>37135</v>
      </c>
      <c r="S5290" t="s">
        <v>2364</v>
      </c>
    </row>
    <row r="5291" spans="1:19" x14ac:dyDescent="0.2">
      <c r="A5291" s="7">
        <v>312560</v>
      </c>
      <c r="B5291" s="3">
        <v>45110</v>
      </c>
      <c r="C5291" s="3" t="s">
        <v>33</v>
      </c>
      <c r="D5291" s="2" t="s">
        <v>420</v>
      </c>
      <c r="E5291" s="3">
        <v>17</v>
      </c>
      <c r="F5291" s="17">
        <v>0</v>
      </c>
      <c r="G5291" s="17">
        <v>1</v>
      </c>
      <c r="H5291" s="17">
        <v>0</v>
      </c>
      <c r="I5291" s="7">
        <v>4.2</v>
      </c>
      <c r="J5291" s="7">
        <v>19</v>
      </c>
      <c r="K5291" s="4">
        <v>119</v>
      </c>
      <c r="L5291" s="5">
        <v>119.386</v>
      </c>
      <c r="M5291">
        <v>61619</v>
      </c>
      <c r="N5291" s="3">
        <v>1</v>
      </c>
      <c r="O5291" s="50" t="e">
        <f>INDEX([1]Dados!$M$2:$N$26779,MATCH($P5291,[1]Dados!$N$2:$N$26779,),2)</f>
        <v>#N/A</v>
      </c>
      <c r="P5291">
        <v>168458</v>
      </c>
      <c r="Q5291" s="1">
        <v>37131</v>
      </c>
      <c r="R5291" s="1">
        <v>37135</v>
      </c>
      <c r="S5291" t="s">
        <v>2364</v>
      </c>
    </row>
    <row r="5292" spans="1:19" x14ac:dyDescent="0.2">
      <c r="A5292" s="7">
        <v>312560</v>
      </c>
      <c r="B5292" s="3">
        <v>45110</v>
      </c>
      <c r="C5292" s="3" t="s">
        <v>33</v>
      </c>
      <c r="D5292" s="2" t="s">
        <v>420</v>
      </c>
      <c r="E5292" s="3">
        <v>17</v>
      </c>
      <c r="F5292" s="17">
        <v>0</v>
      </c>
      <c r="G5292" s="17">
        <v>1</v>
      </c>
      <c r="H5292" s="17">
        <v>0</v>
      </c>
      <c r="I5292" s="7">
        <v>4.3</v>
      </c>
      <c r="J5292" s="7">
        <v>19</v>
      </c>
      <c r="K5292" s="4">
        <v>119</v>
      </c>
      <c r="L5292" s="5">
        <v>119.386</v>
      </c>
      <c r="M5292">
        <v>61619</v>
      </c>
      <c r="N5292" s="3">
        <v>1</v>
      </c>
      <c r="O5292" s="50" t="e">
        <f>INDEX([1]Dados!$M$2:$N$26779,MATCH($P5292,[1]Dados!$N$2:$N$26779,),2)</f>
        <v>#N/A</v>
      </c>
      <c r="P5292">
        <v>168458</v>
      </c>
      <c r="Q5292" s="1">
        <v>37131</v>
      </c>
      <c r="R5292" s="1">
        <v>37135</v>
      </c>
      <c r="S5292" t="s">
        <v>2364</v>
      </c>
    </row>
    <row r="5293" spans="1:19" x14ac:dyDescent="0.2">
      <c r="A5293" s="7">
        <v>312560</v>
      </c>
      <c r="B5293" s="3">
        <v>45110</v>
      </c>
      <c r="C5293" s="3" t="s">
        <v>33</v>
      </c>
      <c r="D5293" s="2" t="s">
        <v>420</v>
      </c>
      <c r="E5293" s="3">
        <v>17</v>
      </c>
      <c r="F5293" s="17">
        <v>0</v>
      </c>
      <c r="G5293" s="17">
        <v>1</v>
      </c>
      <c r="H5293" s="17">
        <v>0</v>
      </c>
      <c r="I5293" s="7">
        <v>1.1000000000000001</v>
      </c>
      <c r="J5293" s="7">
        <v>25</v>
      </c>
      <c r="K5293" s="4">
        <v>1214</v>
      </c>
      <c r="L5293" s="5">
        <v>1214.0587</v>
      </c>
      <c r="M5293">
        <v>119778.39</v>
      </c>
      <c r="N5293" s="33">
        <v>1</v>
      </c>
      <c r="O5293" s="50" t="e">
        <f>INDEX([1]Dados!$M$2:$N$26779,MATCH($P5293,[1]Dados!$N$2:$N$26779,),2)</f>
        <v>#N/A</v>
      </c>
      <c r="P5293">
        <v>168402</v>
      </c>
      <c r="Q5293" s="1">
        <v>37131</v>
      </c>
      <c r="R5293" s="1">
        <v>37135</v>
      </c>
      <c r="S5293" t="s">
        <v>2328</v>
      </c>
    </row>
    <row r="5294" spans="1:19" x14ac:dyDescent="0.2">
      <c r="A5294" s="7">
        <v>312560</v>
      </c>
      <c r="B5294" s="3">
        <v>45110</v>
      </c>
      <c r="C5294" s="3" t="s">
        <v>33</v>
      </c>
      <c r="D5294" s="2" t="s">
        <v>420</v>
      </c>
      <c r="E5294" s="3">
        <v>17</v>
      </c>
      <c r="F5294" s="17">
        <v>0</v>
      </c>
      <c r="G5294" s="17">
        <v>1</v>
      </c>
      <c r="H5294" s="17">
        <v>0</v>
      </c>
      <c r="I5294" s="7">
        <v>1.2</v>
      </c>
      <c r="J5294" s="7">
        <v>13</v>
      </c>
      <c r="K5294" s="4">
        <v>1214</v>
      </c>
      <c r="L5294" s="5">
        <v>1214.0587</v>
      </c>
      <c r="M5294">
        <v>119778.39</v>
      </c>
      <c r="N5294" s="33">
        <v>1</v>
      </c>
      <c r="O5294" s="50" t="e">
        <f>INDEX([1]Dados!$M$2:$N$26779,MATCH($P5294,[1]Dados!$N$2:$N$26779,),2)</f>
        <v>#N/A</v>
      </c>
      <c r="P5294">
        <v>168402</v>
      </c>
      <c r="Q5294" s="1">
        <v>37131</v>
      </c>
      <c r="R5294" s="1">
        <v>37135</v>
      </c>
      <c r="S5294" t="s">
        <v>2328</v>
      </c>
    </row>
    <row r="5295" spans="1:19" x14ac:dyDescent="0.2">
      <c r="A5295" s="7">
        <v>312560</v>
      </c>
      <c r="B5295" s="3">
        <v>45110</v>
      </c>
      <c r="C5295" s="3" t="s">
        <v>33</v>
      </c>
      <c r="D5295" s="2" t="s">
        <v>420</v>
      </c>
      <c r="E5295" s="3">
        <v>17</v>
      </c>
      <c r="F5295" s="17">
        <v>0</v>
      </c>
      <c r="G5295" s="17">
        <v>1</v>
      </c>
      <c r="H5295" s="17">
        <v>0</v>
      </c>
      <c r="I5295" s="7">
        <v>5.0999999999999996</v>
      </c>
      <c r="J5295" s="7">
        <v>4</v>
      </c>
      <c r="K5295" s="4">
        <v>1214</v>
      </c>
      <c r="L5295" s="5">
        <v>1214.0808</v>
      </c>
      <c r="M5295">
        <v>30000</v>
      </c>
      <c r="N5295" s="33">
        <v>1</v>
      </c>
      <c r="O5295" s="50" t="e">
        <f>INDEX([1]Dados!$M$2:$N$26779,MATCH($P5295,[1]Dados!$N$2:$N$26779,),2)</f>
        <v>#N/A</v>
      </c>
      <c r="P5295">
        <v>167895</v>
      </c>
      <c r="Q5295" s="1">
        <v>37131</v>
      </c>
      <c r="R5295" s="1">
        <v>37135</v>
      </c>
      <c r="S5295" t="s">
        <v>1419</v>
      </c>
    </row>
    <row r="5296" spans="1:19" x14ac:dyDescent="0.2">
      <c r="A5296" s="7">
        <v>312560</v>
      </c>
      <c r="B5296" s="3">
        <v>45110</v>
      </c>
      <c r="C5296" s="3" t="s">
        <v>33</v>
      </c>
      <c r="D5296" s="2" t="s">
        <v>420</v>
      </c>
      <c r="E5296" s="3">
        <v>17</v>
      </c>
      <c r="F5296" s="17">
        <v>0</v>
      </c>
      <c r="G5296" s="17">
        <v>1</v>
      </c>
      <c r="H5296" s="17">
        <v>0</v>
      </c>
      <c r="I5296" s="7">
        <v>5.2</v>
      </c>
      <c r="J5296" s="7">
        <v>9</v>
      </c>
      <c r="K5296" s="4">
        <v>1214</v>
      </c>
      <c r="L5296" s="5">
        <v>1214.0808</v>
      </c>
      <c r="M5296">
        <v>30000</v>
      </c>
      <c r="N5296" s="33">
        <v>1</v>
      </c>
      <c r="O5296" s="50" t="e">
        <f>INDEX([1]Dados!$M$2:$N$26779,MATCH($P5296,[1]Dados!$N$2:$N$26779,),2)</f>
        <v>#N/A</v>
      </c>
      <c r="P5296">
        <v>167895</v>
      </c>
      <c r="Q5296" s="1">
        <v>37131</v>
      </c>
      <c r="R5296" s="1">
        <v>37135</v>
      </c>
      <c r="S5296" t="s">
        <v>1419</v>
      </c>
    </row>
    <row r="5297" spans="1:19" x14ac:dyDescent="0.2">
      <c r="A5297" s="7">
        <v>312560</v>
      </c>
      <c r="B5297" s="3">
        <v>45110</v>
      </c>
      <c r="C5297" s="3" t="s">
        <v>33</v>
      </c>
      <c r="D5297" s="2" t="s">
        <v>420</v>
      </c>
      <c r="E5297" s="3">
        <v>17</v>
      </c>
      <c r="F5297" s="17">
        <v>0</v>
      </c>
      <c r="G5297" s="17">
        <v>1</v>
      </c>
      <c r="H5297" s="17">
        <v>0</v>
      </c>
      <c r="I5297" s="7">
        <v>2.1</v>
      </c>
      <c r="J5297" s="7">
        <v>22</v>
      </c>
      <c r="K5297" s="4">
        <v>1293</v>
      </c>
      <c r="L5297" s="5">
        <v>1293.0592999999999</v>
      </c>
      <c r="M5297">
        <v>19921.5</v>
      </c>
      <c r="N5297" s="33">
        <v>1</v>
      </c>
      <c r="O5297" s="50" t="e">
        <f>INDEX([1]Dados!$M$2:$N$26779,MATCH($P5297,[1]Dados!$N$2:$N$26779,),2)</f>
        <v>#N/A</v>
      </c>
      <c r="P5297">
        <v>168318</v>
      </c>
      <c r="Q5297" s="1">
        <v>37131</v>
      </c>
      <c r="R5297" s="1">
        <v>37135</v>
      </c>
      <c r="S5297" t="s">
        <v>985</v>
      </c>
    </row>
    <row r="5298" spans="1:19" x14ac:dyDescent="0.2">
      <c r="A5298" s="7">
        <v>312560</v>
      </c>
      <c r="B5298" s="3">
        <v>45110</v>
      </c>
      <c r="C5298" s="3" t="s">
        <v>33</v>
      </c>
      <c r="D5298" s="2" t="s">
        <v>420</v>
      </c>
      <c r="E5298" s="3">
        <v>17</v>
      </c>
      <c r="F5298" s="17">
        <v>0</v>
      </c>
      <c r="G5298" s="17">
        <v>1</v>
      </c>
      <c r="H5298" s="17">
        <v>0</v>
      </c>
      <c r="I5298" s="7">
        <v>2.2000000000000002</v>
      </c>
      <c r="J5298" s="7">
        <v>22</v>
      </c>
      <c r="K5298" s="4">
        <v>1293</v>
      </c>
      <c r="L5298" s="5">
        <v>1293.0592999999999</v>
      </c>
      <c r="M5298">
        <v>19921.5</v>
      </c>
      <c r="N5298" s="33">
        <v>1</v>
      </c>
      <c r="O5298" s="50" t="e">
        <f>INDEX([1]Dados!$M$2:$N$26779,MATCH($P5298,[1]Dados!$N$2:$N$26779,),2)</f>
        <v>#N/A</v>
      </c>
      <c r="P5298">
        <v>168318</v>
      </c>
      <c r="Q5298" s="1">
        <v>37131</v>
      </c>
      <c r="R5298" s="1">
        <v>37135</v>
      </c>
      <c r="S5298" t="s">
        <v>985</v>
      </c>
    </row>
    <row r="5299" spans="1:19" x14ac:dyDescent="0.2">
      <c r="A5299" s="7">
        <v>312710</v>
      </c>
      <c r="B5299" s="3">
        <v>45411</v>
      </c>
      <c r="C5299" s="3" t="s">
        <v>33</v>
      </c>
      <c r="D5299" s="2" t="s">
        <v>435</v>
      </c>
      <c r="E5299" s="3">
        <v>17</v>
      </c>
      <c r="F5299" s="17">
        <v>0</v>
      </c>
      <c r="G5299" s="17">
        <v>1</v>
      </c>
      <c r="H5299" s="17">
        <v>0</v>
      </c>
      <c r="I5299" s="7">
        <v>1.1000000000000001</v>
      </c>
      <c r="J5299" s="7">
        <v>19</v>
      </c>
      <c r="K5299" s="4">
        <v>1214</v>
      </c>
      <c r="L5299" s="5">
        <v>1214.0808</v>
      </c>
      <c r="M5299">
        <v>343200</v>
      </c>
      <c r="N5299" s="33">
        <v>1</v>
      </c>
      <c r="O5299" s="50" t="e">
        <f>INDEX([1]Dados!$M$2:$N$26779,MATCH($P5299,[1]Dados!$N$2:$N$26779,),2)</f>
        <v>#N/A</v>
      </c>
      <c r="P5299">
        <v>168480</v>
      </c>
      <c r="Q5299" s="1">
        <v>37131</v>
      </c>
      <c r="R5299" s="1">
        <v>37135</v>
      </c>
      <c r="S5299" t="s">
        <v>2365</v>
      </c>
    </row>
    <row r="5300" spans="1:19" x14ac:dyDescent="0.2">
      <c r="A5300" s="7">
        <v>312710</v>
      </c>
      <c r="B5300" s="3">
        <v>45411</v>
      </c>
      <c r="C5300" s="3" t="s">
        <v>33</v>
      </c>
      <c r="D5300" s="2" t="s">
        <v>435</v>
      </c>
      <c r="E5300" s="3">
        <v>17</v>
      </c>
      <c r="F5300" s="17">
        <v>0</v>
      </c>
      <c r="G5300" s="17">
        <v>1</v>
      </c>
      <c r="H5300" s="17">
        <v>0</v>
      </c>
      <c r="I5300" s="7">
        <v>1.2</v>
      </c>
      <c r="J5300" s="7">
        <v>18</v>
      </c>
      <c r="K5300" s="4">
        <v>1214</v>
      </c>
      <c r="L5300" s="5">
        <v>1214.0808</v>
      </c>
      <c r="M5300">
        <v>343200</v>
      </c>
      <c r="N5300" s="33">
        <v>1</v>
      </c>
      <c r="O5300" s="50" t="e">
        <f>INDEX([1]Dados!$M$2:$N$26779,MATCH($P5300,[1]Dados!$N$2:$N$26779,),2)</f>
        <v>#N/A</v>
      </c>
      <c r="P5300">
        <v>168480</v>
      </c>
      <c r="Q5300" s="1">
        <v>37131</v>
      </c>
      <c r="R5300" s="1">
        <v>37135</v>
      </c>
      <c r="S5300" t="s">
        <v>2365</v>
      </c>
    </row>
    <row r="5301" spans="1:19" x14ac:dyDescent="0.2">
      <c r="A5301" s="7">
        <v>312710</v>
      </c>
      <c r="B5301" s="3">
        <v>45411</v>
      </c>
      <c r="C5301" s="3" t="s">
        <v>33</v>
      </c>
      <c r="D5301" s="2" t="s">
        <v>435</v>
      </c>
      <c r="E5301" s="3">
        <v>17</v>
      </c>
      <c r="F5301" s="17">
        <v>0</v>
      </c>
      <c r="G5301" s="17">
        <v>1</v>
      </c>
      <c r="H5301" s="17">
        <v>0</v>
      </c>
      <c r="I5301" s="7">
        <v>1.3</v>
      </c>
      <c r="J5301" s="7">
        <v>20</v>
      </c>
      <c r="K5301" s="4">
        <v>1214</v>
      </c>
      <c r="L5301" s="5">
        <v>1214.0808</v>
      </c>
      <c r="M5301">
        <v>343200</v>
      </c>
      <c r="N5301" s="33">
        <v>1</v>
      </c>
      <c r="O5301" s="50" t="e">
        <f>INDEX([1]Dados!$M$2:$N$26779,MATCH($P5301,[1]Dados!$N$2:$N$26779,),2)</f>
        <v>#N/A</v>
      </c>
      <c r="P5301">
        <v>168480</v>
      </c>
      <c r="Q5301" s="1">
        <v>37131</v>
      </c>
      <c r="R5301" s="1">
        <v>37135</v>
      </c>
      <c r="S5301" t="s">
        <v>2365</v>
      </c>
    </row>
    <row r="5302" spans="1:19" x14ac:dyDescent="0.2">
      <c r="A5302" s="7">
        <v>312710</v>
      </c>
      <c r="B5302" s="3">
        <v>45411</v>
      </c>
      <c r="C5302" s="3" t="s">
        <v>33</v>
      </c>
      <c r="D5302" s="2" t="s">
        <v>435</v>
      </c>
      <c r="E5302" s="3">
        <v>17</v>
      </c>
      <c r="F5302" s="17">
        <v>0</v>
      </c>
      <c r="G5302" s="17">
        <v>1</v>
      </c>
      <c r="H5302" s="17">
        <v>0</v>
      </c>
      <c r="I5302" s="7">
        <v>1.4</v>
      </c>
      <c r="J5302" s="7">
        <v>19</v>
      </c>
      <c r="K5302" s="4">
        <v>1214</v>
      </c>
      <c r="L5302" s="5">
        <v>1214.0808</v>
      </c>
      <c r="M5302">
        <v>343200</v>
      </c>
      <c r="N5302" s="33">
        <v>1</v>
      </c>
      <c r="O5302" s="50" t="e">
        <f>INDEX([1]Dados!$M$2:$N$26779,MATCH($P5302,[1]Dados!$N$2:$N$26779,),2)</f>
        <v>#N/A</v>
      </c>
      <c r="P5302">
        <v>168480</v>
      </c>
      <c r="Q5302" s="1">
        <v>37131</v>
      </c>
      <c r="R5302" s="1">
        <v>37135</v>
      </c>
      <c r="S5302" t="s">
        <v>2365</v>
      </c>
    </row>
    <row r="5303" spans="1:19" x14ac:dyDescent="0.2">
      <c r="A5303" s="7">
        <v>315040</v>
      </c>
      <c r="B5303" s="3">
        <v>50075</v>
      </c>
      <c r="C5303" s="3" t="s">
        <v>33</v>
      </c>
      <c r="D5303" s="2" t="s">
        <v>656</v>
      </c>
      <c r="E5303" s="3">
        <v>20</v>
      </c>
      <c r="F5303" s="17">
        <v>0</v>
      </c>
      <c r="G5303" s="17">
        <v>1</v>
      </c>
      <c r="H5303" s="17">
        <v>0</v>
      </c>
      <c r="I5303" s="7" t="s">
        <v>52</v>
      </c>
      <c r="J5303" s="7">
        <v>15</v>
      </c>
      <c r="K5303" s="4">
        <v>1203</v>
      </c>
      <c r="L5303" s="5">
        <v>1203.0829000000001</v>
      </c>
      <c r="M5303">
        <v>15696.59</v>
      </c>
      <c r="N5303" s="3">
        <v>1</v>
      </c>
      <c r="O5303" s="50" t="e">
        <f>INDEX([1]Dados!$M$2:$N$26779,MATCH($P5303,[1]Dados!$N$2:$N$26779,),2)</f>
        <v>#N/A</v>
      </c>
      <c r="P5303">
        <v>177054</v>
      </c>
      <c r="Q5303" s="1">
        <v>37344</v>
      </c>
      <c r="R5303" s="1">
        <v>37377</v>
      </c>
      <c r="S5303" t="s">
        <v>1779</v>
      </c>
    </row>
    <row r="5304" spans="1:19" x14ac:dyDescent="0.2">
      <c r="A5304" s="7">
        <v>315040</v>
      </c>
      <c r="B5304" s="3">
        <v>50075</v>
      </c>
      <c r="C5304" s="3" t="s">
        <v>33</v>
      </c>
      <c r="D5304" s="2" t="s">
        <v>656</v>
      </c>
      <c r="E5304" s="3">
        <v>20</v>
      </c>
      <c r="F5304" s="17">
        <v>0</v>
      </c>
      <c r="G5304" s="17">
        <v>1</v>
      </c>
      <c r="H5304" s="17">
        <v>0</v>
      </c>
      <c r="I5304" s="7" t="s">
        <v>53</v>
      </c>
      <c r="J5304" s="7">
        <v>29</v>
      </c>
      <c r="K5304" s="4">
        <v>1203</v>
      </c>
      <c r="L5304" s="5">
        <v>1203.0829000000001</v>
      </c>
      <c r="M5304">
        <v>15696.59</v>
      </c>
      <c r="N5304" s="3">
        <v>1</v>
      </c>
      <c r="O5304" s="50" t="e">
        <f>INDEX([1]Dados!$M$2:$N$26779,MATCH($P5304,[1]Dados!$N$2:$N$26779,),2)</f>
        <v>#N/A</v>
      </c>
      <c r="P5304">
        <v>177054</v>
      </c>
      <c r="Q5304" s="1">
        <v>37344</v>
      </c>
      <c r="R5304" s="1">
        <v>37377</v>
      </c>
      <c r="S5304" t="s">
        <v>1779</v>
      </c>
    </row>
    <row r="5305" spans="1:19" x14ac:dyDescent="0.2">
      <c r="A5305" s="7">
        <v>315040</v>
      </c>
      <c r="B5305" s="3">
        <v>50075</v>
      </c>
      <c r="C5305" s="3" t="s">
        <v>33</v>
      </c>
      <c r="D5305" s="2" t="s">
        <v>656</v>
      </c>
      <c r="E5305" s="3">
        <v>20</v>
      </c>
      <c r="F5305" s="17">
        <v>0</v>
      </c>
      <c r="G5305" s="17">
        <v>1</v>
      </c>
      <c r="H5305" s="17">
        <v>0</v>
      </c>
      <c r="I5305" s="7" t="s">
        <v>55</v>
      </c>
      <c r="J5305" s="7">
        <v>18</v>
      </c>
      <c r="K5305" s="4">
        <v>1203</v>
      </c>
      <c r="L5305" s="5">
        <v>1203.0829000000001</v>
      </c>
      <c r="M5305">
        <v>15696.59</v>
      </c>
      <c r="N5305" s="3">
        <v>1</v>
      </c>
      <c r="O5305" s="50" t="e">
        <f>INDEX([1]Dados!$M$2:$N$26779,MATCH($P5305,[1]Dados!$N$2:$N$26779,),2)</f>
        <v>#N/A</v>
      </c>
      <c r="P5305">
        <v>177054</v>
      </c>
      <c r="Q5305" s="1">
        <v>37344</v>
      </c>
      <c r="R5305" s="1">
        <v>37377</v>
      </c>
      <c r="S5305" t="s">
        <v>1779</v>
      </c>
    </row>
    <row r="5306" spans="1:19" x14ac:dyDescent="0.2">
      <c r="A5306" s="7">
        <v>315040</v>
      </c>
      <c r="B5306" s="3">
        <v>50075</v>
      </c>
      <c r="C5306" s="3" t="s">
        <v>33</v>
      </c>
      <c r="D5306" s="2" t="s">
        <v>656</v>
      </c>
      <c r="E5306" s="3">
        <v>20</v>
      </c>
      <c r="F5306" s="17">
        <v>0</v>
      </c>
      <c r="G5306" s="17">
        <v>1</v>
      </c>
      <c r="H5306" s="17">
        <v>0</v>
      </c>
      <c r="I5306" s="7" t="s">
        <v>126</v>
      </c>
      <c r="J5306" s="7">
        <v>24</v>
      </c>
      <c r="K5306" s="4">
        <v>1214</v>
      </c>
      <c r="L5306" s="5">
        <v>1214.0589</v>
      </c>
      <c r="M5306">
        <v>181270</v>
      </c>
      <c r="N5306" s="3">
        <v>1</v>
      </c>
      <c r="O5306" s="50" t="e">
        <f>INDEX([1]Dados!$M$2:$N$26779,MATCH($P5306,[1]Dados!$N$2:$N$26779,),2)</f>
        <v>#N/A</v>
      </c>
      <c r="P5306">
        <v>178393</v>
      </c>
      <c r="Q5306" s="1">
        <v>37344</v>
      </c>
      <c r="R5306" s="1">
        <v>37377</v>
      </c>
      <c r="S5306" t="s">
        <v>1785</v>
      </c>
    </row>
    <row r="5307" spans="1:19" x14ac:dyDescent="0.2">
      <c r="A5307" s="7">
        <v>315040</v>
      </c>
      <c r="B5307" s="3">
        <v>50075</v>
      </c>
      <c r="C5307" s="3" t="s">
        <v>33</v>
      </c>
      <c r="D5307" s="2" t="s">
        <v>656</v>
      </c>
      <c r="E5307" s="3">
        <v>20</v>
      </c>
      <c r="F5307" s="17">
        <v>0</v>
      </c>
      <c r="G5307" s="17">
        <v>1</v>
      </c>
      <c r="H5307" s="17">
        <v>0</v>
      </c>
      <c r="I5307" s="7" t="s">
        <v>9</v>
      </c>
      <c r="J5307" s="7">
        <v>20</v>
      </c>
      <c r="K5307" s="4">
        <v>1214</v>
      </c>
      <c r="L5307" s="5">
        <v>1214.0589</v>
      </c>
      <c r="M5307">
        <v>181270</v>
      </c>
      <c r="N5307" s="3">
        <v>1</v>
      </c>
      <c r="O5307" s="50" t="e">
        <f>INDEX([1]Dados!$M$2:$N$26779,MATCH($P5307,[1]Dados!$N$2:$N$26779,),2)</f>
        <v>#N/A</v>
      </c>
      <c r="P5307">
        <v>178393</v>
      </c>
      <c r="Q5307" s="1">
        <v>37344</v>
      </c>
      <c r="R5307" s="1">
        <v>37377</v>
      </c>
      <c r="S5307" t="s">
        <v>1785</v>
      </c>
    </row>
    <row r="5308" spans="1:19" x14ac:dyDescent="0.2">
      <c r="A5308" s="7">
        <v>315040</v>
      </c>
      <c r="B5308" s="3">
        <v>50075</v>
      </c>
      <c r="C5308" s="3" t="s">
        <v>33</v>
      </c>
      <c r="D5308" s="2" t="s">
        <v>656</v>
      </c>
      <c r="E5308" s="3">
        <v>20</v>
      </c>
      <c r="F5308" s="17">
        <v>0</v>
      </c>
      <c r="G5308" s="17">
        <v>1</v>
      </c>
      <c r="H5308" s="17">
        <v>0</v>
      </c>
      <c r="I5308" s="7" t="s">
        <v>10</v>
      </c>
      <c r="J5308" s="7">
        <v>25</v>
      </c>
      <c r="K5308" s="4">
        <v>1214</v>
      </c>
      <c r="L5308" s="5">
        <v>1214.8577</v>
      </c>
      <c r="M5308">
        <v>65049.88</v>
      </c>
      <c r="N5308" s="3">
        <v>1</v>
      </c>
      <c r="O5308" s="50" t="e">
        <f>INDEX([1]Dados!$M$2:$N$26779,MATCH($P5308,[1]Dados!$N$2:$N$26779,),2)</f>
        <v>#N/A</v>
      </c>
      <c r="P5308">
        <v>177146</v>
      </c>
      <c r="Q5308" s="1">
        <v>37344</v>
      </c>
      <c r="R5308" s="1">
        <v>37377</v>
      </c>
      <c r="S5308" t="s">
        <v>1784</v>
      </c>
    </row>
    <row r="5309" spans="1:19" x14ac:dyDescent="0.2">
      <c r="A5309" s="7">
        <v>315040</v>
      </c>
      <c r="B5309" s="3">
        <v>50075</v>
      </c>
      <c r="C5309" s="3" t="s">
        <v>33</v>
      </c>
      <c r="D5309" s="2" t="s">
        <v>656</v>
      </c>
      <c r="E5309" s="3">
        <v>20</v>
      </c>
      <c r="F5309" s="17">
        <v>0</v>
      </c>
      <c r="G5309" s="17">
        <v>1</v>
      </c>
      <c r="H5309" s="17">
        <v>0</v>
      </c>
      <c r="I5309" s="7" t="s">
        <v>11</v>
      </c>
      <c r="J5309" s="7">
        <v>25</v>
      </c>
      <c r="K5309" s="4">
        <v>1214</v>
      </c>
      <c r="L5309" s="5">
        <v>1214.8577</v>
      </c>
      <c r="M5309">
        <v>65049.88</v>
      </c>
      <c r="N5309" s="3">
        <v>1</v>
      </c>
      <c r="O5309" s="50" t="e">
        <f>INDEX([1]Dados!$M$2:$N$26779,MATCH($P5309,[1]Dados!$N$2:$N$26779,),2)</f>
        <v>#N/A</v>
      </c>
      <c r="P5309">
        <v>177146</v>
      </c>
      <c r="Q5309" s="1">
        <v>37344</v>
      </c>
      <c r="R5309" s="1">
        <v>37377</v>
      </c>
      <c r="S5309" t="s">
        <v>1784</v>
      </c>
    </row>
    <row r="5310" spans="1:19" x14ac:dyDescent="0.2">
      <c r="A5310" s="7">
        <v>315040</v>
      </c>
      <c r="B5310" s="3">
        <v>50075</v>
      </c>
      <c r="C5310" s="3" t="s">
        <v>33</v>
      </c>
      <c r="D5310" s="2" t="s">
        <v>656</v>
      </c>
      <c r="E5310" s="3">
        <v>20</v>
      </c>
      <c r="F5310" s="17">
        <v>0</v>
      </c>
      <c r="G5310" s="17">
        <v>1</v>
      </c>
      <c r="H5310" s="17">
        <v>0</v>
      </c>
      <c r="I5310" s="7" t="s">
        <v>12</v>
      </c>
      <c r="J5310" s="7">
        <v>2</v>
      </c>
      <c r="K5310" s="4">
        <v>1214</v>
      </c>
      <c r="L5310" s="5">
        <v>1214.8577</v>
      </c>
      <c r="M5310">
        <v>65049.88</v>
      </c>
      <c r="N5310" s="3">
        <v>1</v>
      </c>
      <c r="O5310" s="50" t="e">
        <f>INDEX([1]Dados!$M$2:$N$26779,MATCH($P5310,[1]Dados!$N$2:$N$26779,),2)</f>
        <v>#N/A</v>
      </c>
      <c r="P5310">
        <v>177146</v>
      </c>
      <c r="Q5310" s="1">
        <v>37344</v>
      </c>
      <c r="R5310" s="1">
        <v>37377</v>
      </c>
      <c r="S5310" t="s">
        <v>1784</v>
      </c>
    </row>
    <row r="5311" spans="1:19" x14ac:dyDescent="0.2">
      <c r="A5311" s="7">
        <v>315040</v>
      </c>
      <c r="B5311" s="3">
        <v>50075</v>
      </c>
      <c r="C5311" s="3" t="s">
        <v>33</v>
      </c>
      <c r="D5311" s="2" t="s">
        <v>656</v>
      </c>
      <c r="E5311" s="3">
        <v>20</v>
      </c>
      <c r="F5311" s="17">
        <v>0</v>
      </c>
      <c r="G5311" s="17">
        <v>1</v>
      </c>
      <c r="H5311" s="17">
        <v>0</v>
      </c>
      <c r="I5311" s="7" t="s">
        <v>13</v>
      </c>
      <c r="J5311" s="7">
        <v>25</v>
      </c>
      <c r="K5311" s="4">
        <v>1214</v>
      </c>
      <c r="L5311" s="5">
        <v>1214.8577</v>
      </c>
      <c r="M5311">
        <v>65049.88</v>
      </c>
      <c r="N5311" s="3">
        <v>1</v>
      </c>
      <c r="O5311" s="50" t="e">
        <f>INDEX([1]Dados!$M$2:$N$26779,MATCH($P5311,[1]Dados!$N$2:$N$26779,),2)</f>
        <v>#N/A</v>
      </c>
      <c r="P5311">
        <v>177146</v>
      </c>
      <c r="Q5311" s="1">
        <v>37344</v>
      </c>
      <c r="R5311" s="1">
        <v>37377</v>
      </c>
      <c r="S5311" t="s">
        <v>1784</v>
      </c>
    </row>
    <row r="5312" spans="1:19" x14ac:dyDescent="0.2">
      <c r="A5312" s="7">
        <v>315040</v>
      </c>
      <c r="B5312" s="3">
        <v>50075</v>
      </c>
      <c r="C5312" s="3" t="s">
        <v>33</v>
      </c>
      <c r="D5312" s="2" t="s">
        <v>656</v>
      </c>
      <c r="E5312" s="3">
        <v>20</v>
      </c>
      <c r="F5312" s="17">
        <v>0</v>
      </c>
      <c r="G5312" s="17">
        <v>1</v>
      </c>
      <c r="H5312" s="17">
        <v>0</v>
      </c>
      <c r="I5312" s="7" t="s">
        <v>14</v>
      </c>
      <c r="J5312" s="7">
        <v>28</v>
      </c>
      <c r="K5312" s="4">
        <v>1214</v>
      </c>
      <c r="L5312" s="5">
        <v>1214.8577</v>
      </c>
      <c r="M5312">
        <v>65049.88</v>
      </c>
      <c r="N5312" s="3">
        <v>1</v>
      </c>
      <c r="O5312" s="50" t="e">
        <f>INDEX([1]Dados!$M$2:$N$26779,MATCH($P5312,[1]Dados!$N$2:$N$26779,),2)</f>
        <v>#N/A</v>
      </c>
      <c r="P5312">
        <v>177146</v>
      </c>
      <c r="Q5312" s="1">
        <v>37344</v>
      </c>
      <c r="R5312" s="1">
        <v>37377</v>
      </c>
      <c r="S5312" t="s">
        <v>1784</v>
      </c>
    </row>
    <row r="5313" spans="1:19" x14ac:dyDescent="0.2">
      <c r="A5313" s="7">
        <v>315040</v>
      </c>
      <c r="B5313" s="3">
        <v>50075</v>
      </c>
      <c r="C5313" s="3" t="s">
        <v>33</v>
      </c>
      <c r="D5313" s="2" t="s">
        <v>656</v>
      </c>
      <c r="E5313" s="3">
        <v>20</v>
      </c>
      <c r="F5313" s="17">
        <v>0</v>
      </c>
      <c r="G5313" s="17">
        <v>1</v>
      </c>
      <c r="H5313" s="17">
        <v>0</v>
      </c>
      <c r="I5313" s="7" t="s">
        <v>15</v>
      </c>
      <c r="J5313" s="7">
        <v>15</v>
      </c>
      <c r="K5313" s="4">
        <v>1214</v>
      </c>
      <c r="L5313" s="5">
        <v>1214.8577</v>
      </c>
      <c r="M5313">
        <v>65049.88</v>
      </c>
      <c r="N5313" s="3">
        <v>1</v>
      </c>
      <c r="O5313" s="50" t="e">
        <f>INDEX([1]Dados!$M$2:$N$26779,MATCH($P5313,[1]Dados!$N$2:$N$26779,),2)</f>
        <v>#N/A</v>
      </c>
      <c r="P5313">
        <v>177146</v>
      </c>
      <c r="Q5313" s="1">
        <v>37344</v>
      </c>
      <c r="R5313" s="1">
        <v>37377</v>
      </c>
      <c r="S5313" t="s">
        <v>1784</v>
      </c>
    </row>
    <row r="5314" spans="1:19" x14ac:dyDescent="0.2">
      <c r="A5314" s="7">
        <v>315040</v>
      </c>
      <c r="B5314" s="3">
        <v>50075</v>
      </c>
      <c r="C5314" s="3" t="s">
        <v>33</v>
      </c>
      <c r="D5314" s="2" t="s">
        <v>656</v>
      </c>
      <c r="E5314" s="3">
        <v>20</v>
      </c>
      <c r="F5314" s="17">
        <v>0</v>
      </c>
      <c r="G5314" s="17">
        <v>1</v>
      </c>
      <c r="H5314" s="17">
        <v>0</v>
      </c>
      <c r="I5314" s="7" t="s">
        <v>127</v>
      </c>
      <c r="J5314" s="7">
        <v>25</v>
      </c>
      <c r="K5314" s="4">
        <v>1293</v>
      </c>
      <c r="L5314" s="5">
        <v>1293.0592999999999</v>
      </c>
      <c r="M5314">
        <v>6699.09</v>
      </c>
      <c r="N5314" s="3">
        <v>1</v>
      </c>
      <c r="O5314" s="50" t="e">
        <f>INDEX([1]Dados!$M$2:$N$26779,MATCH($P5314,[1]Dados!$N$2:$N$26779,),2)</f>
        <v>#N/A</v>
      </c>
      <c r="P5314">
        <v>178236</v>
      </c>
      <c r="Q5314" s="1">
        <v>37344</v>
      </c>
      <c r="R5314" s="1">
        <v>37377</v>
      </c>
      <c r="S5314" t="s">
        <v>1783</v>
      </c>
    </row>
    <row r="5315" spans="1:19" x14ac:dyDescent="0.2">
      <c r="A5315" s="7">
        <v>315040</v>
      </c>
      <c r="B5315" s="3">
        <v>50075</v>
      </c>
      <c r="C5315" s="3" t="s">
        <v>33</v>
      </c>
      <c r="D5315" s="2" t="s">
        <v>656</v>
      </c>
      <c r="E5315" s="3">
        <v>20</v>
      </c>
      <c r="F5315" s="17">
        <v>0</v>
      </c>
      <c r="G5315" s="17">
        <v>1</v>
      </c>
      <c r="H5315" s="17">
        <v>0</v>
      </c>
      <c r="I5315" s="7" t="s">
        <v>128</v>
      </c>
      <c r="J5315" s="7">
        <v>22</v>
      </c>
      <c r="K5315" s="4">
        <v>1293</v>
      </c>
      <c r="L5315" s="5">
        <v>1293.0592999999999</v>
      </c>
      <c r="M5315">
        <v>6699.09</v>
      </c>
      <c r="N5315" s="3">
        <v>1</v>
      </c>
      <c r="O5315" s="50" t="e">
        <f>INDEX([1]Dados!$M$2:$N$26779,MATCH($P5315,[1]Dados!$N$2:$N$26779,),2)</f>
        <v>#N/A</v>
      </c>
      <c r="P5315">
        <v>178236</v>
      </c>
      <c r="Q5315" s="1">
        <v>37344</v>
      </c>
      <c r="R5315" s="1">
        <v>37377</v>
      </c>
      <c r="S5315" t="s">
        <v>1783</v>
      </c>
    </row>
    <row r="5316" spans="1:19" x14ac:dyDescent="0.2">
      <c r="A5316" s="7">
        <v>315040</v>
      </c>
      <c r="B5316" s="3">
        <v>50075</v>
      </c>
      <c r="C5316" s="3" t="s">
        <v>33</v>
      </c>
      <c r="D5316" s="2" t="s">
        <v>656</v>
      </c>
      <c r="E5316" s="3">
        <v>20</v>
      </c>
      <c r="F5316" s="17">
        <v>0</v>
      </c>
      <c r="G5316" s="17">
        <v>1</v>
      </c>
      <c r="H5316" s="17">
        <v>0</v>
      </c>
      <c r="I5316" s="7" t="s">
        <v>129</v>
      </c>
      <c r="J5316" s="7">
        <v>0</v>
      </c>
      <c r="K5316" s="4">
        <v>1293</v>
      </c>
      <c r="L5316" s="5">
        <v>1293.0592999999999</v>
      </c>
      <c r="M5316">
        <v>6699.09</v>
      </c>
      <c r="N5316" s="3">
        <v>1</v>
      </c>
      <c r="O5316" s="50" t="e">
        <f>INDEX([1]Dados!$M$2:$N$26779,MATCH($P5316,[1]Dados!$N$2:$N$26779,),2)</f>
        <v>#N/A</v>
      </c>
      <c r="P5316">
        <v>178236</v>
      </c>
      <c r="Q5316" s="1">
        <v>37344</v>
      </c>
      <c r="R5316" s="1">
        <v>37377</v>
      </c>
      <c r="S5316" t="s">
        <v>1783</v>
      </c>
    </row>
    <row r="5317" spans="1:19" x14ac:dyDescent="0.2">
      <c r="A5317" s="7">
        <v>315725</v>
      </c>
      <c r="B5317" s="3">
        <v>40649</v>
      </c>
      <c r="C5317" s="3" t="s">
        <v>33</v>
      </c>
      <c r="D5317" s="2" t="s">
        <v>727</v>
      </c>
      <c r="E5317" s="3">
        <v>17</v>
      </c>
      <c r="F5317" s="17">
        <v>0</v>
      </c>
      <c r="G5317" s="17">
        <v>1</v>
      </c>
      <c r="H5317" s="17">
        <v>0</v>
      </c>
      <c r="I5317" s="7">
        <v>4.0999999999999996</v>
      </c>
      <c r="J5317" s="7">
        <v>25</v>
      </c>
      <c r="K5317" s="4">
        <v>1203</v>
      </c>
      <c r="L5317" s="5">
        <v>1203.0829000000001</v>
      </c>
      <c r="M5317">
        <v>32718.12</v>
      </c>
      <c r="N5317" s="33">
        <v>1</v>
      </c>
      <c r="O5317" s="50" t="e">
        <f>INDEX([1]Dados!$M$2:$N$26779,MATCH($P5317,[1]Dados!$N$2:$N$26779,),2)</f>
        <v>#N/A</v>
      </c>
      <c r="P5317">
        <v>167803</v>
      </c>
      <c r="Q5317" s="1">
        <v>37131</v>
      </c>
      <c r="R5317" s="1">
        <v>37135</v>
      </c>
      <c r="S5317" t="s">
        <v>1327</v>
      </c>
    </row>
    <row r="5318" spans="1:19" x14ac:dyDescent="0.2">
      <c r="A5318" s="7">
        <v>315725</v>
      </c>
      <c r="B5318" s="3">
        <v>40649</v>
      </c>
      <c r="C5318" s="3" t="s">
        <v>33</v>
      </c>
      <c r="D5318" s="2" t="s">
        <v>727</v>
      </c>
      <c r="E5318" s="3">
        <v>17</v>
      </c>
      <c r="F5318" s="17">
        <v>0</v>
      </c>
      <c r="G5318" s="17">
        <v>1</v>
      </c>
      <c r="H5318" s="17">
        <v>0</v>
      </c>
      <c r="I5318" s="7">
        <v>4.2</v>
      </c>
      <c r="J5318" s="7">
        <v>14</v>
      </c>
      <c r="K5318" s="4">
        <v>1203</v>
      </c>
      <c r="L5318" s="5">
        <v>1203.0829000000001</v>
      </c>
      <c r="M5318">
        <v>32718.12</v>
      </c>
      <c r="N5318" s="33">
        <v>1</v>
      </c>
      <c r="O5318" s="50" t="e">
        <f>INDEX([1]Dados!$M$2:$N$26779,MATCH($P5318,[1]Dados!$N$2:$N$26779,),2)</f>
        <v>#N/A</v>
      </c>
      <c r="P5318">
        <v>167803</v>
      </c>
      <c r="Q5318" s="1">
        <v>37131</v>
      </c>
      <c r="R5318" s="1">
        <v>37135</v>
      </c>
      <c r="S5318" t="s">
        <v>1327</v>
      </c>
    </row>
    <row r="5319" spans="1:19" x14ac:dyDescent="0.2">
      <c r="A5319" s="7">
        <v>315725</v>
      </c>
      <c r="B5319" s="3">
        <v>40649</v>
      </c>
      <c r="C5319" s="3" t="s">
        <v>33</v>
      </c>
      <c r="D5319" s="2" t="s">
        <v>727</v>
      </c>
      <c r="E5319" s="3">
        <v>17</v>
      </c>
      <c r="F5319" s="17">
        <v>0</v>
      </c>
      <c r="G5319" s="17">
        <v>1</v>
      </c>
      <c r="H5319" s="17">
        <v>0</v>
      </c>
      <c r="I5319" s="7">
        <v>2.1</v>
      </c>
      <c r="J5319" s="7">
        <v>25</v>
      </c>
      <c r="K5319" s="4">
        <v>1214</v>
      </c>
      <c r="L5319" s="5">
        <v>1214.0587</v>
      </c>
      <c r="M5319">
        <v>137818.46</v>
      </c>
      <c r="N5319" s="33">
        <v>1</v>
      </c>
      <c r="O5319" s="50" t="e">
        <f>INDEX([1]Dados!$M$2:$N$26779,MATCH($P5319,[1]Dados!$N$2:$N$26779,),2)</f>
        <v>#N/A</v>
      </c>
      <c r="P5319">
        <v>168405</v>
      </c>
      <c r="Q5319" s="1">
        <v>37131</v>
      </c>
      <c r="R5319" s="1">
        <v>37135</v>
      </c>
      <c r="S5319" t="s">
        <v>1329</v>
      </c>
    </row>
    <row r="5320" spans="1:19" x14ac:dyDescent="0.2">
      <c r="A5320" s="7">
        <v>315725</v>
      </c>
      <c r="B5320" s="3">
        <v>40649</v>
      </c>
      <c r="C5320" s="3" t="s">
        <v>33</v>
      </c>
      <c r="D5320" s="2" t="s">
        <v>727</v>
      </c>
      <c r="E5320" s="3">
        <v>17</v>
      </c>
      <c r="F5320" s="17">
        <v>0</v>
      </c>
      <c r="G5320" s="17">
        <v>1</v>
      </c>
      <c r="H5320" s="17">
        <v>0</v>
      </c>
      <c r="I5320" s="7">
        <v>2.2000000000000002</v>
      </c>
      <c r="J5320" s="7">
        <v>14</v>
      </c>
      <c r="K5320" s="4">
        <v>1214</v>
      </c>
      <c r="L5320" s="5">
        <v>1214.0587</v>
      </c>
      <c r="M5320">
        <v>137818.46</v>
      </c>
      <c r="N5320" s="33">
        <v>1</v>
      </c>
      <c r="O5320" s="50" t="e">
        <f>INDEX([1]Dados!$M$2:$N$26779,MATCH($P5320,[1]Dados!$N$2:$N$26779,),2)</f>
        <v>#N/A</v>
      </c>
      <c r="P5320">
        <v>168405</v>
      </c>
      <c r="Q5320" s="1">
        <v>37131</v>
      </c>
      <c r="R5320" s="1">
        <v>37135</v>
      </c>
      <c r="S5320" t="s">
        <v>1329</v>
      </c>
    </row>
    <row r="5321" spans="1:19" x14ac:dyDescent="0.2">
      <c r="A5321" s="7">
        <v>315725</v>
      </c>
      <c r="B5321" s="3">
        <v>40649</v>
      </c>
      <c r="C5321" s="3" t="s">
        <v>33</v>
      </c>
      <c r="D5321" s="2" t="s">
        <v>727</v>
      </c>
      <c r="E5321" s="3">
        <v>17</v>
      </c>
      <c r="F5321" s="17">
        <v>0</v>
      </c>
      <c r="G5321" s="17">
        <v>1</v>
      </c>
      <c r="H5321" s="17">
        <v>0</v>
      </c>
      <c r="I5321" s="7">
        <v>2.2999999999999998</v>
      </c>
      <c r="J5321" s="7">
        <v>15</v>
      </c>
      <c r="K5321" s="4">
        <v>1214</v>
      </c>
      <c r="L5321" s="5">
        <v>1214.0587</v>
      </c>
      <c r="M5321">
        <v>137818.46</v>
      </c>
      <c r="N5321" s="33">
        <v>1</v>
      </c>
      <c r="O5321" s="50" t="e">
        <f>INDEX([1]Dados!$M$2:$N$26779,MATCH($P5321,[1]Dados!$N$2:$N$26779,),2)</f>
        <v>#N/A</v>
      </c>
      <c r="P5321">
        <v>168405</v>
      </c>
      <c r="Q5321" s="1">
        <v>37131</v>
      </c>
      <c r="R5321" s="1">
        <v>37135</v>
      </c>
      <c r="S5321" t="s">
        <v>1329</v>
      </c>
    </row>
    <row r="5322" spans="1:19" x14ac:dyDescent="0.2">
      <c r="A5322" s="7">
        <v>315725</v>
      </c>
      <c r="B5322" s="3">
        <v>40649</v>
      </c>
      <c r="C5322" s="3" t="s">
        <v>33</v>
      </c>
      <c r="D5322" s="2" t="s">
        <v>727</v>
      </c>
      <c r="E5322" s="3">
        <v>17</v>
      </c>
      <c r="F5322" s="17">
        <v>0</v>
      </c>
      <c r="G5322" s="17">
        <v>1</v>
      </c>
      <c r="H5322" s="17">
        <v>0</v>
      </c>
      <c r="I5322" s="7">
        <v>3.1</v>
      </c>
      <c r="J5322" s="7">
        <v>22</v>
      </c>
      <c r="K5322" s="4">
        <v>1214</v>
      </c>
      <c r="L5322" s="5">
        <v>1214.0589</v>
      </c>
      <c r="M5322">
        <v>334120</v>
      </c>
      <c r="N5322" s="33">
        <v>1</v>
      </c>
      <c r="O5322" s="50" t="e">
        <f>INDEX([1]Dados!$M$2:$N$26779,MATCH($P5322,[1]Dados!$N$2:$N$26779,),2)</f>
        <v>#N/A</v>
      </c>
      <c r="P5322">
        <v>169498</v>
      </c>
      <c r="Q5322" s="1">
        <v>37131</v>
      </c>
      <c r="R5322" s="1">
        <v>37135</v>
      </c>
      <c r="S5322" t="s">
        <v>965</v>
      </c>
    </row>
    <row r="5323" spans="1:19" x14ac:dyDescent="0.2">
      <c r="A5323" s="7">
        <v>315725</v>
      </c>
      <c r="B5323" s="3">
        <v>40649</v>
      </c>
      <c r="C5323" s="3" t="s">
        <v>33</v>
      </c>
      <c r="D5323" s="2" t="s">
        <v>727</v>
      </c>
      <c r="E5323" s="3">
        <v>17</v>
      </c>
      <c r="F5323" s="17">
        <v>0</v>
      </c>
      <c r="G5323" s="17">
        <v>1</v>
      </c>
      <c r="H5323" s="17">
        <v>0</v>
      </c>
      <c r="I5323" s="7">
        <v>3.2</v>
      </c>
      <c r="J5323" s="7">
        <v>20</v>
      </c>
      <c r="K5323" s="4">
        <v>1214</v>
      </c>
      <c r="L5323" s="5">
        <v>1214.0589</v>
      </c>
      <c r="M5323">
        <v>334120</v>
      </c>
      <c r="N5323" s="33">
        <v>1</v>
      </c>
      <c r="O5323" s="50" t="e">
        <f>INDEX([1]Dados!$M$2:$N$26779,MATCH($P5323,[1]Dados!$N$2:$N$26779,),2)</f>
        <v>#N/A</v>
      </c>
      <c r="P5323">
        <v>169498</v>
      </c>
      <c r="Q5323" s="1">
        <v>37131</v>
      </c>
      <c r="R5323" s="1">
        <v>37135</v>
      </c>
      <c r="S5323" t="s">
        <v>965</v>
      </c>
    </row>
    <row r="5324" spans="1:19" x14ac:dyDescent="0.2">
      <c r="A5324" s="7">
        <v>315725</v>
      </c>
      <c r="B5324" s="3">
        <v>40649</v>
      </c>
      <c r="C5324" s="3" t="s">
        <v>33</v>
      </c>
      <c r="D5324" s="2" t="s">
        <v>727</v>
      </c>
      <c r="E5324" s="3">
        <v>17</v>
      </c>
      <c r="F5324" s="17">
        <v>0</v>
      </c>
      <c r="G5324" s="17">
        <v>1</v>
      </c>
      <c r="H5324" s="17">
        <v>0</v>
      </c>
      <c r="I5324" s="7">
        <v>3.3</v>
      </c>
      <c r="J5324" s="7">
        <v>25</v>
      </c>
      <c r="K5324" s="4">
        <v>1214</v>
      </c>
      <c r="L5324" s="5">
        <v>1214.0589</v>
      </c>
      <c r="M5324">
        <v>334120</v>
      </c>
      <c r="N5324" s="33">
        <v>1</v>
      </c>
      <c r="O5324" s="50" t="e">
        <f>INDEX([1]Dados!$M$2:$N$26779,MATCH($P5324,[1]Dados!$N$2:$N$26779,),2)</f>
        <v>#N/A</v>
      </c>
      <c r="P5324">
        <v>169498</v>
      </c>
      <c r="Q5324" s="1">
        <v>37131</v>
      </c>
      <c r="R5324" s="1">
        <v>37135</v>
      </c>
      <c r="S5324" t="s">
        <v>965</v>
      </c>
    </row>
    <row r="5325" spans="1:19" x14ac:dyDescent="0.2">
      <c r="A5325" s="7">
        <v>315725</v>
      </c>
      <c r="B5325" s="3">
        <v>40649</v>
      </c>
      <c r="C5325" s="3" t="s">
        <v>33</v>
      </c>
      <c r="D5325" s="2" t="s">
        <v>727</v>
      </c>
      <c r="E5325" s="3">
        <v>17</v>
      </c>
      <c r="F5325" s="17">
        <v>0</v>
      </c>
      <c r="G5325" s="17">
        <v>1</v>
      </c>
      <c r="H5325" s="17">
        <v>0</v>
      </c>
      <c r="I5325" s="7" t="s">
        <v>3</v>
      </c>
      <c r="J5325" s="7">
        <v>0</v>
      </c>
      <c r="K5325" s="4">
        <v>1214</v>
      </c>
      <c r="L5325" s="5">
        <v>1214.0589</v>
      </c>
      <c r="M5325" t="s">
        <v>2134</v>
      </c>
      <c r="N5325" s="33">
        <v>1</v>
      </c>
      <c r="O5325" s="50" t="e">
        <f>INDEX([1]Dados!$M$2:$N$26779,MATCH($P5325,[1]Dados!$N$2:$N$26779,),2)</f>
        <v>#N/A</v>
      </c>
      <c r="P5325">
        <v>169625</v>
      </c>
      <c r="Q5325" s="1">
        <v>37131</v>
      </c>
      <c r="R5325" s="1">
        <v>37135</v>
      </c>
      <c r="S5325" t="s">
        <v>965</v>
      </c>
    </row>
    <row r="5326" spans="1:19" x14ac:dyDescent="0.2">
      <c r="A5326" s="7">
        <v>315725</v>
      </c>
      <c r="B5326" s="3">
        <v>40649</v>
      </c>
      <c r="C5326" s="3" t="s">
        <v>33</v>
      </c>
      <c r="D5326" s="2" t="s">
        <v>727</v>
      </c>
      <c r="E5326" s="3">
        <v>17</v>
      </c>
      <c r="F5326" s="17">
        <v>0</v>
      </c>
      <c r="G5326" s="17">
        <v>1</v>
      </c>
      <c r="H5326" s="17">
        <v>0</v>
      </c>
      <c r="I5326" s="7">
        <v>1.1000000000000001</v>
      </c>
      <c r="J5326" s="7">
        <v>22</v>
      </c>
      <c r="K5326" s="4">
        <v>1293</v>
      </c>
      <c r="L5326" s="5">
        <v>1293.0592999999999</v>
      </c>
      <c r="M5326">
        <v>23528.46</v>
      </c>
      <c r="N5326" s="33">
        <v>1</v>
      </c>
      <c r="O5326" s="50" t="e">
        <f>INDEX([1]Dados!$M$2:$N$26779,MATCH($P5326,[1]Dados!$N$2:$N$26779,),2)</f>
        <v>#N/A</v>
      </c>
      <c r="P5326">
        <v>168320</v>
      </c>
      <c r="Q5326" s="1">
        <v>37131</v>
      </c>
      <c r="R5326" s="1">
        <v>37135</v>
      </c>
      <c r="S5326" t="s">
        <v>1328</v>
      </c>
    </row>
    <row r="5327" spans="1:19" x14ac:dyDescent="0.2">
      <c r="A5327" s="7">
        <v>316540</v>
      </c>
      <c r="B5327" s="3">
        <v>53074</v>
      </c>
      <c r="C5327" s="3" t="s">
        <v>33</v>
      </c>
      <c r="D5327" s="2" t="s">
        <v>781</v>
      </c>
      <c r="E5327" s="3">
        <v>17</v>
      </c>
      <c r="F5327" s="17">
        <v>0</v>
      </c>
      <c r="G5327" s="17">
        <v>1</v>
      </c>
      <c r="H5327" s="17">
        <v>0</v>
      </c>
      <c r="I5327" s="7">
        <v>2.1</v>
      </c>
      <c r="J5327" s="7">
        <v>25</v>
      </c>
      <c r="K5327" s="4">
        <v>1203</v>
      </c>
      <c r="L5327" s="5">
        <v>1203.0829000000001</v>
      </c>
      <c r="M5327">
        <v>27872.03</v>
      </c>
      <c r="N5327" s="33">
        <v>1</v>
      </c>
      <c r="O5327" s="50" t="e">
        <f>INDEX([1]Dados!$M$2:$N$26779,MATCH($P5327,[1]Dados!$N$2:$N$26779,),2)</f>
        <v>#N/A</v>
      </c>
      <c r="P5327">
        <v>167804</v>
      </c>
      <c r="Q5327" s="1">
        <v>37131</v>
      </c>
      <c r="R5327" s="1">
        <v>37135</v>
      </c>
      <c r="S5327" t="s">
        <v>1834</v>
      </c>
    </row>
    <row r="5328" spans="1:19" x14ac:dyDescent="0.2">
      <c r="A5328" s="7">
        <v>316540</v>
      </c>
      <c r="B5328" s="3">
        <v>53074</v>
      </c>
      <c r="C5328" s="3" t="s">
        <v>33</v>
      </c>
      <c r="D5328" s="2" t="s">
        <v>781</v>
      </c>
      <c r="E5328" s="3">
        <v>17</v>
      </c>
      <c r="F5328" s="17">
        <v>0</v>
      </c>
      <c r="G5328" s="17">
        <v>1</v>
      </c>
      <c r="H5328" s="17">
        <v>0</v>
      </c>
      <c r="I5328" s="7">
        <v>2.2000000000000002</v>
      </c>
      <c r="J5328" s="7">
        <v>17</v>
      </c>
      <c r="K5328" s="4">
        <v>1203</v>
      </c>
      <c r="L5328" s="5">
        <v>1203.0829000000001</v>
      </c>
      <c r="M5328">
        <v>27872.03</v>
      </c>
      <c r="N5328" s="33">
        <v>1</v>
      </c>
      <c r="O5328" s="50" t="e">
        <f>INDEX([1]Dados!$M$2:$N$26779,MATCH($P5328,[1]Dados!$N$2:$N$26779,),2)</f>
        <v>#N/A</v>
      </c>
      <c r="P5328">
        <v>167804</v>
      </c>
      <c r="Q5328" s="1">
        <v>37131</v>
      </c>
      <c r="R5328" s="1">
        <v>37135</v>
      </c>
      <c r="S5328" t="s">
        <v>1834</v>
      </c>
    </row>
    <row r="5329" spans="1:19" x14ac:dyDescent="0.2">
      <c r="A5329" s="7">
        <v>316540</v>
      </c>
      <c r="B5329" s="3">
        <v>53074</v>
      </c>
      <c r="C5329" s="3" t="s">
        <v>33</v>
      </c>
      <c r="D5329" s="2" t="s">
        <v>781</v>
      </c>
      <c r="E5329" s="3">
        <v>17</v>
      </c>
      <c r="F5329" s="17">
        <v>0</v>
      </c>
      <c r="G5329" s="17">
        <v>1</v>
      </c>
      <c r="H5329" s="17">
        <v>0</v>
      </c>
      <c r="I5329" s="7">
        <v>2.2999999999999998</v>
      </c>
      <c r="J5329" s="7">
        <v>15</v>
      </c>
      <c r="K5329" s="4">
        <v>1203</v>
      </c>
      <c r="L5329" s="5">
        <v>1203.0829000000001</v>
      </c>
      <c r="M5329">
        <v>27872.03</v>
      </c>
      <c r="N5329" s="33">
        <v>1</v>
      </c>
      <c r="O5329" s="50" t="e">
        <f>INDEX([1]Dados!$M$2:$N$26779,MATCH($P5329,[1]Dados!$N$2:$N$26779,),2)</f>
        <v>#N/A</v>
      </c>
      <c r="P5329">
        <v>167804</v>
      </c>
      <c r="Q5329" s="1">
        <v>37131</v>
      </c>
      <c r="R5329" s="1">
        <v>37135</v>
      </c>
      <c r="S5329" t="s">
        <v>1834</v>
      </c>
    </row>
    <row r="5330" spans="1:19" x14ac:dyDescent="0.2">
      <c r="A5330" s="7">
        <v>316540</v>
      </c>
      <c r="B5330" s="3">
        <v>53074</v>
      </c>
      <c r="C5330" s="3" t="s">
        <v>33</v>
      </c>
      <c r="D5330" s="2" t="s">
        <v>781</v>
      </c>
      <c r="E5330" s="3">
        <v>17</v>
      </c>
      <c r="F5330" s="17">
        <v>0</v>
      </c>
      <c r="G5330" s="17">
        <v>1</v>
      </c>
      <c r="H5330" s="17">
        <v>0</v>
      </c>
      <c r="I5330" s="7">
        <v>1.1000000000000001</v>
      </c>
      <c r="J5330" s="7">
        <v>25</v>
      </c>
      <c r="K5330" s="4">
        <v>1214</v>
      </c>
      <c r="L5330" s="5">
        <v>1214.0587</v>
      </c>
      <c r="M5330">
        <v>101443.88</v>
      </c>
      <c r="N5330" s="33">
        <v>1</v>
      </c>
      <c r="O5330" s="50" t="e">
        <f>INDEX([1]Dados!$M$2:$N$26779,MATCH($P5330,[1]Dados!$N$2:$N$26779,),2)</f>
        <v>#N/A</v>
      </c>
      <c r="P5330">
        <v>168406</v>
      </c>
      <c r="Q5330" s="1">
        <v>37131</v>
      </c>
      <c r="R5330" s="1">
        <v>37135</v>
      </c>
      <c r="S5330" t="s">
        <v>2101</v>
      </c>
    </row>
    <row r="5331" spans="1:19" x14ac:dyDescent="0.2">
      <c r="A5331" s="7">
        <v>316540</v>
      </c>
      <c r="B5331" s="3">
        <v>53074</v>
      </c>
      <c r="C5331" s="3" t="s">
        <v>33</v>
      </c>
      <c r="D5331" s="2" t="s">
        <v>781</v>
      </c>
      <c r="E5331" s="3">
        <v>17</v>
      </c>
      <c r="F5331" s="17">
        <v>0</v>
      </c>
      <c r="G5331" s="17">
        <v>1</v>
      </c>
      <c r="H5331" s="17">
        <v>0</v>
      </c>
      <c r="I5331" s="7">
        <v>1.2</v>
      </c>
      <c r="J5331" s="7">
        <v>25</v>
      </c>
      <c r="K5331" s="4">
        <v>1214</v>
      </c>
      <c r="L5331" s="5">
        <v>1214.0587</v>
      </c>
      <c r="M5331">
        <v>101443.88</v>
      </c>
      <c r="N5331" s="33">
        <v>1</v>
      </c>
      <c r="O5331" s="50" t="e">
        <f>INDEX([1]Dados!$M$2:$N$26779,MATCH($P5331,[1]Dados!$N$2:$N$26779,),2)</f>
        <v>#N/A</v>
      </c>
      <c r="P5331">
        <v>168406</v>
      </c>
      <c r="Q5331" s="1">
        <v>37131</v>
      </c>
      <c r="R5331" s="1">
        <v>37135</v>
      </c>
      <c r="S5331" t="s">
        <v>2101</v>
      </c>
    </row>
    <row r="5332" spans="1:19" x14ac:dyDescent="0.2">
      <c r="A5332" s="7">
        <v>316540</v>
      </c>
      <c r="B5332" s="3">
        <v>53074</v>
      </c>
      <c r="C5332" s="3" t="s">
        <v>33</v>
      </c>
      <c r="D5332" s="2" t="s">
        <v>781</v>
      </c>
      <c r="E5332" s="3">
        <v>17</v>
      </c>
      <c r="F5332" s="17">
        <v>0</v>
      </c>
      <c r="G5332" s="17">
        <v>1</v>
      </c>
      <c r="H5332" s="17">
        <v>0</v>
      </c>
      <c r="I5332" s="7">
        <v>1.3</v>
      </c>
      <c r="J5332" s="7">
        <v>2</v>
      </c>
      <c r="K5332" s="4">
        <v>1214</v>
      </c>
      <c r="L5332" s="5">
        <v>1214.0587</v>
      </c>
      <c r="M5332">
        <v>101443.88</v>
      </c>
      <c r="N5332" s="33">
        <v>1</v>
      </c>
      <c r="O5332" s="50" t="e">
        <f>INDEX([1]Dados!$M$2:$N$26779,MATCH($P5332,[1]Dados!$N$2:$N$26779,),2)</f>
        <v>#N/A</v>
      </c>
      <c r="P5332">
        <v>168406</v>
      </c>
      <c r="Q5332" s="1">
        <v>37131</v>
      </c>
      <c r="R5332" s="1">
        <v>37135</v>
      </c>
      <c r="S5332" t="s">
        <v>2101</v>
      </c>
    </row>
    <row r="5333" spans="1:19" x14ac:dyDescent="0.2">
      <c r="A5333" s="7">
        <v>316540</v>
      </c>
      <c r="B5333" s="3">
        <v>53074</v>
      </c>
      <c r="C5333" s="3" t="s">
        <v>33</v>
      </c>
      <c r="D5333" s="2" t="s">
        <v>781</v>
      </c>
      <c r="E5333" s="3">
        <v>17</v>
      </c>
      <c r="F5333" s="17">
        <v>0</v>
      </c>
      <c r="G5333" s="17">
        <v>1</v>
      </c>
      <c r="H5333" s="17">
        <v>0</v>
      </c>
      <c r="I5333" s="7">
        <v>1.4</v>
      </c>
      <c r="J5333" s="7">
        <v>1</v>
      </c>
      <c r="K5333" s="4">
        <v>1214</v>
      </c>
      <c r="L5333" s="5">
        <v>1214.0587</v>
      </c>
      <c r="M5333">
        <v>101443.88</v>
      </c>
      <c r="N5333" s="33">
        <v>1</v>
      </c>
      <c r="O5333" s="50" t="e">
        <f>INDEX([1]Dados!$M$2:$N$26779,MATCH($P5333,[1]Dados!$N$2:$N$26779,),2)</f>
        <v>#N/A</v>
      </c>
      <c r="P5333">
        <v>168406</v>
      </c>
      <c r="Q5333" s="1">
        <v>37131</v>
      </c>
      <c r="R5333" s="1">
        <v>37135</v>
      </c>
      <c r="S5333" t="s">
        <v>2101</v>
      </c>
    </row>
    <row r="5334" spans="1:19" x14ac:dyDescent="0.2">
      <c r="A5334" s="7">
        <v>316540</v>
      </c>
      <c r="B5334" s="3">
        <v>53074</v>
      </c>
      <c r="C5334" s="3" t="s">
        <v>33</v>
      </c>
      <c r="D5334" s="2" t="s">
        <v>781</v>
      </c>
      <c r="E5334" s="3">
        <v>17</v>
      </c>
      <c r="F5334" s="17">
        <v>0</v>
      </c>
      <c r="G5334" s="17">
        <v>1</v>
      </c>
      <c r="H5334" s="17">
        <v>0</v>
      </c>
      <c r="I5334" s="7">
        <v>1.5</v>
      </c>
      <c r="J5334" s="7">
        <v>28</v>
      </c>
      <c r="K5334" s="4">
        <v>1214</v>
      </c>
      <c r="L5334" s="5">
        <v>1214.0587</v>
      </c>
      <c r="M5334">
        <v>101443.88</v>
      </c>
      <c r="N5334" s="33">
        <v>1</v>
      </c>
      <c r="O5334" s="50" t="e">
        <f>INDEX([1]Dados!$M$2:$N$26779,MATCH($P5334,[1]Dados!$N$2:$N$26779,),2)</f>
        <v>#N/A</v>
      </c>
      <c r="P5334">
        <v>168406</v>
      </c>
      <c r="Q5334" s="1">
        <v>37131</v>
      </c>
      <c r="R5334" s="1">
        <v>37135</v>
      </c>
      <c r="S5334" t="s">
        <v>2101</v>
      </c>
    </row>
    <row r="5335" spans="1:19" x14ac:dyDescent="0.2">
      <c r="A5335" s="7">
        <v>316540</v>
      </c>
      <c r="B5335" s="3">
        <v>53074</v>
      </c>
      <c r="C5335" s="3" t="s">
        <v>33</v>
      </c>
      <c r="D5335" s="2" t="s">
        <v>781</v>
      </c>
      <c r="E5335" s="3">
        <v>17</v>
      </c>
      <c r="F5335" s="17">
        <v>0</v>
      </c>
      <c r="G5335" s="17">
        <v>1</v>
      </c>
      <c r="H5335" s="17">
        <v>0</v>
      </c>
      <c r="I5335" s="7">
        <v>3.1</v>
      </c>
      <c r="J5335" s="7">
        <v>0</v>
      </c>
      <c r="K5335" s="4">
        <v>1293</v>
      </c>
      <c r="L5335" s="5">
        <v>1293.0592999999999</v>
      </c>
      <c r="M5335">
        <v>14797.37</v>
      </c>
      <c r="N5335" s="33">
        <v>1</v>
      </c>
      <c r="O5335" s="50" t="e">
        <f>INDEX([1]Dados!$M$2:$N$26779,MATCH($P5335,[1]Dados!$N$2:$N$26779,),2)</f>
        <v>#N/A</v>
      </c>
      <c r="P5335">
        <v>168316</v>
      </c>
      <c r="Q5335" s="1">
        <v>37131</v>
      </c>
      <c r="R5335" s="1">
        <v>37135</v>
      </c>
      <c r="S5335" t="s">
        <v>2036</v>
      </c>
    </row>
    <row r="5336" spans="1:19" x14ac:dyDescent="0.2">
      <c r="A5336" s="7">
        <v>316540</v>
      </c>
      <c r="B5336" s="3">
        <v>53074</v>
      </c>
      <c r="C5336" s="3" t="s">
        <v>33</v>
      </c>
      <c r="D5336" s="2" t="s">
        <v>781</v>
      </c>
      <c r="E5336" s="3">
        <v>17</v>
      </c>
      <c r="F5336" s="17">
        <v>0</v>
      </c>
      <c r="G5336" s="17">
        <v>1</v>
      </c>
      <c r="H5336" s="17">
        <v>0</v>
      </c>
      <c r="I5336" s="7">
        <v>3.2</v>
      </c>
      <c r="J5336" s="7">
        <v>0</v>
      </c>
      <c r="K5336" s="4">
        <v>1293</v>
      </c>
      <c r="L5336" s="5">
        <v>1293.0592999999999</v>
      </c>
      <c r="M5336">
        <v>14797.37</v>
      </c>
      <c r="N5336" s="33">
        <v>1</v>
      </c>
      <c r="O5336" s="50" t="e">
        <f>INDEX([1]Dados!$M$2:$N$26779,MATCH($P5336,[1]Dados!$N$2:$N$26779,),2)</f>
        <v>#N/A</v>
      </c>
      <c r="P5336">
        <v>168316</v>
      </c>
      <c r="Q5336" s="1">
        <v>37131</v>
      </c>
      <c r="R5336" s="1">
        <v>37135</v>
      </c>
      <c r="S5336" t="s">
        <v>2036</v>
      </c>
    </row>
    <row r="5337" spans="1:19" x14ac:dyDescent="0.2">
      <c r="A5337" s="7">
        <v>316540</v>
      </c>
      <c r="B5337" s="3">
        <v>53074</v>
      </c>
      <c r="C5337" s="3" t="s">
        <v>33</v>
      </c>
      <c r="D5337" s="2" t="s">
        <v>781</v>
      </c>
      <c r="E5337" s="3">
        <v>17</v>
      </c>
      <c r="F5337" s="17">
        <v>0</v>
      </c>
      <c r="G5337" s="17">
        <v>1</v>
      </c>
      <c r="H5337" s="17">
        <v>0</v>
      </c>
      <c r="I5337" s="7">
        <v>3.3</v>
      </c>
      <c r="J5337" s="7">
        <v>22</v>
      </c>
      <c r="K5337" s="4">
        <v>1293</v>
      </c>
      <c r="L5337" s="5">
        <v>1293.0592999999999</v>
      </c>
      <c r="M5337">
        <v>14797.37</v>
      </c>
      <c r="N5337" s="33">
        <v>1</v>
      </c>
      <c r="O5337" s="50" t="e">
        <f>INDEX([1]Dados!$M$2:$N$26779,MATCH($P5337,[1]Dados!$N$2:$N$26779,),2)</f>
        <v>#N/A</v>
      </c>
      <c r="P5337">
        <v>168316</v>
      </c>
      <c r="Q5337" s="1">
        <v>37131</v>
      </c>
      <c r="R5337" s="1">
        <v>37135</v>
      </c>
      <c r="S5337" t="s">
        <v>2036</v>
      </c>
    </row>
    <row r="5338" spans="1:19" x14ac:dyDescent="0.2">
      <c r="A5338" s="7">
        <v>316540</v>
      </c>
      <c r="B5338" s="3">
        <v>53074</v>
      </c>
      <c r="C5338" s="3" t="s">
        <v>33</v>
      </c>
      <c r="D5338" s="2" t="s">
        <v>781</v>
      </c>
      <c r="E5338" s="3">
        <v>17</v>
      </c>
      <c r="F5338" s="17">
        <v>0</v>
      </c>
      <c r="G5338" s="17">
        <v>1</v>
      </c>
      <c r="H5338" s="17">
        <v>0</v>
      </c>
      <c r="I5338" s="7">
        <v>3.4</v>
      </c>
      <c r="J5338" s="7">
        <v>29</v>
      </c>
      <c r="K5338" s="4">
        <v>1293</v>
      </c>
      <c r="L5338" s="5">
        <v>1293.0592999999999</v>
      </c>
      <c r="M5338">
        <v>14797.37</v>
      </c>
      <c r="N5338" s="33">
        <v>1</v>
      </c>
      <c r="O5338" s="50" t="e">
        <f>INDEX([1]Dados!$M$2:$N$26779,MATCH($P5338,[1]Dados!$N$2:$N$26779,),2)</f>
        <v>#N/A</v>
      </c>
      <c r="P5338">
        <v>168316</v>
      </c>
      <c r="Q5338" s="1">
        <v>37131</v>
      </c>
      <c r="R5338" s="1">
        <v>37135</v>
      </c>
      <c r="S5338" t="s">
        <v>2036</v>
      </c>
    </row>
    <row r="5339" spans="1:19" x14ac:dyDescent="0.2">
      <c r="A5339" s="7">
        <v>510840</v>
      </c>
      <c r="B5339" s="3">
        <v>91677</v>
      </c>
      <c r="C5339" s="3" t="s">
        <v>38</v>
      </c>
      <c r="D5339" s="2" t="s">
        <v>843</v>
      </c>
      <c r="E5339" s="3">
        <v>17</v>
      </c>
      <c r="F5339" s="17">
        <v>0</v>
      </c>
      <c r="G5339" s="17">
        <v>1</v>
      </c>
      <c r="H5339" s="17">
        <v>0</v>
      </c>
      <c r="I5339" s="7">
        <v>4.0999999999999996</v>
      </c>
      <c r="J5339" s="7">
        <v>9</v>
      </c>
      <c r="K5339" s="4">
        <v>119</v>
      </c>
      <c r="L5339" s="5">
        <v>119.3861</v>
      </c>
      <c r="M5339">
        <v>686665.97</v>
      </c>
      <c r="N5339" s="3">
        <v>1</v>
      </c>
      <c r="O5339" s="50" t="e">
        <f>INDEX([1]Dados!$M$2:$N$26779,MATCH($P5339,[1]Dados!$N$2:$N$26779,),2)</f>
        <v>#N/A</v>
      </c>
      <c r="P5339">
        <v>168486</v>
      </c>
      <c r="Q5339" s="1">
        <v>37131</v>
      </c>
      <c r="R5339" s="1">
        <v>37142</v>
      </c>
      <c r="S5339" t="s">
        <v>2368</v>
      </c>
    </row>
    <row r="5340" spans="1:19" x14ac:dyDescent="0.2">
      <c r="A5340" s="7">
        <v>510840</v>
      </c>
      <c r="B5340" s="3">
        <v>91677</v>
      </c>
      <c r="C5340" s="3" t="s">
        <v>38</v>
      </c>
      <c r="D5340" s="2" t="s">
        <v>843</v>
      </c>
      <c r="E5340" s="3">
        <v>17</v>
      </c>
      <c r="F5340" s="17">
        <v>0</v>
      </c>
      <c r="G5340" s="17">
        <v>1</v>
      </c>
      <c r="H5340" s="17">
        <v>0</v>
      </c>
      <c r="I5340" s="7">
        <v>4.2</v>
      </c>
      <c r="J5340" s="7">
        <v>19</v>
      </c>
      <c r="K5340" s="4">
        <v>119</v>
      </c>
      <c r="L5340" s="5">
        <v>119.3861</v>
      </c>
      <c r="M5340">
        <v>686665.97</v>
      </c>
      <c r="N5340" s="3">
        <v>1</v>
      </c>
      <c r="O5340" s="50" t="e">
        <f>INDEX([1]Dados!$M$2:$N$26779,MATCH($P5340,[1]Dados!$N$2:$N$26779,),2)</f>
        <v>#N/A</v>
      </c>
      <c r="P5340">
        <v>168486</v>
      </c>
      <c r="Q5340" s="1">
        <v>37131</v>
      </c>
      <c r="R5340" s="1">
        <v>37142</v>
      </c>
      <c r="S5340" t="s">
        <v>2368</v>
      </c>
    </row>
    <row r="5341" spans="1:19" x14ac:dyDescent="0.2">
      <c r="A5341" s="7">
        <v>510840</v>
      </c>
      <c r="B5341" s="3">
        <v>91677</v>
      </c>
      <c r="C5341" s="3" t="s">
        <v>38</v>
      </c>
      <c r="D5341" s="2" t="s">
        <v>843</v>
      </c>
      <c r="E5341" s="3">
        <v>17</v>
      </c>
      <c r="F5341" s="17">
        <v>0</v>
      </c>
      <c r="G5341" s="17">
        <v>1</v>
      </c>
      <c r="H5341" s="17">
        <v>0</v>
      </c>
      <c r="I5341" s="7">
        <v>4.3</v>
      </c>
      <c r="J5341" s="7">
        <v>7</v>
      </c>
      <c r="K5341" s="4">
        <v>119</v>
      </c>
      <c r="L5341" s="5">
        <v>119.3861</v>
      </c>
      <c r="M5341">
        <v>686665.97</v>
      </c>
      <c r="N5341" s="3">
        <v>1</v>
      </c>
      <c r="O5341" s="50" t="e">
        <f>INDEX([1]Dados!$M$2:$N$26779,MATCH($P5341,[1]Dados!$N$2:$N$26779,),2)</f>
        <v>#N/A</v>
      </c>
      <c r="P5341">
        <v>168486</v>
      </c>
      <c r="Q5341" s="1">
        <v>37131</v>
      </c>
      <c r="R5341" s="1">
        <v>37142</v>
      </c>
      <c r="S5341" t="s">
        <v>2368</v>
      </c>
    </row>
    <row r="5342" spans="1:19" x14ac:dyDescent="0.2">
      <c r="A5342" s="7">
        <v>510840</v>
      </c>
      <c r="B5342" s="3">
        <v>91677</v>
      </c>
      <c r="C5342" s="3" t="s">
        <v>38</v>
      </c>
      <c r="D5342" s="2" t="s">
        <v>843</v>
      </c>
      <c r="E5342" s="3">
        <v>17</v>
      </c>
      <c r="F5342" s="17">
        <v>0</v>
      </c>
      <c r="G5342" s="17">
        <v>1</v>
      </c>
      <c r="H5342" s="17">
        <v>0</v>
      </c>
      <c r="I5342" s="7">
        <v>5.0999999999999996</v>
      </c>
      <c r="J5342" s="7">
        <v>9</v>
      </c>
      <c r="K5342" s="4">
        <v>119</v>
      </c>
      <c r="L5342" s="5">
        <v>119.3861</v>
      </c>
      <c r="M5342">
        <v>532453.71</v>
      </c>
      <c r="N5342" s="3">
        <v>1</v>
      </c>
      <c r="O5342" s="50" t="e">
        <f>INDEX([1]Dados!$M$2:$N$26779,MATCH($P5342,[1]Dados!$N$2:$N$26779,),2)</f>
        <v>#N/A</v>
      </c>
      <c r="P5342">
        <v>168488</v>
      </c>
      <c r="Q5342" s="1">
        <v>37131</v>
      </c>
      <c r="R5342" s="1">
        <v>37142</v>
      </c>
      <c r="S5342" t="s">
        <v>2369</v>
      </c>
    </row>
    <row r="5343" spans="1:19" x14ac:dyDescent="0.2">
      <c r="A5343" s="7">
        <v>510840</v>
      </c>
      <c r="B5343" s="3">
        <v>91677</v>
      </c>
      <c r="C5343" s="3" t="s">
        <v>38</v>
      </c>
      <c r="D5343" s="2" t="s">
        <v>843</v>
      </c>
      <c r="E5343" s="3">
        <v>17</v>
      </c>
      <c r="F5343" s="17">
        <v>0</v>
      </c>
      <c r="G5343" s="17">
        <v>1</v>
      </c>
      <c r="H5343" s="17">
        <v>0</v>
      </c>
      <c r="I5343" s="7">
        <v>5.2</v>
      </c>
      <c r="J5343" s="7">
        <v>7</v>
      </c>
      <c r="K5343" s="4">
        <v>119</v>
      </c>
      <c r="L5343" s="5">
        <v>119.3861</v>
      </c>
      <c r="M5343">
        <v>532453.71</v>
      </c>
      <c r="N5343" s="3">
        <v>1</v>
      </c>
      <c r="O5343" s="50" t="e">
        <f>INDEX([1]Dados!$M$2:$N$26779,MATCH($P5343,[1]Dados!$N$2:$N$26779,),2)</f>
        <v>#N/A</v>
      </c>
      <c r="P5343">
        <v>168488</v>
      </c>
      <c r="Q5343" s="1">
        <v>37131</v>
      </c>
      <c r="R5343" s="1">
        <v>37142</v>
      </c>
      <c r="S5343" t="s">
        <v>2369</v>
      </c>
    </row>
    <row r="5344" spans="1:19" x14ac:dyDescent="0.2">
      <c r="A5344" s="7">
        <v>510840</v>
      </c>
      <c r="B5344" s="3">
        <v>91677</v>
      </c>
      <c r="C5344" s="3" t="s">
        <v>38</v>
      </c>
      <c r="D5344" s="2" t="s">
        <v>843</v>
      </c>
      <c r="E5344" s="3">
        <v>17</v>
      </c>
      <c r="F5344" s="17">
        <v>0</v>
      </c>
      <c r="G5344" s="17">
        <v>1</v>
      </c>
      <c r="H5344" s="17">
        <v>0</v>
      </c>
      <c r="I5344" s="7">
        <v>5.3</v>
      </c>
      <c r="J5344" s="7">
        <v>28</v>
      </c>
      <c r="K5344" s="4">
        <v>119</v>
      </c>
      <c r="L5344" s="5">
        <v>119.3861</v>
      </c>
      <c r="M5344">
        <v>532453.71</v>
      </c>
      <c r="N5344" s="3">
        <v>1</v>
      </c>
      <c r="O5344" s="50" t="e">
        <f>INDEX([1]Dados!$M$2:$N$26779,MATCH($P5344,[1]Dados!$N$2:$N$26779,),2)</f>
        <v>#N/A</v>
      </c>
      <c r="P5344">
        <v>168488</v>
      </c>
      <c r="Q5344" s="1">
        <v>37131</v>
      </c>
      <c r="R5344" s="1">
        <v>37142</v>
      </c>
      <c r="S5344" t="s">
        <v>2369</v>
      </c>
    </row>
    <row r="5345" spans="1:19" x14ac:dyDescent="0.2">
      <c r="A5345" s="7">
        <v>510840</v>
      </c>
      <c r="B5345" s="3">
        <v>91677</v>
      </c>
      <c r="C5345" s="3" t="s">
        <v>38</v>
      </c>
      <c r="D5345" s="2" t="s">
        <v>843</v>
      </c>
      <c r="E5345" s="3">
        <v>17</v>
      </c>
      <c r="F5345" s="17">
        <v>0</v>
      </c>
      <c r="G5345" s="17">
        <v>1</v>
      </c>
      <c r="H5345" s="17">
        <v>0</v>
      </c>
      <c r="I5345" s="7">
        <v>5.4</v>
      </c>
      <c r="J5345" s="7">
        <v>33</v>
      </c>
      <c r="K5345" s="4">
        <v>119</v>
      </c>
      <c r="L5345" s="5">
        <v>119.3861</v>
      </c>
      <c r="M5345">
        <v>532453.71</v>
      </c>
      <c r="N5345" s="3">
        <v>1</v>
      </c>
      <c r="O5345" s="50" t="e">
        <f>INDEX([1]Dados!$M$2:$N$26779,MATCH($P5345,[1]Dados!$N$2:$N$26779,),2)</f>
        <v>#N/A</v>
      </c>
      <c r="P5345">
        <v>168488</v>
      </c>
      <c r="Q5345" s="1">
        <v>37131</v>
      </c>
      <c r="R5345" s="1">
        <v>37142</v>
      </c>
      <c r="S5345" t="s">
        <v>2369</v>
      </c>
    </row>
    <row r="5346" spans="1:19" x14ac:dyDescent="0.2">
      <c r="A5346" s="7">
        <v>510840</v>
      </c>
      <c r="B5346" s="3">
        <v>91677</v>
      </c>
      <c r="C5346" s="3" t="s">
        <v>38</v>
      </c>
      <c r="D5346" s="2" t="s">
        <v>843</v>
      </c>
      <c r="E5346" s="3">
        <v>17</v>
      </c>
      <c r="F5346" s="17">
        <v>0</v>
      </c>
      <c r="G5346" s="17">
        <v>1</v>
      </c>
      <c r="H5346" s="17">
        <v>0</v>
      </c>
      <c r="I5346" s="7">
        <v>5.5</v>
      </c>
      <c r="J5346" s="7">
        <v>19</v>
      </c>
      <c r="K5346" s="4">
        <v>119</v>
      </c>
      <c r="L5346" s="5">
        <v>119.3861</v>
      </c>
      <c r="M5346">
        <v>532453.71</v>
      </c>
      <c r="N5346" s="3">
        <v>1</v>
      </c>
      <c r="O5346" s="50" t="e">
        <f>INDEX([1]Dados!$M$2:$N$26779,MATCH($P5346,[1]Dados!$N$2:$N$26779,),2)</f>
        <v>#N/A</v>
      </c>
      <c r="P5346">
        <v>168488</v>
      </c>
      <c r="Q5346" s="1">
        <v>37131</v>
      </c>
      <c r="R5346" s="1">
        <v>37142</v>
      </c>
      <c r="S5346" t="s">
        <v>2369</v>
      </c>
    </row>
    <row r="5347" spans="1:19" x14ac:dyDescent="0.2">
      <c r="A5347" s="7">
        <v>510840</v>
      </c>
      <c r="B5347" s="3">
        <v>91677</v>
      </c>
      <c r="C5347" s="3" t="s">
        <v>38</v>
      </c>
      <c r="D5347" s="2" t="s">
        <v>843</v>
      </c>
      <c r="E5347" s="3">
        <v>17</v>
      </c>
      <c r="F5347" s="17">
        <v>0</v>
      </c>
      <c r="G5347" s="17">
        <v>1</v>
      </c>
      <c r="H5347" s="17">
        <v>0</v>
      </c>
      <c r="I5347" s="7">
        <v>6.1</v>
      </c>
      <c r="J5347" s="7">
        <v>33</v>
      </c>
      <c r="K5347" s="4">
        <v>119</v>
      </c>
      <c r="L5347" s="5">
        <v>119.3861</v>
      </c>
      <c r="M5347">
        <v>200707.57</v>
      </c>
      <c r="N5347" s="3">
        <v>1</v>
      </c>
      <c r="O5347" s="50" t="e">
        <f>INDEX([1]Dados!$M$2:$N$26779,MATCH($P5347,[1]Dados!$N$2:$N$26779,),2)</f>
        <v>#N/A</v>
      </c>
      <c r="P5347">
        <v>168489</v>
      </c>
      <c r="Q5347" s="1">
        <v>37131</v>
      </c>
      <c r="R5347" s="1">
        <v>37142</v>
      </c>
      <c r="S5347" t="s">
        <v>2370</v>
      </c>
    </row>
    <row r="5348" spans="1:19" x14ac:dyDescent="0.2">
      <c r="A5348" s="7">
        <v>510840</v>
      </c>
      <c r="B5348" s="3">
        <v>91677</v>
      </c>
      <c r="C5348" s="3" t="s">
        <v>38</v>
      </c>
      <c r="D5348" s="2" t="s">
        <v>843</v>
      </c>
      <c r="E5348" s="3">
        <v>17</v>
      </c>
      <c r="F5348" s="17">
        <v>0</v>
      </c>
      <c r="G5348" s="17">
        <v>1</v>
      </c>
      <c r="H5348" s="17">
        <v>0</v>
      </c>
      <c r="I5348" s="7">
        <v>1.1000000000000001</v>
      </c>
      <c r="J5348" s="7">
        <v>4</v>
      </c>
      <c r="K5348" s="4">
        <v>1214</v>
      </c>
      <c r="L5348" s="5">
        <v>1214.0808</v>
      </c>
      <c r="M5348">
        <v>93850</v>
      </c>
      <c r="N5348" s="3">
        <v>1</v>
      </c>
      <c r="O5348" s="50" t="e">
        <f>INDEX([1]Dados!$M$2:$N$26779,MATCH($P5348,[1]Dados!$N$2:$N$26779,),2)</f>
        <v>#N/A</v>
      </c>
      <c r="P5348">
        <v>168481</v>
      </c>
      <c r="Q5348" s="1">
        <v>37131</v>
      </c>
      <c r="R5348" s="1">
        <v>37142</v>
      </c>
      <c r="S5348" t="s">
        <v>2366</v>
      </c>
    </row>
    <row r="5349" spans="1:19" x14ac:dyDescent="0.2">
      <c r="A5349" s="7">
        <v>510840</v>
      </c>
      <c r="B5349" s="3">
        <v>91677</v>
      </c>
      <c r="C5349" s="3" t="s">
        <v>38</v>
      </c>
      <c r="D5349" s="2" t="s">
        <v>843</v>
      </c>
      <c r="E5349" s="3">
        <v>17</v>
      </c>
      <c r="F5349" s="17">
        <v>0</v>
      </c>
      <c r="G5349" s="17">
        <v>1</v>
      </c>
      <c r="H5349" s="17">
        <v>0</v>
      </c>
      <c r="I5349" s="7">
        <v>1.2</v>
      </c>
      <c r="J5349" s="7">
        <v>0</v>
      </c>
      <c r="K5349" s="4">
        <v>1214</v>
      </c>
      <c r="L5349" s="5">
        <v>1214.0808</v>
      </c>
      <c r="M5349">
        <v>93850</v>
      </c>
      <c r="N5349" s="3">
        <v>1</v>
      </c>
      <c r="O5349" s="50" t="e">
        <f>INDEX([1]Dados!$M$2:$N$26779,MATCH($P5349,[1]Dados!$N$2:$N$26779,),2)</f>
        <v>#N/A</v>
      </c>
      <c r="P5349">
        <v>168481</v>
      </c>
      <c r="Q5349" s="1">
        <v>37131</v>
      </c>
      <c r="R5349" s="1">
        <v>37142</v>
      </c>
      <c r="S5349" t="s">
        <v>2366</v>
      </c>
    </row>
    <row r="5350" spans="1:19" x14ac:dyDescent="0.2">
      <c r="A5350" s="7">
        <v>510840</v>
      </c>
      <c r="B5350" s="3">
        <v>91677</v>
      </c>
      <c r="C5350" s="3" t="s">
        <v>38</v>
      </c>
      <c r="D5350" s="2" t="s">
        <v>843</v>
      </c>
      <c r="E5350" s="3">
        <v>17</v>
      </c>
      <c r="F5350" s="17">
        <v>0</v>
      </c>
      <c r="G5350" s="17">
        <v>1</v>
      </c>
      <c r="H5350" s="17">
        <v>0</v>
      </c>
      <c r="I5350" s="7">
        <v>1.3</v>
      </c>
      <c r="J5350" s="7">
        <v>20</v>
      </c>
      <c r="K5350" s="4">
        <v>1214</v>
      </c>
      <c r="L5350" s="5">
        <v>1214.0808</v>
      </c>
      <c r="M5350">
        <v>93850</v>
      </c>
      <c r="N5350" s="3">
        <v>1</v>
      </c>
      <c r="O5350" s="50" t="e">
        <f>INDEX([1]Dados!$M$2:$N$26779,MATCH($P5350,[1]Dados!$N$2:$N$26779,),2)</f>
        <v>#N/A</v>
      </c>
      <c r="P5350">
        <v>168481</v>
      </c>
      <c r="Q5350" s="1">
        <v>37131</v>
      </c>
      <c r="R5350" s="1">
        <v>37142</v>
      </c>
      <c r="S5350" t="s">
        <v>2366</v>
      </c>
    </row>
    <row r="5351" spans="1:19" x14ac:dyDescent="0.2">
      <c r="A5351" s="7">
        <v>510840</v>
      </c>
      <c r="B5351" s="3">
        <v>91677</v>
      </c>
      <c r="C5351" s="3" t="s">
        <v>38</v>
      </c>
      <c r="D5351" s="2" t="s">
        <v>843</v>
      </c>
      <c r="E5351" s="3">
        <v>17</v>
      </c>
      <c r="F5351" s="17">
        <v>0</v>
      </c>
      <c r="G5351" s="17">
        <v>1</v>
      </c>
      <c r="H5351" s="17">
        <v>0</v>
      </c>
      <c r="I5351" s="7">
        <v>3.1</v>
      </c>
      <c r="J5351" s="7">
        <v>30</v>
      </c>
      <c r="K5351" s="4">
        <v>1214</v>
      </c>
      <c r="L5351" s="5">
        <v>1214.0808</v>
      </c>
      <c r="M5351">
        <v>261984.45</v>
      </c>
      <c r="N5351" s="3">
        <v>1</v>
      </c>
      <c r="O5351" s="50" t="e">
        <f>INDEX([1]Dados!$M$2:$N$26779,MATCH($P5351,[1]Dados!$N$2:$N$26779,),2)</f>
        <v>#N/A</v>
      </c>
      <c r="P5351">
        <v>168482</v>
      </c>
      <c r="Q5351" s="1">
        <v>37131</v>
      </c>
      <c r="R5351" s="1">
        <v>37142</v>
      </c>
      <c r="S5351" t="s">
        <v>2367</v>
      </c>
    </row>
    <row r="5352" spans="1:19" x14ac:dyDescent="0.2">
      <c r="A5352" s="7">
        <v>510840</v>
      </c>
      <c r="B5352" s="3">
        <v>91677</v>
      </c>
      <c r="C5352" s="3" t="s">
        <v>38</v>
      </c>
      <c r="D5352" s="2" t="s">
        <v>843</v>
      </c>
      <c r="E5352" s="3">
        <v>17</v>
      </c>
      <c r="F5352" s="17">
        <v>0</v>
      </c>
      <c r="G5352" s="17">
        <v>1</v>
      </c>
      <c r="H5352" s="17">
        <v>0</v>
      </c>
      <c r="I5352" s="7">
        <v>3.2</v>
      </c>
      <c r="J5352" s="7">
        <v>4</v>
      </c>
      <c r="K5352" s="4">
        <v>1214</v>
      </c>
      <c r="L5352" s="5">
        <v>1214.0808</v>
      </c>
      <c r="M5352">
        <v>261984.45</v>
      </c>
      <c r="N5352" s="3">
        <v>1</v>
      </c>
      <c r="O5352" s="50" t="e">
        <f>INDEX([1]Dados!$M$2:$N$26779,MATCH($P5352,[1]Dados!$N$2:$N$26779,),2)</f>
        <v>#N/A</v>
      </c>
      <c r="P5352">
        <v>168482</v>
      </c>
      <c r="Q5352" s="1">
        <v>37131</v>
      </c>
      <c r="R5352" s="1">
        <v>37142</v>
      </c>
      <c r="S5352" t="s">
        <v>2367</v>
      </c>
    </row>
    <row r="5353" spans="1:19" x14ac:dyDescent="0.2">
      <c r="A5353" s="7">
        <v>510840</v>
      </c>
      <c r="B5353" s="3">
        <v>91677</v>
      </c>
      <c r="C5353" s="3" t="s">
        <v>38</v>
      </c>
      <c r="D5353" s="2" t="s">
        <v>843</v>
      </c>
      <c r="E5353" s="3">
        <v>17</v>
      </c>
      <c r="F5353" s="17">
        <v>0</v>
      </c>
      <c r="G5353" s="17">
        <v>1</v>
      </c>
      <c r="H5353" s="17">
        <v>0</v>
      </c>
      <c r="I5353" s="7">
        <v>3.3</v>
      </c>
      <c r="J5353" s="7">
        <v>0</v>
      </c>
      <c r="K5353" s="4">
        <v>1214</v>
      </c>
      <c r="L5353" s="5">
        <v>1214.0808</v>
      </c>
      <c r="M5353">
        <v>261984.45</v>
      </c>
      <c r="N5353" s="3">
        <v>1</v>
      </c>
      <c r="O5353" s="50" t="e">
        <f>INDEX([1]Dados!$M$2:$N$26779,MATCH($P5353,[1]Dados!$N$2:$N$26779,),2)</f>
        <v>#N/A</v>
      </c>
      <c r="P5353">
        <v>168482</v>
      </c>
      <c r="Q5353" s="1">
        <v>37131</v>
      </c>
      <c r="R5353" s="1">
        <v>37142</v>
      </c>
      <c r="S5353" t="s">
        <v>2367</v>
      </c>
    </row>
    <row r="5354" spans="1:19" x14ac:dyDescent="0.2">
      <c r="A5354" s="7">
        <v>510840</v>
      </c>
      <c r="B5354" s="3">
        <v>91677</v>
      </c>
      <c r="C5354" s="3" t="s">
        <v>38</v>
      </c>
      <c r="D5354" s="2" t="s">
        <v>843</v>
      </c>
      <c r="E5354" s="3">
        <v>17</v>
      </c>
      <c r="F5354" s="17">
        <v>0</v>
      </c>
      <c r="G5354" s="17">
        <v>1</v>
      </c>
      <c r="H5354" s="17">
        <v>0</v>
      </c>
      <c r="I5354" s="7">
        <v>2.1</v>
      </c>
      <c r="J5354" s="7">
        <v>33</v>
      </c>
      <c r="K5354" s="4">
        <v>1214</v>
      </c>
      <c r="L5354" s="5">
        <v>1214.0808</v>
      </c>
      <c r="M5354">
        <v>187000</v>
      </c>
      <c r="N5354" s="3">
        <v>1</v>
      </c>
      <c r="O5354" s="50" t="e">
        <f>INDEX([1]Dados!$M$2:$N$26779,MATCH($P5354,[1]Dados!$N$2:$N$26779,),2)</f>
        <v>#N/A</v>
      </c>
      <c r="P5354">
        <v>168483</v>
      </c>
      <c r="Q5354" s="1">
        <v>37131</v>
      </c>
      <c r="R5354" s="1">
        <v>37142</v>
      </c>
      <c r="S5354" t="s">
        <v>2366</v>
      </c>
    </row>
    <row r="5355" spans="1:19" x14ac:dyDescent="0.2">
      <c r="A5355" s="7">
        <v>510840</v>
      </c>
      <c r="B5355" s="3">
        <v>91677</v>
      </c>
      <c r="C5355" s="3" t="s">
        <v>38</v>
      </c>
      <c r="D5355" s="2" t="s">
        <v>843</v>
      </c>
      <c r="E5355" s="3">
        <v>17</v>
      </c>
      <c r="F5355" s="17">
        <v>0</v>
      </c>
      <c r="G5355" s="17">
        <v>1</v>
      </c>
      <c r="H5355" s="17">
        <v>0</v>
      </c>
      <c r="I5355" s="7">
        <v>2.2000000000000002</v>
      </c>
      <c r="J5355" s="7">
        <v>20</v>
      </c>
      <c r="K5355" s="4">
        <v>1214</v>
      </c>
      <c r="L5355" s="5">
        <v>1214.0808</v>
      </c>
      <c r="M5355">
        <v>187000</v>
      </c>
      <c r="N5355" s="3">
        <v>1</v>
      </c>
      <c r="O5355" s="50" t="e">
        <f>INDEX([1]Dados!$M$2:$N$26779,MATCH($P5355,[1]Dados!$N$2:$N$26779,),2)</f>
        <v>#N/A</v>
      </c>
      <c r="P5355">
        <v>168483</v>
      </c>
      <c r="Q5355" s="1">
        <v>37131</v>
      </c>
      <c r="R5355" s="1">
        <v>37142</v>
      </c>
      <c r="S5355" t="s">
        <v>2366</v>
      </c>
    </row>
    <row r="5356" spans="1:19" x14ac:dyDescent="0.2">
      <c r="A5356" s="7">
        <v>250650</v>
      </c>
      <c r="B5356" s="3">
        <v>20311</v>
      </c>
      <c r="C5356" s="3" t="s">
        <v>34</v>
      </c>
      <c r="D5356" s="2" t="s">
        <v>458</v>
      </c>
      <c r="E5356" s="3">
        <v>17</v>
      </c>
      <c r="F5356" s="17">
        <v>0</v>
      </c>
      <c r="G5356" s="17">
        <v>1</v>
      </c>
      <c r="H5356" s="17">
        <v>0</v>
      </c>
      <c r="I5356" s="7">
        <v>2.1</v>
      </c>
      <c r="J5356" s="7">
        <v>15</v>
      </c>
      <c r="K5356" s="4">
        <v>1214</v>
      </c>
      <c r="L5356" s="5">
        <v>1214.0587</v>
      </c>
      <c r="M5356">
        <v>71694.12</v>
      </c>
      <c r="N5356" s="33">
        <v>1</v>
      </c>
      <c r="O5356" s="50" t="e">
        <f>INDEX([1]Dados!$M$2:$N$26779,MATCH($P5356,[1]Dados!$N$2:$N$26779,),2)</f>
        <v>#N/A</v>
      </c>
      <c r="P5356">
        <v>168411</v>
      </c>
      <c r="Q5356" s="1">
        <v>37068</v>
      </c>
      <c r="R5356" s="1">
        <v>37072</v>
      </c>
      <c r="S5356" t="s">
        <v>953</v>
      </c>
    </row>
    <row r="5357" spans="1:19" x14ac:dyDescent="0.2">
      <c r="A5357" s="7">
        <v>250650</v>
      </c>
      <c r="B5357" s="3">
        <v>20311</v>
      </c>
      <c r="C5357" s="3" t="s">
        <v>34</v>
      </c>
      <c r="D5357" s="2" t="s">
        <v>458</v>
      </c>
      <c r="E5357" s="3">
        <v>17</v>
      </c>
      <c r="F5357" s="17">
        <v>0</v>
      </c>
      <c r="G5357" s="17">
        <v>1</v>
      </c>
      <c r="H5357" s="17">
        <v>0</v>
      </c>
      <c r="I5357" s="7">
        <v>2.2000000000000002</v>
      </c>
      <c r="J5357" s="7">
        <v>2</v>
      </c>
      <c r="K5357" s="4">
        <v>1214</v>
      </c>
      <c r="L5357" s="5">
        <v>1214.0587</v>
      </c>
      <c r="M5357">
        <v>71694.12</v>
      </c>
      <c r="N5357" s="33">
        <v>1</v>
      </c>
      <c r="O5357" s="50" t="e">
        <f>INDEX([1]Dados!$M$2:$N$26779,MATCH($P5357,[1]Dados!$N$2:$N$26779,),2)</f>
        <v>#N/A</v>
      </c>
      <c r="P5357">
        <v>168411</v>
      </c>
      <c r="Q5357" s="1">
        <v>37068</v>
      </c>
      <c r="R5357" s="1">
        <v>37072</v>
      </c>
      <c r="S5357" t="s">
        <v>953</v>
      </c>
    </row>
    <row r="5358" spans="1:19" x14ac:dyDescent="0.2">
      <c r="A5358" s="7">
        <v>250650</v>
      </c>
      <c r="B5358" s="3">
        <v>20311</v>
      </c>
      <c r="C5358" s="3" t="s">
        <v>34</v>
      </c>
      <c r="D5358" s="2" t="s">
        <v>458</v>
      </c>
      <c r="E5358" s="3">
        <v>17</v>
      </c>
      <c r="F5358" s="17">
        <v>0</v>
      </c>
      <c r="G5358" s="17">
        <v>1</v>
      </c>
      <c r="H5358" s="17">
        <v>0</v>
      </c>
      <c r="I5358" s="7">
        <v>2.2999999999999998</v>
      </c>
      <c r="J5358" s="7">
        <v>25</v>
      </c>
      <c r="K5358" s="4">
        <v>1214</v>
      </c>
      <c r="L5358" s="5">
        <v>1214.0587</v>
      </c>
      <c r="M5358">
        <v>71694.12</v>
      </c>
      <c r="N5358" s="33">
        <v>1</v>
      </c>
      <c r="O5358" s="50" t="e">
        <f>INDEX([1]Dados!$M$2:$N$26779,MATCH($P5358,[1]Dados!$N$2:$N$26779,),2)</f>
        <v>#N/A</v>
      </c>
      <c r="P5358">
        <v>168411</v>
      </c>
      <c r="Q5358" s="1">
        <v>37068</v>
      </c>
      <c r="R5358" s="1">
        <v>37072</v>
      </c>
      <c r="S5358" t="s">
        <v>953</v>
      </c>
    </row>
    <row r="5359" spans="1:19" x14ac:dyDescent="0.2">
      <c r="A5359" s="7">
        <v>250650</v>
      </c>
      <c r="B5359" s="3">
        <v>20311</v>
      </c>
      <c r="C5359" s="3" t="s">
        <v>34</v>
      </c>
      <c r="D5359" s="2" t="s">
        <v>458</v>
      </c>
      <c r="E5359" s="3">
        <v>17</v>
      </c>
      <c r="F5359" s="17">
        <v>0</v>
      </c>
      <c r="G5359" s="17">
        <v>1</v>
      </c>
      <c r="H5359" s="17">
        <v>0</v>
      </c>
      <c r="I5359" s="7">
        <v>2.4</v>
      </c>
      <c r="J5359" s="7">
        <v>30</v>
      </c>
      <c r="K5359" s="4">
        <v>1214</v>
      </c>
      <c r="L5359" s="5">
        <v>1214.0587</v>
      </c>
      <c r="M5359">
        <v>71694.12</v>
      </c>
      <c r="N5359" s="33">
        <v>1</v>
      </c>
      <c r="O5359" s="50" t="e">
        <f>INDEX([1]Dados!$M$2:$N$26779,MATCH($P5359,[1]Dados!$N$2:$N$26779,),2)</f>
        <v>#N/A</v>
      </c>
      <c r="P5359">
        <v>168411</v>
      </c>
      <c r="Q5359" s="1">
        <v>37068</v>
      </c>
      <c r="R5359" s="1">
        <v>37072</v>
      </c>
      <c r="S5359" t="s">
        <v>953</v>
      </c>
    </row>
    <row r="5360" spans="1:19" x14ac:dyDescent="0.2">
      <c r="A5360" s="7">
        <v>250650</v>
      </c>
      <c r="B5360" s="3">
        <v>20311</v>
      </c>
      <c r="C5360" s="3" t="s">
        <v>34</v>
      </c>
      <c r="D5360" s="2" t="s">
        <v>458</v>
      </c>
      <c r="E5360" s="3">
        <v>17</v>
      </c>
      <c r="F5360" s="17">
        <v>0</v>
      </c>
      <c r="G5360" s="17">
        <v>1</v>
      </c>
      <c r="H5360" s="17">
        <v>0</v>
      </c>
      <c r="I5360" s="7">
        <v>1.1000000000000001</v>
      </c>
      <c r="J5360" s="7">
        <v>24</v>
      </c>
      <c r="K5360" s="4">
        <v>1214</v>
      </c>
      <c r="L5360" s="5">
        <v>1214.0589</v>
      </c>
      <c r="M5360">
        <v>189400</v>
      </c>
      <c r="N5360" s="33">
        <v>1</v>
      </c>
      <c r="O5360" s="50" t="e">
        <f>INDEX([1]Dados!$M$2:$N$26779,MATCH($P5360,[1]Dados!$N$2:$N$26779,),2)</f>
        <v>#N/A</v>
      </c>
      <c r="P5360">
        <v>169502</v>
      </c>
      <c r="Q5360" s="1">
        <v>37068</v>
      </c>
      <c r="R5360" s="1">
        <v>37072</v>
      </c>
      <c r="S5360" t="s">
        <v>883</v>
      </c>
    </row>
    <row r="5361" spans="1:19" x14ac:dyDescent="0.2">
      <c r="A5361" s="7">
        <v>250650</v>
      </c>
      <c r="B5361" s="3">
        <v>20311</v>
      </c>
      <c r="C5361" s="3" t="s">
        <v>34</v>
      </c>
      <c r="D5361" s="2" t="s">
        <v>458</v>
      </c>
      <c r="E5361" s="3">
        <v>17</v>
      </c>
      <c r="F5361" s="17">
        <v>0</v>
      </c>
      <c r="G5361" s="17">
        <v>1</v>
      </c>
      <c r="H5361" s="17">
        <v>0</v>
      </c>
      <c r="I5361" s="7" t="s">
        <v>3</v>
      </c>
      <c r="J5361" s="7">
        <v>0</v>
      </c>
      <c r="K5361" s="4">
        <v>1214</v>
      </c>
      <c r="L5361" s="5">
        <v>1214.0589</v>
      </c>
      <c r="M5361" t="s">
        <v>2134</v>
      </c>
      <c r="N5361" s="33">
        <v>1</v>
      </c>
      <c r="O5361" s="50" t="e">
        <f>INDEX([1]Dados!$M$2:$N$26779,MATCH($P5361,[1]Dados!$N$2:$N$26779,),2)</f>
        <v>#N/A</v>
      </c>
      <c r="P5361">
        <v>169630</v>
      </c>
      <c r="Q5361" s="1">
        <v>37068</v>
      </c>
      <c r="R5361" s="1">
        <v>37072</v>
      </c>
      <c r="S5361" t="s">
        <v>883</v>
      </c>
    </row>
    <row r="5362" spans="1:19" x14ac:dyDescent="0.2">
      <c r="A5362" s="7">
        <v>250650</v>
      </c>
      <c r="B5362" s="3">
        <v>20311</v>
      </c>
      <c r="C5362" s="3" t="s">
        <v>34</v>
      </c>
      <c r="D5362" s="2" t="s">
        <v>458</v>
      </c>
      <c r="E5362" s="3">
        <v>17</v>
      </c>
      <c r="F5362" s="17">
        <v>0</v>
      </c>
      <c r="G5362" s="17">
        <v>1</v>
      </c>
      <c r="H5362" s="17">
        <v>0</v>
      </c>
      <c r="I5362" s="7">
        <v>3.1</v>
      </c>
      <c r="J5362" s="7">
        <v>7</v>
      </c>
      <c r="K5362" s="4">
        <v>1214</v>
      </c>
      <c r="L5362" s="5">
        <v>1214.0808</v>
      </c>
      <c r="M5362">
        <v>63000</v>
      </c>
      <c r="N5362" s="33">
        <v>1</v>
      </c>
      <c r="O5362" s="50" t="e">
        <f>INDEX([1]Dados!$M$2:$N$26779,MATCH($P5362,[1]Dados!$N$2:$N$26779,),2)</f>
        <v>#N/A</v>
      </c>
      <c r="P5362">
        <v>167903</v>
      </c>
      <c r="Q5362" s="1">
        <v>37068</v>
      </c>
      <c r="R5362" s="1">
        <v>37072</v>
      </c>
      <c r="S5362" t="s">
        <v>887</v>
      </c>
    </row>
    <row r="5363" spans="1:19" x14ac:dyDescent="0.2">
      <c r="A5363" s="7">
        <v>260830</v>
      </c>
      <c r="B5363" s="3">
        <v>24651</v>
      </c>
      <c r="C5363" s="3" t="s">
        <v>51</v>
      </c>
      <c r="D5363" s="2" t="s">
        <v>524</v>
      </c>
      <c r="E5363" s="3">
        <v>17</v>
      </c>
      <c r="F5363" s="17">
        <v>0</v>
      </c>
      <c r="G5363" s="17">
        <v>1</v>
      </c>
      <c r="H5363" s="17">
        <v>0</v>
      </c>
      <c r="I5363" s="7">
        <v>6.1</v>
      </c>
      <c r="J5363" s="7">
        <v>18</v>
      </c>
      <c r="K5363" s="4">
        <v>119</v>
      </c>
      <c r="L5363" s="5">
        <v>119.38590000000001</v>
      </c>
      <c r="M5363">
        <v>142105</v>
      </c>
      <c r="N5363" s="33">
        <v>1</v>
      </c>
      <c r="O5363" s="50" t="e">
        <f>INDEX([1]Dados!$M$2:$N$26779,MATCH($P5363,[1]Dados!$N$2:$N$26779,),2)</f>
        <v>#N/A</v>
      </c>
      <c r="P5363">
        <v>168460</v>
      </c>
      <c r="Q5363" s="1">
        <v>37131</v>
      </c>
      <c r="R5363" s="1">
        <v>37135</v>
      </c>
      <c r="S5363" t="s">
        <v>1965</v>
      </c>
    </row>
    <row r="5364" spans="1:19" x14ac:dyDescent="0.2">
      <c r="A5364" s="7">
        <v>260830</v>
      </c>
      <c r="B5364" s="3">
        <v>24651</v>
      </c>
      <c r="C5364" s="3" t="s">
        <v>51</v>
      </c>
      <c r="D5364" s="2" t="s">
        <v>524</v>
      </c>
      <c r="E5364" s="3">
        <v>17</v>
      </c>
      <c r="F5364" s="17">
        <v>0</v>
      </c>
      <c r="G5364" s="17">
        <v>1</v>
      </c>
      <c r="H5364" s="17">
        <v>0</v>
      </c>
      <c r="I5364" s="7">
        <v>7.1</v>
      </c>
      <c r="J5364" s="7">
        <v>18</v>
      </c>
      <c r="K5364" s="4">
        <v>119</v>
      </c>
      <c r="L5364" s="5">
        <v>119.3861</v>
      </c>
      <c r="M5364">
        <v>146000</v>
      </c>
      <c r="N5364" s="33">
        <v>1</v>
      </c>
      <c r="O5364" s="50" t="e">
        <f>INDEX([1]Dados!$M$2:$N$26779,MATCH($P5364,[1]Dados!$N$2:$N$26779,),2)</f>
        <v>#N/A</v>
      </c>
      <c r="P5364">
        <v>168461</v>
      </c>
      <c r="Q5364" s="1">
        <v>37131</v>
      </c>
      <c r="R5364" s="1">
        <v>37135</v>
      </c>
      <c r="S5364" t="s">
        <v>2371</v>
      </c>
    </row>
    <row r="5365" spans="1:19" x14ac:dyDescent="0.2">
      <c r="A5365" s="7">
        <v>260830</v>
      </c>
      <c r="B5365" s="3">
        <v>24651</v>
      </c>
      <c r="C5365" s="3" t="s">
        <v>51</v>
      </c>
      <c r="D5365" s="2" t="s">
        <v>524</v>
      </c>
      <c r="E5365" s="3">
        <v>17</v>
      </c>
      <c r="F5365" s="17">
        <v>0</v>
      </c>
      <c r="G5365" s="17">
        <v>1</v>
      </c>
      <c r="H5365" s="17">
        <v>0</v>
      </c>
      <c r="I5365" s="7" t="s">
        <v>3</v>
      </c>
      <c r="J5365" s="7">
        <v>0</v>
      </c>
      <c r="K5365" s="4">
        <v>122</v>
      </c>
      <c r="L5365" s="5">
        <v>122.76519999999999</v>
      </c>
      <c r="M5365">
        <v>58689.96</v>
      </c>
      <c r="N5365" s="33">
        <v>1</v>
      </c>
      <c r="O5365" s="50" t="e">
        <f>INDEX([1]Dados!$M$2:$N$26779,MATCH($P5365,[1]Dados!$N$2:$N$26779,),2)</f>
        <v>#N/A</v>
      </c>
      <c r="P5365">
        <v>168462</v>
      </c>
      <c r="Q5365" s="1">
        <v>37131</v>
      </c>
      <c r="R5365" s="1">
        <v>37135</v>
      </c>
      <c r="S5365" t="s">
        <v>2134</v>
      </c>
    </row>
    <row r="5366" spans="1:19" x14ac:dyDescent="0.2">
      <c r="A5366" s="7">
        <v>260830</v>
      </c>
      <c r="B5366" s="3">
        <v>24651</v>
      </c>
      <c r="C5366" s="3" t="s">
        <v>51</v>
      </c>
      <c r="D5366" s="2" t="s">
        <v>524</v>
      </c>
      <c r="E5366" s="3">
        <v>17</v>
      </c>
      <c r="F5366" s="17">
        <v>0</v>
      </c>
      <c r="G5366" s="17">
        <v>1</v>
      </c>
      <c r="H5366" s="17">
        <v>0</v>
      </c>
      <c r="I5366" s="7">
        <v>4.0999999999999996</v>
      </c>
      <c r="J5366" s="7">
        <v>18</v>
      </c>
      <c r="K5366" s="4">
        <v>1203</v>
      </c>
      <c r="L5366" s="5">
        <v>1203.0829000000001</v>
      </c>
      <c r="M5366">
        <v>47198.13</v>
      </c>
      <c r="N5366" s="33">
        <v>1</v>
      </c>
      <c r="O5366" s="50" t="e">
        <f>INDEX([1]Dados!$M$2:$N$26779,MATCH($P5366,[1]Dados!$N$2:$N$26779,),2)</f>
        <v>#N/A</v>
      </c>
      <c r="P5366">
        <v>167813</v>
      </c>
      <c r="Q5366" s="1">
        <v>37131</v>
      </c>
      <c r="R5366" s="1">
        <v>37135</v>
      </c>
      <c r="S5366" t="s">
        <v>1961</v>
      </c>
    </row>
    <row r="5367" spans="1:19" x14ac:dyDescent="0.2">
      <c r="A5367" s="7">
        <v>260830</v>
      </c>
      <c r="B5367" s="3">
        <v>24651</v>
      </c>
      <c r="C5367" s="3" t="s">
        <v>51</v>
      </c>
      <c r="D5367" s="2" t="s">
        <v>524</v>
      </c>
      <c r="E5367" s="3">
        <v>17</v>
      </c>
      <c r="F5367" s="17">
        <v>0</v>
      </c>
      <c r="G5367" s="17">
        <v>1</v>
      </c>
      <c r="H5367" s="17">
        <v>0</v>
      </c>
      <c r="I5367" s="7">
        <v>4.2</v>
      </c>
      <c r="J5367" s="7">
        <v>17</v>
      </c>
      <c r="K5367" s="4">
        <v>1203</v>
      </c>
      <c r="L5367" s="5">
        <v>1203.0829000000001</v>
      </c>
      <c r="M5367">
        <v>47198.13</v>
      </c>
      <c r="N5367" s="33">
        <v>1</v>
      </c>
      <c r="O5367" s="50" t="e">
        <f>INDEX([1]Dados!$M$2:$N$26779,MATCH($P5367,[1]Dados!$N$2:$N$26779,),2)</f>
        <v>#N/A</v>
      </c>
      <c r="P5367">
        <v>167813</v>
      </c>
      <c r="Q5367" s="1">
        <v>37131</v>
      </c>
      <c r="R5367" s="1">
        <v>37135</v>
      </c>
      <c r="S5367" t="s">
        <v>1961</v>
      </c>
    </row>
    <row r="5368" spans="1:19" x14ac:dyDescent="0.2">
      <c r="A5368" s="7">
        <v>260830</v>
      </c>
      <c r="B5368" s="3">
        <v>24651</v>
      </c>
      <c r="C5368" s="3" t="s">
        <v>51</v>
      </c>
      <c r="D5368" s="2" t="s">
        <v>524</v>
      </c>
      <c r="E5368" s="3">
        <v>17</v>
      </c>
      <c r="F5368" s="17">
        <v>0</v>
      </c>
      <c r="G5368" s="17">
        <v>1</v>
      </c>
      <c r="H5368" s="17">
        <v>0</v>
      </c>
      <c r="I5368" s="7">
        <v>2.1</v>
      </c>
      <c r="J5368" s="7">
        <v>25</v>
      </c>
      <c r="K5368" s="4">
        <v>1214</v>
      </c>
      <c r="L5368" s="5">
        <v>1214.0587</v>
      </c>
      <c r="M5368">
        <v>218484.5</v>
      </c>
      <c r="N5368" s="33">
        <v>1</v>
      </c>
      <c r="O5368" s="50" t="e">
        <f>INDEX([1]Dados!$M$2:$N$26779,MATCH($P5368,[1]Dados!$N$2:$N$26779,),2)</f>
        <v>#N/A</v>
      </c>
      <c r="P5368">
        <v>168412</v>
      </c>
      <c r="Q5368" s="1">
        <v>37131</v>
      </c>
      <c r="R5368" s="1">
        <v>37135</v>
      </c>
      <c r="S5368" t="s">
        <v>1964</v>
      </c>
    </row>
    <row r="5369" spans="1:19" x14ac:dyDescent="0.2">
      <c r="A5369" s="7">
        <v>260830</v>
      </c>
      <c r="B5369" s="3">
        <v>24651</v>
      </c>
      <c r="C5369" s="3" t="s">
        <v>51</v>
      </c>
      <c r="D5369" s="2" t="s">
        <v>524</v>
      </c>
      <c r="E5369" s="3">
        <v>17</v>
      </c>
      <c r="F5369" s="17">
        <v>0</v>
      </c>
      <c r="G5369" s="17">
        <v>1</v>
      </c>
      <c r="H5369" s="17">
        <v>0</v>
      </c>
      <c r="I5369" s="7">
        <v>2.2000000000000002</v>
      </c>
      <c r="J5369" s="7">
        <v>25</v>
      </c>
      <c r="K5369" s="4">
        <v>1214</v>
      </c>
      <c r="L5369" s="5">
        <v>1214.0587</v>
      </c>
      <c r="M5369">
        <v>218484.5</v>
      </c>
      <c r="N5369" s="33">
        <v>1</v>
      </c>
      <c r="O5369" s="50" t="e">
        <f>INDEX([1]Dados!$M$2:$N$26779,MATCH($P5369,[1]Dados!$N$2:$N$26779,),2)</f>
        <v>#N/A</v>
      </c>
      <c r="P5369">
        <v>168412</v>
      </c>
      <c r="Q5369" s="1">
        <v>37131</v>
      </c>
      <c r="R5369" s="1">
        <v>37135</v>
      </c>
      <c r="S5369" t="s">
        <v>1964</v>
      </c>
    </row>
    <row r="5370" spans="1:19" x14ac:dyDescent="0.2">
      <c r="A5370" s="7">
        <v>260830</v>
      </c>
      <c r="B5370" s="3">
        <v>24651</v>
      </c>
      <c r="C5370" s="3" t="s">
        <v>51</v>
      </c>
      <c r="D5370" s="2" t="s">
        <v>524</v>
      </c>
      <c r="E5370" s="3">
        <v>17</v>
      </c>
      <c r="F5370" s="17">
        <v>0</v>
      </c>
      <c r="G5370" s="17">
        <v>1</v>
      </c>
      <c r="H5370" s="17">
        <v>0</v>
      </c>
      <c r="I5370" s="7">
        <v>2.2999999999999998</v>
      </c>
      <c r="J5370" s="7">
        <v>13</v>
      </c>
      <c r="K5370" s="4">
        <v>1214</v>
      </c>
      <c r="L5370" s="5">
        <v>1214.0587</v>
      </c>
      <c r="M5370">
        <v>218484.5</v>
      </c>
      <c r="N5370" s="33">
        <v>1</v>
      </c>
      <c r="O5370" s="50" t="e">
        <f>INDEX([1]Dados!$M$2:$N$26779,MATCH($P5370,[1]Dados!$N$2:$N$26779,),2)</f>
        <v>#N/A</v>
      </c>
      <c r="P5370">
        <v>168412</v>
      </c>
      <c r="Q5370" s="1">
        <v>37131</v>
      </c>
      <c r="R5370" s="1">
        <v>37135</v>
      </c>
      <c r="S5370" t="s">
        <v>1964</v>
      </c>
    </row>
    <row r="5371" spans="1:19" x14ac:dyDescent="0.2">
      <c r="A5371" s="7">
        <v>260830</v>
      </c>
      <c r="B5371" s="3">
        <v>24651</v>
      </c>
      <c r="C5371" s="3" t="s">
        <v>51</v>
      </c>
      <c r="D5371" s="2" t="s">
        <v>524</v>
      </c>
      <c r="E5371" s="3">
        <v>17</v>
      </c>
      <c r="F5371" s="17">
        <v>0</v>
      </c>
      <c r="G5371" s="17">
        <v>1</v>
      </c>
      <c r="H5371" s="17">
        <v>0</v>
      </c>
      <c r="I5371" s="7">
        <v>2.4</v>
      </c>
      <c r="J5371" s="7">
        <v>13</v>
      </c>
      <c r="K5371" s="4">
        <v>1214</v>
      </c>
      <c r="L5371" s="5">
        <v>1214.0587</v>
      </c>
      <c r="M5371">
        <v>218484.5</v>
      </c>
      <c r="N5371" s="33">
        <v>1</v>
      </c>
      <c r="O5371" s="50" t="e">
        <f>INDEX([1]Dados!$M$2:$N$26779,MATCH($P5371,[1]Dados!$N$2:$N$26779,),2)</f>
        <v>#N/A</v>
      </c>
      <c r="P5371">
        <v>168412</v>
      </c>
      <c r="Q5371" s="1">
        <v>37131</v>
      </c>
      <c r="R5371" s="1">
        <v>37135</v>
      </c>
      <c r="S5371" t="s">
        <v>1964</v>
      </c>
    </row>
    <row r="5372" spans="1:19" x14ac:dyDescent="0.2">
      <c r="A5372" s="7">
        <v>260830</v>
      </c>
      <c r="B5372" s="3">
        <v>24651</v>
      </c>
      <c r="C5372" s="3" t="s">
        <v>51</v>
      </c>
      <c r="D5372" s="2" t="s">
        <v>524</v>
      </c>
      <c r="E5372" s="3">
        <v>17</v>
      </c>
      <c r="F5372" s="17">
        <v>0</v>
      </c>
      <c r="G5372" s="17">
        <v>1</v>
      </c>
      <c r="H5372" s="17">
        <v>0</v>
      </c>
      <c r="I5372" s="7">
        <v>2.5</v>
      </c>
      <c r="J5372" s="7">
        <v>15</v>
      </c>
      <c r="K5372" s="4">
        <v>1214</v>
      </c>
      <c r="L5372" s="5">
        <v>1214.0587</v>
      </c>
      <c r="M5372">
        <v>218484.5</v>
      </c>
      <c r="N5372" s="33">
        <v>1</v>
      </c>
      <c r="O5372" s="50" t="e">
        <f>INDEX([1]Dados!$M$2:$N$26779,MATCH($P5372,[1]Dados!$N$2:$N$26779,),2)</f>
        <v>#N/A</v>
      </c>
      <c r="P5372">
        <v>168412</v>
      </c>
      <c r="Q5372" s="1">
        <v>37131</v>
      </c>
      <c r="R5372" s="1">
        <v>37135</v>
      </c>
      <c r="S5372" t="s">
        <v>1964</v>
      </c>
    </row>
    <row r="5373" spans="1:19" x14ac:dyDescent="0.2">
      <c r="A5373" s="7">
        <v>260830</v>
      </c>
      <c r="B5373" s="3">
        <v>24651</v>
      </c>
      <c r="C5373" s="3" t="s">
        <v>51</v>
      </c>
      <c r="D5373" s="2" t="s">
        <v>524</v>
      </c>
      <c r="E5373" s="3">
        <v>17</v>
      </c>
      <c r="F5373" s="17">
        <v>0</v>
      </c>
      <c r="G5373" s="17">
        <v>1</v>
      </c>
      <c r="H5373" s="17">
        <v>0</v>
      </c>
      <c r="I5373" s="7">
        <v>1.1000000000000001</v>
      </c>
      <c r="J5373" s="7">
        <v>18</v>
      </c>
      <c r="K5373" s="4">
        <v>1214</v>
      </c>
      <c r="L5373" s="5">
        <v>1214.0589</v>
      </c>
      <c r="M5373">
        <v>243000</v>
      </c>
      <c r="N5373" s="33">
        <v>1</v>
      </c>
      <c r="O5373" s="50" t="e">
        <f>INDEX([1]Dados!$M$2:$N$26779,MATCH($P5373,[1]Dados!$N$2:$N$26779,),2)</f>
        <v>#N/A</v>
      </c>
      <c r="P5373">
        <v>169503</v>
      </c>
      <c r="Q5373" s="1">
        <v>37131</v>
      </c>
      <c r="R5373" s="1">
        <v>37135</v>
      </c>
      <c r="S5373" t="s">
        <v>1966</v>
      </c>
    </row>
    <row r="5374" spans="1:19" x14ac:dyDescent="0.2">
      <c r="A5374" s="7">
        <v>260830</v>
      </c>
      <c r="B5374" s="3">
        <v>24651</v>
      </c>
      <c r="C5374" s="3" t="s">
        <v>51</v>
      </c>
      <c r="D5374" s="2" t="s">
        <v>524</v>
      </c>
      <c r="E5374" s="3">
        <v>17</v>
      </c>
      <c r="F5374" s="17">
        <v>0</v>
      </c>
      <c r="G5374" s="17">
        <v>1</v>
      </c>
      <c r="H5374" s="17">
        <v>0</v>
      </c>
      <c r="I5374" s="7">
        <v>1.2</v>
      </c>
      <c r="J5374" s="7">
        <v>28</v>
      </c>
      <c r="K5374" s="4">
        <v>1214</v>
      </c>
      <c r="L5374" s="5">
        <v>1214.0589</v>
      </c>
      <c r="M5374">
        <v>243000</v>
      </c>
      <c r="N5374" s="33">
        <v>1</v>
      </c>
      <c r="O5374" s="50" t="e">
        <f>INDEX([1]Dados!$M$2:$N$26779,MATCH($P5374,[1]Dados!$N$2:$N$26779,),2)</f>
        <v>#N/A</v>
      </c>
      <c r="P5374">
        <v>169503</v>
      </c>
      <c r="Q5374" s="1">
        <v>37131</v>
      </c>
      <c r="R5374" s="1">
        <v>37135</v>
      </c>
      <c r="S5374" t="s">
        <v>1966</v>
      </c>
    </row>
    <row r="5375" spans="1:19" x14ac:dyDescent="0.2">
      <c r="A5375" s="7">
        <v>260830</v>
      </c>
      <c r="B5375" s="3">
        <v>24651</v>
      </c>
      <c r="C5375" s="3" t="s">
        <v>51</v>
      </c>
      <c r="D5375" s="2" t="s">
        <v>524</v>
      </c>
      <c r="E5375" s="3">
        <v>17</v>
      </c>
      <c r="F5375" s="17">
        <v>0</v>
      </c>
      <c r="G5375" s="17">
        <v>1</v>
      </c>
      <c r="H5375" s="17">
        <v>0</v>
      </c>
      <c r="I5375" s="7">
        <v>1.3</v>
      </c>
      <c r="J5375" s="7">
        <v>28</v>
      </c>
      <c r="K5375" s="4">
        <v>1214</v>
      </c>
      <c r="L5375" s="5">
        <v>1214.0589</v>
      </c>
      <c r="M5375">
        <v>243000</v>
      </c>
      <c r="N5375" s="33">
        <v>1</v>
      </c>
      <c r="O5375" s="50" t="e">
        <f>INDEX([1]Dados!$M$2:$N$26779,MATCH($P5375,[1]Dados!$N$2:$N$26779,),2)</f>
        <v>#N/A</v>
      </c>
      <c r="P5375">
        <v>169503</v>
      </c>
      <c r="Q5375" s="1">
        <v>37131</v>
      </c>
      <c r="R5375" s="1">
        <v>37135</v>
      </c>
      <c r="S5375" t="s">
        <v>1966</v>
      </c>
    </row>
    <row r="5376" spans="1:19" x14ac:dyDescent="0.2">
      <c r="A5376" s="7">
        <v>260830</v>
      </c>
      <c r="B5376" s="3">
        <v>24651</v>
      </c>
      <c r="C5376" s="3" t="s">
        <v>51</v>
      </c>
      <c r="D5376" s="2" t="s">
        <v>524</v>
      </c>
      <c r="E5376" s="3">
        <v>17</v>
      </c>
      <c r="F5376" s="17">
        <v>0</v>
      </c>
      <c r="G5376" s="17">
        <v>1</v>
      </c>
      <c r="H5376" s="17">
        <v>0</v>
      </c>
      <c r="I5376" s="7">
        <v>1.4</v>
      </c>
      <c r="J5376" s="7">
        <v>20</v>
      </c>
      <c r="K5376" s="4">
        <v>1214</v>
      </c>
      <c r="L5376" s="5">
        <v>1214.0589</v>
      </c>
      <c r="M5376">
        <v>243000</v>
      </c>
      <c r="N5376" s="33">
        <v>1</v>
      </c>
      <c r="O5376" s="50" t="e">
        <f>INDEX([1]Dados!$M$2:$N$26779,MATCH($P5376,[1]Dados!$N$2:$N$26779,),2)</f>
        <v>#N/A</v>
      </c>
      <c r="P5376">
        <v>169503</v>
      </c>
      <c r="Q5376" s="1">
        <v>37131</v>
      </c>
      <c r="R5376" s="1">
        <v>37135</v>
      </c>
      <c r="S5376" t="s">
        <v>1966</v>
      </c>
    </row>
    <row r="5377" spans="1:19" x14ac:dyDescent="0.2">
      <c r="A5377" s="7">
        <v>260830</v>
      </c>
      <c r="B5377" s="3">
        <v>24651</v>
      </c>
      <c r="C5377" s="3" t="s">
        <v>51</v>
      </c>
      <c r="D5377" s="2" t="s">
        <v>524</v>
      </c>
      <c r="E5377" s="3">
        <v>17</v>
      </c>
      <c r="F5377" s="17">
        <v>0</v>
      </c>
      <c r="G5377" s="17">
        <v>1</v>
      </c>
      <c r="H5377" s="17">
        <v>0</v>
      </c>
      <c r="I5377" s="7">
        <v>1.5</v>
      </c>
      <c r="J5377" s="7">
        <v>20</v>
      </c>
      <c r="K5377" s="4">
        <v>1214</v>
      </c>
      <c r="L5377" s="5">
        <v>1214.0589</v>
      </c>
      <c r="M5377">
        <v>243000</v>
      </c>
      <c r="N5377" s="33">
        <v>1</v>
      </c>
      <c r="O5377" s="50" t="e">
        <f>INDEX([1]Dados!$M$2:$N$26779,MATCH($P5377,[1]Dados!$N$2:$N$26779,),2)</f>
        <v>#N/A</v>
      </c>
      <c r="P5377">
        <v>169503</v>
      </c>
      <c r="Q5377" s="1">
        <v>37131</v>
      </c>
      <c r="R5377" s="1">
        <v>37135</v>
      </c>
      <c r="S5377" t="s">
        <v>1966</v>
      </c>
    </row>
    <row r="5378" spans="1:19" x14ac:dyDescent="0.2">
      <c r="A5378" s="7">
        <v>260830</v>
      </c>
      <c r="B5378" s="3">
        <v>24651</v>
      </c>
      <c r="C5378" s="3" t="s">
        <v>51</v>
      </c>
      <c r="D5378" s="2" t="s">
        <v>524</v>
      </c>
      <c r="E5378" s="3">
        <v>17</v>
      </c>
      <c r="F5378" s="17">
        <v>0</v>
      </c>
      <c r="G5378" s="17">
        <v>1</v>
      </c>
      <c r="H5378" s="17">
        <v>0</v>
      </c>
      <c r="I5378" s="7">
        <v>1.6</v>
      </c>
      <c r="J5378" s="7">
        <v>20</v>
      </c>
      <c r="K5378" s="4">
        <v>1214</v>
      </c>
      <c r="L5378" s="5">
        <v>1214.0589</v>
      </c>
      <c r="M5378">
        <v>243000</v>
      </c>
      <c r="N5378" s="33">
        <v>1</v>
      </c>
      <c r="O5378" s="50" t="e">
        <f>INDEX([1]Dados!$M$2:$N$26779,MATCH($P5378,[1]Dados!$N$2:$N$26779,),2)</f>
        <v>#N/A</v>
      </c>
      <c r="P5378">
        <v>169503</v>
      </c>
      <c r="Q5378" s="1">
        <v>37131</v>
      </c>
      <c r="R5378" s="1">
        <v>37135</v>
      </c>
      <c r="S5378" t="s">
        <v>1966</v>
      </c>
    </row>
    <row r="5379" spans="1:19" x14ac:dyDescent="0.2">
      <c r="A5379" s="7">
        <v>260830</v>
      </c>
      <c r="B5379" s="3">
        <v>24651</v>
      </c>
      <c r="C5379" s="3" t="s">
        <v>51</v>
      </c>
      <c r="D5379" s="2" t="s">
        <v>524</v>
      </c>
      <c r="E5379" s="3">
        <v>17</v>
      </c>
      <c r="F5379" s="17">
        <v>0</v>
      </c>
      <c r="G5379" s="17">
        <v>1</v>
      </c>
      <c r="H5379" s="17">
        <v>0</v>
      </c>
      <c r="I5379" s="7">
        <v>1.7</v>
      </c>
      <c r="J5379" s="7">
        <v>28</v>
      </c>
      <c r="K5379" s="4">
        <v>1214</v>
      </c>
      <c r="L5379" s="5">
        <v>1214.0589</v>
      </c>
      <c r="M5379">
        <v>243000</v>
      </c>
      <c r="N5379" s="33">
        <v>1</v>
      </c>
      <c r="O5379" s="50" t="e">
        <f>INDEX([1]Dados!$M$2:$N$26779,MATCH($P5379,[1]Dados!$N$2:$N$26779,),2)</f>
        <v>#N/A</v>
      </c>
      <c r="P5379">
        <v>169503</v>
      </c>
      <c r="Q5379" s="1">
        <v>37131</v>
      </c>
      <c r="R5379" s="1">
        <v>37135</v>
      </c>
      <c r="S5379" t="s">
        <v>1966</v>
      </c>
    </row>
    <row r="5380" spans="1:19" x14ac:dyDescent="0.2">
      <c r="A5380" s="7">
        <v>260830</v>
      </c>
      <c r="B5380" s="3">
        <v>24651</v>
      </c>
      <c r="C5380" s="3" t="s">
        <v>51</v>
      </c>
      <c r="D5380" s="2" t="s">
        <v>524</v>
      </c>
      <c r="E5380" s="3">
        <v>17</v>
      </c>
      <c r="F5380" s="17">
        <v>0</v>
      </c>
      <c r="G5380" s="17">
        <v>1</v>
      </c>
      <c r="H5380" s="17">
        <v>0</v>
      </c>
      <c r="I5380" s="7">
        <v>1.1000000000000001</v>
      </c>
      <c r="J5380" s="7">
        <v>18</v>
      </c>
      <c r="K5380" s="4">
        <v>1214</v>
      </c>
      <c r="L5380" s="5">
        <v>1214.0589</v>
      </c>
      <c r="M5380">
        <v>121500</v>
      </c>
      <c r="N5380" s="33">
        <v>1</v>
      </c>
      <c r="O5380" s="50" t="e">
        <f>INDEX([1]Dados!$M$2:$N$26779,MATCH($P5380,[1]Dados!$N$2:$N$26779,),2)</f>
        <v>#N/A</v>
      </c>
      <c r="P5380">
        <v>169631</v>
      </c>
      <c r="Q5380" s="1">
        <v>37131</v>
      </c>
      <c r="R5380" s="1">
        <v>37135</v>
      </c>
      <c r="S5380" t="s">
        <v>1966</v>
      </c>
    </row>
    <row r="5381" spans="1:19" x14ac:dyDescent="0.2">
      <c r="A5381" s="7">
        <v>260830</v>
      </c>
      <c r="B5381" s="3">
        <v>24651</v>
      </c>
      <c r="C5381" s="3" t="s">
        <v>51</v>
      </c>
      <c r="D5381" s="2" t="s">
        <v>524</v>
      </c>
      <c r="E5381" s="3">
        <v>17</v>
      </c>
      <c r="F5381" s="17">
        <v>0</v>
      </c>
      <c r="G5381" s="17">
        <v>1</v>
      </c>
      <c r="H5381" s="17">
        <v>0</v>
      </c>
      <c r="I5381" s="7">
        <v>1.2</v>
      </c>
      <c r="J5381" s="7">
        <v>28</v>
      </c>
      <c r="K5381" s="4">
        <v>1214</v>
      </c>
      <c r="L5381" s="5">
        <v>1214.0589</v>
      </c>
      <c r="M5381">
        <v>121500</v>
      </c>
      <c r="N5381" s="33">
        <v>1</v>
      </c>
      <c r="O5381" s="50" t="e">
        <f>INDEX([1]Dados!$M$2:$N$26779,MATCH($P5381,[1]Dados!$N$2:$N$26779,),2)</f>
        <v>#N/A</v>
      </c>
      <c r="P5381">
        <v>169631</v>
      </c>
      <c r="Q5381" s="1">
        <v>37131</v>
      </c>
      <c r="R5381" s="1">
        <v>37135</v>
      </c>
      <c r="S5381" t="s">
        <v>1966</v>
      </c>
    </row>
    <row r="5382" spans="1:19" x14ac:dyDescent="0.2">
      <c r="A5382" s="7">
        <v>260830</v>
      </c>
      <c r="B5382" s="3">
        <v>24651</v>
      </c>
      <c r="C5382" s="3" t="s">
        <v>51</v>
      </c>
      <c r="D5382" s="2" t="s">
        <v>524</v>
      </c>
      <c r="E5382" s="3">
        <v>17</v>
      </c>
      <c r="F5382" s="17">
        <v>0</v>
      </c>
      <c r="G5382" s="17">
        <v>1</v>
      </c>
      <c r="H5382" s="17">
        <v>0</v>
      </c>
      <c r="I5382" s="7">
        <v>1.3</v>
      </c>
      <c r="J5382" s="7">
        <v>28</v>
      </c>
      <c r="K5382" s="4">
        <v>1214</v>
      </c>
      <c r="L5382" s="5">
        <v>1214.0589</v>
      </c>
      <c r="M5382">
        <v>121500</v>
      </c>
      <c r="N5382" s="33">
        <v>1</v>
      </c>
      <c r="O5382" s="50" t="e">
        <f>INDEX([1]Dados!$M$2:$N$26779,MATCH($P5382,[1]Dados!$N$2:$N$26779,),2)</f>
        <v>#N/A</v>
      </c>
      <c r="P5382">
        <v>169631</v>
      </c>
      <c r="Q5382" s="1">
        <v>37131</v>
      </c>
      <c r="R5382" s="1">
        <v>37135</v>
      </c>
      <c r="S5382" t="s">
        <v>1966</v>
      </c>
    </row>
    <row r="5383" spans="1:19" x14ac:dyDescent="0.2">
      <c r="A5383" s="7">
        <v>260830</v>
      </c>
      <c r="B5383" s="3">
        <v>24651</v>
      </c>
      <c r="C5383" s="3" t="s">
        <v>51</v>
      </c>
      <c r="D5383" s="2" t="s">
        <v>524</v>
      </c>
      <c r="E5383" s="3">
        <v>17</v>
      </c>
      <c r="F5383" s="17">
        <v>0</v>
      </c>
      <c r="G5383" s="17">
        <v>1</v>
      </c>
      <c r="H5383" s="17">
        <v>0</v>
      </c>
      <c r="I5383" s="7">
        <v>1.4</v>
      </c>
      <c r="J5383" s="7">
        <v>20</v>
      </c>
      <c r="K5383" s="4">
        <v>1214</v>
      </c>
      <c r="L5383" s="5">
        <v>1214.0589</v>
      </c>
      <c r="M5383">
        <v>121500</v>
      </c>
      <c r="N5383" s="33">
        <v>1</v>
      </c>
      <c r="O5383" s="50" t="e">
        <f>INDEX([1]Dados!$M$2:$N$26779,MATCH($P5383,[1]Dados!$N$2:$N$26779,),2)</f>
        <v>#N/A</v>
      </c>
      <c r="P5383">
        <v>169631</v>
      </c>
      <c r="Q5383" s="1">
        <v>37131</v>
      </c>
      <c r="R5383" s="1">
        <v>37135</v>
      </c>
      <c r="S5383" t="s">
        <v>1966</v>
      </c>
    </row>
    <row r="5384" spans="1:19" x14ac:dyDescent="0.2">
      <c r="A5384" s="7">
        <v>260830</v>
      </c>
      <c r="B5384" s="3">
        <v>24651</v>
      </c>
      <c r="C5384" s="3" t="s">
        <v>51</v>
      </c>
      <c r="D5384" s="2" t="s">
        <v>524</v>
      </c>
      <c r="E5384" s="3">
        <v>17</v>
      </c>
      <c r="F5384" s="17">
        <v>0</v>
      </c>
      <c r="G5384" s="17">
        <v>1</v>
      </c>
      <c r="H5384" s="17">
        <v>0</v>
      </c>
      <c r="I5384" s="7">
        <v>1.5</v>
      </c>
      <c r="J5384" s="7">
        <v>20</v>
      </c>
      <c r="K5384" s="4">
        <v>1214</v>
      </c>
      <c r="L5384" s="5">
        <v>1214.0589</v>
      </c>
      <c r="M5384">
        <v>121500</v>
      </c>
      <c r="N5384" s="33">
        <v>1</v>
      </c>
      <c r="O5384" s="50" t="e">
        <f>INDEX([1]Dados!$M$2:$N$26779,MATCH($P5384,[1]Dados!$N$2:$N$26779,),2)</f>
        <v>#N/A</v>
      </c>
      <c r="P5384">
        <v>169631</v>
      </c>
      <c r="Q5384" s="1">
        <v>37131</v>
      </c>
      <c r="R5384" s="1">
        <v>37135</v>
      </c>
      <c r="S5384" t="s">
        <v>1966</v>
      </c>
    </row>
    <row r="5385" spans="1:19" x14ac:dyDescent="0.2">
      <c r="A5385" s="7">
        <v>260830</v>
      </c>
      <c r="B5385" s="3">
        <v>24651</v>
      </c>
      <c r="C5385" s="3" t="s">
        <v>51</v>
      </c>
      <c r="D5385" s="2" t="s">
        <v>524</v>
      </c>
      <c r="E5385" s="3">
        <v>17</v>
      </c>
      <c r="F5385" s="17">
        <v>0</v>
      </c>
      <c r="G5385" s="17">
        <v>1</v>
      </c>
      <c r="H5385" s="17">
        <v>0</v>
      </c>
      <c r="I5385" s="7">
        <v>1.6</v>
      </c>
      <c r="J5385" s="7">
        <v>20</v>
      </c>
      <c r="K5385" s="4">
        <v>1214</v>
      </c>
      <c r="L5385" s="5">
        <v>1214.0589</v>
      </c>
      <c r="M5385">
        <v>121500</v>
      </c>
      <c r="N5385" s="33">
        <v>1</v>
      </c>
      <c r="O5385" s="50" t="e">
        <f>INDEX([1]Dados!$M$2:$N$26779,MATCH($P5385,[1]Dados!$N$2:$N$26779,),2)</f>
        <v>#N/A</v>
      </c>
      <c r="P5385">
        <v>169631</v>
      </c>
      <c r="Q5385" s="1">
        <v>37131</v>
      </c>
      <c r="R5385" s="1">
        <v>37135</v>
      </c>
      <c r="S5385" t="s">
        <v>1966</v>
      </c>
    </row>
    <row r="5386" spans="1:19" x14ac:dyDescent="0.2">
      <c r="A5386" s="7">
        <v>260830</v>
      </c>
      <c r="B5386" s="3">
        <v>24651</v>
      </c>
      <c r="C5386" s="3" t="s">
        <v>51</v>
      </c>
      <c r="D5386" s="2" t="s">
        <v>524</v>
      </c>
      <c r="E5386" s="3">
        <v>17</v>
      </c>
      <c r="F5386" s="17">
        <v>0</v>
      </c>
      <c r="G5386" s="17">
        <v>1</v>
      </c>
      <c r="H5386" s="17">
        <v>0</v>
      </c>
      <c r="I5386" s="7">
        <v>1.7</v>
      </c>
      <c r="J5386" s="7">
        <v>28</v>
      </c>
      <c r="K5386" s="4">
        <v>1214</v>
      </c>
      <c r="L5386" s="5">
        <v>1214.0589</v>
      </c>
      <c r="M5386">
        <v>121500</v>
      </c>
      <c r="N5386" s="33">
        <v>1</v>
      </c>
      <c r="O5386" s="50" t="e">
        <f>INDEX([1]Dados!$M$2:$N$26779,MATCH($P5386,[1]Dados!$N$2:$N$26779,),2)</f>
        <v>#N/A</v>
      </c>
      <c r="P5386">
        <v>169631</v>
      </c>
      <c r="Q5386" s="1">
        <v>37131</v>
      </c>
      <c r="R5386" s="1">
        <v>37135</v>
      </c>
      <c r="S5386" t="s">
        <v>1966</v>
      </c>
    </row>
    <row r="5387" spans="1:19" x14ac:dyDescent="0.2">
      <c r="A5387" s="7">
        <v>260830</v>
      </c>
      <c r="B5387" s="3">
        <v>24651</v>
      </c>
      <c r="C5387" s="3" t="s">
        <v>51</v>
      </c>
      <c r="D5387" s="2" t="s">
        <v>524</v>
      </c>
      <c r="E5387" s="3">
        <v>17</v>
      </c>
      <c r="F5387" s="17">
        <v>0</v>
      </c>
      <c r="G5387" s="17">
        <v>1</v>
      </c>
      <c r="H5387" s="17">
        <v>0</v>
      </c>
      <c r="I5387" s="7">
        <v>5.0999999999999996</v>
      </c>
      <c r="J5387" s="7">
        <v>19</v>
      </c>
      <c r="K5387" s="4">
        <v>1214</v>
      </c>
      <c r="L5387" s="5">
        <v>1214.0808</v>
      </c>
      <c r="M5387">
        <v>90000</v>
      </c>
      <c r="N5387" s="33">
        <v>1</v>
      </c>
      <c r="O5387" s="50" t="e">
        <f>INDEX([1]Dados!$M$2:$N$26779,MATCH($P5387,[1]Dados!$N$2:$N$26779,),2)</f>
        <v>#N/A</v>
      </c>
      <c r="P5387">
        <v>167904</v>
      </c>
      <c r="Q5387" s="1">
        <v>37131</v>
      </c>
      <c r="R5387" s="1">
        <v>37135</v>
      </c>
      <c r="S5387" t="s">
        <v>1962</v>
      </c>
    </row>
    <row r="5388" spans="1:19" x14ac:dyDescent="0.2">
      <c r="A5388" s="7">
        <v>260830</v>
      </c>
      <c r="B5388" s="3">
        <v>24651</v>
      </c>
      <c r="C5388" s="3" t="s">
        <v>51</v>
      </c>
      <c r="D5388" s="2" t="s">
        <v>524</v>
      </c>
      <c r="E5388" s="3">
        <v>17</v>
      </c>
      <c r="F5388" s="17">
        <v>0</v>
      </c>
      <c r="G5388" s="17">
        <v>1</v>
      </c>
      <c r="H5388" s="17">
        <v>0</v>
      </c>
      <c r="I5388" s="7">
        <v>5.2</v>
      </c>
      <c r="J5388" s="7">
        <v>7</v>
      </c>
      <c r="K5388" s="4">
        <v>1214</v>
      </c>
      <c r="L5388" s="5">
        <v>1214.0808</v>
      </c>
      <c r="M5388">
        <v>90000</v>
      </c>
      <c r="N5388" s="33">
        <v>1</v>
      </c>
      <c r="O5388" s="50" t="e">
        <f>INDEX([1]Dados!$M$2:$N$26779,MATCH($P5388,[1]Dados!$N$2:$N$26779,),2)</f>
        <v>#N/A</v>
      </c>
      <c r="P5388">
        <v>167904</v>
      </c>
      <c r="Q5388" s="1">
        <v>37131</v>
      </c>
      <c r="R5388" s="1">
        <v>37135</v>
      </c>
      <c r="S5388" t="s">
        <v>1962</v>
      </c>
    </row>
    <row r="5389" spans="1:19" x14ac:dyDescent="0.2">
      <c r="A5389" s="7">
        <v>260830</v>
      </c>
      <c r="B5389" s="3">
        <v>24651</v>
      </c>
      <c r="C5389" s="3" t="s">
        <v>51</v>
      </c>
      <c r="D5389" s="2" t="s">
        <v>524</v>
      </c>
      <c r="E5389" s="3">
        <v>17</v>
      </c>
      <c r="F5389" s="17">
        <v>0</v>
      </c>
      <c r="G5389" s="17">
        <v>1</v>
      </c>
      <c r="H5389" s="17">
        <v>0</v>
      </c>
      <c r="I5389" s="7">
        <v>5.3</v>
      </c>
      <c r="J5389" s="7">
        <v>11</v>
      </c>
      <c r="K5389" s="4">
        <v>1214</v>
      </c>
      <c r="L5389" s="5">
        <v>1214.0808</v>
      </c>
      <c r="M5389">
        <v>90000</v>
      </c>
      <c r="N5389" s="33">
        <v>1</v>
      </c>
      <c r="O5389" s="50" t="e">
        <f>INDEX([1]Dados!$M$2:$N$26779,MATCH($P5389,[1]Dados!$N$2:$N$26779,),2)</f>
        <v>#N/A</v>
      </c>
      <c r="P5389">
        <v>167904</v>
      </c>
      <c r="Q5389" s="1">
        <v>37131</v>
      </c>
      <c r="R5389" s="1">
        <v>37135</v>
      </c>
      <c r="S5389" t="s">
        <v>1962</v>
      </c>
    </row>
    <row r="5390" spans="1:19" x14ac:dyDescent="0.2">
      <c r="A5390" s="7">
        <v>260830</v>
      </c>
      <c r="B5390" s="3">
        <v>24651</v>
      </c>
      <c r="C5390" s="3" t="s">
        <v>51</v>
      </c>
      <c r="D5390" s="2" t="s">
        <v>524</v>
      </c>
      <c r="E5390" s="3">
        <v>17</v>
      </c>
      <c r="F5390" s="17">
        <v>0</v>
      </c>
      <c r="G5390" s="17">
        <v>1</v>
      </c>
      <c r="H5390" s="17">
        <v>0</v>
      </c>
      <c r="I5390" s="7">
        <v>5.4</v>
      </c>
      <c r="J5390" s="7">
        <v>9</v>
      </c>
      <c r="K5390" s="4">
        <v>1214</v>
      </c>
      <c r="L5390" s="5">
        <v>1214.0808</v>
      </c>
      <c r="M5390">
        <v>90000</v>
      </c>
      <c r="N5390" s="33">
        <v>1</v>
      </c>
      <c r="O5390" s="50" t="e">
        <f>INDEX([1]Dados!$M$2:$N$26779,MATCH($P5390,[1]Dados!$N$2:$N$26779,),2)</f>
        <v>#N/A</v>
      </c>
      <c r="P5390">
        <v>167904</v>
      </c>
      <c r="Q5390" s="1">
        <v>37131</v>
      </c>
      <c r="R5390" s="1">
        <v>37135</v>
      </c>
      <c r="S5390" t="s">
        <v>1962</v>
      </c>
    </row>
    <row r="5391" spans="1:19" x14ac:dyDescent="0.2">
      <c r="A5391" s="7">
        <v>260830</v>
      </c>
      <c r="B5391" s="3">
        <v>24651</v>
      </c>
      <c r="C5391" s="3" t="s">
        <v>51</v>
      </c>
      <c r="D5391" s="2" t="s">
        <v>524</v>
      </c>
      <c r="E5391" s="3">
        <v>17</v>
      </c>
      <c r="F5391" s="17">
        <v>0</v>
      </c>
      <c r="G5391" s="17">
        <v>1</v>
      </c>
      <c r="H5391" s="17">
        <v>0</v>
      </c>
      <c r="I5391" s="7">
        <v>3.1</v>
      </c>
      <c r="J5391" s="7">
        <v>30</v>
      </c>
      <c r="K5391" s="4">
        <v>1293</v>
      </c>
      <c r="L5391" s="5">
        <v>1293.0592999999999</v>
      </c>
      <c r="M5391">
        <v>12442.02</v>
      </c>
      <c r="N5391" s="33">
        <v>1</v>
      </c>
      <c r="O5391" s="50" t="e">
        <f>INDEX([1]Dados!$M$2:$N$26779,MATCH($P5391,[1]Dados!$N$2:$N$26779,),2)</f>
        <v>#N/A</v>
      </c>
      <c r="P5391">
        <v>168350</v>
      </c>
      <c r="Q5391" s="1">
        <v>37131</v>
      </c>
      <c r="R5391" s="1">
        <v>37135</v>
      </c>
      <c r="S5391" t="s">
        <v>1963</v>
      </c>
    </row>
    <row r="5392" spans="1:19" x14ac:dyDescent="0.2">
      <c r="A5392" s="7">
        <v>260830</v>
      </c>
      <c r="B5392" s="3">
        <v>24651</v>
      </c>
      <c r="C5392" s="3" t="s">
        <v>51</v>
      </c>
      <c r="D5392" s="2" t="s">
        <v>524</v>
      </c>
      <c r="E5392" s="3">
        <v>17</v>
      </c>
      <c r="F5392" s="17">
        <v>0</v>
      </c>
      <c r="G5392" s="17">
        <v>1</v>
      </c>
      <c r="H5392" s="17">
        <v>0</v>
      </c>
      <c r="I5392" s="7">
        <v>3.2</v>
      </c>
      <c r="J5392" s="7">
        <v>5</v>
      </c>
      <c r="K5392" s="4">
        <v>1293</v>
      </c>
      <c r="L5392" s="5">
        <v>1293.0592999999999</v>
      </c>
      <c r="M5392">
        <v>12442.02</v>
      </c>
      <c r="N5392" s="33">
        <v>1</v>
      </c>
      <c r="O5392" s="50" t="e">
        <f>INDEX([1]Dados!$M$2:$N$26779,MATCH($P5392,[1]Dados!$N$2:$N$26779,),2)</f>
        <v>#N/A</v>
      </c>
      <c r="P5392">
        <v>168350</v>
      </c>
      <c r="Q5392" s="1">
        <v>37131</v>
      </c>
      <c r="R5392" s="1">
        <v>37135</v>
      </c>
      <c r="S5392" t="s">
        <v>1963</v>
      </c>
    </row>
    <row r="5393" spans="1:19" x14ac:dyDescent="0.2">
      <c r="A5393" s="7">
        <v>260830</v>
      </c>
      <c r="B5393" s="3">
        <v>24651</v>
      </c>
      <c r="C5393" s="3" t="s">
        <v>51</v>
      </c>
      <c r="D5393" s="2" t="s">
        <v>524</v>
      </c>
      <c r="E5393" s="3">
        <v>17</v>
      </c>
      <c r="F5393" s="17">
        <v>0</v>
      </c>
      <c r="G5393" s="17">
        <v>1</v>
      </c>
      <c r="H5393" s="17">
        <v>0</v>
      </c>
      <c r="I5393" s="7">
        <v>3.3</v>
      </c>
      <c r="J5393" s="7">
        <v>7</v>
      </c>
      <c r="K5393" s="4">
        <v>1293</v>
      </c>
      <c r="L5393" s="5">
        <v>1293.0592999999999</v>
      </c>
      <c r="M5393">
        <v>12442.02</v>
      </c>
      <c r="N5393" s="33">
        <v>1</v>
      </c>
      <c r="O5393" s="50" t="e">
        <f>INDEX([1]Dados!$M$2:$N$26779,MATCH($P5393,[1]Dados!$N$2:$N$26779,),2)</f>
        <v>#N/A</v>
      </c>
      <c r="P5393">
        <v>168350</v>
      </c>
      <c r="Q5393" s="1">
        <v>37131</v>
      </c>
      <c r="R5393" s="1">
        <v>37135</v>
      </c>
      <c r="S5393" t="s">
        <v>1963</v>
      </c>
    </row>
    <row r="5394" spans="1:19" x14ac:dyDescent="0.2">
      <c r="A5394" s="7">
        <v>260830</v>
      </c>
      <c r="B5394" s="3">
        <v>24651</v>
      </c>
      <c r="C5394" s="3" t="s">
        <v>51</v>
      </c>
      <c r="D5394" s="2" t="s">
        <v>524</v>
      </c>
      <c r="E5394" s="3">
        <v>17</v>
      </c>
      <c r="F5394" s="17">
        <v>0</v>
      </c>
      <c r="G5394" s="17">
        <v>1</v>
      </c>
      <c r="H5394" s="17">
        <v>0</v>
      </c>
      <c r="I5394" s="7">
        <v>3.4</v>
      </c>
      <c r="J5394" s="7">
        <v>18</v>
      </c>
      <c r="K5394" s="4">
        <v>1293</v>
      </c>
      <c r="L5394" s="5">
        <v>1293.0592999999999</v>
      </c>
      <c r="M5394">
        <v>12442.02</v>
      </c>
      <c r="N5394" s="33">
        <v>1</v>
      </c>
      <c r="O5394" s="50" t="e">
        <f>INDEX([1]Dados!$M$2:$N$26779,MATCH($P5394,[1]Dados!$N$2:$N$26779,),2)</f>
        <v>#N/A</v>
      </c>
      <c r="P5394">
        <v>168350</v>
      </c>
      <c r="Q5394" s="1">
        <v>37131</v>
      </c>
      <c r="R5394" s="1">
        <v>37135</v>
      </c>
      <c r="S5394" t="s">
        <v>1963</v>
      </c>
    </row>
    <row r="5395" spans="1:19" x14ac:dyDescent="0.2">
      <c r="A5395" s="7">
        <v>260830</v>
      </c>
      <c r="B5395" s="3">
        <v>24651</v>
      </c>
      <c r="C5395" s="3" t="s">
        <v>51</v>
      </c>
      <c r="D5395" s="2" t="s">
        <v>524</v>
      </c>
      <c r="E5395" s="3">
        <v>17</v>
      </c>
      <c r="F5395" s="17">
        <v>0</v>
      </c>
      <c r="G5395" s="17">
        <v>1</v>
      </c>
      <c r="H5395" s="17">
        <v>0</v>
      </c>
      <c r="I5395" s="7">
        <v>3.5</v>
      </c>
      <c r="J5395" s="7">
        <v>22</v>
      </c>
      <c r="K5395" s="4">
        <v>1293</v>
      </c>
      <c r="L5395" s="5">
        <v>1293.0592999999999</v>
      </c>
      <c r="M5395">
        <v>12442.02</v>
      </c>
      <c r="N5395" s="33">
        <v>1</v>
      </c>
      <c r="O5395" s="50" t="e">
        <f>INDEX([1]Dados!$M$2:$N$26779,MATCH($P5395,[1]Dados!$N$2:$N$26779,),2)</f>
        <v>#N/A</v>
      </c>
      <c r="P5395">
        <v>168350</v>
      </c>
      <c r="Q5395" s="1">
        <v>37131</v>
      </c>
      <c r="R5395" s="1">
        <v>37135</v>
      </c>
      <c r="S5395" t="s">
        <v>1963</v>
      </c>
    </row>
    <row r="5396" spans="1:19" x14ac:dyDescent="0.2">
      <c r="A5396" s="7">
        <v>260830</v>
      </c>
      <c r="B5396" s="3">
        <v>24651</v>
      </c>
      <c r="C5396" s="3" t="s">
        <v>51</v>
      </c>
      <c r="D5396" s="2" t="s">
        <v>524</v>
      </c>
      <c r="E5396" s="3">
        <v>17</v>
      </c>
      <c r="F5396" s="17">
        <v>0</v>
      </c>
      <c r="G5396" s="17">
        <v>1</v>
      </c>
      <c r="H5396" s="17">
        <v>0</v>
      </c>
      <c r="I5396" s="7">
        <v>3.6</v>
      </c>
      <c r="J5396" s="7">
        <v>29</v>
      </c>
      <c r="K5396" s="4">
        <v>1293</v>
      </c>
      <c r="L5396" s="5">
        <v>1293.0592999999999</v>
      </c>
      <c r="M5396">
        <v>12442.02</v>
      </c>
      <c r="N5396" s="33">
        <v>1</v>
      </c>
      <c r="O5396" s="50" t="e">
        <f>INDEX([1]Dados!$M$2:$N$26779,MATCH($P5396,[1]Dados!$N$2:$N$26779,),2)</f>
        <v>#N/A</v>
      </c>
      <c r="P5396">
        <v>168350</v>
      </c>
      <c r="Q5396" s="1">
        <v>37131</v>
      </c>
      <c r="R5396" s="1">
        <v>37135</v>
      </c>
      <c r="S5396" t="s">
        <v>1963</v>
      </c>
    </row>
    <row r="5397" spans="1:19" x14ac:dyDescent="0.2">
      <c r="A5397" s="7">
        <v>260830</v>
      </c>
      <c r="B5397" s="3">
        <v>24651</v>
      </c>
      <c r="C5397" s="3" t="s">
        <v>51</v>
      </c>
      <c r="D5397" s="2" t="s">
        <v>524</v>
      </c>
      <c r="E5397" s="3">
        <v>17</v>
      </c>
      <c r="F5397" s="17">
        <v>0</v>
      </c>
      <c r="G5397" s="17">
        <v>1</v>
      </c>
      <c r="H5397" s="17">
        <v>0</v>
      </c>
      <c r="I5397" s="7">
        <v>3.7</v>
      </c>
      <c r="J5397" s="7">
        <v>29</v>
      </c>
      <c r="K5397" s="4">
        <v>1293</v>
      </c>
      <c r="L5397" s="5">
        <v>1293.0592999999999</v>
      </c>
      <c r="M5397">
        <v>12442.02</v>
      </c>
      <c r="N5397" s="33">
        <v>1</v>
      </c>
      <c r="O5397" s="50" t="e">
        <f>INDEX([1]Dados!$M$2:$N$26779,MATCH($P5397,[1]Dados!$N$2:$N$26779,),2)</f>
        <v>#N/A</v>
      </c>
      <c r="P5397">
        <v>168350</v>
      </c>
      <c r="Q5397" s="1">
        <v>37131</v>
      </c>
      <c r="R5397" s="1">
        <v>37135</v>
      </c>
      <c r="S5397" t="s">
        <v>1963</v>
      </c>
    </row>
    <row r="5398" spans="1:19" x14ac:dyDescent="0.2">
      <c r="A5398" s="7">
        <v>260830</v>
      </c>
      <c r="B5398" s="3">
        <v>24651</v>
      </c>
      <c r="C5398" s="3" t="s">
        <v>51</v>
      </c>
      <c r="D5398" s="2" t="s">
        <v>524</v>
      </c>
      <c r="E5398" s="3">
        <v>17</v>
      </c>
      <c r="F5398" s="17">
        <v>0</v>
      </c>
      <c r="G5398" s="17">
        <v>1</v>
      </c>
      <c r="H5398" s="17">
        <v>0</v>
      </c>
      <c r="I5398" s="7">
        <v>3.8</v>
      </c>
      <c r="J5398" s="7">
        <v>21</v>
      </c>
      <c r="K5398" s="4">
        <v>1293</v>
      </c>
      <c r="L5398" s="5">
        <v>1293.0592999999999</v>
      </c>
      <c r="M5398">
        <v>12442.02</v>
      </c>
      <c r="N5398" s="33">
        <v>1</v>
      </c>
      <c r="O5398" s="50" t="e">
        <f>INDEX([1]Dados!$M$2:$N$26779,MATCH($P5398,[1]Dados!$N$2:$N$26779,),2)</f>
        <v>#N/A</v>
      </c>
      <c r="P5398">
        <v>168350</v>
      </c>
      <c r="Q5398" s="1">
        <v>37131</v>
      </c>
      <c r="R5398" s="1">
        <v>37135</v>
      </c>
      <c r="S5398" t="s">
        <v>1963</v>
      </c>
    </row>
    <row r="5399" spans="1:19" x14ac:dyDescent="0.2">
      <c r="A5399" s="7">
        <v>220255</v>
      </c>
      <c r="B5399" s="3">
        <v>12165</v>
      </c>
      <c r="C5399" s="3" t="s">
        <v>30</v>
      </c>
      <c r="D5399" s="2" t="s">
        <v>351</v>
      </c>
      <c r="E5399" s="3">
        <v>17</v>
      </c>
      <c r="F5399" s="17">
        <v>0</v>
      </c>
      <c r="G5399" s="17">
        <v>1</v>
      </c>
      <c r="H5399" s="17">
        <v>0</v>
      </c>
      <c r="I5399" s="7">
        <v>4.0999999999999996</v>
      </c>
      <c r="J5399" s="7">
        <v>19</v>
      </c>
      <c r="K5399" s="4">
        <v>119</v>
      </c>
      <c r="L5399" s="5">
        <v>119.38590000000001</v>
      </c>
      <c r="M5399">
        <v>127120.62</v>
      </c>
      <c r="N5399" s="3">
        <v>1</v>
      </c>
      <c r="O5399" s="50" t="e">
        <f>INDEX([1]Dados!$M$2:$N$26779,MATCH($P5399,[1]Dados!$N$2:$N$26779,),2)</f>
        <v>#N/A</v>
      </c>
      <c r="P5399">
        <v>168463</v>
      </c>
      <c r="Q5399" s="1">
        <v>37131</v>
      </c>
      <c r="R5399" s="1">
        <v>37135</v>
      </c>
      <c r="S5399" t="s">
        <v>1011</v>
      </c>
    </row>
    <row r="5400" spans="1:19" x14ac:dyDescent="0.2">
      <c r="A5400" s="7">
        <v>220255</v>
      </c>
      <c r="B5400" s="3">
        <v>12165</v>
      </c>
      <c r="C5400" s="3" t="s">
        <v>30</v>
      </c>
      <c r="D5400" s="2" t="s">
        <v>351</v>
      </c>
      <c r="E5400" s="3">
        <v>17</v>
      </c>
      <c r="F5400" s="17">
        <v>0</v>
      </c>
      <c r="G5400" s="17">
        <v>1</v>
      </c>
      <c r="H5400" s="17">
        <v>0</v>
      </c>
      <c r="I5400" s="7" t="s">
        <v>3</v>
      </c>
      <c r="J5400" s="7">
        <v>0</v>
      </c>
      <c r="K5400" s="4">
        <v>119</v>
      </c>
      <c r="L5400" s="5">
        <v>119.38590000000001</v>
      </c>
      <c r="M5400">
        <f>299543.99+9582.94</f>
        <v>309126.93</v>
      </c>
      <c r="N5400" s="3">
        <v>1</v>
      </c>
      <c r="O5400" s="50" t="e">
        <f>INDEX([1]Dados!$M$2:$N$26779,MATCH($P5400,[1]Dados!$N$2:$N$26779,),2)</f>
        <v>#N/A</v>
      </c>
      <c r="P5400">
        <v>168467</v>
      </c>
      <c r="Q5400" s="1">
        <v>37131</v>
      </c>
      <c r="R5400" s="1">
        <v>37135</v>
      </c>
      <c r="S5400" t="s">
        <v>1011</v>
      </c>
    </row>
    <row r="5401" spans="1:19" x14ac:dyDescent="0.2">
      <c r="A5401" s="7">
        <v>220255</v>
      </c>
      <c r="B5401" s="3">
        <v>12165</v>
      </c>
      <c r="C5401" s="3" t="s">
        <v>30</v>
      </c>
      <c r="D5401" s="2" t="s">
        <v>351</v>
      </c>
      <c r="E5401" s="3">
        <v>17</v>
      </c>
      <c r="F5401" s="17">
        <v>0</v>
      </c>
      <c r="G5401" s="17">
        <v>1</v>
      </c>
      <c r="H5401" s="17">
        <v>0</v>
      </c>
      <c r="I5401" s="7">
        <v>3.1</v>
      </c>
      <c r="J5401" s="7">
        <v>19</v>
      </c>
      <c r="K5401" s="4">
        <v>119</v>
      </c>
      <c r="L5401" s="5">
        <v>119.3861</v>
      </c>
      <c r="M5401">
        <v>96857.71</v>
      </c>
      <c r="N5401" s="3">
        <v>1</v>
      </c>
      <c r="O5401" s="50" t="e">
        <f>INDEX([1]Dados!$M$2:$N$26779,MATCH($P5401,[1]Dados!$N$2:$N$26779,),2)</f>
        <v>#N/A</v>
      </c>
      <c r="P5401">
        <v>168464</v>
      </c>
      <c r="Q5401" s="1">
        <v>37131</v>
      </c>
      <c r="R5401" s="1">
        <v>37135</v>
      </c>
      <c r="S5401" t="s">
        <v>1012</v>
      </c>
    </row>
    <row r="5402" spans="1:19" x14ac:dyDescent="0.2">
      <c r="A5402" s="7">
        <v>220255</v>
      </c>
      <c r="B5402" s="3">
        <v>12165</v>
      </c>
      <c r="C5402" s="3" t="s">
        <v>30</v>
      </c>
      <c r="D5402" s="2" t="s">
        <v>351</v>
      </c>
      <c r="E5402" s="3">
        <v>17</v>
      </c>
      <c r="F5402" s="17">
        <v>0</v>
      </c>
      <c r="G5402" s="17">
        <v>1</v>
      </c>
      <c r="H5402" s="17">
        <v>0</v>
      </c>
      <c r="I5402" s="7" t="s">
        <v>3</v>
      </c>
      <c r="J5402" s="7">
        <v>0</v>
      </c>
      <c r="K5402" s="4">
        <v>1203</v>
      </c>
      <c r="L5402" s="5">
        <v>1203.0829000000001</v>
      </c>
      <c r="M5402">
        <v>18668.28</v>
      </c>
      <c r="N5402" s="3">
        <v>1</v>
      </c>
      <c r="O5402" s="50" t="e">
        <f>INDEX([1]Dados!$M$2:$N$26779,MATCH($P5402,[1]Dados!$N$2:$N$26779,),2)</f>
        <v>#N/A</v>
      </c>
      <c r="P5402" s="28">
        <v>167816</v>
      </c>
      <c r="Q5402" s="1">
        <v>37131</v>
      </c>
      <c r="R5402" s="1">
        <v>37135</v>
      </c>
      <c r="S5402" t="s">
        <v>2134</v>
      </c>
    </row>
    <row r="5403" spans="1:19" x14ac:dyDescent="0.2">
      <c r="A5403" s="7">
        <v>220255</v>
      </c>
      <c r="B5403" s="3">
        <v>12165</v>
      </c>
      <c r="C5403" s="3" t="s">
        <v>30</v>
      </c>
      <c r="D5403" s="2" t="s">
        <v>351</v>
      </c>
      <c r="E5403" s="3">
        <v>17</v>
      </c>
      <c r="F5403" s="17">
        <v>0</v>
      </c>
      <c r="G5403" s="17">
        <v>1</v>
      </c>
      <c r="H5403" s="17">
        <v>0</v>
      </c>
      <c r="I5403" s="7">
        <v>2.1</v>
      </c>
      <c r="J5403" s="7">
        <v>25</v>
      </c>
      <c r="K5403" s="4">
        <v>1214</v>
      </c>
      <c r="L5403" s="5">
        <v>1214.0587</v>
      </c>
      <c r="M5403">
        <v>71892.12</v>
      </c>
      <c r="N5403" s="3">
        <v>1</v>
      </c>
      <c r="O5403" s="50" t="e">
        <f>INDEX([1]Dados!$M$2:$N$26779,MATCH($P5403,[1]Dados!$N$2:$N$26779,),2)</f>
        <v>#N/A</v>
      </c>
      <c r="P5403">
        <v>168413</v>
      </c>
      <c r="Q5403" s="1">
        <v>37131</v>
      </c>
      <c r="R5403" s="1">
        <v>37135</v>
      </c>
      <c r="S5403" t="s">
        <v>1010</v>
      </c>
    </row>
    <row r="5404" spans="1:19" x14ac:dyDescent="0.2">
      <c r="A5404" s="7">
        <v>220255</v>
      </c>
      <c r="B5404" s="3">
        <v>12165</v>
      </c>
      <c r="C5404" s="3" t="s">
        <v>30</v>
      </c>
      <c r="D5404" s="2" t="s">
        <v>351</v>
      </c>
      <c r="E5404" s="3">
        <v>17</v>
      </c>
      <c r="F5404" s="17">
        <v>0</v>
      </c>
      <c r="G5404" s="17">
        <v>1</v>
      </c>
      <c r="H5404" s="17">
        <v>0</v>
      </c>
      <c r="I5404" s="7">
        <v>2.2000000000000002</v>
      </c>
      <c r="J5404" s="7">
        <v>13</v>
      </c>
      <c r="K5404" s="4">
        <v>1214</v>
      </c>
      <c r="L5404" s="5">
        <v>1214.0587</v>
      </c>
      <c r="M5404">
        <v>71892.12</v>
      </c>
      <c r="N5404" s="3">
        <v>1</v>
      </c>
      <c r="O5404" s="50" t="e">
        <f>INDEX([1]Dados!$M$2:$N$26779,MATCH($P5404,[1]Dados!$N$2:$N$26779,),2)</f>
        <v>#N/A</v>
      </c>
      <c r="P5404">
        <v>168413</v>
      </c>
      <c r="Q5404" s="1">
        <v>37131</v>
      </c>
      <c r="R5404" s="1">
        <v>37135</v>
      </c>
      <c r="S5404" t="s">
        <v>1010</v>
      </c>
    </row>
    <row r="5405" spans="1:19" x14ac:dyDescent="0.2">
      <c r="A5405" s="7">
        <v>220255</v>
      </c>
      <c r="B5405" s="3">
        <v>12165</v>
      </c>
      <c r="C5405" s="3" t="s">
        <v>30</v>
      </c>
      <c r="D5405" s="2" t="s">
        <v>351</v>
      </c>
      <c r="E5405" s="3">
        <v>17</v>
      </c>
      <c r="F5405" s="17">
        <v>0</v>
      </c>
      <c r="G5405" s="17">
        <v>1</v>
      </c>
      <c r="H5405" s="17">
        <v>0</v>
      </c>
      <c r="I5405" s="7">
        <v>2.2999999999999998</v>
      </c>
      <c r="J5405" s="7">
        <v>28</v>
      </c>
      <c r="K5405" s="4">
        <v>1214</v>
      </c>
      <c r="L5405" s="5">
        <v>1214.0587</v>
      </c>
      <c r="M5405">
        <v>71892.12</v>
      </c>
      <c r="N5405" s="3">
        <v>1</v>
      </c>
      <c r="O5405" s="50" t="e">
        <f>INDEX([1]Dados!$M$2:$N$26779,MATCH($P5405,[1]Dados!$N$2:$N$26779,),2)</f>
        <v>#N/A</v>
      </c>
      <c r="P5405">
        <v>168413</v>
      </c>
      <c r="Q5405" s="1">
        <v>37131</v>
      </c>
      <c r="R5405" s="1">
        <v>37135</v>
      </c>
      <c r="S5405" t="s">
        <v>1010</v>
      </c>
    </row>
    <row r="5406" spans="1:19" x14ac:dyDescent="0.2">
      <c r="A5406" s="7">
        <v>220255</v>
      </c>
      <c r="B5406" s="3">
        <v>12165</v>
      </c>
      <c r="C5406" s="3" t="s">
        <v>30</v>
      </c>
      <c r="D5406" s="2" t="s">
        <v>351</v>
      </c>
      <c r="E5406" s="3">
        <v>17</v>
      </c>
      <c r="F5406" s="17">
        <v>0</v>
      </c>
      <c r="G5406" s="17">
        <v>1</v>
      </c>
      <c r="H5406" s="17">
        <v>0</v>
      </c>
      <c r="I5406" s="7">
        <v>1.1000000000000001</v>
      </c>
      <c r="J5406" s="7">
        <v>24</v>
      </c>
      <c r="K5406" s="4">
        <v>1214</v>
      </c>
      <c r="L5406" s="5">
        <v>1214.0589</v>
      </c>
      <c r="M5406">
        <v>268830</v>
      </c>
      <c r="N5406" s="3">
        <v>1</v>
      </c>
      <c r="O5406" s="50" t="e">
        <f>INDEX([1]Dados!$M$2:$N$26779,MATCH($P5406,[1]Dados!$N$2:$N$26779,),2)</f>
        <v>#N/A</v>
      </c>
      <c r="P5406">
        <v>169504</v>
      </c>
      <c r="Q5406" s="1">
        <v>37131</v>
      </c>
      <c r="R5406" s="1">
        <v>37135</v>
      </c>
      <c r="S5406" t="s">
        <v>1013</v>
      </c>
    </row>
    <row r="5407" spans="1:19" x14ac:dyDescent="0.2">
      <c r="A5407" s="7">
        <v>220255</v>
      </c>
      <c r="B5407" s="3">
        <v>12165</v>
      </c>
      <c r="C5407" s="3" t="s">
        <v>30</v>
      </c>
      <c r="D5407" s="2" t="s">
        <v>351</v>
      </c>
      <c r="E5407" s="3">
        <v>17</v>
      </c>
      <c r="F5407" s="17">
        <v>0</v>
      </c>
      <c r="G5407" s="17">
        <v>1</v>
      </c>
      <c r="H5407" s="17">
        <v>0</v>
      </c>
      <c r="I5407" s="7">
        <v>1.2</v>
      </c>
      <c r="J5407" s="7">
        <v>25</v>
      </c>
      <c r="K5407" s="4">
        <v>1214</v>
      </c>
      <c r="L5407" s="5">
        <v>1214.0589</v>
      </c>
      <c r="M5407">
        <v>268830</v>
      </c>
      <c r="N5407" s="3">
        <v>1</v>
      </c>
      <c r="O5407" s="50" t="e">
        <f>INDEX([1]Dados!$M$2:$N$26779,MATCH($P5407,[1]Dados!$N$2:$N$26779,),2)</f>
        <v>#N/A</v>
      </c>
      <c r="P5407">
        <v>169504</v>
      </c>
      <c r="Q5407" s="1">
        <v>37131</v>
      </c>
      <c r="R5407" s="1">
        <v>37135</v>
      </c>
      <c r="S5407" t="s">
        <v>1013</v>
      </c>
    </row>
    <row r="5408" spans="1:19" x14ac:dyDescent="0.2">
      <c r="A5408" s="7">
        <v>220255</v>
      </c>
      <c r="B5408" s="3">
        <v>12165</v>
      </c>
      <c r="C5408" s="3" t="s">
        <v>30</v>
      </c>
      <c r="D5408" s="2" t="s">
        <v>351</v>
      </c>
      <c r="E5408" s="3">
        <v>17</v>
      </c>
      <c r="F5408" s="17">
        <v>0</v>
      </c>
      <c r="G5408" s="17">
        <v>1</v>
      </c>
      <c r="H5408" s="17">
        <v>0</v>
      </c>
      <c r="I5408" s="7">
        <v>1.3</v>
      </c>
      <c r="J5408" s="7">
        <v>20</v>
      </c>
      <c r="K5408" s="4">
        <v>1214</v>
      </c>
      <c r="L5408" s="5">
        <v>1214.0589</v>
      </c>
      <c r="M5408">
        <v>268830</v>
      </c>
      <c r="N5408" s="3">
        <v>1</v>
      </c>
      <c r="O5408" s="50" t="e">
        <f>INDEX([1]Dados!$M$2:$N$26779,MATCH($P5408,[1]Dados!$N$2:$N$26779,),2)</f>
        <v>#N/A</v>
      </c>
      <c r="P5408">
        <v>169504</v>
      </c>
      <c r="Q5408" s="1">
        <v>37131</v>
      </c>
      <c r="R5408" s="1">
        <v>37135</v>
      </c>
      <c r="S5408" t="s">
        <v>1013</v>
      </c>
    </row>
    <row r="5409" spans="1:19" x14ac:dyDescent="0.2">
      <c r="A5409" s="7">
        <v>220255</v>
      </c>
      <c r="B5409" s="3">
        <v>12165</v>
      </c>
      <c r="C5409" s="3" t="s">
        <v>30</v>
      </c>
      <c r="D5409" s="2" t="s">
        <v>351</v>
      </c>
      <c r="E5409" s="3">
        <v>17</v>
      </c>
      <c r="F5409" s="17">
        <v>0</v>
      </c>
      <c r="G5409" s="17">
        <v>1</v>
      </c>
      <c r="H5409" s="17">
        <v>0</v>
      </c>
      <c r="I5409" s="7">
        <v>1.1000000000000001</v>
      </c>
      <c r="J5409" s="7">
        <v>24</v>
      </c>
      <c r="K5409" s="4">
        <v>1214</v>
      </c>
      <c r="L5409" s="5">
        <v>1214.0589</v>
      </c>
      <c r="M5409">
        <v>39180</v>
      </c>
      <c r="N5409" s="3">
        <v>1</v>
      </c>
      <c r="O5409" s="50" t="e">
        <f>INDEX([1]Dados!$M$2:$N$26779,MATCH($P5409,[1]Dados!$N$2:$N$26779,),2)</f>
        <v>#N/A</v>
      </c>
      <c r="P5409">
        <v>169632</v>
      </c>
      <c r="Q5409" s="1">
        <v>37131</v>
      </c>
      <c r="R5409" s="1">
        <v>37135</v>
      </c>
      <c r="S5409" t="s">
        <v>1013</v>
      </c>
    </row>
    <row r="5410" spans="1:19" x14ac:dyDescent="0.2">
      <c r="A5410" s="7">
        <v>220255</v>
      </c>
      <c r="B5410" s="3">
        <v>12165</v>
      </c>
      <c r="C5410" s="3" t="s">
        <v>30</v>
      </c>
      <c r="D5410" s="2" t="s">
        <v>351</v>
      </c>
      <c r="E5410" s="3">
        <v>17</v>
      </c>
      <c r="F5410" s="17">
        <v>0</v>
      </c>
      <c r="G5410" s="17">
        <v>1</v>
      </c>
      <c r="H5410" s="17">
        <v>0</v>
      </c>
      <c r="I5410" s="7">
        <v>1.2</v>
      </c>
      <c r="J5410" s="7">
        <v>25</v>
      </c>
      <c r="K5410" s="4">
        <v>1214</v>
      </c>
      <c r="L5410" s="5">
        <v>1214.0589</v>
      </c>
      <c r="M5410">
        <v>39180</v>
      </c>
      <c r="N5410" s="3">
        <v>1</v>
      </c>
      <c r="O5410" s="50" t="e">
        <f>INDEX([1]Dados!$M$2:$N$26779,MATCH($P5410,[1]Dados!$N$2:$N$26779,),2)</f>
        <v>#N/A</v>
      </c>
      <c r="P5410">
        <v>169632</v>
      </c>
      <c r="Q5410" s="1">
        <v>37131</v>
      </c>
      <c r="R5410" s="1">
        <v>37135</v>
      </c>
      <c r="S5410" t="s">
        <v>1013</v>
      </c>
    </row>
    <row r="5411" spans="1:19" x14ac:dyDescent="0.2">
      <c r="A5411" s="7">
        <v>220255</v>
      </c>
      <c r="B5411" s="3">
        <v>12165</v>
      </c>
      <c r="C5411" s="3" t="s">
        <v>30</v>
      </c>
      <c r="D5411" s="2" t="s">
        <v>351</v>
      </c>
      <c r="E5411" s="3">
        <v>17</v>
      </c>
      <c r="F5411" s="17">
        <v>0</v>
      </c>
      <c r="G5411" s="17">
        <v>1</v>
      </c>
      <c r="H5411" s="17">
        <v>0</v>
      </c>
      <c r="I5411" s="7">
        <v>1.3</v>
      </c>
      <c r="J5411" s="7">
        <v>20</v>
      </c>
      <c r="K5411" s="4">
        <v>1214</v>
      </c>
      <c r="L5411" s="5">
        <v>1214.0589</v>
      </c>
      <c r="M5411">
        <v>39180</v>
      </c>
      <c r="N5411" s="3">
        <v>1</v>
      </c>
      <c r="O5411" s="50" t="e">
        <f>INDEX([1]Dados!$M$2:$N$26779,MATCH($P5411,[1]Dados!$N$2:$N$26779,),2)</f>
        <v>#N/A</v>
      </c>
      <c r="P5411">
        <v>169632</v>
      </c>
      <c r="Q5411" s="1">
        <v>37131</v>
      </c>
      <c r="R5411" s="1">
        <v>37135</v>
      </c>
      <c r="S5411" t="s">
        <v>1013</v>
      </c>
    </row>
    <row r="5412" spans="1:19" x14ac:dyDescent="0.2">
      <c r="A5412" s="7">
        <v>220255</v>
      </c>
      <c r="B5412" s="3">
        <v>12165</v>
      </c>
      <c r="C5412" s="3" t="s">
        <v>30</v>
      </c>
      <c r="D5412" s="2" t="s">
        <v>351</v>
      </c>
      <c r="E5412" s="3">
        <v>17</v>
      </c>
      <c r="F5412" s="17">
        <v>0</v>
      </c>
      <c r="G5412" s="17">
        <v>1</v>
      </c>
      <c r="H5412" s="17">
        <v>0</v>
      </c>
      <c r="I5412" s="7" t="s">
        <v>3</v>
      </c>
      <c r="J5412" s="7">
        <v>0</v>
      </c>
      <c r="K5412" s="4">
        <v>1293</v>
      </c>
      <c r="L5412" s="5">
        <v>1293.0592999999999</v>
      </c>
      <c r="M5412">
        <v>12549</v>
      </c>
      <c r="N5412" s="3">
        <v>1</v>
      </c>
      <c r="O5412" s="50" t="e">
        <f>INDEX([1]Dados!$M$2:$N$26779,MATCH($P5412,[1]Dados!$N$2:$N$26779,),2)</f>
        <v>#N/A</v>
      </c>
      <c r="P5412" s="28">
        <v>167816</v>
      </c>
      <c r="Q5412" s="1">
        <v>37131</v>
      </c>
      <c r="R5412" s="1">
        <v>37135</v>
      </c>
      <c r="S5412" t="s">
        <v>2134</v>
      </c>
    </row>
    <row r="5413" spans="1:19" x14ac:dyDescent="0.2">
      <c r="A5413" s="7">
        <v>220675</v>
      </c>
      <c r="B5413" s="3">
        <v>10928</v>
      </c>
      <c r="C5413" s="3" t="s">
        <v>30</v>
      </c>
      <c r="D5413" s="2" t="s">
        <v>593</v>
      </c>
      <c r="E5413" s="3">
        <v>17</v>
      </c>
      <c r="F5413" s="17">
        <v>0</v>
      </c>
      <c r="G5413" s="17">
        <v>1</v>
      </c>
      <c r="H5413" s="17">
        <v>0</v>
      </c>
      <c r="I5413" s="7">
        <v>1.1000000000000001</v>
      </c>
      <c r="J5413" s="7">
        <v>19</v>
      </c>
      <c r="K5413" s="4">
        <v>119</v>
      </c>
      <c r="L5413" s="5">
        <v>119.38590000000001</v>
      </c>
      <c r="M5413">
        <v>171800.58</v>
      </c>
      <c r="N5413" s="33">
        <v>1</v>
      </c>
      <c r="O5413" s="50" t="e">
        <f>INDEX([1]Dados!$M$2:$N$26779,MATCH($P5413,[1]Dados!$N$2:$N$26779,),2)</f>
        <v>#N/A</v>
      </c>
      <c r="P5413">
        <v>168465</v>
      </c>
      <c r="Q5413" s="1">
        <v>37131</v>
      </c>
      <c r="R5413" s="1">
        <v>37135</v>
      </c>
      <c r="S5413" t="s">
        <v>2372</v>
      </c>
    </row>
    <row r="5414" spans="1:19" x14ac:dyDescent="0.2">
      <c r="A5414" s="7">
        <v>220675</v>
      </c>
      <c r="B5414" s="3">
        <v>10928</v>
      </c>
      <c r="C5414" s="3" t="s">
        <v>30</v>
      </c>
      <c r="D5414" s="2" t="s">
        <v>593</v>
      </c>
      <c r="E5414" s="3">
        <v>17</v>
      </c>
      <c r="F5414" s="17">
        <v>0</v>
      </c>
      <c r="G5414" s="17">
        <v>1</v>
      </c>
      <c r="H5414" s="17">
        <v>0</v>
      </c>
      <c r="I5414" s="7">
        <v>2.1</v>
      </c>
      <c r="J5414" s="7">
        <v>19</v>
      </c>
      <c r="K5414" s="4">
        <v>119</v>
      </c>
      <c r="L5414" s="5">
        <v>119.3861</v>
      </c>
      <c r="M5414">
        <v>152509.99</v>
      </c>
      <c r="N5414" s="33">
        <v>1</v>
      </c>
      <c r="O5414" s="50" t="e">
        <f>INDEX([1]Dados!$M$2:$N$26779,MATCH($P5414,[1]Dados!$N$2:$N$26779,),2)</f>
        <v>#N/A</v>
      </c>
      <c r="P5414">
        <v>168466</v>
      </c>
      <c r="Q5414" s="1">
        <v>37131</v>
      </c>
      <c r="R5414" s="1">
        <v>37135</v>
      </c>
      <c r="S5414" t="s">
        <v>2373</v>
      </c>
    </row>
    <row r="5415" spans="1:19" x14ac:dyDescent="0.2">
      <c r="A5415" s="7">
        <v>220675</v>
      </c>
      <c r="B5415" s="3">
        <v>10928</v>
      </c>
      <c r="C5415" s="3" t="s">
        <v>30</v>
      </c>
      <c r="D5415" s="2" t="s">
        <v>593</v>
      </c>
      <c r="E5415" s="3">
        <v>17</v>
      </c>
      <c r="F5415" s="17">
        <v>0</v>
      </c>
      <c r="G5415" s="17">
        <v>1</v>
      </c>
      <c r="H5415" s="17">
        <v>0</v>
      </c>
      <c r="I5415" s="7">
        <v>3.1</v>
      </c>
      <c r="J5415" s="7">
        <v>24</v>
      </c>
      <c r="K5415" s="4">
        <v>1214</v>
      </c>
      <c r="L5415" s="5">
        <v>1214.0589</v>
      </c>
      <c r="M5415">
        <f>162000+56200</f>
        <v>218200</v>
      </c>
      <c r="N5415" s="33">
        <v>1</v>
      </c>
      <c r="O5415" s="50" t="e">
        <f>INDEX([1]Dados!$M$2:$N$26779,MATCH($P5415,[1]Dados!$N$2:$N$26779,),2)</f>
        <v>#N/A</v>
      </c>
      <c r="P5415">
        <v>168466</v>
      </c>
      <c r="Q5415" s="1">
        <v>37131</v>
      </c>
      <c r="R5415" s="1">
        <v>37135</v>
      </c>
      <c r="S5415" t="s">
        <v>2373</v>
      </c>
    </row>
    <row r="5416" spans="1:19" x14ac:dyDescent="0.2">
      <c r="A5416" s="7">
        <v>220675</v>
      </c>
      <c r="B5416" s="3">
        <v>10928</v>
      </c>
      <c r="C5416" s="3" t="s">
        <v>30</v>
      </c>
      <c r="D5416" s="2" t="s">
        <v>593</v>
      </c>
      <c r="E5416" s="3">
        <v>17</v>
      </c>
      <c r="F5416" s="17">
        <v>0</v>
      </c>
      <c r="G5416" s="17">
        <v>1</v>
      </c>
      <c r="H5416" s="17">
        <v>0</v>
      </c>
      <c r="I5416" s="7">
        <v>3.1</v>
      </c>
      <c r="J5416" s="7">
        <v>24</v>
      </c>
      <c r="K5416" s="4">
        <v>1214</v>
      </c>
      <c r="L5416" s="5">
        <v>1214.0589</v>
      </c>
      <c r="M5416">
        <f t="shared" ref="M5416" si="26">162000+56200</f>
        <v>218200</v>
      </c>
      <c r="N5416" s="33">
        <v>1</v>
      </c>
      <c r="O5416" s="50" t="e">
        <f>INDEX([1]Dados!$M$2:$N$26779,MATCH($P5416,[1]Dados!$N$2:$N$26779,),2)</f>
        <v>#N/A</v>
      </c>
      <c r="P5416">
        <v>168466</v>
      </c>
      <c r="Q5416" s="1">
        <v>37131</v>
      </c>
      <c r="R5416" s="1">
        <v>37135</v>
      </c>
      <c r="S5416" t="s">
        <v>2373</v>
      </c>
    </row>
    <row r="5417" spans="1:19" x14ac:dyDescent="0.2">
      <c r="A5417" s="7">
        <v>220675</v>
      </c>
      <c r="B5417" s="3">
        <v>10928</v>
      </c>
      <c r="C5417" s="3" t="s">
        <v>30</v>
      </c>
      <c r="D5417" s="2" t="s">
        <v>593</v>
      </c>
      <c r="E5417" s="3">
        <v>17</v>
      </c>
      <c r="F5417" s="17">
        <v>0</v>
      </c>
      <c r="G5417" s="17">
        <v>1</v>
      </c>
      <c r="H5417" s="17">
        <v>0</v>
      </c>
      <c r="I5417" s="7">
        <v>3.2</v>
      </c>
      <c r="J5417" s="7">
        <v>24</v>
      </c>
      <c r="K5417" s="4">
        <v>1214</v>
      </c>
      <c r="L5417" s="5">
        <v>1214.0589</v>
      </c>
      <c r="M5417">
        <f>72900+22950</f>
        <v>95850</v>
      </c>
      <c r="N5417" s="33">
        <v>1</v>
      </c>
      <c r="O5417" s="50" t="e">
        <f>INDEX([1]Dados!$M$2:$N$26779,MATCH($P5417,[1]Dados!$N$2:$N$26779,),2)</f>
        <v>#N/A</v>
      </c>
      <c r="P5417">
        <v>169633</v>
      </c>
      <c r="Q5417" s="1">
        <v>37131</v>
      </c>
      <c r="R5417" s="1">
        <v>37135</v>
      </c>
      <c r="S5417" t="s">
        <v>2374</v>
      </c>
    </row>
    <row r="5418" spans="1:19" x14ac:dyDescent="0.2">
      <c r="A5418" s="7">
        <v>220675</v>
      </c>
      <c r="B5418" s="3">
        <v>10928</v>
      </c>
      <c r="C5418" s="3" t="s">
        <v>30</v>
      </c>
      <c r="D5418" s="2" t="s">
        <v>593</v>
      </c>
      <c r="E5418" s="3">
        <v>17</v>
      </c>
      <c r="F5418" s="17">
        <v>0</v>
      </c>
      <c r="G5418" s="17">
        <v>1</v>
      </c>
      <c r="H5418" s="17">
        <v>0</v>
      </c>
      <c r="I5418" s="7">
        <v>3.2</v>
      </c>
      <c r="J5418" s="7">
        <v>24</v>
      </c>
      <c r="K5418" s="4">
        <v>1214</v>
      </c>
      <c r="L5418" s="5">
        <v>1214.0589</v>
      </c>
      <c r="M5418">
        <f>72900+22950</f>
        <v>95850</v>
      </c>
      <c r="N5418" s="33">
        <v>1</v>
      </c>
      <c r="O5418" s="50" t="e">
        <f>INDEX([1]Dados!$M$2:$N$26779,MATCH($P5418,[1]Dados!$N$2:$N$26779,),2)</f>
        <v>#N/A</v>
      </c>
      <c r="P5418">
        <v>169633</v>
      </c>
      <c r="Q5418" s="1">
        <v>37131</v>
      </c>
      <c r="R5418" s="1">
        <v>37135</v>
      </c>
      <c r="S5418" t="s">
        <v>2374</v>
      </c>
    </row>
    <row r="5419" spans="1:19" x14ac:dyDescent="0.2">
      <c r="A5419" s="7">
        <v>220675</v>
      </c>
      <c r="B5419" s="3">
        <v>10928</v>
      </c>
      <c r="C5419" s="3" t="s">
        <v>30</v>
      </c>
      <c r="D5419" s="2" t="s">
        <v>593</v>
      </c>
      <c r="E5419" s="3">
        <v>17</v>
      </c>
      <c r="F5419" s="17">
        <v>0</v>
      </c>
      <c r="G5419" s="17">
        <v>1</v>
      </c>
      <c r="H5419" s="17">
        <v>0</v>
      </c>
      <c r="I5419" s="7" t="s">
        <v>3</v>
      </c>
      <c r="J5419" s="7">
        <v>98</v>
      </c>
      <c r="K5419" s="4">
        <v>1203</v>
      </c>
      <c r="L5419" s="5">
        <v>1203.0829000000001</v>
      </c>
      <c r="M5419">
        <v>16614.349999999999</v>
      </c>
      <c r="N5419" s="33">
        <v>1</v>
      </c>
      <c r="O5419" s="50" t="e">
        <f>INDEX([1]Dados!$M$2:$N$26779,MATCH($P5419,[1]Dados!$N$2:$N$26779,),2)</f>
        <v>#N/A</v>
      </c>
      <c r="P5419">
        <v>167821</v>
      </c>
      <c r="Q5419" s="1">
        <v>37131</v>
      </c>
      <c r="R5419" s="1">
        <v>37135</v>
      </c>
      <c r="S5419" t="s">
        <v>2134</v>
      </c>
    </row>
    <row r="5420" spans="1:19" x14ac:dyDescent="0.2">
      <c r="A5420" s="7">
        <v>220675</v>
      </c>
      <c r="B5420" s="3">
        <v>10928</v>
      </c>
      <c r="C5420" s="3" t="s">
        <v>30</v>
      </c>
      <c r="D5420" s="2" t="s">
        <v>593</v>
      </c>
      <c r="E5420" s="3">
        <v>17</v>
      </c>
      <c r="F5420" s="17">
        <v>0</v>
      </c>
      <c r="G5420" s="17">
        <v>1</v>
      </c>
      <c r="H5420" s="17">
        <v>0</v>
      </c>
      <c r="I5420" s="7" t="s">
        <v>3</v>
      </c>
      <c r="J5420" s="7">
        <v>98</v>
      </c>
      <c r="K5420" s="4">
        <v>1293</v>
      </c>
      <c r="L5420" s="5">
        <v>1293.0592999999999</v>
      </c>
      <c r="M5420">
        <v>5530.61</v>
      </c>
      <c r="N5420" s="33">
        <v>1</v>
      </c>
      <c r="O5420" s="50" t="e">
        <f>INDEX([1]Dados!$M$2:$N$26779,MATCH($P5420,[1]Dados!$N$2:$N$26779,),2)</f>
        <v>#N/A</v>
      </c>
      <c r="P5420">
        <v>168352</v>
      </c>
      <c r="Q5420" s="1">
        <v>37131</v>
      </c>
      <c r="R5420" s="1">
        <v>37135</v>
      </c>
      <c r="S5420" t="s">
        <v>2134</v>
      </c>
    </row>
    <row r="5421" spans="1:19" x14ac:dyDescent="0.2">
      <c r="A5421" s="7">
        <v>220675</v>
      </c>
      <c r="B5421" s="3">
        <v>10928</v>
      </c>
      <c r="C5421" s="3" t="s">
        <v>30</v>
      </c>
      <c r="D5421" s="2" t="s">
        <v>593</v>
      </c>
      <c r="E5421" s="3">
        <v>17</v>
      </c>
      <c r="F5421" s="17">
        <v>0</v>
      </c>
      <c r="G5421" s="17">
        <v>1</v>
      </c>
      <c r="H5421" s="17">
        <v>0</v>
      </c>
      <c r="I5421" s="7" t="s">
        <v>3</v>
      </c>
      <c r="J5421" s="7">
        <v>98</v>
      </c>
      <c r="K5421" s="4">
        <v>1214</v>
      </c>
      <c r="L5421" s="5">
        <v>1214.0587</v>
      </c>
      <c r="M5421">
        <v>89824.79</v>
      </c>
      <c r="N5421" s="33">
        <v>1</v>
      </c>
      <c r="O5421" s="50" t="e">
        <f>INDEX([1]Dados!$M$2:$N$26779,MATCH($P5421,[1]Dados!$N$2:$N$26779,),2)</f>
        <v>#N/A</v>
      </c>
      <c r="P5421">
        <v>168414</v>
      </c>
      <c r="Q5421" s="1">
        <v>37131</v>
      </c>
      <c r="R5421" s="1">
        <v>37135</v>
      </c>
      <c r="S5421" t="s">
        <v>2134</v>
      </c>
    </row>
    <row r="5422" spans="1:19" x14ac:dyDescent="0.2">
      <c r="A5422" s="7">
        <v>411420</v>
      </c>
      <c r="B5422" s="3">
        <v>76775</v>
      </c>
      <c r="C5422" s="3" t="s">
        <v>37</v>
      </c>
      <c r="D5422" s="2" t="s">
        <v>543</v>
      </c>
      <c r="E5422" s="3">
        <v>17</v>
      </c>
      <c r="F5422" s="17">
        <v>0</v>
      </c>
      <c r="G5422" s="17">
        <v>1</v>
      </c>
      <c r="H5422" s="17">
        <v>0</v>
      </c>
      <c r="I5422" s="7">
        <v>2.1</v>
      </c>
      <c r="J5422" s="7">
        <v>7</v>
      </c>
      <c r="K5422" s="4">
        <v>1214</v>
      </c>
      <c r="L5422" s="5">
        <v>1214.0808</v>
      </c>
      <c r="M5422">
        <v>144294.60999999999</v>
      </c>
      <c r="N5422" s="3">
        <v>1</v>
      </c>
      <c r="O5422" s="50" t="e">
        <f>INDEX([1]Dados!$M$2:$N$26779,MATCH($P5422,[1]Dados!$N$2:$N$26779,),2)</f>
        <v>#N/A</v>
      </c>
      <c r="P5422">
        <v>168485</v>
      </c>
      <c r="Q5422" s="1">
        <v>37131</v>
      </c>
      <c r="R5422" s="1">
        <v>37135</v>
      </c>
      <c r="S5422" t="s">
        <v>1170</v>
      </c>
    </row>
    <row r="5423" spans="1:19" x14ac:dyDescent="0.2">
      <c r="A5423" s="7">
        <v>411420</v>
      </c>
      <c r="B5423" s="3">
        <v>76775</v>
      </c>
      <c r="C5423" s="3" t="s">
        <v>37</v>
      </c>
      <c r="D5423" s="2" t="s">
        <v>543</v>
      </c>
      <c r="E5423" s="3">
        <v>17</v>
      </c>
      <c r="F5423" s="17">
        <v>0</v>
      </c>
      <c r="G5423" s="17">
        <v>1</v>
      </c>
      <c r="H5423" s="17">
        <v>0</v>
      </c>
      <c r="I5423" s="7">
        <v>2.2000000000000002</v>
      </c>
      <c r="J5423" s="7">
        <v>25</v>
      </c>
      <c r="K5423" s="4">
        <v>1214</v>
      </c>
      <c r="L5423" s="5">
        <v>1214.0808</v>
      </c>
      <c r="M5423">
        <v>144294.60999999999</v>
      </c>
      <c r="N5423" s="3">
        <v>1</v>
      </c>
      <c r="O5423" s="50" t="e">
        <f>INDEX([1]Dados!$M$2:$N$26779,MATCH($P5423,[1]Dados!$N$2:$N$26779,),2)</f>
        <v>#N/A</v>
      </c>
      <c r="P5423">
        <v>168485</v>
      </c>
      <c r="Q5423" s="1">
        <v>37131</v>
      </c>
      <c r="R5423" s="1">
        <v>37135</v>
      </c>
      <c r="S5423" t="s">
        <v>1170</v>
      </c>
    </row>
    <row r="5424" spans="1:19" x14ac:dyDescent="0.2">
      <c r="A5424" s="7">
        <v>411420</v>
      </c>
      <c r="B5424" s="3">
        <v>76775</v>
      </c>
      <c r="C5424" s="3" t="s">
        <v>37</v>
      </c>
      <c r="D5424" s="2" t="s">
        <v>543</v>
      </c>
      <c r="E5424" s="3">
        <v>17</v>
      </c>
      <c r="F5424" s="17">
        <v>0</v>
      </c>
      <c r="G5424" s="17">
        <v>1</v>
      </c>
      <c r="H5424" s="17">
        <v>0</v>
      </c>
      <c r="I5424" s="7">
        <v>4.0999999999999996</v>
      </c>
      <c r="J5424" s="7">
        <v>30</v>
      </c>
      <c r="K5424" s="4">
        <v>1214</v>
      </c>
      <c r="L5424" s="5">
        <v>1214.0808</v>
      </c>
      <c r="M5424">
        <v>67200</v>
      </c>
      <c r="N5424" s="3">
        <v>1</v>
      </c>
      <c r="O5424" s="50" t="e">
        <f>INDEX([1]Dados!$M$2:$N$26779,MATCH($P5424,[1]Dados!$N$2:$N$26779,),2)</f>
        <v>#N/A</v>
      </c>
      <c r="P5424">
        <v>168491</v>
      </c>
      <c r="Q5424" s="1">
        <v>37131</v>
      </c>
      <c r="R5424" s="1">
        <v>37135</v>
      </c>
      <c r="S5424" t="s">
        <v>1171</v>
      </c>
    </row>
    <row r="5425" spans="1:19" x14ac:dyDescent="0.2">
      <c r="A5425" s="7">
        <v>411420</v>
      </c>
      <c r="B5425" s="3">
        <v>76775</v>
      </c>
      <c r="C5425" s="3" t="s">
        <v>37</v>
      </c>
      <c r="D5425" s="2" t="s">
        <v>543</v>
      </c>
      <c r="E5425" s="3">
        <v>17</v>
      </c>
      <c r="F5425" s="17">
        <v>0</v>
      </c>
      <c r="G5425" s="17">
        <v>1</v>
      </c>
      <c r="H5425" s="17">
        <v>0</v>
      </c>
      <c r="I5425" s="7">
        <v>4.2</v>
      </c>
      <c r="J5425" s="7">
        <v>9</v>
      </c>
      <c r="K5425" s="4">
        <v>1214</v>
      </c>
      <c r="L5425" s="5">
        <v>1214.0808</v>
      </c>
      <c r="M5425">
        <v>67200</v>
      </c>
      <c r="N5425" s="3">
        <v>1</v>
      </c>
      <c r="O5425" s="50" t="e">
        <f>INDEX([1]Dados!$M$2:$N$26779,MATCH($P5425,[1]Dados!$N$2:$N$26779,),2)</f>
        <v>#N/A</v>
      </c>
      <c r="P5425">
        <v>168491</v>
      </c>
      <c r="Q5425" s="1">
        <v>37131</v>
      </c>
      <c r="R5425" s="1">
        <v>37135</v>
      </c>
      <c r="S5425" t="s">
        <v>1171</v>
      </c>
    </row>
    <row r="5426" spans="1:19" x14ac:dyDescent="0.2">
      <c r="A5426" s="7">
        <v>411420</v>
      </c>
      <c r="B5426" s="3">
        <v>76775</v>
      </c>
      <c r="C5426" s="3" t="s">
        <v>37</v>
      </c>
      <c r="D5426" s="2" t="s">
        <v>543</v>
      </c>
      <c r="E5426" s="3">
        <v>17</v>
      </c>
      <c r="F5426" s="17">
        <v>0</v>
      </c>
      <c r="G5426" s="17">
        <v>1</v>
      </c>
      <c r="H5426" s="17">
        <v>0</v>
      </c>
      <c r="I5426" s="7">
        <v>4.3</v>
      </c>
      <c r="J5426" s="7">
        <v>25</v>
      </c>
      <c r="K5426" s="4">
        <v>1214</v>
      </c>
      <c r="L5426" s="5">
        <v>1214.0808</v>
      </c>
      <c r="M5426">
        <v>67200</v>
      </c>
      <c r="N5426" s="3">
        <v>1</v>
      </c>
      <c r="O5426" s="50" t="e">
        <f>INDEX([1]Dados!$M$2:$N$26779,MATCH($P5426,[1]Dados!$N$2:$N$26779,),2)</f>
        <v>#N/A</v>
      </c>
      <c r="P5426">
        <v>168491</v>
      </c>
      <c r="Q5426" s="1">
        <v>37131</v>
      </c>
      <c r="R5426" s="1">
        <v>37135</v>
      </c>
      <c r="S5426" t="s">
        <v>1171</v>
      </c>
    </row>
    <row r="5427" spans="1:19" x14ac:dyDescent="0.2">
      <c r="A5427" s="7">
        <v>411420</v>
      </c>
      <c r="B5427" s="3">
        <v>76775</v>
      </c>
      <c r="C5427" s="3" t="s">
        <v>37</v>
      </c>
      <c r="D5427" s="2" t="s">
        <v>543</v>
      </c>
      <c r="E5427" s="3">
        <v>17</v>
      </c>
      <c r="F5427" s="17">
        <v>0</v>
      </c>
      <c r="G5427" s="17">
        <v>1</v>
      </c>
      <c r="H5427" s="17">
        <v>0</v>
      </c>
      <c r="I5427" s="7">
        <v>4.0999999999999996</v>
      </c>
      <c r="J5427" s="7">
        <v>30</v>
      </c>
      <c r="K5427" s="4">
        <v>1214</v>
      </c>
      <c r="L5427" s="5">
        <v>1214.0808</v>
      </c>
      <c r="M5427">
        <v>76800</v>
      </c>
      <c r="N5427" s="3">
        <v>1</v>
      </c>
      <c r="O5427" s="50" t="e">
        <f>INDEX([1]Dados!$M$2:$N$26779,MATCH($P5427,[1]Dados!$N$2:$N$26779,),2)</f>
        <v>#N/A</v>
      </c>
      <c r="P5427">
        <v>168492</v>
      </c>
      <c r="Q5427" s="1">
        <v>37131</v>
      </c>
      <c r="R5427" s="1">
        <v>37135</v>
      </c>
      <c r="S5427" t="s">
        <v>1171</v>
      </c>
    </row>
    <row r="5428" spans="1:19" x14ac:dyDescent="0.2">
      <c r="A5428" s="7">
        <v>411420</v>
      </c>
      <c r="B5428" s="3">
        <v>76775</v>
      </c>
      <c r="C5428" s="3" t="s">
        <v>37</v>
      </c>
      <c r="D5428" s="2" t="s">
        <v>543</v>
      </c>
      <c r="E5428" s="3">
        <v>17</v>
      </c>
      <c r="F5428" s="17">
        <v>0</v>
      </c>
      <c r="G5428" s="17">
        <v>1</v>
      </c>
      <c r="H5428" s="17">
        <v>0</v>
      </c>
      <c r="I5428" s="7">
        <v>4.2</v>
      </c>
      <c r="J5428" s="7">
        <v>9</v>
      </c>
      <c r="K5428" s="4">
        <v>1214</v>
      </c>
      <c r="L5428" s="5">
        <v>1214.0808</v>
      </c>
      <c r="M5428">
        <v>76800</v>
      </c>
      <c r="N5428" s="3">
        <v>1</v>
      </c>
      <c r="O5428" s="50" t="e">
        <f>INDEX([1]Dados!$M$2:$N$26779,MATCH($P5428,[1]Dados!$N$2:$N$26779,),2)</f>
        <v>#N/A</v>
      </c>
      <c r="P5428">
        <v>168492</v>
      </c>
      <c r="Q5428" s="1">
        <v>37131</v>
      </c>
      <c r="R5428" s="1">
        <v>37135</v>
      </c>
      <c r="S5428" t="s">
        <v>1171</v>
      </c>
    </row>
    <row r="5429" spans="1:19" x14ac:dyDescent="0.2">
      <c r="A5429" s="7">
        <v>411420</v>
      </c>
      <c r="B5429" s="3">
        <v>76775</v>
      </c>
      <c r="C5429" s="3" t="s">
        <v>37</v>
      </c>
      <c r="D5429" s="2" t="s">
        <v>543</v>
      </c>
      <c r="E5429" s="3">
        <v>17</v>
      </c>
      <c r="F5429" s="17">
        <v>0</v>
      </c>
      <c r="G5429" s="17">
        <v>1</v>
      </c>
      <c r="H5429" s="17">
        <v>0</v>
      </c>
      <c r="I5429" s="7">
        <v>4.3</v>
      </c>
      <c r="J5429" s="7">
        <v>25</v>
      </c>
      <c r="K5429" s="4">
        <v>1214</v>
      </c>
      <c r="L5429" s="5">
        <v>1214.0808</v>
      </c>
      <c r="M5429">
        <v>76800</v>
      </c>
      <c r="N5429" s="3">
        <v>1</v>
      </c>
      <c r="O5429" s="50" t="e">
        <f>INDEX([1]Dados!$M$2:$N$26779,MATCH($P5429,[1]Dados!$N$2:$N$26779,),2)</f>
        <v>#N/A</v>
      </c>
      <c r="P5429">
        <v>168492</v>
      </c>
      <c r="Q5429" s="1">
        <v>37131</v>
      </c>
      <c r="R5429" s="1">
        <v>37135</v>
      </c>
      <c r="S5429" t="s">
        <v>1171</v>
      </c>
    </row>
    <row r="5430" spans="1:19" x14ac:dyDescent="0.2">
      <c r="A5430" s="7">
        <v>411420</v>
      </c>
      <c r="B5430" s="3">
        <v>76775</v>
      </c>
      <c r="C5430" s="3" t="s">
        <v>37</v>
      </c>
      <c r="D5430" s="2" t="s">
        <v>543</v>
      </c>
      <c r="E5430" s="3">
        <v>17</v>
      </c>
      <c r="F5430" s="17">
        <v>0</v>
      </c>
      <c r="G5430" s="17">
        <v>1</v>
      </c>
      <c r="H5430" s="17">
        <v>0</v>
      </c>
      <c r="I5430" s="7">
        <v>4.0999999999999996</v>
      </c>
      <c r="J5430" s="7">
        <v>30</v>
      </c>
      <c r="K5430" s="4">
        <v>1214</v>
      </c>
      <c r="L5430" s="5">
        <v>1214.0808</v>
      </c>
      <c r="M5430">
        <v>76800</v>
      </c>
      <c r="N5430" s="3">
        <v>1</v>
      </c>
      <c r="O5430" s="50" t="e">
        <f>INDEX([1]Dados!$M$2:$N$26779,MATCH($P5430,[1]Dados!$N$2:$N$26779,),2)</f>
        <v>#N/A</v>
      </c>
      <c r="P5430">
        <v>168493</v>
      </c>
      <c r="Q5430" s="1">
        <v>37131</v>
      </c>
      <c r="R5430" s="1">
        <v>37135</v>
      </c>
      <c r="S5430" t="s">
        <v>1171</v>
      </c>
    </row>
    <row r="5431" spans="1:19" x14ac:dyDescent="0.2">
      <c r="A5431" s="7">
        <v>411420</v>
      </c>
      <c r="B5431" s="3">
        <v>76775</v>
      </c>
      <c r="C5431" s="3" t="s">
        <v>37</v>
      </c>
      <c r="D5431" s="2" t="s">
        <v>543</v>
      </c>
      <c r="E5431" s="3">
        <v>17</v>
      </c>
      <c r="F5431" s="17">
        <v>0</v>
      </c>
      <c r="G5431" s="17">
        <v>1</v>
      </c>
      <c r="H5431" s="17">
        <v>0</v>
      </c>
      <c r="I5431" s="7">
        <v>4.2</v>
      </c>
      <c r="J5431" s="7">
        <v>9</v>
      </c>
      <c r="K5431" s="4">
        <v>1214</v>
      </c>
      <c r="L5431" s="5">
        <v>1214.0808</v>
      </c>
      <c r="M5431">
        <v>76800</v>
      </c>
      <c r="N5431" s="3">
        <v>1</v>
      </c>
      <c r="O5431" s="50" t="e">
        <f>INDEX([1]Dados!$M$2:$N$26779,MATCH($P5431,[1]Dados!$N$2:$N$26779,),2)</f>
        <v>#N/A</v>
      </c>
      <c r="P5431">
        <v>168493</v>
      </c>
      <c r="Q5431" s="1">
        <v>37131</v>
      </c>
      <c r="R5431" s="1">
        <v>37135</v>
      </c>
      <c r="S5431" t="s">
        <v>1171</v>
      </c>
    </row>
    <row r="5432" spans="1:19" x14ac:dyDescent="0.2">
      <c r="A5432" s="7">
        <v>411420</v>
      </c>
      <c r="B5432" s="3">
        <v>76775</v>
      </c>
      <c r="C5432" s="3" t="s">
        <v>37</v>
      </c>
      <c r="D5432" s="2" t="s">
        <v>543</v>
      </c>
      <c r="E5432" s="3">
        <v>17</v>
      </c>
      <c r="F5432" s="17">
        <v>0</v>
      </c>
      <c r="G5432" s="17">
        <v>1</v>
      </c>
      <c r="H5432" s="17">
        <v>0</v>
      </c>
      <c r="I5432" s="7">
        <v>4.3</v>
      </c>
      <c r="J5432" s="7">
        <v>25</v>
      </c>
      <c r="K5432" s="4">
        <v>1214</v>
      </c>
      <c r="L5432" s="5">
        <v>1214.0808</v>
      </c>
      <c r="M5432">
        <v>76800</v>
      </c>
      <c r="N5432" s="3">
        <v>1</v>
      </c>
      <c r="O5432" s="50" t="e">
        <f>INDEX([1]Dados!$M$2:$N$26779,MATCH($P5432,[1]Dados!$N$2:$N$26779,),2)</f>
        <v>#N/A</v>
      </c>
      <c r="P5432">
        <v>168493</v>
      </c>
      <c r="Q5432" s="1">
        <v>37131</v>
      </c>
      <c r="R5432" s="1">
        <v>37135</v>
      </c>
      <c r="S5432" t="s">
        <v>1171</v>
      </c>
    </row>
    <row r="5433" spans="1:19" x14ac:dyDescent="0.2">
      <c r="A5433" s="7">
        <v>411420</v>
      </c>
      <c r="B5433" s="3">
        <v>76775</v>
      </c>
      <c r="C5433" s="3" t="s">
        <v>37</v>
      </c>
      <c r="D5433" s="2" t="s">
        <v>543</v>
      </c>
      <c r="E5433" s="3">
        <v>17</v>
      </c>
      <c r="F5433" s="17">
        <v>0</v>
      </c>
      <c r="G5433" s="17">
        <v>1</v>
      </c>
      <c r="H5433" s="17">
        <v>0</v>
      </c>
      <c r="I5433" s="7">
        <v>3.1</v>
      </c>
      <c r="J5433" s="7">
        <v>18</v>
      </c>
      <c r="K5433" s="4">
        <v>1214</v>
      </c>
      <c r="L5433" s="5">
        <v>1214.0808</v>
      </c>
      <c r="M5433">
        <v>131654.39999999999</v>
      </c>
      <c r="N5433" s="3">
        <v>1</v>
      </c>
      <c r="O5433" s="50" t="e">
        <f>INDEX([1]Dados!$M$2:$N$26779,MATCH($P5433,[1]Dados!$N$2:$N$26779,),2)</f>
        <v>#N/A</v>
      </c>
      <c r="P5433">
        <v>168494</v>
      </c>
      <c r="Q5433" s="1">
        <v>37131</v>
      </c>
      <c r="R5433" s="1">
        <v>37135</v>
      </c>
      <c r="S5433" t="s">
        <v>998</v>
      </c>
    </row>
    <row r="5434" spans="1:19" x14ac:dyDescent="0.2">
      <c r="A5434" s="7">
        <v>411420</v>
      </c>
      <c r="B5434" s="3">
        <v>76775</v>
      </c>
      <c r="C5434" s="3" t="s">
        <v>37</v>
      </c>
      <c r="D5434" s="2" t="s">
        <v>543</v>
      </c>
      <c r="E5434" s="3">
        <v>17</v>
      </c>
      <c r="F5434" s="17">
        <v>0</v>
      </c>
      <c r="G5434" s="17">
        <v>1</v>
      </c>
      <c r="H5434" s="17">
        <v>0</v>
      </c>
      <c r="I5434" s="7">
        <v>1.1000000000000001</v>
      </c>
      <c r="J5434" s="7">
        <v>22</v>
      </c>
      <c r="K5434" s="4">
        <v>1293</v>
      </c>
      <c r="L5434" s="5">
        <v>1293.0592999999999</v>
      </c>
      <c r="M5434">
        <v>100941.86</v>
      </c>
      <c r="N5434" s="3">
        <v>1</v>
      </c>
      <c r="O5434" s="50" t="e">
        <f>INDEX([1]Dados!$M$2:$N$26779,MATCH($P5434,[1]Dados!$N$2:$N$26779,),2)</f>
        <v>#N/A</v>
      </c>
      <c r="P5434">
        <v>169788</v>
      </c>
      <c r="Q5434" s="1">
        <v>37131</v>
      </c>
      <c r="R5434" s="1">
        <v>37135</v>
      </c>
      <c r="S5434" t="s">
        <v>1150</v>
      </c>
    </row>
    <row r="5435" spans="1:19" x14ac:dyDescent="0.2">
      <c r="A5435" s="7">
        <v>411420</v>
      </c>
      <c r="B5435" s="3">
        <v>76775</v>
      </c>
      <c r="C5435" s="3" t="s">
        <v>37</v>
      </c>
      <c r="D5435" s="2" t="s">
        <v>543</v>
      </c>
      <c r="E5435" s="3">
        <v>17</v>
      </c>
      <c r="F5435" s="17">
        <v>0</v>
      </c>
      <c r="G5435" s="17">
        <v>1</v>
      </c>
      <c r="H5435" s="17">
        <v>0</v>
      </c>
      <c r="I5435" s="7">
        <v>1.2</v>
      </c>
      <c r="J5435" s="7">
        <v>17</v>
      </c>
      <c r="K5435" s="4">
        <v>1293</v>
      </c>
      <c r="L5435" s="5">
        <v>1293.0592999999999</v>
      </c>
      <c r="M5435">
        <v>100941.86</v>
      </c>
      <c r="N5435" s="3">
        <v>1</v>
      </c>
      <c r="O5435" s="50" t="e">
        <f>INDEX([1]Dados!$M$2:$N$26779,MATCH($P5435,[1]Dados!$N$2:$N$26779,),2)</f>
        <v>#N/A</v>
      </c>
      <c r="P5435">
        <v>169788</v>
      </c>
      <c r="Q5435" s="1">
        <v>37131</v>
      </c>
      <c r="R5435" s="1">
        <v>37135</v>
      </c>
      <c r="S5435" t="s">
        <v>1150</v>
      </c>
    </row>
    <row r="5436" spans="1:19" x14ac:dyDescent="0.2">
      <c r="A5436" s="7">
        <v>411420</v>
      </c>
      <c r="B5436" s="3">
        <v>76775</v>
      </c>
      <c r="C5436" s="3" t="s">
        <v>37</v>
      </c>
      <c r="D5436" s="2" t="s">
        <v>543</v>
      </c>
      <c r="E5436" s="3">
        <v>17</v>
      </c>
      <c r="F5436" s="17">
        <v>0</v>
      </c>
      <c r="G5436" s="17">
        <v>1</v>
      </c>
      <c r="H5436" s="17">
        <v>0</v>
      </c>
      <c r="I5436" s="7">
        <v>1.3</v>
      </c>
      <c r="J5436" s="7">
        <v>22</v>
      </c>
      <c r="K5436" s="4">
        <v>1293</v>
      </c>
      <c r="L5436" s="5">
        <v>1293.0592999999999</v>
      </c>
      <c r="M5436">
        <v>100941.86</v>
      </c>
      <c r="N5436" s="3">
        <v>1</v>
      </c>
      <c r="O5436" s="50" t="e">
        <f>INDEX([1]Dados!$M$2:$N$26779,MATCH($P5436,[1]Dados!$N$2:$N$26779,),2)</f>
        <v>#N/A</v>
      </c>
      <c r="P5436">
        <v>169788</v>
      </c>
      <c r="Q5436" s="1">
        <v>37131</v>
      </c>
      <c r="R5436" s="1">
        <v>37135</v>
      </c>
      <c r="S5436" t="s">
        <v>1150</v>
      </c>
    </row>
    <row r="5437" spans="1:19" x14ac:dyDescent="0.2">
      <c r="A5437" s="7">
        <v>411670</v>
      </c>
      <c r="B5437" s="3">
        <v>79650</v>
      </c>
      <c r="C5437" s="3" t="s">
        <v>37</v>
      </c>
      <c r="D5437" s="2" t="s">
        <v>595</v>
      </c>
      <c r="E5437" s="3">
        <v>17</v>
      </c>
      <c r="F5437" s="17">
        <v>0</v>
      </c>
      <c r="G5437" s="17">
        <v>1</v>
      </c>
      <c r="H5437" s="17">
        <v>0</v>
      </c>
      <c r="I5437" s="7">
        <v>4.0999999999999996</v>
      </c>
      <c r="J5437" s="7">
        <v>15</v>
      </c>
      <c r="K5437" s="4">
        <v>1203</v>
      </c>
      <c r="L5437" s="5">
        <v>1203.0829000000001</v>
      </c>
      <c r="M5437">
        <v>40754.04</v>
      </c>
      <c r="N5437" s="33">
        <v>1</v>
      </c>
      <c r="O5437" s="50" t="e">
        <f>INDEX([1]Dados!$M$2:$N$26779,MATCH($P5437,[1]Dados!$N$2:$N$26779,),2)</f>
        <v>#N/A</v>
      </c>
      <c r="P5437">
        <v>167822</v>
      </c>
      <c r="Q5437" s="1">
        <v>37131</v>
      </c>
      <c r="R5437" s="1">
        <v>37135</v>
      </c>
      <c r="S5437" t="s">
        <v>1202</v>
      </c>
    </row>
    <row r="5438" spans="1:19" x14ac:dyDescent="0.2">
      <c r="A5438" s="7">
        <v>411670</v>
      </c>
      <c r="B5438" s="3">
        <v>79650</v>
      </c>
      <c r="C5438" s="3" t="s">
        <v>37</v>
      </c>
      <c r="D5438" s="2" t="s">
        <v>595</v>
      </c>
      <c r="E5438" s="3">
        <v>17</v>
      </c>
      <c r="F5438" s="17">
        <v>0</v>
      </c>
      <c r="G5438" s="17">
        <v>1</v>
      </c>
      <c r="H5438" s="17">
        <v>0</v>
      </c>
      <c r="I5438" s="7">
        <v>4.2</v>
      </c>
      <c r="J5438" s="7">
        <v>17</v>
      </c>
      <c r="K5438" s="4">
        <v>1203</v>
      </c>
      <c r="L5438" s="5">
        <v>1203.0829000000001</v>
      </c>
      <c r="M5438">
        <v>40754.04</v>
      </c>
      <c r="N5438" s="33">
        <v>1</v>
      </c>
      <c r="O5438" s="50" t="e">
        <f>INDEX([1]Dados!$M$2:$N$26779,MATCH($P5438,[1]Dados!$N$2:$N$26779,),2)</f>
        <v>#N/A</v>
      </c>
      <c r="P5438">
        <v>167822</v>
      </c>
      <c r="Q5438" s="1">
        <v>37131</v>
      </c>
      <c r="R5438" s="1">
        <v>37135</v>
      </c>
      <c r="S5438" t="s">
        <v>1202</v>
      </c>
    </row>
    <row r="5439" spans="1:19" x14ac:dyDescent="0.2">
      <c r="A5439" s="7">
        <v>411670</v>
      </c>
      <c r="B5439" s="3">
        <v>79650</v>
      </c>
      <c r="C5439" s="3" t="s">
        <v>37</v>
      </c>
      <c r="D5439" s="2" t="s">
        <v>595</v>
      </c>
      <c r="E5439" s="3">
        <v>17</v>
      </c>
      <c r="F5439" s="17">
        <v>0</v>
      </c>
      <c r="G5439" s="17">
        <v>1</v>
      </c>
      <c r="H5439" s="17">
        <v>0</v>
      </c>
      <c r="I5439" s="7">
        <v>4.3</v>
      </c>
      <c r="J5439" s="7">
        <v>18</v>
      </c>
      <c r="K5439" s="4">
        <v>1203</v>
      </c>
      <c r="L5439" s="5">
        <v>1203.0829000000001</v>
      </c>
      <c r="M5439">
        <v>40754.04</v>
      </c>
      <c r="N5439" s="33">
        <v>1</v>
      </c>
      <c r="O5439" s="50" t="e">
        <f>INDEX([1]Dados!$M$2:$N$26779,MATCH($P5439,[1]Dados!$N$2:$N$26779,),2)</f>
        <v>#N/A</v>
      </c>
      <c r="P5439">
        <v>167822</v>
      </c>
      <c r="Q5439" s="1">
        <v>37131</v>
      </c>
      <c r="R5439" s="1">
        <v>37135</v>
      </c>
      <c r="S5439" t="s">
        <v>1202</v>
      </c>
    </row>
    <row r="5440" spans="1:19" x14ac:dyDescent="0.2">
      <c r="A5440" s="7">
        <v>411670</v>
      </c>
      <c r="B5440" s="3">
        <v>79650</v>
      </c>
      <c r="C5440" s="3" t="s">
        <v>37</v>
      </c>
      <c r="D5440" s="2" t="s">
        <v>595</v>
      </c>
      <c r="E5440" s="3">
        <v>17</v>
      </c>
      <c r="F5440" s="17">
        <v>0</v>
      </c>
      <c r="G5440" s="17">
        <v>1</v>
      </c>
      <c r="H5440" s="17">
        <v>0</v>
      </c>
      <c r="I5440" s="7">
        <v>1.1000000000000001</v>
      </c>
      <c r="J5440" s="7">
        <v>28</v>
      </c>
      <c r="K5440" s="4">
        <v>1214</v>
      </c>
      <c r="L5440" s="5">
        <v>1214.0589</v>
      </c>
      <c r="M5440">
        <v>222156</v>
      </c>
      <c r="N5440" s="33">
        <v>1</v>
      </c>
      <c r="O5440" s="50" t="e">
        <f>INDEX([1]Dados!$M$2:$N$26779,MATCH($P5440,[1]Dados!$N$2:$N$26779,),2)</f>
        <v>#N/A</v>
      </c>
      <c r="P5440">
        <v>169506</v>
      </c>
      <c r="Q5440" s="1">
        <v>37131</v>
      </c>
      <c r="R5440" s="1">
        <v>37135</v>
      </c>
      <c r="S5440" t="s">
        <v>2375</v>
      </c>
    </row>
    <row r="5441" spans="1:19" x14ac:dyDescent="0.2">
      <c r="A5441" s="7">
        <v>411670</v>
      </c>
      <c r="B5441" s="3">
        <v>79650</v>
      </c>
      <c r="C5441" s="3" t="s">
        <v>37</v>
      </c>
      <c r="D5441" s="2" t="s">
        <v>595</v>
      </c>
      <c r="E5441" s="3">
        <v>17</v>
      </c>
      <c r="F5441" s="17">
        <v>0</v>
      </c>
      <c r="G5441" s="17">
        <v>1</v>
      </c>
      <c r="H5441" s="17">
        <v>0</v>
      </c>
      <c r="I5441" s="7">
        <v>1.2</v>
      </c>
      <c r="J5441" s="7">
        <v>25</v>
      </c>
      <c r="K5441" s="4">
        <v>1214</v>
      </c>
      <c r="L5441" s="5">
        <v>1214.0589</v>
      </c>
      <c r="M5441">
        <v>222156</v>
      </c>
      <c r="N5441" s="33">
        <v>1</v>
      </c>
      <c r="O5441" s="50" t="e">
        <f>INDEX([1]Dados!$M$2:$N$26779,MATCH($P5441,[1]Dados!$N$2:$N$26779,),2)</f>
        <v>#N/A</v>
      </c>
      <c r="P5441">
        <v>169506</v>
      </c>
      <c r="Q5441" s="1">
        <v>37131</v>
      </c>
      <c r="R5441" s="1">
        <v>37135</v>
      </c>
      <c r="S5441" t="s">
        <v>2375</v>
      </c>
    </row>
    <row r="5442" spans="1:19" x14ac:dyDescent="0.2">
      <c r="A5442" s="7">
        <v>411670</v>
      </c>
      <c r="B5442" s="3">
        <v>79650</v>
      </c>
      <c r="C5442" s="3" t="s">
        <v>37</v>
      </c>
      <c r="D5442" s="2" t="s">
        <v>595</v>
      </c>
      <c r="E5442" s="3">
        <v>17</v>
      </c>
      <c r="F5442" s="17">
        <v>0</v>
      </c>
      <c r="G5442" s="17">
        <v>1</v>
      </c>
      <c r="H5442" s="17">
        <v>0</v>
      </c>
      <c r="I5442" s="7">
        <v>1.3</v>
      </c>
      <c r="J5442" s="7">
        <v>27</v>
      </c>
      <c r="K5442" s="4">
        <v>1214</v>
      </c>
      <c r="L5442" s="5">
        <v>1214.0589</v>
      </c>
      <c r="M5442">
        <v>222156</v>
      </c>
      <c r="N5442" s="33">
        <v>1</v>
      </c>
      <c r="O5442" s="50" t="e">
        <f>INDEX([1]Dados!$M$2:$N$26779,MATCH($P5442,[1]Dados!$N$2:$N$26779,),2)</f>
        <v>#N/A</v>
      </c>
      <c r="P5442">
        <v>169506</v>
      </c>
      <c r="Q5442" s="1">
        <v>37131</v>
      </c>
      <c r="R5442" s="1">
        <v>37135</v>
      </c>
      <c r="S5442" t="s">
        <v>2375</v>
      </c>
    </row>
    <row r="5443" spans="1:19" x14ac:dyDescent="0.2">
      <c r="A5443" s="7">
        <v>411670</v>
      </c>
      <c r="B5443" s="3">
        <v>79650</v>
      </c>
      <c r="C5443" s="3" t="s">
        <v>37</v>
      </c>
      <c r="D5443" s="2" t="s">
        <v>595</v>
      </c>
      <c r="E5443" s="3">
        <v>17</v>
      </c>
      <c r="F5443" s="17">
        <v>0</v>
      </c>
      <c r="G5443" s="17">
        <v>1</v>
      </c>
      <c r="H5443" s="17">
        <v>0</v>
      </c>
      <c r="I5443" s="7">
        <v>1.4</v>
      </c>
      <c r="J5443" s="7">
        <v>28</v>
      </c>
      <c r="K5443" s="4">
        <v>1214</v>
      </c>
      <c r="L5443" s="5">
        <v>1214.0589</v>
      </c>
      <c r="M5443">
        <v>222156</v>
      </c>
      <c r="N5443" s="33">
        <v>1</v>
      </c>
      <c r="O5443" s="50" t="e">
        <f>INDEX([1]Dados!$M$2:$N$26779,MATCH($P5443,[1]Dados!$N$2:$N$26779,),2)</f>
        <v>#N/A</v>
      </c>
      <c r="P5443">
        <v>169506</v>
      </c>
      <c r="Q5443" s="1">
        <v>37131</v>
      </c>
      <c r="R5443" s="1">
        <v>37135</v>
      </c>
      <c r="S5443" t="s">
        <v>2375</v>
      </c>
    </row>
    <row r="5444" spans="1:19" x14ac:dyDescent="0.2">
      <c r="A5444" s="7">
        <v>411670</v>
      </c>
      <c r="B5444" s="3">
        <v>79650</v>
      </c>
      <c r="C5444" s="3" t="s">
        <v>37</v>
      </c>
      <c r="D5444" s="2" t="s">
        <v>595</v>
      </c>
      <c r="E5444" s="3">
        <v>17</v>
      </c>
      <c r="F5444" s="17">
        <v>0</v>
      </c>
      <c r="G5444" s="17">
        <v>1</v>
      </c>
      <c r="H5444" s="17">
        <v>0</v>
      </c>
      <c r="I5444" s="7">
        <v>1.5</v>
      </c>
      <c r="J5444" s="7">
        <v>15</v>
      </c>
      <c r="K5444" s="4">
        <v>1214</v>
      </c>
      <c r="L5444" s="5">
        <v>1214.0589</v>
      </c>
      <c r="M5444">
        <v>222156</v>
      </c>
      <c r="N5444" s="33">
        <v>1</v>
      </c>
      <c r="O5444" s="50" t="e">
        <f>INDEX([1]Dados!$M$2:$N$26779,MATCH($P5444,[1]Dados!$N$2:$N$26779,),2)</f>
        <v>#N/A</v>
      </c>
      <c r="P5444">
        <v>169506</v>
      </c>
      <c r="Q5444" s="1">
        <v>37131</v>
      </c>
      <c r="R5444" s="1">
        <v>37135</v>
      </c>
      <c r="S5444" t="s">
        <v>2375</v>
      </c>
    </row>
    <row r="5445" spans="1:19" x14ac:dyDescent="0.2">
      <c r="A5445" s="7">
        <v>411670</v>
      </c>
      <c r="B5445" s="3">
        <v>79650</v>
      </c>
      <c r="C5445" s="3" t="s">
        <v>37</v>
      </c>
      <c r="D5445" s="2" t="s">
        <v>595</v>
      </c>
      <c r="E5445" s="3">
        <v>17</v>
      </c>
      <c r="F5445" s="17">
        <v>0</v>
      </c>
      <c r="G5445" s="17">
        <v>1</v>
      </c>
      <c r="H5445" s="17">
        <v>0</v>
      </c>
      <c r="I5445" s="7">
        <v>1.1000000000000001</v>
      </c>
      <c r="J5445" s="7">
        <v>28</v>
      </c>
      <c r="K5445" s="4">
        <v>1214</v>
      </c>
      <c r="L5445" s="5">
        <v>1214.0589</v>
      </c>
      <c r="M5445">
        <v>73025.59</v>
      </c>
      <c r="N5445" s="33">
        <v>1</v>
      </c>
      <c r="O5445" s="50" t="e">
        <f>INDEX([1]Dados!$M$2:$N$26779,MATCH($P5445,[1]Dados!$N$2:$N$26779,),2)</f>
        <v>#N/A</v>
      </c>
      <c r="P5445">
        <v>169634</v>
      </c>
      <c r="Q5445" s="1">
        <v>37131</v>
      </c>
      <c r="R5445" s="1">
        <v>37135</v>
      </c>
      <c r="S5445" t="s">
        <v>2375</v>
      </c>
    </row>
    <row r="5446" spans="1:19" x14ac:dyDescent="0.2">
      <c r="A5446" s="7">
        <v>411670</v>
      </c>
      <c r="B5446" s="3">
        <v>79650</v>
      </c>
      <c r="C5446" s="3" t="s">
        <v>37</v>
      </c>
      <c r="D5446" s="2" t="s">
        <v>595</v>
      </c>
      <c r="E5446" s="3">
        <v>17</v>
      </c>
      <c r="F5446" s="17">
        <v>0</v>
      </c>
      <c r="G5446" s="17">
        <v>1</v>
      </c>
      <c r="H5446" s="17">
        <v>0</v>
      </c>
      <c r="I5446" s="7">
        <v>1.2</v>
      </c>
      <c r="J5446" s="7">
        <v>25</v>
      </c>
      <c r="K5446" s="4">
        <v>1214</v>
      </c>
      <c r="L5446" s="5">
        <v>1214.0589</v>
      </c>
      <c r="M5446">
        <v>73025.59</v>
      </c>
      <c r="N5446" s="33">
        <v>1</v>
      </c>
      <c r="O5446" s="50" t="e">
        <f>INDEX([1]Dados!$M$2:$N$26779,MATCH($P5446,[1]Dados!$N$2:$N$26779,),2)</f>
        <v>#N/A</v>
      </c>
      <c r="P5446">
        <v>169634</v>
      </c>
      <c r="Q5446" s="1">
        <v>37131</v>
      </c>
      <c r="R5446" s="1">
        <v>37135</v>
      </c>
      <c r="S5446" t="s">
        <v>2375</v>
      </c>
    </row>
    <row r="5447" spans="1:19" x14ac:dyDescent="0.2">
      <c r="A5447" s="7">
        <v>411670</v>
      </c>
      <c r="B5447" s="3">
        <v>79650</v>
      </c>
      <c r="C5447" s="3" t="s">
        <v>37</v>
      </c>
      <c r="D5447" s="2" t="s">
        <v>595</v>
      </c>
      <c r="E5447" s="3">
        <v>17</v>
      </c>
      <c r="F5447" s="17">
        <v>0</v>
      </c>
      <c r="G5447" s="17">
        <v>1</v>
      </c>
      <c r="H5447" s="17">
        <v>0</v>
      </c>
      <c r="I5447" s="7">
        <v>1.3</v>
      </c>
      <c r="J5447" s="7">
        <v>27</v>
      </c>
      <c r="K5447" s="4">
        <v>1214</v>
      </c>
      <c r="L5447" s="5">
        <v>1214.0589</v>
      </c>
      <c r="M5447">
        <v>73025.59</v>
      </c>
      <c r="N5447" s="33">
        <v>1</v>
      </c>
      <c r="O5447" s="50" t="e">
        <f>INDEX([1]Dados!$M$2:$N$26779,MATCH($P5447,[1]Dados!$N$2:$N$26779,),2)</f>
        <v>#N/A</v>
      </c>
      <c r="P5447">
        <v>169634</v>
      </c>
      <c r="Q5447" s="1">
        <v>37131</v>
      </c>
      <c r="R5447" s="1">
        <v>37135</v>
      </c>
      <c r="S5447" t="s">
        <v>2375</v>
      </c>
    </row>
    <row r="5448" spans="1:19" x14ac:dyDescent="0.2">
      <c r="A5448" s="7">
        <v>411670</v>
      </c>
      <c r="B5448" s="3">
        <v>79650</v>
      </c>
      <c r="C5448" s="3" t="s">
        <v>37</v>
      </c>
      <c r="D5448" s="2" t="s">
        <v>595</v>
      </c>
      <c r="E5448" s="3">
        <v>17</v>
      </c>
      <c r="F5448" s="17">
        <v>0</v>
      </c>
      <c r="G5448" s="17">
        <v>1</v>
      </c>
      <c r="H5448" s="17">
        <v>0</v>
      </c>
      <c r="I5448" s="7">
        <v>1.4</v>
      </c>
      <c r="J5448" s="7">
        <v>28</v>
      </c>
      <c r="K5448" s="4">
        <v>1214</v>
      </c>
      <c r="L5448" s="5">
        <v>1214.0589</v>
      </c>
      <c r="M5448">
        <v>73025.59</v>
      </c>
      <c r="N5448" s="33">
        <v>1</v>
      </c>
      <c r="O5448" s="50" t="e">
        <f>INDEX([1]Dados!$M$2:$N$26779,MATCH($P5448,[1]Dados!$N$2:$N$26779,),2)</f>
        <v>#N/A</v>
      </c>
      <c r="P5448">
        <v>169634</v>
      </c>
      <c r="Q5448" s="1">
        <v>37131</v>
      </c>
      <c r="R5448" s="1">
        <v>37135</v>
      </c>
      <c r="S5448" t="s">
        <v>2375</v>
      </c>
    </row>
    <row r="5449" spans="1:19" x14ac:dyDescent="0.2">
      <c r="A5449" s="7">
        <v>411670</v>
      </c>
      <c r="B5449" s="3">
        <v>79650</v>
      </c>
      <c r="C5449" s="3" t="s">
        <v>37</v>
      </c>
      <c r="D5449" s="2" t="s">
        <v>595</v>
      </c>
      <c r="E5449" s="3">
        <v>17</v>
      </c>
      <c r="F5449" s="17">
        <v>0</v>
      </c>
      <c r="G5449" s="17">
        <v>1</v>
      </c>
      <c r="H5449" s="17">
        <v>0</v>
      </c>
      <c r="I5449" s="7">
        <v>1.5</v>
      </c>
      <c r="J5449" s="7">
        <v>15</v>
      </c>
      <c r="K5449" s="4">
        <v>1214</v>
      </c>
      <c r="L5449" s="5">
        <v>1214.0589</v>
      </c>
      <c r="M5449">
        <v>73025.59</v>
      </c>
      <c r="N5449" s="33">
        <v>1</v>
      </c>
      <c r="O5449" s="50" t="e">
        <f>INDEX([1]Dados!$M$2:$N$26779,MATCH($P5449,[1]Dados!$N$2:$N$26779,),2)</f>
        <v>#N/A</v>
      </c>
      <c r="P5449">
        <v>169634</v>
      </c>
      <c r="Q5449" s="1">
        <v>37131</v>
      </c>
      <c r="R5449" s="1">
        <v>37135</v>
      </c>
      <c r="S5449" t="s">
        <v>2375</v>
      </c>
    </row>
    <row r="5450" spans="1:19" x14ac:dyDescent="0.2">
      <c r="A5450" s="7">
        <v>411670</v>
      </c>
      <c r="B5450" s="3">
        <v>79650</v>
      </c>
      <c r="C5450" s="3" t="s">
        <v>37</v>
      </c>
      <c r="D5450" s="2" t="s">
        <v>595</v>
      </c>
      <c r="E5450" s="3">
        <v>17</v>
      </c>
      <c r="F5450" s="17">
        <v>0</v>
      </c>
      <c r="G5450" s="17">
        <v>1</v>
      </c>
      <c r="H5450" s="17">
        <v>0</v>
      </c>
      <c r="I5450" s="7">
        <v>2.1</v>
      </c>
      <c r="J5450" s="7">
        <v>25</v>
      </c>
      <c r="K5450" s="4">
        <v>1214</v>
      </c>
      <c r="L5450" s="5">
        <v>1214.0587</v>
      </c>
      <c r="M5450">
        <v>246120.55</v>
      </c>
      <c r="N5450" s="33">
        <v>1</v>
      </c>
      <c r="O5450" s="50" t="e">
        <f>INDEX([1]Dados!$M$2:$N$26779,MATCH($P5450,[1]Dados!$N$2:$N$26779,),2)</f>
        <v>#N/A</v>
      </c>
      <c r="P5450">
        <v>168415</v>
      </c>
      <c r="Q5450" s="1">
        <v>37131</v>
      </c>
      <c r="R5450" s="1">
        <v>37135</v>
      </c>
      <c r="S5450" t="s">
        <v>918</v>
      </c>
    </row>
    <row r="5451" spans="1:19" x14ac:dyDescent="0.2">
      <c r="A5451" s="7">
        <v>411670</v>
      </c>
      <c r="B5451" s="3">
        <v>79650</v>
      </c>
      <c r="C5451" s="3" t="s">
        <v>37</v>
      </c>
      <c r="D5451" s="2" t="s">
        <v>595</v>
      </c>
      <c r="E5451" s="3">
        <v>17</v>
      </c>
      <c r="F5451" s="17">
        <v>0</v>
      </c>
      <c r="G5451" s="17">
        <v>1</v>
      </c>
      <c r="H5451" s="17">
        <v>0</v>
      </c>
      <c r="I5451" s="7">
        <v>2.2000000000000002</v>
      </c>
      <c r="J5451" s="7">
        <v>15</v>
      </c>
      <c r="K5451" s="4">
        <v>1214</v>
      </c>
      <c r="L5451" s="5">
        <v>1214.0587</v>
      </c>
      <c r="M5451">
        <v>246120.55</v>
      </c>
      <c r="N5451" s="33">
        <v>1</v>
      </c>
      <c r="O5451" s="50" t="e">
        <f>INDEX([1]Dados!$M$2:$N$26779,MATCH($P5451,[1]Dados!$N$2:$N$26779,),2)</f>
        <v>#N/A</v>
      </c>
      <c r="P5451">
        <v>168415</v>
      </c>
      <c r="Q5451" s="1">
        <v>37131</v>
      </c>
      <c r="R5451" s="1">
        <v>37135</v>
      </c>
      <c r="S5451" t="s">
        <v>918</v>
      </c>
    </row>
    <row r="5452" spans="1:19" x14ac:dyDescent="0.2">
      <c r="A5452" s="7">
        <v>411670</v>
      </c>
      <c r="B5452" s="3">
        <v>79650</v>
      </c>
      <c r="C5452" s="3" t="s">
        <v>37</v>
      </c>
      <c r="D5452" s="2" t="s">
        <v>595</v>
      </c>
      <c r="E5452" s="3">
        <v>17</v>
      </c>
      <c r="F5452" s="17">
        <v>0</v>
      </c>
      <c r="G5452" s="17">
        <v>1</v>
      </c>
      <c r="H5452" s="17">
        <v>0</v>
      </c>
      <c r="I5452" s="7">
        <v>3.1</v>
      </c>
      <c r="J5452" s="7">
        <v>22</v>
      </c>
      <c r="K5452" s="4">
        <v>1293</v>
      </c>
      <c r="L5452" s="5">
        <v>1293.0592999999999</v>
      </c>
      <c r="M5452">
        <f>37098.81+21011.63</f>
        <v>58110.44</v>
      </c>
      <c r="N5452" s="33">
        <v>1</v>
      </c>
      <c r="O5452" s="50" t="e">
        <f>INDEX([1]Dados!$M$2:$N$26779,MATCH($P5452,[1]Dados!$N$2:$N$26779,),2)</f>
        <v>#N/A</v>
      </c>
      <c r="P5452">
        <v>168324</v>
      </c>
      <c r="Q5452" s="1">
        <v>37131</v>
      </c>
      <c r="R5452" s="1">
        <v>37135</v>
      </c>
      <c r="S5452" t="s">
        <v>1203</v>
      </c>
    </row>
    <row r="5453" spans="1:19" x14ac:dyDescent="0.2">
      <c r="A5453" s="7">
        <v>411670</v>
      </c>
      <c r="B5453" s="3">
        <v>79650</v>
      </c>
      <c r="C5453" s="3" t="s">
        <v>37</v>
      </c>
      <c r="D5453" s="2" t="s">
        <v>595</v>
      </c>
      <c r="E5453" s="3">
        <v>17</v>
      </c>
      <c r="F5453" s="17">
        <v>0</v>
      </c>
      <c r="G5453" s="17">
        <v>1</v>
      </c>
      <c r="H5453" s="17">
        <v>0</v>
      </c>
      <c r="I5453" s="7">
        <v>3.2</v>
      </c>
      <c r="J5453" s="7">
        <v>29</v>
      </c>
      <c r="K5453" s="4">
        <v>1293</v>
      </c>
      <c r="L5453" s="5">
        <v>1293.0592999999999</v>
      </c>
      <c r="M5453">
        <f t="shared" ref="M5453:M5455" si="27">37098.81+21011.63</f>
        <v>58110.44</v>
      </c>
      <c r="N5453" s="33">
        <v>1</v>
      </c>
      <c r="O5453" s="50" t="e">
        <f>INDEX([1]Dados!$M$2:$N$26779,MATCH($P5453,[1]Dados!$N$2:$N$26779,),2)</f>
        <v>#N/A</v>
      </c>
      <c r="P5453">
        <v>168324</v>
      </c>
      <c r="Q5453" s="1">
        <v>37131</v>
      </c>
      <c r="R5453" s="1">
        <v>37135</v>
      </c>
      <c r="S5453" t="s">
        <v>1203</v>
      </c>
    </row>
    <row r="5454" spans="1:19" x14ac:dyDescent="0.2">
      <c r="A5454" s="7">
        <v>411670</v>
      </c>
      <c r="B5454" s="3">
        <v>79650</v>
      </c>
      <c r="C5454" s="3" t="s">
        <v>37</v>
      </c>
      <c r="D5454" s="2" t="s">
        <v>595</v>
      </c>
      <c r="E5454" s="3">
        <v>17</v>
      </c>
      <c r="F5454" s="17">
        <v>0</v>
      </c>
      <c r="G5454" s="17">
        <v>1</v>
      </c>
      <c r="H5454" s="17">
        <v>0</v>
      </c>
      <c r="I5454" s="7">
        <v>3.3</v>
      </c>
      <c r="J5454" s="7">
        <v>22</v>
      </c>
      <c r="K5454" s="4">
        <v>1293</v>
      </c>
      <c r="L5454" s="5">
        <v>1293.0592999999999</v>
      </c>
      <c r="M5454">
        <f t="shared" si="27"/>
        <v>58110.44</v>
      </c>
      <c r="N5454" s="33">
        <v>1</v>
      </c>
      <c r="O5454" s="50" t="e">
        <f>INDEX([1]Dados!$M$2:$N$26779,MATCH($P5454,[1]Dados!$N$2:$N$26779,),2)</f>
        <v>#N/A</v>
      </c>
      <c r="P5454">
        <v>168324</v>
      </c>
      <c r="Q5454" s="1">
        <v>37131</v>
      </c>
      <c r="R5454" s="1">
        <v>37135</v>
      </c>
      <c r="S5454" t="s">
        <v>1203</v>
      </c>
    </row>
    <row r="5455" spans="1:19" x14ac:dyDescent="0.2">
      <c r="A5455" s="7">
        <v>411670</v>
      </c>
      <c r="B5455" s="3">
        <v>79650</v>
      </c>
      <c r="C5455" s="3" t="s">
        <v>37</v>
      </c>
      <c r="D5455" s="2" t="s">
        <v>595</v>
      </c>
      <c r="E5455" s="3">
        <v>17</v>
      </c>
      <c r="F5455" s="17">
        <v>0</v>
      </c>
      <c r="G5455" s="17">
        <v>1</v>
      </c>
      <c r="H5455" s="17">
        <v>0</v>
      </c>
      <c r="I5455" s="7">
        <v>3.4</v>
      </c>
      <c r="J5455" s="7">
        <v>22</v>
      </c>
      <c r="K5455" s="4">
        <v>1293</v>
      </c>
      <c r="L5455" s="5">
        <v>1293.0592999999999</v>
      </c>
      <c r="M5455">
        <f t="shared" si="27"/>
        <v>58110.44</v>
      </c>
      <c r="N5455" s="33">
        <v>1</v>
      </c>
      <c r="O5455" s="50" t="e">
        <f>INDEX([1]Dados!$M$2:$N$26779,MATCH($P5455,[1]Dados!$N$2:$N$26779,),2)</f>
        <v>#N/A</v>
      </c>
      <c r="P5455">
        <v>168324</v>
      </c>
      <c r="Q5455" s="1">
        <v>37131</v>
      </c>
      <c r="R5455" s="1">
        <v>37135</v>
      </c>
      <c r="S5455" t="s">
        <v>1203</v>
      </c>
    </row>
    <row r="5456" spans="1:19" x14ac:dyDescent="0.2">
      <c r="A5456" s="7">
        <v>411727</v>
      </c>
      <c r="B5456" s="3">
        <v>75760</v>
      </c>
      <c r="C5456" s="3" t="s">
        <v>37</v>
      </c>
      <c r="D5456" s="2" t="s">
        <v>608</v>
      </c>
      <c r="E5456" s="3">
        <v>17</v>
      </c>
      <c r="F5456" s="17">
        <v>0</v>
      </c>
      <c r="G5456" s="17">
        <v>1</v>
      </c>
      <c r="H5456" s="17">
        <v>0</v>
      </c>
      <c r="I5456" s="7" t="s">
        <v>3</v>
      </c>
      <c r="J5456" s="7">
        <v>0</v>
      </c>
      <c r="K5456" s="4">
        <v>119</v>
      </c>
      <c r="L5456" s="5">
        <v>119.38590000000001</v>
      </c>
      <c r="M5456">
        <v>81135.97</v>
      </c>
      <c r="N5456" s="3">
        <v>1</v>
      </c>
      <c r="O5456" s="50" t="e">
        <f>INDEX([1]Dados!$M$2:$N$26779,MATCH($P5456,[1]Dados!$N$2:$N$26779,),2)</f>
        <v>#N/A</v>
      </c>
      <c r="P5456" s="28">
        <v>168468</v>
      </c>
      <c r="Q5456" s="1">
        <v>37131</v>
      </c>
      <c r="R5456" s="1">
        <v>37135</v>
      </c>
      <c r="S5456" t="s">
        <v>2134</v>
      </c>
    </row>
    <row r="5457" spans="1:19" x14ac:dyDescent="0.2">
      <c r="A5457" s="7">
        <v>411727</v>
      </c>
      <c r="B5457" s="3">
        <v>75760</v>
      </c>
      <c r="C5457" s="3" t="s">
        <v>37</v>
      </c>
      <c r="D5457" s="2" t="s">
        <v>608</v>
      </c>
      <c r="E5457" s="3">
        <v>17</v>
      </c>
      <c r="F5457" s="17">
        <v>0</v>
      </c>
      <c r="G5457" s="17">
        <v>1</v>
      </c>
      <c r="H5457" s="17">
        <v>0</v>
      </c>
      <c r="I5457" s="7">
        <v>3.1</v>
      </c>
      <c r="J5457" s="7">
        <v>25</v>
      </c>
      <c r="K5457" s="4">
        <v>1203</v>
      </c>
      <c r="L5457" s="5">
        <v>1203.0829000000001</v>
      </c>
      <c r="M5457">
        <v>24072.19</v>
      </c>
      <c r="N5457" s="3">
        <v>1</v>
      </c>
      <c r="O5457" s="50" t="e">
        <f>INDEX([1]Dados!$M$2:$N$26779,MATCH($P5457,[1]Dados!$N$2:$N$26779,),2)</f>
        <v>#N/A</v>
      </c>
      <c r="P5457">
        <v>167824</v>
      </c>
      <c r="Q5457" s="1">
        <v>37131</v>
      </c>
      <c r="R5457" s="1">
        <v>37135</v>
      </c>
      <c r="S5457" t="s">
        <v>1215</v>
      </c>
    </row>
    <row r="5458" spans="1:19" x14ac:dyDescent="0.2">
      <c r="A5458" s="7">
        <v>411727</v>
      </c>
      <c r="B5458" s="3">
        <v>75760</v>
      </c>
      <c r="C5458" s="3" t="s">
        <v>37</v>
      </c>
      <c r="D5458" s="2" t="s">
        <v>608</v>
      </c>
      <c r="E5458" s="3">
        <v>17</v>
      </c>
      <c r="F5458" s="17">
        <v>0</v>
      </c>
      <c r="G5458" s="17">
        <v>1</v>
      </c>
      <c r="H5458" s="17">
        <v>0</v>
      </c>
      <c r="I5458" s="7">
        <v>3.2</v>
      </c>
      <c r="J5458" s="7">
        <v>17</v>
      </c>
      <c r="K5458" s="4">
        <v>1203</v>
      </c>
      <c r="L5458" s="5">
        <v>1203.0829000000001</v>
      </c>
      <c r="M5458">
        <v>24072.19</v>
      </c>
      <c r="N5458" s="3">
        <v>1</v>
      </c>
      <c r="O5458" s="50" t="e">
        <f>INDEX([1]Dados!$M$2:$N$26779,MATCH($P5458,[1]Dados!$N$2:$N$26779,),2)</f>
        <v>#N/A</v>
      </c>
      <c r="P5458">
        <v>167824</v>
      </c>
      <c r="Q5458" s="1">
        <v>37131</v>
      </c>
      <c r="R5458" s="1">
        <v>37135</v>
      </c>
      <c r="S5458" t="s">
        <v>1215</v>
      </c>
    </row>
    <row r="5459" spans="1:19" x14ac:dyDescent="0.2">
      <c r="A5459" s="7">
        <v>411727</v>
      </c>
      <c r="B5459" s="3">
        <v>75760</v>
      </c>
      <c r="C5459" s="3" t="s">
        <v>37</v>
      </c>
      <c r="D5459" s="2" t="s">
        <v>608</v>
      </c>
      <c r="E5459" s="3">
        <v>17</v>
      </c>
      <c r="F5459" s="17">
        <v>0</v>
      </c>
      <c r="G5459" s="17">
        <v>1</v>
      </c>
      <c r="H5459" s="17">
        <v>0</v>
      </c>
      <c r="I5459" s="7">
        <v>1.1000000000000001</v>
      </c>
      <c r="J5459" s="7">
        <v>25</v>
      </c>
      <c r="K5459" s="4">
        <v>1214</v>
      </c>
      <c r="L5459" s="5">
        <v>1214.0587</v>
      </c>
      <c r="M5459">
        <v>183856</v>
      </c>
      <c r="N5459" s="3">
        <v>1</v>
      </c>
      <c r="O5459" s="50" t="e">
        <f>INDEX([1]Dados!$M$2:$N$26779,MATCH($P5459,[1]Dados!$N$2:$N$26779,),2)</f>
        <v>#N/A</v>
      </c>
      <c r="P5459">
        <v>168416</v>
      </c>
      <c r="Q5459" s="1">
        <v>37131</v>
      </c>
      <c r="R5459" s="1">
        <v>37135</v>
      </c>
      <c r="S5459" t="s">
        <v>896</v>
      </c>
    </row>
    <row r="5460" spans="1:19" x14ac:dyDescent="0.2">
      <c r="A5460" s="7">
        <v>411727</v>
      </c>
      <c r="B5460" s="3">
        <v>75760</v>
      </c>
      <c r="C5460" s="3" t="s">
        <v>37</v>
      </c>
      <c r="D5460" s="2" t="s">
        <v>608</v>
      </c>
      <c r="E5460" s="3">
        <v>17</v>
      </c>
      <c r="F5460" s="17">
        <v>0</v>
      </c>
      <c r="G5460" s="17">
        <v>1</v>
      </c>
      <c r="H5460" s="17">
        <v>0</v>
      </c>
      <c r="I5460" s="7">
        <v>1.2</v>
      </c>
      <c r="J5460" s="7">
        <v>25</v>
      </c>
      <c r="K5460" s="4">
        <v>1214</v>
      </c>
      <c r="L5460" s="5">
        <v>1214.0587</v>
      </c>
      <c r="M5460">
        <v>183856</v>
      </c>
      <c r="N5460" s="3">
        <v>1</v>
      </c>
      <c r="O5460" s="50" t="e">
        <f>INDEX([1]Dados!$M$2:$N$26779,MATCH($P5460,[1]Dados!$N$2:$N$26779,),2)</f>
        <v>#N/A</v>
      </c>
      <c r="P5460">
        <v>168416</v>
      </c>
      <c r="Q5460" s="1">
        <v>37131</v>
      </c>
      <c r="R5460" s="1">
        <v>37135</v>
      </c>
      <c r="S5460" t="s">
        <v>896</v>
      </c>
    </row>
    <row r="5461" spans="1:19" x14ac:dyDescent="0.2">
      <c r="A5461" s="7">
        <v>411727</v>
      </c>
      <c r="B5461" s="3">
        <v>75760</v>
      </c>
      <c r="C5461" s="3" t="s">
        <v>37</v>
      </c>
      <c r="D5461" s="2" t="s">
        <v>608</v>
      </c>
      <c r="E5461" s="3">
        <v>17</v>
      </c>
      <c r="F5461" s="17">
        <v>0</v>
      </c>
      <c r="G5461" s="17">
        <v>1</v>
      </c>
      <c r="H5461" s="17">
        <v>0</v>
      </c>
      <c r="I5461" s="7">
        <v>1.3</v>
      </c>
      <c r="J5461" s="7">
        <v>25</v>
      </c>
      <c r="K5461" s="4">
        <v>1214</v>
      </c>
      <c r="L5461" s="5">
        <v>1214.0587</v>
      </c>
      <c r="M5461">
        <v>183856</v>
      </c>
      <c r="N5461" s="3">
        <v>1</v>
      </c>
      <c r="O5461" s="50" t="e">
        <f>INDEX([1]Dados!$M$2:$N$26779,MATCH($P5461,[1]Dados!$N$2:$N$26779,),2)</f>
        <v>#N/A</v>
      </c>
      <c r="P5461">
        <v>168416</v>
      </c>
      <c r="Q5461" s="1">
        <v>37131</v>
      </c>
      <c r="R5461" s="1">
        <v>37135</v>
      </c>
      <c r="S5461" t="s">
        <v>896</v>
      </c>
    </row>
    <row r="5462" spans="1:19" x14ac:dyDescent="0.2">
      <c r="A5462" s="7">
        <v>411727</v>
      </c>
      <c r="B5462" s="3">
        <v>75760</v>
      </c>
      <c r="C5462" s="3" t="s">
        <v>37</v>
      </c>
      <c r="D5462" s="2" t="s">
        <v>608</v>
      </c>
      <c r="E5462" s="3">
        <v>17</v>
      </c>
      <c r="F5462" s="17">
        <v>0</v>
      </c>
      <c r="G5462" s="17">
        <v>1</v>
      </c>
      <c r="H5462" s="17">
        <v>0</v>
      </c>
      <c r="I5462" s="7">
        <v>2.1</v>
      </c>
      <c r="J5462" s="7">
        <v>25</v>
      </c>
      <c r="K5462" s="4">
        <v>1214</v>
      </c>
      <c r="L5462" s="5">
        <v>1214.0589</v>
      </c>
      <c r="M5462">
        <v>364150</v>
      </c>
      <c r="N5462" s="3">
        <v>1</v>
      </c>
      <c r="O5462" s="50" t="e">
        <f>INDEX([1]Dados!$M$2:$N$26779,MATCH($P5462,[1]Dados!$N$2:$N$26779,),2)</f>
        <v>#N/A</v>
      </c>
      <c r="P5462">
        <v>169507</v>
      </c>
      <c r="Q5462" s="1">
        <v>37131</v>
      </c>
      <c r="R5462" s="1">
        <v>37135</v>
      </c>
      <c r="S5462" t="s">
        <v>897</v>
      </c>
    </row>
    <row r="5463" spans="1:19" x14ac:dyDescent="0.2">
      <c r="A5463" s="7">
        <v>411727</v>
      </c>
      <c r="B5463" s="3">
        <v>75760</v>
      </c>
      <c r="C5463" s="3" t="s">
        <v>37</v>
      </c>
      <c r="D5463" s="2" t="s">
        <v>608</v>
      </c>
      <c r="E5463" s="3">
        <v>17</v>
      </c>
      <c r="F5463" s="17">
        <v>0</v>
      </c>
      <c r="G5463" s="17">
        <v>1</v>
      </c>
      <c r="H5463" s="17">
        <v>0</v>
      </c>
      <c r="I5463" s="7">
        <v>2.2000000000000002</v>
      </c>
      <c r="J5463" s="7">
        <v>28</v>
      </c>
      <c r="K5463" s="4">
        <v>1214</v>
      </c>
      <c r="L5463" s="5">
        <v>1214.0589</v>
      </c>
      <c r="M5463">
        <v>364150</v>
      </c>
      <c r="N5463" s="3">
        <v>1</v>
      </c>
      <c r="O5463" s="50" t="e">
        <f>INDEX([1]Dados!$M$2:$N$26779,MATCH($P5463,[1]Dados!$N$2:$N$26779,),2)</f>
        <v>#N/A</v>
      </c>
      <c r="P5463">
        <v>169507</v>
      </c>
      <c r="Q5463" s="1">
        <v>37131</v>
      </c>
      <c r="R5463" s="1">
        <v>37135</v>
      </c>
      <c r="S5463" t="s">
        <v>897</v>
      </c>
    </row>
    <row r="5464" spans="1:19" x14ac:dyDescent="0.2">
      <c r="A5464" s="7">
        <v>411727</v>
      </c>
      <c r="B5464" s="3">
        <v>75760</v>
      </c>
      <c r="C5464" s="3" t="s">
        <v>37</v>
      </c>
      <c r="D5464" s="2" t="s">
        <v>608</v>
      </c>
      <c r="E5464" s="3">
        <v>17</v>
      </c>
      <c r="F5464" s="17">
        <v>0</v>
      </c>
      <c r="G5464" s="17">
        <v>1</v>
      </c>
      <c r="H5464" s="17">
        <v>0</v>
      </c>
      <c r="I5464" s="7">
        <v>2.2999999999999998</v>
      </c>
      <c r="J5464" s="7">
        <v>25</v>
      </c>
      <c r="K5464" s="4">
        <v>1214</v>
      </c>
      <c r="L5464" s="5">
        <v>1214.0589</v>
      </c>
      <c r="M5464">
        <v>364150</v>
      </c>
      <c r="N5464" s="3">
        <v>1</v>
      </c>
      <c r="O5464" s="50" t="e">
        <f>INDEX([1]Dados!$M$2:$N$26779,MATCH($P5464,[1]Dados!$N$2:$N$26779,),2)</f>
        <v>#N/A</v>
      </c>
      <c r="P5464">
        <v>169507</v>
      </c>
      <c r="Q5464" s="1">
        <v>37131</v>
      </c>
      <c r="R5464" s="1">
        <v>37135</v>
      </c>
      <c r="S5464" t="s">
        <v>897</v>
      </c>
    </row>
    <row r="5465" spans="1:19" x14ac:dyDescent="0.2">
      <c r="A5465" s="7">
        <v>411727</v>
      </c>
      <c r="B5465" s="3">
        <v>75760</v>
      </c>
      <c r="C5465" s="3" t="s">
        <v>37</v>
      </c>
      <c r="D5465" s="2" t="s">
        <v>608</v>
      </c>
      <c r="E5465" s="3">
        <v>17</v>
      </c>
      <c r="F5465" s="17">
        <v>0</v>
      </c>
      <c r="G5465" s="17">
        <v>1</v>
      </c>
      <c r="H5465" s="17">
        <v>0</v>
      </c>
      <c r="I5465" s="7">
        <v>2.1</v>
      </c>
      <c r="J5465" s="7">
        <v>25</v>
      </c>
      <c r="K5465" s="4">
        <v>1214</v>
      </c>
      <c r="L5465" s="5">
        <v>1214.0589</v>
      </c>
      <c r="M5465" t="s">
        <v>2134</v>
      </c>
      <c r="N5465" s="3">
        <v>1</v>
      </c>
      <c r="O5465" s="50" t="e">
        <f>INDEX([1]Dados!$M$2:$N$26779,MATCH($P5465,[1]Dados!$N$2:$N$26779,),2)</f>
        <v>#N/A</v>
      </c>
      <c r="P5465">
        <v>169635</v>
      </c>
      <c r="Q5465" s="1">
        <v>37131</v>
      </c>
      <c r="R5465" s="1">
        <v>37135</v>
      </c>
      <c r="S5465" t="s">
        <v>897</v>
      </c>
    </row>
    <row r="5466" spans="1:19" x14ac:dyDescent="0.2">
      <c r="A5466" s="7">
        <v>411727</v>
      </c>
      <c r="B5466" s="3">
        <v>75760</v>
      </c>
      <c r="C5466" s="3" t="s">
        <v>37</v>
      </c>
      <c r="D5466" s="2" t="s">
        <v>608</v>
      </c>
      <c r="E5466" s="3">
        <v>17</v>
      </c>
      <c r="F5466" s="17">
        <v>0</v>
      </c>
      <c r="G5466" s="17">
        <v>1</v>
      </c>
      <c r="H5466" s="17">
        <v>0</v>
      </c>
      <c r="I5466" s="7">
        <v>2.2000000000000002</v>
      </c>
      <c r="J5466" s="7">
        <v>28</v>
      </c>
      <c r="K5466" s="4">
        <v>1214</v>
      </c>
      <c r="L5466" s="5">
        <v>1214.0589</v>
      </c>
      <c r="M5466" t="s">
        <v>2134</v>
      </c>
      <c r="N5466" s="3">
        <v>1</v>
      </c>
      <c r="O5466" s="50" t="e">
        <f>INDEX([1]Dados!$M$2:$N$26779,MATCH($P5466,[1]Dados!$N$2:$N$26779,),2)</f>
        <v>#N/A</v>
      </c>
      <c r="P5466">
        <v>169635</v>
      </c>
      <c r="Q5466" s="1">
        <v>37131</v>
      </c>
      <c r="R5466" s="1">
        <v>37135</v>
      </c>
      <c r="S5466" t="s">
        <v>897</v>
      </c>
    </row>
    <row r="5467" spans="1:19" x14ac:dyDescent="0.2">
      <c r="A5467" s="7">
        <v>411727</v>
      </c>
      <c r="B5467" s="3">
        <v>75760</v>
      </c>
      <c r="C5467" s="3" t="s">
        <v>37</v>
      </c>
      <c r="D5467" s="2" t="s">
        <v>608</v>
      </c>
      <c r="E5467" s="3">
        <v>17</v>
      </c>
      <c r="F5467" s="17">
        <v>0</v>
      </c>
      <c r="G5467" s="17">
        <v>1</v>
      </c>
      <c r="H5467" s="17">
        <v>0</v>
      </c>
      <c r="I5467" s="7">
        <v>2.2999999999999998</v>
      </c>
      <c r="J5467" s="7">
        <v>25</v>
      </c>
      <c r="K5467" s="4">
        <v>1214</v>
      </c>
      <c r="L5467" s="5">
        <v>1214.0589</v>
      </c>
      <c r="M5467" t="s">
        <v>2134</v>
      </c>
      <c r="N5467" s="3">
        <v>1</v>
      </c>
      <c r="O5467" s="50" t="e">
        <f>INDEX([1]Dados!$M$2:$N$26779,MATCH($P5467,[1]Dados!$N$2:$N$26779,),2)</f>
        <v>#N/A</v>
      </c>
      <c r="P5467">
        <v>169635</v>
      </c>
      <c r="Q5467" s="1">
        <v>37131</v>
      </c>
      <c r="R5467" s="1">
        <v>37135</v>
      </c>
      <c r="S5467" t="s">
        <v>897</v>
      </c>
    </row>
    <row r="5468" spans="1:19" x14ac:dyDescent="0.2">
      <c r="A5468" s="7">
        <v>411727</v>
      </c>
      <c r="B5468" s="3">
        <v>75760</v>
      </c>
      <c r="C5468" s="3" t="s">
        <v>37</v>
      </c>
      <c r="D5468" s="2" t="s">
        <v>608</v>
      </c>
      <c r="E5468" s="3">
        <v>17</v>
      </c>
      <c r="F5468" s="17">
        <v>0</v>
      </c>
      <c r="G5468" s="17">
        <v>1</v>
      </c>
      <c r="H5468" s="17">
        <v>0</v>
      </c>
      <c r="I5468" s="7" t="s">
        <v>3</v>
      </c>
      <c r="J5468" s="7">
        <v>0</v>
      </c>
      <c r="K5468" s="4">
        <v>1293</v>
      </c>
      <c r="L5468" s="5">
        <v>1293.0592999999999</v>
      </c>
      <c r="M5468">
        <v>19253.82</v>
      </c>
      <c r="N5468" s="3">
        <v>1</v>
      </c>
      <c r="O5468" s="50" t="e">
        <f>INDEX([1]Dados!$M$2:$N$26779,MATCH($P5468,[1]Dados!$N$2:$N$26779,),2)</f>
        <v>#N/A</v>
      </c>
      <c r="P5468" s="28">
        <v>168326</v>
      </c>
      <c r="Q5468" s="1">
        <v>37131</v>
      </c>
      <c r="R5468" s="1">
        <v>37135</v>
      </c>
      <c r="S5468" t="s">
        <v>2134</v>
      </c>
    </row>
    <row r="5469" spans="1:19" x14ac:dyDescent="0.2">
      <c r="A5469" s="7">
        <v>411727</v>
      </c>
      <c r="B5469" s="3">
        <v>75760</v>
      </c>
      <c r="C5469" s="3" t="s">
        <v>37</v>
      </c>
      <c r="D5469" s="2" t="s">
        <v>608</v>
      </c>
      <c r="E5469" s="3">
        <v>17</v>
      </c>
      <c r="F5469" s="17">
        <v>0</v>
      </c>
      <c r="G5469" s="17">
        <v>1</v>
      </c>
      <c r="H5469" s="17">
        <v>0</v>
      </c>
      <c r="I5469" s="7" t="s">
        <v>3</v>
      </c>
      <c r="J5469" s="7">
        <v>0</v>
      </c>
      <c r="K5469" s="4">
        <v>1214</v>
      </c>
      <c r="L5469" s="5">
        <v>1214.0808</v>
      </c>
      <c r="M5469">
        <f>59683+11937.76</f>
        <v>71620.759999999995</v>
      </c>
      <c r="N5469" s="3">
        <v>1</v>
      </c>
      <c r="O5469" s="50" t="e">
        <f>INDEX([1]Dados!$M$2:$N$26779,MATCH($P5469,[1]Dados!$N$2:$N$26779,),2)</f>
        <v>#N/A</v>
      </c>
      <c r="P5469" s="8">
        <v>167905</v>
      </c>
      <c r="Q5469" s="1">
        <v>37131</v>
      </c>
      <c r="R5469" s="1">
        <v>37135</v>
      </c>
      <c r="S5469" t="s">
        <v>2134</v>
      </c>
    </row>
    <row r="5470" spans="1:19" x14ac:dyDescent="0.2">
      <c r="A5470" s="7">
        <v>411727</v>
      </c>
      <c r="B5470" s="3">
        <v>75760</v>
      </c>
      <c r="C5470" s="3" t="s">
        <v>37</v>
      </c>
      <c r="D5470" s="2" t="s">
        <v>608</v>
      </c>
      <c r="E5470" s="3">
        <v>17</v>
      </c>
      <c r="F5470" s="17">
        <v>0</v>
      </c>
      <c r="G5470" s="17">
        <v>1</v>
      </c>
      <c r="H5470" s="17">
        <v>0</v>
      </c>
      <c r="I5470" s="7" t="s">
        <v>3</v>
      </c>
      <c r="J5470" s="7">
        <v>0</v>
      </c>
      <c r="K5470" s="4">
        <v>1214</v>
      </c>
      <c r="L5470" s="5">
        <v>1214.0808</v>
      </c>
      <c r="M5470">
        <f>39980+3200</f>
        <v>43180</v>
      </c>
      <c r="N5470" s="3">
        <v>1</v>
      </c>
      <c r="O5470" s="50" t="e">
        <f>INDEX([1]Dados!$M$2:$N$26779,MATCH($P5470,[1]Dados!$N$2:$N$26779,),2)</f>
        <v>#N/A</v>
      </c>
      <c r="P5470" s="8">
        <v>167906</v>
      </c>
      <c r="Q5470" s="1">
        <v>37131</v>
      </c>
      <c r="R5470" s="1">
        <v>37135</v>
      </c>
      <c r="S5470" t="s">
        <v>2134</v>
      </c>
    </row>
    <row r="5471" spans="1:19" x14ac:dyDescent="0.2">
      <c r="A5471" s="7">
        <v>412625</v>
      </c>
      <c r="B5471" s="3">
        <v>84611</v>
      </c>
      <c r="C5471" s="3" t="s">
        <v>37</v>
      </c>
      <c r="D5471" s="2" t="s">
        <v>782</v>
      </c>
      <c r="E5471" s="3">
        <v>17</v>
      </c>
      <c r="F5471" s="17">
        <v>0</v>
      </c>
      <c r="G5471" s="17">
        <v>1</v>
      </c>
      <c r="H5471" s="17">
        <v>0</v>
      </c>
      <c r="I5471" s="7">
        <v>1.1000000000000001</v>
      </c>
      <c r="J5471" s="7">
        <v>22</v>
      </c>
      <c r="K5471" s="4">
        <v>1293</v>
      </c>
      <c r="L5471" s="5">
        <v>1293.0592999999999</v>
      </c>
      <c r="M5471">
        <v>161897.82</v>
      </c>
      <c r="N5471" s="3">
        <v>1</v>
      </c>
      <c r="O5471" s="50" t="e">
        <f>INDEX([1]Dados!$M$2:$N$26779,MATCH($P5471,[1]Dados!$N$2:$N$26779,),2)</f>
        <v>#N/A</v>
      </c>
      <c r="P5471">
        <v>169787</v>
      </c>
      <c r="Q5471" s="1">
        <v>37131</v>
      </c>
      <c r="R5471" s="1">
        <v>37135</v>
      </c>
      <c r="S5471" t="s">
        <v>895</v>
      </c>
    </row>
    <row r="5472" spans="1:19" x14ac:dyDescent="0.2">
      <c r="A5472" s="7">
        <v>412625</v>
      </c>
      <c r="B5472" s="3">
        <v>84611</v>
      </c>
      <c r="C5472" s="3" t="s">
        <v>37</v>
      </c>
      <c r="D5472" s="2" t="s">
        <v>782</v>
      </c>
      <c r="E5472" s="3">
        <v>17</v>
      </c>
      <c r="F5472" s="17">
        <v>0</v>
      </c>
      <c r="G5472" s="17">
        <v>1</v>
      </c>
      <c r="H5472" s="17">
        <v>0</v>
      </c>
      <c r="I5472" s="7">
        <v>1.2</v>
      </c>
      <c r="J5472" s="7">
        <v>22</v>
      </c>
      <c r="K5472" s="4">
        <v>1293</v>
      </c>
      <c r="L5472" s="5">
        <v>1293.0592999999999</v>
      </c>
      <c r="M5472">
        <v>161897.82</v>
      </c>
      <c r="N5472" s="3">
        <v>1</v>
      </c>
      <c r="O5472" s="50" t="e">
        <f>INDEX([1]Dados!$M$2:$N$26779,MATCH($P5472,[1]Dados!$N$2:$N$26779,),2)</f>
        <v>#N/A</v>
      </c>
      <c r="P5472">
        <v>169787</v>
      </c>
      <c r="Q5472" s="1">
        <v>37131</v>
      </c>
      <c r="R5472" s="1">
        <v>37135</v>
      </c>
      <c r="S5472" t="s">
        <v>895</v>
      </c>
    </row>
    <row r="5473" spans="1:19" x14ac:dyDescent="0.2">
      <c r="A5473" s="7">
        <v>412625</v>
      </c>
      <c r="B5473" s="3">
        <v>84611</v>
      </c>
      <c r="C5473" s="3" t="s">
        <v>37</v>
      </c>
      <c r="D5473" s="2" t="s">
        <v>782</v>
      </c>
      <c r="E5473" s="3">
        <v>17</v>
      </c>
      <c r="F5473" s="17">
        <v>0</v>
      </c>
      <c r="G5473" s="17">
        <v>1</v>
      </c>
      <c r="H5473" s="17">
        <v>0</v>
      </c>
      <c r="I5473" s="7">
        <v>1.3</v>
      </c>
      <c r="J5473" s="7">
        <v>22</v>
      </c>
      <c r="K5473" s="4">
        <v>1293</v>
      </c>
      <c r="L5473" s="5">
        <v>1293.0592999999999</v>
      </c>
      <c r="M5473">
        <v>161897.82</v>
      </c>
      <c r="N5473" s="3">
        <v>1</v>
      </c>
      <c r="O5473" s="50" t="e">
        <f>INDEX([1]Dados!$M$2:$N$26779,MATCH($P5473,[1]Dados!$N$2:$N$26779,),2)</f>
        <v>#N/A</v>
      </c>
      <c r="P5473">
        <v>169787</v>
      </c>
      <c r="Q5473" s="1">
        <v>37131</v>
      </c>
      <c r="R5473" s="1">
        <v>37135</v>
      </c>
      <c r="S5473" t="s">
        <v>895</v>
      </c>
    </row>
    <row r="5474" spans="1:19" x14ac:dyDescent="0.2">
      <c r="A5474" s="7">
        <v>412625</v>
      </c>
      <c r="B5474" s="3">
        <v>84611</v>
      </c>
      <c r="C5474" s="3" t="s">
        <v>37</v>
      </c>
      <c r="D5474" s="2" t="s">
        <v>782</v>
      </c>
      <c r="E5474" s="3">
        <v>17</v>
      </c>
      <c r="F5474" s="17">
        <v>0</v>
      </c>
      <c r="G5474" s="17">
        <v>1</v>
      </c>
      <c r="H5474" s="17">
        <v>0</v>
      </c>
      <c r="I5474" s="7" t="s">
        <v>3</v>
      </c>
      <c r="J5474" s="7">
        <v>0</v>
      </c>
      <c r="K5474" s="4">
        <v>1214</v>
      </c>
      <c r="L5474" s="5">
        <v>1214.0808</v>
      </c>
      <c r="M5474">
        <f>48000+9600</f>
        <v>57600</v>
      </c>
      <c r="N5474" s="3">
        <v>1</v>
      </c>
      <c r="O5474" s="50" t="e">
        <f>INDEX([1]Dados!$M$2:$N$26779,MATCH($P5474,[1]Dados!$N$2:$N$26779,),2)</f>
        <v>#N/A</v>
      </c>
      <c r="P5474" s="8">
        <v>168490</v>
      </c>
      <c r="Q5474" s="1">
        <v>37131</v>
      </c>
      <c r="R5474" s="1">
        <v>37135</v>
      </c>
      <c r="S5474" t="s">
        <v>2134</v>
      </c>
    </row>
    <row r="5475" spans="1:19" s="23" customFormat="1" x14ac:dyDescent="0.2">
      <c r="A5475" s="19">
        <v>412625</v>
      </c>
      <c r="B5475" s="20">
        <v>84611</v>
      </c>
      <c r="C5475" s="20" t="s">
        <v>37</v>
      </c>
      <c r="D5475" s="21" t="s">
        <v>782</v>
      </c>
      <c r="E5475" s="20">
        <v>17</v>
      </c>
      <c r="F5475" s="22">
        <v>0</v>
      </c>
      <c r="G5475" s="22">
        <v>1</v>
      </c>
      <c r="H5475" s="22">
        <v>0</v>
      </c>
      <c r="I5475" s="19" t="s">
        <v>3</v>
      </c>
      <c r="J5475" s="19">
        <v>0</v>
      </c>
      <c r="K5475" s="24">
        <v>1214</v>
      </c>
      <c r="L5475" s="25">
        <v>1214.0808</v>
      </c>
      <c r="M5475" s="23">
        <v>300000</v>
      </c>
      <c r="N5475" s="20">
        <v>1</v>
      </c>
      <c r="O5475" s="50" t="e">
        <f>INDEX([1]Dados!$M$2:$N$26779,MATCH($P5475,[1]Dados!$N$2:$N$26779,),2)</f>
        <v>#N/A</v>
      </c>
      <c r="P5475" s="28">
        <v>168495</v>
      </c>
      <c r="Q5475" s="26">
        <v>37131</v>
      </c>
      <c r="R5475" s="26">
        <v>37135</v>
      </c>
      <c r="S5475" s="23" t="s">
        <v>2134</v>
      </c>
    </row>
    <row r="5476" spans="1:19" x14ac:dyDescent="0.2">
      <c r="A5476" s="7">
        <v>140002</v>
      </c>
      <c r="B5476" s="3">
        <v>3042</v>
      </c>
      <c r="C5476" s="3" t="s">
        <v>41</v>
      </c>
      <c r="D5476" s="2" t="s">
        <v>240</v>
      </c>
      <c r="E5476" s="3">
        <v>17</v>
      </c>
      <c r="F5476" s="17">
        <v>0</v>
      </c>
      <c r="G5476" s="17">
        <v>1</v>
      </c>
      <c r="H5476" s="17">
        <v>0</v>
      </c>
      <c r="I5476" s="7">
        <v>3.1</v>
      </c>
      <c r="J5476" s="7">
        <v>18</v>
      </c>
      <c r="K5476" s="4">
        <v>1203</v>
      </c>
      <c r="L5476" s="5">
        <v>1203.0829000000001</v>
      </c>
      <c r="M5476">
        <v>87820.19</v>
      </c>
      <c r="N5476" s="3">
        <v>1</v>
      </c>
      <c r="O5476" s="50" t="e">
        <f>INDEX([1]Dados!$M$2:$N$26779,MATCH($P5476,[1]Dados!$N$2:$N$26779,),2)</f>
        <v>#N/A</v>
      </c>
      <c r="P5476">
        <v>167831</v>
      </c>
      <c r="Q5476" s="1">
        <v>37135</v>
      </c>
      <c r="R5476" s="1">
        <v>37139</v>
      </c>
      <c r="S5476" t="s">
        <v>2376</v>
      </c>
    </row>
    <row r="5477" spans="1:19" x14ac:dyDescent="0.2">
      <c r="A5477" s="7">
        <v>140002</v>
      </c>
      <c r="B5477" s="3">
        <v>3042</v>
      </c>
      <c r="C5477" s="3" t="s">
        <v>41</v>
      </c>
      <c r="D5477" s="2" t="s">
        <v>240</v>
      </c>
      <c r="E5477" s="3">
        <v>17</v>
      </c>
      <c r="F5477" s="17">
        <v>0</v>
      </c>
      <c r="G5477" s="17">
        <v>1</v>
      </c>
      <c r="H5477" s="17">
        <v>0</v>
      </c>
      <c r="I5477" s="7">
        <v>3.2</v>
      </c>
      <c r="J5477" s="7">
        <v>13</v>
      </c>
      <c r="K5477" s="4">
        <v>1203</v>
      </c>
      <c r="L5477" s="5">
        <v>1203.0829000000001</v>
      </c>
      <c r="M5477">
        <v>87820.19</v>
      </c>
      <c r="N5477" s="3">
        <v>1</v>
      </c>
      <c r="O5477" s="50" t="e">
        <f>INDEX([1]Dados!$M$2:$N$26779,MATCH($P5477,[1]Dados!$N$2:$N$26779,),2)</f>
        <v>#N/A</v>
      </c>
      <c r="P5477">
        <v>167831</v>
      </c>
      <c r="Q5477" s="1">
        <v>37135</v>
      </c>
      <c r="R5477" s="1">
        <v>37139</v>
      </c>
      <c r="S5477" t="s">
        <v>2376</v>
      </c>
    </row>
    <row r="5478" spans="1:19" x14ac:dyDescent="0.2">
      <c r="A5478" s="7">
        <v>140002</v>
      </c>
      <c r="B5478" s="3">
        <v>3042</v>
      </c>
      <c r="C5478" s="3" t="s">
        <v>41</v>
      </c>
      <c r="D5478" s="2" t="s">
        <v>240</v>
      </c>
      <c r="E5478" s="3">
        <v>17</v>
      </c>
      <c r="F5478" s="17">
        <v>0</v>
      </c>
      <c r="G5478" s="17">
        <v>1</v>
      </c>
      <c r="H5478" s="17">
        <v>0</v>
      </c>
      <c r="I5478" s="7">
        <v>1.1000000000000001</v>
      </c>
      <c r="J5478" s="7">
        <v>25</v>
      </c>
      <c r="K5478" s="4">
        <v>1214</v>
      </c>
      <c r="L5478" s="5">
        <v>1214.0587</v>
      </c>
      <c r="M5478">
        <v>105213.05</v>
      </c>
      <c r="N5478" s="3">
        <v>1</v>
      </c>
      <c r="O5478" s="50" t="e">
        <f>INDEX([1]Dados!$M$2:$N$26779,MATCH($P5478,[1]Dados!$N$2:$N$26779,),2)</f>
        <v>#N/A</v>
      </c>
      <c r="P5478">
        <v>168421</v>
      </c>
      <c r="Q5478" s="1">
        <v>37135</v>
      </c>
      <c r="R5478" s="1">
        <v>37139</v>
      </c>
      <c r="S5478" t="s">
        <v>2377</v>
      </c>
    </row>
    <row r="5479" spans="1:19" x14ac:dyDescent="0.2">
      <c r="A5479" s="7">
        <v>140002</v>
      </c>
      <c r="B5479" s="3">
        <v>3042</v>
      </c>
      <c r="C5479" s="3" t="s">
        <v>41</v>
      </c>
      <c r="D5479" s="2" t="s">
        <v>240</v>
      </c>
      <c r="E5479" s="3">
        <v>17</v>
      </c>
      <c r="F5479" s="17">
        <v>0</v>
      </c>
      <c r="G5479" s="17">
        <v>1</v>
      </c>
      <c r="H5479" s="17">
        <v>0</v>
      </c>
      <c r="I5479" s="7">
        <v>1.2</v>
      </c>
      <c r="J5479" s="7">
        <v>13</v>
      </c>
      <c r="K5479" s="4">
        <v>1214</v>
      </c>
      <c r="L5479" s="5">
        <v>1214.0587</v>
      </c>
      <c r="M5479">
        <v>105213.05</v>
      </c>
      <c r="N5479" s="3">
        <v>1</v>
      </c>
      <c r="O5479" s="50" t="e">
        <f>INDEX([1]Dados!$M$2:$N$26779,MATCH($P5479,[1]Dados!$N$2:$N$26779,),2)</f>
        <v>#N/A</v>
      </c>
      <c r="P5479">
        <v>168421</v>
      </c>
      <c r="Q5479" s="1">
        <v>37135</v>
      </c>
      <c r="R5479" s="1">
        <v>37139</v>
      </c>
      <c r="S5479" t="s">
        <v>2377</v>
      </c>
    </row>
    <row r="5480" spans="1:19" x14ac:dyDescent="0.2">
      <c r="A5480" s="7">
        <v>140002</v>
      </c>
      <c r="B5480" s="3">
        <v>3042</v>
      </c>
      <c r="C5480" s="3" t="s">
        <v>41</v>
      </c>
      <c r="D5480" s="2" t="s">
        <v>240</v>
      </c>
      <c r="E5480" s="3">
        <v>17</v>
      </c>
      <c r="F5480" s="17">
        <v>0</v>
      </c>
      <c r="G5480" s="17">
        <v>1</v>
      </c>
      <c r="H5480" s="17">
        <v>0</v>
      </c>
      <c r="I5480" s="7">
        <v>1.3</v>
      </c>
      <c r="J5480" s="7">
        <v>2</v>
      </c>
      <c r="K5480" s="4">
        <v>1214</v>
      </c>
      <c r="L5480" s="5">
        <v>1214.0587</v>
      </c>
      <c r="M5480">
        <v>105213.05</v>
      </c>
      <c r="N5480" s="3">
        <v>1</v>
      </c>
      <c r="O5480" s="50" t="e">
        <f>INDEX([1]Dados!$M$2:$N$26779,MATCH($P5480,[1]Dados!$N$2:$N$26779,),2)</f>
        <v>#N/A</v>
      </c>
      <c r="P5480">
        <v>168421</v>
      </c>
      <c r="Q5480" s="1">
        <v>37135</v>
      </c>
      <c r="R5480" s="1">
        <v>37139</v>
      </c>
      <c r="S5480" t="s">
        <v>2377</v>
      </c>
    </row>
    <row r="5481" spans="1:19" x14ac:dyDescent="0.2">
      <c r="A5481" s="7">
        <v>140002</v>
      </c>
      <c r="B5481" s="3">
        <v>3042</v>
      </c>
      <c r="C5481" s="3" t="s">
        <v>41</v>
      </c>
      <c r="D5481" s="2" t="s">
        <v>240</v>
      </c>
      <c r="E5481" s="3">
        <v>17</v>
      </c>
      <c r="F5481" s="17">
        <v>0</v>
      </c>
      <c r="G5481" s="17">
        <v>1</v>
      </c>
      <c r="H5481" s="17">
        <v>0</v>
      </c>
      <c r="I5481" s="7">
        <v>2.1</v>
      </c>
      <c r="J5481" s="7">
        <v>25</v>
      </c>
      <c r="K5481" s="4">
        <v>1214</v>
      </c>
      <c r="L5481" s="5">
        <v>1214.0589</v>
      </c>
      <c r="M5481">
        <v>63264</v>
      </c>
      <c r="N5481" s="3">
        <v>1</v>
      </c>
      <c r="O5481" s="50" t="e">
        <f>INDEX([1]Dados!$M$2:$N$26779,MATCH($P5481,[1]Dados!$N$2:$N$26779,),2)</f>
        <v>#N/A</v>
      </c>
      <c r="P5481">
        <v>169513</v>
      </c>
      <c r="Q5481" s="1">
        <v>37135</v>
      </c>
      <c r="R5481" s="1">
        <v>37139</v>
      </c>
      <c r="S5481" t="s">
        <v>2378</v>
      </c>
    </row>
    <row r="5482" spans="1:19" x14ac:dyDescent="0.2">
      <c r="A5482" s="7">
        <v>140002</v>
      </c>
      <c r="B5482" s="3">
        <v>3042</v>
      </c>
      <c r="C5482" s="3" t="s">
        <v>41</v>
      </c>
      <c r="D5482" s="2" t="s">
        <v>240</v>
      </c>
      <c r="E5482" s="3">
        <v>17</v>
      </c>
      <c r="F5482" s="17">
        <v>0</v>
      </c>
      <c r="G5482" s="17">
        <v>1</v>
      </c>
      <c r="H5482" s="17">
        <v>0</v>
      </c>
      <c r="I5482" s="7">
        <v>2.2000000000000002</v>
      </c>
      <c r="J5482" s="7">
        <v>18</v>
      </c>
      <c r="K5482" s="4">
        <v>1214</v>
      </c>
      <c r="L5482" s="5">
        <v>1214.0589</v>
      </c>
      <c r="M5482">
        <v>63264</v>
      </c>
      <c r="N5482" s="3">
        <v>1</v>
      </c>
      <c r="O5482" s="50" t="e">
        <f>INDEX([1]Dados!$M$2:$N$26779,MATCH($P5482,[1]Dados!$N$2:$N$26779,),2)</f>
        <v>#N/A</v>
      </c>
      <c r="P5482">
        <v>169513</v>
      </c>
      <c r="Q5482" s="1">
        <v>37135</v>
      </c>
      <c r="R5482" s="1">
        <v>37139</v>
      </c>
      <c r="S5482" t="s">
        <v>2378</v>
      </c>
    </row>
    <row r="5483" spans="1:19" x14ac:dyDescent="0.2">
      <c r="A5483" s="7">
        <v>140002</v>
      </c>
      <c r="B5483" s="3">
        <v>3042</v>
      </c>
      <c r="C5483" s="3" t="s">
        <v>41</v>
      </c>
      <c r="D5483" s="2" t="s">
        <v>240</v>
      </c>
      <c r="E5483" s="3">
        <v>17</v>
      </c>
      <c r="F5483" s="17">
        <v>0</v>
      </c>
      <c r="G5483" s="17">
        <v>1</v>
      </c>
      <c r="H5483" s="17">
        <v>0</v>
      </c>
      <c r="I5483" s="7">
        <v>2.2999999999999998</v>
      </c>
      <c r="J5483" s="7">
        <v>13</v>
      </c>
      <c r="K5483" s="4">
        <v>1214</v>
      </c>
      <c r="L5483" s="5">
        <v>1214.0589</v>
      </c>
      <c r="M5483">
        <v>63264</v>
      </c>
      <c r="N5483" s="3">
        <v>1</v>
      </c>
      <c r="O5483" s="50" t="e">
        <f>INDEX([1]Dados!$M$2:$N$26779,MATCH($P5483,[1]Dados!$N$2:$N$26779,),2)</f>
        <v>#N/A</v>
      </c>
      <c r="P5483">
        <v>169513</v>
      </c>
      <c r="Q5483" s="1">
        <v>37135</v>
      </c>
      <c r="R5483" s="1">
        <v>37139</v>
      </c>
      <c r="S5483" t="s">
        <v>2378</v>
      </c>
    </row>
    <row r="5484" spans="1:19" x14ac:dyDescent="0.2">
      <c r="A5484" s="7">
        <v>140002</v>
      </c>
      <c r="B5484" s="3">
        <v>3042</v>
      </c>
      <c r="C5484" s="3" t="s">
        <v>41</v>
      </c>
      <c r="D5484" s="2" t="s">
        <v>240</v>
      </c>
      <c r="E5484" s="3">
        <v>17</v>
      </c>
      <c r="F5484" s="17">
        <v>0</v>
      </c>
      <c r="G5484" s="17">
        <v>1</v>
      </c>
      <c r="H5484" s="17">
        <v>0</v>
      </c>
      <c r="I5484" s="7">
        <v>4.0999999999999996</v>
      </c>
      <c r="J5484" s="7">
        <v>22</v>
      </c>
      <c r="K5484" s="4">
        <v>1293</v>
      </c>
      <c r="L5484" s="5">
        <v>1293.0592999999999</v>
      </c>
      <c r="M5484">
        <v>8803.27</v>
      </c>
      <c r="N5484" s="3">
        <v>1</v>
      </c>
      <c r="O5484" s="50" t="e">
        <f>INDEX([1]Dados!$M$2:$N$26779,MATCH($P5484,[1]Dados!$N$2:$N$26779,),2)</f>
        <v>#N/A</v>
      </c>
      <c r="P5484">
        <v>168358</v>
      </c>
      <c r="Q5484" s="1">
        <v>37135</v>
      </c>
      <c r="R5484" s="1">
        <v>37139</v>
      </c>
      <c r="S5484" t="s">
        <v>2379</v>
      </c>
    </row>
    <row r="5485" spans="1:19" x14ac:dyDescent="0.2">
      <c r="A5485" s="7">
        <v>140002</v>
      </c>
      <c r="B5485" s="3">
        <v>3042</v>
      </c>
      <c r="C5485" s="3" t="s">
        <v>41</v>
      </c>
      <c r="D5485" s="2" t="s">
        <v>240</v>
      </c>
      <c r="E5485" s="3">
        <v>17</v>
      </c>
      <c r="F5485" s="17">
        <v>0</v>
      </c>
      <c r="G5485" s="17">
        <v>1</v>
      </c>
      <c r="H5485" s="17">
        <v>0</v>
      </c>
      <c r="I5485" s="7">
        <v>4.2</v>
      </c>
      <c r="J5485" s="7">
        <v>25</v>
      </c>
      <c r="K5485" s="4">
        <v>1293</v>
      </c>
      <c r="L5485" s="5">
        <v>1293.0592999999999</v>
      </c>
      <c r="M5485">
        <v>8803.27</v>
      </c>
      <c r="N5485" s="3">
        <v>1</v>
      </c>
      <c r="O5485" s="50" t="e">
        <f>INDEX([1]Dados!$M$2:$N$26779,MATCH($P5485,[1]Dados!$N$2:$N$26779,),2)</f>
        <v>#N/A</v>
      </c>
      <c r="P5485">
        <v>168358</v>
      </c>
      <c r="Q5485" s="1">
        <v>37135</v>
      </c>
      <c r="R5485" s="1">
        <v>37139</v>
      </c>
      <c r="S5485" t="s">
        <v>2379</v>
      </c>
    </row>
    <row r="5486" spans="1:19" x14ac:dyDescent="0.2">
      <c r="A5486" s="7">
        <v>140002</v>
      </c>
      <c r="B5486" s="3">
        <v>3042</v>
      </c>
      <c r="C5486" s="3" t="s">
        <v>41</v>
      </c>
      <c r="D5486" s="2" t="s">
        <v>240</v>
      </c>
      <c r="E5486" s="3">
        <v>17</v>
      </c>
      <c r="F5486" s="17">
        <v>0</v>
      </c>
      <c r="G5486" s="17">
        <v>1</v>
      </c>
      <c r="H5486" s="17">
        <v>0</v>
      </c>
      <c r="I5486" s="7">
        <v>4.3</v>
      </c>
      <c r="J5486" s="7">
        <v>14</v>
      </c>
      <c r="K5486" s="4">
        <v>1293</v>
      </c>
      <c r="L5486" s="5">
        <v>1293.0592999999999</v>
      </c>
      <c r="M5486">
        <v>8803.27</v>
      </c>
      <c r="N5486" s="3">
        <v>1</v>
      </c>
      <c r="O5486" s="50" t="e">
        <f>INDEX([1]Dados!$M$2:$N$26779,MATCH($P5486,[1]Dados!$N$2:$N$26779,),2)</f>
        <v>#N/A</v>
      </c>
      <c r="P5486">
        <v>168358</v>
      </c>
      <c r="Q5486" s="1">
        <v>37135</v>
      </c>
      <c r="R5486" s="1">
        <v>37139</v>
      </c>
      <c r="S5486" t="s">
        <v>2379</v>
      </c>
    </row>
    <row r="5487" spans="1:19" x14ac:dyDescent="0.2">
      <c r="A5487" s="7">
        <v>430280</v>
      </c>
      <c r="B5487" s="3">
        <v>85553</v>
      </c>
      <c r="C5487" s="3" t="s">
        <v>40</v>
      </c>
      <c r="D5487" s="2" t="s">
        <v>315</v>
      </c>
      <c r="E5487" s="3">
        <v>17</v>
      </c>
      <c r="F5487" s="17">
        <v>0</v>
      </c>
      <c r="G5487" s="17">
        <v>1</v>
      </c>
      <c r="H5487" s="17">
        <v>0</v>
      </c>
      <c r="I5487" s="29">
        <v>1.1000000000000001</v>
      </c>
      <c r="J5487" s="7">
        <v>4</v>
      </c>
      <c r="K5487" s="4">
        <v>447</v>
      </c>
      <c r="L5487" s="5">
        <v>447.11110000000002</v>
      </c>
      <c r="M5487">
        <v>15459.83</v>
      </c>
      <c r="N5487" s="33">
        <v>1</v>
      </c>
      <c r="O5487" s="50" t="e">
        <f>INDEX([1]Dados!$M$2:$N$26779,MATCH($P5487,[1]Dados!$N$2:$N$26779,),2)</f>
        <v>#N/A</v>
      </c>
      <c r="P5487">
        <v>169703</v>
      </c>
      <c r="Q5487" s="1">
        <v>37131</v>
      </c>
      <c r="R5487" s="1">
        <v>37135</v>
      </c>
      <c r="S5487" t="s">
        <v>1843</v>
      </c>
    </row>
    <row r="5488" spans="1:19" x14ac:dyDescent="0.2">
      <c r="A5488" s="7">
        <v>430280</v>
      </c>
      <c r="B5488" s="3">
        <v>85553</v>
      </c>
      <c r="C5488" s="3" t="s">
        <v>40</v>
      </c>
      <c r="D5488" s="2" t="s">
        <v>315</v>
      </c>
      <c r="E5488" s="3">
        <v>17</v>
      </c>
      <c r="F5488" s="17">
        <v>0</v>
      </c>
      <c r="G5488" s="17">
        <v>1</v>
      </c>
      <c r="H5488" s="17">
        <v>0</v>
      </c>
      <c r="I5488" s="7">
        <v>1.1000000000000001</v>
      </c>
      <c r="J5488" s="7">
        <v>25</v>
      </c>
      <c r="K5488" s="4">
        <v>447</v>
      </c>
      <c r="L5488" s="5">
        <v>447.11110000000002</v>
      </c>
      <c r="M5488">
        <v>15459.83</v>
      </c>
      <c r="N5488" s="33">
        <v>1</v>
      </c>
      <c r="O5488" s="50" t="e">
        <f>INDEX([1]Dados!$M$2:$N$26779,MATCH($P5488,[1]Dados!$N$2:$N$26779,),2)</f>
        <v>#N/A</v>
      </c>
      <c r="P5488">
        <v>169703</v>
      </c>
      <c r="Q5488" s="1">
        <v>37131</v>
      </c>
      <c r="R5488" s="1">
        <v>37135</v>
      </c>
      <c r="S5488" t="s">
        <v>1843</v>
      </c>
    </row>
    <row r="5489" spans="1:19" x14ac:dyDescent="0.2">
      <c r="A5489" s="7">
        <v>430280</v>
      </c>
      <c r="B5489" s="3">
        <v>85553</v>
      </c>
      <c r="C5489" s="3" t="s">
        <v>40</v>
      </c>
      <c r="D5489" s="2" t="s">
        <v>315</v>
      </c>
      <c r="E5489" s="3">
        <v>17</v>
      </c>
      <c r="F5489" s="17">
        <v>0</v>
      </c>
      <c r="G5489" s="17">
        <v>1</v>
      </c>
      <c r="H5489" s="17">
        <v>0</v>
      </c>
      <c r="I5489" s="7">
        <v>1.1100000000000001</v>
      </c>
      <c r="J5489" s="7">
        <v>7</v>
      </c>
      <c r="K5489" s="4">
        <v>447</v>
      </c>
      <c r="L5489" s="5">
        <v>447.11110000000002</v>
      </c>
      <c r="M5489">
        <v>15459.83</v>
      </c>
      <c r="N5489" s="33">
        <v>1</v>
      </c>
      <c r="O5489" s="50" t="e">
        <f>INDEX([1]Dados!$M$2:$N$26779,MATCH($P5489,[1]Dados!$N$2:$N$26779,),2)</f>
        <v>#N/A</v>
      </c>
      <c r="P5489">
        <v>169703</v>
      </c>
      <c r="Q5489" s="1">
        <v>37131</v>
      </c>
      <c r="R5489" s="1">
        <v>37135</v>
      </c>
      <c r="S5489" t="s">
        <v>1843</v>
      </c>
    </row>
    <row r="5490" spans="1:19" x14ac:dyDescent="0.2">
      <c r="A5490" s="7">
        <v>430280</v>
      </c>
      <c r="B5490" s="3">
        <v>85553</v>
      </c>
      <c r="C5490" s="3" t="s">
        <v>40</v>
      </c>
      <c r="D5490" s="2" t="s">
        <v>315</v>
      </c>
      <c r="E5490" s="3">
        <v>17</v>
      </c>
      <c r="F5490" s="17">
        <v>0</v>
      </c>
      <c r="G5490" s="17">
        <v>1</v>
      </c>
      <c r="H5490" s="17">
        <v>0</v>
      </c>
      <c r="I5490" s="7">
        <v>1.1200000000000001</v>
      </c>
      <c r="J5490" s="7">
        <v>7</v>
      </c>
      <c r="K5490" s="4">
        <v>447</v>
      </c>
      <c r="L5490" s="5">
        <v>447.11110000000002</v>
      </c>
      <c r="M5490">
        <v>15459.83</v>
      </c>
      <c r="N5490" s="33">
        <v>1</v>
      </c>
      <c r="O5490" s="50" t="e">
        <f>INDEX([1]Dados!$M$2:$N$26779,MATCH($P5490,[1]Dados!$N$2:$N$26779,),2)</f>
        <v>#N/A</v>
      </c>
      <c r="P5490">
        <v>169703</v>
      </c>
      <c r="Q5490" s="1">
        <v>37131</v>
      </c>
      <c r="R5490" s="1">
        <v>37135</v>
      </c>
      <c r="S5490" t="s">
        <v>1843</v>
      </c>
    </row>
    <row r="5491" spans="1:19" x14ac:dyDescent="0.2">
      <c r="A5491" s="7">
        <v>430280</v>
      </c>
      <c r="B5491" s="3">
        <v>85553</v>
      </c>
      <c r="C5491" s="3" t="s">
        <v>40</v>
      </c>
      <c r="D5491" s="2" t="s">
        <v>315</v>
      </c>
      <c r="E5491" s="3">
        <v>17</v>
      </c>
      <c r="F5491" s="17">
        <v>0</v>
      </c>
      <c r="G5491" s="17">
        <v>1</v>
      </c>
      <c r="H5491" s="17">
        <v>0</v>
      </c>
      <c r="I5491" s="7">
        <v>1.1299999999999999</v>
      </c>
      <c r="J5491" s="7">
        <v>25</v>
      </c>
      <c r="K5491" s="4">
        <v>447</v>
      </c>
      <c r="L5491" s="5">
        <v>447.11110000000002</v>
      </c>
      <c r="M5491">
        <v>15459.83</v>
      </c>
      <c r="N5491" s="33">
        <v>1</v>
      </c>
      <c r="O5491" s="50" t="e">
        <f>INDEX([1]Dados!$M$2:$N$26779,MATCH($P5491,[1]Dados!$N$2:$N$26779,),2)</f>
        <v>#N/A</v>
      </c>
      <c r="P5491">
        <v>169703</v>
      </c>
      <c r="Q5491" s="1">
        <v>37131</v>
      </c>
      <c r="R5491" s="1">
        <v>37135</v>
      </c>
      <c r="S5491" t="s">
        <v>1843</v>
      </c>
    </row>
    <row r="5492" spans="1:19" x14ac:dyDescent="0.2">
      <c r="A5492" s="7">
        <v>430280</v>
      </c>
      <c r="B5492" s="3">
        <v>85553</v>
      </c>
      <c r="C5492" s="3" t="s">
        <v>40</v>
      </c>
      <c r="D5492" s="2" t="s">
        <v>315</v>
      </c>
      <c r="E5492" s="3">
        <v>17</v>
      </c>
      <c r="F5492" s="17">
        <v>0</v>
      </c>
      <c r="G5492" s="17">
        <v>1</v>
      </c>
      <c r="H5492" s="17">
        <v>0</v>
      </c>
      <c r="I5492" s="7">
        <v>1.1399999999999999</v>
      </c>
      <c r="J5492" s="7">
        <v>25</v>
      </c>
      <c r="K5492" s="4">
        <v>447</v>
      </c>
      <c r="L5492" s="5">
        <v>447.11110000000002</v>
      </c>
      <c r="M5492">
        <v>15459.83</v>
      </c>
      <c r="N5492" s="33">
        <v>1</v>
      </c>
      <c r="O5492" s="50" t="e">
        <f>INDEX([1]Dados!$M$2:$N$26779,MATCH($P5492,[1]Dados!$N$2:$N$26779,),2)</f>
        <v>#N/A</v>
      </c>
      <c r="P5492">
        <v>169703</v>
      </c>
      <c r="Q5492" s="1">
        <v>37131</v>
      </c>
      <c r="R5492" s="1">
        <v>37135</v>
      </c>
      <c r="S5492" t="s">
        <v>1843</v>
      </c>
    </row>
    <row r="5493" spans="1:19" x14ac:dyDescent="0.2">
      <c r="A5493" s="7">
        <v>430280</v>
      </c>
      <c r="B5493" s="3">
        <v>85553</v>
      </c>
      <c r="C5493" s="3" t="s">
        <v>40</v>
      </c>
      <c r="D5493" s="2" t="s">
        <v>315</v>
      </c>
      <c r="E5493" s="3">
        <v>17</v>
      </c>
      <c r="F5493" s="17">
        <v>0</v>
      </c>
      <c r="G5493" s="17">
        <v>1</v>
      </c>
      <c r="H5493" s="17">
        <v>0</v>
      </c>
      <c r="I5493" s="7">
        <v>1.1499999999999999</v>
      </c>
      <c r="J5493" s="7">
        <v>25</v>
      </c>
      <c r="K5493" s="4">
        <v>447</v>
      </c>
      <c r="L5493" s="5">
        <v>447.11110000000002</v>
      </c>
      <c r="M5493">
        <v>15459.83</v>
      </c>
      <c r="N5493" s="33">
        <v>1</v>
      </c>
      <c r="O5493" s="50" t="e">
        <f>INDEX([1]Dados!$M$2:$N$26779,MATCH($P5493,[1]Dados!$N$2:$N$26779,),2)</f>
        <v>#N/A</v>
      </c>
      <c r="P5493">
        <v>169703</v>
      </c>
      <c r="Q5493" s="1">
        <v>37131</v>
      </c>
      <c r="R5493" s="1">
        <v>37135</v>
      </c>
      <c r="S5493" t="s">
        <v>1843</v>
      </c>
    </row>
    <row r="5494" spans="1:19" x14ac:dyDescent="0.2">
      <c r="A5494" s="7">
        <v>430280</v>
      </c>
      <c r="B5494" s="3">
        <v>85553</v>
      </c>
      <c r="C5494" s="3" t="s">
        <v>40</v>
      </c>
      <c r="D5494" s="2" t="s">
        <v>315</v>
      </c>
      <c r="E5494" s="3">
        <v>17</v>
      </c>
      <c r="F5494" s="17">
        <v>0</v>
      </c>
      <c r="G5494" s="17">
        <v>1</v>
      </c>
      <c r="H5494" s="17">
        <v>0</v>
      </c>
      <c r="I5494" s="7">
        <v>1.1599999999999999</v>
      </c>
      <c r="J5494" s="7">
        <v>25</v>
      </c>
      <c r="K5494" s="4">
        <v>447</v>
      </c>
      <c r="L5494" s="5">
        <v>447.11110000000002</v>
      </c>
      <c r="M5494">
        <v>15459.83</v>
      </c>
      <c r="N5494" s="33">
        <v>1</v>
      </c>
      <c r="O5494" s="50" t="e">
        <f>INDEX([1]Dados!$M$2:$N$26779,MATCH($P5494,[1]Dados!$N$2:$N$26779,),2)</f>
        <v>#N/A</v>
      </c>
      <c r="P5494">
        <v>169702</v>
      </c>
      <c r="Q5494" s="1">
        <v>37131</v>
      </c>
      <c r="R5494" s="1">
        <v>37135</v>
      </c>
      <c r="S5494" t="s">
        <v>1843</v>
      </c>
    </row>
    <row r="5495" spans="1:19" x14ac:dyDescent="0.2">
      <c r="A5495" s="7">
        <v>430280</v>
      </c>
      <c r="B5495" s="3">
        <v>85553</v>
      </c>
      <c r="C5495" s="3" t="s">
        <v>40</v>
      </c>
      <c r="D5495" s="2" t="s">
        <v>315</v>
      </c>
      <c r="E5495" s="3">
        <v>17</v>
      </c>
      <c r="F5495" s="17">
        <v>0</v>
      </c>
      <c r="G5495" s="17">
        <v>1</v>
      </c>
      <c r="H5495" s="17">
        <v>0</v>
      </c>
      <c r="I5495" s="7">
        <v>1.17</v>
      </c>
      <c r="J5495" s="7">
        <v>18</v>
      </c>
      <c r="K5495" s="4">
        <v>447</v>
      </c>
      <c r="L5495" s="5">
        <v>447.11110000000002</v>
      </c>
      <c r="M5495">
        <v>15459.83</v>
      </c>
      <c r="N5495" s="33">
        <v>1</v>
      </c>
      <c r="O5495" s="50" t="e">
        <f>INDEX([1]Dados!$M$2:$N$26779,MATCH($P5495,[1]Dados!$N$2:$N$26779,),2)</f>
        <v>#N/A</v>
      </c>
      <c r="P5495">
        <v>169702</v>
      </c>
      <c r="Q5495" s="1">
        <v>37131</v>
      </c>
      <c r="R5495" s="1">
        <v>37135</v>
      </c>
      <c r="S5495" t="s">
        <v>1843</v>
      </c>
    </row>
    <row r="5496" spans="1:19" x14ac:dyDescent="0.2">
      <c r="A5496" s="7">
        <v>430280</v>
      </c>
      <c r="B5496" s="3">
        <v>85553</v>
      </c>
      <c r="C5496" s="3" t="s">
        <v>40</v>
      </c>
      <c r="D5496" s="2" t="s">
        <v>315</v>
      </c>
      <c r="E5496" s="3">
        <v>17</v>
      </c>
      <c r="F5496" s="17">
        <v>0</v>
      </c>
      <c r="G5496" s="17">
        <v>1</v>
      </c>
      <c r="H5496" s="17">
        <v>0</v>
      </c>
      <c r="I5496" s="7">
        <v>1.18</v>
      </c>
      <c r="J5496" s="7">
        <v>20</v>
      </c>
      <c r="K5496" s="4">
        <v>447</v>
      </c>
      <c r="L5496" s="5">
        <v>447.11110000000002</v>
      </c>
      <c r="M5496">
        <v>15459.83</v>
      </c>
      <c r="N5496" s="33">
        <v>1</v>
      </c>
      <c r="O5496" s="50" t="e">
        <f>INDEX([1]Dados!$M$2:$N$26779,MATCH($P5496,[1]Dados!$N$2:$N$26779,),2)</f>
        <v>#N/A</v>
      </c>
      <c r="P5496">
        <v>169702</v>
      </c>
      <c r="Q5496" s="1">
        <v>37131</v>
      </c>
      <c r="R5496" s="1">
        <v>37135</v>
      </c>
      <c r="S5496" t="s">
        <v>1843</v>
      </c>
    </row>
    <row r="5497" spans="1:19" x14ac:dyDescent="0.2">
      <c r="A5497" s="7">
        <v>430280</v>
      </c>
      <c r="B5497" s="3">
        <v>85553</v>
      </c>
      <c r="C5497" s="3" t="s">
        <v>40</v>
      </c>
      <c r="D5497" s="2" t="s">
        <v>315</v>
      </c>
      <c r="E5497" s="3">
        <v>17</v>
      </c>
      <c r="F5497" s="17">
        <v>0</v>
      </c>
      <c r="G5497" s="17">
        <v>1</v>
      </c>
      <c r="H5497" s="17">
        <v>0</v>
      </c>
      <c r="I5497" s="7">
        <v>1.19</v>
      </c>
      <c r="J5497" s="7">
        <v>25</v>
      </c>
      <c r="K5497" s="4">
        <v>447</v>
      </c>
      <c r="L5497" s="5">
        <v>447.11110000000002</v>
      </c>
      <c r="M5497">
        <v>15459.83</v>
      </c>
      <c r="N5497" s="33">
        <v>1</v>
      </c>
      <c r="O5497" s="50" t="e">
        <f>INDEX([1]Dados!$M$2:$N$26779,MATCH($P5497,[1]Dados!$N$2:$N$26779,),2)</f>
        <v>#N/A</v>
      </c>
      <c r="P5497">
        <v>169702</v>
      </c>
      <c r="Q5497" s="1">
        <v>37131</v>
      </c>
      <c r="R5497" s="1">
        <v>37135</v>
      </c>
      <c r="S5497" t="s">
        <v>1843</v>
      </c>
    </row>
    <row r="5498" spans="1:19" x14ac:dyDescent="0.2">
      <c r="A5498" s="7">
        <v>430280</v>
      </c>
      <c r="B5498" s="3">
        <v>85553</v>
      </c>
      <c r="C5498" s="3" t="s">
        <v>40</v>
      </c>
      <c r="D5498" s="2" t="s">
        <v>315</v>
      </c>
      <c r="E5498" s="3">
        <v>17</v>
      </c>
      <c r="F5498" s="17">
        <v>0</v>
      </c>
      <c r="G5498" s="17">
        <v>1</v>
      </c>
      <c r="H5498" s="17">
        <v>0</v>
      </c>
      <c r="I5498" s="29">
        <v>1.2</v>
      </c>
      <c r="J5498" s="7">
        <v>23</v>
      </c>
      <c r="K5498" s="4">
        <v>447</v>
      </c>
      <c r="L5498" s="5">
        <v>447.11110000000002</v>
      </c>
      <c r="M5498">
        <v>15459.83</v>
      </c>
      <c r="N5498" s="33">
        <v>1</v>
      </c>
      <c r="O5498" s="50" t="e">
        <f>INDEX([1]Dados!$M$2:$N$26779,MATCH($P5498,[1]Dados!$N$2:$N$26779,),2)</f>
        <v>#N/A</v>
      </c>
      <c r="P5498">
        <v>169702</v>
      </c>
      <c r="Q5498" s="1">
        <v>37131</v>
      </c>
      <c r="R5498" s="1">
        <v>37135</v>
      </c>
      <c r="S5498" t="s">
        <v>1843</v>
      </c>
    </row>
    <row r="5499" spans="1:19" x14ac:dyDescent="0.2">
      <c r="A5499" s="7">
        <v>430280</v>
      </c>
      <c r="B5499" s="3">
        <v>85553</v>
      </c>
      <c r="C5499" s="3" t="s">
        <v>40</v>
      </c>
      <c r="D5499" s="2" t="s">
        <v>315</v>
      </c>
      <c r="E5499" s="3">
        <v>17</v>
      </c>
      <c r="F5499" s="17">
        <v>0</v>
      </c>
      <c r="G5499" s="17">
        <v>1</v>
      </c>
      <c r="H5499" s="17">
        <v>0</v>
      </c>
      <c r="I5499" s="42">
        <v>1.2</v>
      </c>
      <c r="J5499" s="7">
        <v>18</v>
      </c>
      <c r="K5499" s="4">
        <v>447</v>
      </c>
      <c r="L5499" s="5">
        <v>447.11110000000002</v>
      </c>
      <c r="M5499">
        <v>15459.83</v>
      </c>
      <c r="N5499" s="33">
        <v>1</v>
      </c>
      <c r="O5499" s="50" t="e">
        <f>INDEX([1]Dados!$M$2:$N$26779,MATCH($P5499,[1]Dados!$N$2:$N$26779,),2)</f>
        <v>#N/A</v>
      </c>
      <c r="P5499">
        <v>169702</v>
      </c>
      <c r="Q5499" s="1">
        <v>37131</v>
      </c>
      <c r="R5499" s="1">
        <v>37135</v>
      </c>
      <c r="S5499" t="s">
        <v>1843</v>
      </c>
    </row>
    <row r="5500" spans="1:19" x14ac:dyDescent="0.2">
      <c r="A5500" s="7">
        <v>430280</v>
      </c>
      <c r="B5500" s="3">
        <v>85553</v>
      </c>
      <c r="C5500" s="3" t="s">
        <v>40</v>
      </c>
      <c r="D5500" s="2" t="s">
        <v>315</v>
      </c>
      <c r="E5500" s="3">
        <v>17</v>
      </c>
      <c r="F5500" s="17">
        <v>0</v>
      </c>
      <c r="G5500" s="17">
        <v>1</v>
      </c>
      <c r="H5500" s="17">
        <v>0</v>
      </c>
      <c r="I5500" s="7">
        <v>1.21</v>
      </c>
      <c r="J5500" s="7">
        <v>10</v>
      </c>
      <c r="K5500" s="4">
        <v>447</v>
      </c>
      <c r="L5500" s="5">
        <v>447.11110000000002</v>
      </c>
      <c r="M5500">
        <v>15459.83</v>
      </c>
      <c r="N5500" s="33">
        <v>1</v>
      </c>
      <c r="O5500" s="50" t="e">
        <f>INDEX([1]Dados!$M$2:$N$26779,MATCH($P5500,[1]Dados!$N$2:$N$26779,),2)</f>
        <v>#N/A</v>
      </c>
      <c r="P5500">
        <v>169702</v>
      </c>
      <c r="Q5500" s="1">
        <v>37131</v>
      </c>
      <c r="R5500" s="1">
        <v>37135</v>
      </c>
      <c r="S5500" t="s">
        <v>1843</v>
      </c>
    </row>
    <row r="5501" spans="1:19" x14ac:dyDescent="0.2">
      <c r="A5501" s="7">
        <v>430280</v>
      </c>
      <c r="B5501" s="3">
        <v>85553</v>
      </c>
      <c r="C5501" s="3" t="s">
        <v>40</v>
      </c>
      <c r="D5501" s="2" t="s">
        <v>315</v>
      </c>
      <c r="E5501" s="3">
        <v>17</v>
      </c>
      <c r="F5501" s="17">
        <v>0</v>
      </c>
      <c r="G5501" s="17">
        <v>1</v>
      </c>
      <c r="H5501" s="17">
        <v>0</v>
      </c>
      <c r="I5501" s="7">
        <v>1.22</v>
      </c>
      <c r="J5501" s="7">
        <v>18</v>
      </c>
      <c r="K5501" s="4">
        <v>447</v>
      </c>
      <c r="L5501" s="5">
        <v>447.11110000000002</v>
      </c>
      <c r="M5501">
        <v>15459.83</v>
      </c>
      <c r="N5501" s="33">
        <v>1</v>
      </c>
      <c r="O5501" s="50" t="e">
        <f>INDEX([1]Dados!$M$2:$N$26779,MATCH($P5501,[1]Dados!$N$2:$N$26779,),2)</f>
        <v>#N/A</v>
      </c>
      <c r="P5501">
        <v>169702</v>
      </c>
      <c r="Q5501" s="1">
        <v>37131</v>
      </c>
      <c r="R5501" s="1">
        <v>37135</v>
      </c>
      <c r="S5501" t="s">
        <v>1843</v>
      </c>
    </row>
    <row r="5502" spans="1:19" x14ac:dyDescent="0.2">
      <c r="A5502" s="7">
        <v>430280</v>
      </c>
      <c r="B5502" s="3">
        <v>85553</v>
      </c>
      <c r="C5502" s="3" t="s">
        <v>40</v>
      </c>
      <c r="D5502" s="2" t="s">
        <v>315</v>
      </c>
      <c r="E5502" s="3">
        <v>17</v>
      </c>
      <c r="F5502" s="17">
        <v>0</v>
      </c>
      <c r="G5502" s="17">
        <v>1</v>
      </c>
      <c r="H5502" s="17">
        <v>0</v>
      </c>
      <c r="I5502" s="7">
        <v>1.23</v>
      </c>
      <c r="J5502" s="7">
        <v>4</v>
      </c>
      <c r="K5502" s="4">
        <v>447</v>
      </c>
      <c r="L5502" s="5">
        <v>447.11110000000002</v>
      </c>
      <c r="M5502">
        <v>15459.83</v>
      </c>
      <c r="N5502" s="33">
        <v>1</v>
      </c>
      <c r="O5502" s="50" t="e">
        <f>INDEX([1]Dados!$M$2:$N$26779,MATCH($P5502,[1]Dados!$N$2:$N$26779,),2)</f>
        <v>#N/A</v>
      </c>
      <c r="P5502">
        <v>169702</v>
      </c>
      <c r="Q5502" s="1">
        <v>37131</v>
      </c>
      <c r="R5502" s="1">
        <v>37135</v>
      </c>
      <c r="S5502" t="s">
        <v>1843</v>
      </c>
    </row>
    <row r="5503" spans="1:19" x14ac:dyDescent="0.2">
      <c r="A5503" s="7">
        <v>430280</v>
      </c>
      <c r="B5503" s="3">
        <v>85553</v>
      </c>
      <c r="C5503" s="3" t="s">
        <v>40</v>
      </c>
      <c r="D5503" s="2" t="s">
        <v>315</v>
      </c>
      <c r="E5503" s="3">
        <v>17</v>
      </c>
      <c r="F5503" s="17">
        <v>0</v>
      </c>
      <c r="G5503" s="17">
        <v>1</v>
      </c>
      <c r="H5503" s="17">
        <v>0</v>
      </c>
      <c r="I5503" s="7">
        <v>1.24</v>
      </c>
      <c r="J5503" s="7">
        <v>7</v>
      </c>
      <c r="K5503" s="4">
        <v>447</v>
      </c>
      <c r="L5503" s="5">
        <v>447.11110000000002</v>
      </c>
      <c r="M5503">
        <v>15459.83</v>
      </c>
      <c r="N5503" s="33">
        <v>1</v>
      </c>
      <c r="O5503" s="50" t="e">
        <f>INDEX([1]Dados!$M$2:$N$26779,MATCH($P5503,[1]Dados!$N$2:$N$26779,),2)</f>
        <v>#N/A</v>
      </c>
      <c r="P5503">
        <v>169702</v>
      </c>
      <c r="Q5503" s="1">
        <v>37131</v>
      </c>
      <c r="R5503" s="1">
        <v>37135</v>
      </c>
      <c r="S5503" t="s">
        <v>1843</v>
      </c>
    </row>
    <row r="5504" spans="1:19" x14ac:dyDescent="0.2">
      <c r="A5504" s="7">
        <v>430280</v>
      </c>
      <c r="B5504" s="3">
        <v>85553</v>
      </c>
      <c r="C5504" s="3" t="s">
        <v>40</v>
      </c>
      <c r="D5504" s="2" t="s">
        <v>315</v>
      </c>
      <c r="E5504" s="3">
        <v>17</v>
      </c>
      <c r="F5504" s="17">
        <v>0</v>
      </c>
      <c r="G5504" s="17">
        <v>1</v>
      </c>
      <c r="H5504" s="17">
        <v>0</v>
      </c>
      <c r="I5504" s="7">
        <v>1.25</v>
      </c>
      <c r="J5504" s="7">
        <v>7</v>
      </c>
      <c r="K5504" s="4">
        <v>447</v>
      </c>
      <c r="L5504" s="5">
        <v>447.11110000000002</v>
      </c>
      <c r="M5504">
        <v>15459.83</v>
      </c>
      <c r="N5504" s="33">
        <v>1</v>
      </c>
      <c r="O5504" s="50" t="e">
        <f>INDEX([1]Dados!$M$2:$N$26779,MATCH($P5504,[1]Dados!$N$2:$N$26779,),2)</f>
        <v>#N/A</v>
      </c>
      <c r="P5504">
        <v>169702</v>
      </c>
      <c r="Q5504" s="1">
        <v>37131</v>
      </c>
      <c r="R5504" s="1">
        <v>37135</v>
      </c>
      <c r="S5504" t="s">
        <v>1843</v>
      </c>
    </row>
    <row r="5505" spans="1:19" x14ac:dyDescent="0.2">
      <c r="A5505" s="7">
        <v>430280</v>
      </c>
      <c r="B5505" s="3">
        <v>85553</v>
      </c>
      <c r="C5505" s="3" t="s">
        <v>40</v>
      </c>
      <c r="D5505" s="2" t="s">
        <v>315</v>
      </c>
      <c r="E5505" s="3">
        <v>17</v>
      </c>
      <c r="F5505" s="17">
        <v>0</v>
      </c>
      <c r="G5505" s="17">
        <v>1</v>
      </c>
      <c r="H5505" s="17">
        <v>0</v>
      </c>
      <c r="I5505" s="7">
        <v>1.26</v>
      </c>
      <c r="J5505" s="7">
        <v>25</v>
      </c>
      <c r="K5505" s="4">
        <v>447</v>
      </c>
      <c r="L5505" s="5">
        <v>447.11110000000002</v>
      </c>
      <c r="M5505">
        <v>15459.83</v>
      </c>
      <c r="N5505" s="33">
        <v>1</v>
      </c>
      <c r="O5505" s="50" t="e">
        <f>INDEX([1]Dados!$M$2:$N$26779,MATCH($P5505,[1]Dados!$N$2:$N$26779,),2)</f>
        <v>#N/A</v>
      </c>
      <c r="P5505">
        <v>169702</v>
      </c>
      <c r="Q5505" s="1">
        <v>37131</v>
      </c>
      <c r="R5505" s="1">
        <v>37135</v>
      </c>
      <c r="S5505" t="s">
        <v>1843</v>
      </c>
    </row>
    <row r="5506" spans="1:19" x14ac:dyDescent="0.2">
      <c r="A5506" s="7">
        <v>430280</v>
      </c>
      <c r="B5506" s="3">
        <v>85553</v>
      </c>
      <c r="C5506" s="3" t="s">
        <v>40</v>
      </c>
      <c r="D5506" s="2" t="s">
        <v>315</v>
      </c>
      <c r="E5506" s="3">
        <v>17</v>
      </c>
      <c r="F5506" s="17">
        <v>0</v>
      </c>
      <c r="G5506" s="17">
        <v>1</v>
      </c>
      <c r="H5506" s="17">
        <v>0</v>
      </c>
      <c r="I5506" s="7">
        <v>1.27</v>
      </c>
      <c r="J5506" s="7">
        <v>25</v>
      </c>
      <c r="K5506" s="4">
        <v>447</v>
      </c>
      <c r="L5506" s="5">
        <v>447.11110000000002</v>
      </c>
      <c r="M5506">
        <v>15459.83</v>
      </c>
      <c r="N5506" s="33">
        <v>1</v>
      </c>
      <c r="O5506" s="50" t="e">
        <f>INDEX([1]Dados!$M$2:$N$26779,MATCH($P5506,[1]Dados!$N$2:$N$26779,),2)</f>
        <v>#N/A</v>
      </c>
      <c r="P5506">
        <v>169702</v>
      </c>
      <c r="Q5506" s="1">
        <v>37131</v>
      </c>
      <c r="R5506" s="1">
        <v>37135</v>
      </c>
      <c r="S5506" t="s">
        <v>1843</v>
      </c>
    </row>
    <row r="5507" spans="1:19" x14ac:dyDescent="0.2">
      <c r="A5507" s="7">
        <v>430280</v>
      </c>
      <c r="B5507" s="3">
        <v>85553</v>
      </c>
      <c r="C5507" s="3" t="s">
        <v>40</v>
      </c>
      <c r="D5507" s="2" t="s">
        <v>315</v>
      </c>
      <c r="E5507" s="3">
        <v>17</v>
      </c>
      <c r="F5507" s="17">
        <v>0</v>
      </c>
      <c r="G5507" s="17">
        <v>1</v>
      </c>
      <c r="H5507" s="17">
        <v>0</v>
      </c>
      <c r="I5507" s="7">
        <v>1.3</v>
      </c>
      <c r="J5507" s="7">
        <v>25</v>
      </c>
      <c r="K5507" s="4">
        <v>447</v>
      </c>
      <c r="L5507" s="5">
        <v>447.11110000000002</v>
      </c>
      <c r="M5507">
        <v>15459.83</v>
      </c>
      <c r="N5507" s="33">
        <v>1</v>
      </c>
      <c r="O5507" s="50" t="e">
        <f>INDEX([1]Dados!$M$2:$N$26779,MATCH($P5507,[1]Dados!$N$2:$N$26779,),2)</f>
        <v>#N/A</v>
      </c>
      <c r="P5507">
        <v>169703</v>
      </c>
      <c r="Q5507" s="1">
        <v>37131</v>
      </c>
      <c r="R5507" s="1">
        <v>37135</v>
      </c>
      <c r="S5507" t="s">
        <v>1843</v>
      </c>
    </row>
    <row r="5508" spans="1:19" x14ac:dyDescent="0.2">
      <c r="A5508" s="7">
        <v>430280</v>
      </c>
      <c r="B5508" s="3">
        <v>85553</v>
      </c>
      <c r="C5508" s="3" t="s">
        <v>40</v>
      </c>
      <c r="D5508" s="2" t="s">
        <v>315</v>
      </c>
      <c r="E5508" s="3">
        <v>17</v>
      </c>
      <c r="F5508" s="17">
        <v>0</v>
      </c>
      <c r="G5508" s="17">
        <v>1</v>
      </c>
      <c r="H5508" s="17">
        <v>0</v>
      </c>
      <c r="I5508" s="7">
        <v>1.4</v>
      </c>
      <c r="J5508" s="7">
        <v>20</v>
      </c>
      <c r="K5508" s="4">
        <v>447</v>
      </c>
      <c r="L5508" s="5">
        <v>447.11110000000002</v>
      </c>
      <c r="M5508">
        <v>15459.83</v>
      </c>
      <c r="N5508" s="33">
        <v>1</v>
      </c>
      <c r="O5508" s="50" t="e">
        <f>INDEX([1]Dados!$M$2:$N$26779,MATCH($P5508,[1]Dados!$N$2:$N$26779,),2)</f>
        <v>#N/A</v>
      </c>
      <c r="P5508">
        <v>169703</v>
      </c>
      <c r="Q5508" s="1">
        <v>37131</v>
      </c>
      <c r="R5508" s="1">
        <v>37135</v>
      </c>
      <c r="S5508" t="s">
        <v>1843</v>
      </c>
    </row>
    <row r="5509" spans="1:19" x14ac:dyDescent="0.2">
      <c r="A5509" s="7">
        <v>430280</v>
      </c>
      <c r="B5509" s="3">
        <v>85553</v>
      </c>
      <c r="C5509" s="3" t="s">
        <v>40</v>
      </c>
      <c r="D5509" s="2" t="s">
        <v>315</v>
      </c>
      <c r="E5509" s="3">
        <v>17</v>
      </c>
      <c r="F5509" s="17">
        <v>0</v>
      </c>
      <c r="G5509" s="17">
        <v>1</v>
      </c>
      <c r="H5509" s="17">
        <v>0</v>
      </c>
      <c r="I5509" s="7">
        <v>1.5</v>
      </c>
      <c r="J5509" s="7">
        <v>23</v>
      </c>
      <c r="K5509" s="4">
        <v>447</v>
      </c>
      <c r="L5509" s="5">
        <v>447.11110000000002</v>
      </c>
      <c r="M5509">
        <v>15459.83</v>
      </c>
      <c r="N5509" s="33">
        <v>1</v>
      </c>
      <c r="O5509" s="50" t="e">
        <f>INDEX([1]Dados!$M$2:$N$26779,MATCH($P5509,[1]Dados!$N$2:$N$26779,),2)</f>
        <v>#N/A</v>
      </c>
      <c r="P5509">
        <v>169703</v>
      </c>
      <c r="Q5509" s="1">
        <v>37131</v>
      </c>
      <c r="R5509" s="1">
        <v>37135</v>
      </c>
      <c r="S5509" t="s">
        <v>1843</v>
      </c>
    </row>
    <row r="5510" spans="1:19" x14ac:dyDescent="0.2">
      <c r="A5510" s="7">
        <v>430280</v>
      </c>
      <c r="B5510" s="3">
        <v>85553</v>
      </c>
      <c r="C5510" s="3" t="s">
        <v>40</v>
      </c>
      <c r="D5510" s="2" t="s">
        <v>315</v>
      </c>
      <c r="E5510" s="3">
        <v>17</v>
      </c>
      <c r="F5510" s="17">
        <v>0</v>
      </c>
      <c r="G5510" s="17">
        <v>1</v>
      </c>
      <c r="H5510" s="17">
        <v>0</v>
      </c>
      <c r="I5510" s="7">
        <v>1.6</v>
      </c>
      <c r="J5510" s="7">
        <v>10</v>
      </c>
      <c r="K5510" s="4">
        <v>447</v>
      </c>
      <c r="L5510" s="5">
        <v>447.11110000000002</v>
      </c>
      <c r="M5510">
        <v>15459.83</v>
      </c>
      <c r="N5510" s="33">
        <v>1</v>
      </c>
      <c r="O5510" s="50" t="e">
        <f>INDEX([1]Dados!$M$2:$N$26779,MATCH($P5510,[1]Dados!$N$2:$N$26779,),2)</f>
        <v>#N/A</v>
      </c>
      <c r="P5510">
        <v>169703</v>
      </c>
      <c r="Q5510" s="1">
        <v>37131</v>
      </c>
      <c r="R5510" s="1">
        <v>37135</v>
      </c>
      <c r="S5510" t="s">
        <v>1843</v>
      </c>
    </row>
    <row r="5511" spans="1:19" x14ac:dyDescent="0.2">
      <c r="A5511" s="7">
        <v>430280</v>
      </c>
      <c r="B5511" s="3">
        <v>85553</v>
      </c>
      <c r="C5511" s="3" t="s">
        <v>40</v>
      </c>
      <c r="D5511" s="2" t="s">
        <v>315</v>
      </c>
      <c r="E5511" s="3">
        <v>17</v>
      </c>
      <c r="F5511" s="17">
        <v>0</v>
      </c>
      <c r="G5511" s="17">
        <v>1</v>
      </c>
      <c r="H5511" s="17">
        <v>0</v>
      </c>
      <c r="I5511" s="7">
        <v>1.7</v>
      </c>
      <c r="J5511" s="7">
        <v>25</v>
      </c>
      <c r="K5511" s="4">
        <v>447</v>
      </c>
      <c r="L5511" s="5">
        <v>447.11110000000002</v>
      </c>
      <c r="M5511">
        <v>15459.83</v>
      </c>
      <c r="N5511" s="33">
        <v>1</v>
      </c>
      <c r="O5511" s="50" t="e">
        <f>INDEX([1]Dados!$M$2:$N$26779,MATCH($P5511,[1]Dados!$N$2:$N$26779,),2)</f>
        <v>#N/A</v>
      </c>
      <c r="P5511">
        <v>169703</v>
      </c>
      <c r="Q5511" s="1">
        <v>37131</v>
      </c>
      <c r="R5511" s="1">
        <v>37135</v>
      </c>
      <c r="S5511" t="s">
        <v>1843</v>
      </c>
    </row>
    <row r="5512" spans="1:19" x14ac:dyDescent="0.2">
      <c r="A5512" s="7">
        <v>430280</v>
      </c>
      <c r="B5512" s="3">
        <v>85553</v>
      </c>
      <c r="C5512" s="3" t="s">
        <v>40</v>
      </c>
      <c r="D5512" s="2" t="s">
        <v>315</v>
      </c>
      <c r="E5512" s="3">
        <v>17</v>
      </c>
      <c r="F5512" s="17">
        <v>0</v>
      </c>
      <c r="G5512" s="17">
        <v>1</v>
      </c>
      <c r="H5512" s="17">
        <v>0</v>
      </c>
      <c r="I5512" s="7">
        <v>1.8</v>
      </c>
      <c r="J5512" s="7">
        <v>33</v>
      </c>
      <c r="K5512" s="4">
        <v>447</v>
      </c>
      <c r="L5512" s="5">
        <v>447.11110000000002</v>
      </c>
      <c r="M5512">
        <v>15459.83</v>
      </c>
      <c r="N5512" s="33">
        <v>1</v>
      </c>
      <c r="O5512" s="50" t="e">
        <f>INDEX([1]Dados!$M$2:$N$26779,MATCH($P5512,[1]Dados!$N$2:$N$26779,),2)</f>
        <v>#N/A</v>
      </c>
      <c r="P5512">
        <v>169703</v>
      </c>
      <c r="Q5512" s="1">
        <v>37131</v>
      </c>
      <c r="R5512" s="1">
        <v>37135</v>
      </c>
      <c r="S5512" t="s">
        <v>1843</v>
      </c>
    </row>
    <row r="5513" spans="1:19" x14ac:dyDescent="0.2">
      <c r="A5513" s="7">
        <v>430280</v>
      </c>
      <c r="B5513" s="3">
        <v>85553</v>
      </c>
      <c r="C5513" s="3" t="s">
        <v>40</v>
      </c>
      <c r="D5513" s="2" t="s">
        <v>315</v>
      </c>
      <c r="E5513" s="3">
        <v>17</v>
      </c>
      <c r="F5513" s="17">
        <v>0</v>
      </c>
      <c r="G5513" s="17">
        <v>1</v>
      </c>
      <c r="H5513" s="17">
        <v>0</v>
      </c>
      <c r="I5513" s="7">
        <v>1.9</v>
      </c>
      <c r="J5513" s="7">
        <v>25</v>
      </c>
      <c r="K5513" s="4">
        <v>447</v>
      </c>
      <c r="L5513" s="5">
        <v>447.11110000000002</v>
      </c>
      <c r="M5513">
        <v>15459.83</v>
      </c>
      <c r="N5513" s="33">
        <v>1</v>
      </c>
      <c r="O5513" s="50" t="e">
        <f>INDEX([1]Dados!$M$2:$N$26779,MATCH($P5513,[1]Dados!$N$2:$N$26779,),2)</f>
        <v>#N/A</v>
      </c>
      <c r="P5513">
        <v>169703</v>
      </c>
      <c r="Q5513" s="1">
        <v>37131</v>
      </c>
      <c r="R5513" s="1">
        <v>37135</v>
      </c>
      <c r="S5513" t="s">
        <v>1843</v>
      </c>
    </row>
    <row r="5514" spans="1:19" x14ac:dyDescent="0.2">
      <c r="A5514" s="7">
        <v>431342</v>
      </c>
      <c r="B5514" s="3">
        <v>87289</v>
      </c>
      <c r="C5514" s="3" t="s">
        <v>40</v>
      </c>
      <c r="D5514" s="2" t="s">
        <v>615</v>
      </c>
      <c r="E5514" s="3">
        <v>17</v>
      </c>
      <c r="F5514" s="17">
        <v>0</v>
      </c>
      <c r="G5514" s="17">
        <v>1</v>
      </c>
      <c r="H5514" s="17">
        <v>0</v>
      </c>
      <c r="I5514" s="7">
        <v>3.1</v>
      </c>
      <c r="J5514" s="7">
        <v>18</v>
      </c>
      <c r="K5514" s="4">
        <v>1203</v>
      </c>
      <c r="L5514" s="5">
        <v>1203.0829000000001</v>
      </c>
      <c r="M5514">
        <v>16785.36</v>
      </c>
      <c r="N5514" s="33">
        <v>1</v>
      </c>
      <c r="O5514" s="50" t="e">
        <f>INDEX([1]Dados!$M$2:$N$26779,MATCH($P5514,[1]Dados!$N$2:$N$26779,),2)</f>
        <v>#N/A</v>
      </c>
      <c r="P5514">
        <v>167833</v>
      </c>
      <c r="Q5514" s="1">
        <v>37131</v>
      </c>
      <c r="R5514" s="1">
        <v>37135</v>
      </c>
      <c r="S5514" t="s">
        <v>2019</v>
      </c>
    </row>
    <row r="5515" spans="1:19" x14ac:dyDescent="0.2">
      <c r="A5515" s="7">
        <v>431342</v>
      </c>
      <c r="B5515" s="3">
        <v>87289</v>
      </c>
      <c r="C5515" s="3" t="s">
        <v>40</v>
      </c>
      <c r="D5515" s="2" t="s">
        <v>615</v>
      </c>
      <c r="E5515" s="3">
        <v>17</v>
      </c>
      <c r="F5515" s="17">
        <v>0</v>
      </c>
      <c r="G5515" s="17">
        <v>1</v>
      </c>
      <c r="H5515" s="17">
        <v>0</v>
      </c>
      <c r="I5515" s="7">
        <v>3.2</v>
      </c>
      <c r="J5515" s="7">
        <v>20</v>
      </c>
      <c r="K5515" s="4">
        <v>1203</v>
      </c>
      <c r="L5515" s="5">
        <v>1203.0829000000001</v>
      </c>
      <c r="M5515">
        <v>16785.36</v>
      </c>
      <c r="N5515" s="33">
        <v>1</v>
      </c>
      <c r="O5515" s="50" t="e">
        <f>INDEX([1]Dados!$M$2:$N$26779,MATCH($P5515,[1]Dados!$N$2:$N$26779,),2)</f>
        <v>#N/A</v>
      </c>
      <c r="P5515">
        <v>167833</v>
      </c>
      <c r="Q5515" s="1">
        <v>37131</v>
      </c>
      <c r="R5515" s="1">
        <v>37135</v>
      </c>
      <c r="S5515" t="s">
        <v>2019</v>
      </c>
    </row>
    <row r="5516" spans="1:19" x14ac:dyDescent="0.2">
      <c r="A5516" s="7">
        <v>431342</v>
      </c>
      <c r="B5516" s="3">
        <v>87289</v>
      </c>
      <c r="C5516" s="3" t="s">
        <v>40</v>
      </c>
      <c r="D5516" s="2" t="s">
        <v>615</v>
      </c>
      <c r="E5516" s="3">
        <v>17</v>
      </c>
      <c r="F5516" s="17">
        <v>0</v>
      </c>
      <c r="G5516" s="17">
        <v>1</v>
      </c>
      <c r="H5516" s="17">
        <v>0</v>
      </c>
      <c r="I5516" s="7">
        <v>1.1000000000000001</v>
      </c>
      <c r="J5516" s="7">
        <v>25</v>
      </c>
      <c r="K5516" s="4">
        <v>1214</v>
      </c>
      <c r="L5516" s="5">
        <v>1214.0587</v>
      </c>
      <c r="M5516">
        <v>89502</v>
      </c>
      <c r="N5516" s="33">
        <v>1</v>
      </c>
      <c r="O5516" s="50" t="e">
        <f>INDEX([1]Dados!$M$2:$N$26779,MATCH($P5516,[1]Dados!$N$2:$N$26779,),2)</f>
        <v>#N/A</v>
      </c>
      <c r="P5516">
        <v>168422</v>
      </c>
      <c r="Q5516" s="1">
        <v>37131</v>
      </c>
      <c r="R5516" s="1">
        <v>37135</v>
      </c>
      <c r="S5516" t="s">
        <v>2020</v>
      </c>
    </row>
    <row r="5517" spans="1:19" x14ac:dyDescent="0.2">
      <c r="A5517" s="7">
        <v>431342</v>
      </c>
      <c r="B5517" s="3">
        <v>87289</v>
      </c>
      <c r="C5517" s="3" t="s">
        <v>40</v>
      </c>
      <c r="D5517" s="2" t="s">
        <v>615</v>
      </c>
      <c r="E5517" s="3">
        <v>17</v>
      </c>
      <c r="F5517" s="17">
        <v>0</v>
      </c>
      <c r="G5517" s="17">
        <v>1</v>
      </c>
      <c r="H5517" s="17">
        <v>0</v>
      </c>
      <c r="I5517" s="7">
        <v>1.2</v>
      </c>
      <c r="J5517" s="7">
        <v>1</v>
      </c>
      <c r="K5517" s="4">
        <v>1214</v>
      </c>
      <c r="L5517" s="5">
        <v>1214.0587</v>
      </c>
      <c r="M5517">
        <v>89502</v>
      </c>
      <c r="N5517" s="33">
        <v>1</v>
      </c>
      <c r="O5517" s="50" t="e">
        <f>INDEX([1]Dados!$M$2:$N$26779,MATCH($P5517,[1]Dados!$N$2:$N$26779,),2)</f>
        <v>#N/A</v>
      </c>
      <c r="P5517">
        <v>168422</v>
      </c>
      <c r="Q5517" s="1">
        <v>37131</v>
      </c>
      <c r="R5517" s="1">
        <v>37135</v>
      </c>
      <c r="S5517" t="s">
        <v>2020</v>
      </c>
    </row>
    <row r="5518" spans="1:19" x14ac:dyDescent="0.2">
      <c r="A5518" s="7">
        <v>431342</v>
      </c>
      <c r="B5518" s="3">
        <v>87289</v>
      </c>
      <c r="C5518" s="3" t="s">
        <v>40</v>
      </c>
      <c r="D5518" s="2" t="s">
        <v>615</v>
      </c>
      <c r="E5518" s="3">
        <v>17</v>
      </c>
      <c r="F5518" s="17">
        <v>0</v>
      </c>
      <c r="G5518" s="17">
        <v>1</v>
      </c>
      <c r="H5518" s="17">
        <v>0</v>
      </c>
      <c r="I5518" s="7">
        <v>1.3</v>
      </c>
      <c r="J5518" s="7">
        <v>1</v>
      </c>
      <c r="K5518" s="4">
        <v>1214</v>
      </c>
      <c r="L5518" s="5">
        <v>1214.0587</v>
      </c>
      <c r="M5518">
        <v>89502</v>
      </c>
      <c r="N5518" s="33">
        <v>1</v>
      </c>
      <c r="O5518" s="50" t="e">
        <f>INDEX([1]Dados!$M$2:$N$26779,MATCH($P5518,[1]Dados!$N$2:$N$26779,),2)</f>
        <v>#N/A</v>
      </c>
      <c r="P5518">
        <v>168422</v>
      </c>
      <c r="Q5518" s="1">
        <v>37131</v>
      </c>
      <c r="R5518" s="1">
        <v>37135</v>
      </c>
      <c r="S5518" t="s">
        <v>2020</v>
      </c>
    </row>
    <row r="5519" spans="1:19" x14ac:dyDescent="0.2">
      <c r="A5519" s="7">
        <v>431342</v>
      </c>
      <c r="B5519" s="3">
        <v>87289</v>
      </c>
      <c r="C5519" s="3" t="s">
        <v>40</v>
      </c>
      <c r="D5519" s="2" t="s">
        <v>615</v>
      </c>
      <c r="E5519" s="3">
        <v>17</v>
      </c>
      <c r="F5519" s="17">
        <v>0</v>
      </c>
      <c r="G5519" s="17">
        <v>1</v>
      </c>
      <c r="H5519" s="17">
        <v>0</v>
      </c>
      <c r="I5519" s="7">
        <v>2.1</v>
      </c>
      <c r="J5519" s="7">
        <v>22</v>
      </c>
      <c r="K5519" s="4">
        <v>1293</v>
      </c>
      <c r="L5519" s="5">
        <v>1293.0592999999999</v>
      </c>
      <c r="M5519">
        <v>7224.75</v>
      </c>
      <c r="N5519" s="33">
        <v>1</v>
      </c>
      <c r="O5519" s="50" t="e">
        <f>INDEX([1]Dados!$M$2:$N$26779,MATCH($P5519,[1]Dados!$N$2:$N$26779,),2)</f>
        <v>#N/A</v>
      </c>
      <c r="P5519">
        <v>168359</v>
      </c>
      <c r="Q5519" s="1">
        <v>37131</v>
      </c>
      <c r="R5519" s="1">
        <v>37135</v>
      </c>
      <c r="S5519" t="s">
        <v>1968</v>
      </c>
    </row>
    <row r="5520" spans="1:19" x14ac:dyDescent="0.2">
      <c r="A5520" s="7">
        <v>431342</v>
      </c>
      <c r="B5520" s="3">
        <v>87289</v>
      </c>
      <c r="C5520" s="3" t="s">
        <v>40</v>
      </c>
      <c r="D5520" s="2" t="s">
        <v>615</v>
      </c>
      <c r="E5520" s="3">
        <v>17</v>
      </c>
      <c r="F5520" s="17">
        <v>0</v>
      </c>
      <c r="G5520" s="17">
        <v>1</v>
      </c>
      <c r="H5520" s="17">
        <v>0</v>
      </c>
      <c r="I5520" s="7">
        <v>2.2000000000000002</v>
      </c>
      <c r="J5520" s="7">
        <v>22</v>
      </c>
      <c r="K5520" s="4">
        <v>1293</v>
      </c>
      <c r="L5520" s="5">
        <v>1293.0592999999999</v>
      </c>
      <c r="M5520">
        <v>7224.75</v>
      </c>
      <c r="N5520" s="33">
        <v>1</v>
      </c>
      <c r="O5520" s="50" t="e">
        <f>INDEX([1]Dados!$M$2:$N$26779,MATCH($P5520,[1]Dados!$N$2:$N$26779,),2)</f>
        <v>#N/A</v>
      </c>
      <c r="P5520">
        <v>168359</v>
      </c>
      <c r="Q5520" s="1">
        <v>37131</v>
      </c>
      <c r="R5520" s="1">
        <v>37135</v>
      </c>
      <c r="S5520" t="s">
        <v>1968</v>
      </c>
    </row>
    <row r="5521" spans="1:19" x14ac:dyDescent="0.2">
      <c r="A5521" s="7">
        <v>431342</v>
      </c>
      <c r="B5521" s="3">
        <v>87289</v>
      </c>
      <c r="C5521" s="3" t="s">
        <v>40</v>
      </c>
      <c r="D5521" s="2" t="s">
        <v>615</v>
      </c>
      <c r="E5521" s="3">
        <v>17</v>
      </c>
      <c r="F5521" s="17">
        <v>0</v>
      </c>
      <c r="G5521" s="17">
        <v>1</v>
      </c>
      <c r="H5521" s="17">
        <v>0</v>
      </c>
      <c r="I5521" s="7">
        <v>2.2999999999999998</v>
      </c>
      <c r="J5521" s="7">
        <v>28</v>
      </c>
      <c r="K5521" s="4">
        <v>1293</v>
      </c>
      <c r="L5521" s="5">
        <v>1293.0592999999999</v>
      </c>
      <c r="M5521">
        <v>7224.75</v>
      </c>
      <c r="N5521" s="33">
        <v>1</v>
      </c>
      <c r="O5521" s="50" t="e">
        <f>INDEX([1]Dados!$M$2:$N$26779,MATCH($P5521,[1]Dados!$N$2:$N$26779,),2)</f>
        <v>#N/A</v>
      </c>
      <c r="P5521">
        <v>168359</v>
      </c>
      <c r="Q5521" s="1">
        <v>37131</v>
      </c>
      <c r="R5521" s="1">
        <v>37135</v>
      </c>
      <c r="S5521" t="s">
        <v>1968</v>
      </c>
    </row>
    <row r="5522" spans="1:19" x14ac:dyDescent="0.2">
      <c r="A5522" s="7">
        <v>431342</v>
      </c>
      <c r="B5522" s="3">
        <v>87289</v>
      </c>
      <c r="C5522" s="3" t="s">
        <v>40</v>
      </c>
      <c r="D5522" s="2" t="s">
        <v>615</v>
      </c>
      <c r="E5522" s="3">
        <v>17</v>
      </c>
      <c r="F5522" s="17">
        <v>0</v>
      </c>
      <c r="G5522" s="17">
        <v>1</v>
      </c>
      <c r="H5522" s="17">
        <v>0</v>
      </c>
      <c r="I5522" s="7">
        <v>2.4</v>
      </c>
      <c r="J5522" s="7">
        <v>0</v>
      </c>
      <c r="K5522" s="4">
        <v>1293</v>
      </c>
      <c r="L5522" s="5">
        <v>1293.0592999999999</v>
      </c>
      <c r="M5522">
        <v>7224.75</v>
      </c>
      <c r="N5522" s="33">
        <v>1</v>
      </c>
      <c r="O5522" s="50" t="e">
        <f>INDEX([1]Dados!$M$2:$N$26779,MATCH($P5522,[1]Dados!$N$2:$N$26779,),2)</f>
        <v>#N/A</v>
      </c>
      <c r="P5522">
        <v>168359</v>
      </c>
      <c r="Q5522" s="1">
        <v>37131</v>
      </c>
      <c r="R5522" s="1">
        <v>37135</v>
      </c>
      <c r="S5522" t="s">
        <v>1968</v>
      </c>
    </row>
    <row r="5523" spans="1:19" x14ac:dyDescent="0.2">
      <c r="A5523" s="7">
        <v>431342</v>
      </c>
      <c r="B5523" s="3">
        <v>87289</v>
      </c>
      <c r="C5523" s="3" t="s">
        <v>40</v>
      </c>
      <c r="D5523" s="2" t="s">
        <v>615</v>
      </c>
      <c r="E5523" s="3">
        <v>17</v>
      </c>
      <c r="F5523" s="17">
        <v>0</v>
      </c>
      <c r="G5523" s="17">
        <v>1</v>
      </c>
      <c r="H5523" s="17">
        <v>0</v>
      </c>
      <c r="I5523" s="7" t="s">
        <v>3</v>
      </c>
      <c r="J5523" s="7">
        <v>0</v>
      </c>
      <c r="K5523" s="4">
        <v>1214</v>
      </c>
      <c r="L5523" s="5">
        <v>1214.0589</v>
      </c>
      <c r="M5523">
        <v>281040</v>
      </c>
      <c r="N5523" s="33">
        <v>1</v>
      </c>
      <c r="O5523" s="50" t="e">
        <f>INDEX([1]Dados!$M$2:$N$26779,MATCH($P5523,[1]Dados!$N$2:$N$26779,),2)</f>
        <v>#N/A</v>
      </c>
      <c r="P5523">
        <v>169512</v>
      </c>
      <c r="Q5523" s="1">
        <v>37131</v>
      </c>
      <c r="R5523" s="1">
        <v>37135</v>
      </c>
      <c r="S5523" t="s">
        <v>2134</v>
      </c>
    </row>
    <row r="5524" spans="1:19" x14ac:dyDescent="0.2">
      <c r="A5524" s="7">
        <v>431342</v>
      </c>
      <c r="B5524" s="3">
        <v>87289</v>
      </c>
      <c r="C5524" s="3" t="s">
        <v>40</v>
      </c>
      <c r="D5524" s="2" t="s">
        <v>615</v>
      </c>
      <c r="E5524" s="3">
        <v>17</v>
      </c>
      <c r="F5524" s="17">
        <v>0</v>
      </c>
      <c r="G5524" s="17">
        <v>1</v>
      </c>
      <c r="H5524" s="17">
        <v>0</v>
      </c>
      <c r="I5524" s="7" t="s">
        <v>3</v>
      </c>
      <c r="J5524" s="7">
        <v>0</v>
      </c>
      <c r="K5524" s="4">
        <v>1214</v>
      </c>
      <c r="L5524" s="5">
        <v>1214.0589</v>
      </c>
      <c r="M5524" t="s">
        <v>2134</v>
      </c>
      <c r="N5524" s="33">
        <v>1</v>
      </c>
      <c r="O5524" s="50" t="e">
        <f>INDEX([1]Dados!$M$2:$N$26779,MATCH($P5524,[1]Dados!$N$2:$N$26779,),2)</f>
        <v>#N/A</v>
      </c>
      <c r="P5524">
        <v>169640</v>
      </c>
      <c r="Q5524" s="1">
        <v>37131</v>
      </c>
      <c r="R5524" s="1">
        <v>37135</v>
      </c>
      <c r="S5524" t="s">
        <v>2134</v>
      </c>
    </row>
    <row r="5525" spans="1:19" x14ac:dyDescent="0.2">
      <c r="A5525" s="7">
        <v>431780</v>
      </c>
      <c r="B5525" s="3">
        <v>88595</v>
      </c>
      <c r="C5525" s="3" t="s">
        <v>40</v>
      </c>
      <c r="D5525" s="2" t="s">
        <v>750</v>
      </c>
      <c r="E5525" s="3">
        <v>17</v>
      </c>
      <c r="F5525" s="17">
        <v>0</v>
      </c>
      <c r="G5525" s="17">
        <v>1</v>
      </c>
      <c r="H5525" s="17">
        <v>0</v>
      </c>
      <c r="I5525" s="7">
        <v>3.1</v>
      </c>
      <c r="J5525" s="7">
        <v>25</v>
      </c>
      <c r="K5525" s="4">
        <v>1203</v>
      </c>
      <c r="L5525" s="5">
        <v>1203.0829000000001</v>
      </c>
      <c r="M5525">
        <v>39338.36</v>
      </c>
      <c r="N5525" s="3">
        <v>1</v>
      </c>
      <c r="O5525" s="50" t="e">
        <f>INDEX([1]Dados!$M$2:$N$26779,MATCH($P5525,[1]Dados!$N$2:$N$26779,),2)</f>
        <v>#N/A</v>
      </c>
      <c r="P5525">
        <v>167835</v>
      </c>
      <c r="Q5525" s="1">
        <v>37131</v>
      </c>
      <c r="R5525" s="1">
        <v>37135</v>
      </c>
      <c r="S5525" t="s">
        <v>1194</v>
      </c>
    </row>
    <row r="5526" spans="1:19" x14ac:dyDescent="0.2">
      <c r="A5526" s="7">
        <v>431780</v>
      </c>
      <c r="B5526" s="3">
        <v>88595</v>
      </c>
      <c r="C5526" s="3" t="s">
        <v>40</v>
      </c>
      <c r="D5526" s="2" t="s">
        <v>750</v>
      </c>
      <c r="E5526" s="3">
        <v>17</v>
      </c>
      <c r="F5526" s="17">
        <v>0</v>
      </c>
      <c r="G5526" s="17">
        <v>1</v>
      </c>
      <c r="H5526" s="17">
        <v>0</v>
      </c>
      <c r="I5526" s="7">
        <v>2.1</v>
      </c>
      <c r="J5526" s="7">
        <v>15</v>
      </c>
      <c r="K5526" s="4">
        <v>1214</v>
      </c>
      <c r="L5526" s="5">
        <v>1214.0587</v>
      </c>
      <c r="M5526">
        <v>366286.54</v>
      </c>
      <c r="N5526" s="3">
        <v>1</v>
      </c>
      <c r="O5526" s="50" t="e">
        <f>INDEX([1]Dados!$M$2:$N$26779,MATCH($P5526,[1]Dados!$N$2:$N$26779,),2)</f>
        <v>#N/A</v>
      </c>
      <c r="P5526">
        <v>168423</v>
      </c>
      <c r="Q5526" s="1">
        <v>37131</v>
      </c>
      <c r="R5526" s="1">
        <v>37135</v>
      </c>
      <c r="S5526" t="s">
        <v>1186</v>
      </c>
    </row>
    <row r="5527" spans="1:19" x14ac:dyDescent="0.2">
      <c r="A5527" s="7">
        <v>431780</v>
      </c>
      <c r="B5527" s="3">
        <v>88595</v>
      </c>
      <c r="C5527" s="3" t="s">
        <v>40</v>
      </c>
      <c r="D5527" s="2" t="s">
        <v>750</v>
      </c>
      <c r="E5527" s="3">
        <v>17</v>
      </c>
      <c r="F5527" s="17">
        <v>0</v>
      </c>
      <c r="G5527" s="17">
        <v>1</v>
      </c>
      <c r="H5527" s="17">
        <v>0</v>
      </c>
      <c r="I5527" s="7">
        <v>2.2000000000000002</v>
      </c>
      <c r="J5527" s="7">
        <v>25</v>
      </c>
      <c r="K5527" s="4">
        <v>1214</v>
      </c>
      <c r="L5527" s="5">
        <v>1214.0587</v>
      </c>
      <c r="M5527">
        <v>366286.54</v>
      </c>
      <c r="N5527" s="3">
        <v>1</v>
      </c>
      <c r="O5527" s="50" t="e">
        <f>INDEX([1]Dados!$M$2:$N$26779,MATCH($P5527,[1]Dados!$N$2:$N$26779,),2)</f>
        <v>#N/A</v>
      </c>
      <c r="P5527">
        <v>168423</v>
      </c>
      <c r="Q5527" s="1">
        <v>37131</v>
      </c>
      <c r="R5527" s="1">
        <v>37135</v>
      </c>
      <c r="S5527" t="s">
        <v>1186</v>
      </c>
    </row>
    <row r="5528" spans="1:19" x14ac:dyDescent="0.2">
      <c r="A5528" s="7">
        <v>431780</v>
      </c>
      <c r="B5528" s="3">
        <v>88595</v>
      </c>
      <c r="C5528" s="3" t="s">
        <v>40</v>
      </c>
      <c r="D5528" s="2" t="s">
        <v>750</v>
      </c>
      <c r="E5528" s="3">
        <v>17</v>
      </c>
      <c r="F5528" s="17">
        <v>0</v>
      </c>
      <c r="G5528" s="17">
        <v>1</v>
      </c>
      <c r="H5528" s="17">
        <v>0</v>
      </c>
      <c r="I5528" s="7">
        <v>2.2999999999999998</v>
      </c>
      <c r="J5528" s="7">
        <v>25</v>
      </c>
      <c r="K5528" s="4">
        <v>1214</v>
      </c>
      <c r="L5528" s="5">
        <v>1214.0587</v>
      </c>
      <c r="M5528">
        <v>366286.54</v>
      </c>
      <c r="N5528" s="3">
        <v>1</v>
      </c>
      <c r="O5528" s="50" t="e">
        <f>INDEX([1]Dados!$M$2:$N$26779,MATCH($P5528,[1]Dados!$N$2:$N$26779,),2)</f>
        <v>#N/A</v>
      </c>
      <c r="P5528">
        <v>168423</v>
      </c>
      <c r="Q5528" s="1">
        <v>37131</v>
      </c>
      <c r="R5528" s="1">
        <v>37135</v>
      </c>
      <c r="S5528" t="s">
        <v>1186</v>
      </c>
    </row>
    <row r="5529" spans="1:19" x14ac:dyDescent="0.2">
      <c r="A5529" s="7">
        <v>431780</v>
      </c>
      <c r="B5529" s="3">
        <v>88595</v>
      </c>
      <c r="C5529" s="3" t="s">
        <v>40</v>
      </c>
      <c r="D5529" s="2" t="s">
        <v>750</v>
      </c>
      <c r="E5529" s="3">
        <v>17</v>
      </c>
      <c r="F5529" s="17">
        <v>0</v>
      </c>
      <c r="G5529" s="17">
        <v>1</v>
      </c>
      <c r="H5529" s="17">
        <v>0</v>
      </c>
      <c r="I5529" s="7">
        <v>1.1000000000000001</v>
      </c>
      <c r="J5529" s="7">
        <v>28</v>
      </c>
      <c r="K5529" s="4">
        <v>1214</v>
      </c>
      <c r="L5529" s="5">
        <v>1214.0589</v>
      </c>
      <c r="M5529">
        <v>89060</v>
      </c>
      <c r="N5529" s="3">
        <v>1</v>
      </c>
      <c r="O5529" s="50" t="e">
        <f>INDEX([1]Dados!$M$2:$N$26779,MATCH($P5529,[1]Dados!$N$2:$N$26779,),2)</f>
        <v>#N/A</v>
      </c>
      <c r="P5529">
        <v>169641</v>
      </c>
      <c r="Q5529" s="1">
        <v>37131</v>
      </c>
      <c r="R5529" s="1">
        <v>37135</v>
      </c>
      <c r="S5529" t="s">
        <v>1694</v>
      </c>
    </row>
    <row r="5530" spans="1:19" x14ac:dyDescent="0.2">
      <c r="A5530" s="7">
        <v>431780</v>
      </c>
      <c r="B5530" s="3">
        <v>88595</v>
      </c>
      <c r="C5530" s="3" t="s">
        <v>40</v>
      </c>
      <c r="D5530" s="2" t="s">
        <v>750</v>
      </c>
      <c r="E5530" s="3">
        <v>17</v>
      </c>
      <c r="F5530" s="17">
        <v>0</v>
      </c>
      <c r="G5530" s="17">
        <v>1</v>
      </c>
      <c r="H5530" s="17">
        <v>0</v>
      </c>
      <c r="I5530" s="7">
        <v>1.2</v>
      </c>
      <c r="J5530" s="7">
        <v>25</v>
      </c>
      <c r="K5530" s="4">
        <v>1214</v>
      </c>
      <c r="L5530" s="5">
        <v>1214.0589</v>
      </c>
      <c r="M5530">
        <v>89060</v>
      </c>
      <c r="N5530" s="3">
        <v>1</v>
      </c>
      <c r="O5530" s="50" t="e">
        <f>INDEX([1]Dados!$M$2:$N$26779,MATCH($P5530,[1]Dados!$N$2:$N$26779,),2)</f>
        <v>#N/A</v>
      </c>
      <c r="P5530">
        <v>169641</v>
      </c>
      <c r="Q5530" s="1">
        <v>37131</v>
      </c>
      <c r="R5530" s="1">
        <v>37135</v>
      </c>
      <c r="S5530" t="s">
        <v>1694</v>
      </c>
    </row>
    <row r="5531" spans="1:19" x14ac:dyDescent="0.2">
      <c r="A5531" s="7">
        <v>431780</v>
      </c>
      <c r="B5531" s="3">
        <v>88595</v>
      </c>
      <c r="C5531" s="3" t="s">
        <v>40</v>
      </c>
      <c r="D5531" s="2" t="s">
        <v>750</v>
      </c>
      <c r="E5531" s="3">
        <v>17</v>
      </c>
      <c r="F5531" s="17">
        <v>0</v>
      </c>
      <c r="G5531" s="17">
        <v>1</v>
      </c>
      <c r="H5531" s="17">
        <v>0</v>
      </c>
      <c r="I5531" s="7">
        <v>1.3</v>
      </c>
      <c r="J5531" s="7">
        <v>25</v>
      </c>
      <c r="K5531" s="4">
        <v>1214</v>
      </c>
      <c r="L5531" s="5">
        <v>1214.0589</v>
      </c>
      <c r="M5531">
        <v>89060</v>
      </c>
      <c r="N5531" s="3">
        <v>1</v>
      </c>
      <c r="O5531" s="50" t="e">
        <f>INDEX([1]Dados!$M$2:$N$26779,MATCH($P5531,[1]Dados!$N$2:$N$26779,),2)</f>
        <v>#N/A</v>
      </c>
      <c r="P5531">
        <v>169641</v>
      </c>
      <c r="Q5531" s="1">
        <v>37131</v>
      </c>
      <c r="R5531" s="1">
        <v>37135</v>
      </c>
      <c r="S5531" t="s">
        <v>1694</v>
      </c>
    </row>
    <row r="5532" spans="1:19" x14ac:dyDescent="0.2">
      <c r="A5532" s="7">
        <v>431780</v>
      </c>
      <c r="B5532" s="3">
        <v>88595</v>
      </c>
      <c r="C5532" s="3" t="s">
        <v>40</v>
      </c>
      <c r="D5532" s="2" t="s">
        <v>750</v>
      </c>
      <c r="E5532" s="3">
        <v>17</v>
      </c>
      <c r="F5532" s="17">
        <v>0</v>
      </c>
      <c r="G5532" s="17">
        <v>1</v>
      </c>
      <c r="H5532" s="17">
        <v>0</v>
      </c>
      <c r="I5532" s="7">
        <v>1.4</v>
      </c>
      <c r="J5532" s="7">
        <v>28</v>
      </c>
      <c r="K5532" s="4">
        <v>1214</v>
      </c>
      <c r="L5532" s="5">
        <v>1214.0589</v>
      </c>
      <c r="M5532">
        <v>89060</v>
      </c>
      <c r="N5532" s="3">
        <v>1</v>
      </c>
      <c r="O5532" s="50" t="e">
        <f>INDEX([1]Dados!$M$2:$N$26779,MATCH($P5532,[1]Dados!$N$2:$N$26779,),2)</f>
        <v>#N/A</v>
      </c>
      <c r="P5532">
        <v>169641</v>
      </c>
      <c r="Q5532" s="1">
        <v>37131</v>
      </c>
      <c r="R5532" s="1">
        <v>37135</v>
      </c>
      <c r="S5532" t="s">
        <v>1694</v>
      </c>
    </row>
    <row r="5533" spans="1:19" x14ac:dyDescent="0.2">
      <c r="A5533" s="7">
        <v>431780</v>
      </c>
      <c r="B5533" s="3">
        <v>88595</v>
      </c>
      <c r="C5533" s="3" t="s">
        <v>40</v>
      </c>
      <c r="D5533" s="2" t="s">
        <v>750</v>
      </c>
      <c r="E5533" s="3">
        <v>17</v>
      </c>
      <c r="F5533" s="17">
        <v>0</v>
      </c>
      <c r="G5533" s="17">
        <v>1</v>
      </c>
      <c r="H5533" s="17">
        <v>0</v>
      </c>
      <c r="I5533" s="7">
        <v>4.0999999999999996</v>
      </c>
      <c r="J5533" s="7">
        <v>22</v>
      </c>
      <c r="K5533" s="4">
        <v>1293</v>
      </c>
      <c r="L5533" s="5">
        <v>1293.0592999999999</v>
      </c>
      <c r="M5533">
        <v>23768.400000000001</v>
      </c>
      <c r="N5533" s="3">
        <v>1</v>
      </c>
      <c r="O5533" s="50" t="e">
        <f>INDEX([1]Dados!$M$2:$N$26779,MATCH($P5533,[1]Dados!$N$2:$N$26779,),2)</f>
        <v>#N/A</v>
      </c>
      <c r="P5533">
        <v>168361</v>
      </c>
      <c r="Q5533" s="1">
        <v>37131</v>
      </c>
      <c r="R5533" s="1">
        <v>37135</v>
      </c>
      <c r="S5533" t="s">
        <v>1193</v>
      </c>
    </row>
    <row r="5534" spans="1:19" x14ac:dyDescent="0.2">
      <c r="A5534" s="7">
        <v>431780</v>
      </c>
      <c r="B5534" s="3">
        <v>88595</v>
      </c>
      <c r="C5534" s="3" t="s">
        <v>40</v>
      </c>
      <c r="D5534" s="2" t="s">
        <v>750</v>
      </c>
      <c r="E5534" s="3">
        <v>17</v>
      </c>
      <c r="F5534" s="17">
        <v>0</v>
      </c>
      <c r="G5534" s="17">
        <v>1</v>
      </c>
      <c r="H5534" s="17">
        <v>0</v>
      </c>
      <c r="I5534" s="7" t="s">
        <v>3</v>
      </c>
      <c r="J5534" s="7">
        <v>0</v>
      </c>
      <c r="K5534" s="4">
        <v>1214</v>
      </c>
      <c r="L5534" s="5">
        <v>1214.0808</v>
      </c>
      <c r="M5534">
        <f>39200+7840</f>
        <v>47040</v>
      </c>
      <c r="N5534" s="3">
        <v>1</v>
      </c>
      <c r="O5534" s="50" t="e">
        <f>INDEX([1]Dados!$M$2:$N$26779,MATCH($P5534,[1]Dados!$N$2:$N$26779,),2)</f>
        <v>#N/A</v>
      </c>
      <c r="P5534">
        <v>167919</v>
      </c>
      <c r="Q5534" s="1">
        <v>37131</v>
      </c>
      <c r="R5534" s="1">
        <v>37135</v>
      </c>
      <c r="S5534" t="s">
        <v>2134</v>
      </c>
    </row>
    <row r="5535" spans="1:19" x14ac:dyDescent="0.2">
      <c r="A5535" s="7">
        <v>431780</v>
      </c>
      <c r="B5535" s="3">
        <v>88595</v>
      </c>
      <c r="C5535" s="3" t="s">
        <v>40</v>
      </c>
      <c r="D5535" s="2" t="s">
        <v>750</v>
      </c>
      <c r="E5535" s="3">
        <v>17</v>
      </c>
      <c r="F5535" s="17">
        <v>0</v>
      </c>
      <c r="G5535" s="17">
        <v>1</v>
      </c>
      <c r="H5535" s="17">
        <v>0</v>
      </c>
      <c r="I5535" s="7">
        <v>4.2</v>
      </c>
      <c r="J5535" s="7">
        <v>0</v>
      </c>
      <c r="K5535" s="4">
        <v>1293</v>
      </c>
      <c r="L5535" s="5">
        <v>1293.0592999999999</v>
      </c>
      <c r="M5535">
        <v>23768.400000000001</v>
      </c>
      <c r="N5535" s="3">
        <v>1</v>
      </c>
      <c r="O5535" s="50" t="e">
        <f>INDEX([1]Dados!$M$2:$N$26779,MATCH($P5535,[1]Dados!$N$2:$N$26779,),2)</f>
        <v>#N/A</v>
      </c>
      <c r="P5535">
        <v>168361</v>
      </c>
      <c r="Q5535" s="1">
        <v>37131</v>
      </c>
      <c r="R5535" s="1">
        <v>37135</v>
      </c>
      <c r="S5535" t="s">
        <v>1193</v>
      </c>
    </row>
    <row r="5536" spans="1:19" x14ac:dyDescent="0.2">
      <c r="A5536" s="7">
        <v>432218</v>
      </c>
      <c r="B5536" s="3">
        <v>88021</v>
      </c>
      <c r="C5536" s="3" t="s">
        <v>40</v>
      </c>
      <c r="D5536" s="2" t="s">
        <v>829</v>
      </c>
      <c r="E5536" s="3">
        <v>17</v>
      </c>
      <c r="F5536" s="17">
        <v>0</v>
      </c>
      <c r="G5536" s="17">
        <v>1</v>
      </c>
      <c r="H5536" s="17">
        <v>0</v>
      </c>
      <c r="I5536" s="7" t="s">
        <v>3</v>
      </c>
      <c r="J5536" s="7">
        <v>0</v>
      </c>
      <c r="K5536" s="4">
        <v>1214</v>
      </c>
      <c r="L5536" s="5">
        <v>1214.0808</v>
      </c>
      <c r="M5536">
        <f>29213.8+7303.45</f>
        <v>36517.25</v>
      </c>
      <c r="N5536" s="3">
        <v>1</v>
      </c>
      <c r="O5536" s="50" t="e">
        <f>INDEX([1]Dados!$M$2:$N$26779,MATCH($P5536,[1]Dados!$N$2:$N$26779,),2)</f>
        <v>#N/A</v>
      </c>
      <c r="P5536">
        <v>167918</v>
      </c>
      <c r="Q5536" s="1">
        <v>37131</v>
      </c>
      <c r="R5536" s="1">
        <v>37135</v>
      </c>
      <c r="S5536" t="s">
        <v>2134</v>
      </c>
    </row>
    <row r="5537" spans="1:19" x14ac:dyDescent="0.2">
      <c r="A5537" s="7">
        <v>432218</v>
      </c>
      <c r="B5537" s="3">
        <v>88021</v>
      </c>
      <c r="C5537" s="3" t="s">
        <v>40</v>
      </c>
      <c r="D5537" s="2" t="s">
        <v>829</v>
      </c>
      <c r="E5537" s="3">
        <v>17</v>
      </c>
      <c r="F5537" s="17">
        <v>0</v>
      </c>
      <c r="G5537" s="17">
        <v>1</v>
      </c>
      <c r="H5537" s="17">
        <v>0</v>
      </c>
      <c r="I5537" s="7">
        <v>2.1</v>
      </c>
      <c r="J5537" s="7">
        <v>18</v>
      </c>
      <c r="K5537" s="4">
        <v>1203</v>
      </c>
      <c r="L5537" s="5">
        <v>1203.0829000000001</v>
      </c>
      <c r="M5537">
        <v>13876.76</v>
      </c>
      <c r="N5537" s="33">
        <v>1</v>
      </c>
      <c r="O5537" s="50" t="e">
        <f>INDEX([1]Dados!$M$2:$N$26779,MATCH($P5537,[1]Dados!$N$2:$N$26779,),2)</f>
        <v>#N/A</v>
      </c>
      <c r="P5537">
        <v>167837</v>
      </c>
      <c r="Q5537" s="1">
        <v>37131</v>
      </c>
      <c r="R5537" s="1">
        <v>37135</v>
      </c>
      <c r="S5537" t="s">
        <v>2019</v>
      </c>
    </row>
    <row r="5538" spans="1:19" x14ac:dyDescent="0.2">
      <c r="A5538" s="7">
        <v>432218</v>
      </c>
      <c r="B5538" s="3">
        <v>88021</v>
      </c>
      <c r="C5538" s="3" t="s">
        <v>40</v>
      </c>
      <c r="D5538" s="2" t="s">
        <v>829</v>
      </c>
      <c r="E5538" s="3">
        <v>17</v>
      </c>
      <c r="F5538" s="17">
        <v>0</v>
      </c>
      <c r="G5538" s="17">
        <v>1</v>
      </c>
      <c r="H5538" s="17">
        <v>0</v>
      </c>
      <c r="I5538" s="7">
        <v>2.2000000000000002</v>
      </c>
      <c r="J5538" s="7">
        <v>18</v>
      </c>
      <c r="K5538" s="4">
        <v>1203</v>
      </c>
      <c r="L5538" s="5">
        <v>1203.0829000000001</v>
      </c>
      <c r="M5538">
        <v>13876.76</v>
      </c>
      <c r="N5538" s="33">
        <v>1</v>
      </c>
      <c r="O5538" s="50" t="e">
        <f>INDEX([1]Dados!$M$2:$N$26779,MATCH($P5538,[1]Dados!$N$2:$N$26779,),2)</f>
        <v>#N/A</v>
      </c>
      <c r="P5538">
        <v>167837</v>
      </c>
      <c r="Q5538" s="1">
        <v>37131</v>
      </c>
      <c r="R5538" s="1">
        <v>37135</v>
      </c>
      <c r="S5538" t="s">
        <v>2019</v>
      </c>
    </row>
    <row r="5539" spans="1:19" x14ac:dyDescent="0.2">
      <c r="A5539" s="7">
        <v>432218</v>
      </c>
      <c r="B5539" s="3">
        <v>88021</v>
      </c>
      <c r="C5539" s="3" t="s">
        <v>40</v>
      </c>
      <c r="D5539" s="2" t="s">
        <v>829</v>
      </c>
      <c r="E5539" s="3">
        <v>17</v>
      </c>
      <c r="F5539" s="17">
        <v>0</v>
      </c>
      <c r="G5539" s="17">
        <v>1</v>
      </c>
      <c r="H5539" s="17">
        <v>0</v>
      </c>
      <c r="I5539" s="7">
        <v>2.2999999999999998</v>
      </c>
      <c r="J5539" s="7">
        <v>18</v>
      </c>
      <c r="K5539" s="4">
        <v>1203</v>
      </c>
      <c r="L5539" s="5">
        <v>1203.0829000000001</v>
      </c>
      <c r="M5539">
        <v>13876.76</v>
      </c>
      <c r="N5539" s="33">
        <v>1</v>
      </c>
      <c r="O5539" s="50" t="e">
        <f>INDEX([1]Dados!$M$2:$N$26779,MATCH($P5539,[1]Dados!$N$2:$N$26779,),2)</f>
        <v>#N/A</v>
      </c>
      <c r="P5539">
        <v>167837</v>
      </c>
      <c r="Q5539" s="1">
        <v>37131</v>
      </c>
      <c r="R5539" s="1">
        <v>37135</v>
      </c>
      <c r="S5539" t="s">
        <v>2019</v>
      </c>
    </row>
    <row r="5540" spans="1:19" x14ac:dyDescent="0.2">
      <c r="A5540" s="7">
        <v>432218</v>
      </c>
      <c r="B5540" s="3">
        <v>88021</v>
      </c>
      <c r="C5540" s="3" t="s">
        <v>40</v>
      </c>
      <c r="D5540" s="2" t="s">
        <v>829</v>
      </c>
      <c r="E5540" s="3">
        <v>17</v>
      </c>
      <c r="F5540" s="17">
        <v>0</v>
      </c>
      <c r="G5540" s="17">
        <v>1</v>
      </c>
      <c r="H5540" s="17">
        <v>0</v>
      </c>
      <c r="I5540" s="7">
        <v>2.4</v>
      </c>
      <c r="J5540" s="7">
        <v>15</v>
      </c>
      <c r="K5540" s="4">
        <v>1203</v>
      </c>
      <c r="L5540" s="5">
        <v>1203.0829000000001</v>
      </c>
      <c r="M5540">
        <v>13876.76</v>
      </c>
      <c r="N5540" s="33">
        <v>1</v>
      </c>
      <c r="O5540" s="50" t="e">
        <f>INDEX([1]Dados!$M$2:$N$26779,MATCH($P5540,[1]Dados!$N$2:$N$26779,),2)</f>
        <v>#N/A</v>
      </c>
      <c r="P5540">
        <v>167837</v>
      </c>
      <c r="Q5540" s="1">
        <v>37131</v>
      </c>
      <c r="R5540" s="1">
        <v>37135</v>
      </c>
      <c r="S5540" t="s">
        <v>2019</v>
      </c>
    </row>
    <row r="5541" spans="1:19" x14ac:dyDescent="0.2">
      <c r="A5541" s="7">
        <v>432218</v>
      </c>
      <c r="B5541" s="3">
        <v>88021</v>
      </c>
      <c r="C5541" s="3" t="s">
        <v>40</v>
      </c>
      <c r="D5541" s="2" t="s">
        <v>829</v>
      </c>
      <c r="E5541" s="3">
        <v>17</v>
      </c>
      <c r="F5541" s="17">
        <v>0</v>
      </c>
      <c r="G5541" s="17">
        <v>1</v>
      </c>
      <c r="H5541" s="17">
        <v>0</v>
      </c>
      <c r="I5541" s="7">
        <v>2.5</v>
      </c>
      <c r="J5541" s="7">
        <v>28</v>
      </c>
      <c r="K5541" s="4">
        <v>1203</v>
      </c>
      <c r="L5541" s="5">
        <v>1203.0829000000001</v>
      </c>
      <c r="M5541">
        <v>13876.76</v>
      </c>
      <c r="N5541" s="33">
        <v>1</v>
      </c>
      <c r="O5541" s="50" t="e">
        <f>INDEX([1]Dados!$M$2:$N$26779,MATCH($P5541,[1]Dados!$N$2:$N$26779,),2)</f>
        <v>#N/A</v>
      </c>
      <c r="P5541">
        <v>167837</v>
      </c>
      <c r="Q5541" s="1">
        <v>37131</v>
      </c>
      <c r="R5541" s="1">
        <v>37135</v>
      </c>
      <c r="S5541" t="s">
        <v>2019</v>
      </c>
    </row>
    <row r="5542" spans="1:19" x14ac:dyDescent="0.2">
      <c r="A5542" s="7">
        <v>432218</v>
      </c>
      <c r="B5542" s="3">
        <v>88021</v>
      </c>
      <c r="C5542" s="3" t="s">
        <v>40</v>
      </c>
      <c r="D5542" s="2" t="s">
        <v>829</v>
      </c>
      <c r="E5542" s="3">
        <v>17</v>
      </c>
      <c r="F5542" s="17">
        <v>0</v>
      </c>
      <c r="G5542" s="17">
        <v>1</v>
      </c>
      <c r="H5542" s="17">
        <v>0</v>
      </c>
      <c r="I5542" s="7">
        <v>2.6</v>
      </c>
      <c r="J5542" s="7">
        <v>20</v>
      </c>
      <c r="K5542" s="4">
        <v>1203</v>
      </c>
      <c r="L5542" s="5">
        <v>1203.0829000000001</v>
      </c>
      <c r="M5542">
        <v>13876.76</v>
      </c>
      <c r="N5542" s="33">
        <v>1</v>
      </c>
      <c r="O5542" s="50" t="e">
        <f>INDEX([1]Dados!$M$2:$N$26779,MATCH($P5542,[1]Dados!$N$2:$N$26779,),2)</f>
        <v>#N/A</v>
      </c>
      <c r="P5542">
        <v>167837</v>
      </c>
      <c r="Q5542" s="1">
        <v>37131</v>
      </c>
      <c r="R5542" s="1">
        <v>37135</v>
      </c>
      <c r="S5542" t="s">
        <v>2019</v>
      </c>
    </row>
    <row r="5543" spans="1:19" x14ac:dyDescent="0.2">
      <c r="A5543" s="7">
        <v>432218</v>
      </c>
      <c r="B5543" s="3">
        <v>88021</v>
      </c>
      <c r="C5543" s="3" t="s">
        <v>40</v>
      </c>
      <c r="D5543" s="2" t="s">
        <v>829</v>
      </c>
      <c r="E5543" s="3">
        <v>17</v>
      </c>
      <c r="F5543" s="17">
        <v>0</v>
      </c>
      <c r="G5543" s="17">
        <v>1</v>
      </c>
      <c r="H5543" s="17">
        <v>0</v>
      </c>
      <c r="I5543" s="7">
        <v>1.1000000000000001</v>
      </c>
      <c r="J5543" s="7">
        <v>18</v>
      </c>
      <c r="K5543" s="4">
        <v>1214</v>
      </c>
      <c r="L5543" s="5">
        <v>1214.0587</v>
      </c>
      <c r="M5543">
        <v>31296.22</v>
      </c>
      <c r="N5543" s="33">
        <v>1</v>
      </c>
      <c r="O5543" s="50" t="e">
        <f>INDEX([1]Dados!$M$2:$N$26779,MATCH($P5543,[1]Dados!$N$2:$N$26779,),2)</f>
        <v>#N/A</v>
      </c>
      <c r="P5543">
        <v>168424</v>
      </c>
      <c r="Q5543" s="1">
        <v>37131</v>
      </c>
      <c r="R5543" s="1">
        <v>37135</v>
      </c>
      <c r="S5543" t="s">
        <v>2123</v>
      </c>
    </row>
    <row r="5544" spans="1:19" x14ac:dyDescent="0.2">
      <c r="A5544" s="7">
        <v>432218</v>
      </c>
      <c r="B5544" s="3">
        <v>88021</v>
      </c>
      <c r="C5544" s="3" t="s">
        <v>40</v>
      </c>
      <c r="D5544" s="2" t="s">
        <v>829</v>
      </c>
      <c r="E5544" s="3">
        <v>17</v>
      </c>
      <c r="F5544" s="17">
        <v>0</v>
      </c>
      <c r="G5544" s="17">
        <v>1</v>
      </c>
      <c r="H5544" s="17">
        <v>0</v>
      </c>
      <c r="I5544" s="7">
        <v>1.2</v>
      </c>
      <c r="J5544" s="7">
        <v>25</v>
      </c>
      <c r="K5544" s="4">
        <v>1214</v>
      </c>
      <c r="L5544" s="5">
        <v>1214.0587</v>
      </c>
      <c r="M5544">
        <v>31296.22</v>
      </c>
      <c r="N5544" s="33">
        <v>1</v>
      </c>
      <c r="O5544" s="50" t="e">
        <f>INDEX([1]Dados!$M$2:$N$26779,MATCH($P5544,[1]Dados!$N$2:$N$26779,),2)</f>
        <v>#N/A</v>
      </c>
      <c r="P5544">
        <v>168424</v>
      </c>
      <c r="Q5544" s="1">
        <v>37131</v>
      </c>
      <c r="R5544" s="1">
        <v>37135</v>
      </c>
      <c r="S5544" t="s">
        <v>2123</v>
      </c>
    </row>
    <row r="5545" spans="1:19" x14ac:dyDescent="0.2">
      <c r="A5545" s="7">
        <v>432218</v>
      </c>
      <c r="B5545" s="3">
        <v>88021</v>
      </c>
      <c r="C5545" s="3" t="s">
        <v>40</v>
      </c>
      <c r="D5545" s="2" t="s">
        <v>829</v>
      </c>
      <c r="E5545" s="3">
        <v>17</v>
      </c>
      <c r="F5545" s="17">
        <v>0</v>
      </c>
      <c r="G5545" s="17">
        <v>1</v>
      </c>
      <c r="H5545" s="17">
        <v>0</v>
      </c>
      <c r="I5545" s="7">
        <v>1.3</v>
      </c>
      <c r="J5545" s="7">
        <v>25</v>
      </c>
      <c r="K5545" s="4">
        <v>1214</v>
      </c>
      <c r="L5545" s="5">
        <v>1214.0587</v>
      </c>
      <c r="M5545">
        <v>31296.22</v>
      </c>
      <c r="N5545" s="33">
        <v>1</v>
      </c>
      <c r="O5545" s="50" t="e">
        <f>INDEX([1]Dados!$M$2:$N$26779,MATCH($P5545,[1]Dados!$N$2:$N$26779,),2)</f>
        <v>#N/A</v>
      </c>
      <c r="P5545">
        <v>168424</v>
      </c>
      <c r="Q5545" s="1">
        <v>37131</v>
      </c>
      <c r="R5545" s="1">
        <v>37135</v>
      </c>
      <c r="S5545" t="s">
        <v>2123</v>
      </c>
    </row>
    <row r="5546" spans="1:19" x14ac:dyDescent="0.2">
      <c r="A5546" s="7">
        <v>432218</v>
      </c>
      <c r="B5546" s="3">
        <v>88021</v>
      </c>
      <c r="C5546" s="3" t="s">
        <v>40</v>
      </c>
      <c r="D5546" s="2" t="s">
        <v>829</v>
      </c>
      <c r="E5546" s="3">
        <v>17</v>
      </c>
      <c r="F5546" s="17">
        <v>0</v>
      </c>
      <c r="G5546" s="17">
        <v>1</v>
      </c>
      <c r="H5546" s="17">
        <v>0</v>
      </c>
      <c r="I5546" s="7">
        <v>1.4</v>
      </c>
      <c r="J5546" s="7">
        <v>9</v>
      </c>
      <c r="K5546" s="4">
        <v>1214</v>
      </c>
      <c r="L5546" s="5">
        <v>1214.0587</v>
      </c>
      <c r="M5546">
        <v>31296.22</v>
      </c>
      <c r="N5546" s="33">
        <v>1</v>
      </c>
      <c r="O5546" s="50" t="e">
        <f>INDEX([1]Dados!$M$2:$N$26779,MATCH($P5546,[1]Dados!$N$2:$N$26779,),2)</f>
        <v>#N/A</v>
      </c>
      <c r="P5546">
        <v>168424</v>
      </c>
      <c r="Q5546" s="1">
        <v>37131</v>
      </c>
      <c r="R5546" s="1">
        <v>37135</v>
      </c>
      <c r="S5546" t="s">
        <v>2123</v>
      </c>
    </row>
    <row r="5547" spans="1:19" x14ac:dyDescent="0.2">
      <c r="A5547" s="7">
        <v>432218</v>
      </c>
      <c r="B5547" s="3">
        <v>88021</v>
      </c>
      <c r="C5547" s="3" t="s">
        <v>40</v>
      </c>
      <c r="D5547" s="2" t="s">
        <v>829</v>
      </c>
      <c r="E5547" s="3">
        <v>17</v>
      </c>
      <c r="F5547" s="17">
        <v>0</v>
      </c>
      <c r="G5547" s="17">
        <v>1</v>
      </c>
      <c r="H5547" s="17">
        <v>0</v>
      </c>
      <c r="I5547" s="7">
        <v>4.0999999999999996</v>
      </c>
      <c r="J5547" s="7">
        <v>28</v>
      </c>
      <c r="K5547" s="4">
        <v>1214</v>
      </c>
      <c r="L5547" s="5">
        <v>1214.0589</v>
      </c>
      <c r="M5547">
        <v>20960</v>
      </c>
      <c r="N5547" s="33">
        <v>1</v>
      </c>
      <c r="O5547" s="50" t="e">
        <f>INDEX([1]Dados!$M$2:$N$26779,MATCH($P5547,[1]Dados!$N$2:$N$26779,),2)</f>
        <v>#N/A</v>
      </c>
      <c r="P5547">
        <v>169642</v>
      </c>
      <c r="Q5547" s="1">
        <v>37131</v>
      </c>
      <c r="R5547" s="1">
        <v>37135</v>
      </c>
      <c r="S5547" t="s">
        <v>2124</v>
      </c>
    </row>
    <row r="5548" spans="1:19" x14ac:dyDescent="0.2">
      <c r="A5548" s="7">
        <v>432218</v>
      </c>
      <c r="B5548" s="3">
        <v>88021</v>
      </c>
      <c r="C5548" s="3" t="s">
        <v>40</v>
      </c>
      <c r="D5548" s="2" t="s">
        <v>829</v>
      </c>
      <c r="E5548" s="3">
        <v>17</v>
      </c>
      <c r="F5548" s="17">
        <v>0</v>
      </c>
      <c r="G5548" s="17">
        <v>1</v>
      </c>
      <c r="H5548" s="17">
        <v>0</v>
      </c>
      <c r="I5548" s="7">
        <v>4.2</v>
      </c>
      <c r="J5548" s="7">
        <v>28</v>
      </c>
      <c r="K5548" s="4">
        <v>1214</v>
      </c>
      <c r="L5548" s="5">
        <v>1214.0589</v>
      </c>
      <c r="M5548">
        <v>20960</v>
      </c>
      <c r="N5548" s="33">
        <v>1</v>
      </c>
      <c r="O5548" s="50" t="e">
        <f>INDEX([1]Dados!$M$2:$N$26779,MATCH($P5548,[1]Dados!$N$2:$N$26779,),2)</f>
        <v>#N/A</v>
      </c>
      <c r="P5548">
        <v>169642</v>
      </c>
      <c r="Q5548" s="1">
        <v>37131</v>
      </c>
      <c r="R5548" s="1">
        <v>37135</v>
      </c>
      <c r="S5548" t="s">
        <v>2124</v>
      </c>
    </row>
    <row r="5549" spans="1:19" x14ac:dyDescent="0.2">
      <c r="A5549" s="7">
        <v>432218</v>
      </c>
      <c r="B5549" s="3">
        <v>88021</v>
      </c>
      <c r="C5549" s="3" t="s">
        <v>40</v>
      </c>
      <c r="D5549" s="2" t="s">
        <v>829</v>
      </c>
      <c r="E5549" s="3">
        <v>17</v>
      </c>
      <c r="F5549" s="17">
        <v>0</v>
      </c>
      <c r="G5549" s="17">
        <v>1</v>
      </c>
      <c r="H5549" s="17">
        <v>0</v>
      </c>
      <c r="I5549" s="7">
        <v>4.3</v>
      </c>
      <c r="J5549" s="7">
        <v>27</v>
      </c>
      <c r="K5549" s="4">
        <v>1214</v>
      </c>
      <c r="L5549" s="5">
        <v>1214.0589</v>
      </c>
      <c r="M5549">
        <v>20960</v>
      </c>
      <c r="N5549" s="33">
        <v>1</v>
      </c>
      <c r="O5549" s="50" t="e">
        <f>INDEX([1]Dados!$M$2:$N$26779,MATCH($P5549,[1]Dados!$N$2:$N$26779,),2)</f>
        <v>#N/A</v>
      </c>
      <c r="P5549">
        <v>169642</v>
      </c>
      <c r="Q5549" s="1">
        <v>37131</v>
      </c>
      <c r="R5549" s="1">
        <v>37135</v>
      </c>
      <c r="S5549" t="s">
        <v>2124</v>
      </c>
    </row>
    <row r="5550" spans="1:19" x14ac:dyDescent="0.2">
      <c r="A5550" s="7">
        <v>432218</v>
      </c>
      <c r="B5550" s="3">
        <v>88021</v>
      </c>
      <c r="C5550" s="3" t="s">
        <v>40</v>
      </c>
      <c r="D5550" s="2" t="s">
        <v>829</v>
      </c>
      <c r="E5550" s="3">
        <v>17</v>
      </c>
      <c r="F5550" s="17">
        <v>0</v>
      </c>
      <c r="G5550" s="17">
        <v>1</v>
      </c>
      <c r="H5550" s="17">
        <v>0</v>
      </c>
      <c r="I5550" s="7">
        <v>4.4000000000000004</v>
      </c>
      <c r="J5550" s="7">
        <v>27</v>
      </c>
      <c r="K5550" s="4">
        <v>1214</v>
      </c>
      <c r="L5550" s="5">
        <v>1214.0589</v>
      </c>
      <c r="M5550">
        <v>20960</v>
      </c>
      <c r="N5550" s="33">
        <v>1</v>
      </c>
      <c r="O5550" s="50" t="e">
        <f>INDEX([1]Dados!$M$2:$N$26779,MATCH($P5550,[1]Dados!$N$2:$N$26779,),2)</f>
        <v>#N/A</v>
      </c>
      <c r="P5550">
        <v>169642</v>
      </c>
      <c r="Q5550" s="1">
        <v>37131</v>
      </c>
      <c r="R5550" s="1">
        <v>37135</v>
      </c>
      <c r="S5550" t="s">
        <v>2124</v>
      </c>
    </row>
    <row r="5551" spans="1:19" x14ac:dyDescent="0.2">
      <c r="A5551" s="7">
        <v>432218</v>
      </c>
      <c r="B5551" s="3">
        <v>88021</v>
      </c>
      <c r="C5551" s="3" t="s">
        <v>40</v>
      </c>
      <c r="D5551" s="2" t="s">
        <v>829</v>
      </c>
      <c r="E5551" s="3">
        <v>17</v>
      </c>
      <c r="F5551" s="17">
        <v>0</v>
      </c>
      <c r="G5551" s="17">
        <v>1</v>
      </c>
      <c r="H5551" s="17">
        <v>0</v>
      </c>
      <c r="I5551" s="7">
        <v>3.1</v>
      </c>
      <c r="J5551" s="7">
        <v>15</v>
      </c>
      <c r="K5551" s="4">
        <v>1293</v>
      </c>
      <c r="L5551" s="5">
        <v>1293.0592999999999</v>
      </c>
      <c r="M5551">
        <v>1656.96</v>
      </c>
      <c r="N5551" s="33">
        <v>1</v>
      </c>
      <c r="O5551" s="50" t="e">
        <f>INDEX([1]Dados!$M$2:$N$26779,MATCH($P5551,[1]Dados!$N$2:$N$26779,),2)</f>
        <v>#N/A</v>
      </c>
      <c r="P5551">
        <v>168360</v>
      </c>
      <c r="Q5551" s="1">
        <v>37131</v>
      </c>
      <c r="R5551" s="1">
        <v>37135</v>
      </c>
      <c r="S5551" t="s">
        <v>1968</v>
      </c>
    </row>
    <row r="5552" spans="1:19" x14ac:dyDescent="0.2">
      <c r="A5552" s="7">
        <v>432218</v>
      </c>
      <c r="B5552" s="3">
        <v>88021</v>
      </c>
      <c r="C5552" s="3" t="s">
        <v>40</v>
      </c>
      <c r="D5552" s="2" t="s">
        <v>829</v>
      </c>
      <c r="E5552" s="3">
        <v>17</v>
      </c>
      <c r="F5552" s="17">
        <v>0</v>
      </c>
      <c r="G5552" s="17">
        <v>1</v>
      </c>
      <c r="H5552" s="17">
        <v>0</v>
      </c>
      <c r="I5552" s="7">
        <v>3.2</v>
      </c>
      <c r="J5552" s="7">
        <v>29</v>
      </c>
      <c r="K5552" s="4">
        <v>1293</v>
      </c>
      <c r="L5552" s="5">
        <v>1293.0592999999999</v>
      </c>
      <c r="M5552">
        <v>1656.96</v>
      </c>
      <c r="N5552" s="33">
        <v>1</v>
      </c>
      <c r="O5552" s="50" t="e">
        <f>INDEX([1]Dados!$M$2:$N$26779,MATCH($P5552,[1]Dados!$N$2:$N$26779,),2)</f>
        <v>#N/A</v>
      </c>
      <c r="P5552">
        <v>168360</v>
      </c>
      <c r="Q5552" s="1">
        <v>37131</v>
      </c>
      <c r="R5552" s="1">
        <v>37135</v>
      </c>
      <c r="S5552" t="s">
        <v>1968</v>
      </c>
    </row>
    <row r="5553" spans="1:19" x14ac:dyDescent="0.2">
      <c r="A5553" s="7">
        <v>432218</v>
      </c>
      <c r="B5553" s="3">
        <v>88021</v>
      </c>
      <c r="C5553" s="3" t="s">
        <v>40</v>
      </c>
      <c r="D5553" s="2" t="s">
        <v>829</v>
      </c>
      <c r="E5553" s="3">
        <v>17</v>
      </c>
      <c r="F5553" s="17">
        <v>0</v>
      </c>
      <c r="G5553" s="17">
        <v>1</v>
      </c>
      <c r="H5553" s="17">
        <v>0</v>
      </c>
      <c r="I5553" s="7">
        <v>3.3</v>
      </c>
      <c r="J5553" s="7">
        <v>0</v>
      </c>
      <c r="K5553" s="4">
        <v>1293</v>
      </c>
      <c r="L5553" s="5">
        <v>1293.0592999999999</v>
      </c>
      <c r="M5553">
        <v>1656.96</v>
      </c>
      <c r="N5553" s="33">
        <v>1</v>
      </c>
      <c r="O5553" s="50" t="e">
        <f>INDEX([1]Dados!$M$2:$N$26779,MATCH($P5553,[1]Dados!$N$2:$N$26779,),2)</f>
        <v>#N/A</v>
      </c>
      <c r="P5553">
        <v>168360</v>
      </c>
      <c r="Q5553" s="1">
        <v>37131</v>
      </c>
      <c r="R5553" s="1">
        <v>37135</v>
      </c>
      <c r="S5553" t="s">
        <v>1968</v>
      </c>
    </row>
    <row r="5554" spans="1:19" x14ac:dyDescent="0.2">
      <c r="A5554" s="7">
        <v>432375</v>
      </c>
      <c r="B5554" s="3">
        <v>88129</v>
      </c>
      <c r="C5554" s="3" t="s">
        <v>40</v>
      </c>
      <c r="D5554" s="2" t="s">
        <v>858</v>
      </c>
      <c r="E5554" s="3">
        <v>17</v>
      </c>
      <c r="F5554" s="17">
        <v>0</v>
      </c>
      <c r="G5554" s="17">
        <v>1</v>
      </c>
      <c r="H5554" s="17">
        <v>0</v>
      </c>
      <c r="I5554" s="7">
        <v>5.0999999999999996</v>
      </c>
      <c r="J5554" s="7">
        <v>13</v>
      </c>
      <c r="K5554" s="4">
        <v>1203</v>
      </c>
      <c r="L5554" s="5">
        <v>1203.0829000000001</v>
      </c>
      <c r="M5554">
        <v>17205.64</v>
      </c>
      <c r="N5554" s="33">
        <v>1</v>
      </c>
      <c r="O5554" s="50" t="e">
        <f>INDEX([1]Dados!$M$2:$N$26779,MATCH($P5554,[1]Dados!$N$2:$N$26779,),2)</f>
        <v>#N/A</v>
      </c>
      <c r="P5554">
        <v>167839</v>
      </c>
      <c r="Q5554" s="1">
        <v>37131</v>
      </c>
      <c r="R5554" s="1">
        <v>37135</v>
      </c>
      <c r="S5554" t="s">
        <v>1194</v>
      </c>
    </row>
    <row r="5555" spans="1:19" x14ac:dyDescent="0.2">
      <c r="A5555" s="7">
        <v>432375</v>
      </c>
      <c r="B5555" s="3">
        <v>88129</v>
      </c>
      <c r="C5555" s="3" t="s">
        <v>40</v>
      </c>
      <c r="D5555" s="2" t="s">
        <v>858</v>
      </c>
      <c r="E5555" s="3">
        <v>17</v>
      </c>
      <c r="F5555" s="17">
        <v>0</v>
      </c>
      <c r="G5555" s="17">
        <v>1</v>
      </c>
      <c r="H5555" s="17">
        <v>0</v>
      </c>
      <c r="I5555" s="7">
        <v>5.2</v>
      </c>
      <c r="J5555" s="7">
        <v>18</v>
      </c>
      <c r="K5555" s="4">
        <v>1203</v>
      </c>
      <c r="L5555" s="5">
        <v>1203.0829000000001</v>
      </c>
      <c r="M5555">
        <v>17205.64</v>
      </c>
      <c r="N5555" s="33">
        <v>1</v>
      </c>
      <c r="O5555" s="50" t="e">
        <f>INDEX([1]Dados!$M$2:$N$26779,MATCH($P5555,[1]Dados!$N$2:$N$26779,),2)</f>
        <v>#N/A</v>
      </c>
      <c r="P5555">
        <v>167839</v>
      </c>
      <c r="Q5555" s="1">
        <v>37131</v>
      </c>
      <c r="R5555" s="1">
        <v>37135</v>
      </c>
      <c r="S5555" t="s">
        <v>1194</v>
      </c>
    </row>
    <row r="5556" spans="1:19" x14ac:dyDescent="0.2">
      <c r="A5556" s="7">
        <v>432375</v>
      </c>
      <c r="B5556" s="3">
        <v>88129</v>
      </c>
      <c r="C5556" s="3" t="s">
        <v>40</v>
      </c>
      <c r="D5556" s="2" t="s">
        <v>858</v>
      </c>
      <c r="E5556" s="3">
        <v>17</v>
      </c>
      <c r="F5556" s="17">
        <v>0</v>
      </c>
      <c r="G5556" s="17">
        <v>1</v>
      </c>
      <c r="H5556" s="17">
        <v>0</v>
      </c>
      <c r="I5556" s="7">
        <v>2.1</v>
      </c>
      <c r="J5556" s="7">
        <v>13</v>
      </c>
      <c r="K5556" s="4">
        <v>1214</v>
      </c>
      <c r="L5556" s="5">
        <v>1214.0587</v>
      </c>
      <c r="M5556">
        <v>76787.38</v>
      </c>
      <c r="N5556" s="33">
        <v>1</v>
      </c>
      <c r="O5556" s="50" t="e">
        <f>INDEX([1]Dados!$M$2:$N$26779,MATCH($P5556,[1]Dados!$N$2:$N$26779,),2)</f>
        <v>#N/A</v>
      </c>
      <c r="P5556">
        <v>168425</v>
      </c>
      <c r="Q5556" s="1">
        <v>37131</v>
      </c>
      <c r="R5556" s="1">
        <v>37135</v>
      </c>
      <c r="S5556" t="s">
        <v>1186</v>
      </c>
    </row>
    <row r="5557" spans="1:19" x14ac:dyDescent="0.2">
      <c r="A5557" s="7">
        <v>432375</v>
      </c>
      <c r="B5557" s="3">
        <v>88129</v>
      </c>
      <c r="C5557" s="3" t="s">
        <v>40</v>
      </c>
      <c r="D5557" s="2" t="s">
        <v>858</v>
      </c>
      <c r="E5557" s="3">
        <v>17</v>
      </c>
      <c r="F5557" s="17">
        <v>0</v>
      </c>
      <c r="G5557" s="17">
        <v>1</v>
      </c>
      <c r="H5557" s="17">
        <v>0</v>
      </c>
      <c r="I5557" s="7">
        <v>2.2000000000000002</v>
      </c>
      <c r="J5557" s="7">
        <v>15</v>
      </c>
      <c r="K5557" s="4">
        <v>1214</v>
      </c>
      <c r="L5557" s="5">
        <v>1214.0587</v>
      </c>
      <c r="M5557">
        <v>76787.38</v>
      </c>
      <c r="N5557" s="33">
        <v>1</v>
      </c>
      <c r="O5557" s="50" t="e">
        <f>INDEX([1]Dados!$M$2:$N$26779,MATCH($P5557,[1]Dados!$N$2:$N$26779,),2)</f>
        <v>#N/A</v>
      </c>
      <c r="P5557">
        <v>168425</v>
      </c>
      <c r="Q5557" s="1">
        <v>37131</v>
      </c>
      <c r="R5557" s="1">
        <v>37135</v>
      </c>
      <c r="S5557" t="s">
        <v>1186</v>
      </c>
    </row>
    <row r="5558" spans="1:19" x14ac:dyDescent="0.2">
      <c r="A5558" s="7">
        <v>432375</v>
      </c>
      <c r="B5558" s="3">
        <v>88129</v>
      </c>
      <c r="C5558" s="3" t="s">
        <v>40</v>
      </c>
      <c r="D5558" s="2" t="s">
        <v>858</v>
      </c>
      <c r="E5558" s="3">
        <v>17</v>
      </c>
      <c r="F5558" s="17">
        <v>0</v>
      </c>
      <c r="G5558" s="17">
        <v>1</v>
      </c>
      <c r="H5558" s="17">
        <v>0</v>
      </c>
      <c r="I5558" s="7">
        <v>2.2999999999999998</v>
      </c>
      <c r="J5558" s="7">
        <v>15</v>
      </c>
      <c r="K5558" s="4">
        <v>1214</v>
      </c>
      <c r="L5558" s="5">
        <v>1214.0587</v>
      </c>
      <c r="M5558">
        <v>76787.38</v>
      </c>
      <c r="N5558" s="33">
        <v>1</v>
      </c>
      <c r="O5558" s="50" t="e">
        <f>INDEX([1]Dados!$M$2:$N$26779,MATCH($P5558,[1]Dados!$N$2:$N$26779,),2)</f>
        <v>#N/A</v>
      </c>
      <c r="P5558">
        <v>168425</v>
      </c>
      <c r="Q5558" s="1">
        <v>37131</v>
      </c>
      <c r="R5558" s="1">
        <v>37135</v>
      </c>
      <c r="S5558" t="s">
        <v>1186</v>
      </c>
    </row>
    <row r="5559" spans="1:19" x14ac:dyDescent="0.2">
      <c r="A5559" s="7">
        <v>432375</v>
      </c>
      <c r="B5559" s="3">
        <v>88129</v>
      </c>
      <c r="C5559" s="3" t="s">
        <v>40</v>
      </c>
      <c r="D5559" s="2" t="s">
        <v>858</v>
      </c>
      <c r="E5559" s="3">
        <v>17</v>
      </c>
      <c r="F5559" s="17">
        <v>0</v>
      </c>
      <c r="G5559" s="17">
        <v>1</v>
      </c>
      <c r="H5559" s="17">
        <v>0</v>
      </c>
      <c r="I5559" s="7">
        <v>2.4</v>
      </c>
      <c r="J5559" s="7">
        <v>13</v>
      </c>
      <c r="K5559" s="4">
        <v>1214</v>
      </c>
      <c r="L5559" s="5">
        <v>1214.0587</v>
      </c>
      <c r="M5559">
        <v>76787.38</v>
      </c>
      <c r="N5559" s="33">
        <v>1</v>
      </c>
      <c r="O5559" s="50" t="e">
        <f>INDEX([1]Dados!$M$2:$N$26779,MATCH($P5559,[1]Dados!$N$2:$N$26779,),2)</f>
        <v>#N/A</v>
      </c>
      <c r="P5559">
        <v>168425</v>
      </c>
      <c r="Q5559" s="1">
        <v>37131</v>
      </c>
      <c r="R5559" s="1">
        <v>37135</v>
      </c>
      <c r="S5559" t="s">
        <v>1186</v>
      </c>
    </row>
    <row r="5560" spans="1:19" x14ac:dyDescent="0.2">
      <c r="A5560" s="7">
        <v>432375</v>
      </c>
      <c r="B5560" s="3">
        <v>88129</v>
      </c>
      <c r="C5560" s="3" t="s">
        <v>40</v>
      </c>
      <c r="D5560" s="2" t="s">
        <v>858</v>
      </c>
      <c r="E5560" s="3">
        <v>17</v>
      </c>
      <c r="F5560" s="17">
        <v>0</v>
      </c>
      <c r="G5560" s="17">
        <v>1</v>
      </c>
      <c r="H5560" s="17">
        <v>0</v>
      </c>
      <c r="I5560" s="7">
        <v>2.5</v>
      </c>
      <c r="J5560" s="7">
        <v>25</v>
      </c>
      <c r="K5560" s="4">
        <v>1214</v>
      </c>
      <c r="L5560" s="5">
        <v>1214.0587</v>
      </c>
      <c r="M5560">
        <v>76787.38</v>
      </c>
      <c r="N5560" s="33">
        <v>1</v>
      </c>
      <c r="O5560" s="50" t="e">
        <f>INDEX([1]Dados!$M$2:$N$26779,MATCH($P5560,[1]Dados!$N$2:$N$26779,),2)</f>
        <v>#N/A</v>
      </c>
      <c r="P5560">
        <v>168425</v>
      </c>
      <c r="Q5560" s="1">
        <v>37131</v>
      </c>
      <c r="R5560" s="1">
        <v>37135</v>
      </c>
      <c r="S5560" t="s">
        <v>1186</v>
      </c>
    </row>
    <row r="5561" spans="1:19" x14ac:dyDescent="0.2">
      <c r="A5561" s="7">
        <v>432375</v>
      </c>
      <c r="B5561" s="3">
        <v>88129</v>
      </c>
      <c r="C5561" s="3" t="s">
        <v>40</v>
      </c>
      <c r="D5561" s="2" t="s">
        <v>858</v>
      </c>
      <c r="E5561" s="3">
        <v>17</v>
      </c>
      <c r="F5561" s="17">
        <v>0</v>
      </c>
      <c r="G5561" s="17">
        <v>1</v>
      </c>
      <c r="H5561" s="17">
        <v>0</v>
      </c>
      <c r="I5561" s="7">
        <v>2.5</v>
      </c>
      <c r="J5561" s="7">
        <v>25</v>
      </c>
      <c r="K5561" s="4">
        <v>1214</v>
      </c>
      <c r="L5561" s="5">
        <v>1214.0589</v>
      </c>
      <c r="M5561">
        <v>142440</v>
      </c>
      <c r="N5561" s="33">
        <v>1</v>
      </c>
      <c r="O5561" s="50" t="e">
        <f>INDEX([1]Dados!$M$2:$N$26779,MATCH($P5561,[1]Dados!$N$2:$N$26779,),2)</f>
        <v>#N/A</v>
      </c>
      <c r="P5561">
        <v>169514</v>
      </c>
      <c r="Q5561" s="1">
        <v>37131</v>
      </c>
      <c r="R5561" s="1">
        <v>37135</v>
      </c>
      <c r="S5561" t="s">
        <v>2134</v>
      </c>
    </row>
    <row r="5562" spans="1:19" x14ac:dyDescent="0.2">
      <c r="A5562" s="7">
        <v>432375</v>
      </c>
      <c r="B5562" s="3">
        <v>88129</v>
      </c>
      <c r="C5562" s="3" t="s">
        <v>40</v>
      </c>
      <c r="D5562" s="2" t="s">
        <v>858</v>
      </c>
      <c r="E5562" s="3">
        <v>17</v>
      </c>
      <c r="F5562" s="17">
        <v>0</v>
      </c>
      <c r="G5562" s="17">
        <v>1</v>
      </c>
      <c r="H5562" s="17">
        <v>0</v>
      </c>
      <c r="I5562" s="7">
        <v>2.5</v>
      </c>
      <c r="J5562" s="7">
        <v>25</v>
      </c>
      <c r="K5562" s="4">
        <v>1214</v>
      </c>
      <c r="L5562" s="5">
        <v>1214.0589</v>
      </c>
      <c r="M5562" t="s">
        <v>2134</v>
      </c>
      <c r="N5562" s="33">
        <v>1</v>
      </c>
      <c r="O5562" s="50" t="e">
        <f>INDEX([1]Dados!$M$2:$N$26779,MATCH($P5562,[1]Dados!$N$2:$N$26779,),2)</f>
        <v>#N/A</v>
      </c>
      <c r="P5562">
        <v>169643</v>
      </c>
      <c r="Q5562" s="1">
        <v>37131</v>
      </c>
      <c r="R5562" s="1">
        <v>37135</v>
      </c>
      <c r="S5562" t="s">
        <v>2134</v>
      </c>
    </row>
    <row r="5563" spans="1:19" x14ac:dyDescent="0.2">
      <c r="A5563" s="7">
        <v>432375</v>
      </c>
      <c r="B5563" s="3">
        <v>88129</v>
      </c>
      <c r="C5563" s="3" t="s">
        <v>40</v>
      </c>
      <c r="D5563" s="2" t="s">
        <v>858</v>
      </c>
      <c r="E5563" s="3">
        <v>17</v>
      </c>
      <c r="F5563" s="17">
        <v>0</v>
      </c>
      <c r="G5563" s="17">
        <v>1</v>
      </c>
      <c r="H5563" s="17">
        <v>0</v>
      </c>
      <c r="I5563" s="7">
        <v>3.1</v>
      </c>
      <c r="J5563" s="7">
        <v>22</v>
      </c>
      <c r="K5563" s="4">
        <v>1293</v>
      </c>
      <c r="L5563" s="5">
        <v>1293.0592999999999</v>
      </c>
      <c r="M5563">
        <v>5509.36</v>
      </c>
      <c r="N5563" s="33">
        <v>1</v>
      </c>
      <c r="O5563" s="50" t="e">
        <f>INDEX([1]Dados!$M$2:$N$26779,MATCH($P5563,[1]Dados!$N$2:$N$26779,),2)</f>
        <v>#N/A</v>
      </c>
      <c r="P5563">
        <v>168362</v>
      </c>
      <c r="Q5563" s="1">
        <v>37131</v>
      </c>
      <c r="R5563" s="1">
        <v>37135</v>
      </c>
      <c r="S5563" t="s">
        <v>1193</v>
      </c>
    </row>
    <row r="5564" spans="1:19" x14ac:dyDescent="0.2">
      <c r="A5564" s="7">
        <v>432375</v>
      </c>
      <c r="B5564" s="3">
        <v>88129</v>
      </c>
      <c r="C5564" s="3" t="s">
        <v>40</v>
      </c>
      <c r="D5564" s="2" t="s">
        <v>858</v>
      </c>
      <c r="E5564" s="3">
        <v>17</v>
      </c>
      <c r="F5564" s="17">
        <v>0</v>
      </c>
      <c r="G5564" s="17">
        <v>1</v>
      </c>
      <c r="H5564" s="17">
        <v>0</v>
      </c>
      <c r="I5564" s="7">
        <v>3.2</v>
      </c>
      <c r="J5564" s="7">
        <v>28</v>
      </c>
      <c r="K5564" s="4">
        <v>1293</v>
      </c>
      <c r="L5564" s="5">
        <v>1293.0592999999999</v>
      </c>
      <c r="M5564">
        <v>5509.36</v>
      </c>
      <c r="N5564" s="33">
        <v>1</v>
      </c>
      <c r="O5564" s="50" t="e">
        <f>INDEX([1]Dados!$M$2:$N$26779,MATCH($P5564,[1]Dados!$N$2:$N$26779,),2)</f>
        <v>#N/A</v>
      </c>
      <c r="P5564">
        <v>168362</v>
      </c>
      <c r="Q5564" s="1">
        <v>37131</v>
      </c>
      <c r="R5564" s="1">
        <v>37135</v>
      </c>
      <c r="S5564" t="s">
        <v>1193</v>
      </c>
    </row>
    <row r="5565" spans="1:19" x14ac:dyDescent="0.2">
      <c r="A5565" s="7">
        <v>432375</v>
      </c>
      <c r="B5565" s="3">
        <v>88129</v>
      </c>
      <c r="C5565" s="3" t="s">
        <v>40</v>
      </c>
      <c r="D5565" s="2" t="s">
        <v>858</v>
      </c>
      <c r="E5565" s="3">
        <v>17</v>
      </c>
      <c r="F5565" s="17">
        <v>0</v>
      </c>
      <c r="G5565" s="17">
        <v>1</v>
      </c>
      <c r="H5565" s="17">
        <v>0</v>
      </c>
      <c r="I5565" s="7">
        <v>3.3</v>
      </c>
      <c r="J5565" s="7">
        <v>29</v>
      </c>
      <c r="K5565" s="4">
        <v>1293</v>
      </c>
      <c r="L5565" s="5">
        <v>1293.0592999999999</v>
      </c>
      <c r="M5565">
        <v>5509.36</v>
      </c>
      <c r="N5565" s="33">
        <v>1</v>
      </c>
      <c r="O5565" s="50" t="e">
        <f>INDEX([1]Dados!$M$2:$N$26779,MATCH($P5565,[1]Dados!$N$2:$N$26779,),2)</f>
        <v>#N/A</v>
      </c>
      <c r="P5565">
        <v>168362</v>
      </c>
      <c r="Q5565" s="1">
        <v>37131</v>
      </c>
      <c r="R5565" s="1">
        <v>37135</v>
      </c>
      <c r="S5565" t="s">
        <v>1193</v>
      </c>
    </row>
    <row r="5566" spans="1:19" x14ac:dyDescent="0.2">
      <c r="A5566" s="7">
        <v>432375</v>
      </c>
      <c r="B5566" s="3">
        <v>88129</v>
      </c>
      <c r="C5566" s="3" t="s">
        <v>40</v>
      </c>
      <c r="D5566" s="2" t="s">
        <v>858</v>
      </c>
      <c r="E5566" s="3">
        <v>17</v>
      </c>
      <c r="F5566" s="17">
        <v>0</v>
      </c>
      <c r="G5566" s="17">
        <v>1</v>
      </c>
      <c r="H5566" s="17">
        <v>0</v>
      </c>
      <c r="I5566" s="7">
        <v>3.4</v>
      </c>
      <c r="J5566" s="7">
        <v>15</v>
      </c>
      <c r="K5566" s="4">
        <v>1293</v>
      </c>
      <c r="L5566" s="5">
        <v>1293.0592999999999</v>
      </c>
      <c r="M5566">
        <v>5509.36</v>
      </c>
      <c r="N5566" s="33">
        <v>1</v>
      </c>
      <c r="O5566" s="50" t="e">
        <f>INDEX([1]Dados!$M$2:$N$26779,MATCH($P5566,[1]Dados!$N$2:$N$26779,),2)</f>
        <v>#N/A</v>
      </c>
      <c r="P5566">
        <v>168362</v>
      </c>
      <c r="Q5566" s="1">
        <v>37131</v>
      </c>
      <c r="R5566" s="1">
        <v>37135</v>
      </c>
      <c r="S5566" t="s">
        <v>1193</v>
      </c>
    </row>
    <row r="5567" spans="1:19" x14ac:dyDescent="0.2">
      <c r="A5567" s="7">
        <v>432375</v>
      </c>
      <c r="B5567" s="3">
        <v>88129</v>
      </c>
      <c r="C5567" s="3" t="s">
        <v>40</v>
      </c>
      <c r="D5567" s="2" t="s">
        <v>858</v>
      </c>
      <c r="E5567" s="3">
        <v>17</v>
      </c>
      <c r="F5567" s="17">
        <v>0</v>
      </c>
      <c r="G5567" s="17">
        <v>1</v>
      </c>
      <c r="H5567" s="17">
        <v>0</v>
      </c>
      <c r="I5567" s="7">
        <v>3.5</v>
      </c>
      <c r="J5567" s="7">
        <v>15</v>
      </c>
      <c r="K5567" s="4">
        <v>1293</v>
      </c>
      <c r="L5567" s="5">
        <v>1293.0592999999999</v>
      </c>
      <c r="M5567">
        <v>5509.36</v>
      </c>
      <c r="N5567" s="33">
        <v>1</v>
      </c>
      <c r="O5567" s="50" t="e">
        <f>INDEX([1]Dados!$M$2:$N$26779,MATCH($P5567,[1]Dados!$N$2:$N$26779,),2)</f>
        <v>#N/A</v>
      </c>
      <c r="P5567">
        <v>168362</v>
      </c>
      <c r="Q5567" s="1">
        <v>37131</v>
      </c>
      <c r="R5567" s="1">
        <v>37135</v>
      </c>
      <c r="S5567" t="s">
        <v>1193</v>
      </c>
    </row>
    <row r="5568" spans="1:19" x14ac:dyDescent="0.2">
      <c r="A5568" s="7">
        <v>432375</v>
      </c>
      <c r="B5568" s="3">
        <v>88129</v>
      </c>
      <c r="C5568" s="3" t="s">
        <v>40</v>
      </c>
      <c r="D5568" s="2" t="s">
        <v>858</v>
      </c>
      <c r="E5568" s="3">
        <v>17</v>
      </c>
      <c r="F5568" s="17">
        <v>0</v>
      </c>
      <c r="G5568" s="17">
        <v>1</v>
      </c>
      <c r="H5568" s="17">
        <v>0</v>
      </c>
      <c r="I5568" s="7">
        <v>3.6</v>
      </c>
      <c r="J5568" s="7">
        <v>15</v>
      </c>
      <c r="K5568" s="4">
        <v>1293</v>
      </c>
      <c r="L5568" s="5">
        <v>1293.0592999999999</v>
      </c>
      <c r="M5568">
        <v>5509.36</v>
      </c>
      <c r="N5568" s="33">
        <v>1</v>
      </c>
      <c r="O5568" s="50" t="e">
        <f>INDEX([1]Dados!$M$2:$N$26779,MATCH($P5568,[1]Dados!$N$2:$N$26779,),2)</f>
        <v>#N/A</v>
      </c>
      <c r="P5568">
        <v>168362</v>
      </c>
      <c r="Q5568" s="1">
        <v>37131</v>
      </c>
      <c r="R5568" s="1">
        <v>37135</v>
      </c>
      <c r="S5568" t="s">
        <v>1193</v>
      </c>
    </row>
    <row r="5569" spans="1:19" x14ac:dyDescent="0.2">
      <c r="A5569" s="7">
        <v>432375</v>
      </c>
      <c r="B5569" s="3">
        <v>88129</v>
      </c>
      <c r="C5569" s="3" t="s">
        <v>40</v>
      </c>
      <c r="D5569" s="2" t="s">
        <v>858</v>
      </c>
      <c r="E5569" s="3">
        <v>17</v>
      </c>
      <c r="F5569" s="17">
        <v>0</v>
      </c>
      <c r="G5569" s="17">
        <v>1</v>
      </c>
      <c r="H5569" s="17">
        <v>0</v>
      </c>
      <c r="I5569" s="7">
        <v>3.7</v>
      </c>
      <c r="J5569" s="7">
        <v>0</v>
      </c>
      <c r="K5569" s="4">
        <v>1293</v>
      </c>
      <c r="L5569" s="5">
        <v>1293.0592999999999</v>
      </c>
      <c r="M5569">
        <v>5509.36</v>
      </c>
      <c r="N5569" s="33">
        <v>1</v>
      </c>
      <c r="O5569" s="50" t="e">
        <f>INDEX([1]Dados!$M$2:$N$26779,MATCH($P5569,[1]Dados!$N$2:$N$26779,),2)</f>
        <v>#N/A</v>
      </c>
      <c r="P5569">
        <v>168362</v>
      </c>
      <c r="Q5569" s="1">
        <v>37131</v>
      </c>
      <c r="R5569" s="1">
        <v>37135</v>
      </c>
      <c r="S5569" t="s">
        <v>1193</v>
      </c>
    </row>
    <row r="5570" spans="1:19" x14ac:dyDescent="0.2">
      <c r="A5570" s="7">
        <v>421725</v>
      </c>
      <c r="B5570" s="3">
        <v>81183</v>
      </c>
      <c r="C5570" s="3" t="s">
        <v>29</v>
      </c>
      <c r="D5570" s="2" t="s">
        <v>774</v>
      </c>
      <c r="E5570" s="3">
        <v>17</v>
      </c>
      <c r="F5570" s="17">
        <v>0</v>
      </c>
      <c r="G5570" s="17">
        <v>1</v>
      </c>
      <c r="H5570" s="17">
        <v>0</v>
      </c>
      <c r="I5570" s="7">
        <v>1.1000000000000001</v>
      </c>
      <c r="J5570" s="7">
        <v>10</v>
      </c>
      <c r="K5570" s="4">
        <v>1214</v>
      </c>
      <c r="L5570" s="5">
        <v>1214.0808</v>
      </c>
      <c r="M5570">
        <v>187067.22</v>
      </c>
      <c r="N5570" s="33">
        <v>1</v>
      </c>
      <c r="O5570" s="50" t="e">
        <f>INDEX([1]Dados!$M$2:$N$26779,MATCH($P5570,[1]Dados!$N$2:$N$26779,),2)</f>
        <v>#N/A</v>
      </c>
      <c r="P5570">
        <v>167920</v>
      </c>
      <c r="Q5570" s="1">
        <v>37131</v>
      </c>
      <c r="R5570" s="1">
        <v>37135</v>
      </c>
      <c r="S5570" t="s">
        <v>2093</v>
      </c>
    </row>
    <row r="5571" spans="1:19" x14ac:dyDescent="0.2">
      <c r="A5571" s="7">
        <v>421725</v>
      </c>
      <c r="B5571" s="3">
        <v>81183</v>
      </c>
      <c r="C5571" s="3" t="s">
        <v>29</v>
      </c>
      <c r="D5571" s="2" t="s">
        <v>774</v>
      </c>
      <c r="E5571" s="3">
        <v>17</v>
      </c>
      <c r="F5571" s="17">
        <v>0</v>
      </c>
      <c r="G5571" s="17">
        <v>1</v>
      </c>
      <c r="H5571" s="17">
        <v>0</v>
      </c>
      <c r="I5571" s="7">
        <v>1.2</v>
      </c>
      <c r="J5571" s="7">
        <v>25</v>
      </c>
      <c r="K5571" s="4">
        <v>1214</v>
      </c>
      <c r="L5571" s="5">
        <v>1214.0808</v>
      </c>
      <c r="M5571">
        <v>187067.22</v>
      </c>
      <c r="N5571" s="33">
        <v>1</v>
      </c>
      <c r="O5571" s="50" t="e">
        <f>INDEX([1]Dados!$M$2:$N$26779,MATCH($P5571,[1]Dados!$N$2:$N$26779,),2)</f>
        <v>#N/A</v>
      </c>
      <c r="P5571">
        <v>167920</v>
      </c>
      <c r="Q5571" s="1">
        <v>37131</v>
      </c>
      <c r="R5571" s="1">
        <v>37135</v>
      </c>
      <c r="S5571" t="s">
        <v>2093</v>
      </c>
    </row>
    <row r="5572" spans="1:19" x14ac:dyDescent="0.2">
      <c r="A5572" s="7">
        <v>421725</v>
      </c>
      <c r="B5572" s="3">
        <v>81183</v>
      </c>
      <c r="C5572" s="3" t="s">
        <v>29</v>
      </c>
      <c r="D5572" s="2" t="s">
        <v>774</v>
      </c>
      <c r="E5572" s="3">
        <v>17</v>
      </c>
      <c r="F5572" s="17">
        <v>0</v>
      </c>
      <c r="G5572" s="17">
        <v>1</v>
      </c>
      <c r="H5572" s="17">
        <v>0</v>
      </c>
      <c r="I5572" s="7">
        <v>1.3</v>
      </c>
      <c r="J5572" s="7">
        <v>19</v>
      </c>
      <c r="K5572" s="4">
        <v>1214</v>
      </c>
      <c r="L5572" s="5">
        <v>1214.0808</v>
      </c>
      <c r="M5572">
        <v>187067.22</v>
      </c>
      <c r="N5572" s="33">
        <v>1</v>
      </c>
      <c r="O5572" s="50" t="e">
        <f>INDEX([1]Dados!$M$2:$N$26779,MATCH($P5572,[1]Dados!$N$2:$N$26779,),2)</f>
        <v>#N/A</v>
      </c>
      <c r="P5572">
        <v>167920</v>
      </c>
      <c r="Q5572" s="1">
        <v>37131</v>
      </c>
      <c r="R5572" s="1">
        <v>37135</v>
      </c>
      <c r="S5572" t="s">
        <v>2093</v>
      </c>
    </row>
    <row r="5573" spans="1:19" x14ac:dyDescent="0.2">
      <c r="A5573" s="7">
        <v>421725</v>
      </c>
      <c r="B5573" s="3">
        <v>81183</v>
      </c>
      <c r="C5573" s="3" t="s">
        <v>29</v>
      </c>
      <c r="D5573" s="2" t="s">
        <v>774</v>
      </c>
      <c r="E5573" s="3">
        <v>17</v>
      </c>
      <c r="F5573" s="17">
        <v>0</v>
      </c>
      <c r="G5573" s="17">
        <v>1</v>
      </c>
      <c r="H5573" s="17">
        <v>0</v>
      </c>
      <c r="I5573" s="7" t="s">
        <v>3</v>
      </c>
      <c r="J5573" s="7">
        <v>0</v>
      </c>
      <c r="K5573" s="4">
        <v>1203</v>
      </c>
      <c r="L5573" s="5">
        <v>1203.0829000000001</v>
      </c>
      <c r="M5573">
        <v>4267.21</v>
      </c>
      <c r="N5573" s="33">
        <v>1</v>
      </c>
      <c r="O5573" s="50" t="e">
        <f>INDEX([1]Dados!$M$2:$N$26779,MATCH($P5573,[1]Dados!$N$2:$N$26779,),2)</f>
        <v>#N/A</v>
      </c>
      <c r="P5573">
        <v>167842</v>
      </c>
      <c r="Q5573" s="1">
        <v>37131</v>
      </c>
      <c r="R5573" s="1">
        <v>37135</v>
      </c>
      <c r="S5573" t="s">
        <v>2134</v>
      </c>
    </row>
    <row r="5574" spans="1:19" x14ac:dyDescent="0.2">
      <c r="A5574" s="7">
        <v>421725</v>
      </c>
      <c r="B5574" s="3">
        <v>81183</v>
      </c>
      <c r="C5574" s="3" t="s">
        <v>29</v>
      </c>
      <c r="D5574" s="2" t="s">
        <v>774</v>
      </c>
      <c r="E5574" s="3">
        <v>17</v>
      </c>
      <c r="F5574" s="17">
        <v>0</v>
      </c>
      <c r="G5574" s="17">
        <v>1</v>
      </c>
      <c r="H5574" s="17">
        <v>0</v>
      </c>
      <c r="I5574" s="7" t="s">
        <v>3</v>
      </c>
      <c r="J5574" s="7">
        <v>0</v>
      </c>
      <c r="K5574" s="4">
        <v>1214</v>
      </c>
      <c r="L5574" s="5">
        <v>1214.0587</v>
      </c>
      <c r="M5574">
        <v>28073.5</v>
      </c>
      <c r="N5574" s="33">
        <v>1</v>
      </c>
      <c r="O5574" s="50" t="e">
        <f>INDEX([1]Dados!$M$2:$N$26779,MATCH($P5574,[1]Dados!$N$2:$N$26779,),2)</f>
        <v>#N/A</v>
      </c>
      <c r="P5574">
        <v>168427</v>
      </c>
      <c r="Q5574" s="1">
        <v>37131</v>
      </c>
      <c r="R5574" s="1">
        <v>37135</v>
      </c>
      <c r="S5574" t="s">
        <v>2134</v>
      </c>
    </row>
    <row r="5575" spans="1:19" x14ac:dyDescent="0.2">
      <c r="A5575" s="7">
        <v>421725</v>
      </c>
      <c r="B5575" s="3">
        <v>81183</v>
      </c>
      <c r="C5575" s="3" t="s">
        <v>29</v>
      </c>
      <c r="D5575" s="2" t="s">
        <v>774</v>
      </c>
      <c r="E5575" s="3">
        <v>17</v>
      </c>
      <c r="F5575" s="17">
        <v>0</v>
      </c>
      <c r="G5575" s="17">
        <v>1</v>
      </c>
      <c r="H5575" s="17">
        <v>0</v>
      </c>
      <c r="I5575" s="7" t="s">
        <v>3</v>
      </c>
      <c r="J5575" s="7">
        <v>0</v>
      </c>
      <c r="K5575" s="4">
        <v>1214</v>
      </c>
      <c r="L5575" s="5">
        <v>1214.0589</v>
      </c>
      <c r="M5575">
        <v>75600</v>
      </c>
      <c r="N5575" s="33">
        <v>1</v>
      </c>
      <c r="O5575" s="50" t="e">
        <f>INDEX([1]Dados!$M$2:$N$26779,MATCH($P5575,[1]Dados!$N$2:$N$26779,),2)</f>
        <v>#N/A</v>
      </c>
      <c r="P5575">
        <v>169516</v>
      </c>
      <c r="Q5575" s="1">
        <v>37131</v>
      </c>
      <c r="R5575" s="1">
        <v>37135</v>
      </c>
      <c r="S5575" t="s">
        <v>2134</v>
      </c>
    </row>
    <row r="5576" spans="1:19" x14ac:dyDescent="0.2">
      <c r="A5576" s="7">
        <v>421725</v>
      </c>
      <c r="B5576" s="3">
        <v>81183</v>
      </c>
      <c r="C5576" s="3" t="s">
        <v>29</v>
      </c>
      <c r="D5576" s="2" t="s">
        <v>774</v>
      </c>
      <c r="E5576" s="3">
        <v>17</v>
      </c>
      <c r="F5576" s="17">
        <v>0</v>
      </c>
      <c r="G5576" s="17">
        <v>1</v>
      </c>
      <c r="H5576" s="17">
        <v>0</v>
      </c>
      <c r="I5576" s="7" t="s">
        <v>3</v>
      </c>
      <c r="J5576" s="7">
        <v>0</v>
      </c>
      <c r="K5576" s="4">
        <v>1214</v>
      </c>
      <c r="L5576" s="5">
        <v>1214.0589</v>
      </c>
      <c r="M5576" t="s">
        <v>2134</v>
      </c>
      <c r="N5576" s="33">
        <v>1</v>
      </c>
      <c r="O5576" s="50" t="e">
        <f>INDEX([1]Dados!$M$2:$N$26779,MATCH($P5576,[1]Dados!$N$2:$N$26779,),2)</f>
        <v>#N/A</v>
      </c>
      <c r="P5576">
        <v>169645</v>
      </c>
      <c r="Q5576" s="1">
        <v>37131</v>
      </c>
      <c r="R5576" s="1">
        <v>37135</v>
      </c>
      <c r="S5576" t="s">
        <v>2134</v>
      </c>
    </row>
    <row r="5577" spans="1:19" x14ac:dyDescent="0.2">
      <c r="A5577" s="7">
        <v>421725</v>
      </c>
      <c r="B5577" s="3">
        <v>81183</v>
      </c>
      <c r="C5577" s="3" t="s">
        <v>29</v>
      </c>
      <c r="D5577" s="2" t="s">
        <v>774</v>
      </c>
      <c r="E5577" s="3">
        <v>17</v>
      </c>
      <c r="F5577" s="17">
        <v>0</v>
      </c>
      <c r="G5577" s="17">
        <v>1</v>
      </c>
      <c r="H5577" s="17">
        <v>0</v>
      </c>
      <c r="I5577" s="7" t="s">
        <v>3</v>
      </c>
      <c r="J5577" s="7">
        <v>0</v>
      </c>
      <c r="K5577" s="4">
        <v>1293</v>
      </c>
      <c r="L5577" s="5">
        <v>1293.0592999999999</v>
      </c>
      <c r="M5577">
        <v>2137.94</v>
      </c>
      <c r="N5577" s="33">
        <v>1</v>
      </c>
      <c r="O5577" s="50" t="e">
        <f>INDEX([1]Dados!$M$2:$N$26779,MATCH($P5577,[1]Dados!$N$2:$N$26779,),2)</f>
        <v>#N/A</v>
      </c>
      <c r="P5577">
        <v>168363</v>
      </c>
      <c r="Q5577" s="1">
        <v>37131</v>
      </c>
      <c r="R5577" s="1">
        <v>37135</v>
      </c>
      <c r="S5577" t="s">
        <v>2134</v>
      </c>
    </row>
    <row r="5578" spans="1:19" x14ac:dyDescent="0.2">
      <c r="A5578" s="7">
        <v>280370</v>
      </c>
      <c r="B5578" s="3">
        <v>31739</v>
      </c>
      <c r="C5578" s="3" t="s">
        <v>46</v>
      </c>
      <c r="D5578" s="2" t="s">
        <v>538</v>
      </c>
      <c r="E5578" s="3">
        <v>17</v>
      </c>
      <c r="F5578" s="17">
        <v>0</v>
      </c>
      <c r="G5578" s="17">
        <v>1</v>
      </c>
      <c r="H5578" s="17">
        <v>0</v>
      </c>
      <c r="I5578" s="7">
        <v>4.0999999999999996</v>
      </c>
      <c r="J5578" s="7">
        <v>19</v>
      </c>
      <c r="K5578" s="4">
        <v>119</v>
      </c>
      <c r="L5578" s="5">
        <v>119.38590000000001</v>
      </c>
      <c r="M5578">
        <v>299495.11</v>
      </c>
      <c r="N5578" s="33">
        <v>1</v>
      </c>
      <c r="O5578" s="50" t="e">
        <f>INDEX([1]Dados!$M$2:$N$26779,MATCH($P5578,[1]Dados!$N$2:$N$26779,),2)</f>
        <v>#N/A</v>
      </c>
      <c r="P5578">
        <v>168473</v>
      </c>
      <c r="Q5578" s="1">
        <v>37131</v>
      </c>
      <c r="R5578" s="1">
        <v>37135</v>
      </c>
      <c r="S5578" t="s">
        <v>1972</v>
      </c>
    </row>
    <row r="5579" spans="1:19" x14ac:dyDescent="0.2">
      <c r="A5579" s="7">
        <v>280370</v>
      </c>
      <c r="B5579" s="3">
        <v>31739</v>
      </c>
      <c r="C5579" s="3" t="s">
        <v>46</v>
      </c>
      <c r="D5579" s="2" t="s">
        <v>538</v>
      </c>
      <c r="E5579" s="3">
        <v>17</v>
      </c>
      <c r="F5579" s="17">
        <v>0</v>
      </c>
      <c r="G5579" s="17">
        <v>1</v>
      </c>
      <c r="H5579" s="17">
        <v>0</v>
      </c>
      <c r="I5579" s="7">
        <v>4.2</v>
      </c>
      <c r="J5579" s="7">
        <v>13</v>
      </c>
      <c r="K5579" s="4">
        <v>119</v>
      </c>
      <c r="L5579" s="5">
        <v>119.38590000000001</v>
      </c>
      <c r="M5579">
        <v>299495.11</v>
      </c>
      <c r="N5579" s="33">
        <v>1</v>
      </c>
      <c r="O5579" s="50" t="e">
        <f>INDEX([1]Dados!$M$2:$N$26779,MATCH($P5579,[1]Dados!$N$2:$N$26779,),2)</f>
        <v>#N/A</v>
      </c>
      <c r="P5579">
        <v>168473</v>
      </c>
      <c r="Q5579" s="1">
        <v>37131</v>
      </c>
      <c r="R5579" s="1">
        <v>37135</v>
      </c>
      <c r="S5579" t="s">
        <v>1972</v>
      </c>
    </row>
    <row r="5580" spans="1:19" x14ac:dyDescent="0.2">
      <c r="A5580" s="7">
        <v>280370</v>
      </c>
      <c r="B5580" s="3">
        <v>31739</v>
      </c>
      <c r="C5580" s="3" t="s">
        <v>46</v>
      </c>
      <c r="D5580" s="2" t="s">
        <v>538</v>
      </c>
      <c r="E5580" s="3">
        <v>17</v>
      </c>
      <c r="F5580" s="17">
        <v>0</v>
      </c>
      <c r="G5580" s="17">
        <v>1</v>
      </c>
      <c r="H5580" s="17">
        <v>0</v>
      </c>
      <c r="I5580" s="7">
        <v>4.3</v>
      </c>
      <c r="J5580" s="7">
        <v>19</v>
      </c>
      <c r="K5580" s="4">
        <v>119</v>
      </c>
      <c r="L5580" s="5">
        <v>119.38590000000001</v>
      </c>
      <c r="M5580">
        <v>299495.11</v>
      </c>
      <c r="N5580" s="33">
        <v>1</v>
      </c>
      <c r="O5580" s="50" t="e">
        <f>INDEX([1]Dados!$M$2:$N$26779,MATCH($P5580,[1]Dados!$N$2:$N$26779,),2)</f>
        <v>#N/A</v>
      </c>
      <c r="P5580">
        <v>168473</v>
      </c>
      <c r="Q5580" s="1">
        <v>37131</v>
      </c>
      <c r="R5580" s="1">
        <v>37135</v>
      </c>
      <c r="S5580" t="s">
        <v>1972</v>
      </c>
    </row>
    <row r="5581" spans="1:19" x14ac:dyDescent="0.2">
      <c r="A5581" s="7">
        <v>280370</v>
      </c>
      <c r="B5581" s="3">
        <v>31739</v>
      </c>
      <c r="C5581" s="3" t="s">
        <v>46</v>
      </c>
      <c r="D5581" s="2" t="s">
        <v>538</v>
      </c>
      <c r="E5581" s="3">
        <v>17</v>
      </c>
      <c r="F5581" s="17">
        <v>0</v>
      </c>
      <c r="G5581" s="17">
        <v>1</v>
      </c>
      <c r="H5581" s="17">
        <v>0</v>
      </c>
      <c r="I5581" s="7">
        <v>4.4000000000000004</v>
      </c>
      <c r="J5581" s="7">
        <v>33</v>
      </c>
      <c r="K5581" s="4">
        <v>119</v>
      </c>
      <c r="L5581" s="5">
        <v>119.38590000000001</v>
      </c>
      <c r="M5581">
        <v>299495.11</v>
      </c>
      <c r="N5581" s="33">
        <v>1</v>
      </c>
      <c r="O5581" s="50" t="e">
        <f>INDEX([1]Dados!$M$2:$N$26779,MATCH($P5581,[1]Dados!$N$2:$N$26779,),2)</f>
        <v>#N/A</v>
      </c>
      <c r="P5581">
        <v>168473</v>
      </c>
      <c r="Q5581" s="1">
        <v>37131</v>
      </c>
      <c r="R5581" s="1">
        <v>37135</v>
      </c>
      <c r="S5581" t="s">
        <v>1972</v>
      </c>
    </row>
    <row r="5582" spans="1:19" x14ac:dyDescent="0.2">
      <c r="A5582" s="7">
        <v>280370</v>
      </c>
      <c r="B5582" s="3">
        <v>31739</v>
      </c>
      <c r="C5582" s="3" t="s">
        <v>46</v>
      </c>
      <c r="D5582" s="2" t="s">
        <v>538</v>
      </c>
      <c r="E5582" s="3">
        <v>17</v>
      </c>
      <c r="F5582" s="17">
        <v>0</v>
      </c>
      <c r="G5582" s="17">
        <v>1</v>
      </c>
      <c r="H5582" s="17">
        <v>0</v>
      </c>
      <c r="I5582" s="7">
        <v>1.1000000000000001</v>
      </c>
      <c r="J5582" s="7">
        <v>28</v>
      </c>
      <c r="K5582" s="4">
        <v>1214</v>
      </c>
      <c r="L5582" s="5">
        <v>1214.0587</v>
      </c>
      <c r="M5582">
        <v>120347.12</v>
      </c>
      <c r="N5582" s="33">
        <v>1</v>
      </c>
      <c r="O5582" s="50" t="e">
        <f>INDEX([1]Dados!$M$2:$N$26779,MATCH($P5582,[1]Dados!$N$2:$N$26779,),2)</f>
        <v>#N/A</v>
      </c>
      <c r="P5582">
        <v>168428</v>
      </c>
      <c r="Q5582" s="1">
        <v>37131</v>
      </c>
      <c r="R5582" s="1">
        <v>37135</v>
      </c>
      <c r="S5582" t="s">
        <v>1971</v>
      </c>
    </row>
    <row r="5583" spans="1:19" x14ac:dyDescent="0.2">
      <c r="A5583" s="7">
        <v>280370</v>
      </c>
      <c r="B5583" s="3">
        <v>31739</v>
      </c>
      <c r="C5583" s="3" t="s">
        <v>46</v>
      </c>
      <c r="D5583" s="2" t="s">
        <v>538</v>
      </c>
      <c r="E5583" s="3">
        <v>17</v>
      </c>
      <c r="F5583" s="17">
        <v>0</v>
      </c>
      <c r="G5583" s="17">
        <v>1</v>
      </c>
      <c r="H5583" s="17">
        <v>0</v>
      </c>
      <c r="I5583" s="7">
        <v>1.2</v>
      </c>
      <c r="J5583" s="7">
        <v>31</v>
      </c>
      <c r="K5583" s="4">
        <v>1214</v>
      </c>
      <c r="L5583" s="5">
        <v>1214.0587</v>
      </c>
      <c r="M5583">
        <v>120347.12</v>
      </c>
      <c r="N5583" s="33">
        <v>1</v>
      </c>
      <c r="O5583" s="50" t="e">
        <f>INDEX([1]Dados!$M$2:$N$26779,MATCH($P5583,[1]Dados!$N$2:$N$26779,),2)</f>
        <v>#N/A</v>
      </c>
      <c r="P5583">
        <v>168428</v>
      </c>
      <c r="Q5583" s="1">
        <v>37131</v>
      </c>
      <c r="R5583" s="1">
        <v>37135</v>
      </c>
      <c r="S5583" t="s">
        <v>1971</v>
      </c>
    </row>
    <row r="5584" spans="1:19" x14ac:dyDescent="0.2">
      <c r="A5584" s="7">
        <v>280370</v>
      </c>
      <c r="B5584" s="3">
        <v>31739</v>
      </c>
      <c r="C5584" s="3" t="s">
        <v>46</v>
      </c>
      <c r="D5584" s="2" t="s">
        <v>538</v>
      </c>
      <c r="E5584" s="3">
        <v>17</v>
      </c>
      <c r="F5584" s="17">
        <v>0</v>
      </c>
      <c r="G5584" s="17">
        <v>1</v>
      </c>
      <c r="H5584" s="17">
        <v>0</v>
      </c>
      <c r="I5584" s="7">
        <v>1.3</v>
      </c>
      <c r="J5584" s="7">
        <v>25</v>
      </c>
      <c r="K5584" s="4">
        <v>1214</v>
      </c>
      <c r="L5584" s="5">
        <v>1214.0587</v>
      </c>
      <c r="M5584">
        <v>120347.12</v>
      </c>
      <c r="N5584" s="33">
        <v>1</v>
      </c>
      <c r="O5584" s="50" t="e">
        <f>INDEX([1]Dados!$M$2:$N$26779,MATCH($P5584,[1]Dados!$N$2:$N$26779,),2)</f>
        <v>#N/A</v>
      </c>
      <c r="P5584">
        <v>168428</v>
      </c>
      <c r="Q5584" s="1">
        <v>37131</v>
      </c>
      <c r="R5584" s="1">
        <v>37135</v>
      </c>
      <c r="S5584" t="s">
        <v>1971</v>
      </c>
    </row>
    <row r="5585" spans="1:19" x14ac:dyDescent="0.2">
      <c r="A5585" s="7">
        <v>280370</v>
      </c>
      <c r="B5585" s="3">
        <v>31739</v>
      </c>
      <c r="C5585" s="3" t="s">
        <v>46</v>
      </c>
      <c r="D5585" s="2" t="s">
        <v>538</v>
      </c>
      <c r="E5585" s="3">
        <v>17</v>
      </c>
      <c r="F5585" s="17">
        <v>0</v>
      </c>
      <c r="G5585" s="17">
        <v>1</v>
      </c>
      <c r="H5585" s="17">
        <v>0</v>
      </c>
      <c r="I5585" s="7">
        <v>1.4</v>
      </c>
      <c r="J5585" s="7">
        <v>30</v>
      </c>
      <c r="K5585" s="4">
        <v>1214</v>
      </c>
      <c r="L5585" s="5">
        <v>1214.0587</v>
      </c>
      <c r="M5585">
        <v>120347.12</v>
      </c>
      <c r="N5585" s="33">
        <v>1</v>
      </c>
      <c r="O5585" s="50" t="e">
        <f>INDEX([1]Dados!$M$2:$N$26779,MATCH($P5585,[1]Dados!$N$2:$N$26779,),2)</f>
        <v>#N/A</v>
      </c>
      <c r="P5585">
        <v>168428</v>
      </c>
      <c r="Q5585" s="1">
        <v>37131</v>
      </c>
      <c r="R5585" s="1">
        <v>37135</v>
      </c>
      <c r="S5585" t="s">
        <v>1971</v>
      </c>
    </row>
    <row r="5586" spans="1:19" x14ac:dyDescent="0.2">
      <c r="A5586" s="7">
        <v>280370</v>
      </c>
      <c r="B5586" s="3">
        <v>31739</v>
      </c>
      <c r="C5586" s="3" t="s">
        <v>46</v>
      </c>
      <c r="D5586" s="2" t="s">
        <v>538</v>
      </c>
      <c r="E5586" s="3">
        <v>17</v>
      </c>
      <c r="F5586" s="17">
        <v>0</v>
      </c>
      <c r="G5586" s="17">
        <v>1</v>
      </c>
      <c r="H5586" s="17">
        <v>0</v>
      </c>
      <c r="I5586" s="7">
        <v>3.1</v>
      </c>
      <c r="J5586" s="7">
        <v>28</v>
      </c>
      <c r="K5586" s="4">
        <v>1214</v>
      </c>
      <c r="L5586" s="5">
        <v>1214.0589</v>
      </c>
      <c r="M5586">
        <v>243000</v>
      </c>
      <c r="N5586" s="33">
        <v>1</v>
      </c>
      <c r="O5586" s="50" t="e">
        <f>INDEX([1]Dados!$M$2:$N$26779,MATCH($P5586,[1]Dados!$N$2:$N$26779,),2)</f>
        <v>#N/A</v>
      </c>
      <c r="P5586">
        <v>169646</v>
      </c>
      <c r="Q5586" s="1">
        <v>37131</v>
      </c>
      <c r="R5586" s="1">
        <v>37135</v>
      </c>
      <c r="S5586" t="s">
        <v>1969</v>
      </c>
    </row>
    <row r="5587" spans="1:19" x14ac:dyDescent="0.2">
      <c r="A5587" s="7">
        <v>280370</v>
      </c>
      <c r="B5587" s="3">
        <v>31739</v>
      </c>
      <c r="C5587" s="3" t="s">
        <v>46</v>
      </c>
      <c r="D5587" s="2" t="s">
        <v>538</v>
      </c>
      <c r="E5587" s="3">
        <v>17</v>
      </c>
      <c r="F5587" s="17">
        <v>0</v>
      </c>
      <c r="G5587" s="17">
        <v>1</v>
      </c>
      <c r="H5587" s="17">
        <v>0</v>
      </c>
      <c r="I5587" s="7">
        <v>3.2</v>
      </c>
      <c r="J5587" s="7">
        <v>28</v>
      </c>
      <c r="K5587" s="4">
        <v>1214</v>
      </c>
      <c r="L5587" s="5">
        <v>1214.0589</v>
      </c>
      <c r="M5587">
        <v>243000</v>
      </c>
      <c r="N5587" s="33">
        <v>1</v>
      </c>
      <c r="O5587" s="50" t="e">
        <f>INDEX([1]Dados!$M$2:$N$26779,MATCH($P5587,[1]Dados!$N$2:$N$26779,),2)</f>
        <v>#N/A</v>
      </c>
      <c r="P5587">
        <v>169646</v>
      </c>
      <c r="Q5587" s="1">
        <v>37131</v>
      </c>
      <c r="R5587" s="1">
        <v>37135</v>
      </c>
      <c r="S5587" t="s">
        <v>1969</v>
      </c>
    </row>
    <row r="5588" spans="1:19" x14ac:dyDescent="0.2">
      <c r="A5588" s="7">
        <v>280370</v>
      </c>
      <c r="B5588" s="3">
        <v>31739</v>
      </c>
      <c r="C5588" s="3" t="s">
        <v>46</v>
      </c>
      <c r="D5588" s="2" t="s">
        <v>538</v>
      </c>
      <c r="E5588" s="3">
        <v>17</v>
      </c>
      <c r="F5588" s="17">
        <v>0</v>
      </c>
      <c r="G5588" s="17">
        <v>1</v>
      </c>
      <c r="H5588" s="17">
        <v>0</v>
      </c>
      <c r="I5588" s="7">
        <v>3.3</v>
      </c>
      <c r="J5588" s="7">
        <v>28</v>
      </c>
      <c r="K5588" s="4">
        <v>1214</v>
      </c>
      <c r="L5588" s="5">
        <v>1214.0589</v>
      </c>
      <c r="M5588">
        <v>243000</v>
      </c>
      <c r="N5588" s="33">
        <v>1</v>
      </c>
      <c r="O5588" s="50" t="e">
        <f>INDEX([1]Dados!$M$2:$N$26779,MATCH($P5588,[1]Dados!$N$2:$N$26779,),2)</f>
        <v>#N/A</v>
      </c>
      <c r="P5588">
        <v>169646</v>
      </c>
      <c r="Q5588" s="1">
        <v>37131</v>
      </c>
      <c r="R5588" s="1">
        <v>37135</v>
      </c>
      <c r="S5588" t="s">
        <v>1969</v>
      </c>
    </row>
    <row r="5589" spans="1:19" x14ac:dyDescent="0.2">
      <c r="A5589" s="7">
        <v>280370</v>
      </c>
      <c r="B5589" s="3">
        <v>31739</v>
      </c>
      <c r="C5589" s="3" t="s">
        <v>46</v>
      </c>
      <c r="D5589" s="2" t="s">
        <v>538</v>
      </c>
      <c r="E5589" s="3">
        <v>17</v>
      </c>
      <c r="F5589" s="17">
        <v>0</v>
      </c>
      <c r="G5589" s="17">
        <v>1</v>
      </c>
      <c r="H5589" s="17">
        <v>0</v>
      </c>
      <c r="I5589" s="7">
        <v>3.4</v>
      </c>
      <c r="J5589" s="7">
        <v>28</v>
      </c>
      <c r="K5589" s="4">
        <v>1214</v>
      </c>
      <c r="L5589" s="5">
        <v>1214.0589</v>
      </c>
      <c r="M5589">
        <v>243000</v>
      </c>
      <c r="N5589" s="33">
        <v>1</v>
      </c>
      <c r="O5589" s="50" t="e">
        <f>INDEX([1]Dados!$M$2:$N$26779,MATCH($P5589,[1]Dados!$N$2:$N$26779,),2)</f>
        <v>#N/A</v>
      </c>
      <c r="P5589">
        <v>169646</v>
      </c>
      <c r="Q5589" s="1">
        <v>37131</v>
      </c>
      <c r="R5589" s="1">
        <v>37135</v>
      </c>
      <c r="S5589" t="s">
        <v>1969</v>
      </c>
    </row>
    <row r="5590" spans="1:19" x14ac:dyDescent="0.2">
      <c r="A5590" s="7">
        <v>280370</v>
      </c>
      <c r="B5590" s="3">
        <v>31739</v>
      </c>
      <c r="C5590" s="3" t="s">
        <v>46</v>
      </c>
      <c r="D5590" s="2" t="s">
        <v>538</v>
      </c>
      <c r="E5590" s="3">
        <v>17</v>
      </c>
      <c r="F5590" s="17">
        <v>0</v>
      </c>
      <c r="G5590" s="17">
        <v>1</v>
      </c>
      <c r="H5590" s="17">
        <v>0</v>
      </c>
      <c r="I5590" s="7" t="s">
        <v>3</v>
      </c>
      <c r="J5590" s="7">
        <v>0</v>
      </c>
      <c r="K5590" s="4">
        <v>1214</v>
      </c>
      <c r="L5590" s="5">
        <v>1214.0589</v>
      </c>
      <c r="M5590" t="s">
        <v>2134</v>
      </c>
      <c r="N5590" s="33">
        <v>1</v>
      </c>
      <c r="O5590" s="50" t="e">
        <f>INDEX([1]Dados!$M$2:$N$26779,MATCH($P5590,[1]Dados!$N$2:$N$26779,),2)</f>
        <v>#N/A</v>
      </c>
      <c r="P5590">
        <v>169517</v>
      </c>
      <c r="Q5590" s="1">
        <v>37131</v>
      </c>
      <c r="R5590" s="1">
        <v>37135</v>
      </c>
      <c r="S5590" t="s">
        <v>1969</v>
      </c>
    </row>
    <row r="5591" spans="1:19" x14ac:dyDescent="0.2">
      <c r="A5591" s="7">
        <v>280370</v>
      </c>
      <c r="B5591" s="3">
        <v>31739</v>
      </c>
      <c r="C5591" s="3" t="s">
        <v>46</v>
      </c>
      <c r="D5591" s="2" t="s">
        <v>538</v>
      </c>
      <c r="E5591" s="3">
        <v>17</v>
      </c>
      <c r="F5591" s="17">
        <v>0</v>
      </c>
      <c r="G5591" s="17">
        <v>1</v>
      </c>
      <c r="H5591" s="17">
        <v>0</v>
      </c>
      <c r="I5591" s="7">
        <v>2.1</v>
      </c>
      <c r="J5591" s="7">
        <v>11</v>
      </c>
      <c r="K5591" s="4">
        <v>1293</v>
      </c>
      <c r="L5591" s="5">
        <v>1293.0592999999999</v>
      </c>
      <c r="M5591">
        <v>9463.52</v>
      </c>
      <c r="N5591" s="33">
        <v>1</v>
      </c>
      <c r="O5591" s="50" t="e">
        <f>INDEX([1]Dados!$M$2:$N$26779,MATCH($P5591,[1]Dados!$N$2:$N$26779,),2)</f>
        <v>#N/A</v>
      </c>
      <c r="P5591">
        <v>168365</v>
      </c>
      <c r="Q5591" s="1">
        <v>37131</v>
      </c>
      <c r="R5591" s="1">
        <v>37135</v>
      </c>
      <c r="S5591" t="s">
        <v>1970</v>
      </c>
    </row>
    <row r="5592" spans="1:19" x14ac:dyDescent="0.2">
      <c r="A5592" s="7">
        <v>280370</v>
      </c>
      <c r="B5592" s="3">
        <v>31739</v>
      </c>
      <c r="C5592" s="3" t="s">
        <v>46</v>
      </c>
      <c r="D5592" s="2" t="s">
        <v>538</v>
      </c>
      <c r="E5592" s="3">
        <v>17</v>
      </c>
      <c r="F5592" s="17">
        <v>0</v>
      </c>
      <c r="G5592" s="17">
        <v>1</v>
      </c>
      <c r="H5592" s="17">
        <v>0</v>
      </c>
      <c r="I5592" s="7">
        <v>2.2000000000000002</v>
      </c>
      <c r="J5592" s="7">
        <v>22</v>
      </c>
      <c r="K5592" s="4">
        <v>1293</v>
      </c>
      <c r="L5592" s="5">
        <v>1293.0592999999999</v>
      </c>
      <c r="M5592">
        <v>9463.52</v>
      </c>
      <c r="N5592" s="33">
        <v>1</v>
      </c>
      <c r="O5592" s="50" t="e">
        <f>INDEX([1]Dados!$M$2:$N$26779,MATCH($P5592,[1]Dados!$N$2:$N$26779,),2)</f>
        <v>#N/A</v>
      </c>
      <c r="P5592">
        <v>168365</v>
      </c>
      <c r="Q5592" s="1">
        <v>37131</v>
      </c>
      <c r="R5592" s="1">
        <v>37135</v>
      </c>
      <c r="S5592" t="s">
        <v>1970</v>
      </c>
    </row>
    <row r="5593" spans="1:19" x14ac:dyDescent="0.2">
      <c r="A5593" s="7">
        <v>280370</v>
      </c>
      <c r="B5593" s="3">
        <v>31739</v>
      </c>
      <c r="C5593" s="3" t="s">
        <v>46</v>
      </c>
      <c r="D5593" s="2" t="s">
        <v>538</v>
      </c>
      <c r="E5593" s="3">
        <v>17</v>
      </c>
      <c r="F5593" s="17">
        <v>0</v>
      </c>
      <c r="G5593" s="17">
        <v>1</v>
      </c>
      <c r="H5593" s="17">
        <v>0</v>
      </c>
      <c r="I5593" s="7">
        <v>2.2999999999999998</v>
      </c>
      <c r="J5593" s="7">
        <v>30</v>
      </c>
      <c r="K5593" s="4">
        <v>1293</v>
      </c>
      <c r="L5593" s="5">
        <v>1293.0592999999999</v>
      </c>
      <c r="M5593">
        <v>9463.52</v>
      </c>
      <c r="N5593" s="33">
        <v>1</v>
      </c>
      <c r="O5593" s="50" t="e">
        <f>INDEX([1]Dados!$M$2:$N$26779,MATCH($P5593,[1]Dados!$N$2:$N$26779,),2)</f>
        <v>#N/A</v>
      </c>
      <c r="P5593">
        <v>168365</v>
      </c>
      <c r="Q5593" s="1">
        <v>37131</v>
      </c>
      <c r="R5593" s="1">
        <v>37135</v>
      </c>
      <c r="S5593" t="s">
        <v>1970</v>
      </c>
    </row>
    <row r="5594" spans="1:19" x14ac:dyDescent="0.2">
      <c r="A5594" s="7">
        <v>280370</v>
      </c>
      <c r="B5594" s="3">
        <v>31739</v>
      </c>
      <c r="C5594" s="3" t="s">
        <v>46</v>
      </c>
      <c r="D5594" s="2" t="s">
        <v>538</v>
      </c>
      <c r="E5594" s="3">
        <v>17</v>
      </c>
      <c r="F5594" s="17">
        <v>0</v>
      </c>
      <c r="G5594" s="17">
        <v>1</v>
      </c>
      <c r="H5594" s="17">
        <v>0</v>
      </c>
      <c r="I5594" s="7" t="s">
        <v>3</v>
      </c>
      <c r="J5594" s="7">
        <v>0</v>
      </c>
      <c r="K5594" s="4">
        <v>1214</v>
      </c>
      <c r="L5594" s="5">
        <v>1214.0808</v>
      </c>
      <c r="M5594">
        <v>99360</v>
      </c>
      <c r="N5594" s="33">
        <v>1</v>
      </c>
      <c r="O5594" s="50" t="e">
        <f>INDEX([1]Dados!$M$2:$N$26779,MATCH($P5594,[1]Dados!$N$2:$N$26779,),2)</f>
        <v>#N/A</v>
      </c>
      <c r="P5594">
        <v>167921</v>
      </c>
      <c r="Q5594" s="1">
        <v>37131</v>
      </c>
      <c r="R5594" s="1">
        <v>37135</v>
      </c>
      <c r="S5594" t="s">
        <v>2134</v>
      </c>
    </row>
    <row r="5595" spans="1:19" x14ac:dyDescent="0.2">
      <c r="A5595" s="7">
        <v>280370</v>
      </c>
      <c r="B5595" s="3">
        <v>31739</v>
      </c>
      <c r="C5595" s="3" t="s">
        <v>46</v>
      </c>
      <c r="D5595" s="2" t="s">
        <v>538</v>
      </c>
      <c r="E5595" s="3">
        <v>17</v>
      </c>
      <c r="F5595" s="17">
        <v>0</v>
      </c>
      <c r="G5595" s="17">
        <v>1</v>
      </c>
      <c r="H5595" s="17">
        <v>0</v>
      </c>
      <c r="I5595" s="7" t="s">
        <v>3</v>
      </c>
      <c r="J5595" s="7">
        <v>0</v>
      </c>
      <c r="K5595" s="4">
        <v>1203</v>
      </c>
      <c r="L5595" s="5">
        <v>1203.0829000000001</v>
      </c>
      <c r="M5595">
        <v>20588.099999999999</v>
      </c>
      <c r="N5595" s="33">
        <v>1</v>
      </c>
      <c r="O5595" s="50" t="e">
        <f>INDEX([1]Dados!$M$2:$N$26779,MATCH($P5595,[1]Dados!$N$2:$N$26779,),2)</f>
        <v>#N/A</v>
      </c>
      <c r="P5595">
        <v>167921</v>
      </c>
      <c r="Q5595" s="1">
        <v>37131</v>
      </c>
      <c r="R5595" s="1">
        <v>37135</v>
      </c>
      <c r="S5595" t="s">
        <v>2134</v>
      </c>
    </row>
    <row r="5596" spans="1:19" x14ac:dyDescent="0.2">
      <c r="A5596" s="7">
        <v>350330</v>
      </c>
      <c r="B5596" s="3">
        <v>61654</v>
      </c>
      <c r="C5596" s="3" t="s">
        <v>28</v>
      </c>
      <c r="D5596" s="2" t="s">
        <v>266</v>
      </c>
      <c r="E5596" s="3">
        <v>17</v>
      </c>
      <c r="F5596" s="17">
        <v>0</v>
      </c>
      <c r="G5596" s="17">
        <v>1</v>
      </c>
      <c r="H5596" s="17">
        <v>0</v>
      </c>
      <c r="I5596" s="7">
        <v>2.1</v>
      </c>
      <c r="J5596" s="7">
        <v>9</v>
      </c>
      <c r="K5596" s="4">
        <v>1214</v>
      </c>
      <c r="L5596" s="5">
        <v>1214.0808</v>
      </c>
      <c r="M5596">
        <v>76000</v>
      </c>
      <c r="N5596" s="33">
        <v>1</v>
      </c>
      <c r="O5596" s="50" t="e">
        <f>INDEX([1]Dados!$M$2:$N$26779,MATCH($P5596,[1]Dados!$N$2:$N$26779,),2)</f>
        <v>#N/A</v>
      </c>
      <c r="P5596">
        <v>168499</v>
      </c>
      <c r="Q5596" s="1">
        <v>37131</v>
      </c>
      <c r="R5596" s="1">
        <v>37135</v>
      </c>
      <c r="S5596" t="s">
        <v>942</v>
      </c>
    </row>
    <row r="5597" spans="1:19" x14ac:dyDescent="0.2">
      <c r="A5597" s="7">
        <v>350330</v>
      </c>
      <c r="B5597" s="3">
        <v>61654</v>
      </c>
      <c r="C5597" s="3" t="s">
        <v>28</v>
      </c>
      <c r="D5597" s="2" t="s">
        <v>266</v>
      </c>
      <c r="E5597" s="3">
        <v>17</v>
      </c>
      <c r="F5597" s="17">
        <v>0</v>
      </c>
      <c r="G5597" s="17">
        <v>1</v>
      </c>
      <c r="H5597" s="17">
        <v>0</v>
      </c>
      <c r="I5597" s="7">
        <v>2.2000000000000002</v>
      </c>
      <c r="J5597" s="7">
        <v>31</v>
      </c>
      <c r="K5597" s="4">
        <v>1214</v>
      </c>
      <c r="L5597" s="5">
        <v>1214.0808</v>
      </c>
      <c r="M5597">
        <v>76000</v>
      </c>
      <c r="N5597" s="33">
        <v>1</v>
      </c>
      <c r="O5597" s="50" t="e">
        <f>INDEX([1]Dados!$M$2:$N$26779,MATCH($P5597,[1]Dados!$N$2:$N$26779,),2)</f>
        <v>#N/A</v>
      </c>
      <c r="P5597">
        <v>168499</v>
      </c>
      <c r="Q5597" s="1">
        <v>37131</v>
      </c>
      <c r="R5597" s="1">
        <v>37135</v>
      </c>
      <c r="S5597" t="s">
        <v>942</v>
      </c>
    </row>
    <row r="5598" spans="1:19" x14ac:dyDescent="0.2">
      <c r="A5598" s="7">
        <v>350330</v>
      </c>
      <c r="B5598" s="3">
        <v>61654</v>
      </c>
      <c r="C5598" s="3" t="s">
        <v>28</v>
      </c>
      <c r="D5598" s="2" t="s">
        <v>266</v>
      </c>
      <c r="E5598" s="3">
        <v>17</v>
      </c>
      <c r="F5598" s="17">
        <v>0</v>
      </c>
      <c r="G5598" s="17">
        <v>1</v>
      </c>
      <c r="H5598" s="17">
        <v>0</v>
      </c>
      <c r="I5598" s="7">
        <v>2.2999999999999998</v>
      </c>
      <c r="J5598" s="7">
        <v>33</v>
      </c>
      <c r="K5598" s="4">
        <v>1214</v>
      </c>
      <c r="L5598" s="5">
        <v>1214.0808</v>
      </c>
      <c r="M5598">
        <v>76000</v>
      </c>
      <c r="N5598" s="33">
        <v>1</v>
      </c>
      <c r="O5598" s="50" t="e">
        <f>INDEX([1]Dados!$M$2:$N$26779,MATCH($P5598,[1]Dados!$N$2:$N$26779,),2)</f>
        <v>#N/A</v>
      </c>
      <c r="P5598">
        <v>168499</v>
      </c>
      <c r="Q5598" s="1">
        <v>37131</v>
      </c>
      <c r="R5598" s="1">
        <v>37135</v>
      </c>
      <c r="S5598" t="s">
        <v>942</v>
      </c>
    </row>
    <row r="5599" spans="1:19" x14ac:dyDescent="0.2">
      <c r="A5599" s="7">
        <v>350330</v>
      </c>
      <c r="B5599" s="3">
        <v>61654</v>
      </c>
      <c r="C5599" s="3" t="s">
        <v>28</v>
      </c>
      <c r="D5599" s="2" t="s">
        <v>266</v>
      </c>
      <c r="E5599" s="3">
        <v>17</v>
      </c>
      <c r="F5599" s="17">
        <v>0</v>
      </c>
      <c r="G5599" s="17">
        <v>1</v>
      </c>
      <c r="H5599" s="17">
        <v>0</v>
      </c>
      <c r="I5599" s="7">
        <v>2.5</v>
      </c>
      <c r="J5599" s="7">
        <v>18</v>
      </c>
      <c r="K5599" s="4">
        <v>1214</v>
      </c>
      <c r="L5599" s="5">
        <v>1214.0808</v>
      </c>
      <c r="M5599">
        <v>76000</v>
      </c>
      <c r="N5599" s="33">
        <v>1</v>
      </c>
      <c r="O5599" s="50" t="e">
        <f>INDEX([1]Dados!$M$2:$N$26779,MATCH($P5599,[1]Dados!$N$2:$N$26779,),2)</f>
        <v>#N/A</v>
      </c>
      <c r="P5599">
        <v>168499</v>
      </c>
      <c r="Q5599" s="1">
        <v>37131</v>
      </c>
      <c r="R5599" s="1">
        <v>37135</v>
      </c>
      <c r="S5599" t="s">
        <v>942</v>
      </c>
    </row>
    <row r="5600" spans="1:19" x14ac:dyDescent="0.2">
      <c r="A5600" s="7">
        <v>350330</v>
      </c>
      <c r="B5600" s="3">
        <v>61654</v>
      </c>
      <c r="C5600" s="3" t="s">
        <v>28</v>
      </c>
      <c r="D5600" s="2" t="s">
        <v>266</v>
      </c>
      <c r="E5600" s="3">
        <v>17</v>
      </c>
      <c r="F5600" s="17">
        <v>0</v>
      </c>
      <c r="G5600" s="17">
        <v>1</v>
      </c>
      <c r="H5600" s="17">
        <v>0</v>
      </c>
      <c r="I5600" s="7">
        <v>2.6</v>
      </c>
      <c r="J5600" s="7">
        <v>7</v>
      </c>
      <c r="K5600" s="4">
        <v>1214</v>
      </c>
      <c r="L5600" s="5">
        <v>1214.0808</v>
      </c>
      <c r="M5600">
        <v>76000</v>
      </c>
      <c r="N5600" s="33">
        <v>1</v>
      </c>
      <c r="O5600" s="50" t="e">
        <f>INDEX([1]Dados!$M$2:$N$26779,MATCH($P5600,[1]Dados!$N$2:$N$26779,),2)</f>
        <v>#N/A</v>
      </c>
      <c r="P5600">
        <v>168499</v>
      </c>
      <c r="Q5600" s="1">
        <v>37131</v>
      </c>
      <c r="R5600" s="1">
        <v>37135</v>
      </c>
      <c r="S5600" t="s">
        <v>942</v>
      </c>
    </row>
    <row r="5601" spans="1:19" x14ac:dyDescent="0.2">
      <c r="A5601" s="7">
        <v>350330</v>
      </c>
      <c r="B5601" s="3">
        <v>61654</v>
      </c>
      <c r="C5601" s="3" t="s">
        <v>28</v>
      </c>
      <c r="D5601" s="2" t="s">
        <v>266</v>
      </c>
      <c r="E5601" s="3">
        <v>17</v>
      </c>
      <c r="F5601" s="17">
        <v>0</v>
      </c>
      <c r="G5601" s="17">
        <v>1</v>
      </c>
      <c r="H5601" s="17">
        <v>0</v>
      </c>
      <c r="I5601" s="7" t="s">
        <v>3</v>
      </c>
      <c r="J5601" s="7">
        <v>0</v>
      </c>
      <c r="K5601" s="4">
        <v>1214</v>
      </c>
      <c r="L5601" s="5">
        <v>1214.0808</v>
      </c>
      <c r="M5601">
        <v>96000</v>
      </c>
      <c r="N5601" s="33">
        <v>1</v>
      </c>
      <c r="O5601" s="50" t="e">
        <f>INDEX([1]Dados!$M$2:$N$26779,MATCH($P5601,[1]Dados!$N$2:$N$26779,),2)</f>
        <v>#N/A</v>
      </c>
      <c r="P5601">
        <v>168498</v>
      </c>
      <c r="Q5601" s="1">
        <v>37131</v>
      </c>
      <c r="R5601" s="1">
        <v>37135</v>
      </c>
      <c r="S5601" t="s">
        <v>942</v>
      </c>
    </row>
    <row r="5602" spans="1:19" x14ac:dyDescent="0.2">
      <c r="A5602" s="7">
        <v>350330</v>
      </c>
      <c r="B5602" s="3">
        <v>61654</v>
      </c>
      <c r="C5602" s="3" t="s">
        <v>28</v>
      </c>
      <c r="D5602" s="2" t="s">
        <v>266</v>
      </c>
      <c r="E5602" s="3">
        <v>17</v>
      </c>
      <c r="F5602" s="17">
        <v>0</v>
      </c>
      <c r="G5602" s="17">
        <v>1</v>
      </c>
      <c r="H5602" s="17">
        <v>0</v>
      </c>
      <c r="I5602" s="7">
        <v>1.1000000000000001</v>
      </c>
      <c r="J5602" s="7">
        <v>20</v>
      </c>
      <c r="K5602" s="4">
        <v>1214</v>
      </c>
      <c r="L5602" s="5">
        <v>1214.0808</v>
      </c>
      <c r="M5602">
        <v>551181.81999999995</v>
      </c>
      <c r="N5602" s="33">
        <v>1</v>
      </c>
      <c r="O5602" s="50" t="e">
        <f>INDEX([1]Dados!$M$2:$N$26779,MATCH($P5602,[1]Dados!$N$2:$N$26779,),2)</f>
        <v>#N/A</v>
      </c>
      <c r="P5602">
        <v>168500</v>
      </c>
      <c r="Q5602" s="1">
        <v>37131</v>
      </c>
      <c r="R5602" s="1">
        <v>37135</v>
      </c>
      <c r="S5602" t="s">
        <v>943</v>
      </c>
    </row>
    <row r="5603" spans="1:19" x14ac:dyDescent="0.2">
      <c r="A5603" s="7">
        <v>350330</v>
      </c>
      <c r="B5603" s="3">
        <v>61654</v>
      </c>
      <c r="C5603" s="3" t="s">
        <v>28</v>
      </c>
      <c r="D5603" s="2" t="s">
        <v>266</v>
      </c>
      <c r="E5603" s="3">
        <v>17</v>
      </c>
      <c r="F5603" s="17">
        <v>0</v>
      </c>
      <c r="G5603" s="17">
        <v>1</v>
      </c>
      <c r="H5603" s="17">
        <v>0</v>
      </c>
      <c r="I5603" s="7">
        <v>1.2</v>
      </c>
      <c r="J5603" s="7">
        <v>14</v>
      </c>
      <c r="K5603" s="4">
        <v>1214</v>
      </c>
      <c r="L5603" s="5">
        <v>1214.0808</v>
      </c>
      <c r="M5603">
        <v>551181.81999999995</v>
      </c>
      <c r="N5603" s="33">
        <v>1</v>
      </c>
      <c r="O5603" s="50" t="e">
        <f>INDEX([1]Dados!$M$2:$N$26779,MATCH($P5603,[1]Dados!$N$2:$N$26779,),2)</f>
        <v>#N/A</v>
      </c>
      <c r="P5603">
        <v>168500</v>
      </c>
      <c r="Q5603" s="1">
        <v>37131</v>
      </c>
      <c r="R5603" s="1">
        <v>37135</v>
      </c>
      <c r="S5603" t="s">
        <v>943</v>
      </c>
    </row>
    <row r="5604" spans="1:19" x14ac:dyDescent="0.2">
      <c r="A5604" s="7">
        <v>350330</v>
      </c>
      <c r="B5604" s="3">
        <v>61654</v>
      </c>
      <c r="C5604" s="3" t="s">
        <v>28</v>
      </c>
      <c r="D5604" s="2" t="s">
        <v>266</v>
      </c>
      <c r="E5604" s="3">
        <v>17</v>
      </c>
      <c r="F5604" s="17">
        <v>0</v>
      </c>
      <c r="G5604" s="17">
        <v>1</v>
      </c>
      <c r="H5604" s="17">
        <v>0</v>
      </c>
      <c r="I5604" s="7">
        <v>1.3</v>
      </c>
      <c r="J5604" s="7">
        <v>26</v>
      </c>
      <c r="K5604" s="4">
        <v>1214</v>
      </c>
      <c r="L5604" s="5">
        <v>1214.0808</v>
      </c>
      <c r="M5604">
        <v>551181.81999999995</v>
      </c>
      <c r="N5604" s="33">
        <v>1</v>
      </c>
      <c r="O5604" s="50" t="e">
        <f>INDEX([1]Dados!$M$2:$N$26779,MATCH($P5604,[1]Dados!$N$2:$N$26779,),2)</f>
        <v>#N/A</v>
      </c>
      <c r="P5604">
        <v>168500</v>
      </c>
      <c r="Q5604" s="1">
        <v>37131</v>
      </c>
      <c r="R5604" s="1">
        <v>37135</v>
      </c>
      <c r="S5604" t="s">
        <v>943</v>
      </c>
    </row>
    <row r="5605" spans="1:19" x14ac:dyDescent="0.2">
      <c r="A5605" s="7">
        <v>353990</v>
      </c>
      <c r="B5605" s="3">
        <v>68993</v>
      </c>
      <c r="C5605" s="3" t="s">
        <v>28</v>
      </c>
      <c r="D5605" s="2" t="s">
        <v>668</v>
      </c>
      <c r="E5605" s="3">
        <v>17</v>
      </c>
      <c r="F5605" s="17">
        <v>0</v>
      </c>
      <c r="G5605" s="17">
        <v>1</v>
      </c>
      <c r="H5605" s="17">
        <v>0</v>
      </c>
      <c r="I5605" s="29">
        <v>1.1000000000000001</v>
      </c>
      <c r="J5605" s="7">
        <v>18</v>
      </c>
      <c r="K5605" s="4">
        <v>1214</v>
      </c>
      <c r="L5605" s="5">
        <v>1214.0587</v>
      </c>
      <c r="M5605">
        <v>91197.32</v>
      </c>
      <c r="N5605" s="33">
        <v>1</v>
      </c>
      <c r="O5605" s="50" t="e">
        <f>INDEX([1]Dados!$M$2:$N$26779,MATCH($P5605,[1]Dados!$N$2:$N$26779,),2)</f>
        <v>#N/A</v>
      </c>
      <c r="P5605">
        <v>168430</v>
      </c>
      <c r="Q5605" s="1">
        <v>37131</v>
      </c>
      <c r="R5605" s="1">
        <v>37135</v>
      </c>
      <c r="S5605" t="s">
        <v>1257</v>
      </c>
    </row>
    <row r="5606" spans="1:19" x14ac:dyDescent="0.2">
      <c r="A5606" s="7">
        <v>353990</v>
      </c>
      <c r="B5606" s="3">
        <v>68993</v>
      </c>
      <c r="C5606" s="3" t="s">
        <v>28</v>
      </c>
      <c r="D5606" s="2" t="s">
        <v>668</v>
      </c>
      <c r="E5606" s="3">
        <v>17</v>
      </c>
      <c r="F5606" s="17">
        <v>0</v>
      </c>
      <c r="G5606" s="17">
        <v>1</v>
      </c>
      <c r="H5606" s="17">
        <v>0</v>
      </c>
      <c r="I5606" s="7">
        <v>1.1000000000000001</v>
      </c>
      <c r="J5606" s="7">
        <v>9</v>
      </c>
      <c r="K5606" s="4">
        <v>1214</v>
      </c>
      <c r="L5606" s="5">
        <v>1214.0587</v>
      </c>
      <c r="M5606">
        <v>91197.32</v>
      </c>
      <c r="N5606" s="33">
        <v>1</v>
      </c>
      <c r="O5606" s="50" t="e">
        <f>INDEX([1]Dados!$M$2:$N$26779,MATCH($P5606,[1]Dados!$N$2:$N$26779,),2)</f>
        <v>#N/A</v>
      </c>
      <c r="P5606">
        <v>168430</v>
      </c>
      <c r="Q5606" s="1">
        <v>37131</v>
      </c>
      <c r="R5606" s="1">
        <v>37135</v>
      </c>
      <c r="S5606" t="s">
        <v>1257</v>
      </c>
    </row>
    <row r="5607" spans="1:19" x14ac:dyDescent="0.2">
      <c r="A5607" s="7">
        <v>353990</v>
      </c>
      <c r="B5607" s="3">
        <v>68993</v>
      </c>
      <c r="C5607" s="3" t="s">
        <v>28</v>
      </c>
      <c r="D5607" s="2" t="s">
        <v>668</v>
      </c>
      <c r="E5607" s="3">
        <v>17</v>
      </c>
      <c r="F5607" s="17">
        <v>0</v>
      </c>
      <c r="G5607" s="17">
        <v>1</v>
      </c>
      <c r="H5607" s="17">
        <v>0</v>
      </c>
      <c r="I5607" s="7">
        <v>1.1100000000000001</v>
      </c>
      <c r="J5607" s="7">
        <v>22</v>
      </c>
      <c r="K5607" s="4">
        <v>1214</v>
      </c>
      <c r="L5607" s="5">
        <v>1214.0587</v>
      </c>
      <c r="M5607">
        <v>91197.32</v>
      </c>
      <c r="N5607" s="33">
        <v>1</v>
      </c>
      <c r="O5607" s="50" t="e">
        <f>INDEX([1]Dados!$M$2:$N$26779,MATCH($P5607,[1]Dados!$N$2:$N$26779,),2)</f>
        <v>#N/A</v>
      </c>
      <c r="P5607">
        <v>168430</v>
      </c>
      <c r="Q5607" s="1">
        <v>37131</v>
      </c>
      <c r="R5607" s="1">
        <v>37135</v>
      </c>
      <c r="S5607" t="s">
        <v>1257</v>
      </c>
    </row>
    <row r="5608" spans="1:19" x14ac:dyDescent="0.2">
      <c r="A5608" s="7">
        <v>353990</v>
      </c>
      <c r="B5608" s="3">
        <v>68993</v>
      </c>
      <c r="C5608" s="3" t="s">
        <v>28</v>
      </c>
      <c r="D5608" s="2" t="s">
        <v>668</v>
      </c>
      <c r="E5608" s="3">
        <v>17</v>
      </c>
      <c r="F5608" s="17">
        <v>0</v>
      </c>
      <c r="G5608" s="17">
        <v>1</v>
      </c>
      <c r="H5608" s="17">
        <v>0</v>
      </c>
      <c r="I5608" s="7">
        <v>1.1200000000000001</v>
      </c>
      <c r="J5608" s="7">
        <v>31</v>
      </c>
      <c r="K5608" s="4">
        <v>1214</v>
      </c>
      <c r="L5608" s="5">
        <v>1214.0587</v>
      </c>
      <c r="M5608">
        <v>91197.32</v>
      </c>
      <c r="N5608" s="33">
        <v>1</v>
      </c>
      <c r="O5608" s="50" t="e">
        <f>INDEX([1]Dados!$M$2:$N$26779,MATCH($P5608,[1]Dados!$N$2:$N$26779,),2)</f>
        <v>#N/A</v>
      </c>
      <c r="P5608">
        <v>168430</v>
      </c>
      <c r="Q5608" s="1">
        <v>37131</v>
      </c>
      <c r="R5608" s="1">
        <v>37135</v>
      </c>
      <c r="S5608" t="s">
        <v>1257</v>
      </c>
    </row>
    <row r="5609" spans="1:19" x14ac:dyDescent="0.2">
      <c r="A5609" s="7">
        <v>353990</v>
      </c>
      <c r="B5609" s="3">
        <v>68993</v>
      </c>
      <c r="C5609" s="3" t="s">
        <v>28</v>
      </c>
      <c r="D5609" s="2" t="s">
        <v>668</v>
      </c>
      <c r="E5609" s="3">
        <v>17</v>
      </c>
      <c r="F5609" s="17">
        <v>0</v>
      </c>
      <c r="G5609" s="17">
        <v>1</v>
      </c>
      <c r="H5609" s="17">
        <v>0</v>
      </c>
      <c r="I5609" s="7">
        <v>1.1299999999999999</v>
      </c>
      <c r="J5609" s="7">
        <v>18</v>
      </c>
      <c r="K5609" s="4">
        <v>1214</v>
      </c>
      <c r="L5609" s="5">
        <v>1214.0587</v>
      </c>
      <c r="M5609">
        <v>91197.32</v>
      </c>
      <c r="N5609" s="33">
        <v>1</v>
      </c>
      <c r="O5609" s="50" t="e">
        <f>INDEX([1]Dados!$M$2:$N$26779,MATCH($P5609,[1]Dados!$N$2:$N$26779,),2)</f>
        <v>#N/A</v>
      </c>
      <c r="P5609">
        <v>168430</v>
      </c>
      <c r="Q5609" s="1">
        <v>37131</v>
      </c>
      <c r="R5609" s="1">
        <v>37135</v>
      </c>
      <c r="S5609" t="s">
        <v>1257</v>
      </c>
    </row>
    <row r="5610" spans="1:19" x14ac:dyDescent="0.2">
      <c r="A5610" s="7">
        <v>353990</v>
      </c>
      <c r="B5610" s="3">
        <v>68993</v>
      </c>
      <c r="C5610" s="3" t="s">
        <v>28</v>
      </c>
      <c r="D5610" s="2" t="s">
        <v>668</v>
      </c>
      <c r="E5610" s="3">
        <v>17</v>
      </c>
      <c r="F5610" s="17">
        <v>0</v>
      </c>
      <c r="G5610" s="17">
        <v>1</v>
      </c>
      <c r="H5610" s="17">
        <v>0</v>
      </c>
      <c r="I5610" s="7">
        <v>1.1399999999999999</v>
      </c>
      <c r="J5610" s="7">
        <v>11</v>
      </c>
      <c r="K5610" s="4">
        <v>1214</v>
      </c>
      <c r="L5610" s="5">
        <v>1214.0587</v>
      </c>
      <c r="M5610">
        <v>91197.32</v>
      </c>
      <c r="N5610" s="33">
        <v>1</v>
      </c>
      <c r="O5610" s="50" t="e">
        <f>INDEX([1]Dados!$M$2:$N$26779,MATCH($P5610,[1]Dados!$N$2:$N$26779,),2)</f>
        <v>#N/A</v>
      </c>
      <c r="P5610">
        <v>168430</v>
      </c>
      <c r="Q5610" s="1">
        <v>37131</v>
      </c>
      <c r="R5610" s="1">
        <v>37135</v>
      </c>
      <c r="S5610" t="s">
        <v>1257</v>
      </c>
    </row>
    <row r="5611" spans="1:19" x14ac:dyDescent="0.2">
      <c r="A5611" s="7">
        <v>353990</v>
      </c>
      <c r="B5611" s="3">
        <v>68993</v>
      </c>
      <c r="C5611" s="3" t="s">
        <v>28</v>
      </c>
      <c r="D5611" s="2" t="s">
        <v>668</v>
      </c>
      <c r="E5611" s="3">
        <v>17</v>
      </c>
      <c r="F5611" s="17">
        <v>0</v>
      </c>
      <c r="G5611" s="17">
        <v>1</v>
      </c>
      <c r="H5611" s="17">
        <v>0</v>
      </c>
      <c r="I5611" s="7">
        <v>1.1499999999999999</v>
      </c>
      <c r="J5611" s="7">
        <v>15</v>
      </c>
      <c r="K5611" s="4">
        <v>1214</v>
      </c>
      <c r="L5611" s="5">
        <v>1214.0587</v>
      </c>
      <c r="M5611">
        <v>91197.32</v>
      </c>
      <c r="N5611" s="33">
        <v>1</v>
      </c>
      <c r="O5611" s="50" t="e">
        <f>INDEX([1]Dados!$M$2:$N$26779,MATCH($P5611,[1]Dados!$N$2:$N$26779,),2)</f>
        <v>#N/A</v>
      </c>
      <c r="P5611">
        <v>168430</v>
      </c>
      <c r="Q5611" s="1">
        <v>37131</v>
      </c>
      <c r="R5611" s="1">
        <v>37135</v>
      </c>
      <c r="S5611" t="s">
        <v>1257</v>
      </c>
    </row>
    <row r="5612" spans="1:19" x14ac:dyDescent="0.2">
      <c r="A5612" s="7">
        <v>353990</v>
      </c>
      <c r="B5612" s="3">
        <v>68993</v>
      </c>
      <c r="C5612" s="3" t="s">
        <v>28</v>
      </c>
      <c r="D5612" s="2" t="s">
        <v>668</v>
      </c>
      <c r="E5612" s="3">
        <v>17</v>
      </c>
      <c r="F5612" s="17">
        <v>0</v>
      </c>
      <c r="G5612" s="17">
        <v>1</v>
      </c>
      <c r="H5612" s="17">
        <v>0</v>
      </c>
      <c r="I5612" s="7">
        <v>1.2</v>
      </c>
      <c r="J5612" s="7">
        <v>25</v>
      </c>
      <c r="K5612" s="4">
        <v>1214</v>
      </c>
      <c r="L5612" s="5">
        <v>1214.0587</v>
      </c>
      <c r="M5612">
        <v>91197.32</v>
      </c>
      <c r="N5612" s="33">
        <v>1</v>
      </c>
      <c r="O5612" s="50" t="e">
        <f>INDEX([1]Dados!$M$2:$N$26779,MATCH($P5612,[1]Dados!$N$2:$N$26779,),2)</f>
        <v>#N/A</v>
      </c>
      <c r="P5612">
        <v>168430</v>
      </c>
      <c r="Q5612" s="1">
        <v>37131</v>
      </c>
      <c r="R5612" s="1">
        <v>37135</v>
      </c>
      <c r="S5612" t="s">
        <v>1257</v>
      </c>
    </row>
    <row r="5613" spans="1:19" x14ac:dyDescent="0.2">
      <c r="A5613" s="7">
        <v>353990</v>
      </c>
      <c r="B5613" s="3">
        <v>68993</v>
      </c>
      <c r="C5613" s="3" t="s">
        <v>28</v>
      </c>
      <c r="D5613" s="2" t="s">
        <v>668</v>
      </c>
      <c r="E5613" s="3">
        <v>17</v>
      </c>
      <c r="F5613" s="17">
        <v>0</v>
      </c>
      <c r="G5613" s="17">
        <v>1</v>
      </c>
      <c r="H5613" s="17">
        <v>0</v>
      </c>
      <c r="I5613" s="7">
        <v>1.3</v>
      </c>
      <c r="J5613" s="7">
        <v>1</v>
      </c>
      <c r="K5613" s="4">
        <v>1214</v>
      </c>
      <c r="L5613" s="5">
        <v>1214.0587</v>
      </c>
      <c r="M5613">
        <v>91197.32</v>
      </c>
      <c r="N5613" s="33">
        <v>1</v>
      </c>
      <c r="O5613" s="50" t="e">
        <f>INDEX([1]Dados!$M$2:$N$26779,MATCH($P5613,[1]Dados!$N$2:$N$26779,),2)</f>
        <v>#N/A</v>
      </c>
      <c r="P5613">
        <v>168430</v>
      </c>
      <c r="Q5613" s="1">
        <v>37131</v>
      </c>
      <c r="R5613" s="1">
        <v>37135</v>
      </c>
      <c r="S5613" t="s">
        <v>1257</v>
      </c>
    </row>
    <row r="5614" spans="1:19" x14ac:dyDescent="0.2">
      <c r="A5614" s="7">
        <v>353990</v>
      </c>
      <c r="B5614" s="3">
        <v>68993</v>
      </c>
      <c r="C5614" s="3" t="s">
        <v>28</v>
      </c>
      <c r="D5614" s="2" t="s">
        <v>668</v>
      </c>
      <c r="E5614" s="3">
        <v>17</v>
      </c>
      <c r="F5614" s="17">
        <v>0</v>
      </c>
      <c r="G5614" s="17">
        <v>1</v>
      </c>
      <c r="H5614" s="17">
        <v>0</v>
      </c>
      <c r="I5614" s="7">
        <v>1.4</v>
      </c>
      <c r="J5614" s="7">
        <v>21</v>
      </c>
      <c r="K5614" s="4">
        <v>1214</v>
      </c>
      <c r="L5614" s="5">
        <v>1214.0587</v>
      </c>
      <c r="M5614">
        <v>91197.32</v>
      </c>
      <c r="N5614" s="33">
        <v>1</v>
      </c>
      <c r="O5614" s="50" t="e">
        <f>INDEX([1]Dados!$M$2:$N$26779,MATCH($P5614,[1]Dados!$N$2:$N$26779,),2)</f>
        <v>#N/A</v>
      </c>
      <c r="P5614">
        <v>168430</v>
      </c>
      <c r="Q5614" s="1">
        <v>37131</v>
      </c>
      <c r="R5614" s="1">
        <v>37135</v>
      </c>
      <c r="S5614" t="s">
        <v>1257</v>
      </c>
    </row>
    <row r="5615" spans="1:19" x14ac:dyDescent="0.2">
      <c r="A5615" s="7">
        <v>353990</v>
      </c>
      <c r="B5615" s="3">
        <v>68993</v>
      </c>
      <c r="C5615" s="3" t="s">
        <v>28</v>
      </c>
      <c r="D5615" s="2" t="s">
        <v>668</v>
      </c>
      <c r="E5615" s="3">
        <v>17</v>
      </c>
      <c r="F5615" s="17">
        <v>0</v>
      </c>
      <c r="G5615" s="17">
        <v>1</v>
      </c>
      <c r="H5615" s="17">
        <v>0</v>
      </c>
      <c r="I5615" s="7">
        <v>1.5</v>
      </c>
      <c r="J5615" s="7">
        <v>15</v>
      </c>
      <c r="K5615" s="4">
        <v>1214</v>
      </c>
      <c r="L5615" s="5">
        <v>1214.0587</v>
      </c>
      <c r="M5615">
        <v>91197.32</v>
      </c>
      <c r="N5615" s="33">
        <v>1</v>
      </c>
      <c r="O5615" s="50" t="e">
        <f>INDEX([1]Dados!$M$2:$N$26779,MATCH($P5615,[1]Dados!$N$2:$N$26779,),2)</f>
        <v>#N/A</v>
      </c>
      <c r="P5615">
        <v>168430</v>
      </c>
      <c r="Q5615" s="1">
        <v>37131</v>
      </c>
      <c r="R5615" s="1">
        <v>37135</v>
      </c>
      <c r="S5615" t="s">
        <v>1257</v>
      </c>
    </row>
    <row r="5616" spans="1:19" x14ac:dyDescent="0.2">
      <c r="A5616" s="7">
        <v>353990</v>
      </c>
      <c r="B5616" s="3">
        <v>68993</v>
      </c>
      <c r="C5616" s="3" t="s">
        <v>28</v>
      </c>
      <c r="D5616" s="2" t="s">
        <v>668</v>
      </c>
      <c r="E5616" s="3">
        <v>17</v>
      </c>
      <c r="F5616" s="17">
        <v>0</v>
      </c>
      <c r="G5616" s="17">
        <v>1</v>
      </c>
      <c r="H5616" s="17">
        <v>0</v>
      </c>
      <c r="I5616" s="7">
        <v>1.6</v>
      </c>
      <c r="J5616" s="7">
        <v>13</v>
      </c>
      <c r="K5616" s="4">
        <v>1214</v>
      </c>
      <c r="L5616" s="5">
        <v>1214.0587</v>
      </c>
      <c r="M5616">
        <v>91197.32</v>
      </c>
      <c r="N5616" s="33">
        <v>1</v>
      </c>
      <c r="O5616" s="50" t="e">
        <f>INDEX([1]Dados!$M$2:$N$26779,MATCH($P5616,[1]Dados!$N$2:$N$26779,),2)</f>
        <v>#N/A</v>
      </c>
      <c r="P5616">
        <v>168430</v>
      </c>
      <c r="Q5616" s="1">
        <v>37131</v>
      </c>
      <c r="R5616" s="1">
        <v>37135</v>
      </c>
      <c r="S5616" t="s">
        <v>1257</v>
      </c>
    </row>
    <row r="5617" spans="1:19" x14ac:dyDescent="0.2">
      <c r="A5617" s="7">
        <v>353990</v>
      </c>
      <c r="B5617" s="3">
        <v>68993</v>
      </c>
      <c r="C5617" s="3" t="s">
        <v>28</v>
      </c>
      <c r="D5617" s="2" t="s">
        <v>668</v>
      </c>
      <c r="E5617" s="3">
        <v>17</v>
      </c>
      <c r="F5617" s="17">
        <v>0</v>
      </c>
      <c r="G5617" s="17">
        <v>1</v>
      </c>
      <c r="H5617" s="17">
        <v>0</v>
      </c>
      <c r="I5617" s="7">
        <v>1.7</v>
      </c>
      <c r="J5617" s="7">
        <v>15</v>
      </c>
      <c r="K5617" s="4">
        <v>1214</v>
      </c>
      <c r="L5617" s="5">
        <v>1214.0587</v>
      </c>
      <c r="M5617">
        <v>91197.32</v>
      </c>
      <c r="N5617" s="33">
        <v>1</v>
      </c>
      <c r="O5617" s="50" t="e">
        <f>INDEX([1]Dados!$M$2:$N$26779,MATCH($P5617,[1]Dados!$N$2:$N$26779,),2)</f>
        <v>#N/A</v>
      </c>
      <c r="P5617">
        <v>168430</v>
      </c>
      <c r="Q5617" s="1">
        <v>37131</v>
      </c>
      <c r="R5617" s="1">
        <v>37135</v>
      </c>
      <c r="S5617" t="s">
        <v>1257</v>
      </c>
    </row>
    <row r="5618" spans="1:19" x14ac:dyDescent="0.2">
      <c r="A5618" s="7">
        <v>353990</v>
      </c>
      <c r="B5618" s="3">
        <v>68993</v>
      </c>
      <c r="C5618" s="3" t="s">
        <v>28</v>
      </c>
      <c r="D5618" s="2" t="s">
        <v>668</v>
      </c>
      <c r="E5618" s="3">
        <v>17</v>
      </c>
      <c r="F5618" s="17">
        <v>0</v>
      </c>
      <c r="G5618" s="17">
        <v>1</v>
      </c>
      <c r="H5618" s="17">
        <v>0</v>
      </c>
      <c r="I5618" s="7">
        <v>1.8</v>
      </c>
      <c r="J5618" s="7">
        <v>31</v>
      </c>
      <c r="K5618" s="4">
        <v>1214</v>
      </c>
      <c r="L5618" s="5">
        <v>1214.0587</v>
      </c>
      <c r="M5618">
        <v>91197.32</v>
      </c>
      <c r="N5618" s="33">
        <v>1</v>
      </c>
      <c r="O5618" s="50" t="e">
        <f>INDEX([1]Dados!$M$2:$N$26779,MATCH($P5618,[1]Dados!$N$2:$N$26779,),2)</f>
        <v>#N/A</v>
      </c>
      <c r="P5618">
        <v>168430</v>
      </c>
      <c r="Q5618" s="1">
        <v>37131</v>
      </c>
      <c r="R5618" s="1">
        <v>37135</v>
      </c>
      <c r="S5618" t="s">
        <v>1257</v>
      </c>
    </row>
    <row r="5619" spans="1:19" x14ac:dyDescent="0.2">
      <c r="A5619" s="7">
        <v>353990</v>
      </c>
      <c r="B5619" s="3">
        <v>68993</v>
      </c>
      <c r="C5619" s="3" t="s">
        <v>28</v>
      </c>
      <c r="D5619" s="2" t="s">
        <v>668</v>
      </c>
      <c r="E5619" s="3">
        <v>17</v>
      </c>
      <c r="F5619" s="17">
        <v>0</v>
      </c>
      <c r="G5619" s="17">
        <v>1</v>
      </c>
      <c r="H5619" s="17">
        <v>0</v>
      </c>
      <c r="I5619" s="7">
        <v>1.9</v>
      </c>
      <c r="J5619" s="7">
        <v>31</v>
      </c>
      <c r="K5619" s="4">
        <v>1214</v>
      </c>
      <c r="L5619" s="5">
        <v>1214.0587</v>
      </c>
      <c r="M5619">
        <v>91197.32</v>
      </c>
      <c r="N5619" s="33">
        <v>1</v>
      </c>
      <c r="O5619" s="50" t="e">
        <f>INDEX([1]Dados!$M$2:$N$26779,MATCH($P5619,[1]Dados!$N$2:$N$26779,),2)</f>
        <v>#N/A</v>
      </c>
      <c r="P5619">
        <v>168430</v>
      </c>
      <c r="Q5619" s="1">
        <v>37131</v>
      </c>
      <c r="R5619" s="1">
        <v>37135</v>
      </c>
      <c r="S5619" t="s">
        <v>1257</v>
      </c>
    </row>
    <row r="5620" spans="1:19" x14ac:dyDescent="0.2">
      <c r="A5620" s="7">
        <v>353990</v>
      </c>
      <c r="B5620" s="3">
        <v>68993</v>
      </c>
      <c r="C5620" s="3" t="s">
        <v>28</v>
      </c>
      <c r="D5620" s="2" t="s">
        <v>668</v>
      </c>
      <c r="E5620" s="3">
        <v>17</v>
      </c>
      <c r="F5620" s="17">
        <v>0</v>
      </c>
      <c r="G5620" s="17">
        <v>1</v>
      </c>
      <c r="H5620" s="17">
        <v>0</v>
      </c>
      <c r="I5620" s="7">
        <v>2.1</v>
      </c>
      <c r="J5620" s="7">
        <v>22</v>
      </c>
      <c r="K5620" s="4">
        <v>1293</v>
      </c>
      <c r="L5620" s="5">
        <v>1293.0592999999999</v>
      </c>
      <c r="M5620">
        <v>4826.04</v>
      </c>
      <c r="N5620" s="33">
        <v>1</v>
      </c>
      <c r="O5620" s="50" t="e">
        <f>INDEX([1]Dados!$M$2:$N$26779,MATCH($P5620,[1]Dados!$N$2:$N$26779,),2)</f>
        <v>#N/A</v>
      </c>
      <c r="P5620">
        <v>168331</v>
      </c>
      <c r="Q5620" s="1">
        <v>37131</v>
      </c>
      <c r="R5620" s="1">
        <v>37135</v>
      </c>
      <c r="S5620" t="s">
        <v>2380</v>
      </c>
    </row>
    <row r="5621" spans="1:19" x14ac:dyDescent="0.2">
      <c r="A5621" s="7">
        <v>353990</v>
      </c>
      <c r="B5621" s="3">
        <v>68993</v>
      </c>
      <c r="C5621" s="3" t="s">
        <v>28</v>
      </c>
      <c r="D5621" s="2" t="s">
        <v>668</v>
      </c>
      <c r="E5621" s="3">
        <v>17</v>
      </c>
      <c r="F5621" s="17">
        <v>0</v>
      </c>
      <c r="G5621" s="17">
        <v>1</v>
      </c>
      <c r="H5621" s="17">
        <v>0</v>
      </c>
      <c r="I5621" s="7">
        <v>2.2000000000000002</v>
      </c>
      <c r="J5621" s="7">
        <v>22</v>
      </c>
      <c r="K5621" s="4">
        <v>1293</v>
      </c>
      <c r="L5621" s="5">
        <v>1293.0592999999999</v>
      </c>
      <c r="M5621">
        <v>4826.04</v>
      </c>
      <c r="N5621" s="33">
        <v>1</v>
      </c>
      <c r="O5621" s="50" t="e">
        <f>INDEX([1]Dados!$M$2:$N$26779,MATCH($P5621,[1]Dados!$N$2:$N$26779,),2)</f>
        <v>#N/A</v>
      </c>
      <c r="P5621">
        <v>168331</v>
      </c>
      <c r="Q5621" s="1">
        <v>37131</v>
      </c>
      <c r="R5621" s="1">
        <v>37135</v>
      </c>
      <c r="S5621" t="s">
        <v>2380</v>
      </c>
    </row>
    <row r="5622" spans="1:19" x14ac:dyDescent="0.2">
      <c r="A5622" s="7">
        <v>353990</v>
      </c>
      <c r="B5622" s="3">
        <v>68993</v>
      </c>
      <c r="C5622" s="3" t="s">
        <v>28</v>
      </c>
      <c r="D5622" s="2" t="s">
        <v>668</v>
      </c>
      <c r="E5622" s="3">
        <v>17</v>
      </c>
      <c r="F5622" s="17">
        <v>0</v>
      </c>
      <c r="G5622" s="17">
        <v>1</v>
      </c>
      <c r="H5622" s="17">
        <v>0</v>
      </c>
      <c r="I5622" s="7">
        <v>2.2999999999999998</v>
      </c>
      <c r="J5622" s="7">
        <v>29</v>
      </c>
      <c r="K5622" s="4">
        <v>1293</v>
      </c>
      <c r="L5622" s="5">
        <v>1293.0592999999999</v>
      </c>
      <c r="M5622">
        <v>4826.04</v>
      </c>
      <c r="N5622" s="33">
        <v>1</v>
      </c>
      <c r="O5622" s="50" t="e">
        <f>INDEX([1]Dados!$M$2:$N$26779,MATCH($P5622,[1]Dados!$N$2:$N$26779,),2)</f>
        <v>#N/A</v>
      </c>
      <c r="P5622">
        <v>168331</v>
      </c>
      <c r="Q5622" s="1">
        <v>37131</v>
      </c>
      <c r="R5622" s="1">
        <v>37135</v>
      </c>
      <c r="S5622" t="s">
        <v>2380</v>
      </c>
    </row>
    <row r="5623" spans="1:19" x14ac:dyDescent="0.2">
      <c r="A5623" s="7">
        <v>353990</v>
      </c>
      <c r="B5623" s="3">
        <v>68993</v>
      </c>
      <c r="C5623" s="3" t="s">
        <v>28</v>
      </c>
      <c r="D5623" s="2" t="s">
        <v>668</v>
      </c>
      <c r="E5623" s="3">
        <v>17</v>
      </c>
      <c r="F5623" s="17">
        <v>0</v>
      </c>
      <c r="G5623" s="17">
        <v>1</v>
      </c>
      <c r="H5623" s="17">
        <v>0</v>
      </c>
      <c r="I5623" s="7">
        <v>2.4</v>
      </c>
      <c r="J5623" s="7">
        <v>29</v>
      </c>
      <c r="K5623" s="4">
        <v>1293</v>
      </c>
      <c r="L5623" s="5">
        <v>1293.0592999999999</v>
      </c>
      <c r="M5623">
        <v>4826.04</v>
      </c>
      <c r="N5623" s="33">
        <v>1</v>
      </c>
      <c r="O5623" s="50" t="e">
        <f>INDEX([1]Dados!$M$2:$N$26779,MATCH($P5623,[1]Dados!$N$2:$N$26779,),2)</f>
        <v>#N/A</v>
      </c>
      <c r="P5623">
        <v>168331</v>
      </c>
      <c r="Q5623" s="1">
        <v>37131</v>
      </c>
      <c r="R5623" s="1">
        <v>37135</v>
      </c>
      <c r="S5623" t="s">
        <v>2380</v>
      </c>
    </row>
    <row r="5624" spans="1:19" x14ac:dyDescent="0.2">
      <c r="A5624" s="7">
        <v>353990</v>
      </c>
      <c r="B5624" s="3">
        <v>68993</v>
      </c>
      <c r="C5624" s="3" t="s">
        <v>28</v>
      </c>
      <c r="D5624" s="2" t="s">
        <v>668</v>
      </c>
      <c r="E5624" s="3">
        <v>17</v>
      </c>
      <c r="F5624" s="17">
        <v>0</v>
      </c>
      <c r="G5624" s="17">
        <v>1</v>
      </c>
      <c r="H5624" s="17">
        <v>0</v>
      </c>
      <c r="I5624" s="7">
        <v>2.5</v>
      </c>
      <c r="J5624" s="7">
        <v>29</v>
      </c>
      <c r="K5624" s="4">
        <v>1293</v>
      </c>
      <c r="L5624" s="5">
        <v>1293.0592999999999</v>
      </c>
      <c r="M5624">
        <v>4826.04</v>
      </c>
      <c r="N5624" s="33">
        <v>1</v>
      </c>
      <c r="O5624" s="50" t="e">
        <f>INDEX([1]Dados!$M$2:$N$26779,MATCH($P5624,[1]Dados!$N$2:$N$26779,),2)</f>
        <v>#N/A</v>
      </c>
      <c r="P5624">
        <v>168331</v>
      </c>
      <c r="Q5624" s="1">
        <v>37131</v>
      </c>
      <c r="R5624" s="1">
        <v>37135</v>
      </c>
      <c r="S5624" t="s">
        <v>2380</v>
      </c>
    </row>
    <row r="5625" spans="1:19" x14ac:dyDescent="0.2">
      <c r="A5625" s="7">
        <v>353990</v>
      </c>
      <c r="B5625" s="3">
        <v>68993</v>
      </c>
      <c r="C5625" s="3" t="s">
        <v>28</v>
      </c>
      <c r="D5625" s="2" t="s">
        <v>668</v>
      </c>
      <c r="E5625" s="3">
        <v>17</v>
      </c>
      <c r="F5625" s="17">
        <v>0</v>
      </c>
      <c r="G5625" s="17">
        <v>1</v>
      </c>
      <c r="H5625" s="17">
        <v>0</v>
      </c>
      <c r="I5625" s="7">
        <v>2.6</v>
      </c>
      <c r="J5625" s="7">
        <v>29</v>
      </c>
      <c r="K5625" s="4">
        <v>1293</v>
      </c>
      <c r="L5625" s="5">
        <v>1293.0592999999999</v>
      </c>
      <c r="M5625">
        <v>4826.04</v>
      </c>
      <c r="N5625" s="33">
        <v>1</v>
      </c>
      <c r="O5625" s="50" t="e">
        <f>INDEX([1]Dados!$M$2:$N$26779,MATCH($P5625,[1]Dados!$N$2:$N$26779,),2)</f>
        <v>#N/A</v>
      </c>
      <c r="P5625">
        <v>168331</v>
      </c>
      <c r="Q5625" s="1">
        <v>37131</v>
      </c>
      <c r="R5625" s="1">
        <v>37135</v>
      </c>
      <c r="S5625" t="s">
        <v>2380</v>
      </c>
    </row>
    <row r="5626" spans="1:19" x14ac:dyDescent="0.2">
      <c r="A5626" s="7">
        <v>353990</v>
      </c>
      <c r="B5626" s="3">
        <v>68993</v>
      </c>
      <c r="C5626" s="3" t="s">
        <v>28</v>
      </c>
      <c r="D5626" s="2" t="s">
        <v>668</v>
      </c>
      <c r="E5626" s="3">
        <v>17</v>
      </c>
      <c r="F5626" s="17">
        <v>0</v>
      </c>
      <c r="G5626" s="17">
        <v>1</v>
      </c>
      <c r="H5626" s="17">
        <v>0</v>
      </c>
      <c r="I5626" s="7">
        <v>3.1</v>
      </c>
      <c r="J5626" s="7">
        <v>18</v>
      </c>
      <c r="K5626" s="4">
        <v>1203</v>
      </c>
      <c r="L5626" s="5">
        <v>1203.0829000000001</v>
      </c>
      <c r="M5626">
        <v>18088.48</v>
      </c>
      <c r="N5626" s="33">
        <v>1</v>
      </c>
      <c r="O5626" s="50" t="e">
        <f>INDEX([1]Dados!$M$2:$N$26779,MATCH($P5626,[1]Dados!$N$2:$N$26779,),2)</f>
        <v>#N/A</v>
      </c>
      <c r="P5626">
        <v>167848</v>
      </c>
      <c r="Q5626" s="1">
        <v>37131</v>
      </c>
      <c r="R5626" s="1">
        <v>37135</v>
      </c>
      <c r="S5626" t="s">
        <v>988</v>
      </c>
    </row>
    <row r="5627" spans="1:19" x14ac:dyDescent="0.2">
      <c r="A5627" s="7">
        <v>353990</v>
      </c>
      <c r="B5627" s="3">
        <v>68993</v>
      </c>
      <c r="C5627" s="3" t="s">
        <v>28</v>
      </c>
      <c r="D5627" s="2" t="s">
        <v>668</v>
      </c>
      <c r="E5627" s="3">
        <v>17</v>
      </c>
      <c r="F5627" s="17">
        <v>0</v>
      </c>
      <c r="G5627" s="17">
        <v>1</v>
      </c>
      <c r="H5627" s="17">
        <v>0</v>
      </c>
      <c r="I5627" s="7">
        <v>3.2</v>
      </c>
      <c r="J5627" s="7">
        <v>18</v>
      </c>
      <c r="K5627" s="4">
        <v>1203</v>
      </c>
      <c r="L5627" s="5">
        <v>1203.0829000000001</v>
      </c>
      <c r="M5627">
        <v>18088.48</v>
      </c>
      <c r="N5627" s="33">
        <v>1</v>
      </c>
      <c r="O5627" s="50" t="e">
        <f>INDEX([1]Dados!$M$2:$N$26779,MATCH($P5627,[1]Dados!$N$2:$N$26779,),2)</f>
        <v>#N/A</v>
      </c>
      <c r="P5627">
        <v>167848</v>
      </c>
      <c r="Q5627" s="1">
        <v>37131</v>
      </c>
      <c r="R5627" s="1">
        <v>37135</v>
      </c>
      <c r="S5627" t="s">
        <v>988</v>
      </c>
    </row>
    <row r="5628" spans="1:19" x14ac:dyDescent="0.2">
      <c r="A5628" s="7">
        <v>353990</v>
      </c>
      <c r="B5628" s="3">
        <v>68993</v>
      </c>
      <c r="C5628" s="3" t="s">
        <v>28</v>
      </c>
      <c r="D5628" s="2" t="s">
        <v>668</v>
      </c>
      <c r="E5628" s="3">
        <v>17</v>
      </c>
      <c r="F5628" s="17">
        <v>0</v>
      </c>
      <c r="G5628" s="17">
        <v>1</v>
      </c>
      <c r="H5628" s="17">
        <v>0</v>
      </c>
      <c r="I5628" s="7">
        <v>3.3</v>
      </c>
      <c r="J5628" s="7">
        <v>15</v>
      </c>
      <c r="K5628" s="4">
        <v>1203</v>
      </c>
      <c r="L5628" s="5">
        <v>1203.0829000000001</v>
      </c>
      <c r="M5628">
        <v>18088.48</v>
      </c>
      <c r="N5628" s="33">
        <v>1</v>
      </c>
      <c r="O5628" s="50" t="e">
        <f>INDEX([1]Dados!$M$2:$N$26779,MATCH($P5628,[1]Dados!$N$2:$N$26779,),2)</f>
        <v>#N/A</v>
      </c>
      <c r="P5628">
        <v>167848</v>
      </c>
      <c r="Q5628" s="1">
        <v>37131</v>
      </c>
      <c r="R5628" s="1">
        <v>37135</v>
      </c>
      <c r="S5628" t="s">
        <v>988</v>
      </c>
    </row>
    <row r="5629" spans="1:19" x14ac:dyDescent="0.2">
      <c r="A5629" s="7">
        <v>353990</v>
      </c>
      <c r="B5629" s="3">
        <v>68993</v>
      </c>
      <c r="C5629" s="3" t="s">
        <v>28</v>
      </c>
      <c r="D5629" s="2" t="s">
        <v>668</v>
      </c>
      <c r="E5629" s="3">
        <v>17</v>
      </c>
      <c r="F5629" s="17">
        <v>0</v>
      </c>
      <c r="G5629" s="17">
        <v>1</v>
      </c>
      <c r="H5629" s="17">
        <v>0</v>
      </c>
      <c r="I5629" s="7">
        <v>3.4</v>
      </c>
      <c r="J5629" s="7">
        <v>22</v>
      </c>
      <c r="K5629" s="4">
        <v>1203</v>
      </c>
      <c r="L5629" s="5">
        <v>1203.0829000000001</v>
      </c>
      <c r="M5629">
        <v>18088.48</v>
      </c>
      <c r="N5629" s="33">
        <v>1</v>
      </c>
      <c r="O5629" s="50" t="e">
        <f>INDEX([1]Dados!$M$2:$N$26779,MATCH($P5629,[1]Dados!$N$2:$N$26779,),2)</f>
        <v>#N/A</v>
      </c>
      <c r="P5629">
        <v>167848</v>
      </c>
      <c r="Q5629" s="1">
        <v>37131</v>
      </c>
      <c r="R5629" s="1">
        <v>37135</v>
      </c>
      <c r="S5629" t="s">
        <v>988</v>
      </c>
    </row>
    <row r="5630" spans="1:19" x14ac:dyDescent="0.2">
      <c r="A5630" s="7">
        <v>353990</v>
      </c>
      <c r="B5630" s="3">
        <v>68993</v>
      </c>
      <c r="C5630" s="3" t="s">
        <v>28</v>
      </c>
      <c r="D5630" s="2" t="s">
        <v>668</v>
      </c>
      <c r="E5630" s="3">
        <v>17</v>
      </c>
      <c r="F5630" s="17">
        <v>0</v>
      </c>
      <c r="G5630" s="17">
        <v>1</v>
      </c>
      <c r="H5630" s="17">
        <v>0</v>
      </c>
      <c r="I5630" s="7">
        <v>3.5</v>
      </c>
      <c r="J5630" s="7">
        <v>29</v>
      </c>
      <c r="K5630" s="4">
        <v>1203</v>
      </c>
      <c r="L5630" s="5">
        <v>1203.0829000000001</v>
      </c>
      <c r="M5630">
        <v>18088.48</v>
      </c>
      <c r="N5630" s="33">
        <v>1</v>
      </c>
      <c r="O5630" s="50" t="e">
        <f>INDEX([1]Dados!$M$2:$N$26779,MATCH($P5630,[1]Dados!$N$2:$N$26779,),2)</f>
        <v>#N/A</v>
      </c>
      <c r="P5630">
        <v>167848</v>
      </c>
      <c r="Q5630" s="1">
        <v>37131</v>
      </c>
      <c r="R5630" s="1">
        <v>37135</v>
      </c>
      <c r="S5630" t="s">
        <v>988</v>
      </c>
    </row>
    <row r="5631" spans="1:19" x14ac:dyDescent="0.2">
      <c r="A5631" s="7">
        <v>353990</v>
      </c>
      <c r="B5631" s="3">
        <v>68993</v>
      </c>
      <c r="C5631" s="3" t="s">
        <v>28</v>
      </c>
      <c r="D5631" s="2" t="s">
        <v>668</v>
      </c>
      <c r="E5631" s="3">
        <v>17</v>
      </c>
      <c r="F5631" s="17">
        <v>0</v>
      </c>
      <c r="G5631" s="17">
        <v>1</v>
      </c>
      <c r="H5631" s="17">
        <v>0</v>
      </c>
      <c r="I5631" s="7">
        <v>3.6</v>
      </c>
      <c r="J5631" s="7">
        <v>28</v>
      </c>
      <c r="K5631" s="4">
        <v>1203</v>
      </c>
      <c r="L5631" s="5">
        <v>1203.0829000000001</v>
      </c>
      <c r="M5631">
        <v>18088.48</v>
      </c>
      <c r="N5631" s="33">
        <v>1</v>
      </c>
      <c r="O5631" s="50" t="e">
        <f>INDEX([1]Dados!$M$2:$N$26779,MATCH($P5631,[1]Dados!$N$2:$N$26779,),2)</f>
        <v>#N/A</v>
      </c>
      <c r="P5631">
        <v>167848</v>
      </c>
      <c r="Q5631" s="1">
        <v>37131</v>
      </c>
      <c r="R5631" s="1">
        <v>37135</v>
      </c>
      <c r="S5631" t="s">
        <v>988</v>
      </c>
    </row>
    <row r="5632" spans="1:19" x14ac:dyDescent="0.2">
      <c r="A5632" s="7">
        <v>353990</v>
      </c>
      <c r="B5632" s="3">
        <v>68993</v>
      </c>
      <c r="C5632" s="3" t="s">
        <v>28</v>
      </c>
      <c r="D5632" s="2" t="s">
        <v>668</v>
      </c>
      <c r="E5632" s="3">
        <v>17</v>
      </c>
      <c r="F5632" s="17">
        <v>0</v>
      </c>
      <c r="G5632" s="17">
        <v>1</v>
      </c>
      <c r="H5632" s="17">
        <v>0</v>
      </c>
      <c r="I5632" s="7">
        <v>3.7</v>
      </c>
      <c r="J5632" s="7">
        <v>13</v>
      </c>
      <c r="K5632" s="4">
        <v>1203</v>
      </c>
      <c r="L5632" s="5">
        <v>1203.0829000000001</v>
      </c>
      <c r="M5632">
        <v>18088.48</v>
      </c>
      <c r="N5632" s="33">
        <v>1</v>
      </c>
      <c r="O5632" s="50" t="e">
        <f>INDEX([1]Dados!$M$2:$N$26779,MATCH($P5632,[1]Dados!$N$2:$N$26779,),2)</f>
        <v>#N/A</v>
      </c>
      <c r="P5632">
        <v>167848</v>
      </c>
      <c r="Q5632" s="1">
        <v>37131</v>
      </c>
      <c r="R5632" s="1">
        <v>37135</v>
      </c>
      <c r="S5632" t="s">
        <v>988</v>
      </c>
    </row>
    <row r="5633" spans="1:19" x14ac:dyDescent="0.2">
      <c r="A5633" s="7">
        <v>353990</v>
      </c>
      <c r="B5633" s="3">
        <v>68993</v>
      </c>
      <c r="C5633" s="3" t="s">
        <v>28</v>
      </c>
      <c r="D5633" s="2" t="s">
        <v>668</v>
      </c>
      <c r="E5633" s="3">
        <v>17</v>
      </c>
      <c r="F5633" s="17">
        <v>0</v>
      </c>
      <c r="G5633" s="17">
        <v>1</v>
      </c>
      <c r="H5633" s="17">
        <v>0</v>
      </c>
      <c r="I5633" s="7">
        <v>3.8</v>
      </c>
      <c r="J5633" s="7">
        <v>7</v>
      </c>
      <c r="K5633" s="4">
        <v>1203</v>
      </c>
      <c r="L5633" s="5">
        <v>1203.0829000000001</v>
      </c>
      <c r="M5633">
        <v>18088.48</v>
      </c>
      <c r="N5633" s="33">
        <v>1</v>
      </c>
      <c r="O5633" s="50" t="e">
        <f>INDEX([1]Dados!$M$2:$N$26779,MATCH($P5633,[1]Dados!$N$2:$N$26779,),2)</f>
        <v>#N/A</v>
      </c>
      <c r="P5633">
        <v>167848</v>
      </c>
      <c r="Q5633" s="1">
        <v>37131</v>
      </c>
      <c r="R5633" s="1">
        <v>37135</v>
      </c>
      <c r="S5633" t="s">
        <v>988</v>
      </c>
    </row>
    <row r="5634" spans="1:19" x14ac:dyDescent="0.2">
      <c r="A5634" s="7">
        <v>353990</v>
      </c>
      <c r="B5634" s="3">
        <v>68993</v>
      </c>
      <c r="C5634" s="3" t="s">
        <v>28</v>
      </c>
      <c r="D5634" s="2" t="s">
        <v>668</v>
      </c>
      <c r="E5634" s="3">
        <v>17</v>
      </c>
      <c r="F5634" s="17">
        <v>0</v>
      </c>
      <c r="G5634" s="17">
        <v>1</v>
      </c>
      <c r="H5634" s="17">
        <v>0</v>
      </c>
      <c r="I5634" s="7">
        <v>3.9</v>
      </c>
      <c r="J5634" s="7">
        <v>8</v>
      </c>
      <c r="K5634" s="4">
        <v>1203</v>
      </c>
      <c r="L5634" s="5">
        <v>1203.0829000000001</v>
      </c>
      <c r="M5634">
        <v>18088.48</v>
      </c>
      <c r="N5634" s="33">
        <v>1</v>
      </c>
      <c r="O5634" s="50" t="e">
        <f>INDEX([1]Dados!$M$2:$N$26779,MATCH($P5634,[1]Dados!$N$2:$N$26779,),2)</f>
        <v>#N/A</v>
      </c>
      <c r="P5634">
        <v>167848</v>
      </c>
      <c r="Q5634" s="1">
        <v>37131</v>
      </c>
      <c r="R5634" s="1">
        <v>37135</v>
      </c>
      <c r="S5634" t="s">
        <v>988</v>
      </c>
    </row>
    <row r="5635" spans="1:19" x14ac:dyDescent="0.2">
      <c r="A5635" s="7">
        <v>353990</v>
      </c>
      <c r="B5635" s="3">
        <v>68993</v>
      </c>
      <c r="C5635" s="3" t="s">
        <v>28</v>
      </c>
      <c r="D5635" s="2" t="s">
        <v>668</v>
      </c>
      <c r="E5635" s="3">
        <v>17</v>
      </c>
      <c r="F5635" s="17">
        <v>0</v>
      </c>
      <c r="G5635" s="17">
        <v>1</v>
      </c>
      <c r="H5635" s="17">
        <v>0</v>
      </c>
      <c r="I5635" s="29">
        <v>3.1</v>
      </c>
      <c r="J5635" s="7">
        <v>15</v>
      </c>
      <c r="K5635" s="4">
        <v>1203</v>
      </c>
      <c r="L5635" s="5">
        <v>1203.0829000000001</v>
      </c>
      <c r="M5635">
        <v>18088.48</v>
      </c>
      <c r="N5635" s="33">
        <v>1</v>
      </c>
      <c r="O5635" s="50" t="e">
        <f>INDEX([1]Dados!$M$2:$N$26779,MATCH($P5635,[1]Dados!$N$2:$N$26779,),2)</f>
        <v>#N/A</v>
      </c>
      <c r="P5635">
        <v>167848</v>
      </c>
      <c r="Q5635" s="1">
        <v>37131</v>
      </c>
      <c r="R5635" s="1">
        <v>37135</v>
      </c>
      <c r="S5635" t="s">
        <v>988</v>
      </c>
    </row>
    <row r="5636" spans="1:19" x14ac:dyDescent="0.2">
      <c r="A5636" s="7">
        <v>353990</v>
      </c>
      <c r="B5636" s="3">
        <v>68993</v>
      </c>
      <c r="C5636" s="3" t="s">
        <v>28</v>
      </c>
      <c r="D5636" s="2" t="s">
        <v>668</v>
      </c>
      <c r="E5636" s="3">
        <v>17</v>
      </c>
      <c r="F5636" s="17">
        <v>0</v>
      </c>
      <c r="G5636" s="17">
        <v>1</v>
      </c>
      <c r="H5636" s="17">
        <v>0</v>
      </c>
      <c r="I5636" s="7">
        <v>3.11</v>
      </c>
      <c r="J5636" s="7">
        <v>28</v>
      </c>
      <c r="K5636" s="4">
        <v>1203</v>
      </c>
      <c r="L5636" s="5">
        <v>1203.0829000000001</v>
      </c>
      <c r="M5636">
        <v>18088.48</v>
      </c>
      <c r="N5636" s="33">
        <v>1</v>
      </c>
      <c r="O5636" s="50" t="e">
        <f>INDEX([1]Dados!$M$2:$N$26779,MATCH($P5636,[1]Dados!$N$2:$N$26779,),2)</f>
        <v>#N/A</v>
      </c>
      <c r="P5636">
        <v>167848</v>
      </c>
      <c r="Q5636" s="1">
        <v>37131</v>
      </c>
      <c r="R5636" s="1">
        <v>37135</v>
      </c>
      <c r="S5636" t="s">
        <v>988</v>
      </c>
    </row>
    <row r="5637" spans="1:19" x14ac:dyDescent="0.2">
      <c r="A5637" s="7">
        <v>354430</v>
      </c>
      <c r="B5637" s="3">
        <v>69876</v>
      </c>
      <c r="C5637" s="3" t="s">
        <v>28</v>
      </c>
      <c r="D5637" s="2" t="s">
        <v>714</v>
      </c>
      <c r="E5637" s="3">
        <v>17</v>
      </c>
      <c r="F5637" s="17">
        <v>0</v>
      </c>
      <c r="G5637" s="17">
        <v>1</v>
      </c>
      <c r="H5637" s="17">
        <v>0</v>
      </c>
      <c r="I5637" s="7">
        <v>2.1</v>
      </c>
      <c r="J5637" s="7">
        <v>18</v>
      </c>
      <c r="K5637" s="4">
        <v>1203</v>
      </c>
      <c r="L5637" s="5">
        <v>1203.0829000000001</v>
      </c>
      <c r="M5637">
        <v>20603.71</v>
      </c>
      <c r="N5637" s="33">
        <v>1</v>
      </c>
      <c r="O5637" s="50" t="e">
        <f>INDEX([1]Dados!$M$2:$N$26779,MATCH($P5637,[1]Dados!$N$2:$N$26779,),2)</f>
        <v>#N/A</v>
      </c>
      <c r="P5637">
        <v>167849</v>
      </c>
      <c r="Q5637" s="1">
        <v>37131</v>
      </c>
      <c r="R5637" s="1">
        <v>37135</v>
      </c>
      <c r="S5637" t="s">
        <v>1308</v>
      </c>
    </row>
    <row r="5638" spans="1:19" x14ac:dyDescent="0.2">
      <c r="A5638" s="7">
        <v>354430</v>
      </c>
      <c r="B5638" s="3">
        <v>69876</v>
      </c>
      <c r="C5638" s="3" t="s">
        <v>28</v>
      </c>
      <c r="D5638" s="2" t="s">
        <v>714</v>
      </c>
      <c r="E5638" s="3">
        <v>17</v>
      </c>
      <c r="F5638" s="17">
        <v>0</v>
      </c>
      <c r="G5638" s="17">
        <v>1</v>
      </c>
      <c r="H5638" s="17">
        <v>0</v>
      </c>
      <c r="I5638" s="7">
        <v>1.1000000000000001</v>
      </c>
      <c r="J5638" s="7">
        <v>31</v>
      </c>
      <c r="K5638" s="4">
        <v>1214</v>
      </c>
      <c r="L5638" s="5">
        <v>1214.0587</v>
      </c>
      <c r="M5638">
        <v>159537.29</v>
      </c>
      <c r="N5638" s="33">
        <v>1</v>
      </c>
      <c r="O5638" s="50" t="e">
        <f>INDEX([1]Dados!$M$2:$N$26779,MATCH($P5638,[1]Dados!$N$2:$N$26779,),2)</f>
        <v>#N/A</v>
      </c>
      <c r="P5638">
        <v>168431</v>
      </c>
      <c r="Q5638" s="1">
        <v>37131</v>
      </c>
      <c r="R5638" s="1">
        <v>37135</v>
      </c>
      <c r="S5638" t="s">
        <v>1311</v>
      </c>
    </row>
    <row r="5639" spans="1:19" x14ac:dyDescent="0.2">
      <c r="A5639" s="7">
        <v>354430</v>
      </c>
      <c r="B5639" s="3">
        <v>69876</v>
      </c>
      <c r="C5639" s="3" t="s">
        <v>28</v>
      </c>
      <c r="D5639" s="2" t="s">
        <v>714</v>
      </c>
      <c r="E5639" s="3">
        <v>17</v>
      </c>
      <c r="F5639" s="17">
        <v>0</v>
      </c>
      <c r="G5639" s="17">
        <v>1</v>
      </c>
      <c r="H5639" s="17">
        <v>0</v>
      </c>
      <c r="I5639" s="7">
        <v>1.2</v>
      </c>
      <c r="J5639" s="7">
        <v>1</v>
      </c>
      <c r="K5639" s="4">
        <v>1214</v>
      </c>
      <c r="L5639" s="5">
        <v>1214.0587</v>
      </c>
      <c r="M5639">
        <v>159537.29</v>
      </c>
      <c r="N5639" s="33">
        <v>1</v>
      </c>
      <c r="O5639" s="50" t="e">
        <f>INDEX([1]Dados!$M$2:$N$26779,MATCH($P5639,[1]Dados!$N$2:$N$26779,),2)</f>
        <v>#N/A</v>
      </c>
      <c r="P5639">
        <v>168431</v>
      </c>
      <c r="Q5639" s="1">
        <v>37131</v>
      </c>
      <c r="R5639" s="1">
        <v>37135</v>
      </c>
      <c r="S5639" t="s">
        <v>1311</v>
      </c>
    </row>
    <row r="5640" spans="1:19" x14ac:dyDescent="0.2">
      <c r="A5640" s="7">
        <v>354430</v>
      </c>
      <c r="B5640" s="3">
        <v>69876</v>
      </c>
      <c r="C5640" s="3" t="s">
        <v>28</v>
      </c>
      <c r="D5640" s="2" t="s">
        <v>714</v>
      </c>
      <c r="E5640" s="3">
        <v>17</v>
      </c>
      <c r="F5640" s="17">
        <v>0</v>
      </c>
      <c r="G5640" s="17">
        <v>1</v>
      </c>
      <c r="H5640" s="17">
        <v>0</v>
      </c>
      <c r="I5640" s="7">
        <v>1.3</v>
      </c>
      <c r="J5640" s="7">
        <v>25</v>
      </c>
      <c r="K5640" s="4">
        <v>1214</v>
      </c>
      <c r="L5640" s="5">
        <v>1214.0587</v>
      </c>
      <c r="M5640">
        <v>159537.29</v>
      </c>
      <c r="N5640" s="33">
        <v>1</v>
      </c>
      <c r="O5640" s="50" t="e">
        <f>INDEX([1]Dados!$M$2:$N$26779,MATCH($P5640,[1]Dados!$N$2:$N$26779,),2)</f>
        <v>#N/A</v>
      </c>
      <c r="P5640">
        <v>168431</v>
      </c>
      <c r="Q5640" s="1">
        <v>37131</v>
      </c>
      <c r="R5640" s="1">
        <v>37135</v>
      </c>
      <c r="S5640" t="s">
        <v>1311</v>
      </c>
    </row>
    <row r="5641" spans="1:19" x14ac:dyDescent="0.2">
      <c r="A5641" s="7">
        <v>354430</v>
      </c>
      <c r="B5641" s="3">
        <v>69876</v>
      </c>
      <c r="C5641" s="3" t="s">
        <v>28</v>
      </c>
      <c r="D5641" s="2" t="s">
        <v>714</v>
      </c>
      <c r="E5641" s="3">
        <v>17</v>
      </c>
      <c r="F5641" s="17">
        <v>0</v>
      </c>
      <c r="G5641" s="17">
        <v>1</v>
      </c>
      <c r="H5641" s="17">
        <v>0</v>
      </c>
      <c r="I5641" s="7">
        <v>1.4</v>
      </c>
      <c r="J5641" s="7">
        <v>30</v>
      </c>
      <c r="K5641" s="4">
        <v>1214</v>
      </c>
      <c r="L5641" s="5">
        <v>1214.0587</v>
      </c>
      <c r="M5641">
        <v>159537.29</v>
      </c>
      <c r="N5641" s="33">
        <v>1</v>
      </c>
      <c r="O5641" s="50" t="e">
        <f>INDEX([1]Dados!$M$2:$N$26779,MATCH($P5641,[1]Dados!$N$2:$N$26779,),2)</f>
        <v>#N/A</v>
      </c>
      <c r="P5641">
        <v>168431</v>
      </c>
      <c r="Q5641" s="1">
        <v>37131</v>
      </c>
      <c r="R5641" s="1">
        <v>37135</v>
      </c>
      <c r="S5641" t="s">
        <v>1311</v>
      </c>
    </row>
    <row r="5642" spans="1:19" x14ac:dyDescent="0.2">
      <c r="A5642" s="7">
        <v>354430</v>
      </c>
      <c r="B5642" s="3">
        <v>69876</v>
      </c>
      <c r="C5642" s="3" t="s">
        <v>28</v>
      </c>
      <c r="D5642" s="2" t="s">
        <v>714</v>
      </c>
      <c r="E5642" s="3">
        <v>17</v>
      </c>
      <c r="F5642" s="17">
        <v>0</v>
      </c>
      <c r="G5642" s="17">
        <v>1</v>
      </c>
      <c r="H5642" s="17">
        <v>0</v>
      </c>
      <c r="I5642" s="7">
        <v>1.5</v>
      </c>
      <c r="J5642" s="7">
        <v>15</v>
      </c>
      <c r="K5642" s="4">
        <v>1214</v>
      </c>
      <c r="L5642" s="5">
        <v>1214.0587</v>
      </c>
      <c r="M5642">
        <v>159537.29</v>
      </c>
      <c r="N5642" s="33">
        <v>1</v>
      </c>
      <c r="O5642" s="50" t="e">
        <f>INDEX([1]Dados!$M$2:$N$26779,MATCH($P5642,[1]Dados!$N$2:$N$26779,),2)</f>
        <v>#N/A</v>
      </c>
      <c r="P5642">
        <v>168431</v>
      </c>
      <c r="Q5642" s="1">
        <v>37131</v>
      </c>
      <c r="R5642" s="1">
        <v>37135</v>
      </c>
      <c r="S5642" t="s">
        <v>1311</v>
      </c>
    </row>
    <row r="5643" spans="1:19" x14ac:dyDescent="0.2">
      <c r="A5643" s="7">
        <v>354430</v>
      </c>
      <c r="B5643" s="3">
        <v>69876</v>
      </c>
      <c r="C5643" s="3" t="s">
        <v>28</v>
      </c>
      <c r="D5643" s="2" t="s">
        <v>714</v>
      </c>
      <c r="E5643" s="3">
        <v>17</v>
      </c>
      <c r="F5643" s="17">
        <v>0</v>
      </c>
      <c r="G5643" s="17">
        <v>1</v>
      </c>
      <c r="H5643" s="17">
        <v>0</v>
      </c>
      <c r="I5643" s="7">
        <v>1.6</v>
      </c>
      <c r="J5643" s="7">
        <v>15</v>
      </c>
      <c r="K5643" s="4">
        <v>1214</v>
      </c>
      <c r="L5643" s="5">
        <v>1214.0587</v>
      </c>
      <c r="M5643">
        <v>159537.29</v>
      </c>
      <c r="N5643" s="33">
        <v>1</v>
      </c>
      <c r="O5643" s="50" t="e">
        <f>INDEX([1]Dados!$M$2:$N$26779,MATCH($P5643,[1]Dados!$N$2:$N$26779,),2)</f>
        <v>#N/A</v>
      </c>
      <c r="P5643">
        <v>168431</v>
      </c>
      <c r="Q5643" s="1">
        <v>37131</v>
      </c>
      <c r="R5643" s="1">
        <v>37135</v>
      </c>
      <c r="S5643" t="s">
        <v>1311</v>
      </c>
    </row>
    <row r="5644" spans="1:19" x14ac:dyDescent="0.2">
      <c r="A5644" s="7">
        <v>354430</v>
      </c>
      <c r="B5644" s="3">
        <v>69876</v>
      </c>
      <c r="C5644" s="3" t="s">
        <v>28</v>
      </c>
      <c r="D5644" s="2" t="s">
        <v>714</v>
      </c>
      <c r="E5644" s="3">
        <v>17</v>
      </c>
      <c r="F5644" s="17">
        <v>0</v>
      </c>
      <c r="G5644" s="17">
        <v>1</v>
      </c>
      <c r="H5644" s="17">
        <v>0</v>
      </c>
      <c r="I5644" s="7">
        <v>5.0999999999999996</v>
      </c>
      <c r="J5644" s="7">
        <v>25</v>
      </c>
      <c r="K5644" s="4">
        <v>1214</v>
      </c>
      <c r="L5644" s="5">
        <v>1214.0589</v>
      </c>
      <c r="M5644">
        <v>26000</v>
      </c>
      <c r="N5644" s="33">
        <v>1</v>
      </c>
      <c r="O5644" s="50" t="e">
        <f>INDEX([1]Dados!$M$2:$N$26779,MATCH($P5644,[1]Dados!$N$2:$N$26779,),2)</f>
        <v>#N/A</v>
      </c>
      <c r="P5644">
        <v>169518</v>
      </c>
      <c r="Q5644" s="1">
        <v>37131</v>
      </c>
      <c r="R5644" s="1">
        <v>37135</v>
      </c>
      <c r="S5644" t="s">
        <v>1312</v>
      </c>
    </row>
    <row r="5645" spans="1:19" x14ac:dyDescent="0.2">
      <c r="A5645" s="7">
        <v>354430</v>
      </c>
      <c r="B5645" s="3">
        <v>69876</v>
      </c>
      <c r="C5645" s="3" t="s">
        <v>28</v>
      </c>
      <c r="D5645" s="2" t="s">
        <v>714</v>
      </c>
      <c r="E5645" s="3">
        <v>17</v>
      </c>
      <c r="F5645" s="17">
        <v>0</v>
      </c>
      <c r="G5645" s="17">
        <v>1</v>
      </c>
      <c r="H5645" s="17">
        <v>0</v>
      </c>
      <c r="I5645" s="7">
        <v>4.0999999999999996</v>
      </c>
      <c r="J5645" s="7">
        <v>7</v>
      </c>
      <c r="K5645" s="4">
        <v>1214</v>
      </c>
      <c r="L5645" s="5">
        <v>1214.8580999999999</v>
      </c>
      <c r="M5645">
        <v>37332</v>
      </c>
      <c r="N5645" s="33">
        <v>1</v>
      </c>
      <c r="O5645" s="50" t="e">
        <f>INDEX([1]Dados!$M$2:$N$26779,MATCH($P5645,[1]Dados!$N$2:$N$26779,),2)</f>
        <v>#N/A</v>
      </c>
      <c r="P5645">
        <v>167922</v>
      </c>
      <c r="Q5645" s="1">
        <v>37131</v>
      </c>
      <c r="R5645" s="1">
        <v>37135</v>
      </c>
      <c r="S5645" t="s">
        <v>1309</v>
      </c>
    </row>
    <row r="5646" spans="1:19" x14ac:dyDescent="0.2">
      <c r="A5646" s="7">
        <v>354430</v>
      </c>
      <c r="B5646" s="3">
        <v>69876</v>
      </c>
      <c r="C5646" s="3" t="s">
        <v>28</v>
      </c>
      <c r="D5646" s="2" t="s">
        <v>714</v>
      </c>
      <c r="E5646" s="3">
        <v>17</v>
      </c>
      <c r="F5646" s="17">
        <v>0</v>
      </c>
      <c r="G5646" s="17">
        <v>1</v>
      </c>
      <c r="H5646" s="17">
        <v>0</v>
      </c>
      <c r="I5646" s="7">
        <v>3.1</v>
      </c>
      <c r="J5646" s="7">
        <v>22</v>
      </c>
      <c r="K5646" s="4">
        <v>1293</v>
      </c>
      <c r="L5646" s="5">
        <v>1293.0592999999999</v>
      </c>
      <c r="M5646">
        <v>47609.96</v>
      </c>
      <c r="N5646" s="33">
        <v>1</v>
      </c>
      <c r="O5646" s="50" t="e">
        <f>INDEX([1]Dados!$M$2:$N$26779,MATCH($P5646,[1]Dados!$N$2:$N$26779,),2)</f>
        <v>#N/A</v>
      </c>
      <c r="P5646">
        <v>168337</v>
      </c>
      <c r="Q5646" s="1">
        <v>37131</v>
      </c>
      <c r="R5646" s="1">
        <v>37135</v>
      </c>
      <c r="S5646" t="s">
        <v>1310</v>
      </c>
    </row>
    <row r="5647" spans="1:19" x14ac:dyDescent="0.2">
      <c r="A5647" s="7">
        <v>354480</v>
      </c>
      <c r="B5647" s="3">
        <v>69973</v>
      </c>
      <c r="C5647" s="3" t="s">
        <v>28</v>
      </c>
      <c r="D5647" s="2" t="s">
        <v>716</v>
      </c>
      <c r="E5647" s="3">
        <v>17</v>
      </c>
      <c r="F5647" s="17">
        <v>0</v>
      </c>
      <c r="G5647" s="17">
        <v>1</v>
      </c>
      <c r="H5647" s="17">
        <v>0</v>
      </c>
      <c r="I5647" s="7" t="s">
        <v>3</v>
      </c>
      <c r="J5647" s="7">
        <v>98</v>
      </c>
      <c r="K5647" s="4">
        <v>1214</v>
      </c>
      <c r="L5647" s="5">
        <v>1214.0589</v>
      </c>
      <c r="M5647" t="s">
        <v>2134</v>
      </c>
      <c r="N5647" s="3">
        <v>1</v>
      </c>
      <c r="O5647" s="50" t="e">
        <f>INDEX([1]Dados!$M$2:$N$26779,MATCH($P5647,[1]Dados!$N$2:$N$26779,),2)</f>
        <v>#N/A</v>
      </c>
      <c r="P5647">
        <v>169519</v>
      </c>
      <c r="Q5647" s="1">
        <v>36662</v>
      </c>
      <c r="R5647" s="1">
        <v>36668</v>
      </c>
      <c r="S5647" t="s">
        <v>2134</v>
      </c>
    </row>
    <row r="5648" spans="1:19" x14ac:dyDescent="0.2">
      <c r="A5648" s="7">
        <v>354480</v>
      </c>
      <c r="B5648" s="3">
        <v>69973</v>
      </c>
      <c r="C5648" s="3" t="s">
        <v>28</v>
      </c>
      <c r="D5648" s="2" t="s">
        <v>716</v>
      </c>
      <c r="E5648" s="3">
        <v>17</v>
      </c>
      <c r="F5648" s="17">
        <v>0</v>
      </c>
      <c r="G5648" s="17">
        <v>1</v>
      </c>
      <c r="H5648" s="17">
        <v>0</v>
      </c>
      <c r="I5648" s="7" t="s">
        <v>3</v>
      </c>
      <c r="J5648" s="7">
        <v>98</v>
      </c>
      <c r="K5648" s="4">
        <v>1214</v>
      </c>
      <c r="L5648" s="5">
        <v>1214.0589</v>
      </c>
      <c r="M5648">
        <v>163840</v>
      </c>
      <c r="N5648" s="3">
        <v>1</v>
      </c>
      <c r="O5648" s="50" t="e">
        <f>INDEX([1]Dados!$M$2:$N$26779,MATCH($P5648,[1]Dados!$N$2:$N$26779,),2)</f>
        <v>#N/A</v>
      </c>
      <c r="P5648">
        <v>169647</v>
      </c>
      <c r="Q5648" s="1">
        <v>36662</v>
      </c>
      <c r="R5648" s="1">
        <v>36668</v>
      </c>
      <c r="S5648" t="s">
        <v>2134</v>
      </c>
    </row>
    <row r="5649" spans="1:19" x14ac:dyDescent="0.2">
      <c r="A5649" s="7">
        <v>354480</v>
      </c>
      <c r="B5649" s="3">
        <v>69973</v>
      </c>
      <c r="C5649" s="3" t="s">
        <v>28</v>
      </c>
      <c r="D5649" s="2" t="s">
        <v>716</v>
      </c>
      <c r="E5649" s="3">
        <v>17</v>
      </c>
      <c r="F5649" s="17">
        <v>0</v>
      </c>
      <c r="G5649" s="17">
        <v>1</v>
      </c>
      <c r="H5649" s="17">
        <v>0</v>
      </c>
      <c r="I5649" s="7" t="s">
        <v>3</v>
      </c>
      <c r="J5649" s="7">
        <v>98</v>
      </c>
      <c r="K5649" s="4">
        <v>1203</v>
      </c>
      <c r="L5649" s="5">
        <v>1203.0829000000001</v>
      </c>
      <c r="M5649">
        <v>15605.82</v>
      </c>
      <c r="N5649" s="3">
        <v>1</v>
      </c>
      <c r="O5649" s="50" t="e">
        <f>INDEX([1]Dados!$M$2:$N$26779,MATCH($P5649,[1]Dados!$N$2:$N$26779,),2)</f>
        <v>#N/A</v>
      </c>
      <c r="P5649">
        <v>167851</v>
      </c>
      <c r="Q5649" s="1">
        <v>36662</v>
      </c>
      <c r="R5649" s="1">
        <v>36668</v>
      </c>
      <c r="S5649" t="s">
        <v>2134</v>
      </c>
    </row>
    <row r="5650" spans="1:19" x14ac:dyDescent="0.2">
      <c r="A5650" s="7">
        <v>354480</v>
      </c>
      <c r="B5650" s="3">
        <v>69973</v>
      </c>
      <c r="C5650" s="3" t="s">
        <v>28</v>
      </c>
      <c r="D5650" s="2" t="s">
        <v>716</v>
      </c>
      <c r="E5650" s="3">
        <v>17</v>
      </c>
      <c r="F5650" s="17">
        <v>0</v>
      </c>
      <c r="G5650" s="17">
        <v>1</v>
      </c>
      <c r="H5650" s="17">
        <v>0</v>
      </c>
      <c r="I5650" s="7" t="s">
        <v>3</v>
      </c>
      <c r="J5650" s="7">
        <v>98</v>
      </c>
      <c r="K5650" s="4">
        <v>1214</v>
      </c>
      <c r="L5650" s="5">
        <v>1214.0587</v>
      </c>
      <c r="M5650">
        <v>49760</v>
      </c>
      <c r="N5650" s="3">
        <v>1</v>
      </c>
      <c r="O5650" s="50" t="e">
        <f>INDEX([1]Dados!$M$2:$N$26779,MATCH($P5650,[1]Dados!$N$2:$N$26779,),2)</f>
        <v>#N/A</v>
      </c>
      <c r="P5650">
        <v>168432</v>
      </c>
      <c r="Q5650" s="1">
        <v>36662</v>
      </c>
      <c r="R5650" s="1">
        <v>36668</v>
      </c>
      <c r="S5650" t="s">
        <v>1329</v>
      </c>
    </row>
    <row r="5651" spans="1:19" x14ac:dyDescent="0.2">
      <c r="A5651" s="7">
        <v>354480</v>
      </c>
      <c r="B5651" s="3">
        <v>69973</v>
      </c>
      <c r="C5651" s="3" t="s">
        <v>28</v>
      </c>
      <c r="D5651" s="2" t="s">
        <v>716</v>
      </c>
      <c r="E5651" s="3">
        <v>17</v>
      </c>
      <c r="F5651" s="17">
        <v>0</v>
      </c>
      <c r="G5651" s="17">
        <v>1</v>
      </c>
      <c r="H5651" s="17">
        <v>0</v>
      </c>
      <c r="I5651" s="7">
        <v>1.1000000000000001</v>
      </c>
      <c r="J5651" s="7">
        <v>29</v>
      </c>
      <c r="K5651" s="4">
        <v>1293</v>
      </c>
      <c r="L5651" s="5">
        <v>1293.0592999999999</v>
      </c>
      <c r="M5651">
        <v>30638.36</v>
      </c>
      <c r="N5651" s="33">
        <v>1</v>
      </c>
      <c r="O5651" s="50" t="e">
        <f>INDEX([1]Dados!$M$2:$N$26779,MATCH($P5651,[1]Dados!$N$2:$N$26779,),2)</f>
        <v>#N/A</v>
      </c>
      <c r="P5651">
        <v>168329</v>
      </c>
      <c r="Q5651" s="1">
        <v>36662</v>
      </c>
      <c r="R5651" s="1">
        <v>36668</v>
      </c>
      <c r="S5651" t="s">
        <v>2381</v>
      </c>
    </row>
    <row r="5652" spans="1:19" x14ac:dyDescent="0.2">
      <c r="A5652" s="7">
        <v>354480</v>
      </c>
      <c r="B5652" s="3">
        <v>69973</v>
      </c>
      <c r="C5652" s="3" t="s">
        <v>28</v>
      </c>
      <c r="D5652" s="2" t="s">
        <v>716</v>
      </c>
      <c r="E5652" s="3">
        <v>17</v>
      </c>
      <c r="F5652" s="17">
        <v>0</v>
      </c>
      <c r="G5652" s="17">
        <v>1</v>
      </c>
      <c r="H5652" s="17">
        <v>0</v>
      </c>
      <c r="I5652" s="7">
        <v>1.2</v>
      </c>
      <c r="J5652" s="7">
        <v>21</v>
      </c>
      <c r="K5652" s="4">
        <v>1293</v>
      </c>
      <c r="L5652" s="5">
        <v>1293.0592999999999</v>
      </c>
      <c r="M5652">
        <v>30638.36</v>
      </c>
      <c r="N5652" s="33">
        <v>1</v>
      </c>
      <c r="O5652" s="50" t="e">
        <f>INDEX([1]Dados!$M$2:$N$26779,MATCH($P5652,[1]Dados!$N$2:$N$26779,),2)</f>
        <v>#N/A</v>
      </c>
      <c r="P5652">
        <v>168329</v>
      </c>
      <c r="Q5652" s="1">
        <v>36662</v>
      </c>
      <c r="R5652" s="1">
        <v>36668</v>
      </c>
      <c r="S5652" t="s">
        <v>2381</v>
      </c>
    </row>
    <row r="5653" spans="1:19" x14ac:dyDescent="0.2">
      <c r="A5653" s="7">
        <v>354480</v>
      </c>
      <c r="B5653" s="3">
        <v>69973</v>
      </c>
      <c r="C5653" s="3" t="s">
        <v>28</v>
      </c>
      <c r="D5653" s="2" t="s">
        <v>716</v>
      </c>
      <c r="E5653" s="3">
        <v>17</v>
      </c>
      <c r="F5653" s="17">
        <v>0</v>
      </c>
      <c r="G5653" s="17">
        <v>1</v>
      </c>
      <c r="H5653" s="17">
        <v>0</v>
      </c>
      <c r="I5653" s="7">
        <v>1.3</v>
      </c>
      <c r="J5653" s="7">
        <v>21</v>
      </c>
      <c r="K5653" s="4">
        <v>1293</v>
      </c>
      <c r="L5653" s="5">
        <v>1293.0592999999999</v>
      </c>
      <c r="M5653">
        <v>30638.36</v>
      </c>
      <c r="N5653" s="33">
        <v>1</v>
      </c>
      <c r="O5653" s="50" t="e">
        <f>INDEX([1]Dados!$M$2:$N$26779,MATCH($P5653,[1]Dados!$N$2:$N$26779,),2)</f>
        <v>#N/A</v>
      </c>
      <c r="P5653">
        <v>168329</v>
      </c>
      <c r="Q5653" s="1">
        <v>36662</v>
      </c>
      <c r="R5653" s="1">
        <v>36668</v>
      </c>
      <c r="S5653" t="s">
        <v>2381</v>
      </c>
    </row>
    <row r="5654" spans="1:19" x14ac:dyDescent="0.2">
      <c r="A5654" s="7">
        <v>354480</v>
      </c>
      <c r="B5654" s="3">
        <v>69973</v>
      </c>
      <c r="C5654" s="3" t="s">
        <v>28</v>
      </c>
      <c r="D5654" s="2" t="s">
        <v>716</v>
      </c>
      <c r="E5654" s="3">
        <v>17</v>
      </c>
      <c r="F5654" s="17">
        <v>0</v>
      </c>
      <c r="G5654" s="17">
        <v>1</v>
      </c>
      <c r="H5654" s="17">
        <v>0</v>
      </c>
      <c r="I5654" s="7">
        <v>1.4</v>
      </c>
      <c r="J5654" s="7">
        <v>29</v>
      </c>
      <c r="K5654" s="4">
        <v>1293</v>
      </c>
      <c r="L5654" s="5">
        <v>1293.0592999999999</v>
      </c>
      <c r="M5654">
        <v>30638.36</v>
      </c>
      <c r="N5654" s="33">
        <v>1</v>
      </c>
      <c r="O5654" s="50" t="e">
        <f>INDEX([1]Dados!$M$2:$N$26779,MATCH($P5654,[1]Dados!$N$2:$N$26779,),2)</f>
        <v>#N/A</v>
      </c>
      <c r="P5654">
        <v>168329</v>
      </c>
      <c r="Q5654" s="1">
        <v>36662</v>
      </c>
      <c r="R5654" s="1">
        <v>36668</v>
      </c>
      <c r="S5654" t="s">
        <v>2381</v>
      </c>
    </row>
    <row r="5655" spans="1:19" x14ac:dyDescent="0.2">
      <c r="A5655" s="7">
        <v>355460</v>
      </c>
      <c r="B5655" s="3">
        <v>71935</v>
      </c>
      <c r="C5655" s="3" t="s">
        <v>28</v>
      </c>
      <c r="D5655" s="2" t="s">
        <v>823</v>
      </c>
      <c r="E5655" s="3">
        <v>17</v>
      </c>
      <c r="F5655" s="17">
        <v>0</v>
      </c>
      <c r="G5655" s="17">
        <v>1</v>
      </c>
      <c r="H5655" s="17">
        <v>0</v>
      </c>
      <c r="I5655" s="7">
        <v>3.1</v>
      </c>
      <c r="J5655" s="7">
        <v>13</v>
      </c>
      <c r="K5655" s="4">
        <v>1203</v>
      </c>
      <c r="L5655" s="5">
        <v>1203.0829000000001</v>
      </c>
      <c r="M5655">
        <v>2185.98</v>
      </c>
      <c r="N5655" s="3">
        <v>1</v>
      </c>
      <c r="O5655" s="50" t="e">
        <f>INDEX([1]Dados!$M$2:$N$26779,MATCH($P5655,[1]Dados!$N$2:$N$26779,),2)</f>
        <v>#N/A</v>
      </c>
      <c r="P5655">
        <v>167853</v>
      </c>
      <c r="Q5655" s="1">
        <v>37131</v>
      </c>
      <c r="R5655" s="1">
        <v>37135</v>
      </c>
      <c r="S5655" t="s">
        <v>988</v>
      </c>
    </row>
    <row r="5656" spans="1:19" x14ac:dyDescent="0.2">
      <c r="A5656" s="7">
        <v>355460</v>
      </c>
      <c r="B5656" s="3">
        <v>71935</v>
      </c>
      <c r="C5656" s="3" t="s">
        <v>28</v>
      </c>
      <c r="D5656" s="2" t="s">
        <v>823</v>
      </c>
      <c r="E5656" s="3">
        <v>17</v>
      </c>
      <c r="F5656" s="17">
        <v>0</v>
      </c>
      <c r="G5656" s="17">
        <v>1</v>
      </c>
      <c r="H5656" s="17">
        <v>0</v>
      </c>
      <c r="I5656" s="7">
        <v>1.1000000000000001</v>
      </c>
      <c r="J5656" s="7">
        <v>25</v>
      </c>
      <c r="K5656" s="4">
        <v>1214</v>
      </c>
      <c r="L5656" s="5">
        <v>1214.0587</v>
      </c>
      <c r="M5656">
        <v>50120.76</v>
      </c>
      <c r="N5656" s="33">
        <v>1</v>
      </c>
      <c r="O5656" s="50" t="e">
        <f>INDEX([1]Dados!$M$2:$N$26779,MATCH($P5656,[1]Dados!$N$2:$N$26779,),2)</f>
        <v>#N/A</v>
      </c>
      <c r="P5656">
        <v>168433</v>
      </c>
      <c r="Q5656" s="1">
        <v>37131</v>
      </c>
      <c r="R5656" s="1">
        <v>37135</v>
      </c>
      <c r="S5656" t="s">
        <v>1311</v>
      </c>
    </row>
    <row r="5657" spans="1:19" x14ac:dyDescent="0.2">
      <c r="A5657" s="7">
        <v>355460</v>
      </c>
      <c r="B5657" s="3">
        <v>71935</v>
      </c>
      <c r="C5657" s="3" t="s">
        <v>28</v>
      </c>
      <c r="D5657" s="2" t="s">
        <v>823</v>
      </c>
      <c r="E5657" s="3">
        <v>17</v>
      </c>
      <c r="F5657" s="17">
        <v>0</v>
      </c>
      <c r="G5657" s="17">
        <v>1</v>
      </c>
      <c r="H5657" s="17">
        <v>0</v>
      </c>
      <c r="I5657" s="7">
        <v>1.2</v>
      </c>
      <c r="J5657" s="7">
        <v>25</v>
      </c>
      <c r="K5657" s="4">
        <v>1214</v>
      </c>
      <c r="L5657" s="5">
        <v>1214.0587</v>
      </c>
      <c r="M5657">
        <v>50120.76</v>
      </c>
      <c r="N5657" s="33">
        <v>1</v>
      </c>
      <c r="O5657" s="50" t="e">
        <f>INDEX([1]Dados!$M$2:$N$26779,MATCH($P5657,[1]Dados!$N$2:$N$26779,),2)</f>
        <v>#N/A</v>
      </c>
      <c r="P5657">
        <v>168433</v>
      </c>
      <c r="Q5657" s="1">
        <v>37131</v>
      </c>
      <c r="R5657" s="1">
        <v>37135</v>
      </c>
      <c r="S5657" t="s">
        <v>1311</v>
      </c>
    </row>
    <row r="5658" spans="1:19" x14ac:dyDescent="0.2">
      <c r="A5658" s="7">
        <v>355460</v>
      </c>
      <c r="B5658" s="3">
        <v>71935</v>
      </c>
      <c r="C5658" s="3" t="s">
        <v>28</v>
      </c>
      <c r="D5658" s="2" t="s">
        <v>823</v>
      </c>
      <c r="E5658" s="3">
        <v>17</v>
      </c>
      <c r="F5658" s="17">
        <v>0</v>
      </c>
      <c r="G5658" s="17">
        <v>1</v>
      </c>
      <c r="H5658" s="17">
        <v>0</v>
      </c>
      <c r="I5658" s="7">
        <v>1.3</v>
      </c>
      <c r="J5658" s="7">
        <v>13</v>
      </c>
      <c r="K5658" s="4">
        <v>1214</v>
      </c>
      <c r="L5658" s="5">
        <v>1214.0587</v>
      </c>
      <c r="M5658">
        <v>50120.76</v>
      </c>
      <c r="N5658" s="33">
        <v>1</v>
      </c>
      <c r="O5658" s="50" t="e">
        <f>INDEX([1]Dados!$M$2:$N$26779,MATCH($P5658,[1]Dados!$N$2:$N$26779,),2)</f>
        <v>#N/A</v>
      </c>
      <c r="P5658">
        <v>168433</v>
      </c>
      <c r="Q5658" s="1">
        <v>37131</v>
      </c>
      <c r="R5658" s="1">
        <v>37135</v>
      </c>
      <c r="S5658" t="s">
        <v>1311</v>
      </c>
    </row>
    <row r="5659" spans="1:19" x14ac:dyDescent="0.2">
      <c r="A5659" s="7">
        <v>355460</v>
      </c>
      <c r="B5659" s="3">
        <v>71935</v>
      </c>
      <c r="C5659" s="3" t="s">
        <v>28</v>
      </c>
      <c r="D5659" s="2" t="s">
        <v>823</v>
      </c>
      <c r="E5659" s="3">
        <v>17</v>
      </c>
      <c r="F5659" s="17">
        <v>0</v>
      </c>
      <c r="G5659" s="17">
        <v>1</v>
      </c>
      <c r="H5659" s="17">
        <v>0</v>
      </c>
      <c r="I5659" s="7">
        <v>1.4</v>
      </c>
      <c r="J5659" s="7">
        <v>13</v>
      </c>
      <c r="K5659" s="4">
        <v>1214</v>
      </c>
      <c r="L5659" s="5">
        <v>1214.0587</v>
      </c>
      <c r="M5659">
        <v>50120.76</v>
      </c>
      <c r="N5659" s="33">
        <v>1</v>
      </c>
      <c r="O5659" s="50" t="e">
        <f>INDEX([1]Dados!$M$2:$N$26779,MATCH($P5659,[1]Dados!$N$2:$N$26779,),2)</f>
        <v>#N/A</v>
      </c>
      <c r="P5659">
        <v>168433</v>
      </c>
      <c r="Q5659" s="1">
        <v>37131</v>
      </c>
      <c r="R5659" s="1">
        <v>37135</v>
      </c>
      <c r="S5659" t="s">
        <v>1311</v>
      </c>
    </row>
    <row r="5660" spans="1:19" x14ac:dyDescent="0.2">
      <c r="A5660" s="7">
        <v>355460</v>
      </c>
      <c r="B5660" s="3">
        <v>71935</v>
      </c>
      <c r="C5660" s="3" t="s">
        <v>28</v>
      </c>
      <c r="D5660" s="2" t="s">
        <v>823</v>
      </c>
      <c r="E5660" s="3">
        <v>17</v>
      </c>
      <c r="F5660" s="17">
        <v>0</v>
      </c>
      <c r="G5660" s="17">
        <v>1</v>
      </c>
      <c r="H5660" s="17">
        <v>0</v>
      </c>
      <c r="I5660" s="7">
        <v>1.5</v>
      </c>
      <c r="J5660" s="7">
        <v>14</v>
      </c>
      <c r="K5660" s="4">
        <v>1214</v>
      </c>
      <c r="L5660" s="5">
        <v>1214.0587</v>
      </c>
      <c r="M5660">
        <v>50120.76</v>
      </c>
      <c r="N5660" s="33">
        <v>1</v>
      </c>
      <c r="O5660" s="50" t="e">
        <f>INDEX([1]Dados!$M$2:$N$26779,MATCH($P5660,[1]Dados!$N$2:$N$26779,),2)</f>
        <v>#N/A</v>
      </c>
      <c r="P5660">
        <v>168433</v>
      </c>
      <c r="Q5660" s="1">
        <v>37131</v>
      </c>
      <c r="R5660" s="1">
        <v>37135</v>
      </c>
      <c r="S5660" t="s">
        <v>1311</v>
      </c>
    </row>
    <row r="5661" spans="1:19" x14ac:dyDescent="0.2">
      <c r="A5661" s="7">
        <v>355460</v>
      </c>
      <c r="B5661" s="3">
        <v>71935</v>
      </c>
      <c r="C5661" s="3" t="s">
        <v>28</v>
      </c>
      <c r="D5661" s="2" t="s">
        <v>823</v>
      </c>
      <c r="E5661" s="3">
        <v>17</v>
      </c>
      <c r="F5661" s="17">
        <v>0</v>
      </c>
      <c r="G5661" s="17">
        <v>1</v>
      </c>
      <c r="H5661" s="17">
        <v>0</v>
      </c>
      <c r="I5661" s="7">
        <v>1.6</v>
      </c>
      <c r="J5661" s="7">
        <v>13</v>
      </c>
      <c r="K5661" s="4">
        <v>1214</v>
      </c>
      <c r="L5661" s="5">
        <v>1214.0587</v>
      </c>
      <c r="M5661">
        <v>50120.76</v>
      </c>
      <c r="N5661" s="33">
        <v>1</v>
      </c>
      <c r="O5661" s="50" t="e">
        <f>INDEX([1]Dados!$M$2:$N$26779,MATCH($P5661,[1]Dados!$N$2:$N$26779,),2)</f>
        <v>#N/A</v>
      </c>
      <c r="P5661">
        <v>168433</v>
      </c>
      <c r="Q5661" s="1">
        <v>37131</v>
      </c>
      <c r="R5661" s="1">
        <v>37135</v>
      </c>
      <c r="S5661" t="s">
        <v>1311</v>
      </c>
    </row>
    <row r="5662" spans="1:19" x14ac:dyDescent="0.2">
      <c r="A5662" s="7">
        <v>355460</v>
      </c>
      <c r="B5662" s="3">
        <v>71935</v>
      </c>
      <c r="C5662" s="3" t="s">
        <v>28</v>
      </c>
      <c r="D5662" s="2" t="s">
        <v>823</v>
      </c>
      <c r="E5662" s="3">
        <v>17</v>
      </c>
      <c r="F5662" s="17">
        <v>0</v>
      </c>
      <c r="G5662" s="17">
        <v>1</v>
      </c>
      <c r="H5662" s="17">
        <v>0</v>
      </c>
      <c r="I5662" s="7" t="s">
        <v>3</v>
      </c>
      <c r="J5662" s="7">
        <v>0</v>
      </c>
      <c r="K5662" s="4">
        <v>1214</v>
      </c>
      <c r="L5662" s="5">
        <v>1214.0589</v>
      </c>
      <c r="M5662" t="s">
        <v>2134</v>
      </c>
      <c r="N5662" s="33">
        <v>1</v>
      </c>
      <c r="O5662" s="50" t="e">
        <f>INDEX([1]Dados!$M$2:$N$26779,MATCH($P5662,[1]Dados!$N$2:$N$26779,),2)</f>
        <v>#N/A</v>
      </c>
      <c r="P5662">
        <v>169520</v>
      </c>
      <c r="Q5662" s="1">
        <v>37131</v>
      </c>
      <c r="R5662" s="1">
        <v>37135</v>
      </c>
      <c r="S5662" t="s">
        <v>2134</v>
      </c>
    </row>
    <row r="5663" spans="1:19" x14ac:dyDescent="0.2">
      <c r="A5663" s="7">
        <v>355460</v>
      </c>
      <c r="B5663" s="3">
        <v>71935</v>
      </c>
      <c r="C5663" s="3" t="s">
        <v>28</v>
      </c>
      <c r="D5663" s="2" t="s">
        <v>823</v>
      </c>
      <c r="E5663" s="3">
        <v>17</v>
      </c>
      <c r="F5663" s="17">
        <v>0</v>
      </c>
      <c r="G5663" s="17">
        <v>1</v>
      </c>
      <c r="H5663" s="17">
        <v>0</v>
      </c>
      <c r="I5663" s="7" t="s">
        <v>3</v>
      </c>
      <c r="J5663" s="7">
        <v>0</v>
      </c>
      <c r="K5663" s="4">
        <v>1214</v>
      </c>
      <c r="L5663" s="5">
        <v>1214.0587</v>
      </c>
      <c r="M5663">
        <v>141160</v>
      </c>
      <c r="N5663" s="33">
        <v>1</v>
      </c>
      <c r="O5663" s="50" t="e">
        <f>INDEX([1]Dados!$M$2:$N$26779,MATCH($P5663,[1]Dados!$N$2:$N$26779,),2)</f>
        <v>#N/A</v>
      </c>
      <c r="P5663">
        <v>169648</v>
      </c>
      <c r="Q5663" s="1">
        <v>37131</v>
      </c>
      <c r="R5663" s="1">
        <v>37135</v>
      </c>
      <c r="S5663" t="s">
        <v>2134</v>
      </c>
    </row>
    <row r="5664" spans="1:19" x14ac:dyDescent="0.2">
      <c r="A5664" s="7">
        <v>355460</v>
      </c>
      <c r="B5664" s="3">
        <v>71935</v>
      </c>
      <c r="C5664" s="3" t="s">
        <v>28</v>
      </c>
      <c r="D5664" s="2" t="s">
        <v>823</v>
      </c>
      <c r="E5664" s="3">
        <v>17</v>
      </c>
      <c r="F5664" s="17">
        <v>0</v>
      </c>
      <c r="G5664" s="17">
        <v>1</v>
      </c>
      <c r="H5664" s="17">
        <v>0</v>
      </c>
      <c r="I5664" s="7">
        <v>2.1</v>
      </c>
      <c r="J5664" s="7">
        <v>17</v>
      </c>
      <c r="K5664" s="4">
        <v>1293</v>
      </c>
      <c r="L5664" s="5">
        <v>1293.0592999999999</v>
      </c>
      <c r="M5664">
        <v>11781.03</v>
      </c>
      <c r="N5664" s="33">
        <v>1</v>
      </c>
      <c r="O5664" s="50" t="e">
        <f>INDEX([1]Dados!$M$2:$N$26779,MATCH($P5664,[1]Dados!$N$2:$N$26779,),2)</f>
        <v>#N/A</v>
      </c>
      <c r="P5664">
        <v>168333</v>
      </c>
      <c r="Q5664" s="1">
        <v>37131</v>
      </c>
      <c r="R5664" s="1">
        <v>37135</v>
      </c>
      <c r="S5664" t="s">
        <v>2381</v>
      </c>
    </row>
    <row r="5665" spans="1:19" x14ac:dyDescent="0.2">
      <c r="A5665" s="7">
        <v>355530</v>
      </c>
      <c r="B5665" s="3">
        <v>72079</v>
      </c>
      <c r="C5665" s="3" t="s">
        <v>28</v>
      </c>
      <c r="D5665" s="2" t="s">
        <v>831</v>
      </c>
      <c r="E5665" s="3">
        <v>21</v>
      </c>
      <c r="F5665" s="17">
        <v>0</v>
      </c>
      <c r="G5665" s="17">
        <v>1</v>
      </c>
      <c r="H5665" s="17">
        <v>0</v>
      </c>
      <c r="I5665" s="7" t="s">
        <v>47</v>
      </c>
      <c r="J5665" s="7">
        <v>25</v>
      </c>
      <c r="K5665" s="4">
        <v>1203</v>
      </c>
      <c r="L5665" s="5">
        <v>1203.0829000000001</v>
      </c>
      <c r="M5665">
        <v>5154.8</v>
      </c>
      <c r="N5665" s="33">
        <v>1</v>
      </c>
      <c r="O5665" s="50" t="e">
        <f>INDEX([1]Dados!$M$2:$N$26779,MATCH($P5665,[1]Dados!$N$2:$N$26779,),2)</f>
        <v>#N/A</v>
      </c>
      <c r="P5665">
        <v>179594</v>
      </c>
      <c r="Q5665" s="1">
        <v>37418</v>
      </c>
      <c r="R5665" s="1">
        <v>37483</v>
      </c>
      <c r="S5665" t="s">
        <v>2382</v>
      </c>
    </row>
    <row r="5666" spans="1:19" x14ac:dyDescent="0.2">
      <c r="A5666" s="7">
        <v>355530</v>
      </c>
      <c r="B5666" s="3">
        <v>72079</v>
      </c>
      <c r="C5666" s="3" t="s">
        <v>28</v>
      </c>
      <c r="D5666" s="2" t="s">
        <v>831</v>
      </c>
      <c r="E5666" s="3">
        <v>21</v>
      </c>
      <c r="F5666" s="17">
        <v>0</v>
      </c>
      <c r="G5666" s="17">
        <v>1</v>
      </c>
      <c r="H5666" s="17">
        <v>0</v>
      </c>
      <c r="I5666" s="7" t="s">
        <v>48</v>
      </c>
      <c r="J5666" s="7">
        <v>18</v>
      </c>
      <c r="K5666" s="4">
        <v>1203</v>
      </c>
      <c r="L5666" s="5">
        <v>1203.0829000000001</v>
      </c>
      <c r="M5666">
        <v>5154.8</v>
      </c>
      <c r="N5666" s="33">
        <v>1</v>
      </c>
      <c r="O5666" s="50" t="e">
        <f>INDEX([1]Dados!$M$2:$N$26779,MATCH($P5666,[1]Dados!$N$2:$N$26779,),2)</f>
        <v>#N/A</v>
      </c>
      <c r="P5666">
        <v>179594</v>
      </c>
      <c r="Q5666" s="1">
        <v>37418</v>
      </c>
      <c r="R5666" s="1">
        <v>37483</v>
      </c>
      <c r="S5666" t="s">
        <v>2382</v>
      </c>
    </row>
    <row r="5667" spans="1:19" x14ac:dyDescent="0.2">
      <c r="A5667" s="7">
        <v>355530</v>
      </c>
      <c r="B5667" s="3">
        <v>72079</v>
      </c>
      <c r="C5667" s="3" t="s">
        <v>28</v>
      </c>
      <c r="D5667" s="2" t="s">
        <v>831</v>
      </c>
      <c r="E5667" s="3">
        <v>21</v>
      </c>
      <c r="F5667" s="17">
        <v>0</v>
      </c>
      <c r="G5667" s="17">
        <v>1</v>
      </c>
      <c r="H5667" s="17">
        <v>0</v>
      </c>
      <c r="I5667" s="7" t="s">
        <v>49</v>
      </c>
      <c r="J5667" s="7">
        <v>14</v>
      </c>
      <c r="K5667" s="4">
        <v>1203</v>
      </c>
      <c r="L5667" s="5">
        <v>1203.0829000000001</v>
      </c>
      <c r="M5667">
        <v>5154.8</v>
      </c>
      <c r="N5667" s="33">
        <v>1</v>
      </c>
      <c r="O5667" s="50" t="e">
        <f>INDEX([1]Dados!$M$2:$N$26779,MATCH($P5667,[1]Dados!$N$2:$N$26779,),2)</f>
        <v>#N/A</v>
      </c>
      <c r="P5667">
        <v>179594</v>
      </c>
      <c r="Q5667" s="1">
        <v>37418</v>
      </c>
      <c r="R5667" s="1">
        <v>37483</v>
      </c>
      <c r="S5667" t="s">
        <v>2382</v>
      </c>
    </row>
    <row r="5668" spans="1:19" x14ac:dyDescent="0.2">
      <c r="A5668" s="7">
        <v>355530</v>
      </c>
      <c r="B5668" s="3">
        <v>72079</v>
      </c>
      <c r="C5668" s="3" t="s">
        <v>28</v>
      </c>
      <c r="D5668" s="2" t="s">
        <v>831</v>
      </c>
      <c r="E5668" s="3">
        <v>21</v>
      </c>
      <c r="F5668" s="17">
        <v>0</v>
      </c>
      <c r="G5668" s="17">
        <v>1</v>
      </c>
      <c r="H5668" s="17">
        <v>0</v>
      </c>
      <c r="I5668" s="7" t="s">
        <v>50</v>
      </c>
      <c r="J5668" s="7">
        <v>25</v>
      </c>
      <c r="K5668" s="4">
        <v>1203</v>
      </c>
      <c r="L5668" s="5">
        <v>1203.0829000000001</v>
      </c>
      <c r="M5668">
        <v>5154.8</v>
      </c>
      <c r="N5668" s="33">
        <v>1</v>
      </c>
      <c r="O5668" s="50" t="e">
        <f>INDEX([1]Dados!$M$2:$N$26779,MATCH($P5668,[1]Dados!$N$2:$N$26779,),2)</f>
        <v>#N/A</v>
      </c>
      <c r="P5668">
        <v>179594</v>
      </c>
      <c r="Q5668" s="1">
        <v>37418</v>
      </c>
      <c r="R5668" s="1">
        <v>37483</v>
      </c>
      <c r="S5668" t="s">
        <v>2382</v>
      </c>
    </row>
    <row r="5669" spans="1:19" x14ac:dyDescent="0.2">
      <c r="A5669" s="7">
        <v>355530</v>
      </c>
      <c r="B5669" s="3">
        <v>72079</v>
      </c>
      <c r="C5669" s="3" t="s">
        <v>28</v>
      </c>
      <c r="D5669" s="2" t="s">
        <v>831</v>
      </c>
      <c r="E5669" s="3">
        <v>21</v>
      </c>
      <c r="F5669" s="17">
        <v>0</v>
      </c>
      <c r="G5669" s="17">
        <v>1</v>
      </c>
      <c r="H5669" s="17">
        <v>0</v>
      </c>
      <c r="I5669" s="7" t="s">
        <v>145</v>
      </c>
      <c r="J5669" s="7">
        <v>29</v>
      </c>
      <c r="K5669" s="4">
        <v>1203</v>
      </c>
      <c r="L5669" s="5">
        <v>1203.0829000000001</v>
      </c>
      <c r="M5669">
        <v>5154.8</v>
      </c>
      <c r="N5669" s="33">
        <v>1</v>
      </c>
      <c r="O5669" s="50" t="e">
        <f>INDEX([1]Dados!$M$2:$N$26779,MATCH($P5669,[1]Dados!$N$2:$N$26779,),2)</f>
        <v>#N/A</v>
      </c>
      <c r="P5669">
        <v>179594</v>
      </c>
      <c r="Q5669" s="1">
        <v>37418</v>
      </c>
      <c r="R5669" s="1">
        <v>37483</v>
      </c>
      <c r="S5669" t="s">
        <v>2382</v>
      </c>
    </row>
    <row r="5670" spans="1:19" x14ac:dyDescent="0.2">
      <c r="A5670" s="7">
        <v>355530</v>
      </c>
      <c r="B5670" s="3">
        <v>72079</v>
      </c>
      <c r="C5670" s="3" t="s">
        <v>28</v>
      </c>
      <c r="D5670" s="2" t="s">
        <v>831</v>
      </c>
      <c r="E5670" s="3">
        <v>21</v>
      </c>
      <c r="F5670" s="17">
        <v>0</v>
      </c>
      <c r="G5670" s="17">
        <v>1</v>
      </c>
      <c r="H5670" s="17">
        <v>0</v>
      </c>
      <c r="I5670" s="7" t="s">
        <v>177</v>
      </c>
      <c r="J5670" s="7">
        <v>14</v>
      </c>
      <c r="K5670" s="4">
        <v>1203</v>
      </c>
      <c r="L5670" s="5">
        <v>1203.0829000000001</v>
      </c>
      <c r="M5670">
        <v>5154.8</v>
      </c>
      <c r="N5670" s="33">
        <v>1</v>
      </c>
      <c r="O5670" s="50" t="e">
        <f>INDEX([1]Dados!$M$2:$N$26779,MATCH($P5670,[1]Dados!$N$2:$N$26779,),2)</f>
        <v>#N/A</v>
      </c>
      <c r="P5670">
        <v>179594</v>
      </c>
      <c r="Q5670" s="1">
        <v>37418</v>
      </c>
      <c r="R5670" s="1">
        <v>37483</v>
      </c>
      <c r="S5670" t="s">
        <v>2382</v>
      </c>
    </row>
    <row r="5671" spans="1:19" x14ac:dyDescent="0.2">
      <c r="A5671" s="7">
        <v>355530</v>
      </c>
      <c r="B5671" s="3">
        <v>72079</v>
      </c>
      <c r="C5671" s="3" t="s">
        <v>28</v>
      </c>
      <c r="D5671" s="2" t="s">
        <v>831</v>
      </c>
      <c r="E5671" s="3">
        <v>21</v>
      </c>
      <c r="F5671" s="17">
        <v>0</v>
      </c>
      <c r="G5671" s="17">
        <v>1</v>
      </c>
      <c r="H5671" s="17">
        <v>0</v>
      </c>
      <c r="I5671" s="7" t="s">
        <v>178</v>
      </c>
      <c r="J5671" s="7">
        <v>13</v>
      </c>
      <c r="K5671" s="4">
        <v>1203</v>
      </c>
      <c r="L5671" s="5">
        <v>1203.0829000000001</v>
      </c>
      <c r="M5671">
        <v>5154.8</v>
      </c>
      <c r="N5671" s="33">
        <v>1</v>
      </c>
      <c r="O5671" s="50" t="e">
        <f>INDEX([1]Dados!$M$2:$N$26779,MATCH($P5671,[1]Dados!$N$2:$N$26779,),2)</f>
        <v>#N/A</v>
      </c>
      <c r="P5671">
        <v>179594</v>
      </c>
      <c r="Q5671" s="1">
        <v>37418</v>
      </c>
      <c r="R5671" s="1">
        <v>37483</v>
      </c>
      <c r="S5671" t="s">
        <v>2382</v>
      </c>
    </row>
    <row r="5672" spans="1:19" x14ac:dyDescent="0.2">
      <c r="A5672" s="7">
        <v>355530</v>
      </c>
      <c r="B5672" s="3">
        <v>72079</v>
      </c>
      <c r="C5672" s="3" t="s">
        <v>28</v>
      </c>
      <c r="D5672" s="2" t="s">
        <v>831</v>
      </c>
      <c r="E5672" s="3">
        <v>21</v>
      </c>
      <c r="F5672" s="17">
        <v>0</v>
      </c>
      <c r="G5672" s="17">
        <v>1</v>
      </c>
      <c r="H5672" s="17">
        <v>0</v>
      </c>
      <c r="I5672" s="7" t="s">
        <v>179</v>
      </c>
      <c r="J5672" s="7">
        <v>31</v>
      </c>
      <c r="K5672" s="4">
        <v>1203</v>
      </c>
      <c r="L5672" s="5">
        <v>1203.0829000000001</v>
      </c>
      <c r="M5672">
        <v>5154.8</v>
      </c>
      <c r="N5672" s="33">
        <v>1</v>
      </c>
      <c r="O5672" s="50" t="e">
        <f>INDEX([1]Dados!$M$2:$N$26779,MATCH($P5672,[1]Dados!$N$2:$N$26779,),2)</f>
        <v>#N/A</v>
      </c>
      <c r="P5672">
        <v>179594</v>
      </c>
      <c r="Q5672" s="1">
        <v>37418</v>
      </c>
      <c r="R5672" s="1">
        <v>37483</v>
      </c>
      <c r="S5672" t="s">
        <v>2382</v>
      </c>
    </row>
    <row r="5673" spans="1:19" x14ac:dyDescent="0.2">
      <c r="A5673" s="7">
        <v>355530</v>
      </c>
      <c r="B5673" s="3">
        <v>72079</v>
      </c>
      <c r="C5673" s="3" t="s">
        <v>28</v>
      </c>
      <c r="D5673" s="2" t="s">
        <v>831</v>
      </c>
      <c r="E5673" s="3">
        <v>21</v>
      </c>
      <c r="F5673" s="17">
        <v>0</v>
      </c>
      <c r="G5673" s="17">
        <v>1</v>
      </c>
      <c r="H5673" s="17">
        <v>0</v>
      </c>
      <c r="I5673" s="7" t="s">
        <v>180</v>
      </c>
      <c r="J5673" s="7">
        <v>15</v>
      </c>
      <c r="K5673" s="4">
        <v>1203</v>
      </c>
      <c r="L5673" s="5">
        <v>1203.0829000000001</v>
      </c>
      <c r="M5673">
        <v>5154.8</v>
      </c>
      <c r="N5673" s="33">
        <v>1</v>
      </c>
      <c r="O5673" s="50" t="e">
        <f>INDEX([1]Dados!$M$2:$N$26779,MATCH($P5673,[1]Dados!$N$2:$N$26779,),2)</f>
        <v>#N/A</v>
      </c>
      <c r="P5673">
        <v>179594</v>
      </c>
      <c r="Q5673" s="1">
        <v>37418</v>
      </c>
      <c r="R5673" s="1">
        <v>37483</v>
      </c>
      <c r="S5673" t="s">
        <v>2382</v>
      </c>
    </row>
    <row r="5674" spans="1:19" x14ac:dyDescent="0.2">
      <c r="A5674" s="7">
        <v>355530</v>
      </c>
      <c r="B5674" s="3">
        <v>72079</v>
      </c>
      <c r="C5674" s="3" t="s">
        <v>28</v>
      </c>
      <c r="D5674" s="2" t="s">
        <v>831</v>
      </c>
      <c r="E5674" s="3">
        <v>21</v>
      </c>
      <c r="F5674" s="17">
        <v>0</v>
      </c>
      <c r="G5674" s="17">
        <v>1</v>
      </c>
      <c r="H5674" s="17">
        <v>0</v>
      </c>
      <c r="I5674" s="7" t="s">
        <v>186</v>
      </c>
      <c r="J5674" s="7">
        <v>25</v>
      </c>
      <c r="K5674" s="4">
        <v>1214</v>
      </c>
      <c r="L5674" s="5">
        <v>1214.8580999999999</v>
      </c>
      <c r="M5674">
        <v>34094.620000000003</v>
      </c>
      <c r="N5674" s="33">
        <v>1</v>
      </c>
      <c r="O5674" s="50" t="e">
        <f>INDEX([1]Dados!$M$2:$N$26779,MATCH($P5674,[1]Dados!$N$2:$N$26779,),2)</f>
        <v>#N/A</v>
      </c>
      <c r="P5674">
        <v>179923</v>
      </c>
      <c r="Q5674" s="1">
        <v>37418</v>
      </c>
      <c r="R5674" s="1">
        <v>37483</v>
      </c>
      <c r="S5674" t="s">
        <v>2383</v>
      </c>
    </row>
    <row r="5675" spans="1:19" x14ac:dyDescent="0.2">
      <c r="A5675" s="7">
        <v>355530</v>
      </c>
      <c r="B5675" s="3">
        <v>72079</v>
      </c>
      <c r="C5675" s="3" t="s">
        <v>28</v>
      </c>
      <c r="D5675" s="2" t="s">
        <v>831</v>
      </c>
      <c r="E5675" s="3">
        <v>21</v>
      </c>
      <c r="F5675" s="17">
        <v>0</v>
      </c>
      <c r="G5675" s="17">
        <v>1</v>
      </c>
      <c r="H5675" s="17">
        <v>0</v>
      </c>
      <c r="I5675" s="7" t="s">
        <v>62</v>
      </c>
      <c r="J5675" s="7">
        <v>7</v>
      </c>
      <c r="K5675" s="4">
        <v>1214</v>
      </c>
      <c r="L5675" s="5">
        <v>1214.8580999999999</v>
      </c>
      <c r="M5675">
        <v>57600</v>
      </c>
      <c r="N5675" s="33">
        <v>1</v>
      </c>
      <c r="O5675" s="50" t="e">
        <f>INDEX([1]Dados!$M$2:$N$26779,MATCH($P5675,[1]Dados!$N$2:$N$26779,),2)</f>
        <v>#N/A</v>
      </c>
      <c r="P5675">
        <v>179807</v>
      </c>
      <c r="Q5675" s="1">
        <v>37418</v>
      </c>
      <c r="R5675" s="1">
        <v>37483</v>
      </c>
      <c r="S5675" t="s">
        <v>887</v>
      </c>
    </row>
    <row r="5676" spans="1:19" x14ac:dyDescent="0.2">
      <c r="A5676" s="7">
        <v>355530</v>
      </c>
      <c r="B5676" s="3">
        <v>72079</v>
      </c>
      <c r="C5676" s="3" t="s">
        <v>28</v>
      </c>
      <c r="D5676" s="2" t="s">
        <v>831</v>
      </c>
      <c r="E5676" s="3">
        <v>21</v>
      </c>
      <c r="F5676" s="17">
        <v>0</v>
      </c>
      <c r="G5676" s="17">
        <v>1</v>
      </c>
      <c r="H5676" s="17">
        <v>0</v>
      </c>
      <c r="I5676" s="7" t="s">
        <v>63</v>
      </c>
      <c r="J5676" s="7">
        <v>18</v>
      </c>
      <c r="K5676" s="4">
        <v>1214</v>
      </c>
      <c r="L5676" s="5">
        <v>1214.8580999999999</v>
      </c>
      <c r="M5676">
        <v>43944.21</v>
      </c>
      <c r="N5676" s="33">
        <v>1</v>
      </c>
      <c r="O5676" s="50" t="e">
        <f>INDEX([1]Dados!$M$2:$N$26779,MATCH($P5676,[1]Dados!$N$2:$N$26779,),2)</f>
        <v>#N/A</v>
      </c>
      <c r="P5676">
        <v>179808</v>
      </c>
      <c r="Q5676" s="1">
        <v>37418</v>
      </c>
      <c r="R5676" s="1">
        <v>37483</v>
      </c>
      <c r="S5676" t="s">
        <v>887</v>
      </c>
    </row>
    <row r="5677" spans="1:19" x14ac:dyDescent="0.2">
      <c r="A5677" s="7">
        <v>355530</v>
      </c>
      <c r="B5677" s="3">
        <v>72079</v>
      </c>
      <c r="C5677" s="3" t="s">
        <v>28</v>
      </c>
      <c r="D5677" s="2" t="s">
        <v>831</v>
      </c>
      <c r="E5677" s="3">
        <v>21</v>
      </c>
      <c r="F5677" s="17">
        <v>0</v>
      </c>
      <c r="G5677" s="17">
        <v>1</v>
      </c>
      <c r="H5677" s="17">
        <v>0</v>
      </c>
      <c r="I5677" s="7" t="s">
        <v>64</v>
      </c>
      <c r="J5677" s="7">
        <v>7</v>
      </c>
      <c r="K5677" s="4">
        <v>1214</v>
      </c>
      <c r="L5677" s="5">
        <v>1214.8580999999999</v>
      </c>
      <c r="M5677">
        <v>43944.21</v>
      </c>
      <c r="N5677" s="33">
        <v>1</v>
      </c>
      <c r="O5677" s="50" t="e">
        <f>INDEX([1]Dados!$M$2:$N$26779,MATCH($P5677,[1]Dados!$N$2:$N$26779,),2)</f>
        <v>#N/A</v>
      </c>
      <c r="P5677">
        <v>179808</v>
      </c>
      <c r="Q5677" s="1">
        <v>37418</v>
      </c>
      <c r="R5677" s="1">
        <v>37483</v>
      </c>
      <c r="S5677" t="s">
        <v>887</v>
      </c>
    </row>
    <row r="5678" spans="1:19" x14ac:dyDescent="0.2">
      <c r="A5678" s="7">
        <v>355530</v>
      </c>
      <c r="B5678" s="3">
        <v>72079</v>
      </c>
      <c r="C5678" s="3" t="s">
        <v>28</v>
      </c>
      <c r="D5678" s="2" t="s">
        <v>831</v>
      </c>
      <c r="E5678" s="3">
        <v>21</v>
      </c>
      <c r="F5678" s="17">
        <v>0</v>
      </c>
      <c r="G5678" s="17">
        <v>1</v>
      </c>
      <c r="H5678" s="17">
        <v>0</v>
      </c>
      <c r="I5678" s="7" t="s">
        <v>65</v>
      </c>
      <c r="J5678" s="7">
        <v>25</v>
      </c>
      <c r="K5678" s="4">
        <v>1214</v>
      </c>
      <c r="L5678" s="5">
        <v>1214.8580999999999</v>
      </c>
      <c r="M5678">
        <v>43944.21</v>
      </c>
      <c r="N5678" s="33">
        <v>1</v>
      </c>
      <c r="O5678" s="50" t="e">
        <f>INDEX([1]Dados!$M$2:$N$26779,MATCH($P5678,[1]Dados!$N$2:$N$26779,),2)</f>
        <v>#N/A</v>
      </c>
      <c r="P5678">
        <v>179808</v>
      </c>
      <c r="Q5678" s="1">
        <v>37418</v>
      </c>
      <c r="R5678" s="1">
        <v>37483</v>
      </c>
      <c r="S5678" t="s">
        <v>887</v>
      </c>
    </row>
    <row r="5679" spans="1:19" x14ac:dyDescent="0.2">
      <c r="A5679" s="7">
        <v>355530</v>
      </c>
      <c r="B5679" s="3">
        <v>72079</v>
      </c>
      <c r="C5679" s="3" t="s">
        <v>28</v>
      </c>
      <c r="D5679" s="2" t="s">
        <v>831</v>
      </c>
      <c r="E5679" s="3">
        <v>21</v>
      </c>
      <c r="F5679" s="17">
        <v>0</v>
      </c>
      <c r="G5679" s="17">
        <v>1</v>
      </c>
      <c r="H5679" s="17">
        <v>0</v>
      </c>
      <c r="I5679" s="7" t="s">
        <v>66</v>
      </c>
      <c r="J5679" s="7">
        <v>7</v>
      </c>
      <c r="K5679" s="4">
        <v>1214</v>
      </c>
      <c r="L5679" s="5">
        <v>1214.8580999999999</v>
      </c>
      <c r="M5679">
        <v>43944.21</v>
      </c>
      <c r="N5679" s="33">
        <v>1</v>
      </c>
      <c r="O5679" s="50" t="e">
        <f>INDEX([1]Dados!$M$2:$N$26779,MATCH($P5679,[1]Dados!$N$2:$N$26779,),2)</f>
        <v>#N/A</v>
      </c>
      <c r="P5679">
        <v>179808</v>
      </c>
      <c r="Q5679" s="1">
        <v>37418</v>
      </c>
      <c r="R5679" s="1">
        <v>37483</v>
      </c>
      <c r="S5679" t="s">
        <v>887</v>
      </c>
    </row>
    <row r="5680" spans="1:19" x14ac:dyDescent="0.2">
      <c r="A5680" s="7">
        <v>355530</v>
      </c>
      <c r="B5680" s="3">
        <v>72079</v>
      </c>
      <c r="C5680" s="3" t="s">
        <v>28</v>
      </c>
      <c r="D5680" s="2" t="s">
        <v>831</v>
      </c>
      <c r="E5680" s="3">
        <v>21</v>
      </c>
      <c r="F5680" s="17">
        <v>0</v>
      </c>
      <c r="G5680" s="17">
        <v>1</v>
      </c>
      <c r="H5680" s="17">
        <v>0</v>
      </c>
      <c r="I5680" s="7" t="s">
        <v>2384</v>
      </c>
      <c r="J5680" s="7">
        <v>10</v>
      </c>
      <c r="K5680" s="4">
        <v>1214</v>
      </c>
      <c r="L5680" s="5">
        <v>1214.8580999999999</v>
      </c>
      <c r="M5680">
        <v>107120</v>
      </c>
      <c r="N5680" s="33">
        <v>1</v>
      </c>
      <c r="O5680" s="50" t="e">
        <f>INDEX([1]Dados!$M$2:$N$26779,MATCH($P5680,[1]Dados!$N$2:$N$26779,),2)</f>
        <v>#N/A</v>
      </c>
      <c r="P5680">
        <v>179809</v>
      </c>
      <c r="Q5680" s="1">
        <v>37418</v>
      </c>
      <c r="R5680" s="1">
        <v>37483</v>
      </c>
      <c r="S5680" t="s">
        <v>961</v>
      </c>
    </row>
    <row r="5681" spans="1:19" x14ac:dyDescent="0.2">
      <c r="A5681" s="7">
        <v>355530</v>
      </c>
      <c r="B5681" s="3">
        <v>72079</v>
      </c>
      <c r="C5681" s="3" t="s">
        <v>28</v>
      </c>
      <c r="D5681" s="2" t="s">
        <v>831</v>
      </c>
      <c r="E5681" s="3">
        <v>21</v>
      </c>
      <c r="F5681" s="17">
        <v>0</v>
      </c>
      <c r="G5681" s="17">
        <v>1</v>
      </c>
      <c r="H5681" s="17">
        <v>0</v>
      </c>
      <c r="I5681" s="7" t="s">
        <v>2385</v>
      </c>
      <c r="J5681" s="7">
        <v>18</v>
      </c>
      <c r="K5681" s="4">
        <v>1214</v>
      </c>
      <c r="L5681" s="5">
        <v>1214.8580999999999</v>
      </c>
      <c r="M5681">
        <v>107120</v>
      </c>
      <c r="N5681" s="33">
        <v>1</v>
      </c>
      <c r="O5681" s="50" t="e">
        <f>INDEX([1]Dados!$M$2:$N$26779,MATCH($P5681,[1]Dados!$N$2:$N$26779,),2)</f>
        <v>#N/A</v>
      </c>
      <c r="P5681">
        <v>179809</v>
      </c>
      <c r="Q5681" s="1">
        <v>37418</v>
      </c>
      <c r="R5681" s="1">
        <v>37483</v>
      </c>
      <c r="S5681" t="s">
        <v>961</v>
      </c>
    </row>
    <row r="5682" spans="1:19" x14ac:dyDescent="0.2">
      <c r="A5682" s="7">
        <v>355530</v>
      </c>
      <c r="B5682" s="3">
        <v>72079</v>
      </c>
      <c r="C5682" s="3" t="s">
        <v>28</v>
      </c>
      <c r="D5682" s="2" t="s">
        <v>831</v>
      </c>
      <c r="E5682" s="3">
        <v>21</v>
      </c>
      <c r="F5682" s="17">
        <v>0</v>
      </c>
      <c r="G5682" s="17">
        <v>1</v>
      </c>
      <c r="H5682" s="17">
        <v>0</v>
      </c>
      <c r="I5682" s="7" t="s">
        <v>2386</v>
      </c>
      <c r="J5682" s="7">
        <v>33</v>
      </c>
      <c r="K5682" s="4">
        <v>1214</v>
      </c>
      <c r="L5682" s="5">
        <v>1214.8580999999999</v>
      </c>
      <c r="M5682">
        <v>11500</v>
      </c>
      <c r="N5682" s="33">
        <v>1</v>
      </c>
      <c r="O5682" s="50" t="e">
        <f>INDEX([1]Dados!$M$2:$N$26779,MATCH($P5682,[1]Dados!$N$2:$N$26779,),2)</f>
        <v>#N/A</v>
      </c>
      <c r="P5682">
        <v>179810</v>
      </c>
      <c r="Q5682" s="1">
        <v>37418</v>
      </c>
      <c r="R5682" s="1">
        <v>37483</v>
      </c>
      <c r="S5682" t="s">
        <v>961</v>
      </c>
    </row>
    <row r="5683" spans="1:19" x14ac:dyDescent="0.2">
      <c r="A5683" s="7">
        <v>355530</v>
      </c>
      <c r="B5683" s="3">
        <v>72079</v>
      </c>
      <c r="C5683" s="3" t="s">
        <v>28</v>
      </c>
      <c r="D5683" s="2" t="s">
        <v>831</v>
      </c>
      <c r="E5683" s="3">
        <v>21</v>
      </c>
      <c r="F5683" s="17">
        <v>0</v>
      </c>
      <c r="G5683" s="17">
        <v>1</v>
      </c>
      <c r="H5683" s="17">
        <v>0</v>
      </c>
      <c r="I5683" s="7" t="s">
        <v>2387</v>
      </c>
      <c r="J5683" s="7">
        <v>20</v>
      </c>
      <c r="K5683" s="4">
        <v>1214</v>
      </c>
      <c r="L5683" s="5">
        <v>1214.8580999999999</v>
      </c>
      <c r="M5683">
        <v>11500</v>
      </c>
      <c r="N5683" s="33">
        <v>1</v>
      </c>
      <c r="O5683" s="50" t="e">
        <f>INDEX([1]Dados!$M$2:$N$26779,MATCH($P5683,[1]Dados!$N$2:$N$26779,),2)</f>
        <v>#N/A</v>
      </c>
      <c r="P5683">
        <v>179810</v>
      </c>
      <c r="Q5683" s="1">
        <v>37418</v>
      </c>
      <c r="R5683" s="1">
        <v>37483</v>
      </c>
      <c r="S5683" t="s">
        <v>961</v>
      </c>
    </row>
    <row r="5684" spans="1:19" x14ac:dyDescent="0.2">
      <c r="A5684" s="7">
        <v>355530</v>
      </c>
      <c r="B5684" s="3">
        <v>72079</v>
      </c>
      <c r="C5684" s="3" t="s">
        <v>28</v>
      </c>
      <c r="D5684" s="2" t="s">
        <v>831</v>
      </c>
      <c r="E5684" s="3">
        <v>21</v>
      </c>
      <c r="F5684" s="17">
        <v>0</v>
      </c>
      <c r="G5684" s="17">
        <v>1</v>
      </c>
      <c r="H5684" s="17">
        <v>0</v>
      </c>
      <c r="I5684" s="7" t="s">
        <v>2388</v>
      </c>
      <c r="J5684" s="7">
        <v>7</v>
      </c>
      <c r="K5684" s="4">
        <v>1214</v>
      </c>
      <c r="L5684" s="5">
        <v>1214.8580999999999</v>
      </c>
      <c r="M5684">
        <v>11500</v>
      </c>
      <c r="N5684" s="33">
        <v>1</v>
      </c>
      <c r="O5684" s="50" t="e">
        <f>INDEX([1]Dados!$M$2:$N$26779,MATCH($P5684,[1]Dados!$N$2:$N$26779,),2)</f>
        <v>#N/A</v>
      </c>
      <c r="P5684">
        <v>179810</v>
      </c>
      <c r="Q5684" s="1">
        <v>37418</v>
      </c>
      <c r="R5684" s="1">
        <v>37483</v>
      </c>
      <c r="S5684" t="s">
        <v>961</v>
      </c>
    </row>
    <row r="5685" spans="1:19" x14ac:dyDescent="0.2">
      <c r="A5685" s="7">
        <v>355530</v>
      </c>
      <c r="B5685" s="3">
        <v>72079</v>
      </c>
      <c r="C5685" s="3" t="s">
        <v>28</v>
      </c>
      <c r="D5685" s="2" t="s">
        <v>831</v>
      </c>
      <c r="E5685" s="3">
        <v>21</v>
      </c>
      <c r="F5685" s="17">
        <v>0</v>
      </c>
      <c r="G5685" s="17">
        <v>1</v>
      </c>
      <c r="H5685" s="17">
        <v>0</v>
      </c>
      <c r="I5685" s="7" t="s">
        <v>3</v>
      </c>
      <c r="J5685" s="7">
        <v>0</v>
      </c>
      <c r="K5685" s="4">
        <v>1214</v>
      </c>
      <c r="L5685" s="5">
        <v>1214.8580999999999</v>
      </c>
      <c r="M5685">
        <f>112000+3360</f>
        <v>115360</v>
      </c>
      <c r="N5685" s="33">
        <v>1</v>
      </c>
      <c r="O5685" s="50" t="e">
        <f>INDEX([1]Dados!$M$2:$N$26779,MATCH($P5685,[1]Dados!$N$2:$N$26779,),2)</f>
        <v>#N/A</v>
      </c>
      <c r="P5685">
        <v>179811</v>
      </c>
      <c r="Q5685" s="1">
        <v>37418</v>
      </c>
      <c r="R5685" s="1">
        <v>37483</v>
      </c>
      <c r="S5685" t="s">
        <v>2390</v>
      </c>
    </row>
    <row r="5686" spans="1:19" x14ac:dyDescent="0.2">
      <c r="A5686" s="7">
        <v>355530</v>
      </c>
      <c r="B5686" s="3">
        <v>72079</v>
      </c>
      <c r="C5686" s="3" t="s">
        <v>28</v>
      </c>
      <c r="D5686" s="2" t="s">
        <v>831</v>
      </c>
      <c r="E5686" s="3">
        <v>21</v>
      </c>
      <c r="F5686" s="17">
        <v>0</v>
      </c>
      <c r="G5686" s="17">
        <v>1</v>
      </c>
      <c r="H5686" s="17">
        <v>0</v>
      </c>
      <c r="I5686" s="7" t="s">
        <v>187</v>
      </c>
      <c r="J5686" s="7">
        <v>25</v>
      </c>
      <c r="K5686" s="4">
        <v>1214</v>
      </c>
      <c r="L5686" s="5">
        <v>1214.0587</v>
      </c>
      <c r="M5686">
        <v>34094.620000000003</v>
      </c>
      <c r="N5686" s="33">
        <v>1</v>
      </c>
      <c r="O5686" s="50" t="e">
        <f>INDEX([1]Dados!$M$2:$N$26779,MATCH($P5686,[1]Dados!$N$2:$N$26779,),2)</f>
        <v>#N/A</v>
      </c>
      <c r="P5686">
        <v>179923</v>
      </c>
      <c r="Q5686" s="1">
        <v>37418</v>
      </c>
      <c r="R5686" s="1">
        <v>37483</v>
      </c>
      <c r="S5686" t="s">
        <v>2383</v>
      </c>
    </row>
    <row r="5687" spans="1:19" x14ac:dyDescent="0.2">
      <c r="A5687" s="7">
        <v>355530</v>
      </c>
      <c r="B5687" s="3">
        <v>72079</v>
      </c>
      <c r="C5687" s="3" t="s">
        <v>28</v>
      </c>
      <c r="D5687" s="2" t="s">
        <v>831</v>
      </c>
      <c r="E5687" s="3">
        <v>21</v>
      </c>
      <c r="F5687" s="17">
        <v>0</v>
      </c>
      <c r="G5687" s="17">
        <v>1</v>
      </c>
      <c r="H5687" s="17">
        <v>0</v>
      </c>
      <c r="I5687" s="7" t="s">
        <v>67</v>
      </c>
      <c r="J5687" s="7">
        <v>25</v>
      </c>
      <c r="K5687" s="4">
        <v>1214</v>
      </c>
      <c r="L5687" s="5">
        <v>1214.0587</v>
      </c>
      <c r="M5687">
        <v>34094.620000000003</v>
      </c>
      <c r="N5687" s="33">
        <v>1</v>
      </c>
      <c r="O5687" s="50" t="e">
        <f>INDEX([1]Dados!$M$2:$N$26779,MATCH($P5687,[1]Dados!$N$2:$N$26779,),2)</f>
        <v>#N/A</v>
      </c>
      <c r="P5687">
        <v>179923</v>
      </c>
      <c r="Q5687" s="1">
        <v>37418</v>
      </c>
      <c r="R5687" s="1">
        <v>37483</v>
      </c>
      <c r="S5687" t="s">
        <v>2383</v>
      </c>
    </row>
    <row r="5688" spans="1:19" x14ac:dyDescent="0.2">
      <c r="A5688" s="7">
        <v>355530</v>
      </c>
      <c r="B5688" s="3">
        <v>72079</v>
      </c>
      <c r="C5688" s="3" t="s">
        <v>28</v>
      </c>
      <c r="D5688" s="2" t="s">
        <v>831</v>
      </c>
      <c r="E5688" s="3">
        <v>21</v>
      </c>
      <c r="F5688" s="17">
        <v>0</v>
      </c>
      <c r="G5688" s="17">
        <v>1</v>
      </c>
      <c r="H5688" s="17">
        <v>0</v>
      </c>
      <c r="I5688" s="7" t="s">
        <v>68</v>
      </c>
      <c r="J5688" s="7">
        <v>27</v>
      </c>
      <c r="K5688" s="4">
        <v>1214</v>
      </c>
      <c r="L5688" s="5">
        <v>1214.0589</v>
      </c>
      <c r="M5688">
        <v>106340</v>
      </c>
      <c r="N5688" s="33">
        <v>1</v>
      </c>
      <c r="O5688" s="50" t="e">
        <f>INDEX([1]Dados!$M$2:$N$26779,MATCH($P5688,[1]Dados!$N$2:$N$26779,),2)</f>
        <v>#N/A</v>
      </c>
      <c r="P5688">
        <v>181120</v>
      </c>
      <c r="Q5688" s="1">
        <v>37418</v>
      </c>
      <c r="R5688" s="1">
        <v>37483</v>
      </c>
      <c r="S5688" t="s">
        <v>2389</v>
      </c>
    </row>
    <row r="5689" spans="1:19" x14ac:dyDescent="0.2">
      <c r="A5689" s="7">
        <v>355530</v>
      </c>
      <c r="B5689" s="3">
        <v>72079</v>
      </c>
      <c r="C5689" s="3" t="s">
        <v>28</v>
      </c>
      <c r="D5689" s="2" t="s">
        <v>831</v>
      </c>
      <c r="E5689" s="3">
        <v>21</v>
      </c>
      <c r="F5689" s="17">
        <v>0</v>
      </c>
      <c r="G5689" s="17">
        <v>1</v>
      </c>
      <c r="H5689" s="17">
        <v>0</v>
      </c>
      <c r="I5689" s="7" t="s">
        <v>69</v>
      </c>
      <c r="J5689" s="7">
        <v>20</v>
      </c>
      <c r="K5689" s="4">
        <v>1214</v>
      </c>
      <c r="L5689" s="5">
        <v>1214.0587</v>
      </c>
      <c r="M5689">
        <v>106340</v>
      </c>
      <c r="N5689" s="33">
        <v>1</v>
      </c>
      <c r="O5689" s="50" t="e">
        <f>INDEX([1]Dados!$M$2:$N$26779,MATCH($P5689,[1]Dados!$N$2:$N$26779,),2)</f>
        <v>#N/A</v>
      </c>
      <c r="P5689">
        <v>181120</v>
      </c>
      <c r="Q5689" s="1">
        <v>37418</v>
      </c>
      <c r="R5689" s="1">
        <v>37483</v>
      </c>
      <c r="S5689" t="s">
        <v>2389</v>
      </c>
    </row>
    <row r="5690" spans="1:19" x14ac:dyDescent="0.2">
      <c r="A5690" s="7">
        <v>355530</v>
      </c>
      <c r="B5690" s="3">
        <v>72079</v>
      </c>
      <c r="C5690" s="3" t="s">
        <v>28</v>
      </c>
      <c r="D5690" s="2" t="s">
        <v>831</v>
      </c>
      <c r="E5690" s="3">
        <v>21</v>
      </c>
      <c r="F5690" s="17">
        <v>0</v>
      </c>
      <c r="G5690" s="17">
        <v>1</v>
      </c>
      <c r="H5690" s="17">
        <v>0</v>
      </c>
      <c r="I5690" s="7" t="s">
        <v>70</v>
      </c>
      <c r="J5690" s="7">
        <v>28</v>
      </c>
      <c r="K5690" s="4">
        <v>1214</v>
      </c>
      <c r="L5690" s="5">
        <v>1214.0587</v>
      </c>
      <c r="M5690">
        <v>106340</v>
      </c>
      <c r="N5690" s="33">
        <v>1</v>
      </c>
      <c r="O5690" s="50" t="e">
        <f>INDEX([1]Dados!$M$2:$N$26779,MATCH($P5690,[1]Dados!$N$2:$N$26779,),2)</f>
        <v>#N/A</v>
      </c>
      <c r="P5690">
        <v>181120</v>
      </c>
      <c r="Q5690" s="1">
        <v>37418</v>
      </c>
      <c r="R5690" s="1">
        <v>37483</v>
      </c>
      <c r="S5690" t="s">
        <v>2389</v>
      </c>
    </row>
    <row r="5691" spans="1:19" x14ac:dyDescent="0.2">
      <c r="A5691" s="7">
        <v>355530</v>
      </c>
      <c r="B5691" s="3">
        <v>72079</v>
      </c>
      <c r="C5691" s="3" t="s">
        <v>28</v>
      </c>
      <c r="D5691" s="2" t="s">
        <v>831</v>
      </c>
      <c r="E5691" s="3">
        <v>21</v>
      </c>
      <c r="F5691" s="17">
        <v>0</v>
      </c>
      <c r="G5691" s="17">
        <v>1</v>
      </c>
      <c r="H5691" s="17">
        <v>0</v>
      </c>
      <c r="I5691" s="7" t="s">
        <v>71</v>
      </c>
      <c r="J5691" s="7">
        <v>20</v>
      </c>
      <c r="K5691" s="4">
        <v>1214</v>
      </c>
      <c r="L5691" s="5">
        <v>1214.8580999999999</v>
      </c>
      <c r="M5691">
        <v>57600</v>
      </c>
      <c r="N5691" s="33">
        <v>1</v>
      </c>
      <c r="O5691" s="50" t="e">
        <f>INDEX([1]Dados!$M$2:$N$26779,MATCH($P5691,[1]Dados!$N$2:$N$26779,),2)</f>
        <v>#N/A</v>
      </c>
      <c r="P5691">
        <v>179807</v>
      </c>
      <c r="Q5691" s="1">
        <v>37418</v>
      </c>
      <c r="R5691" s="1">
        <v>37483</v>
      </c>
      <c r="S5691" t="s">
        <v>887</v>
      </c>
    </row>
    <row r="5692" spans="1:19" x14ac:dyDescent="0.2">
      <c r="A5692" s="7">
        <v>355530</v>
      </c>
      <c r="B5692" s="3">
        <v>72079</v>
      </c>
      <c r="C5692" s="3" t="s">
        <v>28</v>
      </c>
      <c r="D5692" s="2" t="s">
        <v>831</v>
      </c>
      <c r="E5692" s="3">
        <v>21</v>
      </c>
      <c r="F5692" s="17">
        <v>0</v>
      </c>
      <c r="G5692" s="17">
        <v>1</v>
      </c>
      <c r="H5692" s="17">
        <v>0</v>
      </c>
      <c r="I5692" s="7" t="s">
        <v>72</v>
      </c>
      <c r="J5692" s="7">
        <v>33</v>
      </c>
      <c r="K5692" s="4">
        <v>1214</v>
      </c>
      <c r="L5692" s="5">
        <v>1214.0587</v>
      </c>
      <c r="M5692">
        <v>57600</v>
      </c>
      <c r="N5692" s="33">
        <v>1</v>
      </c>
      <c r="O5692" s="50" t="e">
        <f>INDEX([1]Dados!$M$2:$N$26779,MATCH($P5692,[1]Dados!$N$2:$N$26779,),2)</f>
        <v>#N/A</v>
      </c>
      <c r="P5692">
        <v>179807</v>
      </c>
      <c r="Q5692" s="1">
        <v>37418</v>
      </c>
      <c r="R5692" s="1">
        <v>37483</v>
      </c>
      <c r="S5692" t="s">
        <v>887</v>
      </c>
    </row>
    <row r="5693" spans="1:19" x14ac:dyDescent="0.2">
      <c r="A5693" s="7">
        <v>355530</v>
      </c>
      <c r="B5693" s="3">
        <v>72079</v>
      </c>
      <c r="C5693" s="3" t="s">
        <v>28</v>
      </c>
      <c r="D5693" s="2" t="s">
        <v>831</v>
      </c>
      <c r="E5693" s="3">
        <v>21</v>
      </c>
      <c r="F5693" s="17">
        <v>0</v>
      </c>
      <c r="G5693" s="17">
        <v>1</v>
      </c>
      <c r="H5693" s="17">
        <v>0</v>
      </c>
      <c r="I5693" s="7" t="s">
        <v>73</v>
      </c>
      <c r="J5693" s="7">
        <v>15</v>
      </c>
      <c r="K5693" s="4">
        <v>1214</v>
      </c>
      <c r="L5693" s="5">
        <v>1214.0587</v>
      </c>
      <c r="M5693">
        <v>57600</v>
      </c>
      <c r="N5693" s="33">
        <v>1</v>
      </c>
      <c r="O5693" s="50" t="e">
        <f>INDEX([1]Dados!$M$2:$N$26779,MATCH($P5693,[1]Dados!$N$2:$N$26779,),2)</f>
        <v>#N/A</v>
      </c>
      <c r="P5693">
        <v>179807</v>
      </c>
      <c r="Q5693" s="1">
        <v>37418</v>
      </c>
      <c r="R5693" s="1">
        <v>37483</v>
      </c>
      <c r="S5693" t="s">
        <v>887</v>
      </c>
    </row>
    <row r="5694" spans="1:19" x14ac:dyDescent="0.2">
      <c r="A5694" s="7">
        <v>355530</v>
      </c>
      <c r="B5694" s="3">
        <v>72079</v>
      </c>
      <c r="C5694" s="3" t="s">
        <v>28</v>
      </c>
      <c r="D5694" s="2" t="s">
        <v>831</v>
      </c>
      <c r="E5694" s="3">
        <v>21</v>
      </c>
      <c r="F5694" s="17">
        <v>0</v>
      </c>
      <c r="G5694" s="17">
        <v>1</v>
      </c>
      <c r="H5694" s="17">
        <v>0</v>
      </c>
      <c r="I5694" s="7" t="s">
        <v>61</v>
      </c>
      <c r="J5694" s="7">
        <v>25</v>
      </c>
      <c r="K5694" s="4">
        <v>1214</v>
      </c>
      <c r="L5694" s="5">
        <v>1214.0587</v>
      </c>
      <c r="M5694">
        <v>57600</v>
      </c>
      <c r="N5694" s="33">
        <v>1</v>
      </c>
      <c r="O5694" s="50" t="e">
        <f>INDEX([1]Dados!$M$2:$N$26779,MATCH($P5694,[1]Dados!$N$2:$N$26779,),2)</f>
        <v>#N/A</v>
      </c>
      <c r="P5694">
        <v>179807</v>
      </c>
      <c r="Q5694" s="1">
        <v>37418</v>
      </c>
      <c r="R5694" s="1">
        <v>37483</v>
      </c>
      <c r="S5694" t="s">
        <v>887</v>
      </c>
    </row>
    <row r="5695" spans="1:19" x14ac:dyDescent="0.2">
      <c r="A5695" s="7">
        <v>355530</v>
      </c>
      <c r="B5695" s="3">
        <v>72079</v>
      </c>
      <c r="C5695" s="3" t="s">
        <v>28</v>
      </c>
      <c r="D5695" s="2" t="s">
        <v>831</v>
      </c>
      <c r="E5695" s="3">
        <v>21</v>
      </c>
      <c r="F5695" s="17">
        <v>0</v>
      </c>
      <c r="G5695" s="17">
        <v>1</v>
      </c>
      <c r="H5695" s="17">
        <v>0</v>
      </c>
      <c r="I5695" s="7" t="s">
        <v>77</v>
      </c>
      <c r="J5695" s="7">
        <v>22</v>
      </c>
      <c r="K5695" s="4">
        <v>1293</v>
      </c>
      <c r="L5695" s="5">
        <v>1293.0592999999999</v>
      </c>
      <c r="M5695">
        <v>12841.77</v>
      </c>
      <c r="N5695" s="33">
        <v>1</v>
      </c>
      <c r="O5695" s="50" t="e">
        <f>INDEX([1]Dados!$M$2:$N$26779,MATCH($P5695,[1]Dados!$N$2:$N$26779,),2)</f>
        <v>#N/A</v>
      </c>
      <c r="P5695">
        <v>179552</v>
      </c>
      <c r="Q5695" s="1">
        <v>37418</v>
      </c>
      <c r="R5695" s="1">
        <v>37483</v>
      </c>
      <c r="S5695" t="s">
        <v>886</v>
      </c>
    </row>
    <row r="5696" spans="1:19" x14ac:dyDescent="0.2">
      <c r="A5696" s="7">
        <v>355530</v>
      </c>
      <c r="B5696" s="3">
        <v>72079</v>
      </c>
      <c r="C5696" s="3" t="s">
        <v>28</v>
      </c>
      <c r="D5696" s="2" t="s">
        <v>831</v>
      </c>
      <c r="E5696" s="3">
        <v>21</v>
      </c>
      <c r="F5696" s="17">
        <v>0</v>
      </c>
      <c r="G5696" s="17">
        <v>1</v>
      </c>
      <c r="H5696" s="17">
        <v>0</v>
      </c>
      <c r="I5696" s="7" t="s">
        <v>74</v>
      </c>
      <c r="J5696" s="7">
        <v>29</v>
      </c>
      <c r="K5696" s="4">
        <v>1293</v>
      </c>
      <c r="L5696" s="5">
        <v>1293.0592999999999</v>
      </c>
      <c r="M5696">
        <v>12841.77</v>
      </c>
      <c r="N5696" s="33">
        <v>1</v>
      </c>
      <c r="O5696" s="50" t="e">
        <f>INDEX([1]Dados!$M$2:$N$26779,MATCH($P5696,[1]Dados!$N$2:$N$26779,),2)</f>
        <v>#N/A</v>
      </c>
      <c r="P5696">
        <v>179552</v>
      </c>
      <c r="Q5696" s="1">
        <v>37418</v>
      </c>
      <c r="R5696" s="1">
        <v>37483</v>
      </c>
      <c r="S5696" t="s">
        <v>886</v>
      </c>
    </row>
    <row r="5697" spans="1:19" x14ac:dyDescent="0.2">
      <c r="A5697" s="7">
        <v>355530</v>
      </c>
      <c r="B5697" s="3">
        <v>72079</v>
      </c>
      <c r="C5697" s="3" t="s">
        <v>28</v>
      </c>
      <c r="D5697" s="2" t="s">
        <v>831</v>
      </c>
      <c r="E5697" s="3">
        <v>21</v>
      </c>
      <c r="F5697" s="17">
        <v>0</v>
      </c>
      <c r="G5697" s="17">
        <v>1</v>
      </c>
      <c r="H5697" s="17">
        <v>0</v>
      </c>
      <c r="I5697" s="7" t="s">
        <v>75</v>
      </c>
      <c r="J5697" s="7">
        <v>22</v>
      </c>
      <c r="K5697" s="4">
        <v>1293</v>
      </c>
      <c r="L5697" s="5">
        <v>1293.0592999999999</v>
      </c>
      <c r="M5697">
        <v>12841.77</v>
      </c>
      <c r="N5697" s="33">
        <v>1</v>
      </c>
      <c r="O5697" s="50" t="e">
        <f>INDEX([1]Dados!$M$2:$N$26779,MATCH($P5697,[1]Dados!$N$2:$N$26779,),2)</f>
        <v>#N/A</v>
      </c>
      <c r="P5697">
        <v>179552</v>
      </c>
      <c r="Q5697" s="1">
        <v>37418</v>
      </c>
      <c r="R5697" s="1">
        <v>37483</v>
      </c>
      <c r="S5697" t="s">
        <v>886</v>
      </c>
    </row>
    <row r="5698" spans="1:19" x14ac:dyDescent="0.2">
      <c r="A5698" s="7">
        <v>355530</v>
      </c>
      <c r="B5698" s="3">
        <v>72079</v>
      </c>
      <c r="C5698" s="3" t="s">
        <v>28</v>
      </c>
      <c r="D5698" s="2" t="s">
        <v>831</v>
      </c>
      <c r="E5698" s="3">
        <v>21</v>
      </c>
      <c r="F5698" s="17">
        <v>0</v>
      </c>
      <c r="G5698" s="17">
        <v>1</v>
      </c>
      <c r="H5698" s="17">
        <v>0</v>
      </c>
      <c r="I5698" s="7" t="s">
        <v>78</v>
      </c>
      <c r="J5698" s="7">
        <v>21</v>
      </c>
      <c r="K5698" s="4">
        <v>1293</v>
      </c>
      <c r="L5698" s="5">
        <v>1293.0592999999999</v>
      </c>
      <c r="M5698">
        <v>12841.77</v>
      </c>
      <c r="N5698" s="33">
        <v>1</v>
      </c>
      <c r="O5698" s="50" t="e">
        <f>INDEX([1]Dados!$M$2:$N$26779,MATCH($P5698,[1]Dados!$N$2:$N$26779,),2)</f>
        <v>#N/A</v>
      </c>
      <c r="P5698">
        <v>179552</v>
      </c>
      <c r="Q5698" s="1">
        <v>37418</v>
      </c>
      <c r="R5698" s="1">
        <v>37483</v>
      </c>
      <c r="S5698" t="s">
        <v>886</v>
      </c>
    </row>
    <row r="5699" spans="1:19" x14ac:dyDescent="0.2">
      <c r="A5699" s="7">
        <v>170200</v>
      </c>
      <c r="B5699" s="3">
        <v>92398</v>
      </c>
      <c r="C5699" s="3" t="s">
        <v>36</v>
      </c>
      <c r="D5699" s="2" t="s">
        <v>260</v>
      </c>
      <c r="E5699" s="3">
        <v>17</v>
      </c>
      <c r="F5699" s="17">
        <v>0</v>
      </c>
      <c r="G5699" s="17">
        <v>1</v>
      </c>
      <c r="H5699" s="17">
        <v>0</v>
      </c>
      <c r="I5699" s="7">
        <v>5.0999999999999996</v>
      </c>
      <c r="J5699" s="7">
        <v>19</v>
      </c>
      <c r="K5699" s="4">
        <v>119</v>
      </c>
      <c r="L5699" s="5">
        <v>119.3984</v>
      </c>
      <c r="M5699">
        <v>153473.68</v>
      </c>
      <c r="N5699" s="33">
        <v>1</v>
      </c>
      <c r="O5699" s="50" t="e">
        <f>INDEX([1]Dados!$M$2:$N$26779,MATCH($P5699,[1]Dados!$N$2:$N$26779,),2)</f>
        <v>#N/A</v>
      </c>
      <c r="P5699">
        <v>168474</v>
      </c>
      <c r="Q5699" s="1">
        <v>37131</v>
      </c>
      <c r="R5699" s="1">
        <v>37073</v>
      </c>
      <c r="S5699" t="s">
        <v>2395</v>
      </c>
    </row>
    <row r="5700" spans="1:19" x14ac:dyDescent="0.2">
      <c r="A5700" s="7">
        <v>170200</v>
      </c>
      <c r="B5700" s="3">
        <v>92398</v>
      </c>
      <c r="C5700" s="3" t="s">
        <v>36</v>
      </c>
      <c r="D5700" s="2" t="s">
        <v>260</v>
      </c>
      <c r="E5700" s="3">
        <v>17</v>
      </c>
      <c r="F5700" s="17">
        <v>0</v>
      </c>
      <c r="G5700" s="17">
        <v>1</v>
      </c>
      <c r="H5700" s="17">
        <v>0</v>
      </c>
      <c r="I5700" s="7">
        <v>5.2</v>
      </c>
      <c r="J5700" s="7">
        <v>7</v>
      </c>
      <c r="K5700" s="4">
        <v>119</v>
      </c>
      <c r="L5700" s="5">
        <v>119.3984</v>
      </c>
      <c r="M5700">
        <v>153473.68</v>
      </c>
      <c r="N5700" s="33">
        <v>1</v>
      </c>
      <c r="O5700" s="50" t="e">
        <f>INDEX([1]Dados!$M$2:$N$26779,MATCH($P5700,[1]Dados!$N$2:$N$26779,),2)</f>
        <v>#N/A</v>
      </c>
      <c r="P5700">
        <v>168474</v>
      </c>
      <c r="Q5700" s="1">
        <v>37131</v>
      </c>
      <c r="R5700" s="1">
        <v>37073</v>
      </c>
      <c r="S5700" t="s">
        <v>2395</v>
      </c>
    </row>
    <row r="5701" spans="1:19" x14ac:dyDescent="0.2">
      <c r="A5701" s="7">
        <v>170200</v>
      </c>
      <c r="B5701" s="3">
        <v>92398</v>
      </c>
      <c r="C5701" s="3" t="s">
        <v>36</v>
      </c>
      <c r="D5701" s="2" t="s">
        <v>260</v>
      </c>
      <c r="E5701" s="3">
        <v>17</v>
      </c>
      <c r="F5701" s="17">
        <v>0</v>
      </c>
      <c r="G5701" s="17">
        <v>1</v>
      </c>
      <c r="H5701" s="17">
        <v>0</v>
      </c>
      <c r="I5701" s="7">
        <v>5.3</v>
      </c>
      <c r="J5701" s="7">
        <v>25</v>
      </c>
      <c r="K5701" s="4">
        <v>119</v>
      </c>
      <c r="L5701" s="5">
        <v>119.3984</v>
      </c>
      <c r="M5701">
        <v>153473.68</v>
      </c>
      <c r="N5701" s="33">
        <v>1</v>
      </c>
      <c r="O5701" s="50" t="e">
        <f>INDEX([1]Dados!$M$2:$N$26779,MATCH($P5701,[1]Dados!$N$2:$N$26779,),2)</f>
        <v>#N/A</v>
      </c>
      <c r="P5701">
        <v>168474</v>
      </c>
      <c r="Q5701" s="1">
        <v>37131</v>
      </c>
      <c r="R5701" s="1">
        <v>37073</v>
      </c>
      <c r="S5701" t="s">
        <v>2395</v>
      </c>
    </row>
    <row r="5702" spans="1:19" x14ac:dyDescent="0.2">
      <c r="A5702" s="7">
        <v>170200</v>
      </c>
      <c r="B5702" s="3">
        <v>92398</v>
      </c>
      <c r="C5702" s="3" t="s">
        <v>36</v>
      </c>
      <c r="D5702" s="2" t="s">
        <v>260</v>
      </c>
      <c r="E5702" s="3">
        <v>17</v>
      </c>
      <c r="F5702" s="17">
        <v>0</v>
      </c>
      <c r="G5702" s="17">
        <v>1</v>
      </c>
      <c r="H5702" s="17">
        <v>0</v>
      </c>
      <c r="I5702" s="7">
        <v>4.0999999999999996</v>
      </c>
      <c r="J5702" s="7">
        <v>25</v>
      </c>
      <c r="K5702" s="4">
        <v>1203</v>
      </c>
      <c r="L5702" s="5">
        <v>1203.0829000000001</v>
      </c>
      <c r="M5702">
        <v>65263.839999999997</v>
      </c>
      <c r="N5702" s="33">
        <v>1</v>
      </c>
      <c r="O5702" s="50" t="e">
        <f>INDEX([1]Dados!$M$2:$N$26779,MATCH($P5702,[1]Dados!$N$2:$N$26779,),2)</f>
        <v>#N/A</v>
      </c>
      <c r="P5702">
        <v>167855</v>
      </c>
      <c r="Q5702" s="1">
        <v>37131</v>
      </c>
      <c r="R5702" s="1">
        <v>37073</v>
      </c>
      <c r="S5702" t="s">
        <v>2394</v>
      </c>
    </row>
    <row r="5703" spans="1:19" x14ac:dyDescent="0.2">
      <c r="A5703" s="7">
        <v>170200</v>
      </c>
      <c r="B5703" s="3">
        <v>92398</v>
      </c>
      <c r="C5703" s="3" t="s">
        <v>36</v>
      </c>
      <c r="D5703" s="2" t="s">
        <v>260</v>
      </c>
      <c r="E5703" s="3">
        <v>17</v>
      </c>
      <c r="F5703" s="17">
        <v>0</v>
      </c>
      <c r="G5703" s="17">
        <v>1</v>
      </c>
      <c r="H5703" s="17">
        <v>0</v>
      </c>
      <c r="I5703" s="7">
        <v>1.1000000000000001</v>
      </c>
      <c r="J5703" s="7">
        <v>25</v>
      </c>
      <c r="K5703" s="4">
        <v>1214</v>
      </c>
      <c r="L5703" s="5">
        <v>1214.0587</v>
      </c>
      <c r="M5703">
        <v>786988.58</v>
      </c>
      <c r="N5703" s="33">
        <v>1</v>
      </c>
      <c r="O5703" s="50" t="e">
        <f>INDEX([1]Dados!$M$2:$N$26779,MATCH($P5703,[1]Dados!$N$2:$N$26779,),2)</f>
        <v>#N/A</v>
      </c>
      <c r="P5703">
        <v>168434</v>
      </c>
      <c r="Q5703" s="1">
        <v>37131</v>
      </c>
      <c r="R5703" s="1">
        <v>37073</v>
      </c>
      <c r="S5703" t="s">
        <v>2391</v>
      </c>
    </row>
    <row r="5704" spans="1:19" x14ac:dyDescent="0.2">
      <c r="A5704" s="7">
        <v>170200</v>
      </c>
      <c r="B5704" s="3">
        <v>92398</v>
      </c>
      <c r="C5704" s="3" t="s">
        <v>36</v>
      </c>
      <c r="D5704" s="2" t="s">
        <v>260</v>
      </c>
      <c r="E5704" s="3">
        <v>17</v>
      </c>
      <c r="F5704" s="17">
        <v>0</v>
      </c>
      <c r="G5704" s="17">
        <v>1</v>
      </c>
      <c r="H5704" s="17">
        <v>0</v>
      </c>
      <c r="I5704" s="7">
        <v>1.2</v>
      </c>
      <c r="J5704" s="7">
        <v>25</v>
      </c>
      <c r="K5704" s="4">
        <v>1214</v>
      </c>
      <c r="L5704" s="5">
        <v>1214.0587</v>
      </c>
      <c r="M5704">
        <v>786988.58</v>
      </c>
      <c r="N5704" s="33">
        <v>1</v>
      </c>
      <c r="O5704" s="50" t="e">
        <f>INDEX([1]Dados!$M$2:$N$26779,MATCH($P5704,[1]Dados!$N$2:$N$26779,),2)</f>
        <v>#N/A</v>
      </c>
      <c r="P5704">
        <v>168434</v>
      </c>
      <c r="Q5704" s="1">
        <v>37131</v>
      </c>
      <c r="R5704" s="1">
        <v>37073</v>
      </c>
      <c r="S5704" t="s">
        <v>2391</v>
      </c>
    </row>
    <row r="5705" spans="1:19" x14ac:dyDescent="0.2">
      <c r="A5705" s="7">
        <v>170200</v>
      </c>
      <c r="B5705" s="3">
        <v>92398</v>
      </c>
      <c r="C5705" s="3" t="s">
        <v>36</v>
      </c>
      <c r="D5705" s="2" t="s">
        <v>260</v>
      </c>
      <c r="E5705" s="3">
        <v>17</v>
      </c>
      <c r="F5705" s="17">
        <v>0</v>
      </c>
      <c r="G5705" s="17">
        <v>1</v>
      </c>
      <c r="H5705" s="17">
        <v>0</v>
      </c>
      <c r="I5705" s="7">
        <v>1.3</v>
      </c>
      <c r="J5705" s="7">
        <v>2</v>
      </c>
      <c r="K5705" s="4">
        <v>1214</v>
      </c>
      <c r="L5705" s="5">
        <v>1214.0587</v>
      </c>
      <c r="M5705">
        <v>786988.58</v>
      </c>
      <c r="N5705" s="33">
        <v>1</v>
      </c>
      <c r="O5705" s="50" t="e">
        <f>INDEX([1]Dados!$M$2:$N$26779,MATCH($P5705,[1]Dados!$N$2:$N$26779,),2)</f>
        <v>#N/A</v>
      </c>
      <c r="P5705">
        <v>168434</v>
      </c>
      <c r="Q5705" s="1">
        <v>37131</v>
      </c>
      <c r="R5705" s="1">
        <v>37073</v>
      </c>
      <c r="S5705" t="s">
        <v>2391</v>
      </c>
    </row>
    <row r="5706" spans="1:19" x14ac:dyDescent="0.2">
      <c r="A5706" s="7">
        <v>170200</v>
      </c>
      <c r="B5706" s="3">
        <v>92398</v>
      </c>
      <c r="C5706" s="3" t="s">
        <v>36</v>
      </c>
      <c r="D5706" s="2" t="s">
        <v>260</v>
      </c>
      <c r="E5706" s="3">
        <v>17</v>
      </c>
      <c r="F5706" s="17">
        <v>0</v>
      </c>
      <c r="G5706" s="17">
        <v>1</v>
      </c>
      <c r="H5706" s="17">
        <v>0</v>
      </c>
      <c r="I5706" s="7">
        <v>2.1</v>
      </c>
      <c r="J5706" s="7">
        <v>24</v>
      </c>
      <c r="K5706" s="4">
        <v>1214</v>
      </c>
      <c r="L5706" s="5">
        <v>1214.0589</v>
      </c>
      <c r="M5706">
        <v>457800</v>
      </c>
      <c r="N5706" s="33">
        <v>1</v>
      </c>
      <c r="O5706" s="50" t="e">
        <f>INDEX([1]Dados!$M$2:$N$26779,MATCH($P5706,[1]Dados!$N$2:$N$26779,),2)</f>
        <v>#N/A</v>
      </c>
      <c r="P5706">
        <v>169649</v>
      </c>
      <c r="Q5706" s="1">
        <v>37131</v>
      </c>
      <c r="R5706" s="1">
        <v>37073</v>
      </c>
      <c r="S5706" t="s">
        <v>2392</v>
      </c>
    </row>
    <row r="5707" spans="1:19" x14ac:dyDescent="0.2">
      <c r="A5707" s="7">
        <v>170200</v>
      </c>
      <c r="B5707" s="3">
        <v>92398</v>
      </c>
      <c r="C5707" s="3" t="s">
        <v>36</v>
      </c>
      <c r="D5707" s="2" t="s">
        <v>260</v>
      </c>
      <c r="E5707" s="3">
        <v>17</v>
      </c>
      <c r="F5707" s="17">
        <v>0</v>
      </c>
      <c r="G5707" s="17">
        <v>1</v>
      </c>
      <c r="H5707" s="17">
        <v>0</v>
      </c>
      <c r="I5707" s="7">
        <v>2.2000000000000002</v>
      </c>
      <c r="J5707" s="7">
        <v>24</v>
      </c>
      <c r="K5707" s="4">
        <v>1214</v>
      </c>
      <c r="L5707" s="5">
        <v>1214.0589</v>
      </c>
      <c r="M5707">
        <v>457800</v>
      </c>
      <c r="N5707" s="33">
        <v>1</v>
      </c>
      <c r="O5707" s="50" t="e">
        <f>INDEX([1]Dados!$M$2:$N$26779,MATCH($P5707,[1]Dados!$N$2:$N$26779,),2)</f>
        <v>#N/A</v>
      </c>
      <c r="P5707">
        <v>169649</v>
      </c>
      <c r="Q5707" s="1">
        <v>37131</v>
      </c>
      <c r="R5707" s="1">
        <v>37073</v>
      </c>
      <c r="S5707" t="s">
        <v>2392</v>
      </c>
    </row>
    <row r="5708" spans="1:19" x14ac:dyDescent="0.2">
      <c r="A5708" s="7">
        <v>170200</v>
      </c>
      <c r="B5708" s="3">
        <v>92398</v>
      </c>
      <c r="C5708" s="3" t="s">
        <v>36</v>
      </c>
      <c r="D5708" s="2" t="s">
        <v>260</v>
      </c>
      <c r="E5708" s="3">
        <v>17</v>
      </c>
      <c r="F5708" s="17">
        <v>0</v>
      </c>
      <c r="G5708" s="17">
        <v>1</v>
      </c>
      <c r="H5708" s="17">
        <v>0</v>
      </c>
      <c r="I5708" s="7">
        <v>2.2999999999999998</v>
      </c>
      <c r="J5708" s="7">
        <v>23</v>
      </c>
      <c r="K5708" s="4">
        <v>1214</v>
      </c>
      <c r="L5708" s="5">
        <v>1214.0589</v>
      </c>
      <c r="M5708">
        <v>457800</v>
      </c>
      <c r="N5708" s="33">
        <v>1</v>
      </c>
      <c r="O5708" s="50" t="e">
        <f>INDEX([1]Dados!$M$2:$N$26779,MATCH($P5708,[1]Dados!$N$2:$N$26779,),2)</f>
        <v>#N/A</v>
      </c>
      <c r="P5708">
        <v>169649</v>
      </c>
      <c r="Q5708" s="1">
        <v>37131</v>
      </c>
      <c r="R5708" s="1">
        <v>37073</v>
      </c>
      <c r="S5708" t="s">
        <v>2392</v>
      </c>
    </row>
    <row r="5709" spans="1:19" x14ac:dyDescent="0.2">
      <c r="A5709" s="7">
        <v>170200</v>
      </c>
      <c r="B5709" s="3">
        <v>92398</v>
      </c>
      <c r="C5709" s="3" t="s">
        <v>36</v>
      </c>
      <c r="D5709" s="2" t="s">
        <v>260</v>
      </c>
      <c r="E5709" s="3">
        <v>17</v>
      </c>
      <c r="F5709" s="17">
        <v>0</v>
      </c>
      <c r="G5709" s="17">
        <v>1</v>
      </c>
      <c r="H5709" s="17">
        <v>0</v>
      </c>
      <c r="I5709" s="7">
        <v>2.4</v>
      </c>
      <c r="J5709" s="7">
        <v>27</v>
      </c>
      <c r="K5709" s="4">
        <v>1214</v>
      </c>
      <c r="L5709" s="5">
        <v>1214.0589</v>
      </c>
      <c r="M5709">
        <v>457800</v>
      </c>
      <c r="N5709" s="33">
        <v>1</v>
      </c>
      <c r="O5709" s="50" t="e">
        <f>INDEX([1]Dados!$M$2:$N$26779,MATCH($P5709,[1]Dados!$N$2:$N$26779,),2)</f>
        <v>#N/A</v>
      </c>
      <c r="P5709">
        <v>169649</v>
      </c>
      <c r="Q5709" s="1">
        <v>37131</v>
      </c>
      <c r="R5709" s="1">
        <v>37073</v>
      </c>
      <c r="S5709" t="s">
        <v>2392</v>
      </c>
    </row>
    <row r="5710" spans="1:19" x14ac:dyDescent="0.2">
      <c r="A5710" s="7">
        <v>170200</v>
      </c>
      <c r="B5710" s="3">
        <v>92398</v>
      </c>
      <c r="C5710" s="3" t="s">
        <v>36</v>
      </c>
      <c r="D5710" s="2" t="s">
        <v>260</v>
      </c>
      <c r="E5710" s="3">
        <v>17</v>
      </c>
      <c r="F5710" s="17">
        <v>0</v>
      </c>
      <c r="G5710" s="17">
        <v>1</v>
      </c>
      <c r="H5710" s="17">
        <v>0</v>
      </c>
      <c r="I5710" s="7">
        <v>2.5</v>
      </c>
      <c r="J5710" s="7">
        <v>20</v>
      </c>
      <c r="K5710" s="4">
        <v>1214</v>
      </c>
      <c r="L5710" s="5">
        <v>1214.0589</v>
      </c>
      <c r="M5710">
        <v>457800</v>
      </c>
      <c r="N5710" s="33">
        <v>1</v>
      </c>
      <c r="O5710" s="50" t="e">
        <f>INDEX([1]Dados!$M$2:$N$26779,MATCH($P5710,[1]Dados!$N$2:$N$26779,),2)</f>
        <v>#N/A</v>
      </c>
      <c r="P5710">
        <v>169649</v>
      </c>
      <c r="Q5710" s="1">
        <v>37131</v>
      </c>
      <c r="R5710" s="1">
        <v>37073</v>
      </c>
      <c r="S5710" t="s">
        <v>2392</v>
      </c>
    </row>
    <row r="5711" spans="1:19" x14ac:dyDescent="0.2">
      <c r="A5711" s="7">
        <v>170200</v>
      </c>
      <c r="B5711" s="3">
        <v>92398</v>
      </c>
      <c r="C5711" s="3" t="s">
        <v>36</v>
      </c>
      <c r="D5711" s="2" t="s">
        <v>260</v>
      </c>
      <c r="E5711" s="3">
        <v>17</v>
      </c>
      <c r="F5711" s="17">
        <v>0</v>
      </c>
      <c r="G5711" s="17">
        <v>1</v>
      </c>
      <c r="H5711" s="17">
        <v>0</v>
      </c>
      <c r="I5711" s="7">
        <v>2.1</v>
      </c>
      <c r="J5711" s="7">
        <v>24</v>
      </c>
      <c r="K5711" s="4">
        <v>1214</v>
      </c>
      <c r="L5711" s="5">
        <v>1214.0589</v>
      </c>
      <c r="M5711">
        <f>535700-457800</f>
        <v>77900</v>
      </c>
      <c r="N5711" s="33">
        <v>1</v>
      </c>
      <c r="O5711" s="50" t="e">
        <f>INDEX([1]Dados!$M$2:$N$26779,MATCH($P5711,[1]Dados!$N$2:$N$26779,),2)</f>
        <v>#N/A</v>
      </c>
      <c r="P5711">
        <v>169521</v>
      </c>
      <c r="Q5711" s="1">
        <v>37131</v>
      </c>
      <c r="R5711" s="1">
        <v>37073</v>
      </c>
      <c r="S5711" t="s">
        <v>2392</v>
      </c>
    </row>
    <row r="5712" spans="1:19" x14ac:dyDescent="0.2">
      <c r="A5712" s="7">
        <v>170200</v>
      </c>
      <c r="B5712" s="3">
        <v>92398</v>
      </c>
      <c r="C5712" s="3" t="s">
        <v>36</v>
      </c>
      <c r="D5712" s="2" t="s">
        <v>260</v>
      </c>
      <c r="E5712" s="3">
        <v>17</v>
      </c>
      <c r="F5712" s="17">
        <v>0</v>
      </c>
      <c r="G5712" s="17">
        <v>1</v>
      </c>
      <c r="H5712" s="17">
        <v>0</v>
      </c>
      <c r="I5712" s="7">
        <v>2.2000000000000002</v>
      </c>
      <c r="J5712" s="7">
        <v>24</v>
      </c>
      <c r="K5712" s="4">
        <v>1214</v>
      </c>
      <c r="L5712" s="5">
        <v>1214.0589</v>
      </c>
      <c r="M5712">
        <f t="shared" ref="M5712:M5715" si="28">535700-457800</f>
        <v>77900</v>
      </c>
      <c r="N5712" s="33">
        <v>1</v>
      </c>
      <c r="O5712" s="50" t="e">
        <f>INDEX([1]Dados!$M$2:$N$26779,MATCH($P5712,[1]Dados!$N$2:$N$26779,),2)</f>
        <v>#N/A</v>
      </c>
      <c r="P5712">
        <v>169521</v>
      </c>
      <c r="Q5712" s="1">
        <v>37131</v>
      </c>
      <c r="R5712" s="1">
        <v>37073</v>
      </c>
      <c r="S5712" t="s">
        <v>2392</v>
      </c>
    </row>
    <row r="5713" spans="1:19" x14ac:dyDescent="0.2">
      <c r="A5713" s="7">
        <v>170200</v>
      </c>
      <c r="B5713" s="3">
        <v>92398</v>
      </c>
      <c r="C5713" s="3" t="s">
        <v>36</v>
      </c>
      <c r="D5713" s="2" t="s">
        <v>260</v>
      </c>
      <c r="E5713" s="3">
        <v>17</v>
      </c>
      <c r="F5713" s="17">
        <v>0</v>
      </c>
      <c r="G5713" s="17">
        <v>1</v>
      </c>
      <c r="H5713" s="17">
        <v>0</v>
      </c>
      <c r="I5713" s="7">
        <v>2.2999999999999998</v>
      </c>
      <c r="J5713" s="7">
        <v>23</v>
      </c>
      <c r="K5713" s="4">
        <v>1214</v>
      </c>
      <c r="L5713" s="5">
        <v>1214.0589</v>
      </c>
      <c r="M5713">
        <f t="shared" si="28"/>
        <v>77900</v>
      </c>
      <c r="N5713" s="33">
        <v>1</v>
      </c>
      <c r="O5713" s="50" t="e">
        <f>INDEX([1]Dados!$M$2:$N$26779,MATCH($P5713,[1]Dados!$N$2:$N$26779,),2)</f>
        <v>#N/A</v>
      </c>
      <c r="P5713">
        <v>169521</v>
      </c>
      <c r="Q5713" s="1">
        <v>37131</v>
      </c>
      <c r="R5713" s="1">
        <v>37073</v>
      </c>
      <c r="S5713" t="s">
        <v>2392</v>
      </c>
    </row>
    <row r="5714" spans="1:19" x14ac:dyDescent="0.2">
      <c r="A5714" s="7">
        <v>170200</v>
      </c>
      <c r="B5714" s="3">
        <v>92398</v>
      </c>
      <c r="C5714" s="3" t="s">
        <v>36</v>
      </c>
      <c r="D5714" s="2" t="s">
        <v>260</v>
      </c>
      <c r="E5714" s="3">
        <v>17</v>
      </c>
      <c r="F5714" s="17">
        <v>0</v>
      </c>
      <c r="G5714" s="17">
        <v>1</v>
      </c>
      <c r="H5714" s="17">
        <v>0</v>
      </c>
      <c r="I5714" s="7">
        <v>2.4</v>
      </c>
      <c r="J5714" s="7">
        <v>27</v>
      </c>
      <c r="K5714" s="4">
        <v>1214</v>
      </c>
      <c r="L5714" s="5">
        <v>1214.0589</v>
      </c>
      <c r="M5714">
        <f t="shared" si="28"/>
        <v>77900</v>
      </c>
      <c r="N5714" s="33">
        <v>1</v>
      </c>
      <c r="O5714" s="50" t="e">
        <f>INDEX([1]Dados!$M$2:$N$26779,MATCH($P5714,[1]Dados!$N$2:$N$26779,),2)</f>
        <v>#N/A</v>
      </c>
      <c r="P5714">
        <v>169521</v>
      </c>
      <c r="Q5714" s="1">
        <v>37131</v>
      </c>
      <c r="R5714" s="1">
        <v>37073</v>
      </c>
      <c r="S5714" t="s">
        <v>2392</v>
      </c>
    </row>
    <row r="5715" spans="1:19" x14ac:dyDescent="0.2">
      <c r="A5715" s="7">
        <v>170200</v>
      </c>
      <c r="B5715" s="3">
        <v>92398</v>
      </c>
      <c r="C5715" s="3" t="s">
        <v>36</v>
      </c>
      <c r="D5715" s="2" t="s">
        <v>260</v>
      </c>
      <c r="E5715" s="3">
        <v>17</v>
      </c>
      <c r="F5715" s="17">
        <v>0</v>
      </c>
      <c r="G5715" s="17">
        <v>1</v>
      </c>
      <c r="H5715" s="17">
        <v>0</v>
      </c>
      <c r="I5715" s="7">
        <v>2.5</v>
      </c>
      <c r="J5715" s="7">
        <v>20</v>
      </c>
      <c r="K5715" s="4">
        <v>1214</v>
      </c>
      <c r="L5715" s="5">
        <v>1214.0589</v>
      </c>
      <c r="M5715">
        <f t="shared" si="28"/>
        <v>77900</v>
      </c>
      <c r="N5715" s="33">
        <v>1</v>
      </c>
      <c r="O5715" s="50" t="e">
        <f>INDEX([1]Dados!$M$2:$N$26779,MATCH($P5715,[1]Dados!$N$2:$N$26779,),2)</f>
        <v>#N/A</v>
      </c>
      <c r="P5715">
        <v>169521</v>
      </c>
      <c r="Q5715" s="1">
        <v>37131</v>
      </c>
      <c r="R5715" s="1">
        <v>37073</v>
      </c>
      <c r="S5715" t="s">
        <v>2392</v>
      </c>
    </row>
    <row r="5716" spans="1:19" x14ac:dyDescent="0.2">
      <c r="A5716" s="7">
        <v>170200</v>
      </c>
      <c r="B5716" s="3">
        <v>92398</v>
      </c>
      <c r="C5716" s="3" t="s">
        <v>36</v>
      </c>
      <c r="D5716" s="2" t="s">
        <v>260</v>
      </c>
      <c r="E5716" s="3">
        <v>17</v>
      </c>
      <c r="F5716" s="17">
        <v>0</v>
      </c>
      <c r="G5716" s="17">
        <v>1</v>
      </c>
      <c r="H5716" s="17">
        <v>0</v>
      </c>
      <c r="I5716" s="7">
        <v>3.1</v>
      </c>
      <c r="J5716" s="7">
        <v>22</v>
      </c>
      <c r="K5716" s="4">
        <v>1293</v>
      </c>
      <c r="L5716" s="5">
        <v>1293.0592999999999</v>
      </c>
      <c r="M5716">
        <v>14620.5</v>
      </c>
      <c r="N5716" s="33">
        <v>1</v>
      </c>
      <c r="O5716" s="50" t="e">
        <f>INDEX([1]Dados!$M$2:$N$26779,MATCH($P5716,[1]Dados!$N$2:$N$26779,),2)</f>
        <v>#N/A</v>
      </c>
      <c r="P5716">
        <v>168367</v>
      </c>
      <c r="Q5716" s="1">
        <v>37131</v>
      </c>
      <c r="R5716" s="1">
        <v>37073</v>
      </c>
      <c r="S5716" t="s">
        <v>2393</v>
      </c>
    </row>
    <row r="5717" spans="1:19" x14ac:dyDescent="0.2">
      <c r="A5717" s="7">
        <v>170200</v>
      </c>
      <c r="B5717" s="3">
        <v>92398</v>
      </c>
      <c r="C5717" s="3" t="s">
        <v>36</v>
      </c>
      <c r="D5717" s="2" t="s">
        <v>260</v>
      </c>
      <c r="E5717" s="3">
        <v>17</v>
      </c>
      <c r="F5717" s="17">
        <v>0</v>
      </c>
      <c r="G5717" s="17">
        <v>1</v>
      </c>
      <c r="H5717" s="17">
        <v>0</v>
      </c>
      <c r="I5717" s="7">
        <v>3.2</v>
      </c>
      <c r="J5717" s="7">
        <v>29</v>
      </c>
      <c r="K5717" s="4">
        <v>1293</v>
      </c>
      <c r="L5717" s="5">
        <v>1293.0592999999999</v>
      </c>
      <c r="M5717">
        <v>14620.5</v>
      </c>
      <c r="N5717" s="33">
        <v>1</v>
      </c>
      <c r="O5717" s="50" t="e">
        <f>INDEX([1]Dados!$M$2:$N$26779,MATCH($P5717,[1]Dados!$N$2:$N$26779,),2)</f>
        <v>#N/A</v>
      </c>
      <c r="P5717">
        <v>168367</v>
      </c>
      <c r="Q5717" s="1">
        <v>37131</v>
      </c>
      <c r="R5717" s="1">
        <v>37073</v>
      </c>
      <c r="S5717" t="s">
        <v>2393</v>
      </c>
    </row>
    <row r="5718" spans="1:19" x14ac:dyDescent="0.2">
      <c r="A5718" s="7">
        <v>170200</v>
      </c>
      <c r="B5718" s="3">
        <v>92398</v>
      </c>
      <c r="C5718" s="3" t="s">
        <v>36</v>
      </c>
      <c r="D5718" s="2" t="s">
        <v>260</v>
      </c>
      <c r="E5718" s="3">
        <v>17</v>
      </c>
      <c r="F5718" s="17">
        <v>0</v>
      </c>
      <c r="G5718" s="17">
        <v>1</v>
      </c>
      <c r="H5718" s="17">
        <v>0</v>
      </c>
      <c r="I5718" s="7">
        <v>3.3</v>
      </c>
      <c r="J5718" s="7">
        <v>25</v>
      </c>
      <c r="K5718" s="4">
        <v>1293</v>
      </c>
      <c r="L5718" s="5">
        <v>1293.0592999999999</v>
      </c>
      <c r="M5718">
        <v>14620.5</v>
      </c>
      <c r="N5718" s="33">
        <v>1</v>
      </c>
      <c r="O5718" s="50" t="e">
        <f>INDEX([1]Dados!$M$2:$N$26779,MATCH($P5718,[1]Dados!$N$2:$N$26779,),2)</f>
        <v>#N/A</v>
      </c>
      <c r="P5718">
        <v>168367</v>
      </c>
      <c r="Q5718" s="1">
        <v>37131</v>
      </c>
      <c r="R5718" s="1">
        <v>37073</v>
      </c>
      <c r="S5718" t="s">
        <v>2393</v>
      </c>
    </row>
    <row r="5719" spans="1:19" x14ac:dyDescent="0.2">
      <c r="A5719" s="7">
        <v>170200</v>
      </c>
      <c r="B5719" s="3">
        <v>92398</v>
      </c>
      <c r="C5719" s="3" t="s">
        <v>36</v>
      </c>
      <c r="D5719" s="2" t="s">
        <v>260</v>
      </c>
      <c r="E5719" s="3">
        <v>17</v>
      </c>
      <c r="F5719" s="17">
        <v>0</v>
      </c>
      <c r="G5719" s="17">
        <v>1</v>
      </c>
      <c r="H5719" s="17">
        <v>0</v>
      </c>
      <c r="I5719" s="7">
        <v>3.4</v>
      </c>
      <c r="J5719" s="7">
        <v>17</v>
      </c>
      <c r="K5719" s="4">
        <v>1293</v>
      </c>
      <c r="L5719" s="5">
        <v>1293.0592999999999</v>
      </c>
      <c r="M5719">
        <v>14620.5</v>
      </c>
      <c r="N5719" s="33">
        <v>1</v>
      </c>
      <c r="O5719" s="50" t="e">
        <f>INDEX([1]Dados!$M$2:$N$26779,MATCH($P5719,[1]Dados!$N$2:$N$26779,),2)</f>
        <v>#N/A</v>
      </c>
      <c r="P5719">
        <v>168367</v>
      </c>
      <c r="Q5719" s="1">
        <v>37131</v>
      </c>
      <c r="R5719" s="1">
        <v>37073</v>
      </c>
      <c r="S5719" t="s">
        <v>2393</v>
      </c>
    </row>
    <row r="5720" spans="1:19" x14ac:dyDescent="0.2">
      <c r="A5720" s="7">
        <v>170200</v>
      </c>
      <c r="B5720" s="3">
        <v>92398</v>
      </c>
      <c r="C5720" s="3" t="s">
        <v>36</v>
      </c>
      <c r="D5720" s="2" t="s">
        <v>260</v>
      </c>
      <c r="E5720" s="3">
        <v>17</v>
      </c>
      <c r="F5720" s="17">
        <v>0</v>
      </c>
      <c r="G5720" s="17">
        <v>1</v>
      </c>
      <c r="H5720" s="17">
        <v>0</v>
      </c>
      <c r="I5720" s="7">
        <v>3.5</v>
      </c>
      <c r="J5720" s="7">
        <v>25</v>
      </c>
      <c r="K5720" s="4">
        <v>1293</v>
      </c>
      <c r="L5720" s="5">
        <v>1293.0592999999999</v>
      </c>
      <c r="M5720">
        <v>14620.5</v>
      </c>
      <c r="N5720" s="33">
        <v>1</v>
      </c>
      <c r="O5720" s="50" t="e">
        <f>INDEX([1]Dados!$M$2:$N$26779,MATCH($P5720,[1]Dados!$N$2:$N$26779,),2)</f>
        <v>#N/A</v>
      </c>
      <c r="P5720">
        <v>168367</v>
      </c>
      <c r="Q5720" s="1">
        <v>37131</v>
      </c>
      <c r="R5720" s="1">
        <v>37073</v>
      </c>
      <c r="S5720" t="s">
        <v>2393</v>
      </c>
    </row>
    <row r="5721" spans="1:19" x14ac:dyDescent="0.2">
      <c r="A5721" s="7">
        <v>170980</v>
      </c>
      <c r="B5721" s="3">
        <v>73598</v>
      </c>
      <c r="C5721" s="3" t="s">
        <v>36</v>
      </c>
      <c r="D5721" s="2" t="s">
        <v>481</v>
      </c>
      <c r="E5721" s="3">
        <v>17</v>
      </c>
      <c r="F5721" s="17">
        <v>0</v>
      </c>
      <c r="G5721" s="17">
        <v>1</v>
      </c>
      <c r="H5721" s="17">
        <v>0</v>
      </c>
      <c r="I5721" s="7">
        <v>5.0999999999999996</v>
      </c>
      <c r="J5721" s="7">
        <v>7</v>
      </c>
      <c r="K5721" s="4">
        <v>119</v>
      </c>
      <c r="L5721" s="5">
        <v>119.38590000000001</v>
      </c>
      <c r="M5721">
        <v>76661.789999999994</v>
      </c>
      <c r="N5721" s="33">
        <v>1</v>
      </c>
      <c r="O5721" s="50" t="e">
        <f>INDEX([1]Dados!$M$2:$N$26779,MATCH($P5721,[1]Dados!$N$2:$N$26779,),2)</f>
        <v>#N/A</v>
      </c>
      <c r="P5721">
        <v>168475</v>
      </c>
      <c r="Q5721" s="1">
        <v>37131</v>
      </c>
      <c r="R5721" s="1">
        <v>37135</v>
      </c>
      <c r="S5721" t="s">
        <v>2400</v>
      </c>
    </row>
    <row r="5722" spans="1:19" x14ac:dyDescent="0.2">
      <c r="A5722" s="7">
        <v>170980</v>
      </c>
      <c r="B5722" s="3">
        <v>73598</v>
      </c>
      <c r="C5722" s="3" t="s">
        <v>36</v>
      </c>
      <c r="D5722" s="2" t="s">
        <v>481</v>
      </c>
      <c r="E5722" s="3">
        <v>17</v>
      </c>
      <c r="F5722" s="17">
        <v>0</v>
      </c>
      <c r="G5722" s="17">
        <v>1</v>
      </c>
      <c r="H5722" s="17">
        <v>0</v>
      </c>
      <c r="I5722" s="7">
        <v>5.2</v>
      </c>
      <c r="J5722" s="7">
        <v>18</v>
      </c>
      <c r="K5722" s="4">
        <v>119</v>
      </c>
      <c r="L5722" s="5">
        <v>119.38590000000001</v>
      </c>
      <c r="M5722">
        <v>76661.789999999994</v>
      </c>
      <c r="N5722" s="33">
        <v>1</v>
      </c>
      <c r="O5722" s="50" t="e">
        <f>INDEX([1]Dados!$M$2:$N$26779,MATCH($P5722,[1]Dados!$N$2:$N$26779,),2)</f>
        <v>#N/A</v>
      </c>
      <c r="P5722">
        <v>168475</v>
      </c>
      <c r="Q5722" s="1">
        <v>37131</v>
      </c>
      <c r="R5722" s="1">
        <v>37135</v>
      </c>
      <c r="S5722" t="s">
        <v>2400</v>
      </c>
    </row>
    <row r="5723" spans="1:19" x14ac:dyDescent="0.2">
      <c r="A5723" s="7">
        <v>170980</v>
      </c>
      <c r="B5723" s="3">
        <v>73598</v>
      </c>
      <c r="C5723" s="3" t="s">
        <v>36</v>
      </c>
      <c r="D5723" s="2" t="s">
        <v>481</v>
      </c>
      <c r="E5723" s="3">
        <v>17</v>
      </c>
      <c r="F5723" s="17">
        <v>0</v>
      </c>
      <c r="G5723" s="17">
        <v>1</v>
      </c>
      <c r="H5723" s="17">
        <v>0</v>
      </c>
      <c r="I5723" s="7">
        <v>5.3</v>
      </c>
      <c r="J5723" s="7">
        <v>99</v>
      </c>
      <c r="K5723" s="4">
        <v>119</v>
      </c>
      <c r="L5723" s="5">
        <v>119.38590000000001</v>
      </c>
      <c r="M5723">
        <v>76661.789999999994</v>
      </c>
      <c r="N5723" s="33">
        <v>1</v>
      </c>
      <c r="O5723" s="50" t="e">
        <f>INDEX([1]Dados!$M$2:$N$26779,MATCH($P5723,[1]Dados!$N$2:$N$26779,),2)</f>
        <v>#N/A</v>
      </c>
      <c r="P5723">
        <v>168475</v>
      </c>
      <c r="Q5723" s="1">
        <v>37131</v>
      </c>
      <c r="R5723" s="1">
        <v>37135</v>
      </c>
      <c r="S5723" t="s">
        <v>2400</v>
      </c>
    </row>
    <row r="5724" spans="1:19" x14ac:dyDescent="0.2">
      <c r="A5724" s="7">
        <v>170980</v>
      </c>
      <c r="B5724" s="3">
        <v>73598</v>
      </c>
      <c r="C5724" s="3" t="s">
        <v>36</v>
      </c>
      <c r="D5724" s="2" t="s">
        <v>481</v>
      </c>
      <c r="E5724" s="3">
        <v>17</v>
      </c>
      <c r="F5724" s="17">
        <v>0</v>
      </c>
      <c r="G5724" s="17">
        <v>1</v>
      </c>
      <c r="H5724" s="17">
        <v>0</v>
      </c>
      <c r="I5724" s="7">
        <v>5.4</v>
      </c>
      <c r="J5724" s="7">
        <v>13</v>
      </c>
      <c r="K5724" s="4">
        <v>119</v>
      </c>
      <c r="L5724" s="5">
        <v>119.38590000000001</v>
      </c>
      <c r="M5724">
        <v>76661.789999999994</v>
      </c>
      <c r="N5724" s="33">
        <v>1</v>
      </c>
      <c r="O5724" s="50" t="e">
        <f>INDEX([1]Dados!$M$2:$N$26779,MATCH($P5724,[1]Dados!$N$2:$N$26779,),2)</f>
        <v>#N/A</v>
      </c>
      <c r="P5724">
        <v>168475</v>
      </c>
      <c r="Q5724" s="1">
        <v>37131</v>
      </c>
      <c r="R5724" s="1">
        <v>37135</v>
      </c>
      <c r="S5724" t="s">
        <v>2400</v>
      </c>
    </row>
    <row r="5725" spans="1:19" x14ac:dyDescent="0.2">
      <c r="A5725" s="7">
        <v>170980</v>
      </c>
      <c r="B5725" s="3">
        <v>73598</v>
      </c>
      <c r="C5725" s="3" t="s">
        <v>36</v>
      </c>
      <c r="D5725" s="2" t="s">
        <v>481</v>
      </c>
      <c r="E5725" s="3">
        <v>17</v>
      </c>
      <c r="F5725" s="17">
        <v>0</v>
      </c>
      <c r="G5725" s="17">
        <v>1</v>
      </c>
      <c r="H5725" s="17">
        <v>0</v>
      </c>
      <c r="I5725" s="7">
        <v>3.1</v>
      </c>
      <c r="J5725" s="7">
        <v>25</v>
      </c>
      <c r="K5725" s="4">
        <v>1203</v>
      </c>
      <c r="L5725" s="5">
        <v>1203.0829000000001</v>
      </c>
      <c r="M5725">
        <v>11138.05</v>
      </c>
      <c r="N5725" s="33">
        <v>1</v>
      </c>
      <c r="O5725" s="50" t="e">
        <f>INDEX([1]Dados!$M$2:$N$26779,MATCH($P5725,[1]Dados!$N$2:$N$26779,),2)</f>
        <v>#N/A</v>
      </c>
      <c r="P5725">
        <v>167856</v>
      </c>
      <c r="Q5725" s="1">
        <v>37131</v>
      </c>
      <c r="R5725" s="1">
        <v>37135</v>
      </c>
      <c r="S5725" t="s">
        <v>2398</v>
      </c>
    </row>
    <row r="5726" spans="1:19" x14ac:dyDescent="0.2">
      <c r="A5726" s="7">
        <v>170980</v>
      </c>
      <c r="B5726" s="3">
        <v>73598</v>
      </c>
      <c r="C5726" s="3" t="s">
        <v>36</v>
      </c>
      <c r="D5726" s="2" t="s">
        <v>481</v>
      </c>
      <c r="E5726" s="3">
        <v>17</v>
      </c>
      <c r="F5726" s="17">
        <v>0</v>
      </c>
      <c r="G5726" s="17">
        <v>1</v>
      </c>
      <c r="H5726" s="17">
        <v>0</v>
      </c>
      <c r="I5726" s="7">
        <v>1.1000000000000001</v>
      </c>
      <c r="J5726" s="7">
        <v>25</v>
      </c>
      <c r="K5726" s="4">
        <v>1214</v>
      </c>
      <c r="L5726" s="5">
        <v>1214.0587</v>
      </c>
      <c r="M5726">
        <v>198425.58</v>
      </c>
      <c r="N5726" s="33">
        <v>1</v>
      </c>
      <c r="O5726" s="50" t="e">
        <f>INDEX([1]Dados!$M$2:$N$26779,MATCH($P5726,[1]Dados!$N$2:$N$26779,),2)</f>
        <v>#N/A</v>
      </c>
      <c r="P5726">
        <v>168435</v>
      </c>
      <c r="Q5726" s="1">
        <v>37131</v>
      </c>
      <c r="R5726" s="1">
        <v>37135</v>
      </c>
      <c r="S5726" t="s">
        <v>2396</v>
      </c>
    </row>
    <row r="5727" spans="1:19" x14ac:dyDescent="0.2">
      <c r="A5727" s="7">
        <v>170980</v>
      </c>
      <c r="B5727" s="3">
        <v>73598</v>
      </c>
      <c r="C5727" s="3" t="s">
        <v>36</v>
      </c>
      <c r="D5727" s="2" t="s">
        <v>481</v>
      </c>
      <c r="E5727" s="3">
        <v>17</v>
      </c>
      <c r="F5727" s="17">
        <v>0</v>
      </c>
      <c r="G5727" s="17">
        <v>1</v>
      </c>
      <c r="H5727" s="17">
        <v>0</v>
      </c>
      <c r="I5727" s="7">
        <v>1.2</v>
      </c>
      <c r="J5727" s="7">
        <v>25</v>
      </c>
      <c r="K5727" s="4">
        <v>1214</v>
      </c>
      <c r="L5727" s="5">
        <v>1214.0587</v>
      </c>
      <c r="M5727">
        <v>198425.58</v>
      </c>
      <c r="N5727" s="33">
        <v>1</v>
      </c>
      <c r="O5727" s="50" t="e">
        <f>INDEX([1]Dados!$M$2:$N$26779,MATCH($P5727,[1]Dados!$N$2:$N$26779,),2)</f>
        <v>#N/A</v>
      </c>
      <c r="P5727">
        <v>168435</v>
      </c>
      <c r="Q5727" s="1">
        <v>37131</v>
      </c>
      <c r="R5727" s="1">
        <v>37135</v>
      </c>
      <c r="S5727" t="s">
        <v>2396</v>
      </c>
    </row>
    <row r="5728" spans="1:19" x14ac:dyDescent="0.2">
      <c r="A5728" s="7">
        <v>170980</v>
      </c>
      <c r="B5728" s="3">
        <v>73598</v>
      </c>
      <c r="C5728" s="3" t="s">
        <v>36</v>
      </c>
      <c r="D5728" s="2" t="s">
        <v>481</v>
      </c>
      <c r="E5728" s="3">
        <v>17</v>
      </c>
      <c r="F5728" s="17">
        <v>0</v>
      </c>
      <c r="G5728" s="17">
        <v>1</v>
      </c>
      <c r="H5728" s="17">
        <v>0</v>
      </c>
      <c r="I5728" s="7">
        <v>1.3</v>
      </c>
      <c r="J5728" s="7">
        <v>2</v>
      </c>
      <c r="K5728" s="4">
        <v>1214</v>
      </c>
      <c r="L5728" s="5">
        <v>1214.0587</v>
      </c>
      <c r="M5728">
        <v>198425.58</v>
      </c>
      <c r="N5728" s="33">
        <v>1</v>
      </c>
      <c r="O5728" s="50" t="e">
        <f>INDEX([1]Dados!$M$2:$N$26779,MATCH($P5728,[1]Dados!$N$2:$N$26779,),2)</f>
        <v>#N/A</v>
      </c>
      <c r="P5728">
        <v>168435</v>
      </c>
      <c r="Q5728" s="1">
        <v>37131</v>
      </c>
      <c r="R5728" s="1">
        <v>37135</v>
      </c>
      <c r="S5728" t="s">
        <v>2396</v>
      </c>
    </row>
    <row r="5729" spans="1:19" x14ac:dyDescent="0.2">
      <c r="A5729" s="7">
        <v>170980</v>
      </c>
      <c r="B5729" s="3">
        <v>73598</v>
      </c>
      <c r="C5729" s="3" t="s">
        <v>36</v>
      </c>
      <c r="D5729" s="2" t="s">
        <v>481</v>
      </c>
      <c r="E5729" s="3">
        <v>17</v>
      </c>
      <c r="F5729" s="17">
        <v>0</v>
      </c>
      <c r="G5729" s="17">
        <v>1</v>
      </c>
      <c r="H5729" s="17">
        <v>0</v>
      </c>
      <c r="I5729" s="7">
        <v>1.4</v>
      </c>
      <c r="J5729" s="7">
        <v>15</v>
      </c>
      <c r="K5729" s="4">
        <v>1214</v>
      </c>
      <c r="L5729" s="5">
        <v>1214.0587</v>
      </c>
      <c r="M5729">
        <v>198425.58</v>
      </c>
      <c r="N5729" s="33">
        <v>1</v>
      </c>
      <c r="O5729" s="50" t="e">
        <f>INDEX([1]Dados!$M$2:$N$26779,MATCH($P5729,[1]Dados!$N$2:$N$26779,),2)</f>
        <v>#N/A</v>
      </c>
      <c r="P5729">
        <v>168435</v>
      </c>
      <c r="Q5729" s="1">
        <v>37131</v>
      </c>
      <c r="R5729" s="1">
        <v>37135</v>
      </c>
      <c r="S5729" t="s">
        <v>2396</v>
      </c>
    </row>
    <row r="5730" spans="1:19" x14ac:dyDescent="0.2">
      <c r="A5730" s="7">
        <v>170980</v>
      </c>
      <c r="B5730" s="3">
        <v>73598</v>
      </c>
      <c r="C5730" s="3" t="s">
        <v>36</v>
      </c>
      <c r="D5730" s="2" t="s">
        <v>481</v>
      </c>
      <c r="E5730" s="3">
        <v>17</v>
      </c>
      <c r="F5730" s="17">
        <v>0</v>
      </c>
      <c r="G5730" s="17">
        <v>1</v>
      </c>
      <c r="H5730" s="17">
        <v>0</v>
      </c>
      <c r="I5730" s="7">
        <v>1.5</v>
      </c>
      <c r="J5730" s="7">
        <v>17</v>
      </c>
      <c r="K5730" s="4">
        <v>1214</v>
      </c>
      <c r="L5730" s="5">
        <v>1214.0587</v>
      </c>
      <c r="M5730">
        <v>198425.58</v>
      </c>
      <c r="N5730" s="33">
        <v>1</v>
      </c>
      <c r="O5730" s="50" t="e">
        <f>INDEX([1]Dados!$M$2:$N$26779,MATCH($P5730,[1]Dados!$N$2:$N$26779,),2)</f>
        <v>#N/A</v>
      </c>
      <c r="P5730">
        <v>168435</v>
      </c>
      <c r="Q5730" s="1">
        <v>37131</v>
      </c>
      <c r="R5730" s="1">
        <v>37135</v>
      </c>
      <c r="S5730" t="s">
        <v>2396</v>
      </c>
    </row>
    <row r="5731" spans="1:19" x14ac:dyDescent="0.2">
      <c r="A5731" s="7">
        <v>170980</v>
      </c>
      <c r="B5731" s="3">
        <v>73598</v>
      </c>
      <c r="C5731" s="3" t="s">
        <v>36</v>
      </c>
      <c r="D5731" s="2" t="s">
        <v>481</v>
      </c>
      <c r="E5731" s="3">
        <v>17</v>
      </c>
      <c r="F5731" s="17">
        <v>0</v>
      </c>
      <c r="G5731" s="17">
        <v>1</v>
      </c>
      <c r="H5731" s="17">
        <v>0</v>
      </c>
      <c r="I5731" s="7">
        <v>2.1</v>
      </c>
      <c r="J5731" s="7">
        <v>24</v>
      </c>
      <c r="K5731" s="4">
        <v>1214</v>
      </c>
      <c r="L5731" s="5">
        <v>1214.0589</v>
      </c>
      <c r="M5731">
        <v>184970</v>
      </c>
      <c r="N5731" s="33">
        <v>1</v>
      </c>
      <c r="O5731" s="50" t="e">
        <f>INDEX([1]Dados!$M$2:$N$26779,MATCH($P5731,[1]Dados!$N$2:$N$26779,),2)</f>
        <v>#N/A</v>
      </c>
      <c r="P5731">
        <v>169522</v>
      </c>
      <c r="Q5731" s="1">
        <v>37131</v>
      </c>
      <c r="R5731" s="1">
        <v>37135</v>
      </c>
      <c r="S5731" t="s">
        <v>2397</v>
      </c>
    </row>
    <row r="5732" spans="1:19" x14ac:dyDescent="0.2">
      <c r="A5732" s="7">
        <v>170980</v>
      </c>
      <c r="B5732" s="3">
        <v>73598</v>
      </c>
      <c r="C5732" s="3" t="s">
        <v>36</v>
      </c>
      <c r="D5732" s="2" t="s">
        <v>481</v>
      </c>
      <c r="E5732" s="3">
        <v>17</v>
      </c>
      <c r="F5732" s="17">
        <v>0</v>
      </c>
      <c r="G5732" s="17">
        <v>1</v>
      </c>
      <c r="H5732" s="17">
        <v>0</v>
      </c>
      <c r="I5732" s="7">
        <v>2.2000000000000002</v>
      </c>
      <c r="J5732" s="7">
        <v>25</v>
      </c>
      <c r="K5732" s="4">
        <v>1214</v>
      </c>
      <c r="L5732" s="5">
        <v>1214.0589</v>
      </c>
      <c r="M5732">
        <v>184970</v>
      </c>
      <c r="N5732" s="33">
        <v>1</v>
      </c>
      <c r="O5732" s="50" t="e">
        <f>INDEX([1]Dados!$M$2:$N$26779,MATCH($P5732,[1]Dados!$N$2:$N$26779,),2)</f>
        <v>#N/A</v>
      </c>
      <c r="P5732">
        <v>169522</v>
      </c>
      <c r="Q5732" s="1">
        <v>37131</v>
      </c>
      <c r="R5732" s="1">
        <v>37135</v>
      </c>
      <c r="S5732" t="s">
        <v>2397</v>
      </c>
    </row>
    <row r="5733" spans="1:19" x14ac:dyDescent="0.2">
      <c r="A5733" s="7">
        <v>170980</v>
      </c>
      <c r="B5733" s="3">
        <v>73598</v>
      </c>
      <c r="C5733" s="3" t="s">
        <v>36</v>
      </c>
      <c r="D5733" s="2" t="s">
        <v>481</v>
      </c>
      <c r="E5733" s="3">
        <v>17</v>
      </c>
      <c r="F5733" s="17">
        <v>0</v>
      </c>
      <c r="G5733" s="17">
        <v>1</v>
      </c>
      <c r="H5733" s="17">
        <v>0</v>
      </c>
      <c r="I5733" s="7">
        <v>2.2999999999999998</v>
      </c>
      <c r="J5733" s="7">
        <v>23</v>
      </c>
      <c r="K5733" s="4">
        <v>1214</v>
      </c>
      <c r="L5733" s="5">
        <v>1214.0589</v>
      </c>
      <c r="M5733">
        <v>184970</v>
      </c>
      <c r="N5733" s="33">
        <v>1</v>
      </c>
      <c r="O5733" s="50" t="e">
        <f>INDEX([1]Dados!$M$2:$N$26779,MATCH($P5733,[1]Dados!$N$2:$N$26779,),2)</f>
        <v>#N/A</v>
      </c>
      <c r="P5733">
        <v>169522</v>
      </c>
      <c r="Q5733" s="1">
        <v>37131</v>
      </c>
      <c r="R5733" s="1">
        <v>37135</v>
      </c>
      <c r="S5733" t="s">
        <v>2397</v>
      </c>
    </row>
    <row r="5734" spans="1:19" x14ac:dyDescent="0.2">
      <c r="A5734" s="7">
        <v>170980</v>
      </c>
      <c r="B5734" s="3">
        <v>73598</v>
      </c>
      <c r="C5734" s="3" t="s">
        <v>36</v>
      </c>
      <c r="D5734" s="2" t="s">
        <v>481</v>
      </c>
      <c r="E5734" s="3">
        <v>17</v>
      </c>
      <c r="F5734" s="17">
        <v>0</v>
      </c>
      <c r="G5734" s="17">
        <v>1</v>
      </c>
      <c r="H5734" s="17">
        <v>0</v>
      </c>
      <c r="I5734" s="7">
        <v>2.4</v>
      </c>
      <c r="J5734" s="7">
        <v>24</v>
      </c>
      <c r="K5734" s="4">
        <v>1214</v>
      </c>
      <c r="L5734" s="5">
        <v>1214.0589</v>
      </c>
      <c r="M5734">
        <v>184970</v>
      </c>
      <c r="N5734" s="33">
        <v>1</v>
      </c>
      <c r="O5734" s="50" t="e">
        <f>INDEX([1]Dados!$M$2:$N$26779,MATCH($P5734,[1]Dados!$N$2:$N$26779,),2)</f>
        <v>#N/A</v>
      </c>
      <c r="P5734">
        <v>169522</v>
      </c>
      <c r="Q5734" s="1">
        <v>37131</v>
      </c>
      <c r="R5734" s="1">
        <v>37135</v>
      </c>
      <c r="S5734" t="s">
        <v>2397</v>
      </c>
    </row>
    <row r="5735" spans="1:19" x14ac:dyDescent="0.2">
      <c r="A5735" s="7">
        <v>170980</v>
      </c>
      <c r="B5735" s="3">
        <v>73598</v>
      </c>
      <c r="C5735" s="3" t="s">
        <v>36</v>
      </c>
      <c r="D5735" s="2" t="s">
        <v>481</v>
      </c>
      <c r="E5735" s="3">
        <v>17</v>
      </c>
      <c r="F5735" s="17">
        <v>0</v>
      </c>
      <c r="G5735" s="17">
        <v>1</v>
      </c>
      <c r="H5735" s="17">
        <v>0</v>
      </c>
      <c r="I5735" s="7" t="s">
        <v>3</v>
      </c>
      <c r="J5735" s="7">
        <v>0</v>
      </c>
      <c r="K5735" s="4">
        <v>1214</v>
      </c>
      <c r="L5735" s="5">
        <v>1214.0589</v>
      </c>
      <c r="M5735" t="s">
        <v>2134</v>
      </c>
      <c r="N5735" s="33">
        <v>1</v>
      </c>
      <c r="O5735" s="50" t="e">
        <f>INDEX([1]Dados!$M$2:$N$26779,MATCH($P5735,[1]Dados!$N$2:$N$26779,),2)</f>
        <v>#N/A</v>
      </c>
      <c r="P5735">
        <v>169650</v>
      </c>
      <c r="Q5735" s="1">
        <v>37131</v>
      </c>
      <c r="R5735" s="1">
        <v>37135</v>
      </c>
      <c r="S5735" t="s">
        <v>2397</v>
      </c>
    </row>
    <row r="5736" spans="1:19" x14ac:dyDescent="0.2">
      <c r="A5736" s="7">
        <v>170980</v>
      </c>
      <c r="B5736" s="3">
        <v>73598</v>
      </c>
      <c r="C5736" s="3" t="s">
        <v>36</v>
      </c>
      <c r="D5736" s="2" t="s">
        <v>481</v>
      </c>
      <c r="E5736" s="3">
        <v>17</v>
      </c>
      <c r="F5736" s="17">
        <v>0</v>
      </c>
      <c r="G5736" s="17">
        <v>1</v>
      </c>
      <c r="H5736" s="17">
        <v>0</v>
      </c>
      <c r="I5736" s="7">
        <v>4.0999999999999996</v>
      </c>
      <c r="J5736" s="7">
        <v>22</v>
      </c>
      <c r="K5736" s="4">
        <v>1293</v>
      </c>
      <c r="L5736" s="5">
        <v>1293.0592999999999</v>
      </c>
      <c r="M5736">
        <v>19183.14</v>
      </c>
      <c r="N5736" s="33">
        <v>1</v>
      </c>
      <c r="O5736" s="50" t="e">
        <f>INDEX([1]Dados!$M$2:$N$26779,MATCH($P5736,[1]Dados!$N$2:$N$26779,),2)</f>
        <v>#N/A</v>
      </c>
      <c r="P5736">
        <v>168366</v>
      </c>
      <c r="Q5736" s="1">
        <v>37131</v>
      </c>
      <c r="R5736" s="1">
        <v>37135</v>
      </c>
      <c r="S5736" t="s">
        <v>2399</v>
      </c>
    </row>
    <row r="5737" spans="1:19" x14ac:dyDescent="0.2">
      <c r="A5737" s="7">
        <v>120045</v>
      </c>
      <c r="B5737" s="3">
        <v>1538</v>
      </c>
      <c r="C5737" s="3" t="s">
        <v>27</v>
      </c>
      <c r="D5737" s="2" t="s">
        <v>789</v>
      </c>
      <c r="E5737" s="3">
        <v>18</v>
      </c>
      <c r="F5737" s="17">
        <v>0</v>
      </c>
      <c r="G5737" s="17">
        <v>1</v>
      </c>
      <c r="H5737" s="17">
        <v>0</v>
      </c>
      <c r="I5737" s="7">
        <v>1.1000000000000001</v>
      </c>
      <c r="J5737" s="7">
        <v>20</v>
      </c>
      <c r="K5737" s="4">
        <v>1220</v>
      </c>
      <c r="L5737" s="5">
        <v>1220.0906</v>
      </c>
      <c r="M5737">
        <v>100720</v>
      </c>
      <c r="N5737" s="33">
        <v>1</v>
      </c>
      <c r="O5737" s="50" t="e">
        <f>INDEX([1]Dados!$M$2:$N$26779,MATCH($P5737,[1]Dados!$N$2:$N$26779,),2)</f>
        <v>#N/A</v>
      </c>
      <c r="P5737">
        <v>171742</v>
      </c>
      <c r="Q5737" s="1">
        <v>37180</v>
      </c>
      <c r="R5737" s="1">
        <v>37184</v>
      </c>
      <c r="S5737" t="s">
        <v>2401</v>
      </c>
    </row>
    <row r="5738" spans="1:19" x14ac:dyDescent="0.2">
      <c r="A5738" s="7">
        <v>270350</v>
      </c>
      <c r="B5738" s="3">
        <v>27693</v>
      </c>
      <c r="C5738" s="3" t="s">
        <v>60</v>
      </c>
      <c r="D5738" s="2" t="s">
        <v>506</v>
      </c>
      <c r="E5738" s="3">
        <v>18</v>
      </c>
      <c r="F5738" s="17">
        <v>0</v>
      </c>
      <c r="G5738" s="17">
        <v>1</v>
      </c>
      <c r="H5738" s="17">
        <v>0</v>
      </c>
      <c r="I5738" s="7">
        <v>3.1</v>
      </c>
      <c r="J5738" s="7">
        <v>20</v>
      </c>
      <c r="K5738" s="4">
        <v>1203</v>
      </c>
      <c r="L5738" s="5">
        <v>1203.0829000000001</v>
      </c>
      <c r="M5738">
        <v>38437.03</v>
      </c>
      <c r="N5738" s="3">
        <v>1</v>
      </c>
      <c r="O5738" s="50" t="e">
        <f>INDEX([1]Dados!$M$2:$N$26779,MATCH($P5738,[1]Dados!$N$2:$N$26779,),2)</f>
        <v>#N/A</v>
      </c>
      <c r="P5738">
        <v>170397</v>
      </c>
      <c r="Q5738" s="1">
        <v>37180</v>
      </c>
      <c r="R5738" s="1">
        <v>37184</v>
      </c>
      <c r="S5738" t="s">
        <v>1094</v>
      </c>
    </row>
    <row r="5739" spans="1:19" x14ac:dyDescent="0.2">
      <c r="A5739" s="7">
        <v>270350</v>
      </c>
      <c r="B5739" s="3">
        <v>27693</v>
      </c>
      <c r="C5739" s="3" t="s">
        <v>60</v>
      </c>
      <c r="D5739" s="2" t="s">
        <v>506</v>
      </c>
      <c r="E5739" s="3">
        <v>18</v>
      </c>
      <c r="F5739" s="17">
        <v>0</v>
      </c>
      <c r="G5739" s="17">
        <v>1</v>
      </c>
      <c r="H5739" s="17">
        <v>0</v>
      </c>
      <c r="I5739" s="7">
        <v>3.2</v>
      </c>
      <c r="J5739" s="7">
        <v>0</v>
      </c>
      <c r="K5739" s="4">
        <v>1203</v>
      </c>
      <c r="L5739" s="5">
        <v>1203.0829000000001</v>
      </c>
      <c r="M5739">
        <v>38437.03</v>
      </c>
      <c r="N5739" s="3">
        <v>1</v>
      </c>
      <c r="O5739" s="50" t="e">
        <f>INDEX([1]Dados!$M$2:$N$26779,MATCH($P5739,[1]Dados!$N$2:$N$26779,),2)</f>
        <v>#N/A</v>
      </c>
      <c r="P5739">
        <v>170397</v>
      </c>
      <c r="Q5739" s="1">
        <v>37180</v>
      </c>
      <c r="R5739" s="1">
        <v>37184</v>
      </c>
      <c r="S5739" t="s">
        <v>1094</v>
      </c>
    </row>
    <row r="5740" spans="1:19" x14ac:dyDescent="0.2">
      <c r="A5740" s="7">
        <v>270350</v>
      </c>
      <c r="B5740" s="3">
        <v>27693</v>
      </c>
      <c r="C5740" s="3" t="s">
        <v>60</v>
      </c>
      <c r="D5740" s="2" t="s">
        <v>506</v>
      </c>
      <c r="E5740" s="3">
        <v>18</v>
      </c>
      <c r="F5740" s="17">
        <v>0</v>
      </c>
      <c r="G5740" s="17">
        <v>1</v>
      </c>
      <c r="H5740" s="17">
        <v>0</v>
      </c>
      <c r="I5740" s="7">
        <v>3.3</v>
      </c>
      <c r="J5740" s="7">
        <v>18</v>
      </c>
      <c r="K5740" s="4">
        <v>1203</v>
      </c>
      <c r="L5740" s="5">
        <v>1203.0829000000001</v>
      </c>
      <c r="M5740">
        <v>38437.03</v>
      </c>
      <c r="N5740" s="3">
        <v>1</v>
      </c>
      <c r="O5740" s="50" t="e">
        <f>INDEX([1]Dados!$M$2:$N$26779,MATCH($P5740,[1]Dados!$N$2:$N$26779,),2)</f>
        <v>#N/A</v>
      </c>
      <c r="P5740">
        <v>170397</v>
      </c>
      <c r="Q5740" s="1">
        <v>37180</v>
      </c>
      <c r="R5740" s="1">
        <v>37184</v>
      </c>
      <c r="S5740" t="s">
        <v>1094</v>
      </c>
    </row>
    <row r="5741" spans="1:19" x14ac:dyDescent="0.2">
      <c r="A5741" s="7">
        <v>270350</v>
      </c>
      <c r="B5741" s="3">
        <v>27693</v>
      </c>
      <c r="C5741" s="3" t="s">
        <v>60</v>
      </c>
      <c r="D5741" s="2" t="s">
        <v>506</v>
      </c>
      <c r="E5741" s="3">
        <v>18</v>
      </c>
      <c r="F5741" s="17">
        <v>0</v>
      </c>
      <c r="G5741" s="17">
        <v>1</v>
      </c>
      <c r="H5741" s="17">
        <v>0</v>
      </c>
      <c r="I5741" s="7">
        <v>3.4</v>
      </c>
      <c r="J5741" s="7">
        <v>32</v>
      </c>
      <c r="K5741" s="4">
        <v>1203</v>
      </c>
      <c r="L5741" s="5">
        <v>1203.0829000000001</v>
      </c>
      <c r="M5741">
        <v>38437.03</v>
      </c>
      <c r="N5741" s="3">
        <v>1</v>
      </c>
      <c r="O5741" s="50" t="e">
        <f>INDEX([1]Dados!$M$2:$N$26779,MATCH($P5741,[1]Dados!$N$2:$N$26779,),2)</f>
        <v>#N/A</v>
      </c>
      <c r="P5741">
        <v>170397</v>
      </c>
      <c r="Q5741" s="1">
        <v>37180</v>
      </c>
      <c r="R5741" s="1">
        <v>37184</v>
      </c>
      <c r="S5741" t="s">
        <v>1094</v>
      </c>
    </row>
    <row r="5742" spans="1:19" x14ac:dyDescent="0.2">
      <c r="A5742" s="7">
        <v>270350</v>
      </c>
      <c r="B5742" s="3">
        <v>27693</v>
      </c>
      <c r="C5742" s="3" t="s">
        <v>60</v>
      </c>
      <c r="D5742" s="2" t="s">
        <v>506</v>
      </c>
      <c r="E5742" s="3">
        <v>18</v>
      </c>
      <c r="F5742" s="17">
        <v>0</v>
      </c>
      <c r="G5742" s="17">
        <v>1</v>
      </c>
      <c r="H5742" s="17">
        <v>0</v>
      </c>
      <c r="I5742" s="7">
        <v>3.5</v>
      </c>
      <c r="J5742" s="7">
        <v>17</v>
      </c>
      <c r="K5742" s="4">
        <v>1203</v>
      </c>
      <c r="L5742" s="5">
        <v>1203.0829000000001</v>
      </c>
      <c r="M5742">
        <v>38437.03</v>
      </c>
      <c r="N5742" s="3">
        <v>1</v>
      </c>
      <c r="O5742" s="50" t="e">
        <f>INDEX([1]Dados!$M$2:$N$26779,MATCH($P5742,[1]Dados!$N$2:$N$26779,),2)</f>
        <v>#N/A</v>
      </c>
      <c r="P5742">
        <v>170397</v>
      </c>
      <c r="Q5742" s="1">
        <v>37180</v>
      </c>
      <c r="R5742" s="1">
        <v>37184</v>
      </c>
      <c r="S5742" t="s">
        <v>1094</v>
      </c>
    </row>
    <row r="5743" spans="1:19" x14ac:dyDescent="0.2">
      <c r="A5743" s="7">
        <v>270350</v>
      </c>
      <c r="B5743" s="3">
        <v>27693</v>
      </c>
      <c r="C5743" s="3" t="s">
        <v>60</v>
      </c>
      <c r="D5743" s="2" t="s">
        <v>506</v>
      </c>
      <c r="E5743" s="3">
        <v>18</v>
      </c>
      <c r="F5743" s="17">
        <v>0</v>
      </c>
      <c r="G5743" s="17">
        <v>1</v>
      </c>
      <c r="H5743" s="17">
        <v>0</v>
      </c>
      <c r="I5743" s="7">
        <v>3.6</v>
      </c>
      <c r="J5743" s="7">
        <v>13</v>
      </c>
      <c r="K5743" s="4">
        <v>1203</v>
      </c>
      <c r="L5743" s="5">
        <v>1203.0829000000001</v>
      </c>
      <c r="M5743">
        <v>38437.03</v>
      </c>
      <c r="N5743" s="3">
        <v>1</v>
      </c>
      <c r="O5743" s="50" t="e">
        <f>INDEX([1]Dados!$M$2:$N$26779,MATCH($P5743,[1]Dados!$N$2:$N$26779,),2)</f>
        <v>#N/A</v>
      </c>
      <c r="P5743">
        <v>170397</v>
      </c>
      <c r="Q5743" s="1">
        <v>37180</v>
      </c>
      <c r="R5743" s="1">
        <v>37184</v>
      </c>
      <c r="S5743" t="s">
        <v>1094</v>
      </c>
    </row>
    <row r="5744" spans="1:19" x14ac:dyDescent="0.2">
      <c r="A5744" s="7">
        <v>270350</v>
      </c>
      <c r="B5744" s="3">
        <v>27693</v>
      </c>
      <c r="C5744" s="3" t="s">
        <v>60</v>
      </c>
      <c r="D5744" s="2" t="s">
        <v>506</v>
      </c>
      <c r="E5744" s="3">
        <v>18</v>
      </c>
      <c r="F5744" s="17">
        <v>0</v>
      </c>
      <c r="G5744" s="17">
        <v>1</v>
      </c>
      <c r="H5744" s="17">
        <v>0</v>
      </c>
      <c r="I5744" s="7">
        <v>4.0999999999999996</v>
      </c>
      <c r="J5744" s="7">
        <v>25</v>
      </c>
      <c r="K5744" s="4">
        <v>1214</v>
      </c>
      <c r="L5744" s="5">
        <v>1214.0587</v>
      </c>
      <c r="M5744">
        <v>134990.20000000001</v>
      </c>
      <c r="N5744" s="3">
        <v>1</v>
      </c>
      <c r="O5744" s="50" t="e">
        <f>INDEX([1]Dados!$M$2:$N$26779,MATCH($P5744,[1]Dados!$N$2:$N$26779,),2)</f>
        <v>#N/A</v>
      </c>
      <c r="P5744">
        <v>170348</v>
      </c>
      <c r="Q5744" s="1">
        <v>37180</v>
      </c>
      <c r="R5744" s="1">
        <v>37184</v>
      </c>
      <c r="S5744" t="s">
        <v>1051</v>
      </c>
    </row>
    <row r="5745" spans="1:19" x14ac:dyDescent="0.2">
      <c r="A5745" s="7">
        <v>270350</v>
      </c>
      <c r="B5745" s="3">
        <v>27693</v>
      </c>
      <c r="C5745" s="3" t="s">
        <v>60</v>
      </c>
      <c r="D5745" s="2" t="s">
        <v>506</v>
      </c>
      <c r="E5745" s="3">
        <v>18</v>
      </c>
      <c r="F5745" s="17">
        <v>0</v>
      </c>
      <c r="G5745" s="17">
        <v>1</v>
      </c>
      <c r="H5745" s="17">
        <v>0</v>
      </c>
      <c r="I5745" s="7">
        <v>4.2</v>
      </c>
      <c r="J5745" s="7">
        <v>25</v>
      </c>
      <c r="K5745" s="4">
        <v>1214</v>
      </c>
      <c r="L5745" s="5">
        <v>1214.0587</v>
      </c>
      <c r="M5745">
        <v>134990.20000000001</v>
      </c>
      <c r="N5745" s="3">
        <v>1</v>
      </c>
      <c r="O5745" s="50" t="e">
        <f>INDEX([1]Dados!$M$2:$N$26779,MATCH($P5745,[1]Dados!$N$2:$N$26779,),2)</f>
        <v>#N/A</v>
      </c>
      <c r="P5745">
        <v>170348</v>
      </c>
      <c r="Q5745" s="1">
        <v>37180</v>
      </c>
      <c r="R5745" s="1">
        <v>37184</v>
      </c>
      <c r="S5745" t="s">
        <v>1051</v>
      </c>
    </row>
    <row r="5746" spans="1:19" x14ac:dyDescent="0.2">
      <c r="A5746" s="7">
        <v>270350</v>
      </c>
      <c r="B5746" s="3">
        <v>27693</v>
      </c>
      <c r="C5746" s="3" t="s">
        <v>60</v>
      </c>
      <c r="D5746" s="2" t="s">
        <v>506</v>
      </c>
      <c r="E5746" s="3">
        <v>18</v>
      </c>
      <c r="F5746" s="17">
        <v>0</v>
      </c>
      <c r="G5746" s="17">
        <v>1</v>
      </c>
      <c r="H5746" s="17">
        <v>0</v>
      </c>
      <c r="I5746" s="7">
        <v>4.3</v>
      </c>
      <c r="J5746" s="7">
        <v>25</v>
      </c>
      <c r="K5746" s="4">
        <v>1214</v>
      </c>
      <c r="L5746" s="5">
        <v>1214.0587</v>
      </c>
      <c r="M5746">
        <v>134990.20000000001</v>
      </c>
      <c r="N5746" s="3">
        <v>1</v>
      </c>
      <c r="O5746" s="50" t="e">
        <f>INDEX([1]Dados!$M$2:$N$26779,MATCH($P5746,[1]Dados!$N$2:$N$26779,),2)</f>
        <v>#N/A</v>
      </c>
      <c r="P5746">
        <v>170348</v>
      </c>
      <c r="Q5746" s="1">
        <v>37180</v>
      </c>
      <c r="R5746" s="1">
        <v>37184</v>
      </c>
      <c r="S5746" t="s">
        <v>1051</v>
      </c>
    </row>
    <row r="5747" spans="1:19" x14ac:dyDescent="0.2">
      <c r="A5747" s="7">
        <v>270350</v>
      </c>
      <c r="B5747" s="3">
        <v>27693</v>
      </c>
      <c r="C5747" s="3" t="s">
        <v>60</v>
      </c>
      <c r="D5747" s="2" t="s">
        <v>506</v>
      </c>
      <c r="E5747" s="3">
        <v>18</v>
      </c>
      <c r="F5747" s="17">
        <v>0</v>
      </c>
      <c r="G5747" s="17">
        <v>1</v>
      </c>
      <c r="H5747" s="17">
        <v>0</v>
      </c>
      <c r="I5747" s="7">
        <v>4.4000000000000004</v>
      </c>
      <c r="J5747" s="7">
        <v>0</v>
      </c>
      <c r="K5747" s="4">
        <v>1214</v>
      </c>
      <c r="L5747" s="5">
        <v>1214.0587</v>
      </c>
      <c r="M5747">
        <v>134990.20000000001</v>
      </c>
      <c r="N5747" s="3">
        <v>1</v>
      </c>
      <c r="O5747" s="50" t="e">
        <f>INDEX([1]Dados!$M$2:$N$26779,MATCH($P5747,[1]Dados!$N$2:$N$26779,),2)</f>
        <v>#N/A</v>
      </c>
      <c r="P5747">
        <v>170348</v>
      </c>
      <c r="Q5747" s="1">
        <v>37180</v>
      </c>
      <c r="R5747" s="1">
        <v>37184</v>
      </c>
      <c r="S5747" t="s">
        <v>1051</v>
      </c>
    </row>
    <row r="5748" spans="1:19" x14ac:dyDescent="0.2">
      <c r="A5748" s="7">
        <v>270350</v>
      </c>
      <c r="B5748" s="3">
        <v>27693</v>
      </c>
      <c r="C5748" s="3" t="s">
        <v>60</v>
      </c>
      <c r="D5748" s="2" t="s">
        <v>506</v>
      </c>
      <c r="E5748" s="3">
        <v>18</v>
      </c>
      <c r="F5748" s="17">
        <v>0</v>
      </c>
      <c r="G5748" s="17">
        <v>1</v>
      </c>
      <c r="H5748" s="17">
        <v>0</v>
      </c>
      <c r="I5748" s="7">
        <v>4.5</v>
      </c>
      <c r="J5748" s="7">
        <v>13</v>
      </c>
      <c r="K5748" s="4">
        <v>1214</v>
      </c>
      <c r="L5748" s="5">
        <v>1214.0587</v>
      </c>
      <c r="M5748">
        <v>134990.20000000001</v>
      </c>
      <c r="N5748" s="3">
        <v>1</v>
      </c>
      <c r="O5748" s="50" t="e">
        <f>INDEX([1]Dados!$M$2:$N$26779,MATCH($P5748,[1]Dados!$N$2:$N$26779,),2)</f>
        <v>#N/A</v>
      </c>
      <c r="P5748">
        <v>170348</v>
      </c>
      <c r="Q5748" s="1">
        <v>37180</v>
      </c>
      <c r="R5748" s="1">
        <v>37184</v>
      </c>
      <c r="S5748" t="s">
        <v>1051</v>
      </c>
    </row>
    <row r="5749" spans="1:19" x14ac:dyDescent="0.2">
      <c r="A5749" s="7">
        <v>270350</v>
      </c>
      <c r="B5749" s="3">
        <v>27693</v>
      </c>
      <c r="C5749" s="3" t="s">
        <v>60</v>
      </c>
      <c r="D5749" s="2" t="s">
        <v>506</v>
      </c>
      <c r="E5749" s="3">
        <v>18</v>
      </c>
      <c r="F5749" s="17">
        <v>0</v>
      </c>
      <c r="G5749" s="17">
        <v>1</v>
      </c>
      <c r="H5749" s="17">
        <v>0</v>
      </c>
      <c r="I5749" s="7">
        <v>4.5999999999999996</v>
      </c>
      <c r="J5749" s="7">
        <v>25</v>
      </c>
      <c r="K5749" s="4">
        <v>1214</v>
      </c>
      <c r="L5749" s="5">
        <v>1214.0587</v>
      </c>
      <c r="M5749">
        <v>134990.20000000001</v>
      </c>
      <c r="N5749" s="3">
        <v>1</v>
      </c>
      <c r="O5749" s="50" t="e">
        <f>INDEX([1]Dados!$M$2:$N$26779,MATCH($P5749,[1]Dados!$N$2:$N$26779,),2)</f>
        <v>#N/A</v>
      </c>
      <c r="P5749">
        <v>170348</v>
      </c>
      <c r="Q5749" s="1">
        <v>37180</v>
      </c>
      <c r="R5749" s="1">
        <v>37184</v>
      </c>
      <c r="S5749" t="s">
        <v>1051</v>
      </c>
    </row>
    <row r="5750" spans="1:19" x14ac:dyDescent="0.2">
      <c r="A5750" s="7">
        <v>270350</v>
      </c>
      <c r="B5750" s="3">
        <v>27693</v>
      </c>
      <c r="C5750" s="3" t="s">
        <v>60</v>
      </c>
      <c r="D5750" s="2" t="s">
        <v>506</v>
      </c>
      <c r="E5750" s="3">
        <v>18</v>
      </c>
      <c r="F5750" s="17">
        <v>0</v>
      </c>
      <c r="G5750" s="17">
        <v>1</v>
      </c>
      <c r="H5750" s="17">
        <v>0</v>
      </c>
      <c r="I5750" s="7" t="s">
        <v>3</v>
      </c>
      <c r="J5750" s="7">
        <v>0</v>
      </c>
      <c r="K5750" s="4">
        <v>1214</v>
      </c>
      <c r="L5750" s="5">
        <v>1214.0589</v>
      </c>
      <c r="M5750" t="s">
        <v>2134</v>
      </c>
      <c r="N5750" s="3">
        <v>1</v>
      </c>
      <c r="O5750" s="50" t="e">
        <f>INDEX([1]Dados!$M$2:$N$26779,MATCH($P5750,[1]Dados!$N$2:$N$26779,),2)</f>
        <v>#N/A</v>
      </c>
      <c r="P5750">
        <v>170302</v>
      </c>
      <c r="Q5750" s="1">
        <v>37180</v>
      </c>
      <c r="R5750" s="1">
        <v>37184</v>
      </c>
      <c r="S5750" t="s">
        <v>1128</v>
      </c>
    </row>
    <row r="5751" spans="1:19" x14ac:dyDescent="0.2">
      <c r="A5751" s="7">
        <v>270350</v>
      </c>
      <c r="B5751" s="3">
        <v>27693</v>
      </c>
      <c r="C5751" s="3" t="s">
        <v>60</v>
      </c>
      <c r="D5751" s="2" t="s">
        <v>506</v>
      </c>
      <c r="E5751" s="3">
        <v>18</v>
      </c>
      <c r="F5751" s="17">
        <v>0</v>
      </c>
      <c r="G5751" s="17">
        <v>1</v>
      </c>
      <c r="H5751" s="17">
        <v>0</v>
      </c>
      <c r="I5751" s="7">
        <v>2.1</v>
      </c>
      <c r="J5751" s="7">
        <v>24</v>
      </c>
      <c r="K5751" s="4">
        <v>1214</v>
      </c>
      <c r="L5751" s="5">
        <v>1214.0589</v>
      </c>
      <c r="M5751">
        <v>372820</v>
      </c>
      <c r="N5751" s="3">
        <v>1</v>
      </c>
      <c r="O5751" s="50" t="e">
        <f>INDEX([1]Dados!$M$2:$N$26779,MATCH($P5751,[1]Dados!$N$2:$N$26779,),2)</f>
        <v>#N/A</v>
      </c>
      <c r="P5751">
        <v>170305</v>
      </c>
      <c r="Q5751" s="1">
        <v>37180</v>
      </c>
      <c r="R5751" s="1">
        <v>37184</v>
      </c>
      <c r="S5751" t="s">
        <v>1128</v>
      </c>
    </row>
    <row r="5752" spans="1:19" x14ac:dyDescent="0.2">
      <c r="A5752" s="7">
        <v>270350</v>
      </c>
      <c r="B5752" s="3">
        <v>27693</v>
      </c>
      <c r="C5752" s="3" t="s">
        <v>60</v>
      </c>
      <c r="D5752" s="2" t="s">
        <v>506</v>
      </c>
      <c r="E5752" s="3">
        <v>18</v>
      </c>
      <c r="F5752" s="17">
        <v>0</v>
      </c>
      <c r="G5752" s="17">
        <v>1</v>
      </c>
      <c r="H5752" s="17">
        <v>0</v>
      </c>
      <c r="I5752" s="7">
        <v>2.2000000000000002</v>
      </c>
      <c r="J5752" s="7">
        <v>28</v>
      </c>
      <c r="K5752" s="4">
        <v>1214</v>
      </c>
      <c r="L5752" s="5">
        <v>1214.0589</v>
      </c>
      <c r="M5752">
        <v>372820</v>
      </c>
      <c r="N5752" s="3">
        <v>1</v>
      </c>
      <c r="O5752" s="50" t="e">
        <f>INDEX([1]Dados!$M$2:$N$26779,MATCH($P5752,[1]Dados!$N$2:$N$26779,),2)</f>
        <v>#N/A</v>
      </c>
      <c r="P5752">
        <v>170305</v>
      </c>
      <c r="Q5752" s="1">
        <v>37180</v>
      </c>
      <c r="R5752" s="1">
        <v>37184</v>
      </c>
      <c r="S5752" t="s">
        <v>1128</v>
      </c>
    </row>
    <row r="5753" spans="1:19" x14ac:dyDescent="0.2">
      <c r="A5753" s="7">
        <v>270350</v>
      </c>
      <c r="B5753" s="3">
        <v>27693</v>
      </c>
      <c r="C5753" s="3" t="s">
        <v>60</v>
      </c>
      <c r="D5753" s="2" t="s">
        <v>506</v>
      </c>
      <c r="E5753" s="3">
        <v>18</v>
      </c>
      <c r="F5753" s="17">
        <v>0</v>
      </c>
      <c r="G5753" s="17">
        <v>1</v>
      </c>
      <c r="H5753" s="17">
        <v>0</v>
      </c>
      <c r="I5753" s="7">
        <v>2.2999999999999998</v>
      </c>
      <c r="J5753" s="7">
        <v>28</v>
      </c>
      <c r="K5753" s="4">
        <v>1214</v>
      </c>
      <c r="L5753" s="5">
        <v>1214.0589</v>
      </c>
      <c r="M5753">
        <v>372820</v>
      </c>
      <c r="N5753" s="3">
        <v>1</v>
      </c>
      <c r="O5753" s="50" t="e">
        <f>INDEX([1]Dados!$M$2:$N$26779,MATCH($P5753,[1]Dados!$N$2:$N$26779,),2)</f>
        <v>#N/A</v>
      </c>
      <c r="P5753">
        <v>170305</v>
      </c>
      <c r="Q5753" s="1">
        <v>37180</v>
      </c>
      <c r="R5753" s="1">
        <v>37184</v>
      </c>
      <c r="S5753" t="s">
        <v>1128</v>
      </c>
    </row>
    <row r="5754" spans="1:19" x14ac:dyDescent="0.2">
      <c r="A5754" s="7">
        <v>270350</v>
      </c>
      <c r="B5754" s="3">
        <v>27693</v>
      </c>
      <c r="C5754" s="3" t="s">
        <v>60</v>
      </c>
      <c r="D5754" s="2" t="s">
        <v>506</v>
      </c>
      <c r="E5754" s="3">
        <v>18</v>
      </c>
      <c r="F5754" s="17">
        <v>0</v>
      </c>
      <c r="G5754" s="17">
        <v>1</v>
      </c>
      <c r="H5754" s="17">
        <v>0</v>
      </c>
      <c r="I5754" s="7">
        <v>2.4</v>
      </c>
      <c r="J5754" s="7">
        <v>24</v>
      </c>
      <c r="K5754" s="4">
        <v>1214</v>
      </c>
      <c r="L5754" s="5">
        <v>1214.0589</v>
      </c>
      <c r="M5754">
        <v>372820</v>
      </c>
      <c r="N5754" s="3">
        <v>1</v>
      </c>
      <c r="O5754" s="50" t="e">
        <f>INDEX([1]Dados!$M$2:$N$26779,MATCH($P5754,[1]Dados!$N$2:$N$26779,),2)</f>
        <v>#N/A</v>
      </c>
      <c r="P5754">
        <v>170305</v>
      </c>
      <c r="Q5754" s="1">
        <v>37180</v>
      </c>
      <c r="R5754" s="1">
        <v>37184</v>
      </c>
      <c r="S5754" t="s">
        <v>1128</v>
      </c>
    </row>
    <row r="5755" spans="1:19" x14ac:dyDescent="0.2">
      <c r="A5755" s="7">
        <v>270350</v>
      </c>
      <c r="B5755" s="3">
        <v>27693</v>
      </c>
      <c r="C5755" s="3" t="s">
        <v>60</v>
      </c>
      <c r="D5755" s="2" t="s">
        <v>506</v>
      </c>
      <c r="E5755" s="3">
        <v>18</v>
      </c>
      <c r="F5755" s="17">
        <v>0</v>
      </c>
      <c r="G5755" s="17">
        <v>1</v>
      </c>
      <c r="H5755" s="17">
        <v>0</v>
      </c>
      <c r="I5755" s="7">
        <v>2.5</v>
      </c>
      <c r="J5755" s="7">
        <v>28</v>
      </c>
      <c r="K5755" s="4">
        <v>1214</v>
      </c>
      <c r="L5755" s="5">
        <v>1214.0589</v>
      </c>
      <c r="M5755">
        <v>372820</v>
      </c>
      <c r="N5755" s="3">
        <v>1</v>
      </c>
      <c r="O5755" s="50" t="e">
        <f>INDEX([1]Dados!$M$2:$N$26779,MATCH($P5755,[1]Dados!$N$2:$N$26779,),2)</f>
        <v>#N/A</v>
      </c>
      <c r="P5755">
        <v>170305</v>
      </c>
      <c r="Q5755" s="1">
        <v>37180</v>
      </c>
      <c r="R5755" s="1">
        <v>37184</v>
      </c>
      <c r="S5755" t="s">
        <v>1128</v>
      </c>
    </row>
    <row r="5756" spans="1:19" x14ac:dyDescent="0.2">
      <c r="A5756" s="7">
        <v>270350</v>
      </c>
      <c r="B5756" s="3">
        <v>27693</v>
      </c>
      <c r="C5756" s="3" t="s">
        <v>60</v>
      </c>
      <c r="D5756" s="2" t="s">
        <v>506</v>
      </c>
      <c r="E5756" s="3">
        <v>18</v>
      </c>
      <c r="F5756" s="17">
        <v>0</v>
      </c>
      <c r="G5756" s="17">
        <v>1</v>
      </c>
      <c r="H5756" s="17">
        <v>0</v>
      </c>
      <c r="I5756" s="7">
        <v>2.6</v>
      </c>
      <c r="J5756" s="7">
        <v>32</v>
      </c>
      <c r="K5756" s="4">
        <v>1214</v>
      </c>
      <c r="L5756" s="5">
        <v>1214.0589</v>
      </c>
      <c r="M5756">
        <v>372820</v>
      </c>
      <c r="N5756" s="3">
        <v>1</v>
      </c>
      <c r="O5756" s="50" t="e">
        <f>INDEX([1]Dados!$M$2:$N$26779,MATCH($P5756,[1]Dados!$N$2:$N$26779,),2)</f>
        <v>#N/A</v>
      </c>
      <c r="P5756">
        <v>170305</v>
      </c>
      <c r="Q5756" s="1">
        <v>37180</v>
      </c>
      <c r="R5756" s="1">
        <v>37184</v>
      </c>
      <c r="S5756" t="s">
        <v>1128</v>
      </c>
    </row>
    <row r="5757" spans="1:19" x14ac:dyDescent="0.2">
      <c r="A5757" s="7">
        <v>270350</v>
      </c>
      <c r="B5757" s="3">
        <v>27693</v>
      </c>
      <c r="C5757" s="3" t="s">
        <v>60</v>
      </c>
      <c r="D5757" s="2" t="s">
        <v>506</v>
      </c>
      <c r="E5757" s="3">
        <v>18</v>
      </c>
      <c r="F5757" s="17">
        <v>0</v>
      </c>
      <c r="G5757" s="17">
        <v>1</v>
      </c>
      <c r="H5757" s="17">
        <v>0</v>
      </c>
      <c r="I5757" s="7">
        <v>2.7</v>
      </c>
      <c r="J5757" s="7">
        <v>20</v>
      </c>
      <c r="K5757" s="4">
        <v>1214</v>
      </c>
      <c r="L5757" s="5">
        <v>1214.0589</v>
      </c>
      <c r="M5757">
        <v>372820</v>
      </c>
      <c r="N5757" s="3">
        <v>1</v>
      </c>
      <c r="O5757" s="50" t="e">
        <f>INDEX([1]Dados!$M$2:$N$26779,MATCH($P5757,[1]Dados!$N$2:$N$26779,),2)</f>
        <v>#N/A</v>
      </c>
      <c r="P5757">
        <v>170305</v>
      </c>
      <c r="Q5757" s="1">
        <v>37180</v>
      </c>
      <c r="R5757" s="1">
        <v>37184</v>
      </c>
      <c r="S5757" t="s">
        <v>1128</v>
      </c>
    </row>
    <row r="5758" spans="1:19" x14ac:dyDescent="0.2">
      <c r="A5758" s="7">
        <v>270350</v>
      </c>
      <c r="B5758" s="3">
        <v>27693</v>
      </c>
      <c r="C5758" s="3" t="s">
        <v>60</v>
      </c>
      <c r="D5758" s="2" t="s">
        <v>506</v>
      </c>
      <c r="E5758" s="3">
        <v>18</v>
      </c>
      <c r="F5758" s="17">
        <v>0</v>
      </c>
      <c r="G5758" s="17">
        <v>1</v>
      </c>
      <c r="H5758" s="17">
        <v>0</v>
      </c>
      <c r="I5758" s="7">
        <v>2.8</v>
      </c>
      <c r="J5758" s="7">
        <v>25</v>
      </c>
      <c r="K5758" s="4">
        <v>1214</v>
      </c>
      <c r="L5758" s="5">
        <v>1214.0589</v>
      </c>
      <c r="M5758">
        <v>372820</v>
      </c>
      <c r="N5758" s="3">
        <v>1</v>
      </c>
      <c r="O5758" s="50" t="e">
        <f>INDEX([1]Dados!$M$2:$N$26779,MATCH($P5758,[1]Dados!$N$2:$N$26779,),2)</f>
        <v>#N/A</v>
      </c>
      <c r="P5758">
        <v>170305</v>
      </c>
      <c r="Q5758" s="1">
        <v>37180</v>
      </c>
      <c r="R5758" s="1">
        <v>37184</v>
      </c>
      <c r="S5758" t="s">
        <v>1128</v>
      </c>
    </row>
    <row r="5759" spans="1:19" x14ac:dyDescent="0.2">
      <c r="A5759" s="7">
        <v>270350</v>
      </c>
      <c r="B5759" s="3">
        <v>27693</v>
      </c>
      <c r="C5759" s="3" t="s">
        <v>60</v>
      </c>
      <c r="D5759" s="2" t="s">
        <v>506</v>
      </c>
      <c r="E5759" s="3">
        <v>18</v>
      </c>
      <c r="F5759" s="17">
        <v>0</v>
      </c>
      <c r="G5759" s="17">
        <v>1</v>
      </c>
      <c r="H5759" s="17">
        <v>0</v>
      </c>
      <c r="I5759" s="7">
        <v>2.9</v>
      </c>
      <c r="J5759" s="7">
        <v>28</v>
      </c>
      <c r="K5759" s="4">
        <v>1214</v>
      </c>
      <c r="L5759" s="5">
        <v>1214.0589</v>
      </c>
      <c r="M5759">
        <v>372820</v>
      </c>
      <c r="N5759" s="3">
        <v>1</v>
      </c>
      <c r="O5759" s="50" t="e">
        <f>INDEX([1]Dados!$M$2:$N$26779,MATCH($P5759,[1]Dados!$N$2:$N$26779,),2)</f>
        <v>#N/A</v>
      </c>
      <c r="P5759">
        <v>170305</v>
      </c>
      <c r="Q5759" s="1">
        <v>37180</v>
      </c>
      <c r="R5759" s="1">
        <v>37184</v>
      </c>
      <c r="S5759" t="s">
        <v>1128</v>
      </c>
    </row>
    <row r="5760" spans="1:19" x14ac:dyDescent="0.2">
      <c r="A5760" s="7">
        <v>270350</v>
      </c>
      <c r="B5760" s="3">
        <v>27693</v>
      </c>
      <c r="C5760" s="3" t="s">
        <v>60</v>
      </c>
      <c r="D5760" s="2" t="s">
        <v>506</v>
      </c>
      <c r="E5760" s="3">
        <v>18</v>
      </c>
      <c r="F5760" s="17">
        <v>0</v>
      </c>
      <c r="G5760" s="17">
        <v>1</v>
      </c>
      <c r="H5760" s="17">
        <v>0</v>
      </c>
      <c r="I5760" s="7" t="s">
        <v>3</v>
      </c>
      <c r="J5760" s="7">
        <v>0</v>
      </c>
      <c r="K5760" s="4">
        <v>1214</v>
      </c>
      <c r="L5760" s="5">
        <v>1214.0808</v>
      </c>
      <c r="M5760">
        <f>26400+792</f>
        <v>27192</v>
      </c>
      <c r="N5760" s="3">
        <v>1</v>
      </c>
      <c r="O5760" s="50" t="e">
        <f>INDEX([1]Dados!$M$2:$N$26779,MATCH($P5760,[1]Dados!$N$2:$N$26779,),2)</f>
        <v>#N/A</v>
      </c>
      <c r="P5760">
        <v>170447</v>
      </c>
      <c r="Q5760" s="1">
        <v>37180</v>
      </c>
      <c r="R5760" s="1">
        <v>37184</v>
      </c>
      <c r="S5760" t="s">
        <v>2134</v>
      </c>
    </row>
    <row r="5761" spans="1:19" x14ac:dyDescent="0.2">
      <c r="A5761" s="7">
        <v>270350</v>
      </c>
      <c r="B5761" s="3">
        <v>27693</v>
      </c>
      <c r="C5761" s="3" t="s">
        <v>60</v>
      </c>
      <c r="D5761" s="2" t="s">
        <v>506</v>
      </c>
      <c r="E5761" s="3">
        <v>18</v>
      </c>
      <c r="F5761" s="17">
        <v>0</v>
      </c>
      <c r="G5761" s="17">
        <v>1</v>
      </c>
      <c r="H5761" s="17">
        <v>0</v>
      </c>
      <c r="I5761" s="7">
        <v>1.1000000000000001</v>
      </c>
      <c r="J5761" s="7">
        <v>17</v>
      </c>
      <c r="K5761" s="4">
        <v>1293</v>
      </c>
      <c r="L5761" s="5">
        <v>1293.0592999999999</v>
      </c>
      <c r="M5761">
        <v>7581.25</v>
      </c>
      <c r="N5761" s="3">
        <v>1</v>
      </c>
      <c r="O5761" s="50" t="e">
        <f>INDEX([1]Dados!$M$2:$N$26779,MATCH($P5761,[1]Dados!$N$2:$N$26779,),2)</f>
        <v>#N/A</v>
      </c>
      <c r="P5761">
        <v>170085</v>
      </c>
      <c r="Q5761" s="1">
        <v>37180</v>
      </c>
      <c r="R5761" s="1">
        <v>37184</v>
      </c>
      <c r="S5761" t="s">
        <v>2402</v>
      </c>
    </row>
    <row r="5762" spans="1:19" x14ac:dyDescent="0.2">
      <c r="A5762" s="7">
        <v>270350</v>
      </c>
      <c r="B5762" s="3">
        <v>27693</v>
      </c>
      <c r="C5762" s="3" t="s">
        <v>60</v>
      </c>
      <c r="D5762" s="2" t="s">
        <v>506</v>
      </c>
      <c r="E5762" s="3">
        <v>18</v>
      </c>
      <c r="F5762" s="17">
        <v>0</v>
      </c>
      <c r="G5762" s="17">
        <v>1</v>
      </c>
      <c r="H5762" s="17">
        <v>0</v>
      </c>
      <c r="I5762" s="7">
        <v>1.2</v>
      </c>
      <c r="J5762" s="7">
        <v>0</v>
      </c>
      <c r="K5762" s="4">
        <v>1293</v>
      </c>
      <c r="L5762" s="5">
        <v>1293.0592999999999</v>
      </c>
      <c r="M5762">
        <v>7581.25</v>
      </c>
      <c r="N5762" s="3">
        <v>1</v>
      </c>
      <c r="O5762" s="50" t="e">
        <f>INDEX([1]Dados!$M$2:$N$26779,MATCH($P5762,[1]Dados!$N$2:$N$26779,),2)</f>
        <v>#N/A</v>
      </c>
      <c r="P5762">
        <v>170085</v>
      </c>
      <c r="Q5762" s="1">
        <v>37180</v>
      </c>
      <c r="R5762" s="1">
        <v>37184</v>
      </c>
      <c r="S5762" t="s">
        <v>2402</v>
      </c>
    </row>
    <row r="5763" spans="1:19" x14ac:dyDescent="0.2">
      <c r="A5763" s="7">
        <v>270350</v>
      </c>
      <c r="B5763" s="3">
        <v>27693</v>
      </c>
      <c r="C5763" s="3" t="s">
        <v>60</v>
      </c>
      <c r="D5763" s="2" t="s">
        <v>506</v>
      </c>
      <c r="E5763" s="3">
        <v>18</v>
      </c>
      <c r="F5763" s="17">
        <v>0</v>
      </c>
      <c r="G5763" s="17">
        <v>1</v>
      </c>
      <c r="H5763" s="17">
        <v>0</v>
      </c>
      <c r="I5763" s="7">
        <v>1.3</v>
      </c>
      <c r="J5763" s="7">
        <v>22</v>
      </c>
      <c r="K5763" s="4">
        <v>1293</v>
      </c>
      <c r="L5763" s="5">
        <v>1293.0592999999999</v>
      </c>
      <c r="M5763">
        <v>7581.25</v>
      </c>
      <c r="N5763" s="3">
        <v>1</v>
      </c>
      <c r="O5763" s="50" t="e">
        <f>INDEX([1]Dados!$M$2:$N$26779,MATCH($P5763,[1]Dados!$N$2:$N$26779,),2)</f>
        <v>#N/A</v>
      </c>
      <c r="P5763">
        <v>170085</v>
      </c>
      <c r="Q5763" s="1">
        <v>37180</v>
      </c>
      <c r="R5763" s="1">
        <v>37184</v>
      </c>
      <c r="S5763" t="s">
        <v>2402</v>
      </c>
    </row>
    <row r="5764" spans="1:19" x14ac:dyDescent="0.2">
      <c r="A5764" s="7">
        <v>270350</v>
      </c>
      <c r="B5764" s="3">
        <v>27693</v>
      </c>
      <c r="C5764" s="3" t="s">
        <v>60</v>
      </c>
      <c r="D5764" s="2" t="s">
        <v>506</v>
      </c>
      <c r="E5764" s="3">
        <v>18</v>
      </c>
      <c r="F5764" s="17">
        <v>0</v>
      </c>
      <c r="G5764" s="17">
        <v>1</v>
      </c>
      <c r="H5764" s="17">
        <v>0</v>
      </c>
      <c r="I5764" s="7">
        <v>1.4</v>
      </c>
      <c r="J5764" s="7">
        <v>28</v>
      </c>
      <c r="K5764" s="4">
        <v>1293</v>
      </c>
      <c r="L5764" s="5">
        <v>1293.0592999999999</v>
      </c>
      <c r="M5764">
        <v>7581.25</v>
      </c>
      <c r="N5764" s="3">
        <v>1</v>
      </c>
      <c r="O5764" s="50" t="e">
        <f>INDEX([1]Dados!$M$2:$N$26779,MATCH($P5764,[1]Dados!$N$2:$N$26779,),2)</f>
        <v>#N/A</v>
      </c>
      <c r="P5764">
        <v>170085</v>
      </c>
      <c r="Q5764" s="1">
        <v>37180</v>
      </c>
      <c r="R5764" s="1">
        <v>37184</v>
      </c>
      <c r="S5764" t="s">
        <v>2402</v>
      </c>
    </row>
    <row r="5765" spans="1:19" x14ac:dyDescent="0.2">
      <c r="A5765" s="7">
        <v>130006</v>
      </c>
      <c r="B5765" s="3">
        <v>2917</v>
      </c>
      <c r="C5765" s="3" t="s">
        <v>43</v>
      </c>
      <c r="D5765" s="2" t="s">
        <v>244</v>
      </c>
      <c r="E5765" s="3">
        <v>18</v>
      </c>
      <c r="F5765" s="17">
        <v>0</v>
      </c>
      <c r="G5765" s="17">
        <v>1</v>
      </c>
      <c r="H5765" s="17">
        <v>0</v>
      </c>
      <c r="I5765" s="7">
        <v>5.0999999999999996</v>
      </c>
      <c r="J5765" s="7">
        <v>8</v>
      </c>
      <c r="K5765" s="4">
        <v>119</v>
      </c>
      <c r="L5765" s="5">
        <v>119.3921</v>
      </c>
      <c r="M5765">
        <v>74985.53</v>
      </c>
      <c r="N5765" s="3">
        <v>1</v>
      </c>
      <c r="O5765" s="50" t="e">
        <f>INDEX([1]Dados!$M$2:$N$26779,MATCH($P5765,[1]Dados!$N$2:$N$26779,),2)</f>
        <v>#N/A</v>
      </c>
      <c r="P5765">
        <v>170651</v>
      </c>
      <c r="Q5765" s="1">
        <v>37545</v>
      </c>
      <c r="R5765" s="1">
        <v>37549</v>
      </c>
      <c r="S5765" t="s">
        <v>2403</v>
      </c>
    </row>
    <row r="5766" spans="1:19" x14ac:dyDescent="0.2">
      <c r="A5766" s="7">
        <v>130006</v>
      </c>
      <c r="B5766" s="3">
        <v>2917</v>
      </c>
      <c r="C5766" s="3" t="s">
        <v>43</v>
      </c>
      <c r="D5766" s="2" t="s">
        <v>244</v>
      </c>
      <c r="E5766" s="3">
        <v>18</v>
      </c>
      <c r="F5766" s="17">
        <v>0</v>
      </c>
      <c r="G5766" s="17">
        <v>1</v>
      </c>
      <c r="H5766" s="17">
        <v>0</v>
      </c>
      <c r="I5766" s="7">
        <v>5.2</v>
      </c>
      <c r="J5766" s="7">
        <v>7</v>
      </c>
      <c r="K5766" s="4">
        <v>119</v>
      </c>
      <c r="L5766" s="5">
        <v>119.3921</v>
      </c>
      <c r="M5766">
        <v>74985.53</v>
      </c>
      <c r="N5766" s="3">
        <v>1</v>
      </c>
      <c r="O5766" s="50" t="e">
        <f>INDEX([1]Dados!$M$2:$N$26779,MATCH($P5766,[1]Dados!$N$2:$N$26779,),2)</f>
        <v>#N/A</v>
      </c>
      <c r="P5766">
        <v>170651</v>
      </c>
      <c r="Q5766" s="1">
        <v>37545</v>
      </c>
      <c r="R5766" s="1">
        <v>37549</v>
      </c>
      <c r="S5766" t="s">
        <v>2403</v>
      </c>
    </row>
    <row r="5767" spans="1:19" x14ac:dyDescent="0.2">
      <c r="A5767" s="7">
        <v>130006</v>
      </c>
      <c r="B5767" s="3">
        <v>2917</v>
      </c>
      <c r="C5767" s="3" t="s">
        <v>43</v>
      </c>
      <c r="D5767" s="2" t="s">
        <v>244</v>
      </c>
      <c r="E5767" s="3">
        <v>18</v>
      </c>
      <c r="F5767" s="17">
        <v>0</v>
      </c>
      <c r="G5767" s="17">
        <v>1</v>
      </c>
      <c r="H5767" s="17">
        <v>0</v>
      </c>
      <c r="I5767" s="7">
        <v>5.3</v>
      </c>
      <c r="J5767" s="7">
        <v>19</v>
      </c>
      <c r="K5767" s="4">
        <v>119</v>
      </c>
      <c r="L5767" s="5">
        <v>119.3921</v>
      </c>
      <c r="M5767">
        <v>74985.53</v>
      </c>
      <c r="N5767" s="3">
        <v>1</v>
      </c>
      <c r="O5767" s="50" t="e">
        <f>INDEX([1]Dados!$M$2:$N$26779,MATCH($P5767,[1]Dados!$N$2:$N$26779,),2)</f>
        <v>#N/A</v>
      </c>
      <c r="P5767">
        <v>170651</v>
      </c>
      <c r="Q5767" s="1">
        <v>37545</v>
      </c>
      <c r="R5767" s="1">
        <v>37549</v>
      </c>
      <c r="S5767" t="s">
        <v>2403</v>
      </c>
    </row>
    <row r="5768" spans="1:19" x14ac:dyDescent="0.2">
      <c r="A5768" s="7">
        <v>130006</v>
      </c>
      <c r="B5768" s="3">
        <v>2917</v>
      </c>
      <c r="C5768" s="3" t="s">
        <v>43</v>
      </c>
      <c r="D5768" s="2" t="s">
        <v>244</v>
      </c>
      <c r="E5768" s="3">
        <v>18</v>
      </c>
      <c r="F5768" s="17">
        <v>0</v>
      </c>
      <c r="G5768" s="17">
        <v>1</v>
      </c>
      <c r="H5768" s="17">
        <v>0</v>
      </c>
      <c r="I5768" s="7">
        <v>2.1</v>
      </c>
      <c r="J5768" s="7">
        <v>25</v>
      </c>
      <c r="K5768" s="4">
        <v>1214</v>
      </c>
      <c r="L5768" s="5">
        <v>1214.0587</v>
      </c>
      <c r="M5768">
        <v>167239</v>
      </c>
      <c r="N5768" s="3">
        <v>1</v>
      </c>
      <c r="O5768" s="50" t="e">
        <f>INDEX([1]Dados!$M$2:$N$26779,MATCH($P5768,[1]Dados!$N$2:$N$26779,),2)</f>
        <v>#N/A</v>
      </c>
      <c r="P5768">
        <v>170349</v>
      </c>
      <c r="Q5768" s="1">
        <v>37545</v>
      </c>
      <c r="R5768" s="1">
        <v>37549</v>
      </c>
      <c r="S5768" t="s">
        <v>1805</v>
      </c>
    </row>
    <row r="5769" spans="1:19" x14ac:dyDescent="0.2">
      <c r="A5769" s="7">
        <v>130006</v>
      </c>
      <c r="B5769" s="3">
        <v>2917</v>
      </c>
      <c r="C5769" s="3" t="s">
        <v>43</v>
      </c>
      <c r="D5769" s="2" t="s">
        <v>244</v>
      </c>
      <c r="E5769" s="3">
        <v>18</v>
      </c>
      <c r="F5769" s="17">
        <v>0</v>
      </c>
      <c r="G5769" s="17">
        <v>1</v>
      </c>
      <c r="H5769" s="17">
        <v>0</v>
      </c>
      <c r="I5769" s="7">
        <v>2.2000000000000002</v>
      </c>
      <c r="J5769" s="7">
        <v>13</v>
      </c>
      <c r="K5769" s="4">
        <v>1214</v>
      </c>
      <c r="L5769" s="5">
        <v>1214.0587</v>
      </c>
      <c r="M5769">
        <v>167239</v>
      </c>
      <c r="N5769" s="3">
        <v>1</v>
      </c>
      <c r="O5769" s="50" t="e">
        <f>INDEX([1]Dados!$M$2:$N$26779,MATCH($P5769,[1]Dados!$N$2:$N$26779,),2)</f>
        <v>#N/A</v>
      </c>
      <c r="P5769">
        <v>170349</v>
      </c>
      <c r="Q5769" s="1">
        <v>37545</v>
      </c>
      <c r="R5769" s="1">
        <v>37549</v>
      </c>
      <c r="S5769" t="s">
        <v>1805</v>
      </c>
    </row>
    <row r="5770" spans="1:19" x14ac:dyDescent="0.2">
      <c r="A5770" s="7">
        <v>130006</v>
      </c>
      <c r="B5770" s="3">
        <v>2917</v>
      </c>
      <c r="C5770" s="3" t="s">
        <v>43</v>
      </c>
      <c r="D5770" s="2" t="s">
        <v>244</v>
      </c>
      <c r="E5770" s="3">
        <v>18</v>
      </c>
      <c r="F5770" s="17">
        <v>0</v>
      </c>
      <c r="G5770" s="17">
        <v>1</v>
      </c>
      <c r="H5770" s="17">
        <v>0</v>
      </c>
      <c r="I5770" s="7">
        <v>4.0999999999999996</v>
      </c>
      <c r="J5770" s="7">
        <v>8</v>
      </c>
      <c r="K5770" s="4">
        <v>1214</v>
      </c>
      <c r="L5770" s="5">
        <v>1214.8580999999999</v>
      </c>
      <c r="M5770">
        <v>60000</v>
      </c>
      <c r="N5770" s="3">
        <v>1</v>
      </c>
      <c r="O5770" s="50" t="e">
        <f>INDEX([1]Dados!$M$2:$N$26779,MATCH($P5770,[1]Dados!$N$2:$N$26779,),2)</f>
        <v>#N/A</v>
      </c>
      <c r="P5770">
        <v>170453</v>
      </c>
      <c r="Q5770" s="1">
        <v>37545</v>
      </c>
      <c r="R5770" s="1">
        <v>37549</v>
      </c>
      <c r="S5770" t="s">
        <v>2404</v>
      </c>
    </row>
    <row r="5771" spans="1:19" x14ac:dyDescent="0.2">
      <c r="A5771" s="7">
        <v>130006</v>
      </c>
      <c r="B5771" s="3">
        <v>2917</v>
      </c>
      <c r="C5771" s="3" t="s">
        <v>43</v>
      </c>
      <c r="D5771" s="2" t="s">
        <v>244</v>
      </c>
      <c r="E5771" s="3">
        <v>18</v>
      </c>
      <c r="F5771" s="17">
        <v>0</v>
      </c>
      <c r="G5771" s="17">
        <v>1</v>
      </c>
      <c r="H5771" s="17">
        <v>0</v>
      </c>
      <c r="I5771" s="7">
        <v>4.2</v>
      </c>
      <c r="J5771" s="7">
        <v>19</v>
      </c>
      <c r="K5771" s="4">
        <v>1214</v>
      </c>
      <c r="L5771" s="5">
        <v>1214.8580999999999</v>
      </c>
      <c r="M5771">
        <v>60000</v>
      </c>
      <c r="N5771" s="3">
        <v>1</v>
      </c>
      <c r="O5771" s="50" t="e">
        <f>INDEX([1]Dados!$M$2:$N$26779,MATCH($P5771,[1]Dados!$N$2:$N$26779,),2)</f>
        <v>#N/A</v>
      </c>
      <c r="P5771">
        <v>170453</v>
      </c>
      <c r="Q5771" s="1">
        <v>37545</v>
      </c>
      <c r="R5771" s="1">
        <v>37549</v>
      </c>
      <c r="S5771" t="s">
        <v>2404</v>
      </c>
    </row>
    <row r="5772" spans="1:19" x14ac:dyDescent="0.2">
      <c r="A5772" s="7">
        <v>130006</v>
      </c>
      <c r="B5772" s="3">
        <v>2917</v>
      </c>
      <c r="C5772" s="3" t="s">
        <v>43</v>
      </c>
      <c r="D5772" s="2" t="s">
        <v>244</v>
      </c>
      <c r="E5772" s="3">
        <v>18</v>
      </c>
      <c r="F5772" s="17">
        <v>0</v>
      </c>
      <c r="G5772" s="17">
        <v>1</v>
      </c>
      <c r="H5772" s="17">
        <v>0</v>
      </c>
      <c r="I5772" s="7">
        <v>4.3</v>
      </c>
      <c r="J5772" s="7">
        <v>8</v>
      </c>
      <c r="K5772" s="4">
        <v>1214</v>
      </c>
      <c r="L5772" s="5">
        <v>1214.8580999999999</v>
      </c>
      <c r="M5772">
        <v>60000</v>
      </c>
      <c r="N5772" s="3">
        <v>1</v>
      </c>
      <c r="O5772" s="50" t="e">
        <f>INDEX([1]Dados!$M$2:$N$26779,MATCH($P5772,[1]Dados!$N$2:$N$26779,),2)</f>
        <v>#N/A</v>
      </c>
      <c r="P5772">
        <v>170453</v>
      </c>
      <c r="Q5772" s="1">
        <v>37545</v>
      </c>
      <c r="R5772" s="1">
        <v>37549</v>
      </c>
      <c r="S5772" t="s">
        <v>2404</v>
      </c>
    </row>
    <row r="5773" spans="1:19" x14ac:dyDescent="0.2">
      <c r="A5773" s="7">
        <v>130006</v>
      </c>
      <c r="B5773" s="3">
        <v>2917</v>
      </c>
      <c r="C5773" s="3" t="s">
        <v>43</v>
      </c>
      <c r="D5773" s="2" t="s">
        <v>244</v>
      </c>
      <c r="E5773" s="3">
        <v>18</v>
      </c>
      <c r="F5773" s="17">
        <v>0</v>
      </c>
      <c r="G5773" s="17">
        <v>1</v>
      </c>
      <c r="H5773" s="17">
        <v>0</v>
      </c>
      <c r="I5773" s="7">
        <v>4.4000000000000004</v>
      </c>
      <c r="J5773" s="7">
        <v>33</v>
      </c>
      <c r="K5773" s="4">
        <v>1214</v>
      </c>
      <c r="L5773" s="5">
        <v>1214.8580999999999</v>
      </c>
      <c r="M5773">
        <v>60000</v>
      </c>
      <c r="N5773" s="3">
        <v>1</v>
      </c>
      <c r="O5773" s="50" t="e">
        <f>INDEX([1]Dados!$M$2:$N$26779,MATCH($P5773,[1]Dados!$N$2:$N$26779,),2)</f>
        <v>#N/A</v>
      </c>
      <c r="P5773">
        <v>170453</v>
      </c>
      <c r="Q5773" s="1">
        <v>37545</v>
      </c>
      <c r="R5773" s="1">
        <v>37549</v>
      </c>
      <c r="S5773" t="s">
        <v>2404</v>
      </c>
    </row>
    <row r="5774" spans="1:19" x14ac:dyDescent="0.2">
      <c r="A5774" s="7">
        <v>130006</v>
      </c>
      <c r="B5774" s="3">
        <v>2917</v>
      </c>
      <c r="C5774" s="3" t="s">
        <v>43</v>
      </c>
      <c r="D5774" s="2" t="s">
        <v>244</v>
      </c>
      <c r="E5774" s="3">
        <v>18</v>
      </c>
      <c r="F5774" s="17">
        <v>0</v>
      </c>
      <c r="G5774" s="17">
        <v>1</v>
      </c>
      <c r="H5774" s="17">
        <v>0</v>
      </c>
      <c r="I5774" s="7">
        <v>4.5</v>
      </c>
      <c r="J5774" s="7">
        <v>20</v>
      </c>
      <c r="K5774" s="4">
        <v>1214</v>
      </c>
      <c r="L5774" s="5">
        <v>1214.8580999999999</v>
      </c>
      <c r="M5774">
        <v>60000</v>
      </c>
      <c r="N5774" s="3">
        <v>1</v>
      </c>
      <c r="O5774" s="50" t="e">
        <f>INDEX([1]Dados!$M$2:$N$26779,MATCH($P5774,[1]Dados!$N$2:$N$26779,),2)</f>
        <v>#N/A</v>
      </c>
      <c r="P5774">
        <v>170453</v>
      </c>
      <c r="Q5774" s="1">
        <v>37545</v>
      </c>
      <c r="R5774" s="1">
        <v>37549</v>
      </c>
      <c r="S5774" t="s">
        <v>2404</v>
      </c>
    </row>
    <row r="5775" spans="1:19" x14ac:dyDescent="0.2">
      <c r="A5775" s="7">
        <v>130006</v>
      </c>
      <c r="B5775" s="3">
        <v>2917</v>
      </c>
      <c r="C5775" s="3" t="s">
        <v>43</v>
      </c>
      <c r="D5775" s="2" t="s">
        <v>244</v>
      </c>
      <c r="E5775" s="3">
        <v>18</v>
      </c>
      <c r="F5775" s="17">
        <v>0</v>
      </c>
      <c r="G5775" s="17">
        <v>1</v>
      </c>
      <c r="H5775" s="17">
        <v>0</v>
      </c>
      <c r="I5775" s="7">
        <v>1.1000000000000001</v>
      </c>
      <c r="J5775" s="7">
        <v>22</v>
      </c>
      <c r="K5775" s="4">
        <v>1293</v>
      </c>
      <c r="L5775" s="5">
        <v>1293.0592999999999</v>
      </c>
      <c r="M5775">
        <v>27471.4</v>
      </c>
      <c r="N5775" s="3">
        <v>1</v>
      </c>
      <c r="O5775" s="50" t="e">
        <f>INDEX([1]Dados!$M$2:$N$26779,MATCH($P5775,[1]Dados!$N$2:$N$26779,),2)</f>
        <v>#N/A</v>
      </c>
      <c r="P5775">
        <v>170086</v>
      </c>
      <c r="Q5775" s="1">
        <v>37545</v>
      </c>
      <c r="R5775" s="1">
        <v>37549</v>
      </c>
      <c r="S5775" t="s">
        <v>1804</v>
      </c>
    </row>
    <row r="5776" spans="1:19" x14ac:dyDescent="0.2">
      <c r="A5776" s="7">
        <v>130006</v>
      </c>
      <c r="B5776" s="3">
        <v>2917</v>
      </c>
      <c r="C5776" s="3" t="s">
        <v>43</v>
      </c>
      <c r="D5776" s="2" t="s">
        <v>244</v>
      </c>
      <c r="E5776" s="3">
        <v>18</v>
      </c>
      <c r="F5776" s="17">
        <v>0</v>
      </c>
      <c r="G5776" s="17">
        <v>1</v>
      </c>
      <c r="H5776" s="17">
        <v>0</v>
      </c>
      <c r="I5776" s="7">
        <v>1.2</v>
      </c>
      <c r="J5776" s="7">
        <v>29</v>
      </c>
      <c r="K5776" s="4">
        <v>1293</v>
      </c>
      <c r="L5776" s="5">
        <v>1293.0592999999999</v>
      </c>
      <c r="M5776">
        <v>27471.4</v>
      </c>
      <c r="N5776" s="3">
        <v>1</v>
      </c>
      <c r="O5776" s="50" t="e">
        <f>INDEX([1]Dados!$M$2:$N$26779,MATCH($P5776,[1]Dados!$N$2:$N$26779,),2)</f>
        <v>#N/A</v>
      </c>
      <c r="P5776">
        <v>170086</v>
      </c>
      <c r="Q5776" s="1">
        <v>37545</v>
      </c>
      <c r="R5776" s="1">
        <v>37549</v>
      </c>
      <c r="S5776" t="s">
        <v>1804</v>
      </c>
    </row>
    <row r="5777" spans="1:19" x14ac:dyDescent="0.2">
      <c r="A5777" s="7">
        <v>130006</v>
      </c>
      <c r="B5777" s="3">
        <v>2917</v>
      </c>
      <c r="C5777" s="3" t="s">
        <v>43</v>
      </c>
      <c r="D5777" s="2" t="s">
        <v>244</v>
      </c>
      <c r="E5777" s="3">
        <v>18</v>
      </c>
      <c r="F5777" s="17">
        <v>0</v>
      </c>
      <c r="G5777" s="17">
        <v>1</v>
      </c>
      <c r="H5777" s="17">
        <v>0</v>
      </c>
      <c r="I5777" s="7">
        <v>3.1</v>
      </c>
      <c r="J5777" s="7">
        <v>28</v>
      </c>
      <c r="K5777" s="4">
        <v>1293</v>
      </c>
      <c r="L5777" s="5">
        <v>1293.0592999999999</v>
      </c>
      <c r="M5777">
        <v>97180</v>
      </c>
      <c r="N5777" s="3">
        <v>1</v>
      </c>
      <c r="O5777" s="50" t="e">
        <f>INDEX([1]Dados!$M$2:$N$26779,MATCH($P5777,[1]Dados!$N$2:$N$26779,),2)</f>
        <v>#N/A</v>
      </c>
      <c r="P5777">
        <v>170258</v>
      </c>
      <c r="Q5777" s="1">
        <v>37545</v>
      </c>
      <c r="R5777" s="1">
        <v>37549</v>
      </c>
      <c r="S5777" t="s">
        <v>898</v>
      </c>
    </row>
    <row r="5778" spans="1:19" x14ac:dyDescent="0.2">
      <c r="A5778" s="7">
        <v>130006</v>
      </c>
      <c r="B5778" s="3">
        <v>2917</v>
      </c>
      <c r="C5778" s="3" t="s">
        <v>43</v>
      </c>
      <c r="D5778" s="2" t="s">
        <v>244</v>
      </c>
      <c r="E5778" s="3">
        <v>18</v>
      </c>
      <c r="F5778" s="17">
        <v>0</v>
      </c>
      <c r="G5778" s="17">
        <v>1</v>
      </c>
      <c r="H5778" s="17">
        <v>0</v>
      </c>
      <c r="I5778" s="7">
        <v>3.2</v>
      </c>
      <c r="J5778" s="7">
        <v>21</v>
      </c>
      <c r="K5778" s="4">
        <v>1293</v>
      </c>
      <c r="L5778" s="5">
        <v>1293.0592999999999</v>
      </c>
      <c r="M5778">
        <v>97180</v>
      </c>
      <c r="N5778" s="3">
        <v>1</v>
      </c>
      <c r="O5778" s="50" t="e">
        <f>INDEX([1]Dados!$M$2:$N$26779,MATCH($P5778,[1]Dados!$N$2:$N$26779,),2)</f>
        <v>#N/A</v>
      </c>
      <c r="P5778">
        <v>170258</v>
      </c>
      <c r="Q5778" s="1">
        <v>37545</v>
      </c>
      <c r="R5778" s="1">
        <v>37549</v>
      </c>
      <c r="S5778" t="s">
        <v>1804</v>
      </c>
    </row>
    <row r="5779" spans="1:19" x14ac:dyDescent="0.2">
      <c r="A5779" s="7">
        <v>290550</v>
      </c>
      <c r="B5779" s="3">
        <v>34096</v>
      </c>
      <c r="C5779" s="3" t="s">
        <v>31</v>
      </c>
      <c r="D5779" s="2" t="s">
        <v>324</v>
      </c>
      <c r="E5779" s="3">
        <v>18</v>
      </c>
      <c r="F5779" s="17">
        <v>0</v>
      </c>
      <c r="G5779" s="17">
        <v>1</v>
      </c>
      <c r="H5779" s="17">
        <v>0</v>
      </c>
      <c r="I5779" s="7">
        <v>7.1</v>
      </c>
      <c r="J5779" s="7">
        <v>0</v>
      </c>
      <c r="K5779" s="4">
        <v>119</v>
      </c>
      <c r="L5779" s="5">
        <v>119.38590000000001</v>
      </c>
      <c r="M5779">
        <v>246223.35999999999</v>
      </c>
      <c r="N5779" s="3">
        <v>1</v>
      </c>
      <c r="O5779" s="50" t="e">
        <f>INDEX([1]Dados!$M$2:$N$26779,MATCH($P5779,[1]Dados!$N$2:$N$26779,),2)</f>
        <v>#N/A</v>
      </c>
      <c r="P5779">
        <v>171170</v>
      </c>
      <c r="Q5779" s="1">
        <v>37180</v>
      </c>
      <c r="R5779" s="1">
        <v>37184</v>
      </c>
      <c r="S5779" t="s">
        <v>1849</v>
      </c>
    </row>
    <row r="5780" spans="1:19" x14ac:dyDescent="0.2">
      <c r="A5780" s="7">
        <v>290550</v>
      </c>
      <c r="B5780" s="3">
        <v>34096</v>
      </c>
      <c r="C5780" s="3" t="s">
        <v>31</v>
      </c>
      <c r="D5780" s="2" t="s">
        <v>324</v>
      </c>
      <c r="E5780" s="3">
        <v>18</v>
      </c>
      <c r="F5780" s="17">
        <v>0</v>
      </c>
      <c r="G5780" s="17">
        <v>1</v>
      </c>
      <c r="H5780" s="17">
        <v>0</v>
      </c>
      <c r="I5780" s="7">
        <v>7.2</v>
      </c>
      <c r="J5780" s="7">
        <v>18</v>
      </c>
      <c r="K5780" s="4">
        <v>119</v>
      </c>
      <c r="L5780" s="5">
        <v>119.38590000000001</v>
      </c>
      <c r="M5780">
        <v>246223.35999999999</v>
      </c>
      <c r="N5780" s="3">
        <v>1</v>
      </c>
      <c r="O5780" s="50" t="e">
        <f>INDEX([1]Dados!$M$2:$N$26779,MATCH($P5780,[1]Dados!$N$2:$N$26779,),2)</f>
        <v>#N/A</v>
      </c>
      <c r="P5780">
        <v>171170</v>
      </c>
      <c r="Q5780" s="1">
        <v>37180</v>
      </c>
      <c r="R5780" s="1">
        <v>37184</v>
      </c>
      <c r="S5780" t="s">
        <v>1849</v>
      </c>
    </row>
    <row r="5781" spans="1:19" x14ac:dyDescent="0.2">
      <c r="A5781" s="7">
        <v>290550</v>
      </c>
      <c r="B5781" s="3">
        <v>34096</v>
      </c>
      <c r="C5781" s="3" t="s">
        <v>31</v>
      </c>
      <c r="D5781" s="2" t="s">
        <v>324</v>
      </c>
      <c r="E5781" s="3">
        <v>18</v>
      </c>
      <c r="F5781" s="17">
        <v>0</v>
      </c>
      <c r="G5781" s="17">
        <v>1</v>
      </c>
      <c r="H5781" s="17">
        <v>0</v>
      </c>
      <c r="I5781" s="7" t="s">
        <v>3</v>
      </c>
      <c r="J5781" s="7">
        <v>0</v>
      </c>
      <c r="K5781" s="4">
        <v>119</v>
      </c>
      <c r="L5781" s="5">
        <v>119.38590000000001</v>
      </c>
      <c r="M5781">
        <v>202020.2</v>
      </c>
      <c r="N5781" s="3">
        <v>1</v>
      </c>
      <c r="O5781" s="50" t="e">
        <f>INDEX([1]Dados!$M$2:$N$26779,MATCH($P5781,[1]Dados!$N$2:$N$26779,),2)</f>
        <v>#N/A</v>
      </c>
      <c r="P5781">
        <v>171172</v>
      </c>
      <c r="Q5781" s="1">
        <v>37180</v>
      </c>
      <c r="R5781" s="1">
        <v>37184</v>
      </c>
      <c r="S5781" t="s">
        <v>1849</v>
      </c>
    </row>
    <row r="5782" spans="1:19" x14ac:dyDescent="0.2">
      <c r="A5782" s="7">
        <v>290550</v>
      </c>
      <c r="B5782" s="3">
        <v>34096</v>
      </c>
      <c r="C5782" s="3" t="s">
        <v>31</v>
      </c>
      <c r="D5782" s="2" t="s">
        <v>324</v>
      </c>
      <c r="E5782" s="3">
        <v>18</v>
      </c>
      <c r="F5782" s="17">
        <v>0</v>
      </c>
      <c r="G5782" s="17">
        <v>1</v>
      </c>
      <c r="H5782" s="17">
        <v>0</v>
      </c>
      <c r="I5782" s="7" t="s">
        <v>3</v>
      </c>
      <c r="J5782" s="7">
        <v>0</v>
      </c>
      <c r="K5782" s="4">
        <v>119</v>
      </c>
      <c r="L5782" s="5">
        <v>119.3861</v>
      </c>
      <c r="M5782">
        <v>153030.29999999999</v>
      </c>
      <c r="N5782" s="3">
        <v>1</v>
      </c>
      <c r="O5782" s="50" t="e">
        <f>INDEX([1]Dados!$M$2:$N$26779,MATCH($P5782,[1]Dados!$N$2:$N$26779,),2)</f>
        <v>#N/A</v>
      </c>
      <c r="P5782">
        <v>171171</v>
      </c>
      <c r="Q5782" s="1">
        <v>37180</v>
      </c>
      <c r="R5782" s="1">
        <v>37184</v>
      </c>
      <c r="S5782" t="s">
        <v>2134</v>
      </c>
    </row>
    <row r="5783" spans="1:19" x14ac:dyDescent="0.2">
      <c r="A5783" s="7">
        <v>290550</v>
      </c>
      <c r="B5783" s="3">
        <v>34096</v>
      </c>
      <c r="C5783" s="3" t="s">
        <v>31</v>
      </c>
      <c r="D5783" s="2" t="s">
        <v>324</v>
      </c>
      <c r="E5783" s="3">
        <v>18</v>
      </c>
      <c r="F5783" s="17">
        <v>0</v>
      </c>
      <c r="G5783" s="17">
        <v>1</v>
      </c>
      <c r="H5783" s="17">
        <v>0</v>
      </c>
      <c r="I5783" s="7">
        <v>3.1</v>
      </c>
      <c r="J5783" s="7">
        <v>20</v>
      </c>
      <c r="K5783" s="4">
        <v>1203</v>
      </c>
      <c r="L5783" s="5">
        <v>1203.0829000000001</v>
      </c>
      <c r="M5783">
        <v>50363.69</v>
      </c>
      <c r="N5783" s="3">
        <v>1</v>
      </c>
      <c r="O5783" s="50" t="e">
        <f>INDEX([1]Dados!$M$2:$N$26779,MATCH($P5783,[1]Dados!$N$2:$N$26779,),2)</f>
        <v>#N/A</v>
      </c>
      <c r="P5783">
        <v>170399</v>
      </c>
      <c r="Q5783" s="1">
        <v>37180</v>
      </c>
      <c r="R5783" s="1">
        <v>37184</v>
      </c>
      <c r="S5783" t="s">
        <v>1848</v>
      </c>
    </row>
    <row r="5784" spans="1:19" x14ac:dyDescent="0.2">
      <c r="A5784" s="7">
        <v>290550</v>
      </c>
      <c r="B5784" s="3">
        <v>34096</v>
      </c>
      <c r="C5784" s="3" t="s">
        <v>31</v>
      </c>
      <c r="D5784" s="2" t="s">
        <v>324</v>
      </c>
      <c r="E5784" s="3">
        <v>18</v>
      </c>
      <c r="F5784" s="17">
        <v>0</v>
      </c>
      <c r="G5784" s="17">
        <v>1</v>
      </c>
      <c r="H5784" s="17">
        <v>0</v>
      </c>
      <c r="I5784" s="7">
        <v>3.2</v>
      </c>
      <c r="J5784" s="7">
        <v>27</v>
      </c>
      <c r="K5784" s="4">
        <v>1203</v>
      </c>
      <c r="L5784" s="5">
        <v>1203.0829000000001</v>
      </c>
      <c r="M5784">
        <v>50363.69</v>
      </c>
      <c r="N5784" s="3">
        <v>1</v>
      </c>
      <c r="O5784" s="50" t="e">
        <f>INDEX([1]Dados!$M$2:$N$26779,MATCH($P5784,[1]Dados!$N$2:$N$26779,),2)</f>
        <v>#N/A</v>
      </c>
      <c r="P5784">
        <v>170399</v>
      </c>
      <c r="Q5784" s="1">
        <v>37180</v>
      </c>
      <c r="R5784" s="1">
        <v>37184</v>
      </c>
      <c r="S5784" t="s">
        <v>1848</v>
      </c>
    </row>
    <row r="5785" spans="1:19" x14ac:dyDescent="0.2">
      <c r="A5785" s="7">
        <v>290550</v>
      </c>
      <c r="B5785" s="3">
        <v>34096</v>
      </c>
      <c r="C5785" s="3" t="s">
        <v>31</v>
      </c>
      <c r="D5785" s="2" t="s">
        <v>324</v>
      </c>
      <c r="E5785" s="3">
        <v>18</v>
      </c>
      <c r="F5785" s="17">
        <v>0</v>
      </c>
      <c r="G5785" s="17">
        <v>1</v>
      </c>
      <c r="H5785" s="17">
        <v>0</v>
      </c>
      <c r="I5785" s="7">
        <v>1.1000000000000001</v>
      </c>
      <c r="J5785" s="7">
        <v>15</v>
      </c>
      <c r="K5785" s="4">
        <v>1214</v>
      </c>
      <c r="L5785" s="5">
        <v>1214.0587</v>
      </c>
      <c r="M5785">
        <v>198756.28</v>
      </c>
      <c r="N5785" s="3">
        <v>1</v>
      </c>
      <c r="O5785" s="50" t="e">
        <f>INDEX([1]Dados!$M$2:$N$26779,MATCH($P5785,[1]Dados!$N$2:$N$26779,),2)</f>
        <v>#N/A</v>
      </c>
      <c r="P5785">
        <v>170351</v>
      </c>
      <c r="Q5785" s="1">
        <v>37180</v>
      </c>
      <c r="R5785" s="1">
        <v>37184</v>
      </c>
      <c r="S5785" t="s">
        <v>2059</v>
      </c>
    </row>
    <row r="5786" spans="1:19" x14ac:dyDescent="0.2">
      <c r="A5786" s="7">
        <v>290550</v>
      </c>
      <c r="B5786" s="3">
        <v>34096</v>
      </c>
      <c r="C5786" s="3" t="s">
        <v>31</v>
      </c>
      <c r="D5786" s="2" t="s">
        <v>324</v>
      </c>
      <c r="E5786" s="3">
        <v>18</v>
      </c>
      <c r="F5786" s="17">
        <v>0</v>
      </c>
      <c r="G5786" s="17">
        <v>1</v>
      </c>
      <c r="H5786" s="17">
        <v>0</v>
      </c>
      <c r="I5786" s="7">
        <v>1.2</v>
      </c>
      <c r="J5786" s="7">
        <v>13</v>
      </c>
      <c r="K5786" s="4">
        <v>1214</v>
      </c>
      <c r="L5786" s="5">
        <v>1214.0587</v>
      </c>
      <c r="M5786">
        <v>198756.28</v>
      </c>
      <c r="N5786" s="3">
        <v>1</v>
      </c>
      <c r="O5786" s="50" t="e">
        <f>INDEX([1]Dados!$M$2:$N$26779,MATCH($P5786,[1]Dados!$N$2:$N$26779,),2)</f>
        <v>#N/A</v>
      </c>
      <c r="P5786">
        <v>170351</v>
      </c>
      <c r="Q5786" s="1">
        <v>37180</v>
      </c>
      <c r="R5786" s="1">
        <v>37184</v>
      </c>
      <c r="S5786" t="s">
        <v>2059</v>
      </c>
    </row>
    <row r="5787" spans="1:19" x14ac:dyDescent="0.2">
      <c r="A5787" s="7">
        <v>290550</v>
      </c>
      <c r="B5787" s="3">
        <v>34096</v>
      </c>
      <c r="C5787" s="3" t="s">
        <v>31</v>
      </c>
      <c r="D5787" s="2" t="s">
        <v>324</v>
      </c>
      <c r="E5787" s="3">
        <v>18</v>
      </c>
      <c r="F5787" s="17">
        <v>0</v>
      </c>
      <c r="G5787" s="17">
        <v>1</v>
      </c>
      <c r="H5787" s="17">
        <v>0</v>
      </c>
      <c r="I5787" s="7">
        <v>4.0999999999999996</v>
      </c>
      <c r="J5787" s="7">
        <v>20</v>
      </c>
      <c r="K5787" s="4">
        <v>1214</v>
      </c>
      <c r="L5787" s="5">
        <v>1214.0589</v>
      </c>
      <c r="M5787">
        <v>115880</v>
      </c>
      <c r="N5787" s="3">
        <v>1</v>
      </c>
      <c r="O5787" s="50" t="e">
        <f>INDEX([1]Dados!$M$2:$N$26779,MATCH($P5787,[1]Dados!$N$2:$N$26779,),2)</f>
        <v>#N/A</v>
      </c>
      <c r="P5787">
        <v>170260</v>
      </c>
      <c r="Q5787" s="1">
        <v>37180</v>
      </c>
      <c r="R5787" s="1">
        <v>37184</v>
      </c>
      <c r="S5787" t="s">
        <v>1846</v>
      </c>
    </row>
    <row r="5788" spans="1:19" x14ac:dyDescent="0.2">
      <c r="A5788" s="7">
        <v>290550</v>
      </c>
      <c r="B5788" s="3">
        <v>34096</v>
      </c>
      <c r="C5788" s="3" t="s">
        <v>31</v>
      </c>
      <c r="D5788" s="2" t="s">
        <v>324</v>
      </c>
      <c r="E5788" s="3">
        <v>18</v>
      </c>
      <c r="F5788" s="17">
        <v>0</v>
      </c>
      <c r="G5788" s="17">
        <v>1</v>
      </c>
      <c r="H5788" s="17">
        <v>0</v>
      </c>
      <c r="I5788" s="7">
        <v>2.1</v>
      </c>
      <c r="J5788" s="7">
        <v>20</v>
      </c>
      <c r="K5788" s="4">
        <v>1214</v>
      </c>
      <c r="L5788" s="5">
        <v>1214.0589</v>
      </c>
      <c r="M5788">
        <v>131994</v>
      </c>
      <c r="N5788" s="3">
        <v>1</v>
      </c>
      <c r="O5788" s="50" t="e">
        <f>INDEX([1]Dados!$M$2:$N$26779,MATCH($P5788,[1]Dados!$N$2:$N$26779,),2)</f>
        <v>#N/A</v>
      </c>
      <c r="P5788">
        <v>170307</v>
      </c>
      <c r="Q5788" s="1">
        <v>37180</v>
      </c>
      <c r="R5788" s="1">
        <v>37184</v>
      </c>
      <c r="S5788" t="s">
        <v>1847</v>
      </c>
    </row>
    <row r="5789" spans="1:19" x14ac:dyDescent="0.2">
      <c r="A5789" s="7">
        <v>290550</v>
      </c>
      <c r="B5789" s="3">
        <v>34096</v>
      </c>
      <c r="C5789" s="3" t="s">
        <v>31</v>
      </c>
      <c r="D5789" s="2" t="s">
        <v>324</v>
      </c>
      <c r="E5789" s="3">
        <v>18</v>
      </c>
      <c r="F5789" s="17">
        <v>0</v>
      </c>
      <c r="G5789" s="17">
        <v>1</v>
      </c>
      <c r="H5789" s="17">
        <v>0</v>
      </c>
      <c r="I5789" s="7">
        <v>2.2000000000000002</v>
      </c>
      <c r="J5789" s="7">
        <v>24</v>
      </c>
      <c r="K5789" s="4">
        <v>1214</v>
      </c>
      <c r="L5789" s="5">
        <v>1214.0589</v>
      </c>
      <c r="M5789">
        <v>131994</v>
      </c>
      <c r="N5789" s="3">
        <v>1</v>
      </c>
      <c r="O5789" s="50" t="e">
        <f>INDEX([1]Dados!$M$2:$N$26779,MATCH($P5789,[1]Dados!$N$2:$N$26779,),2)</f>
        <v>#N/A</v>
      </c>
      <c r="P5789">
        <v>170307</v>
      </c>
      <c r="Q5789" s="1">
        <v>37180</v>
      </c>
      <c r="R5789" s="1">
        <v>37184</v>
      </c>
      <c r="S5789" t="s">
        <v>1847</v>
      </c>
    </row>
    <row r="5790" spans="1:19" x14ac:dyDescent="0.2">
      <c r="A5790" s="7">
        <v>290550</v>
      </c>
      <c r="B5790" s="3">
        <v>34096</v>
      </c>
      <c r="C5790" s="3" t="s">
        <v>31</v>
      </c>
      <c r="D5790" s="2" t="s">
        <v>324</v>
      </c>
      <c r="E5790" s="3">
        <v>18</v>
      </c>
      <c r="F5790" s="17">
        <v>0</v>
      </c>
      <c r="G5790" s="17">
        <v>1</v>
      </c>
      <c r="H5790" s="17">
        <v>0</v>
      </c>
      <c r="I5790" s="7">
        <v>2.2999999999999998</v>
      </c>
      <c r="J5790" s="7">
        <v>23</v>
      </c>
      <c r="K5790" s="4">
        <v>1214</v>
      </c>
      <c r="L5790" s="5">
        <v>1214.0589</v>
      </c>
      <c r="M5790">
        <v>131994</v>
      </c>
      <c r="N5790" s="3">
        <v>1</v>
      </c>
      <c r="O5790" s="50" t="e">
        <f>INDEX([1]Dados!$M$2:$N$26779,MATCH($P5790,[1]Dados!$N$2:$N$26779,),2)</f>
        <v>#N/A</v>
      </c>
      <c r="P5790">
        <v>170307</v>
      </c>
      <c r="Q5790" s="1">
        <v>37180</v>
      </c>
      <c r="R5790" s="1">
        <v>37184</v>
      </c>
      <c r="S5790" t="s">
        <v>1847</v>
      </c>
    </row>
    <row r="5791" spans="1:19" x14ac:dyDescent="0.2">
      <c r="A5791" s="7">
        <v>290550</v>
      </c>
      <c r="B5791" s="3">
        <v>34096</v>
      </c>
      <c r="C5791" s="3" t="s">
        <v>31</v>
      </c>
      <c r="D5791" s="2" t="s">
        <v>324</v>
      </c>
      <c r="E5791" s="3">
        <v>18</v>
      </c>
      <c r="F5791" s="17">
        <v>0</v>
      </c>
      <c r="G5791" s="17">
        <v>1</v>
      </c>
      <c r="H5791" s="17">
        <v>0</v>
      </c>
      <c r="I5791" s="7">
        <v>6.1</v>
      </c>
      <c r="J5791" s="7">
        <v>19</v>
      </c>
      <c r="K5791" s="4">
        <v>1214</v>
      </c>
      <c r="L5791" s="5">
        <v>1214.0808</v>
      </c>
      <c r="M5791">
        <v>135344.20000000001</v>
      </c>
      <c r="N5791" s="3">
        <v>1</v>
      </c>
      <c r="O5791" s="50" t="e">
        <f>INDEX([1]Dados!$M$2:$N$26779,MATCH($P5791,[1]Dados!$N$2:$N$26779,),2)</f>
        <v>#N/A</v>
      </c>
      <c r="P5791">
        <v>170134</v>
      </c>
      <c r="Q5791" s="1">
        <v>37180</v>
      </c>
      <c r="R5791" s="1">
        <v>37184</v>
      </c>
      <c r="S5791" t="s">
        <v>2405</v>
      </c>
    </row>
    <row r="5792" spans="1:19" x14ac:dyDescent="0.2">
      <c r="A5792" s="7">
        <v>290550</v>
      </c>
      <c r="B5792" s="3">
        <v>34096</v>
      </c>
      <c r="C5792" s="3" t="s">
        <v>31</v>
      </c>
      <c r="D5792" s="2" t="s">
        <v>324</v>
      </c>
      <c r="E5792" s="3">
        <v>18</v>
      </c>
      <c r="F5792" s="17">
        <v>0</v>
      </c>
      <c r="G5792" s="17">
        <v>1</v>
      </c>
      <c r="H5792" s="17">
        <v>0</v>
      </c>
      <c r="I5792" s="7">
        <v>6.2</v>
      </c>
      <c r="J5792" s="7">
        <v>18</v>
      </c>
      <c r="K5792" s="4">
        <v>1214</v>
      </c>
      <c r="L5792" s="5">
        <v>1214.0808</v>
      </c>
      <c r="M5792">
        <v>135344.20000000001</v>
      </c>
      <c r="N5792" s="3">
        <v>1</v>
      </c>
      <c r="O5792" s="50" t="e">
        <f>INDEX([1]Dados!$M$2:$N$26779,MATCH($P5792,[1]Dados!$N$2:$N$26779,),2)</f>
        <v>#N/A</v>
      </c>
      <c r="P5792">
        <v>170134</v>
      </c>
      <c r="Q5792" s="1">
        <v>37180</v>
      </c>
      <c r="R5792" s="1">
        <v>37184</v>
      </c>
      <c r="S5792" t="s">
        <v>2405</v>
      </c>
    </row>
    <row r="5793" spans="1:19" x14ac:dyDescent="0.2">
      <c r="A5793" s="7">
        <v>290550</v>
      </c>
      <c r="B5793" s="3">
        <v>34096</v>
      </c>
      <c r="C5793" s="3" t="s">
        <v>31</v>
      </c>
      <c r="D5793" s="2" t="s">
        <v>324</v>
      </c>
      <c r="E5793" s="3">
        <v>18</v>
      </c>
      <c r="F5793" s="17">
        <v>0</v>
      </c>
      <c r="G5793" s="17">
        <v>1</v>
      </c>
      <c r="H5793" s="17">
        <v>0</v>
      </c>
      <c r="I5793" s="7">
        <v>5.0999999999999996</v>
      </c>
      <c r="J5793" s="7">
        <v>21</v>
      </c>
      <c r="K5793" s="4">
        <v>1293</v>
      </c>
      <c r="L5793" s="5">
        <v>1293.0592999999999</v>
      </c>
      <c r="M5793">
        <v>34883.4</v>
      </c>
      <c r="N5793" s="3">
        <v>1</v>
      </c>
      <c r="O5793" s="50" t="e">
        <f>INDEX([1]Dados!$M$2:$N$26779,MATCH($P5793,[1]Dados!$N$2:$N$26779,),2)</f>
        <v>#N/A</v>
      </c>
      <c r="P5793">
        <v>170088</v>
      </c>
      <c r="Q5793" s="1">
        <v>37180</v>
      </c>
      <c r="R5793" s="1">
        <v>37184</v>
      </c>
      <c r="S5793" t="s">
        <v>2353</v>
      </c>
    </row>
    <row r="5794" spans="1:19" x14ac:dyDescent="0.2">
      <c r="A5794" s="7">
        <v>290550</v>
      </c>
      <c r="B5794" s="3">
        <v>34096</v>
      </c>
      <c r="C5794" s="3" t="s">
        <v>31</v>
      </c>
      <c r="D5794" s="2" t="s">
        <v>324</v>
      </c>
      <c r="E5794" s="3">
        <v>18</v>
      </c>
      <c r="F5794" s="17">
        <v>0</v>
      </c>
      <c r="G5794" s="17">
        <v>1</v>
      </c>
      <c r="H5794" s="17">
        <v>0</v>
      </c>
      <c r="I5794" s="7">
        <v>5.2</v>
      </c>
      <c r="J5794" s="7">
        <v>22</v>
      </c>
      <c r="K5794" s="4">
        <v>1293</v>
      </c>
      <c r="L5794" s="5">
        <v>1293.0592999999999</v>
      </c>
      <c r="M5794">
        <v>34883.4</v>
      </c>
      <c r="N5794" s="3">
        <v>1</v>
      </c>
      <c r="O5794" s="50" t="e">
        <f>INDEX([1]Dados!$M$2:$N$26779,MATCH($P5794,[1]Dados!$N$2:$N$26779,),2)</f>
        <v>#N/A</v>
      </c>
      <c r="P5794">
        <v>170088</v>
      </c>
      <c r="Q5794" s="1">
        <v>37180</v>
      </c>
      <c r="R5794" s="1">
        <v>37184</v>
      </c>
      <c r="S5794" t="s">
        <v>2353</v>
      </c>
    </row>
    <row r="5795" spans="1:19" x14ac:dyDescent="0.2">
      <c r="A5795" s="7">
        <v>290550</v>
      </c>
      <c r="B5795" s="3">
        <v>34096</v>
      </c>
      <c r="C5795" s="3" t="s">
        <v>31</v>
      </c>
      <c r="D5795" s="2" t="s">
        <v>324</v>
      </c>
      <c r="E5795" s="3">
        <v>18</v>
      </c>
      <c r="F5795" s="17">
        <v>0</v>
      </c>
      <c r="G5795" s="17">
        <v>1</v>
      </c>
      <c r="H5795" s="17">
        <v>0</v>
      </c>
      <c r="I5795" s="7">
        <v>5.3</v>
      </c>
      <c r="J5795" s="7">
        <v>0</v>
      </c>
      <c r="K5795" s="4">
        <v>1293</v>
      </c>
      <c r="L5795" s="5">
        <v>1293.0592999999999</v>
      </c>
      <c r="M5795">
        <v>34883.4</v>
      </c>
      <c r="N5795" s="3">
        <v>1</v>
      </c>
      <c r="O5795" s="50" t="e">
        <f>INDEX([1]Dados!$M$2:$N$26779,MATCH($P5795,[1]Dados!$N$2:$N$26779,),2)</f>
        <v>#N/A</v>
      </c>
      <c r="P5795">
        <v>170088</v>
      </c>
      <c r="Q5795" s="1">
        <v>37180</v>
      </c>
      <c r="R5795" s="1">
        <v>37184</v>
      </c>
      <c r="S5795" t="s">
        <v>2353</v>
      </c>
    </row>
    <row r="5796" spans="1:19" x14ac:dyDescent="0.2">
      <c r="A5796" s="7">
        <v>290550</v>
      </c>
      <c r="B5796" s="3">
        <v>34096</v>
      </c>
      <c r="C5796" s="3" t="s">
        <v>31</v>
      </c>
      <c r="D5796" s="2" t="s">
        <v>324</v>
      </c>
      <c r="E5796" s="3">
        <v>18</v>
      </c>
      <c r="F5796" s="17">
        <v>0</v>
      </c>
      <c r="G5796" s="17">
        <v>1</v>
      </c>
      <c r="H5796" s="17">
        <v>0</v>
      </c>
      <c r="I5796" s="7">
        <v>5.4</v>
      </c>
      <c r="J5796" s="7">
        <v>0</v>
      </c>
      <c r="K5796" s="4">
        <v>1293</v>
      </c>
      <c r="L5796" s="5">
        <v>1293.0592999999999</v>
      </c>
      <c r="M5796">
        <v>34883.4</v>
      </c>
      <c r="N5796" s="3">
        <v>1</v>
      </c>
      <c r="O5796" s="50" t="e">
        <f>INDEX([1]Dados!$M$2:$N$26779,MATCH($P5796,[1]Dados!$N$2:$N$26779,),2)</f>
        <v>#N/A</v>
      </c>
      <c r="P5796">
        <v>170088</v>
      </c>
      <c r="Q5796" s="1">
        <v>37180</v>
      </c>
      <c r="R5796" s="1">
        <v>37184</v>
      </c>
      <c r="S5796" t="s">
        <v>2353</v>
      </c>
    </row>
    <row r="5797" spans="1:19" x14ac:dyDescent="0.2">
      <c r="A5797" s="7">
        <v>290550</v>
      </c>
      <c r="B5797" s="3">
        <v>34096</v>
      </c>
      <c r="C5797" s="3" t="s">
        <v>31</v>
      </c>
      <c r="D5797" s="2" t="s">
        <v>324</v>
      </c>
      <c r="E5797" s="3">
        <v>18</v>
      </c>
      <c r="F5797" s="17">
        <v>0</v>
      </c>
      <c r="G5797" s="17">
        <v>1</v>
      </c>
      <c r="H5797" s="17">
        <v>0</v>
      </c>
      <c r="I5797" s="7">
        <v>5.5</v>
      </c>
      <c r="J5797" s="7">
        <v>0</v>
      </c>
      <c r="K5797" s="4">
        <v>1293</v>
      </c>
      <c r="L5797" s="5">
        <v>1293.0592999999999</v>
      </c>
      <c r="M5797">
        <v>34883.4</v>
      </c>
      <c r="N5797" s="3">
        <v>1</v>
      </c>
      <c r="O5797" s="50" t="e">
        <f>INDEX([1]Dados!$M$2:$N$26779,MATCH($P5797,[1]Dados!$N$2:$N$26779,),2)</f>
        <v>#N/A</v>
      </c>
      <c r="P5797">
        <v>170088</v>
      </c>
      <c r="Q5797" s="1">
        <v>37180</v>
      </c>
      <c r="R5797" s="1">
        <v>37184</v>
      </c>
      <c r="S5797" t="s">
        <v>2353</v>
      </c>
    </row>
    <row r="5798" spans="1:19" x14ac:dyDescent="0.2">
      <c r="A5798" s="7">
        <v>292225</v>
      </c>
      <c r="B5798" s="3">
        <v>37460</v>
      </c>
      <c r="C5798" s="3" t="s">
        <v>31</v>
      </c>
      <c r="D5798" s="2" t="s">
        <v>584</v>
      </c>
      <c r="E5798" s="3">
        <v>18</v>
      </c>
      <c r="F5798" s="17">
        <v>0</v>
      </c>
      <c r="G5798" s="17">
        <v>1</v>
      </c>
      <c r="H5798" s="17">
        <v>0</v>
      </c>
      <c r="I5798" s="7">
        <v>2.1</v>
      </c>
      <c r="J5798" s="7">
        <v>7</v>
      </c>
      <c r="K5798" s="4">
        <v>119</v>
      </c>
      <c r="L5798" s="5">
        <v>119.38590000000001</v>
      </c>
      <c r="M5798">
        <v>157894</v>
      </c>
      <c r="N5798" s="33">
        <v>1</v>
      </c>
      <c r="O5798" s="50" t="e">
        <f>INDEX([1]Dados!$M$2:$N$26779,MATCH($P5798,[1]Dados!$N$2:$N$26779,),2)</f>
        <v>#N/A</v>
      </c>
      <c r="P5798">
        <v>170652</v>
      </c>
      <c r="Q5798" s="1">
        <v>37180</v>
      </c>
      <c r="R5798" s="1">
        <v>37184</v>
      </c>
      <c r="S5798" t="s">
        <v>2015</v>
      </c>
    </row>
    <row r="5799" spans="1:19" x14ac:dyDescent="0.2">
      <c r="A5799" s="7">
        <v>292225</v>
      </c>
      <c r="B5799" s="3">
        <v>37460</v>
      </c>
      <c r="C5799" s="3" t="s">
        <v>31</v>
      </c>
      <c r="D5799" s="2" t="s">
        <v>584</v>
      </c>
      <c r="E5799" s="3">
        <v>18</v>
      </c>
      <c r="F5799" s="17">
        <v>0</v>
      </c>
      <c r="G5799" s="17">
        <v>1</v>
      </c>
      <c r="H5799" s="17">
        <v>0</v>
      </c>
      <c r="I5799" s="7">
        <v>2.2000000000000002</v>
      </c>
      <c r="J5799" s="7">
        <v>25</v>
      </c>
      <c r="K5799" s="4">
        <v>119</v>
      </c>
      <c r="L5799" s="5">
        <v>119.38590000000001</v>
      </c>
      <c r="M5799">
        <v>157894</v>
      </c>
      <c r="N5799" s="33">
        <v>1</v>
      </c>
      <c r="O5799" s="50" t="e">
        <f>INDEX([1]Dados!$M$2:$N$26779,MATCH($P5799,[1]Dados!$N$2:$N$26779,),2)</f>
        <v>#N/A</v>
      </c>
      <c r="P5799">
        <v>170652</v>
      </c>
      <c r="Q5799" s="1">
        <v>37180</v>
      </c>
      <c r="R5799" s="1">
        <v>37184</v>
      </c>
      <c r="S5799" t="s">
        <v>2015</v>
      </c>
    </row>
    <row r="5800" spans="1:19" x14ac:dyDescent="0.2">
      <c r="A5800" s="7">
        <v>292225</v>
      </c>
      <c r="B5800" s="3">
        <v>37460</v>
      </c>
      <c r="C5800" s="3" t="s">
        <v>31</v>
      </c>
      <c r="D5800" s="2" t="s">
        <v>584</v>
      </c>
      <c r="E5800" s="3">
        <v>18</v>
      </c>
      <c r="F5800" s="17">
        <v>0</v>
      </c>
      <c r="G5800" s="17">
        <v>1</v>
      </c>
      <c r="H5800" s="17">
        <v>0</v>
      </c>
      <c r="I5800" s="7">
        <v>2.2999999999999998</v>
      </c>
      <c r="J5800" s="7">
        <v>7</v>
      </c>
      <c r="K5800" s="4">
        <v>119</v>
      </c>
      <c r="L5800" s="5">
        <v>119.38590000000001</v>
      </c>
      <c r="M5800">
        <v>157894</v>
      </c>
      <c r="N5800" s="33">
        <v>1</v>
      </c>
      <c r="O5800" s="50" t="e">
        <f>INDEX([1]Dados!$M$2:$N$26779,MATCH($P5800,[1]Dados!$N$2:$N$26779,),2)</f>
        <v>#N/A</v>
      </c>
      <c r="P5800">
        <v>170652</v>
      </c>
      <c r="Q5800" s="1">
        <v>37180</v>
      </c>
      <c r="R5800" s="1">
        <v>37184</v>
      </c>
      <c r="S5800" t="s">
        <v>2015</v>
      </c>
    </row>
    <row r="5801" spans="1:19" x14ac:dyDescent="0.2">
      <c r="A5801" s="7">
        <v>292225</v>
      </c>
      <c r="B5801" s="3">
        <v>37460</v>
      </c>
      <c r="C5801" s="3" t="s">
        <v>31</v>
      </c>
      <c r="D5801" s="2" t="s">
        <v>584</v>
      </c>
      <c r="E5801" s="3">
        <v>18</v>
      </c>
      <c r="F5801" s="17">
        <v>0</v>
      </c>
      <c r="G5801" s="17">
        <v>1</v>
      </c>
      <c r="H5801" s="17">
        <v>0</v>
      </c>
      <c r="I5801" s="7">
        <v>2.4</v>
      </c>
      <c r="J5801" s="7">
        <v>7</v>
      </c>
      <c r="K5801" s="4">
        <v>119</v>
      </c>
      <c r="L5801" s="5">
        <v>119.38590000000001</v>
      </c>
      <c r="M5801">
        <v>157894</v>
      </c>
      <c r="N5801" s="33">
        <v>1</v>
      </c>
      <c r="O5801" s="50" t="e">
        <f>INDEX([1]Dados!$M$2:$N$26779,MATCH($P5801,[1]Dados!$N$2:$N$26779,),2)</f>
        <v>#N/A</v>
      </c>
      <c r="P5801">
        <v>170652</v>
      </c>
      <c r="Q5801" s="1">
        <v>37180</v>
      </c>
      <c r="R5801" s="1">
        <v>37184</v>
      </c>
      <c r="S5801" t="s">
        <v>2015</v>
      </c>
    </row>
    <row r="5802" spans="1:19" x14ac:dyDescent="0.2">
      <c r="A5802" s="7">
        <v>292225</v>
      </c>
      <c r="B5802" s="3">
        <v>37460</v>
      </c>
      <c r="C5802" s="3" t="s">
        <v>31</v>
      </c>
      <c r="D5802" s="2" t="s">
        <v>584</v>
      </c>
      <c r="E5802" s="3">
        <v>18</v>
      </c>
      <c r="F5802" s="17">
        <v>0</v>
      </c>
      <c r="G5802" s="17">
        <v>1</v>
      </c>
      <c r="H5802" s="17">
        <v>0</v>
      </c>
      <c r="I5802" s="7">
        <v>2.5</v>
      </c>
      <c r="J5802" s="7">
        <v>19</v>
      </c>
      <c r="K5802" s="4">
        <v>119</v>
      </c>
      <c r="L5802" s="5">
        <v>119.38590000000001</v>
      </c>
      <c r="M5802">
        <v>157894</v>
      </c>
      <c r="N5802" s="33">
        <v>1</v>
      </c>
      <c r="O5802" s="50" t="e">
        <f>INDEX([1]Dados!$M$2:$N$26779,MATCH($P5802,[1]Dados!$N$2:$N$26779,),2)</f>
        <v>#N/A</v>
      </c>
      <c r="P5802">
        <v>170652</v>
      </c>
      <c r="Q5802" s="1">
        <v>37180</v>
      </c>
      <c r="R5802" s="1">
        <v>37184</v>
      </c>
      <c r="S5802" t="s">
        <v>2015</v>
      </c>
    </row>
    <row r="5803" spans="1:19" x14ac:dyDescent="0.2">
      <c r="A5803" s="7">
        <v>292225</v>
      </c>
      <c r="B5803" s="3">
        <v>37460</v>
      </c>
      <c r="C5803" s="3" t="s">
        <v>31</v>
      </c>
      <c r="D5803" s="2" t="s">
        <v>584</v>
      </c>
      <c r="E5803" s="3">
        <v>18</v>
      </c>
      <c r="F5803" s="17">
        <v>0</v>
      </c>
      <c r="G5803" s="17">
        <v>1</v>
      </c>
      <c r="H5803" s="17">
        <v>0</v>
      </c>
      <c r="I5803" s="7">
        <v>1.1000000000000001</v>
      </c>
      <c r="J5803" s="7">
        <v>14</v>
      </c>
      <c r="K5803" s="4">
        <v>1203</v>
      </c>
      <c r="L5803" s="5">
        <v>1203.0829000000001</v>
      </c>
      <c r="M5803">
        <v>52190.86</v>
      </c>
      <c r="N5803" s="33">
        <v>1</v>
      </c>
      <c r="O5803" s="50" t="e">
        <f>INDEX([1]Dados!$M$2:$N$26779,MATCH($P5803,[1]Dados!$N$2:$N$26779,),2)</f>
        <v>#N/A</v>
      </c>
      <c r="P5803">
        <v>170401</v>
      </c>
      <c r="Q5803" s="1">
        <v>37180</v>
      </c>
      <c r="R5803" s="1">
        <v>37184</v>
      </c>
      <c r="S5803" t="s">
        <v>2014</v>
      </c>
    </row>
    <row r="5804" spans="1:19" x14ac:dyDescent="0.2">
      <c r="A5804" s="7">
        <v>292225</v>
      </c>
      <c r="B5804" s="3">
        <v>37460</v>
      </c>
      <c r="C5804" s="3" t="s">
        <v>31</v>
      </c>
      <c r="D5804" s="2" t="s">
        <v>584</v>
      </c>
      <c r="E5804" s="3">
        <v>18</v>
      </c>
      <c r="F5804" s="17">
        <v>0</v>
      </c>
      <c r="G5804" s="17">
        <v>1</v>
      </c>
      <c r="H5804" s="17">
        <v>0</v>
      </c>
      <c r="I5804" s="7">
        <v>1.2</v>
      </c>
      <c r="J5804" s="7">
        <v>15</v>
      </c>
      <c r="K5804" s="4">
        <v>1203</v>
      </c>
      <c r="L5804" s="5">
        <v>1203.0829000000001</v>
      </c>
      <c r="M5804">
        <v>52190.86</v>
      </c>
      <c r="N5804" s="33">
        <v>1</v>
      </c>
      <c r="O5804" s="50" t="e">
        <f>INDEX([1]Dados!$M$2:$N$26779,MATCH($P5804,[1]Dados!$N$2:$N$26779,),2)</f>
        <v>#N/A</v>
      </c>
      <c r="P5804">
        <v>170401</v>
      </c>
      <c r="Q5804" s="1">
        <v>37180</v>
      </c>
      <c r="R5804" s="1">
        <v>37184</v>
      </c>
      <c r="S5804" t="s">
        <v>2014</v>
      </c>
    </row>
    <row r="5805" spans="1:19" x14ac:dyDescent="0.2">
      <c r="A5805" s="7">
        <v>292225</v>
      </c>
      <c r="B5805" s="3">
        <v>37460</v>
      </c>
      <c r="C5805" s="3" t="s">
        <v>31</v>
      </c>
      <c r="D5805" s="2" t="s">
        <v>584</v>
      </c>
      <c r="E5805" s="3">
        <v>18</v>
      </c>
      <c r="F5805" s="17">
        <v>0</v>
      </c>
      <c r="G5805" s="17">
        <v>1</v>
      </c>
      <c r="H5805" s="17">
        <v>0</v>
      </c>
      <c r="I5805" s="7" t="s">
        <v>3</v>
      </c>
      <c r="J5805" s="7">
        <v>0</v>
      </c>
      <c r="K5805" s="4">
        <v>1214</v>
      </c>
      <c r="L5805" s="5">
        <v>1214.0587</v>
      </c>
      <c r="M5805">
        <v>180063.21</v>
      </c>
      <c r="N5805" s="33">
        <v>1</v>
      </c>
      <c r="O5805" s="50" t="e">
        <f>INDEX([1]Dados!$M$2:$N$26779,MATCH($P5805,[1]Dados!$N$2:$N$26779,),2)</f>
        <v>#N/A</v>
      </c>
      <c r="P5805">
        <v>170353</v>
      </c>
      <c r="Q5805" s="1">
        <v>37180</v>
      </c>
      <c r="R5805" s="1">
        <v>37184</v>
      </c>
      <c r="S5805" t="s">
        <v>2134</v>
      </c>
    </row>
    <row r="5806" spans="1:19" x14ac:dyDescent="0.2">
      <c r="A5806" s="7">
        <v>292225</v>
      </c>
      <c r="B5806" s="3">
        <v>37460</v>
      </c>
      <c r="C5806" s="3" t="s">
        <v>31</v>
      </c>
      <c r="D5806" s="2" t="s">
        <v>584</v>
      </c>
      <c r="E5806" s="3">
        <v>18</v>
      </c>
      <c r="F5806" s="17">
        <v>0</v>
      </c>
      <c r="G5806" s="17">
        <v>1</v>
      </c>
      <c r="H5806" s="17">
        <v>0</v>
      </c>
      <c r="I5806" s="7" t="s">
        <v>3</v>
      </c>
      <c r="J5806" s="7">
        <v>0</v>
      </c>
      <c r="K5806" s="4">
        <v>1214</v>
      </c>
      <c r="L5806" s="5">
        <v>1214.0589</v>
      </c>
      <c r="M5806">
        <v>120400</v>
      </c>
      <c r="N5806" s="33">
        <v>1</v>
      </c>
      <c r="O5806" s="50" t="e">
        <f>INDEX([1]Dados!$M$2:$N$26779,MATCH($P5806,[1]Dados!$N$2:$N$26779,),2)</f>
        <v>#N/A</v>
      </c>
      <c r="P5806">
        <v>170262</v>
      </c>
      <c r="Q5806" s="1">
        <v>37180</v>
      </c>
      <c r="R5806" s="1">
        <v>37184</v>
      </c>
      <c r="S5806" t="s">
        <v>2134</v>
      </c>
    </row>
    <row r="5807" spans="1:19" x14ac:dyDescent="0.2">
      <c r="A5807" s="7">
        <v>292225</v>
      </c>
      <c r="B5807" s="3">
        <v>37460</v>
      </c>
      <c r="C5807" s="3" t="s">
        <v>31</v>
      </c>
      <c r="D5807" s="2" t="s">
        <v>584</v>
      </c>
      <c r="E5807" s="3">
        <v>18</v>
      </c>
      <c r="F5807" s="17">
        <v>0</v>
      </c>
      <c r="G5807" s="17">
        <v>1</v>
      </c>
      <c r="H5807" s="17">
        <v>0</v>
      </c>
      <c r="I5807" s="7" t="s">
        <v>3</v>
      </c>
      <c r="J5807" s="7">
        <v>0</v>
      </c>
      <c r="K5807" s="4">
        <v>1214</v>
      </c>
      <c r="L5807" s="5">
        <v>1214.0589</v>
      </c>
      <c r="M5807">
        <v>68298</v>
      </c>
      <c r="N5807" s="33">
        <v>1</v>
      </c>
      <c r="O5807" s="50" t="e">
        <f>INDEX([1]Dados!$M$2:$N$26779,MATCH($P5807,[1]Dados!$N$2:$N$26779,),2)</f>
        <v>#N/A</v>
      </c>
      <c r="P5807">
        <v>170308</v>
      </c>
      <c r="Q5807" s="1">
        <v>37180</v>
      </c>
      <c r="R5807" s="1">
        <v>37184</v>
      </c>
      <c r="S5807" t="s">
        <v>2134</v>
      </c>
    </row>
    <row r="5808" spans="1:19" x14ac:dyDescent="0.2">
      <c r="A5808" s="7">
        <v>292225</v>
      </c>
      <c r="B5808" s="3">
        <v>37460</v>
      </c>
      <c r="C5808" s="3" t="s">
        <v>31</v>
      </c>
      <c r="D5808" s="2" t="s">
        <v>584</v>
      </c>
      <c r="E5808" s="3">
        <v>18</v>
      </c>
      <c r="F5808" s="17">
        <v>0</v>
      </c>
      <c r="G5808" s="17">
        <v>1</v>
      </c>
      <c r="H5808" s="17">
        <v>0</v>
      </c>
      <c r="I5808" s="7">
        <v>3.1</v>
      </c>
      <c r="J5808" s="7">
        <v>14</v>
      </c>
      <c r="K5808" s="4">
        <v>1293</v>
      </c>
      <c r="L5808" s="5">
        <v>1293.0592999999999</v>
      </c>
      <c r="M5808">
        <v>40393.5</v>
      </c>
      <c r="N5808" s="33">
        <v>1</v>
      </c>
      <c r="O5808" s="50" t="e">
        <f>INDEX([1]Dados!$M$2:$N$26779,MATCH($P5808,[1]Dados!$N$2:$N$26779,),2)</f>
        <v>#N/A</v>
      </c>
      <c r="P5808">
        <v>170090</v>
      </c>
      <c r="Q5808" s="1">
        <v>37180</v>
      </c>
      <c r="R5808" s="1">
        <v>37184</v>
      </c>
      <c r="S5808" t="s">
        <v>2406</v>
      </c>
    </row>
    <row r="5809" spans="1:19" x14ac:dyDescent="0.2">
      <c r="A5809" s="7">
        <v>231410</v>
      </c>
      <c r="B5809" s="3">
        <v>15830</v>
      </c>
      <c r="C5809" s="3" t="s">
        <v>4</v>
      </c>
      <c r="D5809" s="2" t="s">
        <v>852</v>
      </c>
      <c r="E5809" s="3">
        <v>18</v>
      </c>
      <c r="F5809" s="17">
        <v>0</v>
      </c>
      <c r="G5809" s="17">
        <v>1</v>
      </c>
      <c r="H5809" s="17">
        <v>0</v>
      </c>
      <c r="I5809" s="7">
        <v>1.1000000000000001</v>
      </c>
      <c r="J5809" s="7">
        <v>25</v>
      </c>
      <c r="K5809" s="4">
        <v>1220</v>
      </c>
      <c r="L5809" s="5">
        <v>1220.0906</v>
      </c>
      <c r="M5809">
        <v>522129.52</v>
      </c>
      <c r="N5809" s="3">
        <v>1</v>
      </c>
      <c r="O5809" s="50" t="e">
        <f>INDEX([1]Dados!$M$2:$N$26779,MATCH($P5809,[1]Dados!$N$2:$N$26779,),2)</f>
        <v>#N/A</v>
      </c>
      <c r="P5809">
        <v>171743</v>
      </c>
      <c r="Q5809" s="1">
        <v>37180</v>
      </c>
      <c r="R5809" s="1">
        <v>37184</v>
      </c>
      <c r="S5809" t="s">
        <v>1425</v>
      </c>
    </row>
    <row r="5810" spans="1:19" x14ac:dyDescent="0.2">
      <c r="A5810" s="7">
        <v>231410</v>
      </c>
      <c r="B5810" s="3">
        <v>15830</v>
      </c>
      <c r="C5810" s="3" t="s">
        <v>4</v>
      </c>
      <c r="D5810" s="2" t="s">
        <v>852</v>
      </c>
      <c r="E5810" s="3">
        <v>18</v>
      </c>
      <c r="F5810" s="17">
        <v>0</v>
      </c>
      <c r="G5810" s="17">
        <v>1</v>
      </c>
      <c r="H5810" s="17">
        <v>0</v>
      </c>
      <c r="I5810" s="7">
        <v>1.2</v>
      </c>
      <c r="J5810" s="7">
        <v>20</v>
      </c>
      <c r="K5810" s="4">
        <v>1220</v>
      </c>
      <c r="L5810" s="5">
        <v>1220.0906</v>
      </c>
      <c r="M5810">
        <v>522129.52</v>
      </c>
      <c r="N5810" s="3">
        <v>1</v>
      </c>
      <c r="O5810" s="50" t="e">
        <f>INDEX([1]Dados!$M$2:$N$26779,MATCH($P5810,[1]Dados!$N$2:$N$26779,),2)</f>
        <v>#N/A</v>
      </c>
      <c r="P5810">
        <v>171743</v>
      </c>
      <c r="Q5810" s="1">
        <v>37180</v>
      </c>
      <c r="R5810" s="1">
        <v>37184</v>
      </c>
      <c r="S5810" t="s">
        <v>1425</v>
      </c>
    </row>
    <row r="5811" spans="1:19" x14ac:dyDescent="0.2">
      <c r="A5811" s="7">
        <v>231410</v>
      </c>
      <c r="B5811" s="3">
        <v>15830</v>
      </c>
      <c r="C5811" s="3" t="s">
        <v>4</v>
      </c>
      <c r="D5811" s="2" t="s">
        <v>852</v>
      </c>
      <c r="E5811" s="3">
        <v>18</v>
      </c>
      <c r="F5811" s="17">
        <v>0</v>
      </c>
      <c r="G5811" s="17">
        <v>1</v>
      </c>
      <c r="H5811" s="17">
        <v>0</v>
      </c>
      <c r="I5811" s="7">
        <v>1.3</v>
      </c>
      <c r="J5811" s="7">
        <v>20</v>
      </c>
      <c r="K5811" s="4">
        <v>1220</v>
      </c>
      <c r="L5811" s="5">
        <v>1220.0906</v>
      </c>
      <c r="M5811">
        <v>522129.52</v>
      </c>
      <c r="N5811" s="3">
        <v>1</v>
      </c>
      <c r="O5811" s="50" t="e">
        <f>INDEX([1]Dados!$M$2:$N$26779,MATCH($P5811,[1]Dados!$N$2:$N$26779,),2)</f>
        <v>#N/A</v>
      </c>
      <c r="P5811">
        <v>171743</v>
      </c>
      <c r="Q5811" s="1">
        <v>37180</v>
      </c>
      <c r="R5811" s="1">
        <v>37184</v>
      </c>
      <c r="S5811" t="s">
        <v>1425</v>
      </c>
    </row>
    <row r="5812" spans="1:19" x14ac:dyDescent="0.2">
      <c r="A5812" s="7">
        <v>231410</v>
      </c>
      <c r="B5812" s="3">
        <v>15830</v>
      </c>
      <c r="C5812" s="3" t="s">
        <v>4</v>
      </c>
      <c r="D5812" s="2" t="s">
        <v>852</v>
      </c>
      <c r="E5812" s="3">
        <v>18</v>
      </c>
      <c r="F5812" s="17">
        <v>0</v>
      </c>
      <c r="G5812" s="17">
        <v>1</v>
      </c>
      <c r="H5812" s="17">
        <v>0</v>
      </c>
      <c r="I5812" s="7">
        <v>1.4</v>
      </c>
      <c r="J5812" s="7">
        <v>23</v>
      </c>
      <c r="K5812" s="4">
        <v>1220</v>
      </c>
      <c r="L5812" s="5">
        <v>1220.0906</v>
      </c>
      <c r="M5812">
        <v>522129.52</v>
      </c>
      <c r="N5812" s="3">
        <v>1</v>
      </c>
      <c r="O5812" s="50" t="e">
        <f>INDEX([1]Dados!$M$2:$N$26779,MATCH($P5812,[1]Dados!$N$2:$N$26779,),2)</f>
        <v>#N/A</v>
      </c>
      <c r="P5812">
        <v>171743</v>
      </c>
      <c r="Q5812" s="1">
        <v>37180</v>
      </c>
      <c r="R5812" s="1">
        <v>37184</v>
      </c>
      <c r="S5812" t="s">
        <v>1425</v>
      </c>
    </row>
    <row r="5813" spans="1:19" x14ac:dyDescent="0.2">
      <c r="A5813" s="7">
        <v>231410</v>
      </c>
      <c r="B5813" s="3">
        <v>15830</v>
      </c>
      <c r="C5813" s="3" t="s">
        <v>4</v>
      </c>
      <c r="D5813" s="2" t="s">
        <v>852</v>
      </c>
      <c r="E5813" s="3">
        <v>18</v>
      </c>
      <c r="F5813" s="17">
        <v>0</v>
      </c>
      <c r="G5813" s="17">
        <v>1</v>
      </c>
      <c r="H5813" s="17">
        <v>0</v>
      </c>
      <c r="I5813" s="7">
        <v>1.5</v>
      </c>
      <c r="J5813" s="7">
        <v>20</v>
      </c>
      <c r="K5813" s="4">
        <v>1220</v>
      </c>
      <c r="L5813" s="5">
        <v>1220.0906</v>
      </c>
      <c r="M5813">
        <v>522129.52</v>
      </c>
      <c r="N5813" s="3">
        <v>1</v>
      </c>
      <c r="O5813" s="50" t="e">
        <f>INDEX([1]Dados!$M$2:$N$26779,MATCH($P5813,[1]Dados!$N$2:$N$26779,),2)</f>
        <v>#N/A</v>
      </c>
      <c r="P5813">
        <v>171743</v>
      </c>
      <c r="Q5813" s="1">
        <v>37180</v>
      </c>
      <c r="R5813" s="1">
        <v>37184</v>
      </c>
      <c r="S5813" t="s">
        <v>1425</v>
      </c>
    </row>
    <row r="5814" spans="1:19" x14ac:dyDescent="0.2">
      <c r="A5814" s="7">
        <v>231410</v>
      </c>
      <c r="B5814" s="3">
        <v>15830</v>
      </c>
      <c r="C5814" s="3" t="s">
        <v>4</v>
      </c>
      <c r="D5814" s="2" t="s">
        <v>852</v>
      </c>
      <c r="E5814" s="3">
        <v>18</v>
      </c>
      <c r="F5814" s="17">
        <v>0</v>
      </c>
      <c r="G5814" s="17">
        <v>1</v>
      </c>
      <c r="H5814" s="17">
        <v>0</v>
      </c>
      <c r="I5814" s="7">
        <v>1.6</v>
      </c>
      <c r="J5814" s="7">
        <v>29</v>
      </c>
      <c r="K5814" s="4">
        <v>1220</v>
      </c>
      <c r="L5814" s="5">
        <v>1220.0906</v>
      </c>
      <c r="M5814">
        <v>522129.52</v>
      </c>
      <c r="N5814" s="3">
        <v>1</v>
      </c>
      <c r="O5814" s="50" t="e">
        <f>INDEX([1]Dados!$M$2:$N$26779,MATCH($P5814,[1]Dados!$N$2:$N$26779,),2)</f>
        <v>#N/A</v>
      </c>
      <c r="P5814">
        <v>171743</v>
      </c>
      <c r="Q5814" s="1">
        <v>37180</v>
      </c>
      <c r="R5814" s="1">
        <v>37184</v>
      </c>
      <c r="S5814" t="s">
        <v>1425</v>
      </c>
    </row>
    <row r="5815" spans="1:19" x14ac:dyDescent="0.2">
      <c r="A5815" s="7">
        <v>231410</v>
      </c>
      <c r="B5815" s="3">
        <v>15830</v>
      </c>
      <c r="C5815" s="3" t="s">
        <v>4</v>
      </c>
      <c r="D5815" s="2" t="s">
        <v>852</v>
      </c>
      <c r="E5815" s="3">
        <v>18</v>
      </c>
      <c r="F5815" s="17">
        <v>0</v>
      </c>
      <c r="G5815" s="17">
        <v>1</v>
      </c>
      <c r="H5815" s="17">
        <v>0</v>
      </c>
      <c r="I5815" s="7">
        <v>1.7</v>
      </c>
      <c r="J5815" s="7">
        <v>20</v>
      </c>
      <c r="K5815" s="4">
        <v>1220</v>
      </c>
      <c r="L5815" s="5">
        <v>1220.0906</v>
      </c>
      <c r="M5815">
        <v>522129.52</v>
      </c>
      <c r="N5815" s="3">
        <v>1</v>
      </c>
      <c r="O5815" s="50" t="e">
        <f>INDEX([1]Dados!$M$2:$N$26779,MATCH($P5815,[1]Dados!$N$2:$N$26779,),2)</f>
        <v>#N/A</v>
      </c>
      <c r="P5815">
        <v>171743</v>
      </c>
      <c r="Q5815" s="1">
        <v>37180</v>
      </c>
      <c r="R5815" s="1">
        <v>37184</v>
      </c>
      <c r="S5815" t="s">
        <v>1425</v>
      </c>
    </row>
    <row r="5816" spans="1:19" x14ac:dyDescent="0.2">
      <c r="A5816" s="7">
        <v>231410</v>
      </c>
      <c r="B5816" s="3">
        <v>15830</v>
      </c>
      <c r="C5816" s="3" t="s">
        <v>4</v>
      </c>
      <c r="D5816" s="2" t="s">
        <v>852</v>
      </c>
      <c r="E5816" s="3">
        <v>18</v>
      </c>
      <c r="F5816" s="17">
        <v>0</v>
      </c>
      <c r="G5816" s="17">
        <v>1</v>
      </c>
      <c r="H5816" s="17">
        <v>0</v>
      </c>
      <c r="I5816" s="7">
        <v>1.8</v>
      </c>
      <c r="J5816" s="7">
        <v>21</v>
      </c>
      <c r="K5816" s="4">
        <v>1220</v>
      </c>
      <c r="L5816" s="5">
        <v>1220.0906</v>
      </c>
      <c r="M5816">
        <v>522129.52</v>
      </c>
      <c r="N5816" s="3">
        <v>1</v>
      </c>
      <c r="O5816" s="50" t="e">
        <f>INDEX([1]Dados!$M$2:$N$26779,MATCH($P5816,[1]Dados!$N$2:$N$26779,),2)</f>
        <v>#N/A</v>
      </c>
      <c r="P5816">
        <v>171743</v>
      </c>
      <c r="Q5816" s="1">
        <v>37180</v>
      </c>
      <c r="R5816" s="1">
        <v>37184</v>
      </c>
      <c r="S5816" t="s">
        <v>1425</v>
      </c>
    </row>
    <row r="5817" spans="1:19" x14ac:dyDescent="0.2">
      <c r="A5817" s="7">
        <v>231410</v>
      </c>
      <c r="B5817" s="3">
        <v>15830</v>
      </c>
      <c r="C5817" s="3" t="s">
        <v>4</v>
      </c>
      <c r="D5817" s="2" t="s">
        <v>852</v>
      </c>
      <c r="E5817" s="3">
        <v>18</v>
      </c>
      <c r="F5817" s="17">
        <v>0</v>
      </c>
      <c r="G5817" s="17">
        <v>1</v>
      </c>
      <c r="H5817" s="17">
        <v>0</v>
      </c>
      <c r="I5817" s="7">
        <v>2.1</v>
      </c>
      <c r="J5817" s="7">
        <v>18</v>
      </c>
      <c r="K5817" s="4">
        <v>1220</v>
      </c>
      <c r="L5817" s="5">
        <v>1220.0906</v>
      </c>
      <c r="M5817">
        <v>998899</v>
      </c>
      <c r="N5817" s="3">
        <v>1</v>
      </c>
      <c r="O5817" s="50" t="e">
        <f>INDEX([1]Dados!$M$2:$N$26779,MATCH($P5817,[1]Dados!$N$2:$N$26779,),2)</f>
        <v>#N/A</v>
      </c>
      <c r="P5817">
        <v>171907</v>
      </c>
      <c r="Q5817" s="1">
        <v>37180</v>
      </c>
      <c r="R5817" s="1">
        <v>37184</v>
      </c>
      <c r="S5817" t="s">
        <v>1426</v>
      </c>
    </row>
    <row r="5818" spans="1:19" x14ac:dyDescent="0.2">
      <c r="A5818" s="7">
        <v>320506</v>
      </c>
      <c r="B5818" s="3">
        <v>57975</v>
      </c>
      <c r="C5818" s="3" t="s">
        <v>35</v>
      </c>
      <c r="D5818" s="2" t="s">
        <v>845</v>
      </c>
      <c r="E5818" s="3">
        <v>18</v>
      </c>
      <c r="F5818" s="17">
        <v>0</v>
      </c>
      <c r="G5818" s="17">
        <v>1</v>
      </c>
      <c r="H5818" s="17">
        <v>0</v>
      </c>
      <c r="I5818" s="7">
        <v>3.1</v>
      </c>
      <c r="J5818" s="7">
        <v>19</v>
      </c>
      <c r="K5818" s="4">
        <v>119</v>
      </c>
      <c r="L5818" s="5">
        <v>119.386</v>
      </c>
      <c r="M5818">
        <v>166286.49</v>
      </c>
      <c r="N5818" s="33">
        <v>1</v>
      </c>
      <c r="O5818" s="50" t="e">
        <f>INDEX([1]Dados!$M$2:$N$26779,MATCH($P5818,[1]Dados!$N$2:$N$26779,),2)</f>
        <v>#N/A</v>
      </c>
      <c r="P5818">
        <v>170670</v>
      </c>
      <c r="Q5818" s="1">
        <v>37176</v>
      </c>
      <c r="R5818" s="1">
        <v>37190</v>
      </c>
      <c r="S5818" t="s">
        <v>1421</v>
      </c>
    </row>
    <row r="5819" spans="1:19" x14ac:dyDescent="0.2">
      <c r="A5819" s="7">
        <v>320506</v>
      </c>
      <c r="B5819" s="3">
        <v>57975</v>
      </c>
      <c r="C5819" s="3" t="s">
        <v>35</v>
      </c>
      <c r="D5819" s="2" t="s">
        <v>845</v>
      </c>
      <c r="E5819" s="3">
        <v>18</v>
      </c>
      <c r="F5819" s="17">
        <v>0</v>
      </c>
      <c r="G5819" s="17">
        <v>1</v>
      </c>
      <c r="H5819" s="17">
        <v>0</v>
      </c>
      <c r="I5819" s="7" t="s">
        <v>3</v>
      </c>
      <c r="J5819" s="7">
        <v>0</v>
      </c>
      <c r="K5819" s="4">
        <v>119</v>
      </c>
      <c r="L5819" s="5">
        <v>119.386</v>
      </c>
      <c r="M5819">
        <v>71111.11</v>
      </c>
      <c r="N5819" s="33">
        <v>1</v>
      </c>
      <c r="O5819" s="50" t="e">
        <f>INDEX([1]Dados!$M$2:$N$26779,MATCH($P5819,[1]Dados!$N$2:$N$26779,),2)</f>
        <v>#N/A</v>
      </c>
      <c r="P5819">
        <v>170671</v>
      </c>
      <c r="Q5819" s="1">
        <v>37176</v>
      </c>
      <c r="R5819" s="1">
        <v>37190</v>
      </c>
      <c r="S5819" t="s">
        <v>1421</v>
      </c>
    </row>
    <row r="5820" spans="1:19" x14ac:dyDescent="0.2">
      <c r="A5820" s="7">
        <v>320506</v>
      </c>
      <c r="B5820" s="3">
        <v>57975</v>
      </c>
      <c r="C5820" s="3" t="s">
        <v>35</v>
      </c>
      <c r="D5820" s="2" t="s">
        <v>845</v>
      </c>
      <c r="E5820" s="3">
        <v>18</v>
      </c>
      <c r="F5820" s="17">
        <v>0</v>
      </c>
      <c r="G5820" s="17">
        <v>1</v>
      </c>
      <c r="H5820" s="17">
        <v>0</v>
      </c>
      <c r="I5820" s="7" t="s">
        <v>3</v>
      </c>
      <c r="J5820" s="7">
        <v>0</v>
      </c>
      <c r="K5820" s="4">
        <v>1203</v>
      </c>
      <c r="L5820" s="5">
        <v>1203.0829000000001</v>
      </c>
      <c r="M5820" t="s">
        <v>2134</v>
      </c>
      <c r="N5820" s="33">
        <v>1</v>
      </c>
      <c r="O5820" s="50" t="e">
        <f>INDEX([1]Dados!$M$2:$N$26779,MATCH($P5820,[1]Dados!$N$2:$N$26779,),2)</f>
        <v>#N/A</v>
      </c>
      <c r="P5820">
        <v>170404</v>
      </c>
      <c r="Q5820" s="1">
        <v>37176</v>
      </c>
      <c r="R5820" s="1">
        <v>37190</v>
      </c>
      <c r="S5820" t="s">
        <v>2134</v>
      </c>
    </row>
    <row r="5821" spans="1:19" x14ac:dyDescent="0.2">
      <c r="A5821" s="7">
        <v>320506</v>
      </c>
      <c r="B5821" s="3">
        <v>57975</v>
      </c>
      <c r="C5821" s="3" t="s">
        <v>35</v>
      </c>
      <c r="D5821" s="2" t="s">
        <v>845</v>
      </c>
      <c r="E5821" s="3">
        <v>18</v>
      </c>
      <c r="F5821" s="17">
        <v>0</v>
      </c>
      <c r="G5821" s="17">
        <v>1</v>
      </c>
      <c r="H5821" s="17">
        <v>0</v>
      </c>
      <c r="I5821" s="7" t="s">
        <v>3</v>
      </c>
      <c r="J5821" s="7">
        <v>0</v>
      </c>
      <c r="K5821" s="4">
        <v>1214</v>
      </c>
      <c r="L5821" s="5">
        <v>1214.0587</v>
      </c>
      <c r="M5821" t="s">
        <v>2134</v>
      </c>
      <c r="N5821" s="33">
        <v>1</v>
      </c>
      <c r="O5821" s="50" t="e">
        <f>INDEX([1]Dados!$M$2:$N$26779,MATCH($P5821,[1]Dados!$N$2:$N$26779,),2)</f>
        <v>#N/A</v>
      </c>
      <c r="P5821">
        <v>170356</v>
      </c>
      <c r="Q5821" s="1">
        <v>37176</v>
      </c>
      <c r="R5821" s="1">
        <v>37190</v>
      </c>
      <c r="S5821" t="s">
        <v>2134</v>
      </c>
    </row>
    <row r="5822" spans="1:19" x14ac:dyDescent="0.2">
      <c r="A5822" s="7">
        <v>320506</v>
      </c>
      <c r="B5822" s="3">
        <v>57975</v>
      </c>
      <c r="C5822" s="3" t="s">
        <v>35</v>
      </c>
      <c r="D5822" s="2" t="s">
        <v>845</v>
      </c>
      <c r="E5822" s="3">
        <v>18</v>
      </c>
      <c r="F5822" s="17">
        <v>0</v>
      </c>
      <c r="G5822" s="17">
        <v>1</v>
      </c>
      <c r="H5822" s="17">
        <v>0</v>
      </c>
      <c r="I5822" s="7" t="s">
        <v>3</v>
      </c>
      <c r="J5822" s="7">
        <v>0</v>
      </c>
      <c r="K5822" s="4">
        <v>1214</v>
      </c>
      <c r="L5822" s="5">
        <v>1214.0589</v>
      </c>
      <c r="M5822" t="s">
        <v>2134</v>
      </c>
      <c r="N5822" s="33">
        <v>1</v>
      </c>
      <c r="O5822" s="50" t="e">
        <f>INDEX([1]Dados!$M$2:$N$26779,MATCH($P5822,[1]Dados!$N$2:$N$26779,),2)</f>
        <v>#N/A</v>
      </c>
      <c r="P5822">
        <v>170265</v>
      </c>
      <c r="Q5822" s="1">
        <v>37176</v>
      </c>
      <c r="R5822" s="1">
        <v>37190</v>
      </c>
      <c r="S5822" t="s">
        <v>1304</v>
      </c>
    </row>
    <row r="5823" spans="1:19" x14ac:dyDescent="0.2">
      <c r="A5823" s="7">
        <v>320506</v>
      </c>
      <c r="B5823" s="3">
        <v>57975</v>
      </c>
      <c r="C5823" s="3" t="s">
        <v>35</v>
      </c>
      <c r="D5823" s="2" t="s">
        <v>845</v>
      </c>
      <c r="E5823" s="3">
        <v>18</v>
      </c>
      <c r="F5823" s="17">
        <v>0</v>
      </c>
      <c r="G5823" s="17">
        <v>1</v>
      </c>
      <c r="H5823" s="17">
        <v>0</v>
      </c>
      <c r="I5823" s="7">
        <v>1.1000000000000001</v>
      </c>
      <c r="J5823" s="7">
        <v>28</v>
      </c>
      <c r="K5823" s="4">
        <v>1214</v>
      </c>
      <c r="L5823" s="5">
        <v>1214.0589</v>
      </c>
      <c r="M5823">
        <v>157476</v>
      </c>
      <c r="N5823" s="33">
        <v>1</v>
      </c>
      <c r="O5823" s="50" t="e">
        <f>INDEX([1]Dados!$M$2:$N$26779,MATCH($P5823,[1]Dados!$N$2:$N$26779,),2)</f>
        <v>#N/A</v>
      </c>
      <c r="P5823">
        <v>170311</v>
      </c>
      <c r="Q5823" s="1">
        <v>37176</v>
      </c>
      <c r="R5823" s="1">
        <v>37190</v>
      </c>
      <c r="S5823" t="s">
        <v>1304</v>
      </c>
    </row>
    <row r="5824" spans="1:19" x14ac:dyDescent="0.2">
      <c r="A5824" s="7">
        <v>320506</v>
      </c>
      <c r="B5824" s="3">
        <v>57975</v>
      </c>
      <c r="C5824" s="3" t="s">
        <v>35</v>
      </c>
      <c r="D5824" s="2" t="s">
        <v>845</v>
      </c>
      <c r="E5824" s="3">
        <v>18</v>
      </c>
      <c r="F5824" s="17">
        <v>0</v>
      </c>
      <c r="G5824" s="17">
        <v>1</v>
      </c>
      <c r="H5824" s="17">
        <v>0</v>
      </c>
      <c r="I5824" s="7">
        <v>4.0999999999999996</v>
      </c>
      <c r="J5824" s="7">
        <v>11</v>
      </c>
      <c r="K5824" s="4">
        <v>1214</v>
      </c>
      <c r="L5824" s="5">
        <v>1214.0808</v>
      </c>
      <c r="M5824">
        <v>379662.5</v>
      </c>
      <c r="N5824" s="33">
        <v>1</v>
      </c>
      <c r="O5824" s="50" t="e">
        <f>INDEX([1]Dados!$M$2:$N$26779,MATCH($P5824,[1]Dados!$N$2:$N$26779,),2)</f>
        <v>#N/A</v>
      </c>
      <c r="P5824">
        <v>170136</v>
      </c>
      <c r="Q5824" s="1">
        <v>37176</v>
      </c>
      <c r="R5824" s="1">
        <v>37190</v>
      </c>
      <c r="S5824" t="s">
        <v>1420</v>
      </c>
    </row>
    <row r="5825" spans="1:19" x14ac:dyDescent="0.2">
      <c r="A5825" s="7">
        <v>320506</v>
      </c>
      <c r="B5825" s="3">
        <v>57975</v>
      </c>
      <c r="C5825" s="3" t="s">
        <v>35</v>
      </c>
      <c r="D5825" s="2" t="s">
        <v>845</v>
      </c>
      <c r="E5825" s="3">
        <v>18</v>
      </c>
      <c r="F5825" s="17">
        <v>0</v>
      </c>
      <c r="G5825" s="17">
        <v>1</v>
      </c>
      <c r="H5825" s="17">
        <v>0</v>
      </c>
      <c r="I5825" s="7">
        <v>4.2</v>
      </c>
      <c r="J5825" s="7">
        <v>31</v>
      </c>
      <c r="K5825" s="4">
        <v>1214</v>
      </c>
      <c r="L5825" s="5">
        <v>1214.0808</v>
      </c>
      <c r="M5825">
        <v>379662.5</v>
      </c>
      <c r="N5825" s="33">
        <v>1</v>
      </c>
      <c r="O5825" s="50" t="e">
        <f>INDEX([1]Dados!$M$2:$N$26779,MATCH($P5825,[1]Dados!$N$2:$N$26779,),2)</f>
        <v>#N/A</v>
      </c>
      <c r="P5825">
        <v>170136</v>
      </c>
      <c r="Q5825" s="1">
        <v>37176</v>
      </c>
      <c r="R5825" s="1">
        <v>37190</v>
      </c>
      <c r="S5825" t="s">
        <v>1420</v>
      </c>
    </row>
    <row r="5826" spans="1:19" x14ac:dyDescent="0.2">
      <c r="A5826" s="7">
        <v>320506</v>
      </c>
      <c r="B5826" s="3">
        <v>57975</v>
      </c>
      <c r="C5826" s="3" t="s">
        <v>35</v>
      </c>
      <c r="D5826" s="2" t="s">
        <v>845</v>
      </c>
      <c r="E5826" s="3">
        <v>18</v>
      </c>
      <c r="F5826" s="17">
        <v>0</v>
      </c>
      <c r="G5826" s="17">
        <v>1</v>
      </c>
      <c r="H5826" s="17">
        <v>0</v>
      </c>
      <c r="I5826" s="7">
        <v>4.3</v>
      </c>
      <c r="J5826" s="7">
        <v>7</v>
      </c>
      <c r="K5826" s="4">
        <v>1214</v>
      </c>
      <c r="L5826" s="5">
        <v>1214.0808</v>
      </c>
      <c r="M5826">
        <v>379662.5</v>
      </c>
      <c r="N5826" s="33">
        <v>1</v>
      </c>
      <c r="O5826" s="50" t="e">
        <f>INDEX([1]Dados!$M$2:$N$26779,MATCH($P5826,[1]Dados!$N$2:$N$26779,),2)</f>
        <v>#N/A</v>
      </c>
      <c r="P5826">
        <v>170136</v>
      </c>
      <c r="Q5826" s="1">
        <v>37176</v>
      </c>
      <c r="R5826" s="1">
        <v>37190</v>
      </c>
      <c r="S5826" t="s">
        <v>1420</v>
      </c>
    </row>
    <row r="5827" spans="1:19" x14ac:dyDescent="0.2">
      <c r="A5827" s="7">
        <v>320506</v>
      </c>
      <c r="B5827" s="3">
        <v>57975</v>
      </c>
      <c r="C5827" s="3" t="s">
        <v>35</v>
      </c>
      <c r="D5827" s="2" t="s">
        <v>845</v>
      </c>
      <c r="E5827" s="3">
        <v>18</v>
      </c>
      <c r="F5827" s="17">
        <v>0</v>
      </c>
      <c r="G5827" s="17">
        <v>1</v>
      </c>
      <c r="H5827" s="17">
        <v>0</v>
      </c>
      <c r="I5827" s="7">
        <v>5.0999999999999996</v>
      </c>
      <c r="J5827" s="7">
        <v>19</v>
      </c>
      <c r="K5827" s="4">
        <v>1214</v>
      </c>
      <c r="L5827" s="5">
        <v>1214.0808</v>
      </c>
      <c r="M5827">
        <v>105300</v>
      </c>
      <c r="N5827" s="33">
        <v>1</v>
      </c>
      <c r="O5827" s="50" t="e">
        <f>INDEX([1]Dados!$M$2:$N$26779,MATCH($P5827,[1]Dados!$N$2:$N$26779,),2)</f>
        <v>#N/A</v>
      </c>
      <c r="P5827">
        <v>170137</v>
      </c>
      <c r="Q5827" s="1">
        <v>37176</v>
      </c>
      <c r="R5827" s="1">
        <v>37190</v>
      </c>
      <c r="S5827" t="s">
        <v>2407</v>
      </c>
    </row>
    <row r="5828" spans="1:19" x14ac:dyDescent="0.2">
      <c r="A5828" s="7">
        <v>320506</v>
      </c>
      <c r="B5828" s="3">
        <v>57975</v>
      </c>
      <c r="C5828" s="3" t="s">
        <v>35</v>
      </c>
      <c r="D5828" s="2" t="s">
        <v>845</v>
      </c>
      <c r="E5828" s="3">
        <v>18</v>
      </c>
      <c r="F5828" s="17">
        <v>0</v>
      </c>
      <c r="G5828" s="17">
        <v>1</v>
      </c>
      <c r="H5828" s="17">
        <v>0</v>
      </c>
      <c r="I5828" s="7">
        <v>5.2</v>
      </c>
      <c r="J5828" s="7">
        <v>7</v>
      </c>
      <c r="K5828" s="4">
        <v>1214</v>
      </c>
      <c r="L5828" s="5">
        <v>1214.0808</v>
      </c>
      <c r="M5828">
        <v>105300</v>
      </c>
      <c r="N5828" s="33">
        <v>1</v>
      </c>
      <c r="O5828" s="50" t="e">
        <f>INDEX([1]Dados!$M$2:$N$26779,MATCH($P5828,[1]Dados!$N$2:$N$26779,),2)</f>
        <v>#N/A</v>
      </c>
      <c r="P5828">
        <v>170137</v>
      </c>
      <c r="Q5828" s="1">
        <v>37176</v>
      </c>
      <c r="R5828" s="1">
        <v>37190</v>
      </c>
      <c r="S5828" t="s">
        <v>2407</v>
      </c>
    </row>
    <row r="5829" spans="1:19" x14ac:dyDescent="0.2">
      <c r="A5829" s="7">
        <v>320506</v>
      </c>
      <c r="B5829" s="3">
        <v>57975</v>
      </c>
      <c r="C5829" s="3" t="s">
        <v>35</v>
      </c>
      <c r="D5829" s="2" t="s">
        <v>845</v>
      </c>
      <c r="E5829" s="3">
        <v>18</v>
      </c>
      <c r="F5829" s="17">
        <v>0</v>
      </c>
      <c r="G5829" s="17">
        <v>1</v>
      </c>
      <c r="H5829" s="17">
        <v>0</v>
      </c>
      <c r="I5829" s="7">
        <v>5.3</v>
      </c>
      <c r="J5829" s="7">
        <v>4</v>
      </c>
      <c r="K5829" s="4">
        <v>1214</v>
      </c>
      <c r="L5829" s="5">
        <v>1214.0808</v>
      </c>
      <c r="M5829">
        <v>105300</v>
      </c>
      <c r="N5829" s="33">
        <v>1</v>
      </c>
      <c r="O5829" s="50" t="e">
        <f>INDEX([1]Dados!$M$2:$N$26779,MATCH($P5829,[1]Dados!$N$2:$N$26779,),2)</f>
        <v>#N/A</v>
      </c>
      <c r="P5829">
        <v>170137</v>
      </c>
      <c r="Q5829" s="1">
        <v>37176</v>
      </c>
      <c r="R5829" s="1">
        <v>37190</v>
      </c>
      <c r="S5829" t="s">
        <v>2407</v>
      </c>
    </row>
    <row r="5830" spans="1:19" x14ac:dyDescent="0.2">
      <c r="A5830" s="7">
        <v>320506</v>
      </c>
      <c r="B5830" s="3">
        <v>57975</v>
      </c>
      <c r="C5830" s="3" t="s">
        <v>35</v>
      </c>
      <c r="D5830" s="2" t="s">
        <v>845</v>
      </c>
      <c r="E5830" s="3">
        <v>18</v>
      </c>
      <c r="F5830" s="17">
        <v>0</v>
      </c>
      <c r="G5830" s="17">
        <v>1</v>
      </c>
      <c r="H5830" s="17">
        <v>0</v>
      </c>
      <c r="I5830" s="7" t="s">
        <v>3</v>
      </c>
      <c r="J5830" s="7">
        <v>0</v>
      </c>
      <c r="K5830" s="4">
        <v>1214</v>
      </c>
      <c r="L5830" s="5">
        <v>1214.0808</v>
      </c>
      <c r="M5830">
        <f>144000+28800</f>
        <v>172800</v>
      </c>
      <c r="N5830" s="33">
        <v>1</v>
      </c>
      <c r="O5830" s="50" t="e">
        <f>INDEX([1]Dados!$M$2:$N$26779,MATCH($P5830,[1]Dados!$N$2:$N$26779,),2)</f>
        <v>#N/A</v>
      </c>
      <c r="P5830">
        <v>170138</v>
      </c>
      <c r="Q5830" s="1">
        <v>37176</v>
      </c>
      <c r="R5830" s="1">
        <v>37190</v>
      </c>
      <c r="S5830" t="s">
        <v>2407</v>
      </c>
    </row>
    <row r="5831" spans="1:19" x14ac:dyDescent="0.2">
      <c r="A5831" s="7">
        <v>320506</v>
      </c>
      <c r="B5831" s="3">
        <v>57975</v>
      </c>
      <c r="C5831" s="3" t="s">
        <v>35</v>
      </c>
      <c r="D5831" s="2" t="s">
        <v>845</v>
      </c>
      <c r="E5831" s="3">
        <v>18</v>
      </c>
      <c r="F5831" s="17">
        <v>0</v>
      </c>
      <c r="G5831" s="17">
        <v>1</v>
      </c>
      <c r="H5831" s="17">
        <v>0</v>
      </c>
      <c r="I5831" s="7" t="s">
        <v>3</v>
      </c>
      <c r="J5831" s="7">
        <v>0</v>
      </c>
      <c r="K5831" s="4">
        <v>1214</v>
      </c>
      <c r="L5831" s="5">
        <v>1214.0808</v>
      </c>
      <c r="M5831">
        <f>29600+7400</f>
        <v>37000</v>
      </c>
      <c r="N5831" s="33">
        <v>1</v>
      </c>
      <c r="O5831" s="50" t="e">
        <f>INDEX([1]Dados!$M$2:$N$26779,MATCH($P5831,[1]Dados!$N$2:$N$26779,),2)</f>
        <v>#N/A</v>
      </c>
      <c r="P5831">
        <v>170449</v>
      </c>
      <c r="Q5831" s="1">
        <v>37176</v>
      </c>
      <c r="R5831" s="1">
        <v>37190</v>
      </c>
      <c r="S5831" t="s">
        <v>2407</v>
      </c>
    </row>
    <row r="5832" spans="1:19" x14ac:dyDescent="0.2">
      <c r="A5832" s="7">
        <v>320506</v>
      </c>
      <c r="B5832" s="3">
        <v>57975</v>
      </c>
      <c r="C5832" s="3" t="s">
        <v>35</v>
      </c>
      <c r="D5832" s="2" t="s">
        <v>845</v>
      </c>
      <c r="E5832" s="3">
        <v>18</v>
      </c>
      <c r="F5832" s="17">
        <v>0</v>
      </c>
      <c r="G5832" s="17">
        <v>1</v>
      </c>
      <c r="H5832" s="17">
        <v>0</v>
      </c>
      <c r="I5832" s="7">
        <v>2.1</v>
      </c>
      <c r="J5832" s="7">
        <v>22</v>
      </c>
      <c r="K5832" s="4">
        <v>1293</v>
      </c>
      <c r="L5832" s="5">
        <v>1293.0592999999999</v>
      </c>
      <c r="M5832">
        <v>16660</v>
      </c>
      <c r="N5832" s="33">
        <v>1</v>
      </c>
      <c r="O5832" s="50" t="e">
        <f>INDEX([1]Dados!$M$2:$N$26779,MATCH($P5832,[1]Dados!$N$2:$N$26779,),2)</f>
        <v>#N/A</v>
      </c>
      <c r="P5832">
        <v>170093</v>
      </c>
      <c r="Q5832" s="1">
        <v>37176</v>
      </c>
      <c r="R5832" s="1">
        <v>37190</v>
      </c>
      <c r="S5832" t="s">
        <v>1055</v>
      </c>
    </row>
    <row r="5833" spans="1:19" x14ac:dyDescent="0.2">
      <c r="A5833" s="7">
        <v>320506</v>
      </c>
      <c r="B5833" s="3">
        <v>57975</v>
      </c>
      <c r="C5833" s="3" t="s">
        <v>35</v>
      </c>
      <c r="D5833" s="2" t="s">
        <v>845</v>
      </c>
      <c r="E5833" s="3">
        <v>18</v>
      </c>
      <c r="F5833" s="17">
        <v>0</v>
      </c>
      <c r="G5833" s="17">
        <v>1</v>
      </c>
      <c r="H5833" s="17">
        <v>0</v>
      </c>
      <c r="I5833" s="7">
        <v>2.2000000000000002</v>
      </c>
      <c r="J5833" s="7">
        <v>22</v>
      </c>
      <c r="K5833" s="4">
        <v>1293</v>
      </c>
      <c r="L5833" s="5">
        <v>1293.0592999999999</v>
      </c>
      <c r="M5833">
        <v>16660</v>
      </c>
      <c r="N5833" s="33">
        <v>1</v>
      </c>
      <c r="O5833" s="50" t="e">
        <f>INDEX([1]Dados!$M$2:$N$26779,MATCH($P5833,[1]Dados!$N$2:$N$26779,),2)</f>
        <v>#N/A</v>
      </c>
      <c r="P5833">
        <v>170093</v>
      </c>
      <c r="Q5833" s="1">
        <v>37176</v>
      </c>
      <c r="R5833" s="1">
        <v>37190</v>
      </c>
      <c r="S5833" t="s">
        <v>1055</v>
      </c>
    </row>
    <row r="5834" spans="1:19" x14ac:dyDescent="0.2">
      <c r="A5834" s="7">
        <v>521290</v>
      </c>
      <c r="B5834" s="3">
        <v>94536</v>
      </c>
      <c r="C5834" s="3" t="s">
        <v>1</v>
      </c>
      <c r="D5834" s="2" t="s">
        <v>555</v>
      </c>
      <c r="E5834" s="3">
        <v>18</v>
      </c>
      <c r="F5834" s="17">
        <v>0</v>
      </c>
      <c r="G5834" s="17">
        <v>1</v>
      </c>
      <c r="H5834" s="17">
        <v>0</v>
      </c>
      <c r="I5834" s="7" t="s">
        <v>3</v>
      </c>
      <c r="J5834" s="7">
        <v>0</v>
      </c>
      <c r="K5834" s="4">
        <v>1203</v>
      </c>
      <c r="L5834" s="5">
        <v>1203.0829000000001</v>
      </c>
      <c r="M5834">
        <v>19000</v>
      </c>
      <c r="N5834" s="3">
        <v>1</v>
      </c>
      <c r="O5834" s="50" t="e">
        <f>INDEX([1]Dados!$M$2:$N$26779,MATCH($P5834,[1]Dados!$N$2:$N$26779,),2)</f>
        <v>#N/A</v>
      </c>
      <c r="P5834" s="28">
        <v>170405</v>
      </c>
      <c r="Q5834" s="1">
        <v>37177</v>
      </c>
      <c r="R5834" s="1">
        <v>37197</v>
      </c>
      <c r="S5834" t="s">
        <v>2134</v>
      </c>
    </row>
    <row r="5835" spans="1:19" x14ac:dyDescent="0.2">
      <c r="A5835" s="7">
        <v>521290</v>
      </c>
      <c r="B5835" s="3">
        <v>94536</v>
      </c>
      <c r="C5835" s="3" t="s">
        <v>1</v>
      </c>
      <c r="D5835" s="2" t="s">
        <v>555</v>
      </c>
      <c r="E5835" s="3">
        <v>18</v>
      </c>
      <c r="F5835" s="17">
        <v>0</v>
      </c>
      <c r="G5835" s="17">
        <v>1</v>
      </c>
      <c r="H5835" s="17">
        <v>0</v>
      </c>
      <c r="I5835" s="7">
        <v>1.1000000000000001</v>
      </c>
      <c r="J5835" s="7">
        <v>15</v>
      </c>
      <c r="K5835" s="4">
        <v>1214</v>
      </c>
      <c r="L5835" s="5">
        <v>1214.0587</v>
      </c>
      <c r="M5835">
        <v>57100.32</v>
      </c>
      <c r="N5835" s="3">
        <v>1</v>
      </c>
      <c r="O5835" s="50" t="e">
        <f>INDEX([1]Dados!$M$2:$N$26779,MATCH($P5835,[1]Dados!$N$2:$N$26779,),2)</f>
        <v>#N/A</v>
      </c>
      <c r="P5835">
        <v>170357</v>
      </c>
      <c r="Q5835" s="1">
        <v>37177</v>
      </c>
      <c r="R5835" s="1">
        <v>37197</v>
      </c>
      <c r="S5835" t="s">
        <v>914</v>
      </c>
    </row>
    <row r="5836" spans="1:19" x14ac:dyDescent="0.2">
      <c r="A5836" s="7">
        <v>521290</v>
      </c>
      <c r="B5836" s="3">
        <v>94536</v>
      </c>
      <c r="C5836" s="3" t="s">
        <v>1</v>
      </c>
      <c r="D5836" s="2" t="s">
        <v>555</v>
      </c>
      <c r="E5836" s="3">
        <v>18</v>
      </c>
      <c r="F5836" s="17">
        <v>0</v>
      </c>
      <c r="G5836" s="17">
        <v>1</v>
      </c>
      <c r="H5836" s="17">
        <v>0</v>
      </c>
      <c r="I5836" s="7">
        <v>1.2</v>
      </c>
      <c r="J5836" s="7">
        <v>24</v>
      </c>
      <c r="K5836" s="4">
        <v>1214</v>
      </c>
      <c r="L5836" s="5">
        <v>1214.0589</v>
      </c>
      <c r="M5836">
        <v>170900</v>
      </c>
      <c r="N5836" s="3">
        <v>1</v>
      </c>
      <c r="O5836" s="50" t="e">
        <f>INDEX([1]Dados!$M$2:$N$26779,MATCH($P5836,[1]Dados!$N$2:$N$26779,),2)</f>
        <v>#N/A</v>
      </c>
      <c r="P5836">
        <v>170312</v>
      </c>
      <c r="Q5836" s="1">
        <v>37177</v>
      </c>
      <c r="R5836" s="1">
        <v>37197</v>
      </c>
      <c r="S5836" t="s">
        <v>1174</v>
      </c>
    </row>
    <row r="5837" spans="1:19" x14ac:dyDescent="0.2">
      <c r="A5837" s="7">
        <v>521290</v>
      </c>
      <c r="B5837" s="3">
        <v>94536</v>
      </c>
      <c r="C5837" s="3" t="s">
        <v>1</v>
      </c>
      <c r="D5837" s="2" t="s">
        <v>555</v>
      </c>
      <c r="E5837" s="3">
        <v>18</v>
      </c>
      <c r="F5837" s="17">
        <v>0</v>
      </c>
      <c r="G5837" s="17">
        <v>1</v>
      </c>
      <c r="H5837" s="17">
        <v>0</v>
      </c>
      <c r="I5837" s="7">
        <v>1.3</v>
      </c>
      <c r="J5837" s="7">
        <v>20</v>
      </c>
      <c r="K5837" s="4">
        <v>1214</v>
      </c>
      <c r="L5837" s="5">
        <v>1214.0589</v>
      </c>
      <c r="M5837">
        <v>170900</v>
      </c>
      <c r="N5837" s="3">
        <v>1</v>
      </c>
      <c r="O5837" s="50" t="e">
        <f>INDEX([1]Dados!$M$2:$N$26779,MATCH($P5837,[1]Dados!$N$2:$N$26779,),2)</f>
        <v>#N/A</v>
      </c>
      <c r="P5837">
        <v>170312</v>
      </c>
      <c r="Q5837" s="1">
        <v>37177</v>
      </c>
      <c r="R5837" s="1">
        <v>37197</v>
      </c>
      <c r="S5837" t="s">
        <v>1174</v>
      </c>
    </row>
    <row r="5838" spans="1:19" x14ac:dyDescent="0.2">
      <c r="A5838" s="7">
        <v>521290</v>
      </c>
      <c r="B5838" s="3">
        <v>94536</v>
      </c>
      <c r="C5838" s="3" t="s">
        <v>1</v>
      </c>
      <c r="D5838" s="2" t="s">
        <v>555</v>
      </c>
      <c r="E5838" s="3">
        <v>18</v>
      </c>
      <c r="F5838" s="17">
        <v>0</v>
      </c>
      <c r="G5838" s="17">
        <v>1</v>
      </c>
      <c r="H5838" s="17">
        <v>0</v>
      </c>
      <c r="I5838" s="7">
        <v>1.4</v>
      </c>
      <c r="J5838" s="7">
        <v>28</v>
      </c>
      <c r="K5838" s="4">
        <v>1214</v>
      </c>
      <c r="L5838" s="5">
        <v>1214.0589</v>
      </c>
      <c r="M5838">
        <v>170900</v>
      </c>
      <c r="N5838" s="3">
        <v>1</v>
      </c>
      <c r="O5838" s="50" t="e">
        <f>INDEX([1]Dados!$M$2:$N$26779,MATCH($P5838,[1]Dados!$N$2:$N$26779,),2)</f>
        <v>#N/A</v>
      </c>
      <c r="P5838">
        <v>170312</v>
      </c>
      <c r="Q5838" s="1">
        <v>37177</v>
      </c>
      <c r="R5838" s="1">
        <v>37197</v>
      </c>
      <c r="S5838" t="s">
        <v>1174</v>
      </c>
    </row>
    <row r="5839" spans="1:19" x14ac:dyDescent="0.2">
      <c r="A5839" s="7">
        <v>521290</v>
      </c>
      <c r="B5839" s="3">
        <v>94536</v>
      </c>
      <c r="C5839" s="3" t="s">
        <v>1</v>
      </c>
      <c r="D5839" s="2" t="s">
        <v>555</v>
      </c>
      <c r="E5839" s="3">
        <v>18</v>
      </c>
      <c r="F5839" s="17">
        <v>0</v>
      </c>
      <c r="G5839" s="17">
        <v>1</v>
      </c>
      <c r="H5839" s="17">
        <v>0</v>
      </c>
      <c r="I5839" s="7">
        <v>1.5</v>
      </c>
      <c r="J5839" s="7">
        <v>23</v>
      </c>
      <c r="K5839" s="4">
        <v>1214</v>
      </c>
      <c r="L5839" s="5">
        <v>1214.0589</v>
      </c>
      <c r="M5839">
        <v>170900</v>
      </c>
      <c r="N5839" s="3">
        <v>1</v>
      </c>
      <c r="O5839" s="50" t="e">
        <f>INDEX([1]Dados!$M$2:$N$26779,MATCH($P5839,[1]Dados!$N$2:$N$26779,),2)</f>
        <v>#N/A</v>
      </c>
      <c r="P5839">
        <v>170312</v>
      </c>
      <c r="Q5839" s="1">
        <v>37177</v>
      </c>
      <c r="R5839" s="1">
        <v>37197</v>
      </c>
      <c r="S5839" t="s">
        <v>1174</v>
      </c>
    </row>
    <row r="5840" spans="1:19" x14ac:dyDescent="0.2">
      <c r="A5840" s="7">
        <v>521290</v>
      </c>
      <c r="B5840" s="3">
        <v>94536</v>
      </c>
      <c r="C5840" s="3" t="s">
        <v>1</v>
      </c>
      <c r="D5840" s="2" t="s">
        <v>555</v>
      </c>
      <c r="E5840" s="3">
        <v>18</v>
      </c>
      <c r="F5840" s="17">
        <v>0</v>
      </c>
      <c r="G5840" s="17">
        <v>1</v>
      </c>
      <c r="H5840" s="17">
        <v>0</v>
      </c>
      <c r="I5840" s="7" t="s">
        <v>3</v>
      </c>
      <c r="J5840" s="7">
        <v>0</v>
      </c>
      <c r="K5840" s="4">
        <v>1214</v>
      </c>
      <c r="L5840" s="5">
        <v>1214.0589</v>
      </c>
      <c r="M5840" t="s">
        <v>2134</v>
      </c>
      <c r="N5840" s="3">
        <v>1</v>
      </c>
      <c r="O5840" s="50" t="e">
        <f>INDEX([1]Dados!$M$2:$N$26779,MATCH($P5840,[1]Dados!$N$2:$N$26779,),2)</f>
        <v>#N/A</v>
      </c>
      <c r="P5840">
        <v>170266</v>
      </c>
      <c r="Q5840" s="1">
        <v>37177</v>
      </c>
      <c r="R5840" s="1">
        <v>37197</v>
      </c>
      <c r="S5840" t="s">
        <v>1174</v>
      </c>
    </row>
    <row r="5841" spans="1:19" x14ac:dyDescent="0.2">
      <c r="A5841" s="7">
        <v>521290</v>
      </c>
      <c r="B5841" s="3">
        <v>94536</v>
      </c>
      <c r="C5841" s="3" t="s">
        <v>1</v>
      </c>
      <c r="D5841" s="2" t="s">
        <v>555</v>
      </c>
      <c r="E5841" s="3">
        <v>18</v>
      </c>
      <c r="F5841" s="17">
        <v>0</v>
      </c>
      <c r="G5841" s="17">
        <v>1</v>
      </c>
      <c r="H5841" s="17">
        <v>0</v>
      </c>
      <c r="I5841" s="7">
        <v>2.1</v>
      </c>
      <c r="J5841" s="7">
        <v>15</v>
      </c>
      <c r="K5841" s="4">
        <v>1293</v>
      </c>
      <c r="L5841" s="5">
        <v>1293.0592999999999</v>
      </c>
      <c r="M5841">
        <v>3380</v>
      </c>
      <c r="N5841" s="3">
        <v>1</v>
      </c>
      <c r="O5841" s="50" t="e">
        <f>INDEX([1]Dados!$M$2:$N$26779,MATCH($P5841,[1]Dados!$N$2:$N$26779,),2)</f>
        <v>#N/A</v>
      </c>
      <c r="P5841">
        <v>170094</v>
      </c>
      <c r="Q5841" s="1">
        <v>37177</v>
      </c>
      <c r="R5841" s="1">
        <v>37197</v>
      </c>
      <c r="S5841" t="s">
        <v>1173</v>
      </c>
    </row>
    <row r="5842" spans="1:19" x14ac:dyDescent="0.2">
      <c r="A5842" s="7">
        <v>521487</v>
      </c>
      <c r="B5842" s="3">
        <v>93084</v>
      </c>
      <c r="C5842" s="3" t="s">
        <v>1</v>
      </c>
      <c r="D5842" s="2" t="s">
        <v>601</v>
      </c>
      <c r="E5842" s="3">
        <v>18</v>
      </c>
      <c r="F5842" s="17">
        <v>0</v>
      </c>
      <c r="G5842" s="17">
        <v>1</v>
      </c>
      <c r="H5842" s="17">
        <v>0</v>
      </c>
      <c r="I5842" s="7">
        <v>1.1000000000000001</v>
      </c>
      <c r="J5842" s="7">
        <v>25</v>
      </c>
      <c r="K5842" s="4">
        <v>1203</v>
      </c>
      <c r="L5842" s="5">
        <v>1203.0829000000001</v>
      </c>
      <c r="M5842">
        <v>21212.95</v>
      </c>
      <c r="N5842" s="3">
        <v>1</v>
      </c>
      <c r="O5842" s="50" t="e">
        <f>INDEX([1]Dados!$M$2:$N$26779,MATCH($P5842,[1]Dados!$N$2:$N$26779,),2)</f>
        <v>#N/A</v>
      </c>
      <c r="P5842">
        <v>170406</v>
      </c>
      <c r="Q5842" s="1">
        <v>37173</v>
      </c>
      <c r="R5842" s="1">
        <v>37198</v>
      </c>
      <c r="S5842" t="s">
        <v>1208</v>
      </c>
    </row>
    <row r="5843" spans="1:19" x14ac:dyDescent="0.2">
      <c r="A5843" s="7">
        <v>521487</v>
      </c>
      <c r="B5843" s="3">
        <v>93084</v>
      </c>
      <c r="C5843" s="3" t="s">
        <v>1</v>
      </c>
      <c r="D5843" s="2" t="s">
        <v>601</v>
      </c>
      <c r="E5843" s="3">
        <v>18</v>
      </c>
      <c r="F5843" s="17">
        <v>0</v>
      </c>
      <c r="G5843" s="17">
        <v>1</v>
      </c>
      <c r="H5843" s="17">
        <v>0</v>
      </c>
      <c r="I5843" s="7">
        <v>1.2</v>
      </c>
      <c r="J5843" s="7">
        <v>28</v>
      </c>
      <c r="K5843" s="4">
        <v>1203</v>
      </c>
      <c r="L5843" s="5">
        <v>1203.0829000000001</v>
      </c>
      <c r="M5843">
        <v>21212.95</v>
      </c>
      <c r="N5843" s="3">
        <v>1</v>
      </c>
      <c r="O5843" s="50" t="e">
        <f>INDEX([1]Dados!$M$2:$N$26779,MATCH($P5843,[1]Dados!$N$2:$N$26779,),2)</f>
        <v>#N/A</v>
      </c>
      <c r="P5843">
        <v>170406</v>
      </c>
      <c r="Q5843" s="1">
        <v>37173</v>
      </c>
      <c r="R5843" s="1">
        <v>37198</v>
      </c>
      <c r="S5843" t="s">
        <v>1208</v>
      </c>
    </row>
    <row r="5844" spans="1:19" x14ac:dyDescent="0.2">
      <c r="A5844" s="7">
        <v>521487</v>
      </c>
      <c r="B5844" s="3">
        <v>93084</v>
      </c>
      <c r="C5844" s="3" t="s">
        <v>1</v>
      </c>
      <c r="D5844" s="2" t="s">
        <v>601</v>
      </c>
      <c r="E5844" s="3">
        <v>18</v>
      </c>
      <c r="F5844" s="17">
        <v>0</v>
      </c>
      <c r="G5844" s="17">
        <v>1</v>
      </c>
      <c r="H5844" s="17">
        <v>0</v>
      </c>
      <c r="I5844" s="7">
        <v>2.1</v>
      </c>
      <c r="J5844" s="7">
        <v>25</v>
      </c>
      <c r="K5844" s="4">
        <v>1214</v>
      </c>
      <c r="L5844" s="5">
        <v>1214.0587</v>
      </c>
      <c r="M5844">
        <v>51028.2</v>
      </c>
      <c r="N5844" s="3">
        <v>1</v>
      </c>
      <c r="O5844" s="50" t="e">
        <f>INDEX([1]Dados!$M$2:$N$26779,MATCH($P5844,[1]Dados!$N$2:$N$26779,),2)</f>
        <v>#N/A</v>
      </c>
      <c r="P5844">
        <v>170358</v>
      </c>
      <c r="Q5844" s="1">
        <v>37173</v>
      </c>
      <c r="R5844" s="1">
        <v>37198</v>
      </c>
      <c r="S5844" t="s">
        <v>914</v>
      </c>
    </row>
    <row r="5845" spans="1:19" x14ac:dyDescent="0.2">
      <c r="A5845" s="7">
        <v>521487</v>
      </c>
      <c r="B5845" s="3">
        <v>93084</v>
      </c>
      <c r="C5845" s="3" t="s">
        <v>1</v>
      </c>
      <c r="D5845" s="2" t="s">
        <v>601</v>
      </c>
      <c r="E5845" s="3">
        <v>18</v>
      </c>
      <c r="F5845" s="17">
        <v>0</v>
      </c>
      <c r="G5845" s="17">
        <v>1</v>
      </c>
      <c r="H5845" s="17">
        <v>0</v>
      </c>
      <c r="I5845" s="7" t="s">
        <v>3</v>
      </c>
      <c r="J5845" s="7">
        <v>0</v>
      </c>
      <c r="K5845" s="4">
        <v>1214</v>
      </c>
      <c r="L5845" s="5">
        <v>1214.0589</v>
      </c>
      <c r="M5845" t="s">
        <v>2134</v>
      </c>
      <c r="N5845" s="3">
        <v>1</v>
      </c>
      <c r="O5845" s="50" t="e">
        <f>INDEX([1]Dados!$M$2:$N$26779,MATCH($P5845,[1]Dados!$N$2:$N$26779,),2)</f>
        <v>#N/A</v>
      </c>
      <c r="P5845">
        <v>170267</v>
      </c>
      <c r="Q5845" s="1">
        <v>37173</v>
      </c>
      <c r="R5845" s="1">
        <v>37198</v>
      </c>
      <c r="S5845" t="s">
        <v>2408</v>
      </c>
    </row>
    <row r="5846" spans="1:19" x14ac:dyDescent="0.2">
      <c r="A5846" s="7">
        <v>521487</v>
      </c>
      <c r="B5846" s="3">
        <v>93084</v>
      </c>
      <c r="C5846" s="3" t="s">
        <v>1</v>
      </c>
      <c r="D5846" s="2" t="s">
        <v>601</v>
      </c>
      <c r="E5846" s="3">
        <v>18</v>
      </c>
      <c r="F5846" s="17">
        <v>0</v>
      </c>
      <c r="G5846" s="17">
        <v>1</v>
      </c>
      <c r="H5846" s="17">
        <v>0</v>
      </c>
      <c r="I5846" s="7">
        <v>2.2000000000000002</v>
      </c>
      <c r="J5846" s="7">
        <v>20</v>
      </c>
      <c r="K5846" s="4">
        <v>1214</v>
      </c>
      <c r="L5846" s="5">
        <v>1214.0589</v>
      </c>
      <c r="M5846">
        <v>201330</v>
      </c>
      <c r="N5846" s="3">
        <v>1</v>
      </c>
      <c r="O5846" s="50" t="e">
        <f>INDEX([1]Dados!$M$2:$N$26779,MATCH($P5846,[1]Dados!$N$2:$N$26779,),2)</f>
        <v>#N/A</v>
      </c>
      <c r="P5846">
        <v>170313</v>
      </c>
      <c r="Q5846" s="1">
        <v>37173</v>
      </c>
      <c r="R5846" s="1">
        <v>37198</v>
      </c>
      <c r="S5846" t="s">
        <v>2408</v>
      </c>
    </row>
    <row r="5847" spans="1:19" x14ac:dyDescent="0.2">
      <c r="A5847" s="7">
        <v>521487</v>
      </c>
      <c r="B5847" s="3">
        <v>93084</v>
      </c>
      <c r="C5847" s="3" t="s">
        <v>1</v>
      </c>
      <c r="D5847" s="2" t="s">
        <v>601</v>
      </c>
      <c r="E5847" s="3">
        <v>18</v>
      </c>
      <c r="F5847" s="17">
        <v>0</v>
      </c>
      <c r="G5847" s="17">
        <v>1</v>
      </c>
      <c r="H5847" s="17">
        <v>0</v>
      </c>
      <c r="I5847" s="7">
        <v>3.1</v>
      </c>
      <c r="J5847" s="7">
        <v>20</v>
      </c>
      <c r="K5847" s="4">
        <v>1293</v>
      </c>
      <c r="L5847" s="5">
        <v>1293.0592999999999</v>
      </c>
      <c r="M5847">
        <v>4584.9399999999996</v>
      </c>
      <c r="N5847" s="3">
        <v>1</v>
      </c>
      <c r="O5847" s="50" t="e">
        <f>INDEX([1]Dados!$M$2:$N$26779,MATCH($P5847,[1]Dados!$N$2:$N$26779,),2)</f>
        <v>#N/A</v>
      </c>
      <c r="P5847">
        <v>170095</v>
      </c>
      <c r="Q5847" s="1">
        <v>37173</v>
      </c>
      <c r="R5847" s="1">
        <v>37198</v>
      </c>
      <c r="S5847" t="s">
        <v>1173</v>
      </c>
    </row>
    <row r="5848" spans="1:19" x14ac:dyDescent="0.2">
      <c r="A5848" s="7">
        <v>521487</v>
      </c>
      <c r="B5848" s="3">
        <v>93084</v>
      </c>
      <c r="C5848" s="3" t="s">
        <v>1</v>
      </c>
      <c r="D5848" s="2" t="s">
        <v>601</v>
      </c>
      <c r="E5848" s="3">
        <v>18</v>
      </c>
      <c r="F5848" s="17">
        <v>0</v>
      </c>
      <c r="G5848" s="17">
        <v>1</v>
      </c>
      <c r="H5848" s="17">
        <v>0</v>
      </c>
      <c r="I5848" s="7">
        <v>3.2</v>
      </c>
      <c r="J5848" s="7">
        <v>21</v>
      </c>
      <c r="K5848" s="4">
        <v>1293</v>
      </c>
      <c r="L5848" s="5">
        <v>1293.0592999999999</v>
      </c>
      <c r="M5848">
        <v>4584.9399999999996</v>
      </c>
      <c r="N5848" s="3">
        <v>1</v>
      </c>
      <c r="O5848" s="50" t="e">
        <f>INDEX([1]Dados!$M$2:$N$26779,MATCH($P5848,[1]Dados!$N$2:$N$26779,),2)</f>
        <v>#N/A</v>
      </c>
      <c r="P5848">
        <v>170095</v>
      </c>
      <c r="Q5848" s="1">
        <v>37173</v>
      </c>
      <c r="R5848" s="1">
        <v>37198</v>
      </c>
      <c r="S5848" t="s">
        <v>1173</v>
      </c>
    </row>
    <row r="5849" spans="1:19" x14ac:dyDescent="0.2">
      <c r="A5849" s="7">
        <v>210460</v>
      </c>
      <c r="B5849" s="3">
        <v>7897</v>
      </c>
      <c r="C5849" s="3" t="s">
        <v>39</v>
      </c>
      <c r="D5849" s="2" t="s">
        <v>442</v>
      </c>
      <c r="E5849" s="3">
        <v>18</v>
      </c>
      <c r="F5849" s="17">
        <v>0</v>
      </c>
      <c r="G5849" s="17">
        <v>1</v>
      </c>
      <c r="H5849" s="17">
        <v>0</v>
      </c>
      <c r="I5849" s="7">
        <v>4.0999999999999996</v>
      </c>
      <c r="J5849" s="7">
        <v>20</v>
      </c>
      <c r="K5849" s="4">
        <v>1203</v>
      </c>
      <c r="L5849" s="5">
        <v>1203.0829000000001</v>
      </c>
      <c r="M5849">
        <v>103110.69</v>
      </c>
      <c r="N5849" s="3">
        <v>1</v>
      </c>
      <c r="O5849" s="50" t="e">
        <f>INDEX([1]Dados!$M$2:$N$26779,MATCH($P5849,[1]Dados!$N$2:$N$26779,),2)</f>
        <v>#N/A</v>
      </c>
      <c r="P5849">
        <v>170408</v>
      </c>
      <c r="Q5849" s="1">
        <v>37180</v>
      </c>
      <c r="R5849" s="1">
        <v>37184</v>
      </c>
      <c r="S5849" t="s">
        <v>1254</v>
      </c>
    </row>
    <row r="5850" spans="1:19" x14ac:dyDescent="0.2">
      <c r="A5850" s="7">
        <v>210460</v>
      </c>
      <c r="B5850" s="3">
        <v>7897</v>
      </c>
      <c r="C5850" s="3" t="s">
        <v>39</v>
      </c>
      <c r="D5850" s="2" t="s">
        <v>442</v>
      </c>
      <c r="E5850" s="3">
        <v>18</v>
      </c>
      <c r="F5850" s="17">
        <v>0</v>
      </c>
      <c r="G5850" s="17">
        <v>1</v>
      </c>
      <c r="H5850" s="17">
        <v>0</v>
      </c>
      <c r="I5850" s="7">
        <v>4.2</v>
      </c>
      <c r="J5850" s="7">
        <v>15</v>
      </c>
      <c r="K5850" s="4">
        <v>1203</v>
      </c>
      <c r="L5850" s="5">
        <v>1203.0829000000001</v>
      </c>
      <c r="M5850">
        <v>103110.69</v>
      </c>
      <c r="N5850" s="3">
        <v>1</v>
      </c>
      <c r="O5850" s="50" t="e">
        <f>INDEX([1]Dados!$M$2:$N$26779,MATCH($P5850,[1]Dados!$N$2:$N$26779,),2)</f>
        <v>#N/A</v>
      </c>
      <c r="P5850">
        <v>170408</v>
      </c>
      <c r="Q5850" s="1">
        <v>37180</v>
      </c>
      <c r="R5850" s="1">
        <v>37184</v>
      </c>
      <c r="S5850" t="s">
        <v>1254</v>
      </c>
    </row>
    <row r="5851" spans="1:19" x14ac:dyDescent="0.2">
      <c r="A5851" s="7">
        <v>210460</v>
      </c>
      <c r="B5851" s="3">
        <v>7897</v>
      </c>
      <c r="C5851" s="3" t="s">
        <v>39</v>
      </c>
      <c r="D5851" s="2" t="s">
        <v>442</v>
      </c>
      <c r="E5851" s="3">
        <v>18</v>
      </c>
      <c r="F5851" s="17">
        <v>0</v>
      </c>
      <c r="G5851" s="17">
        <v>1</v>
      </c>
      <c r="H5851" s="17">
        <v>0</v>
      </c>
      <c r="I5851" s="7">
        <v>4.3</v>
      </c>
      <c r="J5851" s="7">
        <v>27</v>
      </c>
      <c r="K5851" s="4">
        <v>1203</v>
      </c>
      <c r="L5851" s="5">
        <v>1203.0829000000001</v>
      </c>
      <c r="M5851">
        <v>103110.69</v>
      </c>
      <c r="N5851" s="3">
        <v>1</v>
      </c>
      <c r="O5851" s="50" t="e">
        <f>INDEX([1]Dados!$M$2:$N$26779,MATCH($P5851,[1]Dados!$N$2:$N$26779,),2)</f>
        <v>#N/A</v>
      </c>
      <c r="P5851">
        <v>170408</v>
      </c>
      <c r="Q5851" s="1">
        <v>37180</v>
      </c>
      <c r="R5851" s="1">
        <v>37184</v>
      </c>
      <c r="S5851" t="s">
        <v>1254</v>
      </c>
    </row>
    <row r="5852" spans="1:19" x14ac:dyDescent="0.2">
      <c r="A5852" s="7">
        <v>210460</v>
      </c>
      <c r="B5852" s="3">
        <v>7897</v>
      </c>
      <c r="C5852" s="3" t="s">
        <v>39</v>
      </c>
      <c r="D5852" s="2" t="s">
        <v>442</v>
      </c>
      <c r="E5852" s="3">
        <v>18</v>
      </c>
      <c r="F5852" s="17">
        <v>0</v>
      </c>
      <c r="G5852" s="17">
        <v>1</v>
      </c>
      <c r="H5852" s="17">
        <v>0</v>
      </c>
      <c r="I5852" s="7">
        <v>4.4000000000000004</v>
      </c>
      <c r="J5852" s="7">
        <v>17</v>
      </c>
      <c r="K5852" s="4">
        <v>1203</v>
      </c>
      <c r="L5852" s="5">
        <v>1203.0829000000001</v>
      </c>
      <c r="M5852">
        <v>103110.69</v>
      </c>
      <c r="N5852" s="3">
        <v>1</v>
      </c>
      <c r="O5852" s="50" t="e">
        <f>INDEX([1]Dados!$M$2:$N$26779,MATCH($P5852,[1]Dados!$N$2:$N$26779,),2)</f>
        <v>#N/A</v>
      </c>
      <c r="P5852">
        <v>170408</v>
      </c>
      <c r="Q5852" s="1">
        <v>37180</v>
      </c>
      <c r="R5852" s="1">
        <v>37184</v>
      </c>
      <c r="S5852" t="s">
        <v>1254</v>
      </c>
    </row>
    <row r="5853" spans="1:19" x14ac:dyDescent="0.2">
      <c r="A5853" s="7">
        <v>210460</v>
      </c>
      <c r="B5853" s="3">
        <v>7897</v>
      </c>
      <c r="C5853" s="3" t="s">
        <v>39</v>
      </c>
      <c r="D5853" s="2" t="s">
        <v>442</v>
      </c>
      <c r="E5853" s="3">
        <v>18</v>
      </c>
      <c r="F5853" s="17">
        <v>0</v>
      </c>
      <c r="G5853" s="17">
        <v>1</v>
      </c>
      <c r="H5853" s="17">
        <v>0</v>
      </c>
      <c r="I5853" s="7">
        <v>1.1000000000000001</v>
      </c>
      <c r="J5853" s="7">
        <v>25</v>
      </c>
      <c r="K5853" s="4">
        <v>1214</v>
      </c>
      <c r="L5853" s="5">
        <v>1214.0587</v>
      </c>
      <c r="M5853">
        <v>297304.28000000003</v>
      </c>
      <c r="N5853" s="3">
        <v>1</v>
      </c>
      <c r="O5853" s="50" t="e">
        <f>INDEX([1]Dados!$M$2:$N$26779,MATCH($P5853,[1]Dados!$N$2:$N$26779,),2)</f>
        <v>#N/A</v>
      </c>
      <c r="P5853">
        <v>170360</v>
      </c>
      <c r="Q5853" s="1">
        <v>37180</v>
      </c>
      <c r="R5853" s="1">
        <v>37184</v>
      </c>
      <c r="S5853" t="s">
        <v>957</v>
      </c>
    </row>
    <row r="5854" spans="1:19" x14ac:dyDescent="0.2">
      <c r="A5854" s="7">
        <v>210460</v>
      </c>
      <c r="B5854" s="3">
        <v>7897</v>
      </c>
      <c r="C5854" s="3" t="s">
        <v>39</v>
      </c>
      <c r="D5854" s="2" t="s">
        <v>442</v>
      </c>
      <c r="E5854" s="3">
        <v>18</v>
      </c>
      <c r="F5854" s="17">
        <v>0</v>
      </c>
      <c r="G5854" s="17">
        <v>1</v>
      </c>
      <c r="H5854" s="17">
        <v>0</v>
      </c>
      <c r="I5854" s="7">
        <v>1.2</v>
      </c>
      <c r="J5854" s="7">
        <v>25</v>
      </c>
      <c r="K5854" s="4">
        <v>1214</v>
      </c>
      <c r="L5854" s="5">
        <v>1214.0587</v>
      </c>
      <c r="M5854">
        <v>297304.28000000003</v>
      </c>
      <c r="N5854" s="3">
        <v>1</v>
      </c>
      <c r="O5854" s="50" t="e">
        <f>INDEX([1]Dados!$M$2:$N$26779,MATCH($P5854,[1]Dados!$N$2:$N$26779,),2)</f>
        <v>#N/A</v>
      </c>
      <c r="P5854">
        <v>170360</v>
      </c>
      <c r="Q5854" s="1">
        <v>37180</v>
      </c>
      <c r="R5854" s="1">
        <v>37184</v>
      </c>
      <c r="S5854" t="s">
        <v>957</v>
      </c>
    </row>
    <row r="5855" spans="1:19" x14ac:dyDescent="0.2">
      <c r="A5855" s="7">
        <v>210460</v>
      </c>
      <c r="B5855" s="3">
        <v>7897</v>
      </c>
      <c r="C5855" s="3" t="s">
        <v>39</v>
      </c>
      <c r="D5855" s="2" t="s">
        <v>442</v>
      </c>
      <c r="E5855" s="3">
        <v>18</v>
      </c>
      <c r="F5855" s="17">
        <v>0</v>
      </c>
      <c r="G5855" s="17">
        <v>1</v>
      </c>
      <c r="H5855" s="17">
        <v>0</v>
      </c>
      <c r="I5855" s="7">
        <v>1.3</v>
      </c>
      <c r="J5855" s="7">
        <v>14</v>
      </c>
      <c r="K5855" s="4">
        <v>1214</v>
      </c>
      <c r="L5855" s="5">
        <v>1214.0587</v>
      </c>
      <c r="M5855">
        <v>297304.28000000003</v>
      </c>
      <c r="N5855" s="3">
        <v>1</v>
      </c>
      <c r="O5855" s="50" t="e">
        <f>INDEX([1]Dados!$M$2:$N$26779,MATCH($P5855,[1]Dados!$N$2:$N$26779,),2)</f>
        <v>#N/A</v>
      </c>
      <c r="P5855">
        <v>170360</v>
      </c>
      <c r="Q5855" s="1">
        <v>37180</v>
      </c>
      <c r="R5855" s="1">
        <v>37184</v>
      </c>
      <c r="S5855" t="s">
        <v>957</v>
      </c>
    </row>
    <row r="5856" spans="1:19" x14ac:dyDescent="0.2">
      <c r="A5856" s="7">
        <v>210460</v>
      </c>
      <c r="B5856" s="3">
        <v>7897</v>
      </c>
      <c r="C5856" s="3" t="s">
        <v>39</v>
      </c>
      <c r="D5856" s="2" t="s">
        <v>442</v>
      </c>
      <c r="E5856" s="3">
        <v>18</v>
      </c>
      <c r="F5856" s="17">
        <v>0</v>
      </c>
      <c r="G5856" s="17">
        <v>1</v>
      </c>
      <c r="H5856" s="17">
        <v>0</v>
      </c>
      <c r="I5856" s="7">
        <v>3.1</v>
      </c>
      <c r="J5856" s="7">
        <v>20</v>
      </c>
      <c r="K5856" s="4">
        <v>1214</v>
      </c>
      <c r="L5856" s="5">
        <v>1214.0589</v>
      </c>
      <c r="M5856">
        <v>550800</v>
      </c>
      <c r="N5856" s="3">
        <v>1</v>
      </c>
      <c r="O5856" s="50" t="e">
        <f>INDEX([1]Dados!$M$2:$N$26779,MATCH($P5856,[1]Dados!$N$2:$N$26779,),2)</f>
        <v>#N/A</v>
      </c>
      <c r="P5856">
        <v>170269</v>
      </c>
      <c r="Q5856" s="1">
        <v>37180</v>
      </c>
      <c r="R5856" s="1">
        <v>37184</v>
      </c>
      <c r="S5856" t="s">
        <v>1509</v>
      </c>
    </row>
    <row r="5857" spans="1:19" x14ac:dyDescent="0.2">
      <c r="A5857" s="7">
        <v>210460</v>
      </c>
      <c r="B5857" s="3">
        <v>7897</v>
      </c>
      <c r="C5857" s="3" t="s">
        <v>39</v>
      </c>
      <c r="D5857" s="2" t="s">
        <v>442</v>
      </c>
      <c r="E5857" s="3">
        <v>18</v>
      </c>
      <c r="F5857" s="17">
        <v>0</v>
      </c>
      <c r="G5857" s="17">
        <v>1</v>
      </c>
      <c r="H5857" s="17">
        <v>0</v>
      </c>
      <c r="I5857" s="7">
        <v>3.2</v>
      </c>
      <c r="J5857" s="7">
        <v>23</v>
      </c>
      <c r="K5857" s="4">
        <v>1214</v>
      </c>
      <c r="L5857" s="5">
        <v>1214.0589</v>
      </c>
      <c r="M5857">
        <v>550800</v>
      </c>
      <c r="N5857" s="3">
        <v>1</v>
      </c>
      <c r="O5857" s="50" t="e">
        <f>INDEX([1]Dados!$M$2:$N$26779,MATCH($P5857,[1]Dados!$N$2:$N$26779,),2)</f>
        <v>#N/A</v>
      </c>
      <c r="P5857">
        <v>170269</v>
      </c>
      <c r="Q5857" s="1">
        <v>37180</v>
      </c>
      <c r="R5857" s="1">
        <v>37184</v>
      </c>
      <c r="S5857" t="s">
        <v>1509</v>
      </c>
    </row>
    <row r="5858" spans="1:19" x14ac:dyDescent="0.2">
      <c r="A5858" s="7">
        <v>210460</v>
      </c>
      <c r="B5858" s="3">
        <v>7897</v>
      </c>
      <c r="C5858" s="3" t="s">
        <v>39</v>
      </c>
      <c r="D5858" s="2" t="s">
        <v>442</v>
      </c>
      <c r="E5858" s="3">
        <v>18</v>
      </c>
      <c r="F5858" s="17">
        <v>0</v>
      </c>
      <c r="G5858" s="17">
        <v>1</v>
      </c>
      <c r="H5858" s="17">
        <v>0</v>
      </c>
      <c r="I5858" s="7">
        <v>2.1</v>
      </c>
      <c r="J5858" s="7">
        <v>24</v>
      </c>
      <c r="K5858" s="4">
        <v>1214</v>
      </c>
      <c r="L5858" s="5">
        <v>1214.0589</v>
      </c>
      <c r="M5858">
        <v>550800</v>
      </c>
      <c r="N5858" s="3">
        <v>1</v>
      </c>
      <c r="O5858" s="50" t="e">
        <f>INDEX([1]Dados!$M$2:$N$26779,MATCH($P5858,[1]Dados!$N$2:$N$26779,),2)</f>
        <v>#N/A</v>
      </c>
      <c r="P5858">
        <v>170315</v>
      </c>
      <c r="Q5858" s="1">
        <v>37180</v>
      </c>
      <c r="R5858" s="1">
        <v>37184</v>
      </c>
      <c r="S5858" t="s">
        <v>1509</v>
      </c>
    </row>
    <row r="5859" spans="1:19" x14ac:dyDescent="0.2">
      <c r="A5859" s="7">
        <v>210460</v>
      </c>
      <c r="B5859" s="3">
        <v>7897</v>
      </c>
      <c r="C5859" s="3" t="s">
        <v>39</v>
      </c>
      <c r="D5859" s="2" t="s">
        <v>442</v>
      </c>
      <c r="E5859" s="3">
        <v>18</v>
      </c>
      <c r="F5859" s="17">
        <v>0</v>
      </c>
      <c r="G5859" s="17">
        <v>1</v>
      </c>
      <c r="H5859" s="17">
        <v>0</v>
      </c>
      <c r="I5859" s="7">
        <v>2.2000000000000002</v>
      </c>
      <c r="J5859" s="7">
        <v>15</v>
      </c>
      <c r="K5859" s="4">
        <v>1214</v>
      </c>
      <c r="L5859" s="5">
        <v>1214.0589</v>
      </c>
      <c r="M5859">
        <v>550800</v>
      </c>
      <c r="N5859" s="3">
        <v>1</v>
      </c>
      <c r="O5859" s="50" t="e">
        <f>INDEX([1]Dados!$M$2:$N$26779,MATCH($P5859,[1]Dados!$N$2:$N$26779,),2)</f>
        <v>#N/A</v>
      </c>
      <c r="P5859">
        <v>170315</v>
      </c>
      <c r="Q5859" s="1">
        <v>37180</v>
      </c>
      <c r="R5859" s="1">
        <v>37184</v>
      </c>
      <c r="S5859" t="s">
        <v>1509</v>
      </c>
    </row>
    <row r="5860" spans="1:19" x14ac:dyDescent="0.2">
      <c r="A5860" s="7">
        <v>210460</v>
      </c>
      <c r="B5860" s="3">
        <v>7897</v>
      </c>
      <c r="C5860" s="3" t="s">
        <v>39</v>
      </c>
      <c r="D5860" s="2" t="s">
        <v>442</v>
      </c>
      <c r="E5860" s="3">
        <v>18</v>
      </c>
      <c r="F5860" s="17">
        <v>0</v>
      </c>
      <c r="G5860" s="17">
        <v>1</v>
      </c>
      <c r="H5860" s="17">
        <v>0</v>
      </c>
      <c r="I5860" s="7">
        <v>2.2999999999999998</v>
      </c>
      <c r="J5860" s="7">
        <v>28</v>
      </c>
      <c r="K5860" s="4">
        <v>1214</v>
      </c>
      <c r="L5860" s="5">
        <v>1214.0589</v>
      </c>
      <c r="M5860">
        <v>550800</v>
      </c>
      <c r="N5860" s="3">
        <v>1</v>
      </c>
      <c r="O5860" s="50" t="e">
        <f>INDEX([1]Dados!$M$2:$N$26779,MATCH($P5860,[1]Dados!$N$2:$N$26779,),2)</f>
        <v>#N/A</v>
      </c>
      <c r="P5860">
        <v>170315</v>
      </c>
      <c r="Q5860" s="1">
        <v>37180</v>
      </c>
      <c r="R5860" s="1">
        <v>37184</v>
      </c>
      <c r="S5860" t="s">
        <v>1509</v>
      </c>
    </row>
    <row r="5861" spans="1:19" x14ac:dyDescent="0.2">
      <c r="A5861" s="7">
        <v>210460</v>
      </c>
      <c r="B5861" s="3">
        <v>7897</v>
      </c>
      <c r="C5861" s="3" t="s">
        <v>39</v>
      </c>
      <c r="D5861" s="2" t="s">
        <v>442</v>
      </c>
      <c r="E5861" s="3">
        <v>18</v>
      </c>
      <c r="F5861" s="17">
        <v>0</v>
      </c>
      <c r="G5861" s="17">
        <v>1</v>
      </c>
      <c r="H5861" s="17">
        <v>0</v>
      </c>
      <c r="I5861" s="7">
        <v>6.1</v>
      </c>
      <c r="J5861" s="7">
        <v>25</v>
      </c>
      <c r="K5861" s="4">
        <v>1214</v>
      </c>
      <c r="L5861" s="5">
        <v>1214.0808</v>
      </c>
      <c r="M5861">
        <v>132000</v>
      </c>
      <c r="N5861" s="3">
        <v>1</v>
      </c>
      <c r="O5861" s="50" t="e">
        <f>INDEX([1]Dados!$M$2:$N$26779,MATCH($P5861,[1]Dados!$N$2:$N$26779,),2)</f>
        <v>#N/A</v>
      </c>
      <c r="P5861">
        <v>170139</v>
      </c>
      <c r="Q5861" s="1">
        <v>37180</v>
      </c>
      <c r="R5861" s="1">
        <v>37184</v>
      </c>
      <c r="S5861" t="s">
        <v>1574</v>
      </c>
    </row>
    <row r="5862" spans="1:19" x14ac:dyDescent="0.2">
      <c r="A5862" s="7">
        <v>210460</v>
      </c>
      <c r="B5862" s="3">
        <v>7897</v>
      </c>
      <c r="C5862" s="3" t="s">
        <v>39</v>
      </c>
      <c r="D5862" s="2" t="s">
        <v>442</v>
      </c>
      <c r="E5862" s="3">
        <v>18</v>
      </c>
      <c r="F5862" s="17">
        <v>0</v>
      </c>
      <c r="G5862" s="17">
        <v>1</v>
      </c>
      <c r="H5862" s="17">
        <v>0</v>
      </c>
      <c r="I5862" s="7">
        <v>6.2</v>
      </c>
      <c r="J5862" s="7">
        <v>31</v>
      </c>
      <c r="K5862" s="4">
        <v>1214</v>
      </c>
      <c r="L5862" s="5">
        <v>1214.0808</v>
      </c>
      <c r="M5862">
        <v>132000</v>
      </c>
      <c r="N5862" s="3">
        <v>1</v>
      </c>
      <c r="O5862" s="50" t="e">
        <f>INDEX([1]Dados!$M$2:$N$26779,MATCH($P5862,[1]Dados!$N$2:$N$26779,),2)</f>
        <v>#N/A</v>
      </c>
      <c r="P5862">
        <v>170139</v>
      </c>
      <c r="Q5862" s="1">
        <v>37180</v>
      </c>
      <c r="R5862" s="1">
        <v>37184</v>
      </c>
      <c r="S5862" t="s">
        <v>1574</v>
      </c>
    </row>
    <row r="5863" spans="1:19" x14ac:dyDescent="0.2">
      <c r="A5863" s="7">
        <v>210460</v>
      </c>
      <c r="B5863" s="3">
        <v>7897</v>
      </c>
      <c r="C5863" s="3" t="s">
        <v>39</v>
      </c>
      <c r="D5863" s="2" t="s">
        <v>442</v>
      </c>
      <c r="E5863" s="3">
        <v>18</v>
      </c>
      <c r="F5863" s="17">
        <v>0</v>
      </c>
      <c r="G5863" s="17">
        <v>1</v>
      </c>
      <c r="H5863" s="17">
        <v>0</v>
      </c>
      <c r="I5863" s="7" t="s">
        <v>3</v>
      </c>
      <c r="J5863" s="7">
        <v>0</v>
      </c>
      <c r="K5863" s="4">
        <v>1214</v>
      </c>
      <c r="L5863" s="5">
        <v>1214.0808</v>
      </c>
      <c r="M5863">
        <f>144881.19+16097.91</f>
        <v>160979.1</v>
      </c>
      <c r="N5863" s="3">
        <v>1</v>
      </c>
      <c r="O5863" s="50" t="e">
        <f>INDEX([1]Dados!$M$2:$N$26779,MATCH($P5863,[1]Dados!$N$2:$N$26779,),2)</f>
        <v>#N/A</v>
      </c>
      <c r="P5863">
        <v>170140</v>
      </c>
      <c r="Q5863" s="1">
        <v>37180</v>
      </c>
      <c r="R5863" s="1">
        <v>37184</v>
      </c>
      <c r="S5863" t="s">
        <v>1574</v>
      </c>
    </row>
    <row r="5864" spans="1:19" x14ac:dyDescent="0.2">
      <c r="A5864" s="7">
        <v>210460</v>
      </c>
      <c r="B5864" s="3">
        <v>7897</v>
      </c>
      <c r="C5864" s="3" t="s">
        <v>39</v>
      </c>
      <c r="D5864" s="2" t="s">
        <v>442</v>
      </c>
      <c r="E5864" s="3">
        <v>18</v>
      </c>
      <c r="F5864" s="17">
        <v>0</v>
      </c>
      <c r="G5864" s="17">
        <v>1</v>
      </c>
      <c r="H5864" s="17">
        <v>0</v>
      </c>
      <c r="I5864" s="7">
        <v>5.0999999999999996</v>
      </c>
      <c r="J5864" s="7">
        <v>22</v>
      </c>
      <c r="K5864" s="4">
        <v>1293</v>
      </c>
      <c r="L5864" s="5">
        <v>1293.0592999999999</v>
      </c>
      <c r="M5864">
        <v>26216.82</v>
      </c>
      <c r="N5864" s="3">
        <v>1</v>
      </c>
      <c r="O5864" s="50" t="e">
        <f>INDEX([1]Dados!$M$2:$N$26779,MATCH($P5864,[1]Dados!$N$2:$N$26779,),2)</f>
        <v>#N/A</v>
      </c>
      <c r="P5864">
        <v>170114</v>
      </c>
      <c r="Q5864" s="1">
        <v>37180</v>
      </c>
      <c r="R5864" s="1">
        <v>37184</v>
      </c>
      <c r="S5864" t="s">
        <v>1508</v>
      </c>
    </row>
    <row r="5865" spans="1:19" x14ac:dyDescent="0.2">
      <c r="A5865" s="7">
        <v>210460</v>
      </c>
      <c r="B5865" s="3">
        <v>7897</v>
      </c>
      <c r="C5865" s="3" t="s">
        <v>39</v>
      </c>
      <c r="D5865" s="2" t="s">
        <v>442</v>
      </c>
      <c r="E5865" s="3">
        <v>18</v>
      </c>
      <c r="F5865" s="17">
        <v>0</v>
      </c>
      <c r="G5865" s="17">
        <v>1</v>
      </c>
      <c r="H5865" s="17">
        <v>0</v>
      </c>
      <c r="I5865" s="7">
        <v>5.2</v>
      </c>
      <c r="J5865" s="7">
        <v>29</v>
      </c>
      <c r="K5865" s="4">
        <v>1293</v>
      </c>
      <c r="L5865" s="5">
        <v>1293.0592999999999</v>
      </c>
      <c r="M5865">
        <v>26216.82</v>
      </c>
      <c r="N5865" s="3">
        <v>1</v>
      </c>
      <c r="O5865" s="50" t="e">
        <f>INDEX([1]Dados!$M$2:$N$26779,MATCH($P5865,[1]Dados!$N$2:$N$26779,),2)</f>
        <v>#N/A</v>
      </c>
      <c r="P5865">
        <v>170114</v>
      </c>
      <c r="Q5865" s="1">
        <v>37180</v>
      </c>
      <c r="R5865" s="1">
        <v>37184</v>
      </c>
      <c r="S5865" t="s">
        <v>1508</v>
      </c>
    </row>
    <row r="5866" spans="1:19" x14ac:dyDescent="0.2">
      <c r="A5866" s="7">
        <v>210460</v>
      </c>
      <c r="B5866" s="3">
        <v>7897</v>
      </c>
      <c r="C5866" s="3" t="s">
        <v>39</v>
      </c>
      <c r="D5866" s="2" t="s">
        <v>442</v>
      </c>
      <c r="E5866" s="3">
        <v>18</v>
      </c>
      <c r="F5866" s="17">
        <v>0</v>
      </c>
      <c r="G5866" s="17">
        <v>1</v>
      </c>
      <c r="H5866" s="17">
        <v>0</v>
      </c>
      <c r="I5866" s="7">
        <v>5.3</v>
      </c>
      <c r="J5866" s="7">
        <v>7</v>
      </c>
      <c r="K5866" s="4">
        <v>1293</v>
      </c>
      <c r="L5866" s="5">
        <v>1293.0592999999999</v>
      </c>
      <c r="M5866">
        <v>26216.82</v>
      </c>
      <c r="N5866" s="3">
        <v>1</v>
      </c>
      <c r="O5866" s="50" t="e">
        <f>INDEX([1]Dados!$M$2:$N$26779,MATCH($P5866,[1]Dados!$N$2:$N$26779,),2)</f>
        <v>#N/A</v>
      </c>
      <c r="P5866">
        <v>170114</v>
      </c>
      <c r="Q5866" s="1">
        <v>37180</v>
      </c>
      <c r="R5866" s="1">
        <v>37184</v>
      </c>
      <c r="S5866" t="s">
        <v>1508</v>
      </c>
    </row>
    <row r="5867" spans="1:19" x14ac:dyDescent="0.2">
      <c r="A5867" s="7">
        <v>311000</v>
      </c>
      <c r="B5867" s="3">
        <v>41998</v>
      </c>
      <c r="C5867" s="3" t="s">
        <v>33</v>
      </c>
      <c r="D5867" s="2" t="s">
        <v>317</v>
      </c>
      <c r="E5867" s="3">
        <v>18</v>
      </c>
      <c r="F5867" s="17">
        <v>0</v>
      </c>
      <c r="G5867" s="17">
        <v>1</v>
      </c>
      <c r="H5867" s="17">
        <v>0</v>
      </c>
      <c r="I5867" s="7">
        <v>1.1000000000000001</v>
      </c>
      <c r="J5867" s="7">
        <v>25</v>
      </c>
      <c r="K5867" s="4">
        <v>1220</v>
      </c>
      <c r="L5867" s="5">
        <v>1220.0906</v>
      </c>
      <c r="M5867">
        <v>17604.259999999998</v>
      </c>
      <c r="N5867" s="3">
        <v>1</v>
      </c>
      <c r="O5867" s="50" t="e">
        <f>INDEX([1]Dados!$M$2:$N$26779,MATCH($P5867,[1]Dados!$N$2:$N$26779,),2)</f>
        <v>#N/A</v>
      </c>
      <c r="P5867">
        <v>171747</v>
      </c>
      <c r="Q5867" s="1">
        <v>37180</v>
      </c>
      <c r="R5867" s="1">
        <v>37184</v>
      </c>
      <c r="S5867" t="s">
        <v>1527</v>
      </c>
    </row>
    <row r="5868" spans="1:19" x14ac:dyDescent="0.2">
      <c r="A5868" s="7">
        <v>311000</v>
      </c>
      <c r="B5868" s="3">
        <v>41998</v>
      </c>
      <c r="C5868" s="3" t="s">
        <v>33</v>
      </c>
      <c r="D5868" s="2" t="s">
        <v>317</v>
      </c>
      <c r="E5868" s="3">
        <v>18</v>
      </c>
      <c r="F5868" s="17">
        <v>0</v>
      </c>
      <c r="G5868" s="17">
        <v>1</v>
      </c>
      <c r="H5868" s="17">
        <v>0</v>
      </c>
      <c r="I5868" s="7">
        <v>1.2</v>
      </c>
      <c r="J5868" s="7">
        <v>25</v>
      </c>
      <c r="K5868" s="4">
        <v>1220</v>
      </c>
      <c r="L5868" s="5">
        <v>1220.0906</v>
      </c>
      <c r="M5868">
        <v>17604.259999999998</v>
      </c>
      <c r="N5868" s="3">
        <v>1</v>
      </c>
      <c r="O5868" s="50" t="e">
        <f>INDEX([1]Dados!$M$2:$N$26779,MATCH($P5868,[1]Dados!$N$2:$N$26779,),2)</f>
        <v>#N/A</v>
      </c>
      <c r="P5868">
        <v>171747</v>
      </c>
      <c r="Q5868" s="1">
        <v>37180</v>
      </c>
      <c r="R5868" s="1">
        <v>37184</v>
      </c>
      <c r="S5868" t="s">
        <v>1527</v>
      </c>
    </row>
    <row r="5869" spans="1:19" x14ac:dyDescent="0.2">
      <c r="A5869" s="7">
        <v>311000</v>
      </c>
      <c r="B5869" s="3">
        <v>41998</v>
      </c>
      <c r="C5869" s="3" t="s">
        <v>33</v>
      </c>
      <c r="D5869" s="2" t="s">
        <v>317</v>
      </c>
      <c r="E5869" s="3">
        <v>18</v>
      </c>
      <c r="F5869" s="17">
        <v>0</v>
      </c>
      <c r="G5869" s="17">
        <v>1</v>
      </c>
      <c r="H5869" s="17">
        <v>0</v>
      </c>
      <c r="I5869" s="7">
        <v>1.3</v>
      </c>
      <c r="J5869" s="7">
        <v>20</v>
      </c>
      <c r="K5869" s="4">
        <v>1220</v>
      </c>
      <c r="L5869" s="5">
        <v>1220.0906</v>
      </c>
      <c r="M5869">
        <v>17604.259999999998</v>
      </c>
      <c r="N5869" s="3">
        <v>1</v>
      </c>
      <c r="O5869" s="50" t="e">
        <f>INDEX([1]Dados!$M$2:$N$26779,MATCH($P5869,[1]Dados!$N$2:$N$26779,),2)</f>
        <v>#N/A</v>
      </c>
      <c r="P5869">
        <v>171747</v>
      </c>
      <c r="Q5869" s="1">
        <v>37180</v>
      </c>
      <c r="R5869" s="1">
        <v>37184</v>
      </c>
      <c r="S5869" t="s">
        <v>1527</v>
      </c>
    </row>
    <row r="5870" spans="1:19" x14ac:dyDescent="0.2">
      <c r="A5870" s="7">
        <v>312120</v>
      </c>
      <c r="B5870" s="3">
        <v>44237</v>
      </c>
      <c r="C5870" s="3" t="s">
        <v>33</v>
      </c>
      <c r="D5870" s="2" t="s">
        <v>394</v>
      </c>
      <c r="E5870" s="3">
        <v>18</v>
      </c>
      <c r="F5870" s="17">
        <v>0</v>
      </c>
      <c r="G5870" s="17">
        <v>1</v>
      </c>
      <c r="H5870" s="17">
        <v>0</v>
      </c>
      <c r="I5870" s="7" t="s">
        <v>3</v>
      </c>
      <c r="J5870" s="7">
        <v>0</v>
      </c>
      <c r="K5870" s="4">
        <v>119</v>
      </c>
      <c r="L5870" s="5">
        <v>119.38590000000001</v>
      </c>
      <c r="M5870">
        <f>39055.4+3711.61</f>
        <v>42767.01</v>
      </c>
      <c r="N5870" s="3">
        <v>1</v>
      </c>
      <c r="O5870" s="50" t="e">
        <f>INDEX([1]Dados!$M$2:$N$26779,MATCH($P5870,[1]Dados!$N$2:$N$26779,),2)</f>
        <v>#N/A</v>
      </c>
      <c r="P5870">
        <v>170655</v>
      </c>
      <c r="Q5870" s="1">
        <v>37180</v>
      </c>
      <c r="R5870" s="1">
        <v>37184</v>
      </c>
      <c r="S5870" t="s">
        <v>2134</v>
      </c>
    </row>
    <row r="5871" spans="1:19" x14ac:dyDescent="0.2">
      <c r="A5871" s="7">
        <v>312120</v>
      </c>
      <c r="B5871" s="3">
        <v>44237</v>
      </c>
      <c r="C5871" s="3" t="s">
        <v>33</v>
      </c>
      <c r="D5871" s="2" t="s">
        <v>394</v>
      </c>
      <c r="E5871" s="3">
        <v>18</v>
      </c>
      <c r="F5871" s="17">
        <v>0</v>
      </c>
      <c r="G5871" s="17">
        <v>1</v>
      </c>
      <c r="H5871" s="17">
        <v>0</v>
      </c>
      <c r="I5871" s="7" t="s">
        <v>3</v>
      </c>
      <c r="J5871" s="7">
        <v>0</v>
      </c>
      <c r="K5871" s="4">
        <v>119</v>
      </c>
      <c r="L5871" s="5">
        <v>119.386</v>
      </c>
      <c r="M5871">
        <v>53000</v>
      </c>
      <c r="N5871" s="3">
        <v>1</v>
      </c>
      <c r="O5871" s="50" t="e">
        <f>INDEX([1]Dados!$M$2:$N$26779,MATCH($P5871,[1]Dados!$N$2:$N$26779,),2)</f>
        <v>#N/A</v>
      </c>
      <c r="P5871">
        <v>170672</v>
      </c>
      <c r="Q5871" s="1">
        <v>37180</v>
      </c>
      <c r="R5871" s="1">
        <v>37184</v>
      </c>
      <c r="S5871" t="s">
        <v>2134</v>
      </c>
    </row>
    <row r="5872" spans="1:19" x14ac:dyDescent="0.2">
      <c r="A5872" s="7">
        <v>312120</v>
      </c>
      <c r="B5872" s="3">
        <v>44237</v>
      </c>
      <c r="C5872" s="3" t="s">
        <v>33</v>
      </c>
      <c r="D5872" s="2" t="s">
        <v>394</v>
      </c>
      <c r="E5872" s="3">
        <v>18</v>
      </c>
      <c r="F5872" s="17">
        <v>0</v>
      </c>
      <c r="G5872" s="17">
        <v>1</v>
      </c>
      <c r="H5872" s="17">
        <v>0</v>
      </c>
      <c r="I5872" s="7" t="s">
        <v>3</v>
      </c>
      <c r="J5872" s="7">
        <v>0</v>
      </c>
      <c r="K5872" s="4">
        <v>119</v>
      </c>
      <c r="L5872" s="5">
        <v>119.3861</v>
      </c>
      <c r="M5872">
        <v>172370.34</v>
      </c>
      <c r="N5872" s="3">
        <v>1</v>
      </c>
      <c r="O5872" s="50" t="e">
        <f>INDEX([1]Dados!$M$2:$N$26779,MATCH($P5872,[1]Dados!$N$2:$N$26779,),2)</f>
        <v>#N/A</v>
      </c>
      <c r="P5872">
        <v>170644</v>
      </c>
      <c r="Q5872" s="1">
        <v>37180</v>
      </c>
      <c r="R5872" s="1">
        <v>37184</v>
      </c>
      <c r="S5872" t="s">
        <v>2134</v>
      </c>
    </row>
    <row r="5873" spans="1:19" x14ac:dyDescent="0.2">
      <c r="A5873" s="7">
        <v>312120</v>
      </c>
      <c r="B5873" s="3">
        <v>44237</v>
      </c>
      <c r="C5873" s="3" t="s">
        <v>33</v>
      </c>
      <c r="D5873" s="2" t="s">
        <v>394</v>
      </c>
      <c r="E5873" s="3">
        <v>18</v>
      </c>
      <c r="F5873" s="17">
        <v>0</v>
      </c>
      <c r="G5873" s="17">
        <v>1</v>
      </c>
      <c r="H5873" s="17">
        <v>0</v>
      </c>
      <c r="I5873" s="7">
        <v>1.1000000000000001</v>
      </c>
      <c r="J5873" s="7">
        <v>18</v>
      </c>
      <c r="K5873" s="4">
        <v>122</v>
      </c>
      <c r="L5873" s="5">
        <v>122.76519999999999</v>
      </c>
      <c r="M5873">
        <v>32325.75</v>
      </c>
      <c r="N5873" s="33">
        <v>1</v>
      </c>
      <c r="O5873" s="50" t="e">
        <f>INDEX([1]Dados!$M$2:$N$26779,MATCH($P5873,[1]Dados!$N$2:$N$26779,),2)</f>
        <v>#N/A</v>
      </c>
      <c r="P5873">
        <v>170657</v>
      </c>
      <c r="Q5873" s="1">
        <v>37180</v>
      </c>
      <c r="R5873" s="1">
        <v>37184</v>
      </c>
      <c r="S5873" t="s">
        <v>1047</v>
      </c>
    </row>
    <row r="5874" spans="1:19" x14ac:dyDescent="0.2">
      <c r="A5874" s="7">
        <v>312120</v>
      </c>
      <c r="B5874" s="3">
        <v>44237</v>
      </c>
      <c r="C5874" s="3" t="s">
        <v>33</v>
      </c>
      <c r="D5874" s="2" t="s">
        <v>394</v>
      </c>
      <c r="E5874" s="3">
        <v>18</v>
      </c>
      <c r="F5874" s="17">
        <v>0</v>
      </c>
      <c r="G5874" s="17">
        <v>1</v>
      </c>
      <c r="H5874" s="17">
        <v>0</v>
      </c>
      <c r="I5874" s="7">
        <v>3.1</v>
      </c>
      <c r="J5874" s="7">
        <v>20</v>
      </c>
      <c r="K5874" s="4">
        <v>1203</v>
      </c>
      <c r="L5874" s="5">
        <v>1203.0829000000001</v>
      </c>
      <c r="M5874">
        <v>34929.050000000003</v>
      </c>
      <c r="N5874" s="33">
        <v>1</v>
      </c>
      <c r="O5874" s="50" t="e">
        <f>INDEX([1]Dados!$M$2:$N$26779,MATCH($P5874,[1]Dados!$N$2:$N$26779,),2)</f>
        <v>#N/A</v>
      </c>
      <c r="P5874">
        <v>170409</v>
      </c>
      <c r="Q5874" s="1">
        <v>37180</v>
      </c>
      <c r="R5874" s="1">
        <v>37184</v>
      </c>
      <c r="S5874" t="s">
        <v>1558</v>
      </c>
    </row>
    <row r="5875" spans="1:19" x14ac:dyDescent="0.2">
      <c r="A5875" s="7">
        <v>312120</v>
      </c>
      <c r="B5875" s="3">
        <v>44237</v>
      </c>
      <c r="C5875" s="3" t="s">
        <v>33</v>
      </c>
      <c r="D5875" s="2" t="s">
        <v>394</v>
      </c>
      <c r="E5875" s="3">
        <v>18</v>
      </c>
      <c r="F5875" s="17">
        <v>0</v>
      </c>
      <c r="G5875" s="17">
        <v>1</v>
      </c>
      <c r="H5875" s="17">
        <v>0</v>
      </c>
      <c r="I5875" s="7">
        <v>3.2</v>
      </c>
      <c r="J5875" s="7">
        <v>33</v>
      </c>
      <c r="K5875" s="4">
        <v>1203</v>
      </c>
      <c r="L5875" s="5">
        <v>1203.0829000000001</v>
      </c>
      <c r="M5875">
        <v>34929.050000000003</v>
      </c>
      <c r="N5875" s="33">
        <v>1</v>
      </c>
      <c r="O5875" s="50" t="e">
        <f>INDEX([1]Dados!$M$2:$N$26779,MATCH($P5875,[1]Dados!$N$2:$N$26779,),2)</f>
        <v>#N/A</v>
      </c>
      <c r="P5875">
        <v>170409</v>
      </c>
      <c r="Q5875" s="1">
        <v>37180</v>
      </c>
      <c r="R5875" s="1">
        <v>37184</v>
      </c>
      <c r="S5875" t="s">
        <v>1558</v>
      </c>
    </row>
    <row r="5876" spans="1:19" x14ac:dyDescent="0.2">
      <c r="A5876" s="7">
        <v>312120</v>
      </c>
      <c r="B5876" s="3">
        <v>44237</v>
      </c>
      <c r="C5876" s="3" t="s">
        <v>33</v>
      </c>
      <c r="D5876" s="2" t="s">
        <v>394</v>
      </c>
      <c r="E5876" s="3">
        <v>18</v>
      </c>
      <c r="F5876" s="17">
        <v>0</v>
      </c>
      <c r="G5876" s="17">
        <v>1</v>
      </c>
      <c r="H5876" s="17">
        <v>0</v>
      </c>
      <c r="I5876" s="7">
        <v>2.1</v>
      </c>
      <c r="J5876" s="7">
        <v>28</v>
      </c>
      <c r="K5876" s="4">
        <v>1214</v>
      </c>
      <c r="L5876" s="5">
        <v>1214.0587</v>
      </c>
      <c r="M5876">
        <v>182532.8</v>
      </c>
      <c r="N5876" s="33">
        <v>1</v>
      </c>
      <c r="O5876" s="50" t="e">
        <f>INDEX([1]Dados!$M$2:$N$26779,MATCH($P5876,[1]Dados!$N$2:$N$26779,),2)</f>
        <v>#N/A</v>
      </c>
      <c r="P5876">
        <v>170361</v>
      </c>
      <c r="Q5876" s="1">
        <v>37180</v>
      </c>
      <c r="R5876" s="1">
        <v>37184</v>
      </c>
      <c r="S5876" t="s">
        <v>1095</v>
      </c>
    </row>
    <row r="5877" spans="1:19" x14ac:dyDescent="0.2">
      <c r="A5877" s="7">
        <v>312120</v>
      </c>
      <c r="B5877" s="3">
        <v>44237</v>
      </c>
      <c r="C5877" s="3" t="s">
        <v>33</v>
      </c>
      <c r="D5877" s="2" t="s">
        <v>394</v>
      </c>
      <c r="E5877" s="3">
        <v>18</v>
      </c>
      <c r="F5877" s="17">
        <v>0</v>
      </c>
      <c r="G5877" s="17">
        <v>1</v>
      </c>
      <c r="H5877" s="17">
        <v>0</v>
      </c>
      <c r="I5877" s="7">
        <v>2.2000000000000002</v>
      </c>
      <c r="J5877" s="7">
        <v>2</v>
      </c>
      <c r="K5877" s="4">
        <v>1214</v>
      </c>
      <c r="L5877" s="5">
        <v>1214.0587</v>
      </c>
      <c r="M5877">
        <v>182532.8</v>
      </c>
      <c r="N5877" s="33">
        <v>1</v>
      </c>
      <c r="O5877" s="50" t="e">
        <f>INDEX([1]Dados!$M$2:$N$26779,MATCH($P5877,[1]Dados!$N$2:$N$26779,),2)</f>
        <v>#N/A</v>
      </c>
      <c r="P5877">
        <v>170361</v>
      </c>
      <c r="Q5877" s="1">
        <v>37180</v>
      </c>
      <c r="R5877" s="1">
        <v>37184</v>
      </c>
      <c r="S5877" t="s">
        <v>1095</v>
      </c>
    </row>
    <row r="5878" spans="1:19" x14ac:dyDescent="0.2">
      <c r="A5878" s="7">
        <v>312120</v>
      </c>
      <c r="B5878" s="3">
        <v>44237</v>
      </c>
      <c r="C5878" s="3" t="s">
        <v>33</v>
      </c>
      <c r="D5878" s="2" t="s">
        <v>394</v>
      </c>
      <c r="E5878" s="3">
        <v>18</v>
      </c>
      <c r="F5878" s="17">
        <v>0</v>
      </c>
      <c r="G5878" s="17">
        <v>1</v>
      </c>
      <c r="H5878" s="17">
        <v>0</v>
      </c>
      <c r="I5878" s="7">
        <v>2.2999999999999998</v>
      </c>
      <c r="J5878" s="7">
        <v>25</v>
      </c>
      <c r="K5878" s="4">
        <v>1214</v>
      </c>
      <c r="L5878" s="5">
        <v>1214.0587</v>
      </c>
      <c r="M5878">
        <v>182532.8</v>
      </c>
      <c r="N5878" s="33">
        <v>1</v>
      </c>
      <c r="O5878" s="50" t="e">
        <f>INDEX([1]Dados!$M$2:$N$26779,MATCH($P5878,[1]Dados!$N$2:$N$26779,),2)</f>
        <v>#N/A</v>
      </c>
      <c r="P5878">
        <v>170361</v>
      </c>
      <c r="Q5878" s="1">
        <v>37180</v>
      </c>
      <c r="R5878" s="1">
        <v>37184</v>
      </c>
      <c r="S5878" t="s">
        <v>1095</v>
      </c>
    </row>
    <row r="5879" spans="1:19" x14ac:dyDescent="0.2">
      <c r="A5879" s="7">
        <v>312120</v>
      </c>
      <c r="B5879" s="3">
        <v>44237</v>
      </c>
      <c r="C5879" s="3" t="s">
        <v>33</v>
      </c>
      <c r="D5879" s="2" t="s">
        <v>394</v>
      </c>
      <c r="E5879" s="3">
        <v>18</v>
      </c>
      <c r="F5879" s="17">
        <v>0</v>
      </c>
      <c r="G5879" s="17">
        <v>1</v>
      </c>
      <c r="H5879" s="17">
        <v>0</v>
      </c>
      <c r="I5879" s="7" t="s">
        <v>3</v>
      </c>
      <c r="J5879" s="7">
        <v>0</v>
      </c>
      <c r="K5879" s="4">
        <v>1214</v>
      </c>
      <c r="L5879" s="5">
        <v>1214.0589</v>
      </c>
      <c r="M5879" t="s">
        <v>2134</v>
      </c>
      <c r="N5879" s="33">
        <v>1</v>
      </c>
      <c r="O5879" s="50" t="e">
        <f>INDEX([1]Dados!$M$2:$N$26779,MATCH($P5879,[1]Dados!$N$2:$N$26779,),2)</f>
        <v>#N/A</v>
      </c>
      <c r="P5879">
        <v>170270</v>
      </c>
      <c r="Q5879" s="1">
        <v>37180</v>
      </c>
      <c r="R5879" s="1">
        <v>37184</v>
      </c>
      <c r="S5879" t="s">
        <v>2134</v>
      </c>
    </row>
    <row r="5880" spans="1:19" x14ac:dyDescent="0.2">
      <c r="A5880" s="7">
        <v>312120</v>
      </c>
      <c r="B5880" s="3">
        <v>44237</v>
      </c>
      <c r="C5880" s="3" t="s">
        <v>33</v>
      </c>
      <c r="D5880" s="2" t="s">
        <v>394</v>
      </c>
      <c r="E5880" s="3">
        <v>18</v>
      </c>
      <c r="F5880" s="17">
        <v>0</v>
      </c>
      <c r="G5880" s="17">
        <v>1</v>
      </c>
      <c r="H5880" s="17">
        <v>0</v>
      </c>
      <c r="I5880" s="7" t="s">
        <v>3</v>
      </c>
      <c r="J5880" s="7">
        <v>0</v>
      </c>
      <c r="K5880" s="4">
        <v>1214</v>
      </c>
      <c r="L5880" s="5">
        <v>1214.0589</v>
      </c>
      <c r="M5880">
        <v>136600</v>
      </c>
      <c r="N5880" s="33">
        <v>1</v>
      </c>
      <c r="O5880" s="50" t="e">
        <f>INDEX([1]Dados!$M$2:$N$26779,MATCH($P5880,[1]Dados!$N$2:$N$26779,),2)</f>
        <v>#N/A</v>
      </c>
      <c r="P5880">
        <v>170316</v>
      </c>
      <c r="Q5880" s="1">
        <v>37180</v>
      </c>
      <c r="R5880" s="1">
        <v>37184</v>
      </c>
      <c r="S5880" t="s">
        <v>2134</v>
      </c>
    </row>
    <row r="5881" spans="1:19" x14ac:dyDescent="0.2">
      <c r="A5881" s="7">
        <v>312120</v>
      </c>
      <c r="B5881" s="3">
        <v>44237</v>
      </c>
      <c r="C5881" s="3" t="s">
        <v>33</v>
      </c>
      <c r="D5881" s="2" t="s">
        <v>394</v>
      </c>
      <c r="E5881" s="3">
        <v>18</v>
      </c>
      <c r="F5881" s="17">
        <v>0</v>
      </c>
      <c r="G5881" s="17">
        <v>1</v>
      </c>
      <c r="H5881" s="17">
        <v>0</v>
      </c>
      <c r="I5881" s="7">
        <v>5.0999999999999996</v>
      </c>
      <c r="J5881" s="7">
        <v>26</v>
      </c>
      <c r="K5881" s="4">
        <v>1214</v>
      </c>
      <c r="L5881" s="5">
        <v>1214.0808</v>
      </c>
      <c r="M5881">
        <v>64000</v>
      </c>
      <c r="N5881" s="33">
        <v>1</v>
      </c>
      <c r="O5881" s="50" t="e">
        <f>INDEX([1]Dados!$M$2:$N$26779,MATCH($P5881,[1]Dados!$N$2:$N$26779,),2)</f>
        <v>#N/A</v>
      </c>
      <c r="P5881">
        <v>170429</v>
      </c>
      <c r="Q5881" s="1">
        <v>37180</v>
      </c>
      <c r="R5881" s="1">
        <v>37184</v>
      </c>
      <c r="S5881" t="s">
        <v>1316</v>
      </c>
    </row>
    <row r="5882" spans="1:19" x14ac:dyDescent="0.2">
      <c r="A5882" s="7">
        <v>312120</v>
      </c>
      <c r="B5882" s="3">
        <v>44237</v>
      </c>
      <c r="C5882" s="3" t="s">
        <v>33</v>
      </c>
      <c r="D5882" s="2" t="s">
        <v>394</v>
      </c>
      <c r="E5882" s="3">
        <v>18</v>
      </c>
      <c r="F5882" s="17">
        <v>0</v>
      </c>
      <c r="G5882" s="17">
        <v>1</v>
      </c>
      <c r="H5882" s="17">
        <v>0</v>
      </c>
      <c r="I5882" s="7" t="s">
        <v>3</v>
      </c>
      <c r="J5882" s="7">
        <v>0</v>
      </c>
      <c r="K5882" s="4">
        <v>1214</v>
      </c>
      <c r="L5882" s="5">
        <v>1214.0808</v>
      </c>
      <c r="M5882">
        <v>64000</v>
      </c>
      <c r="N5882" s="33">
        <v>1</v>
      </c>
      <c r="O5882" s="50" t="e">
        <f>INDEX([1]Dados!$M$2:$N$26779,MATCH($P5882,[1]Dados!$N$2:$N$26779,),2)</f>
        <v>#N/A</v>
      </c>
      <c r="P5882">
        <v>170422</v>
      </c>
      <c r="Q5882" s="1">
        <v>37180</v>
      </c>
      <c r="R5882" s="1">
        <v>37184</v>
      </c>
      <c r="S5882" t="s">
        <v>1316</v>
      </c>
    </row>
    <row r="5883" spans="1:19" x14ac:dyDescent="0.2">
      <c r="A5883" s="7">
        <v>312120</v>
      </c>
      <c r="B5883" s="3">
        <v>44237</v>
      </c>
      <c r="C5883" s="3" t="s">
        <v>33</v>
      </c>
      <c r="D5883" s="2" t="s">
        <v>394</v>
      </c>
      <c r="E5883" s="3">
        <v>18</v>
      </c>
      <c r="F5883" s="17">
        <v>0</v>
      </c>
      <c r="G5883" s="17">
        <v>1</v>
      </c>
      <c r="H5883" s="17">
        <v>0</v>
      </c>
      <c r="I5883" s="7" t="s">
        <v>3</v>
      </c>
      <c r="J5883" s="7">
        <v>0</v>
      </c>
      <c r="K5883" s="4">
        <v>1214</v>
      </c>
      <c r="L5883" s="5">
        <v>1214.0808</v>
      </c>
      <c r="M5883">
        <v>80000</v>
      </c>
      <c r="N5883" s="33">
        <v>1</v>
      </c>
      <c r="O5883" s="50" t="e">
        <f>INDEX([1]Dados!$M$2:$N$26779,MATCH($P5883,[1]Dados!$N$2:$N$26779,),2)</f>
        <v>#N/A</v>
      </c>
      <c r="P5883">
        <v>170445</v>
      </c>
      <c r="Q5883" s="1">
        <v>37180</v>
      </c>
      <c r="R5883" s="1">
        <v>37184</v>
      </c>
      <c r="S5883" t="s">
        <v>1316</v>
      </c>
    </row>
    <row r="5884" spans="1:19" x14ac:dyDescent="0.2">
      <c r="A5884" s="7">
        <v>312120</v>
      </c>
      <c r="B5884" s="3">
        <v>44237</v>
      </c>
      <c r="C5884" s="3" t="s">
        <v>33</v>
      </c>
      <c r="D5884" s="2" t="s">
        <v>394</v>
      </c>
      <c r="E5884" s="3">
        <v>18</v>
      </c>
      <c r="F5884" s="17">
        <v>0</v>
      </c>
      <c r="G5884" s="17">
        <v>1</v>
      </c>
      <c r="H5884" s="17">
        <v>0</v>
      </c>
      <c r="I5884" s="7">
        <v>4.0999999999999996</v>
      </c>
      <c r="J5884" s="7">
        <v>29</v>
      </c>
      <c r="K5884" s="4">
        <v>1293</v>
      </c>
      <c r="L5884" s="5">
        <v>1293.0592999999999</v>
      </c>
      <c r="M5884">
        <v>22932</v>
      </c>
      <c r="N5884" s="33">
        <v>1</v>
      </c>
      <c r="O5884" s="50" t="e">
        <f>INDEX([1]Dados!$M$2:$N$26779,MATCH($P5884,[1]Dados!$N$2:$N$26779,),2)</f>
        <v>#N/A</v>
      </c>
      <c r="P5884">
        <v>170096</v>
      </c>
      <c r="Q5884" s="1">
        <v>37180</v>
      </c>
      <c r="R5884" s="1">
        <v>37184</v>
      </c>
      <c r="S5884" t="s">
        <v>985</v>
      </c>
    </row>
    <row r="5885" spans="1:19" x14ac:dyDescent="0.2">
      <c r="A5885" s="7">
        <v>312120</v>
      </c>
      <c r="B5885" s="3">
        <v>44237</v>
      </c>
      <c r="C5885" s="3" t="s">
        <v>33</v>
      </c>
      <c r="D5885" s="2" t="s">
        <v>394</v>
      </c>
      <c r="E5885" s="3">
        <v>18</v>
      </c>
      <c r="F5885" s="17">
        <v>0</v>
      </c>
      <c r="G5885" s="17">
        <v>1</v>
      </c>
      <c r="H5885" s="17">
        <v>0</v>
      </c>
      <c r="I5885" s="7">
        <v>4.2</v>
      </c>
      <c r="J5885" s="7">
        <v>22</v>
      </c>
      <c r="K5885" s="4">
        <v>1293</v>
      </c>
      <c r="L5885" s="5">
        <v>1293.0592999999999</v>
      </c>
      <c r="M5885">
        <v>22932</v>
      </c>
      <c r="N5885" s="33">
        <v>1</v>
      </c>
      <c r="O5885" s="50" t="e">
        <f>INDEX([1]Dados!$M$2:$N$26779,MATCH($P5885,[1]Dados!$N$2:$N$26779,),2)</f>
        <v>#N/A</v>
      </c>
      <c r="P5885">
        <v>170096</v>
      </c>
      <c r="Q5885" s="1">
        <v>37180</v>
      </c>
      <c r="R5885" s="1">
        <v>37184</v>
      </c>
      <c r="S5885" t="s">
        <v>985</v>
      </c>
    </row>
    <row r="5886" spans="1:19" x14ac:dyDescent="0.2">
      <c r="A5886" s="7">
        <v>312120</v>
      </c>
      <c r="B5886" s="3">
        <v>44237</v>
      </c>
      <c r="C5886" s="3" t="s">
        <v>33</v>
      </c>
      <c r="D5886" s="2" t="s">
        <v>394</v>
      </c>
      <c r="E5886" s="3">
        <v>18</v>
      </c>
      <c r="F5886" s="17">
        <v>0</v>
      </c>
      <c r="G5886" s="17">
        <v>1</v>
      </c>
      <c r="H5886" s="17">
        <v>0</v>
      </c>
      <c r="I5886" s="7">
        <v>4.3</v>
      </c>
      <c r="J5886" s="7">
        <v>29</v>
      </c>
      <c r="K5886" s="4">
        <v>1293</v>
      </c>
      <c r="L5886" s="5">
        <v>1293.0592999999999</v>
      </c>
      <c r="M5886">
        <v>22932</v>
      </c>
      <c r="N5886" s="33">
        <v>1</v>
      </c>
      <c r="O5886" s="50" t="e">
        <f>INDEX([1]Dados!$M$2:$N$26779,MATCH($P5886,[1]Dados!$N$2:$N$26779,),2)</f>
        <v>#N/A</v>
      </c>
      <c r="P5886">
        <v>170096</v>
      </c>
      <c r="Q5886" s="1">
        <v>37180</v>
      </c>
      <c r="R5886" s="1">
        <v>37184</v>
      </c>
      <c r="S5886" t="s">
        <v>985</v>
      </c>
    </row>
    <row r="5887" spans="1:19" hidden="1" x14ac:dyDescent="0.2">
      <c r="A5887" s="7">
        <v>315130</v>
      </c>
      <c r="B5887" s="3">
        <v>50253</v>
      </c>
      <c r="C5887" s="3" t="s">
        <v>33</v>
      </c>
      <c r="D5887" s="2" t="s">
        <v>662</v>
      </c>
      <c r="E5887" s="3">
        <v>17</v>
      </c>
      <c r="F5887" s="17">
        <v>0</v>
      </c>
      <c r="G5887" s="17">
        <v>1</v>
      </c>
      <c r="H5887" s="17">
        <v>0</v>
      </c>
      <c r="I5887" s="7">
        <v>1.1000000000000001</v>
      </c>
      <c r="J5887" s="7">
        <v>23</v>
      </c>
      <c r="K5887" s="4">
        <v>1214</v>
      </c>
      <c r="L5887" s="5">
        <v>1214.0589</v>
      </c>
      <c r="M5887">
        <v>98948</v>
      </c>
      <c r="N5887" s="3">
        <v>1</v>
      </c>
      <c r="O5887" s="50">
        <f>INDEX([1]Dados!$M$2:$N$26779,MATCH($P5887,[1]Dados!$N$2:$N$26779,),2)</f>
        <v>169497</v>
      </c>
      <c r="P5887">
        <v>169497</v>
      </c>
      <c r="Q5887" s="1">
        <v>37125</v>
      </c>
      <c r="R5887" s="1">
        <v>37147</v>
      </c>
      <c r="S5887" t="s">
        <v>83</v>
      </c>
    </row>
    <row r="5888" spans="1:19" hidden="1" x14ac:dyDescent="0.2">
      <c r="A5888" s="7">
        <v>315130</v>
      </c>
      <c r="B5888" s="3">
        <v>50253</v>
      </c>
      <c r="C5888" s="3" t="s">
        <v>33</v>
      </c>
      <c r="D5888" s="2" t="s">
        <v>662</v>
      </c>
      <c r="E5888" s="3">
        <v>17</v>
      </c>
      <c r="F5888" s="17">
        <v>0</v>
      </c>
      <c r="G5888" s="17">
        <v>1</v>
      </c>
      <c r="H5888" s="17">
        <v>0</v>
      </c>
      <c r="I5888" s="7">
        <v>1.2</v>
      </c>
      <c r="J5888" s="7">
        <v>25</v>
      </c>
      <c r="K5888" s="4">
        <v>1214</v>
      </c>
      <c r="L5888" s="5">
        <v>1214.0589</v>
      </c>
      <c r="M5888">
        <v>98948</v>
      </c>
      <c r="N5888" s="3">
        <v>1</v>
      </c>
      <c r="O5888" s="50">
        <f>INDEX([1]Dados!$M$2:$N$26779,MATCH($P5888,[1]Dados!$N$2:$N$26779,),2)</f>
        <v>169497</v>
      </c>
      <c r="P5888">
        <v>169497</v>
      </c>
      <c r="Q5888" s="1">
        <v>37125</v>
      </c>
      <c r="R5888" s="1">
        <v>37147</v>
      </c>
      <c r="S5888" t="s">
        <v>83</v>
      </c>
    </row>
    <row r="5889" spans="1:19" hidden="1" x14ac:dyDescent="0.2">
      <c r="A5889" s="7">
        <v>315130</v>
      </c>
      <c r="B5889" s="3">
        <v>50253</v>
      </c>
      <c r="C5889" s="3" t="s">
        <v>33</v>
      </c>
      <c r="D5889" s="2" t="s">
        <v>662</v>
      </c>
      <c r="E5889" s="3">
        <v>17</v>
      </c>
      <c r="F5889" s="17">
        <v>0</v>
      </c>
      <c r="G5889" s="17">
        <v>1</v>
      </c>
      <c r="H5889" s="17">
        <v>0</v>
      </c>
      <c r="I5889" s="7">
        <v>1.3</v>
      </c>
      <c r="J5889" s="7">
        <v>25</v>
      </c>
      <c r="K5889" s="4">
        <v>1214</v>
      </c>
      <c r="L5889" s="5">
        <v>1214.0589</v>
      </c>
      <c r="M5889">
        <v>98948</v>
      </c>
      <c r="N5889" s="3">
        <v>1</v>
      </c>
      <c r="O5889" s="50">
        <f>INDEX([1]Dados!$M$2:$N$26779,MATCH($P5889,[1]Dados!$N$2:$N$26779,),2)</f>
        <v>169497</v>
      </c>
      <c r="P5889">
        <v>169497</v>
      </c>
      <c r="Q5889" s="1">
        <v>37125</v>
      </c>
      <c r="R5889" s="1">
        <v>37147</v>
      </c>
      <c r="S5889" t="s">
        <v>83</v>
      </c>
    </row>
    <row r="5890" spans="1:19" x14ac:dyDescent="0.2">
      <c r="A5890" s="7">
        <v>315130</v>
      </c>
      <c r="B5890" s="3">
        <v>50253</v>
      </c>
      <c r="C5890" s="3" t="s">
        <v>33</v>
      </c>
      <c r="D5890" s="2" t="s">
        <v>662</v>
      </c>
      <c r="E5890" s="3">
        <v>17</v>
      </c>
      <c r="F5890" s="17">
        <v>0</v>
      </c>
      <c r="G5890" s="17">
        <v>1</v>
      </c>
      <c r="H5890" s="17">
        <v>0</v>
      </c>
      <c r="I5890" s="7" t="s">
        <v>3</v>
      </c>
      <c r="J5890" s="7">
        <v>0</v>
      </c>
      <c r="K5890" s="4">
        <v>1214</v>
      </c>
      <c r="L5890" s="5">
        <v>1214.0589</v>
      </c>
      <c r="M5890">
        <v>98948</v>
      </c>
      <c r="N5890" s="3">
        <v>1</v>
      </c>
      <c r="O5890" s="50" t="e">
        <f>INDEX([1]Dados!$M$2:$N$26779,MATCH($P5890,[1]Dados!$N$2:$N$26779,),2)</f>
        <v>#N/A</v>
      </c>
      <c r="P5890">
        <v>169624</v>
      </c>
      <c r="Q5890" s="1">
        <v>37125</v>
      </c>
      <c r="R5890" s="1">
        <v>37147</v>
      </c>
      <c r="S5890" t="s">
        <v>83</v>
      </c>
    </row>
    <row r="5891" spans="1:19" x14ac:dyDescent="0.2">
      <c r="A5891" s="7">
        <v>315130</v>
      </c>
      <c r="B5891" s="3">
        <v>50253</v>
      </c>
      <c r="C5891" s="3" t="s">
        <v>33</v>
      </c>
      <c r="D5891" s="2" t="s">
        <v>662</v>
      </c>
      <c r="E5891" s="3">
        <v>17</v>
      </c>
      <c r="F5891" s="17">
        <v>0</v>
      </c>
      <c r="G5891" s="17">
        <v>1</v>
      </c>
      <c r="H5891" s="17">
        <v>0</v>
      </c>
      <c r="I5891" s="7" t="s">
        <v>3</v>
      </c>
      <c r="J5891" s="7">
        <v>0</v>
      </c>
      <c r="K5891" s="4">
        <v>1214</v>
      </c>
      <c r="L5891" s="5">
        <v>1214.0808</v>
      </c>
      <c r="M5891">
        <v>25000</v>
      </c>
      <c r="N5891" s="3">
        <v>1</v>
      </c>
      <c r="O5891" s="50" t="e">
        <f>INDEX([1]Dados!$M$2:$N$26779,MATCH($P5891,[1]Dados!$N$2:$N$26779,),2)</f>
        <v>#N/A</v>
      </c>
      <c r="P5891">
        <v>167894</v>
      </c>
      <c r="Q5891" s="1">
        <v>37125</v>
      </c>
      <c r="R5891" s="1">
        <v>37147</v>
      </c>
      <c r="S5891" t="s">
        <v>920</v>
      </c>
    </row>
    <row r="5892" spans="1:19" x14ac:dyDescent="0.2">
      <c r="A5892" s="7">
        <v>315130</v>
      </c>
      <c r="B5892" s="3">
        <v>50253</v>
      </c>
      <c r="C5892" s="3" t="s">
        <v>33</v>
      </c>
      <c r="D5892" s="2" t="s">
        <v>662</v>
      </c>
      <c r="E5892" s="3">
        <v>17</v>
      </c>
      <c r="F5892" s="17">
        <v>0</v>
      </c>
      <c r="G5892" s="17">
        <v>1</v>
      </c>
      <c r="H5892" s="17">
        <v>0</v>
      </c>
      <c r="I5892" s="7" t="s">
        <v>3</v>
      </c>
      <c r="J5892" s="7">
        <v>0</v>
      </c>
      <c r="K5892" s="4">
        <v>1214</v>
      </c>
      <c r="L5892" s="5">
        <v>1214.0808</v>
      </c>
      <c r="M5892">
        <v>10500</v>
      </c>
      <c r="N5892" s="3">
        <v>1</v>
      </c>
      <c r="O5892" s="50" t="e">
        <f>INDEX([1]Dados!$M$2:$N$26779,MATCH($P5892,[1]Dados!$N$2:$N$26779,),2)</f>
        <v>#N/A</v>
      </c>
      <c r="P5892">
        <v>167896</v>
      </c>
      <c r="Q5892" s="1">
        <v>37125</v>
      </c>
      <c r="R5892" s="1">
        <v>37147</v>
      </c>
      <c r="S5892" t="s">
        <v>2410</v>
      </c>
    </row>
    <row r="5893" spans="1:19" hidden="1" x14ac:dyDescent="0.2">
      <c r="A5893" s="7">
        <v>315130</v>
      </c>
      <c r="B5893" s="3">
        <v>50253</v>
      </c>
      <c r="C5893" s="3" t="s">
        <v>33</v>
      </c>
      <c r="D5893" s="2" t="s">
        <v>662</v>
      </c>
      <c r="E5893" s="3">
        <v>17</v>
      </c>
      <c r="F5893" s="17">
        <v>0</v>
      </c>
      <c r="G5893" s="17">
        <v>1</v>
      </c>
      <c r="H5893" s="17">
        <v>0</v>
      </c>
      <c r="I5893" s="7">
        <v>3.1</v>
      </c>
      <c r="J5893" s="7">
        <v>22</v>
      </c>
      <c r="K5893" s="4">
        <v>1293</v>
      </c>
      <c r="L5893" s="5">
        <v>1293.0592999999999</v>
      </c>
      <c r="M5893">
        <v>25441.279999999999</v>
      </c>
      <c r="N5893" s="3">
        <v>1</v>
      </c>
      <c r="O5893" s="50">
        <f>INDEX([1]Dados!$M$2:$N$26779,MATCH($P5893,[1]Dados!$N$2:$N$26779,),2)</f>
        <v>168317</v>
      </c>
      <c r="P5893">
        <v>168317</v>
      </c>
      <c r="Q5893" s="1">
        <v>37125</v>
      </c>
      <c r="R5893" s="1">
        <v>37147</v>
      </c>
      <c r="S5893" t="s">
        <v>985</v>
      </c>
    </row>
    <row r="5894" spans="1:19" hidden="1" x14ac:dyDescent="0.2">
      <c r="A5894" s="7">
        <v>315130</v>
      </c>
      <c r="B5894" s="3">
        <v>50253</v>
      </c>
      <c r="C5894" s="3" t="s">
        <v>33</v>
      </c>
      <c r="D5894" s="2" t="s">
        <v>662</v>
      </c>
      <c r="E5894" s="3">
        <v>17</v>
      </c>
      <c r="F5894" s="17">
        <v>0</v>
      </c>
      <c r="G5894" s="17">
        <v>1</v>
      </c>
      <c r="H5894" s="17">
        <v>0</v>
      </c>
      <c r="I5894" s="7">
        <v>4.0999999999999996</v>
      </c>
      <c r="J5894" s="7">
        <v>25</v>
      </c>
      <c r="K5894" s="4">
        <v>1214</v>
      </c>
      <c r="L5894" s="5">
        <v>1214.0587</v>
      </c>
      <c r="M5894">
        <v>217811.05</v>
      </c>
      <c r="N5894" s="3">
        <v>1</v>
      </c>
      <c r="O5894" s="50">
        <f>INDEX([1]Dados!$M$2:$N$26779,MATCH($P5894,[1]Dados!$N$2:$N$26779,),2)</f>
        <v>168404</v>
      </c>
      <c r="P5894">
        <v>168404</v>
      </c>
      <c r="Q5894" s="1">
        <v>37125</v>
      </c>
      <c r="R5894" s="1">
        <v>37147</v>
      </c>
      <c r="S5894" t="s">
        <v>2409</v>
      </c>
    </row>
    <row r="5895" spans="1:19" hidden="1" x14ac:dyDescent="0.2">
      <c r="A5895" s="7">
        <v>315130</v>
      </c>
      <c r="B5895" s="3">
        <v>50253</v>
      </c>
      <c r="C5895" s="3" t="s">
        <v>33</v>
      </c>
      <c r="D5895" s="2" t="s">
        <v>662</v>
      </c>
      <c r="E5895" s="3">
        <v>17</v>
      </c>
      <c r="F5895" s="17">
        <v>0</v>
      </c>
      <c r="G5895" s="17">
        <v>1</v>
      </c>
      <c r="H5895" s="17">
        <v>0</v>
      </c>
      <c r="I5895" s="7">
        <v>4.2</v>
      </c>
      <c r="J5895" s="7">
        <v>2</v>
      </c>
      <c r="K5895" s="4">
        <v>1214</v>
      </c>
      <c r="L5895" s="5">
        <v>1214.0587</v>
      </c>
      <c r="M5895">
        <v>217811.05</v>
      </c>
      <c r="N5895" s="3">
        <v>1</v>
      </c>
      <c r="O5895" s="50">
        <f>INDEX([1]Dados!$M$2:$N$26779,MATCH($P5895,[1]Dados!$N$2:$N$26779,),2)</f>
        <v>168404</v>
      </c>
      <c r="P5895">
        <v>168404</v>
      </c>
      <c r="Q5895" s="1">
        <v>37125</v>
      </c>
      <c r="R5895" s="1">
        <v>37147</v>
      </c>
      <c r="S5895" t="s">
        <v>2409</v>
      </c>
    </row>
    <row r="5896" spans="1:19" hidden="1" x14ac:dyDescent="0.2">
      <c r="A5896" s="7">
        <v>315130</v>
      </c>
      <c r="B5896" s="3">
        <v>50253</v>
      </c>
      <c r="C5896" s="3" t="s">
        <v>33</v>
      </c>
      <c r="D5896" s="2" t="s">
        <v>662</v>
      </c>
      <c r="E5896" s="3">
        <v>17</v>
      </c>
      <c r="F5896" s="17">
        <v>0</v>
      </c>
      <c r="G5896" s="17">
        <v>1</v>
      </c>
      <c r="H5896" s="17">
        <v>0</v>
      </c>
      <c r="I5896" s="7">
        <v>2.1</v>
      </c>
      <c r="J5896" s="7">
        <v>20</v>
      </c>
      <c r="K5896" s="4">
        <v>1203</v>
      </c>
      <c r="L5896" s="5">
        <v>1203.0829000000001</v>
      </c>
      <c r="M5896">
        <v>48332.31</v>
      </c>
      <c r="N5896" s="3">
        <v>1</v>
      </c>
      <c r="O5896" s="50">
        <f>INDEX([1]Dados!$M$2:$N$26779,MATCH($P5896,[1]Dados!$N$2:$N$26779,),2)</f>
        <v>167802</v>
      </c>
      <c r="P5896">
        <v>167802</v>
      </c>
      <c r="Q5896" s="1">
        <v>37125</v>
      </c>
      <c r="R5896" s="1">
        <v>37147</v>
      </c>
      <c r="S5896" t="s">
        <v>986</v>
      </c>
    </row>
    <row r="5897" spans="1:19" hidden="1" x14ac:dyDescent="0.2">
      <c r="A5897" s="7">
        <v>315130</v>
      </c>
      <c r="B5897" s="3">
        <v>50253</v>
      </c>
      <c r="C5897" s="3" t="s">
        <v>33</v>
      </c>
      <c r="D5897" s="2" t="s">
        <v>662</v>
      </c>
      <c r="E5897" s="3">
        <v>17</v>
      </c>
      <c r="F5897" s="17">
        <v>0</v>
      </c>
      <c r="G5897" s="17">
        <v>1</v>
      </c>
      <c r="H5897" s="17">
        <v>0</v>
      </c>
      <c r="I5897" s="7">
        <v>2.2000000000000002</v>
      </c>
      <c r="J5897" s="7">
        <v>25</v>
      </c>
      <c r="K5897" s="4">
        <v>1203</v>
      </c>
      <c r="L5897" s="5">
        <v>1203.0829000000001</v>
      </c>
      <c r="M5897">
        <v>48332.31</v>
      </c>
      <c r="N5897" s="3">
        <v>1</v>
      </c>
      <c r="O5897" s="50">
        <f>INDEX([1]Dados!$M$2:$N$26779,MATCH($P5897,[1]Dados!$N$2:$N$26779,),2)</f>
        <v>167802</v>
      </c>
      <c r="P5897">
        <v>167802</v>
      </c>
      <c r="Q5897" s="1">
        <v>37125</v>
      </c>
      <c r="R5897" s="1">
        <v>37147</v>
      </c>
      <c r="S5897" t="s">
        <v>986</v>
      </c>
    </row>
    <row r="5898" spans="1:19" x14ac:dyDescent="0.2">
      <c r="A5898" s="7">
        <v>315750</v>
      </c>
      <c r="B5898" s="3">
        <v>51497</v>
      </c>
      <c r="C5898" s="3" t="s">
        <v>33</v>
      </c>
      <c r="D5898" s="2" t="s">
        <v>730</v>
      </c>
      <c r="E5898" s="3">
        <v>18</v>
      </c>
      <c r="F5898" s="17">
        <v>0</v>
      </c>
      <c r="G5898" s="17">
        <v>1</v>
      </c>
      <c r="H5898" s="17">
        <v>0</v>
      </c>
      <c r="I5898" s="7">
        <v>2.1</v>
      </c>
      <c r="J5898" s="7">
        <v>25</v>
      </c>
      <c r="K5898" s="4">
        <v>1203</v>
      </c>
      <c r="L5898" s="5">
        <v>1203.0829000000001</v>
      </c>
      <c r="M5898">
        <v>29214.080000000002</v>
      </c>
      <c r="N5898" s="3">
        <v>1</v>
      </c>
      <c r="O5898" s="50" t="e">
        <f>INDEX([1]Dados!$M$2:$N$26779,MATCH($P5898,[1]Dados!$N$2:$N$26779,),2)</f>
        <v>#N/A</v>
      </c>
      <c r="P5898" s="8">
        <v>170412</v>
      </c>
      <c r="Q5898" s="1">
        <v>37180</v>
      </c>
      <c r="R5898" s="1">
        <v>37184</v>
      </c>
      <c r="S5898" t="s">
        <v>2411</v>
      </c>
    </row>
    <row r="5899" spans="1:19" x14ac:dyDescent="0.2">
      <c r="A5899" s="7">
        <v>315750</v>
      </c>
      <c r="B5899" s="3">
        <v>51497</v>
      </c>
      <c r="C5899" s="3" t="s">
        <v>33</v>
      </c>
      <c r="D5899" s="2" t="s">
        <v>730</v>
      </c>
      <c r="E5899" s="3">
        <v>18</v>
      </c>
      <c r="F5899" s="17">
        <v>0</v>
      </c>
      <c r="G5899" s="17">
        <v>1</v>
      </c>
      <c r="H5899" s="17">
        <v>0</v>
      </c>
      <c r="I5899" s="7">
        <v>2.2000000000000002</v>
      </c>
      <c r="J5899" s="7">
        <v>15</v>
      </c>
      <c r="K5899" s="4">
        <v>1203</v>
      </c>
      <c r="L5899" s="5">
        <v>1203.0829000000001</v>
      </c>
      <c r="M5899">
        <v>29214.080000000002</v>
      </c>
      <c r="N5899" s="3">
        <v>1</v>
      </c>
      <c r="O5899" s="50" t="e">
        <f>INDEX([1]Dados!$M$2:$N$26779,MATCH($P5899,[1]Dados!$N$2:$N$26779,),2)</f>
        <v>#N/A</v>
      </c>
      <c r="P5899" s="8">
        <v>170412</v>
      </c>
      <c r="Q5899" s="1">
        <v>37180</v>
      </c>
      <c r="R5899" s="1">
        <v>37184</v>
      </c>
      <c r="S5899" t="s">
        <v>2411</v>
      </c>
    </row>
    <row r="5900" spans="1:19" x14ac:dyDescent="0.2">
      <c r="A5900" s="7">
        <v>315750</v>
      </c>
      <c r="B5900" s="3">
        <v>51497</v>
      </c>
      <c r="C5900" s="3" t="s">
        <v>33</v>
      </c>
      <c r="D5900" s="2" t="s">
        <v>730</v>
      </c>
      <c r="E5900" s="3">
        <v>18</v>
      </c>
      <c r="F5900" s="17">
        <v>0</v>
      </c>
      <c r="G5900" s="17">
        <v>1</v>
      </c>
      <c r="H5900" s="17">
        <v>0</v>
      </c>
      <c r="I5900" s="7">
        <v>2.2999999999999998</v>
      </c>
      <c r="J5900" s="7">
        <v>33</v>
      </c>
      <c r="K5900" s="4">
        <v>1203</v>
      </c>
      <c r="L5900" s="5">
        <v>1203.0829000000001</v>
      </c>
      <c r="M5900">
        <v>29214.080000000002</v>
      </c>
      <c r="N5900" s="3">
        <v>1</v>
      </c>
      <c r="O5900" s="50" t="e">
        <f>INDEX([1]Dados!$M$2:$N$26779,MATCH($P5900,[1]Dados!$N$2:$N$26779,),2)</f>
        <v>#N/A</v>
      </c>
      <c r="P5900" s="8">
        <v>170412</v>
      </c>
      <c r="Q5900" s="1">
        <v>37180</v>
      </c>
      <c r="R5900" s="1">
        <v>37184</v>
      </c>
      <c r="S5900" t="s">
        <v>2411</v>
      </c>
    </row>
    <row r="5901" spans="1:19" x14ac:dyDescent="0.2">
      <c r="A5901" s="7">
        <v>315750</v>
      </c>
      <c r="B5901" s="3">
        <v>51497</v>
      </c>
      <c r="C5901" s="3" t="s">
        <v>33</v>
      </c>
      <c r="D5901" s="2" t="s">
        <v>730</v>
      </c>
      <c r="E5901" s="3">
        <v>18</v>
      </c>
      <c r="F5901" s="17">
        <v>0</v>
      </c>
      <c r="G5901" s="17">
        <v>1</v>
      </c>
      <c r="H5901" s="17">
        <v>0</v>
      </c>
      <c r="I5901" s="7">
        <v>1.1000000000000001</v>
      </c>
      <c r="J5901" s="7">
        <v>1</v>
      </c>
      <c r="K5901" s="4">
        <v>1214</v>
      </c>
      <c r="L5901" s="5">
        <v>1214.0587</v>
      </c>
      <c r="M5901">
        <v>96541</v>
      </c>
      <c r="N5901" s="33">
        <v>1</v>
      </c>
      <c r="O5901" s="50" t="e">
        <f>INDEX([1]Dados!$M$2:$N$26779,MATCH($P5901,[1]Dados!$N$2:$N$26779,),2)</f>
        <v>#N/A</v>
      </c>
      <c r="P5901">
        <v>170364</v>
      </c>
      <c r="Q5901" s="1">
        <v>37180</v>
      </c>
      <c r="R5901" s="1">
        <v>37184</v>
      </c>
      <c r="S5901" t="s">
        <v>2412</v>
      </c>
    </row>
    <row r="5902" spans="1:19" x14ac:dyDescent="0.2">
      <c r="A5902" s="7">
        <v>315750</v>
      </c>
      <c r="B5902" s="3">
        <v>51497</v>
      </c>
      <c r="C5902" s="3" t="s">
        <v>33</v>
      </c>
      <c r="D5902" s="2" t="s">
        <v>730</v>
      </c>
      <c r="E5902" s="3">
        <v>18</v>
      </c>
      <c r="F5902" s="17">
        <v>0</v>
      </c>
      <c r="G5902" s="17">
        <v>1</v>
      </c>
      <c r="H5902" s="17">
        <v>0</v>
      </c>
      <c r="I5902" s="7">
        <v>1.2</v>
      </c>
      <c r="J5902" s="7">
        <v>25</v>
      </c>
      <c r="K5902" s="4">
        <v>1214</v>
      </c>
      <c r="L5902" s="5">
        <v>1214.0587</v>
      </c>
      <c r="M5902">
        <v>96541</v>
      </c>
      <c r="N5902" s="33">
        <v>1</v>
      </c>
      <c r="O5902" s="50" t="e">
        <f>INDEX([1]Dados!$M$2:$N$26779,MATCH($P5902,[1]Dados!$N$2:$N$26779,),2)</f>
        <v>#N/A</v>
      </c>
      <c r="P5902">
        <v>170364</v>
      </c>
      <c r="Q5902" s="1">
        <v>37180</v>
      </c>
      <c r="R5902" s="1">
        <v>37184</v>
      </c>
      <c r="S5902" t="s">
        <v>2412</v>
      </c>
    </row>
    <row r="5903" spans="1:19" x14ac:dyDescent="0.2">
      <c r="A5903" s="7">
        <v>315750</v>
      </c>
      <c r="B5903" s="3">
        <v>51497</v>
      </c>
      <c r="C5903" s="3" t="s">
        <v>33</v>
      </c>
      <c r="D5903" s="2" t="s">
        <v>730</v>
      </c>
      <c r="E5903" s="3">
        <v>18</v>
      </c>
      <c r="F5903" s="17">
        <v>0</v>
      </c>
      <c r="G5903" s="17">
        <v>1</v>
      </c>
      <c r="H5903" s="17">
        <v>0</v>
      </c>
      <c r="I5903" s="7">
        <v>1.3</v>
      </c>
      <c r="J5903" s="7">
        <v>28</v>
      </c>
      <c r="K5903" s="4">
        <v>1214</v>
      </c>
      <c r="L5903" s="5">
        <v>1214.0587</v>
      </c>
      <c r="M5903">
        <v>96541</v>
      </c>
      <c r="N5903" s="33">
        <v>1</v>
      </c>
      <c r="O5903" s="50" t="e">
        <f>INDEX([1]Dados!$M$2:$N$26779,MATCH($P5903,[1]Dados!$N$2:$N$26779,),2)</f>
        <v>#N/A</v>
      </c>
      <c r="P5903">
        <v>170364</v>
      </c>
      <c r="Q5903" s="1">
        <v>37180</v>
      </c>
      <c r="R5903" s="1">
        <v>37184</v>
      </c>
      <c r="S5903" t="s">
        <v>2412</v>
      </c>
    </row>
    <row r="5904" spans="1:19" x14ac:dyDescent="0.2">
      <c r="A5904" s="7">
        <v>315750</v>
      </c>
      <c r="B5904" s="3">
        <v>51497</v>
      </c>
      <c r="C5904" s="3" t="s">
        <v>33</v>
      </c>
      <c r="D5904" s="2" t="s">
        <v>730</v>
      </c>
      <c r="E5904" s="3">
        <v>18</v>
      </c>
      <c r="F5904" s="17">
        <v>0</v>
      </c>
      <c r="G5904" s="17">
        <v>1</v>
      </c>
      <c r="H5904" s="17">
        <v>0</v>
      </c>
      <c r="I5904" s="7">
        <v>1.4</v>
      </c>
      <c r="J5904" s="7">
        <v>2</v>
      </c>
      <c r="K5904" s="4">
        <v>1214</v>
      </c>
      <c r="L5904" s="5">
        <v>1214.0587</v>
      </c>
      <c r="M5904">
        <v>96541</v>
      </c>
      <c r="N5904" s="33">
        <v>1</v>
      </c>
      <c r="O5904" s="50" t="e">
        <f>INDEX([1]Dados!$M$2:$N$26779,MATCH($P5904,[1]Dados!$N$2:$N$26779,),2)</f>
        <v>#N/A</v>
      </c>
      <c r="P5904">
        <v>170364</v>
      </c>
      <c r="Q5904" s="1">
        <v>37180</v>
      </c>
      <c r="R5904" s="1">
        <v>37184</v>
      </c>
      <c r="S5904" t="s">
        <v>2412</v>
      </c>
    </row>
    <row r="5905" spans="1:19" x14ac:dyDescent="0.2">
      <c r="A5905" s="7">
        <v>315750</v>
      </c>
      <c r="B5905" s="3">
        <v>51497</v>
      </c>
      <c r="C5905" s="3" t="s">
        <v>33</v>
      </c>
      <c r="D5905" s="2" t="s">
        <v>730</v>
      </c>
      <c r="E5905" s="3">
        <v>18</v>
      </c>
      <c r="F5905" s="17">
        <v>0</v>
      </c>
      <c r="G5905" s="17">
        <v>1</v>
      </c>
      <c r="H5905" s="17">
        <v>0</v>
      </c>
      <c r="I5905" s="7">
        <v>1.5</v>
      </c>
      <c r="J5905" s="7">
        <v>25</v>
      </c>
      <c r="K5905" s="4">
        <v>1214</v>
      </c>
      <c r="L5905" s="5">
        <v>1214.0587</v>
      </c>
      <c r="M5905">
        <v>96541</v>
      </c>
      <c r="N5905" s="33">
        <v>1</v>
      </c>
      <c r="O5905" s="50" t="e">
        <f>INDEX([1]Dados!$M$2:$N$26779,MATCH($P5905,[1]Dados!$N$2:$N$26779,),2)</f>
        <v>#N/A</v>
      </c>
      <c r="P5905">
        <v>170364</v>
      </c>
      <c r="Q5905" s="1">
        <v>37180</v>
      </c>
      <c r="R5905" s="1">
        <v>37184</v>
      </c>
      <c r="S5905" t="s">
        <v>2412</v>
      </c>
    </row>
    <row r="5906" spans="1:19" x14ac:dyDescent="0.2">
      <c r="A5906" s="7">
        <v>315750</v>
      </c>
      <c r="B5906" s="3">
        <v>51497</v>
      </c>
      <c r="C5906" s="3" t="s">
        <v>33</v>
      </c>
      <c r="D5906" s="2" t="s">
        <v>730</v>
      </c>
      <c r="E5906" s="3">
        <v>18</v>
      </c>
      <c r="F5906" s="17">
        <v>0</v>
      </c>
      <c r="G5906" s="17">
        <v>1</v>
      </c>
      <c r="H5906" s="17">
        <v>0</v>
      </c>
      <c r="I5906" s="7">
        <v>1.6</v>
      </c>
      <c r="J5906" s="7">
        <v>14</v>
      </c>
      <c r="K5906" s="4">
        <v>1214</v>
      </c>
      <c r="L5906" s="5">
        <v>1214.0587</v>
      </c>
      <c r="M5906">
        <v>96541</v>
      </c>
      <c r="N5906" s="33">
        <v>1</v>
      </c>
      <c r="O5906" s="50" t="e">
        <f>INDEX([1]Dados!$M$2:$N$26779,MATCH($P5906,[1]Dados!$N$2:$N$26779,),2)</f>
        <v>#N/A</v>
      </c>
      <c r="P5906">
        <v>170364</v>
      </c>
      <c r="Q5906" s="1">
        <v>37180</v>
      </c>
      <c r="R5906" s="1">
        <v>37184</v>
      </c>
      <c r="S5906" t="s">
        <v>2412</v>
      </c>
    </row>
    <row r="5907" spans="1:19" x14ac:dyDescent="0.2">
      <c r="A5907" s="7">
        <v>315750</v>
      </c>
      <c r="B5907" s="3">
        <v>51497</v>
      </c>
      <c r="C5907" s="3" t="s">
        <v>33</v>
      </c>
      <c r="D5907" s="2" t="s">
        <v>730</v>
      </c>
      <c r="E5907" s="3">
        <v>18</v>
      </c>
      <c r="F5907" s="17">
        <v>0</v>
      </c>
      <c r="G5907" s="17">
        <v>1</v>
      </c>
      <c r="H5907" s="17">
        <v>0</v>
      </c>
      <c r="I5907" s="7">
        <v>1.7</v>
      </c>
      <c r="J5907" s="7">
        <v>25</v>
      </c>
      <c r="K5907" s="4">
        <v>1214</v>
      </c>
      <c r="L5907" s="5">
        <v>1214.0587</v>
      </c>
      <c r="M5907">
        <v>96541</v>
      </c>
      <c r="N5907" s="33">
        <v>1</v>
      </c>
      <c r="O5907" s="50" t="e">
        <f>INDEX([1]Dados!$M$2:$N$26779,MATCH($P5907,[1]Dados!$N$2:$N$26779,),2)</f>
        <v>#N/A</v>
      </c>
      <c r="P5907">
        <v>170364</v>
      </c>
      <c r="Q5907" s="1">
        <v>37180</v>
      </c>
      <c r="R5907" s="1">
        <v>37184</v>
      </c>
      <c r="S5907" t="s">
        <v>2412</v>
      </c>
    </row>
    <row r="5908" spans="1:19" x14ac:dyDescent="0.2">
      <c r="A5908" s="7">
        <v>315750</v>
      </c>
      <c r="B5908" s="3">
        <v>51497</v>
      </c>
      <c r="C5908" s="3" t="s">
        <v>33</v>
      </c>
      <c r="D5908" s="2" t="s">
        <v>730</v>
      </c>
      <c r="E5908" s="3">
        <v>18</v>
      </c>
      <c r="F5908" s="17">
        <v>0</v>
      </c>
      <c r="G5908" s="17">
        <v>1</v>
      </c>
      <c r="H5908" s="17">
        <v>0</v>
      </c>
      <c r="I5908" s="7" t="s">
        <v>3</v>
      </c>
      <c r="J5908" s="7">
        <v>0</v>
      </c>
      <c r="K5908" s="4">
        <v>1214</v>
      </c>
      <c r="L5908" s="5">
        <v>1214.0589</v>
      </c>
      <c r="M5908" t="s">
        <v>2134</v>
      </c>
      <c r="N5908" s="33">
        <v>1</v>
      </c>
      <c r="O5908" s="50" t="e">
        <f>INDEX([1]Dados!$M$2:$N$26779,MATCH($P5908,[1]Dados!$N$2:$N$26779,),2)</f>
        <v>#N/A</v>
      </c>
      <c r="P5908">
        <v>170273</v>
      </c>
      <c r="Q5908" s="1">
        <v>37180</v>
      </c>
      <c r="R5908" s="1">
        <v>37184</v>
      </c>
      <c r="S5908" t="s">
        <v>2134</v>
      </c>
    </row>
    <row r="5909" spans="1:19" x14ac:dyDescent="0.2">
      <c r="A5909" s="7">
        <v>315750</v>
      </c>
      <c r="B5909" s="3">
        <v>51497</v>
      </c>
      <c r="C5909" s="3" t="s">
        <v>33</v>
      </c>
      <c r="D5909" s="2" t="s">
        <v>730</v>
      </c>
      <c r="E5909" s="3">
        <v>18</v>
      </c>
      <c r="F5909" s="17">
        <v>0</v>
      </c>
      <c r="G5909" s="17">
        <v>1</v>
      </c>
      <c r="H5909" s="17">
        <v>0</v>
      </c>
      <c r="I5909" s="7" t="s">
        <v>3</v>
      </c>
      <c r="J5909" s="7">
        <v>0</v>
      </c>
      <c r="K5909" s="4">
        <v>1214</v>
      </c>
      <c r="L5909" s="5">
        <v>1214.0589</v>
      </c>
      <c r="M5909">
        <v>153900</v>
      </c>
      <c r="N5909" s="33">
        <v>1</v>
      </c>
      <c r="O5909" s="50" t="e">
        <f>INDEX([1]Dados!$M$2:$N$26779,MATCH($P5909,[1]Dados!$N$2:$N$26779,),2)</f>
        <v>#N/A</v>
      </c>
      <c r="P5909">
        <v>170319</v>
      </c>
      <c r="Q5909" s="1">
        <v>37180</v>
      </c>
      <c r="R5909" s="1">
        <v>37184</v>
      </c>
      <c r="S5909" t="s">
        <v>2134</v>
      </c>
    </row>
    <row r="5910" spans="1:19" x14ac:dyDescent="0.2">
      <c r="A5910" s="7">
        <v>315750</v>
      </c>
      <c r="B5910" s="3">
        <v>51497</v>
      </c>
      <c r="C5910" s="3" t="s">
        <v>33</v>
      </c>
      <c r="D5910" s="2" t="s">
        <v>730</v>
      </c>
      <c r="E5910" s="3">
        <v>18</v>
      </c>
      <c r="F5910" s="17">
        <v>0</v>
      </c>
      <c r="G5910" s="17">
        <v>1</v>
      </c>
      <c r="H5910" s="17">
        <v>0</v>
      </c>
      <c r="I5910" s="7">
        <v>3.1</v>
      </c>
      <c r="J5910" s="7">
        <v>22</v>
      </c>
      <c r="K5910" s="4">
        <v>1293</v>
      </c>
      <c r="L5910" s="5">
        <v>1293.0592999999999</v>
      </c>
      <c r="M5910">
        <v>8369.83</v>
      </c>
      <c r="N5910" s="33">
        <v>1</v>
      </c>
      <c r="O5910" s="50" t="e">
        <f>INDEX([1]Dados!$M$2:$N$26779,MATCH($P5910,[1]Dados!$N$2:$N$26779,),2)</f>
        <v>#N/A</v>
      </c>
      <c r="P5910">
        <v>170099</v>
      </c>
      <c r="Q5910" s="1">
        <v>37180</v>
      </c>
      <c r="R5910" s="1">
        <v>37184</v>
      </c>
      <c r="S5910" t="s">
        <v>2413</v>
      </c>
    </row>
    <row r="5911" spans="1:19" x14ac:dyDescent="0.2">
      <c r="A5911" s="7">
        <v>315750</v>
      </c>
      <c r="B5911" s="3">
        <v>51497</v>
      </c>
      <c r="C5911" s="3" t="s">
        <v>33</v>
      </c>
      <c r="D5911" s="2" t="s">
        <v>730</v>
      </c>
      <c r="E5911" s="3">
        <v>18</v>
      </c>
      <c r="F5911" s="17">
        <v>0</v>
      </c>
      <c r="G5911" s="17">
        <v>1</v>
      </c>
      <c r="H5911" s="17">
        <v>0</v>
      </c>
      <c r="I5911" s="7">
        <v>3.2</v>
      </c>
      <c r="J5911" s="7">
        <v>17</v>
      </c>
      <c r="K5911" s="4">
        <v>1293</v>
      </c>
      <c r="L5911" s="5">
        <v>1293.0592999999999</v>
      </c>
      <c r="M5911">
        <v>8369.83</v>
      </c>
      <c r="N5911" s="33">
        <v>1</v>
      </c>
      <c r="O5911" s="50" t="e">
        <f>INDEX([1]Dados!$M$2:$N$26779,MATCH($P5911,[1]Dados!$N$2:$N$26779,),2)</f>
        <v>#N/A</v>
      </c>
      <c r="P5911">
        <v>170099</v>
      </c>
      <c r="Q5911" s="1">
        <v>37180</v>
      </c>
      <c r="R5911" s="1">
        <v>37184</v>
      </c>
      <c r="S5911" t="s">
        <v>2413</v>
      </c>
    </row>
    <row r="5912" spans="1:19" x14ac:dyDescent="0.2">
      <c r="A5912" s="7">
        <v>315750</v>
      </c>
      <c r="B5912" s="3">
        <v>51497</v>
      </c>
      <c r="C5912" s="3" t="s">
        <v>33</v>
      </c>
      <c r="D5912" s="2" t="s">
        <v>730</v>
      </c>
      <c r="E5912" s="3">
        <v>18</v>
      </c>
      <c r="F5912" s="17">
        <v>0</v>
      </c>
      <c r="G5912" s="17">
        <v>1</v>
      </c>
      <c r="H5912" s="17">
        <v>0</v>
      </c>
      <c r="I5912" s="7">
        <v>3.3</v>
      </c>
      <c r="J5912" s="7">
        <v>0</v>
      </c>
      <c r="K5912" s="4">
        <v>1293</v>
      </c>
      <c r="L5912" s="5">
        <v>1293.0592999999999</v>
      </c>
      <c r="M5912">
        <v>8369.83</v>
      </c>
      <c r="N5912" s="33">
        <v>1</v>
      </c>
      <c r="O5912" s="50" t="e">
        <f>INDEX([1]Dados!$M$2:$N$26779,MATCH($P5912,[1]Dados!$N$2:$N$26779,),2)</f>
        <v>#N/A</v>
      </c>
      <c r="P5912">
        <v>170099</v>
      </c>
      <c r="Q5912" s="1">
        <v>37180</v>
      </c>
      <c r="R5912" s="1">
        <v>37184</v>
      </c>
      <c r="S5912" t="s">
        <v>2413</v>
      </c>
    </row>
    <row r="5913" spans="1:19" x14ac:dyDescent="0.2">
      <c r="A5913" s="7">
        <v>316045</v>
      </c>
      <c r="B5913" s="3">
        <v>41521</v>
      </c>
      <c r="C5913" s="3" t="s">
        <v>33</v>
      </c>
      <c r="D5913" s="2" t="s">
        <v>748</v>
      </c>
      <c r="E5913" s="3">
        <v>18</v>
      </c>
      <c r="F5913" s="17">
        <v>0</v>
      </c>
      <c r="G5913" s="17">
        <v>1</v>
      </c>
      <c r="H5913" s="17">
        <v>0</v>
      </c>
      <c r="I5913" s="7">
        <v>7.1</v>
      </c>
      <c r="J5913" s="7">
        <v>19</v>
      </c>
      <c r="K5913" s="4">
        <v>2</v>
      </c>
      <c r="L5913" s="5">
        <v>2.3921000000000001</v>
      </c>
      <c r="M5913">
        <v>81626.2</v>
      </c>
      <c r="N5913" s="33">
        <v>1</v>
      </c>
      <c r="O5913" s="50" t="e">
        <f>INDEX([1]Dados!$M$2:$N$26779,MATCH($P5913,[1]Dados!$N$2:$N$26779,),2)</f>
        <v>#N/A</v>
      </c>
      <c r="P5913">
        <v>170668</v>
      </c>
      <c r="Q5913" s="1">
        <v>37211</v>
      </c>
      <c r="R5913" s="1">
        <v>37215</v>
      </c>
      <c r="S5913" t="s">
        <v>2417</v>
      </c>
    </row>
    <row r="5914" spans="1:19" x14ac:dyDescent="0.2">
      <c r="A5914" s="7">
        <v>316045</v>
      </c>
      <c r="B5914" s="3">
        <v>41521</v>
      </c>
      <c r="C5914" s="3" t="s">
        <v>33</v>
      </c>
      <c r="D5914" s="2" t="s">
        <v>748</v>
      </c>
      <c r="E5914" s="3">
        <v>18</v>
      </c>
      <c r="F5914" s="17">
        <v>0</v>
      </c>
      <c r="G5914" s="17">
        <v>1</v>
      </c>
      <c r="H5914" s="17">
        <v>0</v>
      </c>
      <c r="I5914" s="7">
        <v>6.1</v>
      </c>
      <c r="J5914" s="7">
        <v>18</v>
      </c>
      <c r="K5914" s="4">
        <v>119</v>
      </c>
      <c r="L5914" s="5">
        <v>119.5528</v>
      </c>
      <c r="M5914">
        <v>35305.86</v>
      </c>
      <c r="N5914" s="33">
        <v>1</v>
      </c>
      <c r="O5914" s="50" t="e">
        <f>INDEX([1]Dados!$M$2:$N$26779,MATCH($P5914,[1]Dados!$N$2:$N$26779,),2)</f>
        <v>#N/A</v>
      </c>
      <c r="P5914">
        <v>170643</v>
      </c>
      <c r="Q5914" s="1">
        <v>37211</v>
      </c>
      <c r="R5914" s="1">
        <v>37215</v>
      </c>
      <c r="S5914" t="s">
        <v>2416</v>
      </c>
    </row>
    <row r="5915" spans="1:19" x14ac:dyDescent="0.2">
      <c r="A5915" s="7">
        <v>316045</v>
      </c>
      <c r="B5915" s="3">
        <v>41521</v>
      </c>
      <c r="C5915" s="3" t="s">
        <v>33</v>
      </c>
      <c r="D5915" s="2" t="s">
        <v>748</v>
      </c>
      <c r="E5915" s="3">
        <v>18</v>
      </c>
      <c r="F5915" s="17">
        <v>0</v>
      </c>
      <c r="G5915" s="17">
        <v>1</v>
      </c>
      <c r="H5915" s="17">
        <v>0</v>
      </c>
      <c r="I5915" s="7">
        <v>6.2</v>
      </c>
      <c r="J5915" s="7">
        <v>18</v>
      </c>
      <c r="K5915" s="4">
        <v>119</v>
      </c>
      <c r="L5915" s="5">
        <v>119.5528</v>
      </c>
      <c r="M5915">
        <v>35305.86</v>
      </c>
      <c r="N5915" s="33">
        <v>1</v>
      </c>
      <c r="O5915" s="50" t="e">
        <f>INDEX([1]Dados!$M$2:$N$26779,MATCH($P5915,[1]Dados!$N$2:$N$26779,),2)</f>
        <v>#N/A</v>
      </c>
      <c r="P5915">
        <v>170643</v>
      </c>
      <c r="Q5915" s="1">
        <v>37211</v>
      </c>
      <c r="R5915" s="1">
        <v>37215</v>
      </c>
      <c r="S5915" t="s">
        <v>2416</v>
      </c>
    </row>
    <row r="5916" spans="1:19" x14ac:dyDescent="0.2">
      <c r="A5916" s="7">
        <v>316045</v>
      </c>
      <c r="B5916" s="3">
        <v>41521</v>
      </c>
      <c r="C5916" s="3" t="s">
        <v>33</v>
      </c>
      <c r="D5916" s="2" t="s">
        <v>748</v>
      </c>
      <c r="E5916" s="3">
        <v>18</v>
      </c>
      <c r="F5916" s="17">
        <v>0</v>
      </c>
      <c r="G5916" s="17">
        <v>1</v>
      </c>
      <c r="H5916" s="17">
        <v>0</v>
      </c>
      <c r="I5916" s="7">
        <v>6.3</v>
      </c>
      <c r="J5916" s="7">
        <v>18</v>
      </c>
      <c r="K5916" s="4">
        <v>119</v>
      </c>
      <c r="L5916" s="5">
        <v>119.5528</v>
      </c>
      <c r="M5916">
        <v>35305.86</v>
      </c>
      <c r="N5916" s="33">
        <v>1</v>
      </c>
      <c r="O5916" s="50" t="e">
        <f>INDEX([1]Dados!$M$2:$N$26779,MATCH($P5916,[1]Dados!$N$2:$N$26779,),2)</f>
        <v>#N/A</v>
      </c>
      <c r="P5916">
        <v>170643</v>
      </c>
      <c r="Q5916" s="1">
        <v>37211</v>
      </c>
      <c r="R5916" s="1">
        <v>37215</v>
      </c>
      <c r="S5916" t="s">
        <v>2416</v>
      </c>
    </row>
    <row r="5917" spans="1:19" x14ac:dyDescent="0.2">
      <c r="A5917" s="7">
        <v>316045</v>
      </c>
      <c r="B5917" s="3">
        <v>41521</v>
      </c>
      <c r="C5917" s="3" t="s">
        <v>33</v>
      </c>
      <c r="D5917" s="2" t="s">
        <v>748</v>
      </c>
      <c r="E5917" s="3">
        <v>18</v>
      </c>
      <c r="F5917" s="17">
        <v>0</v>
      </c>
      <c r="G5917" s="17">
        <v>1</v>
      </c>
      <c r="H5917" s="17">
        <v>0</v>
      </c>
      <c r="I5917" s="7">
        <v>3.1</v>
      </c>
      <c r="J5917" s="7">
        <v>29</v>
      </c>
      <c r="K5917" s="4">
        <v>1203</v>
      </c>
      <c r="L5917" s="5">
        <v>1203.0829000000001</v>
      </c>
      <c r="M5917">
        <v>36140.76</v>
      </c>
      <c r="N5917" s="3">
        <v>1</v>
      </c>
      <c r="O5917" s="50" t="e">
        <f>INDEX([1]Dados!$M$2:$N$26779,MATCH($P5917,[1]Dados!$N$2:$N$26779,),2)</f>
        <v>#N/A</v>
      </c>
      <c r="P5917">
        <v>170413</v>
      </c>
      <c r="Q5917" s="1">
        <v>37211</v>
      </c>
      <c r="R5917" s="1">
        <v>37215</v>
      </c>
      <c r="S5917" t="s">
        <v>2411</v>
      </c>
    </row>
    <row r="5918" spans="1:19" x14ac:dyDescent="0.2">
      <c r="A5918" s="7">
        <v>316045</v>
      </c>
      <c r="B5918" s="3">
        <v>41521</v>
      </c>
      <c r="C5918" s="3" t="s">
        <v>33</v>
      </c>
      <c r="D5918" s="2" t="s">
        <v>748</v>
      </c>
      <c r="E5918" s="3">
        <v>18</v>
      </c>
      <c r="F5918" s="17">
        <v>0</v>
      </c>
      <c r="G5918" s="17">
        <v>1</v>
      </c>
      <c r="H5918" s="17">
        <v>0</v>
      </c>
      <c r="I5918" s="7">
        <v>1.1000000000000001</v>
      </c>
      <c r="J5918" s="7">
        <v>25</v>
      </c>
      <c r="K5918" s="4">
        <v>1214</v>
      </c>
      <c r="L5918" s="5">
        <v>1214.0587</v>
      </c>
      <c r="M5918">
        <v>134995.28</v>
      </c>
      <c r="N5918" s="33">
        <v>1</v>
      </c>
      <c r="O5918" s="50" t="e">
        <f>INDEX([1]Dados!$M$2:$N$26779,MATCH($P5918,[1]Dados!$N$2:$N$26779,),2)</f>
        <v>#N/A</v>
      </c>
      <c r="P5918">
        <v>170365</v>
      </c>
      <c r="Q5918" s="1">
        <v>37211</v>
      </c>
      <c r="R5918" s="1">
        <v>37215</v>
      </c>
      <c r="S5918" t="s">
        <v>2328</v>
      </c>
    </row>
    <row r="5919" spans="1:19" x14ac:dyDescent="0.2">
      <c r="A5919" s="7">
        <v>316045</v>
      </c>
      <c r="B5919" s="3">
        <v>41521</v>
      </c>
      <c r="C5919" s="3" t="s">
        <v>33</v>
      </c>
      <c r="D5919" s="2" t="s">
        <v>748</v>
      </c>
      <c r="E5919" s="3">
        <v>18</v>
      </c>
      <c r="F5919" s="17">
        <v>0</v>
      </c>
      <c r="G5919" s="17">
        <v>1</v>
      </c>
      <c r="H5919" s="17">
        <v>0</v>
      </c>
      <c r="I5919" s="7">
        <v>1.2</v>
      </c>
      <c r="J5919" s="7">
        <v>25</v>
      </c>
      <c r="K5919" s="4">
        <v>1214</v>
      </c>
      <c r="L5919" s="5">
        <v>1214.0587</v>
      </c>
      <c r="M5919">
        <v>134995.28</v>
      </c>
      <c r="N5919" s="33">
        <v>1</v>
      </c>
      <c r="O5919" s="50" t="e">
        <f>INDEX([1]Dados!$M$2:$N$26779,MATCH($P5919,[1]Dados!$N$2:$N$26779,),2)</f>
        <v>#N/A</v>
      </c>
      <c r="P5919">
        <v>170365</v>
      </c>
      <c r="Q5919" s="1">
        <v>37211</v>
      </c>
      <c r="R5919" s="1">
        <v>37215</v>
      </c>
      <c r="S5919" t="s">
        <v>2328</v>
      </c>
    </row>
    <row r="5920" spans="1:19" x14ac:dyDescent="0.2">
      <c r="A5920" s="7">
        <v>316045</v>
      </c>
      <c r="B5920" s="3">
        <v>41521</v>
      </c>
      <c r="C5920" s="3" t="s">
        <v>33</v>
      </c>
      <c r="D5920" s="2" t="s">
        <v>748</v>
      </c>
      <c r="E5920" s="3">
        <v>18</v>
      </c>
      <c r="F5920" s="17">
        <v>0</v>
      </c>
      <c r="G5920" s="17">
        <v>1</v>
      </c>
      <c r="H5920" s="17">
        <v>0</v>
      </c>
      <c r="I5920" s="7">
        <v>1.3</v>
      </c>
      <c r="J5920" s="7">
        <v>15</v>
      </c>
      <c r="K5920" s="4">
        <v>1214</v>
      </c>
      <c r="L5920" s="5">
        <v>1214.0587</v>
      </c>
      <c r="M5920">
        <v>134995.28</v>
      </c>
      <c r="N5920" s="33">
        <v>1</v>
      </c>
      <c r="O5920" s="50" t="e">
        <f>INDEX([1]Dados!$M$2:$N$26779,MATCH($P5920,[1]Dados!$N$2:$N$26779,),2)</f>
        <v>#N/A</v>
      </c>
      <c r="P5920">
        <v>170365</v>
      </c>
      <c r="Q5920" s="1">
        <v>37211</v>
      </c>
      <c r="R5920" s="1">
        <v>37215</v>
      </c>
      <c r="S5920" t="s">
        <v>2328</v>
      </c>
    </row>
    <row r="5921" spans="1:19" x14ac:dyDescent="0.2">
      <c r="A5921" s="7">
        <v>316045</v>
      </c>
      <c r="B5921" s="3">
        <v>41521</v>
      </c>
      <c r="C5921" s="3" t="s">
        <v>33</v>
      </c>
      <c r="D5921" s="2" t="s">
        <v>748</v>
      </c>
      <c r="E5921" s="3">
        <v>18</v>
      </c>
      <c r="F5921" s="17">
        <v>0</v>
      </c>
      <c r="G5921" s="17">
        <v>1</v>
      </c>
      <c r="H5921" s="17">
        <v>0</v>
      </c>
      <c r="I5921" s="7" t="s">
        <v>3</v>
      </c>
      <c r="J5921" s="7">
        <v>0</v>
      </c>
      <c r="K5921" s="4">
        <v>1214</v>
      </c>
      <c r="L5921" s="5">
        <v>1214.0589</v>
      </c>
      <c r="M5921" t="s">
        <v>2134</v>
      </c>
      <c r="N5921" s="33">
        <v>1</v>
      </c>
      <c r="O5921" s="50" t="e">
        <f>INDEX([1]Dados!$M$2:$N$26779,MATCH($P5921,[1]Dados!$N$2:$N$26779,),2)</f>
        <v>#N/A</v>
      </c>
      <c r="P5921">
        <v>170274</v>
      </c>
      <c r="Q5921" s="1">
        <v>37211</v>
      </c>
      <c r="R5921" s="1">
        <v>37215</v>
      </c>
      <c r="S5921" t="s">
        <v>2414</v>
      </c>
    </row>
    <row r="5922" spans="1:19" x14ac:dyDescent="0.2">
      <c r="A5922" s="7">
        <v>316045</v>
      </c>
      <c r="B5922" s="3">
        <v>41521</v>
      </c>
      <c r="C5922" s="3" t="s">
        <v>33</v>
      </c>
      <c r="D5922" s="2" t="s">
        <v>748</v>
      </c>
      <c r="E5922" s="3">
        <v>18</v>
      </c>
      <c r="F5922" s="17">
        <v>0</v>
      </c>
      <c r="G5922" s="17">
        <v>1</v>
      </c>
      <c r="H5922" s="17">
        <v>0</v>
      </c>
      <c r="I5922" s="7">
        <v>4.0999999999999996</v>
      </c>
      <c r="J5922" s="7">
        <v>18</v>
      </c>
      <c r="K5922" s="4">
        <v>1214</v>
      </c>
      <c r="L5922" s="5">
        <v>1214.0589</v>
      </c>
      <c r="M5922">
        <v>442290</v>
      </c>
      <c r="N5922" s="33">
        <v>1</v>
      </c>
      <c r="O5922" s="50" t="e">
        <f>INDEX([1]Dados!$M$2:$N$26779,MATCH($P5922,[1]Dados!$N$2:$N$26779,),2)</f>
        <v>#N/A</v>
      </c>
      <c r="P5922">
        <v>170320</v>
      </c>
      <c r="Q5922" s="1">
        <v>37211</v>
      </c>
      <c r="R5922" s="1">
        <v>37215</v>
      </c>
      <c r="S5922" t="s">
        <v>2414</v>
      </c>
    </row>
    <row r="5923" spans="1:19" x14ac:dyDescent="0.2">
      <c r="A5923" s="7">
        <v>316045</v>
      </c>
      <c r="B5923" s="3">
        <v>41521</v>
      </c>
      <c r="C5923" s="3" t="s">
        <v>33</v>
      </c>
      <c r="D5923" s="2" t="s">
        <v>748</v>
      </c>
      <c r="E5923" s="3">
        <v>18</v>
      </c>
      <c r="F5923" s="17">
        <v>0</v>
      </c>
      <c r="G5923" s="17">
        <v>1</v>
      </c>
      <c r="H5923" s="17">
        <v>0</v>
      </c>
      <c r="I5923" s="7">
        <v>4.2</v>
      </c>
      <c r="J5923" s="7">
        <v>18</v>
      </c>
      <c r="K5923" s="4">
        <v>1214</v>
      </c>
      <c r="L5923" s="5">
        <v>1214.0589</v>
      </c>
      <c r="M5923">
        <v>442290</v>
      </c>
      <c r="N5923" s="33">
        <v>1</v>
      </c>
      <c r="O5923" s="50" t="e">
        <f>INDEX([1]Dados!$M$2:$N$26779,MATCH($P5923,[1]Dados!$N$2:$N$26779,),2)</f>
        <v>#N/A</v>
      </c>
      <c r="P5923">
        <v>170320</v>
      </c>
      <c r="Q5923" s="1">
        <v>37211</v>
      </c>
      <c r="R5923" s="1">
        <v>37215</v>
      </c>
      <c r="S5923" t="s">
        <v>2414</v>
      </c>
    </row>
    <row r="5924" spans="1:19" x14ac:dyDescent="0.2">
      <c r="A5924" s="7">
        <v>316045</v>
      </c>
      <c r="B5924" s="3">
        <v>41521</v>
      </c>
      <c r="C5924" s="3" t="s">
        <v>33</v>
      </c>
      <c r="D5924" s="2" t="s">
        <v>748</v>
      </c>
      <c r="E5924" s="3">
        <v>18</v>
      </c>
      <c r="F5924" s="17">
        <v>0</v>
      </c>
      <c r="G5924" s="17">
        <v>1</v>
      </c>
      <c r="H5924" s="17">
        <v>0</v>
      </c>
      <c r="I5924" s="7">
        <v>4.3</v>
      </c>
      <c r="J5924" s="7">
        <v>10</v>
      </c>
      <c r="K5924" s="4">
        <v>1214</v>
      </c>
      <c r="L5924" s="5">
        <v>1214.0589</v>
      </c>
      <c r="M5924">
        <v>442290</v>
      </c>
      <c r="N5924" s="33">
        <v>1</v>
      </c>
      <c r="O5924" s="50" t="e">
        <f>INDEX([1]Dados!$M$2:$N$26779,MATCH($P5924,[1]Dados!$N$2:$N$26779,),2)</f>
        <v>#N/A</v>
      </c>
      <c r="P5924">
        <v>170320</v>
      </c>
      <c r="Q5924" s="1">
        <v>37211</v>
      </c>
      <c r="R5924" s="1">
        <v>37215</v>
      </c>
      <c r="S5924" t="s">
        <v>2414</v>
      </c>
    </row>
    <row r="5925" spans="1:19" x14ac:dyDescent="0.2">
      <c r="A5925" s="7">
        <v>316045</v>
      </c>
      <c r="B5925" s="3">
        <v>41521</v>
      </c>
      <c r="C5925" s="3" t="s">
        <v>33</v>
      </c>
      <c r="D5925" s="2" t="s">
        <v>748</v>
      </c>
      <c r="E5925" s="3">
        <v>18</v>
      </c>
      <c r="F5925" s="17">
        <v>0</v>
      </c>
      <c r="G5925" s="17">
        <v>1</v>
      </c>
      <c r="H5925" s="17">
        <v>0</v>
      </c>
      <c r="I5925" s="7">
        <v>4.4000000000000004</v>
      </c>
      <c r="J5925" s="7">
        <v>25</v>
      </c>
      <c r="K5925" s="4">
        <v>1214</v>
      </c>
      <c r="L5925" s="5">
        <v>1214.0589</v>
      </c>
      <c r="M5925">
        <v>442290</v>
      </c>
      <c r="N5925" s="33">
        <v>1</v>
      </c>
      <c r="O5925" s="50" t="e">
        <f>INDEX([1]Dados!$M$2:$N$26779,MATCH($P5925,[1]Dados!$N$2:$N$26779,),2)</f>
        <v>#N/A</v>
      </c>
      <c r="P5925">
        <v>170320</v>
      </c>
      <c r="Q5925" s="1">
        <v>37211</v>
      </c>
      <c r="R5925" s="1">
        <v>37215</v>
      </c>
      <c r="S5925" t="s">
        <v>2414</v>
      </c>
    </row>
    <row r="5926" spans="1:19" x14ac:dyDescent="0.2">
      <c r="A5926" s="7">
        <v>316045</v>
      </c>
      <c r="B5926" s="3">
        <v>41521</v>
      </c>
      <c r="C5926" s="3" t="s">
        <v>33</v>
      </c>
      <c r="D5926" s="2" t="s">
        <v>748</v>
      </c>
      <c r="E5926" s="3">
        <v>18</v>
      </c>
      <c r="F5926" s="17">
        <v>0</v>
      </c>
      <c r="G5926" s="17">
        <v>1</v>
      </c>
      <c r="H5926" s="17">
        <v>0</v>
      </c>
      <c r="I5926" s="7">
        <v>5.0999999999999996</v>
      </c>
      <c r="J5926" s="7">
        <v>30</v>
      </c>
      <c r="K5926" s="4">
        <v>1214</v>
      </c>
      <c r="L5926" s="5">
        <v>1214.0808</v>
      </c>
      <c r="M5926">
        <v>76800</v>
      </c>
      <c r="N5926" s="3">
        <v>1</v>
      </c>
      <c r="O5926" s="50" t="e">
        <f>INDEX([1]Dados!$M$2:$N$26779,MATCH($P5926,[1]Dados!$N$2:$N$26779,),2)</f>
        <v>#N/A</v>
      </c>
      <c r="P5926">
        <v>170462</v>
      </c>
      <c r="Q5926" s="1">
        <v>37211</v>
      </c>
      <c r="R5926" s="1">
        <v>37215</v>
      </c>
      <c r="S5926" t="s">
        <v>2415</v>
      </c>
    </row>
    <row r="5927" spans="1:19" x14ac:dyDescent="0.2">
      <c r="A5927" s="7">
        <v>316045</v>
      </c>
      <c r="B5927" s="3">
        <v>41521</v>
      </c>
      <c r="C5927" s="3" t="s">
        <v>33</v>
      </c>
      <c r="D5927" s="2" t="s">
        <v>748</v>
      </c>
      <c r="E5927" s="3">
        <v>18</v>
      </c>
      <c r="F5927" s="17">
        <v>0</v>
      </c>
      <c r="G5927" s="17">
        <v>1</v>
      </c>
      <c r="H5927" s="17">
        <v>0</v>
      </c>
      <c r="I5927" s="7">
        <v>5.2</v>
      </c>
      <c r="J5927" s="7">
        <v>8</v>
      </c>
      <c r="K5927" s="4">
        <v>1214</v>
      </c>
      <c r="L5927" s="5">
        <v>1214.0808</v>
      </c>
      <c r="M5927">
        <v>76800</v>
      </c>
      <c r="N5927" s="3">
        <v>1</v>
      </c>
      <c r="O5927" s="50" t="e">
        <f>INDEX([1]Dados!$M$2:$N$26779,MATCH($P5927,[1]Dados!$N$2:$N$26779,),2)</f>
        <v>#N/A</v>
      </c>
      <c r="P5927">
        <v>170462</v>
      </c>
      <c r="Q5927" s="1">
        <v>37211</v>
      </c>
      <c r="R5927" s="1">
        <v>37215</v>
      </c>
      <c r="S5927" t="s">
        <v>2415</v>
      </c>
    </row>
    <row r="5928" spans="1:19" x14ac:dyDescent="0.2">
      <c r="A5928" s="7">
        <v>316045</v>
      </c>
      <c r="B5928" s="3">
        <v>41521</v>
      </c>
      <c r="C5928" s="3" t="s">
        <v>33</v>
      </c>
      <c r="D5928" s="2" t="s">
        <v>748</v>
      </c>
      <c r="E5928" s="3">
        <v>18</v>
      </c>
      <c r="F5928" s="17">
        <v>0</v>
      </c>
      <c r="G5928" s="17">
        <v>1</v>
      </c>
      <c r="H5928" s="17">
        <v>0</v>
      </c>
      <c r="I5928" s="7">
        <v>8.1</v>
      </c>
      <c r="J5928" s="7">
        <v>30</v>
      </c>
      <c r="K5928" s="4">
        <v>1214</v>
      </c>
      <c r="L5928" s="5">
        <v>1214.0808</v>
      </c>
      <c r="M5928">
        <v>144000</v>
      </c>
      <c r="N5928" s="3">
        <v>1</v>
      </c>
      <c r="O5928" s="50" t="e">
        <f>INDEX([1]Dados!$M$2:$N$26779,MATCH($P5928,[1]Dados!$N$2:$N$26779,),2)</f>
        <v>#N/A</v>
      </c>
      <c r="P5928">
        <v>170141</v>
      </c>
      <c r="Q5928" s="1">
        <v>37211</v>
      </c>
      <c r="R5928" s="1">
        <v>37215</v>
      </c>
      <c r="S5928" t="s">
        <v>1076</v>
      </c>
    </row>
    <row r="5929" spans="1:19" x14ac:dyDescent="0.2">
      <c r="A5929" s="7">
        <v>316045</v>
      </c>
      <c r="B5929" s="3">
        <v>41521</v>
      </c>
      <c r="C5929" s="3" t="s">
        <v>33</v>
      </c>
      <c r="D5929" s="2" t="s">
        <v>748</v>
      </c>
      <c r="E5929" s="3">
        <v>18</v>
      </c>
      <c r="F5929" s="17">
        <v>0</v>
      </c>
      <c r="G5929" s="17">
        <v>1</v>
      </c>
      <c r="H5929" s="17">
        <v>0</v>
      </c>
      <c r="I5929" s="7">
        <v>8.1999999999999993</v>
      </c>
      <c r="J5929" s="7">
        <v>7</v>
      </c>
      <c r="K5929" s="4">
        <v>1214</v>
      </c>
      <c r="L5929" s="5">
        <v>1214.0808</v>
      </c>
      <c r="M5929">
        <v>144000</v>
      </c>
      <c r="N5929" s="3">
        <v>1</v>
      </c>
      <c r="O5929" s="50" t="e">
        <f>INDEX([1]Dados!$M$2:$N$26779,MATCH($P5929,[1]Dados!$N$2:$N$26779,),2)</f>
        <v>#N/A</v>
      </c>
      <c r="P5929">
        <v>170141</v>
      </c>
      <c r="Q5929" s="1">
        <v>37211</v>
      </c>
      <c r="R5929" s="1">
        <v>37215</v>
      </c>
      <c r="S5929" t="s">
        <v>1076</v>
      </c>
    </row>
    <row r="5930" spans="1:19" x14ac:dyDescent="0.2">
      <c r="A5930" s="7">
        <v>316045</v>
      </c>
      <c r="B5930" s="3">
        <v>41521</v>
      </c>
      <c r="C5930" s="3" t="s">
        <v>33</v>
      </c>
      <c r="D5930" s="2" t="s">
        <v>748</v>
      </c>
      <c r="E5930" s="3">
        <v>18</v>
      </c>
      <c r="F5930" s="17">
        <v>0</v>
      </c>
      <c r="G5930" s="17">
        <v>1</v>
      </c>
      <c r="H5930" s="17">
        <v>0</v>
      </c>
      <c r="I5930" s="7" t="s">
        <v>3</v>
      </c>
      <c r="J5930" s="7">
        <v>0</v>
      </c>
      <c r="K5930" s="4">
        <v>1214</v>
      </c>
      <c r="L5930" s="5">
        <v>1214.0808</v>
      </c>
      <c r="M5930">
        <v>86400</v>
      </c>
      <c r="N5930" s="3">
        <v>1</v>
      </c>
      <c r="O5930" s="50" t="e">
        <f>INDEX([1]Dados!$M$2:$N$26779,MATCH($P5930,[1]Dados!$N$2:$N$26779,),2)</f>
        <v>#N/A</v>
      </c>
      <c r="P5930">
        <v>170142</v>
      </c>
      <c r="Q5930" s="1">
        <v>37211</v>
      </c>
      <c r="R5930" s="1">
        <v>37215</v>
      </c>
      <c r="S5930" t="s">
        <v>1076</v>
      </c>
    </row>
    <row r="5931" spans="1:19" x14ac:dyDescent="0.2">
      <c r="A5931" s="7">
        <v>316045</v>
      </c>
      <c r="B5931" s="3">
        <v>41521</v>
      </c>
      <c r="C5931" s="3" t="s">
        <v>33</v>
      </c>
      <c r="D5931" s="2" t="s">
        <v>748</v>
      </c>
      <c r="E5931" s="3">
        <v>18</v>
      </c>
      <c r="F5931" s="17">
        <v>0</v>
      </c>
      <c r="G5931" s="17">
        <v>1</v>
      </c>
      <c r="H5931" s="17">
        <v>0</v>
      </c>
      <c r="I5931" s="7">
        <v>2.1</v>
      </c>
      <c r="J5931" s="7">
        <v>22</v>
      </c>
      <c r="K5931" s="4">
        <v>1293</v>
      </c>
      <c r="L5931" s="5">
        <v>1293.0592999999999</v>
      </c>
      <c r="M5931">
        <v>22113</v>
      </c>
      <c r="N5931" s="33">
        <v>1</v>
      </c>
      <c r="O5931" s="50" t="e">
        <f>INDEX([1]Dados!$M$2:$N$26779,MATCH($P5931,[1]Dados!$N$2:$N$26779,),2)</f>
        <v>#N/A</v>
      </c>
      <c r="P5931">
        <v>170100</v>
      </c>
      <c r="Q5931" s="1">
        <v>37211</v>
      </c>
      <c r="R5931" s="1">
        <v>37215</v>
      </c>
      <c r="S5931" t="s">
        <v>985</v>
      </c>
    </row>
    <row r="5932" spans="1:19" x14ac:dyDescent="0.2">
      <c r="A5932" s="7">
        <v>316045</v>
      </c>
      <c r="B5932" s="3">
        <v>41521</v>
      </c>
      <c r="C5932" s="3" t="s">
        <v>33</v>
      </c>
      <c r="D5932" s="2" t="s">
        <v>748</v>
      </c>
      <c r="E5932" s="3">
        <v>18</v>
      </c>
      <c r="F5932" s="17">
        <v>0</v>
      </c>
      <c r="G5932" s="17">
        <v>1</v>
      </c>
      <c r="H5932" s="17">
        <v>0</v>
      </c>
      <c r="I5932" s="7">
        <v>2.2000000000000002</v>
      </c>
      <c r="J5932" s="7">
        <v>29</v>
      </c>
      <c r="K5932" s="4">
        <v>1293</v>
      </c>
      <c r="L5932" s="5">
        <v>1293.0592999999999</v>
      </c>
      <c r="M5932">
        <v>22113</v>
      </c>
      <c r="N5932" s="33">
        <v>1</v>
      </c>
      <c r="O5932" s="50" t="e">
        <f>INDEX([1]Dados!$M$2:$N$26779,MATCH($P5932,[1]Dados!$N$2:$N$26779,),2)</f>
        <v>#N/A</v>
      </c>
      <c r="P5932">
        <v>170100</v>
      </c>
      <c r="Q5932" s="1">
        <v>37211</v>
      </c>
      <c r="R5932" s="1">
        <v>37215</v>
      </c>
      <c r="S5932" t="s">
        <v>985</v>
      </c>
    </row>
    <row r="5933" spans="1:19" x14ac:dyDescent="0.2">
      <c r="A5933" s="7">
        <v>316045</v>
      </c>
      <c r="B5933" s="3">
        <v>41521</v>
      </c>
      <c r="C5933" s="3" t="s">
        <v>33</v>
      </c>
      <c r="D5933" s="2" t="s">
        <v>748</v>
      </c>
      <c r="E5933" s="3">
        <v>18</v>
      </c>
      <c r="F5933" s="17">
        <v>0</v>
      </c>
      <c r="G5933" s="17">
        <v>1</v>
      </c>
      <c r="H5933" s="17">
        <v>0</v>
      </c>
      <c r="I5933" s="7">
        <v>2.2999999999999998</v>
      </c>
      <c r="J5933" s="7">
        <v>25</v>
      </c>
      <c r="K5933" s="4">
        <v>1293</v>
      </c>
      <c r="L5933" s="5">
        <v>1293.0592999999999</v>
      </c>
      <c r="M5933">
        <v>22113</v>
      </c>
      <c r="N5933" s="33">
        <v>1</v>
      </c>
      <c r="O5933" s="50" t="e">
        <f>INDEX([1]Dados!$M$2:$N$26779,MATCH($P5933,[1]Dados!$N$2:$N$26779,),2)</f>
        <v>#N/A</v>
      </c>
      <c r="P5933">
        <v>170100</v>
      </c>
      <c r="Q5933" s="1">
        <v>37211</v>
      </c>
      <c r="R5933" s="1">
        <v>37215</v>
      </c>
      <c r="S5933" t="s">
        <v>985</v>
      </c>
    </row>
    <row r="5934" spans="1:19" x14ac:dyDescent="0.2">
      <c r="A5934" s="7">
        <v>316045</v>
      </c>
      <c r="B5934" s="3">
        <v>41521</v>
      </c>
      <c r="C5934" s="3" t="s">
        <v>33</v>
      </c>
      <c r="D5934" s="2" t="s">
        <v>748</v>
      </c>
      <c r="E5934" s="3">
        <v>18</v>
      </c>
      <c r="F5934" s="17">
        <v>0</v>
      </c>
      <c r="G5934" s="17">
        <v>1</v>
      </c>
      <c r="H5934" s="17">
        <v>0</v>
      </c>
      <c r="I5934" s="7">
        <v>2.4</v>
      </c>
      <c r="J5934" s="7">
        <v>0</v>
      </c>
      <c r="K5934" s="4">
        <v>1293</v>
      </c>
      <c r="L5934" s="5">
        <v>1293.0592999999999</v>
      </c>
      <c r="M5934">
        <v>22113</v>
      </c>
      <c r="N5934" s="33">
        <v>1</v>
      </c>
      <c r="O5934" s="50" t="e">
        <f>INDEX([1]Dados!$M$2:$N$26779,MATCH($P5934,[1]Dados!$N$2:$N$26779,),2)</f>
        <v>#N/A</v>
      </c>
      <c r="P5934">
        <v>170100</v>
      </c>
      <c r="Q5934" s="1">
        <v>37211</v>
      </c>
      <c r="R5934" s="1">
        <v>37215</v>
      </c>
      <c r="S5934" t="s">
        <v>985</v>
      </c>
    </row>
    <row r="5935" spans="1:19" x14ac:dyDescent="0.2">
      <c r="A5935" s="7">
        <v>316520</v>
      </c>
      <c r="B5935" s="3">
        <v>53031</v>
      </c>
      <c r="C5935" s="3" t="s">
        <v>33</v>
      </c>
      <c r="D5935" s="2" t="s">
        <v>779</v>
      </c>
      <c r="E5935" s="3">
        <v>18</v>
      </c>
      <c r="F5935" s="17">
        <v>0</v>
      </c>
      <c r="G5935" s="17">
        <v>1</v>
      </c>
      <c r="H5935" s="17">
        <v>0</v>
      </c>
      <c r="I5935" s="7">
        <v>2.1</v>
      </c>
      <c r="J5935" s="7">
        <v>22</v>
      </c>
      <c r="K5935" s="4">
        <v>1293</v>
      </c>
      <c r="L5935" s="5">
        <v>1293.0592999999999</v>
      </c>
      <c r="M5935">
        <v>11831.19</v>
      </c>
      <c r="N5935" s="33">
        <v>1</v>
      </c>
      <c r="O5935" s="50" t="e">
        <f>INDEX([1]Dados!$M$2:$N$26779,MATCH($P5935,[1]Dados!$N$2:$N$26779,),2)</f>
        <v>#N/A</v>
      </c>
      <c r="P5935">
        <v>170101</v>
      </c>
      <c r="Q5935" s="1">
        <v>37180</v>
      </c>
      <c r="R5935" s="1">
        <v>37183</v>
      </c>
      <c r="S5935" t="s">
        <v>985</v>
      </c>
    </row>
    <row r="5936" spans="1:19" x14ac:dyDescent="0.2">
      <c r="A5936" s="7">
        <v>316520</v>
      </c>
      <c r="B5936" s="3">
        <v>53031</v>
      </c>
      <c r="C5936" s="3" t="s">
        <v>33</v>
      </c>
      <c r="D5936" s="2" t="s">
        <v>779</v>
      </c>
      <c r="E5936" s="3">
        <v>18</v>
      </c>
      <c r="F5936" s="17">
        <v>0</v>
      </c>
      <c r="G5936" s="17">
        <v>1</v>
      </c>
      <c r="H5936" s="17">
        <v>0</v>
      </c>
      <c r="I5936" s="7">
        <v>2.2000000000000002</v>
      </c>
      <c r="J5936" s="7">
        <v>0</v>
      </c>
      <c r="K5936" s="4">
        <v>1293</v>
      </c>
      <c r="L5936" s="5">
        <v>1293.0592999999999</v>
      </c>
      <c r="M5936">
        <v>11831.19</v>
      </c>
      <c r="N5936" s="33">
        <v>1</v>
      </c>
      <c r="O5936" s="50" t="e">
        <f>INDEX([1]Dados!$M$2:$N$26779,MATCH($P5936,[1]Dados!$N$2:$N$26779,),2)</f>
        <v>#N/A</v>
      </c>
      <c r="P5936">
        <v>170101</v>
      </c>
      <c r="Q5936" s="1">
        <v>37180</v>
      </c>
      <c r="R5936" s="1">
        <v>37183</v>
      </c>
      <c r="S5936" t="s">
        <v>985</v>
      </c>
    </row>
    <row r="5937" spans="1:19" x14ac:dyDescent="0.2">
      <c r="A5937" s="7">
        <v>316520</v>
      </c>
      <c r="B5937" s="3">
        <v>53031</v>
      </c>
      <c r="C5937" s="3" t="s">
        <v>33</v>
      </c>
      <c r="D5937" s="2" t="s">
        <v>779</v>
      </c>
      <c r="E5937" s="3">
        <v>18</v>
      </c>
      <c r="F5937" s="17">
        <v>0</v>
      </c>
      <c r="G5937" s="17">
        <v>1</v>
      </c>
      <c r="H5937" s="17">
        <v>0</v>
      </c>
      <c r="I5937" s="7">
        <v>3.1</v>
      </c>
      <c r="J5937" s="7">
        <v>15</v>
      </c>
      <c r="K5937" s="4">
        <v>1203</v>
      </c>
      <c r="L5937" s="5">
        <v>1203.0829000000001</v>
      </c>
      <c r="M5937">
        <v>32165.01</v>
      </c>
      <c r="N5937" s="33">
        <v>1</v>
      </c>
      <c r="O5937" s="50" t="e">
        <f>INDEX([1]Dados!$M$2:$N$26779,MATCH($P5937,[1]Dados!$N$2:$N$26779,),2)</f>
        <v>#N/A</v>
      </c>
      <c r="P5937">
        <v>170414</v>
      </c>
      <c r="Q5937" s="1">
        <v>37180</v>
      </c>
      <c r="R5937" s="1">
        <v>37183</v>
      </c>
      <c r="S5937" t="s">
        <v>1327</v>
      </c>
    </row>
    <row r="5938" spans="1:19" x14ac:dyDescent="0.2">
      <c r="A5938" s="7">
        <v>316520</v>
      </c>
      <c r="B5938" s="3">
        <v>53031</v>
      </c>
      <c r="C5938" s="3" t="s">
        <v>33</v>
      </c>
      <c r="D5938" s="2" t="s">
        <v>779</v>
      </c>
      <c r="E5938" s="3">
        <v>18</v>
      </c>
      <c r="F5938" s="17">
        <v>0</v>
      </c>
      <c r="G5938" s="17">
        <v>1</v>
      </c>
      <c r="H5938" s="17">
        <v>0</v>
      </c>
      <c r="I5938" s="7">
        <v>3.2</v>
      </c>
      <c r="J5938" s="7">
        <v>15</v>
      </c>
      <c r="K5938" s="4">
        <v>1203</v>
      </c>
      <c r="L5938" s="5">
        <v>1203.0829000000001</v>
      </c>
      <c r="M5938">
        <v>32165.01</v>
      </c>
      <c r="N5938" s="33">
        <v>1</v>
      </c>
      <c r="O5938" s="50" t="e">
        <f>INDEX([1]Dados!$M$2:$N$26779,MATCH($P5938,[1]Dados!$N$2:$N$26779,),2)</f>
        <v>#N/A</v>
      </c>
      <c r="P5938">
        <v>170414</v>
      </c>
      <c r="Q5938" s="1">
        <v>37180</v>
      </c>
      <c r="R5938" s="1">
        <v>37183</v>
      </c>
      <c r="S5938" t="s">
        <v>1327</v>
      </c>
    </row>
    <row r="5939" spans="1:19" x14ac:dyDescent="0.2">
      <c r="A5939" s="7">
        <v>316520</v>
      </c>
      <c r="B5939" s="3">
        <v>53031</v>
      </c>
      <c r="C5939" s="3" t="s">
        <v>33</v>
      </c>
      <c r="D5939" s="2" t="s">
        <v>779</v>
      </c>
      <c r="E5939" s="3">
        <v>18</v>
      </c>
      <c r="F5939" s="17">
        <v>0</v>
      </c>
      <c r="G5939" s="17">
        <v>1</v>
      </c>
      <c r="H5939" s="17">
        <v>0</v>
      </c>
      <c r="I5939" s="7">
        <v>1.1000000000000001</v>
      </c>
      <c r="J5939" s="7">
        <v>15</v>
      </c>
      <c r="K5939" s="4">
        <v>1214</v>
      </c>
      <c r="L5939" s="5">
        <v>1214.0587</v>
      </c>
      <c r="M5939">
        <v>150347.01</v>
      </c>
      <c r="N5939" s="33">
        <v>1</v>
      </c>
      <c r="O5939" s="50" t="e">
        <f>INDEX([1]Dados!$M$2:$N$26779,MATCH($P5939,[1]Dados!$N$2:$N$26779,),2)</f>
        <v>#N/A</v>
      </c>
      <c r="P5939">
        <v>170366</v>
      </c>
      <c r="Q5939" s="1">
        <v>37180</v>
      </c>
      <c r="R5939" s="1">
        <v>37183</v>
      </c>
      <c r="S5939" t="s">
        <v>1095</v>
      </c>
    </row>
    <row r="5940" spans="1:19" x14ac:dyDescent="0.2">
      <c r="A5940" s="7">
        <v>316520</v>
      </c>
      <c r="B5940" s="3">
        <v>53031</v>
      </c>
      <c r="C5940" s="3" t="s">
        <v>33</v>
      </c>
      <c r="D5940" s="2" t="s">
        <v>779</v>
      </c>
      <c r="E5940" s="3">
        <v>18</v>
      </c>
      <c r="F5940" s="17">
        <v>0</v>
      </c>
      <c r="G5940" s="17">
        <v>1</v>
      </c>
      <c r="H5940" s="17">
        <v>0</v>
      </c>
      <c r="I5940" s="7">
        <v>1.2</v>
      </c>
      <c r="J5940" s="7">
        <v>17</v>
      </c>
      <c r="K5940" s="4">
        <v>1214</v>
      </c>
      <c r="L5940" s="5">
        <v>1214.0587</v>
      </c>
      <c r="M5940">
        <v>150347.01</v>
      </c>
      <c r="N5940" s="33">
        <v>1</v>
      </c>
      <c r="O5940" s="50" t="e">
        <f>INDEX([1]Dados!$M$2:$N$26779,MATCH($P5940,[1]Dados!$N$2:$N$26779,),2)</f>
        <v>#N/A</v>
      </c>
      <c r="P5940">
        <v>170366</v>
      </c>
      <c r="Q5940" s="1">
        <v>37180</v>
      </c>
      <c r="R5940" s="1">
        <v>37183</v>
      </c>
      <c r="S5940" t="s">
        <v>1095</v>
      </c>
    </row>
    <row r="5941" spans="1:19" x14ac:dyDescent="0.2">
      <c r="A5941" s="7">
        <v>316520</v>
      </c>
      <c r="B5941" s="3">
        <v>53031</v>
      </c>
      <c r="C5941" s="3" t="s">
        <v>33</v>
      </c>
      <c r="D5941" s="2" t="s">
        <v>779</v>
      </c>
      <c r="E5941" s="3">
        <v>18</v>
      </c>
      <c r="F5941" s="17">
        <v>0</v>
      </c>
      <c r="G5941" s="17">
        <v>1</v>
      </c>
      <c r="H5941" s="17">
        <v>0</v>
      </c>
      <c r="I5941" s="7">
        <v>1.3</v>
      </c>
      <c r="J5941" s="7">
        <v>31</v>
      </c>
      <c r="K5941" s="4">
        <v>1214</v>
      </c>
      <c r="L5941" s="5">
        <v>1214.0587</v>
      </c>
      <c r="M5941">
        <v>150347.01</v>
      </c>
      <c r="N5941" s="33">
        <v>1</v>
      </c>
      <c r="O5941" s="50" t="e">
        <f>INDEX([1]Dados!$M$2:$N$26779,MATCH($P5941,[1]Dados!$N$2:$N$26779,),2)</f>
        <v>#N/A</v>
      </c>
      <c r="P5941">
        <v>170366</v>
      </c>
      <c r="Q5941" s="1">
        <v>37180</v>
      </c>
      <c r="R5941" s="1">
        <v>37183</v>
      </c>
      <c r="S5941" t="s">
        <v>1095</v>
      </c>
    </row>
    <row r="5942" spans="1:19" x14ac:dyDescent="0.2">
      <c r="A5942" s="7">
        <v>316520</v>
      </c>
      <c r="B5942" s="3">
        <v>53031</v>
      </c>
      <c r="C5942" s="3" t="s">
        <v>33</v>
      </c>
      <c r="D5942" s="2" t="s">
        <v>779</v>
      </c>
      <c r="E5942" s="3">
        <v>18</v>
      </c>
      <c r="F5942" s="17">
        <v>0</v>
      </c>
      <c r="G5942" s="17">
        <v>1</v>
      </c>
      <c r="H5942" s="17">
        <v>0</v>
      </c>
      <c r="I5942" s="7">
        <v>1.4</v>
      </c>
      <c r="J5942" s="7">
        <v>31</v>
      </c>
      <c r="K5942" s="4">
        <v>1214</v>
      </c>
      <c r="L5942" s="5">
        <v>1214.0587</v>
      </c>
      <c r="M5942">
        <v>150347.01</v>
      </c>
      <c r="N5942" s="33">
        <v>1</v>
      </c>
      <c r="O5942" s="50" t="e">
        <f>INDEX([1]Dados!$M$2:$N$26779,MATCH($P5942,[1]Dados!$N$2:$N$26779,),2)</f>
        <v>#N/A</v>
      </c>
      <c r="P5942">
        <v>170366</v>
      </c>
      <c r="Q5942" s="1">
        <v>37180</v>
      </c>
      <c r="R5942" s="1">
        <v>37183</v>
      </c>
      <c r="S5942" t="s">
        <v>1095</v>
      </c>
    </row>
    <row r="5943" spans="1:19" x14ac:dyDescent="0.2">
      <c r="A5943" s="7">
        <v>316520</v>
      </c>
      <c r="B5943" s="3">
        <v>53031</v>
      </c>
      <c r="C5943" s="3" t="s">
        <v>33</v>
      </c>
      <c r="D5943" s="2" t="s">
        <v>779</v>
      </c>
      <c r="E5943" s="3">
        <v>18</v>
      </c>
      <c r="F5943" s="17">
        <v>0</v>
      </c>
      <c r="G5943" s="17">
        <v>1</v>
      </c>
      <c r="H5943" s="17">
        <v>0</v>
      </c>
      <c r="I5943" s="7">
        <v>1.5</v>
      </c>
      <c r="J5943" s="7">
        <v>14</v>
      </c>
      <c r="K5943" s="4">
        <v>1214</v>
      </c>
      <c r="L5943" s="5">
        <v>1214.0587</v>
      </c>
      <c r="M5943">
        <v>150347.01</v>
      </c>
      <c r="N5943" s="33">
        <v>1</v>
      </c>
      <c r="O5943" s="50" t="e">
        <f>INDEX([1]Dados!$M$2:$N$26779,MATCH($P5943,[1]Dados!$N$2:$N$26779,),2)</f>
        <v>#N/A</v>
      </c>
      <c r="P5943">
        <v>170366</v>
      </c>
      <c r="Q5943" s="1">
        <v>37180</v>
      </c>
      <c r="R5943" s="1">
        <v>37183</v>
      </c>
      <c r="S5943" t="s">
        <v>1095</v>
      </c>
    </row>
    <row r="5944" spans="1:19" x14ac:dyDescent="0.2">
      <c r="A5944" s="7">
        <v>316520</v>
      </c>
      <c r="B5944" s="3">
        <v>53031</v>
      </c>
      <c r="C5944" s="3" t="s">
        <v>33</v>
      </c>
      <c r="D5944" s="2" t="s">
        <v>779</v>
      </c>
      <c r="E5944" s="3">
        <v>18</v>
      </c>
      <c r="F5944" s="17">
        <v>0</v>
      </c>
      <c r="G5944" s="17">
        <v>1</v>
      </c>
      <c r="H5944" s="17">
        <v>0</v>
      </c>
      <c r="I5944" s="7">
        <v>1.6</v>
      </c>
      <c r="J5944" s="7">
        <v>15</v>
      </c>
      <c r="K5944" s="4">
        <v>1214</v>
      </c>
      <c r="L5944" s="5">
        <v>1214.0587</v>
      </c>
      <c r="M5944">
        <v>150347.01</v>
      </c>
      <c r="N5944" s="33">
        <v>1</v>
      </c>
      <c r="O5944" s="50" t="e">
        <f>INDEX([1]Dados!$M$2:$N$26779,MATCH($P5944,[1]Dados!$N$2:$N$26779,),2)</f>
        <v>#N/A</v>
      </c>
      <c r="P5944">
        <v>170366</v>
      </c>
      <c r="Q5944" s="1">
        <v>37180</v>
      </c>
      <c r="R5944" s="1">
        <v>37183</v>
      </c>
      <c r="S5944" t="s">
        <v>1095</v>
      </c>
    </row>
    <row r="5945" spans="1:19" x14ac:dyDescent="0.2">
      <c r="A5945" s="7">
        <v>316520</v>
      </c>
      <c r="B5945" s="3">
        <v>53031</v>
      </c>
      <c r="C5945" s="3" t="s">
        <v>33</v>
      </c>
      <c r="D5945" s="2" t="s">
        <v>779</v>
      </c>
      <c r="E5945" s="3">
        <v>18</v>
      </c>
      <c r="F5945" s="17">
        <v>0</v>
      </c>
      <c r="G5945" s="17">
        <v>1</v>
      </c>
      <c r="H5945" s="17">
        <v>0</v>
      </c>
      <c r="I5945" s="7">
        <v>1.7</v>
      </c>
      <c r="J5945" s="7">
        <v>25</v>
      </c>
      <c r="K5945" s="4">
        <v>1214</v>
      </c>
      <c r="L5945" s="5">
        <v>1214.0587</v>
      </c>
      <c r="M5945">
        <v>150347.01</v>
      </c>
      <c r="N5945" s="33">
        <v>1</v>
      </c>
      <c r="O5945" s="50" t="e">
        <f>INDEX([1]Dados!$M$2:$N$26779,MATCH($P5945,[1]Dados!$N$2:$N$26779,),2)</f>
        <v>#N/A</v>
      </c>
      <c r="P5945">
        <v>170366</v>
      </c>
      <c r="Q5945" s="1">
        <v>37180</v>
      </c>
      <c r="R5945" s="1">
        <v>37183</v>
      </c>
      <c r="S5945" t="s">
        <v>1095</v>
      </c>
    </row>
    <row r="5946" spans="1:19" x14ac:dyDescent="0.2">
      <c r="A5946" s="7">
        <v>316520</v>
      </c>
      <c r="B5946" s="3">
        <v>53031</v>
      </c>
      <c r="C5946" s="3" t="s">
        <v>33</v>
      </c>
      <c r="D5946" s="2" t="s">
        <v>779</v>
      </c>
      <c r="E5946" s="3">
        <v>18</v>
      </c>
      <c r="F5946" s="17">
        <v>0</v>
      </c>
      <c r="G5946" s="17">
        <v>1</v>
      </c>
      <c r="H5946" s="17">
        <v>0</v>
      </c>
      <c r="I5946" s="7" t="s">
        <v>3</v>
      </c>
      <c r="J5946" s="7">
        <v>0</v>
      </c>
      <c r="K5946" s="4">
        <v>1214</v>
      </c>
      <c r="L5946" s="5">
        <v>1214.0589</v>
      </c>
      <c r="M5946" t="s">
        <v>2134</v>
      </c>
      <c r="N5946" s="33">
        <v>1</v>
      </c>
      <c r="O5946" s="50" t="e">
        <f>INDEX([1]Dados!$M$2:$N$26779,MATCH($P5946,[1]Dados!$N$2:$N$26779,),2)</f>
        <v>#N/A</v>
      </c>
      <c r="P5946">
        <v>170275</v>
      </c>
      <c r="Q5946" s="1">
        <v>37180</v>
      </c>
      <c r="R5946" s="1">
        <v>37183</v>
      </c>
      <c r="S5946" t="s">
        <v>2134</v>
      </c>
    </row>
    <row r="5947" spans="1:19" x14ac:dyDescent="0.2">
      <c r="A5947" s="7">
        <v>316520</v>
      </c>
      <c r="B5947" s="3">
        <v>53031</v>
      </c>
      <c r="C5947" s="3" t="s">
        <v>33</v>
      </c>
      <c r="D5947" s="2" t="s">
        <v>779</v>
      </c>
      <c r="E5947" s="3">
        <v>18</v>
      </c>
      <c r="F5947" s="17">
        <v>0</v>
      </c>
      <c r="G5947" s="17">
        <v>1</v>
      </c>
      <c r="H5947" s="17">
        <v>0</v>
      </c>
      <c r="I5947" s="7" t="s">
        <v>3</v>
      </c>
      <c r="J5947" s="7">
        <v>0</v>
      </c>
      <c r="K5947" s="4">
        <v>1214</v>
      </c>
      <c r="L5947" s="5">
        <v>1214.0589</v>
      </c>
      <c r="M5947">
        <v>145756</v>
      </c>
      <c r="N5947" s="33">
        <v>1</v>
      </c>
      <c r="O5947" s="50" t="e">
        <f>INDEX([1]Dados!$M$2:$N$26779,MATCH($P5947,[1]Dados!$N$2:$N$26779,),2)</f>
        <v>#N/A</v>
      </c>
      <c r="P5947">
        <v>170321</v>
      </c>
      <c r="Q5947" s="1">
        <v>37180</v>
      </c>
      <c r="R5947" s="1">
        <v>37183</v>
      </c>
      <c r="S5947" t="s">
        <v>2134</v>
      </c>
    </row>
    <row r="5948" spans="1:19" x14ac:dyDescent="0.2">
      <c r="A5948" s="7">
        <v>316520</v>
      </c>
      <c r="B5948" s="3">
        <v>53031</v>
      </c>
      <c r="C5948" s="3" t="s">
        <v>33</v>
      </c>
      <c r="D5948" s="2" t="s">
        <v>779</v>
      </c>
      <c r="E5948" s="3">
        <v>18</v>
      </c>
      <c r="F5948" s="17">
        <v>0</v>
      </c>
      <c r="G5948" s="17">
        <v>1</v>
      </c>
      <c r="H5948" s="17">
        <v>0</v>
      </c>
      <c r="I5948" s="7">
        <v>4.0999999999999996</v>
      </c>
      <c r="J5948" s="7">
        <v>7</v>
      </c>
      <c r="K5948" s="4">
        <v>1214</v>
      </c>
      <c r="L5948" s="5">
        <v>1214.0808</v>
      </c>
      <c r="M5948">
        <v>43200</v>
      </c>
      <c r="N5948" s="33">
        <v>1</v>
      </c>
      <c r="O5948" s="50" t="e">
        <f>INDEX([1]Dados!$M$2:$N$26779,MATCH($P5948,[1]Dados!$N$2:$N$26779,),2)</f>
        <v>#N/A</v>
      </c>
      <c r="P5948">
        <v>170470</v>
      </c>
      <c r="Q5948" s="1">
        <v>37180</v>
      </c>
      <c r="R5948" s="1">
        <v>37183</v>
      </c>
      <c r="S5948" t="s">
        <v>2418</v>
      </c>
    </row>
    <row r="5949" spans="1:19" s="23" customFormat="1" x14ac:dyDescent="0.2">
      <c r="A5949" s="19">
        <v>316520</v>
      </c>
      <c r="B5949" s="20">
        <v>53031</v>
      </c>
      <c r="C5949" s="20" t="s">
        <v>33</v>
      </c>
      <c r="D5949" s="21" t="s">
        <v>779</v>
      </c>
      <c r="E5949" s="20">
        <v>18</v>
      </c>
      <c r="F5949" s="22">
        <v>0</v>
      </c>
      <c r="G5949" s="22">
        <v>1</v>
      </c>
      <c r="H5949" s="22">
        <v>0</v>
      </c>
      <c r="I5949" s="19">
        <v>4.2</v>
      </c>
      <c r="J5949" s="19">
        <v>25</v>
      </c>
      <c r="K5949" s="24">
        <v>1214</v>
      </c>
      <c r="L5949" s="25">
        <v>1214.0808</v>
      </c>
      <c r="M5949" s="23">
        <v>43200</v>
      </c>
      <c r="N5949" s="43">
        <v>1</v>
      </c>
      <c r="O5949" s="50" t="e">
        <f>INDEX([1]Dados!$M$2:$N$26779,MATCH($P5949,[1]Dados!$N$2:$N$26779,),2)</f>
        <v>#N/A</v>
      </c>
      <c r="P5949" s="23">
        <v>170470</v>
      </c>
      <c r="Q5949" s="26">
        <v>37180</v>
      </c>
      <c r="R5949" s="26">
        <v>37183</v>
      </c>
      <c r="S5949" s="23" t="s">
        <v>2418</v>
      </c>
    </row>
    <row r="5950" spans="1:19" x14ac:dyDescent="0.2">
      <c r="A5950" s="7">
        <v>500800</v>
      </c>
      <c r="B5950" s="3">
        <v>91596</v>
      </c>
      <c r="C5950" s="3" t="s">
        <v>42</v>
      </c>
      <c r="D5950" s="2" t="s">
        <v>821</v>
      </c>
      <c r="E5950" s="3">
        <v>18</v>
      </c>
      <c r="F5950" s="17">
        <v>0</v>
      </c>
      <c r="G5950" s="17">
        <v>1</v>
      </c>
      <c r="H5950" s="17">
        <v>0</v>
      </c>
      <c r="I5950" s="7">
        <v>4.0999999999999996</v>
      </c>
      <c r="J5950" s="7">
        <v>25</v>
      </c>
      <c r="K5950" s="4">
        <v>1203</v>
      </c>
      <c r="L5950" s="5">
        <v>1203.0829000000001</v>
      </c>
      <c r="M5950">
        <v>28630.51</v>
      </c>
      <c r="N5950" s="3">
        <v>1</v>
      </c>
      <c r="O5950" s="50" t="e">
        <f>INDEX([1]Dados!$M$2:$N$26779,MATCH($P5950,[1]Dados!$N$2:$N$26779,),2)</f>
        <v>#N/A</v>
      </c>
      <c r="P5950">
        <v>170415</v>
      </c>
      <c r="Q5950" s="1">
        <v>37180</v>
      </c>
      <c r="R5950" s="1">
        <v>37184</v>
      </c>
      <c r="S5950" t="s">
        <v>1398</v>
      </c>
    </row>
    <row r="5951" spans="1:19" x14ac:dyDescent="0.2">
      <c r="A5951" s="7">
        <v>500800</v>
      </c>
      <c r="B5951" s="3">
        <v>91596</v>
      </c>
      <c r="C5951" s="3" t="s">
        <v>42</v>
      </c>
      <c r="D5951" s="2" t="s">
        <v>821</v>
      </c>
      <c r="E5951" s="3">
        <v>18</v>
      </c>
      <c r="F5951" s="17">
        <v>0</v>
      </c>
      <c r="G5951" s="17">
        <v>1</v>
      </c>
      <c r="H5951" s="17">
        <v>0</v>
      </c>
      <c r="I5951" s="7">
        <v>4.2</v>
      </c>
      <c r="J5951" s="7">
        <v>11</v>
      </c>
      <c r="K5951" s="4">
        <v>1203</v>
      </c>
      <c r="L5951" s="5">
        <v>1203.0829000000001</v>
      </c>
      <c r="M5951">
        <v>28630.51</v>
      </c>
      <c r="N5951" s="3">
        <v>1</v>
      </c>
      <c r="O5951" s="50" t="e">
        <f>INDEX([1]Dados!$M$2:$N$26779,MATCH($P5951,[1]Dados!$N$2:$N$26779,),2)</f>
        <v>#N/A</v>
      </c>
      <c r="P5951">
        <v>170415</v>
      </c>
      <c r="Q5951" s="1">
        <v>37180</v>
      </c>
      <c r="R5951" s="1">
        <v>37184</v>
      </c>
      <c r="S5951" t="s">
        <v>1398</v>
      </c>
    </row>
    <row r="5952" spans="1:19" x14ac:dyDescent="0.2">
      <c r="A5952" s="7">
        <v>500800</v>
      </c>
      <c r="B5952" s="3">
        <v>91596</v>
      </c>
      <c r="C5952" s="3" t="s">
        <v>42</v>
      </c>
      <c r="D5952" s="2" t="s">
        <v>821</v>
      </c>
      <c r="E5952" s="3">
        <v>18</v>
      </c>
      <c r="F5952" s="17">
        <v>0</v>
      </c>
      <c r="G5952" s="17">
        <v>1</v>
      </c>
      <c r="H5952" s="17">
        <v>0</v>
      </c>
      <c r="I5952" s="7">
        <v>4.3</v>
      </c>
      <c r="J5952" s="7">
        <v>18</v>
      </c>
      <c r="K5952" s="4">
        <v>1203</v>
      </c>
      <c r="L5952" s="5">
        <v>1203.0829000000001</v>
      </c>
      <c r="M5952">
        <v>28630.51</v>
      </c>
      <c r="N5952" s="3">
        <v>1</v>
      </c>
      <c r="O5952" s="50" t="e">
        <f>INDEX([1]Dados!$M$2:$N$26779,MATCH($P5952,[1]Dados!$N$2:$N$26779,),2)</f>
        <v>#N/A</v>
      </c>
      <c r="P5952">
        <v>170415</v>
      </c>
      <c r="Q5952" s="1">
        <v>37180</v>
      </c>
      <c r="R5952" s="1">
        <v>37184</v>
      </c>
      <c r="S5952" t="s">
        <v>1398</v>
      </c>
    </row>
    <row r="5953" spans="1:19" x14ac:dyDescent="0.2">
      <c r="A5953" s="7">
        <v>500800</v>
      </c>
      <c r="B5953" s="3">
        <v>91596</v>
      </c>
      <c r="C5953" s="3" t="s">
        <v>42</v>
      </c>
      <c r="D5953" s="2" t="s">
        <v>821</v>
      </c>
      <c r="E5953" s="3">
        <v>18</v>
      </c>
      <c r="F5953" s="17">
        <v>0</v>
      </c>
      <c r="G5953" s="17">
        <v>1</v>
      </c>
      <c r="H5953" s="17">
        <v>0</v>
      </c>
      <c r="I5953" s="7">
        <v>3.1</v>
      </c>
      <c r="J5953" s="7">
        <v>9</v>
      </c>
      <c r="K5953" s="4">
        <v>1214</v>
      </c>
      <c r="L5953" s="5">
        <v>1214.0587</v>
      </c>
      <c r="M5953">
        <v>115171.36</v>
      </c>
      <c r="N5953" s="3">
        <v>1</v>
      </c>
      <c r="O5953" s="50" t="e">
        <f>INDEX([1]Dados!$M$2:$N$26779,MATCH($P5953,[1]Dados!$N$2:$N$26779,),2)</f>
        <v>#N/A</v>
      </c>
      <c r="P5953">
        <v>170367</v>
      </c>
      <c r="Q5953" s="1">
        <v>37180</v>
      </c>
      <c r="R5953" s="1">
        <v>37184</v>
      </c>
      <c r="S5953" t="s">
        <v>1397</v>
      </c>
    </row>
    <row r="5954" spans="1:19" x14ac:dyDescent="0.2">
      <c r="A5954" s="7">
        <v>500800</v>
      </c>
      <c r="B5954" s="3">
        <v>91596</v>
      </c>
      <c r="C5954" s="3" t="s">
        <v>42</v>
      </c>
      <c r="D5954" s="2" t="s">
        <v>821</v>
      </c>
      <c r="E5954" s="3">
        <v>18</v>
      </c>
      <c r="F5954" s="17">
        <v>0</v>
      </c>
      <c r="G5954" s="17">
        <v>1</v>
      </c>
      <c r="H5954" s="17">
        <v>0</v>
      </c>
      <c r="I5954" s="7">
        <v>3.2</v>
      </c>
      <c r="J5954" s="7">
        <v>30</v>
      </c>
      <c r="K5954" s="4">
        <v>1214</v>
      </c>
      <c r="L5954" s="5">
        <v>1214.0587</v>
      </c>
      <c r="M5954">
        <v>115171.36</v>
      </c>
      <c r="N5954" s="3">
        <v>1</v>
      </c>
      <c r="O5954" s="50" t="e">
        <f>INDEX([1]Dados!$M$2:$N$26779,MATCH($P5954,[1]Dados!$N$2:$N$26779,),2)</f>
        <v>#N/A</v>
      </c>
      <c r="P5954">
        <v>170367</v>
      </c>
      <c r="Q5954" s="1">
        <v>37180</v>
      </c>
      <c r="R5954" s="1">
        <v>37184</v>
      </c>
      <c r="S5954" t="s">
        <v>1397</v>
      </c>
    </row>
    <row r="5955" spans="1:19" x14ac:dyDescent="0.2">
      <c r="A5955" s="7">
        <v>500800</v>
      </c>
      <c r="B5955" s="3">
        <v>91596</v>
      </c>
      <c r="C5955" s="3" t="s">
        <v>42</v>
      </c>
      <c r="D5955" s="2" t="s">
        <v>821</v>
      </c>
      <c r="E5955" s="3">
        <v>18</v>
      </c>
      <c r="F5955" s="17">
        <v>0</v>
      </c>
      <c r="G5955" s="17">
        <v>1</v>
      </c>
      <c r="H5955" s="17">
        <v>0</v>
      </c>
      <c r="I5955" s="7">
        <v>3.3</v>
      </c>
      <c r="J5955" s="7">
        <v>11</v>
      </c>
      <c r="K5955" s="4">
        <v>1214</v>
      </c>
      <c r="L5955" s="5">
        <v>1214.0587</v>
      </c>
      <c r="M5955">
        <v>115171.36</v>
      </c>
      <c r="N5955" s="3">
        <v>1</v>
      </c>
      <c r="O5955" s="50" t="e">
        <f>INDEX([1]Dados!$M$2:$N$26779,MATCH($P5955,[1]Dados!$N$2:$N$26779,),2)</f>
        <v>#N/A</v>
      </c>
      <c r="P5955">
        <v>170367</v>
      </c>
      <c r="Q5955" s="1">
        <v>37180</v>
      </c>
      <c r="R5955" s="1">
        <v>37184</v>
      </c>
      <c r="S5955" t="s">
        <v>1397</v>
      </c>
    </row>
    <row r="5956" spans="1:19" x14ac:dyDescent="0.2">
      <c r="A5956" s="7">
        <v>500800</v>
      </c>
      <c r="B5956" s="3">
        <v>91596</v>
      </c>
      <c r="C5956" s="3" t="s">
        <v>42</v>
      </c>
      <c r="D5956" s="2" t="s">
        <v>821</v>
      </c>
      <c r="E5956" s="3">
        <v>18</v>
      </c>
      <c r="F5956" s="17">
        <v>0</v>
      </c>
      <c r="G5956" s="17">
        <v>1</v>
      </c>
      <c r="H5956" s="17">
        <v>0</v>
      </c>
      <c r="I5956" s="7">
        <v>3.4</v>
      </c>
      <c r="J5956" s="7">
        <v>7</v>
      </c>
      <c r="K5956" s="4">
        <v>1214</v>
      </c>
      <c r="L5956" s="5">
        <v>1214.0587</v>
      </c>
      <c r="M5956">
        <v>115171.36</v>
      </c>
      <c r="N5956" s="3">
        <v>1</v>
      </c>
      <c r="O5956" s="50" t="e">
        <f>INDEX([1]Dados!$M$2:$N$26779,MATCH($P5956,[1]Dados!$N$2:$N$26779,),2)</f>
        <v>#N/A</v>
      </c>
      <c r="P5956">
        <v>170367</v>
      </c>
      <c r="Q5956" s="1">
        <v>37180</v>
      </c>
      <c r="R5956" s="1">
        <v>37184</v>
      </c>
      <c r="S5956" t="s">
        <v>1397</v>
      </c>
    </row>
    <row r="5957" spans="1:19" x14ac:dyDescent="0.2">
      <c r="A5957" s="7">
        <v>500800</v>
      </c>
      <c r="B5957" s="3">
        <v>91596</v>
      </c>
      <c r="C5957" s="3" t="s">
        <v>42</v>
      </c>
      <c r="D5957" s="2" t="s">
        <v>821</v>
      </c>
      <c r="E5957" s="3">
        <v>18</v>
      </c>
      <c r="F5957" s="17">
        <v>0</v>
      </c>
      <c r="G5957" s="17">
        <v>1</v>
      </c>
      <c r="H5957" s="17">
        <v>0</v>
      </c>
      <c r="I5957" s="7">
        <v>2.1</v>
      </c>
      <c r="J5957" s="7">
        <v>27</v>
      </c>
      <c r="K5957" s="4">
        <v>1214</v>
      </c>
      <c r="L5957" s="5">
        <v>1214.0589</v>
      </c>
      <c r="M5957">
        <v>67444</v>
      </c>
      <c r="N5957" s="3">
        <v>1</v>
      </c>
      <c r="O5957" s="50" t="e">
        <f>INDEX([1]Dados!$M$2:$N$26779,MATCH($P5957,[1]Dados!$N$2:$N$26779,),2)</f>
        <v>#N/A</v>
      </c>
      <c r="P5957">
        <v>170322</v>
      </c>
      <c r="Q5957" s="1">
        <v>37180</v>
      </c>
      <c r="R5957" s="1">
        <v>37184</v>
      </c>
      <c r="S5957" t="s">
        <v>1399</v>
      </c>
    </row>
    <row r="5958" spans="1:19" x14ac:dyDescent="0.2">
      <c r="A5958" s="7">
        <v>500800</v>
      </c>
      <c r="B5958" s="3">
        <v>91596</v>
      </c>
      <c r="C5958" s="3" t="s">
        <v>42</v>
      </c>
      <c r="D5958" s="2" t="s">
        <v>821</v>
      </c>
      <c r="E5958" s="3">
        <v>18</v>
      </c>
      <c r="F5958" s="17">
        <v>0</v>
      </c>
      <c r="G5958" s="17">
        <v>1</v>
      </c>
      <c r="H5958" s="17">
        <v>0</v>
      </c>
      <c r="I5958" s="7">
        <v>2.2000000000000002</v>
      </c>
      <c r="J5958" s="7">
        <v>20</v>
      </c>
      <c r="K5958" s="4">
        <v>1214</v>
      </c>
      <c r="L5958" s="5">
        <v>1214.0589</v>
      </c>
      <c r="M5958">
        <v>67444</v>
      </c>
      <c r="N5958" s="3">
        <v>1</v>
      </c>
      <c r="O5958" s="50" t="e">
        <f>INDEX([1]Dados!$M$2:$N$26779,MATCH($P5958,[1]Dados!$N$2:$N$26779,),2)</f>
        <v>#N/A</v>
      </c>
      <c r="P5958">
        <v>170322</v>
      </c>
      <c r="Q5958" s="1">
        <v>37180</v>
      </c>
      <c r="R5958" s="1">
        <v>37184</v>
      </c>
      <c r="S5958" t="s">
        <v>1399</v>
      </c>
    </row>
    <row r="5959" spans="1:19" x14ac:dyDescent="0.2">
      <c r="A5959" s="7">
        <v>500800</v>
      </c>
      <c r="B5959" s="3">
        <v>91596</v>
      </c>
      <c r="C5959" s="3" t="s">
        <v>42</v>
      </c>
      <c r="D5959" s="2" t="s">
        <v>821</v>
      </c>
      <c r="E5959" s="3">
        <v>18</v>
      </c>
      <c r="F5959" s="17">
        <v>0</v>
      </c>
      <c r="G5959" s="17">
        <v>1</v>
      </c>
      <c r="H5959" s="17">
        <v>0</v>
      </c>
      <c r="I5959" s="7">
        <v>2.2999999999999998</v>
      </c>
      <c r="J5959" s="7">
        <v>28</v>
      </c>
      <c r="K5959" s="4">
        <v>1214</v>
      </c>
      <c r="L5959" s="5">
        <v>1214.0589</v>
      </c>
      <c r="M5959">
        <v>67444</v>
      </c>
      <c r="N5959" s="3">
        <v>1</v>
      </c>
      <c r="O5959" s="50" t="e">
        <f>INDEX([1]Dados!$M$2:$N$26779,MATCH($P5959,[1]Dados!$N$2:$N$26779,),2)</f>
        <v>#N/A</v>
      </c>
      <c r="P5959">
        <v>170322</v>
      </c>
      <c r="Q5959" s="1">
        <v>37180</v>
      </c>
      <c r="R5959" s="1">
        <v>37184</v>
      </c>
      <c r="S5959" t="s">
        <v>1399</v>
      </c>
    </row>
    <row r="5960" spans="1:19" x14ac:dyDescent="0.2">
      <c r="A5960" s="7">
        <v>500800</v>
      </c>
      <c r="B5960" s="3">
        <v>91596</v>
      </c>
      <c r="C5960" s="3" t="s">
        <v>42</v>
      </c>
      <c r="D5960" s="2" t="s">
        <v>821</v>
      </c>
      <c r="E5960" s="3">
        <v>18</v>
      </c>
      <c r="F5960" s="17">
        <v>0</v>
      </c>
      <c r="G5960" s="17">
        <v>1</v>
      </c>
      <c r="H5960" s="17">
        <v>0</v>
      </c>
      <c r="I5960" s="7">
        <v>2.4</v>
      </c>
      <c r="J5960" s="7">
        <v>25</v>
      </c>
      <c r="K5960" s="4">
        <v>1214</v>
      </c>
      <c r="L5960" s="5">
        <v>1214.0589</v>
      </c>
      <c r="M5960">
        <v>67444</v>
      </c>
      <c r="N5960" s="3">
        <v>1</v>
      </c>
      <c r="O5960" s="50" t="e">
        <f>INDEX([1]Dados!$M$2:$N$26779,MATCH($P5960,[1]Dados!$N$2:$N$26779,),2)</f>
        <v>#N/A</v>
      </c>
      <c r="P5960">
        <v>170322</v>
      </c>
      <c r="Q5960" s="1">
        <v>37180</v>
      </c>
      <c r="R5960" s="1">
        <v>37184</v>
      </c>
      <c r="S5960" t="s">
        <v>1399</v>
      </c>
    </row>
    <row r="5961" spans="1:19" x14ac:dyDescent="0.2">
      <c r="A5961" s="7">
        <v>500800</v>
      </c>
      <c r="B5961" s="3">
        <v>91596</v>
      </c>
      <c r="C5961" s="3" t="s">
        <v>42</v>
      </c>
      <c r="D5961" s="2" t="s">
        <v>821</v>
      </c>
      <c r="E5961" s="3">
        <v>18</v>
      </c>
      <c r="F5961" s="17">
        <v>0</v>
      </c>
      <c r="G5961" s="17">
        <v>1</v>
      </c>
      <c r="H5961" s="17">
        <v>0</v>
      </c>
      <c r="I5961" s="7">
        <v>2.5</v>
      </c>
      <c r="J5961" s="7">
        <v>25</v>
      </c>
      <c r="K5961" s="4">
        <v>1214</v>
      </c>
      <c r="L5961" s="5">
        <v>1214.0589</v>
      </c>
      <c r="M5961">
        <v>67444</v>
      </c>
      <c r="N5961" s="3">
        <v>1</v>
      </c>
      <c r="O5961" s="50" t="e">
        <f>INDEX([1]Dados!$M$2:$N$26779,MATCH($P5961,[1]Dados!$N$2:$N$26779,),2)</f>
        <v>#N/A</v>
      </c>
      <c r="P5961">
        <v>170322</v>
      </c>
      <c r="Q5961" s="1">
        <v>37180</v>
      </c>
      <c r="R5961" s="1">
        <v>37184</v>
      </c>
      <c r="S5961" t="s">
        <v>1399</v>
      </c>
    </row>
    <row r="5962" spans="1:19" x14ac:dyDescent="0.2">
      <c r="A5962" s="7">
        <v>500800</v>
      </c>
      <c r="B5962" s="3">
        <v>91596</v>
      </c>
      <c r="C5962" s="3" t="s">
        <v>42</v>
      </c>
      <c r="D5962" s="2" t="s">
        <v>821</v>
      </c>
      <c r="E5962" s="3">
        <v>18</v>
      </c>
      <c r="F5962" s="17">
        <v>0</v>
      </c>
      <c r="G5962" s="17">
        <v>1</v>
      </c>
      <c r="H5962" s="17">
        <v>0</v>
      </c>
      <c r="I5962" s="7" t="s">
        <v>3</v>
      </c>
      <c r="J5962" s="7">
        <v>0</v>
      </c>
      <c r="K5962" s="4">
        <v>1214</v>
      </c>
      <c r="L5962" s="5">
        <v>1214.0589</v>
      </c>
      <c r="M5962" t="s">
        <v>2134</v>
      </c>
      <c r="N5962" s="3">
        <v>1</v>
      </c>
      <c r="O5962" s="50" t="e">
        <f>INDEX([1]Dados!$M$2:$N$26779,MATCH($P5962,[1]Dados!$N$2:$N$26779,),2)</f>
        <v>#N/A</v>
      </c>
      <c r="P5962">
        <v>170276</v>
      </c>
      <c r="Q5962" s="1">
        <v>37180</v>
      </c>
      <c r="R5962" s="1">
        <v>37184</v>
      </c>
      <c r="S5962" t="s">
        <v>1399</v>
      </c>
    </row>
    <row r="5963" spans="1:19" x14ac:dyDescent="0.2">
      <c r="A5963" s="7">
        <v>500800</v>
      </c>
      <c r="B5963" s="3">
        <v>91596</v>
      </c>
      <c r="C5963" s="3" t="s">
        <v>42</v>
      </c>
      <c r="D5963" s="2" t="s">
        <v>821</v>
      </c>
      <c r="E5963" s="3">
        <v>18</v>
      </c>
      <c r="F5963" s="17">
        <v>0</v>
      </c>
      <c r="G5963" s="17">
        <v>1</v>
      </c>
      <c r="H5963" s="17">
        <v>0</v>
      </c>
      <c r="I5963" s="7" t="s">
        <v>3</v>
      </c>
      <c r="J5963" s="7">
        <v>0</v>
      </c>
      <c r="K5963" s="4">
        <v>1214</v>
      </c>
      <c r="L5963" s="5">
        <v>1214.0808</v>
      </c>
      <c r="M5963">
        <v>22000</v>
      </c>
      <c r="N5963" s="3">
        <v>1</v>
      </c>
      <c r="O5963" s="50" t="e">
        <f>INDEX([1]Dados!$M$2:$N$26779,MATCH($P5963,[1]Dados!$N$2:$N$26779,),2)</f>
        <v>#N/A</v>
      </c>
      <c r="P5963">
        <v>170276</v>
      </c>
      <c r="Q5963" s="1">
        <v>37180</v>
      </c>
      <c r="R5963" s="1">
        <v>37184</v>
      </c>
      <c r="S5963" t="s">
        <v>1399</v>
      </c>
    </row>
    <row r="5964" spans="1:19" x14ac:dyDescent="0.2">
      <c r="A5964" s="7">
        <v>500800</v>
      </c>
      <c r="B5964" s="3">
        <v>91596</v>
      </c>
      <c r="C5964" s="3" t="s">
        <v>42</v>
      </c>
      <c r="D5964" s="2" t="s">
        <v>821</v>
      </c>
      <c r="E5964" s="3">
        <v>18</v>
      </c>
      <c r="F5964" s="17">
        <v>0</v>
      </c>
      <c r="G5964" s="17">
        <v>1</v>
      </c>
      <c r="H5964" s="17">
        <v>0</v>
      </c>
      <c r="I5964" s="7">
        <v>1.1000000000000001</v>
      </c>
      <c r="J5964" s="7">
        <v>22</v>
      </c>
      <c r="K5964" s="4">
        <v>1293</v>
      </c>
      <c r="L5964" s="5">
        <v>1293.0592999999999</v>
      </c>
      <c r="M5964">
        <v>9008</v>
      </c>
      <c r="N5964" s="3">
        <v>1</v>
      </c>
      <c r="O5964" s="50" t="e">
        <f>INDEX([1]Dados!$M$2:$N$26779,MATCH($P5964,[1]Dados!$N$2:$N$26779,),2)</f>
        <v>#N/A</v>
      </c>
      <c r="P5964">
        <v>170115</v>
      </c>
      <c r="Q5964" s="1">
        <v>37180</v>
      </c>
      <c r="R5964" s="1">
        <v>37184</v>
      </c>
      <c r="S5964" t="s">
        <v>1396</v>
      </c>
    </row>
    <row r="5965" spans="1:19" x14ac:dyDescent="0.2">
      <c r="A5965" s="7">
        <v>500800</v>
      </c>
      <c r="B5965" s="3">
        <v>91596</v>
      </c>
      <c r="C5965" s="3" t="s">
        <v>42</v>
      </c>
      <c r="D5965" s="2" t="s">
        <v>821</v>
      </c>
      <c r="E5965" s="3">
        <v>18</v>
      </c>
      <c r="F5965" s="17">
        <v>0</v>
      </c>
      <c r="G5965" s="17">
        <v>1</v>
      </c>
      <c r="H5965" s="17">
        <v>0</v>
      </c>
      <c r="I5965" s="7">
        <v>1.2</v>
      </c>
      <c r="J5965" s="7">
        <v>29</v>
      </c>
      <c r="K5965" s="4">
        <v>1293</v>
      </c>
      <c r="L5965" s="5">
        <v>1293.0592999999999</v>
      </c>
      <c r="M5965">
        <v>9008</v>
      </c>
      <c r="N5965" s="3">
        <v>1</v>
      </c>
      <c r="O5965" s="50" t="e">
        <f>INDEX([1]Dados!$M$2:$N$26779,MATCH($P5965,[1]Dados!$N$2:$N$26779,),2)</f>
        <v>#N/A</v>
      </c>
      <c r="P5965">
        <v>170115</v>
      </c>
      <c r="Q5965" s="1">
        <v>37180</v>
      </c>
      <c r="R5965" s="1">
        <v>37184</v>
      </c>
      <c r="S5965" t="s">
        <v>1396</v>
      </c>
    </row>
    <row r="5966" spans="1:19" x14ac:dyDescent="0.2">
      <c r="A5966" s="7">
        <v>500800</v>
      </c>
      <c r="B5966" s="3">
        <v>91596</v>
      </c>
      <c r="C5966" s="3" t="s">
        <v>42</v>
      </c>
      <c r="D5966" s="2" t="s">
        <v>821</v>
      </c>
      <c r="E5966" s="3">
        <v>18</v>
      </c>
      <c r="F5966" s="17">
        <v>0</v>
      </c>
      <c r="G5966" s="17">
        <v>1</v>
      </c>
      <c r="H5966" s="17">
        <v>0</v>
      </c>
      <c r="I5966" s="7">
        <v>1.3</v>
      </c>
      <c r="J5966" s="7">
        <v>11</v>
      </c>
      <c r="K5966" s="4">
        <v>1293</v>
      </c>
      <c r="L5966" s="5">
        <v>1293.0592999999999</v>
      </c>
      <c r="M5966">
        <v>9008</v>
      </c>
      <c r="N5966" s="3">
        <v>1</v>
      </c>
      <c r="O5966" s="50" t="e">
        <f>INDEX([1]Dados!$M$2:$N$26779,MATCH($P5966,[1]Dados!$N$2:$N$26779,),2)</f>
        <v>#N/A</v>
      </c>
      <c r="P5966">
        <v>170115</v>
      </c>
      <c r="Q5966" s="1">
        <v>37180</v>
      </c>
      <c r="R5966" s="1">
        <v>37184</v>
      </c>
      <c r="S5966" t="s">
        <v>1396</v>
      </c>
    </row>
    <row r="5967" spans="1:19" x14ac:dyDescent="0.2">
      <c r="A5967" s="7">
        <v>500800</v>
      </c>
      <c r="B5967" s="3">
        <v>91596</v>
      </c>
      <c r="C5967" s="3" t="s">
        <v>42</v>
      </c>
      <c r="D5967" s="2" t="s">
        <v>821</v>
      </c>
      <c r="E5967" s="3">
        <v>18</v>
      </c>
      <c r="F5967" s="17">
        <v>0</v>
      </c>
      <c r="G5967" s="17">
        <v>1</v>
      </c>
      <c r="H5967" s="17">
        <v>0</v>
      </c>
      <c r="I5967" s="7">
        <v>1.4</v>
      </c>
      <c r="J5967" s="7">
        <v>18</v>
      </c>
      <c r="K5967" s="4">
        <v>1293</v>
      </c>
      <c r="L5967" s="5">
        <v>1293.0592999999999</v>
      </c>
      <c r="M5967">
        <v>9008</v>
      </c>
      <c r="N5967" s="3">
        <v>1</v>
      </c>
      <c r="O5967" s="50" t="e">
        <f>INDEX([1]Dados!$M$2:$N$26779,MATCH($P5967,[1]Dados!$N$2:$N$26779,),2)</f>
        <v>#N/A</v>
      </c>
      <c r="P5967">
        <v>170115</v>
      </c>
      <c r="Q5967" s="1">
        <v>37180</v>
      </c>
      <c r="R5967" s="1">
        <v>37184</v>
      </c>
      <c r="S5967" t="s">
        <v>1396</v>
      </c>
    </row>
    <row r="5968" spans="1:19" x14ac:dyDescent="0.2">
      <c r="A5968" s="7">
        <v>510450</v>
      </c>
      <c r="B5968" s="3">
        <v>99074</v>
      </c>
      <c r="C5968" s="3" t="s">
        <v>38</v>
      </c>
      <c r="D5968" s="2" t="s">
        <v>479</v>
      </c>
      <c r="E5968" s="3">
        <v>18</v>
      </c>
      <c r="F5968" s="17">
        <v>0</v>
      </c>
      <c r="G5968" s="17">
        <v>1</v>
      </c>
      <c r="H5968" s="17">
        <v>0</v>
      </c>
      <c r="I5968" s="7">
        <v>1.1000000000000001</v>
      </c>
      <c r="J5968" s="7">
        <v>17</v>
      </c>
      <c r="K5968" s="4">
        <v>1203</v>
      </c>
      <c r="L5968" s="5">
        <v>1203.0829000000001</v>
      </c>
      <c r="M5968">
        <v>1720.08</v>
      </c>
      <c r="N5968" s="3">
        <v>1</v>
      </c>
      <c r="O5968" s="50" t="e">
        <f>INDEX([1]Dados!$M$2:$N$26779,MATCH($P5968,[1]Dados!$N$2:$N$26779,),2)</f>
        <v>#N/A</v>
      </c>
      <c r="P5968">
        <v>170416</v>
      </c>
      <c r="Q5968" s="1">
        <v>37180</v>
      </c>
      <c r="R5968" s="1">
        <v>37184</v>
      </c>
      <c r="S5968" t="s">
        <v>1494</v>
      </c>
    </row>
    <row r="5969" spans="1:19" x14ac:dyDescent="0.2">
      <c r="A5969" s="7">
        <v>510450</v>
      </c>
      <c r="B5969" s="3">
        <v>99074</v>
      </c>
      <c r="C5969" s="3" t="s">
        <v>38</v>
      </c>
      <c r="D5969" s="2" t="s">
        <v>479</v>
      </c>
      <c r="E5969" s="3">
        <v>18</v>
      </c>
      <c r="F5969" s="17">
        <v>0</v>
      </c>
      <c r="G5969" s="17">
        <v>1</v>
      </c>
      <c r="H5969" s="17">
        <v>0</v>
      </c>
      <c r="I5969" s="7">
        <v>2.1</v>
      </c>
      <c r="J5969" s="7">
        <v>25</v>
      </c>
      <c r="K5969" s="4">
        <v>1214</v>
      </c>
      <c r="L5969" s="5">
        <v>1214.0587</v>
      </c>
      <c r="M5969">
        <v>40620.720000000001</v>
      </c>
      <c r="N5969" s="3">
        <v>1</v>
      </c>
      <c r="O5969" s="50" t="e">
        <f>INDEX([1]Dados!$M$2:$N$26779,MATCH($P5969,[1]Dados!$N$2:$N$26779,),2)</f>
        <v>#N/A</v>
      </c>
      <c r="P5969">
        <v>170368</v>
      </c>
      <c r="Q5969" s="1">
        <v>37180</v>
      </c>
      <c r="R5969" s="1">
        <v>37184</v>
      </c>
      <c r="S5969" t="s">
        <v>1588</v>
      </c>
    </row>
    <row r="5970" spans="1:19" x14ac:dyDescent="0.2">
      <c r="A5970" s="7">
        <v>510450</v>
      </c>
      <c r="B5970" s="3">
        <v>99074</v>
      </c>
      <c r="C5970" s="3" t="s">
        <v>38</v>
      </c>
      <c r="D5970" s="2" t="s">
        <v>479</v>
      </c>
      <c r="E5970" s="3">
        <v>18</v>
      </c>
      <c r="F5970" s="17">
        <v>0</v>
      </c>
      <c r="G5970" s="17">
        <v>1</v>
      </c>
      <c r="H5970" s="17">
        <v>0</v>
      </c>
      <c r="I5970" s="7">
        <v>3.1</v>
      </c>
      <c r="J5970" s="7">
        <v>28</v>
      </c>
      <c r="K5970" s="4">
        <v>1214</v>
      </c>
      <c r="L5970" s="5">
        <v>1214.0589</v>
      </c>
      <c r="M5970">
        <v>149800</v>
      </c>
      <c r="N5970" s="3">
        <v>1</v>
      </c>
      <c r="O5970" s="50" t="e">
        <f>INDEX([1]Dados!$M$2:$N$26779,MATCH($P5970,[1]Dados!$N$2:$N$26779,),2)</f>
        <v>#N/A</v>
      </c>
      <c r="P5970">
        <v>170323</v>
      </c>
      <c r="Q5970" s="1">
        <v>37180</v>
      </c>
      <c r="R5970" s="1">
        <v>37184</v>
      </c>
      <c r="S5970" t="s">
        <v>1587</v>
      </c>
    </row>
    <row r="5971" spans="1:19" x14ac:dyDescent="0.2">
      <c r="A5971" s="7">
        <v>510450</v>
      </c>
      <c r="B5971" s="3">
        <v>99074</v>
      </c>
      <c r="C5971" s="3" t="s">
        <v>38</v>
      </c>
      <c r="D5971" s="2" t="s">
        <v>479</v>
      </c>
      <c r="E5971" s="3">
        <v>18</v>
      </c>
      <c r="F5971" s="17">
        <v>0</v>
      </c>
      <c r="G5971" s="17">
        <v>1</v>
      </c>
      <c r="H5971" s="17">
        <v>0</v>
      </c>
      <c r="I5971" s="7" t="s">
        <v>3</v>
      </c>
      <c r="J5971" s="7">
        <v>0</v>
      </c>
      <c r="K5971" s="4">
        <v>1214</v>
      </c>
      <c r="L5971" s="5">
        <v>1214.0589</v>
      </c>
      <c r="M5971" t="s">
        <v>2134</v>
      </c>
      <c r="N5971" s="3">
        <v>1</v>
      </c>
      <c r="O5971" s="50" t="e">
        <f>INDEX([1]Dados!$M$2:$N$26779,MATCH($P5971,[1]Dados!$N$2:$N$26779,),2)</f>
        <v>#N/A</v>
      </c>
      <c r="P5971">
        <v>170277</v>
      </c>
      <c r="Q5971" s="1">
        <v>37180</v>
      </c>
      <c r="R5971" s="1">
        <v>37184</v>
      </c>
      <c r="S5971" t="s">
        <v>1587</v>
      </c>
    </row>
    <row r="5972" spans="1:19" x14ac:dyDescent="0.2">
      <c r="A5972" s="7">
        <v>510450</v>
      </c>
      <c r="B5972" s="3">
        <v>99074</v>
      </c>
      <c r="C5972" s="3" t="s">
        <v>38</v>
      </c>
      <c r="D5972" s="2" t="s">
        <v>479</v>
      </c>
      <c r="E5972" s="3">
        <v>18</v>
      </c>
      <c r="F5972" s="17">
        <v>0</v>
      </c>
      <c r="G5972" s="17">
        <v>1</v>
      </c>
      <c r="H5972" s="17">
        <v>0</v>
      </c>
      <c r="I5972" s="7" t="s">
        <v>3</v>
      </c>
      <c r="J5972" s="7">
        <v>0</v>
      </c>
      <c r="K5972" s="4">
        <v>1214</v>
      </c>
      <c r="L5972" s="5">
        <v>1214.0808</v>
      </c>
      <c r="M5972">
        <f>50374.8+4029.98</f>
        <v>54404.780000000006</v>
      </c>
      <c r="N5972" s="3">
        <v>1</v>
      </c>
      <c r="O5972" s="50" t="e">
        <f>INDEX([1]Dados!$M$2:$N$26779,MATCH($P5972,[1]Dados!$N$2:$N$26779,),2)</f>
        <v>#N/A</v>
      </c>
      <c r="P5972">
        <v>170277</v>
      </c>
      <c r="Q5972" s="1">
        <v>37180</v>
      </c>
      <c r="R5972" s="1">
        <v>37184</v>
      </c>
      <c r="S5972" t="s">
        <v>2134</v>
      </c>
    </row>
    <row r="5973" spans="1:19" x14ac:dyDescent="0.2">
      <c r="A5973" s="7">
        <v>510450</v>
      </c>
      <c r="B5973" s="3">
        <v>99074</v>
      </c>
      <c r="C5973" s="3" t="s">
        <v>38</v>
      </c>
      <c r="D5973" s="2" t="s">
        <v>479</v>
      </c>
      <c r="E5973" s="3">
        <v>18</v>
      </c>
      <c r="F5973" s="17">
        <v>0</v>
      </c>
      <c r="G5973" s="17">
        <v>1</v>
      </c>
      <c r="H5973" s="17">
        <v>0</v>
      </c>
      <c r="I5973" s="7" t="s">
        <v>3</v>
      </c>
      <c r="J5973" s="7">
        <v>0</v>
      </c>
      <c r="K5973" s="4">
        <v>1214</v>
      </c>
      <c r="L5973" s="5">
        <v>1293.0592999999999</v>
      </c>
      <c r="M5973">
        <v>2149.7399999999998</v>
      </c>
      <c r="N5973" s="3">
        <v>1</v>
      </c>
      <c r="O5973" s="50" t="e">
        <f>INDEX([1]Dados!$M$2:$N$26779,MATCH($P5973,[1]Dados!$N$2:$N$26779,),2)</f>
        <v>#N/A</v>
      </c>
      <c r="P5973">
        <v>170277</v>
      </c>
      <c r="Q5973" s="1">
        <v>37180</v>
      </c>
      <c r="R5973" s="1">
        <v>37184</v>
      </c>
      <c r="S5973" t="s">
        <v>2134</v>
      </c>
    </row>
    <row r="5974" spans="1:19" x14ac:dyDescent="0.2">
      <c r="A5974" s="7">
        <v>510774</v>
      </c>
      <c r="B5974" s="3">
        <v>90980</v>
      </c>
      <c r="C5974" s="3" t="s">
        <v>38</v>
      </c>
      <c r="D5974" s="2" t="s">
        <v>729</v>
      </c>
      <c r="E5974" s="3">
        <v>18</v>
      </c>
      <c r="F5974" s="17">
        <v>0</v>
      </c>
      <c r="G5974" s="17">
        <v>1</v>
      </c>
      <c r="H5974" s="17">
        <v>0</v>
      </c>
      <c r="I5974" s="7">
        <v>4.0999999999999996</v>
      </c>
      <c r="J5974" s="7">
        <v>13</v>
      </c>
      <c r="K5974" s="4">
        <v>1203</v>
      </c>
      <c r="L5974" s="5">
        <v>1203.0829000000001</v>
      </c>
      <c r="M5974">
        <v>12812.12</v>
      </c>
      <c r="N5974" s="33">
        <v>1</v>
      </c>
      <c r="O5974" s="50" t="e">
        <f>INDEX([1]Dados!$M$2:$N$26779,MATCH($P5974,[1]Dados!$N$2:$N$26779,),2)</f>
        <v>#N/A</v>
      </c>
      <c r="P5974">
        <v>170417</v>
      </c>
      <c r="Q5974" s="1">
        <v>37180</v>
      </c>
      <c r="R5974" s="1">
        <v>37183</v>
      </c>
      <c r="S5974" t="s">
        <v>2055</v>
      </c>
    </row>
    <row r="5975" spans="1:19" x14ac:dyDescent="0.2">
      <c r="A5975" s="7">
        <v>510774</v>
      </c>
      <c r="B5975" s="3">
        <v>90980</v>
      </c>
      <c r="C5975" s="3" t="s">
        <v>38</v>
      </c>
      <c r="D5975" s="2" t="s">
        <v>729</v>
      </c>
      <c r="E5975" s="3">
        <v>18</v>
      </c>
      <c r="F5975" s="17">
        <v>0</v>
      </c>
      <c r="G5975" s="17">
        <v>1</v>
      </c>
      <c r="H5975" s="17">
        <v>0</v>
      </c>
      <c r="I5975" s="7">
        <v>3.1</v>
      </c>
      <c r="J5975" s="7">
        <v>25</v>
      </c>
      <c r="K5975" s="4">
        <v>1214</v>
      </c>
      <c r="L5975" s="5">
        <v>1214.0587</v>
      </c>
      <c r="M5975">
        <v>23904.36</v>
      </c>
      <c r="N5975" s="33">
        <v>1</v>
      </c>
      <c r="O5975" s="50" t="e">
        <f>INDEX([1]Dados!$M$2:$N$26779,MATCH($P5975,[1]Dados!$N$2:$N$26779,),2)</f>
        <v>#N/A</v>
      </c>
      <c r="P5975">
        <v>170369</v>
      </c>
      <c r="Q5975" s="1">
        <v>37180</v>
      </c>
      <c r="R5975" s="1">
        <v>37183</v>
      </c>
      <c r="S5975" t="s">
        <v>2054</v>
      </c>
    </row>
    <row r="5976" spans="1:19" x14ac:dyDescent="0.2">
      <c r="A5976" s="7">
        <v>510774</v>
      </c>
      <c r="B5976" s="3">
        <v>90980</v>
      </c>
      <c r="C5976" s="3" t="s">
        <v>38</v>
      </c>
      <c r="D5976" s="2" t="s">
        <v>729</v>
      </c>
      <c r="E5976" s="3">
        <v>18</v>
      </c>
      <c r="F5976" s="17">
        <v>0</v>
      </c>
      <c r="G5976" s="17">
        <v>1</v>
      </c>
      <c r="H5976" s="17">
        <v>0</v>
      </c>
      <c r="I5976" s="7">
        <v>3.2</v>
      </c>
      <c r="J5976" s="7">
        <v>25</v>
      </c>
      <c r="K5976" s="4">
        <v>1214</v>
      </c>
      <c r="L5976" s="5">
        <v>1214.0587</v>
      </c>
      <c r="M5976">
        <v>23904.36</v>
      </c>
      <c r="N5976" s="33">
        <v>1</v>
      </c>
      <c r="O5976" s="50" t="e">
        <f>INDEX([1]Dados!$M$2:$N$26779,MATCH($P5976,[1]Dados!$N$2:$N$26779,),2)</f>
        <v>#N/A</v>
      </c>
      <c r="P5976">
        <v>170369</v>
      </c>
      <c r="Q5976" s="1">
        <v>37180</v>
      </c>
      <c r="R5976" s="1">
        <v>37183</v>
      </c>
      <c r="S5976" t="s">
        <v>2054</v>
      </c>
    </row>
    <row r="5977" spans="1:19" x14ac:dyDescent="0.2">
      <c r="A5977" s="7">
        <v>510774</v>
      </c>
      <c r="B5977" s="3">
        <v>90980</v>
      </c>
      <c r="C5977" s="3" t="s">
        <v>38</v>
      </c>
      <c r="D5977" s="2" t="s">
        <v>729</v>
      </c>
      <c r="E5977" s="3">
        <v>18</v>
      </c>
      <c r="F5977" s="17">
        <v>0</v>
      </c>
      <c r="G5977" s="17">
        <v>1</v>
      </c>
      <c r="H5977" s="17">
        <v>0</v>
      </c>
      <c r="I5977" s="7">
        <v>3.3</v>
      </c>
      <c r="J5977" s="7">
        <v>25</v>
      </c>
      <c r="K5977" s="4">
        <v>1214</v>
      </c>
      <c r="L5977" s="5">
        <v>1214.0587</v>
      </c>
      <c r="M5977">
        <v>23904.36</v>
      </c>
      <c r="N5977" s="33">
        <v>1</v>
      </c>
      <c r="O5977" s="50" t="e">
        <f>INDEX([1]Dados!$M$2:$N$26779,MATCH($P5977,[1]Dados!$N$2:$N$26779,),2)</f>
        <v>#N/A</v>
      </c>
      <c r="P5977">
        <v>170369</v>
      </c>
      <c r="Q5977" s="1">
        <v>37180</v>
      </c>
      <c r="R5977" s="1">
        <v>37183</v>
      </c>
      <c r="S5977" t="s">
        <v>2054</v>
      </c>
    </row>
    <row r="5978" spans="1:19" x14ac:dyDescent="0.2">
      <c r="A5978" s="7">
        <v>510774</v>
      </c>
      <c r="B5978" s="3">
        <v>90980</v>
      </c>
      <c r="C5978" s="3" t="s">
        <v>38</v>
      </c>
      <c r="D5978" s="2" t="s">
        <v>729</v>
      </c>
      <c r="E5978" s="3">
        <v>18</v>
      </c>
      <c r="F5978" s="17">
        <v>0</v>
      </c>
      <c r="G5978" s="17">
        <v>1</v>
      </c>
      <c r="H5978" s="17">
        <v>0</v>
      </c>
      <c r="I5978" s="7" t="s">
        <v>3</v>
      </c>
      <c r="J5978" s="7">
        <v>0</v>
      </c>
      <c r="K5978" s="4">
        <v>1214</v>
      </c>
      <c r="L5978" s="5">
        <v>1214.0589</v>
      </c>
      <c r="M5978" t="s">
        <v>2134</v>
      </c>
      <c r="N5978" s="33">
        <v>1</v>
      </c>
      <c r="O5978" s="50" t="e">
        <f>INDEX([1]Dados!$M$2:$N$26779,MATCH($P5978,[1]Dados!$N$2:$N$26779,),2)</f>
        <v>#N/A</v>
      </c>
      <c r="P5978">
        <v>170278</v>
      </c>
      <c r="Q5978" s="1">
        <v>37180</v>
      </c>
      <c r="R5978" s="1">
        <v>37183</v>
      </c>
      <c r="S5978" t="s">
        <v>2053</v>
      </c>
    </row>
    <row r="5979" spans="1:19" x14ac:dyDescent="0.2">
      <c r="A5979" s="7">
        <v>510774</v>
      </c>
      <c r="B5979" s="3">
        <v>90980</v>
      </c>
      <c r="C5979" s="3" t="s">
        <v>38</v>
      </c>
      <c r="D5979" s="2" t="s">
        <v>729</v>
      </c>
      <c r="E5979" s="3">
        <v>18</v>
      </c>
      <c r="F5979" s="17">
        <v>0</v>
      </c>
      <c r="G5979" s="17">
        <v>1</v>
      </c>
      <c r="H5979" s="17">
        <v>0</v>
      </c>
      <c r="I5979" s="7">
        <v>2.1</v>
      </c>
      <c r="J5979" s="7">
        <v>27</v>
      </c>
      <c r="K5979" s="4">
        <v>1214</v>
      </c>
      <c r="L5979" s="5">
        <v>1214.0589</v>
      </c>
      <c r="M5979">
        <v>134279.54999999999</v>
      </c>
      <c r="N5979" s="33">
        <v>1</v>
      </c>
      <c r="O5979" s="50" t="e">
        <f>INDEX([1]Dados!$M$2:$N$26779,MATCH($P5979,[1]Dados!$N$2:$N$26779,),2)</f>
        <v>#N/A</v>
      </c>
      <c r="P5979">
        <v>170324</v>
      </c>
      <c r="Q5979" s="1">
        <v>37180</v>
      </c>
      <c r="R5979" s="1">
        <v>37183</v>
      </c>
      <c r="S5979" t="s">
        <v>2053</v>
      </c>
    </row>
    <row r="5980" spans="1:19" x14ac:dyDescent="0.2">
      <c r="A5980" s="7">
        <v>510774</v>
      </c>
      <c r="B5980" s="3">
        <v>90980</v>
      </c>
      <c r="C5980" s="3" t="s">
        <v>38</v>
      </c>
      <c r="D5980" s="2" t="s">
        <v>729</v>
      </c>
      <c r="E5980" s="3">
        <v>18</v>
      </c>
      <c r="F5980" s="17">
        <v>0</v>
      </c>
      <c r="G5980" s="17">
        <v>1</v>
      </c>
      <c r="H5980" s="17">
        <v>0</v>
      </c>
      <c r="I5980" s="7">
        <v>2.2000000000000002</v>
      </c>
      <c r="J5980" s="7">
        <v>24</v>
      </c>
      <c r="K5980" s="4">
        <v>1214</v>
      </c>
      <c r="L5980" s="5">
        <v>1214.0589</v>
      </c>
      <c r="M5980">
        <v>134279.54999999999</v>
      </c>
      <c r="N5980" s="33">
        <v>1</v>
      </c>
      <c r="O5980" s="50" t="e">
        <f>INDEX([1]Dados!$M$2:$N$26779,MATCH($P5980,[1]Dados!$N$2:$N$26779,),2)</f>
        <v>#N/A</v>
      </c>
      <c r="P5980">
        <v>170324</v>
      </c>
      <c r="Q5980" s="1">
        <v>37180</v>
      </c>
      <c r="R5980" s="1">
        <v>37183</v>
      </c>
      <c r="S5980" t="s">
        <v>2053</v>
      </c>
    </row>
    <row r="5981" spans="1:19" x14ac:dyDescent="0.2">
      <c r="A5981" s="7">
        <v>510774</v>
      </c>
      <c r="B5981" s="3">
        <v>90980</v>
      </c>
      <c r="C5981" s="3" t="s">
        <v>38</v>
      </c>
      <c r="D5981" s="2" t="s">
        <v>729</v>
      </c>
      <c r="E5981" s="3">
        <v>18</v>
      </c>
      <c r="F5981" s="17">
        <v>0</v>
      </c>
      <c r="G5981" s="17">
        <v>1</v>
      </c>
      <c r="H5981" s="17">
        <v>0</v>
      </c>
      <c r="I5981" s="7">
        <v>2.2999999999999998</v>
      </c>
      <c r="J5981" s="7">
        <v>2</v>
      </c>
      <c r="K5981" s="4">
        <v>1214</v>
      </c>
      <c r="L5981" s="5">
        <v>1214.0589</v>
      </c>
      <c r="M5981">
        <v>134279.54999999999</v>
      </c>
      <c r="N5981" s="33">
        <v>1</v>
      </c>
      <c r="O5981" s="50" t="e">
        <f>INDEX([1]Dados!$M$2:$N$26779,MATCH($P5981,[1]Dados!$N$2:$N$26779,),2)</f>
        <v>#N/A</v>
      </c>
      <c r="P5981">
        <v>170324</v>
      </c>
      <c r="Q5981" s="1">
        <v>37180</v>
      </c>
      <c r="R5981" s="1">
        <v>37183</v>
      </c>
      <c r="S5981" t="s">
        <v>2053</v>
      </c>
    </row>
    <row r="5982" spans="1:19" x14ac:dyDescent="0.2">
      <c r="A5982" s="7">
        <v>510774</v>
      </c>
      <c r="B5982" s="3">
        <v>90980</v>
      </c>
      <c r="C5982" s="3" t="s">
        <v>38</v>
      </c>
      <c r="D5982" s="2" t="s">
        <v>729</v>
      </c>
      <c r="E5982" s="3">
        <v>18</v>
      </c>
      <c r="F5982" s="17">
        <v>0</v>
      </c>
      <c r="G5982" s="17">
        <v>1</v>
      </c>
      <c r="H5982" s="17">
        <v>0</v>
      </c>
      <c r="I5982" s="7">
        <v>2.4</v>
      </c>
      <c r="J5982" s="7">
        <v>20</v>
      </c>
      <c r="K5982" s="4">
        <v>1214</v>
      </c>
      <c r="L5982" s="5">
        <v>1214.0589</v>
      </c>
      <c r="M5982">
        <v>134279.54999999999</v>
      </c>
      <c r="N5982" s="33">
        <v>1</v>
      </c>
      <c r="O5982" s="50" t="e">
        <f>INDEX([1]Dados!$M$2:$N$26779,MATCH($P5982,[1]Dados!$N$2:$N$26779,),2)</f>
        <v>#N/A</v>
      </c>
      <c r="P5982">
        <v>170324</v>
      </c>
      <c r="Q5982" s="1">
        <v>37180</v>
      </c>
      <c r="R5982" s="1">
        <v>37183</v>
      </c>
      <c r="S5982" t="s">
        <v>2053</v>
      </c>
    </row>
    <row r="5983" spans="1:19" x14ac:dyDescent="0.2">
      <c r="A5983" s="7">
        <v>510774</v>
      </c>
      <c r="B5983" s="3">
        <v>90980</v>
      </c>
      <c r="C5983" s="3" t="s">
        <v>38</v>
      </c>
      <c r="D5983" s="2" t="s">
        <v>729</v>
      </c>
      <c r="E5983" s="3">
        <v>18</v>
      </c>
      <c r="F5983" s="17">
        <v>0</v>
      </c>
      <c r="G5983" s="17">
        <v>1</v>
      </c>
      <c r="H5983" s="17">
        <v>0</v>
      </c>
      <c r="I5983" s="7">
        <v>2.5</v>
      </c>
      <c r="J5983" s="7">
        <v>28</v>
      </c>
      <c r="K5983" s="4">
        <v>1214</v>
      </c>
      <c r="L5983" s="5">
        <v>1214.0589</v>
      </c>
      <c r="M5983">
        <v>134279.54999999999</v>
      </c>
      <c r="N5983" s="33">
        <v>1</v>
      </c>
      <c r="O5983" s="50" t="e">
        <f>INDEX([1]Dados!$M$2:$N$26779,MATCH($P5983,[1]Dados!$N$2:$N$26779,),2)</f>
        <v>#N/A</v>
      </c>
      <c r="P5983">
        <v>170324</v>
      </c>
      <c r="Q5983" s="1">
        <v>37180</v>
      </c>
      <c r="R5983" s="1">
        <v>37183</v>
      </c>
      <c r="S5983" t="s">
        <v>2053</v>
      </c>
    </row>
    <row r="5984" spans="1:19" x14ac:dyDescent="0.2">
      <c r="A5984" s="7">
        <v>510774</v>
      </c>
      <c r="B5984" s="3">
        <v>90980</v>
      </c>
      <c r="C5984" s="3" t="s">
        <v>38</v>
      </c>
      <c r="D5984" s="2" t="s">
        <v>729</v>
      </c>
      <c r="E5984" s="3">
        <v>18</v>
      </c>
      <c r="F5984" s="17">
        <v>0</v>
      </c>
      <c r="G5984" s="17">
        <v>1</v>
      </c>
      <c r="H5984" s="17">
        <v>0</v>
      </c>
      <c r="I5984" s="7">
        <v>2.6</v>
      </c>
      <c r="J5984" s="7">
        <v>28</v>
      </c>
      <c r="K5984" s="4">
        <v>1214</v>
      </c>
      <c r="L5984" s="5">
        <v>1214.0589</v>
      </c>
      <c r="M5984">
        <v>134279.54999999999</v>
      </c>
      <c r="N5984" s="33">
        <v>1</v>
      </c>
      <c r="O5984" s="50" t="e">
        <f>INDEX([1]Dados!$M$2:$N$26779,MATCH($P5984,[1]Dados!$N$2:$N$26779,),2)</f>
        <v>#N/A</v>
      </c>
      <c r="P5984">
        <v>170324</v>
      </c>
      <c r="Q5984" s="1">
        <v>37180</v>
      </c>
      <c r="R5984" s="1">
        <v>37183</v>
      </c>
      <c r="S5984" t="s">
        <v>2053</v>
      </c>
    </row>
    <row r="5985" spans="1:19" x14ac:dyDescent="0.2">
      <c r="A5985" s="7">
        <v>510774</v>
      </c>
      <c r="B5985" s="3">
        <v>90980</v>
      </c>
      <c r="C5985" s="3" t="s">
        <v>38</v>
      </c>
      <c r="D5985" s="2" t="s">
        <v>729</v>
      </c>
      <c r="E5985" s="3">
        <v>18</v>
      </c>
      <c r="F5985" s="17">
        <v>0</v>
      </c>
      <c r="G5985" s="17">
        <v>1</v>
      </c>
      <c r="H5985" s="17">
        <v>0</v>
      </c>
      <c r="I5985" s="7">
        <v>2.7</v>
      </c>
      <c r="J5985" s="7">
        <v>18</v>
      </c>
      <c r="K5985" s="4">
        <v>1214</v>
      </c>
      <c r="L5985" s="5">
        <v>1214.0589</v>
      </c>
      <c r="M5985">
        <v>134279.54999999999</v>
      </c>
      <c r="N5985" s="33">
        <v>1</v>
      </c>
      <c r="O5985" s="50" t="e">
        <f>INDEX([1]Dados!$M$2:$N$26779,MATCH($P5985,[1]Dados!$N$2:$N$26779,),2)</f>
        <v>#N/A</v>
      </c>
      <c r="P5985">
        <v>170324</v>
      </c>
      <c r="Q5985" s="1">
        <v>37180</v>
      </c>
      <c r="R5985" s="1">
        <v>37183</v>
      </c>
      <c r="S5985" t="s">
        <v>2053</v>
      </c>
    </row>
    <row r="5986" spans="1:19" x14ac:dyDescent="0.2">
      <c r="A5986" s="7">
        <v>510774</v>
      </c>
      <c r="B5986" s="3">
        <v>90980</v>
      </c>
      <c r="C5986" s="3" t="s">
        <v>38</v>
      </c>
      <c r="D5986" s="2" t="s">
        <v>729</v>
      </c>
      <c r="E5986" s="3">
        <v>18</v>
      </c>
      <c r="F5986" s="17">
        <v>0</v>
      </c>
      <c r="G5986" s="17">
        <v>1</v>
      </c>
      <c r="H5986" s="17">
        <v>0</v>
      </c>
      <c r="I5986" s="7">
        <v>2.8</v>
      </c>
      <c r="J5986" s="7">
        <v>28</v>
      </c>
      <c r="K5986" s="4">
        <v>1214</v>
      </c>
      <c r="L5986" s="5">
        <v>1214.0589</v>
      </c>
      <c r="M5986">
        <v>134279.54999999999</v>
      </c>
      <c r="N5986" s="33">
        <v>1</v>
      </c>
      <c r="O5986" s="50" t="e">
        <f>INDEX([1]Dados!$M$2:$N$26779,MATCH($P5986,[1]Dados!$N$2:$N$26779,),2)</f>
        <v>#N/A</v>
      </c>
      <c r="P5986">
        <v>170324</v>
      </c>
      <c r="Q5986" s="1">
        <v>37180</v>
      </c>
      <c r="R5986" s="1">
        <v>37183</v>
      </c>
      <c r="S5986" t="s">
        <v>2053</v>
      </c>
    </row>
    <row r="5987" spans="1:19" x14ac:dyDescent="0.2">
      <c r="A5987" s="7">
        <v>510774</v>
      </c>
      <c r="B5987" s="3">
        <v>90980</v>
      </c>
      <c r="C5987" s="3" t="s">
        <v>38</v>
      </c>
      <c r="D5987" s="2" t="s">
        <v>729</v>
      </c>
      <c r="E5987" s="3">
        <v>18</v>
      </c>
      <c r="F5987" s="17">
        <v>0</v>
      </c>
      <c r="G5987" s="17">
        <v>1</v>
      </c>
      <c r="H5987" s="17">
        <v>0</v>
      </c>
      <c r="I5987" s="7">
        <v>5.0999999999999996</v>
      </c>
      <c r="J5987" s="7">
        <v>9</v>
      </c>
      <c r="K5987" s="4">
        <v>1214</v>
      </c>
      <c r="L5987" s="5">
        <v>1214.8580999999999</v>
      </c>
      <c r="M5987">
        <v>45218.85</v>
      </c>
      <c r="N5987" s="33">
        <v>1</v>
      </c>
      <c r="O5987" s="50" t="e">
        <f>INDEX([1]Dados!$M$2:$N$26779,MATCH($P5987,[1]Dados!$N$2:$N$26779,),2)</f>
        <v>#N/A</v>
      </c>
      <c r="P5987">
        <v>170143</v>
      </c>
      <c r="Q5987" s="1">
        <v>37180</v>
      </c>
      <c r="R5987" s="1">
        <v>37183</v>
      </c>
      <c r="S5987" t="s">
        <v>2052</v>
      </c>
    </row>
    <row r="5988" spans="1:19" x14ac:dyDescent="0.2">
      <c r="A5988" s="7">
        <v>510774</v>
      </c>
      <c r="B5988" s="3">
        <v>90980</v>
      </c>
      <c r="C5988" s="3" t="s">
        <v>38</v>
      </c>
      <c r="D5988" s="2" t="s">
        <v>729</v>
      </c>
      <c r="E5988" s="3">
        <v>18</v>
      </c>
      <c r="F5988" s="17">
        <v>0</v>
      </c>
      <c r="G5988" s="17">
        <v>1</v>
      </c>
      <c r="H5988" s="17">
        <v>0</v>
      </c>
      <c r="I5988" s="7">
        <v>5.2</v>
      </c>
      <c r="J5988" s="7">
        <v>25</v>
      </c>
      <c r="K5988" s="4">
        <v>1214</v>
      </c>
      <c r="L5988" s="5">
        <v>1214.8580999999999</v>
      </c>
      <c r="M5988">
        <v>45218.85</v>
      </c>
      <c r="N5988" s="33">
        <v>1</v>
      </c>
      <c r="O5988" s="50" t="e">
        <f>INDEX([1]Dados!$M$2:$N$26779,MATCH($P5988,[1]Dados!$N$2:$N$26779,),2)</f>
        <v>#N/A</v>
      </c>
      <c r="P5988">
        <v>170143</v>
      </c>
      <c r="Q5988" s="1">
        <v>37180</v>
      </c>
      <c r="R5988" s="1">
        <v>37183</v>
      </c>
      <c r="S5988" t="s">
        <v>2052</v>
      </c>
    </row>
    <row r="5989" spans="1:19" x14ac:dyDescent="0.2">
      <c r="A5989" s="7">
        <v>510774</v>
      </c>
      <c r="B5989" s="3">
        <v>90980</v>
      </c>
      <c r="C5989" s="3" t="s">
        <v>38</v>
      </c>
      <c r="D5989" s="2" t="s">
        <v>729</v>
      </c>
      <c r="E5989" s="3">
        <v>18</v>
      </c>
      <c r="F5989" s="17">
        <v>0</v>
      </c>
      <c r="G5989" s="17">
        <v>1</v>
      </c>
      <c r="H5989" s="17">
        <v>0</v>
      </c>
      <c r="I5989" s="7">
        <v>5.3</v>
      </c>
      <c r="J5989" s="7">
        <v>7</v>
      </c>
      <c r="K5989" s="4">
        <v>1214</v>
      </c>
      <c r="L5989" s="5">
        <v>1214.8580999999999</v>
      </c>
      <c r="M5989">
        <v>45218.85</v>
      </c>
      <c r="N5989" s="33">
        <v>1</v>
      </c>
      <c r="O5989" s="50" t="e">
        <f>INDEX([1]Dados!$M$2:$N$26779,MATCH($P5989,[1]Dados!$N$2:$N$26779,),2)</f>
        <v>#N/A</v>
      </c>
      <c r="P5989">
        <v>170143</v>
      </c>
      <c r="Q5989" s="1">
        <v>37180</v>
      </c>
      <c r="R5989" s="1">
        <v>37183</v>
      </c>
      <c r="S5989" t="s">
        <v>2052</v>
      </c>
    </row>
    <row r="5990" spans="1:19" x14ac:dyDescent="0.2">
      <c r="A5990" s="7">
        <v>510774</v>
      </c>
      <c r="B5990" s="3">
        <v>90980</v>
      </c>
      <c r="C5990" s="3" t="s">
        <v>38</v>
      </c>
      <c r="D5990" s="2" t="s">
        <v>729</v>
      </c>
      <c r="E5990" s="3">
        <v>18</v>
      </c>
      <c r="F5990" s="17">
        <v>0</v>
      </c>
      <c r="G5990" s="17">
        <v>1</v>
      </c>
      <c r="H5990" s="17">
        <v>0</v>
      </c>
      <c r="I5990" s="7">
        <v>1.1000000000000001</v>
      </c>
      <c r="J5990" s="7">
        <v>22</v>
      </c>
      <c r="K5990" s="4">
        <v>1293</v>
      </c>
      <c r="L5990" s="5">
        <v>1293.0592999999999</v>
      </c>
      <c r="M5990">
        <v>2040.56</v>
      </c>
      <c r="N5990" s="33">
        <v>1</v>
      </c>
      <c r="O5990" s="50" t="e">
        <f>INDEX([1]Dados!$M$2:$N$26779,MATCH($P5990,[1]Dados!$N$2:$N$26779,),2)</f>
        <v>#N/A</v>
      </c>
      <c r="P5990">
        <v>170117</v>
      </c>
      <c r="Q5990" s="1">
        <v>37180</v>
      </c>
      <c r="R5990" s="1">
        <v>37183</v>
      </c>
      <c r="S5990" t="s">
        <v>2051</v>
      </c>
    </row>
    <row r="5991" spans="1:19" x14ac:dyDescent="0.2">
      <c r="A5991" s="7">
        <v>510774</v>
      </c>
      <c r="B5991" s="3">
        <v>90980</v>
      </c>
      <c r="C5991" s="3" t="s">
        <v>38</v>
      </c>
      <c r="D5991" s="2" t="s">
        <v>729</v>
      </c>
      <c r="E5991" s="3">
        <v>18</v>
      </c>
      <c r="F5991" s="17">
        <v>0</v>
      </c>
      <c r="G5991" s="17">
        <v>1</v>
      </c>
      <c r="H5991" s="17">
        <v>0</v>
      </c>
      <c r="I5991" s="7">
        <v>1.2</v>
      </c>
      <c r="J5991" s="7">
        <v>29</v>
      </c>
      <c r="K5991" s="4">
        <v>1293</v>
      </c>
      <c r="L5991" s="5">
        <v>1293.0592999999999</v>
      </c>
      <c r="M5991">
        <v>2040.56</v>
      </c>
      <c r="N5991" s="33">
        <v>1</v>
      </c>
      <c r="O5991" s="50" t="e">
        <f>INDEX([1]Dados!$M$2:$N$26779,MATCH($P5991,[1]Dados!$N$2:$N$26779,),2)</f>
        <v>#N/A</v>
      </c>
      <c r="P5991">
        <v>170117</v>
      </c>
      <c r="Q5991" s="1">
        <v>37180</v>
      </c>
      <c r="R5991" s="1">
        <v>37183</v>
      </c>
      <c r="S5991" t="s">
        <v>2051</v>
      </c>
    </row>
    <row r="5992" spans="1:19" x14ac:dyDescent="0.2">
      <c r="A5992" s="7">
        <v>510774</v>
      </c>
      <c r="B5992" s="3">
        <v>90980</v>
      </c>
      <c r="C5992" s="3" t="s">
        <v>38</v>
      </c>
      <c r="D5992" s="2" t="s">
        <v>729</v>
      </c>
      <c r="E5992" s="3">
        <v>18</v>
      </c>
      <c r="F5992" s="17">
        <v>0</v>
      </c>
      <c r="G5992" s="17">
        <v>1</v>
      </c>
      <c r="H5992" s="17">
        <v>0</v>
      </c>
      <c r="I5992" s="7">
        <v>1.3</v>
      </c>
      <c r="J5992" s="7">
        <v>30</v>
      </c>
      <c r="K5992" s="4">
        <v>1293</v>
      </c>
      <c r="L5992" s="5">
        <v>1293.0592999999999</v>
      </c>
      <c r="M5992">
        <v>2040.56</v>
      </c>
      <c r="N5992" s="33">
        <v>1</v>
      </c>
      <c r="O5992" s="50" t="e">
        <f>INDEX([1]Dados!$M$2:$N$26779,MATCH($P5992,[1]Dados!$N$2:$N$26779,),2)</f>
        <v>#N/A</v>
      </c>
      <c r="P5992">
        <v>170117</v>
      </c>
      <c r="Q5992" s="1">
        <v>37180</v>
      </c>
      <c r="R5992" s="1">
        <v>37183</v>
      </c>
      <c r="S5992" t="s">
        <v>2051</v>
      </c>
    </row>
    <row r="5993" spans="1:19" hidden="1" x14ac:dyDescent="0.2">
      <c r="A5993" s="7">
        <v>150480</v>
      </c>
      <c r="B5993" s="3">
        <v>4952</v>
      </c>
      <c r="C5993" s="3" t="s">
        <v>2</v>
      </c>
      <c r="D5993" s="2" t="s">
        <v>573</v>
      </c>
      <c r="E5993" s="3">
        <v>18</v>
      </c>
      <c r="F5993" s="17">
        <v>0</v>
      </c>
      <c r="G5993" s="17">
        <v>1</v>
      </c>
      <c r="H5993" s="17">
        <v>0</v>
      </c>
      <c r="I5993" s="29">
        <v>1.1000000000000001</v>
      </c>
      <c r="J5993" s="7">
        <v>28</v>
      </c>
      <c r="K5993" s="4">
        <v>1220</v>
      </c>
      <c r="L5993" s="5">
        <v>1220.0906</v>
      </c>
      <c r="M5993" t="s">
        <v>2134</v>
      </c>
      <c r="N5993" s="33">
        <v>1</v>
      </c>
      <c r="O5993" s="50">
        <f>INDEX([1]Dados!$M$2:$N$26779,MATCH($P5993,[1]Dados!$N$2:$N$26779,),2)</f>
        <v>171753</v>
      </c>
      <c r="P5993">
        <v>171753</v>
      </c>
      <c r="Q5993" s="1">
        <v>37180</v>
      </c>
      <c r="R5993" s="1">
        <v>37184</v>
      </c>
      <c r="S5993" t="s">
        <v>1185</v>
      </c>
    </row>
    <row r="5994" spans="1:19" hidden="1" x14ac:dyDescent="0.2">
      <c r="A5994" s="7">
        <v>150480</v>
      </c>
      <c r="B5994" s="3">
        <v>4952</v>
      </c>
      <c r="C5994" s="3" t="s">
        <v>2</v>
      </c>
      <c r="D5994" s="2" t="s">
        <v>573</v>
      </c>
      <c r="E5994" s="3">
        <v>18</v>
      </c>
      <c r="F5994" s="17">
        <v>0</v>
      </c>
      <c r="G5994" s="17">
        <v>1</v>
      </c>
      <c r="H5994" s="17">
        <v>0</v>
      </c>
      <c r="I5994" s="7">
        <v>1.1000000000000001</v>
      </c>
      <c r="J5994" s="7">
        <v>23</v>
      </c>
      <c r="K5994" s="4">
        <v>1220</v>
      </c>
      <c r="L5994" s="5">
        <v>1220.0906</v>
      </c>
      <c r="M5994" t="s">
        <v>2134</v>
      </c>
      <c r="N5994" s="33">
        <v>1</v>
      </c>
      <c r="O5994" s="50">
        <f>INDEX([1]Dados!$M$2:$N$26779,MATCH($P5994,[1]Dados!$N$2:$N$26779,),2)</f>
        <v>171905</v>
      </c>
      <c r="P5994">
        <v>171905</v>
      </c>
      <c r="Q5994" s="1">
        <v>37180</v>
      </c>
      <c r="R5994" s="1">
        <v>37184</v>
      </c>
      <c r="S5994" t="s">
        <v>1185</v>
      </c>
    </row>
    <row r="5995" spans="1:19" hidden="1" x14ac:dyDescent="0.2">
      <c r="A5995" s="7">
        <v>150480</v>
      </c>
      <c r="B5995" s="3">
        <v>4952</v>
      </c>
      <c r="C5995" s="3" t="s">
        <v>2</v>
      </c>
      <c r="D5995" s="2" t="s">
        <v>573</v>
      </c>
      <c r="E5995" s="3">
        <v>18</v>
      </c>
      <c r="F5995" s="17">
        <v>0</v>
      </c>
      <c r="G5995" s="17">
        <v>1</v>
      </c>
      <c r="H5995" s="17">
        <v>0</v>
      </c>
      <c r="I5995" s="7">
        <v>1.2</v>
      </c>
      <c r="J5995" s="7">
        <v>23</v>
      </c>
      <c r="K5995" s="4">
        <v>1220</v>
      </c>
      <c r="L5995" s="5">
        <v>1220.0906</v>
      </c>
      <c r="M5995" t="s">
        <v>2134</v>
      </c>
      <c r="N5995" s="33">
        <v>1</v>
      </c>
      <c r="O5995" s="50">
        <f>INDEX([1]Dados!$M$2:$N$26779,MATCH($P5995,[1]Dados!$N$2:$N$26779,),2)</f>
        <v>171750</v>
      </c>
      <c r="P5995">
        <v>171750</v>
      </c>
      <c r="Q5995" s="1">
        <v>37180</v>
      </c>
      <c r="R5995" s="1">
        <v>37184</v>
      </c>
      <c r="S5995" t="s">
        <v>1185</v>
      </c>
    </row>
    <row r="5996" spans="1:19" hidden="1" x14ac:dyDescent="0.2">
      <c r="A5996" s="7">
        <v>150480</v>
      </c>
      <c r="B5996" s="3">
        <v>4952</v>
      </c>
      <c r="C5996" s="3" t="s">
        <v>2</v>
      </c>
      <c r="D5996" s="2" t="s">
        <v>573</v>
      </c>
      <c r="E5996" s="3">
        <v>18</v>
      </c>
      <c r="F5996" s="17">
        <v>0</v>
      </c>
      <c r="G5996" s="17">
        <v>1</v>
      </c>
      <c r="H5996" s="17">
        <v>0</v>
      </c>
      <c r="I5996" s="7">
        <v>1.3</v>
      </c>
      <c r="J5996" s="7">
        <v>23</v>
      </c>
      <c r="K5996" s="4">
        <v>1220</v>
      </c>
      <c r="L5996" s="5">
        <v>1220.0906</v>
      </c>
      <c r="M5996" t="s">
        <v>2134</v>
      </c>
      <c r="N5996" s="33">
        <v>1</v>
      </c>
      <c r="O5996" s="50">
        <f>INDEX([1]Dados!$M$2:$N$26779,MATCH($P5996,[1]Dados!$N$2:$N$26779,),2)</f>
        <v>171750</v>
      </c>
      <c r="P5996">
        <v>171750</v>
      </c>
      <c r="Q5996" s="1">
        <v>37180</v>
      </c>
      <c r="R5996" s="1">
        <v>37184</v>
      </c>
      <c r="S5996" t="s">
        <v>1185</v>
      </c>
    </row>
    <row r="5997" spans="1:19" hidden="1" x14ac:dyDescent="0.2">
      <c r="A5997" s="7">
        <v>150480</v>
      </c>
      <c r="B5997" s="3">
        <v>4952</v>
      </c>
      <c r="C5997" s="3" t="s">
        <v>2</v>
      </c>
      <c r="D5997" s="2" t="s">
        <v>573</v>
      </c>
      <c r="E5997" s="3">
        <v>18</v>
      </c>
      <c r="F5997" s="17">
        <v>0</v>
      </c>
      <c r="G5997" s="17">
        <v>1</v>
      </c>
      <c r="H5997" s="17">
        <v>0</v>
      </c>
      <c r="I5997" s="7">
        <v>1.4</v>
      </c>
      <c r="J5997" s="7">
        <v>26</v>
      </c>
      <c r="K5997" s="4">
        <v>1220</v>
      </c>
      <c r="L5997" s="5">
        <v>1220.0906</v>
      </c>
      <c r="M5997" t="s">
        <v>2134</v>
      </c>
      <c r="N5997" s="33">
        <v>1</v>
      </c>
      <c r="O5997" s="50">
        <f>INDEX([1]Dados!$M$2:$N$26779,MATCH($P5997,[1]Dados!$N$2:$N$26779,),2)</f>
        <v>171751</v>
      </c>
      <c r="P5997">
        <v>171751</v>
      </c>
      <c r="Q5997" s="1">
        <v>37180</v>
      </c>
      <c r="R5997" s="1">
        <v>37184</v>
      </c>
      <c r="S5997" t="s">
        <v>1185</v>
      </c>
    </row>
    <row r="5998" spans="1:19" hidden="1" x14ac:dyDescent="0.2">
      <c r="A5998" s="7">
        <v>150480</v>
      </c>
      <c r="B5998" s="3">
        <v>4952</v>
      </c>
      <c r="C5998" s="3" t="s">
        <v>2</v>
      </c>
      <c r="D5998" s="2" t="s">
        <v>573</v>
      </c>
      <c r="E5998" s="3">
        <v>18</v>
      </c>
      <c r="F5998" s="17">
        <v>0</v>
      </c>
      <c r="G5998" s="17">
        <v>1</v>
      </c>
      <c r="H5998" s="17">
        <v>0</v>
      </c>
      <c r="I5998" s="7">
        <v>1.5</v>
      </c>
      <c r="J5998" s="7">
        <v>25</v>
      </c>
      <c r="K5998" s="4">
        <v>1220</v>
      </c>
      <c r="L5998" s="5">
        <v>1220.0906</v>
      </c>
      <c r="M5998" t="s">
        <v>2134</v>
      </c>
      <c r="N5998" s="33">
        <v>1</v>
      </c>
      <c r="O5998" s="50">
        <f>INDEX([1]Dados!$M$2:$N$26779,MATCH($P5998,[1]Dados!$N$2:$N$26779,),2)</f>
        <v>171751</v>
      </c>
      <c r="P5998">
        <v>171751</v>
      </c>
      <c r="Q5998" s="1">
        <v>37180</v>
      </c>
      <c r="R5998" s="1">
        <v>37184</v>
      </c>
      <c r="S5998" t="s">
        <v>1185</v>
      </c>
    </row>
    <row r="5999" spans="1:19" hidden="1" x14ac:dyDescent="0.2">
      <c r="A5999" s="7">
        <v>150480</v>
      </c>
      <c r="B5999" s="3">
        <v>4952</v>
      </c>
      <c r="C5999" s="3" t="s">
        <v>2</v>
      </c>
      <c r="D5999" s="2" t="s">
        <v>573</v>
      </c>
      <c r="E5999" s="3">
        <v>18</v>
      </c>
      <c r="F5999" s="17">
        <v>0</v>
      </c>
      <c r="G5999" s="17">
        <v>1</v>
      </c>
      <c r="H5999" s="17">
        <v>0</v>
      </c>
      <c r="I5999" s="7">
        <v>1.6</v>
      </c>
      <c r="J5999" s="7">
        <v>23</v>
      </c>
      <c r="K5999" s="4">
        <v>1220</v>
      </c>
      <c r="L5999" s="5">
        <v>1220.0906</v>
      </c>
      <c r="M5999" t="s">
        <v>2134</v>
      </c>
      <c r="N5999" s="33">
        <v>1</v>
      </c>
      <c r="O5999" s="50">
        <f>INDEX([1]Dados!$M$2:$N$26779,MATCH($P5999,[1]Dados!$N$2:$N$26779,),2)</f>
        <v>171751</v>
      </c>
      <c r="P5999">
        <v>171751</v>
      </c>
      <c r="Q5999" s="1">
        <v>37180</v>
      </c>
      <c r="R5999" s="1">
        <v>37184</v>
      </c>
      <c r="S5999" t="s">
        <v>1185</v>
      </c>
    </row>
    <row r="6000" spans="1:19" hidden="1" x14ac:dyDescent="0.2">
      <c r="A6000" s="7">
        <v>150480</v>
      </c>
      <c r="B6000" s="3">
        <v>4952</v>
      </c>
      <c r="C6000" s="3" t="s">
        <v>2</v>
      </c>
      <c r="D6000" s="2" t="s">
        <v>573</v>
      </c>
      <c r="E6000" s="3">
        <v>18</v>
      </c>
      <c r="F6000" s="17">
        <v>0</v>
      </c>
      <c r="G6000" s="17">
        <v>1</v>
      </c>
      <c r="H6000" s="17">
        <v>0</v>
      </c>
      <c r="I6000" s="7">
        <v>1.7</v>
      </c>
      <c r="J6000" s="7">
        <v>15</v>
      </c>
      <c r="K6000" s="4">
        <v>1220</v>
      </c>
      <c r="L6000" s="5">
        <v>1220.0906</v>
      </c>
      <c r="M6000" t="s">
        <v>2134</v>
      </c>
      <c r="N6000" s="33">
        <v>1</v>
      </c>
      <c r="O6000" s="50">
        <f>INDEX([1]Dados!$M$2:$N$26779,MATCH($P6000,[1]Dados!$N$2:$N$26779,),2)</f>
        <v>171751</v>
      </c>
      <c r="P6000">
        <v>171751</v>
      </c>
      <c r="Q6000" s="1">
        <v>37180</v>
      </c>
      <c r="R6000" s="1">
        <v>37184</v>
      </c>
      <c r="S6000" t="s">
        <v>1185</v>
      </c>
    </row>
    <row r="6001" spans="1:19" hidden="1" x14ac:dyDescent="0.2">
      <c r="A6001" s="7">
        <v>150480</v>
      </c>
      <c r="B6001" s="3">
        <v>4952</v>
      </c>
      <c r="C6001" s="3" t="s">
        <v>2</v>
      </c>
      <c r="D6001" s="2" t="s">
        <v>573</v>
      </c>
      <c r="E6001" s="3">
        <v>18</v>
      </c>
      <c r="F6001" s="17">
        <v>0</v>
      </c>
      <c r="G6001" s="17">
        <v>1</v>
      </c>
      <c r="H6001" s="17">
        <v>0</v>
      </c>
      <c r="I6001" s="7">
        <v>1.8</v>
      </c>
      <c r="J6001" s="7">
        <v>23</v>
      </c>
      <c r="K6001" s="4">
        <v>1220</v>
      </c>
      <c r="L6001" s="5">
        <v>1220.0906</v>
      </c>
      <c r="M6001" t="s">
        <v>2134</v>
      </c>
      <c r="N6001" s="33">
        <v>1</v>
      </c>
      <c r="O6001" s="50">
        <f>INDEX([1]Dados!$M$2:$N$26779,MATCH($P6001,[1]Dados!$N$2:$N$26779,),2)</f>
        <v>171751</v>
      </c>
      <c r="P6001">
        <v>171751</v>
      </c>
      <c r="Q6001" s="1">
        <v>37180</v>
      </c>
      <c r="R6001" s="1">
        <v>37184</v>
      </c>
      <c r="S6001" t="s">
        <v>1185</v>
      </c>
    </row>
    <row r="6002" spans="1:19" s="23" customFormat="1" hidden="1" x14ac:dyDescent="0.2">
      <c r="A6002" s="19">
        <v>150480</v>
      </c>
      <c r="B6002" s="20">
        <v>4952</v>
      </c>
      <c r="C6002" s="20" t="s">
        <v>2</v>
      </c>
      <c r="D6002" s="21" t="s">
        <v>573</v>
      </c>
      <c r="E6002" s="20">
        <v>18</v>
      </c>
      <c r="F6002" s="22">
        <v>0</v>
      </c>
      <c r="G6002" s="22">
        <v>1</v>
      </c>
      <c r="H6002" s="22">
        <v>0</v>
      </c>
      <c r="I6002" s="19">
        <v>1.9</v>
      </c>
      <c r="J6002" s="19">
        <v>26</v>
      </c>
      <c r="K6002" s="24">
        <v>1220</v>
      </c>
      <c r="L6002" s="25">
        <v>1220.0906</v>
      </c>
      <c r="M6002" s="23" t="s">
        <v>2134</v>
      </c>
      <c r="N6002" s="43">
        <v>1</v>
      </c>
      <c r="O6002" s="50">
        <f>INDEX([1]Dados!$M$2:$N$26779,MATCH($P6002,[1]Dados!$N$2:$N$26779,),2)</f>
        <v>171753</v>
      </c>
      <c r="P6002" s="23">
        <v>171753</v>
      </c>
      <c r="Q6002" s="26">
        <v>37180</v>
      </c>
      <c r="R6002" s="26">
        <v>37184</v>
      </c>
      <c r="S6002" s="23" t="s">
        <v>1185</v>
      </c>
    </row>
    <row r="6003" spans="1:19" x14ac:dyDescent="0.2">
      <c r="A6003" s="7">
        <v>250180</v>
      </c>
      <c r="B6003" s="3">
        <v>19372</v>
      </c>
      <c r="C6003" s="3" t="s">
        <v>34</v>
      </c>
      <c r="D6003" s="2" t="s">
        <v>285</v>
      </c>
      <c r="E6003" s="3">
        <v>18</v>
      </c>
      <c r="F6003" s="17">
        <v>0</v>
      </c>
      <c r="G6003" s="17">
        <v>1</v>
      </c>
      <c r="H6003" s="17">
        <v>0</v>
      </c>
      <c r="I6003" s="7">
        <v>3.1</v>
      </c>
      <c r="J6003" s="7">
        <v>10</v>
      </c>
      <c r="K6003" s="4">
        <v>4</v>
      </c>
      <c r="L6003" s="5">
        <v>4.3869999999999996</v>
      </c>
      <c r="M6003">
        <v>1260000</v>
      </c>
      <c r="N6003" s="33">
        <v>1</v>
      </c>
      <c r="O6003" s="50" t="e">
        <f>INDEX([1]Dados!$M$2:$N$26779,MATCH($P6003,[1]Dados!$N$2:$N$26779,),2)</f>
        <v>#N/A</v>
      </c>
      <c r="P6003">
        <v>170075</v>
      </c>
      <c r="Q6003" s="1">
        <v>37180</v>
      </c>
      <c r="R6003" s="1">
        <v>37212</v>
      </c>
      <c r="S6003" t="s">
        <v>2419</v>
      </c>
    </row>
    <row r="6004" spans="1:19" x14ac:dyDescent="0.2">
      <c r="A6004" s="7">
        <v>250180</v>
      </c>
      <c r="B6004" s="3">
        <v>19372</v>
      </c>
      <c r="C6004" s="3" t="s">
        <v>34</v>
      </c>
      <c r="D6004" s="2" t="s">
        <v>285</v>
      </c>
      <c r="E6004" s="3">
        <v>18</v>
      </c>
      <c r="F6004" s="17">
        <v>0</v>
      </c>
      <c r="G6004" s="17">
        <v>1</v>
      </c>
      <c r="H6004" s="17">
        <v>0</v>
      </c>
      <c r="I6004" s="7">
        <v>3.2</v>
      </c>
      <c r="J6004" s="7">
        <v>0</v>
      </c>
      <c r="K6004" s="4">
        <v>4</v>
      </c>
      <c r="L6004" s="5">
        <v>4.3869999999999996</v>
      </c>
      <c r="M6004">
        <v>1260000</v>
      </c>
      <c r="N6004" s="33">
        <v>1</v>
      </c>
      <c r="O6004" s="50" t="e">
        <f>INDEX([1]Dados!$M$2:$N$26779,MATCH($P6004,[1]Dados!$N$2:$N$26779,),2)</f>
        <v>#N/A</v>
      </c>
      <c r="P6004">
        <v>170075</v>
      </c>
      <c r="Q6004" s="1">
        <v>37180</v>
      </c>
      <c r="R6004" s="1">
        <v>37212</v>
      </c>
      <c r="S6004" t="s">
        <v>2419</v>
      </c>
    </row>
    <row r="6005" spans="1:19" x14ac:dyDescent="0.2">
      <c r="A6005" s="7">
        <v>250180</v>
      </c>
      <c r="B6005" s="3">
        <v>19372</v>
      </c>
      <c r="C6005" s="3" t="s">
        <v>34</v>
      </c>
      <c r="D6005" s="2" t="s">
        <v>285</v>
      </c>
      <c r="E6005" s="3">
        <v>18</v>
      </c>
      <c r="F6005" s="17">
        <v>0</v>
      </c>
      <c r="G6005" s="17">
        <v>1</v>
      </c>
      <c r="H6005" s="17">
        <v>0</v>
      </c>
      <c r="I6005" s="7">
        <v>3.3</v>
      </c>
      <c r="J6005" s="7">
        <v>14</v>
      </c>
      <c r="K6005" s="4">
        <v>4</v>
      </c>
      <c r="L6005" s="5">
        <v>4.3869999999999996</v>
      </c>
      <c r="M6005">
        <v>1260000</v>
      </c>
      <c r="N6005" s="33">
        <v>1</v>
      </c>
      <c r="O6005" s="50" t="e">
        <f>INDEX([1]Dados!$M$2:$N$26779,MATCH($P6005,[1]Dados!$N$2:$N$26779,),2)</f>
        <v>#N/A</v>
      </c>
      <c r="P6005">
        <v>170075</v>
      </c>
      <c r="Q6005" s="1">
        <v>37180</v>
      </c>
      <c r="R6005" s="1">
        <v>37212</v>
      </c>
      <c r="S6005" t="s">
        <v>2419</v>
      </c>
    </row>
    <row r="6006" spans="1:19" x14ac:dyDescent="0.2">
      <c r="A6006" s="7">
        <v>250180</v>
      </c>
      <c r="B6006" s="3">
        <v>19372</v>
      </c>
      <c r="C6006" s="3" t="s">
        <v>34</v>
      </c>
      <c r="D6006" s="2" t="s">
        <v>285</v>
      </c>
      <c r="E6006" s="3">
        <v>18</v>
      </c>
      <c r="F6006" s="17">
        <v>0</v>
      </c>
      <c r="G6006" s="17">
        <v>1</v>
      </c>
      <c r="H6006" s="17">
        <v>0</v>
      </c>
      <c r="I6006" s="7">
        <v>3.4</v>
      </c>
      <c r="J6006" s="7">
        <v>14</v>
      </c>
      <c r="K6006" s="4">
        <v>4</v>
      </c>
      <c r="L6006" s="5">
        <v>4.3869999999999996</v>
      </c>
      <c r="M6006">
        <v>1260000</v>
      </c>
      <c r="N6006" s="33">
        <v>1</v>
      </c>
      <c r="O6006" s="50" t="e">
        <f>INDEX([1]Dados!$M$2:$N$26779,MATCH($P6006,[1]Dados!$N$2:$N$26779,),2)</f>
        <v>#N/A</v>
      </c>
      <c r="P6006">
        <v>170075</v>
      </c>
      <c r="Q6006" s="1">
        <v>37180</v>
      </c>
      <c r="R6006" s="1">
        <v>37212</v>
      </c>
      <c r="S6006" t="s">
        <v>2419</v>
      </c>
    </row>
    <row r="6007" spans="1:19" x14ac:dyDescent="0.2">
      <c r="A6007" s="7">
        <v>250180</v>
      </c>
      <c r="B6007" s="3">
        <v>19372</v>
      </c>
      <c r="C6007" s="3" t="s">
        <v>34</v>
      </c>
      <c r="D6007" s="2" t="s">
        <v>285</v>
      </c>
      <c r="E6007" s="3">
        <v>18</v>
      </c>
      <c r="F6007" s="17">
        <v>0</v>
      </c>
      <c r="G6007" s="17">
        <v>1</v>
      </c>
      <c r="H6007" s="17">
        <v>0</v>
      </c>
      <c r="I6007" s="7" t="s">
        <v>3</v>
      </c>
      <c r="J6007" s="7">
        <v>0</v>
      </c>
      <c r="K6007" s="4">
        <v>119</v>
      </c>
      <c r="L6007" s="5">
        <v>119.38590000000001</v>
      </c>
      <c r="M6007">
        <f>205920.9+22880</f>
        <v>228800.9</v>
      </c>
      <c r="N6007" s="33">
        <v>1</v>
      </c>
      <c r="O6007" s="50" t="e">
        <f>INDEX([1]Dados!$M$2:$N$26779,MATCH($P6007,[1]Dados!$N$2:$N$26779,),2)</f>
        <v>#N/A</v>
      </c>
      <c r="P6007">
        <v>170072</v>
      </c>
      <c r="Q6007" s="1">
        <v>37180</v>
      </c>
      <c r="R6007" s="1">
        <v>37212</v>
      </c>
      <c r="S6007" t="s">
        <v>2134</v>
      </c>
    </row>
    <row r="6008" spans="1:19" x14ac:dyDescent="0.2">
      <c r="A6008" s="7">
        <v>250180</v>
      </c>
      <c r="B6008" s="3">
        <v>19372</v>
      </c>
      <c r="C6008" s="3" t="s">
        <v>34</v>
      </c>
      <c r="D6008" s="2" t="s">
        <v>285</v>
      </c>
      <c r="E6008" s="3">
        <v>18</v>
      </c>
      <c r="F6008" s="17">
        <v>0</v>
      </c>
      <c r="G6008" s="17">
        <v>1</v>
      </c>
      <c r="H6008" s="17">
        <v>0</v>
      </c>
      <c r="I6008" s="7" t="s">
        <v>3</v>
      </c>
      <c r="J6008" s="7">
        <v>0</v>
      </c>
      <c r="K6008" s="4">
        <v>119</v>
      </c>
      <c r="L6008" s="5">
        <v>119.386</v>
      </c>
      <c r="M6008">
        <f>128000+14222.23</f>
        <v>142222.23000000001</v>
      </c>
      <c r="N6008" s="33">
        <v>1</v>
      </c>
      <c r="O6008" s="50" t="e">
        <f>INDEX([1]Dados!$M$2:$N$26779,MATCH($P6008,[1]Dados!$N$2:$N$26779,),2)</f>
        <v>#N/A</v>
      </c>
      <c r="P6008">
        <v>170073</v>
      </c>
      <c r="Q6008" s="1">
        <v>37180</v>
      </c>
      <c r="R6008" s="1">
        <v>37212</v>
      </c>
      <c r="S6008" t="s">
        <v>2134</v>
      </c>
    </row>
    <row r="6009" spans="1:19" x14ac:dyDescent="0.2">
      <c r="A6009" s="7">
        <v>250180</v>
      </c>
      <c r="B6009" s="3">
        <v>19372</v>
      </c>
      <c r="C6009" s="3" t="s">
        <v>34</v>
      </c>
      <c r="D6009" s="2" t="s">
        <v>285</v>
      </c>
      <c r="E6009" s="3">
        <v>18</v>
      </c>
      <c r="F6009" s="17">
        <v>0</v>
      </c>
      <c r="G6009" s="17">
        <v>1</v>
      </c>
      <c r="H6009" s="17">
        <v>0</v>
      </c>
      <c r="I6009" s="7" t="s">
        <v>3</v>
      </c>
      <c r="J6009" s="7">
        <v>0</v>
      </c>
      <c r="K6009" s="4">
        <v>119</v>
      </c>
      <c r="L6009" s="5">
        <v>119.386</v>
      </c>
      <c r="M6009">
        <f>6943190.86+365431.1</f>
        <v>7308621.96</v>
      </c>
      <c r="N6009" s="33">
        <v>1</v>
      </c>
      <c r="O6009" s="50" t="e">
        <f>INDEX([1]Dados!$M$2:$N$26779,MATCH($P6009,[1]Dados!$N$2:$N$26779,),2)</f>
        <v>#N/A</v>
      </c>
      <c r="P6009">
        <v>170074</v>
      </c>
      <c r="Q6009" s="1">
        <v>37180</v>
      </c>
      <c r="R6009" s="1">
        <v>37212</v>
      </c>
      <c r="S6009" t="s">
        <v>2134</v>
      </c>
    </row>
    <row r="6010" spans="1:19" x14ac:dyDescent="0.2">
      <c r="A6010" s="7">
        <v>250180</v>
      </c>
      <c r="B6010" s="3">
        <v>19372</v>
      </c>
      <c r="C6010" s="3" t="s">
        <v>34</v>
      </c>
      <c r="D6010" s="2" t="s">
        <v>285</v>
      </c>
      <c r="E6010" s="3">
        <v>18</v>
      </c>
      <c r="F6010" s="17">
        <v>0</v>
      </c>
      <c r="G6010" s="17">
        <v>1</v>
      </c>
      <c r="H6010" s="17">
        <v>0</v>
      </c>
      <c r="I6010" s="7">
        <v>2.1</v>
      </c>
      <c r="J6010" s="7">
        <v>15</v>
      </c>
      <c r="K6010" s="4">
        <v>1214</v>
      </c>
      <c r="L6010" s="5">
        <v>1214.0587</v>
      </c>
      <c r="M6010">
        <v>1801772.75</v>
      </c>
      <c r="N6010" s="33">
        <v>1</v>
      </c>
      <c r="O6010" s="50" t="e">
        <f>INDEX([1]Dados!$M$2:$N$26779,MATCH($P6010,[1]Dados!$N$2:$N$26779,),2)</f>
        <v>#N/A</v>
      </c>
      <c r="P6010">
        <v>170076</v>
      </c>
      <c r="Q6010" s="1">
        <v>37180</v>
      </c>
      <c r="R6010" s="1">
        <v>37212</v>
      </c>
      <c r="S6010" t="s">
        <v>1876</v>
      </c>
    </row>
    <row r="6011" spans="1:19" x14ac:dyDescent="0.2">
      <c r="A6011" s="7">
        <v>250180</v>
      </c>
      <c r="B6011" s="3">
        <v>19372</v>
      </c>
      <c r="C6011" s="3" t="s">
        <v>34</v>
      </c>
      <c r="D6011" s="2" t="s">
        <v>285</v>
      </c>
      <c r="E6011" s="3">
        <v>18</v>
      </c>
      <c r="F6011" s="17">
        <v>0</v>
      </c>
      <c r="G6011" s="17">
        <v>1</v>
      </c>
      <c r="H6011" s="17">
        <v>0</v>
      </c>
      <c r="I6011" s="7">
        <v>2.2000000000000002</v>
      </c>
      <c r="J6011" s="7">
        <v>7</v>
      </c>
      <c r="K6011" s="4">
        <v>1214</v>
      </c>
      <c r="L6011" s="5">
        <v>1214.0587</v>
      </c>
      <c r="M6011">
        <v>1801772.75</v>
      </c>
      <c r="N6011" s="33">
        <v>1</v>
      </c>
      <c r="O6011" s="50" t="e">
        <f>INDEX([1]Dados!$M$2:$N$26779,MATCH($P6011,[1]Dados!$N$2:$N$26779,),2)</f>
        <v>#N/A</v>
      </c>
      <c r="P6011">
        <v>170076</v>
      </c>
      <c r="Q6011" s="1">
        <v>37180</v>
      </c>
      <c r="R6011" s="1">
        <v>37212</v>
      </c>
      <c r="S6011" t="s">
        <v>1876</v>
      </c>
    </row>
    <row r="6012" spans="1:19" x14ac:dyDescent="0.2">
      <c r="A6012" s="7">
        <v>250180</v>
      </c>
      <c r="B6012" s="3">
        <v>19372</v>
      </c>
      <c r="C6012" s="3" t="s">
        <v>34</v>
      </c>
      <c r="D6012" s="2" t="s">
        <v>285</v>
      </c>
      <c r="E6012" s="3">
        <v>18</v>
      </c>
      <c r="F6012" s="17">
        <v>0</v>
      </c>
      <c r="G6012" s="17">
        <v>1</v>
      </c>
      <c r="H6012" s="17">
        <v>0</v>
      </c>
      <c r="I6012" s="7">
        <v>2.2999999999999998</v>
      </c>
      <c r="J6012" s="7">
        <v>30</v>
      </c>
      <c r="K6012" s="4">
        <v>1214</v>
      </c>
      <c r="L6012" s="5">
        <v>1214.0587</v>
      </c>
      <c r="M6012">
        <v>1801772.75</v>
      </c>
      <c r="N6012" s="33">
        <v>1</v>
      </c>
      <c r="O6012" s="50" t="e">
        <f>INDEX([1]Dados!$M$2:$N$26779,MATCH($P6012,[1]Dados!$N$2:$N$26779,),2)</f>
        <v>#N/A</v>
      </c>
      <c r="P6012">
        <v>170076</v>
      </c>
      <c r="Q6012" s="1">
        <v>37180</v>
      </c>
      <c r="R6012" s="1">
        <v>37212</v>
      </c>
      <c r="S6012" t="s">
        <v>1876</v>
      </c>
    </row>
    <row r="6013" spans="1:19" x14ac:dyDescent="0.2">
      <c r="A6013" s="7">
        <v>250180</v>
      </c>
      <c r="B6013" s="3">
        <v>19372</v>
      </c>
      <c r="C6013" s="3" t="s">
        <v>34</v>
      </c>
      <c r="D6013" s="2" t="s">
        <v>285</v>
      </c>
      <c r="E6013" s="3">
        <v>18</v>
      </c>
      <c r="F6013" s="17">
        <v>0</v>
      </c>
      <c r="G6013" s="17">
        <v>1</v>
      </c>
      <c r="H6013" s="17">
        <v>0</v>
      </c>
      <c r="I6013" s="7">
        <v>1.1000000000000001</v>
      </c>
      <c r="J6013" s="7">
        <v>28</v>
      </c>
      <c r="K6013" s="4">
        <v>1214</v>
      </c>
      <c r="L6013" s="5">
        <v>1214.0589</v>
      </c>
      <c r="M6013">
        <v>4877328</v>
      </c>
      <c r="N6013" s="33">
        <v>1</v>
      </c>
      <c r="O6013" s="50" t="e">
        <f>INDEX([1]Dados!$M$2:$N$26779,MATCH($P6013,[1]Dados!$N$2:$N$26779,),2)</f>
        <v>#N/A</v>
      </c>
      <c r="P6013">
        <v>170077</v>
      </c>
      <c r="Q6013" s="1">
        <v>37180</v>
      </c>
      <c r="R6013" s="1">
        <v>37212</v>
      </c>
      <c r="S6013" t="s">
        <v>1818</v>
      </c>
    </row>
    <row r="6014" spans="1:19" x14ac:dyDescent="0.2">
      <c r="A6014" s="7">
        <v>250180</v>
      </c>
      <c r="B6014" s="3">
        <v>19372</v>
      </c>
      <c r="C6014" s="3" t="s">
        <v>34</v>
      </c>
      <c r="D6014" s="2" t="s">
        <v>285</v>
      </c>
      <c r="E6014" s="3">
        <v>18</v>
      </c>
      <c r="F6014" s="17">
        <v>0</v>
      </c>
      <c r="G6014" s="17">
        <v>1</v>
      </c>
      <c r="H6014" s="17">
        <v>0</v>
      </c>
      <c r="I6014" s="7">
        <v>1.2</v>
      </c>
      <c r="J6014" s="7">
        <v>14</v>
      </c>
      <c r="K6014" s="4">
        <v>1214</v>
      </c>
      <c r="L6014" s="5">
        <v>1214.0589</v>
      </c>
      <c r="M6014">
        <v>4877328</v>
      </c>
      <c r="N6014" s="33">
        <v>1</v>
      </c>
      <c r="O6014" s="50" t="e">
        <f>INDEX([1]Dados!$M$2:$N$26779,MATCH($P6014,[1]Dados!$N$2:$N$26779,),2)</f>
        <v>#N/A</v>
      </c>
      <c r="P6014">
        <v>170077</v>
      </c>
      <c r="Q6014" s="1">
        <v>37180</v>
      </c>
      <c r="R6014" s="1">
        <v>37212</v>
      </c>
      <c r="S6014" t="s">
        <v>1818</v>
      </c>
    </row>
    <row r="6015" spans="1:19" x14ac:dyDescent="0.2">
      <c r="A6015" s="7">
        <v>250180</v>
      </c>
      <c r="B6015" s="3">
        <v>19372</v>
      </c>
      <c r="C6015" s="3" t="s">
        <v>34</v>
      </c>
      <c r="D6015" s="2" t="s">
        <v>285</v>
      </c>
      <c r="E6015" s="3">
        <v>18</v>
      </c>
      <c r="F6015" s="17">
        <v>0</v>
      </c>
      <c r="G6015" s="17">
        <v>1</v>
      </c>
      <c r="H6015" s="17">
        <v>0</v>
      </c>
      <c r="I6015" s="7">
        <v>1.3</v>
      </c>
      <c r="J6015" s="7">
        <v>25</v>
      </c>
      <c r="K6015" s="4">
        <v>1214</v>
      </c>
      <c r="L6015" s="5">
        <v>1214.0589</v>
      </c>
      <c r="M6015">
        <v>4877328</v>
      </c>
      <c r="N6015" s="33">
        <v>1</v>
      </c>
      <c r="O6015" s="50" t="e">
        <f>INDEX([1]Dados!$M$2:$N$26779,MATCH($P6015,[1]Dados!$N$2:$N$26779,),2)</f>
        <v>#N/A</v>
      </c>
      <c r="P6015">
        <v>170077</v>
      </c>
      <c r="Q6015" s="1">
        <v>37180</v>
      </c>
      <c r="R6015" s="1">
        <v>37212</v>
      </c>
      <c r="S6015" t="s">
        <v>1818</v>
      </c>
    </row>
    <row r="6016" spans="1:19" x14ac:dyDescent="0.2">
      <c r="A6016" s="7">
        <v>250180</v>
      </c>
      <c r="B6016" s="3">
        <v>19372</v>
      </c>
      <c r="C6016" s="3" t="s">
        <v>34</v>
      </c>
      <c r="D6016" s="2" t="s">
        <v>285</v>
      </c>
      <c r="E6016" s="3">
        <v>18</v>
      </c>
      <c r="F6016" s="17">
        <v>0</v>
      </c>
      <c r="G6016" s="17">
        <v>1</v>
      </c>
      <c r="H6016" s="17">
        <v>0</v>
      </c>
      <c r="I6016" s="7">
        <v>1.4</v>
      </c>
      <c r="J6016" s="7">
        <v>24</v>
      </c>
      <c r="K6016" s="4">
        <v>1214</v>
      </c>
      <c r="L6016" s="5">
        <v>1214.0589</v>
      </c>
      <c r="M6016">
        <v>4877328</v>
      </c>
      <c r="N6016" s="33">
        <v>1</v>
      </c>
      <c r="O6016" s="50" t="e">
        <f>INDEX([1]Dados!$M$2:$N$26779,MATCH($P6016,[1]Dados!$N$2:$N$26779,),2)</f>
        <v>#N/A</v>
      </c>
      <c r="P6016">
        <v>170077</v>
      </c>
      <c r="Q6016" s="1">
        <v>37180</v>
      </c>
      <c r="R6016" s="1">
        <v>37212</v>
      </c>
      <c r="S6016" t="s">
        <v>1818</v>
      </c>
    </row>
    <row r="6017" spans="1:19" x14ac:dyDescent="0.2">
      <c r="A6017" s="7">
        <v>250180</v>
      </c>
      <c r="B6017" s="3">
        <v>19372</v>
      </c>
      <c r="C6017" s="3" t="s">
        <v>34</v>
      </c>
      <c r="D6017" s="2" t="s">
        <v>285</v>
      </c>
      <c r="E6017" s="3">
        <v>18</v>
      </c>
      <c r="F6017" s="17">
        <v>0</v>
      </c>
      <c r="G6017" s="17">
        <v>1</v>
      </c>
      <c r="H6017" s="17">
        <v>0</v>
      </c>
      <c r="I6017" s="7">
        <v>1.5</v>
      </c>
      <c r="J6017" s="7">
        <v>25</v>
      </c>
      <c r="K6017" s="4">
        <v>1214</v>
      </c>
      <c r="L6017" s="5">
        <v>1214.0589</v>
      </c>
      <c r="M6017">
        <v>4877328</v>
      </c>
      <c r="N6017" s="33">
        <v>1</v>
      </c>
      <c r="O6017" s="50" t="e">
        <f>INDEX([1]Dados!$M$2:$N$26779,MATCH($P6017,[1]Dados!$N$2:$N$26779,),2)</f>
        <v>#N/A</v>
      </c>
      <c r="P6017">
        <v>170077</v>
      </c>
      <c r="Q6017" s="1">
        <v>37180</v>
      </c>
      <c r="R6017" s="1">
        <v>37212</v>
      </c>
      <c r="S6017" t="s">
        <v>1818</v>
      </c>
    </row>
    <row r="6018" spans="1:19" x14ac:dyDescent="0.2">
      <c r="A6018" s="7">
        <v>250180</v>
      </c>
      <c r="B6018" s="3">
        <v>19372</v>
      </c>
      <c r="C6018" s="3" t="s">
        <v>34</v>
      </c>
      <c r="D6018" s="2" t="s">
        <v>285</v>
      </c>
      <c r="E6018" s="3">
        <v>18</v>
      </c>
      <c r="F6018" s="17">
        <v>0</v>
      </c>
      <c r="G6018" s="17">
        <v>1</v>
      </c>
      <c r="H6018" s="17">
        <v>0</v>
      </c>
      <c r="I6018" s="7">
        <v>1.6</v>
      </c>
      <c r="J6018" s="7">
        <v>28</v>
      </c>
      <c r="K6018" s="4">
        <v>1214</v>
      </c>
      <c r="L6018" s="5">
        <v>1214.0589</v>
      </c>
      <c r="M6018">
        <v>4877328</v>
      </c>
      <c r="N6018" s="33">
        <v>1</v>
      </c>
      <c r="O6018" s="50" t="e">
        <f>INDEX([1]Dados!$M$2:$N$26779,MATCH($P6018,[1]Dados!$N$2:$N$26779,),2)</f>
        <v>#N/A</v>
      </c>
      <c r="P6018">
        <v>170077</v>
      </c>
      <c r="Q6018" s="1">
        <v>37180</v>
      </c>
      <c r="R6018" s="1">
        <v>37212</v>
      </c>
      <c r="S6018" t="s">
        <v>1818</v>
      </c>
    </row>
    <row r="6019" spans="1:19" x14ac:dyDescent="0.2">
      <c r="A6019" s="7">
        <v>250180</v>
      </c>
      <c r="B6019" s="3">
        <v>19372</v>
      </c>
      <c r="C6019" s="3" t="s">
        <v>34</v>
      </c>
      <c r="D6019" s="2" t="s">
        <v>285</v>
      </c>
      <c r="E6019" s="3">
        <v>18</v>
      </c>
      <c r="F6019" s="17">
        <v>0</v>
      </c>
      <c r="G6019" s="17">
        <v>1</v>
      </c>
      <c r="H6019" s="17">
        <v>0</v>
      </c>
      <c r="I6019" s="7">
        <v>1.7</v>
      </c>
      <c r="J6019" s="7">
        <v>20</v>
      </c>
      <c r="K6019" s="4">
        <v>1214</v>
      </c>
      <c r="L6019" s="5">
        <v>1214.0589</v>
      </c>
      <c r="M6019">
        <v>4877328</v>
      </c>
      <c r="N6019" s="33">
        <v>1</v>
      </c>
      <c r="O6019" s="50" t="e">
        <f>INDEX([1]Dados!$M$2:$N$26779,MATCH($P6019,[1]Dados!$N$2:$N$26779,),2)</f>
        <v>#N/A</v>
      </c>
      <c r="P6019">
        <v>170077</v>
      </c>
      <c r="Q6019" s="1">
        <v>37180</v>
      </c>
      <c r="R6019" s="1">
        <v>37212</v>
      </c>
      <c r="S6019" t="s">
        <v>1818</v>
      </c>
    </row>
    <row r="6020" spans="1:19" x14ac:dyDescent="0.2">
      <c r="A6020" s="7">
        <v>250180</v>
      </c>
      <c r="B6020" s="3">
        <v>19372</v>
      </c>
      <c r="C6020" s="3" t="s">
        <v>34</v>
      </c>
      <c r="D6020" s="2" t="s">
        <v>285</v>
      </c>
      <c r="E6020" s="3">
        <v>18</v>
      </c>
      <c r="F6020" s="17">
        <v>0</v>
      </c>
      <c r="G6020" s="17">
        <v>1</v>
      </c>
      <c r="H6020" s="17">
        <v>0</v>
      </c>
      <c r="I6020" s="7">
        <v>1.8</v>
      </c>
      <c r="J6020" s="7">
        <v>28</v>
      </c>
      <c r="K6020" s="4">
        <v>1214</v>
      </c>
      <c r="L6020" s="5">
        <v>1214.0589</v>
      </c>
      <c r="M6020">
        <v>4877328</v>
      </c>
      <c r="N6020" s="33">
        <v>1</v>
      </c>
      <c r="O6020" s="50" t="e">
        <f>INDEX([1]Dados!$M$2:$N$26779,MATCH($P6020,[1]Dados!$N$2:$N$26779,),2)</f>
        <v>#N/A</v>
      </c>
      <c r="P6020">
        <v>170077</v>
      </c>
      <c r="Q6020" s="1">
        <v>37180</v>
      </c>
      <c r="R6020" s="1">
        <v>37212</v>
      </c>
      <c r="S6020" t="s">
        <v>1818</v>
      </c>
    </row>
    <row r="6021" spans="1:19" x14ac:dyDescent="0.2">
      <c r="A6021" s="7">
        <v>250660</v>
      </c>
      <c r="B6021" s="3">
        <v>20338</v>
      </c>
      <c r="C6021" s="3" t="s">
        <v>34</v>
      </c>
      <c r="D6021" s="2" t="s">
        <v>464</v>
      </c>
      <c r="E6021" s="3">
        <v>18</v>
      </c>
      <c r="F6021" s="17">
        <v>0</v>
      </c>
      <c r="G6021" s="17">
        <v>1</v>
      </c>
      <c r="H6021" s="17">
        <v>0</v>
      </c>
      <c r="I6021" s="7">
        <v>4.0999999999999996</v>
      </c>
      <c r="J6021" s="7">
        <v>7</v>
      </c>
      <c r="K6021" s="4">
        <v>2</v>
      </c>
      <c r="L6021" s="5">
        <v>2.3921000000000001</v>
      </c>
      <c r="M6021">
        <v>101010.1</v>
      </c>
      <c r="N6021" s="33">
        <v>1</v>
      </c>
      <c r="O6021" s="50" t="e">
        <f>INDEX([1]Dados!$M$2:$N$26779,MATCH($P6021,[1]Dados!$N$2:$N$26779,),2)</f>
        <v>#N/A</v>
      </c>
      <c r="P6021">
        <v>170669</v>
      </c>
      <c r="Q6021" s="1">
        <v>37180</v>
      </c>
      <c r="R6021" s="1">
        <v>37184</v>
      </c>
      <c r="S6021" t="s">
        <v>1581</v>
      </c>
    </row>
    <row r="6022" spans="1:19" x14ac:dyDescent="0.2">
      <c r="A6022" s="7">
        <v>250660</v>
      </c>
      <c r="B6022" s="3">
        <v>20338</v>
      </c>
      <c r="C6022" s="3" t="s">
        <v>34</v>
      </c>
      <c r="D6022" s="2" t="s">
        <v>464</v>
      </c>
      <c r="E6022" s="3">
        <v>18</v>
      </c>
      <c r="F6022" s="17">
        <v>0</v>
      </c>
      <c r="G6022" s="17">
        <v>1</v>
      </c>
      <c r="H6022" s="17">
        <v>0</v>
      </c>
      <c r="I6022" s="7">
        <v>4.2</v>
      </c>
      <c r="J6022" s="7">
        <v>19</v>
      </c>
      <c r="K6022" s="4">
        <v>2</v>
      </c>
      <c r="L6022" s="5">
        <v>2.3921000000000001</v>
      </c>
      <c r="M6022">
        <v>101010.1</v>
      </c>
      <c r="N6022" s="33">
        <v>1</v>
      </c>
      <c r="O6022" s="50" t="e">
        <f>INDEX([1]Dados!$M$2:$N$26779,MATCH($P6022,[1]Dados!$N$2:$N$26779,),2)</f>
        <v>#N/A</v>
      </c>
      <c r="P6022">
        <v>170669</v>
      </c>
      <c r="Q6022" s="1">
        <v>37180</v>
      </c>
      <c r="R6022" s="1">
        <v>37184</v>
      </c>
      <c r="S6022" t="s">
        <v>1581</v>
      </c>
    </row>
    <row r="6023" spans="1:19" x14ac:dyDescent="0.2">
      <c r="A6023" s="7">
        <v>250660</v>
      </c>
      <c r="B6023" s="3">
        <v>20338</v>
      </c>
      <c r="C6023" s="3" t="s">
        <v>34</v>
      </c>
      <c r="D6023" s="2" t="s">
        <v>464</v>
      </c>
      <c r="E6023" s="3">
        <v>18</v>
      </c>
      <c r="F6023" s="17">
        <v>0</v>
      </c>
      <c r="G6023" s="17">
        <v>1</v>
      </c>
      <c r="H6023" s="17">
        <v>0</v>
      </c>
      <c r="I6023" s="7">
        <v>5.0999999999999996</v>
      </c>
      <c r="J6023" s="7">
        <v>4</v>
      </c>
      <c r="K6023" s="4">
        <v>119</v>
      </c>
      <c r="L6023" s="5">
        <v>119.3861</v>
      </c>
      <c r="M6023">
        <v>101000</v>
      </c>
      <c r="N6023" s="33">
        <v>1</v>
      </c>
      <c r="O6023" s="50" t="e">
        <f>INDEX([1]Dados!$M$2:$N$26779,MATCH($P6023,[1]Dados!$N$2:$N$26779,),2)</f>
        <v>#N/A</v>
      </c>
      <c r="P6023">
        <v>170645</v>
      </c>
      <c r="Q6023" s="1">
        <v>37180</v>
      </c>
      <c r="R6023" s="1">
        <v>37184</v>
      </c>
      <c r="S6023" t="s">
        <v>1581</v>
      </c>
    </row>
    <row r="6024" spans="1:19" x14ac:dyDescent="0.2">
      <c r="A6024" s="7">
        <v>250660</v>
      </c>
      <c r="B6024" s="3">
        <v>20338</v>
      </c>
      <c r="C6024" s="3" t="s">
        <v>34</v>
      </c>
      <c r="D6024" s="2" t="s">
        <v>464</v>
      </c>
      <c r="E6024" s="3">
        <v>18</v>
      </c>
      <c r="F6024" s="17">
        <v>0</v>
      </c>
      <c r="G6024" s="17">
        <v>1</v>
      </c>
      <c r="H6024" s="17">
        <v>0</v>
      </c>
      <c r="I6024" s="7">
        <v>5.2</v>
      </c>
      <c r="J6024" s="7">
        <v>8</v>
      </c>
      <c r="K6024" s="4">
        <v>119</v>
      </c>
      <c r="L6024" s="5">
        <v>119.3861</v>
      </c>
      <c r="M6024">
        <v>101000</v>
      </c>
      <c r="N6024" s="33">
        <v>1</v>
      </c>
      <c r="O6024" s="50" t="e">
        <f>INDEX([1]Dados!$M$2:$N$26779,MATCH($P6024,[1]Dados!$N$2:$N$26779,),2)</f>
        <v>#N/A</v>
      </c>
      <c r="P6024">
        <v>170645</v>
      </c>
      <c r="Q6024" s="1">
        <v>37180</v>
      </c>
      <c r="R6024" s="1">
        <v>37184</v>
      </c>
      <c r="S6024" t="s">
        <v>1581</v>
      </c>
    </row>
    <row r="6025" spans="1:19" x14ac:dyDescent="0.2">
      <c r="A6025" s="7">
        <v>250660</v>
      </c>
      <c r="B6025" s="3">
        <v>20338</v>
      </c>
      <c r="C6025" s="3" t="s">
        <v>34</v>
      </c>
      <c r="D6025" s="2" t="s">
        <v>464</v>
      </c>
      <c r="E6025" s="3">
        <v>18</v>
      </c>
      <c r="F6025" s="17">
        <v>0</v>
      </c>
      <c r="G6025" s="17">
        <v>1</v>
      </c>
      <c r="H6025" s="17">
        <v>0</v>
      </c>
      <c r="I6025" s="7">
        <v>5.3</v>
      </c>
      <c r="J6025" s="7">
        <v>19</v>
      </c>
      <c r="K6025" s="4">
        <v>119</v>
      </c>
      <c r="L6025" s="5">
        <v>119.3861</v>
      </c>
      <c r="M6025">
        <v>101000</v>
      </c>
      <c r="N6025" s="33">
        <v>1</v>
      </c>
      <c r="O6025" s="50" t="e">
        <f>INDEX([1]Dados!$M$2:$N$26779,MATCH($P6025,[1]Dados!$N$2:$N$26779,),2)</f>
        <v>#N/A</v>
      </c>
      <c r="P6025">
        <v>170645</v>
      </c>
      <c r="Q6025" s="1">
        <v>37180</v>
      </c>
      <c r="R6025" s="1">
        <v>37184</v>
      </c>
      <c r="S6025" t="s">
        <v>1581</v>
      </c>
    </row>
    <row r="6026" spans="1:19" x14ac:dyDescent="0.2">
      <c r="A6026" s="7">
        <v>250660</v>
      </c>
      <c r="B6026" s="3">
        <v>20338</v>
      </c>
      <c r="C6026" s="3" t="s">
        <v>34</v>
      </c>
      <c r="D6026" s="2" t="s">
        <v>464</v>
      </c>
      <c r="E6026" s="3">
        <v>18</v>
      </c>
      <c r="F6026" s="17">
        <v>0</v>
      </c>
      <c r="G6026" s="17">
        <v>1</v>
      </c>
      <c r="H6026" s="17">
        <v>0</v>
      </c>
      <c r="I6026" s="7" t="s">
        <v>3</v>
      </c>
      <c r="J6026" s="7">
        <v>0</v>
      </c>
      <c r="K6026" s="4">
        <v>1203</v>
      </c>
      <c r="L6026" s="5">
        <v>1203.0829000000001</v>
      </c>
      <c r="M6026">
        <v>2767.54</v>
      </c>
      <c r="N6026" s="3">
        <v>1</v>
      </c>
      <c r="O6026" s="50" t="e">
        <f>INDEX([1]Dados!$M$2:$N$26779,MATCH($P6026,[1]Dados!$N$2:$N$26779,),2)</f>
        <v>#N/A</v>
      </c>
      <c r="P6026">
        <v>170418</v>
      </c>
      <c r="Q6026" s="1">
        <v>37180</v>
      </c>
      <c r="R6026" s="1">
        <v>37184</v>
      </c>
      <c r="S6026" t="s">
        <v>2134</v>
      </c>
    </row>
    <row r="6027" spans="1:19" x14ac:dyDescent="0.2">
      <c r="A6027" s="7">
        <v>250660</v>
      </c>
      <c r="B6027" s="3">
        <v>20338</v>
      </c>
      <c r="C6027" s="3" t="s">
        <v>34</v>
      </c>
      <c r="D6027" s="2" t="s">
        <v>464</v>
      </c>
      <c r="E6027" s="3">
        <v>18</v>
      </c>
      <c r="F6027" s="17">
        <v>0</v>
      </c>
      <c r="G6027" s="17">
        <v>1</v>
      </c>
      <c r="H6027" s="17">
        <v>0</v>
      </c>
      <c r="I6027" s="7">
        <v>6.1</v>
      </c>
      <c r="J6027" s="7">
        <v>8</v>
      </c>
      <c r="K6027" s="4">
        <v>119</v>
      </c>
      <c r="L6027" s="5">
        <v>119.38590000000001</v>
      </c>
      <c r="M6027">
        <v>66316</v>
      </c>
      <c r="N6027" s="33">
        <v>1</v>
      </c>
      <c r="O6027" s="50" t="e">
        <f>INDEX([1]Dados!$M$2:$N$26779,MATCH($P6027,[1]Dados!$N$2:$N$26779,),2)</f>
        <v>#N/A</v>
      </c>
      <c r="P6027">
        <v>170658</v>
      </c>
      <c r="Q6027" s="1">
        <v>37180</v>
      </c>
      <c r="R6027" s="1">
        <v>37184</v>
      </c>
      <c r="S6027" t="s">
        <v>1096</v>
      </c>
    </row>
    <row r="6028" spans="1:19" x14ac:dyDescent="0.2">
      <c r="A6028" s="7">
        <v>250660</v>
      </c>
      <c r="B6028" s="3">
        <v>20338</v>
      </c>
      <c r="C6028" s="3" t="s">
        <v>34</v>
      </c>
      <c r="D6028" s="2" t="s">
        <v>464</v>
      </c>
      <c r="E6028" s="3">
        <v>18</v>
      </c>
      <c r="F6028" s="17">
        <v>0</v>
      </c>
      <c r="G6028" s="17">
        <v>1</v>
      </c>
      <c r="H6028" s="17">
        <v>0</v>
      </c>
      <c r="I6028" s="7">
        <v>6.2</v>
      </c>
      <c r="J6028" s="7">
        <v>7</v>
      </c>
      <c r="K6028" s="4">
        <v>119</v>
      </c>
      <c r="L6028" s="5">
        <v>119.38590000000001</v>
      </c>
      <c r="M6028">
        <v>66316</v>
      </c>
      <c r="N6028" s="33">
        <v>1</v>
      </c>
      <c r="O6028" s="50" t="e">
        <f>INDEX([1]Dados!$M$2:$N$26779,MATCH($P6028,[1]Dados!$N$2:$N$26779,),2)</f>
        <v>#N/A</v>
      </c>
      <c r="P6028">
        <v>170658</v>
      </c>
      <c r="Q6028" s="1">
        <v>37180</v>
      </c>
      <c r="R6028" s="1">
        <v>37184</v>
      </c>
      <c r="S6028" t="s">
        <v>1096</v>
      </c>
    </row>
    <row r="6029" spans="1:19" x14ac:dyDescent="0.2">
      <c r="A6029" s="7">
        <v>250660</v>
      </c>
      <c r="B6029" s="3">
        <v>20338</v>
      </c>
      <c r="C6029" s="3" t="s">
        <v>34</v>
      </c>
      <c r="D6029" s="2" t="s">
        <v>464</v>
      </c>
      <c r="E6029" s="3">
        <v>18</v>
      </c>
      <c r="F6029" s="17">
        <v>0</v>
      </c>
      <c r="G6029" s="17">
        <v>1</v>
      </c>
      <c r="H6029" s="17">
        <v>0</v>
      </c>
      <c r="I6029" s="7">
        <v>6.3</v>
      </c>
      <c r="J6029" s="7">
        <v>19</v>
      </c>
      <c r="K6029" s="4">
        <v>119</v>
      </c>
      <c r="L6029" s="5">
        <v>119.38590000000001</v>
      </c>
      <c r="M6029">
        <v>66316</v>
      </c>
      <c r="N6029" s="33">
        <v>1</v>
      </c>
      <c r="O6029" s="50" t="e">
        <f>INDEX([1]Dados!$M$2:$N$26779,MATCH($P6029,[1]Dados!$N$2:$N$26779,),2)</f>
        <v>#N/A</v>
      </c>
      <c r="P6029">
        <v>170658</v>
      </c>
      <c r="Q6029" s="1">
        <v>37180</v>
      </c>
      <c r="R6029" s="1">
        <v>37184</v>
      </c>
      <c r="S6029" t="s">
        <v>1096</v>
      </c>
    </row>
    <row r="6030" spans="1:19" x14ac:dyDescent="0.2">
      <c r="A6030" s="7">
        <v>250660</v>
      </c>
      <c r="B6030" s="3">
        <v>20338</v>
      </c>
      <c r="C6030" s="3" t="s">
        <v>34</v>
      </c>
      <c r="D6030" s="2" t="s">
        <v>464</v>
      </c>
      <c r="E6030" s="3">
        <v>18</v>
      </c>
      <c r="F6030" s="17">
        <v>0</v>
      </c>
      <c r="G6030" s="17">
        <v>1</v>
      </c>
      <c r="H6030" s="17">
        <v>0</v>
      </c>
      <c r="I6030" s="7">
        <v>2.1</v>
      </c>
      <c r="J6030" s="7">
        <v>25</v>
      </c>
      <c r="K6030" s="4">
        <v>1214</v>
      </c>
      <c r="L6030" s="5">
        <v>1214.0587</v>
      </c>
      <c r="M6030">
        <v>61629.75</v>
      </c>
      <c r="N6030" s="33">
        <v>1</v>
      </c>
      <c r="O6030" s="50" t="e">
        <f>INDEX([1]Dados!$M$2:$N$26779,MATCH($P6030,[1]Dados!$N$2:$N$26779,),2)</f>
        <v>#N/A</v>
      </c>
      <c r="P6030">
        <v>170370</v>
      </c>
      <c r="Q6030" s="1">
        <v>37180</v>
      </c>
      <c r="R6030" s="1">
        <v>37184</v>
      </c>
      <c r="S6030" t="s">
        <v>953</v>
      </c>
    </row>
    <row r="6031" spans="1:19" x14ac:dyDescent="0.2">
      <c r="A6031" s="7">
        <v>250660</v>
      </c>
      <c r="B6031" s="3">
        <v>20338</v>
      </c>
      <c r="C6031" s="3" t="s">
        <v>34</v>
      </c>
      <c r="D6031" s="2" t="s">
        <v>464</v>
      </c>
      <c r="E6031" s="3">
        <v>18</v>
      </c>
      <c r="F6031" s="17">
        <v>0</v>
      </c>
      <c r="G6031" s="17">
        <v>1</v>
      </c>
      <c r="H6031" s="17">
        <v>0</v>
      </c>
      <c r="I6031" s="7">
        <v>2.2000000000000002</v>
      </c>
      <c r="J6031" s="7">
        <v>7</v>
      </c>
      <c r="K6031" s="4">
        <v>1214</v>
      </c>
      <c r="L6031" s="5">
        <v>1214.0587</v>
      </c>
      <c r="M6031">
        <v>61629.75</v>
      </c>
      <c r="N6031" s="33">
        <v>1</v>
      </c>
      <c r="O6031" s="50" t="e">
        <f>INDEX([1]Dados!$M$2:$N$26779,MATCH($P6031,[1]Dados!$N$2:$N$26779,),2)</f>
        <v>#N/A</v>
      </c>
      <c r="P6031">
        <v>170370</v>
      </c>
      <c r="Q6031" s="1">
        <v>37180</v>
      </c>
      <c r="R6031" s="1">
        <v>37184</v>
      </c>
      <c r="S6031" t="s">
        <v>953</v>
      </c>
    </row>
    <row r="6032" spans="1:19" x14ac:dyDescent="0.2">
      <c r="A6032" s="7">
        <v>250660</v>
      </c>
      <c r="B6032" s="3">
        <v>20338</v>
      </c>
      <c r="C6032" s="3" t="s">
        <v>34</v>
      </c>
      <c r="D6032" s="2" t="s">
        <v>464</v>
      </c>
      <c r="E6032" s="3">
        <v>18</v>
      </c>
      <c r="F6032" s="17">
        <v>0</v>
      </c>
      <c r="G6032" s="17">
        <v>1</v>
      </c>
      <c r="H6032" s="17">
        <v>0</v>
      </c>
      <c r="I6032" s="7" t="s">
        <v>3</v>
      </c>
      <c r="J6032" s="7">
        <v>0</v>
      </c>
      <c r="K6032" s="4">
        <v>1214</v>
      </c>
      <c r="L6032" s="5">
        <v>1214.0589</v>
      </c>
      <c r="M6032" t="s">
        <v>2134</v>
      </c>
      <c r="N6032" s="33">
        <v>1</v>
      </c>
      <c r="O6032" s="50" t="e">
        <f>INDEX([1]Dados!$M$2:$N$26779,MATCH($P6032,[1]Dados!$N$2:$N$26779,),2)</f>
        <v>#N/A</v>
      </c>
      <c r="P6032">
        <v>170279</v>
      </c>
      <c r="Q6032" s="1">
        <v>37180</v>
      </c>
      <c r="R6032" s="1">
        <v>37184</v>
      </c>
      <c r="S6032" t="s">
        <v>1580</v>
      </c>
    </row>
    <row r="6033" spans="1:19" x14ac:dyDescent="0.2">
      <c r="A6033" s="7">
        <v>250660</v>
      </c>
      <c r="B6033" s="3">
        <v>20338</v>
      </c>
      <c r="C6033" s="3" t="s">
        <v>34</v>
      </c>
      <c r="D6033" s="2" t="s">
        <v>464</v>
      </c>
      <c r="E6033" s="3">
        <v>18</v>
      </c>
      <c r="F6033" s="17">
        <v>0</v>
      </c>
      <c r="G6033" s="17">
        <v>1</v>
      </c>
      <c r="H6033" s="17">
        <v>0</v>
      </c>
      <c r="I6033" s="7">
        <v>1.1000000000000001</v>
      </c>
      <c r="J6033" s="7">
        <v>24</v>
      </c>
      <c r="K6033" s="4">
        <v>1214</v>
      </c>
      <c r="L6033" s="5">
        <v>1214.0589</v>
      </c>
      <c r="M6033">
        <v>412454</v>
      </c>
      <c r="N6033" s="33">
        <v>1</v>
      </c>
      <c r="O6033" s="50" t="e">
        <f>INDEX([1]Dados!$M$2:$N$26779,MATCH($P6033,[1]Dados!$N$2:$N$26779,),2)</f>
        <v>#N/A</v>
      </c>
      <c r="P6033">
        <v>170325</v>
      </c>
      <c r="Q6033" s="1">
        <v>37180</v>
      </c>
      <c r="R6033" s="1">
        <v>37184</v>
      </c>
      <c r="S6033" t="s">
        <v>1580</v>
      </c>
    </row>
    <row r="6034" spans="1:19" x14ac:dyDescent="0.2">
      <c r="A6034" s="7">
        <v>250660</v>
      </c>
      <c r="B6034" s="3">
        <v>20338</v>
      </c>
      <c r="C6034" s="3" t="s">
        <v>34</v>
      </c>
      <c r="D6034" s="2" t="s">
        <v>464</v>
      </c>
      <c r="E6034" s="3">
        <v>18</v>
      </c>
      <c r="F6034" s="17">
        <v>0</v>
      </c>
      <c r="G6034" s="17">
        <v>1</v>
      </c>
      <c r="H6034" s="17">
        <v>0</v>
      </c>
      <c r="I6034" s="7">
        <v>1.2</v>
      </c>
      <c r="J6034" s="7">
        <v>28</v>
      </c>
      <c r="K6034" s="4">
        <v>1214</v>
      </c>
      <c r="L6034" s="5">
        <v>1214.0589</v>
      </c>
      <c r="M6034">
        <v>412454</v>
      </c>
      <c r="N6034" s="33">
        <v>1</v>
      </c>
      <c r="O6034" s="50" t="e">
        <f>INDEX([1]Dados!$M$2:$N$26779,MATCH($P6034,[1]Dados!$N$2:$N$26779,),2)</f>
        <v>#N/A</v>
      </c>
      <c r="P6034">
        <v>170325</v>
      </c>
      <c r="Q6034" s="1">
        <v>37180</v>
      </c>
      <c r="R6034" s="1">
        <v>37184</v>
      </c>
      <c r="S6034" t="s">
        <v>1580</v>
      </c>
    </row>
    <row r="6035" spans="1:19" x14ac:dyDescent="0.2">
      <c r="A6035" s="7">
        <v>250660</v>
      </c>
      <c r="B6035" s="3">
        <v>20338</v>
      </c>
      <c r="C6035" s="3" t="s">
        <v>34</v>
      </c>
      <c r="D6035" s="2" t="s">
        <v>464</v>
      </c>
      <c r="E6035" s="3">
        <v>18</v>
      </c>
      <c r="F6035" s="17">
        <v>0</v>
      </c>
      <c r="G6035" s="17">
        <v>1</v>
      </c>
      <c r="H6035" s="17">
        <v>0</v>
      </c>
      <c r="I6035" s="7">
        <v>3.1</v>
      </c>
      <c r="J6035" s="7">
        <v>7</v>
      </c>
      <c r="K6035" s="4">
        <v>1214</v>
      </c>
      <c r="L6035" s="5">
        <v>1214.0808</v>
      </c>
      <c r="M6035">
        <v>104000</v>
      </c>
      <c r="N6035" s="33">
        <v>1</v>
      </c>
      <c r="O6035" s="50" t="e">
        <f>INDEX([1]Dados!$M$2:$N$26779,MATCH($P6035,[1]Dados!$N$2:$N$26779,),2)</f>
        <v>#N/A</v>
      </c>
      <c r="P6035">
        <v>170446</v>
      </c>
      <c r="Q6035" s="1">
        <v>37180</v>
      </c>
      <c r="R6035" s="1">
        <v>37184</v>
      </c>
      <c r="S6035" t="s">
        <v>887</v>
      </c>
    </row>
    <row r="6036" spans="1:19" x14ac:dyDescent="0.2">
      <c r="A6036" s="7">
        <v>250660</v>
      </c>
      <c r="B6036" s="3">
        <v>20338</v>
      </c>
      <c r="C6036" s="3" t="s">
        <v>34</v>
      </c>
      <c r="D6036" s="2" t="s">
        <v>464</v>
      </c>
      <c r="E6036" s="3">
        <v>18</v>
      </c>
      <c r="F6036" s="17">
        <v>0</v>
      </c>
      <c r="G6036" s="17">
        <v>1</v>
      </c>
      <c r="H6036" s="17">
        <v>0</v>
      </c>
      <c r="I6036" s="7" t="s">
        <v>3</v>
      </c>
      <c r="J6036" s="7">
        <v>0</v>
      </c>
      <c r="K6036" s="4">
        <v>1293</v>
      </c>
      <c r="L6036" s="5">
        <v>1293.0592999999999</v>
      </c>
      <c r="M6036">
        <v>13867.17</v>
      </c>
      <c r="N6036" s="33">
        <v>1</v>
      </c>
      <c r="O6036" s="50" t="e">
        <f>INDEX([1]Dados!$M$2:$N$26779,MATCH($P6036,[1]Dados!$N$2:$N$26779,),2)</f>
        <v>#N/A</v>
      </c>
      <c r="P6036">
        <v>170102</v>
      </c>
      <c r="Q6036" s="1">
        <v>37180</v>
      </c>
      <c r="R6036" s="1">
        <v>37184</v>
      </c>
      <c r="S6036" t="s">
        <v>2134</v>
      </c>
    </row>
    <row r="6037" spans="1:19" x14ac:dyDescent="0.2">
      <c r="A6037" s="7">
        <v>261230</v>
      </c>
      <c r="B6037" s="3">
        <v>25453</v>
      </c>
      <c r="C6037" s="3" t="s">
        <v>51</v>
      </c>
      <c r="D6037" s="2" t="s">
        <v>721</v>
      </c>
      <c r="E6037" s="3">
        <v>18</v>
      </c>
      <c r="F6037" s="17">
        <v>0</v>
      </c>
      <c r="G6037" s="17">
        <v>1</v>
      </c>
      <c r="H6037" s="17">
        <v>0</v>
      </c>
      <c r="I6037" s="7">
        <v>4.0999999999999996</v>
      </c>
      <c r="J6037" s="7">
        <v>17</v>
      </c>
      <c r="K6037" s="4">
        <v>1203</v>
      </c>
      <c r="L6037" s="5">
        <v>1203.0829000000001</v>
      </c>
      <c r="M6037">
        <v>71998.92</v>
      </c>
      <c r="N6037" s="3">
        <v>1</v>
      </c>
      <c r="O6037" s="50" t="e">
        <f>INDEX([1]Dados!$M$2:$N$26779,MATCH($P6037,[1]Dados!$N$2:$N$26779,),2)</f>
        <v>#N/A</v>
      </c>
      <c r="P6037">
        <v>170419</v>
      </c>
      <c r="Q6037" s="1">
        <v>37180</v>
      </c>
      <c r="R6037" s="1">
        <v>37184</v>
      </c>
      <c r="S6037" t="s">
        <v>1320</v>
      </c>
    </row>
    <row r="6038" spans="1:19" x14ac:dyDescent="0.2">
      <c r="A6038" s="7">
        <v>261230</v>
      </c>
      <c r="B6038" s="3">
        <v>25453</v>
      </c>
      <c r="C6038" s="3" t="s">
        <v>51</v>
      </c>
      <c r="D6038" s="2" t="s">
        <v>721</v>
      </c>
      <c r="E6038" s="3">
        <v>18</v>
      </c>
      <c r="F6038" s="17">
        <v>0</v>
      </c>
      <c r="G6038" s="17">
        <v>1</v>
      </c>
      <c r="H6038" s="17">
        <v>0</v>
      </c>
      <c r="I6038" s="7">
        <v>4.2</v>
      </c>
      <c r="J6038" s="7">
        <v>0</v>
      </c>
      <c r="K6038" s="4">
        <v>1203</v>
      </c>
      <c r="L6038" s="5">
        <v>1203.0829000000001</v>
      </c>
      <c r="M6038">
        <v>71998.92</v>
      </c>
      <c r="N6038" s="3">
        <v>1</v>
      </c>
      <c r="O6038" s="50" t="e">
        <f>INDEX([1]Dados!$M$2:$N$26779,MATCH($P6038,[1]Dados!$N$2:$N$26779,),2)</f>
        <v>#N/A</v>
      </c>
      <c r="P6038">
        <v>170419</v>
      </c>
      <c r="Q6038" s="1">
        <v>37180</v>
      </c>
      <c r="R6038" s="1">
        <v>37184</v>
      </c>
      <c r="S6038" t="s">
        <v>1320</v>
      </c>
    </row>
    <row r="6039" spans="1:19" x14ac:dyDescent="0.2">
      <c r="A6039" s="7">
        <v>261230</v>
      </c>
      <c r="B6039" s="3">
        <v>25453</v>
      </c>
      <c r="C6039" s="3" t="s">
        <v>51</v>
      </c>
      <c r="D6039" s="2" t="s">
        <v>721</v>
      </c>
      <c r="E6039" s="3">
        <v>18</v>
      </c>
      <c r="F6039" s="17">
        <v>0</v>
      </c>
      <c r="G6039" s="17">
        <v>1</v>
      </c>
      <c r="H6039" s="17">
        <v>0</v>
      </c>
      <c r="I6039" s="7">
        <v>4.3</v>
      </c>
      <c r="J6039" s="7">
        <v>20</v>
      </c>
      <c r="K6039" s="4">
        <v>1203</v>
      </c>
      <c r="L6039" s="5">
        <v>1203.0829000000001</v>
      </c>
      <c r="M6039">
        <v>71998.92</v>
      </c>
      <c r="N6039" s="3">
        <v>1</v>
      </c>
      <c r="O6039" s="50" t="e">
        <f>INDEX([1]Dados!$M$2:$N$26779,MATCH($P6039,[1]Dados!$N$2:$N$26779,),2)</f>
        <v>#N/A</v>
      </c>
      <c r="P6039">
        <v>170419</v>
      </c>
      <c r="Q6039" s="1">
        <v>37180</v>
      </c>
      <c r="R6039" s="1">
        <v>37184</v>
      </c>
      <c r="S6039" t="s">
        <v>1320</v>
      </c>
    </row>
    <row r="6040" spans="1:19" x14ac:dyDescent="0.2">
      <c r="A6040" s="7">
        <v>261230</v>
      </c>
      <c r="B6040" s="3">
        <v>25453</v>
      </c>
      <c r="C6040" s="3" t="s">
        <v>51</v>
      </c>
      <c r="D6040" s="2" t="s">
        <v>721</v>
      </c>
      <c r="E6040" s="3">
        <v>18</v>
      </c>
      <c r="F6040" s="17">
        <v>0</v>
      </c>
      <c r="G6040" s="17">
        <v>1</v>
      </c>
      <c r="H6040" s="17">
        <v>0</v>
      </c>
      <c r="I6040" s="7">
        <v>2.1</v>
      </c>
      <c r="J6040" s="7">
        <v>25</v>
      </c>
      <c r="K6040" s="4">
        <v>1214</v>
      </c>
      <c r="L6040" s="5">
        <v>1214.0587</v>
      </c>
      <c r="M6040">
        <v>165584.64000000001</v>
      </c>
      <c r="N6040" s="3">
        <v>1</v>
      </c>
      <c r="O6040" s="50" t="e">
        <f>INDEX([1]Dados!$M$2:$N$26779,MATCH($P6040,[1]Dados!$N$2:$N$26779,),2)</f>
        <v>#N/A</v>
      </c>
      <c r="P6040">
        <v>170371</v>
      </c>
      <c r="Q6040" s="1">
        <v>37180</v>
      </c>
      <c r="R6040" s="1">
        <v>37184</v>
      </c>
      <c r="S6040" t="s">
        <v>1319</v>
      </c>
    </row>
    <row r="6041" spans="1:19" x14ac:dyDescent="0.2">
      <c r="A6041" s="7">
        <v>261230</v>
      </c>
      <c r="B6041" s="3">
        <v>25453</v>
      </c>
      <c r="C6041" s="3" t="s">
        <v>51</v>
      </c>
      <c r="D6041" s="2" t="s">
        <v>721</v>
      </c>
      <c r="E6041" s="3">
        <v>18</v>
      </c>
      <c r="F6041" s="17">
        <v>0</v>
      </c>
      <c r="G6041" s="17">
        <v>1</v>
      </c>
      <c r="H6041" s="17">
        <v>0</v>
      </c>
      <c r="I6041" s="7">
        <v>2.2000000000000002</v>
      </c>
      <c r="J6041" s="7">
        <v>13</v>
      </c>
      <c r="K6041" s="4">
        <v>1214</v>
      </c>
      <c r="L6041" s="5">
        <v>1214.0587</v>
      </c>
      <c r="M6041">
        <v>165584.64000000001</v>
      </c>
      <c r="N6041" s="3">
        <v>1</v>
      </c>
      <c r="O6041" s="50" t="e">
        <f>INDEX([1]Dados!$M$2:$N$26779,MATCH($P6041,[1]Dados!$N$2:$N$26779,),2)</f>
        <v>#N/A</v>
      </c>
      <c r="P6041">
        <v>170371</v>
      </c>
      <c r="Q6041" s="1">
        <v>37180</v>
      </c>
      <c r="R6041" s="1">
        <v>37184</v>
      </c>
      <c r="S6041" t="s">
        <v>1319</v>
      </c>
    </row>
    <row r="6042" spans="1:19" x14ac:dyDescent="0.2">
      <c r="A6042" s="7">
        <v>261230</v>
      </c>
      <c r="B6042" s="3">
        <v>25453</v>
      </c>
      <c r="C6042" s="3" t="s">
        <v>51</v>
      </c>
      <c r="D6042" s="2" t="s">
        <v>721</v>
      </c>
      <c r="E6042" s="3">
        <v>18</v>
      </c>
      <c r="F6042" s="17">
        <v>0</v>
      </c>
      <c r="G6042" s="17">
        <v>1</v>
      </c>
      <c r="H6042" s="17">
        <v>0</v>
      </c>
      <c r="I6042" s="7">
        <v>2.2999999999999998</v>
      </c>
      <c r="J6042" s="7">
        <v>15</v>
      </c>
      <c r="K6042" s="4">
        <v>1214</v>
      </c>
      <c r="L6042" s="5">
        <v>1214.0587</v>
      </c>
      <c r="M6042">
        <v>165584.64000000001</v>
      </c>
      <c r="N6042" s="3">
        <v>1</v>
      </c>
      <c r="O6042" s="50" t="e">
        <f>INDEX([1]Dados!$M$2:$N$26779,MATCH($P6042,[1]Dados!$N$2:$N$26779,),2)</f>
        <v>#N/A</v>
      </c>
      <c r="P6042">
        <v>170371</v>
      </c>
      <c r="Q6042" s="1">
        <v>37180</v>
      </c>
      <c r="R6042" s="1">
        <v>37184</v>
      </c>
      <c r="S6042" t="s">
        <v>1319</v>
      </c>
    </row>
    <row r="6043" spans="1:19" x14ac:dyDescent="0.2">
      <c r="A6043" s="7">
        <v>261230</v>
      </c>
      <c r="B6043" s="3">
        <v>25453</v>
      </c>
      <c r="C6043" s="3" t="s">
        <v>51</v>
      </c>
      <c r="D6043" s="2" t="s">
        <v>721</v>
      </c>
      <c r="E6043" s="3">
        <v>18</v>
      </c>
      <c r="F6043" s="17">
        <v>0</v>
      </c>
      <c r="G6043" s="17">
        <v>1</v>
      </c>
      <c r="H6043" s="17">
        <v>0</v>
      </c>
      <c r="I6043" s="7">
        <v>2.4</v>
      </c>
      <c r="J6043" s="7">
        <v>28</v>
      </c>
      <c r="K6043" s="4">
        <v>1214</v>
      </c>
      <c r="L6043" s="5">
        <v>1214.0587</v>
      </c>
      <c r="M6043">
        <v>165584.64000000001</v>
      </c>
      <c r="N6043" s="3">
        <v>1</v>
      </c>
      <c r="O6043" s="50" t="e">
        <f>INDEX([1]Dados!$M$2:$N$26779,MATCH($P6043,[1]Dados!$N$2:$N$26779,),2)</f>
        <v>#N/A</v>
      </c>
      <c r="P6043">
        <v>170371</v>
      </c>
      <c r="Q6043" s="1">
        <v>37180</v>
      </c>
      <c r="R6043" s="1">
        <v>37184</v>
      </c>
      <c r="S6043" t="s">
        <v>1319</v>
      </c>
    </row>
    <row r="6044" spans="1:19" x14ac:dyDescent="0.2">
      <c r="A6044" s="7">
        <v>261230</v>
      </c>
      <c r="B6044" s="3">
        <v>25453</v>
      </c>
      <c r="C6044" s="3" t="s">
        <v>51</v>
      </c>
      <c r="D6044" s="2" t="s">
        <v>721</v>
      </c>
      <c r="E6044" s="3">
        <v>18</v>
      </c>
      <c r="F6044" s="17">
        <v>0</v>
      </c>
      <c r="G6044" s="17">
        <v>1</v>
      </c>
      <c r="H6044" s="17">
        <v>0</v>
      </c>
      <c r="I6044" s="7">
        <v>2.5</v>
      </c>
      <c r="J6044" s="7">
        <v>5</v>
      </c>
      <c r="K6044" s="4">
        <v>1214</v>
      </c>
      <c r="L6044" s="5">
        <v>1214.0587</v>
      </c>
      <c r="M6044">
        <v>165584.64000000001</v>
      </c>
      <c r="N6044" s="3">
        <v>1</v>
      </c>
      <c r="O6044" s="50" t="e">
        <f>INDEX([1]Dados!$M$2:$N$26779,MATCH($P6044,[1]Dados!$N$2:$N$26779,),2)</f>
        <v>#N/A</v>
      </c>
      <c r="P6044">
        <v>170371</v>
      </c>
      <c r="Q6044" s="1">
        <v>37180</v>
      </c>
      <c r="R6044" s="1">
        <v>37184</v>
      </c>
      <c r="S6044" t="s">
        <v>1319</v>
      </c>
    </row>
    <row r="6045" spans="1:19" x14ac:dyDescent="0.2">
      <c r="A6045" s="7">
        <v>261230</v>
      </c>
      <c r="B6045" s="3">
        <v>25453</v>
      </c>
      <c r="C6045" s="3" t="s">
        <v>51</v>
      </c>
      <c r="D6045" s="2" t="s">
        <v>721</v>
      </c>
      <c r="E6045" s="3">
        <v>18</v>
      </c>
      <c r="F6045" s="17">
        <v>0</v>
      </c>
      <c r="G6045" s="17">
        <v>1</v>
      </c>
      <c r="H6045" s="17">
        <v>0</v>
      </c>
      <c r="I6045" s="7" t="s">
        <v>3</v>
      </c>
      <c r="J6045" s="7">
        <v>0</v>
      </c>
      <c r="K6045" s="4">
        <v>1214</v>
      </c>
      <c r="L6045" s="5">
        <v>1214.0589</v>
      </c>
      <c r="M6045" t="s">
        <v>2134</v>
      </c>
      <c r="N6045" s="3">
        <v>1</v>
      </c>
      <c r="O6045" s="50" t="e">
        <f>INDEX([1]Dados!$M$2:$N$26779,MATCH($P6045,[1]Dados!$N$2:$N$26779,),2)</f>
        <v>#N/A</v>
      </c>
      <c r="P6045">
        <v>170303</v>
      </c>
      <c r="Q6045" s="1">
        <v>37180</v>
      </c>
      <c r="R6045" s="1">
        <v>37184</v>
      </c>
      <c r="S6045" t="s">
        <v>1318</v>
      </c>
    </row>
    <row r="6046" spans="1:19" x14ac:dyDescent="0.2">
      <c r="A6046" s="7">
        <v>261230</v>
      </c>
      <c r="B6046" s="3">
        <v>25453</v>
      </c>
      <c r="C6046" s="3" t="s">
        <v>51</v>
      </c>
      <c r="D6046" s="2" t="s">
        <v>721</v>
      </c>
      <c r="E6046" s="3">
        <v>18</v>
      </c>
      <c r="F6046" s="17">
        <v>0</v>
      </c>
      <c r="G6046" s="17">
        <v>1</v>
      </c>
      <c r="H6046" s="17">
        <v>0</v>
      </c>
      <c r="I6046" s="29">
        <v>1.1000000000000001</v>
      </c>
      <c r="J6046" s="7">
        <v>20</v>
      </c>
      <c r="K6046" s="4">
        <v>1214</v>
      </c>
      <c r="L6046" s="5">
        <v>1214.0589</v>
      </c>
      <c r="M6046">
        <v>638400</v>
      </c>
      <c r="N6046" s="3">
        <v>1</v>
      </c>
      <c r="O6046" s="50" t="e">
        <f>INDEX([1]Dados!$M$2:$N$26779,MATCH($P6046,[1]Dados!$N$2:$N$26779,),2)</f>
        <v>#N/A</v>
      </c>
      <c r="P6046">
        <v>170326</v>
      </c>
      <c r="Q6046" s="1">
        <v>37180</v>
      </c>
      <c r="R6046" s="1">
        <v>37184</v>
      </c>
      <c r="S6046" t="s">
        <v>1318</v>
      </c>
    </row>
    <row r="6047" spans="1:19" x14ac:dyDescent="0.2">
      <c r="A6047" s="7">
        <v>261230</v>
      </c>
      <c r="B6047" s="3">
        <v>25453</v>
      </c>
      <c r="C6047" s="3" t="s">
        <v>51</v>
      </c>
      <c r="D6047" s="2" t="s">
        <v>721</v>
      </c>
      <c r="E6047" s="3">
        <v>18</v>
      </c>
      <c r="F6047" s="17">
        <v>0</v>
      </c>
      <c r="G6047" s="17">
        <v>1</v>
      </c>
      <c r="H6047" s="17">
        <v>0</v>
      </c>
      <c r="I6047" s="7">
        <v>1.1000000000000001</v>
      </c>
      <c r="J6047" s="7">
        <v>23</v>
      </c>
      <c r="K6047" s="4">
        <v>1214</v>
      </c>
      <c r="L6047" s="5">
        <v>1214.0589</v>
      </c>
      <c r="M6047">
        <v>638400</v>
      </c>
      <c r="N6047" s="3">
        <v>1</v>
      </c>
      <c r="O6047" s="50" t="e">
        <f>INDEX([1]Dados!$M$2:$N$26779,MATCH($P6047,[1]Dados!$N$2:$N$26779,),2)</f>
        <v>#N/A</v>
      </c>
      <c r="P6047">
        <v>170326</v>
      </c>
      <c r="Q6047" s="1">
        <v>37180</v>
      </c>
      <c r="R6047" s="1">
        <v>37184</v>
      </c>
      <c r="S6047" t="s">
        <v>1318</v>
      </c>
    </row>
    <row r="6048" spans="1:19" x14ac:dyDescent="0.2">
      <c r="A6048" s="7">
        <v>261230</v>
      </c>
      <c r="B6048" s="3">
        <v>25453</v>
      </c>
      <c r="C6048" s="3" t="s">
        <v>51</v>
      </c>
      <c r="D6048" s="2" t="s">
        <v>721</v>
      </c>
      <c r="E6048" s="3">
        <v>18</v>
      </c>
      <c r="F6048" s="17">
        <v>0</v>
      </c>
      <c r="G6048" s="17">
        <v>1</v>
      </c>
      <c r="H6048" s="17">
        <v>0</v>
      </c>
      <c r="I6048" s="7">
        <v>1.2</v>
      </c>
      <c r="J6048" s="7">
        <v>28</v>
      </c>
      <c r="K6048" s="4">
        <v>1214</v>
      </c>
      <c r="L6048" s="5">
        <v>1214.0589</v>
      </c>
      <c r="M6048">
        <v>638400</v>
      </c>
      <c r="N6048" s="3">
        <v>1</v>
      </c>
      <c r="O6048" s="50" t="e">
        <f>INDEX([1]Dados!$M$2:$N$26779,MATCH($P6048,[1]Dados!$N$2:$N$26779,),2)</f>
        <v>#N/A</v>
      </c>
      <c r="P6048">
        <v>170326</v>
      </c>
      <c r="Q6048" s="1">
        <v>37180</v>
      </c>
      <c r="R6048" s="1">
        <v>37184</v>
      </c>
      <c r="S6048" t="s">
        <v>1318</v>
      </c>
    </row>
    <row r="6049" spans="1:19" x14ac:dyDescent="0.2">
      <c r="A6049" s="7">
        <v>261230</v>
      </c>
      <c r="B6049" s="3">
        <v>25453</v>
      </c>
      <c r="C6049" s="3" t="s">
        <v>51</v>
      </c>
      <c r="D6049" s="2" t="s">
        <v>721</v>
      </c>
      <c r="E6049" s="3">
        <v>18</v>
      </c>
      <c r="F6049" s="17">
        <v>0</v>
      </c>
      <c r="G6049" s="17">
        <v>1</v>
      </c>
      <c r="H6049" s="17">
        <v>0</v>
      </c>
      <c r="I6049" s="7">
        <v>1.3</v>
      </c>
      <c r="J6049" s="7">
        <v>18</v>
      </c>
      <c r="K6049" s="4">
        <v>1214</v>
      </c>
      <c r="L6049" s="5">
        <v>1214.0589</v>
      </c>
      <c r="M6049">
        <v>638400</v>
      </c>
      <c r="N6049" s="3">
        <v>1</v>
      </c>
      <c r="O6049" s="50" t="e">
        <f>INDEX([1]Dados!$M$2:$N$26779,MATCH($P6049,[1]Dados!$N$2:$N$26779,),2)</f>
        <v>#N/A</v>
      </c>
      <c r="P6049">
        <v>170326</v>
      </c>
      <c r="Q6049" s="1">
        <v>37180</v>
      </c>
      <c r="R6049" s="1">
        <v>37184</v>
      </c>
      <c r="S6049" t="s">
        <v>1318</v>
      </c>
    </row>
    <row r="6050" spans="1:19" x14ac:dyDescent="0.2">
      <c r="A6050" s="7">
        <v>261230</v>
      </c>
      <c r="B6050" s="3">
        <v>25453</v>
      </c>
      <c r="C6050" s="3" t="s">
        <v>51</v>
      </c>
      <c r="D6050" s="2" t="s">
        <v>721</v>
      </c>
      <c r="E6050" s="3">
        <v>18</v>
      </c>
      <c r="F6050" s="17">
        <v>0</v>
      </c>
      <c r="G6050" s="17">
        <v>1</v>
      </c>
      <c r="H6050" s="17">
        <v>0</v>
      </c>
      <c r="I6050" s="7">
        <v>1.4</v>
      </c>
      <c r="J6050" s="7">
        <v>20</v>
      </c>
      <c r="K6050" s="4">
        <v>1214</v>
      </c>
      <c r="L6050" s="5">
        <v>1214.0589</v>
      </c>
      <c r="M6050">
        <v>638400</v>
      </c>
      <c r="N6050" s="3">
        <v>1</v>
      </c>
      <c r="O6050" s="50" t="e">
        <f>INDEX([1]Dados!$M$2:$N$26779,MATCH($P6050,[1]Dados!$N$2:$N$26779,),2)</f>
        <v>#N/A</v>
      </c>
      <c r="P6050">
        <v>170326</v>
      </c>
      <c r="Q6050" s="1">
        <v>37180</v>
      </c>
      <c r="R6050" s="1">
        <v>37184</v>
      </c>
      <c r="S6050" t="s">
        <v>1318</v>
      </c>
    </row>
    <row r="6051" spans="1:19" x14ac:dyDescent="0.2">
      <c r="A6051" s="7">
        <v>261230</v>
      </c>
      <c r="B6051" s="3">
        <v>25453</v>
      </c>
      <c r="C6051" s="3" t="s">
        <v>51</v>
      </c>
      <c r="D6051" s="2" t="s">
        <v>721</v>
      </c>
      <c r="E6051" s="3">
        <v>18</v>
      </c>
      <c r="F6051" s="17">
        <v>0</v>
      </c>
      <c r="G6051" s="17">
        <v>1</v>
      </c>
      <c r="H6051" s="17">
        <v>0</v>
      </c>
      <c r="I6051" s="7">
        <v>1.5</v>
      </c>
      <c r="J6051" s="7">
        <v>21</v>
      </c>
      <c r="K6051" s="4">
        <v>1214</v>
      </c>
      <c r="L6051" s="5">
        <v>1214.0589</v>
      </c>
      <c r="M6051">
        <v>638400</v>
      </c>
      <c r="N6051" s="3">
        <v>1</v>
      </c>
      <c r="O6051" s="50" t="e">
        <f>INDEX([1]Dados!$M$2:$N$26779,MATCH($P6051,[1]Dados!$N$2:$N$26779,),2)</f>
        <v>#N/A</v>
      </c>
      <c r="P6051">
        <v>170326</v>
      </c>
      <c r="Q6051" s="1">
        <v>37180</v>
      </c>
      <c r="R6051" s="1">
        <v>37184</v>
      </c>
      <c r="S6051" t="s">
        <v>1318</v>
      </c>
    </row>
    <row r="6052" spans="1:19" x14ac:dyDescent="0.2">
      <c r="A6052" s="7">
        <v>261230</v>
      </c>
      <c r="B6052" s="3">
        <v>25453</v>
      </c>
      <c r="C6052" s="3" t="s">
        <v>51</v>
      </c>
      <c r="D6052" s="2" t="s">
        <v>721</v>
      </c>
      <c r="E6052" s="3">
        <v>18</v>
      </c>
      <c r="F6052" s="17">
        <v>0</v>
      </c>
      <c r="G6052" s="17">
        <v>1</v>
      </c>
      <c r="H6052" s="17">
        <v>0</v>
      </c>
      <c r="I6052" s="7">
        <v>1.6</v>
      </c>
      <c r="J6052" s="7">
        <v>18</v>
      </c>
      <c r="K6052" s="4">
        <v>1214</v>
      </c>
      <c r="L6052" s="5">
        <v>1214.0589</v>
      </c>
      <c r="M6052">
        <v>638400</v>
      </c>
      <c r="N6052" s="3">
        <v>1</v>
      </c>
      <c r="O6052" s="50" t="e">
        <f>INDEX([1]Dados!$M$2:$N$26779,MATCH($P6052,[1]Dados!$N$2:$N$26779,),2)</f>
        <v>#N/A</v>
      </c>
      <c r="P6052">
        <v>170326</v>
      </c>
      <c r="Q6052" s="1">
        <v>37180</v>
      </c>
      <c r="R6052" s="1">
        <v>37184</v>
      </c>
      <c r="S6052" t="s">
        <v>1318</v>
      </c>
    </row>
    <row r="6053" spans="1:19" x14ac:dyDescent="0.2">
      <c r="A6053" s="7">
        <v>261230</v>
      </c>
      <c r="B6053" s="3">
        <v>25453</v>
      </c>
      <c r="C6053" s="3" t="s">
        <v>51</v>
      </c>
      <c r="D6053" s="2" t="s">
        <v>721</v>
      </c>
      <c r="E6053" s="3">
        <v>18</v>
      </c>
      <c r="F6053" s="17">
        <v>0</v>
      </c>
      <c r="G6053" s="17">
        <v>1</v>
      </c>
      <c r="H6053" s="17">
        <v>0</v>
      </c>
      <c r="I6053" s="7">
        <v>1.7</v>
      </c>
      <c r="J6053" s="7">
        <v>28</v>
      </c>
      <c r="K6053" s="4">
        <v>1214</v>
      </c>
      <c r="L6053" s="5">
        <v>1214.0589</v>
      </c>
      <c r="M6053">
        <v>638400</v>
      </c>
      <c r="N6053" s="3">
        <v>1</v>
      </c>
      <c r="O6053" s="50" t="e">
        <f>INDEX([1]Dados!$M$2:$N$26779,MATCH($P6053,[1]Dados!$N$2:$N$26779,),2)</f>
        <v>#N/A</v>
      </c>
      <c r="P6053">
        <v>170326</v>
      </c>
      <c r="Q6053" s="1">
        <v>37180</v>
      </c>
      <c r="R6053" s="1">
        <v>37184</v>
      </c>
      <c r="S6053" t="s">
        <v>1318</v>
      </c>
    </row>
    <row r="6054" spans="1:19" x14ac:dyDescent="0.2">
      <c r="A6054" s="7">
        <v>261230</v>
      </c>
      <c r="B6054" s="3">
        <v>25453</v>
      </c>
      <c r="C6054" s="3" t="s">
        <v>51</v>
      </c>
      <c r="D6054" s="2" t="s">
        <v>721</v>
      </c>
      <c r="E6054" s="3">
        <v>18</v>
      </c>
      <c r="F6054" s="17">
        <v>0</v>
      </c>
      <c r="G6054" s="17">
        <v>1</v>
      </c>
      <c r="H6054" s="17">
        <v>0</v>
      </c>
      <c r="I6054" s="7">
        <v>1.8</v>
      </c>
      <c r="J6054" s="7">
        <v>28</v>
      </c>
      <c r="K6054" s="4">
        <v>1214</v>
      </c>
      <c r="L6054" s="5">
        <v>1214.0589</v>
      </c>
      <c r="M6054">
        <v>638400</v>
      </c>
      <c r="N6054" s="3">
        <v>1</v>
      </c>
      <c r="O6054" s="50" t="e">
        <f>INDEX([1]Dados!$M$2:$N$26779,MATCH($P6054,[1]Dados!$N$2:$N$26779,),2)</f>
        <v>#N/A</v>
      </c>
      <c r="P6054">
        <v>170326</v>
      </c>
      <c r="Q6054" s="1">
        <v>37180</v>
      </c>
      <c r="R6054" s="1">
        <v>37184</v>
      </c>
      <c r="S6054" t="s">
        <v>1318</v>
      </c>
    </row>
    <row r="6055" spans="1:19" x14ac:dyDescent="0.2">
      <c r="A6055" s="7">
        <v>261230</v>
      </c>
      <c r="B6055" s="3">
        <v>25453</v>
      </c>
      <c r="C6055" s="3" t="s">
        <v>51</v>
      </c>
      <c r="D6055" s="2" t="s">
        <v>721</v>
      </c>
      <c r="E6055" s="3">
        <v>18</v>
      </c>
      <c r="F6055" s="17">
        <v>0</v>
      </c>
      <c r="G6055" s="17">
        <v>1</v>
      </c>
      <c r="H6055" s="17">
        <v>0</v>
      </c>
      <c r="I6055" s="7">
        <v>1.9</v>
      </c>
      <c r="J6055" s="7">
        <v>18</v>
      </c>
      <c r="K6055" s="4">
        <v>1214</v>
      </c>
      <c r="L6055" s="5">
        <v>1214.0589</v>
      </c>
      <c r="M6055">
        <v>638400</v>
      </c>
      <c r="N6055" s="3">
        <v>1</v>
      </c>
      <c r="O6055" s="50" t="e">
        <f>INDEX([1]Dados!$M$2:$N$26779,MATCH($P6055,[1]Dados!$N$2:$N$26779,),2)</f>
        <v>#N/A</v>
      </c>
      <c r="P6055">
        <v>170326</v>
      </c>
      <c r="Q6055" s="1">
        <v>37180</v>
      </c>
      <c r="R6055" s="1">
        <v>37184</v>
      </c>
      <c r="S6055" t="s">
        <v>1318</v>
      </c>
    </row>
    <row r="6056" spans="1:19" x14ac:dyDescent="0.2">
      <c r="A6056" s="7">
        <v>261230</v>
      </c>
      <c r="B6056" s="3">
        <v>25453</v>
      </c>
      <c r="C6056" s="3" t="s">
        <v>51</v>
      </c>
      <c r="D6056" s="2" t="s">
        <v>721</v>
      </c>
      <c r="E6056" s="3">
        <v>18</v>
      </c>
      <c r="F6056" s="17">
        <v>0</v>
      </c>
      <c r="G6056" s="17">
        <v>1</v>
      </c>
      <c r="H6056" s="17">
        <v>0</v>
      </c>
      <c r="I6056" s="7" t="s">
        <v>3</v>
      </c>
      <c r="J6056" s="7">
        <v>0</v>
      </c>
      <c r="K6056" s="4">
        <v>1214</v>
      </c>
      <c r="L6056" s="5">
        <v>1214.0808</v>
      </c>
      <c r="M6056">
        <v>35200</v>
      </c>
      <c r="N6056" s="3">
        <v>1</v>
      </c>
      <c r="O6056" s="50" t="e">
        <f>INDEX([1]Dados!$M$2:$N$26779,MATCH($P6056,[1]Dados!$N$2:$N$26779,),2)</f>
        <v>#N/A</v>
      </c>
      <c r="P6056">
        <v>170144</v>
      </c>
      <c r="Q6056" s="1">
        <v>37180</v>
      </c>
      <c r="R6056" s="1">
        <v>37184</v>
      </c>
      <c r="S6056" t="s">
        <v>2134</v>
      </c>
    </row>
    <row r="6057" spans="1:19" x14ac:dyDescent="0.2">
      <c r="A6057" s="7">
        <v>261230</v>
      </c>
      <c r="B6057" s="3">
        <v>25453</v>
      </c>
      <c r="C6057" s="3" t="s">
        <v>51</v>
      </c>
      <c r="D6057" s="2" t="s">
        <v>721</v>
      </c>
      <c r="E6057" s="3">
        <v>18</v>
      </c>
      <c r="F6057" s="17">
        <v>0</v>
      </c>
      <c r="G6057" s="17">
        <v>1</v>
      </c>
      <c r="H6057" s="17">
        <v>0</v>
      </c>
      <c r="I6057" s="7">
        <v>3.1</v>
      </c>
      <c r="J6057" s="7">
        <v>10</v>
      </c>
      <c r="K6057" s="4">
        <v>1293</v>
      </c>
      <c r="L6057" s="5">
        <v>1293.0592999999999</v>
      </c>
      <c r="M6057">
        <v>27577</v>
      </c>
      <c r="N6057" s="3">
        <v>1</v>
      </c>
      <c r="O6057" s="50" t="e">
        <f>INDEX([1]Dados!$M$2:$N$26779,MATCH($P6057,[1]Dados!$N$2:$N$26779,),2)</f>
        <v>#N/A</v>
      </c>
      <c r="P6057">
        <v>170118</v>
      </c>
      <c r="Q6057" s="1">
        <v>37180</v>
      </c>
      <c r="R6057" s="1">
        <v>37184</v>
      </c>
      <c r="S6057" t="s">
        <v>1317</v>
      </c>
    </row>
    <row r="6058" spans="1:19" x14ac:dyDescent="0.2">
      <c r="A6058" s="7">
        <v>261230</v>
      </c>
      <c r="B6058" s="3">
        <v>25453</v>
      </c>
      <c r="C6058" s="3" t="s">
        <v>51</v>
      </c>
      <c r="D6058" s="2" t="s">
        <v>721</v>
      </c>
      <c r="E6058" s="3">
        <v>18</v>
      </c>
      <c r="F6058" s="17">
        <v>0</v>
      </c>
      <c r="G6058" s="17">
        <v>1</v>
      </c>
      <c r="H6058" s="17">
        <v>0</v>
      </c>
      <c r="I6058" s="7">
        <v>3.2</v>
      </c>
      <c r="J6058" s="7">
        <v>15</v>
      </c>
      <c r="K6058" s="4">
        <v>1293</v>
      </c>
      <c r="L6058" s="5">
        <v>1293.0592999999999</v>
      </c>
      <c r="M6058">
        <v>27577</v>
      </c>
      <c r="N6058" s="3">
        <v>1</v>
      </c>
      <c r="O6058" s="50" t="e">
        <f>INDEX([1]Dados!$M$2:$N$26779,MATCH($P6058,[1]Dados!$N$2:$N$26779,),2)</f>
        <v>#N/A</v>
      </c>
      <c r="P6058">
        <v>170118</v>
      </c>
      <c r="Q6058" s="1">
        <v>37180</v>
      </c>
      <c r="R6058" s="1">
        <v>37184</v>
      </c>
      <c r="S6058" t="s">
        <v>1317</v>
      </c>
    </row>
    <row r="6059" spans="1:19" x14ac:dyDescent="0.2">
      <c r="A6059" s="7">
        <v>261230</v>
      </c>
      <c r="B6059" s="3">
        <v>25453</v>
      </c>
      <c r="C6059" s="3" t="s">
        <v>51</v>
      </c>
      <c r="D6059" s="2" t="s">
        <v>721</v>
      </c>
      <c r="E6059" s="3">
        <v>18</v>
      </c>
      <c r="F6059" s="17">
        <v>0</v>
      </c>
      <c r="G6059" s="17">
        <v>1</v>
      </c>
      <c r="H6059" s="17">
        <v>0</v>
      </c>
      <c r="I6059" s="7">
        <v>3.3</v>
      </c>
      <c r="J6059" s="7">
        <v>22</v>
      </c>
      <c r="K6059" s="4">
        <v>1293</v>
      </c>
      <c r="L6059" s="5">
        <v>1293.0592999999999</v>
      </c>
      <c r="M6059">
        <v>27577</v>
      </c>
      <c r="N6059" s="3">
        <v>1</v>
      </c>
      <c r="O6059" s="50" t="e">
        <f>INDEX([1]Dados!$M$2:$N$26779,MATCH($P6059,[1]Dados!$N$2:$N$26779,),2)</f>
        <v>#N/A</v>
      </c>
      <c r="P6059">
        <v>170118</v>
      </c>
      <c r="Q6059" s="1">
        <v>37180</v>
      </c>
      <c r="R6059" s="1">
        <v>37184</v>
      </c>
      <c r="S6059" t="s">
        <v>1317</v>
      </c>
    </row>
    <row r="6060" spans="1:19" x14ac:dyDescent="0.2">
      <c r="A6060" s="7">
        <v>261230</v>
      </c>
      <c r="B6060" s="3">
        <v>25453</v>
      </c>
      <c r="C6060" s="3" t="s">
        <v>51</v>
      </c>
      <c r="D6060" s="2" t="s">
        <v>721</v>
      </c>
      <c r="E6060" s="3">
        <v>18</v>
      </c>
      <c r="F6060" s="17">
        <v>0</v>
      </c>
      <c r="G6060" s="17">
        <v>1</v>
      </c>
      <c r="H6060" s="17">
        <v>0</v>
      </c>
      <c r="I6060" s="7">
        <v>3.4</v>
      </c>
      <c r="J6060" s="7">
        <v>21</v>
      </c>
      <c r="K6060" s="4">
        <v>1293</v>
      </c>
      <c r="L6060" s="5">
        <v>1293.0592999999999</v>
      </c>
      <c r="M6060">
        <v>27577</v>
      </c>
      <c r="N6060" s="3">
        <v>1</v>
      </c>
      <c r="O6060" s="50" t="e">
        <f>INDEX([1]Dados!$M$2:$N$26779,MATCH($P6060,[1]Dados!$N$2:$N$26779,),2)</f>
        <v>#N/A</v>
      </c>
      <c r="P6060">
        <v>170118</v>
      </c>
      <c r="Q6060" s="1">
        <v>37180</v>
      </c>
      <c r="R6060" s="1">
        <v>37184</v>
      </c>
      <c r="S6060" t="s">
        <v>1317</v>
      </c>
    </row>
    <row r="6061" spans="1:19" x14ac:dyDescent="0.2">
      <c r="A6061" s="7">
        <v>261230</v>
      </c>
      <c r="B6061" s="3">
        <v>25453</v>
      </c>
      <c r="C6061" s="3" t="s">
        <v>51</v>
      </c>
      <c r="D6061" s="2" t="s">
        <v>721</v>
      </c>
      <c r="E6061" s="3">
        <v>18</v>
      </c>
      <c r="F6061" s="17">
        <v>0</v>
      </c>
      <c r="G6061" s="17">
        <v>1</v>
      </c>
      <c r="H6061" s="17">
        <v>0</v>
      </c>
      <c r="I6061" s="7">
        <v>3.5</v>
      </c>
      <c r="J6061" s="7">
        <v>22</v>
      </c>
      <c r="K6061" s="4">
        <v>1293</v>
      </c>
      <c r="L6061" s="5">
        <v>1293.0592999999999</v>
      </c>
      <c r="M6061">
        <v>27577</v>
      </c>
      <c r="N6061" s="3">
        <v>1</v>
      </c>
      <c r="O6061" s="50" t="e">
        <f>INDEX([1]Dados!$M$2:$N$26779,MATCH($P6061,[1]Dados!$N$2:$N$26779,),2)</f>
        <v>#N/A</v>
      </c>
      <c r="P6061">
        <v>170118</v>
      </c>
      <c r="Q6061" s="1">
        <v>37180</v>
      </c>
      <c r="R6061" s="1">
        <v>37184</v>
      </c>
      <c r="S6061" t="s">
        <v>1317</v>
      </c>
    </row>
    <row r="6062" spans="1:19" x14ac:dyDescent="0.2">
      <c r="A6062" s="7">
        <v>220173</v>
      </c>
      <c r="B6062" s="3">
        <v>12122</v>
      </c>
      <c r="C6062" s="3" t="s">
        <v>30</v>
      </c>
      <c r="D6062" s="2" t="s">
        <v>289</v>
      </c>
      <c r="E6062" s="3">
        <v>18</v>
      </c>
      <c r="F6062" s="17">
        <v>0</v>
      </c>
      <c r="G6062" s="17">
        <v>1</v>
      </c>
      <c r="H6062" s="17">
        <v>0</v>
      </c>
      <c r="I6062" s="7">
        <v>1.1000000000000001</v>
      </c>
      <c r="J6062" s="7">
        <v>19</v>
      </c>
      <c r="K6062" s="4">
        <v>119</v>
      </c>
      <c r="L6062" s="5">
        <v>119.3861</v>
      </c>
      <c r="M6062">
        <v>292645</v>
      </c>
      <c r="N6062" s="33">
        <v>1</v>
      </c>
      <c r="O6062" s="50" t="e">
        <f>INDEX([1]Dados!$M$2:$N$26779,MATCH($P6062,[1]Dados!$N$2:$N$26779,),2)</f>
        <v>#N/A</v>
      </c>
      <c r="P6062">
        <v>170646</v>
      </c>
      <c r="Q6062" s="1">
        <v>37180</v>
      </c>
      <c r="R6062" s="1">
        <v>37184</v>
      </c>
      <c r="S6062" t="s">
        <v>963</v>
      </c>
    </row>
    <row r="6063" spans="1:19" x14ac:dyDescent="0.2">
      <c r="A6063" s="7">
        <v>220173</v>
      </c>
      <c r="B6063" s="3">
        <v>12122</v>
      </c>
      <c r="C6063" s="3" t="s">
        <v>30</v>
      </c>
      <c r="D6063" s="2" t="s">
        <v>289</v>
      </c>
      <c r="E6063" s="3">
        <v>18</v>
      </c>
      <c r="F6063" s="17">
        <v>0</v>
      </c>
      <c r="G6063" s="17">
        <v>1</v>
      </c>
      <c r="H6063" s="17">
        <v>0</v>
      </c>
      <c r="I6063" s="7">
        <v>1.2</v>
      </c>
      <c r="J6063" s="7">
        <v>7</v>
      </c>
      <c r="K6063" s="4">
        <v>119</v>
      </c>
      <c r="L6063" s="5">
        <v>119.3861</v>
      </c>
      <c r="M6063">
        <v>292645</v>
      </c>
      <c r="N6063" s="33">
        <v>1</v>
      </c>
      <c r="O6063" s="50" t="e">
        <f>INDEX([1]Dados!$M$2:$N$26779,MATCH($P6063,[1]Dados!$N$2:$N$26779,),2)</f>
        <v>#N/A</v>
      </c>
      <c r="P6063">
        <v>170646</v>
      </c>
      <c r="Q6063" s="1">
        <v>37180</v>
      </c>
      <c r="R6063" s="1">
        <v>37184</v>
      </c>
      <c r="S6063" t="s">
        <v>963</v>
      </c>
    </row>
    <row r="6064" spans="1:19" x14ac:dyDescent="0.2">
      <c r="A6064" s="7">
        <v>220173</v>
      </c>
      <c r="B6064" s="3">
        <v>12122</v>
      </c>
      <c r="C6064" s="3" t="s">
        <v>30</v>
      </c>
      <c r="D6064" s="2" t="s">
        <v>289</v>
      </c>
      <c r="E6064" s="3">
        <v>18</v>
      </c>
      <c r="F6064" s="17">
        <v>0</v>
      </c>
      <c r="G6064" s="17">
        <v>1</v>
      </c>
      <c r="H6064" s="17">
        <v>0</v>
      </c>
      <c r="I6064" s="7">
        <v>1.3</v>
      </c>
      <c r="J6064" s="7">
        <v>17</v>
      </c>
      <c r="K6064" s="4">
        <v>119</v>
      </c>
      <c r="L6064" s="5">
        <v>119.3861</v>
      </c>
      <c r="M6064">
        <v>292645</v>
      </c>
      <c r="N6064" s="33">
        <v>1</v>
      </c>
      <c r="O6064" s="50" t="e">
        <f>INDEX([1]Dados!$M$2:$N$26779,MATCH($P6064,[1]Dados!$N$2:$N$26779,),2)</f>
        <v>#N/A</v>
      </c>
      <c r="P6064">
        <v>170646</v>
      </c>
      <c r="Q6064" s="1">
        <v>37180</v>
      </c>
      <c r="R6064" s="1">
        <v>37184</v>
      </c>
      <c r="S6064" t="s">
        <v>963</v>
      </c>
    </row>
    <row r="6065" spans="1:19" x14ac:dyDescent="0.2">
      <c r="A6065" s="7">
        <v>220173</v>
      </c>
      <c r="B6065" s="3">
        <v>12122</v>
      </c>
      <c r="C6065" s="3" t="s">
        <v>30</v>
      </c>
      <c r="D6065" s="2" t="s">
        <v>289</v>
      </c>
      <c r="E6065" s="3">
        <v>18</v>
      </c>
      <c r="F6065" s="17">
        <v>0</v>
      </c>
      <c r="G6065" s="17">
        <v>1</v>
      </c>
      <c r="H6065" s="17">
        <v>0</v>
      </c>
      <c r="I6065" s="7">
        <v>1.4</v>
      </c>
      <c r="J6065" s="7">
        <v>9</v>
      </c>
      <c r="K6065" s="4">
        <v>119</v>
      </c>
      <c r="L6065" s="5">
        <v>119.3861</v>
      </c>
      <c r="M6065">
        <v>292645</v>
      </c>
      <c r="N6065" s="33">
        <v>1</v>
      </c>
      <c r="O6065" s="50" t="e">
        <f>INDEX([1]Dados!$M$2:$N$26779,MATCH($P6065,[1]Dados!$N$2:$N$26779,),2)</f>
        <v>#N/A</v>
      </c>
      <c r="P6065">
        <v>170646</v>
      </c>
      <c r="Q6065" s="1">
        <v>37180</v>
      </c>
      <c r="R6065" s="1">
        <v>37184</v>
      </c>
      <c r="S6065" t="s">
        <v>963</v>
      </c>
    </row>
    <row r="6066" spans="1:19" x14ac:dyDescent="0.2">
      <c r="A6066" s="7">
        <v>220173</v>
      </c>
      <c r="B6066" s="3">
        <v>12122</v>
      </c>
      <c r="C6066" s="3" t="s">
        <v>30</v>
      </c>
      <c r="D6066" s="2" t="s">
        <v>289</v>
      </c>
      <c r="E6066" s="3">
        <v>18</v>
      </c>
      <c r="F6066" s="17">
        <v>0</v>
      </c>
      <c r="G6066" s="17">
        <v>1</v>
      </c>
      <c r="H6066" s="17">
        <v>0</v>
      </c>
      <c r="I6066" s="7">
        <v>1.5</v>
      </c>
      <c r="J6066" s="7">
        <v>4</v>
      </c>
      <c r="K6066" s="4">
        <v>119</v>
      </c>
      <c r="L6066" s="5">
        <v>119.3861</v>
      </c>
      <c r="M6066">
        <v>292645</v>
      </c>
      <c r="N6066" s="33">
        <v>1</v>
      </c>
      <c r="O6066" s="50" t="e">
        <f>INDEX([1]Dados!$M$2:$N$26779,MATCH($P6066,[1]Dados!$N$2:$N$26779,),2)</f>
        <v>#N/A</v>
      </c>
      <c r="P6066">
        <v>170646</v>
      </c>
      <c r="Q6066" s="1">
        <v>37180</v>
      </c>
      <c r="R6066" s="1">
        <v>37184</v>
      </c>
      <c r="S6066" t="s">
        <v>963</v>
      </c>
    </row>
    <row r="6067" spans="1:19" x14ac:dyDescent="0.2">
      <c r="A6067" s="7">
        <v>220173</v>
      </c>
      <c r="B6067" s="3">
        <v>12122</v>
      </c>
      <c r="C6067" s="3" t="s">
        <v>30</v>
      </c>
      <c r="D6067" s="2" t="s">
        <v>289</v>
      </c>
      <c r="E6067" s="3">
        <v>18</v>
      </c>
      <c r="F6067" s="17">
        <v>0</v>
      </c>
      <c r="G6067" s="17">
        <v>1</v>
      </c>
      <c r="H6067" s="17">
        <v>0</v>
      </c>
      <c r="I6067" s="7">
        <v>2.1</v>
      </c>
      <c r="J6067" s="7">
        <v>19</v>
      </c>
      <c r="K6067" s="4">
        <v>119</v>
      </c>
      <c r="L6067" s="5">
        <v>119.38590000000001</v>
      </c>
      <c r="M6067">
        <v>233645</v>
      </c>
      <c r="N6067" s="33">
        <v>1</v>
      </c>
      <c r="O6067" s="50" t="e">
        <f>INDEX([1]Dados!$M$2:$N$26779,MATCH($P6067,[1]Dados!$N$2:$N$26779,),2)</f>
        <v>#N/A</v>
      </c>
      <c r="P6067">
        <v>170659</v>
      </c>
      <c r="Q6067" s="1">
        <v>37180</v>
      </c>
      <c r="R6067" s="1">
        <v>37184</v>
      </c>
      <c r="S6067" t="s">
        <v>1510</v>
      </c>
    </row>
    <row r="6068" spans="1:19" x14ac:dyDescent="0.2">
      <c r="A6068" s="7">
        <v>220173</v>
      </c>
      <c r="B6068" s="3">
        <v>12122</v>
      </c>
      <c r="C6068" s="3" t="s">
        <v>30</v>
      </c>
      <c r="D6068" s="2" t="s">
        <v>289</v>
      </c>
      <c r="E6068" s="3">
        <v>18</v>
      </c>
      <c r="F6068" s="17">
        <v>0</v>
      </c>
      <c r="G6068" s="17">
        <v>1</v>
      </c>
      <c r="H6068" s="17">
        <v>0</v>
      </c>
      <c r="I6068" s="7">
        <v>2.2000000000000002</v>
      </c>
      <c r="J6068" s="7">
        <v>4</v>
      </c>
      <c r="K6068" s="4">
        <v>119</v>
      </c>
      <c r="L6068" s="5">
        <v>119.38590000000001</v>
      </c>
      <c r="M6068">
        <v>233645</v>
      </c>
      <c r="N6068" s="33">
        <v>1</v>
      </c>
      <c r="O6068" s="50" t="e">
        <f>INDEX([1]Dados!$M$2:$N$26779,MATCH($P6068,[1]Dados!$N$2:$N$26779,),2)</f>
        <v>#N/A</v>
      </c>
      <c r="P6068">
        <v>170659</v>
      </c>
      <c r="Q6068" s="1">
        <v>37180</v>
      </c>
      <c r="R6068" s="1">
        <v>37184</v>
      </c>
      <c r="S6068" t="s">
        <v>1510</v>
      </c>
    </row>
    <row r="6069" spans="1:19" x14ac:dyDescent="0.2">
      <c r="A6069" s="7">
        <v>220173</v>
      </c>
      <c r="B6069" s="3">
        <v>12122</v>
      </c>
      <c r="C6069" s="3" t="s">
        <v>30</v>
      </c>
      <c r="D6069" s="2" t="s">
        <v>289</v>
      </c>
      <c r="E6069" s="3">
        <v>18</v>
      </c>
      <c r="F6069" s="17">
        <v>0</v>
      </c>
      <c r="G6069" s="17">
        <v>1</v>
      </c>
      <c r="H6069" s="17">
        <v>0</v>
      </c>
      <c r="I6069" s="7">
        <v>3.1</v>
      </c>
      <c r="J6069" s="7">
        <v>4</v>
      </c>
      <c r="K6069" s="4">
        <v>1214</v>
      </c>
      <c r="L6069" s="5">
        <v>1214.0808</v>
      </c>
      <c r="M6069">
        <v>119500</v>
      </c>
      <c r="N6069" s="33">
        <v>1</v>
      </c>
      <c r="O6069" s="50" t="e">
        <f>INDEX([1]Dados!$M$2:$N$26779,MATCH($P6069,[1]Dados!$N$2:$N$26779,),2)</f>
        <v>#N/A</v>
      </c>
      <c r="P6069">
        <v>170452</v>
      </c>
      <c r="Q6069" s="1">
        <v>37180</v>
      </c>
      <c r="R6069" s="1">
        <v>37184</v>
      </c>
      <c r="S6069" t="s">
        <v>887</v>
      </c>
    </row>
    <row r="6070" spans="1:19" x14ac:dyDescent="0.2">
      <c r="A6070" s="7">
        <v>220173</v>
      </c>
      <c r="B6070" s="3">
        <v>12122</v>
      </c>
      <c r="C6070" s="3" t="s">
        <v>30</v>
      </c>
      <c r="D6070" s="2" t="s">
        <v>289</v>
      </c>
      <c r="E6070" s="3">
        <v>18</v>
      </c>
      <c r="F6070" s="17">
        <v>0</v>
      </c>
      <c r="G6070" s="17">
        <v>1</v>
      </c>
      <c r="H6070" s="17">
        <v>0</v>
      </c>
      <c r="I6070" s="7" t="s">
        <v>3</v>
      </c>
      <c r="J6070" s="7">
        <v>0</v>
      </c>
      <c r="K6070" s="4">
        <v>1214</v>
      </c>
      <c r="L6070" s="5">
        <v>1214.0808</v>
      </c>
      <c r="M6070">
        <v>68666.67</v>
      </c>
      <c r="N6070" s="33">
        <v>1</v>
      </c>
      <c r="O6070" s="50" t="e">
        <f>INDEX([1]Dados!$M$2:$N$26779,MATCH($P6070,[1]Dados!$N$2:$N$26779,),2)</f>
        <v>#N/A</v>
      </c>
      <c r="P6070">
        <v>170450</v>
      </c>
      <c r="Q6070" s="1">
        <v>37180</v>
      </c>
      <c r="R6070" s="1">
        <v>37184</v>
      </c>
      <c r="S6070" t="s">
        <v>887</v>
      </c>
    </row>
    <row r="6071" spans="1:19" x14ac:dyDescent="0.2">
      <c r="A6071" s="7">
        <v>220173</v>
      </c>
      <c r="B6071" s="3">
        <v>12122</v>
      </c>
      <c r="C6071" s="3" t="s">
        <v>30</v>
      </c>
      <c r="D6071" s="2" t="s">
        <v>289</v>
      </c>
      <c r="E6071" s="3">
        <v>18</v>
      </c>
      <c r="F6071" s="17">
        <v>0</v>
      </c>
      <c r="G6071" s="17">
        <v>1</v>
      </c>
      <c r="H6071" s="17">
        <v>0</v>
      </c>
      <c r="I6071" s="7" t="s">
        <v>3</v>
      </c>
      <c r="J6071" s="7">
        <v>0</v>
      </c>
      <c r="K6071" s="4">
        <v>1203</v>
      </c>
      <c r="L6071" s="5">
        <v>1203.0829000000001</v>
      </c>
      <c r="M6071">
        <v>38919.599999999999</v>
      </c>
      <c r="N6071" s="33">
        <v>1</v>
      </c>
      <c r="O6071" s="50" t="e">
        <f>INDEX([1]Dados!$M$2:$N$26779,MATCH($P6071,[1]Dados!$N$2:$N$26779,),2)</f>
        <v>#N/A</v>
      </c>
      <c r="P6071">
        <v>170420</v>
      </c>
      <c r="Q6071" s="1">
        <v>37180</v>
      </c>
      <c r="R6071" s="1">
        <v>37184</v>
      </c>
      <c r="S6071" t="s">
        <v>2134</v>
      </c>
    </row>
    <row r="6072" spans="1:19" x14ac:dyDescent="0.2">
      <c r="A6072" s="7">
        <v>220173</v>
      </c>
      <c r="B6072" s="3">
        <v>12122</v>
      </c>
      <c r="C6072" s="3" t="s">
        <v>30</v>
      </c>
      <c r="D6072" s="2" t="s">
        <v>289</v>
      </c>
      <c r="E6072" s="3">
        <v>18</v>
      </c>
      <c r="F6072" s="17">
        <v>0</v>
      </c>
      <c r="G6072" s="17">
        <v>1</v>
      </c>
      <c r="H6072" s="17">
        <v>0</v>
      </c>
      <c r="I6072" s="7" t="s">
        <v>3</v>
      </c>
      <c r="J6072" s="7">
        <v>0</v>
      </c>
      <c r="K6072" s="4">
        <v>1214</v>
      </c>
      <c r="L6072" s="5">
        <v>1214.0589</v>
      </c>
      <c r="M6072" t="s">
        <v>2134</v>
      </c>
      <c r="N6072" s="33">
        <v>1</v>
      </c>
      <c r="O6072" s="50" t="e">
        <f>INDEX([1]Dados!$M$2:$N$26779,MATCH($P6072,[1]Dados!$N$2:$N$26779,),2)</f>
        <v>#N/A</v>
      </c>
      <c r="P6072">
        <v>170280</v>
      </c>
      <c r="Q6072" s="1">
        <v>37180</v>
      </c>
      <c r="R6072" s="1">
        <v>37184</v>
      </c>
      <c r="S6072" t="s">
        <v>2134</v>
      </c>
    </row>
    <row r="6073" spans="1:19" x14ac:dyDescent="0.2">
      <c r="A6073" s="7">
        <v>220173</v>
      </c>
      <c r="B6073" s="3">
        <v>12122</v>
      </c>
      <c r="C6073" s="3" t="s">
        <v>30</v>
      </c>
      <c r="D6073" s="2" t="s">
        <v>289</v>
      </c>
      <c r="E6073" s="3">
        <v>18</v>
      </c>
      <c r="F6073" s="17">
        <v>0</v>
      </c>
      <c r="G6073" s="17">
        <v>1</v>
      </c>
      <c r="H6073" s="17">
        <v>0</v>
      </c>
      <c r="I6073" s="7" t="s">
        <v>3</v>
      </c>
      <c r="J6073" s="7">
        <v>0</v>
      </c>
      <c r="K6073" s="4">
        <v>1214</v>
      </c>
      <c r="L6073" s="5">
        <v>1214.0589</v>
      </c>
      <c r="M6073">
        <v>264650</v>
      </c>
      <c r="N6073" s="33">
        <v>1</v>
      </c>
      <c r="O6073" s="50" t="e">
        <f>INDEX([1]Dados!$M$2:$N$26779,MATCH($P6073,[1]Dados!$N$2:$N$26779,),2)</f>
        <v>#N/A</v>
      </c>
      <c r="P6073">
        <v>170327</v>
      </c>
      <c r="Q6073" s="1">
        <v>37180</v>
      </c>
      <c r="R6073" s="1">
        <v>37184</v>
      </c>
      <c r="S6073" t="s">
        <v>2134</v>
      </c>
    </row>
    <row r="6074" spans="1:19" x14ac:dyDescent="0.2">
      <c r="A6074" s="7">
        <v>220173</v>
      </c>
      <c r="B6074" s="3">
        <v>12122</v>
      </c>
      <c r="C6074" s="3" t="s">
        <v>30</v>
      </c>
      <c r="D6074" s="2" t="s">
        <v>289</v>
      </c>
      <c r="E6074" s="3">
        <v>18</v>
      </c>
      <c r="F6074" s="17">
        <v>0</v>
      </c>
      <c r="G6074" s="17">
        <v>1</v>
      </c>
      <c r="H6074" s="17">
        <v>0</v>
      </c>
      <c r="I6074" s="7" t="s">
        <v>3</v>
      </c>
      <c r="J6074" s="7">
        <v>0</v>
      </c>
      <c r="K6074" s="4">
        <v>1214</v>
      </c>
      <c r="L6074" s="5">
        <v>1214.0587</v>
      </c>
      <c r="M6074">
        <v>149995.25</v>
      </c>
      <c r="N6074" s="33">
        <v>1</v>
      </c>
      <c r="O6074" s="50" t="e">
        <f>INDEX([1]Dados!$M$2:$N$26779,MATCH($P6074,[1]Dados!$N$2:$N$26779,),2)</f>
        <v>#N/A</v>
      </c>
      <c r="P6074">
        <v>170372</v>
      </c>
      <c r="Q6074" s="1">
        <v>37180</v>
      </c>
      <c r="R6074" s="1">
        <v>37184</v>
      </c>
      <c r="S6074" t="s">
        <v>1329</v>
      </c>
    </row>
    <row r="6075" spans="1:19" x14ac:dyDescent="0.2">
      <c r="A6075" s="7">
        <v>220173</v>
      </c>
      <c r="B6075" s="3">
        <v>12122</v>
      </c>
      <c r="C6075" s="3" t="s">
        <v>30</v>
      </c>
      <c r="D6075" s="2" t="s">
        <v>289</v>
      </c>
      <c r="E6075" s="3">
        <v>18</v>
      </c>
      <c r="F6075" s="17">
        <v>0</v>
      </c>
      <c r="G6075" s="17">
        <v>1</v>
      </c>
      <c r="H6075" s="17">
        <v>0</v>
      </c>
      <c r="I6075" s="7" t="s">
        <v>3</v>
      </c>
      <c r="J6075" s="7">
        <v>0</v>
      </c>
      <c r="K6075" s="4">
        <v>1293</v>
      </c>
      <c r="L6075" s="5">
        <v>1293.0592999999999</v>
      </c>
      <c r="M6075">
        <v>25508.5</v>
      </c>
      <c r="N6075" s="33">
        <v>1</v>
      </c>
      <c r="O6075" s="50" t="e">
        <f>INDEX([1]Dados!$M$2:$N$26779,MATCH($P6075,[1]Dados!$N$2:$N$26779,),2)</f>
        <v>#N/A</v>
      </c>
      <c r="P6075">
        <v>170119</v>
      </c>
      <c r="Q6075" s="1">
        <v>37180</v>
      </c>
      <c r="R6075" s="1">
        <v>37184</v>
      </c>
      <c r="S6075" t="s">
        <v>2134</v>
      </c>
    </row>
    <row r="6076" spans="1:19" x14ac:dyDescent="0.2">
      <c r="A6076" s="7">
        <v>410210</v>
      </c>
      <c r="B6076" s="3">
        <v>74390</v>
      </c>
      <c r="C6076" s="3" t="s">
        <v>37</v>
      </c>
      <c r="D6076" s="2" t="s">
        <v>275</v>
      </c>
      <c r="E6076" s="3">
        <v>18</v>
      </c>
      <c r="F6076" s="17">
        <v>0</v>
      </c>
      <c r="G6076" s="17">
        <v>1</v>
      </c>
      <c r="H6076" s="17">
        <v>0</v>
      </c>
      <c r="I6076" s="7">
        <v>2.1</v>
      </c>
      <c r="J6076" s="7">
        <v>23</v>
      </c>
      <c r="K6076" s="4">
        <v>1220</v>
      </c>
      <c r="L6076" s="5">
        <v>1220.0906</v>
      </c>
      <c r="M6076">
        <v>17943.57</v>
      </c>
      <c r="N6076" s="33">
        <v>1</v>
      </c>
      <c r="O6076" s="50" t="e">
        <f>INDEX([1]Dados!$M$2:$N$26779,MATCH($P6076,[1]Dados!$N$2:$N$26779,),2)</f>
        <v>#N/A</v>
      </c>
      <c r="P6076">
        <v>171755</v>
      </c>
      <c r="Q6076" s="1">
        <v>37180</v>
      </c>
      <c r="R6076" s="1">
        <v>37184</v>
      </c>
      <c r="S6076" t="s">
        <v>2421</v>
      </c>
    </row>
    <row r="6077" spans="1:19" x14ac:dyDescent="0.2">
      <c r="A6077" s="7">
        <v>410210</v>
      </c>
      <c r="B6077" s="3">
        <v>74390</v>
      </c>
      <c r="C6077" s="3" t="s">
        <v>37</v>
      </c>
      <c r="D6077" s="2" t="s">
        <v>275</v>
      </c>
      <c r="E6077" s="3">
        <v>18</v>
      </c>
      <c r="F6077" s="17">
        <v>0</v>
      </c>
      <c r="G6077" s="17">
        <v>1</v>
      </c>
      <c r="H6077" s="17">
        <v>0</v>
      </c>
      <c r="I6077" s="7">
        <v>2.2000000000000002</v>
      </c>
      <c r="J6077" s="7">
        <v>20</v>
      </c>
      <c r="K6077" s="4">
        <v>1220</v>
      </c>
      <c r="L6077" s="5">
        <v>1220.0906</v>
      </c>
      <c r="M6077">
        <v>17943.57</v>
      </c>
      <c r="N6077" s="33">
        <v>1</v>
      </c>
      <c r="O6077" s="50" t="e">
        <f>INDEX([1]Dados!$M$2:$N$26779,MATCH($P6077,[1]Dados!$N$2:$N$26779,),2)</f>
        <v>#N/A</v>
      </c>
      <c r="P6077">
        <v>171755</v>
      </c>
      <c r="Q6077" s="1">
        <v>37180</v>
      </c>
      <c r="R6077" s="1">
        <v>37184</v>
      </c>
      <c r="S6077" t="s">
        <v>2421</v>
      </c>
    </row>
    <row r="6078" spans="1:19" x14ac:dyDescent="0.2">
      <c r="A6078" s="7">
        <v>410210</v>
      </c>
      <c r="B6078" s="3">
        <v>74390</v>
      </c>
      <c r="C6078" s="3" t="s">
        <v>37</v>
      </c>
      <c r="D6078" s="2" t="s">
        <v>275</v>
      </c>
      <c r="E6078" s="3">
        <v>18</v>
      </c>
      <c r="F6078" s="17">
        <v>0</v>
      </c>
      <c r="G6078" s="17">
        <v>1</v>
      </c>
      <c r="H6078" s="17">
        <v>0</v>
      </c>
      <c r="I6078" s="7">
        <v>2.2999999999999998</v>
      </c>
      <c r="J6078" s="7">
        <v>20</v>
      </c>
      <c r="K6078" s="4">
        <v>1220</v>
      </c>
      <c r="L6078" s="5">
        <v>1220.0906</v>
      </c>
      <c r="M6078">
        <v>17943.57</v>
      </c>
      <c r="N6078" s="33">
        <v>1</v>
      </c>
      <c r="O6078" s="50" t="e">
        <f>INDEX([1]Dados!$M$2:$N$26779,MATCH($P6078,[1]Dados!$N$2:$N$26779,),2)</f>
        <v>#N/A</v>
      </c>
      <c r="P6078">
        <v>171755</v>
      </c>
      <c r="Q6078" s="1">
        <v>37180</v>
      </c>
      <c r="R6078" s="1">
        <v>37184</v>
      </c>
      <c r="S6078" t="s">
        <v>2421</v>
      </c>
    </row>
    <row r="6079" spans="1:19" x14ac:dyDescent="0.2">
      <c r="A6079" s="7">
        <v>410210</v>
      </c>
      <c r="B6079" s="3">
        <v>74390</v>
      </c>
      <c r="C6079" s="3" t="s">
        <v>37</v>
      </c>
      <c r="D6079" s="2" t="s">
        <v>275</v>
      </c>
      <c r="E6079" s="3">
        <v>18</v>
      </c>
      <c r="F6079" s="17">
        <v>0</v>
      </c>
      <c r="G6079" s="17">
        <v>1</v>
      </c>
      <c r="H6079" s="17">
        <v>0</v>
      </c>
      <c r="I6079" s="7">
        <v>2.4</v>
      </c>
      <c r="J6079" s="7">
        <v>99</v>
      </c>
      <c r="K6079" s="4">
        <v>1220</v>
      </c>
      <c r="L6079" s="5">
        <v>1220.0906</v>
      </c>
      <c r="M6079">
        <v>17943.57</v>
      </c>
      <c r="N6079" s="33">
        <v>1</v>
      </c>
      <c r="O6079" s="50" t="e">
        <f>INDEX([1]Dados!$M$2:$N$26779,MATCH($P6079,[1]Dados!$N$2:$N$26779,),2)</f>
        <v>#N/A</v>
      </c>
      <c r="P6079">
        <v>171755</v>
      </c>
      <c r="Q6079" s="1">
        <v>37180</v>
      </c>
      <c r="R6079" s="1">
        <v>37184</v>
      </c>
      <c r="S6079" t="s">
        <v>2421</v>
      </c>
    </row>
    <row r="6080" spans="1:19" x14ac:dyDescent="0.2">
      <c r="A6080" s="7">
        <v>410210</v>
      </c>
      <c r="B6080" s="3">
        <v>74390</v>
      </c>
      <c r="C6080" s="3" t="s">
        <v>37</v>
      </c>
      <c r="D6080" s="2" t="s">
        <v>275</v>
      </c>
      <c r="E6080" s="3">
        <v>18</v>
      </c>
      <c r="F6080" s="17">
        <v>0</v>
      </c>
      <c r="G6080" s="17">
        <v>1</v>
      </c>
      <c r="H6080" s="17">
        <v>0</v>
      </c>
      <c r="I6080" s="7">
        <v>2.5</v>
      </c>
      <c r="J6080" s="7">
        <v>25</v>
      </c>
      <c r="K6080" s="4">
        <v>1220</v>
      </c>
      <c r="L6080" s="5">
        <v>1220.0906</v>
      </c>
      <c r="M6080">
        <v>17943.57</v>
      </c>
      <c r="N6080" s="33">
        <v>1</v>
      </c>
      <c r="O6080" s="50" t="e">
        <f>INDEX([1]Dados!$M$2:$N$26779,MATCH($P6080,[1]Dados!$N$2:$N$26779,),2)</f>
        <v>#N/A</v>
      </c>
      <c r="P6080">
        <v>171755</v>
      </c>
      <c r="Q6080" s="1">
        <v>37180</v>
      </c>
      <c r="R6080" s="1">
        <v>37184</v>
      </c>
      <c r="S6080" t="s">
        <v>2421</v>
      </c>
    </row>
    <row r="6081" spans="1:19" x14ac:dyDescent="0.2">
      <c r="A6081" s="7">
        <v>410210</v>
      </c>
      <c r="B6081" s="3">
        <v>74390</v>
      </c>
      <c r="C6081" s="3" t="s">
        <v>37</v>
      </c>
      <c r="D6081" s="2" t="s">
        <v>275</v>
      </c>
      <c r="E6081" s="3">
        <v>18</v>
      </c>
      <c r="F6081" s="17">
        <v>0</v>
      </c>
      <c r="G6081" s="17">
        <v>1</v>
      </c>
      <c r="H6081" s="17">
        <v>0</v>
      </c>
      <c r="I6081" s="7">
        <v>1.1000000000000001</v>
      </c>
      <c r="J6081" s="7">
        <v>22</v>
      </c>
      <c r="K6081" s="4">
        <v>1293</v>
      </c>
      <c r="L6081" s="5">
        <v>1293.0592999999999</v>
      </c>
      <c r="M6081">
        <v>39808.400000000001</v>
      </c>
      <c r="N6081" s="33">
        <v>1</v>
      </c>
      <c r="O6081" s="50" t="e">
        <f>INDEX([1]Dados!$M$2:$N$26779,MATCH($P6081,[1]Dados!$N$2:$N$26779,),2)</f>
        <v>#N/A</v>
      </c>
      <c r="P6081">
        <v>172363</v>
      </c>
      <c r="Q6081" s="1">
        <v>37180</v>
      </c>
      <c r="R6081" s="1">
        <v>37184</v>
      </c>
      <c r="S6081" t="s">
        <v>2420</v>
      </c>
    </row>
    <row r="6082" spans="1:19" x14ac:dyDescent="0.2">
      <c r="A6082" s="7">
        <v>410210</v>
      </c>
      <c r="B6082" s="3">
        <v>74390</v>
      </c>
      <c r="C6082" s="3" t="s">
        <v>37</v>
      </c>
      <c r="D6082" s="2" t="s">
        <v>275</v>
      </c>
      <c r="E6082" s="3">
        <v>18</v>
      </c>
      <c r="F6082" s="17">
        <v>0</v>
      </c>
      <c r="G6082" s="17">
        <v>1</v>
      </c>
      <c r="H6082" s="17">
        <v>0</v>
      </c>
      <c r="I6082" s="7">
        <v>1.2</v>
      </c>
      <c r="J6082" s="7">
        <v>22</v>
      </c>
      <c r="K6082" s="4">
        <v>1293</v>
      </c>
      <c r="L6082" s="5">
        <v>1293.0592999999999</v>
      </c>
      <c r="M6082">
        <v>39808.400000000001</v>
      </c>
      <c r="N6082" s="33">
        <v>1</v>
      </c>
      <c r="O6082" s="50" t="e">
        <f>INDEX([1]Dados!$M$2:$N$26779,MATCH($P6082,[1]Dados!$N$2:$N$26779,),2)</f>
        <v>#N/A</v>
      </c>
      <c r="P6082">
        <v>172363</v>
      </c>
      <c r="Q6082" s="1">
        <v>37180</v>
      </c>
      <c r="R6082" s="1">
        <v>37184</v>
      </c>
      <c r="S6082" t="s">
        <v>2420</v>
      </c>
    </row>
    <row r="6083" spans="1:19" x14ac:dyDescent="0.2">
      <c r="A6083" s="7">
        <v>410210</v>
      </c>
      <c r="B6083" s="3">
        <v>74390</v>
      </c>
      <c r="C6083" s="3" t="s">
        <v>37</v>
      </c>
      <c r="D6083" s="2" t="s">
        <v>275</v>
      </c>
      <c r="E6083" s="3">
        <v>18</v>
      </c>
      <c r="F6083" s="17">
        <v>0</v>
      </c>
      <c r="G6083" s="17">
        <v>1</v>
      </c>
      <c r="H6083" s="17">
        <v>0</v>
      </c>
      <c r="I6083" s="7">
        <v>1.3</v>
      </c>
      <c r="J6083" s="7">
        <v>29</v>
      </c>
      <c r="K6083" s="4">
        <v>1293</v>
      </c>
      <c r="L6083" s="5">
        <v>1293.0592999999999</v>
      </c>
      <c r="M6083">
        <v>39808.400000000001</v>
      </c>
      <c r="N6083" s="33">
        <v>1</v>
      </c>
      <c r="O6083" s="50" t="e">
        <f>INDEX([1]Dados!$M$2:$N$26779,MATCH($P6083,[1]Dados!$N$2:$N$26779,),2)</f>
        <v>#N/A</v>
      </c>
      <c r="P6083">
        <v>172363</v>
      </c>
      <c r="Q6083" s="1">
        <v>37180</v>
      </c>
      <c r="R6083" s="1">
        <v>37184</v>
      </c>
      <c r="S6083" t="s">
        <v>2420</v>
      </c>
    </row>
    <row r="6084" spans="1:19" x14ac:dyDescent="0.2">
      <c r="A6084" s="7">
        <v>410210</v>
      </c>
      <c r="B6084" s="3">
        <v>74390</v>
      </c>
      <c r="C6084" s="3" t="s">
        <v>37</v>
      </c>
      <c r="D6084" s="2" t="s">
        <v>275</v>
      </c>
      <c r="E6084" s="3">
        <v>18</v>
      </c>
      <c r="F6084" s="17">
        <v>0</v>
      </c>
      <c r="G6084" s="17">
        <v>1</v>
      </c>
      <c r="H6084" s="17">
        <v>0</v>
      </c>
      <c r="I6084" s="7">
        <v>1.4</v>
      </c>
      <c r="J6084" s="7">
        <v>15</v>
      </c>
      <c r="K6084" s="4">
        <v>1293</v>
      </c>
      <c r="L6084" s="5">
        <v>1293.0592999999999</v>
      </c>
      <c r="M6084">
        <v>39808.400000000001</v>
      </c>
      <c r="N6084" s="33">
        <v>1</v>
      </c>
      <c r="O6084" s="50" t="e">
        <f>INDEX([1]Dados!$M$2:$N$26779,MATCH($P6084,[1]Dados!$N$2:$N$26779,),2)</f>
        <v>#N/A</v>
      </c>
      <c r="P6084">
        <v>172363</v>
      </c>
      <c r="Q6084" s="1">
        <v>37180</v>
      </c>
      <c r="R6084" s="1">
        <v>37184</v>
      </c>
      <c r="S6084" t="s">
        <v>2420</v>
      </c>
    </row>
    <row r="6085" spans="1:19" x14ac:dyDescent="0.2">
      <c r="A6085" s="7">
        <v>410820</v>
      </c>
      <c r="B6085" s="3">
        <v>75612</v>
      </c>
      <c r="C6085" s="3" t="s">
        <v>37</v>
      </c>
      <c r="D6085" s="2" t="s">
        <v>429</v>
      </c>
      <c r="E6085" s="3">
        <v>18</v>
      </c>
      <c r="F6085" s="17">
        <v>0</v>
      </c>
      <c r="G6085" s="17">
        <v>1</v>
      </c>
      <c r="H6085" s="17">
        <v>0</v>
      </c>
      <c r="I6085" s="29" t="s">
        <v>3</v>
      </c>
      <c r="J6085" s="7">
        <v>0</v>
      </c>
      <c r="K6085" s="4">
        <v>1203</v>
      </c>
      <c r="L6085" s="5">
        <v>1203.0829000000001</v>
      </c>
      <c r="M6085">
        <v>25914.57</v>
      </c>
      <c r="N6085" s="33">
        <v>1</v>
      </c>
      <c r="O6085" s="50" t="e">
        <f>INDEX([1]Dados!$M$2:$N$26779,MATCH($P6085,[1]Dados!$N$2:$N$26779,),2)</f>
        <v>#N/A</v>
      </c>
      <c r="P6085">
        <v>170282</v>
      </c>
      <c r="Q6085" s="1">
        <v>37180</v>
      </c>
      <c r="R6085" s="1">
        <v>37184</v>
      </c>
      <c r="S6085" t="s">
        <v>2134</v>
      </c>
    </row>
    <row r="6086" spans="1:19" x14ac:dyDescent="0.2">
      <c r="A6086" s="7">
        <v>410820</v>
      </c>
      <c r="B6086" s="3">
        <v>75612</v>
      </c>
      <c r="C6086" s="3" t="s">
        <v>37</v>
      </c>
      <c r="D6086" s="2" t="s">
        <v>429</v>
      </c>
      <c r="E6086" s="3">
        <v>18</v>
      </c>
      <c r="F6086" s="17">
        <v>0</v>
      </c>
      <c r="G6086" s="17">
        <v>1</v>
      </c>
      <c r="H6086" s="17">
        <v>0</v>
      </c>
      <c r="I6086" s="29">
        <v>1.1000000000000001</v>
      </c>
      <c r="J6086" s="7">
        <v>25</v>
      </c>
      <c r="K6086" s="4">
        <v>1214</v>
      </c>
      <c r="L6086" s="5">
        <v>1214.0589</v>
      </c>
      <c r="M6086">
        <f>129600+42560+35200</f>
        <v>207360</v>
      </c>
      <c r="N6086" s="33">
        <v>1</v>
      </c>
      <c r="O6086" s="50" t="e">
        <f>INDEX([1]Dados!$M$2:$N$26779,MATCH($P6086,[1]Dados!$N$2:$N$26779,),2)</f>
        <v>#N/A</v>
      </c>
      <c r="P6086">
        <v>170282</v>
      </c>
      <c r="Q6086" s="1">
        <v>37180</v>
      </c>
      <c r="R6086" s="1">
        <v>37184</v>
      </c>
      <c r="S6086" t="s">
        <v>1070</v>
      </c>
    </row>
    <row r="6087" spans="1:19" x14ac:dyDescent="0.2">
      <c r="A6087" s="7">
        <v>410820</v>
      </c>
      <c r="B6087" s="3">
        <v>75612</v>
      </c>
      <c r="C6087" s="3" t="s">
        <v>37</v>
      </c>
      <c r="D6087" s="2" t="s">
        <v>429</v>
      </c>
      <c r="E6087" s="3">
        <v>18</v>
      </c>
      <c r="F6087" s="17">
        <v>0</v>
      </c>
      <c r="G6087" s="17">
        <v>1</v>
      </c>
      <c r="H6087" s="17">
        <v>0</v>
      </c>
      <c r="I6087" s="7">
        <v>1.1000000000000001</v>
      </c>
      <c r="J6087" s="7">
        <v>13</v>
      </c>
      <c r="K6087" s="4">
        <v>1214</v>
      </c>
      <c r="L6087" s="5">
        <v>1214.0589</v>
      </c>
      <c r="M6087">
        <f>194400+62700+50000</f>
        <v>307100</v>
      </c>
      <c r="N6087" s="33">
        <v>1</v>
      </c>
      <c r="O6087" s="50" t="e">
        <f>INDEX([1]Dados!$M$2:$N$26779,MATCH($P6087,[1]Dados!$N$2:$N$26779,),2)</f>
        <v>#N/A</v>
      </c>
      <c r="P6087">
        <v>170329</v>
      </c>
      <c r="Q6087" s="1">
        <v>37180</v>
      </c>
      <c r="R6087" s="1">
        <v>37184</v>
      </c>
      <c r="S6087" t="s">
        <v>1070</v>
      </c>
    </row>
    <row r="6088" spans="1:19" x14ac:dyDescent="0.2">
      <c r="A6088" s="7">
        <v>410820</v>
      </c>
      <c r="B6088" s="3">
        <v>75612</v>
      </c>
      <c r="C6088" s="3" t="s">
        <v>37</v>
      </c>
      <c r="D6088" s="2" t="s">
        <v>429</v>
      </c>
      <c r="E6088" s="3">
        <v>18</v>
      </c>
      <c r="F6088" s="17">
        <v>0</v>
      </c>
      <c r="G6088" s="17">
        <v>1</v>
      </c>
      <c r="H6088" s="17">
        <v>0</v>
      </c>
      <c r="I6088" s="7">
        <v>1.1100000000000001</v>
      </c>
      <c r="J6088" s="7">
        <v>32</v>
      </c>
      <c r="K6088" s="4">
        <v>1214</v>
      </c>
      <c r="L6088" s="5">
        <v>1214.0589</v>
      </c>
      <c r="M6088">
        <f>129600+42560+35200</f>
        <v>207360</v>
      </c>
      <c r="N6088" s="33">
        <v>1</v>
      </c>
      <c r="O6088" s="50" t="e">
        <f>INDEX([1]Dados!$M$2:$N$26779,MATCH($P6088,[1]Dados!$N$2:$N$26779,),2)</f>
        <v>#N/A</v>
      </c>
      <c r="P6088">
        <v>170282</v>
      </c>
      <c r="Q6088" s="1">
        <v>37180</v>
      </c>
      <c r="R6088" s="1">
        <v>37184</v>
      </c>
      <c r="S6088" t="s">
        <v>1070</v>
      </c>
    </row>
    <row r="6089" spans="1:19" x14ac:dyDescent="0.2">
      <c r="A6089" s="7">
        <v>410820</v>
      </c>
      <c r="B6089" s="3">
        <v>75612</v>
      </c>
      <c r="C6089" s="3" t="s">
        <v>37</v>
      </c>
      <c r="D6089" s="2" t="s">
        <v>429</v>
      </c>
      <c r="E6089" s="3">
        <v>18</v>
      </c>
      <c r="F6089" s="17">
        <v>0</v>
      </c>
      <c r="G6089" s="17">
        <v>1</v>
      </c>
      <c r="H6089" s="17">
        <v>0</v>
      </c>
      <c r="I6089" s="7">
        <v>1.1200000000000001</v>
      </c>
      <c r="J6089" s="7">
        <v>11</v>
      </c>
      <c r="K6089" s="4">
        <v>1214</v>
      </c>
      <c r="L6089" s="5">
        <v>1214.0589</v>
      </c>
      <c r="M6089">
        <v>307100</v>
      </c>
      <c r="N6089" s="33">
        <v>1</v>
      </c>
      <c r="O6089" s="50" t="e">
        <f>INDEX([1]Dados!$M$2:$N$26779,MATCH($P6089,[1]Dados!$N$2:$N$26779,),2)</f>
        <v>#N/A</v>
      </c>
      <c r="P6089">
        <v>170329</v>
      </c>
      <c r="Q6089" s="1">
        <v>37180</v>
      </c>
      <c r="R6089" s="1">
        <v>37184</v>
      </c>
      <c r="S6089" t="s">
        <v>1070</v>
      </c>
    </row>
    <row r="6090" spans="1:19" x14ac:dyDescent="0.2">
      <c r="A6090" s="7">
        <v>410820</v>
      </c>
      <c r="B6090" s="3">
        <v>75612</v>
      </c>
      <c r="C6090" s="3" t="s">
        <v>37</v>
      </c>
      <c r="D6090" s="2" t="s">
        <v>429</v>
      </c>
      <c r="E6090" s="3">
        <v>18</v>
      </c>
      <c r="F6090" s="17">
        <v>0</v>
      </c>
      <c r="G6090" s="17">
        <v>1</v>
      </c>
      <c r="H6090" s="17">
        <v>0</v>
      </c>
      <c r="I6090" s="7">
        <v>1.1200000000000001</v>
      </c>
      <c r="J6090" s="7">
        <v>11</v>
      </c>
      <c r="K6090" s="4">
        <v>1214</v>
      </c>
      <c r="L6090" s="5">
        <v>1214.0589</v>
      </c>
      <c r="M6090">
        <f>129600+42560+35200</f>
        <v>207360</v>
      </c>
      <c r="N6090" s="33">
        <v>1</v>
      </c>
      <c r="O6090" s="50" t="e">
        <f>INDEX([1]Dados!$M$2:$N$26779,MATCH($P6090,[1]Dados!$N$2:$N$26779,),2)</f>
        <v>#N/A</v>
      </c>
      <c r="P6090">
        <v>170282</v>
      </c>
      <c r="Q6090" s="1">
        <v>37180</v>
      </c>
      <c r="R6090" s="1">
        <v>37184</v>
      </c>
      <c r="S6090" t="s">
        <v>1070</v>
      </c>
    </row>
    <row r="6091" spans="1:19" x14ac:dyDescent="0.2">
      <c r="A6091" s="7">
        <v>410820</v>
      </c>
      <c r="B6091" s="3">
        <v>75612</v>
      </c>
      <c r="C6091" s="3" t="s">
        <v>37</v>
      </c>
      <c r="D6091" s="2" t="s">
        <v>429</v>
      </c>
      <c r="E6091" s="3">
        <v>18</v>
      </c>
      <c r="F6091" s="17">
        <v>0</v>
      </c>
      <c r="G6091" s="17">
        <v>1</v>
      </c>
      <c r="H6091" s="17">
        <v>0</v>
      </c>
      <c r="I6091" s="7">
        <v>1.1299999999999999</v>
      </c>
      <c r="J6091" s="7">
        <v>25</v>
      </c>
      <c r="K6091" s="4">
        <v>1214</v>
      </c>
      <c r="L6091" s="5">
        <v>1214.0589</v>
      </c>
      <c r="M6091">
        <f>129600+42560+35200</f>
        <v>207360</v>
      </c>
      <c r="N6091" s="33">
        <v>1</v>
      </c>
      <c r="O6091" s="50" t="e">
        <f>INDEX([1]Dados!$M$2:$N$26779,MATCH($P6091,[1]Dados!$N$2:$N$26779,),2)</f>
        <v>#N/A</v>
      </c>
      <c r="P6091">
        <v>170282</v>
      </c>
      <c r="Q6091" s="1">
        <v>37180</v>
      </c>
      <c r="R6091" s="1">
        <v>37184</v>
      </c>
      <c r="S6091" t="s">
        <v>1070</v>
      </c>
    </row>
    <row r="6092" spans="1:19" x14ac:dyDescent="0.2">
      <c r="A6092" s="7">
        <v>410820</v>
      </c>
      <c r="B6092" s="3">
        <v>75612</v>
      </c>
      <c r="C6092" s="3" t="s">
        <v>37</v>
      </c>
      <c r="D6092" s="2" t="s">
        <v>429</v>
      </c>
      <c r="E6092" s="3">
        <v>18</v>
      </c>
      <c r="F6092" s="17">
        <v>0</v>
      </c>
      <c r="G6092" s="17">
        <v>1</v>
      </c>
      <c r="H6092" s="17">
        <v>0</v>
      </c>
      <c r="I6092" s="7">
        <v>1.1399999999999999</v>
      </c>
      <c r="J6092" s="7">
        <v>25</v>
      </c>
      <c r="K6092" s="4">
        <v>1214</v>
      </c>
      <c r="L6092" s="5">
        <v>1214.0589</v>
      </c>
      <c r="M6092">
        <f>194400+62700+50000</f>
        <v>307100</v>
      </c>
      <c r="N6092" s="33">
        <v>1</v>
      </c>
      <c r="O6092" s="50" t="e">
        <f>INDEX([1]Dados!$M$2:$N$26779,MATCH($P6092,[1]Dados!$N$2:$N$26779,),2)</f>
        <v>#N/A</v>
      </c>
      <c r="P6092">
        <v>170329</v>
      </c>
      <c r="Q6092" s="1">
        <v>37180</v>
      </c>
      <c r="R6092" s="1">
        <v>37184</v>
      </c>
      <c r="S6092" t="s">
        <v>1070</v>
      </c>
    </row>
    <row r="6093" spans="1:19" x14ac:dyDescent="0.2">
      <c r="A6093" s="7">
        <v>410820</v>
      </c>
      <c r="B6093" s="3">
        <v>75612</v>
      </c>
      <c r="C6093" s="3" t="s">
        <v>37</v>
      </c>
      <c r="D6093" s="2" t="s">
        <v>429</v>
      </c>
      <c r="E6093" s="3">
        <v>18</v>
      </c>
      <c r="F6093" s="17">
        <v>0</v>
      </c>
      <c r="G6093" s="17">
        <v>1</v>
      </c>
      <c r="H6093" s="17">
        <v>0</v>
      </c>
      <c r="I6093" s="7">
        <v>1.2</v>
      </c>
      <c r="J6093" s="7">
        <v>15</v>
      </c>
      <c r="K6093" s="4">
        <v>1214</v>
      </c>
      <c r="L6093" s="5">
        <v>1214.0589</v>
      </c>
      <c r="M6093">
        <v>307100</v>
      </c>
      <c r="N6093" s="33">
        <v>1</v>
      </c>
      <c r="O6093" s="50" t="e">
        <f>INDEX([1]Dados!$M$2:$N$26779,MATCH($P6093,[1]Dados!$N$2:$N$26779,),2)</f>
        <v>#N/A</v>
      </c>
      <c r="P6093">
        <v>170329</v>
      </c>
      <c r="Q6093" s="1">
        <v>37180</v>
      </c>
      <c r="R6093" s="1">
        <v>37184</v>
      </c>
      <c r="S6093" t="s">
        <v>1070</v>
      </c>
    </row>
    <row r="6094" spans="1:19" x14ac:dyDescent="0.2">
      <c r="A6094" s="7">
        <v>410820</v>
      </c>
      <c r="B6094" s="3">
        <v>75612</v>
      </c>
      <c r="C6094" s="3" t="s">
        <v>37</v>
      </c>
      <c r="D6094" s="2" t="s">
        <v>429</v>
      </c>
      <c r="E6094" s="3">
        <v>18</v>
      </c>
      <c r="F6094" s="17">
        <v>0</v>
      </c>
      <c r="G6094" s="17">
        <v>1</v>
      </c>
      <c r="H6094" s="17">
        <v>0</v>
      </c>
      <c r="I6094" s="7">
        <v>1.3</v>
      </c>
      <c r="J6094" s="7">
        <v>13</v>
      </c>
      <c r="K6094" s="4">
        <v>1214</v>
      </c>
      <c r="L6094" s="5">
        <v>1214.0589</v>
      </c>
      <c r="M6094">
        <v>307100</v>
      </c>
      <c r="N6094" s="33">
        <v>1</v>
      </c>
      <c r="O6094" s="50" t="e">
        <f>INDEX([1]Dados!$M$2:$N$26779,MATCH($P6094,[1]Dados!$N$2:$N$26779,),2)</f>
        <v>#N/A</v>
      </c>
      <c r="P6094">
        <v>170329</v>
      </c>
      <c r="Q6094" s="1">
        <v>37180</v>
      </c>
      <c r="R6094" s="1">
        <v>37184</v>
      </c>
      <c r="S6094" t="s">
        <v>1070</v>
      </c>
    </row>
    <row r="6095" spans="1:19" x14ac:dyDescent="0.2">
      <c r="A6095" s="7">
        <v>410820</v>
      </c>
      <c r="B6095" s="3">
        <v>75612</v>
      </c>
      <c r="C6095" s="3" t="s">
        <v>37</v>
      </c>
      <c r="D6095" s="2" t="s">
        <v>429</v>
      </c>
      <c r="E6095" s="3">
        <v>18</v>
      </c>
      <c r="F6095" s="17">
        <v>0</v>
      </c>
      <c r="G6095" s="17">
        <v>1</v>
      </c>
      <c r="H6095" s="17">
        <v>0</v>
      </c>
      <c r="I6095" s="7">
        <v>1.4</v>
      </c>
      <c r="J6095" s="7">
        <v>13</v>
      </c>
      <c r="K6095" s="4">
        <v>1214</v>
      </c>
      <c r="L6095" s="5">
        <v>1214.0589</v>
      </c>
      <c r="M6095">
        <v>307100</v>
      </c>
      <c r="N6095" s="33">
        <v>1</v>
      </c>
      <c r="O6095" s="50" t="e">
        <f>INDEX([1]Dados!$M$2:$N$26779,MATCH($P6095,[1]Dados!$N$2:$N$26779,),2)</f>
        <v>#N/A</v>
      </c>
      <c r="P6095">
        <v>170329</v>
      </c>
      <c r="Q6095" s="1">
        <v>37180</v>
      </c>
      <c r="R6095" s="1">
        <v>37184</v>
      </c>
      <c r="S6095" t="s">
        <v>1070</v>
      </c>
    </row>
    <row r="6096" spans="1:19" x14ac:dyDescent="0.2">
      <c r="A6096" s="7">
        <v>410820</v>
      </c>
      <c r="B6096" s="3">
        <v>75612</v>
      </c>
      <c r="C6096" s="3" t="s">
        <v>37</v>
      </c>
      <c r="D6096" s="2" t="s">
        <v>429</v>
      </c>
      <c r="E6096" s="3">
        <v>18</v>
      </c>
      <c r="F6096" s="17">
        <v>0</v>
      </c>
      <c r="G6096" s="17">
        <v>1</v>
      </c>
      <c r="H6096" s="17">
        <v>0</v>
      </c>
      <c r="I6096" s="7">
        <v>1.5</v>
      </c>
      <c r="J6096" s="7">
        <v>13</v>
      </c>
      <c r="K6096" s="4">
        <v>1214</v>
      </c>
      <c r="L6096" s="5">
        <v>1214.0589</v>
      </c>
      <c r="M6096">
        <v>307100</v>
      </c>
      <c r="N6096" s="33">
        <v>1</v>
      </c>
      <c r="O6096" s="50" t="e">
        <f>INDEX([1]Dados!$M$2:$N$26779,MATCH($P6096,[1]Dados!$N$2:$N$26779,),2)</f>
        <v>#N/A</v>
      </c>
      <c r="P6096">
        <v>170329</v>
      </c>
      <c r="Q6096" s="1">
        <v>37180</v>
      </c>
      <c r="R6096" s="1">
        <v>37184</v>
      </c>
      <c r="S6096" t="s">
        <v>1070</v>
      </c>
    </row>
    <row r="6097" spans="1:19" x14ac:dyDescent="0.2">
      <c r="A6097" s="7">
        <v>410820</v>
      </c>
      <c r="B6097" s="3">
        <v>75612</v>
      </c>
      <c r="C6097" s="3" t="s">
        <v>37</v>
      </c>
      <c r="D6097" s="2" t="s">
        <v>429</v>
      </c>
      <c r="E6097" s="3">
        <v>18</v>
      </c>
      <c r="F6097" s="17">
        <v>0</v>
      </c>
      <c r="G6097" s="17">
        <v>1</v>
      </c>
      <c r="H6097" s="17">
        <v>0</v>
      </c>
      <c r="I6097" s="7">
        <v>1.6</v>
      </c>
      <c r="J6097" s="7">
        <v>18</v>
      </c>
      <c r="K6097" s="4">
        <v>1214</v>
      </c>
      <c r="L6097" s="5">
        <v>1214.0589</v>
      </c>
      <c r="M6097">
        <v>307100</v>
      </c>
      <c r="N6097" s="33">
        <v>1</v>
      </c>
      <c r="O6097" s="50" t="e">
        <f>INDEX([1]Dados!$M$2:$N$26779,MATCH($P6097,[1]Dados!$N$2:$N$26779,),2)</f>
        <v>#N/A</v>
      </c>
      <c r="P6097">
        <v>170329</v>
      </c>
      <c r="Q6097" s="1">
        <v>37180</v>
      </c>
      <c r="R6097" s="1">
        <v>37184</v>
      </c>
      <c r="S6097" t="s">
        <v>1070</v>
      </c>
    </row>
    <row r="6098" spans="1:19" x14ac:dyDescent="0.2">
      <c r="A6098" s="7">
        <v>410820</v>
      </c>
      <c r="B6098" s="3">
        <v>75612</v>
      </c>
      <c r="C6098" s="3" t="s">
        <v>37</v>
      </c>
      <c r="D6098" s="2" t="s">
        <v>429</v>
      </c>
      <c r="E6098" s="3">
        <v>18</v>
      </c>
      <c r="F6098" s="17">
        <v>0</v>
      </c>
      <c r="G6098" s="17">
        <v>1</v>
      </c>
      <c r="H6098" s="17">
        <v>0</v>
      </c>
      <c r="I6098" s="7">
        <v>1.7</v>
      </c>
      <c r="J6098" s="7">
        <v>25</v>
      </c>
      <c r="K6098" s="4">
        <v>1214</v>
      </c>
      <c r="L6098" s="5">
        <v>1214.0589</v>
      </c>
      <c r="M6098">
        <f>129600+42560+35200</f>
        <v>207360</v>
      </c>
      <c r="N6098" s="33">
        <v>1</v>
      </c>
      <c r="O6098" s="50" t="e">
        <f>INDEX([1]Dados!$M$2:$N$26779,MATCH($P6098,[1]Dados!$N$2:$N$26779,),2)</f>
        <v>#N/A</v>
      </c>
      <c r="P6098">
        <v>170282</v>
      </c>
      <c r="Q6098" s="1">
        <v>37180</v>
      </c>
      <c r="R6098" s="1">
        <v>37184</v>
      </c>
      <c r="S6098" t="s">
        <v>1070</v>
      </c>
    </row>
    <row r="6099" spans="1:19" x14ac:dyDescent="0.2">
      <c r="A6099" s="7">
        <v>410820</v>
      </c>
      <c r="B6099" s="3">
        <v>75612</v>
      </c>
      <c r="C6099" s="3" t="s">
        <v>37</v>
      </c>
      <c r="D6099" s="2" t="s">
        <v>429</v>
      </c>
      <c r="E6099" s="3">
        <v>18</v>
      </c>
      <c r="F6099" s="17">
        <v>0</v>
      </c>
      <c r="G6099" s="17">
        <v>1</v>
      </c>
      <c r="H6099" s="17">
        <v>0</v>
      </c>
      <c r="I6099" s="7">
        <v>1.8</v>
      </c>
      <c r="J6099" s="7">
        <v>18</v>
      </c>
      <c r="K6099" s="4">
        <v>1214</v>
      </c>
      <c r="L6099" s="5">
        <v>1214.0589</v>
      </c>
      <c r="M6099">
        <f>129600+42560+35200</f>
        <v>207360</v>
      </c>
      <c r="N6099" s="33">
        <v>1</v>
      </c>
      <c r="O6099" s="50" t="e">
        <f>INDEX([1]Dados!$M$2:$N$26779,MATCH($P6099,[1]Dados!$N$2:$N$26779,),2)</f>
        <v>#N/A</v>
      </c>
      <c r="P6099">
        <v>170282</v>
      </c>
      <c r="Q6099" s="1">
        <v>37180</v>
      </c>
      <c r="R6099" s="1">
        <v>37184</v>
      </c>
      <c r="S6099" t="s">
        <v>1070</v>
      </c>
    </row>
    <row r="6100" spans="1:19" x14ac:dyDescent="0.2">
      <c r="A6100" s="7">
        <v>410820</v>
      </c>
      <c r="B6100" s="3">
        <v>75612</v>
      </c>
      <c r="C6100" s="3" t="s">
        <v>37</v>
      </c>
      <c r="D6100" s="2" t="s">
        <v>429</v>
      </c>
      <c r="E6100" s="3">
        <v>18</v>
      </c>
      <c r="F6100" s="17">
        <v>0</v>
      </c>
      <c r="G6100" s="17">
        <v>1</v>
      </c>
      <c r="H6100" s="17">
        <v>0</v>
      </c>
      <c r="I6100" s="7">
        <v>1.9</v>
      </c>
      <c r="J6100" s="7">
        <v>30</v>
      </c>
      <c r="K6100" s="4">
        <v>1214</v>
      </c>
      <c r="L6100" s="5">
        <v>1214.0589</v>
      </c>
      <c r="M6100">
        <f>129600+42560+35200</f>
        <v>207360</v>
      </c>
      <c r="N6100" s="33">
        <v>1</v>
      </c>
      <c r="O6100" s="50" t="e">
        <f>INDEX([1]Dados!$M$2:$N$26779,MATCH($P6100,[1]Dados!$N$2:$N$26779,),2)</f>
        <v>#N/A</v>
      </c>
      <c r="P6100">
        <v>170282</v>
      </c>
      <c r="Q6100" s="1">
        <v>37180</v>
      </c>
      <c r="R6100" s="1">
        <v>37184</v>
      </c>
      <c r="S6100" t="s">
        <v>1070</v>
      </c>
    </row>
    <row r="6101" spans="1:19" x14ac:dyDescent="0.2">
      <c r="A6101" s="7">
        <v>410820</v>
      </c>
      <c r="B6101" s="3">
        <v>75612</v>
      </c>
      <c r="C6101" s="3" t="s">
        <v>37</v>
      </c>
      <c r="D6101" s="2" t="s">
        <v>429</v>
      </c>
      <c r="E6101" s="3">
        <v>18</v>
      </c>
      <c r="F6101" s="17">
        <v>0</v>
      </c>
      <c r="G6101" s="17">
        <v>1</v>
      </c>
      <c r="H6101" s="17">
        <v>0</v>
      </c>
      <c r="I6101" s="7">
        <v>1.3</v>
      </c>
      <c r="J6101" s="7">
        <v>13</v>
      </c>
      <c r="K6101" s="4">
        <v>1214</v>
      </c>
      <c r="L6101" s="5">
        <v>1214.0589</v>
      </c>
      <c r="M6101">
        <f>129600+42560+35200</f>
        <v>207360</v>
      </c>
      <c r="N6101" s="33">
        <v>1</v>
      </c>
      <c r="O6101" s="50" t="e">
        <f>INDEX([1]Dados!$M$2:$N$26779,MATCH($P6101,[1]Dados!$N$2:$N$26779,),2)</f>
        <v>#N/A</v>
      </c>
      <c r="P6101">
        <v>170282</v>
      </c>
      <c r="Q6101" s="1">
        <v>37180</v>
      </c>
      <c r="R6101" s="1">
        <v>37184</v>
      </c>
      <c r="S6101" t="s">
        <v>1070</v>
      </c>
    </row>
    <row r="6102" spans="1:19" x14ac:dyDescent="0.2">
      <c r="A6102" s="7">
        <v>410820</v>
      </c>
      <c r="B6102" s="3">
        <v>75612</v>
      </c>
      <c r="C6102" s="3" t="s">
        <v>37</v>
      </c>
      <c r="D6102" s="2" t="s">
        <v>429</v>
      </c>
      <c r="E6102" s="3">
        <v>18</v>
      </c>
      <c r="F6102" s="17">
        <v>0</v>
      </c>
      <c r="G6102" s="17">
        <v>1</v>
      </c>
      <c r="H6102" s="17">
        <v>0</v>
      </c>
      <c r="I6102" s="7">
        <v>2.1</v>
      </c>
      <c r="J6102" s="7">
        <v>13</v>
      </c>
      <c r="K6102" s="4">
        <v>1214</v>
      </c>
      <c r="L6102" s="5">
        <v>1214.0587</v>
      </c>
      <c r="M6102">
        <v>215768</v>
      </c>
      <c r="N6102" s="33">
        <v>1</v>
      </c>
      <c r="O6102" s="50" t="e">
        <f>INDEX([1]Dados!$M$2:$N$26779,MATCH($P6102,[1]Dados!$N$2:$N$26779,),2)</f>
        <v>#N/A</v>
      </c>
      <c r="P6102">
        <v>170374</v>
      </c>
      <c r="Q6102" s="1">
        <v>37180</v>
      </c>
      <c r="R6102" s="1">
        <v>37184</v>
      </c>
      <c r="S6102" t="s">
        <v>896</v>
      </c>
    </row>
    <row r="6103" spans="1:19" x14ac:dyDescent="0.2">
      <c r="A6103" s="7">
        <v>410820</v>
      </c>
      <c r="B6103" s="3">
        <v>75612</v>
      </c>
      <c r="C6103" s="3" t="s">
        <v>37</v>
      </c>
      <c r="D6103" s="2" t="s">
        <v>429</v>
      </c>
      <c r="E6103" s="3">
        <v>18</v>
      </c>
      <c r="F6103" s="17">
        <v>0</v>
      </c>
      <c r="G6103" s="17">
        <v>1</v>
      </c>
      <c r="H6103" s="17">
        <v>0</v>
      </c>
      <c r="I6103" s="7">
        <v>2.2000000000000002</v>
      </c>
      <c r="J6103" s="7">
        <v>15</v>
      </c>
      <c r="K6103" s="4">
        <v>1214</v>
      </c>
      <c r="L6103" s="5">
        <v>1214.0587</v>
      </c>
      <c r="M6103">
        <v>215768</v>
      </c>
      <c r="N6103" s="33">
        <v>1</v>
      </c>
      <c r="O6103" s="50" t="e">
        <f>INDEX([1]Dados!$M$2:$N$26779,MATCH($P6103,[1]Dados!$N$2:$N$26779,),2)</f>
        <v>#N/A</v>
      </c>
      <c r="P6103">
        <v>170374</v>
      </c>
      <c r="Q6103" s="1">
        <v>37180</v>
      </c>
      <c r="R6103" s="1">
        <v>37184</v>
      </c>
      <c r="S6103" t="s">
        <v>896</v>
      </c>
    </row>
    <row r="6104" spans="1:19" x14ac:dyDescent="0.2">
      <c r="A6104" s="7">
        <v>410820</v>
      </c>
      <c r="B6104" s="3">
        <v>75612</v>
      </c>
      <c r="C6104" s="3" t="s">
        <v>37</v>
      </c>
      <c r="D6104" s="2" t="s">
        <v>429</v>
      </c>
      <c r="E6104" s="3">
        <v>18</v>
      </c>
      <c r="F6104" s="17">
        <v>0</v>
      </c>
      <c r="G6104" s="17">
        <v>1</v>
      </c>
      <c r="H6104" s="17">
        <v>0</v>
      </c>
      <c r="I6104" s="7">
        <v>2.2999999999999998</v>
      </c>
      <c r="J6104" s="7">
        <v>11</v>
      </c>
      <c r="K6104" s="4">
        <v>1214</v>
      </c>
      <c r="L6104" s="5">
        <v>1214.0587</v>
      </c>
      <c r="M6104">
        <v>215768</v>
      </c>
      <c r="N6104" s="33">
        <v>1</v>
      </c>
      <c r="O6104" s="50" t="e">
        <f>INDEX([1]Dados!$M$2:$N$26779,MATCH($P6104,[1]Dados!$N$2:$N$26779,),2)</f>
        <v>#N/A</v>
      </c>
      <c r="P6104">
        <v>170374</v>
      </c>
      <c r="Q6104" s="1">
        <v>37180</v>
      </c>
      <c r="R6104" s="1">
        <v>37184</v>
      </c>
      <c r="S6104" t="s">
        <v>896</v>
      </c>
    </row>
    <row r="6105" spans="1:19" x14ac:dyDescent="0.2">
      <c r="A6105" s="7">
        <v>410820</v>
      </c>
      <c r="B6105" s="3">
        <v>75612</v>
      </c>
      <c r="C6105" s="3" t="s">
        <v>37</v>
      </c>
      <c r="D6105" s="2" t="s">
        <v>429</v>
      </c>
      <c r="E6105" s="3">
        <v>18</v>
      </c>
      <c r="F6105" s="17">
        <v>0</v>
      </c>
      <c r="G6105" s="17">
        <v>1</v>
      </c>
      <c r="H6105" s="17">
        <v>0</v>
      </c>
      <c r="I6105" s="7">
        <v>2.4</v>
      </c>
      <c r="J6105" s="7">
        <v>13</v>
      </c>
      <c r="K6105" s="4">
        <v>1214</v>
      </c>
      <c r="L6105" s="5">
        <v>1214.0587</v>
      </c>
      <c r="M6105">
        <v>215768</v>
      </c>
      <c r="N6105" s="33">
        <v>1</v>
      </c>
      <c r="O6105" s="50" t="e">
        <f>INDEX([1]Dados!$M$2:$N$26779,MATCH($P6105,[1]Dados!$N$2:$N$26779,),2)</f>
        <v>#N/A</v>
      </c>
      <c r="P6105">
        <v>170374</v>
      </c>
      <c r="Q6105" s="1">
        <v>37180</v>
      </c>
      <c r="R6105" s="1">
        <v>37184</v>
      </c>
      <c r="S6105" t="s">
        <v>896</v>
      </c>
    </row>
    <row r="6106" spans="1:19" x14ac:dyDescent="0.2">
      <c r="A6106" s="7">
        <v>410820</v>
      </c>
      <c r="B6106" s="3">
        <v>75612</v>
      </c>
      <c r="C6106" s="3" t="s">
        <v>37</v>
      </c>
      <c r="D6106" s="2" t="s">
        <v>429</v>
      </c>
      <c r="E6106" s="3">
        <v>18</v>
      </c>
      <c r="F6106" s="17">
        <v>0</v>
      </c>
      <c r="G6106" s="17">
        <v>1</v>
      </c>
      <c r="H6106" s="17">
        <v>0</v>
      </c>
      <c r="I6106" s="7">
        <v>2.5</v>
      </c>
      <c r="J6106" s="7">
        <v>25</v>
      </c>
      <c r="K6106" s="4">
        <v>1214</v>
      </c>
      <c r="L6106" s="5">
        <v>1214.0587</v>
      </c>
      <c r="M6106">
        <v>215768</v>
      </c>
      <c r="N6106" s="33">
        <v>1</v>
      </c>
      <c r="O6106" s="50" t="e">
        <f>INDEX([1]Dados!$M$2:$N$26779,MATCH($P6106,[1]Dados!$N$2:$N$26779,),2)</f>
        <v>#N/A</v>
      </c>
      <c r="P6106">
        <v>170374</v>
      </c>
      <c r="Q6106" s="1">
        <v>37180</v>
      </c>
      <c r="R6106" s="1">
        <v>37184</v>
      </c>
      <c r="S6106" t="s">
        <v>896</v>
      </c>
    </row>
    <row r="6107" spans="1:19" x14ac:dyDescent="0.2">
      <c r="A6107" s="7">
        <v>410820</v>
      </c>
      <c r="B6107" s="3">
        <v>75612</v>
      </c>
      <c r="C6107" s="3" t="s">
        <v>37</v>
      </c>
      <c r="D6107" s="2" t="s">
        <v>429</v>
      </c>
      <c r="E6107" s="3">
        <v>18</v>
      </c>
      <c r="F6107" s="17">
        <v>0</v>
      </c>
      <c r="G6107" s="17">
        <v>1</v>
      </c>
      <c r="H6107" s="17">
        <v>0</v>
      </c>
      <c r="I6107" s="7">
        <v>3.1</v>
      </c>
      <c r="J6107" s="7">
        <v>22</v>
      </c>
      <c r="K6107" s="4">
        <v>1293</v>
      </c>
      <c r="L6107" s="5">
        <v>1293.0592999999999</v>
      </c>
      <c r="M6107">
        <v>13896</v>
      </c>
      <c r="N6107" s="33">
        <v>1</v>
      </c>
      <c r="O6107" s="50" t="e">
        <f>INDEX([1]Dados!$M$2:$N$26779,MATCH($P6107,[1]Dados!$N$2:$N$26779,),2)</f>
        <v>#N/A</v>
      </c>
      <c r="P6107">
        <v>170103</v>
      </c>
      <c r="Q6107" s="1">
        <v>37180</v>
      </c>
      <c r="R6107" s="1">
        <v>37184</v>
      </c>
      <c r="S6107" t="s">
        <v>2422</v>
      </c>
    </row>
    <row r="6108" spans="1:19" x14ac:dyDescent="0.2">
      <c r="A6108" s="7">
        <v>410820</v>
      </c>
      <c r="B6108" s="3">
        <v>75612</v>
      </c>
      <c r="C6108" s="3" t="s">
        <v>37</v>
      </c>
      <c r="D6108" s="2" t="s">
        <v>429</v>
      </c>
      <c r="E6108" s="3">
        <v>18</v>
      </c>
      <c r="F6108" s="17">
        <v>0</v>
      </c>
      <c r="G6108" s="17">
        <v>1</v>
      </c>
      <c r="H6108" s="17">
        <v>0</v>
      </c>
      <c r="I6108" s="7">
        <v>3.2</v>
      </c>
      <c r="J6108" s="7">
        <v>14</v>
      </c>
      <c r="K6108" s="4">
        <v>1293</v>
      </c>
      <c r="L6108" s="5">
        <v>1293.0592999999999</v>
      </c>
      <c r="M6108">
        <v>13896</v>
      </c>
      <c r="N6108" s="33">
        <v>1</v>
      </c>
      <c r="O6108" s="50" t="e">
        <f>INDEX([1]Dados!$M$2:$N$26779,MATCH($P6108,[1]Dados!$N$2:$N$26779,),2)</f>
        <v>#N/A</v>
      </c>
      <c r="P6108">
        <v>170103</v>
      </c>
      <c r="Q6108" s="1">
        <v>37180</v>
      </c>
      <c r="R6108" s="1">
        <v>37184</v>
      </c>
      <c r="S6108" t="s">
        <v>2422</v>
      </c>
    </row>
    <row r="6109" spans="1:19" x14ac:dyDescent="0.2">
      <c r="A6109" s="7">
        <v>410820</v>
      </c>
      <c r="B6109" s="3">
        <v>75612</v>
      </c>
      <c r="C6109" s="3" t="s">
        <v>37</v>
      </c>
      <c r="D6109" s="2" t="s">
        <v>429</v>
      </c>
      <c r="E6109" s="3">
        <v>18</v>
      </c>
      <c r="F6109" s="17">
        <v>0</v>
      </c>
      <c r="G6109" s="17">
        <v>1</v>
      </c>
      <c r="H6109" s="17">
        <v>0</v>
      </c>
      <c r="I6109" s="7">
        <v>3.3</v>
      </c>
      <c r="J6109" s="7">
        <v>22</v>
      </c>
      <c r="K6109" s="4">
        <v>1293</v>
      </c>
      <c r="L6109" s="5">
        <v>1293.0592999999999</v>
      </c>
      <c r="M6109">
        <v>13896</v>
      </c>
      <c r="N6109" s="33">
        <v>1</v>
      </c>
      <c r="O6109" s="50" t="e">
        <f>INDEX([1]Dados!$M$2:$N$26779,MATCH($P6109,[1]Dados!$N$2:$N$26779,),2)</f>
        <v>#N/A</v>
      </c>
      <c r="P6109">
        <v>170103</v>
      </c>
      <c r="Q6109" s="1">
        <v>37180</v>
      </c>
      <c r="R6109" s="1">
        <v>37184</v>
      </c>
      <c r="S6109" t="s">
        <v>2422</v>
      </c>
    </row>
    <row r="6110" spans="1:19" x14ac:dyDescent="0.2">
      <c r="A6110" s="7">
        <v>410820</v>
      </c>
      <c r="B6110" s="3">
        <v>75612</v>
      </c>
      <c r="C6110" s="3" t="s">
        <v>37</v>
      </c>
      <c r="D6110" s="2" t="s">
        <v>429</v>
      </c>
      <c r="E6110" s="3">
        <v>18</v>
      </c>
      <c r="F6110" s="17">
        <v>0</v>
      </c>
      <c r="G6110" s="17">
        <v>1</v>
      </c>
      <c r="H6110" s="17">
        <v>0</v>
      </c>
      <c r="I6110" s="7">
        <v>3.4</v>
      </c>
      <c r="J6110" s="7">
        <v>14</v>
      </c>
      <c r="K6110" s="4">
        <v>1293</v>
      </c>
      <c r="L6110" s="5">
        <v>1293.0592999999999</v>
      </c>
      <c r="M6110">
        <v>13896</v>
      </c>
      <c r="N6110" s="33">
        <v>1</v>
      </c>
      <c r="O6110" s="50" t="e">
        <f>INDEX([1]Dados!$M$2:$N$26779,MATCH($P6110,[1]Dados!$N$2:$N$26779,),2)</f>
        <v>#N/A</v>
      </c>
      <c r="P6110">
        <v>170103</v>
      </c>
      <c r="Q6110" s="1">
        <v>37180</v>
      </c>
      <c r="R6110" s="1">
        <v>37184</v>
      </c>
      <c r="S6110" t="s">
        <v>2422</v>
      </c>
    </row>
    <row r="6111" spans="1:19" x14ac:dyDescent="0.2">
      <c r="A6111" s="7">
        <v>410820</v>
      </c>
      <c r="B6111" s="3">
        <v>75612</v>
      </c>
      <c r="C6111" s="3" t="s">
        <v>37</v>
      </c>
      <c r="D6111" s="2" t="s">
        <v>429</v>
      </c>
      <c r="E6111" s="3">
        <v>18</v>
      </c>
      <c r="F6111" s="17">
        <v>0</v>
      </c>
      <c r="G6111" s="17">
        <v>1</v>
      </c>
      <c r="H6111" s="17">
        <v>0</v>
      </c>
      <c r="I6111" s="7">
        <v>3.5</v>
      </c>
      <c r="J6111" s="7">
        <v>22</v>
      </c>
      <c r="K6111" s="4">
        <v>1293</v>
      </c>
      <c r="L6111" s="5">
        <v>1293.0592999999999</v>
      </c>
      <c r="M6111">
        <v>13896</v>
      </c>
      <c r="N6111" s="33">
        <v>1</v>
      </c>
      <c r="O6111" s="50" t="e">
        <f>INDEX([1]Dados!$M$2:$N$26779,MATCH($P6111,[1]Dados!$N$2:$N$26779,),2)</f>
        <v>#N/A</v>
      </c>
      <c r="P6111">
        <v>170103</v>
      </c>
      <c r="Q6111" s="1">
        <v>37180</v>
      </c>
      <c r="R6111" s="1">
        <v>37184</v>
      </c>
      <c r="S6111" t="s">
        <v>2422</v>
      </c>
    </row>
    <row r="6112" spans="1:19" x14ac:dyDescent="0.2">
      <c r="A6112" s="7">
        <v>410820</v>
      </c>
      <c r="B6112" s="3">
        <v>75612</v>
      </c>
      <c r="C6112" s="3" t="s">
        <v>37</v>
      </c>
      <c r="D6112" s="2" t="s">
        <v>429</v>
      </c>
      <c r="E6112" s="3">
        <v>18</v>
      </c>
      <c r="F6112" s="17">
        <v>0</v>
      </c>
      <c r="G6112" s="17">
        <v>1</v>
      </c>
      <c r="H6112" s="17">
        <v>0</v>
      </c>
      <c r="I6112" s="7">
        <v>3.6</v>
      </c>
      <c r="J6112" s="7">
        <v>22</v>
      </c>
      <c r="K6112" s="4">
        <v>1293</v>
      </c>
      <c r="L6112" s="5">
        <v>1293.0592999999999</v>
      </c>
      <c r="M6112">
        <v>13896</v>
      </c>
      <c r="N6112" s="33">
        <v>1</v>
      </c>
      <c r="O6112" s="50" t="e">
        <f>INDEX([1]Dados!$M$2:$N$26779,MATCH($P6112,[1]Dados!$N$2:$N$26779,),2)</f>
        <v>#N/A</v>
      </c>
      <c r="P6112">
        <v>170103</v>
      </c>
      <c r="Q6112" s="1">
        <v>37180</v>
      </c>
      <c r="R6112" s="1">
        <v>37184</v>
      </c>
      <c r="S6112" t="s">
        <v>2422</v>
      </c>
    </row>
    <row r="6113" spans="1:19" x14ac:dyDescent="0.2">
      <c r="A6113" s="7">
        <v>410820</v>
      </c>
      <c r="B6113" s="3">
        <v>75612</v>
      </c>
      <c r="C6113" s="3" t="s">
        <v>37</v>
      </c>
      <c r="D6113" s="2" t="s">
        <v>429</v>
      </c>
      <c r="E6113" s="3">
        <v>18</v>
      </c>
      <c r="F6113" s="17">
        <v>0</v>
      </c>
      <c r="G6113" s="17">
        <v>1</v>
      </c>
      <c r="H6113" s="17">
        <v>0</v>
      </c>
      <c r="I6113" s="7">
        <v>3.7</v>
      </c>
      <c r="J6113" s="7">
        <v>22</v>
      </c>
      <c r="K6113" s="4">
        <v>1293</v>
      </c>
      <c r="L6113" s="5">
        <v>1293.0592999999999</v>
      </c>
      <c r="M6113">
        <v>13896</v>
      </c>
      <c r="N6113" s="33">
        <v>1</v>
      </c>
      <c r="O6113" s="50" t="e">
        <f>INDEX([1]Dados!$M$2:$N$26779,MATCH($P6113,[1]Dados!$N$2:$N$26779,),2)</f>
        <v>#N/A</v>
      </c>
      <c r="P6113">
        <v>170103</v>
      </c>
      <c r="Q6113" s="1">
        <v>37180</v>
      </c>
      <c r="R6113" s="1">
        <v>37184</v>
      </c>
      <c r="S6113" t="s">
        <v>2422</v>
      </c>
    </row>
    <row r="6114" spans="1:19" x14ac:dyDescent="0.2">
      <c r="A6114" s="7">
        <v>410855</v>
      </c>
      <c r="B6114" s="3">
        <v>74004</v>
      </c>
      <c r="C6114" s="3" t="s">
        <v>37</v>
      </c>
      <c r="D6114" s="2" t="s">
        <v>440</v>
      </c>
      <c r="E6114" s="3">
        <v>18</v>
      </c>
      <c r="F6114" s="17">
        <v>0</v>
      </c>
      <c r="G6114" s="17">
        <v>1</v>
      </c>
      <c r="H6114" s="17">
        <v>0</v>
      </c>
      <c r="I6114" s="7">
        <v>6.1</v>
      </c>
      <c r="J6114" s="7">
        <v>0</v>
      </c>
      <c r="K6114" s="4">
        <v>119</v>
      </c>
      <c r="L6114" s="5">
        <v>119.38590000000001</v>
      </c>
      <c r="M6114">
        <v>100999.42</v>
      </c>
      <c r="N6114" s="3">
        <v>1</v>
      </c>
      <c r="O6114" s="50" t="e">
        <f>INDEX([1]Dados!$M$2:$N$26779,MATCH($P6114,[1]Dados!$N$2:$N$26779,),2)</f>
        <v>#N/A</v>
      </c>
      <c r="P6114">
        <v>170661</v>
      </c>
      <c r="Q6114" s="1">
        <v>37180</v>
      </c>
      <c r="R6114" s="1">
        <v>37184</v>
      </c>
      <c r="S6114" t="s">
        <v>1573</v>
      </c>
    </row>
    <row r="6115" spans="1:19" x14ac:dyDescent="0.2">
      <c r="A6115" s="7">
        <v>410855</v>
      </c>
      <c r="B6115" s="3">
        <v>74004</v>
      </c>
      <c r="C6115" s="3" t="s">
        <v>37</v>
      </c>
      <c r="D6115" s="2" t="s">
        <v>440</v>
      </c>
      <c r="E6115" s="3">
        <v>18</v>
      </c>
      <c r="F6115" s="17">
        <v>0</v>
      </c>
      <c r="G6115" s="17">
        <v>1</v>
      </c>
      <c r="H6115" s="17">
        <v>0</v>
      </c>
      <c r="I6115" s="7">
        <v>4.0999999999999996</v>
      </c>
      <c r="J6115" s="7">
        <v>7</v>
      </c>
      <c r="K6115" s="4">
        <v>119</v>
      </c>
      <c r="L6115" s="5">
        <v>119.3861</v>
      </c>
      <c r="M6115">
        <v>50593.8</v>
      </c>
      <c r="N6115" s="3">
        <v>1</v>
      </c>
      <c r="O6115" s="50" t="e">
        <f>INDEX([1]Dados!$M$2:$N$26779,MATCH($P6115,[1]Dados!$N$2:$N$26779,),2)</f>
        <v>#N/A</v>
      </c>
      <c r="P6115">
        <v>170648</v>
      </c>
      <c r="Q6115" s="1">
        <v>37180</v>
      </c>
      <c r="R6115" s="1">
        <v>37184</v>
      </c>
      <c r="S6115" t="s">
        <v>1572</v>
      </c>
    </row>
    <row r="6116" spans="1:19" x14ac:dyDescent="0.2">
      <c r="A6116" s="7">
        <v>410855</v>
      </c>
      <c r="B6116" s="3">
        <v>74004</v>
      </c>
      <c r="C6116" s="3" t="s">
        <v>37</v>
      </c>
      <c r="D6116" s="2" t="s">
        <v>440</v>
      </c>
      <c r="E6116" s="3">
        <v>18</v>
      </c>
      <c r="F6116" s="17">
        <v>0</v>
      </c>
      <c r="G6116" s="17">
        <v>1</v>
      </c>
      <c r="H6116" s="17">
        <v>0</v>
      </c>
      <c r="I6116" s="7">
        <v>4.2</v>
      </c>
      <c r="J6116" s="7">
        <v>19</v>
      </c>
      <c r="K6116" s="4">
        <v>119</v>
      </c>
      <c r="L6116" s="5">
        <v>119.3861</v>
      </c>
      <c r="M6116">
        <v>50593.8</v>
      </c>
      <c r="N6116" s="3">
        <v>1</v>
      </c>
      <c r="O6116" s="50" t="e">
        <f>INDEX([1]Dados!$M$2:$N$26779,MATCH($P6116,[1]Dados!$N$2:$N$26779,),2)</f>
        <v>#N/A</v>
      </c>
      <c r="P6116">
        <v>170648</v>
      </c>
      <c r="Q6116" s="1">
        <v>37180</v>
      </c>
      <c r="R6116" s="1">
        <v>37184</v>
      </c>
      <c r="S6116" t="s">
        <v>1572</v>
      </c>
    </row>
    <row r="6117" spans="1:19" x14ac:dyDescent="0.2">
      <c r="A6117" s="7">
        <v>410855</v>
      </c>
      <c r="B6117" s="3">
        <v>74004</v>
      </c>
      <c r="C6117" s="3" t="s">
        <v>37</v>
      </c>
      <c r="D6117" s="2" t="s">
        <v>440</v>
      </c>
      <c r="E6117" s="3">
        <v>18</v>
      </c>
      <c r="F6117" s="17">
        <v>0</v>
      </c>
      <c r="G6117" s="17">
        <v>1</v>
      </c>
      <c r="H6117" s="17">
        <v>0</v>
      </c>
      <c r="I6117" s="7">
        <v>5.0999999999999996</v>
      </c>
      <c r="J6117" s="7">
        <v>0</v>
      </c>
      <c r="K6117" s="4">
        <v>119</v>
      </c>
      <c r="L6117" s="5">
        <v>119.3861</v>
      </c>
      <c r="M6117">
        <v>30450</v>
      </c>
      <c r="N6117" s="3">
        <v>1</v>
      </c>
      <c r="O6117" s="50" t="e">
        <f>INDEX([1]Dados!$M$2:$N$26779,MATCH($P6117,[1]Dados!$N$2:$N$26779,),2)</f>
        <v>#N/A</v>
      </c>
      <c r="P6117">
        <v>170649</v>
      </c>
      <c r="Q6117" s="1">
        <v>37180</v>
      </c>
      <c r="R6117" s="1">
        <v>37184</v>
      </c>
      <c r="S6117" t="s">
        <v>1572</v>
      </c>
    </row>
    <row r="6118" spans="1:19" x14ac:dyDescent="0.2">
      <c r="A6118" s="7">
        <v>410855</v>
      </c>
      <c r="B6118" s="3">
        <v>74004</v>
      </c>
      <c r="C6118" s="3" t="s">
        <v>37</v>
      </c>
      <c r="D6118" s="2" t="s">
        <v>440</v>
      </c>
      <c r="E6118" s="3">
        <v>18</v>
      </c>
      <c r="F6118" s="17">
        <v>0</v>
      </c>
      <c r="G6118" s="17">
        <v>1</v>
      </c>
      <c r="H6118" s="17">
        <v>0</v>
      </c>
      <c r="I6118" s="7">
        <v>3.1</v>
      </c>
      <c r="J6118" s="7">
        <v>20</v>
      </c>
      <c r="K6118" s="4">
        <v>1203</v>
      </c>
      <c r="L6118" s="5">
        <v>1203.0829000000001</v>
      </c>
      <c r="M6118">
        <v>21497.54</v>
      </c>
      <c r="N6118" s="3">
        <v>1</v>
      </c>
      <c r="O6118" s="50" t="e">
        <f>INDEX([1]Dados!$M$2:$N$26779,MATCH($P6118,[1]Dados!$N$2:$N$26779,),2)</f>
        <v>#N/A</v>
      </c>
      <c r="P6118">
        <v>170424</v>
      </c>
      <c r="Q6118" s="1">
        <v>37180</v>
      </c>
      <c r="R6118" s="1">
        <v>37184</v>
      </c>
      <c r="S6118" t="s">
        <v>1082</v>
      </c>
    </row>
    <row r="6119" spans="1:19" x14ac:dyDescent="0.2">
      <c r="A6119" s="7">
        <v>410855</v>
      </c>
      <c r="B6119" s="3">
        <v>74004</v>
      </c>
      <c r="C6119" s="3" t="s">
        <v>37</v>
      </c>
      <c r="D6119" s="2" t="s">
        <v>440</v>
      </c>
      <c r="E6119" s="3">
        <v>18</v>
      </c>
      <c r="F6119" s="17">
        <v>0</v>
      </c>
      <c r="G6119" s="17">
        <v>1</v>
      </c>
      <c r="H6119" s="17">
        <v>0</v>
      </c>
      <c r="I6119" s="7" t="s">
        <v>3</v>
      </c>
      <c r="J6119" s="7">
        <v>0</v>
      </c>
      <c r="K6119" s="4">
        <v>1214</v>
      </c>
      <c r="L6119" s="5">
        <v>1214.0587</v>
      </c>
      <c r="M6119">
        <v>43946.37</v>
      </c>
      <c r="N6119" s="3">
        <v>1</v>
      </c>
      <c r="O6119" s="50" t="e">
        <f>INDEX([1]Dados!$M$2:$N$26779,MATCH($P6119,[1]Dados!$N$2:$N$26779,),2)</f>
        <v>#N/A</v>
      </c>
      <c r="P6119">
        <v>170283</v>
      </c>
      <c r="Q6119" s="1">
        <v>37180</v>
      </c>
      <c r="R6119" s="1">
        <v>37184</v>
      </c>
      <c r="S6119" t="s">
        <v>1329</v>
      </c>
    </row>
    <row r="6120" spans="1:19" x14ac:dyDescent="0.2">
      <c r="A6120" s="7">
        <v>410855</v>
      </c>
      <c r="B6120" s="3">
        <v>74004</v>
      </c>
      <c r="C6120" s="3" t="s">
        <v>37</v>
      </c>
      <c r="D6120" s="2" t="s">
        <v>440</v>
      </c>
      <c r="E6120" s="3">
        <v>18</v>
      </c>
      <c r="F6120" s="17">
        <v>0</v>
      </c>
      <c r="G6120" s="17">
        <v>1</v>
      </c>
      <c r="H6120" s="17">
        <v>0</v>
      </c>
      <c r="I6120" s="7" t="s">
        <v>3</v>
      </c>
      <c r="J6120" s="7">
        <v>0</v>
      </c>
      <c r="K6120" s="4">
        <v>1214</v>
      </c>
      <c r="L6120" s="5">
        <v>1214.0589</v>
      </c>
      <c r="M6120" t="s">
        <v>2134</v>
      </c>
      <c r="N6120" s="3">
        <v>1</v>
      </c>
      <c r="O6120" s="50" t="e">
        <f>INDEX([1]Dados!$M$2:$N$26779,MATCH($P6120,[1]Dados!$N$2:$N$26779,),2)</f>
        <v>#N/A</v>
      </c>
      <c r="P6120">
        <v>170283</v>
      </c>
      <c r="Q6120" s="1">
        <v>37180</v>
      </c>
      <c r="R6120" s="1">
        <v>37184</v>
      </c>
      <c r="S6120" t="s">
        <v>897</v>
      </c>
    </row>
    <row r="6121" spans="1:19" x14ac:dyDescent="0.2">
      <c r="A6121" s="7">
        <v>410855</v>
      </c>
      <c r="B6121" s="3">
        <v>74004</v>
      </c>
      <c r="C6121" s="3" t="s">
        <v>37</v>
      </c>
      <c r="D6121" s="2" t="s">
        <v>440</v>
      </c>
      <c r="E6121" s="3">
        <v>18</v>
      </c>
      <c r="F6121" s="17">
        <v>0</v>
      </c>
      <c r="G6121" s="17">
        <v>1</v>
      </c>
      <c r="H6121" s="17">
        <v>0</v>
      </c>
      <c r="I6121" s="7">
        <v>2.1</v>
      </c>
      <c r="J6121" s="7">
        <v>24</v>
      </c>
      <c r="K6121" s="4">
        <v>1214</v>
      </c>
      <c r="L6121" s="5">
        <v>1214.0589</v>
      </c>
      <c r="M6121">
        <v>364150</v>
      </c>
      <c r="N6121" s="3">
        <v>1</v>
      </c>
      <c r="O6121" s="50" t="e">
        <f>INDEX([1]Dados!$M$2:$N$26779,MATCH($P6121,[1]Dados!$N$2:$N$26779,),2)</f>
        <v>#N/A</v>
      </c>
      <c r="P6121">
        <v>170330</v>
      </c>
      <c r="Q6121" s="1">
        <v>37180</v>
      </c>
      <c r="R6121" s="1">
        <v>37184</v>
      </c>
      <c r="S6121" t="s">
        <v>897</v>
      </c>
    </row>
    <row r="6122" spans="1:19" x14ac:dyDescent="0.2">
      <c r="A6122" s="7">
        <v>410855</v>
      </c>
      <c r="B6122" s="3">
        <v>74004</v>
      </c>
      <c r="C6122" s="3" t="s">
        <v>37</v>
      </c>
      <c r="D6122" s="2" t="s">
        <v>440</v>
      </c>
      <c r="E6122" s="3">
        <v>18</v>
      </c>
      <c r="F6122" s="17">
        <v>0</v>
      </c>
      <c r="G6122" s="17">
        <v>1</v>
      </c>
      <c r="H6122" s="17">
        <v>0</v>
      </c>
      <c r="I6122" s="7">
        <v>2.2000000000000002</v>
      </c>
      <c r="J6122" s="7">
        <v>28</v>
      </c>
      <c r="K6122" s="4">
        <v>1214</v>
      </c>
      <c r="L6122" s="5">
        <v>1214.0589</v>
      </c>
      <c r="M6122">
        <v>364150</v>
      </c>
      <c r="N6122" s="3">
        <v>1</v>
      </c>
      <c r="O6122" s="50" t="e">
        <f>INDEX([1]Dados!$M$2:$N$26779,MATCH($P6122,[1]Dados!$N$2:$N$26779,),2)</f>
        <v>#N/A</v>
      </c>
      <c r="P6122">
        <v>170330</v>
      </c>
      <c r="Q6122" s="1">
        <v>37180</v>
      </c>
      <c r="R6122" s="1">
        <v>37184</v>
      </c>
      <c r="S6122" t="s">
        <v>897</v>
      </c>
    </row>
    <row r="6123" spans="1:19" x14ac:dyDescent="0.2">
      <c r="A6123" s="7">
        <v>410855</v>
      </c>
      <c r="B6123" s="3">
        <v>74004</v>
      </c>
      <c r="C6123" s="3" t="s">
        <v>37</v>
      </c>
      <c r="D6123" s="2" t="s">
        <v>440</v>
      </c>
      <c r="E6123" s="3">
        <v>18</v>
      </c>
      <c r="F6123" s="17">
        <v>0</v>
      </c>
      <c r="G6123" s="17">
        <v>1</v>
      </c>
      <c r="H6123" s="17">
        <v>0</v>
      </c>
      <c r="I6123" s="7">
        <v>2.2999999999999998</v>
      </c>
      <c r="J6123" s="7">
        <v>24</v>
      </c>
      <c r="K6123" s="4">
        <v>1214</v>
      </c>
      <c r="L6123" s="5">
        <v>1214.0589</v>
      </c>
      <c r="M6123">
        <v>364150</v>
      </c>
      <c r="N6123" s="3">
        <v>1</v>
      </c>
      <c r="O6123" s="50" t="e">
        <f>INDEX([1]Dados!$M$2:$N$26779,MATCH($P6123,[1]Dados!$N$2:$N$26779,),2)</f>
        <v>#N/A</v>
      </c>
      <c r="P6123">
        <v>170330</v>
      </c>
      <c r="Q6123" s="1">
        <v>37180</v>
      </c>
      <c r="R6123" s="1">
        <v>37184</v>
      </c>
      <c r="S6123" t="s">
        <v>897</v>
      </c>
    </row>
    <row r="6124" spans="1:19" x14ac:dyDescent="0.2">
      <c r="A6124" s="7">
        <v>410855</v>
      </c>
      <c r="B6124" s="3">
        <v>74004</v>
      </c>
      <c r="C6124" s="3" t="s">
        <v>37</v>
      </c>
      <c r="D6124" s="2" t="s">
        <v>440</v>
      </c>
      <c r="E6124" s="3">
        <v>18</v>
      </c>
      <c r="F6124" s="17">
        <v>0</v>
      </c>
      <c r="G6124" s="17">
        <v>1</v>
      </c>
      <c r="H6124" s="17">
        <v>0</v>
      </c>
      <c r="I6124" s="7">
        <v>2.4</v>
      </c>
      <c r="J6124" s="7">
        <v>32</v>
      </c>
      <c r="K6124" s="4">
        <v>1214</v>
      </c>
      <c r="L6124" s="5">
        <v>1214.0589</v>
      </c>
      <c r="M6124">
        <v>364150</v>
      </c>
      <c r="N6124" s="3">
        <v>1</v>
      </c>
      <c r="O6124" s="50" t="e">
        <f>INDEX([1]Dados!$M$2:$N$26779,MATCH($P6124,[1]Dados!$N$2:$N$26779,),2)</f>
        <v>#N/A</v>
      </c>
      <c r="P6124">
        <v>170330</v>
      </c>
      <c r="Q6124" s="1">
        <v>37180</v>
      </c>
      <c r="R6124" s="1">
        <v>37184</v>
      </c>
      <c r="S6124" t="s">
        <v>897</v>
      </c>
    </row>
    <row r="6125" spans="1:19" x14ac:dyDescent="0.2">
      <c r="A6125" s="7">
        <v>410855</v>
      </c>
      <c r="B6125" s="3">
        <v>74004</v>
      </c>
      <c r="C6125" s="3" t="s">
        <v>37</v>
      </c>
      <c r="D6125" s="2" t="s">
        <v>440</v>
      </c>
      <c r="E6125" s="3">
        <v>18</v>
      </c>
      <c r="F6125" s="17">
        <v>0</v>
      </c>
      <c r="G6125" s="17">
        <v>1</v>
      </c>
      <c r="H6125" s="17">
        <v>0</v>
      </c>
      <c r="I6125" s="7">
        <v>2.5</v>
      </c>
      <c r="J6125" s="7">
        <v>27</v>
      </c>
      <c r="K6125" s="4">
        <v>1214</v>
      </c>
      <c r="L6125" s="5">
        <v>1214.0589</v>
      </c>
      <c r="M6125">
        <v>364150</v>
      </c>
      <c r="N6125" s="3">
        <v>1</v>
      </c>
      <c r="O6125" s="50" t="e">
        <f>INDEX([1]Dados!$M$2:$N$26779,MATCH($P6125,[1]Dados!$N$2:$N$26779,),2)</f>
        <v>#N/A</v>
      </c>
      <c r="P6125">
        <v>170330</v>
      </c>
      <c r="Q6125" s="1">
        <v>37180</v>
      </c>
      <c r="R6125" s="1">
        <v>37184</v>
      </c>
      <c r="S6125" t="s">
        <v>897</v>
      </c>
    </row>
    <row r="6126" spans="1:19" x14ac:dyDescent="0.2">
      <c r="A6126" s="7">
        <v>410855</v>
      </c>
      <c r="B6126" s="3">
        <v>74004</v>
      </c>
      <c r="C6126" s="3" t="s">
        <v>37</v>
      </c>
      <c r="D6126" s="2" t="s">
        <v>440</v>
      </c>
      <c r="E6126" s="3">
        <v>18</v>
      </c>
      <c r="F6126" s="17">
        <v>0</v>
      </c>
      <c r="G6126" s="17">
        <v>1</v>
      </c>
      <c r="H6126" s="17">
        <v>0</v>
      </c>
      <c r="I6126" s="7">
        <v>1.1000000000000001</v>
      </c>
      <c r="J6126" s="7">
        <v>22</v>
      </c>
      <c r="K6126" s="4">
        <v>1293</v>
      </c>
      <c r="L6126" s="5">
        <v>1293.0592999999999</v>
      </c>
      <c r="M6126">
        <v>18192.990000000002</v>
      </c>
      <c r="N6126" s="3">
        <v>1</v>
      </c>
      <c r="O6126" s="50" t="e">
        <f>INDEX([1]Dados!$M$2:$N$26779,MATCH($P6126,[1]Dados!$N$2:$N$26779,),2)</f>
        <v>#N/A</v>
      </c>
      <c r="P6126">
        <v>170104</v>
      </c>
      <c r="Q6126" s="1">
        <v>37180</v>
      </c>
      <c r="R6126" s="1">
        <v>37184</v>
      </c>
      <c r="S6126" t="s">
        <v>895</v>
      </c>
    </row>
    <row r="6127" spans="1:19" x14ac:dyDescent="0.2">
      <c r="A6127" s="7">
        <v>410855</v>
      </c>
      <c r="B6127" s="3">
        <v>74004</v>
      </c>
      <c r="C6127" s="3" t="s">
        <v>37</v>
      </c>
      <c r="D6127" s="2" t="s">
        <v>440</v>
      </c>
      <c r="E6127" s="3">
        <v>18</v>
      </c>
      <c r="F6127" s="17">
        <v>0</v>
      </c>
      <c r="G6127" s="17">
        <v>1</v>
      </c>
      <c r="H6127" s="17">
        <v>0</v>
      </c>
      <c r="I6127" s="7">
        <v>1.2</v>
      </c>
      <c r="J6127" s="7">
        <v>22</v>
      </c>
      <c r="K6127" s="4">
        <v>1293</v>
      </c>
      <c r="L6127" s="5">
        <v>1293.0592999999999</v>
      </c>
      <c r="M6127">
        <v>18192.990000000002</v>
      </c>
      <c r="N6127" s="3">
        <v>1</v>
      </c>
      <c r="O6127" s="50" t="e">
        <f>INDEX([1]Dados!$M$2:$N$26779,MATCH($P6127,[1]Dados!$N$2:$N$26779,),2)</f>
        <v>#N/A</v>
      </c>
      <c r="P6127">
        <v>170104</v>
      </c>
      <c r="Q6127" s="1">
        <v>37180</v>
      </c>
      <c r="R6127" s="1">
        <v>37184</v>
      </c>
      <c r="S6127" t="s">
        <v>895</v>
      </c>
    </row>
    <row r="6128" spans="1:19" x14ac:dyDescent="0.2">
      <c r="A6128" s="7">
        <v>410855</v>
      </c>
      <c r="B6128" s="3">
        <v>74004</v>
      </c>
      <c r="C6128" s="3" t="s">
        <v>37</v>
      </c>
      <c r="D6128" s="2" t="s">
        <v>440</v>
      </c>
      <c r="E6128" s="3">
        <v>18</v>
      </c>
      <c r="F6128" s="17">
        <v>0</v>
      </c>
      <c r="G6128" s="17">
        <v>1</v>
      </c>
      <c r="H6128" s="17">
        <v>0</v>
      </c>
      <c r="I6128" s="7">
        <v>1.3</v>
      </c>
      <c r="J6128" s="7">
        <v>22</v>
      </c>
      <c r="K6128" s="4">
        <v>1293</v>
      </c>
      <c r="L6128" s="5">
        <v>1293.0592999999999</v>
      </c>
      <c r="M6128">
        <v>18192.990000000002</v>
      </c>
      <c r="N6128" s="3">
        <v>1</v>
      </c>
      <c r="O6128" s="50" t="e">
        <f>INDEX([1]Dados!$M$2:$N$26779,MATCH($P6128,[1]Dados!$N$2:$N$26779,),2)</f>
        <v>#N/A</v>
      </c>
      <c r="P6128">
        <v>170104</v>
      </c>
      <c r="Q6128" s="1">
        <v>37180</v>
      </c>
      <c r="R6128" s="1">
        <v>37184</v>
      </c>
      <c r="S6128" t="s">
        <v>895</v>
      </c>
    </row>
    <row r="6129" spans="1:19" x14ac:dyDescent="0.2">
      <c r="A6129" s="7">
        <v>411342</v>
      </c>
      <c r="B6129" s="3">
        <v>74489</v>
      </c>
      <c r="C6129" s="3" t="s">
        <v>37</v>
      </c>
      <c r="D6129" s="2" t="s">
        <v>533</v>
      </c>
      <c r="E6129" s="3">
        <v>18</v>
      </c>
      <c r="F6129" s="17">
        <v>0</v>
      </c>
      <c r="G6129" s="17">
        <v>1</v>
      </c>
      <c r="H6129" s="17">
        <v>0</v>
      </c>
      <c r="I6129" s="7" t="s">
        <v>3</v>
      </c>
      <c r="J6129" s="7">
        <v>0</v>
      </c>
      <c r="K6129" s="4">
        <v>1214</v>
      </c>
      <c r="L6129" s="5">
        <v>1214.0589</v>
      </c>
      <c r="M6129" t="s">
        <v>2134</v>
      </c>
      <c r="N6129" s="33">
        <v>1</v>
      </c>
      <c r="O6129" s="50" t="e">
        <f>INDEX([1]Dados!$M$2:$N$26779,MATCH($P6129,[1]Dados!$N$2:$N$26779,),2)</f>
        <v>#N/A</v>
      </c>
      <c r="P6129">
        <v>170284</v>
      </c>
      <c r="Q6129" s="1">
        <v>37180</v>
      </c>
      <c r="R6129" s="1">
        <v>37184</v>
      </c>
      <c r="S6129" t="s">
        <v>1886</v>
      </c>
    </row>
    <row r="6130" spans="1:19" x14ac:dyDescent="0.2">
      <c r="A6130" s="7">
        <v>411342</v>
      </c>
      <c r="B6130" s="3">
        <v>74489</v>
      </c>
      <c r="C6130" s="3" t="s">
        <v>37</v>
      </c>
      <c r="D6130" s="2" t="s">
        <v>533</v>
      </c>
      <c r="E6130" s="3">
        <v>18</v>
      </c>
      <c r="F6130" s="17">
        <v>0</v>
      </c>
      <c r="G6130" s="17">
        <v>1</v>
      </c>
      <c r="H6130" s="17">
        <v>0</v>
      </c>
      <c r="I6130" s="7" t="s">
        <v>3</v>
      </c>
      <c r="J6130" s="7">
        <v>0</v>
      </c>
      <c r="K6130" s="4">
        <v>1214</v>
      </c>
      <c r="L6130" s="5">
        <v>1214.0808</v>
      </c>
      <c r="M6130">
        <v>16180.6</v>
      </c>
      <c r="N6130" s="33">
        <v>1</v>
      </c>
      <c r="O6130" s="50" t="e">
        <f>INDEX([1]Dados!$M$2:$N$26779,MATCH($P6130,[1]Dados!$N$2:$N$26779,),2)</f>
        <v>#N/A</v>
      </c>
      <c r="P6130">
        <v>170146</v>
      </c>
      <c r="Q6130" s="1">
        <v>37180</v>
      </c>
      <c r="R6130" s="1">
        <v>37184</v>
      </c>
      <c r="S6130" t="s">
        <v>2134</v>
      </c>
    </row>
    <row r="6131" spans="1:19" x14ac:dyDescent="0.2">
      <c r="A6131" s="7">
        <v>411342</v>
      </c>
      <c r="B6131" s="3">
        <v>74489</v>
      </c>
      <c r="C6131" s="3" t="s">
        <v>37</v>
      </c>
      <c r="D6131" s="2" t="s">
        <v>533</v>
      </c>
      <c r="E6131" s="3">
        <v>18</v>
      </c>
      <c r="F6131" s="17">
        <v>0</v>
      </c>
      <c r="G6131" s="17">
        <v>1</v>
      </c>
      <c r="H6131" s="17">
        <v>0</v>
      </c>
      <c r="I6131" s="7" t="s">
        <v>3</v>
      </c>
      <c r="J6131" s="7">
        <v>0</v>
      </c>
      <c r="K6131" s="4">
        <v>1214</v>
      </c>
      <c r="L6131" s="5">
        <v>1214.0808</v>
      </c>
      <c r="M6131">
        <v>75000</v>
      </c>
      <c r="N6131" s="33">
        <v>1</v>
      </c>
      <c r="O6131" s="50" t="e">
        <f>INDEX([1]Dados!$M$2:$N$26779,MATCH($P6131,[1]Dados!$N$2:$N$26779,),2)</f>
        <v>#N/A</v>
      </c>
      <c r="P6131">
        <v>170448</v>
      </c>
      <c r="Q6131" s="1">
        <v>37180</v>
      </c>
      <c r="R6131" s="1">
        <v>37184</v>
      </c>
      <c r="S6131" t="s">
        <v>2134</v>
      </c>
    </row>
    <row r="6132" spans="1:19" x14ac:dyDescent="0.2">
      <c r="A6132" s="7">
        <v>411342</v>
      </c>
      <c r="B6132" s="3">
        <v>74489</v>
      </c>
      <c r="C6132" s="3" t="s">
        <v>37</v>
      </c>
      <c r="D6132" s="2" t="s">
        <v>533</v>
      </c>
      <c r="E6132" s="3">
        <v>18</v>
      </c>
      <c r="F6132" s="17">
        <v>0</v>
      </c>
      <c r="G6132" s="17">
        <v>1</v>
      </c>
      <c r="H6132" s="17">
        <v>0</v>
      </c>
      <c r="I6132" s="7">
        <v>1.1000000000000001</v>
      </c>
      <c r="J6132" s="7">
        <v>24</v>
      </c>
      <c r="K6132" s="4">
        <v>1214</v>
      </c>
      <c r="L6132" s="5">
        <v>1214.0589</v>
      </c>
      <c r="M6132">
        <f>113745+57860</f>
        <v>171605</v>
      </c>
      <c r="N6132" s="33">
        <v>1</v>
      </c>
      <c r="O6132" s="50" t="e">
        <f>INDEX([1]Dados!$M$2:$N$26779,MATCH($P6132,[1]Dados!$N$2:$N$26779,),2)</f>
        <v>#N/A</v>
      </c>
      <c r="P6132">
        <v>170331</v>
      </c>
      <c r="Q6132" s="1">
        <v>37180</v>
      </c>
      <c r="R6132" s="1">
        <v>37184</v>
      </c>
      <c r="S6132" t="s">
        <v>1886</v>
      </c>
    </row>
    <row r="6133" spans="1:19" x14ac:dyDescent="0.2">
      <c r="A6133" s="7">
        <v>411342</v>
      </c>
      <c r="B6133" s="3">
        <v>74489</v>
      </c>
      <c r="C6133" s="3" t="s">
        <v>37</v>
      </c>
      <c r="D6133" s="2" t="s">
        <v>533</v>
      </c>
      <c r="E6133" s="3">
        <v>18</v>
      </c>
      <c r="F6133" s="17">
        <v>0</v>
      </c>
      <c r="G6133" s="17">
        <v>1</v>
      </c>
      <c r="H6133" s="17">
        <v>0</v>
      </c>
      <c r="I6133" s="7">
        <v>1.2</v>
      </c>
      <c r="J6133" s="7">
        <v>28</v>
      </c>
      <c r="K6133" s="4">
        <v>1214</v>
      </c>
      <c r="L6133" s="5">
        <v>1214.0589</v>
      </c>
      <c r="M6133">
        <f t="shared" ref="M6133:M6138" si="29">113745+57860</f>
        <v>171605</v>
      </c>
      <c r="N6133" s="33">
        <v>1</v>
      </c>
      <c r="O6133" s="50" t="e">
        <f>INDEX([1]Dados!$M$2:$N$26779,MATCH($P6133,[1]Dados!$N$2:$N$26779,),2)</f>
        <v>#N/A</v>
      </c>
      <c r="P6133">
        <v>170331</v>
      </c>
      <c r="Q6133" s="1">
        <v>37180</v>
      </c>
      <c r="R6133" s="1">
        <v>37184</v>
      </c>
      <c r="S6133" t="s">
        <v>1886</v>
      </c>
    </row>
    <row r="6134" spans="1:19" x14ac:dyDescent="0.2">
      <c r="A6134" s="7">
        <v>411342</v>
      </c>
      <c r="B6134" s="3">
        <v>74489</v>
      </c>
      <c r="C6134" s="3" t="s">
        <v>37</v>
      </c>
      <c r="D6134" s="2" t="s">
        <v>533</v>
      </c>
      <c r="E6134" s="3">
        <v>18</v>
      </c>
      <c r="F6134" s="17">
        <v>0</v>
      </c>
      <c r="G6134" s="17">
        <v>1</v>
      </c>
      <c r="H6134" s="17">
        <v>0</v>
      </c>
      <c r="I6134" s="7">
        <v>1.3</v>
      </c>
      <c r="J6134" s="7">
        <v>28</v>
      </c>
      <c r="K6134" s="4">
        <v>1214</v>
      </c>
      <c r="L6134" s="5">
        <v>1214.0589</v>
      </c>
      <c r="M6134">
        <f t="shared" si="29"/>
        <v>171605</v>
      </c>
      <c r="N6134" s="33">
        <v>1</v>
      </c>
      <c r="O6134" s="50" t="e">
        <f>INDEX([1]Dados!$M$2:$N$26779,MATCH($P6134,[1]Dados!$N$2:$N$26779,),2)</f>
        <v>#N/A</v>
      </c>
      <c r="P6134">
        <v>170331</v>
      </c>
      <c r="Q6134" s="1">
        <v>37180</v>
      </c>
      <c r="R6134" s="1">
        <v>37184</v>
      </c>
      <c r="S6134" t="s">
        <v>1886</v>
      </c>
    </row>
    <row r="6135" spans="1:19" x14ac:dyDescent="0.2">
      <c r="A6135" s="7">
        <v>411342</v>
      </c>
      <c r="B6135" s="3">
        <v>74489</v>
      </c>
      <c r="C6135" s="3" t="s">
        <v>37</v>
      </c>
      <c r="D6135" s="2" t="s">
        <v>533</v>
      </c>
      <c r="E6135" s="3">
        <v>18</v>
      </c>
      <c r="F6135" s="17">
        <v>0</v>
      </c>
      <c r="G6135" s="17">
        <v>1</v>
      </c>
      <c r="H6135" s="17">
        <v>0</v>
      </c>
      <c r="I6135" s="7">
        <v>1.4</v>
      </c>
      <c r="J6135" s="7">
        <v>27</v>
      </c>
      <c r="K6135" s="4">
        <v>1214</v>
      </c>
      <c r="L6135" s="5">
        <v>1214.0589</v>
      </c>
      <c r="M6135">
        <f t="shared" si="29"/>
        <v>171605</v>
      </c>
      <c r="N6135" s="33">
        <v>1</v>
      </c>
      <c r="O6135" s="50" t="e">
        <f>INDEX([1]Dados!$M$2:$N$26779,MATCH($P6135,[1]Dados!$N$2:$N$26779,),2)</f>
        <v>#N/A</v>
      </c>
      <c r="P6135">
        <v>170331</v>
      </c>
      <c r="Q6135" s="1">
        <v>37180</v>
      </c>
      <c r="R6135" s="1">
        <v>37184</v>
      </c>
      <c r="S6135" t="s">
        <v>1886</v>
      </c>
    </row>
    <row r="6136" spans="1:19" x14ac:dyDescent="0.2">
      <c r="A6136" s="7">
        <v>411342</v>
      </c>
      <c r="B6136" s="3">
        <v>74489</v>
      </c>
      <c r="C6136" s="3" t="s">
        <v>37</v>
      </c>
      <c r="D6136" s="2" t="s">
        <v>533</v>
      </c>
      <c r="E6136" s="3">
        <v>18</v>
      </c>
      <c r="F6136" s="17">
        <v>0</v>
      </c>
      <c r="G6136" s="17">
        <v>1</v>
      </c>
      <c r="H6136" s="17">
        <v>0</v>
      </c>
      <c r="I6136" s="7">
        <v>1.5</v>
      </c>
      <c r="J6136" s="7">
        <v>15</v>
      </c>
      <c r="K6136" s="4">
        <v>1214</v>
      </c>
      <c r="L6136" s="5">
        <v>1214.0589</v>
      </c>
      <c r="M6136">
        <f t="shared" si="29"/>
        <v>171605</v>
      </c>
      <c r="N6136" s="33">
        <v>1</v>
      </c>
      <c r="O6136" s="50" t="e">
        <f>INDEX([1]Dados!$M$2:$N$26779,MATCH($P6136,[1]Dados!$N$2:$N$26779,),2)</f>
        <v>#N/A</v>
      </c>
      <c r="P6136">
        <v>170331</v>
      </c>
      <c r="Q6136" s="1">
        <v>37180</v>
      </c>
      <c r="R6136" s="1">
        <v>37184</v>
      </c>
      <c r="S6136" t="s">
        <v>1886</v>
      </c>
    </row>
    <row r="6137" spans="1:19" x14ac:dyDescent="0.2">
      <c r="A6137" s="7">
        <v>411342</v>
      </c>
      <c r="B6137" s="3">
        <v>74489</v>
      </c>
      <c r="C6137" s="3" t="s">
        <v>37</v>
      </c>
      <c r="D6137" s="2" t="s">
        <v>533</v>
      </c>
      <c r="E6137" s="3">
        <v>18</v>
      </c>
      <c r="F6137" s="17">
        <v>0</v>
      </c>
      <c r="G6137" s="17">
        <v>1</v>
      </c>
      <c r="H6137" s="17">
        <v>0</v>
      </c>
      <c r="I6137" s="7">
        <v>1.6</v>
      </c>
      <c r="J6137" s="7">
        <v>17</v>
      </c>
      <c r="K6137" s="4">
        <v>1214</v>
      </c>
      <c r="L6137" s="5">
        <v>1214.0589</v>
      </c>
      <c r="M6137">
        <f t="shared" si="29"/>
        <v>171605</v>
      </c>
      <c r="N6137" s="33">
        <v>1</v>
      </c>
      <c r="O6137" s="50" t="e">
        <f>INDEX([1]Dados!$M$2:$N$26779,MATCH($P6137,[1]Dados!$N$2:$N$26779,),2)</f>
        <v>#N/A</v>
      </c>
      <c r="P6137">
        <v>170331</v>
      </c>
      <c r="Q6137" s="1">
        <v>37180</v>
      </c>
      <c r="R6137" s="1">
        <v>37184</v>
      </c>
      <c r="S6137" t="s">
        <v>1886</v>
      </c>
    </row>
    <row r="6138" spans="1:19" x14ac:dyDescent="0.2">
      <c r="A6138" s="7">
        <v>411342</v>
      </c>
      <c r="B6138" s="3">
        <v>74489</v>
      </c>
      <c r="C6138" s="3" t="s">
        <v>37</v>
      </c>
      <c r="D6138" s="2" t="s">
        <v>533</v>
      </c>
      <c r="E6138" s="3">
        <v>18</v>
      </c>
      <c r="F6138" s="17">
        <v>0</v>
      </c>
      <c r="G6138" s="17">
        <v>1</v>
      </c>
      <c r="H6138" s="17">
        <v>0</v>
      </c>
      <c r="I6138" s="7">
        <v>1.7</v>
      </c>
      <c r="J6138" s="7">
        <v>2</v>
      </c>
      <c r="K6138" s="4">
        <v>1214</v>
      </c>
      <c r="L6138" s="5">
        <v>1214.0589</v>
      </c>
      <c r="M6138">
        <f t="shared" si="29"/>
        <v>171605</v>
      </c>
      <c r="N6138" s="33">
        <v>1</v>
      </c>
      <c r="O6138" s="50" t="e">
        <f>INDEX([1]Dados!$M$2:$N$26779,MATCH($P6138,[1]Dados!$N$2:$N$26779,),2)</f>
        <v>#N/A</v>
      </c>
      <c r="P6138">
        <v>170331</v>
      </c>
      <c r="Q6138" s="1">
        <v>37180</v>
      </c>
      <c r="R6138" s="1">
        <v>37184</v>
      </c>
      <c r="S6138" t="s">
        <v>1886</v>
      </c>
    </row>
    <row r="6139" spans="1:19" x14ac:dyDescent="0.2">
      <c r="A6139" s="7">
        <v>411342</v>
      </c>
      <c r="B6139" s="3">
        <v>74489</v>
      </c>
      <c r="C6139" s="3" t="s">
        <v>37</v>
      </c>
      <c r="D6139" s="2" t="s">
        <v>533</v>
      </c>
      <c r="E6139" s="3">
        <v>18</v>
      </c>
      <c r="F6139" s="17">
        <v>0</v>
      </c>
      <c r="G6139" s="17">
        <v>1</v>
      </c>
      <c r="H6139" s="17">
        <v>0</v>
      </c>
      <c r="I6139" s="7">
        <v>2.1</v>
      </c>
      <c r="J6139" s="7">
        <v>25</v>
      </c>
      <c r="K6139" s="4">
        <v>1214</v>
      </c>
      <c r="L6139" s="5">
        <v>1214.0587</v>
      </c>
      <c r="M6139">
        <v>117313.28</v>
      </c>
      <c r="N6139" s="33">
        <v>1</v>
      </c>
      <c r="O6139" s="50" t="e">
        <f>INDEX([1]Dados!$M$2:$N$26779,MATCH($P6139,[1]Dados!$N$2:$N$26779,),2)</f>
        <v>#N/A</v>
      </c>
      <c r="P6139">
        <v>170376</v>
      </c>
      <c r="Q6139" s="1">
        <v>37180</v>
      </c>
      <c r="R6139" s="1">
        <v>37184</v>
      </c>
      <c r="S6139" t="s">
        <v>1886</v>
      </c>
    </row>
    <row r="6140" spans="1:19" x14ac:dyDescent="0.2">
      <c r="A6140" s="7">
        <v>411342</v>
      </c>
      <c r="B6140" s="3">
        <v>74489</v>
      </c>
      <c r="C6140" s="3" t="s">
        <v>37</v>
      </c>
      <c r="D6140" s="2" t="s">
        <v>533</v>
      </c>
      <c r="E6140" s="3">
        <v>18</v>
      </c>
      <c r="F6140" s="17">
        <v>0</v>
      </c>
      <c r="G6140" s="17">
        <v>1</v>
      </c>
      <c r="H6140" s="17">
        <v>0</v>
      </c>
      <c r="I6140" s="7">
        <v>2.2000000000000002</v>
      </c>
      <c r="J6140" s="7">
        <v>15</v>
      </c>
      <c r="K6140" s="4">
        <v>1214</v>
      </c>
      <c r="L6140" s="5">
        <v>1214.0587</v>
      </c>
      <c r="M6140">
        <v>117313.28</v>
      </c>
      <c r="N6140" s="33">
        <v>1</v>
      </c>
      <c r="O6140" s="50" t="e">
        <f>INDEX([1]Dados!$M$2:$N$26779,MATCH($P6140,[1]Dados!$N$2:$N$26779,),2)</f>
        <v>#N/A</v>
      </c>
      <c r="P6140">
        <v>170376</v>
      </c>
      <c r="Q6140" s="1">
        <v>37180</v>
      </c>
      <c r="R6140" s="1">
        <v>37184</v>
      </c>
      <c r="S6140" t="s">
        <v>1886</v>
      </c>
    </row>
    <row r="6141" spans="1:19" x14ac:dyDescent="0.2">
      <c r="A6141" s="7">
        <v>411342</v>
      </c>
      <c r="B6141" s="3">
        <v>74489</v>
      </c>
      <c r="C6141" s="3" t="s">
        <v>37</v>
      </c>
      <c r="D6141" s="2" t="s">
        <v>533</v>
      </c>
      <c r="E6141" s="3">
        <v>18</v>
      </c>
      <c r="F6141" s="17">
        <v>0</v>
      </c>
      <c r="G6141" s="17">
        <v>1</v>
      </c>
      <c r="H6141" s="17">
        <v>0</v>
      </c>
      <c r="I6141" s="7">
        <v>2.2999999999999998</v>
      </c>
      <c r="J6141" s="7">
        <v>15</v>
      </c>
      <c r="K6141" s="4">
        <v>1214</v>
      </c>
      <c r="L6141" s="5">
        <v>1214.0587</v>
      </c>
      <c r="M6141">
        <v>117313.28</v>
      </c>
      <c r="N6141" s="33">
        <v>1</v>
      </c>
      <c r="O6141" s="50" t="e">
        <f>INDEX([1]Dados!$M$2:$N$26779,MATCH($P6141,[1]Dados!$N$2:$N$26779,),2)</f>
        <v>#N/A</v>
      </c>
      <c r="P6141">
        <v>170376</v>
      </c>
      <c r="Q6141" s="1">
        <v>37180</v>
      </c>
      <c r="R6141" s="1">
        <v>37184</v>
      </c>
      <c r="S6141" t="s">
        <v>1886</v>
      </c>
    </row>
    <row r="6142" spans="1:19" x14ac:dyDescent="0.2">
      <c r="A6142" s="7">
        <v>411342</v>
      </c>
      <c r="B6142" s="3">
        <v>74489</v>
      </c>
      <c r="C6142" s="3" t="s">
        <v>37</v>
      </c>
      <c r="D6142" s="2" t="s">
        <v>533</v>
      </c>
      <c r="E6142" s="3">
        <v>18</v>
      </c>
      <c r="F6142" s="17">
        <v>0</v>
      </c>
      <c r="G6142" s="17">
        <v>1</v>
      </c>
      <c r="H6142" s="17">
        <v>0</v>
      </c>
      <c r="I6142" s="7">
        <v>3.1</v>
      </c>
      <c r="J6142" s="7">
        <v>22</v>
      </c>
      <c r="K6142" s="4">
        <v>1293</v>
      </c>
      <c r="L6142" s="5">
        <v>1293.0592999999999</v>
      </c>
      <c r="M6142">
        <f>9527.96+6965.48</f>
        <v>16493.439999999999</v>
      </c>
      <c r="N6142" s="33">
        <v>1</v>
      </c>
      <c r="O6142" s="50" t="e">
        <f>INDEX([1]Dados!$M$2:$N$26779,MATCH($P6142,[1]Dados!$N$2:$N$26779,),2)</f>
        <v>#N/A</v>
      </c>
      <c r="P6142">
        <v>170105</v>
      </c>
      <c r="Q6142" s="1">
        <v>37180</v>
      </c>
      <c r="R6142" s="1">
        <v>37184</v>
      </c>
      <c r="S6142" t="s">
        <v>1882</v>
      </c>
    </row>
    <row r="6143" spans="1:19" x14ac:dyDescent="0.2">
      <c r="A6143" s="7">
        <v>411342</v>
      </c>
      <c r="B6143" s="3">
        <v>74489</v>
      </c>
      <c r="C6143" s="3" t="s">
        <v>37</v>
      </c>
      <c r="D6143" s="2" t="s">
        <v>533</v>
      </c>
      <c r="E6143" s="3">
        <v>18</v>
      </c>
      <c r="F6143" s="17">
        <v>0</v>
      </c>
      <c r="G6143" s="17">
        <v>1</v>
      </c>
      <c r="H6143" s="17">
        <v>0</v>
      </c>
      <c r="I6143" s="7">
        <v>3.2</v>
      </c>
      <c r="J6143" s="7">
        <v>18</v>
      </c>
      <c r="K6143" s="4">
        <v>1293</v>
      </c>
      <c r="L6143" s="5">
        <v>1293.0592999999999</v>
      </c>
      <c r="M6143">
        <f>9527.96+6965.48</f>
        <v>16493.439999999999</v>
      </c>
      <c r="N6143" s="33">
        <v>1</v>
      </c>
      <c r="O6143" s="50" t="e">
        <f>INDEX([1]Dados!$M$2:$N$26779,MATCH($P6143,[1]Dados!$N$2:$N$26779,),2)</f>
        <v>#N/A</v>
      </c>
      <c r="P6143">
        <v>170105</v>
      </c>
      <c r="Q6143" s="1">
        <v>37180</v>
      </c>
      <c r="R6143" s="1">
        <v>37184</v>
      </c>
      <c r="S6143" t="s">
        <v>1882</v>
      </c>
    </row>
    <row r="6144" spans="1:19" x14ac:dyDescent="0.2">
      <c r="A6144" s="7">
        <v>411790</v>
      </c>
      <c r="B6144" s="3">
        <v>77399</v>
      </c>
      <c r="C6144" s="3" t="s">
        <v>37</v>
      </c>
      <c r="D6144" s="2" t="s">
        <v>634</v>
      </c>
      <c r="E6144" s="3">
        <v>19</v>
      </c>
      <c r="F6144" s="17">
        <v>0</v>
      </c>
      <c r="G6144" s="17">
        <v>1</v>
      </c>
      <c r="H6144" s="17">
        <v>0</v>
      </c>
      <c r="I6144" s="7" t="s">
        <v>3</v>
      </c>
      <c r="J6144" s="7">
        <v>0</v>
      </c>
      <c r="K6144" s="4">
        <v>1203</v>
      </c>
      <c r="L6144" s="5">
        <v>1203.0829000000001</v>
      </c>
      <c r="M6144">
        <v>92279</v>
      </c>
      <c r="N6144" s="33">
        <v>1</v>
      </c>
      <c r="O6144" s="50" t="e">
        <f>INDEX([1]Dados!$M$2:$N$26779,MATCH($P6144,[1]Dados!$N$2:$N$26779,),2)</f>
        <v>#N/A</v>
      </c>
      <c r="P6144">
        <v>172715</v>
      </c>
      <c r="Q6144" s="1">
        <v>37215</v>
      </c>
      <c r="R6144" s="1">
        <v>37219</v>
      </c>
      <c r="S6144" t="s">
        <v>2134</v>
      </c>
    </row>
    <row r="6145" spans="1:19" x14ac:dyDescent="0.2">
      <c r="A6145" s="7">
        <v>411790</v>
      </c>
      <c r="B6145" s="3">
        <v>77399</v>
      </c>
      <c r="C6145" s="3" t="s">
        <v>37</v>
      </c>
      <c r="D6145" s="2" t="s">
        <v>634</v>
      </c>
      <c r="E6145" s="3">
        <v>19</v>
      </c>
      <c r="F6145" s="17">
        <v>0</v>
      </c>
      <c r="G6145" s="17">
        <v>1</v>
      </c>
      <c r="H6145" s="17">
        <v>0</v>
      </c>
      <c r="I6145" s="7" t="s">
        <v>3</v>
      </c>
      <c r="J6145" s="7">
        <v>0</v>
      </c>
      <c r="K6145" s="4">
        <v>1214</v>
      </c>
      <c r="L6145" s="5">
        <v>1214.0589</v>
      </c>
      <c r="M6145">
        <v>190200</v>
      </c>
      <c r="N6145" s="33">
        <v>1</v>
      </c>
      <c r="O6145" s="50" t="e">
        <f>INDEX([1]Dados!$M$2:$N$26779,MATCH($P6145,[1]Dados!$N$2:$N$26779,),2)</f>
        <v>#N/A</v>
      </c>
      <c r="P6145">
        <v>173037</v>
      </c>
      <c r="Q6145" s="1">
        <v>37215</v>
      </c>
      <c r="R6145" s="1">
        <v>37219</v>
      </c>
      <c r="S6145" t="s">
        <v>2424</v>
      </c>
    </row>
    <row r="6146" spans="1:19" x14ac:dyDescent="0.2">
      <c r="A6146" s="7">
        <v>411790</v>
      </c>
      <c r="B6146" s="3">
        <v>77399</v>
      </c>
      <c r="C6146" s="3" t="s">
        <v>37</v>
      </c>
      <c r="D6146" s="2" t="s">
        <v>634</v>
      </c>
      <c r="E6146" s="3">
        <v>19</v>
      </c>
      <c r="F6146" s="17">
        <v>0</v>
      </c>
      <c r="G6146" s="17">
        <v>1</v>
      </c>
      <c r="H6146" s="17">
        <v>0</v>
      </c>
      <c r="I6146" s="7">
        <v>2.1</v>
      </c>
      <c r="J6146" s="7">
        <v>24</v>
      </c>
      <c r="K6146" s="4">
        <v>1214</v>
      </c>
      <c r="L6146" s="5">
        <v>1214.0589</v>
      </c>
      <c r="M6146">
        <v>161784</v>
      </c>
      <c r="N6146" s="33">
        <v>1</v>
      </c>
      <c r="O6146" s="50" t="e">
        <f>INDEX([1]Dados!$M$2:$N$26779,MATCH($P6146,[1]Dados!$N$2:$N$26779,),2)</f>
        <v>#N/A</v>
      </c>
      <c r="P6146">
        <v>173048</v>
      </c>
      <c r="Q6146" s="1">
        <v>37215</v>
      </c>
      <c r="R6146" s="1">
        <v>37219</v>
      </c>
      <c r="S6146" t="s">
        <v>2424</v>
      </c>
    </row>
    <row r="6147" spans="1:19" x14ac:dyDescent="0.2">
      <c r="A6147" s="7">
        <v>411790</v>
      </c>
      <c r="B6147" s="3">
        <v>77399</v>
      </c>
      <c r="C6147" s="3" t="s">
        <v>37</v>
      </c>
      <c r="D6147" s="2" t="s">
        <v>634</v>
      </c>
      <c r="E6147" s="3">
        <v>19</v>
      </c>
      <c r="F6147" s="17">
        <v>0</v>
      </c>
      <c r="G6147" s="17">
        <v>1</v>
      </c>
      <c r="H6147" s="17">
        <v>0</v>
      </c>
      <c r="I6147" s="7">
        <v>2.2000000000000002</v>
      </c>
      <c r="J6147" s="7">
        <v>25</v>
      </c>
      <c r="K6147" s="4">
        <v>1214</v>
      </c>
      <c r="L6147" s="5">
        <v>1214.0589</v>
      </c>
      <c r="M6147">
        <v>161784</v>
      </c>
      <c r="N6147" s="33">
        <v>1</v>
      </c>
      <c r="O6147" s="50" t="e">
        <f>INDEX([1]Dados!$M$2:$N$26779,MATCH($P6147,[1]Dados!$N$2:$N$26779,),2)</f>
        <v>#N/A</v>
      </c>
      <c r="P6147">
        <v>173048</v>
      </c>
      <c r="Q6147" s="1">
        <v>37215</v>
      </c>
      <c r="R6147" s="1">
        <v>37219</v>
      </c>
      <c r="S6147" t="s">
        <v>2424</v>
      </c>
    </row>
    <row r="6148" spans="1:19" x14ac:dyDescent="0.2">
      <c r="A6148" s="7">
        <v>411790</v>
      </c>
      <c r="B6148" s="3">
        <v>77399</v>
      </c>
      <c r="C6148" s="3" t="s">
        <v>37</v>
      </c>
      <c r="D6148" s="2" t="s">
        <v>634</v>
      </c>
      <c r="E6148" s="3">
        <v>19</v>
      </c>
      <c r="F6148" s="17">
        <v>0</v>
      </c>
      <c r="G6148" s="17">
        <v>1</v>
      </c>
      <c r="H6148" s="17">
        <v>0</v>
      </c>
      <c r="I6148" s="7">
        <v>2.2999999999999998</v>
      </c>
      <c r="J6148" s="7">
        <v>28</v>
      </c>
      <c r="K6148" s="4">
        <v>1214</v>
      </c>
      <c r="L6148" s="5">
        <v>1214.0589</v>
      </c>
      <c r="M6148">
        <v>161784</v>
      </c>
      <c r="N6148" s="33">
        <v>1</v>
      </c>
      <c r="O6148" s="50" t="e">
        <f>INDEX([1]Dados!$M$2:$N$26779,MATCH($P6148,[1]Dados!$N$2:$N$26779,),2)</f>
        <v>#N/A</v>
      </c>
      <c r="P6148">
        <v>173048</v>
      </c>
      <c r="Q6148" s="1">
        <v>37215</v>
      </c>
      <c r="R6148" s="1">
        <v>37219</v>
      </c>
      <c r="S6148" t="s">
        <v>2424</v>
      </c>
    </row>
    <row r="6149" spans="1:19" x14ac:dyDescent="0.2">
      <c r="A6149" s="7">
        <v>411790</v>
      </c>
      <c r="B6149" s="3">
        <v>77399</v>
      </c>
      <c r="C6149" s="3" t="s">
        <v>37</v>
      </c>
      <c r="D6149" s="2" t="s">
        <v>634</v>
      </c>
      <c r="E6149" s="3">
        <v>19</v>
      </c>
      <c r="F6149" s="17">
        <v>0</v>
      </c>
      <c r="G6149" s="17">
        <v>1</v>
      </c>
      <c r="H6149" s="17">
        <v>0</v>
      </c>
      <c r="I6149" s="7">
        <v>2.4</v>
      </c>
      <c r="J6149" s="7">
        <v>28</v>
      </c>
      <c r="K6149" s="4">
        <v>1214</v>
      </c>
      <c r="L6149" s="5">
        <v>1214.0589</v>
      </c>
      <c r="M6149">
        <v>161784</v>
      </c>
      <c r="N6149" s="33">
        <v>1</v>
      </c>
      <c r="O6149" s="50" t="e">
        <f>INDEX([1]Dados!$M$2:$N$26779,MATCH($P6149,[1]Dados!$N$2:$N$26779,),2)</f>
        <v>#N/A</v>
      </c>
      <c r="P6149">
        <v>173048</v>
      </c>
      <c r="Q6149" s="1">
        <v>37215</v>
      </c>
      <c r="R6149" s="1">
        <v>37219</v>
      </c>
      <c r="S6149" t="s">
        <v>2424</v>
      </c>
    </row>
    <row r="6150" spans="1:19" x14ac:dyDescent="0.2">
      <c r="A6150" s="7">
        <v>411790</v>
      </c>
      <c r="B6150" s="3">
        <v>77399</v>
      </c>
      <c r="C6150" s="3" t="s">
        <v>37</v>
      </c>
      <c r="D6150" s="2" t="s">
        <v>634</v>
      </c>
      <c r="E6150" s="3">
        <v>19</v>
      </c>
      <c r="F6150" s="17">
        <v>0</v>
      </c>
      <c r="G6150" s="17">
        <v>1</v>
      </c>
      <c r="H6150" s="17">
        <v>0</v>
      </c>
      <c r="I6150" s="7">
        <v>2.5</v>
      </c>
      <c r="J6150" s="7">
        <v>28</v>
      </c>
      <c r="K6150" s="4">
        <v>1214</v>
      </c>
      <c r="L6150" s="5">
        <v>1214.0589</v>
      </c>
      <c r="M6150">
        <v>161784</v>
      </c>
      <c r="N6150" s="33">
        <v>1</v>
      </c>
      <c r="O6150" s="50" t="e">
        <f>INDEX([1]Dados!$M$2:$N$26779,MATCH($P6150,[1]Dados!$N$2:$N$26779,),2)</f>
        <v>#N/A</v>
      </c>
      <c r="P6150">
        <v>173048</v>
      </c>
      <c r="Q6150" s="1">
        <v>37215</v>
      </c>
      <c r="R6150" s="1">
        <v>37219</v>
      </c>
      <c r="S6150" t="s">
        <v>2424</v>
      </c>
    </row>
    <row r="6151" spans="1:19" x14ac:dyDescent="0.2">
      <c r="A6151" s="7">
        <v>411790</v>
      </c>
      <c r="B6151" s="3">
        <v>77399</v>
      </c>
      <c r="C6151" s="3" t="s">
        <v>37</v>
      </c>
      <c r="D6151" s="2" t="s">
        <v>634</v>
      </c>
      <c r="E6151" s="3">
        <v>19</v>
      </c>
      <c r="F6151" s="17">
        <v>0</v>
      </c>
      <c r="G6151" s="17">
        <v>1</v>
      </c>
      <c r="H6151" s="17">
        <v>0</v>
      </c>
      <c r="I6151" s="7">
        <v>1.3</v>
      </c>
      <c r="J6151" s="7">
        <v>29</v>
      </c>
      <c r="K6151" s="4">
        <v>1293</v>
      </c>
      <c r="L6151" s="5">
        <v>1293.0592999999999</v>
      </c>
      <c r="M6151">
        <v>48909.39</v>
      </c>
      <c r="N6151" s="3">
        <v>1</v>
      </c>
      <c r="O6151" s="50" t="e">
        <f>INDEX([1]Dados!$M$2:$N$26779,MATCH($P6151,[1]Dados!$N$2:$N$26779,),2)</f>
        <v>#N/A</v>
      </c>
      <c r="P6151">
        <v>172543</v>
      </c>
      <c r="Q6151" s="1">
        <v>37215</v>
      </c>
      <c r="R6151" s="1">
        <v>37219</v>
      </c>
      <c r="S6151" t="s">
        <v>2423</v>
      </c>
    </row>
    <row r="6152" spans="1:19" x14ac:dyDescent="0.2">
      <c r="A6152" s="7">
        <v>411790</v>
      </c>
      <c r="B6152" s="3">
        <v>77399</v>
      </c>
      <c r="C6152" s="3" t="s">
        <v>37</v>
      </c>
      <c r="D6152" s="2" t="s">
        <v>634</v>
      </c>
      <c r="E6152" s="3">
        <v>19</v>
      </c>
      <c r="F6152" s="17">
        <v>0</v>
      </c>
      <c r="G6152" s="17">
        <v>1</v>
      </c>
      <c r="H6152" s="17">
        <v>0</v>
      </c>
      <c r="I6152" s="7">
        <v>1.4</v>
      </c>
      <c r="J6152" s="7">
        <v>25</v>
      </c>
      <c r="K6152" s="4">
        <v>1293</v>
      </c>
      <c r="L6152" s="5">
        <v>1293.0592999999999</v>
      </c>
      <c r="M6152">
        <v>48909.39</v>
      </c>
      <c r="N6152" s="3">
        <v>1</v>
      </c>
      <c r="O6152" s="50" t="e">
        <f>INDEX([1]Dados!$M$2:$N$26779,MATCH($P6152,[1]Dados!$N$2:$N$26779,),2)</f>
        <v>#N/A</v>
      </c>
      <c r="P6152">
        <v>172543</v>
      </c>
      <c r="Q6152" s="1">
        <v>37215</v>
      </c>
      <c r="R6152" s="1">
        <v>37219</v>
      </c>
      <c r="S6152" t="s">
        <v>2423</v>
      </c>
    </row>
    <row r="6153" spans="1:19" x14ac:dyDescent="0.2">
      <c r="A6153" s="7">
        <v>411790</v>
      </c>
      <c r="B6153" s="3">
        <v>77399</v>
      </c>
      <c r="C6153" s="3" t="s">
        <v>37</v>
      </c>
      <c r="D6153" s="2" t="s">
        <v>634</v>
      </c>
      <c r="E6153" s="3">
        <v>19</v>
      </c>
      <c r="F6153" s="17">
        <v>0</v>
      </c>
      <c r="G6153" s="17">
        <v>1</v>
      </c>
      <c r="H6153" s="17">
        <v>0</v>
      </c>
      <c r="I6153" s="7">
        <v>1.1000000000000001</v>
      </c>
      <c r="J6153" s="7">
        <v>25</v>
      </c>
      <c r="K6153" s="4">
        <v>1293</v>
      </c>
      <c r="L6153" s="5">
        <v>1293.0592999999999</v>
      </c>
      <c r="M6153">
        <v>48909.39</v>
      </c>
      <c r="N6153" s="3">
        <v>1</v>
      </c>
      <c r="O6153" s="50" t="e">
        <f>INDEX([1]Dados!$M$2:$N$26779,MATCH($P6153,[1]Dados!$N$2:$N$26779,),2)</f>
        <v>#N/A</v>
      </c>
      <c r="P6153">
        <v>172543</v>
      </c>
      <c r="Q6153" s="1">
        <v>37215</v>
      </c>
      <c r="R6153" s="1">
        <v>37219</v>
      </c>
      <c r="S6153" t="s">
        <v>2423</v>
      </c>
    </row>
    <row r="6154" spans="1:19" x14ac:dyDescent="0.2">
      <c r="A6154" s="7">
        <v>411790</v>
      </c>
      <c r="B6154" s="3">
        <v>77399</v>
      </c>
      <c r="C6154" s="3" t="s">
        <v>37</v>
      </c>
      <c r="D6154" s="2" t="s">
        <v>634</v>
      </c>
      <c r="E6154" s="3">
        <v>19</v>
      </c>
      <c r="F6154" s="17">
        <v>0</v>
      </c>
      <c r="G6154" s="17">
        <v>1</v>
      </c>
      <c r="H6154" s="17">
        <v>0</v>
      </c>
      <c r="I6154" s="7">
        <v>1.2</v>
      </c>
      <c r="J6154" s="7">
        <v>22</v>
      </c>
      <c r="K6154" s="4">
        <v>1293</v>
      </c>
      <c r="L6154" s="5">
        <v>1293.0592999999999</v>
      </c>
      <c r="M6154">
        <v>48909.39</v>
      </c>
      <c r="N6154" s="3">
        <v>1</v>
      </c>
      <c r="O6154" s="50" t="e">
        <f>INDEX([1]Dados!$M$2:$N$26779,MATCH($P6154,[1]Dados!$N$2:$N$26779,),2)</f>
        <v>#N/A</v>
      </c>
      <c r="P6154">
        <v>172543</v>
      </c>
      <c r="Q6154" s="1">
        <v>37215</v>
      </c>
      <c r="R6154" s="1">
        <v>37219</v>
      </c>
      <c r="S6154" t="s">
        <v>2423</v>
      </c>
    </row>
    <row r="6155" spans="1:19" x14ac:dyDescent="0.2">
      <c r="A6155" s="7">
        <v>330120</v>
      </c>
      <c r="B6155" s="3">
        <v>58238</v>
      </c>
      <c r="C6155" s="3" t="s">
        <v>45</v>
      </c>
      <c r="D6155" s="2" t="s">
        <v>354</v>
      </c>
      <c r="E6155" s="3">
        <v>18</v>
      </c>
      <c r="F6155" s="17">
        <v>0</v>
      </c>
      <c r="G6155" s="17">
        <v>1</v>
      </c>
      <c r="H6155" s="17">
        <v>0</v>
      </c>
      <c r="I6155" s="7">
        <v>4.0999999999999996</v>
      </c>
      <c r="J6155" s="7">
        <v>31</v>
      </c>
      <c r="K6155" s="4">
        <v>119</v>
      </c>
      <c r="L6155" s="5">
        <v>119.5528</v>
      </c>
      <c r="M6155">
        <v>39986.14</v>
      </c>
      <c r="N6155" s="33">
        <v>1</v>
      </c>
      <c r="O6155" s="50" t="e">
        <f>INDEX([1]Dados!$M$2:$N$26779,MATCH($P6155,[1]Dados!$N$2:$N$26779,),2)</f>
        <v>#N/A</v>
      </c>
      <c r="P6155">
        <v>170650</v>
      </c>
      <c r="Q6155" s="1">
        <v>37180</v>
      </c>
      <c r="R6155" s="1">
        <v>37184</v>
      </c>
      <c r="S6155" t="s">
        <v>1016</v>
      </c>
    </row>
    <row r="6156" spans="1:19" x14ac:dyDescent="0.2">
      <c r="A6156" s="7">
        <v>330120</v>
      </c>
      <c r="B6156" s="3">
        <v>58238</v>
      </c>
      <c r="C6156" s="3" t="s">
        <v>45</v>
      </c>
      <c r="D6156" s="2" t="s">
        <v>354</v>
      </c>
      <c r="E6156" s="3">
        <v>18</v>
      </c>
      <c r="F6156" s="17">
        <v>0</v>
      </c>
      <c r="G6156" s="17">
        <v>1</v>
      </c>
      <c r="H6156" s="17">
        <v>0</v>
      </c>
      <c r="I6156" s="7">
        <v>4.2</v>
      </c>
      <c r="J6156" s="7">
        <v>33</v>
      </c>
      <c r="K6156" s="4">
        <v>119</v>
      </c>
      <c r="L6156" s="5">
        <v>119.5528</v>
      </c>
      <c r="M6156">
        <v>39986.14</v>
      </c>
      <c r="N6156" s="33">
        <v>1</v>
      </c>
      <c r="O6156" s="50" t="e">
        <f>INDEX([1]Dados!$M$2:$N$26779,MATCH($P6156,[1]Dados!$N$2:$N$26779,),2)</f>
        <v>#N/A</v>
      </c>
      <c r="P6156">
        <v>170650</v>
      </c>
      <c r="Q6156" s="1">
        <v>37180</v>
      </c>
      <c r="R6156" s="1">
        <v>37184</v>
      </c>
      <c r="S6156" t="s">
        <v>1016</v>
      </c>
    </row>
    <row r="6157" spans="1:19" x14ac:dyDescent="0.2">
      <c r="A6157" s="7">
        <v>330120</v>
      </c>
      <c r="B6157" s="3">
        <v>58238</v>
      </c>
      <c r="C6157" s="3" t="s">
        <v>45</v>
      </c>
      <c r="D6157" s="2" t="s">
        <v>354</v>
      </c>
      <c r="E6157" s="3">
        <v>18</v>
      </c>
      <c r="F6157" s="17">
        <v>0</v>
      </c>
      <c r="G6157" s="17">
        <v>1</v>
      </c>
      <c r="H6157" s="17">
        <v>0</v>
      </c>
      <c r="I6157" s="7">
        <v>2.1</v>
      </c>
      <c r="J6157" s="7">
        <v>18</v>
      </c>
      <c r="K6157" s="4">
        <v>1203</v>
      </c>
      <c r="L6157" s="5">
        <v>1203.0829000000001</v>
      </c>
      <c r="M6157">
        <v>210761</v>
      </c>
      <c r="N6157" s="3">
        <v>1</v>
      </c>
      <c r="O6157" s="50" t="e">
        <f>INDEX([1]Dados!$M$2:$N$26779,MATCH($P6157,[1]Dados!$N$2:$N$26779,),2)</f>
        <v>#N/A</v>
      </c>
      <c r="P6157">
        <v>170426</v>
      </c>
      <c r="Q6157" s="1">
        <v>37180</v>
      </c>
      <c r="R6157" s="1">
        <v>37184</v>
      </c>
      <c r="S6157" t="s">
        <v>1015</v>
      </c>
    </row>
    <row r="6158" spans="1:19" x14ac:dyDescent="0.2">
      <c r="A6158" s="7">
        <v>330120</v>
      </c>
      <c r="B6158" s="3">
        <v>58238</v>
      </c>
      <c r="C6158" s="3" t="s">
        <v>45</v>
      </c>
      <c r="D6158" s="2" t="s">
        <v>354</v>
      </c>
      <c r="E6158" s="3">
        <v>18</v>
      </c>
      <c r="F6158" s="17">
        <v>0</v>
      </c>
      <c r="G6158" s="17">
        <v>1</v>
      </c>
      <c r="H6158" s="17">
        <v>0</v>
      </c>
      <c r="I6158" s="7">
        <v>2.2000000000000002</v>
      </c>
      <c r="J6158" s="7">
        <v>13</v>
      </c>
      <c r="K6158" s="4">
        <v>1203</v>
      </c>
      <c r="L6158" s="5">
        <v>1203.0829000000001</v>
      </c>
      <c r="M6158">
        <v>210761</v>
      </c>
      <c r="N6158" s="3">
        <v>1</v>
      </c>
      <c r="O6158" s="50" t="e">
        <f>INDEX([1]Dados!$M$2:$N$26779,MATCH($P6158,[1]Dados!$N$2:$N$26779,),2)</f>
        <v>#N/A</v>
      </c>
      <c r="P6158">
        <v>170426</v>
      </c>
      <c r="Q6158" s="1">
        <v>37180</v>
      </c>
      <c r="R6158" s="1">
        <v>37184</v>
      </c>
      <c r="S6158" t="s">
        <v>1015</v>
      </c>
    </row>
    <row r="6159" spans="1:19" x14ac:dyDescent="0.2">
      <c r="A6159" s="7">
        <v>330120</v>
      </c>
      <c r="B6159" s="3">
        <v>58238</v>
      </c>
      <c r="C6159" s="3" t="s">
        <v>45</v>
      </c>
      <c r="D6159" s="2" t="s">
        <v>354</v>
      </c>
      <c r="E6159" s="3">
        <v>18</v>
      </c>
      <c r="F6159" s="17">
        <v>0</v>
      </c>
      <c r="G6159" s="17">
        <v>1</v>
      </c>
      <c r="H6159" s="17">
        <v>0</v>
      </c>
      <c r="I6159" s="7">
        <v>3.1</v>
      </c>
      <c r="J6159" s="7">
        <v>25</v>
      </c>
      <c r="K6159" s="4">
        <v>1214</v>
      </c>
      <c r="L6159" s="5">
        <v>1214.0587</v>
      </c>
      <c r="M6159">
        <v>336461.6</v>
      </c>
      <c r="N6159" s="3">
        <v>1</v>
      </c>
      <c r="O6159" s="50" t="e">
        <f>INDEX([1]Dados!$M$2:$N$26779,MATCH($P6159,[1]Dados!$N$2:$N$26779,),2)</f>
        <v>#N/A</v>
      </c>
      <c r="P6159">
        <v>170377</v>
      </c>
      <c r="Q6159" s="1">
        <v>37180</v>
      </c>
      <c r="R6159" s="1">
        <v>37184</v>
      </c>
      <c r="S6159" t="s">
        <v>921</v>
      </c>
    </row>
    <row r="6160" spans="1:19" x14ac:dyDescent="0.2">
      <c r="A6160" s="7">
        <v>330120</v>
      </c>
      <c r="B6160" s="3">
        <v>58238</v>
      </c>
      <c r="C6160" s="3" t="s">
        <v>45</v>
      </c>
      <c r="D6160" s="2" t="s">
        <v>354</v>
      </c>
      <c r="E6160" s="3">
        <v>18</v>
      </c>
      <c r="F6160" s="17">
        <v>0</v>
      </c>
      <c r="G6160" s="17">
        <v>1</v>
      </c>
      <c r="H6160" s="17">
        <v>0</v>
      </c>
      <c r="I6160" s="7">
        <v>3.2</v>
      </c>
      <c r="J6160" s="7">
        <v>1</v>
      </c>
      <c r="K6160" s="4">
        <v>1214</v>
      </c>
      <c r="L6160" s="5">
        <v>1214.0587</v>
      </c>
      <c r="M6160">
        <v>336461.6</v>
      </c>
      <c r="N6160" s="3">
        <v>1</v>
      </c>
      <c r="O6160" s="50" t="e">
        <f>INDEX([1]Dados!$M$2:$N$26779,MATCH($P6160,[1]Dados!$N$2:$N$26779,),2)</f>
        <v>#N/A</v>
      </c>
      <c r="P6160">
        <v>170377</v>
      </c>
      <c r="Q6160" s="1">
        <v>37180</v>
      </c>
      <c r="R6160" s="1">
        <v>37184</v>
      </c>
      <c r="S6160" t="s">
        <v>921</v>
      </c>
    </row>
    <row r="6161" spans="1:19" x14ac:dyDescent="0.2">
      <c r="A6161" s="7">
        <v>330120</v>
      </c>
      <c r="B6161" s="3">
        <v>58238</v>
      </c>
      <c r="C6161" s="3" t="s">
        <v>45</v>
      </c>
      <c r="D6161" s="2" t="s">
        <v>354</v>
      </c>
      <c r="E6161" s="3">
        <v>18</v>
      </c>
      <c r="F6161" s="17">
        <v>0</v>
      </c>
      <c r="G6161" s="17">
        <v>1</v>
      </c>
      <c r="H6161" s="17">
        <v>0</v>
      </c>
      <c r="I6161" s="7">
        <v>1.1000000000000001</v>
      </c>
      <c r="J6161" s="7">
        <v>20</v>
      </c>
      <c r="K6161" s="4">
        <v>1214</v>
      </c>
      <c r="L6161" s="5">
        <v>1214.0589</v>
      </c>
      <c r="M6161">
        <v>430996</v>
      </c>
      <c r="N6161" s="3">
        <v>1</v>
      </c>
      <c r="O6161" s="50" t="e">
        <f>INDEX([1]Dados!$M$2:$N$26779,MATCH($P6161,[1]Dados!$N$2:$N$26779,),2)</f>
        <v>#N/A</v>
      </c>
      <c r="P6161">
        <v>170285</v>
      </c>
      <c r="Q6161" s="1">
        <v>37180</v>
      </c>
      <c r="R6161" s="1">
        <v>37184</v>
      </c>
      <c r="S6161" t="s">
        <v>924</v>
      </c>
    </row>
    <row r="6162" spans="1:19" x14ac:dyDescent="0.2">
      <c r="A6162" s="7">
        <v>330120</v>
      </c>
      <c r="B6162" s="3">
        <v>58238</v>
      </c>
      <c r="C6162" s="3" t="s">
        <v>45</v>
      </c>
      <c r="D6162" s="2" t="s">
        <v>354</v>
      </c>
      <c r="E6162" s="3">
        <v>18</v>
      </c>
      <c r="F6162" s="17">
        <v>0</v>
      </c>
      <c r="G6162" s="17">
        <v>1</v>
      </c>
      <c r="H6162" s="17">
        <v>0</v>
      </c>
      <c r="I6162" s="7">
        <v>1.2</v>
      </c>
      <c r="J6162" s="7">
        <v>23</v>
      </c>
      <c r="K6162" s="4">
        <v>1214</v>
      </c>
      <c r="L6162" s="5">
        <v>1214.0589</v>
      </c>
      <c r="M6162">
        <v>430996</v>
      </c>
      <c r="N6162" s="3">
        <v>1</v>
      </c>
      <c r="O6162" s="50" t="e">
        <f>INDEX([1]Dados!$M$2:$N$26779,MATCH($P6162,[1]Dados!$N$2:$N$26779,),2)</f>
        <v>#N/A</v>
      </c>
      <c r="P6162">
        <v>170285</v>
      </c>
      <c r="Q6162" s="1">
        <v>37180</v>
      </c>
      <c r="R6162" s="1">
        <v>37184</v>
      </c>
      <c r="S6162" t="s">
        <v>924</v>
      </c>
    </row>
    <row r="6163" spans="1:19" x14ac:dyDescent="0.2">
      <c r="A6163" s="7">
        <v>330120</v>
      </c>
      <c r="B6163" s="3">
        <v>58238</v>
      </c>
      <c r="C6163" s="3" t="s">
        <v>45</v>
      </c>
      <c r="D6163" s="2" t="s">
        <v>354</v>
      </c>
      <c r="E6163" s="3">
        <v>18</v>
      </c>
      <c r="F6163" s="17">
        <v>0</v>
      </c>
      <c r="G6163" s="17">
        <v>1</v>
      </c>
      <c r="H6163" s="17">
        <v>0</v>
      </c>
      <c r="I6163" s="7">
        <v>1.3</v>
      </c>
      <c r="J6163" s="7">
        <v>28</v>
      </c>
      <c r="K6163" s="4">
        <v>1214</v>
      </c>
      <c r="L6163" s="5">
        <v>1214.0589</v>
      </c>
      <c r="M6163">
        <v>430996</v>
      </c>
      <c r="N6163" s="3">
        <v>1</v>
      </c>
      <c r="O6163" s="50" t="e">
        <f>INDEX([1]Dados!$M$2:$N$26779,MATCH($P6163,[1]Dados!$N$2:$N$26779,),2)</f>
        <v>#N/A</v>
      </c>
      <c r="P6163">
        <v>170285</v>
      </c>
      <c r="Q6163" s="1">
        <v>37180</v>
      </c>
      <c r="R6163" s="1">
        <v>37184</v>
      </c>
      <c r="S6163" t="s">
        <v>924</v>
      </c>
    </row>
    <row r="6164" spans="1:19" x14ac:dyDescent="0.2">
      <c r="A6164" s="7">
        <v>330120</v>
      </c>
      <c r="B6164" s="3">
        <v>58238</v>
      </c>
      <c r="C6164" s="3" t="s">
        <v>45</v>
      </c>
      <c r="D6164" s="2" t="s">
        <v>354</v>
      </c>
      <c r="E6164" s="3">
        <v>18</v>
      </c>
      <c r="F6164" s="17">
        <v>0</v>
      </c>
      <c r="G6164" s="17">
        <v>1</v>
      </c>
      <c r="H6164" s="17">
        <v>0</v>
      </c>
      <c r="I6164" s="7">
        <v>1.4</v>
      </c>
      <c r="J6164" s="7">
        <v>28</v>
      </c>
      <c r="K6164" s="4">
        <v>1214</v>
      </c>
      <c r="L6164" s="5">
        <v>1214.0589</v>
      </c>
      <c r="M6164">
        <v>430996</v>
      </c>
      <c r="N6164" s="3">
        <v>1</v>
      </c>
      <c r="O6164" s="50" t="e">
        <f>INDEX([1]Dados!$M$2:$N$26779,MATCH($P6164,[1]Dados!$N$2:$N$26779,),2)</f>
        <v>#N/A</v>
      </c>
      <c r="P6164">
        <v>170285</v>
      </c>
      <c r="Q6164" s="1">
        <v>37180</v>
      </c>
      <c r="R6164" s="1">
        <v>37184</v>
      </c>
      <c r="S6164" t="s">
        <v>924</v>
      </c>
    </row>
    <row r="6165" spans="1:19" x14ac:dyDescent="0.2">
      <c r="A6165" s="7">
        <v>330120</v>
      </c>
      <c r="B6165" s="3">
        <v>58238</v>
      </c>
      <c r="C6165" s="3" t="s">
        <v>45</v>
      </c>
      <c r="D6165" s="2" t="s">
        <v>354</v>
      </c>
      <c r="E6165" s="3">
        <v>18</v>
      </c>
      <c r="F6165" s="17">
        <v>0</v>
      </c>
      <c r="G6165" s="17">
        <v>1</v>
      </c>
      <c r="H6165" s="17">
        <v>0</v>
      </c>
      <c r="I6165" s="7">
        <v>1.5</v>
      </c>
      <c r="J6165" s="7">
        <v>25</v>
      </c>
      <c r="K6165" s="4">
        <v>1214</v>
      </c>
      <c r="L6165" s="5">
        <v>1214.0589</v>
      </c>
      <c r="M6165">
        <v>430996</v>
      </c>
      <c r="N6165" s="3">
        <v>1</v>
      </c>
      <c r="O6165" s="50" t="e">
        <f>INDEX([1]Dados!$M$2:$N$26779,MATCH($P6165,[1]Dados!$N$2:$N$26779,),2)</f>
        <v>#N/A</v>
      </c>
      <c r="P6165">
        <v>170285</v>
      </c>
      <c r="Q6165" s="1">
        <v>37180</v>
      </c>
      <c r="R6165" s="1">
        <v>37184</v>
      </c>
      <c r="S6165" t="s">
        <v>924</v>
      </c>
    </row>
    <row r="6166" spans="1:19" x14ac:dyDescent="0.2">
      <c r="A6166" s="7">
        <v>330120</v>
      </c>
      <c r="B6166" s="3">
        <v>58238</v>
      </c>
      <c r="C6166" s="3" t="s">
        <v>45</v>
      </c>
      <c r="D6166" s="2" t="s">
        <v>354</v>
      </c>
      <c r="E6166" s="3">
        <v>18</v>
      </c>
      <c r="F6166" s="17">
        <v>0</v>
      </c>
      <c r="G6166" s="17">
        <v>1</v>
      </c>
      <c r="H6166" s="17">
        <v>0</v>
      </c>
      <c r="I6166" s="7">
        <v>1.6</v>
      </c>
      <c r="J6166" s="7">
        <v>27</v>
      </c>
      <c r="K6166" s="4">
        <v>1214</v>
      </c>
      <c r="L6166" s="5">
        <v>1214.0589</v>
      </c>
      <c r="M6166">
        <v>430996</v>
      </c>
      <c r="N6166" s="3">
        <v>1</v>
      </c>
      <c r="O6166" s="50" t="e">
        <f>INDEX([1]Dados!$M$2:$N$26779,MATCH($P6166,[1]Dados!$N$2:$N$26779,),2)</f>
        <v>#N/A</v>
      </c>
      <c r="P6166">
        <v>170285</v>
      </c>
      <c r="Q6166" s="1">
        <v>37180</v>
      </c>
      <c r="R6166" s="1">
        <v>37184</v>
      </c>
      <c r="S6166" t="s">
        <v>924</v>
      </c>
    </row>
    <row r="6167" spans="1:19" x14ac:dyDescent="0.2">
      <c r="A6167" s="7">
        <v>330120</v>
      </c>
      <c r="B6167" s="3">
        <v>58238</v>
      </c>
      <c r="C6167" s="3" t="s">
        <v>45</v>
      </c>
      <c r="D6167" s="2" t="s">
        <v>354</v>
      </c>
      <c r="E6167" s="3">
        <v>18</v>
      </c>
      <c r="F6167" s="17">
        <v>0</v>
      </c>
      <c r="G6167" s="17">
        <v>1</v>
      </c>
      <c r="H6167" s="17">
        <v>0</v>
      </c>
      <c r="I6167" s="7" t="s">
        <v>3</v>
      </c>
      <c r="J6167" s="7">
        <v>0</v>
      </c>
      <c r="K6167" s="4">
        <v>1214</v>
      </c>
      <c r="L6167" s="5">
        <v>1214.0589</v>
      </c>
      <c r="M6167" t="s">
        <v>2134</v>
      </c>
      <c r="N6167" s="3">
        <v>1</v>
      </c>
      <c r="O6167" s="50" t="e">
        <f>INDEX([1]Dados!$M$2:$N$26779,MATCH($P6167,[1]Dados!$N$2:$N$26779,),2)</f>
        <v>#N/A</v>
      </c>
      <c r="P6167">
        <v>170332</v>
      </c>
      <c r="Q6167" s="1">
        <v>37180</v>
      </c>
      <c r="R6167" s="1">
        <v>37184</v>
      </c>
      <c r="S6167" t="s">
        <v>924</v>
      </c>
    </row>
    <row r="6168" spans="1:19" x14ac:dyDescent="0.2">
      <c r="A6168" s="7">
        <v>330120</v>
      </c>
      <c r="B6168" s="3">
        <v>58238</v>
      </c>
      <c r="C6168" s="3" t="s">
        <v>45</v>
      </c>
      <c r="D6168" s="2" t="s">
        <v>354</v>
      </c>
      <c r="E6168" s="3">
        <v>18</v>
      </c>
      <c r="F6168" s="17">
        <v>0</v>
      </c>
      <c r="G6168" s="17">
        <v>1</v>
      </c>
      <c r="H6168" s="17">
        <v>0</v>
      </c>
      <c r="I6168" s="7">
        <v>5.0999999999999996</v>
      </c>
      <c r="J6168" s="7">
        <v>12</v>
      </c>
      <c r="K6168" s="4">
        <v>1214</v>
      </c>
      <c r="L6168" s="5">
        <v>1214.0808</v>
      </c>
      <c r="M6168">
        <v>30000</v>
      </c>
      <c r="N6168" s="3">
        <v>1</v>
      </c>
      <c r="O6168" s="50" t="e">
        <f>INDEX([1]Dados!$M$2:$N$26779,MATCH($P6168,[1]Dados!$N$2:$N$26779,),2)</f>
        <v>#N/A</v>
      </c>
      <c r="P6168">
        <v>170147</v>
      </c>
      <c r="Q6168" s="1">
        <v>37180</v>
      </c>
      <c r="R6168" s="1">
        <v>37184</v>
      </c>
      <c r="S6168" t="s">
        <v>2425</v>
      </c>
    </row>
    <row r="6169" spans="1:19" x14ac:dyDescent="0.2">
      <c r="A6169" s="7">
        <v>330120</v>
      </c>
      <c r="B6169" s="3">
        <v>58238</v>
      </c>
      <c r="C6169" s="3" t="s">
        <v>45</v>
      </c>
      <c r="D6169" s="2" t="s">
        <v>354</v>
      </c>
      <c r="E6169" s="3">
        <v>18</v>
      </c>
      <c r="F6169" s="17">
        <v>0</v>
      </c>
      <c r="G6169" s="17">
        <v>1</v>
      </c>
      <c r="H6169" s="17">
        <v>0</v>
      </c>
      <c r="I6169" s="7" t="s">
        <v>3</v>
      </c>
      <c r="J6169" s="7">
        <v>0</v>
      </c>
      <c r="K6169" s="4">
        <v>1293</v>
      </c>
      <c r="L6169" s="5">
        <v>1293.0592999999999</v>
      </c>
      <c r="M6169">
        <v>336624.8</v>
      </c>
      <c r="N6169" s="3">
        <v>1</v>
      </c>
      <c r="O6169" s="50" t="e">
        <f>INDEX([1]Dados!$M$2:$N$26779,MATCH($P6169,[1]Dados!$N$2:$N$26779,),2)</f>
        <v>#N/A</v>
      </c>
      <c r="P6169" s="28">
        <v>170121</v>
      </c>
      <c r="Q6169" s="1">
        <v>37180</v>
      </c>
      <c r="R6169" s="1">
        <v>37184</v>
      </c>
      <c r="S6169" t="s">
        <v>2134</v>
      </c>
    </row>
    <row r="6170" spans="1:19" x14ac:dyDescent="0.2">
      <c r="A6170" s="7">
        <v>140020</v>
      </c>
      <c r="B6170" s="3">
        <v>3034</v>
      </c>
      <c r="C6170" s="3" t="s">
        <v>41</v>
      </c>
      <c r="D6170" s="2" t="s">
        <v>346</v>
      </c>
      <c r="E6170" s="3">
        <v>18</v>
      </c>
      <c r="F6170" s="17">
        <v>0</v>
      </c>
      <c r="G6170" s="17">
        <v>1</v>
      </c>
      <c r="H6170" s="17">
        <v>0</v>
      </c>
      <c r="I6170" s="7">
        <v>3.1</v>
      </c>
      <c r="J6170" s="7">
        <v>20</v>
      </c>
      <c r="K6170" s="4">
        <v>1203</v>
      </c>
      <c r="L6170" s="5">
        <v>1203.0829000000001</v>
      </c>
      <c r="M6170">
        <v>242987.21</v>
      </c>
      <c r="N6170" s="3">
        <v>0</v>
      </c>
      <c r="O6170" s="50" t="e">
        <f>INDEX([1]Dados!$M$2:$N$26779,MATCH($P6170,[1]Dados!$N$2:$N$26779,),2)</f>
        <v>#N/A</v>
      </c>
      <c r="P6170">
        <v>170430</v>
      </c>
      <c r="Q6170" s="1">
        <v>37180</v>
      </c>
      <c r="R6170" s="1">
        <v>37184</v>
      </c>
      <c r="S6170" t="s">
        <v>2428</v>
      </c>
    </row>
    <row r="6171" spans="1:19" x14ac:dyDescent="0.2">
      <c r="A6171" s="7">
        <v>140020</v>
      </c>
      <c r="B6171" s="3">
        <v>3034</v>
      </c>
      <c r="C6171" s="3" t="s">
        <v>41</v>
      </c>
      <c r="D6171" s="2" t="s">
        <v>346</v>
      </c>
      <c r="E6171" s="3">
        <v>18</v>
      </c>
      <c r="F6171" s="17">
        <v>0</v>
      </c>
      <c r="G6171" s="17">
        <v>1</v>
      </c>
      <c r="H6171" s="17">
        <v>0</v>
      </c>
      <c r="I6171" s="7">
        <v>3.2</v>
      </c>
      <c r="J6171" s="7">
        <v>17</v>
      </c>
      <c r="K6171" s="4">
        <v>1203</v>
      </c>
      <c r="L6171" s="5">
        <v>1203.0829000000001</v>
      </c>
      <c r="M6171">
        <v>242987.21</v>
      </c>
      <c r="N6171" s="3">
        <v>0</v>
      </c>
      <c r="O6171" s="50" t="e">
        <f>INDEX([1]Dados!$M$2:$N$26779,MATCH($P6171,[1]Dados!$N$2:$N$26779,),2)</f>
        <v>#N/A</v>
      </c>
      <c r="P6171">
        <v>170430</v>
      </c>
      <c r="Q6171" s="1">
        <v>37180</v>
      </c>
      <c r="R6171" s="1">
        <v>37184</v>
      </c>
      <c r="S6171" t="s">
        <v>2428</v>
      </c>
    </row>
    <row r="6172" spans="1:19" x14ac:dyDescent="0.2">
      <c r="A6172" s="7">
        <v>140020</v>
      </c>
      <c r="B6172" s="3">
        <v>3034</v>
      </c>
      <c r="C6172" s="3" t="s">
        <v>41</v>
      </c>
      <c r="D6172" s="2" t="s">
        <v>346</v>
      </c>
      <c r="E6172" s="3">
        <v>18</v>
      </c>
      <c r="F6172" s="17">
        <v>0</v>
      </c>
      <c r="G6172" s="17">
        <v>1</v>
      </c>
      <c r="H6172" s="17">
        <v>0</v>
      </c>
      <c r="I6172" s="7">
        <v>3.3</v>
      </c>
      <c r="J6172" s="7">
        <v>13</v>
      </c>
      <c r="K6172" s="4">
        <v>1203</v>
      </c>
      <c r="L6172" s="5">
        <v>1203.0829000000001</v>
      </c>
      <c r="M6172">
        <v>242987.21</v>
      </c>
      <c r="N6172" s="3">
        <v>0</v>
      </c>
      <c r="O6172" s="50" t="e">
        <f>INDEX([1]Dados!$M$2:$N$26779,MATCH($P6172,[1]Dados!$N$2:$N$26779,),2)</f>
        <v>#N/A</v>
      </c>
      <c r="P6172">
        <v>170430</v>
      </c>
      <c r="Q6172" s="1">
        <v>37180</v>
      </c>
      <c r="R6172" s="1">
        <v>37184</v>
      </c>
      <c r="S6172" t="s">
        <v>2428</v>
      </c>
    </row>
    <row r="6173" spans="1:19" x14ac:dyDescent="0.2">
      <c r="A6173" s="7">
        <v>140020</v>
      </c>
      <c r="B6173" s="3">
        <v>3034</v>
      </c>
      <c r="C6173" s="3" t="s">
        <v>41</v>
      </c>
      <c r="D6173" s="2" t="s">
        <v>346</v>
      </c>
      <c r="E6173" s="3">
        <v>18</v>
      </c>
      <c r="F6173" s="17">
        <v>0</v>
      </c>
      <c r="G6173" s="17">
        <v>1</v>
      </c>
      <c r="H6173" s="17">
        <v>0</v>
      </c>
      <c r="I6173" s="7">
        <v>3.4</v>
      </c>
      <c r="J6173" s="7">
        <v>32</v>
      </c>
      <c r="K6173" s="4">
        <v>1203</v>
      </c>
      <c r="L6173" s="5">
        <v>1203.0829000000001</v>
      </c>
      <c r="M6173">
        <v>242987.21</v>
      </c>
      <c r="N6173" s="3">
        <v>0</v>
      </c>
      <c r="O6173" s="50" t="e">
        <f>INDEX([1]Dados!$M$2:$N$26779,MATCH($P6173,[1]Dados!$N$2:$N$26779,),2)</f>
        <v>#N/A</v>
      </c>
      <c r="P6173">
        <v>170430</v>
      </c>
      <c r="Q6173" s="1">
        <v>37180</v>
      </c>
      <c r="R6173" s="1">
        <v>37184</v>
      </c>
      <c r="S6173" t="s">
        <v>2428</v>
      </c>
    </row>
    <row r="6174" spans="1:19" x14ac:dyDescent="0.2">
      <c r="A6174" s="7">
        <v>140020</v>
      </c>
      <c r="B6174" s="3">
        <v>3034</v>
      </c>
      <c r="C6174" s="3" t="s">
        <v>41</v>
      </c>
      <c r="D6174" s="2" t="s">
        <v>346</v>
      </c>
      <c r="E6174" s="3">
        <v>18</v>
      </c>
      <c r="F6174" s="17">
        <v>0</v>
      </c>
      <c r="G6174" s="17">
        <v>1</v>
      </c>
      <c r="H6174" s="17">
        <v>0</v>
      </c>
      <c r="I6174" s="7">
        <v>2.1</v>
      </c>
      <c r="J6174" s="7">
        <v>28</v>
      </c>
      <c r="K6174" s="4">
        <v>1214</v>
      </c>
      <c r="L6174" s="5">
        <v>1214.0587</v>
      </c>
      <c r="M6174">
        <v>295277.37</v>
      </c>
      <c r="N6174" s="33">
        <v>1</v>
      </c>
      <c r="O6174" s="50" t="e">
        <f>INDEX([1]Dados!$M$2:$N$26779,MATCH($P6174,[1]Dados!$N$2:$N$26779,),2)</f>
        <v>#N/A</v>
      </c>
      <c r="P6174">
        <v>170380</v>
      </c>
      <c r="Q6174" s="1">
        <v>37180</v>
      </c>
      <c r="R6174" s="1">
        <v>37184</v>
      </c>
      <c r="S6174" t="s">
        <v>2427</v>
      </c>
    </row>
    <row r="6175" spans="1:19" x14ac:dyDescent="0.2">
      <c r="A6175" s="7">
        <v>140020</v>
      </c>
      <c r="B6175" s="3">
        <v>3034</v>
      </c>
      <c r="C6175" s="3" t="s">
        <v>41</v>
      </c>
      <c r="D6175" s="2" t="s">
        <v>346</v>
      </c>
      <c r="E6175" s="3">
        <v>18</v>
      </c>
      <c r="F6175" s="17">
        <v>0</v>
      </c>
      <c r="G6175" s="17">
        <v>1</v>
      </c>
      <c r="H6175" s="17">
        <v>0</v>
      </c>
      <c r="I6175" s="7">
        <v>2.2000000000000002</v>
      </c>
      <c r="J6175" s="7">
        <v>1</v>
      </c>
      <c r="K6175" s="4">
        <v>1214</v>
      </c>
      <c r="L6175" s="5">
        <v>1214.0587</v>
      </c>
      <c r="M6175">
        <v>295277.37</v>
      </c>
      <c r="N6175" s="33">
        <v>1</v>
      </c>
      <c r="O6175" s="50" t="e">
        <f>INDEX([1]Dados!$M$2:$N$26779,MATCH($P6175,[1]Dados!$N$2:$N$26779,),2)</f>
        <v>#N/A</v>
      </c>
      <c r="P6175">
        <v>170380</v>
      </c>
      <c r="Q6175" s="1">
        <v>37180</v>
      </c>
      <c r="R6175" s="1">
        <v>37184</v>
      </c>
      <c r="S6175" t="s">
        <v>2427</v>
      </c>
    </row>
    <row r="6176" spans="1:19" x14ac:dyDescent="0.2">
      <c r="A6176" s="7">
        <v>140020</v>
      </c>
      <c r="B6176" s="3">
        <v>3034</v>
      </c>
      <c r="C6176" s="3" t="s">
        <v>41</v>
      </c>
      <c r="D6176" s="2" t="s">
        <v>346</v>
      </c>
      <c r="E6176" s="3">
        <v>18</v>
      </c>
      <c r="F6176" s="17">
        <v>0</v>
      </c>
      <c r="G6176" s="17">
        <v>1</v>
      </c>
      <c r="H6176" s="17">
        <v>0</v>
      </c>
      <c r="I6176" s="7" t="s">
        <v>3</v>
      </c>
      <c r="J6176" s="7">
        <v>0</v>
      </c>
      <c r="K6176" s="4">
        <v>1214</v>
      </c>
      <c r="L6176" s="5">
        <v>1214.0589</v>
      </c>
      <c r="M6176" t="s">
        <v>2134</v>
      </c>
      <c r="N6176" s="33">
        <v>1</v>
      </c>
      <c r="O6176" s="50" t="e">
        <f>INDEX([1]Dados!$M$2:$N$26779,MATCH($P6176,[1]Dados!$N$2:$N$26779,),2)</f>
        <v>#N/A</v>
      </c>
      <c r="P6176">
        <v>170304</v>
      </c>
      <c r="Q6176" s="1">
        <v>37180</v>
      </c>
      <c r="R6176" s="1">
        <v>37184</v>
      </c>
      <c r="S6176" t="s">
        <v>965</v>
      </c>
    </row>
    <row r="6177" spans="1:19" x14ac:dyDescent="0.2">
      <c r="A6177" s="7">
        <v>140020</v>
      </c>
      <c r="B6177" s="3">
        <v>3034</v>
      </c>
      <c r="C6177" s="3" t="s">
        <v>41</v>
      </c>
      <c r="D6177" s="2" t="s">
        <v>346</v>
      </c>
      <c r="E6177" s="3">
        <v>18</v>
      </c>
      <c r="F6177" s="17">
        <v>0</v>
      </c>
      <c r="G6177" s="17">
        <v>1</v>
      </c>
      <c r="H6177" s="17">
        <v>0</v>
      </c>
      <c r="I6177" s="7">
        <v>5.0999999999999996</v>
      </c>
      <c r="J6177" s="7">
        <v>24</v>
      </c>
      <c r="K6177" s="4">
        <v>1214</v>
      </c>
      <c r="L6177" s="5">
        <v>1214.0589</v>
      </c>
      <c r="M6177">
        <v>180108</v>
      </c>
      <c r="N6177" s="33">
        <v>1</v>
      </c>
      <c r="O6177" s="50" t="e">
        <f>INDEX([1]Dados!$M$2:$N$26779,MATCH($P6177,[1]Dados!$N$2:$N$26779,),2)</f>
        <v>#N/A</v>
      </c>
      <c r="P6177">
        <v>170335</v>
      </c>
      <c r="Q6177" s="1">
        <v>37180</v>
      </c>
      <c r="R6177" s="1">
        <v>37184</v>
      </c>
      <c r="S6177" t="s">
        <v>965</v>
      </c>
    </row>
    <row r="6178" spans="1:19" x14ac:dyDescent="0.2">
      <c r="A6178" s="7">
        <v>140020</v>
      </c>
      <c r="B6178" s="3">
        <v>3034</v>
      </c>
      <c r="C6178" s="3" t="s">
        <v>41</v>
      </c>
      <c r="D6178" s="2" t="s">
        <v>346</v>
      </c>
      <c r="E6178" s="3">
        <v>18</v>
      </c>
      <c r="F6178" s="17">
        <v>0</v>
      </c>
      <c r="G6178" s="17">
        <v>1</v>
      </c>
      <c r="H6178" s="17">
        <v>0</v>
      </c>
      <c r="I6178" s="7">
        <v>5.2</v>
      </c>
      <c r="J6178" s="7">
        <v>13</v>
      </c>
      <c r="K6178" s="4">
        <v>1214</v>
      </c>
      <c r="L6178" s="5">
        <v>1214.0589</v>
      </c>
      <c r="M6178">
        <v>180108</v>
      </c>
      <c r="N6178" s="33">
        <v>1</v>
      </c>
      <c r="O6178" s="50" t="e">
        <f>INDEX([1]Dados!$M$2:$N$26779,MATCH($P6178,[1]Dados!$N$2:$N$26779,),2)</f>
        <v>#N/A</v>
      </c>
      <c r="P6178">
        <v>170335</v>
      </c>
      <c r="Q6178" s="1">
        <v>37180</v>
      </c>
      <c r="R6178" s="1">
        <v>37184</v>
      </c>
      <c r="S6178" t="s">
        <v>965</v>
      </c>
    </row>
    <row r="6179" spans="1:19" x14ac:dyDescent="0.2">
      <c r="A6179" s="7">
        <v>140020</v>
      </c>
      <c r="B6179" s="3">
        <v>3034</v>
      </c>
      <c r="C6179" s="3" t="s">
        <v>41</v>
      </c>
      <c r="D6179" s="2" t="s">
        <v>346</v>
      </c>
      <c r="E6179" s="3">
        <v>18</v>
      </c>
      <c r="F6179" s="17">
        <v>0</v>
      </c>
      <c r="G6179" s="17">
        <v>1</v>
      </c>
      <c r="H6179" s="17">
        <v>0</v>
      </c>
      <c r="I6179" s="7">
        <v>1.1000000000000001</v>
      </c>
      <c r="J6179" s="7">
        <v>30</v>
      </c>
      <c r="K6179" s="4">
        <v>1214</v>
      </c>
      <c r="L6179" s="5">
        <v>1214.0808</v>
      </c>
      <c r="M6179">
        <v>120000</v>
      </c>
      <c r="N6179" s="33">
        <v>1</v>
      </c>
      <c r="O6179" s="50" t="e">
        <f>INDEX([1]Dados!$M$2:$N$26779,MATCH($P6179,[1]Dados!$N$2:$N$26779,),2)</f>
        <v>#N/A</v>
      </c>
      <c r="P6179">
        <v>170563</v>
      </c>
      <c r="Q6179" s="1">
        <v>37180</v>
      </c>
      <c r="R6179" s="1">
        <v>37184</v>
      </c>
      <c r="S6179" t="s">
        <v>2426</v>
      </c>
    </row>
    <row r="6180" spans="1:19" x14ac:dyDescent="0.2">
      <c r="A6180" s="7">
        <v>140020</v>
      </c>
      <c r="B6180" s="3">
        <v>3034</v>
      </c>
      <c r="C6180" s="3" t="s">
        <v>41</v>
      </c>
      <c r="D6180" s="2" t="s">
        <v>346</v>
      </c>
      <c r="E6180" s="3">
        <v>18</v>
      </c>
      <c r="F6180" s="17">
        <v>0</v>
      </c>
      <c r="G6180" s="17">
        <v>1</v>
      </c>
      <c r="H6180" s="17">
        <v>0</v>
      </c>
      <c r="I6180" s="7">
        <v>1.2</v>
      </c>
      <c r="J6180" s="7">
        <v>20</v>
      </c>
      <c r="K6180" s="4">
        <v>1214</v>
      </c>
      <c r="L6180" s="5">
        <v>1214.0808</v>
      </c>
      <c r="M6180">
        <v>120000</v>
      </c>
      <c r="N6180" s="33">
        <v>1</v>
      </c>
      <c r="O6180" s="50" t="e">
        <f>INDEX([1]Dados!$M$2:$N$26779,MATCH($P6180,[1]Dados!$N$2:$N$26779,),2)</f>
        <v>#N/A</v>
      </c>
      <c r="P6180">
        <v>170563</v>
      </c>
      <c r="Q6180" s="1">
        <v>37180</v>
      </c>
      <c r="R6180" s="1">
        <v>37184</v>
      </c>
      <c r="S6180" t="s">
        <v>2426</v>
      </c>
    </row>
    <row r="6181" spans="1:19" x14ac:dyDescent="0.2">
      <c r="A6181" s="7">
        <v>140020</v>
      </c>
      <c r="B6181" s="3">
        <v>3034</v>
      </c>
      <c r="C6181" s="3" t="s">
        <v>41</v>
      </c>
      <c r="D6181" s="2" t="s">
        <v>346</v>
      </c>
      <c r="E6181" s="3">
        <v>18</v>
      </c>
      <c r="F6181" s="17">
        <v>0</v>
      </c>
      <c r="G6181" s="17">
        <v>1</v>
      </c>
      <c r="H6181" s="17">
        <v>0</v>
      </c>
      <c r="I6181" s="7">
        <v>1.3</v>
      </c>
      <c r="J6181" s="7">
        <v>26</v>
      </c>
      <c r="K6181" s="4">
        <v>1214</v>
      </c>
      <c r="L6181" s="5">
        <v>1214.0808</v>
      </c>
      <c r="M6181">
        <v>120000</v>
      </c>
      <c r="N6181" s="33">
        <v>1</v>
      </c>
      <c r="O6181" s="50" t="e">
        <f>INDEX([1]Dados!$M$2:$N$26779,MATCH($P6181,[1]Dados!$N$2:$N$26779,),2)</f>
        <v>#N/A</v>
      </c>
      <c r="P6181">
        <v>170563</v>
      </c>
      <c r="Q6181" s="1">
        <v>37180</v>
      </c>
      <c r="R6181" s="1">
        <v>37184</v>
      </c>
      <c r="S6181" t="s">
        <v>2426</v>
      </c>
    </row>
    <row r="6182" spans="1:19" x14ac:dyDescent="0.2">
      <c r="A6182" s="7">
        <v>140020</v>
      </c>
      <c r="B6182" s="3">
        <v>3034</v>
      </c>
      <c r="C6182" s="3" t="s">
        <v>41</v>
      </c>
      <c r="D6182" s="2" t="s">
        <v>346</v>
      </c>
      <c r="E6182" s="3">
        <v>18</v>
      </c>
      <c r="F6182" s="17">
        <v>0</v>
      </c>
      <c r="G6182" s="17">
        <v>1</v>
      </c>
      <c r="H6182" s="17">
        <v>0</v>
      </c>
      <c r="I6182" s="7" t="s">
        <v>3</v>
      </c>
      <c r="J6182" s="7">
        <v>0</v>
      </c>
      <c r="K6182" s="4">
        <v>1214</v>
      </c>
      <c r="L6182" s="5">
        <v>1214.0808</v>
      </c>
      <c r="M6182">
        <v>105600</v>
      </c>
      <c r="N6182" s="33">
        <v>1</v>
      </c>
      <c r="O6182" s="50" t="e">
        <f>INDEX([1]Dados!$M$2:$N$26779,MATCH($P6182,[1]Dados!$N$2:$N$26779,),2)</f>
        <v>#N/A</v>
      </c>
      <c r="P6182">
        <v>170564</v>
      </c>
      <c r="Q6182" s="1">
        <v>37180</v>
      </c>
      <c r="R6182" s="1">
        <v>37184</v>
      </c>
      <c r="S6182" t="s">
        <v>2426</v>
      </c>
    </row>
    <row r="6183" spans="1:19" x14ac:dyDescent="0.2">
      <c r="A6183" s="7">
        <v>140020</v>
      </c>
      <c r="B6183" s="3">
        <v>3034</v>
      </c>
      <c r="C6183" s="3" t="s">
        <v>41</v>
      </c>
      <c r="D6183" s="2" t="s">
        <v>346</v>
      </c>
      <c r="E6183" s="3">
        <v>18</v>
      </c>
      <c r="F6183" s="17">
        <v>0</v>
      </c>
      <c r="G6183" s="17">
        <v>1</v>
      </c>
      <c r="H6183" s="17">
        <v>0</v>
      </c>
      <c r="I6183" s="7">
        <v>4.0999999999999996</v>
      </c>
      <c r="J6183" s="7">
        <v>22</v>
      </c>
      <c r="K6183" s="4">
        <v>1293</v>
      </c>
      <c r="L6183" s="5">
        <v>1293.0592999999999</v>
      </c>
      <c r="M6183">
        <v>28321.27</v>
      </c>
      <c r="N6183" s="33">
        <v>1</v>
      </c>
      <c r="O6183" s="50" t="e">
        <f>INDEX([1]Dados!$M$2:$N$26779,MATCH($P6183,[1]Dados!$N$2:$N$26779,),2)</f>
        <v>#N/A</v>
      </c>
      <c r="P6183">
        <v>170124</v>
      </c>
      <c r="Q6183" s="1">
        <v>37180</v>
      </c>
      <c r="R6183" s="1">
        <v>37184</v>
      </c>
      <c r="S6183" t="s">
        <v>2429</v>
      </c>
    </row>
    <row r="6184" spans="1:19" x14ac:dyDescent="0.2">
      <c r="A6184" s="7">
        <v>140020</v>
      </c>
      <c r="B6184" s="3">
        <v>3034</v>
      </c>
      <c r="C6184" s="3" t="s">
        <v>41</v>
      </c>
      <c r="D6184" s="2" t="s">
        <v>346</v>
      </c>
      <c r="E6184" s="3">
        <v>18</v>
      </c>
      <c r="F6184" s="17">
        <v>0</v>
      </c>
      <c r="G6184" s="17">
        <v>1</v>
      </c>
      <c r="H6184" s="17">
        <v>0</v>
      </c>
      <c r="I6184" s="7">
        <v>4.2</v>
      </c>
      <c r="J6184" s="7">
        <v>32</v>
      </c>
      <c r="K6184" s="4">
        <v>1293</v>
      </c>
      <c r="L6184" s="5">
        <v>1293.0592999999999</v>
      </c>
      <c r="M6184">
        <v>28321.27</v>
      </c>
      <c r="N6184" s="33">
        <v>1</v>
      </c>
      <c r="O6184" s="50" t="e">
        <f>INDEX([1]Dados!$M$2:$N$26779,MATCH($P6184,[1]Dados!$N$2:$N$26779,),2)</f>
        <v>#N/A</v>
      </c>
      <c r="P6184">
        <v>170124</v>
      </c>
      <c r="Q6184" s="1">
        <v>37180</v>
      </c>
      <c r="R6184" s="1">
        <v>37184</v>
      </c>
      <c r="S6184" t="s">
        <v>2429</v>
      </c>
    </row>
    <row r="6185" spans="1:19" x14ac:dyDescent="0.2">
      <c r="A6185" s="7">
        <v>140020</v>
      </c>
      <c r="B6185" s="3">
        <v>3034</v>
      </c>
      <c r="C6185" s="3" t="s">
        <v>41</v>
      </c>
      <c r="D6185" s="2" t="s">
        <v>346</v>
      </c>
      <c r="E6185" s="3">
        <v>18</v>
      </c>
      <c r="F6185" s="17">
        <v>0</v>
      </c>
      <c r="G6185" s="17">
        <v>1</v>
      </c>
      <c r="H6185" s="17">
        <v>0</v>
      </c>
      <c r="I6185" s="7">
        <v>4.3</v>
      </c>
      <c r="J6185" s="7">
        <v>18</v>
      </c>
      <c r="K6185" s="4">
        <v>1293</v>
      </c>
      <c r="L6185" s="5">
        <v>1293.0592999999999</v>
      </c>
      <c r="M6185">
        <v>28321.27</v>
      </c>
      <c r="N6185" s="33">
        <v>1</v>
      </c>
      <c r="O6185" s="50" t="e">
        <f>INDEX([1]Dados!$M$2:$N$26779,MATCH($P6185,[1]Dados!$N$2:$N$26779,),2)</f>
        <v>#N/A</v>
      </c>
      <c r="P6185">
        <v>170124</v>
      </c>
      <c r="Q6185" s="1">
        <v>37180</v>
      </c>
      <c r="R6185" s="1">
        <v>37184</v>
      </c>
      <c r="S6185" t="s">
        <v>2429</v>
      </c>
    </row>
    <row r="6186" spans="1:19" x14ac:dyDescent="0.2">
      <c r="A6186" s="7">
        <v>431242</v>
      </c>
      <c r="B6186" s="3">
        <v>87106</v>
      </c>
      <c r="C6186" s="3" t="s">
        <v>40</v>
      </c>
      <c r="D6186" s="2" t="s">
        <v>578</v>
      </c>
      <c r="E6186" s="3">
        <v>18</v>
      </c>
      <c r="F6186" s="17">
        <v>0</v>
      </c>
      <c r="G6186" s="17">
        <v>1</v>
      </c>
      <c r="H6186" s="17">
        <v>0</v>
      </c>
      <c r="I6186" s="7">
        <v>2.1</v>
      </c>
      <c r="J6186" s="7">
        <v>18</v>
      </c>
      <c r="K6186" s="4">
        <v>1203</v>
      </c>
      <c r="L6186" s="5">
        <v>1203.0829000000001</v>
      </c>
      <c r="M6186">
        <v>13562.88</v>
      </c>
      <c r="N6186" s="33">
        <v>1</v>
      </c>
      <c r="O6186" s="50" t="e">
        <f>INDEX([1]Dados!$M$2:$N$26779,MATCH($P6186,[1]Dados!$N$2:$N$26779,),2)</f>
        <v>#N/A</v>
      </c>
      <c r="P6186">
        <v>170431</v>
      </c>
      <c r="Q6186" s="1">
        <v>37180</v>
      </c>
      <c r="R6186" s="1">
        <v>37184</v>
      </c>
      <c r="S6186" t="s">
        <v>1194</v>
      </c>
    </row>
    <row r="6187" spans="1:19" x14ac:dyDescent="0.2">
      <c r="A6187" s="7">
        <v>431242</v>
      </c>
      <c r="B6187" s="3">
        <v>87106</v>
      </c>
      <c r="C6187" s="3" t="s">
        <v>40</v>
      </c>
      <c r="D6187" s="2" t="s">
        <v>578</v>
      </c>
      <c r="E6187" s="3">
        <v>18</v>
      </c>
      <c r="F6187" s="17">
        <v>0</v>
      </c>
      <c r="G6187" s="17">
        <v>1</v>
      </c>
      <c r="H6187" s="17">
        <v>0</v>
      </c>
      <c r="I6187" s="7">
        <v>2.2000000000000002</v>
      </c>
      <c r="J6187" s="7">
        <v>15</v>
      </c>
      <c r="K6187" s="4">
        <v>1203</v>
      </c>
      <c r="L6187" s="5">
        <v>1203.0829000000001</v>
      </c>
      <c r="M6187">
        <v>13562.88</v>
      </c>
      <c r="N6187" s="33">
        <v>1</v>
      </c>
      <c r="O6187" s="50" t="e">
        <f>INDEX([1]Dados!$M$2:$N$26779,MATCH($P6187,[1]Dados!$N$2:$N$26779,),2)</f>
        <v>#N/A</v>
      </c>
      <c r="P6187">
        <v>170431</v>
      </c>
      <c r="Q6187" s="1">
        <v>37180</v>
      </c>
      <c r="R6187" s="1">
        <v>37184</v>
      </c>
      <c r="S6187" t="s">
        <v>1194</v>
      </c>
    </row>
    <row r="6188" spans="1:19" x14ac:dyDescent="0.2">
      <c r="A6188" s="7">
        <v>431242</v>
      </c>
      <c r="B6188" s="3">
        <v>87106</v>
      </c>
      <c r="C6188" s="3" t="s">
        <v>40</v>
      </c>
      <c r="D6188" s="2" t="s">
        <v>578</v>
      </c>
      <c r="E6188" s="3">
        <v>18</v>
      </c>
      <c r="F6188" s="17">
        <v>0</v>
      </c>
      <c r="G6188" s="17">
        <v>1</v>
      </c>
      <c r="H6188" s="17">
        <v>0</v>
      </c>
      <c r="I6188" s="7">
        <v>1.1000000000000001</v>
      </c>
      <c r="J6188" s="7">
        <v>15</v>
      </c>
      <c r="K6188" s="4">
        <v>1214</v>
      </c>
      <c r="L6188" s="5">
        <v>1214.0587</v>
      </c>
      <c r="M6188">
        <v>53714</v>
      </c>
      <c r="N6188" s="33">
        <v>1</v>
      </c>
      <c r="O6188" s="50" t="e">
        <f>INDEX([1]Dados!$M$2:$N$26779,MATCH($P6188,[1]Dados!$N$2:$N$26779,),2)</f>
        <v>#N/A</v>
      </c>
      <c r="P6188">
        <v>170381</v>
      </c>
      <c r="Q6188" s="1">
        <v>37180</v>
      </c>
      <c r="R6188" s="1">
        <v>37184</v>
      </c>
      <c r="S6188" t="s">
        <v>1186</v>
      </c>
    </row>
    <row r="6189" spans="1:19" x14ac:dyDescent="0.2">
      <c r="A6189" s="7">
        <v>431242</v>
      </c>
      <c r="B6189" s="3">
        <v>87106</v>
      </c>
      <c r="C6189" s="3" t="s">
        <v>40</v>
      </c>
      <c r="D6189" s="2" t="s">
        <v>578</v>
      </c>
      <c r="E6189" s="3">
        <v>18</v>
      </c>
      <c r="F6189" s="17">
        <v>0</v>
      </c>
      <c r="G6189" s="17">
        <v>1</v>
      </c>
      <c r="H6189" s="17">
        <v>0</v>
      </c>
      <c r="I6189" s="7">
        <v>1.2</v>
      </c>
      <c r="J6189" s="7">
        <v>25</v>
      </c>
      <c r="K6189" s="4">
        <v>1214</v>
      </c>
      <c r="L6189" s="5">
        <v>1214.0587</v>
      </c>
      <c r="M6189">
        <v>53714</v>
      </c>
      <c r="N6189" s="33">
        <v>1</v>
      </c>
      <c r="O6189" s="50" t="e">
        <f>INDEX([1]Dados!$M$2:$N$26779,MATCH($P6189,[1]Dados!$N$2:$N$26779,),2)</f>
        <v>#N/A</v>
      </c>
      <c r="P6189">
        <v>170381</v>
      </c>
      <c r="Q6189" s="1">
        <v>37180</v>
      </c>
      <c r="R6189" s="1">
        <v>37184</v>
      </c>
      <c r="S6189" t="s">
        <v>1186</v>
      </c>
    </row>
    <row r="6190" spans="1:19" x14ac:dyDescent="0.2">
      <c r="A6190" s="7">
        <v>431242</v>
      </c>
      <c r="B6190" s="3">
        <v>87106</v>
      </c>
      <c r="C6190" s="3" t="s">
        <v>40</v>
      </c>
      <c r="D6190" s="2" t="s">
        <v>578</v>
      </c>
      <c r="E6190" s="3">
        <v>18</v>
      </c>
      <c r="F6190" s="17">
        <v>0</v>
      </c>
      <c r="G6190" s="17">
        <v>1</v>
      </c>
      <c r="H6190" s="17">
        <v>0</v>
      </c>
      <c r="I6190" s="7">
        <v>1.3</v>
      </c>
      <c r="J6190" s="7">
        <v>1</v>
      </c>
      <c r="K6190" s="4">
        <v>1214</v>
      </c>
      <c r="L6190" s="5">
        <v>1214.0587</v>
      </c>
      <c r="M6190">
        <v>53714</v>
      </c>
      <c r="N6190" s="33">
        <v>1</v>
      </c>
      <c r="O6190" s="50" t="e">
        <f>INDEX([1]Dados!$M$2:$N$26779,MATCH($P6190,[1]Dados!$N$2:$N$26779,),2)</f>
        <v>#N/A</v>
      </c>
      <c r="P6190">
        <v>170381</v>
      </c>
      <c r="Q6190" s="1">
        <v>37180</v>
      </c>
      <c r="R6190" s="1">
        <v>37184</v>
      </c>
      <c r="S6190" t="s">
        <v>1186</v>
      </c>
    </row>
    <row r="6191" spans="1:19" x14ac:dyDescent="0.2">
      <c r="A6191" s="7">
        <v>431242</v>
      </c>
      <c r="B6191" s="3">
        <v>87106</v>
      </c>
      <c r="C6191" s="3" t="s">
        <v>40</v>
      </c>
      <c r="D6191" s="2" t="s">
        <v>578</v>
      </c>
      <c r="E6191" s="3">
        <v>18</v>
      </c>
      <c r="F6191" s="17">
        <v>0</v>
      </c>
      <c r="G6191" s="17">
        <v>1</v>
      </c>
      <c r="H6191" s="17">
        <v>0</v>
      </c>
      <c r="I6191" s="7">
        <v>1.4</v>
      </c>
      <c r="J6191" s="7">
        <v>3</v>
      </c>
      <c r="K6191" s="4">
        <v>1214</v>
      </c>
      <c r="L6191" s="5">
        <v>1214.0587</v>
      </c>
      <c r="M6191">
        <v>53714</v>
      </c>
      <c r="N6191" s="33">
        <v>1</v>
      </c>
      <c r="O6191" s="50" t="e">
        <f>INDEX([1]Dados!$M$2:$N$26779,MATCH($P6191,[1]Dados!$N$2:$N$26779,),2)</f>
        <v>#N/A</v>
      </c>
      <c r="P6191">
        <v>170381</v>
      </c>
      <c r="Q6191" s="1">
        <v>37180</v>
      </c>
      <c r="R6191" s="1">
        <v>37184</v>
      </c>
      <c r="S6191" t="s">
        <v>1186</v>
      </c>
    </row>
    <row r="6192" spans="1:19" x14ac:dyDescent="0.2">
      <c r="A6192" s="7">
        <v>431242</v>
      </c>
      <c r="B6192" s="3">
        <v>87106</v>
      </c>
      <c r="C6192" s="3" t="s">
        <v>40</v>
      </c>
      <c r="D6192" s="2" t="s">
        <v>578</v>
      </c>
      <c r="E6192" s="3">
        <v>18</v>
      </c>
      <c r="F6192" s="17">
        <v>0</v>
      </c>
      <c r="G6192" s="17">
        <v>1</v>
      </c>
      <c r="H6192" s="17">
        <v>0</v>
      </c>
      <c r="I6192" s="7" t="s">
        <v>3</v>
      </c>
      <c r="J6192" s="7">
        <v>0</v>
      </c>
      <c r="K6192" s="4">
        <v>1214</v>
      </c>
      <c r="L6192" s="5">
        <v>1214.0589</v>
      </c>
      <c r="M6192" t="s">
        <v>2134</v>
      </c>
      <c r="N6192" s="33">
        <v>1</v>
      </c>
      <c r="O6192" s="50" t="e">
        <f>INDEX([1]Dados!$M$2:$N$26779,MATCH($P6192,[1]Dados!$N$2:$N$26779,),2)</f>
        <v>#N/A</v>
      </c>
      <c r="P6192">
        <v>170288</v>
      </c>
      <c r="Q6192" s="1">
        <v>37180</v>
      </c>
      <c r="R6192" s="1">
        <v>37184</v>
      </c>
      <c r="S6192" t="s">
        <v>2430</v>
      </c>
    </row>
    <row r="6193" spans="1:19" x14ac:dyDescent="0.2">
      <c r="A6193" s="7">
        <v>431242</v>
      </c>
      <c r="B6193" s="3">
        <v>87106</v>
      </c>
      <c r="C6193" s="3" t="s">
        <v>40</v>
      </c>
      <c r="D6193" s="2" t="s">
        <v>578</v>
      </c>
      <c r="E6193" s="3">
        <v>18</v>
      </c>
      <c r="F6193" s="17">
        <v>0</v>
      </c>
      <c r="G6193" s="17">
        <v>1</v>
      </c>
      <c r="H6193" s="17">
        <v>0</v>
      </c>
      <c r="I6193" s="7">
        <v>4.0999999999999996</v>
      </c>
      <c r="J6193" s="7">
        <v>25</v>
      </c>
      <c r="K6193" s="4">
        <v>1214</v>
      </c>
      <c r="L6193" s="5">
        <v>1214.0589</v>
      </c>
      <c r="M6193">
        <v>187980</v>
      </c>
      <c r="N6193" s="33">
        <v>1</v>
      </c>
      <c r="O6193" s="50" t="e">
        <f>INDEX([1]Dados!$M$2:$N$26779,MATCH($P6193,[1]Dados!$N$2:$N$26779,),2)</f>
        <v>#N/A</v>
      </c>
      <c r="P6193">
        <v>170336</v>
      </c>
      <c r="Q6193" s="1">
        <v>37180</v>
      </c>
      <c r="R6193" s="1">
        <v>37184</v>
      </c>
      <c r="S6193" t="s">
        <v>2430</v>
      </c>
    </row>
    <row r="6194" spans="1:19" x14ac:dyDescent="0.2">
      <c r="A6194" s="7">
        <v>431242</v>
      </c>
      <c r="B6194" s="3">
        <v>87106</v>
      </c>
      <c r="C6194" s="3" t="s">
        <v>40</v>
      </c>
      <c r="D6194" s="2" t="s">
        <v>578</v>
      </c>
      <c r="E6194" s="3">
        <v>18</v>
      </c>
      <c r="F6194" s="17">
        <v>0</v>
      </c>
      <c r="G6194" s="17">
        <v>1</v>
      </c>
      <c r="H6194" s="17">
        <v>0</v>
      </c>
      <c r="I6194" s="7">
        <v>4.2</v>
      </c>
      <c r="J6194" s="7">
        <v>23</v>
      </c>
      <c r="K6194" s="4">
        <v>1214</v>
      </c>
      <c r="L6194" s="5">
        <v>1214.0589</v>
      </c>
      <c r="M6194">
        <v>187980</v>
      </c>
      <c r="N6194" s="33">
        <v>1</v>
      </c>
      <c r="O6194" s="50" t="e">
        <f>INDEX([1]Dados!$M$2:$N$26779,MATCH($P6194,[1]Dados!$N$2:$N$26779,),2)</f>
        <v>#N/A</v>
      </c>
      <c r="P6194">
        <v>170336</v>
      </c>
      <c r="Q6194" s="1">
        <v>37180</v>
      </c>
      <c r="R6194" s="1">
        <v>37184</v>
      </c>
      <c r="S6194" t="s">
        <v>2430</v>
      </c>
    </row>
    <row r="6195" spans="1:19" x14ac:dyDescent="0.2">
      <c r="A6195" s="7">
        <v>431242</v>
      </c>
      <c r="B6195" s="3">
        <v>87106</v>
      </c>
      <c r="C6195" s="3" t="s">
        <v>40</v>
      </c>
      <c r="D6195" s="2" t="s">
        <v>578</v>
      </c>
      <c r="E6195" s="3">
        <v>18</v>
      </c>
      <c r="F6195" s="17">
        <v>0</v>
      </c>
      <c r="G6195" s="17">
        <v>1</v>
      </c>
      <c r="H6195" s="17">
        <v>0</v>
      </c>
      <c r="I6195" s="7">
        <v>3.1</v>
      </c>
      <c r="J6195" s="7">
        <v>22</v>
      </c>
      <c r="K6195" s="4">
        <v>1293</v>
      </c>
      <c r="L6195" s="5">
        <v>1293.0592999999999</v>
      </c>
      <c r="M6195">
        <v>2643.3</v>
      </c>
      <c r="N6195" s="33">
        <v>1</v>
      </c>
      <c r="O6195" s="50" t="e">
        <f>INDEX([1]Dados!$M$2:$N$26779,MATCH($P6195,[1]Dados!$N$2:$N$26779,),2)</f>
        <v>#N/A</v>
      </c>
      <c r="P6195">
        <v>170125</v>
      </c>
      <c r="Q6195" s="1">
        <v>37180</v>
      </c>
      <c r="R6195" s="1">
        <v>37184</v>
      </c>
      <c r="S6195" t="s">
        <v>1193</v>
      </c>
    </row>
    <row r="6196" spans="1:19" x14ac:dyDescent="0.2">
      <c r="A6196" s="7">
        <v>431242</v>
      </c>
      <c r="B6196" s="3">
        <v>87106</v>
      </c>
      <c r="C6196" s="3" t="s">
        <v>40</v>
      </c>
      <c r="D6196" s="2" t="s">
        <v>578</v>
      </c>
      <c r="E6196" s="3">
        <v>18</v>
      </c>
      <c r="F6196" s="17">
        <v>0</v>
      </c>
      <c r="G6196" s="17">
        <v>1</v>
      </c>
      <c r="H6196" s="17">
        <v>0</v>
      </c>
      <c r="I6196" s="7">
        <v>3.2</v>
      </c>
      <c r="J6196" s="7">
        <v>20</v>
      </c>
      <c r="K6196" s="4">
        <v>1293</v>
      </c>
      <c r="L6196" s="5">
        <v>1293.0592999999999</v>
      </c>
      <c r="M6196">
        <v>2643.3</v>
      </c>
      <c r="N6196" s="33">
        <v>1</v>
      </c>
      <c r="O6196" s="50" t="e">
        <f>INDEX([1]Dados!$M$2:$N$26779,MATCH($P6196,[1]Dados!$N$2:$N$26779,),2)</f>
        <v>#N/A</v>
      </c>
      <c r="P6196">
        <v>170125</v>
      </c>
      <c r="Q6196" s="1">
        <v>37180</v>
      </c>
      <c r="R6196" s="1">
        <v>37184</v>
      </c>
      <c r="S6196" t="s">
        <v>1193</v>
      </c>
    </row>
    <row r="6197" spans="1:19" x14ac:dyDescent="0.2">
      <c r="A6197" s="7">
        <v>431242</v>
      </c>
      <c r="B6197" s="3">
        <v>87106</v>
      </c>
      <c r="C6197" s="3" t="s">
        <v>40</v>
      </c>
      <c r="D6197" s="2" t="s">
        <v>578</v>
      </c>
      <c r="E6197" s="3">
        <v>18</v>
      </c>
      <c r="F6197" s="17">
        <v>0</v>
      </c>
      <c r="G6197" s="17">
        <v>1</v>
      </c>
      <c r="H6197" s="17">
        <v>0</v>
      </c>
      <c r="I6197" s="7">
        <v>3.3</v>
      </c>
      <c r="J6197" s="7">
        <v>15</v>
      </c>
      <c r="K6197" s="4">
        <v>1293</v>
      </c>
      <c r="L6197" s="5">
        <v>1293.0592999999999</v>
      </c>
      <c r="M6197">
        <v>2643.3</v>
      </c>
      <c r="N6197" s="33">
        <v>1</v>
      </c>
      <c r="O6197" s="50" t="e">
        <f>INDEX([1]Dados!$M$2:$N$26779,MATCH($P6197,[1]Dados!$N$2:$N$26779,),2)</f>
        <v>#N/A</v>
      </c>
      <c r="P6197">
        <v>170125</v>
      </c>
      <c r="Q6197" s="1">
        <v>37180</v>
      </c>
      <c r="R6197" s="1">
        <v>37184</v>
      </c>
      <c r="S6197" t="s">
        <v>1193</v>
      </c>
    </row>
    <row r="6198" spans="1:19" x14ac:dyDescent="0.2">
      <c r="A6198" s="7">
        <v>431242</v>
      </c>
      <c r="B6198" s="3">
        <v>87106</v>
      </c>
      <c r="C6198" s="3" t="s">
        <v>40</v>
      </c>
      <c r="D6198" s="2" t="s">
        <v>578</v>
      </c>
      <c r="E6198" s="3">
        <v>18</v>
      </c>
      <c r="F6198" s="17">
        <v>0</v>
      </c>
      <c r="G6198" s="17">
        <v>1</v>
      </c>
      <c r="H6198" s="17">
        <v>0</v>
      </c>
      <c r="I6198" s="7">
        <v>3.4</v>
      </c>
      <c r="J6198" s="7">
        <v>21</v>
      </c>
      <c r="K6198" s="4">
        <v>1293</v>
      </c>
      <c r="L6198" s="5">
        <v>1293.0592999999999</v>
      </c>
      <c r="M6198">
        <v>2643.3</v>
      </c>
      <c r="N6198" s="33">
        <v>1</v>
      </c>
      <c r="O6198" s="50" t="e">
        <f>INDEX([1]Dados!$M$2:$N$26779,MATCH($P6198,[1]Dados!$N$2:$N$26779,),2)</f>
        <v>#N/A</v>
      </c>
      <c r="P6198">
        <v>170125</v>
      </c>
      <c r="Q6198" s="1">
        <v>37180</v>
      </c>
      <c r="R6198" s="1">
        <v>37184</v>
      </c>
      <c r="S6198" t="s">
        <v>1193</v>
      </c>
    </row>
    <row r="6199" spans="1:19" x14ac:dyDescent="0.2">
      <c r="A6199" s="7">
        <v>431242</v>
      </c>
      <c r="B6199" s="3">
        <v>87106</v>
      </c>
      <c r="C6199" s="3" t="s">
        <v>40</v>
      </c>
      <c r="D6199" s="2" t="s">
        <v>578</v>
      </c>
      <c r="E6199" s="3">
        <v>18</v>
      </c>
      <c r="F6199" s="17">
        <v>0</v>
      </c>
      <c r="G6199" s="17">
        <v>1</v>
      </c>
      <c r="H6199" s="17">
        <v>0</v>
      </c>
      <c r="I6199" s="7">
        <v>3.5</v>
      </c>
      <c r="J6199" s="7">
        <v>28</v>
      </c>
      <c r="K6199" s="4">
        <v>1293</v>
      </c>
      <c r="L6199" s="5">
        <v>1293.0592999999999</v>
      </c>
      <c r="M6199">
        <v>2643.3</v>
      </c>
      <c r="N6199" s="33">
        <v>1</v>
      </c>
      <c r="O6199" s="50" t="e">
        <f>INDEX([1]Dados!$M$2:$N$26779,MATCH($P6199,[1]Dados!$N$2:$N$26779,),2)</f>
        <v>#N/A</v>
      </c>
      <c r="P6199">
        <v>170125</v>
      </c>
      <c r="Q6199" s="1">
        <v>37180</v>
      </c>
      <c r="R6199" s="1">
        <v>37184</v>
      </c>
      <c r="S6199" t="s">
        <v>1193</v>
      </c>
    </row>
    <row r="6200" spans="1:19" x14ac:dyDescent="0.2">
      <c r="A6200" s="7">
        <v>431242</v>
      </c>
      <c r="B6200" s="3">
        <v>87106</v>
      </c>
      <c r="C6200" s="3" t="s">
        <v>40</v>
      </c>
      <c r="D6200" s="2" t="s">
        <v>578</v>
      </c>
      <c r="E6200" s="3">
        <v>18</v>
      </c>
      <c r="F6200" s="17">
        <v>0</v>
      </c>
      <c r="G6200" s="17">
        <v>1</v>
      </c>
      <c r="H6200" s="17">
        <v>0</v>
      </c>
      <c r="I6200" s="7">
        <v>3.6</v>
      </c>
      <c r="J6200" s="7">
        <v>0</v>
      </c>
      <c r="K6200" s="4">
        <v>1293</v>
      </c>
      <c r="L6200" s="5">
        <v>1293.0592999999999</v>
      </c>
      <c r="M6200">
        <v>2643.3</v>
      </c>
      <c r="N6200" s="33">
        <v>1</v>
      </c>
      <c r="O6200" s="50" t="e">
        <f>INDEX([1]Dados!$M$2:$N$26779,MATCH($P6200,[1]Dados!$N$2:$N$26779,),2)</f>
        <v>#N/A</v>
      </c>
      <c r="P6200">
        <v>170125</v>
      </c>
      <c r="Q6200" s="1">
        <v>37180</v>
      </c>
      <c r="R6200" s="1">
        <v>37184</v>
      </c>
      <c r="S6200" t="s">
        <v>1193</v>
      </c>
    </row>
    <row r="6201" spans="1:19" x14ac:dyDescent="0.2">
      <c r="A6201" s="7">
        <v>431308</v>
      </c>
      <c r="B6201" s="3">
        <v>87220</v>
      </c>
      <c r="C6201" s="3" t="s">
        <v>40</v>
      </c>
      <c r="D6201" s="2" t="s">
        <v>606</v>
      </c>
      <c r="E6201" s="3">
        <v>18</v>
      </c>
      <c r="F6201" s="17">
        <v>0</v>
      </c>
      <c r="G6201" s="17">
        <v>1</v>
      </c>
      <c r="H6201" s="17">
        <v>0</v>
      </c>
      <c r="I6201" s="7">
        <v>1.1000000000000001</v>
      </c>
      <c r="J6201" s="7">
        <v>25</v>
      </c>
      <c r="K6201" s="4">
        <v>1214</v>
      </c>
      <c r="L6201" s="5">
        <v>1214.0587</v>
      </c>
      <c r="M6201">
        <v>50090.81</v>
      </c>
      <c r="N6201" s="3">
        <v>1</v>
      </c>
      <c r="O6201" s="50" t="e">
        <f>INDEX([1]Dados!$M$2:$N$26779,MATCH($P6201,[1]Dados!$N$2:$N$26779,),2)</f>
        <v>#N/A</v>
      </c>
      <c r="P6201">
        <v>170382</v>
      </c>
      <c r="Q6201" s="1">
        <v>37180</v>
      </c>
      <c r="R6201" s="1">
        <v>37184</v>
      </c>
      <c r="S6201" t="s">
        <v>1186</v>
      </c>
    </row>
    <row r="6202" spans="1:19" x14ac:dyDescent="0.2">
      <c r="A6202" s="7">
        <v>431308</v>
      </c>
      <c r="B6202" s="3">
        <v>87220</v>
      </c>
      <c r="C6202" s="3" t="s">
        <v>40</v>
      </c>
      <c r="D6202" s="2" t="s">
        <v>606</v>
      </c>
      <c r="E6202" s="3">
        <v>18</v>
      </c>
      <c r="F6202" s="17">
        <v>0</v>
      </c>
      <c r="G6202" s="17">
        <v>1</v>
      </c>
      <c r="H6202" s="17">
        <v>0</v>
      </c>
      <c r="I6202" s="7">
        <v>1.2</v>
      </c>
      <c r="J6202" s="7">
        <v>25</v>
      </c>
      <c r="K6202" s="4">
        <v>1214</v>
      </c>
      <c r="L6202" s="5">
        <v>1214.0587</v>
      </c>
      <c r="M6202">
        <v>50090.81</v>
      </c>
      <c r="N6202" s="3">
        <v>1</v>
      </c>
      <c r="O6202" s="50" t="e">
        <f>INDEX([1]Dados!$M$2:$N$26779,MATCH($P6202,[1]Dados!$N$2:$N$26779,),2)</f>
        <v>#N/A</v>
      </c>
      <c r="P6202">
        <v>170382</v>
      </c>
      <c r="Q6202" s="1">
        <v>37180</v>
      </c>
      <c r="R6202" s="1">
        <v>37184</v>
      </c>
      <c r="S6202" t="s">
        <v>1186</v>
      </c>
    </row>
    <row r="6203" spans="1:19" x14ac:dyDescent="0.2">
      <c r="A6203" s="7">
        <v>431308</v>
      </c>
      <c r="B6203" s="3">
        <v>87220</v>
      </c>
      <c r="C6203" s="3" t="s">
        <v>40</v>
      </c>
      <c r="D6203" s="2" t="s">
        <v>606</v>
      </c>
      <c r="E6203" s="3">
        <v>18</v>
      </c>
      <c r="F6203" s="17">
        <v>0</v>
      </c>
      <c r="G6203" s="17">
        <v>1</v>
      </c>
      <c r="H6203" s="17">
        <v>0</v>
      </c>
      <c r="I6203" s="7">
        <v>1.3</v>
      </c>
      <c r="J6203" s="7">
        <v>1</v>
      </c>
      <c r="K6203" s="4">
        <v>1214</v>
      </c>
      <c r="L6203" s="5">
        <v>1214.0587</v>
      </c>
      <c r="M6203">
        <v>50090.81</v>
      </c>
      <c r="N6203" s="3">
        <v>1</v>
      </c>
      <c r="O6203" s="50" t="e">
        <f>INDEX([1]Dados!$M$2:$N$26779,MATCH($P6203,[1]Dados!$N$2:$N$26779,),2)</f>
        <v>#N/A</v>
      </c>
      <c r="P6203">
        <v>170382</v>
      </c>
      <c r="Q6203" s="1">
        <v>37180</v>
      </c>
      <c r="R6203" s="1">
        <v>37184</v>
      </c>
      <c r="S6203" t="s">
        <v>1186</v>
      </c>
    </row>
    <row r="6204" spans="1:19" x14ac:dyDescent="0.2">
      <c r="A6204" s="7">
        <v>431308</v>
      </c>
      <c r="B6204" s="3">
        <v>87220</v>
      </c>
      <c r="C6204" s="3" t="s">
        <v>40</v>
      </c>
      <c r="D6204" s="2" t="s">
        <v>606</v>
      </c>
      <c r="E6204" s="3">
        <v>18</v>
      </c>
      <c r="F6204" s="17">
        <v>0</v>
      </c>
      <c r="G6204" s="17">
        <v>1</v>
      </c>
      <c r="H6204" s="17">
        <v>0</v>
      </c>
      <c r="I6204" s="7">
        <v>1.4</v>
      </c>
      <c r="J6204" s="7">
        <v>2</v>
      </c>
      <c r="K6204" s="4">
        <v>1214</v>
      </c>
      <c r="L6204" s="5">
        <v>1214.0587</v>
      </c>
      <c r="M6204">
        <v>50090.81</v>
      </c>
      <c r="N6204" s="3">
        <v>1</v>
      </c>
      <c r="O6204" s="50" t="e">
        <f>INDEX([1]Dados!$M$2:$N$26779,MATCH($P6204,[1]Dados!$N$2:$N$26779,),2)</f>
        <v>#N/A</v>
      </c>
      <c r="P6204">
        <v>170382</v>
      </c>
      <c r="Q6204" s="1">
        <v>37180</v>
      </c>
      <c r="R6204" s="1">
        <v>37184</v>
      </c>
      <c r="S6204" t="s">
        <v>1186</v>
      </c>
    </row>
    <row r="6205" spans="1:19" x14ac:dyDescent="0.2">
      <c r="A6205" s="7">
        <v>431308</v>
      </c>
      <c r="B6205" s="3">
        <v>87220</v>
      </c>
      <c r="C6205" s="3" t="s">
        <v>40</v>
      </c>
      <c r="D6205" s="2" t="s">
        <v>606</v>
      </c>
      <c r="E6205" s="3">
        <v>18</v>
      </c>
      <c r="F6205" s="17">
        <v>0</v>
      </c>
      <c r="G6205" s="17">
        <v>1</v>
      </c>
      <c r="H6205" s="17">
        <v>0</v>
      </c>
      <c r="I6205" s="7" t="s">
        <v>3</v>
      </c>
      <c r="J6205" s="7">
        <v>0</v>
      </c>
      <c r="K6205" s="4">
        <v>1214</v>
      </c>
      <c r="L6205" s="5">
        <v>1214.0808</v>
      </c>
      <c r="M6205">
        <v>41600</v>
      </c>
      <c r="N6205" s="3">
        <v>1</v>
      </c>
      <c r="O6205" s="50" t="e">
        <f>INDEX([1]Dados!$M$2:$N$26779,MATCH($P6205,[1]Dados!$N$2:$N$26779,),2)</f>
        <v>#N/A</v>
      </c>
      <c r="P6205" s="8">
        <v>170148</v>
      </c>
      <c r="Q6205" s="1">
        <v>37180</v>
      </c>
      <c r="R6205" s="1">
        <v>37184</v>
      </c>
      <c r="S6205" t="s">
        <v>2134</v>
      </c>
    </row>
    <row r="6206" spans="1:19" x14ac:dyDescent="0.2">
      <c r="A6206" s="7">
        <v>431308</v>
      </c>
      <c r="B6206" s="3">
        <v>87220</v>
      </c>
      <c r="C6206" s="3" t="s">
        <v>40</v>
      </c>
      <c r="D6206" s="2" t="s">
        <v>606</v>
      </c>
      <c r="E6206" s="3">
        <v>18</v>
      </c>
      <c r="F6206" s="17">
        <v>0</v>
      </c>
      <c r="G6206" s="17">
        <v>1</v>
      </c>
      <c r="H6206" s="17">
        <v>0</v>
      </c>
      <c r="I6206" s="7" t="s">
        <v>3</v>
      </c>
      <c r="J6206" s="7">
        <v>0</v>
      </c>
      <c r="K6206" s="4">
        <v>1214</v>
      </c>
      <c r="L6206" s="5">
        <v>1214.0808</v>
      </c>
      <c r="M6206">
        <v>72090</v>
      </c>
      <c r="N6206" s="3">
        <v>1</v>
      </c>
      <c r="O6206" s="50" t="e">
        <f>INDEX([1]Dados!$M$2:$N$26779,MATCH($P6206,[1]Dados!$N$2:$N$26779,),2)</f>
        <v>#N/A</v>
      </c>
      <c r="P6206" s="8">
        <v>170454</v>
      </c>
      <c r="Q6206" s="1">
        <v>37180</v>
      </c>
      <c r="R6206" s="1">
        <v>37184</v>
      </c>
      <c r="S6206" t="s">
        <v>2134</v>
      </c>
    </row>
    <row r="6207" spans="1:19" x14ac:dyDescent="0.2">
      <c r="A6207" s="7">
        <v>431308</v>
      </c>
      <c r="B6207" s="3">
        <v>87220</v>
      </c>
      <c r="C6207" s="3" t="s">
        <v>40</v>
      </c>
      <c r="D6207" s="2" t="s">
        <v>606</v>
      </c>
      <c r="E6207" s="3">
        <v>18</v>
      </c>
      <c r="F6207" s="17">
        <v>0</v>
      </c>
      <c r="G6207" s="17">
        <v>1</v>
      </c>
      <c r="H6207" s="17">
        <v>0</v>
      </c>
      <c r="I6207" s="7">
        <v>2.1</v>
      </c>
      <c r="J6207" s="7">
        <v>22</v>
      </c>
      <c r="K6207" s="4">
        <v>1293</v>
      </c>
      <c r="L6207" s="5">
        <v>1293.0592999999999</v>
      </c>
      <c r="M6207">
        <v>15408.5</v>
      </c>
      <c r="N6207" s="3">
        <v>1</v>
      </c>
      <c r="O6207" s="50" t="e">
        <f>INDEX([1]Dados!$M$2:$N$26779,MATCH($P6207,[1]Dados!$N$2:$N$26779,),2)</f>
        <v>#N/A</v>
      </c>
      <c r="P6207">
        <v>170106</v>
      </c>
      <c r="Q6207" s="1">
        <v>37180</v>
      </c>
      <c r="R6207" s="1">
        <v>37184</v>
      </c>
      <c r="S6207" t="s">
        <v>1193</v>
      </c>
    </row>
    <row r="6208" spans="1:19" x14ac:dyDescent="0.2">
      <c r="A6208" s="7">
        <v>431308</v>
      </c>
      <c r="B6208" s="3">
        <v>87220</v>
      </c>
      <c r="C6208" s="3" t="s">
        <v>40</v>
      </c>
      <c r="D6208" s="2" t="s">
        <v>606</v>
      </c>
      <c r="E6208" s="3">
        <v>18</v>
      </c>
      <c r="F6208" s="17">
        <v>0</v>
      </c>
      <c r="G6208" s="17">
        <v>1</v>
      </c>
      <c r="H6208" s="17">
        <v>0</v>
      </c>
      <c r="I6208" s="7">
        <v>2.2000000000000002</v>
      </c>
      <c r="J6208" s="7">
        <v>22</v>
      </c>
      <c r="K6208" s="4">
        <v>1293</v>
      </c>
      <c r="L6208" s="5">
        <v>1293.0592999999999</v>
      </c>
      <c r="M6208">
        <v>15408.5</v>
      </c>
      <c r="N6208" s="3">
        <v>1</v>
      </c>
      <c r="O6208" s="50" t="e">
        <f>INDEX([1]Dados!$M$2:$N$26779,MATCH($P6208,[1]Dados!$N$2:$N$26779,),2)</f>
        <v>#N/A</v>
      </c>
      <c r="P6208">
        <v>170106</v>
      </c>
      <c r="Q6208" s="1">
        <v>37180</v>
      </c>
      <c r="R6208" s="1">
        <v>37184</v>
      </c>
      <c r="S6208" t="s">
        <v>1193</v>
      </c>
    </row>
    <row r="6209" spans="1:19" x14ac:dyDescent="0.2">
      <c r="A6209" s="7">
        <v>431308</v>
      </c>
      <c r="B6209" s="3">
        <v>87220</v>
      </c>
      <c r="C6209" s="3" t="s">
        <v>40</v>
      </c>
      <c r="D6209" s="2" t="s">
        <v>606</v>
      </c>
      <c r="E6209" s="3">
        <v>18</v>
      </c>
      <c r="F6209" s="17">
        <v>0</v>
      </c>
      <c r="G6209" s="17">
        <v>1</v>
      </c>
      <c r="H6209" s="17">
        <v>0</v>
      </c>
      <c r="I6209" s="7">
        <v>2.2999999999999998</v>
      </c>
      <c r="J6209" s="7">
        <v>29</v>
      </c>
      <c r="K6209" s="4">
        <v>1293</v>
      </c>
      <c r="L6209" s="5">
        <v>1293.0592999999999</v>
      </c>
      <c r="M6209">
        <v>15408.5</v>
      </c>
      <c r="N6209" s="3">
        <v>1</v>
      </c>
      <c r="O6209" s="50" t="e">
        <f>INDEX([1]Dados!$M$2:$N$26779,MATCH($P6209,[1]Dados!$N$2:$N$26779,),2)</f>
        <v>#N/A</v>
      </c>
      <c r="P6209">
        <v>170106</v>
      </c>
      <c r="Q6209" s="1">
        <v>37180</v>
      </c>
      <c r="R6209" s="1">
        <v>37184</v>
      </c>
      <c r="S6209" t="s">
        <v>1193</v>
      </c>
    </row>
    <row r="6210" spans="1:19" x14ac:dyDescent="0.2">
      <c r="A6210" s="7">
        <v>431308</v>
      </c>
      <c r="B6210" s="3">
        <v>87220</v>
      </c>
      <c r="C6210" s="3" t="s">
        <v>40</v>
      </c>
      <c r="D6210" s="2" t="s">
        <v>606</v>
      </c>
      <c r="E6210" s="3">
        <v>18</v>
      </c>
      <c r="F6210" s="17">
        <v>0</v>
      </c>
      <c r="G6210" s="17">
        <v>1</v>
      </c>
      <c r="H6210" s="17">
        <v>0</v>
      </c>
      <c r="I6210" s="7">
        <v>2.4</v>
      </c>
      <c r="J6210" s="7">
        <v>28</v>
      </c>
      <c r="K6210" s="4">
        <v>1293</v>
      </c>
      <c r="L6210" s="5">
        <v>1293.0592999999999</v>
      </c>
      <c r="M6210">
        <v>15408.5</v>
      </c>
      <c r="N6210" s="3">
        <v>1</v>
      </c>
      <c r="O6210" s="50" t="e">
        <f>INDEX([1]Dados!$M$2:$N$26779,MATCH($P6210,[1]Dados!$N$2:$N$26779,),2)</f>
        <v>#N/A</v>
      </c>
      <c r="P6210">
        <v>170106</v>
      </c>
      <c r="Q6210" s="1">
        <v>37180</v>
      </c>
      <c r="R6210" s="1">
        <v>37184</v>
      </c>
      <c r="S6210" t="s">
        <v>1193</v>
      </c>
    </row>
    <row r="6211" spans="1:19" x14ac:dyDescent="0.2">
      <c r="A6211" s="7">
        <v>431308</v>
      </c>
      <c r="B6211" s="3">
        <v>87220</v>
      </c>
      <c r="C6211" s="3" t="s">
        <v>40</v>
      </c>
      <c r="D6211" s="2" t="s">
        <v>606</v>
      </c>
      <c r="E6211" s="3">
        <v>18</v>
      </c>
      <c r="F6211" s="17">
        <v>0</v>
      </c>
      <c r="G6211" s="17">
        <v>1</v>
      </c>
      <c r="H6211" s="17">
        <v>0</v>
      </c>
      <c r="I6211" s="7">
        <v>2.5</v>
      </c>
      <c r="J6211" s="7">
        <v>0</v>
      </c>
      <c r="K6211" s="4">
        <v>1293</v>
      </c>
      <c r="L6211" s="5">
        <v>1293.0592999999999</v>
      </c>
      <c r="M6211">
        <v>15408.5</v>
      </c>
      <c r="N6211" s="3">
        <v>1</v>
      </c>
      <c r="O6211" s="50" t="e">
        <f>INDEX([1]Dados!$M$2:$N$26779,MATCH($P6211,[1]Dados!$N$2:$N$26779,),2)</f>
        <v>#N/A</v>
      </c>
      <c r="P6211">
        <v>170106</v>
      </c>
      <c r="Q6211" s="1">
        <v>37180</v>
      </c>
      <c r="R6211" s="1">
        <v>37184</v>
      </c>
      <c r="S6211" t="s">
        <v>1193</v>
      </c>
    </row>
    <row r="6212" spans="1:19" x14ac:dyDescent="0.2">
      <c r="A6212" s="7">
        <v>431308</v>
      </c>
      <c r="B6212" s="3">
        <v>87220</v>
      </c>
      <c r="C6212" s="3" t="s">
        <v>40</v>
      </c>
      <c r="D6212" s="2" t="s">
        <v>606</v>
      </c>
      <c r="E6212" s="3">
        <v>18</v>
      </c>
      <c r="F6212" s="17">
        <v>0</v>
      </c>
      <c r="G6212" s="17">
        <v>1</v>
      </c>
      <c r="H6212" s="17">
        <v>0</v>
      </c>
      <c r="I6212" s="7">
        <v>2.6</v>
      </c>
      <c r="J6212" s="7">
        <v>0</v>
      </c>
      <c r="K6212" s="4">
        <v>1293</v>
      </c>
      <c r="L6212" s="5">
        <v>1293.0592999999999</v>
      </c>
      <c r="M6212">
        <v>15408.5</v>
      </c>
      <c r="N6212" s="3">
        <v>1</v>
      </c>
      <c r="O6212" s="50" t="e">
        <f>INDEX([1]Dados!$M$2:$N$26779,MATCH($P6212,[1]Dados!$N$2:$N$26779,),2)</f>
        <v>#N/A</v>
      </c>
      <c r="P6212">
        <v>170106</v>
      </c>
      <c r="Q6212" s="1">
        <v>37180</v>
      </c>
      <c r="R6212" s="1">
        <v>37184</v>
      </c>
      <c r="S6212" t="s">
        <v>1193</v>
      </c>
    </row>
    <row r="6213" spans="1:19" x14ac:dyDescent="0.2">
      <c r="A6213" s="7">
        <v>431580</v>
      </c>
      <c r="B6213" s="3">
        <v>88196</v>
      </c>
      <c r="C6213" s="3" t="s">
        <v>40</v>
      </c>
      <c r="D6213" s="2" t="s">
        <v>710</v>
      </c>
      <c r="E6213" s="3">
        <v>18</v>
      </c>
      <c r="F6213" s="17">
        <v>0</v>
      </c>
      <c r="G6213" s="17">
        <v>1</v>
      </c>
      <c r="H6213" s="17">
        <v>0</v>
      </c>
      <c r="I6213" s="7">
        <v>3.1</v>
      </c>
      <c r="J6213" s="7">
        <v>15</v>
      </c>
      <c r="K6213" s="4">
        <v>1203</v>
      </c>
      <c r="L6213" s="5">
        <v>1203.0829000000001</v>
      </c>
      <c r="M6213">
        <v>24581.78</v>
      </c>
      <c r="N6213" s="3">
        <v>1</v>
      </c>
      <c r="O6213" s="50" t="e">
        <f>INDEX([1]Dados!$M$2:$N$26779,MATCH($P6213,[1]Dados!$N$2:$N$26779,),2)</f>
        <v>#N/A</v>
      </c>
      <c r="P6213">
        <v>170432</v>
      </c>
      <c r="Q6213" s="1">
        <v>37180</v>
      </c>
      <c r="R6213" s="1">
        <v>37184</v>
      </c>
      <c r="S6213" t="s">
        <v>1194</v>
      </c>
    </row>
    <row r="6214" spans="1:19" x14ac:dyDescent="0.2">
      <c r="A6214" s="7">
        <v>431580</v>
      </c>
      <c r="B6214" s="3">
        <v>88196</v>
      </c>
      <c r="C6214" s="3" t="s">
        <v>40</v>
      </c>
      <c r="D6214" s="2" t="s">
        <v>710</v>
      </c>
      <c r="E6214" s="3">
        <v>18</v>
      </c>
      <c r="F6214" s="17">
        <v>0</v>
      </c>
      <c r="G6214" s="17">
        <v>1</v>
      </c>
      <c r="H6214" s="17">
        <v>0</v>
      </c>
      <c r="I6214" s="7">
        <v>3.2</v>
      </c>
      <c r="J6214" s="7">
        <v>18</v>
      </c>
      <c r="K6214" s="4">
        <v>1203</v>
      </c>
      <c r="L6214" s="5">
        <v>1203.0829000000001</v>
      </c>
      <c r="M6214">
        <v>24581.78</v>
      </c>
      <c r="N6214" s="3">
        <v>1</v>
      </c>
      <c r="O6214" s="50" t="e">
        <f>INDEX([1]Dados!$M$2:$N$26779,MATCH($P6214,[1]Dados!$N$2:$N$26779,),2)</f>
        <v>#N/A</v>
      </c>
      <c r="P6214">
        <v>170432</v>
      </c>
      <c r="Q6214" s="1">
        <v>37180</v>
      </c>
      <c r="R6214" s="1">
        <v>37184</v>
      </c>
      <c r="S6214" t="s">
        <v>1194</v>
      </c>
    </row>
    <row r="6215" spans="1:19" x14ac:dyDescent="0.2">
      <c r="A6215" s="7">
        <v>431580</v>
      </c>
      <c r="B6215" s="3">
        <v>88196</v>
      </c>
      <c r="C6215" s="3" t="s">
        <v>40</v>
      </c>
      <c r="D6215" s="2" t="s">
        <v>710</v>
      </c>
      <c r="E6215" s="3">
        <v>18</v>
      </c>
      <c r="F6215" s="17">
        <v>0</v>
      </c>
      <c r="G6215" s="17">
        <v>1</v>
      </c>
      <c r="H6215" s="17">
        <v>0</v>
      </c>
      <c r="I6215" s="7">
        <v>2.1</v>
      </c>
      <c r="J6215" s="7">
        <v>15</v>
      </c>
      <c r="K6215" s="4">
        <v>1214</v>
      </c>
      <c r="L6215" s="5">
        <v>1214.0587</v>
      </c>
      <c r="M6215">
        <v>204853.04</v>
      </c>
      <c r="N6215" s="3">
        <v>1</v>
      </c>
      <c r="O6215" s="50" t="e">
        <f>INDEX([1]Dados!$M$2:$N$26779,MATCH($P6215,[1]Dados!$N$2:$N$26779,),2)</f>
        <v>#N/A</v>
      </c>
      <c r="P6215">
        <v>170383</v>
      </c>
      <c r="Q6215" s="1">
        <v>37180</v>
      </c>
      <c r="R6215" s="1">
        <v>37184</v>
      </c>
      <c r="S6215" t="s">
        <v>1186</v>
      </c>
    </row>
    <row r="6216" spans="1:19" x14ac:dyDescent="0.2">
      <c r="A6216" s="7">
        <v>431580</v>
      </c>
      <c r="B6216" s="3">
        <v>88196</v>
      </c>
      <c r="C6216" s="3" t="s">
        <v>40</v>
      </c>
      <c r="D6216" s="2" t="s">
        <v>710</v>
      </c>
      <c r="E6216" s="3">
        <v>18</v>
      </c>
      <c r="F6216" s="17">
        <v>0</v>
      </c>
      <c r="G6216" s="17">
        <v>1</v>
      </c>
      <c r="H6216" s="17">
        <v>0</v>
      </c>
      <c r="I6216" s="7">
        <v>2.2000000000000002</v>
      </c>
      <c r="J6216" s="7">
        <v>15</v>
      </c>
      <c r="K6216" s="4">
        <v>1214</v>
      </c>
      <c r="L6216" s="5">
        <v>1214.0587</v>
      </c>
      <c r="M6216">
        <v>204853.04</v>
      </c>
      <c r="N6216" s="3">
        <v>1</v>
      </c>
      <c r="O6216" s="50" t="e">
        <f>INDEX([1]Dados!$M$2:$N$26779,MATCH($P6216,[1]Dados!$N$2:$N$26779,),2)</f>
        <v>#N/A</v>
      </c>
      <c r="P6216">
        <v>170383</v>
      </c>
      <c r="Q6216" s="1">
        <v>37180</v>
      </c>
      <c r="R6216" s="1">
        <v>37184</v>
      </c>
      <c r="S6216" t="s">
        <v>1186</v>
      </c>
    </row>
    <row r="6217" spans="1:19" x14ac:dyDescent="0.2">
      <c r="A6217" s="7">
        <v>431580</v>
      </c>
      <c r="B6217" s="3">
        <v>88196</v>
      </c>
      <c r="C6217" s="3" t="s">
        <v>40</v>
      </c>
      <c r="D6217" s="2" t="s">
        <v>710</v>
      </c>
      <c r="E6217" s="3">
        <v>18</v>
      </c>
      <c r="F6217" s="17">
        <v>0</v>
      </c>
      <c r="G6217" s="17">
        <v>1</v>
      </c>
      <c r="H6217" s="17">
        <v>0</v>
      </c>
      <c r="I6217" s="7">
        <v>2.2999999999999998</v>
      </c>
      <c r="J6217" s="7">
        <v>15</v>
      </c>
      <c r="K6217" s="4">
        <v>1214</v>
      </c>
      <c r="L6217" s="5">
        <v>1214.0587</v>
      </c>
      <c r="M6217">
        <v>204853.04</v>
      </c>
      <c r="N6217" s="3">
        <v>1</v>
      </c>
      <c r="O6217" s="50" t="e">
        <f>INDEX([1]Dados!$M$2:$N$26779,MATCH($P6217,[1]Dados!$N$2:$N$26779,),2)</f>
        <v>#N/A</v>
      </c>
      <c r="P6217">
        <v>170383</v>
      </c>
      <c r="Q6217" s="1">
        <v>37180</v>
      </c>
      <c r="R6217" s="1">
        <v>37184</v>
      </c>
      <c r="S6217" t="s">
        <v>1186</v>
      </c>
    </row>
    <row r="6218" spans="1:19" x14ac:dyDescent="0.2">
      <c r="A6218" s="7">
        <v>431580</v>
      </c>
      <c r="B6218" s="3">
        <v>88196</v>
      </c>
      <c r="C6218" s="3" t="s">
        <v>40</v>
      </c>
      <c r="D6218" s="2" t="s">
        <v>710</v>
      </c>
      <c r="E6218" s="3">
        <v>18</v>
      </c>
      <c r="F6218" s="17">
        <v>0</v>
      </c>
      <c r="G6218" s="17">
        <v>1</v>
      </c>
      <c r="H6218" s="17">
        <v>0</v>
      </c>
      <c r="I6218" s="7">
        <v>2.4</v>
      </c>
      <c r="J6218" s="7">
        <v>15</v>
      </c>
      <c r="K6218" s="4">
        <v>1214</v>
      </c>
      <c r="L6218" s="5">
        <v>1214.0587</v>
      </c>
      <c r="M6218">
        <v>204853.04</v>
      </c>
      <c r="N6218" s="3">
        <v>1</v>
      </c>
      <c r="O6218" s="50" t="e">
        <f>INDEX([1]Dados!$M$2:$N$26779,MATCH($P6218,[1]Dados!$N$2:$N$26779,),2)</f>
        <v>#N/A</v>
      </c>
      <c r="P6218">
        <v>170383</v>
      </c>
      <c r="Q6218" s="1">
        <v>37180</v>
      </c>
      <c r="R6218" s="1">
        <v>37184</v>
      </c>
      <c r="S6218" t="s">
        <v>1186</v>
      </c>
    </row>
    <row r="6219" spans="1:19" x14ac:dyDescent="0.2">
      <c r="A6219" s="7">
        <v>431580</v>
      </c>
      <c r="B6219" s="3">
        <v>88196</v>
      </c>
      <c r="C6219" s="3" t="s">
        <v>40</v>
      </c>
      <c r="D6219" s="2" t="s">
        <v>710</v>
      </c>
      <c r="E6219" s="3">
        <v>18</v>
      </c>
      <c r="F6219" s="17">
        <v>0</v>
      </c>
      <c r="G6219" s="17">
        <v>1</v>
      </c>
      <c r="H6219" s="17">
        <v>0</v>
      </c>
      <c r="I6219" s="7">
        <v>2.5</v>
      </c>
      <c r="J6219" s="7">
        <v>1</v>
      </c>
      <c r="K6219" s="4">
        <v>1214</v>
      </c>
      <c r="L6219" s="5">
        <v>1214.0587</v>
      </c>
      <c r="M6219">
        <v>204853.04</v>
      </c>
      <c r="N6219" s="3">
        <v>1</v>
      </c>
      <c r="O6219" s="50" t="e">
        <f>INDEX([1]Dados!$M$2:$N$26779,MATCH($P6219,[1]Dados!$N$2:$N$26779,),2)</f>
        <v>#N/A</v>
      </c>
      <c r="P6219">
        <v>170383</v>
      </c>
      <c r="Q6219" s="1">
        <v>37180</v>
      </c>
      <c r="R6219" s="1">
        <v>37184</v>
      </c>
      <c r="S6219" t="s">
        <v>1186</v>
      </c>
    </row>
    <row r="6220" spans="1:19" x14ac:dyDescent="0.2">
      <c r="A6220" s="7">
        <v>431580</v>
      </c>
      <c r="B6220" s="3">
        <v>88196</v>
      </c>
      <c r="C6220" s="3" t="s">
        <v>40</v>
      </c>
      <c r="D6220" s="2" t="s">
        <v>710</v>
      </c>
      <c r="E6220" s="3">
        <v>18</v>
      </c>
      <c r="F6220" s="17">
        <v>0</v>
      </c>
      <c r="G6220" s="17">
        <v>1</v>
      </c>
      <c r="H6220" s="17">
        <v>0</v>
      </c>
      <c r="I6220" s="7">
        <v>2.6</v>
      </c>
      <c r="J6220" s="7">
        <v>2</v>
      </c>
      <c r="K6220" s="4">
        <v>1214</v>
      </c>
      <c r="L6220" s="5">
        <v>1214.0587</v>
      </c>
      <c r="M6220">
        <v>204853.04</v>
      </c>
      <c r="N6220" s="3">
        <v>1</v>
      </c>
      <c r="O6220" s="50" t="e">
        <f>INDEX([1]Dados!$M$2:$N$26779,MATCH($P6220,[1]Dados!$N$2:$N$26779,),2)</f>
        <v>#N/A</v>
      </c>
      <c r="P6220">
        <v>170383</v>
      </c>
      <c r="Q6220" s="1">
        <v>37180</v>
      </c>
      <c r="R6220" s="1">
        <v>37184</v>
      </c>
      <c r="S6220" t="s">
        <v>1186</v>
      </c>
    </row>
    <row r="6221" spans="1:19" x14ac:dyDescent="0.2">
      <c r="A6221" s="7">
        <v>431580</v>
      </c>
      <c r="B6221" s="3">
        <v>88196</v>
      </c>
      <c r="C6221" s="3" t="s">
        <v>40</v>
      </c>
      <c r="D6221" s="2" t="s">
        <v>710</v>
      </c>
      <c r="E6221" s="3">
        <v>18</v>
      </c>
      <c r="F6221" s="17">
        <v>0</v>
      </c>
      <c r="G6221" s="17">
        <v>1</v>
      </c>
      <c r="H6221" s="17">
        <v>0</v>
      </c>
      <c r="I6221" s="7">
        <v>2.7</v>
      </c>
      <c r="J6221" s="7">
        <v>25</v>
      </c>
      <c r="K6221" s="4">
        <v>1214</v>
      </c>
      <c r="L6221" s="5">
        <v>1214.0587</v>
      </c>
      <c r="M6221">
        <v>204853.04</v>
      </c>
      <c r="N6221" s="3">
        <v>1</v>
      </c>
      <c r="O6221" s="50" t="e">
        <f>INDEX([1]Dados!$M$2:$N$26779,MATCH($P6221,[1]Dados!$N$2:$N$26779,),2)</f>
        <v>#N/A</v>
      </c>
      <c r="P6221">
        <v>170383</v>
      </c>
      <c r="Q6221" s="1">
        <v>37180</v>
      </c>
      <c r="R6221" s="1">
        <v>37184</v>
      </c>
      <c r="S6221" t="s">
        <v>1186</v>
      </c>
    </row>
    <row r="6222" spans="1:19" x14ac:dyDescent="0.2">
      <c r="A6222" s="7">
        <v>431580</v>
      </c>
      <c r="B6222" s="3">
        <v>88196</v>
      </c>
      <c r="C6222" s="3" t="s">
        <v>40</v>
      </c>
      <c r="D6222" s="2" t="s">
        <v>710</v>
      </c>
      <c r="E6222" s="3">
        <v>18</v>
      </c>
      <c r="F6222" s="17">
        <v>0</v>
      </c>
      <c r="G6222" s="17">
        <v>1</v>
      </c>
      <c r="H6222" s="17">
        <v>0</v>
      </c>
      <c r="I6222" s="7" t="s">
        <v>3</v>
      </c>
      <c r="J6222" s="7">
        <v>0</v>
      </c>
      <c r="K6222" s="4">
        <v>1214</v>
      </c>
      <c r="L6222" s="5">
        <v>1214.0589</v>
      </c>
      <c r="M6222" t="s">
        <v>2134</v>
      </c>
      <c r="N6222" s="3">
        <v>1</v>
      </c>
      <c r="O6222" s="50" t="e">
        <f>INDEX([1]Dados!$M$2:$N$26779,MATCH($P6222,[1]Dados!$N$2:$N$26779,),2)</f>
        <v>#N/A</v>
      </c>
      <c r="P6222">
        <v>170289</v>
      </c>
      <c r="Q6222" s="1">
        <v>37180</v>
      </c>
      <c r="R6222" s="1">
        <v>37184</v>
      </c>
      <c r="S6222" t="s">
        <v>1307</v>
      </c>
    </row>
    <row r="6223" spans="1:19" x14ac:dyDescent="0.2">
      <c r="A6223" s="7">
        <v>431580</v>
      </c>
      <c r="B6223" s="3">
        <v>88196</v>
      </c>
      <c r="C6223" s="3" t="s">
        <v>40</v>
      </c>
      <c r="D6223" s="2" t="s">
        <v>710</v>
      </c>
      <c r="E6223" s="3">
        <v>18</v>
      </c>
      <c r="F6223" s="17">
        <v>0</v>
      </c>
      <c r="G6223" s="17">
        <v>1</v>
      </c>
      <c r="H6223" s="17">
        <v>0</v>
      </c>
      <c r="I6223" s="7">
        <v>1.1000000000000001</v>
      </c>
      <c r="J6223" s="7">
        <v>28</v>
      </c>
      <c r="K6223" s="4">
        <v>1214</v>
      </c>
      <c r="L6223" s="5">
        <v>1214.0589</v>
      </c>
      <c r="M6223">
        <v>115462</v>
      </c>
      <c r="N6223" s="3">
        <v>1</v>
      </c>
      <c r="O6223" s="50" t="e">
        <f>INDEX([1]Dados!$M$2:$N$26779,MATCH($P6223,[1]Dados!$N$2:$N$26779,),2)</f>
        <v>#N/A</v>
      </c>
      <c r="P6223">
        <v>170337</v>
      </c>
      <c r="Q6223" s="1">
        <v>37180</v>
      </c>
      <c r="R6223" s="1">
        <v>37184</v>
      </c>
      <c r="S6223" t="s">
        <v>1307</v>
      </c>
    </row>
    <row r="6224" spans="1:19" x14ac:dyDescent="0.2">
      <c r="A6224" s="7">
        <v>431580</v>
      </c>
      <c r="B6224" s="3">
        <v>88196</v>
      </c>
      <c r="C6224" s="3" t="s">
        <v>40</v>
      </c>
      <c r="D6224" s="2" t="s">
        <v>710</v>
      </c>
      <c r="E6224" s="3">
        <v>18</v>
      </c>
      <c r="F6224" s="17">
        <v>0</v>
      </c>
      <c r="G6224" s="17">
        <v>1</v>
      </c>
      <c r="H6224" s="17">
        <v>0</v>
      </c>
      <c r="I6224" s="7">
        <v>1.2</v>
      </c>
      <c r="J6224" s="7">
        <v>23</v>
      </c>
      <c r="K6224" s="4">
        <v>1214</v>
      </c>
      <c r="L6224" s="5">
        <v>1214.0589</v>
      </c>
      <c r="M6224">
        <v>115462</v>
      </c>
      <c r="N6224" s="3">
        <v>1</v>
      </c>
      <c r="O6224" s="50" t="e">
        <f>INDEX([1]Dados!$M$2:$N$26779,MATCH($P6224,[1]Dados!$N$2:$N$26779,),2)</f>
        <v>#N/A</v>
      </c>
      <c r="P6224">
        <v>170337</v>
      </c>
      <c r="Q6224" s="1">
        <v>37180</v>
      </c>
      <c r="R6224" s="1">
        <v>37184</v>
      </c>
      <c r="S6224" t="s">
        <v>1307</v>
      </c>
    </row>
    <row r="6225" spans="1:19" x14ac:dyDescent="0.2">
      <c r="A6225" s="7">
        <v>431580</v>
      </c>
      <c r="B6225" s="3">
        <v>88196</v>
      </c>
      <c r="C6225" s="3" t="s">
        <v>40</v>
      </c>
      <c r="D6225" s="2" t="s">
        <v>710</v>
      </c>
      <c r="E6225" s="3">
        <v>18</v>
      </c>
      <c r="F6225" s="17">
        <v>0</v>
      </c>
      <c r="G6225" s="17">
        <v>1</v>
      </c>
      <c r="H6225" s="17">
        <v>0</v>
      </c>
      <c r="I6225" s="7">
        <v>5.0999999999999996</v>
      </c>
      <c r="J6225" s="7">
        <v>11</v>
      </c>
      <c r="K6225" s="4">
        <v>1214</v>
      </c>
      <c r="L6225" s="5">
        <v>1214.0808</v>
      </c>
      <c r="M6225">
        <v>22424</v>
      </c>
      <c r="N6225" s="3">
        <v>1</v>
      </c>
      <c r="O6225" s="50" t="e">
        <f>INDEX([1]Dados!$M$2:$N$26779,MATCH($P6225,[1]Dados!$N$2:$N$26779,),2)</f>
        <v>#N/A</v>
      </c>
      <c r="P6225">
        <v>170149</v>
      </c>
      <c r="Q6225" s="1">
        <v>37180</v>
      </c>
      <c r="R6225" s="1">
        <v>37184</v>
      </c>
      <c r="S6225" t="s">
        <v>1306</v>
      </c>
    </row>
    <row r="6226" spans="1:19" x14ac:dyDescent="0.2">
      <c r="A6226" s="7">
        <v>431580</v>
      </c>
      <c r="B6226" s="3">
        <v>88196</v>
      </c>
      <c r="C6226" s="3" t="s">
        <v>40</v>
      </c>
      <c r="D6226" s="2" t="s">
        <v>710</v>
      </c>
      <c r="E6226" s="3">
        <v>18</v>
      </c>
      <c r="F6226" s="17">
        <v>0</v>
      </c>
      <c r="G6226" s="17">
        <v>1</v>
      </c>
      <c r="H6226" s="17">
        <v>0</v>
      </c>
      <c r="I6226" s="7">
        <v>5.2</v>
      </c>
      <c r="J6226" s="7">
        <v>15</v>
      </c>
      <c r="K6226" s="4">
        <v>1214</v>
      </c>
      <c r="L6226" s="5">
        <v>1214.0808</v>
      </c>
      <c r="M6226">
        <v>22424</v>
      </c>
      <c r="N6226" s="3">
        <v>1</v>
      </c>
      <c r="O6226" s="50" t="e">
        <f>INDEX([1]Dados!$M$2:$N$26779,MATCH($P6226,[1]Dados!$N$2:$N$26779,),2)</f>
        <v>#N/A</v>
      </c>
      <c r="P6226">
        <v>170149</v>
      </c>
      <c r="Q6226" s="1">
        <v>37180</v>
      </c>
      <c r="R6226" s="1">
        <v>37184</v>
      </c>
      <c r="S6226" t="s">
        <v>1306</v>
      </c>
    </row>
    <row r="6227" spans="1:19" x14ac:dyDescent="0.2">
      <c r="A6227" s="7">
        <v>431580</v>
      </c>
      <c r="B6227" s="3">
        <v>88196</v>
      </c>
      <c r="C6227" s="3" t="s">
        <v>40</v>
      </c>
      <c r="D6227" s="2" t="s">
        <v>710</v>
      </c>
      <c r="E6227" s="3">
        <v>18</v>
      </c>
      <c r="F6227" s="17">
        <v>0</v>
      </c>
      <c r="G6227" s="17">
        <v>1</v>
      </c>
      <c r="H6227" s="17">
        <v>0</v>
      </c>
      <c r="I6227" s="7">
        <v>5.3</v>
      </c>
      <c r="J6227" s="7">
        <v>7</v>
      </c>
      <c r="K6227" s="4">
        <v>1214</v>
      </c>
      <c r="L6227" s="5">
        <v>1214.0808</v>
      </c>
      <c r="M6227">
        <v>22424</v>
      </c>
      <c r="N6227" s="3">
        <v>1</v>
      </c>
      <c r="O6227" s="50" t="e">
        <f>INDEX([1]Dados!$M$2:$N$26779,MATCH($P6227,[1]Dados!$N$2:$N$26779,),2)</f>
        <v>#N/A</v>
      </c>
      <c r="P6227">
        <v>170149</v>
      </c>
      <c r="Q6227" s="1">
        <v>37180</v>
      </c>
      <c r="R6227" s="1">
        <v>37184</v>
      </c>
      <c r="S6227" t="s">
        <v>1306</v>
      </c>
    </row>
    <row r="6228" spans="1:19" x14ac:dyDescent="0.2">
      <c r="A6228" s="7">
        <v>431580</v>
      </c>
      <c r="B6228" s="3">
        <v>88196</v>
      </c>
      <c r="C6228" s="3" t="s">
        <v>40</v>
      </c>
      <c r="D6228" s="2" t="s">
        <v>710</v>
      </c>
      <c r="E6228" s="3">
        <v>18</v>
      </c>
      <c r="F6228" s="17">
        <v>0</v>
      </c>
      <c r="G6228" s="17">
        <v>1</v>
      </c>
      <c r="H6228" s="17">
        <v>0</v>
      </c>
      <c r="I6228" s="7">
        <v>5.4</v>
      </c>
      <c r="J6228" s="7">
        <v>25</v>
      </c>
      <c r="K6228" s="4">
        <v>1214</v>
      </c>
      <c r="L6228" s="5">
        <v>1214.0808</v>
      </c>
      <c r="M6228">
        <v>22424</v>
      </c>
      <c r="N6228" s="3">
        <v>1</v>
      </c>
      <c r="O6228" s="50" t="e">
        <f>INDEX([1]Dados!$M$2:$N$26779,MATCH($P6228,[1]Dados!$N$2:$N$26779,),2)</f>
        <v>#N/A</v>
      </c>
      <c r="P6228">
        <v>170149</v>
      </c>
      <c r="Q6228" s="1">
        <v>37180</v>
      </c>
      <c r="R6228" s="1">
        <v>37184</v>
      </c>
      <c r="S6228" t="s">
        <v>1306</v>
      </c>
    </row>
    <row r="6229" spans="1:19" x14ac:dyDescent="0.2">
      <c r="A6229" s="7">
        <v>431580</v>
      </c>
      <c r="B6229" s="3">
        <v>88196</v>
      </c>
      <c r="C6229" s="3" t="s">
        <v>40</v>
      </c>
      <c r="D6229" s="2" t="s">
        <v>710</v>
      </c>
      <c r="E6229" s="3">
        <v>18</v>
      </c>
      <c r="F6229" s="17">
        <v>0</v>
      </c>
      <c r="G6229" s="17">
        <v>1</v>
      </c>
      <c r="H6229" s="17">
        <v>0</v>
      </c>
      <c r="I6229" s="7">
        <v>5.5</v>
      </c>
      <c r="J6229" s="7">
        <v>20</v>
      </c>
      <c r="K6229" s="4">
        <v>1214</v>
      </c>
      <c r="L6229" s="5">
        <v>1214.0808</v>
      </c>
      <c r="M6229">
        <v>22424</v>
      </c>
      <c r="N6229" s="3">
        <v>1</v>
      </c>
      <c r="O6229" s="50" t="e">
        <f>INDEX([1]Dados!$M$2:$N$26779,MATCH($P6229,[1]Dados!$N$2:$N$26779,),2)</f>
        <v>#N/A</v>
      </c>
      <c r="P6229">
        <v>170149</v>
      </c>
      <c r="Q6229" s="1">
        <v>37180</v>
      </c>
      <c r="R6229" s="1">
        <v>37184</v>
      </c>
      <c r="S6229" t="s">
        <v>1306</v>
      </c>
    </row>
    <row r="6230" spans="1:19" x14ac:dyDescent="0.2">
      <c r="A6230" s="7">
        <v>431580</v>
      </c>
      <c r="B6230" s="3">
        <v>88196</v>
      </c>
      <c r="C6230" s="3" t="s">
        <v>40</v>
      </c>
      <c r="D6230" s="2" t="s">
        <v>710</v>
      </c>
      <c r="E6230" s="3">
        <v>18</v>
      </c>
      <c r="F6230" s="17">
        <v>0</v>
      </c>
      <c r="G6230" s="17">
        <v>1</v>
      </c>
      <c r="H6230" s="17">
        <v>0</v>
      </c>
      <c r="I6230" s="7">
        <v>5.6</v>
      </c>
      <c r="J6230" s="7">
        <v>13</v>
      </c>
      <c r="K6230" s="4">
        <v>1214</v>
      </c>
      <c r="L6230" s="5">
        <v>1214.0808</v>
      </c>
      <c r="M6230">
        <v>22424</v>
      </c>
      <c r="N6230" s="3">
        <v>1</v>
      </c>
      <c r="O6230" s="50" t="e">
        <f>INDEX([1]Dados!$M$2:$N$26779,MATCH($P6230,[1]Dados!$N$2:$N$26779,),2)</f>
        <v>#N/A</v>
      </c>
      <c r="P6230">
        <v>170149</v>
      </c>
      <c r="Q6230" s="1">
        <v>37180</v>
      </c>
      <c r="R6230" s="1">
        <v>37184</v>
      </c>
      <c r="S6230" t="s">
        <v>1306</v>
      </c>
    </row>
    <row r="6231" spans="1:19" x14ac:dyDescent="0.2">
      <c r="A6231" s="7">
        <v>431580</v>
      </c>
      <c r="B6231" s="3">
        <v>88196</v>
      </c>
      <c r="C6231" s="3" t="s">
        <v>40</v>
      </c>
      <c r="D6231" s="2" t="s">
        <v>710</v>
      </c>
      <c r="E6231" s="3">
        <v>18</v>
      </c>
      <c r="F6231" s="17">
        <v>0</v>
      </c>
      <c r="G6231" s="17">
        <v>1</v>
      </c>
      <c r="H6231" s="17">
        <v>0</v>
      </c>
      <c r="I6231" s="7">
        <v>4.0999999999999996</v>
      </c>
      <c r="J6231" s="7">
        <v>22</v>
      </c>
      <c r="K6231" s="4">
        <v>1293</v>
      </c>
      <c r="L6231" s="5">
        <v>1293.0592999999999</v>
      </c>
      <c r="M6231">
        <v>10078.26</v>
      </c>
      <c r="N6231" s="3">
        <v>1</v>
      </c>
      <c r="O6231" s="50" t="e">
        <f>INDEX([1]Dados!$M$2:$N$26779,MATCH($P6231,[1]Dados!$N$2:$N$26779,),2)</f>
        <v>#N/A</v>
      </c>
      <c r="P6231">
        <v>170126</v>
      </c>
      <c r="Q6231" s="1">
        <v>37180</v>
      </c>
      <c r="R6231" s="1">
        <v>37184</v>
      </c>
      <c r="S6231" t="s">
        <v>1193</v>
      </c>
    </row>
    <row r="6232" spans="1:19" x14ac:dyDescent="0.2">
      <c r="A6232" s="7">
        <v>431580</v>
      </c>
      <c r="B6232" s="3">
        <v>88196</v>
      </c>
      <c r="C6232" s="3" t="s">
        <v>40</v>
      </c>
      <c r="D6232" s="2" t="s">
        <v>710</v>
      </c>
      <c r="E6232" s="3">
        <v>18</v>
      </c>
      <c r="F6232" s="17">
        <v>0</v>
      </c>
      <c r="G6232" s="17">
        <v>1</v>
      </c>
      <c r="H6232" s="17">
        <v>0</v>
      </c>
      <c r="I6232" s="7">
        <v>4.2</v>
      </c>
      <c r="J6232" s="7">
        <v>29</v>
      </c>
      <c r="K6232" s="4">
        <v>1293</v>
      </c>
      <c r="L6232" s="5">
        <v>1293.0592999999999</v>
      </c>
      <c r="M6232">
        <v>10078.26</v>
      </c>
      <c r="N6232" s="3">
        <v>1</v>
      </c>
      <c r="O6232" s="50" t="e">
        <f>INDEX([1]Dados!$M$2:$N$26779,MATCH($P6232,[1]Dados!$N$2:$N$26779,),2)</f>
        <v>#N/A</v>
      </c>
      <c r="P6232">
        <v>170126</v>
      </c>
      <c r="Q6232" s="1">
        <v>37180</v>
      </c>
      <c r="R6232" s="1">
        <v>37184</v>
      </c>
      <c r="S6232" t="s">
        <v>1193</v>
      </c>
    </row>
    <row r="6233" spans="1:19" x14ac:dyDescent="0.2">
      <c r="A6233" s="7">
        <v>431580</v>
      </c>
      <c r="B6233" s="3">
        <v>88196</v>
      </c>
      <c r="C6233" s="3" t="s">
        <v>40</v>
      </c>
      <c r="D6233" s="2" t="s">
        <v>710</v>
      </c>
      <c r="E6233" s="3">
        <v>18</v>
      </c>
      <c r="F6233" s="17">
        <v>0</v>
      </c>
      <c r="G6233" s="17">
        <v>1</v>
      </c>
      <c r="H6233" s="17">
        <v>0</v>
      </c>
      <c r="I6233" s="7">
        <v>4.3</v>
      </c>
      <c r="J6233" s="7">
        <v>28</v>
      </c>
      <c r="K6233" s="4">
        <v>1293</v>
      </c>
      <c r="L6233" s="5">
        <v>1293.0592999999999</v>
      </c>
      <c r="M6233">
        <v>10078.26</v>
      </c>
      <c r="N6233" s="3">
        <v>1</v>
      </c>
      <c r="O6233" s="50" t="e">
        <f>INDEX([1]Dados!$M$2:$N$26779,MATCH($P6233,[1]Dados!$N$2:$N$26779,),2)</f>
        <v>#N/A</v>
      </c>
      <c r="P6233">
        <v>170126</v>
      </c>
      <c r="Q6233" s="1">
        <v>37180</v>
      </c>
      <c r="R6233" s="1">
        <v>37184</v>
      </c>
      <c r="S6233" t="s">
        <v>1193</v>
      </c>
    </row>
    <row r="6234" spans="1:19" x14ac:dyDescent="0.2">
      <c r="A6234" s="7">
        <v>431580</v>
      </c>
      <c r="B6234" s="3">
        <v>88196</v>
      </c>
      <c r="C6234" s="3" t="s">
        <v>40</v>
      </c>
      <c r="D6234" s="2" t="s">
        <v>710</v>
      </c>
      <c r="E6234" s="3">
        <v>18</v>
      </c>
      <c r="F6234" s="17">
        <v>0</v>
      </c>
      <c r="G6234" s="17">
        <v>1</v>
      </c>
      <c r="H6234" s="17">
        <v>0</v>
      </c>
      <c r="I6234" s="7">
        <v>4.4000000000000004</v>
      </c>
      <c r="J6234" s="7">
        <v>0</v>
      </c>
      <c r="K6234" s="4">
        <v>1293</v>
      </c>
      <c r="L6234" s="5">
        <v>1293.0592999999999</v>
      </c>
      <c r="M6234">
        <v>10078.26</v>
      </c>
      <c r="N6234" s="3">
        <v>1</v>
      </c>
      <c r="O6234" s="50" t="e">
        <f>INDEX([1]Dados!$M$2:$N$26779,MATCH($P6234,[1]Dados!$N$2:$N$26779,),2)</f>
        <v>#N/A</v>
      </c>
      <c r="P6234">
        <v>170126</v>
      </c>
      <c r="Q6234" s="1">
        <v>37180</v>
      </c>
      <c r="R6234" s="1">
        <v>37184</v>
      </c>
      <c r="S6234" t="s">
        <v>1193</v>
      </c>
    </row>
    <row r="6235" spans="1:19" x14ac:dyDescent="0.2">
      <c r="A6235" s="7">
        <v>431650</v>
      </c>
      <c r="B6235" s="3">
        <v>88331</v>
      </c>
      <c r="C6235" s="3" t="s">
        <v>40</v>
      </c>
      <c r="D6235" s="2" t="s">
        <v>723</v>
      </c>
      <c r="E6235" s="3">
        <v>18</v>
      </c>
      <c r="F6235" s="17">
        <v>0</v>
      </c>
      <c r="G6235" s="17">
        <v>1</v>
      </c>
      <c r="H6235" s="17">
        <v>0</v>
      </c>
      <c r="I6235" s="7">
        <v>1.1000000000000001</v>
      </c>
      <c r="J6235" s="7">
        <v>13</v>
      </c>
      <c r="K6235" s="4">
        <v>1214</v>
      </c>
      <c r="L6235" s="5">
        <v>1214.0587</v>
      </c>
      <c r="M6235">
        <v>123150</v>
      </c>
      <c r="N6235" s="3">
        <v>1</v>
      </c>
      <c r="O6235" s="50" t="e">
        <f>INDEX([1]Dados!$M$2:$N$26779,MATCH($P6235,[1]Dados!$N$2:$N$26779,),2)</f>
        <v>#N/A</v>
      </c>
      <c r="P6235">
        <v>170384</v>
      </c>
      <c r="Q6235" s="1">
        <v>37180</v>
      </c>
      <c r="R6235" s="1">
        <v>37184</v>
      </c>
      <c r="S6235" t="s">
        <v>1186</v>
      </c>
    </row>
    <row r="6236" spans="1:19" x14ac:dyDescent="0.2">
      <c r="A6236" s="7">
        <v>431650</v>
      </c>
      <c r="B6236" s="3">
        <v>88331</v>
      </c>
      <c r="C6236" s="3" t="s">
        <v>40</v>
      </c>
      <c r="D6236" s="2" t="s">
        <v>723</v>
      </c>
      <c r="E6236" s="3">
        <v>18</v>
      </c>
      <c r="F6236" s="17">
        <v>0</v>
      </c>
      <c r="G6236" s="17">
        <v>1</v>
      </c>
      <c r="H6236" s="17">
        <v>0</v>
      </c>
      <c r="I6236" s="7">
        <v>1.2</v>
      </c>
      <c r="J6236" s="7">
        <v>32</v>
      </c>
      <c r="K6236" s="4">
        <v>1214</v>
      </c>
      <c r="L6236" s="5">
        <v>1214.0587</v>
      </c>
      <c r="M6236">
        <v>123150</v>
      </c>
      <c r="N6236" s="3">
        <v>1</v>
      </c>
      <c r="O6236" s="50" t="e">
        <f>INDEX([1]Dados!$M$2:$N$26779,MATCH($P6236,[1]Dados!$N$2:$N$26779,),2)</f>
        <v>#N/A</v>
      </c>
      <c r="P6236">
        <v>170384</v>
      </c>
      <c r="Q6236" s="1">
        <v>37180</v>
      </c>
      <c r="R6236" s="1">
        <v>37184</v>
      </c>
      <c r="S6236" t="s">
        <v>1186</v>
      </c>
    </row>
    <row r="6237" spans="1:19" x14ac:dyDescent="0.2">
      <c r="A6237" s="7">
        <v>431650</v>
      </c>
      <c r="B6237" s="3">
        <v>88331</v>
      </c>
      <c r="C6237" s="3" t="s">
        <v>40</v>
      </c>
      <c r="D6237" s="2" t="s">
        <v>723</v>
      </c>
      <c r="E6237" s="3">
        <v>18</v>
      </c>
      <c r="F6237" s="17">
        <v>0</v>
      </c>
      <c r="G6237" s="17">
        <v>1</v>
      </c>
      <c r="H6237" s="17">
        <v>0</v>
      </c>
      <c r="I6237" s="7">
        <v>1.3</v>
      </c>
      <c r="J6237" s="7">
        <v>15</v>
      </c>
      <c r="K6237" s="4">
        <v>1214</v>
      </c>
      <c r="L6237" s="5">
        <v>1214.0587</v>
      </c>
      <c r="M6237">
        <v>123150</v>
      </c>
      <c r="N6237" s="3">
        <v>1</v>
      </c>
      <c r="O6237" s="50" t="e">
        <f>INDEX([1]Dados!$M$2:$N$26779,MATCH($P6237,[1]Dados!$N$2:$N$26779,),2)</f>
        <v>#N/A</v>
      </c>
      <c r="P6237">
        <v>170384</v>
      </c>
      <c r="Q6237" s="1">
        <v>37180</v>
      </c>
      <c r="R6237" s="1">
        <v>37184</v>
      </c>
      <c r="S6237" t="s">
        <v>1186</v>
      </c>
    </row>
    <row r="6238" spans="1:19" x14ac:dyDescent="0.2">
      <c r="A6238" s="7">
        <v>431650</v>
      </c>
      <c r="B6238" s="3">
        <v>88331</v>
      </c>
      <c r="C6238" s="3" t="s">
        <v>40</v>
      </c>
      <c r="D6238" s="2" t="s">
        <v>723</v>
      </c>
      <c r="E6238" s="3">
        <v>18</v>
      </c>
      <c r="F6238" s="17">
        <v>0</v>
      </c>
      <c r="G6238" s="17">
        <v>1</v>
      </c>
      <c r="H6238" s="17">
        <v>0</v>
      </c>
      <c r="I6238" s="7">
        <v>1.4</v>
      </c>
      <c r="J6238" s="7">
        <v>0</v>
      </c>
      <c r="K6238" s="4">
        <v>1214</v>
      </c>
      <c r="L6238" s="5">
        <v>1214.0587</v>
      </c>
      <c r="M6238">
        <v>123150</v>
      </c>
      <c r="N6238" s="3">
        <v>1</v>
      </c>
      <c r="O6238" s="50" t="e">
        <f>INDEX([1]Dados!$M$2:$N$26779,MATCH($P6238,[1]Dados!$N$2:$N$26779,),2)</f>
        <v>#N/A</v>
      </c>
      <c r="P6238">
        <v>170384</v>
      </c>
      <c r="Q6238" s="1">
        <v>37180</v>
      </c>
      <c r="R6238" s="1">
        <v>37184</v>
      </c>
      <c r="S6238" t="s">
        <v>1186</v>
      </c>
    </row>
    <row r="6239" spans="1:19" x14ac:dyDescent="0.2">
      <c r="A6239" s="7">
        <v>431650</v>
      </c>
      <c r="B6239" s="3">
        <v>88331</v>
      </c>
      <c r="C6239" s="3" t="s">
        <v>40</v>
      </c>
      <c r="D6239" s="2" t="s">
        <v>723</v>
      </c>
      <c r="E6239" s="3">
        <v>18</v>
      </c>
      <c r="F6239" s="17">
        <v>0</v>
      </c>
      <c r="G6239" s="17">
        <v>1</v>
      </c>
      <c r="H6239" s="17">
        <v>0</v>
      </c>
      <c r="I6239" s="7">
        <v>1.5</v>
      </c>
      <c r="J6239" s="7">
        <v>15</v>
      </c>
      <c r="K6239" s="4">
        <v>1214</v>
      </c>
      <c r="L6239" s="5">
        <v>1214.0587</v>
      </c>
      <c r="M6239">
        <v>123150</v>
      </c>
      <c r="N6239" s="3">
        <v>1</v>
      </c>
      <c r="O6239" s="50" t="e">
        <f>INDEX([1]Dados!$M$2:$N$26779,MATCH($P6239,[1]Dados!$N$2:$N$26779,),2)</f>
        <v>#N/A</v>
      </c>
      <c r="P6239">
        <v>170384</v>
      </c>
      <c r="Q6239" s="1">
        <v>37180</v>
      </c>
      <c r="R6239" s="1">
        <v>37184</v>
      </c>
      <c r="S6239" t="s">
        <v>1186</v>
      </c>
    </row>
    <row r="6240" spans="1:19" x14ac:dyDescent="0.2">
      <c r="A6240" s="7">
        <v>431650</v>
      </c>
      <c r="B6240" s="3">
        <v>88331</v>
      </c>
      <c r="C6240" s="3" t="s">
        <v>40</v>
      </c>
      <c r="D6240" s="2" t="s">
        <v>723</v>
      </c>
      <c r="E6240" s="3">
        <v>18</v>
      </c>
      <c r="F6240" s="17">
        <v>0</v>
      </c>
      <c r="G6240" s="17">
        <v>1</v>
      </c>
      <c r="H6240" s="17">
        <v>0</v>
      </c>
      <c r="I6240" s="7">
        <v>1.6</v>
      </c>
      <c r="J6240" s="7">
        <v>25</v>
      </c>
      <c r="K6240" s="4">
        <v>1214</v>
      </c>
      <c r="L6240" s="5">
        <v>1214.0587</v>
      </c>
      <c r="M6240">
        <v>123150</v>
      </c>
      <c r="N6240" s="3">
        <v>1</v>
      </c>
      <c r="O6240" s="50" t="e">
        <f>INDEX([1]Dados!$M$2:$N$26779,MATCH($P6240,[1]Dados!$N$2:$N$26779,),2)</f>
        <v>#N/A</v>
      </c>
      <c r="P6240">
        <v>170384</v>
      </c>
      <c r="Q6240" s="1">
        <v>37180</v>
      </c>
      <c r="R6240" s="1">
        <v>37184</v>
      </c>
      <c r="S6240" t="s">
        <v>1186</v>
      </c>
    </row>
    <row r="6241" spans="1:19" x14ac:dyDescent="0.2">
      <c r="A6241" s="7">
        <v>431650</v>
      </c>
      <c r="B6241" s="3">
        <v>88331</v>
      </c>
      <c r="C6241" s="3" t="s">
        <v>40</v>
      </c>
      <c r="D6241" s="2" t="s">
        <v>723</v>
      </c>
      <c r="E6241" s="3">
        <v>18</v>
      </c>
      <c r="F6241" s="17">
        <v>0</v>
      </c>
      <c r="G6241" s="17">
        <v>1</v>
      </c>
      <c r="H6241" s="17">
        <v>0</v>
      </c>
      <c r="I6241" s="7">
        <v>1.7</v>
      </c>
      <c r="J6241" s="7">
        <v>1</v>
      </c>
      <c r="K6241" s="4">
        <v>1214</v>
      </c>
      <c r="L6241" s="5">
        <v>1214.0587</v>
      </c>
      <c r="M6241">
        <v>123150</v>
      </c>
      <c r="N6241" s="3">
        <v>1</v>
      </c>
      <c r="O6241" s="50" t="e">
        <f>INDEX([1]Dados!$M$2:$N$26779,MATCH($P6241,[1]Dados!$N$2:$N$26779,),2)</f>
        <v>#N/A</v>
      </c>
      <c r="P6241">
        <v>170384</v>
      </c>
      <c r="Q6241" s="1">
        <v>37180</v>
      </c>
      <c r="R6241" s="1">
        <v>37184</v>
      </c>
      <c r="S6241" t="s">
        <v>1186</v>
      </c>
    </row>
    <row r="6242" spans="1:19" x14ac:dyDescent="0.2">
      <c r="A6242" s="7">
        <v>431650</v>
      </c>
      <c r="B6242" s="3">
        <v>88331</v>
      </c>
      <c r="C6242" s="3" t="s">
        <v>40</v>
      </c>
      <c r="D6242" s="2" t="s">
        <v>723</v>
      </c>
      <c r="E6242" s="3">
        <v>18</v>
      </c>
      <c r="F6242" s="17">
        <v>0</v>
      </c>
      <c r="G6242" s="17">
        <v>1</v>
      </c>
      <c r="H6242" s="17">
        <v>0</v>
      </c>
      <c r="I6242" s="7" t="s">
        <v>3</v>
      </c>
      <c r="J6242" s="7">
        <v>0</v>
      </c>
      <c r="K6242" s="4">
        <v>1214</v>
      </c>
      <c r="L6242" s="5">
        <v>1214.0589</v>
      </c>
      <c r="M6242" t="s">
        <v>2134</v>
      </c>
      <c r="N6242" s="3">
        <v>1</v>
      </c>
      <c r="O6242" s="50" t="e">
        <f>INDEX([1]Dados!$M$2:$N$26779,MATCH($P6242,[1]Dados!$N$2:$N$26779,),2)</f>
        <v>#N/A</v>
      </c>
      <c r="P6242">
        <v>170290</v>
      </c>
      <c r="Q6242" s="1">
        <v>37180</v>
      </c>
      <c r="R6242" s="1">
        <v>37184</v>
      </c>
      <c r="S6242" t="s">
        <v>1224</v>
      </c>
    </row>
    <row r="6243" spans="1:19" x14ac:dyDescent="0.2">
      <c r="A6243" s="7">
        <v>431650</v>
      </c>
      <c r="B6243" s="3">
        <v>88331</v>
      </c>
      <c r="C6243" s="3" t="s">
        <v>40</v>
      </c>
      <c r="D6243" s="2" t="s">
        <v>723</v>
      </c>
      <c r="E6243" s="3">
        <v>18</v>
      </c>
      <c r="F6243" s="17">
        <v>0</v>
      </c>
      <c r="G6243" s="17">
        <v>1</v>
      </c>
      <c r="H6243" s="17">
        <v>0</v>
      </c>
      <c r="I6243" s="7">
        <v>3.1</v>
      </c>
      <c r="J6243" s="7">
        <v>23</v>
      </c>
      <c r="K6243" s="4">
        <v>1214</v>
      </c>
      <c r="L6243" s="5">
        <v>1214.0589</v>
      </c>
      <c r="M6243">
        <v>256220</v>
      </c>
      <c r="N6243" s="3">
        <v>1</v>
      </c>
      <c r="O6243" s="50" t="e">
        <f>INDEX([1]Dados!$M$2:$N$26779,MATCH($P6243,[1]Dados!$N$2:$N$26779,),2)</f>
        <v>#N/A</v>
      </c>
      <c r="P6243">
        <v>170338</v>
      </c>
      <c r="Q6243" s="1">
        <v>37180</v>
      </c>
      <c r="R6243" s="1">
        <v>37184</v>
      </c>
      <c r="S6243" t="s">
        <v>1224</v>
      </c>
    </row>
    <row r="6244" spans="1:19" x14ac:dyDescent="0.2">
      <c r="A6244" s="7">
        <v>431650</v>
      </c>
      <c r="B6244" s="3">
        <v>88331</v>
      </c>
      <c r="C6244" s="3" t="s">
        <v>40</v>
      </c>
      <c r="D6244" s="2" t="s">
        <v>723</v>
      </c>
      <c r="E6244" s="3">
        <v>18</v>
      </c>
      <c r="F6244" s="17">
        <v>0</v>
      </c>
      <c r="G6244" s="17">
        <v>1</v>
      </c>
      <c r="H6244" s="17">
        <v>0</v>
      </c>
      <c r="I6244" s="7">
        <v>3.2</v>
      </c>
      <c r="J6244" s="7">
        <v>27</v>
      </c>
      <c r="K6244" s="4">
        <v>1214</v>
      </c>
      <c r="L6244" s="5">
        <v>1214.0589</v>
      </c>
      <c r="M6244">
        <v>256220</v>
      </c>
      <c r="N6244" s="3">
        <v>1</v>
      </c>
      <c r="O6244" s="50" t="e">
        <f>INDEX([1]Dados!$M$2:$N$26779,MATCH($P6244,[1]Dados!$N$2:$N$26779,),2)</f>
        <v>#N/A</v>
      </c>
      <c r="P6244">
        <v>170338</v>
      </c>
      <c r="Q6244" s="1">
        <v>37180</v>
      </c>
      <c r="R6244" s="1">
        <v>37184</v>
      </c>
      <c r="S6244" t="s">
        <v>1224</v>
      </c>
    </row>
    <row r="6245" spans="1:19" x14ac:dyDescent="0.2">
      <c r="A6245" s="7">
        <v>431650</v>
      </c>
      <c r="B6245" s="3">
        <v>88331</v>
      </c>
      <c r="C6245" s="3" t="s">
        <v>40</v>
      </c>
      <c r="D6245" s="2" t="s">
        <v>723</v>
      </c>
      <c r="E6245" s="3">
        <v>18</v>
      </c>
      <c r="F6245" s="17">
        <v>0</v>
      </c>
      <c r="G6245" s="17">
        <v>1</v>
      </c>
      <c r="H6245" s="17">
        <v>0</v>
      </c>
      <c r="I6245" s="7">
        <v>3.3</v>
      </c>
      <c r="J6245" s="7">
        <v>28</v>
      </c>
      <c r="K6245" s="4">
        <v>1214</v>
      </c>
      <c r="L6245" s="5">
        <v>1214.0589</v>
      </c>
      <c r="M6245">
        <v>256220</v>
      </c>
      <c r="N6245" s="3">
        <v>1</v>
      </c>
      <c r="O6245" s="50" t="e">
        <f>INDEX([1]Dados!$M$2:$N$26779,MATCH($P6245,[1]Dados!$N$2:$N$26779,),2)</f>
        <v>#N/A</v>
      </c>
      <c r="P6245">
        <v>170338</v>
      </c>
      <c r="Q6245" s="1">
        <v>37180</v>
      </c>
      <c r="R6245" s="1">
        <v>37184</v>
      </c>
      <c r="S6245" t="s">
        <v>1224</v>
      </c>
    </row>
    <row r="6246" spans="1:19" x14ac:dyDescent="0.2">
      <c r="A6246" s="7">
        <v>431650</v>
      </c>
      <c r="B6246" s="3">
        <v>88331</v>
      </c>
      <c r="C6246" s="3" t="s">
        <v>40</v>
      </c>
      <c r="D6246" s="2" t="s">
        <v>723</v>
      </c>
      <c r="E6246" s="3">
        <v>18</v>
      </c>
      <c r="F6246" s="17">
        <v>0</v>
      </c>
      <c r="G6246" s="17">
        <v>1</v>
      </c>
      <c r="H6246" s="17">
        <v>0</v>
      </c>
      <c r="I6246" s="7">
        <v>3.4</v>
      </c>
      <c r="J6246" s="7">
        <v>20</v>
      </c>
      <c r="K6246" s="4">
        <v>1214</v>
      </c>
      <c r="L6246" s="5">
        <v>1214.0589</v>
      </c>
      <c r="M6246">
        <v>256220</v>
      </c>
      <c r="N6246" s="3">
        <v>1</v>
      </c>
      <c r="O6246" s="50" t="e">
        <f>INDEX([1]Dados!$M$2:$N$26779,MATCH($P6246,[1]Dados!$N$2:$N$26779,),2)</f>
        <v>#N/A</v>
      </c>
      <c r="P6246">
        <v>170338</v>
      </c>
      <c r="Q6246" s="1">
        <v>37180</v>
      </c>
      <c r="R6246" s="1">
        <v>37184</v>
      </c>
      <c r="S6246" t="s">
        <v>1224</v>
      </c>
    </row>
    <row r="6247" spans="1:19" x14ac:dyDescent="0.2">
      <c r="A6247" s="7">
        <v>431650</v>
      </c>
      <c r="B6247" s="3">
        <v>88331</v>
      </c>
      <c r="C6247" s="3" t="s">
        <v>40</v>
      </c>
      <c r="D6247" s="2" t="s">
        <v>723</v>
      </c>
      <c r="E6247" s="3">
        <v>18</v>
      </c>
      <c r="F6247" s="17">
        <v>0</v>
      </c>
      <c r="G6247" s="17">
        <v>1</v>
      </c>
      <c r="H6247" s="17">
        <v>0</v>
      </c>
      <c r="I6247" s="7">
        <v>5.0999999999999996</v>
      </c>
      <c r="J6247" s="7">
        <v>11</v>
      </c>
      <c r="K6247" s="4">
        <v>1214</v>
      </c>
      <c r="L6247" s="5">
        <v>1214.0808</v>
      </c>
      <c r="M6247">
        <v>373734.02</v>
      </c>
      <c r="N6247" s="3">
        <v>1</v>
      </c>
      <c r="O6247" s="50" t="e">
        <f>INDEX([1]Dados!$M$2:$N$26779,MATCH($P6247,[1]Dados!$N$2:$N$26779,),2)</f>
        <v>#N/A</v>
      </c>
      <c r="P6247">
        <v>170150</v>
      </c>
      <c r="Q6247" s="1">
        <v>37180</v>
      </c>
      <c r="R6247" s="1">
        <v>37184</v>
      </c>
      <c r="S6247" t="s">
        <v>1321</v>
      </c>
    </row>
    <row r="6248" spans="1:19" x14ac:dyDescent="0.2">
      <c r="A6248" s="7">
        <v>431650</v>
      </c>
      <c r="B6248" s="3">
        <v>88331</v>
      </c>
      <c r="C6248" s="3" t="s">
        <v>40</v>
      </c>
      <c r="D6248" s="2" t="s">
        <v>723</v>
      </c>
      <c r="E6248" s="3">
        <v>18</v>
      </c>
      <c r="F6248" s="17">
        <v>0</v>
      </c>
      <c r="G6248" s="17">
        <v>1</v>
      </c>
      <c r="H6248" s="17">
        <v>0</v>
      </c>
      <c r="I6248" s="7">
        <v>5.2</v>
      </c>
      <c r="J6248" s="7">
        <v>19</v>
      </c>
      <c r="K6248" s="4">
        <v>1214</v>
      </c>
      <c r="L6248" s="5">
        <v>1214.0808</v>
      </c>
      <c r="M6248">
        <v>373734.02</v>
      </c>
      <c r="N6248" s="3">
        <v>1</v>
      </c>
      <c r="O6248" s="50" t="e">
        <f>INDEX([1]Dados!$M$2:$N$26779,MATCH($P6248,[1]Dados!$N$2:$N$26779,),2)</f>
        <v>#N/A</v>
      </c>
      <c r="P6248">
        <v>170150</v>
      </c>
      <c r="Q6248" s="1">
        <v>37180</v>
      </c>
      <c r="R6248" s="1">
        <v>37184</v>
      </c>
      <c r="S6248" t="s">
        <v>1321</v>
      </c>
    </row>
    <row r="6249" spans="1:19" x14ac:dyDescent="0.2">
      <c r="A6249" s="7">
        <v>431650</v>
      </c>
      <c r="B6249" s="3">
        <v>88331</v>
      </c>
      <c r="C6249" s="3" t="s">
        <v>40</v>
      </c>
      <c r="D6249" s="2" t="s">
        <v>723</v>
      </c>
      <c r="E6249" s="3">
        <v>18</v>
      </c>
      <c r="F6249" s="17">
        <v>0</v>
      </c>
      <c r="G6249" s="17">
        <v>1</v>
      </c>
      <c r="H6249" s="17">
        <v>0</v>
      </c>
      <c r="I6249" s="7">
        <v>5.3</v>
      </c>
      <c r="J6249" s="7">
        <v>19</v>
      </c>
      <c r="K6249" s="4">
        <v>1214</v>
      </c>
      <c r="L6249" s="5">
        <v>1214.0808</v>
      </c>
      <c r="M6249">
        <v>373734.02</v>
      </c>
      <c r="N6249" s="3">
        <v>1</v>
      </c>
      <c r="O6249" s="50" t="e">
        <f>INDEX([1]Dados!$M$2:$N$26779,MATCH($P6249,[1]Dados!$N$2:$N$26779,),2)</f>
        <v>#N/A</v>
      </c>
      <c r="P6249">
        <v>170150</v>
      </c>
      <c r="Q6249" s="1">
        <v>37180</v>
      </c>
      <c r="R6249" s="1">
        <v>37184</v>
      </c>
      <c r="S6249" t="s">
        <v>1321</v>
      </c>
    </row>
    <row r="6250" spans="1:19" x14ac:dyDescent="0.2">
      <c r="A6250" s="7">
        <v>431650</v>
      </c>
      <c r="B6250" s="3">
        <v>88331</v>
      </c>
      <c r="C6250" s="3" t="s">
        <v>40</v>
      </c>
      <c r="D6250" s="2" t="s">
        <v>723</v>
      </c>
      <c r="E6250" s="3">
        <v>18</v>
      </c>
      <c r="F6250" s="17">
        <v>0</v>
      </c>
      <c r="G6250" s="17">
        <v>1</v>
      </c>
      <c r="H6250" s="17">
        <v>0</v>
      </c>
      <c r="I6250" s="7">
        <v>5.4</v>
      </c>
      <c r="J6250" s="7">
        <v>18</v>
      </c>
      <c r="K6250" s="4">
        <v>1214</v>
      </c>
      <c r="L6250" s="5">
        <v>1214.0808</v>
      </c>
      <c r="M6250">
        <v>373734.02</v>
      </c>
      <c r="N6250" s="3">
        <v>1</v>
      </c>
      <c r="O6250" s="50" t="e">
        <f>INDEX([1]Dados!$M$2:$N$26779,MATCH($P6250,[1]Dados!$N$2:$N$26779,),2)</f>
        <v>#N/A</v>
      </c>
      <c r="P6250">
        <v>170150</v>
      </c>
      <c r="Q6250" s="1">
        <v>37180</v>
      </c>
      <c r="R6250" s="1">
        <v>37184</v>
      </c>
      <c r="S6250" t="s">
        <v>1321</v>
      </c>
    </row>
    <row r="6251" spans="1:19" x14ac:dyDescent="0.2">
      <c r="A6251" s="7">
        <v>431650</v>
      </c>
      <c r="B6251" s="3">
        <v>88331</v>
      </c>
      <c r="C6251" s="3" t="s">
        <v>40</v>
      </c>
      <c r="D6251" s="2" t="s">
        <v>723</v>
      </c>
      <c r="E6251" s="3">
        <v>18</v>
      </c>
      <c r="F6251" s="17">
        <v>0</v>
      </c>
      <c r="G6251" s="17">
        <v>1</v>
      </c>
      <c r="H6251" s="17">
        <v>0</v>
      </c>
      <c r="I6251" s="7">
        <v>6.1</v>
      </c>
      <c r="J6251" s="7">
        <v>4</v>
      </c>
      <c r="K6251" s="4">
        <v>1214</v>
      </c>
      <c r="L6251" s="5">
        <v>1214.0808</v>
      </c>
      <c r="M6251">
        <v>45998.8</v>
      </c>
      <c r="N6251" s="3">
        <v>1</v>
      </c>
      <c r="O6251" s="50" t="e">
        <f>INDEX([1]Dados!$M$2:$N$26779,MATCH($P6251,[1]Dados!$N$2:$N$26779,),2)</f>
        <v>#N/A</v>
      </c>
      <c r="P6251">
        <v>170151</v>
      </c>
      <c r="Q6251" s="1">
        <v>37180</v>
      </c>
      <c r="R6251" s="1">
        <v>37184</v>
      </c>
      <c r="S6251" t="s">
        <v>1322</v>
      </c>
    </row>
    <row r="6252" spans="1:19" x14ac:dyDescent="0.2">
      <c r="A6252" s="7">
        <v>431650</v>
      </c>
      <c r="B6252" s="3">
        <v>88331</v>
      </c>
      <c r="C6252" s="3" t="s">
        <v>40</v>
      </c>
      <c r="D6252" s="2" t="s">
        <v>723</v>
      </c>
      <c r="E6252" s="3">
        <v>18</v>
      </c>
      <c r="F6252" s="17">
        <v>0</v>
      </c>
      <c r="G6252" s="17">
        <v>1</v>
      </c>
      <c r="H6252" s="17">
        <v>0</v>
      </c>
      <c r="I6252" s="7">
        <v>6.2</v>
      </c>
      <c r="J6252" s="7">
        <v>7</v>
      </c>
      <c r="K6252" s="4">
        <v>1214</v>
      </c>
      <c r="L6252" s="5">
        <v>1214.0808</v>
      </c>
      <c r="M6252">
        <v>45998.8</v>
      </c>
      <c r="N6252" s="3">
        <v>1</v>
      </c>
      <c r="O6252" s="50" t="e">
        <f>INDEX([1]Dados!$M$2:$N$26779,MATCH($P6252,[1]Dados!$N$2:$N$26779,),2)</f>
        <v>#N/A</v>
      </c>
      <c r="P6252">
        <v>170151</v>
      </c>
      <c r="Q6252" s="1">
        <v>37180</v>
      </c>
      <c r="R6252" s="1">
        <v>37184</v>
      </c>
      <c r="S6252" t="s">
        <v>1322</v>
      </c>
    </row>
    <row r="6253" spans="1:19" x14ac:dyDescent="0.2">
      <c r="A6253" s="7">
        <v>431650</v>
      </c>
      <c r="B6253" s="3">
        <v>88331</v>
      </c>
      <c r="C6253" s="3" t="s">
        <v>40</v>
      </c>
      <c r="D6253" s="2" t="s">
        <v>723</v>
      </c>
      <c r="E6253" s="3">
        <v>18</v>
      </c>
      <c r="F6253" s="17">
        <v>0</v>
      </c>
      <c r="G6253" s="17">
        <v>1</v>
      </c>
      <c r="H6253" s="17">
        <v>0</v>
      </c>
      <c r="I6253" s="7">
        <v>4.0999999999999996</v>
      </c>
      <c r="J6253" s="7">
        <v>4</v>
      </c>
      <c r="K6253" s="4">
        <v>1214</v>
      </c>
      <c r="L6253" s="5">
        <v>1214.0808</v>
      </c>
      <c r="M6253">
        <v>74500</v>
      </c>
      <c r="N6253" s="3">
        <v>1</v>
      </c>
      <c r="O6253" s="50" t="e">
        <f>INDEX([1]Dados!$M$2:$N$26779,MATCH($P6253,[1]Dados!$N$2:$N$26779,),2)</f>
        <v>#N/A</v>
      </c>
      <c r="P6253">
        <v>170464</v>
      </c>
      <c r="Q6253" s="1">
        <v>37180</v>
      </c>
      <c r="R6253" s="1">
        <v>37184</v>
      </c>
      <c r="S6253" t="s">
        <v>887</v>
      </c>
    </row>
    <row r="6254" spans="1:19" x14ac:dyDescent="0.2">
      <c r="A6254" s="7">
        <v>431650</v>
      </c>
      <c r="B6254" s="3">
        <v>88331</v>
      </c>
      <c r="C6254" s="3" t="s">
        <v>40</v>
      </c>
      <c r="D6254" s="2" t="s">
        <v>723</v>
      </c>
      <c r="E6254" s="3">
        <v>18</v>
      </c>
      <c r="F6254" s="17">
        <v>0</v>
      </c>
      <c r="G6254" s="17">
        <v>1</v>
      </c>
      <c r="H6254" s="17">
        <v>0</v>
      </c>
      <c r="I6254" s="7">
        <v>4.2</v>
      </c>
      <c r="J6254" s="7">
        <v>7</v>
      </c>
      <c r="K6254" s="4">
        <v>1214</v>
      </c>
      <c r="L6254" s="5">
        <v>1214.0808</v>
      </c>
      <c r="M6254">
        <v>74500</v>
      </c>
      <c r="N6254" s="3">
        <v>1</v>
      </c>
      <c r="O6254" s="50" t="e">
        <f>INDEX([1]Dados!$M$2:$N$26779,MATCH($P6254,[1]Dados!$N$2:$N$26779,),2)</f>
        <v>#N/A</v>
      </c>
      <c r="P6254">
        <v>170464</v>
      </c>
      <c r="Q6254" s="1">
        <v>37180</v>
      </c>
      <c r="R6254" s="1">
        <v>37184</v>
      </c>
      <c r="S6254" t="s">
        <v>887</v>
      </c>
    </row>
    <row r="6255" spans="1:19" x14ac:dyDescent="0.2">
      <c r="A6255" s="7">
        <v>431650</v>
      </c>
      <c r="B6255" s="3">
        <v>88331</v>
      </c>
      <c r="C6255" s="3" t="s">
        <v>40</v>
      </c>
      <c r="D6255" s="2" t="s">
        <v>723</v>
      </c>
      <c r="E6255" s="3">
        <v>18</v>
      </c>
      <c r="F6255" s="17">
        <v>0</v>
      </c>
      <c r="G6255" s="17">
        <v>1</v>
      </c>
      <c r="H6255" s="17">
        <v>0</v>
      </c>
      <c r="I6255" s="7">
        <v>4.3</v>
      </c>
      <c r="J6255" s="7">
        <v>33</v>
      </c>
      <c r="K6255" s="4">
        <v>1214</v>
      </c>
      <c r="L6255" s="5">
        <v>1214.0808</v>
      </c>
      <c r="M6255">
        <v>74500</v>
      </c>
      <c r="N6255" s="3">
        <v>1</v>
      </c>
      <c r="O6255" s="50" t="e">
        <f>INDEX([1]Dados!$M$2:$N$26779,MATCH($P6255,[1]Dados!$N$2:$N$26779,),2)</f>
        <v>#N/A</v>
      </c>
      <c r="P6255">
        <v>170464</v>
      </c>
      <c r="Q6255" s="1">
        <v>37180</v>
      </c>
      <c r="R6255" s="1">
        <v>37184</v>
      </c>
      <c r="S6255" t="s">
        <v>887</v>
      </c>
    </row>
    <row r="6256" spans="1:19" x14ac:dyDescent="0.2">
      <c r="A6256" s="7">
        <v>431650</v>
      </c>
      <c r="B6256" s="3">
        <v>88331</v>
      </c>
      <c r="C6256" s="3" t="s">
        <v>40</v>
      </c>
      <c r="D6256" s="2" t="s">
        <v>723</v>
      </c>
      <c r="E6256" s="3">
        <v>18</v>
      </c>
      <c r="F6256" s="17">
        <v>0</v>
      </c>
      <c r="G6256" s="17">
        <v>1</v>
      </c>
      <c r="H6256" s="17">
        <v>0</v>
      </c>
      <c r="I6256" s="7">
        <v>4.4000000000000004</v>
      </c>
      <c r="J6256" s="7">
        <v>25</v>
      </c>
      <c r="K6256" s="4">
        <v>1214</v>
      </c>
      <c r="L6256" s="5">
        <v>1214.0808</v>
      </c>
      <c r="M6256">
        <v>74500</v>
      </c>
      <c r="N6256" s="3">
        <v>1</v>
      </c>
      <c r="O6256" s="50" t="e">
        <f>INDEX([1]Dados!$M$2:$N$26779,MATCH($P6256,[1]Dados!$N$2:$N$26779,),2)</f>
        <v>#N/A</v>
      </c>
      <c r="P6256">
        <v>170464</v>
      </c>
      <c r="Q6256" s="1">
        <v>37180</v>
      </c>
      <c r="R6256" s="1">
        <v>37184</v>
      </c>
      <c r="S6256" t="s">
        <v>887</v>
      </c>
    </row>
    <row r="6257" spans="1:19" x14ac:dyDescent="0.2">
      <c r="A6257" s="7">
        <v>431650</v>
      </c>
      <c r="B6257" s="3">
        <v>88331</v>
      </c>
      <c r="C6257" s="3" t="s">
        <v>40</v>
      </c>
      <c r="D6257" s="2" t="s">
        <v>723</v>
      </c>
      <c r="E6257" s="3">
        <v>18</v>
      </c>
      <c r="F6257" s="17">
        <v>0</v>
      </c>
      <c r="G6257" s="17">
        <v>1</v>
      </c>
      <c r="H6257" s="17">
        <v>0</v>
      </c>
      <c r="I6257" s="7">
        <v>4.5</v>
      </c>
      <c r="J6257" s="7">
        <v>18</v>
      </c>
      <c r="K6257" s="4">
        <v>1214</v>
      </c>
      <c r="L6257" s="5">
        <v>1214.0808</v>
      </c>
      <c r="M6257">
        <v>74500</v>
      </c>
      <c r="N6257" s="3">
        <v>1</v>
      </c>
      <c r="O6257" s="50" t="e">
        <f>INDEX([1]Dados!$M$2:$N$26779,MATCH($P6257,[1]Dados!$N$2:$N$26779,),2)</f>
        <v>#N/A</v>
      </c>
      <c r="P6257">
        <v>170464</v>
      </c>
      <c r="Q6257" s="1">
        <v>37180</v>
      </c>
      <c r="R6257" s="1">
        <v>37184</v>
      </c>
      <c r="S6257" t="s">
        <v>887</v>
      </c>
    </row>
    <row r="6258" spans="1:19" x14ac:dyDescent="0.2">
      <c r="A6258" s="7">
        <v>431650</v>
      </c>
      <c r="B6258" s="3">
        <v>88331</v>
      </c>
      <c r="C6258" s="3" t="s">
        <v>40</v>
      </c>
      <c r="D6258" s="2" t="s">
        <v>723</v>
      </c>
      <c r="E6258" s="3">
        <v>18</v>
      </c>
      <c r="F6258" s="17">
        <v>0</v>
      </c>
      <c r="G6258" s="17">
        <v>1</v>
      </c>
      <c r="H6258" s="17">
        <v>0</v>
      </c>
      <c r="I6258" s="7">
        <v>2.1</v>
      </c>
      <c r="J6258" s="7">
        <v>22</v>
      </c>
      <c r="K6258" s="4">
        <v>1293</v>
      </c>
      <c r="L6258" s="5">
        <v>1293.0592999999999</v>
      </c>
      <c r="M6258">
        <v>5823</v>
      </c>
      <c r="N6258" s="3">
        <v>1</v>
      </c>
      <c r="O6258" s="50" t="e">
        <f>INDEX([1]Dados!$M$2:$N$26779,MATCH($P6258,[1]Dados!$N$2:$N$26779,),2)</f>
        <v>#N/A</v>
      </c>
      <c r="P6258">
        <v>170127</v>
      </c>
      <c r="Q6258" s="1">
        <v>37180</v>
      </c>
      <c r="R6258" s="1">
        <v>37184</v>
      </c>
      <c r="S6258" t="s">
        <v>1193</v>
      </c>
    </row>
    <row r="6259" spans="1:19" x14ac:dyDescent="0.2">
      <c r="A6259" s="7">
        <v>431650</v>
      </c>
      <c r="B6259" s="3">
        <v>88331</v>
      </c>
      <c r="C6259" s="3" t="s">
        <v>40</v>
      </c>
      <c r="D6259" s="2" t="s">
        <v>723</v>
      </c>
      <c r="E6259" s="3">
        <v>18</v>
      </c>
      <c r="F6259" s="17">
        <v>0</v>
      </c>
      <c r="G6259" s="17">
        <v>1</v>
      </c>
      <c r="H6259" s="17">
        <v>0</v>
      </c>
      <c r="I6259" s="7">
        <v>2.2000000000000002</v>
      </c>
      <c r="J6259" s="7">
        <v>22</v>
      </c>
      <c r="K6259" s="4">
        <v>1293</v>
      </c>
      <c r="L6259" s="5">
        <v>1293.0592999999999</v>
      </c>
      <c r="M6259">
        <v>5823</v>
      </c>
      <c r="N6259" s="3">
        <v>1</v>
      </c>
      <c r="O6259" s="50" t="e">
        <f>INDEX([1]Dados!$M$2:$N$26779,MATCH($P6259,[1]Dados!$N$2:$N$26779,),2)</f>
        <v>#N/A</v>
      </c>
      <c r="P6259">
        <v>170127</v>
      </c>
      <c r="Q6259" s="1">
        <v>37180</v>
      </c>
      <c r="R6259" s="1">
        <v>37184</v>
      </c>
      <c r="S6259" t="s">
        <v>1193</v>
      </c>
    </row>
    <row r="6260" spans="1:19" x14ac:dyDescent="0.2">
      <c r="A6260" s="7">
        <v>431650</v>
      </c>
      <c r="B6260" s="3">
        <v>88331</v>
      </c>
      <c r="C6260" s="3" t="s">
        <v>40</v>
      </c>
      <c r="D6260" s="2" t="s">
        <v>723</v>
      </c>
      <c r="E6260" s="3">
        <v>18</v>
      </c>
      <c r="F6260" s="17">
        <v>0</v>
      </c>
      <c r="G6260" s="17">
        <v>1</v>
      </c>
      <c r="H6260" s="17">
        <v>0</v>
      </c>
      <c r="I6260" s="7">
        <v>2.2999999999999998</v>
      </c>
      <c r="J6260" s="7">
        <v>21</v>
      </c>
      <c r="K6260" s="4">
        <v>1293</v>
      </c>
      <c r="L6260" s="5">
        <v>1293.0592999999999</v>
      </c>
      <c r="M6260">
        <v>5823</v>
      </c>
      <c r="N6260" s="3">
        <v>1</v>
      </c>
      <c r="O6260" s="50" t="e">
        <f>INDEX([1]Dados!$M$2:$N$26779,MATCH($P6260,[1]Dados!$N$2:$N$26779,),2)</f>
        <v>#N/A</v>
      </c>
      <c r="P6260">
        <v>170127</v>
      </c>
      <c r="Q6260" s="1">
        <v>37180</v>
      </c>
      <c r="R6260" s="1">
        <v>37184</v>
      </c>
      <c r="S6260" t="s">
        <v>1193</v>
      </c>
    </row>
    <row r="6261" spans="1:19" x14ac:dyDescent="0.2">
      <c r="A6261" s="7">
        <v>431650</v>
      </c>
      <c r="B6261" s="3">
        <v>88331</v>
      </c>
      <c r="C6261" s="3" t="s">
        <v>40</v>
      </c>
      <c r="D6261" s="2" t="s">
        <v>723</v>
      </c>
      <c r="E6261" s="3">
        <v>18</v>
      </c>
      <c r="F6261" s="17">
        <v>0</v>
      </c>
      <c r="G6261" s="17">
        <v>1</v>
      </c>
      <c r="H6261" s="17">
        <v>0</v>
      </c>
      <c r="I6261" s="7">
        <v>2.4</v>
      </c>
      <c r="J6261" s="7">
        <v>29</v>
      </c>
      <c r="K6261" s="4">
        <v>1293</v>
      </c>
      <c r="L6261" s="5">
        <v>1293.0592999999999</v>
      </c>
      <c r="M6261">
        <v>5823</v>
      </c>
      <c r="N6261" s="3">
        <v>1</v>
      </c>
      <c r="O6261" s="50" t="e">
        <f>INDEX([1]Dados!$M$2:$N$26779,MATCH($P6261,[1]Dados!$N$2:$N$26779,),2)</f>
        <v>#N/A</v>
      </c>
      <c r="P6261">
        <v>170127</v>
      </c>
      <c r="Q6261" s="1">
        <v>37180</v>
      </c>
      <c r="R6261" s="1">
        <v>37184</v>
      </c>
      <c r="S6261" t="s">
        <v>1193</v>
      </c>
    </row>
    <row r="6262" spans="1:19" x14ac:dyDescent="0.2">
      <c r="A6262" s="7">
        <v>431650</v>
      </c>
      <c r="B6262" s="3">
        <v>88331</v>
      </c>
      <c r="C6262" s="3" t="s">
        <v>40</v>
      </c>
      <c r="D6262" s="2" t="s">
        <v>723</v>
      </c>
      <c r="E6262" s="3">
        <v>18</v>
      </c>
      <c r="F6262" s="17">
        <v>0</v>
      </c>
      <c r="G6262" s="17">
        <v>1</v>
      </c>
      <c r="H6262" s="17">
        <v>0</v>
      </c>
      <c r="I6262" s="7">
        <v>2.5</v>
      </c>
      <c r="J6262" s="7">
        <v>28</v>
      </c>
      <c r="K6262" s="4">
        <v>1293</v>
      </c>
      <c r="L6262" s="5">
        <v>1293.0592999999999</v>
      </c>
      <c r="M6262">
        <v>5823</v>
      </c>
      <c r="N6262" s="3">
        <v>1</v>
      </c>
      <c r="O6262" s="50" t="e">
        <f>INDEX([1]Dados!$M$2:$N$26779,MATCH($P6262,[1]Dados!$N$2:$N$26779,),2)</f>
        <v>#N/A</v>
      </c>
      <c r="P6262">
        <v>170127</v>
      </c>
      <c r="Q6262" s="1">
        <v>37180</v>
      </c>
      <c r="R6262" s="1">
        <v>37184</v>
      </c>
      <c r="S6262" t="s">
        <v>1193</v>
      </c>
    </row>
    <row r="6263" spans="1:19" x14ac:dyDescent="0.2">
      <c r="A6263" s="7">
        <v>431650</v>
      </c>
      <c r="B6263" s="3">
        <v>88331</v>
      </c>
      <c r="C6263" s="3" t="s">
        <v>40</v>
      </c>
      <c r="D6263" s="2" t="s">
        <v>723</v>
      </c>
      <c r="E6263" s="3">
        <v>18</v>
      </c>
      <c r="F6263" s="17">
        <v>0</v>
      </c>
      <c r="G6263" s="17">
        <v>1</v>
      </c>
      <c r="H6263" s="17">
        <v>0</v>
      </c>
      <c r="I6263" s="7">
        <v>2.6</v>
      </c>
      <c r="J6263" s="7">
        <v>7</v>
      </c>
      <c r="K6263" s="4">
        <v>1293</v>
      </c>
      <c r="L6263" s="5">
        <v>1293.0592999999999</v>
      </c>
      <c r="M6263">
        <v>5823</v>
      </c>
      <c r="N6263" s="3">
        <v>1</v>
      </c>
      <c r="O6263" s="50" t="e">
        <f>INDEX([1]Dados!$M$2:$N$26779,MATCH($P6263,[1]Dados!$N$2:$N$26779,),2)</f>
        <v>#N/A</v>
      </c>
      <c r="P6263">
        <v>170127</v>
      </c>
      <c r="Q6263" s="1">
        <v>37180</v>
      </c>
      <c r="R6263" s="1">
        <v>37184</v>
      </c>
      <c r="S6263" t="s">
        <v>1193</v>
      </c>
    </row>
    <row r="6264" spans="1:19" x14ac:dyDescent="0.2">
      <c r="A6264" s="7">
        <v>431650</v>
      </c>
      <c r="B6264" s="3">
        <v>88331</v>
      </c>
      <c r="C6264" s="3" t="s">
        <v>40</v>
      </c>
      <c r="D6264" s="2" t="s">
        <v>723</v>
      </c>
      <c r="E6264" s="3">
        <v>18</v>
      </c>
      <c r="F6264" s="17">
        <v>0</v>
      </c>
      <c r="G6264" s="17">
        <v>1</v>
      </c>
      <c r="H6264" s="17">
        <v>0</v>
      </c>
      <c r="I6264" s="7">
        <v>2.7</v>
      </c>
      <c r="J6264" s="7">
        <v>4</v>
      </c>
      <c r="K6264" s="4">
        <v>1293</v>
      </c>
      <c r="L6264" s="5">
        <v>1293.0592999999999</v>
      </c>
      <c r="M6264">
        <v>5823</v>
      </c>
      <c r="N6264" s="3">
        <v>1</v>
      </c>
      <c r="O6264" s="50" t="e">
        <f>INDEX([1]Dados!$M$2:$N$26779,MATCH($P6264,[1]Dados!$N$2:$N$26779,),2)</f>
        <v>#N/A</v>
      </c>
      <c r="P6264">
        <v>170127</v>
      </c>
      <c r="Q6264" s="1">
        <v>37180</v>
      </c>
      <c r="R6264" s="1">
        <v>37184</v>
      </c>
      <c r="S6264" t="s">
        <v>1193</v>
      </c>
    </row>
    <row r="6265" spans="1:19" x14ac:dyDescent="0.2">
      <c r="A6265" s="7">
        <v>431650</v>
      </c>
      <c r="B6265" s="3">
        <v>88331</v>
      </c>
      <c r="C6265" s="3" t="s">
        <v>40</v>
      </c>
      <c r="D6265" s="2" t="s">
        <v>723</v>
      </c>
      <c r="E6265" s="3">
        <v>18</v>
      </c>
      <c r="F6265" s="17">
        <v>0</v>
      </c>
      <c r="G6265" s="17">
        <v>1</v>
      </c>
      <c r="H6265" s="17">
        <v>0</v>
      </c>
      <c r="I6265" s="7">
        <v>2.8</v>
      </c>
      <c r="J6265" s="7">
        <v>0</v>
      </c>
      <c r="K6265" s="4">
        <v>1293</v>
      </c>
      <c r="L6265" s="5">
        <v>1293.0592999999999</v>
      </c>
      <c r="M6265">
        <v>5823</v>
      </c>
      <c r="N6265" s="3">
        <v>1</v>
      </c>
      <c r="O6265" s="50" t="e">
        <f>INDEX([1]Dados!$M$2:$N$26779,MATCH($P6265,[1]Dados!$N$2:$N$26779,),2)</f>
        <v>#N/A</v>
      </c>
      <c r="P6265">
        <v>170127</v>
      </c>
      <c r="Q6265" s="1">
        <v>37180</v>
      </c>
      <c r="R6265" s="1">
        <v>37184</v>
      </c>
      <c r="S6265" t="s">
        <v>1193</v>
      </c>
    </row>
    <row r="6266" spans="1:19" x14ac:dyDescent="0.2">
      <c r="A6266" s="7">
        <v>432380</v>
      </c>
      <c r="B6266" s="3">
        <v>88145</v>
      </c>
      <c r="C6266" s="3" t="s">
        <v>40</v>
      </c>
      <c r="D6266" s="2" t="s">
        <v>861</v>
      </c>
      <c r="E6266" s="3">
        <v>18</v>
      </c>
      <c r="F6266" s="17">
        <v>0</v>
      </c>
      <c r="G6266" s="17">
        <v>1</v>
      </c>
      <c r="H6266" s="17">
        <v>0</v>
      </c>
      <c r="I6266" s="7">
        <v>4.0999999999999996</v>
      </c>
      <c r="J6266" s="7">
        <v>15</v>
      </c>
      <c r="K6266" s="4">
        <v>1203</v>
      </c>
      <c r="L6266" s="5">
        <v>1203.0829000000001</v>
      </c>
      <c r="M6266">
        <v>37241.800000000003</v>
      </c>
      <c r="N6266" s="3">
        <v>1</v>
      </c>
      <c r="O6266" s="50" t="e">
        <f>INDEX([1]Dados!$M$2:$N$26779,MATCH($P6266,[1]Dados!$N$2:$N$26779,),2)</f>
        <v>#N/A</v>
      </c>
      <c r="P6266">
        <v>170433</v>
      </c>
      <c r="Q6266" s="1">
        <v>37180</v>
      </c>
      <c r="R6266" s="1">
        <v>37184</v>
      </c>
      <c r="S6266" t="s">
        <v>1194</v>
      </c>
    </row>
    <row r="6267" spans="1:19" x14ac:dyDescent="0.2">
      <c r="A6267" s="7">
        <v>432380</v>
      </c>
      <c r="B6267" s="3">
        <v>88145</v>
      </c>
      <c r="C6267" s="3" t="s">
        <v>40</v>
      </c>
      <c r="D6267" s="2" t="s">
        <v>861</v>
      </c>
      <c r="E6267" s="3">
        <v>18</v>
      </c>
      <c r="F6267" s="17">
        <v>0</v>
      </c>
      <c r="G6267" s="17">
        <v>1</v>
      </c>
      <c r="H6267" s="17">
        <v>0</v>
      </c>
      <c r="I6267" s="7">
        <v>4.2</v>
      </c>
      <c r="J6267" s="7">
        <v>13</v>
      </c>
      <c r="K6267" s="4">
        <v>1203</v>
      </c>
      <c r="L6267" s="5">
        <v>1203.0829000000001</v>
      </c>
      <c r="M6267">
        <v>37241.800000000003</v>
      </c>
      <c r="N6267" s="3">
        <v>1</v>
      </c>
      <c r="O6267" s="50" t="e">
        <f>INDEX([1]Dados!$M$2:$N$26779,MATCH($P6267,[1]Dados!$N$2:$N$26779,),2)</f>
        <v>#N/A</v>
      </c>
      <c r="P6267">
        <v>170433</v>
      </c>
      <c r="Q6267" s="1">
        <v>37180</v>
      </c>
      <c r="R6267" s="1">
        <v>37184</v>
      </c>
      <c r="S6267" t="s">
        <v>1194</v>
      </c>
    </row>
    <row r="6268" spans="1:19" x14ac:dyDescent="0.2">
      <c r="A6268" s="7">
        <v>432380</v>
      </c>
      <c r="B6268" s="3">
        <v>88145</v>
      </c>
      <c r="C6268" s="3" t="s">
        <v>40</v>
      </c>
      <c r="D6268" s="2" t="s">
        <v>861</v>
      </c>
      <c r="E6268" s="3">
        <v>18</v>
      </c>
      <c r="F6268" s="17">
        <v>0</v>
      </c>
      <c r="G6268" s="17">
        <v>1</v>
      </c>
      <c r="H6268" s="17">
        <v>0</v>
      </c>
      <c r="I6268" s="7">
        <v>4.3</v>
      </c>
      <c r="J6268" s="7">
        <v>29</v>
      </c>
      <c r="K6268" s="4">
        <v>1203</v>
      </c>
      <c r="L6268" s="5">
        <v>1203.0829000000001</v>
      </c>
      <c r="M6268">
        <v>37241.800000000003</v>
      </c>
      <c r="N6268" s="3">
        <v>1</v>
      </c>
      <c r="O6268" s="50" t="e">
        <f>INDEX([1]Dados!$M$2:$N$26779,MATCH($P6268,[1]Dados!$N$2:$N$26779,),2)</f>
        <v>#N/A</v>
      </c>
      <c r="P6268">
        <v>170433</v>
      </c>
      <c r="Q6268" s="1">
        <v>37180</v>
      </c>
      <c r="R6268" s="1">
        <v>37184</v>
      </c>
      <c r="S6268" t="s">
        <v>1194</v>
      </c>
    </row>
    <row r="6269" spans="1:19" x14ac:dyDescent="0.2">
      <c r="A6269" s="7">
        <v>432380</v>
      </c>
      <c r="B6269" s="3">
        <v>88145</v>
      </c>
      <c r="C6269" s="3" t="s">
        <v>40</v>
      </c>
      <c r="D6269" s="2" t="s">
        <v>861</v>
      </c>
      <c r="E6269" s="3">
        <v>18</v>
      </c>
      <c r="F6269" s="17">
        <v>0</v>
      </c>
      <c r="G6269" s="17">
        <v>1</v>
      </c>
      <c r="H6269" s="17">
        <v>0</v>
      </c>
      <c r="I6269" s="7">
        <v>2.1</v>
      </c>
      <c r="J6269" s="7">
        <v>13</v>
      </c>
      <c r="K6269" s="4">
        <v>1214</v>
      </c>
      <c r="L6269" s="5">
        <v>1214.0587</v>
      </c>
      <c r="M6269">
        <v>189855.04</v>
      </c>
      <c r="N6269" s="3">
        <v>1</v>
      </c>
      <c r="O6269" s="50" t="e">
        <f>INDEX([1]Dados!$M$2:$N$26779,MATCH($P6269,[1]Dados!$N$2:$N$26779,),2)</f>
        <v>#N/A</v>
      </c>
      <c r="P6269">
        <v>170385</v>
      </c>
      <c r="Q6269" s="1">
        <v>37180</v>
      </c>
      <c r="R6269" s="1">
        <v>37184</v>
      </c>
      <c r="S6269" t="s">
        <v>1186</v>
      </c>
    </row>
    <row r="6270" spans="1:19" x14ac:dyDescent="0.2">
      <c r="A6270" s="7">
        <v>432380</v>
      </c>
      <c r="B6270" s="3">
        <v>88145</v>
      </c>
      <c r="C6270" s="3" t="s">
        <v>40</v>
      </c>
      <c r="D6270" s="2" t="s">
        <v>861</v>
      </c>
      <c r="E6270" s="3">
        <v>18</v>
      </c>
      <c r="F6270" s="17">
        <v>0</v>
      </c>
      <c r="G6270" s="17">
        <v>1</v>
      </c>
      <c r="H6270" s="17">
        <v>0</v>
      </c>
      <c r="I6270" s="7">
        <v>2.2000000000000002</v>
      </c>
      <c r="J6270" s="7">
        <v>25</v>
      </c>
      <c r="K6270" s="4">
        <v>1214</v>
      </c>
      <c r="L6270" s="5">
        <v>1214.0587</v>
      </c>
      <c r="M6270">
        <v>189855.04</v>
      </c>
      <c r="N6270" s="3">
        <v>1</v>
      </c>
      <c r="O6270" s="50" t="e">
        <f>INDEX([1]Dados!$M$2:$N$26779,MATCH($P6270,[1]Dados!$N$2:$N$26779,),2)</f>
        <v>#N/A</v>
      </c>
      <c r="P6270">
        <v>170385</v>
      </c>
      <c r="Q6270" s="1">
        <v>37180</v>
      </c>
      <c r="R6270" s="1">
        <v>37184</v>
      </c>
      <c r="S6270" t="s">
        <v>1186</v>
      </c>
    </row>
    <row r="6271" spans="1:19" x14ac:dyDescent="0.2">
      <c r="A6271" s="7">
        <v>432380</v>
      </c>
      <c r="B6271" s="3">
        <v>88145</v>
      </c>
      <c r="C6271" s="3" t="s">
        <v>40</v>
      </c>
      <c r="D6271" s="2" t="s">
        <v>861</v>
      </c>
      <c r="E6271" s="3">
        <v>18</v>
      </c>
      <c r="F6271" s="17">
        <v>0</v>
      </c>
      <c r="G6271" s="17">
        <v>1</v>
      </c>
      <c r="H6271" s="17">
        <v>0</v>
      </c>
      <c r="I6271" s="7">
        <v>2.2999999999999998</v>
      </c>
      <c r="J6271" s="7">
        <v>25</v>
      </c>
      <c r="K6271" s="4">
        <v>1214</v>
      </c>
      <c r="L6271" s="5">
        <v>1214.0587</v>
      </c>
      <c r="M6271">
        <v>189855.04</v>
      </c>
      <c r="N6271" s="3">
        <v>1</v>
      </c>
      <c r="O6271" s="50" t="e">
        <f>INDEX([1]Dados!$M$2:$N$26779,MATCH($P6271,[1]Dados!$N$2:$N$26779,),2)</f>
        <v>#N/A</v>
      </c>
      <c r="P6271">
        <v>170385</v>
      </c>
      <c r="Q6271" s="1">
        <v>37180</v>
      </c>
      <c r="R6271" s="1">
        <v>37184</v>
      </c>
      <c r="S6271" t="s">
        <v>1186</v>
      </c>
    </row>
    <row r="6272" spans="1:19" x14ac:dyDescent="0.2">
      <c r="A6272" s="7">
        <v>432380</v>
      </c>
      <c r="B6272" s="3">
        <v>88145</v>
      </c>
      <c r="C6272" s="3" t="s">
        <v>40</v>
      </c>
      <c r="D6272" s="2" t="s">
        <v>861</v>
      </c>
      <c r="E6272" s="3">
        <v>18</v>
      </c>
      <c r="F6272" s="17">
        <v>0</v>
      </c>
      <c r="G6272" s="17">
        <v>1</v>
      </c>
      <c r="H6272" s="17">
        <v>0</v>
      </c>
      <c r="I6272" s="7">
        <v>2.4</v>
      </c>
      <c r="J6272" s="7">
        <v>2</v>
      </c>
      <c r="K6272" s="4">
        <v>1214</v>
      </c>
      <c r="L6272" s="5">
        <v>1214.0587</v>
      </c>
      <c r="M6272">
        <v>189855.04</v>
      </c>
      <c r="N6272" s="3">
        <v>1</v>
      </c>
      <c r="O6272" s="50" t="e">
        <f>INDEX([1]Dados!$M$2:$N$26779,MATCH($P6272,[1]Dados!$N$2:$N$26779,),2)</f>
        <v>#N/A</v>
      </c>
      <c r="P6272">
        <v>170385</v>
      </c>
      <c r="Q6272" s="1">
        <v>37180</v>
      </c>
      <c r="R6272" s="1">
        <v>37184</v>
      </c>
      <c r="S6272" t="s">
        <v>1186</v>
      </c>
    </row>
    <row r="6273" spans="1:19" x14ac:dyDescent="0.2">
      <c r="A6273" s="7">
        <v>432380</v>
      </c>
      <c r="B6273" s="3">
        <v>88145</v>
      </c>
      <c r="C6273" s="3" t="s">
        <v>40</v>
      </c>
      <c r="D6273" s="2" t="s">
        <v>861</v>
      </c>
      <c r="E6273" s="3">
        <v>18</v>
      </c>
      <c r="F6273" s="17">
        <v>0</v>
      </c>
      <c r="G6273" s="17">
        <v>1</v>
      </c>
      <c r="H6273" s="17">
        <v>0</v>
      </c>
      <c r="I6273" s="7" t="s">
        <v>3</v>
      </c>
      <c r="J6273" s="7">
        <v>0</v>
      </c>
      <c r="K6273" s="4">
        <v>1214</v>
      </c>
      <c r="L6273" s="5">
        <v>1214.0589</v>
      </c>
      <c r="M6273" t="s">
        <v>2134</v>
      </c>
      <c r="N6273" s="3">
        <v>1</v>
      </c>
      <c r="O6273" s="50" t="e">
        <f>INDEX([1]Dados!$M$2:$N$26779,MATCH($P6273,[1]Dados!$N$2:$N$26779,),2)</f>
        <v>#N/A</v>
      </c>
      <c r="P6273">
        <v>170291</v>
      </c>
      <c r="Q6273" s="1">
        <v>37180</v>
      </c>
      <c r="R6273" s="1">
        <v>37184</v>
      </c>
      <c r="S6273" t="s">
        <v>1224</v>
      </c>
    </row>
    <row r="6274" spans="1:19" x14ac:dyDescent="0.2">
      <c r="A6274" s="7">
        <v>432380</v>
      </c>
      <c r="B6274" s="3">
        <v>88145</v>
      </c>
      <c r="C6274" s="3" t="s">
        <v>40</v>
      </c>
      <c r="D6274" s="2" t="s">
        <v>861</v>
      </c>
      <c r="E6274" s="3">
        <v>18</v>
      </c>
      <c r="F6274" s="17">
        <v>0</v>
      </c>
      <c r="G6274" s="17">
        <v>1</v>
      </c>
      <c r="H6274" s="17">
        <v>0</v>
      </c>
      <c r="I6274" s="7">
        <v>1.1000000000000001</v>
      </c>
      <c r="J6274" s="7">
        <v>13</v>
      </c>
      <c r="K6274" s="4">
        <v>1214</v>
      </c>
      <c r="L6274" s="5">
        <v>1214.0589</v>
      </c>
      <c r="M6274">
        <v>360402</v>
      </c>
      <c r="N6274" s="3">
        <v>1</v>
      </c>
      <c r="O6274" s="50" t="e">
        <f>INDEX([1]Dados!$M$2:$N$26779,MATCH($P6274,[1]Dados!$N$2:$N$26779,),2)</f>
        <v>#N/A</v>
      </c>
      <c r="P6274">
        <v>170339</v>
      </c>
      <c r="Q6274" s="1">
        <v>37180</v>
      </c>
      <c r="R6274" s="1">
        <v>37184</v>
      </c>
      <c r="S6274" t="s">
        <v>1224</v>
      </c>
    </row>
    <row r="6275" spans="1:19" x14ac:dyDescent="0.2">
      <c r="A6275" s="7">
        <v>432380</v>
      </c>
      <c r="B6275" s="3">
        <v>88145</v>
      </c>
      <c r="C6275" s="3" t="s">
        <v>40</v>
      </c>
      <c r="D6275" s="2" t="s">
        <v>861</v>
      </c>
      <c r="E6275" s="3">
        <v>18</v>
      </c>
      <c r="F6275" s="17">
        <v>0</v>
      </c>
      <c r="G6275" s="17">
        <v>1</v>
      </c>
      <c r="H6275" s="17">
        <v>0</v>
      </c>
      <c r="I6275" s="7">
        <v>1.2</v>
      </c>
      <c r="J6275" s="7">
        <v>23</v>
      </c>
      <c r="K6275" s="4">
        <v>1214</v>
      </c>
      <c r="L6275" s="5">
        <v>1214.0589</v>
      </c>
      <c r="M6275">
        <v>360402</v>
      </c>
      <c r="N6275" s="3">
        <v>1</v>
      </c>
      <c r="O6275" s="50" t="e">
        <f>INDEX([1]Dados!$M$2:$N$26779,MATCH($P6275,[1]Dados!$N$2:$N$26779,),2)</f>
        <v>#N/A</v>
      </c>
      <c r="P6275">
        <v>170339</v>
      </c>
      <c r="Q6275" s="1">
        <v>37180</v>
      </c>
      <c r="R6275" s="1">
        <v>37184</v>
      </c>
      <c r="S6275" t="s">
        <v>1224</v>
      </c>
    </row>
    <row r="6276" spans="1:19" x14ac:dyDescent="0.2">
      <c r="A6276" s="7">
        <v>432380</v>
      </c>
      <c r="B6276" s="3">
        <v>88145</v>
      </c>
      <c r="C6276" s="3" t="s">
        <v>40</v>
      </c>
      <c r="D6276" s="2" t="s">
        <v>861</v>
      </c>
      <c r="E6276" s="3">
        <v>18</v>
      </c>
      <c r="F6276" s="17">
        <v>0</v>
      </c>
      <c r="G6276" s="17">
        <v>1</v>
      </c>
      <c r="H6276" s="17">
        <v>0</v>
      </c>
      <c r="I6276" s="7">
        <v>1.3</v>
      </c>
      <c r="J6276" s="7">
        <v>27</v>
      </c>
      <c r="K6276" s="4">
        <v>1214</v>
      </c>
      <c r="L6276" s="5">
        <v>1214.0589</v>
      </c>
      <c r="M6276">
        <v>360402</v>
      </c>
      <c r="N6276" s="3">
        <v>1</v>
      </c>
      <c r="O6276" s="50" t="e">
        <f>INDEX([1]Dados!$M$2:$N$26779,MATCH($P6276,[1]Dados!$N$2:$N$26779,),2)</f>
        <v>#N/A</v>
      </c>
      <c r="P6276">
        <v>170339</v>
      </c>
      <c r="Q6276" s="1">
        <v>37180</v>
      </c>
      <c r="R6276" s="1">
        <v>37184</v>
      </c>
      <c r="S6276" t="s">
        <v>1224</v>
      </c>
    </row>
    <row r="6277" spans="1:19" x14ac:dyDescent="0.2">
      <c r="A6277" s="7">
        <v>432380</v>
      </c>
      <c r="B6277" s="3">
        <v>88145</v>
      </c>
      <c r="C6277" s="3" t="s">
        <v>40</v>
      </c>
      <c r="D6277" s="2" t="s">
        <v>861</v>
      </c>
      <c r="E6277" s="3">
        <v>18</v>
      </c>
      <c r="F6277" s="17">
        <v>0</v>
      </c>
      <c r="G6277" s="17">
        <v>1</v>
      </c>
      <c r="H6277" s="17">
        <v>0</v>
      </c>
      <c r="I6277" s="7">
        <v>1.4</v>
      </c>
      <c r="J6277" s="7">
        <v>28</v>
      </c>
      <c r="K6277" s="4">
        <v>1214</v>
      </c>
      <c r="L6277" s="5">
        <v>1214.0589</v>
      </c>
      <c r="M6277">
        <v>360402</v>
      </c>
      <c r="N6277" s="3">
        <v>1</v>
      </c>
      <c r="O6277" s="50" t="e">
        <f>INDEX([1]Dados!$M$2:$N$26779,MATCH($P6277,[1]Dados!$N$2:$N$26779,),2)</f>
        <v>#N/A</v>
      </c>
      <c r="P6277">
        <v>170339</v>
      </c>
      <c r="Q6277" s="1">
        <v>37180</v>
      </c>
      <c r="R6277" s="1">
        <v>37184</v>
      </c>
      <c r="S6277" t="s">
        <v>1224</v>
      </c>
    </row>
    <row r="6278" spans="1:19" x14ac:dyDescent="0.2">
      <c r="A6278" s="7">
        <v>432380</v>
      </c>
      <c r="B6278" s="3">
        <v>88145</v>
      </c>
      <c r="C6278" s="3" t="s">
        <v>40</v>
      </c>
      <c r="D6278" s="2" t="s">
        <v>861</v>
      </c>
      <c r="E6278" s="3">
        <v>18</v>
      </c>
      <c r="F6278" s="17">
        <v>0</v>
      </c>
      <c r="G6278" s="17">
        <v>1</v>
      </c>
      <c r="H6278" s="17">
        <v>0</v>
      </c>
      <c r="I6278" s="29">
        <v>5.0999999999999996</v>
      </c>
      <c r="J6278" s="7">
        <v>33</v>
      </c>
      <c r="K6278" s="4">
        <v>1214</v>
      </c>
      <c r="L6278" s="5">
        <v>1214.8580999999999</v>
      </c>
      <c r="M6278">
        <v>23360</v>
      </c>
      <c r="N6278" s="3">
        <v>1</v>
      </c>
      <c r="O6278" s="50" t="e">
        <f>INDEX([1]Dados!$M$2:$N$26779,MATCH($P6278,[1]Dados!$N$2:$N$26779,),2)</f>
        <v>#N/A</v>
      </c>
      <c r="P6278">
        <v>170152</v>
      </c>
      <c r="Q6278" s="1">
        <v>37180</v>
      </c>
      <c r="R6278" s="1">
        <v>37184</v>
      </c>
      <c r="S6278" t="s">
        <v>1428</v>
      </c>
    </row>
    <row r="6279" spans="1:19" x14ac:dyDescent="0.2">
      <c r="A6279" s="7">
        <v>432380</v>
      </c>
      <c r="B6279" s="3">
        <v>88145</v>
      </c>
      <c r="C6279" s="3" t="s">
        <v>40</v>
      </c>
      <c r="D6279" s="2" t="s">
        <v>861</v>
      </c>
      <c r="E6279" s="3">
        <v>18</v>
      </c>
      <c r="F6279" s="17">
        <v>0</v>
      </c>
      <c r="G6279" s="17">
        <v>1</v>
      </c>
      <c r="H6279" s="17">
        <v>0</v>
      </c>
      <c r="I6279" s="7">
        <v>5.8</v>
      </c>
      <c r="J6279" s="7">
        <v>7</v>
      </c>
      <c r="K6279" s="4">
        <v>1214</v>
      </c>
      <c r="L6279" s="5">
        <v>1214.8580999999999</v>
      </c>
      <c r="M6279">
        <v>23360</v>
      </c>
      <c r="N6279" s="3">
        <v>1</v>
      </c>
      <c r="O6279" s="50" t="e">
        <f>INDEX([1]Dados!$M$2:$N$26779,MATCH($P6279,[1]Dados!$N$2:$N$26779,),2)</f>
        <v>#N/A</v>
      </c>
      <c r="P6279">
        <v>170152</v>
      </c>
      <c r="Q6279" s="1">
        <v>37180</v>
      </c>
      <c r="R6279" s="1">
        <v>37184</v>
      </c>
      <c r="S6279" t="s">
        <v>1428</v>
      </c>
    </row>
    <row r="6280" spans="1:19" x14ac:dyDescent="0.2">
      <c r="A6280" s="7">
        <v>432380</v>
      </c>
      <c r="B6280" s="3">
        <v>88145</v>
      </c>
      <c r="C6280" s="3" t="s">
        <v>40</v>
      </c>
      <c r="D6280" s="2" t="s">
        <v>861</v>
      </c>
      <c r="E6280" s="3">
        <v>18</v>
      </c>
      <c r="F6280" s="17">
        <v>0</v>
      </c>
      <c r="G6280" s="17">
        <v>1</v>
      </c>
      <c r="H6280" s="17">
        <v>0</v>
      </c>
      <c r="I6280" s="7">
        <v>5.9</v>
      </c>
      <c r="J6280" s="7">
        <v>25</v>
      </c>
      <c r="K6280" s="4">
        <v>1214</v>
      </c>
      <c r="L6280" s="5">
        <v>1214.8580999999999</v>
      </c>
      <c r="M6280">
        <v>23360</v>
      </c>
      <c r="N6280" s="3">
        <v>1</v>
      </c>
      <c r="O6280" s="50" t="e">
        <f>INDEX([1]Dados!$M$2:$N$26779,MATCH($P6280,[1]Dados!$N$2:$N$26779,),2)</f>
        <v>#N/A</v>
      </c>
      <c r="P6280">
        <v>170152</v>
      </c>
      <c r="Q6280" s="1">
        <v>37180</v>
      </c>
      <c r="R6280" s="1">
        <v>37184</v>
      </c>
      <c r="S6280" t="s">
        <v>1428</v>
      </c>
    </row>
    <row r="6281" spans="1:19" x14ac:dyDescent="0.2">
      <c r="A6281" s="7">
        <v>432380</v>
      </c>
      <c r="B6281" s="3">
        <v>88145</v>
      </c>
      <c r="C6281" s="3" t="s">
        <v>40</v>
      </c>
      <c r="D6281" s="2" t="s">
        <v>861</v>
      </c>
      <c r="E6281" s="3">
        <v>18</v>
      </c>
      <c r="F6281" s="17">
        <v>0</v>
      </c>
      <c r="G6281" s="17">
        <v>1</v>
      </c>
      <c r="H6281" s="17">
        <v>0</v>
      </c>
      <c r="I6281" s="7">
        <v>5.0999999999999996</v>
      </c>
      <c r="J6281" s="7">
        <v>0</v>
      </c>
      <c r="K6281" s="4">
        <v>1214</v>
      </c>
      <c r="L6281" s="5">
        <v>1214.8580999999999</v>
      </c>
      <c r="M6281">
        <v>78580</v>
      </c>
      <c r="N6281" s="3">
        <v>1</v>
      </c>
      <c r="O6281" s="50" t="e">
        <f>INDEX([1]Dados!$M$2:$N$26779,MATCH($P6281,[1]Dados!$N$2:$N$26779,),2)</f>
        <v>#N/A</v>
      </c>
      <c r="P6281">
        <v>170451</v>
      </c>
      <c r="Q6281" s="1">
        <v>37180</v>
      </c>
      <c r="R6281" s="1">
        <v>37184</v>
      </c>
      <c r="S6281" t="s">
        <v>887</v>
      </c>
    </row>
    <row r="6282" spans="1:19" x14ac:dyDescent="0.2">
      <c r="A6282" s="7">
        <v>432380</v>
      </c>
      <c r="B6282" s="3">
        <v>88145</v>
      </c>
      <c r="C6282" s="3" t="s">
        <v>40</v>
      </c>
      <c r="D6282" s="2" t="s">
        <v>861</v>
      </c>
      <c r="E6282" s="3">
        <v>18</v>
      </c>
      <c r="F6282" s="17">
        <v>0</v>
      </c>
      <c r="G6282" s="17">
        <v>1</v>
      </c>
      <c r="H6282" s="17">
        <v>0</v>
      </c>
      <c r="I6282" s="7">
        <v>5.2</v>
      </c>
      <c r="J6282" s="7">
        <v>25</v>
      </c>
      <c r="K6282" s="4">
        <v>1214</v>
      </c>
      <c r="L6282" s="5">
        <v>1214.8580999999999</v>
      </c>
      <c r="M6282">
        <v>78580</v>
      </c>
      <c r="N6282" s="3">
        <v>1</v>
      </c>
      <c r="O6282" s="50" t="e">
        <f>INDEX([1]Dados!$M$2:$N$26779,MATCH($P6282,[1]Dados!$N$2:$N$26779,),2)</f>
        <v>#N/A</v>
      </c>
      <c r="P6282">
        <v>170451</v>
      </c>
      <c r="Q6282" s="1">
        <v>37180</v>
      </c>
      <c r="R6282" s="1">
        <v>37184</v>
      </c>
      <c r="S6282" t="s">
        <v>887</v>
      </c>
    </row>
    <row r="6283" spans="1:19" x14ac:dyDescent="0.2">
      <c r="A6283" s="7">
        <v>432380</v>
      </c>
      <c r="B6283" s="3">
        <v>88145</v>
      </c>
      <c r="C6283" s="3" t="s">
        <v>40</v>
      </c>
      <c r="D6283" s="2" t="s">
        <v>861</v>
      </c>
      <c r="E6283" s="3">
        <v>18</v>
      </c>
      <c r="F6283" s="17">
        <v>0</v>
      </c>
      <c r="G6283" s="17">
        <v>1</v>
      </c>
      <c r="H6283" s="17">
        <v>0</v>
      </c>
      <c r="I6283" s="7">
        <v>5.3</v>
      </c>
      <c r="J6283" s="7">
        <v>33</v>
      </c>
      <c r="K6283" s="4">
        <v>1214</v>
      </c>
      <c r="L6283" s="5">
        <v>1214.8580999999999</v>
      </c>
      <c r="M6283">
        <v>78580</v>
      </c>
      <c r="N6283" s="3">
        <v>1</v>
      </c>
      <c r="O6283" s="50" t="e">
        <f>INDEX([1]Dados!$M$2:$N$26779,MATCH($P6283,[1]Dados!$N$2:$N$26779,),2)</f>
        <v>#N/A</v>
      </c>
      <c r="P6283">
        <v>170451</v>
      </c>
      <c r="Q6283" s="1">
        <v>37180</v>
      </c>
      <c r="R6283" s="1">
        <v>37184</v>
      </c>
      <c r="S6283" t="s">
        <v>887</v>
      </c>
    </row>
    <row r="6284" spans="1:19" x14ac:dyDescent="0.2">
      <c r="A6284" s="7">
        <v>432380</v>
      </c>
      <c r="B6284" s="3">
        <v>88145</v>
      </c>
      <c r="C6284" s="3" t="s">
        <v>40</v>
      </c>
      <c r="D6284" s="2" t="s">
        <v>861</v>
      </c>
      <c r="E6284" s="3">
        <v>18</v>
      </c>
      <c r="F6284" s="17">
        <v>0</v>
      </c>
      <c r="G6284" s="17">
        <v>1</v>
      </c>
      <c r="H6284" s="17">
        <v>0</v>
      </c>
      <c r="I6284" s="7">
        <v>5.4</v>
      </c>
      <c r="J6284" s="7">
        <v>10</v>
      </c>
      <c r="K6284" s="4">
        <v>1214</v>
      </c>
      <c r="L6284" s="5">
        <v>1214.8580999999999</v>
      </c>
      <c r="M6284">
        <v>78580</v>
      </c>
      <c r="N6284" s="3">
        <v>1</v>
      </c>
      <c r="O6284" s="50" t="e">
        <f>INDEX([1]Dados!$M$2:$N$26779,MATCH($P6284,[1]Dados!$N$2:$N$26779,),2)</f>
        <v>#N/A</v>
      </c>
      <c r="P6284">
        <v>170451</v>
      </c>
      <c r="Q6284" s="1">
        <v>37180</v>
      </c>
      <c r="R6284" s="1">
        <v>37184</v>
      </c>
      <c r="S6284" t="s">
        <v>887</v>
      </c>
    </row>
    <row r="6285" spans="1:19" x14ac:dyDescent="0.2">
      <c r="A6285" s="7">
        <v>432380</v>
      </c>
      <c r="B6285" s="3">
        <v>88145</v>
      </c>
      <c r="C6285" s="3" t="s">
        <v>40</v>
      </c>
      <c r="D6285" s="2" t="s">
        <v>861</v>
      </c>
      <c r="E6285" s="3">
        <v>18</v>
      </c>
      <c r="F6285" s="17">
        <v>0</v>
      </c>
      <c r="G6285" s="17">
        <v>1</v>
      </c>
      <c r="H6285" s="17">
        <v>0</v>
      </c>
      <c r="I6285" s="7">
        <v>5.5</v>
      </c>
      <c r="J6285" s="7">
        <v>7</v>
      </c>
      <c r="K6285" s="4">
        <v>1214</v>
      </c>
      <c r="L6285" s="5">
        <v>1214.8580999999999</v>
      </c>
      <c r="M6285">
        <v>78580</v>
      </c>
      <c r="N6285" s="3">
        <v>1</v>
      </c>
      <c r="O6285" s="50" t="e">
        <f>INDEX([1]Dados!$M$2:$N$26779,MATCH($P6285,[1]Dados!$N$2:$N$26779,),2)</f>
        <v>#N/A</v>
      </c>
      <c r="P6285">
        <v>170451</v>
      </c>
      <c r="Q6285" s="1">
        <v>37180</v>
      </c>
      <c r="R6285" s="1">
        <v>37184</v>
      </c>
      <c r="S6285" t="s">
        <v>887</v>
      </c>
    </row>
    <row r="6286" spans="1:19" x14ac:dyDescent="0.2">
      <c r="A6286" s="7">
        <v>432380</v>
      </c>
      <c r="B6286" s="3">
        <v>88145</v>
      </c>
      <c r="C6286" s="3" t="s">
        <v>40</v>
      </c>
      <c r="D6286" s="2" t="s">
        <v>861</v>
      </c>
      <c r="E6286" s="3">
        <v>18</v>
      </c>
      <c r="F6286" s="17">
        <v>0</v>
      </c>
      <c r="G6286" s="17">
        <v>1</v>
      </c>
      <c r="H6286" s="17">
        <v>0</v>
      </c>
      <c r="I6286" s="7">
        <v>5.6</v>
      </c>
      <c r="J6286" s="7">
        <v>25</v>
      </c>
      <c r="K6286" s="4">
        <v>1214</v>
      </c>
      <c r="L6286" s="5">
        <v>1214.8580999999999</v>
      </c>
      <c r="M6286">
        <v>78580</v>
      </c>
      <c r="N6286" s="3">
        <v>1</v>
      </c>
      <c r="O6286" s="50" t="e">
        <f>INDEX([1]Dados!$M$2:$N$26779,MATCH($P6286,[1]Dados!$N$2:$N$26779,),2)</f>
        <v>#N/A</v>
      </c>
      <c r="P6286">
        <v>170451</v>
      </c>
      <c r="Q6286" s="1">
        <v>37180</v>
      </c>
      <c r="R6286" s="1">
        <v>37184</v>
      </c>
      <c r="S6286" t="s">
        <v>887</v>
      </c>
    </row>
    <row r="6287" spans="1:19" x14ac:dyDescent="0.2">
      <c r="A6287" s="7">
        <v>432380</v>
      </c>
      <c r="B6287" s="3">
        <v>88145</v>
      </c>
      <c r="C6287" s="3" t="s">
        <v>40</v>
      </c>
      <c r="D6287" s="2" t="s">
        <v>861</v>
      </c>
      <c r="E6287" s="3">
        <v>18</v>
      </c>
      <c r="F6287" s="17">
        <v>0</v>
      </c>
      <c r="G6287" s="17">
        <v>1</v>
      </c>
      <c r="H6287" s="17">
        <v>0</v>
      </c>
      <c r="I6287" s="7">
        <v>5.7</v>
      </c>
      <c r="J6287" s="7">
        <v>17</v>
      </c>
      <c r="K6287" s="4">
        <v>1214</v>
      </c>
      <c r="L6287" s="5">
        <v>1214.8580999999999</v>
      </c>
      <c r="M6287">
        <v>78580</v>
      </c>
      <c r="N6287" s="3">
        <v>1</v>
      </c>
      <c r="O6287" s="50" t="e">
        <f>INDEX([1]Dados!$M$2:$N$26779,MATCH($P6287,[1]Dados!$N$2:$N$26779,),2)</f>
        <v>#N/A</v>
      </c>
      <c r="P6287">
        <v>170451</v>
      </c>
      <c r="Q6287" s="1">
        <v>37180</v>
      </c>
      <c r="R6287" s="1">
        <v>37184</v>
      </c>
      <c r="S6287" t="s">
        <v>887</v>
      </c>
    </row>
    <row r="6288" spans="1:19" x14ac:dyDescent="0.2">
      <c r="A6288" s="7">
        <v>432380</v>
      </c>
      <c r="B6288" s="3">
        <v>88145</v>
      </c>
      <c r="C6288" s="3" t="s">
        <v>40</v>
      </c>
      <c r="D6288" s="2" t="s">
        <v>861</v>
      </c>
      <c r="E6288" s="3">
        <v>18</v>
      </c>
      <c r="F6288" s="17">
        <v>0</v>
      </c>
      <c r="G6288" s="17">
        <v>1</v>
      </c>
      <c r="H6288" s="17">
        <v>0</v>
      </c>
      <c r="I6288" s="7">
        <v>3.1</v>
      </c>
      <c r="J6288" s="7">
        <v>18</v>
      </c>
      <c r="K6288" s="4">
        <v>1293</v>
      </c>
      <c r="L6288" s="5">
        <v>1293.0592999999999</v>
      </c>
      <c r="M6288">
        <v>15417.56</v>
      </c>
      <c r="N6288" s="3">
        <v>1</v>
      </c>
      <c r="O6288" s="50" t="e">
        <f>INDEX([1]Dados!$M$2:$N$26779,MATCH($P6288,[1]Dados!$N$2:$N$26779,),2)</f>
        <v>#N/A</v>
      </c>
      <c r="P6288">
        <v>170128</v>
      </c>
      <c r="Q6288" s="1">
        <v>37180</v>
      </c>
      <c r="R6288" s="1">
        <v>37184</v>
      </c>
      <c r="S6288" t="s">
        <v>1193</v>
      </c>
    </row>
    <row r="6289" spans="1:19" x14ac:dyDescent="0.2">
      <c r="A6289" s="7">
        <v>432380</v>
      </c>
      <c r="B6289" s="3">
        <v>88145</v>
      </c>
      <c r="C6289" s="3" t="s">
        <v>40</v>
      </c>
      <c r="D6289" s="2" t="s">
        <v>861</v>
      </c>
      <c r="E6289" s="3">
        <v>18</v>
      </c>
      <c r="F6289" s="17">
        <v>0</v>
      </c>
      <c r="G6289" s="17">
        <v>1</v>
      </c>
      <c r="H6289" s="17">
        <v>0</v>
      </c>
      <c r="I6289" s="7">
        <v>3.2</v>
      </c>
      <c r="J6289" s="7">
        <v>22</v>
      </c>
      <c r="K6289" s="4">
        <v>1293</v>
      </c>
      <c r="L6289" s="5">
        <v>1293.0592999999999</v>
      </c>
      <c r="M6289">
        <v>15417.56</v>
      </c>
      <c r="N6289" s="3">
        <v>1</v>
      </c>
      <c r="O6289" s="50" t="e">
        <f>INDEX([1]Dados!$M$2:$N$26779,MATCH($P6289,[1]Dados!$N$2:$N$26779,),2)</f>
        <v>#N/A</v>
      </c>
      <c r="P6289">
        <v>170128</v>
      </c>
      <c r="Q6289" s="1">
        <v>37180</v>
      </c>
      <c r="R6289" s="1">
        <v>37184</v>
      </c>
      <c r="S6289" t="s">
        <v>1193</v>
      </c>
    </row>
    <row r="6290" spans="1:19" x14ac:dyDescent="0.2">
      <c r="A6290" s="7">
        <v>432380</v>
      </c>
      <c r="B6290" s="3">
        <v>88145</v>
      </c>
      <c r="C6290" s="3" t="s">
        <v>40</v>
      </c>
      <c r="D6290" s="2" t="s">
        <v>861</v>
      </c>
      <c r="E6290" s="3">
        <v>18</v>
      </c>
      <c r="F6290" s="17">
        <v>0</v>
      </c>
      <c r="G6290" s="17">
        <v>1</v>
      </c>
      <c r="H6290" s="17">
        <v>0</v>
      </c>
      <c r="I6290" s="7">
        <v>3.3</v>
      </c>
      <c r="J6290" s="7">
        <v>22</v>
      </c>
      <c r="K6290" s="4">
        <v>1293</v>
      </c>
      <c r="L6290" s="5">
        <v>1293.0592999999999</v>
      </c>
      <c r="M6290">
        <v>15417.56</v>
      </c>
      <c r="N6290" s="3">
        <v>1</v>
      </c>
      <c r="O6290" s="50" t="e">
        <f>INDEX([1]Dados!$M$2:$N$26779,MATCH($P6290,[1]Dados!$N$2:$N$26779,),2)</f>
        <v>#N/A</v>
      </c>
      <c r="P6290">
        <v>170128</v>
      </c>
      <c r="Q6290" s="1">
        <v>37180</v>
      </c>
      <c r="R6290" s="1">
        <v>37184</v>
      </c>
      <c r="S6290" t="s">
        <v>1193</v>
      </c>
    </row>
    <row r="6291" spans="1:19" x14ac:dyDescent="0.2">
      <c r="A6291" s="7">
        <v>432380</v>
      </c>
      <c r="B6291" s="3">
        <v>88145</v>
      </c>
      <c r="C6291" s="3" t="s">
        <v>40</v>
      </c>
      <c r="D6291" s="2" t="s">
        <v>861</v>
      </c>
      <c r="E6291" s="3">
        <v>18</v>
      </c>
      <c r="F6291" s="17">
        <v>0</v>
      </c>
      <c r="G6291" s="17">
        <v>1</v>
      </c>
      <c r="H6291" s="17">
        <v>0</v>
      </c>
      <c r="I6291" s="7">
        <v>3.4</v>
      </c>
      <c r="J6291" s="7">
        <v>29</v>
      </c>
      <c r="K6291" s="4">
        <v>1293</v>
      </c>
      <c r="L6291" s="5">
        <v>1293.0592999999999</v>
      </c>
      <c r="M6291">
        <v>15417.56</v>
      </c>
      <c r="N6291" s="3">
        <v>1</v>
      </c>
      <c r="O6291" s="50" t="e">
        <f>INDEX([1]Dados!$M$2:$N$26779,MATCH($P6291,[1]Dados!$N$2:$N$26779,),2)</f>
        <v>#N/A</v>
      </c>
      <c r="P6291">
        <v>170128</v>
      </c>
      <c r="Q6291" s="1">
        <v>37180</v>
      </c>
      <c r="R6291" s="1">
        <v>37184</v>
      </c>
      <c r="S6291" t="s">
        <v>1193</v>
      </c>
    </row>
    <row r="6292" spans="1:19" x14ac:dyDescent="0.2">
      <c r="A6292" s="7">
        <v>432380</v>
      </c>
      <c r="B6292" s="3">
        <v>88145</v>
      </c>
      <c r="C6292" s="3" t="s">
        <v>40</v>
      </c>
      <c r="D6292" s="2" t="s">
        <v>861</v>
      </c>
      <c r="E6292" s="3">
        <v>18</v>
      </c>
      <c r="F6292" s="17">
        <v>0</v>
      </c>
      <c r="G6292" s="17">
        <v>1</v>
      </c>
      <c r="H6292" s="17">
        <v>0</v>
      </c>
      <c r="I6292" s="7">
        <v>3.5</v>
      </c>
      <c r="J6292" s="7">
        <v>15</v>
      </c>
      <c r="K6292" s="4">
        <v>1293</v>
      </c>
      <c r="L6292" s="5">
        <v>1293.0592999999999</v>
      </c>
      <c r="M6292">
        <v>15417.56</v>
      </c>
      <c r="N6292" s="3">
        <v>1</v>
      </c>
      <c r="O6292" s="50" t="e">
        <f>INDEX([1]Dados!$M$2:$N$26779,MATCH($P6292,[1]Dados!$N$2:$N$26779,),2)</f>
        <v>#N/A</v>
      </c>
      <c r="P6292">
        <v>170128</v>
      </c>
      <c r="Q6292" s="1">
        <v>37180</v>
      </c>
      <c r="R6292" s="1">
        <v>37184</v>
      </c>
      <c r="S6292" t="s">
        <v>1193</v>
      </c>
    </row>
    <row r="6293" spans="1:19" x14ac:dyDescent="0.2">
      <c r="A6293" s="7">
        <v>432380</v>
      </c>
      <c r="B6293" s="3">
        <v>88145</v>
      </c>
      <c r="C6293" s="3" t="s">
        <v>40</v>
      </c>
      <c r="D6293" s="2" t="s">
        <v>861</v>
      </c>
      <c r="E6293" s="3">
        <v>18</v>
      </c>
      <c r="F6293" s="17">
        <v>0</v>
      </c>
      <c r="G6293" s="17">
        <v>1</v>
      </c>
      <c r="H6293" s="17">
        <v>0</v>
      </c>
      <c r="I6293" s="7">
        <v>3.6</v>
      </c>
      <c r="J6293" s="7">
        <v>0</v>
      </c>
      <c r="K6293" s="4">
        <v>1293</v>
      </c>
      <c r="L6293" s="5">
        <v>1293.0592999999999</v>
      </c>
      <c r="M6293">
        <v>15417.56</v>
      </c>
      <c r="N6293" s="3">
        <v>1</v>
      </c>
      <c r="O6293" s="50" t="e">
        <f>INDEX([1]Dados!$M$2:$N$26779,MATCH($P6293,[1]Dados!$N$2:$N$26779,),2)</f>
        <v>#N/A</v>
      </c>
      <c r="P6293">
        <v>170128</v>
      </c>
      <c r="Q6293" s="1">
        <v>37180</v>
      </c>
      <c r="R6293" s="1">
        <v>37184</v>
      </c>
      <c r="S6293" t="s">
        <v>1193</v>
      </c>
    </row>
    <row r="6294" spans="1:19" x14ac:dyDescent="0.2">
      <c r="A6294" s="7">
        <v>420125</v>
      </c>
      <c r="B6294" s="3">
        <v>80063</v>
      </c>
      <c r="C6294" s="3" t="s">
        <v>29</v>
      </c>
      <c r="D6294" s="2" t="s">
        <v>257</v>
      </c>
      <c r="E6294" s="3">
        <v>18</v>
      </c>
      <c r="F6294" s="17">
        <v>0</v>
      </c>
      <c r="G6294" s="17">
        <v>1</v>
      </c>
      <c r="H6294" s="17">
        <v>0</v>
      </c>
      <c r="I6294" s="7">
        <v>3.1</v>
      </c>
      <c r="J6294" s="7">
        <v>15</v>
      </c>
      <c r="K6294" s="4">
        <v>13</v>
      </c>
      <c r="L6294" s="5">
        <v>13.059699999999999</v>
      </c>
      <c r="M6294">
        <v>25759.96</v>
      </c>
      <c r="N6294" s="33">
        <v>1</v>
      </c>
      <c r="O6294" s="50" t="e">
        <f>INDEX([1]Dados!$M$2:$N$26779,MATCH($P6294,[1]Dados!$N$2:$N$26779,),2)</f>
        <v>#N/A</v>
      </c>
      <c r="P6294">
        <v>170434</v>
      </c>
      <c r="Q6294" s="1">
        <v>37180</v>
      </c>
      <c r="R6294" s="1">
        <v>37184</v>
      </c>
      <c r="S6294" t="s">
        <v>1808</v>
      </c>
    </row>
    <row r="6295" spans="1:19" x14ac:dyDescent="0.2">
      <c r="A6295" s="7">
        <v>420125</v>
      </c>
      <c r="B6295" s="3">
        <v>80063</v>
      </c>
      <c r="C6295" s="3" t="s">
        <v>29</v>
      </c>
      <c r="D6295" s="2" t="s">
        <v>257</v>
      </c>
      <c r="E6295" s="3">
        <v>18</v>
      </c>
      <c r="F6295" s="17">
        <v>0</v>
      </c>
      <c r="G6295" s="17">
        <v>1</v>
      </c>
      <c r="H6295" s="17">
        <v>0</v>
      </c>
      <c r="I6295" s="7">
        <v>1.1000000000000001</v>
      </c>
      <c r="J6295" s="7">
        <v>14</v>
      </c>
      <c r="K6295" s="4">
        <v>1214</v>
      </c>
      <c r="L6295" s="5">
        <v>1214.0587</v>
      </c>
      <c r="M6295">
        <v>183715</v>
      </c>
      <c r="N6295" s="33">
        <v>1</v>
      </c>
      <c r="O6295" s="50" t="e">
        <f>INDEX([1]Dados!$M$2:$N$26779,MATCH($P6295,[1]Dados!$N$2:$N$26779,),2)</f>
        <v>#N/A</v>
      </c>
      <c r="P6295">
        <v>170386</v>
      </c>
      <c r="Q6295" s="1">
        <v>37180</v>
      </c>
      <c r="R6295" s="1">
        <v>37184</v>
      </c>
      <c r="S6295" t="s">
        <v>1807</v>
      </c>
    </row>
    <row r="6296" spans="1:19" x14ac:dyDescent="0.2">
      <c r="A6296" s="7">
        <v>420125</v>
      </c>
      <c r="B6296" s="3">
        <v>80063</v>
      </c>
      <c r="C6296" s="3" t="s">
        <v>29</v>
      </c>
      <c r="D6296" s="2" t="s">
        <v>257</v>
      </c>
      <c r="E6296" s="3">
        <v>18</v>
      </c>
      <c r="F6296" s="17">
        <v>0</v>
      </c>
      <c r="G6296" s="17">
        <v>1</v>
      </c>
      <c r="H6296" s="17">
        <v>0</v>
      </c>
      <c r="I6296" s="7" t="s">
        <v>3</v>
      </c>
      <c r="J6296" s="7">
        <v>0</v>
      </c>
      <c r="K6296" s="4">
        <v>1214</v>
      </c>
      <c r="L6296" s="5">
        <v>1214.0589</v>
      </c>
      <c r="M6296">
        <v>116280</v>
      </c>
      <c r="N6296" s="33">
        <v>1</v>
      </c>
      <c r="O6296" s="50" t="e">
        <f>INDEX([1]Dados!$M$2:$N$26779,MATCH($P6296,[1]Dados!$N$2:$N$26779,),2)</f>
        <v>#N/A</v>
      </c>
      <c r="P6296">
        <v>170292</v>
      </c>
      <c r="Q6296" s="1">
        <v>37180</v>
      </c>
      <c r="R6296" s="1">
        <v>37184</v>
      </c>
      <c r="S6296" t="s">
        <v>2134</v>
      </c>
    </row>
    <row r="6297" spans="1:19" x14ac:dyDescent="0.2">
      <c r="A6297" s="7">
        <v>420125</v>
      </c>
      <c r="B6297" s="3">
        <v>80063</v>
      </c>
      <c r="C6297" s="3" t="s">
        <v>29</v>
      </c>
      <c r="D6297" s="2" t="s">
        <v>257</v>
      </c>
      <c r="E6297" s="3">
        <v>18</v>
      </c>
      <c r="F6297" s="17">
        <v>0</v>
      </c>
      <c r="G6297" s="17">
        <v>1</v>
      </c>
      <c r="H6297" s="17">
        <v>0</v>
      </c>
      <c r="I6297" s="7">
        <v>2.1</v>
      </c>
      <c r="J6297" s="7">
        <v>31</v>
      </c>
      <c r="K6297" s="4">
        <v>1293</v>
      </c>
      <c r="L6297" s="5">
        <v>1293.0592999999999</v>
      </c>
      <c r="M6297">
        <v>15200.44</v>
      </c>
      <c r="N6297" s="33">
        <v>1</v>
      </c>
      <c r="O6297" s="50" t="e">
        <f>INDEX([1]Dados!$M$2:$N$26779,MATCH($P6297,[1]Dados!$N$2:$N$26779,),2)</f>
        <v>#N/A</v>
      </c>
      <c r="P6297">
        <v>170129</v>
      </c>
      <c r="Q6297" s="1">
        <v>37180</v>
      </c>
      <c r="R6297" s="1">
        <v>37184</v>
      </c>
      <c r="S6297" t="s">
        <v>2431</v>
      </c>
    </row>
    <row r="6298" spans="1:19" x14ac:dyDescent="0.2">
      <c r="A6298" s="7">
        <v>420125</v>
      </c>
      <c r="B6298" s="3">
        <v>80063</v>
      </c>
      <c r="C6298" s="3" t="s">
        <v>29</v>
      </c>
      <c r="D6298" s="2" t="s">
        <v>257</v>
      </c>
      <c r="E6298" s="3">
        <v>18</v>
      </c>
      <c r="F6298" s="17">
        <v>0</v>
      </c>
      <c r="G6298" s="17">
        <v>1</v>
      </c>
      <c r="H6298" s="17">
        <v>0</v>
      </c>
      <c r="I6298" s="7">
        <v>2.2000000000000002</v>
      </c>
      <c r="J6298" s="7">
        <v>7</v>
      </c>
      <c r="K6298" s="4">
        <v>1293</v>
      </c>
      <c r="L6298" s="5">
        <v>1293.0592999999999</v>
      </c>
      <c r="M6298">
        <v>15200.44</v>
      </c>
      <c r="N6298" s="33">
        <v>1</v>
      </c>
      <c r="O6298" s="50" t="e">
        <f>INDEX([1]Dados!$M$2:$N$26779,MATCH($P6298,[1]Dados!$N$2:$N$26779,),2)</f>
        <v>#N/A</v>
      </c>
      <c r="P6298">
        <v>170129</v>
      </c>
      <c r="Q6298" s="1">
        <v>37180</v>
      </c>
      <c r="R6298" s="1">
        <v>37184</v>
      </c>
      <c r="S6298" t="s">
        <v>2431</v>
      </c>
    </row>
    <row r="6299" spans="1:19" x14ac:dyDescent="0.2">
      <c r="A6299" s="7">
        <v>420125</v>
      </c>
      <c r="B6299" s="3">
        <v>80063</v>
      </c>
      <c r="C6299" s="3" t="s">
        <v>29</v>
      </c>
      <c r="D6299" s="2" t="s">
        <v>257</v>
      </c>
      <c r="E6299" s="3">
        <v>18</v>
      </c>
      <c r="F6299" s="17">
        <v>0</v>
      </c>
      <c r="G6299" s="17">
        <v>1</v>
      </c>
      <c r="H6299" s="17">
        <v>0</v>
      </c>
      <c r="I6299" s="7">
        <v>2.2999999999999998</v>
      </c>
      <c r="J6299" s="7">
        <v>22</v>
      </c>
      <c r="K6299" s="4">
        <v>1293</v>
      </c>
      <c r="L6299" s="5">
        <v>1293.0592999999999</v>
      </c>
      <c r="M6299">
        <v>15200.44</v>
      </c>
      <c r="N6299" s="33">
        <v>1</v>
      </c>
      <c r="O6299" s="50" t="e">
        <f>INDEX([1]Dados!$M$2:$N$26779,MATCH($P6299,[1]Dados!$N$2:$N$26779,),2)</f>
        <v>#N/A</v>
      </c>
      <c r="P6299">
        <v>170129</v>
      </c>
      <c r="Q6299" s="1">
        <v>37180</v>
      </c>
      <c r="R6299" s="1">
        <v>37184</v>
      </c>
      <c r="S6299" t="s">
        <v>2431</v>
      </c>
    </row>
    <row r="6300" spans="1:19" x14ac:dyDescent="0.2">
      <c r="A6300" s="7">
        <v>420410</v>
      </c>
      <c r="B6300" s="3">
        <v>80799</v>
      </c>
      <c r="C6300" s="3" t="s">
        <v>29</v>
      </c>
      <c r="D6300" s="2" t="s">
        <v>359</v>
      </c>
      <c r="E6300" s="3">
        <v>18</v>
      </c>
      <c r="F6300" s="17">
        <v>0</v>
      </c>
      <c r="G6300" s="17">
        <v>1</v>
      </c>
      <c r="H6300" s="17">
        <v>0</v>
      </c>
      <c r="I6300" s="7">
        <v>3.1</v>
      </c>
      <c r="J6300" s="7">
        <v>33</v>
      </c>
      <c r="K6300" s="4">
        <v>1203</v>
      </c>
      <c r="L6300" s="5">
        <v>1203.0829000000001</v>
      </c>
      <c r="M6300">
        <v>15994.86</v>
      </c>
      <c r="N6300" s="3">
        <v>1</v>
      </c>
      <c r="O6300" s="50" t="e">
        <f>INDEX([1]Dados!$M$2:$N$26779,MATCH($P6300,[1]Dados!$N$2:$N$26779,),2)</f>
        <v>#N/A</v>
      </c>
      <c r="P6300">
        <v>170435</v>
      </c>
      <c r="Q6300" s="1">
        <v>37180</v>
      </c>
      <c r="R6300" s="1">
        <v>37184</v>
      </c>
      <c r="S6300" t="s">
        <v>1225</v>
      </c>
    </row>
    <row r="6301" spans="1:19" x14ac:dyDescent="0.2">
      <c r="A6301" s="7">
        <v>420410</v>
      </c>
      <c r="B6301" s="3">
        <v>80799</v>
      </c>
      <c r="C6301" s="3" t="s">
        <v>29</v>
      </c>
      <c r="D6301" s="2" t="s">
        <v>359</v>
      </c>
      <c r="E6301" s="3">
        <v>18</v>
      </c>
      <c r="F6301" s="17">
        <v>0</v>
      </c>
      <c r="G6301" s="17">
        <v>1</v>
      </c>
      <c r="H6301" s="17">
        <v>0</v>
      </c>
      <c r="I6301" s="7">
        <v>1.1000000000000001</v>
      </c>
      <c r="J6301" s="7">
        <v>15</v>
      </c>
      <c r="K6301" s="4">
        <v>1214</v>
      </c>
      <c r="L6301" s="5">
        <v>1214.0587</v>
      </c>
      <c r="M6301">
        <v>106242</v>
      </c>
      <c r="N6301" s="3">
        <v>1</v>
      </c>
      <c r="O6301" s="50" t="e">
        <f>INDEX([1]Dados!$M$2:$N$26779,MATCH($P6301,[1]Dados!$N$2:$N$26779,),2)</f>
        <v>#N/A</v>
      </c>
      <c r="P6301">
        <v>170387</v>
      </c>
      <c r="Q6301" s="1">
        <v>37180</v>
      </c>
      <c r="R6301" s="1">
        <v>37184</v>
      </c>
      <c r="S6301" t="s">
        <v>1017</v>
      </c>
    </row>
    <row r="6302" spans="1:19" x14ac:dyDescent="0.2">
      <c r="A6302" s="7">
        <v>420410</v>
      </c>
      <c r="B6302" s="3">
        <v>80799</v>
      </c>
      <c r="C6302" s="3" t="s">
        <v>29</v>
      </c>
      <c r="D6302" s="2" t="s">
        <v>359</v>
      </c>
      <c r="E6302" s="3">
        <v>18</v>
      </c>
      <c r="F6302" s="17">
        <v>0</v>
      </c>
      <c r="G6302" s="17">
        <v>1</v>
      </c>
      <c r="H6302" s="17">
        <v>0</v>
      </c>
      <c r="I6302" s="7">
        <v>1.2</v>
      </c>
      <c r="J6302" s="7">
        <v>1</v>
      </c>
      <c r="K6302" s="4">
        <v>1214</v>
      </c>
      <c r="L6302" s="5">
        <v>1214.0587</v>
      </c>
      <c r="M6302">
        <v>106242</v>
      </c>
      <c r="N6302" s="3">
        <v>1</v>
      </c>
      <c r="O6302" s="50" t="e">
        <f>INDEX([1]Dados!$M$2:$N$26779,MATCH($P6302,[1]Dados!$N$2:$N$26779,),2)</f>
        <v>#N/A</v>
      </c>
      <c r="P6302">
        <v>170387</v>
      </c>
      <c r="Q6302" s="1">
        <v>37180</v>
      </c>
      <c r="R6302" s="1">
        <v>37184</v>
      </c>
      <c r="S6302" t="s">
        <v>1017</v>
      </c>
    </row>
    <row r="6303" spans="1:19" x14ac:dyDescent="0.2">
      <c r="A6303" s="7">
        <v>420410</v>
      </c>
      <c r="B6303" s="3">
        <v>80799</v>
      </c>
      <c r="C6303" s="3" t="s">
        <v>29</v>
      </c>
      <c r="D6303" s="2" t="s">
        <v>359</v>
      </c>
      <c r="E6303" s="3">
        <v>18</v>
      </c>
      <c r="F6303" s="17">
        <v>0</v>
      </c>
      <c r="G6303" s="17">
        <v>1</v>
      </c>
      <c r="H6303" s="17">
        <v>0</v>
      </c>
      <c r="I6303" s="7" t="s">
        <v>3</v>
      </c>
      <c r="J6303" s="7">
        <v>0</v>
      </c>
      <c r="K6303" s="4">
        <v>1214</v>
      </c>
      <c r="L6303" s="5">
        <v>1214.0589</v>
      </c>
      <c r="M6303" t="s">
        <v>2134</v>
      </c>
      <c r="N6303" s="3">
        <v>1</v>
      </c>
      <c r="O6303" s="50" t="e">
        <f>INDEX([1]Dados!$M$2:$N$26779,MATCH($P6303,[1]Dados!$N$2:$N$26779,),2)</f>
        <v>#N/A</v>
      </c>
      <c r="P6303">
        <v>170293</v>
      </c>
      <c r="Q6303" s="1">
        <v>37180</v>
      </c>
      <c r="R6303" s="1">
        <v>37184</v>
      </c>
      <c r="S6303" t="s">
        <v>1545</v>
      </c>
    </row>
    <row r="6304" spans="1:19" x14ac:dyDescent="0.2">
      <c r="A6304" s="7">
        <v>420410</v>
      </c>
      <c r="B6304" s="3">
        <v>80799</v>
      </c>
      <c r="C6304" s="3" t="s">
        <v>29</v>
      </c>
      <c r="D6304" s="2" t="s">
        <v>359</v>
      </c>
      <c r="E6304" s="3">
        <v>18</v>
      </c>
      <c r="F6304" s="17">
        <v>0</v>
      </c>
      <c r="G6304" s="17">
        <v>1</v>
      </c>
      <c r="H6304" s="17">
        <v>0</v>
      </c>
      <c r="I6304" s="7">
        <v>2.1</v>
      </c>
      <c r="J6304" s="7">
        <v>20</v>
      </c>
      <c r="K6304" s="4">
        <v>1214</v>
      </c>
      <c r="L6304" s="5">
        <v>1214.0589</v>
      </c>
      <c r="M6304">
        <v>157932</v>
      </c>
      <c r="N6304" s="3">
        <v>1</v>
      </c>
      <c r="O6304" s="50" t="e">
        <f>INDEX([1]Dados!$M$2:$N$26779,MATCH($P6304,[1]Dados!$N$2:$N$26779,),2)</f>
        <v>#N/A</v>
      </c>
      <c r="P6304">
        <v>170340</v>
      </c>
      <c r="Q6304" s="1">
        <v>37180</v>
      </c>
      <c r="R6304" s="1">
        <v>37184</v>
      </c>
      <c r="S6304" t="s">
        <v>1545</v>
      </c>
    </row>
    <row r="6305" spans="1:19" x14ac:dyDescent="0.2">
      <c r="A6305" s="7">
        <v>420410</v>
      </c>
      <c r="B6305" s="3">
        <v>80799</v>
      </c>
      <c r="C6305" s="3" t="s">
        <v>29</v>
      </c>
      <c r="D6305" s="2" t="s">
        <v>359</v>
      </c>
      <c r="E6305" s="3">
        <v>18</v>
      </c>
      <c r="F6305" s="17">
        <v>0</v>
      </c>
      <c r="G6305" s="17">
        <v>1</v>
      </c>
      <c r="H6305" s="17">
        <v>0</v>
      </c>
      <c r="I6305" s="7">
        <v>2.2000000000000002</v>
      </c>
      <c r="J6305" s="7">
        <v>15</v>
      </c>
      <c r="K6305" s="4">
        <v>1214</v>
      </c>
      <c r="L6305" s="5">
        <v>1214.0589</v>
      </c>
      <c r="M6305">
        <v>157932</v>
      </c>
      <c r="N6305" s="3">
        <v>1</v>
      </c>
      <c r="O6305" s="50" t="e">
        <f>INDEX([1]Dados!$M$2:$N$26779,MATCH($P6305,[1]Dados!$N$2:$N$26779,),2)</f>
        <v>#N/A</v>
      </c>
      <c r="P6305">
        <v>170340</v>
      </c>
      <c r="Q6305" s="1">
        <v>37180</v>
      </c>
      <c r="R6305" s="1">
        <v>37184</v>
      </c>
      <c r="S6305" t="s">
        <v>1545</v>
      </c>
    </row>
    <row r="6306" spans="1:19" x14ac:dyDescent="0.2">
      <c r="A6306" s="7">
        <v>420410</v>
      </c>
      <c r="B6306" s="3">
        <v>80799</v>
      </c>
      <c r="C6306" s="3" t="s">
        <v>29</v>
      </c>
      <c r="D6306" s="2" t="s">
        <v>359</v>
      </c>
      <c r="E6306" s="3">
        <v>18</v>
      </c>
      <c r="F6306" s="17">
        <v>0</v>
      </c>
      <c r="G6306" s="17">
        <v>1</v>
      </c>
      <c r="H6306" s="17">
        <v>0</v>
      </c>
      <c r="I6306" s="7" t="s">
        <v>3</v>
      </c>
      <c r="J6306" s="7">
        <v>0</v>
      </c>
      <c r="K6306" s="4">
        <v>1293</v>
      </c>
      <c r="L6306" s="5">
        <v>1293.0592999999999</v>
      </c>
      <c r="M6306">
        <v>7257.72</v>
      </c>
      <c r="N6306" s="3">
        <v>1</v>
      </c>
      <c r="O6306" s="50" t="e">
        <f>INDEX([1]Dados!$M$2:$N$26779,MATCH($P6306,[1]Dados!$N$2:$N$26779,),2)</f>
        <v>#N/A</v>
      </c>
      <c r="P6306">
        <v>170130</v>
      </c>
      <c r="Q6306" s="1">
        <v>37180</v>
      </c>
      <c r="R6306" s="1">
        <v>37184</v>
      </c>
      <c r="S6306" t="s">
        <v>2134</v>
      </c>
    </row>
    <row r="6307" spans="1:19" x14ac:dyDescent="0.2">
      <c r="A6307" s="7">
        <v>421930</v>
      </c>
      <c r="B6307" s="3">
        <v>83798</v>
      </c>
      <c r="C6307" s="3" t="s">
        <v>29</v>
      </c>
      <c r="D6307" s="2" t="s">
        <v>853</v>
      </c>
      <c r="E6307" s="3">
        <v>18</v>
      </c>
      <c r="F6307" s="17">
        <v>0</v>
      </c>
      <c r="G6307" s="17">
        <v>1</v>
      </c>
      <c r="H6307" s="17">
        <v>0</v>
      </c>
      <c r="I6307" s="29">
        <v>1.1000000000000001</v>
      </c>
      <c r="J6307" s="7">
        <v>11</v>
      </c>
      <c r="K6307" s="4">
        <v>1220</v>
      </c>
      <c r="L6307" s="5">
        <v>1220.0906</v>
      </c>
      <c r="M6307">
        <v>33409.620000000003</v>
      </c>
      <c r="N6307" s="3">
        <v>1</v>
      </c>
      <c r="O6307" s="50" t="e">
        <f>INDEX([1]Dados!$M$2:$N$26779,MATCH($P6307,[1]Dados!$N$2:$N$26779,),2)</f>
        <v>#N/A</v>
      </c>
      <c r="P6307">
        <v>171757</v>
      </c>
      <c r="Q6307" s="1">
        <v>37180</v>
      </c>
      <c r="R6307" s="1">
        <v>37184</v>
      </c>
      <c r="S6307" t="s">
        <v>1752</v>
      </c>
    </row>
    <row r="6308" spans="1:19" x14ac:dyDescent="0.2">
      <c r="A6308" s="7">
        <v>421930</v>
      </c>
      <c r="B6308" s="3">
        <v>83798</v>
      </c>
      <c r="C6308" s="3" t="s">
        <v>29</v>
      </c>
      <c r="D6308" s="2" t="s">
        <v>853</v>
      </c>
      <c r="E6308" s="3">
        <v>18</v>
      </c>
      <c r="F6308" s="17">
        <v>0</v>
      </c>
      <c r="G6308" s="17">
        <v>1</v>
      </c>
      <c r="H6308" s="17">
        <v>0</v>
      </c>
      <c r="I6308" s="7">
        <v>1.1000000000000001</v>
      </c>
      <c r="J6308" s="7">
        <v>25</v>
      </c>
      <c r="K6308" s="4">
        <v>1220</v>
      </c>
      <c r="L6308" s="5">
        <v>1220.0906</v>
      </c>
      <c r="M6308">
        <v>33409.620000000003</v>
      </c>
      <c r="N6308" s="3">
        <v>1</v>
      </c>
      <c r="O6308" s="50" t="e">
        <f>INDEX([1]Dados!$M$2:$N$26779,MATCH($P6308,[1]Dados!$N$2:$N$26779,),2)</f>
        <v>#N/A</v>
      </c>
      <c r="P6308">
        <v>171757</v>
      </c>
      <c r="Q6308" s="1">
        <v>37180</v>
      </c>
      <c r="R6308" s="1">
        <v>37184</v>
      </c>
      <c r="S6308" t="s">
        <v>1752</v>
      </c>
    </row>
    <row r="6309" spans="1:19" x14ac:dyDescent="0.2">
      <c r="A6309" s="7">
        <v>421930</v>
      </c>
      <c r="B6309" s="3">
        <v>83798</v>
      </c>
      <c r="C6309" s="3" t="s">
        <v>29</v>
      </c>
      <c r="D6309" s="2" t="s">
        <v>853</v>
      </c>
      <c r="E6309" s="3">
        <v>18</v>
      </c>
      <c r="F6309" s="17">
        <v>0</v>
      </c>
      <c r="G6309" s="17">
        <v>1</v>
      </c>
      <c r="H6309" s="17">
        <v>0</v>
      </c>
      <c r="I6309" s="7">
        <v>1.1100000000000001</v>
      </c>
      <c r="J6309" s="7">
        <v>11</v>
      </c>
      <c r="K6309" s="4">
        <v>1220</v>
      </c>
      <c r="L6309" s="5">
        <v>1220.0906</v>
      </c>
      <c r="M6309">
        <v>33409.620000000003</v>
      </c>
      <c r="N6309" s="3">
        <v>1</v>
      </c>
      <c r="O6309" s="50" t="e">
        <f>INDEX([1]Dados!$M$2:$N$26779,MATCH($P6309,[1]Dados!$N$2:$N$26779,),2)</f>
        <v>#N/A</v>
      </c>
      <c r="P6309">
        <v>171757</v>
      </c>
      <c r="Q6309" s="1">
        <v>37180</v>
      </c>
      <c r="R6309" s="1">
        <v>37184</v>
      </c>
      <c r="S6309" t="s">
        <v>1752</v>
      </c>
    </row>
    <row r="6310" spans="1:19" x14ac:dyDescent="0.2">
      <c r="A6310" s="7">
        <v>421930</v>
      </c>
      <c r="B6310" s="3">
        <v>83798</v>
      </c>
      <c r="C6310" s="3" t="s">
        <v>29</v>
      </c>
      <c r="D6310" s="2" t="s">
        <v>853</v>
      </c>
      <c r="E6310" s="3">
        <v>18</v>
      </c>
      <c r="F6310" s="17">
        <v>0</v>
      </c>
      <c r="G6310" s="17">
        <v>1</v>
      </c>
      <c r="H6310" s="17">
        <v>0</v>
      </c>
      <c r="I6310" s="7">
        <v>1.1200000000000001</v>
      </c>
      <c r="J6310" s="7">
        <v>0</v>
      </c>
      <c r="K6310" s="4">
        <v>1220</v>
      </c>
      <c r="L6310" s="5">
        <v>1220.0906</v>
      </c>
      <c r="M6310">
        <v>33409.620000000003</v>
      </c>
      <c r="N6310" s="3">
        <v>1</v>
      </c>
      <c r="O6310" s="50" t="e">
        <f>INDEX([1]Dados!$M$2:$N$26779,MATCH($P6310,[1]Dados!$N$2:$N$26779,),2)</f>
        <v>#N/A</v>
      </c>
      <c r="P6310">
        <v>171757</v>
      </c>
      <c r="Q6310" s="1">
        <v>37180</v>
      </c>
      <c r="R6310" s="1">
        <v>37184</v>
      </c>
      <c r="S6310" t="s">
        <v>1752</v>
      </c>
    </row>
    <row r="6311" spans="1:19" x14ac:dyDescent="0.2">
      <c r="A6311" s="7">
        <v>421930</v>
      </c>
      <c r="B6311" s="3">
        <v>83798</v>
      </c>
      <c r="C6311" s="3" t="s">
        <v>29</v>
      </c>
      <c r="D6311" s="2" t="s">
        <v>853</v>
      </c>
      <c r="E6311" s="3">
        <v>18</v>
      </c>
      <c r="F6311" s="17">
        <v>0</v>
      </c>
      <c r="G6311" s="17">
        <v>1</v>
      </c>
      <c r="H6311" s="17">
        <v>0</v>
      </c>
      <c r="I6311" s="7">
        <v>1.1299999999999999</v>
      </c>
      <c r="J6311" s="7">
        <v>18</v>
      </c>
      <c r="K6311" s="4">
        <v>1220</v>
      </c>
      <c r="L6311" s="5">
        <v>1220.0906</v>
      </c>
      <c r="M6311">
        <v>33409.620000000003</v>
      </c>
      <c r="N6311" s="3">
        <v>1</v>
      </c>
      <c r="O6311" s="50" t="e">
        <f>INDEX([1]Dados!$M$2:$N$26779,MATCH($P6311,[1]Dados!$N$2:$N$26779,),2)</f>
        <v>#N/A</v>
      </c>
      <c r="P6311">
        <v>171757</v>
      </c>
      <c r="Q6311" s="1">
        <v>37180</v>
      </c>
      <c r="R6311" s="1">
        <v>37184</v>
      </c>
      <c r="S6311" t="s">
        <v>1752</v>
      </c>
    </row>
    <row r="6312" spans="1:19" x14ac:dyDescent="0.2">
      <c r="A6312" s="7">
        <v>421930</v>
      </c>
      <c r="B6312" s="3">
        <v>83798</v>
      </c>
      <c r="C6312" s="3" t="s">
        <v>29</v>
      </c>
      <c r="D6312" s="2" t="s">
        <v>853</v>
      </c>
      <c r="E6312" s="3">
        <v>18</v>
      </c>
      <c r="F6312" s="17">
        <v>0</v>
      </c>
      <c r="G6312" s="17">
        <v>1</v>
      </c>
      <c r="H6312" s="17">
        <v>0</v>
      </c>
      <c r="I6312" s="7">
        <v>1.1399999999999999</v>
      </c>
      <c r="J6312" s="7">
        <v>28</v>
      </c>
      <c r="K6312" s="4">
        <v>1220</v>
      </c>
      <c r="L6312" s="5">
        <v>1220.0906</v>
      </c>
      <c r="M6312">
        <v>33409.620000000003</v>
      </c>
      <c r="N6312" s="3">
        <v>1</v>
      </c>
      <c r="O6312" s="50" t="e">
        <f>INDEX([1]Dados!$M$2:$N$26779,MATCH($P6312,[1]Dados!$N$2:$N$26779,),2)</f>
        <v>#N/A</v>
      </c>
      <c r="P6312">
        <v>171757</v>
      </c>
      <c r="Q6312" s="1">
        <v>37180</v>
      </c>
      <c r="R6312" s="1">
        <v>37184</v>
      </c>
      <c r="S6312" t="s">
        <v>1752</v>
      </c>
    </row>
    <row r="6313" spans="1:19" x14ac:dyDescent="0.2">
      <c r="A6313" s="7">
        <v>421930</v>
      </c>
      <c r="B6313" s="3">
        <v>83798</v>
      </c>
      <c r="C6313" s="3" t="s">
        <v>29</v>
      </c>
      <c r="D6313" s="2" t="s">
        <v>853</v>
      </c>
      <c r="E6313" s="3">
        <v>18</v>
      </c>
      <c r="F6313" s="17">
        <v>0</v>
      </c>
      <c r="G6313" s="17">
        <v>1</v>
      </c>
      <c r="H6313" s="17">
        <v>0</v>
      </c>
      <c r="I6313" s="7">
        <v>1.2</v>
      </c>
      <c r="J6313" s="7">
        <v>25</v>
      </c>
      <c r="K6313" s="4">
        <v>1220</v>
      </c>
      <c r="L6313" s="5">
        <v>1220.0906</v>
      </c>
      <c r="M6313">
        <v>33409.620000000003</v>
      </c>
      <c r="N6313" s="3">
        <v>1</v>
      </c>
      <c r="O6313" s="50" t="e">
        <f>INDEX([1]Dados!$M$2:$N$26779,MATCH($P6313,[1]Dados!$N$2:$N$26779,),2)</f>
        <v>#N/A</v>
      </c>
      <c r="P6313">
        <v>171757</v>
      </c>
      <c r="Q6313" s="1">
        <v>37180</v>
      </c>
      <c r="R6313" s="1">
        <v>37184</v>
      </c>
      <c r="S6313" t="s">
        <v>1752</v>
      </c>
    </row>
    <row r="6314" spans="1:19" x14ac:dyDescent="0.2">
      <c r="A6314" s="7">
        <v>421930</v>
      </c>
      <c r="B6314" s="3">
        <v>83798</v>
      </c>
      <c r="C6314" s="3" t="s">
        <v>29</v>
      </c>
      <c r="D6314" s="2" t="s">
        <v>853</v>
      </c>
      <c r="E6314" s="3">
        <v>18</v>
      </c>
      <c r="F6314" s="17">
        <v>0</v>
      </c>
      <c r="G6314" s="17">
        <v>1</v>
      </c>
      <c r="H6314" s="17">
        <v>0</v>
      </c>
      <c r="I6314" s="7">
        <v>1.3</v>
      </c>
      <c r="J6314" s="7">
        <v>20</v>
      </c>
      <c r="K6314" s="4">
        <v>1220</v>
      </c>
      <c r="L6314" s="5">
        <v>1220.0906</v>
      </c>
      <c r="M6314">
        <v>33409.620000000003</v>
      </c>
      <c r="N6314" s="3">
        <v>1</v>
      </c>
      <c r="O6314" s="50" t="e">
        <f>INDEX([1]Dados!$M$2:$N$26779,MATCH($P6314,[1]Dados!$N$2:$N$26779,),2)</f>
        <v>#N/A</v>
      </c>
      <c r="P6314">
        <v>171757</v>
      </c>
      <c r="Q6314" s="1">
        <v>37180</v>
      </c>
      <c r="R6314" s="1">
        <v>37184</v>
      </c>
      <c r="S6314" t="s">
        <v>1752</v>
      </c>
    </row>
    <row r="6315" spans="1:19" x14ac:dyDescent="0.2">
      <c r="A6315" s="7">
        <v>421930</v>
      </c>
      <c r="B6315" s="3">
        <v>83798</v>
      </c>
      <c r="C6315" s="3" t="s">
        <v>29</v>
      </c>
      <c r="D6315" s="2" t="s">
        <v>853</v>
      </c>
      <c r="E6315" s="3">
        <v>18</v>
      </c>
      <c r="F6315" s="17">
        <v>0</v>
      </c>
      <c r="G6315" s="17">
        <v>1</v>
      </c>
      <c r="H6315" s="17">
        <v>0</v>
      </c>
      <c r="I6315" s="7">
        <v>1.4</v>
      </c>
      <c r="J6315" s="7">
        <v>20</v>
      </c>
      <c r="K6315" s="4">
        <v>1220</v>
      </c>
      <c r="L6315" s="5">
        <v>1220.0906</v>
      </c>
      <c r="M6315">
        <v>33409.620000000003</v>
      </c>
      <c r="N6315" s="3">
        <v>1</v>
      </c>
      <c r="O6315" s="50" t="e">
        <f>INDEX([1]Dados!$M$2:$N$26779,MATCH($P6315,[1]Dados!$N$2:$N$26779,),2)</f>
        <v>#N/A</v>
      </c>
      <c r="P6315">
        <v>171757</v>
      </c>
      <c r="Q6315" s="1">
        <v>37180</v>
      </c>
      <c r="R6315" s="1">
        <v>37184</v>
      </c>
      <c r="S6315" t="s">
        <v>1752</v>
      </c>
    </row>
    <row r="6316" spans="1:19" x14ac:dyDescent="0.2">
      <c r="A6316" s="7">
        <v>421930</v>
      </c>
      <c r="B6316" s="3">
        <v>83798</v>
      </c>
      <c r="C6316" s="3" t="s">
        <v>29</v>
      </c>
      <c r="D6316" s="2" t="s">
        <v>853</v>
      </c>
      <c r="E6316" s="3">
        <v>18</v>
      </c>
      <c r="F6316" s="17">
        <v>0</v>
      </c>
      <c r="G6316" s="17">
        <v>1</v>
      </c>
      <c r="H6316" s="17">
        <v>0</v>
      </c>
      <c r="I6316" s="7">
        <v>1.5</v>
      </c>
      <c r="J6316" s="7">
        <v>11</v>
      </c>
      <c r="K6316" s="4">
        <v>1220</v>
      </c>
      <c r="L6316" s="5">
        <v>1220.0906</v>
      </c>
      <c r="M6316">
        <v>33409.620000000003</v>
      </c>
      <c r="N6316" s="3">
        <v>1</v>
      </c>
      <c r="O6316" s="50" t="e">
        <f>INDEX([1]Dados!$M$2:$N$26779,MATCH($P6316,[1]Dados!$N$2:$N$26779,),2)</f>
        <v>#N/A</v>
      </c>
      <c r="P6316">
        <v>171757</v>
      </c>
      <c r="Q6316" s="1">
        <v>37180</v>
      </c>
      <c r="R6316" s="1">
        <v>37184</v>
      </c>
      <c r="S6316" t="s">
        <v>1752</v>
      </c>
    </row>
    <row r="6317" spans="1:19" x14ac:dyDescent="0.2">
      <c r="A6317" s="7">
        <v>421930</v>
      </c>
      <c r="B6317" s="3">
        <v>83798</v>
      </c>
      <c r="C6317" s="3" t="s">
        <v>29</v>
      </c>
      <c r="D6317" s="2" t="s">
        <v>853</v>
      </c>
      <c r="E6317" s="3">
        <v>18</v>
      </c>
      <c r="F6317" s="17">
        <v>0</v>
      </c>
      <c r="G6317" s="17">
        <v>1</v>
      </c>
      <c r="H6317" s="17">
        <v>0</v>
      </c>
      <c r="I6317" s="7">
        <v>1.6</v>
      </c>
      <c r="J6317" s="7">
        <v>11</v>
      </c>
      <c r="K6317" s="4">
        <v>1220</v>
      </c>
      <c r="L6317" s="5">
        <v>1220.0906</v>
      </c>
      <c r="M6317">
        <v>33409.620000000003</v>
      </c>
      <c r="N6317" s="3">
        <v>1</v>
      </c>
      <c r="O6317" s="50" t="e">
        <f>INDEX([1]Dados!$M$2:$N$26779,MATCH($P6317,[1]Dados!$N$2:$N$26779,),2)</f>
        <v>#N/A</v>
      </c>
      <c r="P6317">
        <v>171757</v>
      </c>
      <c r="Q6317" s="1">
        <v>37180</v>
      </c>
      <c r="R6317" s="1">
        <v>37184</v>
      </c>
      <c r="S6317" t="s">
        <v>1752</v>
      </c>
    </row>
    <row r="6318" spans="1:19" x14ac:dyDescent="0.2">
      <c r="A6318" s="7">
        <v>421930</v>
      </c>
      <c r="B6318" s="3">
        <v>83798</v>
      </c>
      <c r="C6318" s="3" t="s">
        <v>29</v>
      </c>
      <c r="D6318" s="2" t="s">
        <v>853</v>
      </c>
      <c r="E6318" s="3">
        <v>18</v>
      </c>
      <c r="F6318" s="17">
        <v>0</v>
      </c>
      <c r="G6318" s="17">
        <v>1</v>
      </c>
      <c r="H6318" s="17">
        <v>0</v>
      </c>
      <c r="I6318" s="7">
        <v>1.7</v>
      </c>
      <c r="J6318" s="7">
        <v>11</v>
      </c>
      <c r="K6318" s="4">
        <v>1220</v>
      </c>
      <c r="L6318" s="5">
        <v>1220.0906</v>
      </c>
      <c r="M6318">
        <v>33409.620000000003</v>
      </c>
      <c r="N6318" s="3">
        <v>1</v>
      </c>
      <c r="O6318" s="50" t="e">
        <f>INDEX([1]Dados!$M$2:$N$26779,MATCH($P6318,[1]Dados!$N$2:$N$26779,),2)</f>
        <v>#N/A</v>
      </c>
      <c r="P6318">
        <v>171757</v>
      </c>
      <c r="Q6318" s="1">
        <v>37180</v>
      </c>
      <c r="R6318" s="1">
        <v>37184</v>
      </c>
      <c r="S6318" t="s">
        <v>1752</v>
      </c>
    </row>
    <row r="6319" spans="1:19" x14ac:dyDescent="0.2">
      <c r="A6319" s="7">
        <v>421930</v>
      </c>
      <c r="B6319" s="3">
        <v>83798</v>
      </c>
      <c r="C6319" s="3" t="s">
        <v>29</v>
      </c>
      <c r="D6319" s="2" t="s">
        <v>853</v>
      </c>
      <c r="E6319" s="3">
        <v>18</v>
      </c>
      <c r="F6319" s="17">
        <v>0</v>
      </c>
      <c r="G6319" s="17">
        <v>1</v>
      </c>
      <c r="H6319" s="17">
        <v>0</v>
      </c>
      <c r="I6319" s="7">
        <v>1.8</v>
      </c>
      <c r="J6319" s="7">
        <v>11</v>
      </c>
      <c r="K6319" s="4">
        <v>1220</v>
      </c>
      <c r="L6319" s="5">
        <v>1220.0906</v>
      </c>
      <c r="M6319">
        <v>33409.620000000003</v>
      </c>
      <c r="N6319" s="3">
        <v>1</v>
      </c>
      <c r="O6319" s="50" t="e">
        <f>INDEX([1]Dados!$M$2:$N$26779,MATCH($P6319,[1]Dados!$N$2:$N$26779,),2)</f>
        <v>#N/A</v>
      </c>
      <c r="P6319">
        <v>171757</v>
      </c>
      <c r="Q6319" s="1">
        <v>37180</v>
      </c>
      <c r="R6319" s="1">
        <v>37184</v>
      </c>
      <c r="S6319" t="s">
        <v>1752</v>
      </c>
    </row>
    <row r="6320" spans="1:19" x14ac:dyDescent="0.2">
      <c r="A6320" s="7">
        <v>421930</v>
      </c>
      <c r="B6320" s="3">
        <v>83798</v>
      </c>
      <c r="C6320" s="3" t="s">
        <v>29</v>
      </c>
      <c r="D6320" s="2" t="s">
        <v>853</v>
      </c>
      <c r="E6320" s="3">
        <v>18</v>
      </c>
      <c r="F6320" s="17">
        <v>0</v>
      </c>
      <c r="G6320" s="17">
        <v>1</v>
      </c>
      <c r="H6320" s="17">
        <v>0</v>
      </c>
      <c r="I6320" s="7">
        <v>1.9</v>
      </c>
      <c r="J6320" s="7">
        <v>11</v>
      </c>
      <c r="K6320" s="4">
        <v>1220</v>
      </c>
      <c r="L6320" s="5">
        <v>1220.0906</v>
      </c>
      <c r="M6320">
        <v>33409.620000000003</v>
      </c>
      <c r="N6320" s="3">
        <v>1</v>
      </c>
      <c r="O6320" s="50" t="e">
        <f>INDEX([1]Dados!$M$2:$N$26779,MATCH($P6320,[1]Dados!$N$2:$N$26779,),2)</f>
        <v>#N/A</v>
      </c>
      <c r="P6320">
        <v>171757</v>
      </c>
      <c r="Q6320" s="1">
        <v>37180</v>
      </c>
      <c r="R6320" s="1">
        <v>37184</v>
      </c>
      <c r="S6320" t="s">
        <v>1752</v>
      </c>
    </row>
    <row r="6321" spans="1:19" x14ac:dyDescent="0.2">
      <c r="A6321" s="7">
        <v>280680</v>
      </c>
      <c r="B6321" s="3">
        <v>32352</v>
      </c>
      <c r="C6321" s="3" t="s">
        <v>46</v>
      </c>
      <c r="D6321" s="2" t="s">
        <v>757</v>
      </c>
      <c r="E6321" s="3">
        <v>18</v>
      </c>
      <c r="F6321" s="17">
        <v>0</v>
      </c>
      <c r="G6321" s="17">
        <v>1</v>
      </c>
      <c r="H6321" s="17">
        <v>0</v>
      </c>
      <c r="I6321" s="7">
        <v>4.0999999999999996</v>
      </c>
      <c r="J6321" s="7">
        <v>18</v>
      </c>
      <c r="K6321" s="4">
        <v>1203</v>
      </c>
      <c r="L6321" s="5">
        <v>1203.0829000000001</v>
      </c>
      <c r="M6321">
        <v>52308.21</v>
      </c>
      <c r="N6321" s="3">
        <v>1</v>
      </c>
      <c r="O6321" s="50" t="e">
        <f>INDEX([1]Dados!$M$2:$N$26779,MATCH($P6321,[1]Dados!$N$2:$N$26779,),2)</f>
        <v>#N/A</v>
      </c>
      <c r="P6321">
        <v>170436</v>
      </c>
      <c r="Q6321" s="1">
        <v>37180</v>
      </c>
      <c r="R6321" s="1">
        <v>37184</v>
      </c>
      <c r="S6321" t="s">
        <v>2434</v>
      </c>
    </row>
    <row r="6322" spans="1:19" x14ac:dyDescent="0.2">
      <c r="A6322" s="7">
        <v>280680</v>
      </c>
      <c r="B6322" s="3">
        <v>32352</v>
      </c>
      <c r="C6322" s="3" t="s">
        <v>46</v>
      </c>
      <c r="D6322" s="2" t="s">
        <v>757</v>
      </c>
      <c r="E6322" s="3">
        <v>18</v>
      </c>
      <c r="F6322" s="17">
        <v>0</v>
      </c>
      <c r="G6322" s="17">
        <v>1</v>
      </c>
      <c r="H6322" s="17">
        <v>0</v>
      </c>
      <c r="I6322" s="7">
        <v>4.2</v>
      </c>
      <c r="J6322" s="7">
        <v>25</v>
      </c>
      <c r="K6322" s="4">
        <v>1203</v>
      </c>
      <c r="L6322" s="5">
        <v>1203.0597</v>
      </c>
      <c r="M6322">
        <v>52308.21</v>
      </c>
      <c r="N6322" s="3">
        <v>1</v>
      </c>
      <c r="O6322" s="50" t="e">
        <f>INDEX([1]Dados!$M$2:$N$26779,MATCH($P6322,[1]Dados!$N$2:$N$26779,),2)</f>
        <v>#N/A</v>
      </c>
      <c r="P6322">
        <v>170436</v>
      </c>
      <c r="Q6322" s="1">
        <v>37180</v>
      </c>
      <c r="R6322" s="1">
        <v>37184</v>
      </c>
      <c r="S6322" t="s">
        <v>2434</v>
      </c>
    </row>
    <row r="6323" spans="1:19" x14ac:dyDescent="0.2">
      <c r="A6323" s="7">
        <v>280680</v>
      </c>
      <c r="B6323" s="3">
        <v>32352</v>
      </c>
      <c r="C6323" s="3" t="s">
        <v>46</v>
      </c>
      <c r="D6323" s="2" t="s">
        <v>757</v>
      </c>
      <c r="E6323" s="3">
        <v>18</v>
      </c>
      <c r="F6323" s="17">
        <v>0</v>
      </c>
      <c r="G6323" s="17">
        <v>1</v>
      </c>
      <c r="H6323" s="17">
        <v>0</v>
      </c>
      <c r="I6323" s="7">
        <v>1.1000000000000001</v>
      </c>
      <c r="J6323" s="7">
        <v>25</v>
      </c>
      <c r="K6323" s="4">
        <v>1214</v>
      </c>
      <c r="L6323" s="5">
        <v>1214.0587</v>
      </c>
      <c r="M6323">
        <v>193097.62</v>
      </c>
      <c r="N6323" s="33">
        <v>1</v>
      </c>
      <c r="O6323" s="50" t="e">
        <f>INDEX([1]Dados!$M$2:$N$26779,MATCH($P6323,[1]Dados!$N$2:$N$26779,),2)</f>
        <v>#N/A</v>
      </c>
      <c r="P6323">
        <v>170388</v>
      </c>
      <c r="Q6323" s="1">
        <v>37180</v>
      </c>
      <c r="R6323" s="1">
        <v>37184</v>
      </c>
      <c r="S6323" t="s">
        <v>2320</v>
      </c>
    </row>
    <row r="6324" spans="1:19" x14ac:dyDescent="0.2">
      <c r="A6324" s="7">
        <v>280680</v>
      </c>
      <c r="B6324" s="3">
        <v>32352</v>
      </c>
      <c r="C6324" s="3" t="s">
        <v>46</v>
      </c>
      <c r="D6324" s="2" t="s">
        <v>757</v>
      </c>
      <c r="E6324" s="3">
        <v>18</v>
      </c>
      <c r="F6324" s="17">
        <v>0</v>
      </c>
      <c r="G6324" s="17">
        <v>1</v>
      </c>
      <c r="H6324" s="17">
        <v>0</v>
      </c>
      <c r="I6324" s="7">
        <v>1.2</v>
      </c>
      <c r="J6324" s="7">
        <v>25</v>
      </c>
      <c r="K6324" s="4">
        <v>1214</v>
      </c>
      <c r="L6324" s="5">
        <v>1214.0587</v>
      </c>
      <c r="M6324">
        <v>193097.62</v>
      </c>
      <c r="N6324" s="33">
        <v>1</v>
      </c>
      <c r="O6324" s="50" t="e">
        <f>INDEX([1]Dados!$M$2:$N$26779,MATCH($P6324,[1]Dados!$N$2:$N$26779,),2)</f>
        <v>#N/A</v>
      </c>
      <c r="P6324">
        <v>170388</v>
      </c>
      <c r="Q6324" s="1">
        <v>37180</v>
      </c>
      <c r="R6324" s="1">
        <v>37184</v>
      </c>
      <c r="S6324" t="s">
        <v>2320</v>
      </c>
    </row>
    <row r="6325" spans="1:19" x14ac:dyDescent="0.2">
      <c r="A6325" s="7">
        <v>280680</v>
      </c>
      <c r="B6325" s="3">
        <v>32352</v>
      </c>
      <c r="C6325" s="3" t="s">
        <v>46</v>
      </c>
      <c r="D6325" s="2" t="s">
        <v>757</v>
      </c>
      <c r="E6325" s="3">
        <v>18</v>
      </c>
      <c r="F6325" s="17">
        <v>0</v>
      </c>
      <c r="G6325" s="17">
        <v>1</v>
      </c>
      <c r="H6325" s="17">
        <v>0</v>
      </c>
      <c r="I6325" s="7">
        <v>2.1</v>
      </c>
      <c r="J6325" s="7">
        <v>25</v>
      </c>
      <c r="K6325" s="4">
        <v>1293</v>
      </c>
      <c r="L6325" s="5">
        <v>1293.0592999999999</v>
      </c>
      <c r="M6325">
        <v>15961.6</v>
      </c>
      <c r="N6325" s="33">
        <v>1</v>
      </c>
      <c r="O6325" s="50" t="e">
        <f>INDEX([1]Dados!$M$2:$N$26779,MATCH($P6325,[1]Dados!$N$2:$N$26779,),2)</f>
        <v>#N/A</v>
      </c>
      <c r="P6325">
        <v>170131</v>
      </c>
      <c r="Q6325" s="1">
        <v>37180</v>
      </c>
      <c r="R6325" s="1">
        <v>37184</v>
      </c>
      <c r="S6325" t="s">
        <v>2432</v>
      </c>
    </row>
    <row r="6326" spans="1:19" x14ac:dyDescent="0.2">
      <c r="A6326" s="7">
        <v>280680</v>
      </c>
      <c r="B6326" s="3">
        <v>32352</v>
      </c>
      <c r="C6326" s="3" t="s">
        <v>46</v>
      </c>
      <c r="D6326" s="2" t="s">
        <v>757</v>
      </c>
      <c r="E6326" s="3">
        <v>18</v>
      </c>
      <c r="F6326" s="17">
        <v>0</v>
      </c>
      <c r="G6326" s="17">
        <v>1</v>
      </c>
      <c r="H6326" s="17">
        <v>0</v>
      </c>
      <c r="I6326" s="7">
        <v>2.2000000000000002</v>
      </c>
      <c r="J6326" s="7">
        <v>22</v>
      </c>
      <c r="K6326" s="4">
        <v>1293</v>
      </c>
      <c r="L6326" s="5">
        <v>1293.0592999999999</v>
      </c>
      <c r="M6326">
        <v>15961.6</v>
      </c>
      <c r="N6326" s="33">
        <v>1</v>
      </c>
      <c r="O6326" s="50" t="e">
        <f>INDEX([1]Dados!$M$2:$N$26779,MATCH($P6326,[1]Dados!$N$2:$N$26779,),2)</f>
        <v>#N/A</v>
      </c>
      <c r="P6326">
        <v>170131</v>
      </c>
      <c r="Q6326" s="1">
        <v>37180</v>
      </c>
      <c r="R6326" s="1">
        <v>37184</v>
      </c>
      <c r="S6326" t="s">
        <v>2432</v>
      </c>
    </row>
    <row r="6327" spans="1:19" x14ac:dyDescent="0.2">
      <c r="A6327" s="7">
        <v>280680</v>
      </c>
      <c r="B6327" s="3">
        <v>32352</v>
      </c>
      <c r="C6327" s="3" t="s">
        <v>46</v>
      </c>
      <c r="D6327" s="2" t="s">
        <v>757</v>
      </c>
      <c r="E6327" s="3">
        <v>18</v>
      </c>
      <c r="F6327" s="17">
        <v>0</v>
      </c>
      <c r="G6327" s="17">
        <v>1</v>
      </c>
      <c r="H6327" s="17">
        <v>0</v>
      </c>
      <c r="I6327" s="7">
        <v>2.2999999999999998</v>
      </c>
      <c r="J6327" s="7">
        <v>21</v>
      </c>
      <c r="K6327" s="4">
        <v>1293</v>
      </c>
      <c r="L6327" s="5">
        <v>1293.0592999999999</v>
      </c>
      <c r="M6327">
        <v>15961.6</v>
      </c>
      <c r="N6327" s="33">
        <v>1</v>
      </c>
      <c r="O6327" s="50" t="e">
        <f>INDEX([1]Dados!$M$2:$N$26779,MATCH($P6327,[1]Dados!$N$2:$N$26779,),2)</f>
        <v>#N/A</v>
      </c>
      <c r="P6327">
        <v>170131</v>
      </c>
      <c r="Q6327" s="1">
        <v>37180</v>
      </c>
      <c r="R6327" s="1">
        <v>37184</v>
      </c>
      <c r="S6327" t="s">
        <v>2432</v>
      </c>
    </row>
    <row r="6328" spans="1:19" x14ac:dyDescent="0.2">
      <c r="A6328" s="7">
        <v>280680</v>
      </c>
      <c r="B6328" s="3">
        <v>32352</v>
      </c>
      <c r="C6328" s="3" t="s">
        <v>46</v>
      </c>
      <c r="D6328" s="2" t="s">
        <v>757</v>
      </c>
      <c r="E6328" s="3">
        <v>18</v>
      </c>
      <c r="F6328" s="17">
        <v>0</v>
      </c>
      <c r="G6328" s="17">
        <v>1</v>
      </c>
      <c r="H6328" s="17">
        <v>0</v>
      </c>
      <c r="I6328" s="7" t="s">
        <v>3</v>
      </c>
      <c r="J6328" s="7">
        <v>0</v>
      </c>
      <c r="K6328" s="4">
        <v>1214</v>
      </c>
      <c r="L6328" s="5">
        <v>1214.0589</v>
      </c>
      <c r="M6328" t="s">
        <v>2134</v>
      </c>
      <c r="N6328" s="33">
        <v>1</v>
      </c>
      <c r="O6328" s="50" t="e">
        <f>INDEX([1]Dados!$M$2:$N$26779,MATCH($P6328,[1]Dados!$N$2:$N$26779,),2)</f>
        <v>#N/A</v>
      </c>
      <c r="P6328">
        <v>170294</v>
      </c>
      <c r="Q6328" s="1">
        <v>37180</v>
      </c>
      <c r="R6328" s="1">
        <v>37184</v>
      </c>
      <c r="S6328" t="s">
        <v>2433</v>
      </c>
    </row>
    <row r="6329" spans="1:19" x14ac:dyDescent="0.2">
      <c r="A6329" s="7">
        <v>280680</v>
      </c>
      <c r="B6329" s="3">
        <v>32352</v>
      </c>
      <c r="C6329" s="3" t="s">
        <v>46</v>
      </c>
      <c r="D6329" s="2" t="s">
        <v>757</v>
      </c>
      <c r="E6329" s="3">
        <v>18</v>
      </c>
      <c r="F6329" s="17">
        <v>0</v>
      </c>
      <c r="G6329" s="17">
        <v>1</v>
      </c>
      <c r="H6329" s="17">
        <v>0</v>
      </c>
      <c r="I6329" s="7">
        <v>3.1</v>
      </c>
      <c r="J6329" s="7">
        <v>27</v>
      </c>
      <c r="K6329" s="4">
        <v>1214</v>
      </c>
      <c r="L6329" s="5">
        <v>1214.0589</v>
      </c>
      <c r="M6329">
        <v>388800</v>
      </c>
      <c r="N6329" s="33">
        <v>1</v>
      </c>
      <c r="O6329" s="50" t="e">
        <f>INDEX([1]Dados!$M$2:$N$26779,MATCH($P6329,[1]Dados!$N$2:$N$26779,),2)</f>
        <v>#N/A</v>
      </c>
      <c r="P6329">
        <v>170341</v>
      </c>
      <c r="Q6329" s="1">
        <v>37180</v>
      </c>
      <c r="R6329" s="1">
        <v>37184</v>
      </c>
      <c r="S6329" t="s">
        <v>2433</v>
      </c>
    </row>
    <row r="6330" spans="1:19" x14ac:dyDescent="0.2">
      <c r="A6330" s="7">
        <v>280680</v>
      </c>
      <c r="B6330" s="3">
        <v>32352</v>
      </c>
      <c r="C6330" s="3" t="s">
        <v>46</v>
      </c>
      <c r="D6330" s="2" t="s">
        <v>757</v>
      </c>
      <c r="E6330" s="3">
        <v>18</v>
      </c>
      <c r="F6330" s="17">
        <v>0</v>
      </c>
      <c r="G6330" s="17">
        <v>1</v>
      </c>
      <c r="H6330" s="17">
        <v>0</v>
      </c>
      <c r="I6330" s="7">
        <v>3.2</v>
      </c>
      <c r="J6330" s="7">
        <v>28</v>
      </c>
      <c r="K6330" s="4">
        <v>1214</v>
      </c>
      <c r="L6330" s="5">
        <v>1214.0589</v>
      </c>
      <c r="M6330">
        <v>388800</v>
      </c>
      <c r="N6330" s="33">
        <v>1</v>
      </c>
      <c r="O6330" s="50" t="e">
        <f>INDEX([1]Dados!$M$2:$N$26779,MATCH($P6330,[1]Dados!$N$2:$N$26779,),2)</f>
        <v>#N/A</v>
      </c>
      <c r="P6330">
        <v>170341</v>
      </c>
      <c r="Q6330" s="1">
        <v>37180</v>
      </c>
      <c r="R6330" s="1">
        <v>37184</v>
      </c>
      <c r="S6330" t="s">
        <v>2433</v>
      </c>
    </row>
    <row r="6331" spans="1:19" x14ac:dyDescent="0.2">
      <c r="A6331" s="7">
        <v>280680</v>
      </c>
      <c r="B6331" s="3">
        <v>32352</v>
      </c>
      <c r="C6331" s="3" t="s">
        <v>46</v>
      </c>
      <c r="D6331" s="2" t="s">
        <v>757</v>
      </c>
      <c r="E6331" s="3">
        <v>18</v>
      </c>
      <c r="F6331" s="17">
        <v>0</v>
      </c>
      <c r="G6331" s="17">
        <v>1</v>
      </c>
      <c r="H6331" s="17">
        <v>0</v>
      </c>
      <c r="I6331" s="7">
        <v>3.3</v>
      </c>
      <c r="J6331" s="7">
        <v>23</v>
      </c>
      <c r="K6331" s="4">
        <v>1214</v>
      </c>
      <c r="L6331" s="5">
        <v>1214.0589</v>
      </c>
      <c r="M6331">
        <v>388800</v>
      </c>
      <c r="N6331" s="33">
        <v>1</v>
      </c>
      <c r="O6331" s="50" t="e">
        <f>INDEX([1]Dados!$M$2:$N$26779,MATCH($P6331,[1]Dados!$N$2:$N$26779,),2)</f>
        <v>#N/A</v>
      </c>
      <c r="P6331">
        <v>170341</v>
      </c>
      <c r="Q6331" s="1">
        <v>37180</v>
      </c>
      <c r="R6331" s="1">
        <v>37184</v>
      </c>
      <c r="S6331" t="s">
        <v>2433</v>
      </c>
    </row>
    <row r="6332" spans="1:19" x14ac:dyDescent="0.2">
      <c r="A6332" s="7">
        <v>280680</v>
      </c>
      <c r="B6332" s="3">
        <v>32352</v>
      </c>
      <c r="C6332" s="3" t="s">
        <v>46</v>
      </c>
      <c r="D6332" s="2" t="s">
        <v>757</v>
      </c>
      <c r="E6332" s="3">
        <v>18</v>
      </c>
      <c r="F6332" s="17">
        <v>0</v>
      </c>
      <c r="G6332" s="17">
        <v>1</v>
      </c>
      <c r="H6332" s="17">
        <v>0</v>
      </c>
      <c r="I6332" s="7">
        <v>3.4</v>
      </c>
      <c r="J6332" s="7">
        <v>15</v>
      </c>
      <c r="K6332" s="4">
        <v>1214</v>
      </c>
      <c r="L6332" s="5">
        <v>1214.0589</v>
      </c>
      <c r="M6332">
        <v>388800</v>
      </c>
      <c r="N6332" s="33">
        <v>1</v>
      </c>
      <c r="O6332" s="50" t="e">
        <f>INDEX([1]Dados!$M$2:$N$26779,MATCH($P6332,[1]Dados!$N$2:$N$26779,),2)</f>
        <v>#N/A</v>
      </c>
      <c r="P6332">
        <v>170341</v>
      </c>
      <c r="Q6332" s="1">
        <v>37180</v>
      </c>
      <c r="R6332" s="1">
        <v>37184</v>
      </c>
      <c r="S6332" t="s">
        <v>2433</v>
      </c>
    </row>
    <row r="6333" spans="1:19" x14ac:dyDescent="0.2">
      <c r="A6333" s="7">
        <v>280680</v>
      </c>
      <c r="B6333" s="3">
        <v>32352</v>
      </c>
      <c r="C6333" s="3" t="s">
        <v>46</v>
      </c>
      <c r="D6333" s="2" t="s">
        <v>757</v>
      </c>
      <c r="E6333" s="3">
        <v>18</v>
      </c>
      <c r="F6333" s="17">
        <v>0</v>
      </c>
      <c r="G6333" s="17">
        <v>1</v>
      </c>
      <c r="H6333" s="17">
        <v>0</v>
      </c>
      <c r="I6333" s="7" t="s">
        <v>3</v>
      </c>
      <c r="J6333" s="7">
        <v>0</v>
      </c>
      <c r="K6333" s="4">
        <v>1214</v>
      </c>
      <c r="L6333" s="5">
        <v>1214.0808</v>
      </c>
      <c r="M6333">
        <v>98800</v>
      </c>
      <c r="N6333" s="33">
        <v>1</v>
      </c>
      <c r="O6333" s="50" t="e">
        <f>INDEX([1]Dados!$M$2:$N$26779,MATCH($P6333,[1]Dados!$N$2:$N$26779,),2)</f>
        <v>#N/A</v>
      </c>
      <c r="P6333">
        <v>170458</v>
      </c>
      <c r="Q6333" s="1">
        <v>37180</v>
      </c>
      <c r="R6333" s="1">
        <v>37184</v>
      </c>
      <c r="S6333" t="s">
        <v>2134</v>
      </c>
    </row>
    <row r="6334" spans="1:19" x14ac:dyDescent="0.2">
      <c r="A6334" s="7">
        <v>351660</v>
      </c>
      <c r="B6334" s="3">
        <v>64335</v>
      </c>
      <c r="C6334" s="3" t="s">
        <v>28</v>
      </c>
      <c r="D6334" s="2" t="s">
        <v>436</v>
      </c>
      <c r="E6334" s="3">
        <v>18</v>
      </c>
      <c r="F6334" s="17">
        <v>0</v>
      </c>
      <c r="G6334" s="17">
        <v>1</v>
      </c>
      <c r="H6334" s="17">
        <v>0</v>
      </c>
      <c r="I6334" s="7">
        <v>4.0999999999999996</v>
      </c>
      <c r="J6334" s="7">
        <v>19</v>
      </c>
      <c r="K6334" s="4">
        <v>119</v>
      </c>
      <c r="L6334" s="5">
        <v>119.5528</v>
      </c>
      <c r="M6334">
        <v>122416.45</v>
      </c>
      <c r="N6334" s="33">
        <v>1</v>
      </c>
      <c r="O6334" s="50" t="e">
        <f>INDEX([1]Dados!$M$2:$N$26779,MATCH($P6334,[1]Dados!$N$2:$N$26779,),2)</f>
        <v>#N/A</v>
      </c>
      <c r="P6334">
        <v>170665</v>
      </c>
      <c r="Q6334" s="1">
        <v>37180</v>
      </c>
      <c r="R6334" s="1">
        <v>37184</v>
      </c>
      <c r="S6334" t="s">
        <v>1075</v>
      </c>
    </row>
    <row r="6335" spans="1:19" x14ac:dyDescent="0.2">
      <c r="A6335" s="7">
        <v>351660</v>
      </c>
      <c r="B6335" s="3">
        <v>64335</v>
      </c>
      <c r="C6335" s="3" t="s">
        <v>28</v>
      </c>
      <c r="D6335" s="2" t="s">
        <v>436</v>
      </c>
      <c r="E6335" s="3">
        <v>18</v>
      </c>
      <c r="F6335" s="17">
        <v>0</v>
      </c>
      <c r="G6335" s="17">
        <v>1</v>
      </c>
      <c r="H6335" s="17">
        <v>0</v>
      </c>
      <c r="I6335" s="7">
        <v>4.2</v>
      </c>
      <c r="J6335" s="7">
        <v>7</v>
      </c>
      <c r="K6335" s="4">
        <v>119</v>
      </c>
      <c r="L6335" s="5">
        <v>119.5528</v>
      </c>
      <c r="M6335">
        <v>122416.45</v>
      </c>
      <c r="N6335" s="33">
        <v>1</v>
      </c>
      <c r="O6335" s="50" t="e">
        <f>INDEX([1]Dados!$M$2:$N$26779,MATCH($P6335,[1]Dados!$N$2:$N$26779,),2)</f>
        <v>#N/A</v>
      </c>
      <c r="P6335">
        <v>170665</v>
      </c>
      <c r="Q6335" s="1">
        <v>37180</v>
      </c>
      <c r="R6335" s="1">
        <v>37184</v>
      </c>
      <c r="S6335" t="s">
        <v>1075</v>
      </c>
    </row>
    <row r="6336" spans="1:19" x14ac:dyDescent="0.2">
      <c r="A6336" s="7">
        <v>351660</v>
      </c>
      <c r="B6336" s="3">
        <v>64335</v>
      </c>
      <c r="C6336" s="3" t="s">
        <v>28</v>
      </c>
      <c r="D6336" s="2" t="s">
        <v>436</v>
      </c>
      <c r="E6336" s="3">
        <v>18</v>
      </c>
      <c r="F6336" s="17">
        <v>0</v>
      </c>
      <c r="G6336" s="17">
        <v>1</v>
      </c>
      <c r="H6336" s="17">
        <v>0</v>
      </c>
      <c r="I6336" s="7">
        <v>3.1</v>
      </c>
      <c r="J6336" s="7">
        <v>25</v>
      </c>
      <c r="K6336" s="4">
        <v>1203</v>
      </c>
      <c r="L6336" s="5">
        <v>1203</v>
      </c>
      <c r="M6336">
        <v>22517.66</v>
      </c>
      <c r="N6336" s="33">
        <v>1</v>
      </c>
      <c r="O6336" s="50" t="e">
        <f>INDEX([1]Dados!$M$2:$N$26779,MATCH($P6336,[1]Dados!$N$2:$N$26779,),2)</f>
        <v>#N/A</v>
      </c>
      <c r="P6336">
        <v>170438</v>
      </c>
      <c r="Q6336" s="1">
        <v>37180</v>
      </c>
      <c r="R6336" s="1">
        <v>37184</v>
      </c>
      <c r="S6336" t="s">
        <v>988</v>
      </c>
    </row>
    <row r="6337" spans="1:19" x14ac:dyDescent="0.2">
      <c r="A6337" s="7">
        <v>351660</v>
      </c>
      <c r="B6337" s="3">
        <v>64335</v>
      </c>
      <c r="C6337" s="3" t="s">
        <v>28</v>
      </c>
      <c r="D6337" s="2" t="s">
        <v>436</v>
      </c>
      <c r="E6337" s="3">
        <v>18</v>
      </c>
      <c r="F6337" s="17">
        <v>0</v>
      </c>
      <c r="G6337" s="17">
        <v>1</v>
      </c>
      <c r="H6337" s="17">
        <v>0</v>
      </c>
      <c r="I6337" s="7">
        <v>3.2</v>
      </c>
      <c r="J6337" s="7">
        <v>0</v>
      </c>
      <c r="K6337" s="4">
        <v>1203</v>
      </c>
      <c r="L6337" s="5">
        <v>1203</v>
      </c>
      <c r="M6337">
        <v>22517.66</v>
      </c>
      <c r="N6337" s="33">
        <v>1</v>
      </c>
      <c r="O6337" s="50" t="e">
        <f>INDEX([1]Dados!$M$2:$N$26779,MATCH($P6337,[1]Dados!$N$2:$N$26779,),2)</f>
        <v>#N/A</v>
      </c>
      <c r="P6337">
        <v>170438</v>
      </c>
      <c r="Q6337" s="1">
        <v>37180</v>
      </c>
      <c r="R6337" s="1">
        <v>37184</v>
      </c>
      <c r="S6337" t="s">
        <v>988</v>
      </c>
    </row>
    <row r="6338" spans="1:19" x14ac:dyDescent="0.2">
      <c r="A6338" s="7">
        <v>351660</v>
      </c>
      <c r="B6338" s="3">
        <v>64335</v>
      </c>
      <c r="C6338" s="3" t="s">
        <v>28</v>
      </c>
      <c r="D6338" s="2" t="s">
        <v>436</v>
      </c>
      <c r="E6338" s="3">
        <v>18</v>
      </c>
      <c r="F6338" s="17">
        <v>0</v>
      </c>
      <c r="G6338" s="17">
        <v>1</v>
      </c>
      <c r="H6338" s="17">
        <v>0</v>
      </c>
      <c r="I6338" s="7">
        <v>1.1000000000000001</v>
      </c>
      <c r="J6338" s="7">
        <v>25</v>
      </c>
      <c r="K6338" s="4">
        <v>1214</v>
      </c>
      <c r="L6338" s="5">
        <v>1214.0587</v>
      </c>
      <c r="M6338">
        <v>174624</v>
      </c>
      <c r="N6338" s="33">
        <v>1</v>
      </c>
      <c r="O6338" s="50" t="e">
        <f>INDEX([1]Dados!$M$2:$N$26779,MATCH($P6338,[1]Dados!$N$2:$N$26779,),2)</f>
        <v>#N/A</v>
      </c>
      <c r="P6338">
        <v>170390</v>
      </c>
      <c r="Q6338" s="1">
        <v>37180</v>
      </c>
      <c r="R6338" s="1">
        <v>37184</v>
      </c>
      <c r="S6338" t="s">
        <v>2435</v>
      </c>
    </row>
    <row r="6339" spans="1:19" x14ac:dyDescent="0.2">
      <c r="A6339" s="7">
        <v>351660</v>
      </c>
      <c r="B6339" s="3">
        <v>64335</v>
      </c>
      <c r="C6339" s="3" t="s">
        <v>28</v>
      </c>
      <c r="D6339" s="2" t="s">
        <v>436</v>
      </c>
      <c r="E6339" s="3">
        <v>18</v>
      </c>
      <c r="F6339" s="17">
        <v>0</v>
      </c>
      <c r="G6339" s="17">
        <v>1</v>
      </c>
      <c r="H6339" s="17">
        <v>0</v>
      </c>
      <c r="I6339" s="7">
        <v>1.2</v>
      </c>
      <c r="J6339" s="7">
        <v>0</v>
      </c>
      <c r="K6339" s="4">
        <v>1214</v>
      </c>
      <c r="L6339" s="5">
        <v>1214.0587</v>
      </c>
      <c r="M6339">
        <v>174624</v>
      </c>
      <c r="N6339" s="33">
        <v>1</v>
      </c>
      <c r="O6339" s="50" t="e">
        <f>INDEX([1]Dados!$M$2:$N$26779,MATCH($P6339,[1]Dados!$N$2:$N$26779,),2)</f>
        <v>#N/A</v>
      </c>
      <c r="P6339">
        <v>170390</v>
      </c>
      <c r="Q6339" s="1">
        <v>37180</v>
      </c>
      <c r="R6339" s="1">
        <v>37184</v>
      </c>
      <c r="S6339" t="s">
        <v>2435</v>
      </c>
    </row>
    <row r="6340" spans="1:19" x14ac:dyDescent="0.2">
      <c r="A6340" s="7">
        <v>351660</v>
      </c>
      <c r="B6340" s="3">
        <v>64335</v>
      </c>
      <c r="C6340" s="3" t="s">
        <v>28</v>
      </c>
      <c r="D6340" s="2" t="s">
        <v>436</v>
      </c>
      <c r="E6340" s="3">
        <v>18</v>
      </c>
      <c r="F6340" s="17">
        <v>0</v>
      </c>
      <c r="G6340" s="17">
        <v>1</v>
      </c>
      <c r="H6340" s="17">
        <v>0</v>
      </c>
      <c r="I6340" s="7">
        <v>1.3</v>
      </c>
      <c r="J6340" s="7">
        <v>25</v>
      </c>
      <c r="K6340" s="4">
        <v>1214</v>
      </c>
      <c r="L6340" s="5">
        <v>1214.0587</v>
      </c>
      <c r="M6340">
        <v>174624</v>
      </c>
      <c r="N6340" s="33">
        <v>1</v>
      </c>
      <c r="O6340" s="50" t="e">
        <f>INDEX([1]Dados!$M$2:$N$26779,MATCH($P6340,[1]Dados!$N$2:$N$26779,),2)</f>
        <v>#N/A</v>
      </c>
      <c r="P6340">
        <v>170390</v>
      </c>
      <c r="Q6340" s="1">
        <v>37180</v>
      </c>
      <c r="R6340" s="1">
        <v>37184</v>
      </c>
      <c r="S6340" t="s">
        <v>2435</v>
      </c>
    </row>
    <row r="6341" spans="1:19" x14ac:dyDescent="0.2">
      <c r="A6341" s="7">
        <v>351660</v>
      </c>
      <c r="B6341" s="3">
        <v>64335</v>
      </c>
      <c r="C6341" s="3" t="s">
        <v>28</v>
      </c>
      <c r="D6341" s="2" t="s">
        <v>436</v>
      </c>
      <c r="E6341" s="3">
        <v>18</v>
      </c>
      <c r="F6341" s="17">
        <v>0</v>
      </c>
      <c r="G6341" s="17">
        <v>1</v>
      </c>
      <c r="H6341" s="17">
        <v>0</v>
      </c>
      <c r="I6341" s="7">
        <v>1.4</v>
      </c>
      <c r="J6341" s="7">
        <v>1</v>
      </c>
      <c r="K6341" s="4">
        <v>1214</v>
      </c>
      <c r="L6341" s="5">
        <v>1214.0587</v>
      </c>
      <c r="M6341">
        <v>174624</v>
      </c>
      <c r="N6341" s="33">
        <v>1</v>
      </c>
      <c r="O6341" s="50" t="e">
        <f>INDEX([1]Dados!$M$2:$N$26779,MATCH($P6341,[1]Dados!$N$2:$N$26779,),2)</f>
        <v>#N/A</v>
      </c>
      <c r="P6341">
        <v>170390</v>
      </c>
      <c r="Q6341" s="1">
        <v>37180</v>
      </c>
      <c r="R6341" s="1">
        <v>37184</v>
      </c>
      <c r="S6341" t="s">
        <v>2435</v>
      </c>
    </row>
    <row r="6342" spans="1:19" x14ac:dyDescent="0.2">
      <c r="A6342" s="7">
        <v>351660</v>
      </c>
      <c r="B6342" s="3">
        <v>64335</v>
      </c>
      <c r="C6342" s="3" t="s">
        <v>28</v>
      </c>
      <c r="D6342" s="2" t="s">
        <v>436</v>
      </c>
      <c r="E6342" s="3">
        <v>18</v>
      </c>
      <c r="F6342" s="17">
        <v>0</v>
      </c>
      <c r="G6342" s="17">
        <v>1</v>
      </c>
      <c r="H6342" s="17">
        <v>0</v>
      </c>
      <c r="I6342" s="7">
        <v>1.5</v>
      </c>
      <c r="J6342" s="7">
        <v>1</v>
      </c>
      <c r="K6342" s="4">
        <v>1214</v>
      </c>
      <c r="L6342" s="5">
        <v>1214.0587</v>
      </c>
      <c r="M6342">
        <v>174624</v>
      </c>
      <c r="N6342" s="33">
        <v>1</v>
      </c>
      <c r="O6342" s="50" t="e">
        <f>INDEX([1]Dados!$M$2:$N$26779,MATCH($P6342,[1]Dados!$N$2:$N$26779,),2)</f>
        <v>#N/A</v>
      </c>
      <c r="P6342">
        <v>170390</v>
      </c>
      <c r="Q6342" s="1">
        <v>37180</v>
      </c>
      <c r="R6342" s="1">
        <v>37184</v>
      </c>
      <c r="S6342" t="s">
        <v>2435</v>
      </c>
    </row>
    <row r="6343" spans="1:19" x14ac:dyDescent="0.2">
      <c r="A6343" s="7">
        <v>351660</v>
      </c>
      <c r="B6343" s="3">
        <v>64335</v>
      </c>
      <c r="C6343" s="3" t="s">
        <v>28</v>
      </c>
      <c r="D6343" s="2" t="s">
        <v>436</v>
      </c>
      <c r="E6343" s="3">
        <v>18</v>
      </c>
      <c r="F6343" s="17">
        <v>0</v>
      </c>
      <c r="G6343" s="17">
        <v>1</v>
      </c>
      <c r="H6343" s="17">
        <v>0</v>
      </c>
      <c r="I6343" s="7">
        <v>1.6</v>
      </c>
      <c r="J6343" s="7">
        <v>28</v>
      </c>
      <c r="K6343" s="4">
        <v>1214</v>
      </c>
      <c r="L6343" s="5">
        <v>1214.0587</v>
      </c>
      <c r="M6343">
        <v>174624</v>
      </c>
      <c r="N6343" s="33">
        <v>1</v>
      </c>
      <c r="O6343" s="50" t="e">
        <f>INDEX([1]Dados!$M$2:$N$26779,MATCH($P6343,[1]Dados!$N$2:$N$26779,),2)</f>
        <v>#N/A</v>
      </c>
      <c r="P6343">
        <v>170390</v>
      </c>
      <c r="Q6343" s="1">
        <v>37180</v>
      </c>
      <c r="R6343" s="1">
        <v>37184</v>
      </c>
      <c r="S6343" t="s">
        <v>2435</v>
      </c>
    </row>
    <row r="6344" spans="1:19" x14ac:dyDescent="0.2">
      <c r="A6344" s="7">
        <v>351660</v>
      </c>
      <c r="B6344" s="3">
        <v>64335</v>
      </c>
      <c r="C6344" s="3" t="s">
        <v>28</v>
      </c>
      <c r="D6344" s="2" t="s">
        <v>436</v>
      </c>
      <c r="E6344" s="3">
        <v>18</v>
      </c>
      <c r="F6344" s="17">
        <v>0</v>
      </c>
      <c r="G6344" s="17">
        <v>1</v>
      </c>
      <c r="H6344" s="17">
        <v>0</v>
      </c>
      <c r="I6344" s="7" t="s">
        <v>3</v>
      </c>
      <c r="J6344" s="7">
        <v>0</v>
      </c>
      <c r="K6344" s="4">
        <v>1214</v>
      </c>
      <c r="L6344" s="5">
        <v>1214.0589</v>
      </c>
      <c r="M6344" t="s">
        <v>2134</v>
      </c>
      <c r="N6344" s="33">
        <v>1</v>
      </c>
      <c r="O6344" s="50" t="e">
        <f>INDEX([1]Dados!$M$2:$N$26779,MATCH($P6344,[1]Dados!$N$2:$N$26779,),2)</f>
        <v>#N/A</v>
      </c>
      <c r="P6344">
        <v>170296</v>
      </c>
      <c r="Q6344" s="1">
        <v>37180</v>
      </c>
      <c r="R6344" s="1">
        <v>37184</v>
      </c>
      <c r="S6344" t="s">
        <v>2436</v>
      </c>
    </row>
    <row r="6345" spans="1:19" x14ac:dyDescent="0.2">
      <c r="A6345" s="7">
        <v>351660</v>
      </c>
      <c r="B6345" s="3">
        <v>64335</v>
      </c>
      <c r="C6345" s="3" t="s">
        <v>28</v>
      </c>
      <c r="D6345" s="2" t="s">
        <v>436</v>
      </c>
      <c r="E6345" s="3">
        <v>18</v>
      </c>
      <c r="F6345" s="17">
        <v>0</v>
      </c>
      <c r="G6345" s="17">
        <v>1</v>
      </c>
      <c r="H6345" s="17">
        <v>0</v>
      </c>
      <c r="I6345" s="7">
        <v>2.1</v>
      </c>
      <c r="J6345" s="7">
        <v>24</v>
      </c>
      <c r="K6345" s="4">
        <v>1214</v>
      </c>
      <c r="L6345" s="5">
        <v>1214.0589</v>
      </c>
      <c r="M6345">
        <v>560620</v>
      </c>
      <c r="N6345" s="33">
        <v>1</v>
      </c>
      <c r="O6345" s="50" t="e">
        <f>INDEX([1]Dados!$M$2:$N$26779,MATCH($P6345,[1]Dados!$N$2:$N$26779,),2)</f>
        <v>#N/A</v>
      </c>
      <c r="P6345">
        <v>170343</v>
      </c>
      <c r="Q6345" s="1">
        <v>37180</v>
      </c>
      <c r="R6345" s="1">
        <v>37184</v>
      </c>
      <c r="S6345" t="s">
        <v>2436</v>
      </c>
    </row>
    <row r="6346" spans="1:19" x14ac:dyDescent="0.2">
      <c r="A6346" s="7">
        <v>351660</v>
      </c>
      <c r="B6346" s="3">
        <v>64335</v>
      </c>
      <c r="C6346" s="3" t="s">
        <v>28</v>
      </c>
      <c r="D6346" s="2" t="s">
        <v>436</v>
      </c>
      <c r="E6346" s="3">
        <v>18</v>
      </c>
      <c r="F6346" s="17">
        <v>0</v>
      </c>
      <c r="G6346" s="17">
        <v>1</v>
      </c>
      <c r="H6346" s="17">
        <v>0</v>
      </c>
      <c r="I6346" s="7">
        <v>2.2000000000000002</v>
      </c>
      <c r="J6346" s="7">
        <v>25</v>
      </c>
      <c r="K6346" s="4">
        <v>1214</v>
      </c>
      <c r="L6346" s="5">
        <v>1214.0589</v>
      </c>
      <c r="M6346">
        <v>560620</v>
      </c>
      <c r="N6346" s="33">
        <v>1</v>
      </c>
      <c r="O6346" s="50" t="e">
        <f>INDEX([1]Dados!$M$2:$N$26779,MATCH($P6346,[1]Dados!$N$2:$N$26779,),2)</f>
        <v>#N/A</v>
      </c>
      <c r="P6346">
        <v>170343</v>
      </c>
      <c r="Q6346" s="1">
        <v>37180</v>
      </c>
      <c r="R6346" s="1">
        <v>37184</v>
      </c>
      <c r="S6346" t="s">
        <v>2436</v>
      </c>
    </row>
    <row r="6347" spans="1:19" x14ac:dyDescent="0.2">
      <c r="A6347" s="7">
        <v>351660</v>
      </c>
      <c r="B6347" s="3">
        <v>64335</v>
      </c>
      <c r="C6347" s="3" t="s">
        <v>28</v>
      </c>
      <c r="D6347" s="2" t="s">
        <v>436</v>
      </c>
      <c r="E6347" s="3">
        <v>18</v>
      </c>
      <c r="F6347" s="17">
        <v>0</v>
      </c>
      <c r="G6347" s="17">
        <v>1</v>
      </c>
      <c r="H6347" s="17">
        <v>0</v>
      </c>
      <c r="I6347" s="7">
        <v>2.2999999999999998</v>
      </c>
      <c r="J6347" s="7">
        <v>15</v>
      </c>
      <c r="K6347" s="4">
        <v>1214</v>
      </c>
      <c r="L6347" s="5">
        <v>1214.0589</v>
      </c>
      <c r="M6347">
        <v>560620</v>
      </c>
      <c r="N6347" s="33">
        <v>1</v>
      </c>
      <c r="O6347" s="50" t="e">
        <f>INDEX([1]Dados!$M$2:$N$26779,MATCH($P6347,[1]Dados!$N$2:$N$26779,),2)</f>
        <v>#N/A</v>
      </c>
      <c r="P6347">
        <v>170343</v>
      </c>
      <c r="Q6347" s="1">
        <v>37180</v>
      </c>
      <c r="R6347" s="1">
        <v>37184</v>
      </c>
      <c r="S6347" t="s">
        <v>2436</v>
      </c>
    </row>
    <row r="6348" spans="1:19" x14ac:dyDescent="0.2">
      <c r="A6348" s="7">
        <v>351660</v>
      </c>
      <c r="B6348" s="3">
        <v>64335</v>
      </c>
      <c r="C6348" s="3" t="s">
        <v>28</v>
      </c>
      <c r="D6348" s="2" t="s">
        <v>436</v>
      </c>
      <c r="E6348" s="3">
        <v>18</v>
      </c>
      <c r="F6348" s="17">
        <v>0</v>
      </c>
      <c r="G6348" s="17">
        <v>1</v>
      </c>
      <c r="H6348" s="17">
        <v>0</v>
      </c>
      <c r="I6348" s="7">
        <v>2.4</v>
      </c>
      <c r="J6348" s="7">
        <v>18</v>
      </c>
      <c r="K6348" s="4">
        <v>1214</v>
      </c>
      <c r="L6348" s="5">
        <v>1214.0589</v>
      </c>
      <c r="M6348">
        <v>560620</v>
      </c>
      <c r="N6348" s="33">
        <v>1</v>
      </c>
      <c r="O6348" s="50" t="e">
        <f>INDEX([1]Dados!$M$2:$N$26779,MATCH($P6348,[1]Dados!$N$2:$N$26779,),2)</f>
        <v>#N/A</v>
      </c>
      <c r="P6348">
        <v>170343</v>
      </c>
      <c r="Q6348" s="1">
        <v>37180</v>
      </c>
      <c r="R6348" s="1">
        <v>37184</v>
      </c>
      <c r="S6348" t="s">
        <v>2436</v>
      </c>
    </row>
    <row r="6349" spans="1:19" x14ac:dyDescent="0.2">
      <c r="A6349" s="7">
        <v>351660</v>
      </c>
      <c r="B6349" s="3">
        <v>64335</v>
      </c>
      <c r="C6349" s="3" t="s">
        <v>28</v>
      </c>
      <c r="D6349" s="2" t="s">
        <v>436</v>
      </c>
      <c r="E6349" s="3">
        <v>18</v>
      </c>
      <c r="F6349" s="17">
        <v>0</v>
      </c>
      <c r="G6349" s="17">
        <v>1</v>
      </c>
      <c r="H6349" s="17">
        <v>0</v>
      </c>
      <c r="I6349" s="7">
        <v>2.5</v>
      </c>
      <c r="J6349" s="7">
        <v>28</v>
      </c>
      <c r="K6349" s="4">
        <v>1214</v>
      </c>
      <c r="L6349" s="5">
        <v>1214.0589</v>
      </c>
      <c r="M6349">
        <v>560620</v>
      </c>
      <c r="N6349" s="33">
        <v>1</v>
      </c>
      <c r="O6349" s="50" t="e">
        <f>INDEX([1]Dados!$M$2:$N$26779,MATCH($P6349,[1]Dados!$N$2:$N$26779,),2)</f>
        <v>#N/A</v>
      </c>
      <c r="P6349">
        <v>170343</v>
      </c>
      <c r="Q6349" s="1">
        <v>37180</v>
      </c>
      <c r="R6349" s="1">
        <v>37184</v>
      </c>
      <c r="S6349" t="s">
        <v>2436</v>
      </c>
    </row>
    <row r="6350" spans="1:19" x14ac:dyDescent="0.2">
      <c r="A6350" s="7">
        <v>351660</v>
      </c>
      <c r="B6350" s="3">
        <v>64335</v>
      </c>
      <c r="C6350" s="3" t="s">
        <v>28</v>
      </c>
      <c r="D6350" s="2" t="s">
        <v>436</v>
      </c>
      <c r="E6350" s="3">
        <v>18</v>
      </c>
      <c r="F6350" s="17">
        <v>0</v>
      </c>
      <c r="G6350" s="17">
        <v>1</v>
      </c>
      <c r="H6350" s="17">
        <v>0</v>
      </c>
      <c r="I6350" s="7" t="s">
        <v>3</v>
      </c>
      <c r="J6350" s="7">
        <v>0</v>
      </c>
      <c r="K6350" s="4">
        <v>1293</v>
      </c>
      <c r="L6350" s="5">
        <v>1293.0592999999999</v>
      </c>
      <c r="M6350">
        <v>7730</v>
      </c>
      <c r="N6350" s="33">
        <v>1</v>
      </c>
      <c r="O6350" s="50" t="e">
        <f>INDEX([1]Dados!$M$2:$N$26779,MATCH($P6350,[1]Dados!$N$2:$N$26779,),2)</f>
        <v>#N/A</v>
      </c>
      <c r="P6350">
        <v>170108</v>
      </c>
      <c r="Q6350" s="1">
        <v>37180</v>
      </c>
      <c r="R6350" s="1">
        <v>37184</v>
      </c>
      <c r="S6350" t="s">
        <v>2134</v>
      </c>
    </row>
    <row r="6351" spans="1:19" x14ac:dyDescent="0.2">
      <c r="A6351" s="7">
        <v>353910</v>
      </c>
      <c r="B6351" s="3">
        <v>68837</v>
      </c>
      <c r="C6351" s="3" t="s">
        <v>28</v>
      </c>
      <c r="D6351" s="2" t="s">
        <v>661</v>
      </c>
      <c r="E6351" s="3">
        <v>22</v>
      </c>
      <c r="F6351" s="17">
        <v>0</v>
      </c>
      <c r="G6351" s="17">
        <v>1</v>
      </c>
      <c r="H6351" s="17">
        <v>0</v>
      </c>
      <c r="I6351" s="7" t="s">
        <v>3</v>
      </c>
      <c r="J6351" s="7">
        <v>0</v>
      </c>
      <c r="K6351" s="4">
        <v>122</v>
      </c>
      <c r="L6351" s="5">
        <v>122.3861</v>
      </c>
      <c r="M6351">
        <f>81070.88+5404.73</f>
        <v>86475.61</v>
      </c>
      <c r="N6351" s="3">
        <v>1</v>
      </c>
      <c r="O6351" s="50" t="e">
        <f>INDEX([1]Dados!$M$2:$N$26779,MATCH($P6351,[1]Dados!$N$2:$N$26779,),2)</f>
        <v>#N/A</v>
      </c>
      <c r="P6351">
        <v>182975</v>
      </c>
      <c r="Q6351" s="1">
        <v>37462</v>
      </c>
      <c r="R6351" s="1">
        <v>37582</v>
      </c>
      <c r="S6351" t="s">
        <v>2134</v>
      </c>
    </row>
    <row r="6352" spans="1:19" x14ac:dyDescent="0.2">
      <c r="A6352" s="7">
        <v>353910</v>
      </c>
      <c r="B6352" s="3">
        <v>68837</v>
      </c>
      <c r="C6352" s="3" t="s">
        <v>28</v>
      </c>
      <c r="D6352" s="2" t="s">
        <v>661</v>
      </c>
      <c r="E6352" s="3">
        <v>22</v>
      </c>
      <c r="F6352" s="17">
        <v>0</v>
      </c>
      <c r="G6352" s="17">
        <v>1</v>
      </c>
      <c r="H6352" s="17">
        <v>0</v>
      </c>
      <c r="I6352" s="7" t="s">
        <v>3</v>
      </c>
      <c r="J6352" s="7">
        <v>0</v>
      </c>
      <c r="K6352" s="4">
        <v>122</v>
      </c>
      <c r="L6352" s="5">
        <v>122.7654</v>
      </c>
      <c r="M6352">
        <v>433272.57</v>
      </c>
      <c r="N6352" s="3">
        <v>1</v>
      </c>
      <c r="O6352" s="50" t="e">
        <f>INDEX([1]Dados!$M$2:$N$26779,MATCH($P6352,[1]Dados!$N$2:$N$26779,),2)</f>
        <v>#N/A</v>
      </c>
      <c r="P6352">
        <v>182978</v>
      </c>
      <c r="Q6352" s="1">
        <v>37462</v>
      </c>
      <c r="R6352" s="1">
        <v>37582</v>
      </c>
      <c r="S6352" t="s">
        <v>2134</v>
      </c>
    </row>
    <row r="6353" spans="1:19" x14ac:dyDescent="0.2">
      <c r="A6353" s="7">
        <v>353910</v>
      </c>
      <c r="B6353" s="3">
        <v>68837</v>
      </c>
      <c r="C6353" s="3" t="s">
        <v>28</v>
      </c>
      <c r="D6353" s="2" t="s">
        <v>661</v>
      </c>
      <c r="E6353" s="3">
        <v>22</v>
      </c>
      <c r="F6353" s="17">
        <v>0</v>
      </c>
      <c r="G6353" s="17">
        <v>1</v>
      </c>
      <c r="H6353" s="17">
        <v>0</v>
      </c>
      <c r="I6353" s="7" t="s">
        <v>47</v>
      </c>
      <c r="J6353" s="7">
        <v>14</v>
      </c>
      <c r="K6353" s="4">
        <v>1203</v>
      </c>
      <c r="L6353" s="5">
        <v>1203.0829000000001</v>
      </c>
      <c r="M6353">
        <v>38797.4</v>
      </c>
      <c r="N6353" s="3">
        <v>1</v>
      </c>
      <c r="O6353" s="50" t="e">
        <f>INDEX([1]Dados!$M$2:$N$26779,MATCH($P6353,[1]Dados!$N$2:$N$26779,),2)</f>
        <v>#N/A</v>
      </c>
      <c r="P6353">
        <v>181742</v>
      </c>
      <c r="Q6353" s="1">
        <v>37462</v>
      </c>
      <c r="R6353" s="1">
        <v>37582</v>
      </c>
      <c r="S6353" t="s">
        <v>1779</v>
      </c>
    </row>
    <row r="6354" spans="1:19" x14ac:dyDescent="0.2">
      <c r="A6354" s="7">
        <v>353910</v>
      </c>
      <c r="B6354" s="3">
        <v>68837</v>
      </c>
      <c r="C6354" s="3" t="s">
        <v>28</v>
      </c>
      <c r="D6354" s="2" t="s">
        <v>661</v>
      </c>
      <c r="E6354" s="3">
        <v>22</v>
      </c>
      <c r="F6354" s="17">
        <v>0</v>
      </c>
      <c r="G6354" s="17">
        <v>1</v>
      </c>
      <c r="H6354" s="17">
        <v>0</v>
      </c>
      <c r="I6354" s="7" t="s">
        <v>48</v>
      </c>
      <c r="J6354" s="7">
        <v>13</v>
      </c>
      <c r="K6354" s="4">
        <v>1203</v>
      </c>
      <c r="L6354" s="5">
        <v>1203.0829000000001</v>
      </c>
      <c r="M6354">
        <v>38797.4</v>
      </c>
      <c r="N6354" s="3">
        <v>1</v>
      </c>
      <c r="O6354" s="50" t="e">
        <f>INDEX([1]Dados!$M$2:$N$26779,MATCH($P6354,[1]Dados!$N$2:$N$26779,),2)</f>
        <v>#N/A</v>
      </c>
      <c r="P6354">
        <v>181742</v>
      </c>
      <c r="Q6354" s="1">
        <v>37462</v>
      </c>
      <c r="R6354" s="1">
        <v>37582</v>
      </c>
      <c r="S6354" t="s">
        <v>1779</v>
      </c>
    </row>
    <row r="6355" spans="1:19" x14ac:dyDescent="0.2">
      <c r="A6355" s="7">
        <v>353910</v>
      </c>
      <c r="B6355" s="3">
        <v>68837</v>
      </c>
      <c r="C6355" s="3" t="s">
        <v>28</v>
      </c>
      <c r="D6355" s="2" t="s">
        <v>661</v>
      </c>
      <c r="E6355" s="3">
        <v>22</v>
      </c>
      <c r="F6355" s="17">
        <v>0</v>
      </c>
      <c r="G6355" s="17">
        <v>1</v>
      </c>
      <c r="H6355" s="17">
        <v>0</v>
      </c>
      <c r="I6355" s="7" t="s">
        <v>49</v>
      </c>
      <c r="J6355" s="7">
        <v>14</v>
      </c>
      <c r="K6355" s="4">
        <v>1203</v>
      </c>
      <c r="L6355" s="5">
        <v>1203.0829000000001</v>
      </c>
      <c r="M6355">
        <v>38797.4</v>
      </c>
      <c r="N6355" s="3">
        <v>1</v>
      </c>
      <c r="O6355" s="50" t="e">
        <f>INDEX([1]Dados!$M$2:$N$26779,MATCH($P6355,[1]Dados!$N$2:$N$26779,),2)</f>
        <v>#N/A</v>
      </c>
      <c r="P6355">
        <v>181742</v>
      </c>
      <c r="Q6355" s="1">
        <v>37462</v>
      </c>
      <c r="R6355" s="1">
        <v>37582</v>
      </c>
      <c r="S6355" t="s">
        <v>1779</v>
      </c>
    </row>
    <row r="6356" spans="1:19" x14ac:dyDescent="0.2">
      <c r="A6356" s="7">
        <v>353910</v>
      </c>
      <c r="B6356" s="3">
        <v>68837</v>
      </c>
      <c r="C6356" s="3" t="s">
        <v>28</v>
      </c>
      <c r="D6356" s="2" t="s">
        <v>661</v>
      </c>
      <c r="E6356" s="3">
        <v>22</v>
      </c>
      <c r="F6356" s="17">
        <v>0</v>
      </c>
      <c r="G6356" s="17">
        <v>1</v>
      </c>
      <c r="H6356" s="17">
        <v>0</v>
      </c>
      <c r="I6356" s="7" t="s">
        <v>50</v>
      </c>
      <c r="J6356" s="7">
        <v>20</v>
      </c>
      <c r="K6356" s="4">
        <v>1203</v>
      </c>
      <c r="L6356" s="5">
        <v>1203.0829000000001</v>
      </c>
      <c r="M6356">
        <v>38797.4</v>
      </c>
      <c r="N6356" s="3">
        <v>1</v>
      </c>
      <c r="O6356" s="50" t="e">
        <f>INDEX([1]Dados!$M$2:$N$26779,MATCH($P6356,[1]Dados!$N$2:$N$26779,),2)</f>
        <v>#N/A</v>
      </c>
      <c r="P6356">
        <v>181742</v>
      </c>
      <c r="Q6356" s="1">
        <v>37462</v>
      </c>
      <c r="R6356" s="1">
        <v>37582</v>
      </c>
      <c r="S6356" t="s">
        <v>1779</v>
      </c>
    </row>
    <row r="6357" spans="1:19" x14ac:dyDescent="0.2">
      <c r="A6357" s="7">
        <v>353910</v>
      </c>
      <c r="B6357" s="3">
        <v>68837</v>
      </c>
      <c r="C6357" s="3" t="s">
        <v>28</v>
      </c>
      <c r="D6357" s="2" t="s">
        <v>661</v>
      </c>
      <c r="E6357" s="3">
        <v>22</v>
      </c>
      <c r="F6357" s="17">
        <v>0</v>
      </c>
      <c r="G6357" s="17">
        <v>1</v>
      </c>
      <c r="H6357" s="17">
        <v>0</v>
      </c>
      <c r="I6357" s="7" t="s">
        <v>145</v>
      </c>
      <c r="J6357" s="7">
        <v>14</v>
      </c>
      <c r="K6357" s="4">
        <v>1203</v>
      </c>
      <c r="L6357" s="5">
        <v>1203.0829000000001</v>
      </c>
      <c r="M6357">
        <v>38797.4</v>
      </c>
      <c r="N6357" s="3">
        <v>1</v>
      </c>
      <c r="O6357" s="50" t="e">
        <f>INDEX([1]Dados!$M$2:$N$26779,MATCH($P6357,[1]Dados!$N$2:$N$26779,),2)</f>
        <v>#N/A</v>
      </c>
      <c r="P6357">
        <v>181742</v>
      </c>
      <c r="Q6357" s="1">
        <v>37462</v>
      </c>
      <c r="R6357" s="1">
        <v>37582</v>
      </c>
      <c r="S6357" t="s">
        <v>1779</v>
      </c>
    </row>
    <row r="6358" spans="1:19" x14ac:dyDescent="0.2">
      <c r="A6358" s="7">
        <v>353910</v>
      </c>
      <c r="B6358" s="3">
        <v>68837</v>
      </c>
      <c r="C6358" s="3" t="s">
        <v>28</v>
      </c>
      <c r="D6358" s="2" t="s">
        <v>661</v>
      </c>
      <c r="E6358" s="3">
        <v>22</v>
      </c>
      <c r="F6358" s="17">
        <v>0</v>
      </c>
      <c r="G6358" s="17">
        <v>1</v>
      </c>
      <c r="H6358" s="17">
        <v>0</v>
      </c>
      <c r="I6358" s="7" t="s">
        <v>177</v>
      </c>
      <c r="J6358" s="7">
        <v>18</v>
      </c>
      <c r="K6358" s="4">
        <v>1203</v>
      </c>
      <c r="L6358" s="5">
        <v>1203.0829000000001</v>
      </c>
      <c r="M6358">
        <v>38797.4</v>
      </c>
      <c r="N6358" s="3">
        <v>1</v>
      </c>
      <c r="O6358" s="50" t="e">
        <f>INDEX([1]Dados!$M$2:$N$26779,MATCH($P6358,[1]Dados!$N$2:$N$26779,),2)</f>
        <v>#N/A</v>
      </c>
      <c r="P6358">
        <v>181742</v>
      </c>
      <c r="Q6358" s="1">
        <v>37462</v>
      </c>
      <c r="R6358" s="1">
        <v>37582</v>
      </c>
      <c r="S6358" t="s">
        <v>1779</v>
      </c>
    </row>
    <row r="6359" spans="1:19" x14ac:dyDescent="0.2">
      <c r="A6359" s="7">
        <v>353910</v>
      </c>
      <c r="B6359" s="3">
        <v>68837</v>
      </c>
      <c r="C6359" s="3" t="s">
        <v>28</v>
      </c>
      <c r="D6359" s="2" t="s">
        <v>661</v>
      </c>
      <c r="E6359" s="3">
        <v>22</v>
      </c>
      <c r="F6359" s="17">
        <v>0</v>
      </c>
      <c r="G6359" s="17">
        <v>1</v>
      </c>
      <c r="H6359" s="17">
        <v>0</v>
      </c>
      <c r="I6359" s="44" t="s">
        <v>61</v>
      </c>
      <c r="J6359" s="7">
        <v>15</v>
      </c>
      <c r="K6359" s="4">
        <v>1214</v>
      </c>
      <c r="L6359" s="5">
        <v>1214.0587</v>
      </c>
      <c r="M6359">
        <v>282547.65000000002</v>
      </c>
      <c r="N6359" s="3">
        <v>1</v>
      </c>
      <c r="O6359" s="50" t="e">
        <f>INDEX([1]Dados!$M$2:$N$26779,MATCH($P6359,[1]Dados!$N$2:$N$26779,),2)</f>
        <v>#N/A</v>
      </c>
      <c r="P6359">
        <v>181685</v>
      </c>
      <c r="Q6359" s="1">
        <v>37462</v>
      </c>
      <c r="R6359" s="1">
        <v>37582</v>
      </c>
      <c r="S6359" t="s">
        <v>1784</v>
      </c>
    </row>
    <row r="6360" spans="1:19" x14ac:dyDescent="0.2">
      <c r="A6360" s="7">
        <v>353910</v>
      </c>
      <c r="B6360" s="3">
        <v>68837</v>
      </c>
      <c r="C6360" s="3" t="s">
        <v>28</v>
      </c>
      <c r="D6360" s="2" t="s">
        <v>661</v>
      </c>
      <c r="E6360" s="3">
        <v>22</v>
      </c>
      <c r="F6360" s="17">
        <v>0</v>
      </c>
      <c r="G6360" s="17">
        <v>1</v>
      </c>
      <c r="H6360" s="17">
        <v>0</v>
      </c>
      <c r="I6360" s="7" t="s">
        <v>186</v>
      </c>
      <c r="J6360" s="7">
        <v>7</v>
      </c>
      <c r="K6360" s="4">
        <v>1214</v>
      </c>
      <c r="L6360" s="5">
        <v>1214.0587</v>
      </c>
      <c r="M6360">
        <v>282547.65000000002</v>
      </c>
      <c r="N6360" s="3">
        <v>1</v>
      </c>
      <c r="O6360" s="50" t="e">
        <f>INDEX([1]Dados!$M$2:$N$26779,MATCH($P6360,[1]Dados!$N$2:$N$26779,),2)</f>
        <v>#N/A</v>
      </c>
      <c r="P6360">
        <v>181685</v>
      </c>
      <c r="Q6360" s="1">
        <v>37462</v>
      </c>
      <c r="R6360" s="1">
        <v>37582</v>
      </c>
      <c r="S6360" t="s">
        <v>1784</v>
      </c>
    </row>
    <row r="6361" spans="1:19" x14ac:dyDescent="0.2">
      <c r="A6361" s="7">
        <v>353910</v>
      </c>
      <c r="B6361" s="3">
        <v>68837</v>
      </c>
      <c r="C6361" s="3" t="s">
        <v>28</v>
      </c>
      <c r="D6361" s="2" t="s">
        <v>661</v>
      </c>
      <c r="E6361" s="3">
        <v>22</v>
      </c>
      <c r="F6361" s="17">
        <v>0</v>
      </c>
      <c r="G6361" s="17">
        <v>1</v>
      </c>
      <c r="H6361" s="17">
        <v>0</v>
      </c>
      <c r="I6361" s="7" t="s">
        <v>62</v>
      </c>
      <c r="J6361" s="7">
        <v>25</v>
      </c>
      <c r="K6361" s="4">
        <v>1214</v>
      </c>
      <c r="L6361" s="5">
        <v>1214.0587</v>
      </c>
      <c r="M6361">
        <v>282547.65000000002</v>
      </c>
      <c r="N6361" s="3">
        <v>1</v>
      </c>
      <c r="O6361" s="50" t="e">
        <f>INDEX([1]Dados!$M$2:$N$26779,MATCH($P6361,[1]Dados!$N$2:$N$26779,),2)</f>
        <v>#N/A</v>
      </c>
      <c r="P6361">
        <v>181685</v>
      </c>
      <c r="Q6361" s="1">
        <v>37462</v>
      </c>
      <c r="R6361" s="1">
        <v>37582</v>
      </c>
      <c r="S6361" t="s">
        <v>1784</v>
      </c>
    </row>
    <row r="6362" spans="1:19" x14ac:dyDescent="0.2">
      <c r="A6362" s="7">
        <v>353910</v>
      </c>
      <c r="B6362" s="3">
        <v>68837</v>
      </c>
      <c r="C6362" s="3" t="s">
        <v>28</v>
      </c>
      <c r="D6362" s="2" t="s">
        <v>661</v>
      </c>
      <c r="E6362" s="3">
        <v>22</v>
      </c>
      <c r="F6362" s="17">
        <v>0</v>
      </c>
      <c r="G6362" s="17">
        <v>1</v>
      </c>
      <c r="H6362" s="17">
        <v>0</v>
      </c>
      <c r="I6362" s="7" t="s">
        <v>63</v>
      </c>
      <c r="J6362" s="7">
        <v>25</v>
      </c>
      <c r="K6362" s="4">
        <v>1214</v>
      </c>
      <c r="L6362" s="5">
        <v>1214.0587</v>
      </c>
      <c r="M6362">
        <v>282547.65000000002</v>
      </c>
      <c r="N6362" s="3">
        <v>1</v>
      </c>
      <c r="O6362" s="50" t="e">
        <f>INDEX([1]Dados!$M$2:$N$26779,MATCH($P6362,[1]Dados!$N$2:$N$26779,),2)</f>
        <v>#N/A</v>
      </c>
      <c r="P6362">
        <v>181685</v>
      </c>
      <c r="Q6362" s="1">
        <v>37462</v>
      </c>
      <c r="R6362" s="1">
        <v>37582</v>
      </c>
      <c r="S6362" t="s">
        <v>1784</v>
      </c>
    </row>
    <row r="6363" spans="1:19" x14ac:dyDescent="0.2">
      <c r="A6363" s="7">
        <v>353910</v>
      </c>
      <c r="B6363" s="3">
        <v>68837</v>
      </c>
      <c r="C6363" s="3" t="s">
        <v>28</v>
      </c>
      <c r="D6363" s="2" t="s">
        <v>661</v>
      </c>
      <c r="E6363" s="3">
        <v>22</v>
      </c>
      <c r="F6363" s="17">
        <v>0</v>
      </c>
      <c r="G6363" s="17">
        <v>1</v>
      </c>
      <c r="H6363" s="17">
        <v>0</v>
      </c>
      <c r="I6363" s="7" t="s">
        <v>64</v>
      </c>
      <c r="J6363" s="7">
        <v>1</v>
      </c>
      <c r="K6363" s="4">
        <v>1214</v>
      </c>
      <c r="L6363" s="5">
        <v>1214.0587</v>
      </c>
      <c r="M6363">
        <v>282547.65000000002</v>
      </c>
      <c r="N6363" s="3">
        <v>1</v>
      </c>
      <c r="O6363" s="50" t="e">
        <f>INDEX([1]Dados!$M$2:$N$26779,MATCH($P6363,[1]Dados!$N$2:$N$26779,),2)</f>
        <v>#N/A</v>
      </c>
      <c r="P6363">
        <v>181685</v>
      </c>
      <c r="Q6363" s="1">
        <v>37462</v>
      </c>
      <c r="R6363" s="1">
        <v>37582</v>
      </c>
      <c r="S6363" t="s">
        <v>1784</v>
      </c>
    </row>
    <row r="6364" spans="1:19" x14ac:dyDescent="0.2">
      <c r="A6364" s="7">
        <v>353910</v>
      </c>
      <c r="B6364" s="3">
        <v>68837</v>
      </c>
      <c r="C6364" s="3" t="s">
        <v>28</v>
      </c>
      <c r="D6364" s="2" t="s">
        <v>661</v>
      </c>
      <c r="E6364" s="3">
        <v>22</v>
      </c>
      <c r="F6364" s="17">
        <v>0</v>
      </c>
      <c r="G6364" s="17">
        <v>1</v>
      </c>
      <c r="H6364" s="17">
        <v>0</v>
      </c>
      <c r="I6364" s="7" t="s">
        <v>65</v>
      </c>
      <c r="J6364" s="7">
        <v>2</v>
      </c>
      <c r="K6364" s="4">
        <v>1214</v>
      </c>
      <c r="L6364" s="5">
        <v>1214.0587</v>
      </c>
      <c r="M6364">
        <v>282547.65000000002</v>
      </c>
      <c r="N6364" s="3">
        <v>1</v>
      </c>
      <c r="O6364" s="50" t="e">
        <f>INDEX([1]Dados!$M$2:$N$26779,MATCH($P6364,[1]Dados!$N$2:$N$26779,),2)</f>
        <v>#N/A</v>
      </c>
      <c r="P6364">
        <v>181685</v>
      </c>
      <c r="Q6364" s="1">
        <v>37462</v>
      </c>
      <c r="R6364" s="1">
        <v>37582</v>
      </c>
      <c r="S6364" t="s">
        <v>1784</v>
      </c>
    </row>
    <row r="6365" spans="1:19" x14ac:dyDescent="0.2">
      <c r="A6365" s="7">
        <v>353910</v>
      </c>
      <c r="B6365" s="3">
        <v>68837</v>
      </c>
      <c r="C6365" s="3" t="s">
        <v>28</v>
      </c>
      <c r="D6365" s="2" t="s">
        <v>661</v>
      </c>
      <c r="E6365" s="3">
        <v>22</v>
      </c>
      <c r="F6365" s="17">
        <v>0</v>
      </c>
      <c r="G6365" s="17">
        <v>1</v>
      </c>
      <c r="H6365" s="17">
        <v>0</v>
      </c>
      <c r="I6365" s="7" t="s">
        <v>66</v>
      </c>
      <c r="J6365" s="7">
        <v>25</v>
      </c>
      <c r="K6365" s="4">
        <v>1214</v>
      </c>
      <c r="L6365" s="5">
        <v>1214.0587</v>
      </c>
      <c r="M6365">
        <v>282547.65000000002</v>
      </c>
      <c r="N6365" s="3">
        <v>1</v>
      </c>
      <c r="O6365" s="50" t="e">
        <f>INDEX([1]Dados!$M$2:$N$26779,MATCH($P6365,[1]Dados!$N$2:$N$26779,),2)</f>
        <v>#N/A</v>
      </c>
      <c r="P6365">
        <v>181685</v>
      </c>
      <c r="Q6365" s="1">
        <v>37462</v>
      </c>
      <c r="R6365" s="1">
        <v>37582</v>
      </c>
      <c r="S6365" t="s">
        <v>1784</v>
      </c>
    </row>
    <row r="6366" spans="1:19" x14ac:dyDescent="0.2">
      <c r="A6366" s="7">
        <v>353910</v>
      </c>
      <c r="B6366" s="3">
        <v>68837</v>
      </c>
      <c r="C6366" s="3" t="s">
        <v>28</v>
      </c>
      <c r="D6366" s="2" t="s">
        <v>661</v>
      </c>
      <c r="E6366" s="3">
        <v>22</v>
      </c>
      <c r="F6366" s="17">
        <v>0</v>
      </c>
      <c r="G6366" s="17">
        <v>1</v>
      </c>
      <c r="H6366" s="17">
        <v>0</v>
      </c>
      <c r="I6366" s="7" t="s">
        <v>187</v>
      </c>
      <c r="J6366" s="7">
        <v>11</v>
      </c>
      <c r="K6366" s="4">
        <v>1214</v>
      </c>
      <c r="L6366" s="5">
        <v>1214.0587</v>
      </c>
      <c r="M6366">
        <v>282547.65000000002</v>
      </c>
      <c r="N6366" s="3">
        <v>1</v>
      </c>
      <c r="O6366" s="50" t="e">
        <f>INDEX([1]Dados!$M$2:$N$26779,MATCH($P6366,[1]Dados!$N$2:$N$26779,),2)</f>
        <v>#N/A</v>
      </c>
      <c r="P6366">
        <v>181685</v>
      </c>
      <c r="Q6366" s="1">
        <v>37462</v>
      </c>
      <c r="R6366" s="1">
        <v>37582</v>
      </c>
      <c r="S6366" t="s">
        <v>1784</v>
      </c>
    </row>
    <row r="6367" spans="1:19" x14ac:dyDescent="0.2">
      <c r="A6367" s="7">
        <v>353910</v>
      </c>
      <c r="B6367" s="3">
        <v>68837</v>
      </c>
      <c r="C6367" s="3" t="s">
        <v>28</v>
      </c>
      <c r="D6367" s="2" t="s">
        <v>661</v>
      </c>
      <c r="E6367" s="3">
        <v>22</v>
      </c>
      <c r="F6367" s="17">
        <v>0</v>
      </c>
      <c r="G6367" s="17">
        <v>1</v>
      </c>
      <c r="H6367" s="17">
        <v>0</v>
      </c>
      <c r="I6367" s="7" t="s">
        <v>67</v>
      </c>
      <c r="J6367" s="7">
        <v>7</v>
      </c>
      <c r="K6367" s="4">
        <v>1214</v>
      </c>
      <c r="L6367" s="5">
        <v>1214.0587</v>
      </c>
      <c r="M6367">
        <v>282547.65000000002</v>
      </c>
      <c r="N6367" s="3">
        <v>1</v>
      </c>
      <c r="O6367" s="50" t="e">
        <f>INDEX([1]Dados!$M$2:$N$26779,MATCH($P6367,[1]Dados!$N$2:$N$26779,),2)</f>
        <v>#N/A</v>
      </c>
      <c r="P6367">
        <v>181685</v>
      </c>
      <c r="Q6367" s="1">
        <v>37462</v>
      </c>
      <c r="R6367" s="1">
        <v>37582</v>
      </c>
      <c r="S6367" t="s">
        <v>1784</v>
      </c>
    </row>
    <row r="6368" spans="1:19" x14ac:dyDescent="0.2">
      <c r="A6368" s="7">
        <v>353910</v>
      </c>
      <c r="B6368" s="3">
        <v>68837</v>
      </c>
      <c r="C6368" s="3" t="s">
        <v>28</v>
      </c>
      <c r="D6368" s="2" t="s">
        <v>661</v>
      </c>
      <c r="E6368" s="3">
        <v>22</v>
      </c>
      <c r="F6368" s="17">
        <v>0</v>
      </c>
      <c r="G6368" s="17">
        <v>1</v>
      </c>
      <c r="H6368" s="17">
        <v>0</v>
      </c>
      <c r="I6368" s="7" t="s">
        <v>68</v>
      </c>
      <c r="J6368" s="7">
        <v>9</v>
      </c>
      <c r="K6368" s="4">
        <v>1214</v>
      </c>
      <c r="L6368" s="5">
        <v>1214.0587</v>
      </c>
      <c r="M6368">
        <v>282547.65000000002</v>
      </c>
      <c r="N6368" s="3">
        <v>1</v>
      </c>
      <c r="O6368" s="50" t="e">
        <f>INDEX([1]Dados!$M$2:$N$26779,MATCH($P6368,[1]Dados!$N$2:$N$26779,),2)</f>
        <v>#N/A</v>
      </c>
      <c r="P6368">
        <v>181685</v>
      </c>
      <c r="Q6368" s="1">
        <v>37462</v>
      </c>
      <c r="R6368" s="1">
        <v>37582</v>
      </c>
      <c r="S6368" t="s">
        <v>1784</v>
      </c>
    </row>
    <row r="6369" spans="1:19" x14ac:dyDescent="0.2">
      <c r="A6369" s="7">
        <v>353910</v>
      </c>
      <c r="B6369" s="3">
        <v>68837</v>
      </c>
      <c r="C6369" s="3" t="s">
        <v>28</v>
      </c>
      <c r="D6369" s="2" t="s">
        <v>661</v>
      </c>
      <c r="E6369" s="3">
        <v>22</v>
      </c>
      <c r="F6369" s="17">
        <v>0</v>
      </c>
      <c r="G6369" s="17">
        <v>1</v>
      </c>
      <c r="H6369" s="17">
        <v>0</v>
      </c>
      <c r="I6369" s="7" t="s">
        <v>69</v>
      </c>
      <c r="J6369" s="7">
        <v>9</v>
      </c>
      <c r="K6369" s="4">
        <v>1214</v>
      </c>
      <c r="L6369" s="5">
        <v>1214.0587</v>
      </c>
      <c r="M6369">
        <v>282547.65000000002</v>
      </c>
      <c r="N6369" s="3">
        <v>1</v>
      </c>
      <c r="O6369" s="50" t="e">
        <f>INDEX([1]Dados!$M$2:$N$26779,MATCH($P6369,[1]Dados!$N$2:$N$26779,),2)</f>
        <v>#N/A</v>
      </c>
      <c r="P6369">
        <v>181685</v>
      </c>
      <c r="Q6369" s="1">
        <v>37462</v>
      </c>
      <c r="R6369" s="1">
        <v>37582</v>
      </c>
      <c r="S6369" t="s">
        <v>1784</v>
      </c>
    </row>
    <row r="6370" spans="1:19" x14ac:dyDescent="0.2">
      <c r="A6370" s="7">
        <v>353910</v>
      </c>
      <c r="B6370" s="3">
        <v>68837</v>
      </c>
      <c r="C6370" s="3" t="s">
        <v>28</v>
      </c>
      <c r="D6370" s="2" t="s">
        <v>661</v>
      </c>
      <c r="E6370" s="3">
        <v>22</v>
      </c>
      <c r="F6370" s="17">
        <v>0</v>
      </c>
      <c r="G6370" s="17">
        <v>1</v>
      </c>
      <c r="H6370" s="17">
        <v>0</v>
      </c>
      <c r="I6370" s="7" t="s">
        <v>70</v>
      </c>
      <c r="J6370" s="7">
        <v>11</v>
      </c>
      <c r="K6370" s="4">
        <v>1214</v>
      </c>
      <c r="L6370" s="5">
        <v>1214.0587</v>
      </c>
      <c r="M6370">
        <v>282547.65000000002</v>
      </c>
      <c r="N6370" s="3">
        <v>1</v>
      </c>
      <c r="O6370" s="50" t="e">
        <f>INDEX([1]Dados!$M$2:$N$26779,MATCH($P6370,[1]Dados!$N$2:$N$26779,),2)</f>
        <v>#N/A</v>
      </c>
      <c r="P6370">
        <v>181685</v>
      </c>
      <c r="Q6370" s="1">
        <v>37462</v>
      </c>
      <c r="R6370" s="1">
        <v>37582</v>
      </c>
      <c r="S6370" t="s">
        <v>1784</v>
      </c>
    </row>
    <row r="6371" spans="1:19" x14ac:dyDescent="0.2">
      <c r="A6371" s="7">
        <v>353910</v>
      </c>
      <c r="B6371" s="3">
        <v>68837</v>
      </c>
      <c r="C6371" s="3" t="s">
        <v>28</v>
      </c>
      <c r="D6371" s="2" t="s">
        <v>661</v>
      </c>
      <c r="E6371" s="3">
        <v>22</v>
      </c>
      <c r="F6371" s="17">
        <v>0</v>
      </c>
      <c r="G6371" s="17">
        <v>1</v>
      </c>
      <c r="H6371" s="17">
        <v>0</v>
      </c>
      <c r="I6371" s="7" t="s">
        <v>71</v>
      </c>
      <c r="J6371" s="7">
        <v>10</v>
      </c>
      <c r="K6371" s="4">
        <v>1214</v>
      </c>
      <c r="L6371" s="5">
        <v>1214.0587</v>
      </c>
      <c r="M6371">
        <v>282547.65000000002</v>
      </c>
      <c r="N6371" s="3">
        <v>1</v>
      </c>
      <c r="O6371" s="50" t="e">
        <f>INDEX([1]Dados!$M$2:$N$26779,MATCH($P6371,[1]Dados!$N$2:$N$26779,),2)</f>
        <v>#N/A</v>
      </c>
      <c r="P6371">
        <v>181685</v>
      </c>
      <c r="Q6371" s="1">
        <v>37462</v>
      </c>
      <c r="R6371" s="1">
        <v>37582</v>
      </c>
      <c r="S6371" t="s">
        <v>1784</v>
      </c>
    </row>
    <row r="6372" spans="1:19" x14ac:dyDescent="0.2">
      <c r="A6372" s="7">
        <v>353910</v>
      </c>
      <c r="B6372" s="3">
        <v>68837</v>
      </c>
      <c r="C6372" s="3" t="s">
        <v>28</v>
      </c>
      <c r="D6372" s="2" t="s">
        <v>661</v>
      </c>
      <c r="E6372" s="3">
        <v>22</v>
      </c>
      <c r="F6372" s="17">
        <v>0</v>
      </c>
      <c r="G6372" s="17">
        <v>1</v>
      </c>
      <c r="H6372" s="17">
        <v>0</v>
      </c>
      <c r="I6372" s="7" t="s">
        <v>72</v>
      </c>
      <c r="J6372" s="7">
        <v>11</v>
      </c>
      <c r="K6372" s="4">
        <v>1214</v>
      </c>
      <c r="L6372" s="5">
        <v>1214.0587</v>
      </c>
      <c r="M6372">
        <v>282547.65000000002</v>
      </c>
      <c r="N6372" s="3">
        <v>1</v>
      </c>
      <c r="O6372" s="50" t="e">
        <f>INDEX([1]Dados!$M$2:$N$26779,MATCH($P6372,[1]Dados!$N$2:$N$26779,),2)</f>
        <v>#N/A</v>
      </c>
      <c r="P6372">
        <v>181685</v>
      </c>
      <c r="Q6372" s="1">
        <v>37462</v>
      </c>
      <c r="R6372" s="1">
        <v>37582</v>
      </c>
      <c r="S6372" t="s">
        <v>1784</v>
      </c>
    </row>
    <row r="6373" spans="1:19" x14ac:dyDescent="0.2">
      <c r="A6373" s="7">
        <v>353910</v>
      </c>
      <c r="B6373" s="3">
        <v>68837</v>
      </c>
      <c r="C6373" s="3" t="s">
        <v>28</v>
      </c>
      <c r="D6373" s="2" t="s">
        <v>661</v>
      </c>
      <c r="E6373" s="3">
        <v>22</v>
      </c>
      <c r="F6373" s="17">
        <v>0</v>
      </c>
      <c r="G6373" s="17">
        <v>1</v>
      </c>
      <c r="H6373" s="17">
        <v>0</v>
      </c>
      <c r="I6373" s="7" t="s">
        <v>73</v>
      </c>
      <c r="J6373" s="7">
        <v>13</v>
      </c>
      <c r="K6373" s="4">
        <v>1214</v>
      </c>
      <c r="L6373" s="5">
        <v>1214.0587</v>
      </c>
      <c r="M6373">
        <v>282547.65000000002</v>
      </c>
      <c r="N6373" s="3">
        <v>1</v>
      </c>
      <c r="O6373" s="50" t="e">
        <f>INDEX([1]Dados!$M$2:$N$26779,MATCH($P6373,[1]Dados!$N$2:$N$26779,),2)</f>
        <v>#N/A</v>
      </c>
      <c r="P6373">
        <v>181685</v>
      </c>
      <c r="Q6373" s="1">
        <v>37462</v>
      </c>
      <c r="R6373" s="1">
        <v>37582</v>
      </c>
      <c r="S6373" t="s">
        <v>1784</v>
      </c>
    </row>
    <row r="6374" spans="1:19" x14ac:dyDescent="0.2">
      <c r="A6374" s="7">
        <v>353910</v>
      </c>
      <c r="B6374" s="3">
        <v>68837</v>
      </c>
      <c r="C6374" s="3" t="s">
        <v>28</v>
      </c>
      <c r="D6374" s="2" t="s">
        <v>661</v>
      </c>
      <c r="E6374" s="3">
        <v>22</v>
      </c>
      <c r="F6374" s="17">
        <v>0</v>
      </c>
      <c r="G6374" s="17">
        <v>1</v>
      </c>
      <c r="H6374" s="17">
        <v>0</v>
      </c>
      <c r="I6374" s="7" t="s">
        <v>2384</v>
      </c>
      <c r="J6374" s="7">
        <v>24</v>
      </c>
      <c r="K6374" s="4">
        <v>1214</v>
      </c>
      <c r="L6374" s="5">
        <v>1214.0589</v>
      </c>
      <c r="M6374">
        <v>210600</v>
      </c>
      <c r="N6374" s="3">
        <v>1</v>
      </c>
      <c r="O6374" s="50" t="e">
        <f>INDEX([1]Dados!$M$2:$N$26779,MATCH($P6374,[1]Dados!$N$2:$N$26779,),2)</f>
        <v>#N/A</v>
      </c>
      <c r="P6374">
        <v>182717</v>
      </c>
      <c r="Q6374" s="1">
        <v>37462</v>
      </c>
      <c r="R6374" s="1">
        <v>37582</v>
      </c>
      <c r="S6374" t="s">
        <v>1785</v>
      </c>
    </row>
    <row r="6375" spans="1:19" x14ac:dyDescent="0.2">
      <c r="A6375" s="7">
        <v>353910</v>
      </c>
      <c r="B6375" s="3">
        <v>68837</v>
      </c>
      <c r="C6375" s="3" t="s">
        <v>28</v>
      </c>
      <c r="D6375" s="2" t="s">
        <v>661</v>
      </c>
      <c r="E6375" s="3">
        <v>22</v>
      </c>
      <c r="F6375" s="17">
        <v>0</v>
      </c>
      <c r="G6375" s="17">
        <v>1</v>
      </c>
      <c r="H6375" s="17">
        <v>0</v>
      </c>
      <c r="I6375" s="7" t="s">
        <v>2385</v>
      </c>
      <c r="J6375" s="7">
        <v>28</v>
      </c>
      <c r="K6375" s="4">
        <v>1214</v>
      </c>
      <c r="L6375" s="5">
        <v>1214.0589</v>
      </c>
      <c r="M6375">
        <v>210600</v>
      </c>
      <c r="N6375" s="3">
        <v>1</v>
      </c>
      <c r="O6375" s="50" t="e">
        <f>INDEX([1]Dados!$M$2:$N$26779,MATCH($P6375,[1]Dados!$N$2:$N$26779,),2)</f>
        <v>#N/A</v>
      </c>
      <c r="P6375">
        <v>182717</v>
      </c>
      <c r="Q6375" s="1">
        <v>37462</v>
      </c>
      <c r="R6375" s="1">
        <v>37582</v>
      </c>
      <c r="S6375" t="s">
        <v>1785</v>
      </c>
    </row>
    <row r="6376" spans="1:19" x14ac:dyDescent="0.2">
      <c r="A6376" s="7">
        <v>353910</v>
      </c>
      <c r="B6376" s="3">
        <v>68837</v>
      </c>
      <c r="C6376" s="3" t="s">
        <v>28</v>
      </c>
      <c r="D6376" s="2" t="s">
        <v>661</v>
      </c>
      <c r="E6376" s="3">
        <v>22</v>
      </c>
      <c r="F6376" s="17">
        <v>0</v>
      </c>
      <c r="G6376" s="17">
        <v>1</v>
      </c>
      <c r="H6376" s="17">
        <v>0</v>
      </c>
      <c r="I6376" s="7" t="s">
        <v>2386</v>
      </c>
      <c r="J6376" s="7">
        <v>7</v>
      </c>
      <c r="K6376" s="4">
        <v>1214</v>
      </c>
      <c r="L6376" s="5">
        <v>1214.8580999999999</v>
      </c>
      <c r="M6376">
        <v>84313.35</v>
      </c>
      <c r="N6376" s="3">
        <v>1</v>
      </c>
      <c r="O6376" s="50" t="e">
        <f>INDEX([1]Dados!$M$2:$N$26779,MATCH($P6376,[1]Dados!$N$2:$N$26779,),2)</f>
        <v>#N/A</v>
      </c>
      <c r="P6376">
        <v>181845</v>
      </c>
      <c r="Q6376" s="1">
        <v>37462</v>
      </c>
      <c r="R6376" s="1">
        <v>37582</v>
      </c>
      <c r="S6376" t="s">
        <v>1900</v>
      </c>
    </row>
    <row r="6377" spans="1:19" x14ac:dyDescent="0.2">
      <c r="A6377" s="7">
        <v>353910</v>
      </c>
      <c r="B6377" s="3">
        <v>68837</v>
      </c>
      <c r="C6377" s="3" t="s">
        <v>28</v>
      </c>
      <c r="D6377" s="2" t="s">
        <v>661</v>
      </c>
      <c r="E6377" s="3">
        <v>22</v>
      </c>
      <c r="F6377" s="17">
        <v>0</v>
      </c>
      <c r="G6377" s="17">
        <v>1</v>
      </c>
      <c r="H6377" s="17">
        <v>0</v>
      </c>
      <c r="I6377" s="7" t="s">
        <v>2387</v>
      </c>
      <c r="J6377" s="7">
        <v>9</v>
      </c>
      <c r="K6377" s="4">
        <v>1214</v>
      </c>
      <c r="L6377" s="5">
        <v>1214.8580999999999</v>
      </c>
      <c r="M6377">
        <v>84313.35</v>
      </c>
      <c r="N6377" s="3">
        <v>1</v>
      </c>
      <c r="O6377" s="50" t="e">
        <f>INDEX([1]Dados!$M$2:$N$26779,MATCH($P6377,[1]Dados!$N$2:$N$26779,),2)</f>
        <v>#N/A</v>
      </c>
      <c r="P6377">
        <v>181845</v>
      </c>
      <c r="Q6377" s="1">
        <v>37462</v>
      </c>
      <c r="R6377" s="1">
        <v>37582</v>
      </c>
      <c r="S6377" t="s">
        <v>1900</v>
      </c>
    </row>
    <row r="6378" spans="1:19" x14ac:dyDescent="0.2">
      <c r="A6378" s="7">
        <v>353910</v>
      </c>
      <c r="B6378" s="3">
        <v>68837</v>
      </c>
      <c r="C6378" s="3" t="s">
        <v>28</v>
      </c>
      <c r="D6378" s="2" t="s">
        <v>661</v>
      </c>
      <c r="E6378" s="3">
        <v>22</v>
      </c>
      <c r="F6378" s="17">
        <v>0</v>
      </c>
      <c r="G6378" s="17">
        <v>1</v>
      </c>
      <c r="H6378" s="17">
        <v>0</v>
      </c>
      <c r="I6378" s="7" t="s">
        <v>2388</v>
      </c>
      <c r="J6378" s="7">
        <v>9</v>
      </c>
      <c r="K6378" s="4">
        <v>1214</v>
      </c>
      <c r="L6378" s="5">
        <v>1214.8580999999999</v>
      </c>
      <c r="M6378">
        <v>84313.35</v>
      </c>
      <c r="N6378" s="3">
        <v>1</v>
      </c>
      <c r="O6378" s="50" t="e">
        <f>INDEX([1]Dados!$M$2:$N$26779,MATCH($P6378,[1]Dados!$N$2:$N$26779,),2)</f>
        <v>#N/A</v>
      </c>
      <c r="P6378">
        <v>181845</v>
      </c>
      <c r="Q6378" s="1">
        <v>37462</v>
      </c>
      <c r="R6378" s="1">
        <v>37582</v>
      </c>
      <c r="S6378" t="s">
        <v>1900</v>
      </c>
    </row>
    <row r="6379" spans="1:19" x14ac:dyDescent="0.2">
      <c r="A6379" s="7">
        <v>353910</v>
      </c>
      <c r="B6379" s="3">
        <v>68837</v>
      </c>
      <c r="C6379" s="3" t="s">
        <v>28</v>
      </c>
      <c r="D6379" s="2" t="s">
        <v>661</v>
      </c>
      <c r="E6379" s="3">
        <v>22</v>
      </c>
      <c r="F6379" s="17">
        <v>0</v>
      </c>
      <c r="G6379" s="17">
        <v>1</v>
      </c>
      <c r="H6379" s="17">
        <v>0</v>
      </c>
      <c r="I6379" s="7" t="s">
        <v>2437</v>
      </c>
      <c r="J6379" s="7">
        <v>11</v>
      </c>
      <c r="K6379" s="4">
        <v>1214</v>
      </c>
      <c r="L6379" s="5">
        <v>1214.8580999999999</v>
      </c>
      <c r="M6379">
        <v>84313.35</v>
      </c>
      <c r="N6379" s="3">
        <v>1</v>
      </c>
      <c r="O6379" s="50" t="e">
        <f>INDEX([1]Dados!$M$2:$N$26779,MATCH($P6379,[1]Dados!$N$2:$N$26779,),2)</f>
        <v>#N/A</v>
      </c>
      <c r="P6379">
        <v>181845</v>
      </c>
      <c r="Q6379" s="1">
        <v>37462</v>
      </c>
      <c r="R6379" s="1">
        <v>37582</v>
      </c>
      <c r="S6379" t="s">
        <v>1900</v>
      </c>
    </row>
    <row r="6380" spans="1:19" x14ac:dyDescent="0.2">
      <c r="A6380" s="7">
        <v>353910</v>
      </c>
      <c r="B6380" s="3">
        <v>68837</v>
      </c>
      <c r="C6380" s="3" t="s">
        <v>28</v>
      </c>
      <c r="D6380" s="2" t="s">
        <v>661</v>
      </c>
      <c r="E6380" s="3">
        <v>22</v>
      </c>
      <c r="F6380" s="17">
        <v>0</v>
      </c>
      <c r="G6380" s="17">
        <v>1</v>
      </c>
      <c r="H6380" s="17">
        <v>0</v>
      </c>
      <c r="I6380" s="7" t="s">
        <v>2438</v>
      </c>
      <c r="J6380" s="7">
        <v>17</v>
      </c>
      <c r="K6380" s="4">
        <v>1214</v>
      </c>
      <c r="L6380" s="5">
        <v>1214.8580999999999</v>
      </c>
      <c r="M6380">
        <v>84313.35</v>
      </c>
      <c r="N6380" s="3">
        <v>1</v>
      </c>
      <c r="O6380" s="50" t="e">
        <f>INDEX([1]Dados!$M$2:$N$26779,MATCH($P6380,[1]Dados!$N$2:$N$26779,),2)</f>
        <v>#N/A</v>
      </c>
      <c r="P6380">
        <v>181845</v>
      </c>
      <c r="Q6380" s="1">
        <v>37462</v>
      </c>
      <c r="R6380" s="1">
        <v>37582</v>
      </c>
      <c r="S6380" t="s">
        <v>1900</v>
      </c>
    </row>
    <row r="6381" spans="1:19" x14ac:dyDescent="0.2">
      <c r="A6381" s="7">
        <v>353910</v>
      </c>
      <c r="B6381" s="3">
        <v>68837</v>
      </c>
      <c r="C6381" s="3" t="s">
        <v>28</v>
      </c>
      <c r="D6381" s="2" t="s">
        <v>661</v>
      </c>
      <c r="E6381" s="3">
        <v>22</v>
      </c>
      <c r="F6381" s="17">
        <v>0</v>
      </c>
      <c r="G6381" s="17">
        <v>1</v>
      </c>
      <c r="H6381" s="17">
        <v>0</v>
      </c>
      <c r="I6381" s="7" t="s">
        <v>2439</v>
      </c>
      <c r="J6381" s="7">
        <v>25</v>
      </c>
      <c r="K6381" s="4">
        <v>1214</v>
      </c>
      <c r="L6381" s="5">
        <v>1214.8580999999999</v>
      </c>
      <c r="M6381">
        <v>64.8</v>
      </c>
      <c r="N6381" s="3">
        <v>1</v>
      </c>
      <c r="O6381" s="50" t="e">
        <f>INDEX([1]Dados!$M$2:$N$26779,MATCH($P6381,[1]Dados!$N$2:$N$26779,),2)</f>
        <v>#N/A</v>
      </c>
      <c r="P6381">
        <v>181846</v>
      </c>
      <c r="Q6381" s="1">
        <v>37462</v>
      </c>
      <c r="R6381" s="1">
        <v>37582</v>
      </c>
      <c r="S6381" t="s">
        <v>1873</v>
      </c>
    </row>
    <row r="6382" spans="1:19" x14ac:dyDescent="0.2">
      <c r="A6382" s="7">
        <v>353910</v>
      </c>
      <c r="B6382" s="3">
        <v>68837</v>
      </c>
      <c r="C6382" s="3" t="s">
        <v>28</v>
      </c>
      <c r="D6382" s="2" t="s">
        <v>661</v>
      </c>
      <c r="E6382" s="3">
        <v>22</v>
      </c>
      <c r="F6382" s="17">
        <v>0</v>
      </c>
      <c r="G6382" s="17">
        <v>1</v>
      </c>
      <c r="H6382" s="17">
        <v>0</v>
      </c>
      <c r="I6382" s="7" t="s">
        <v>2440</v>
      </c>
      <c r="J6382" s="7">
        <v>14</v>
      </c>
      <c r="K6382" s="4">
        <v>1214</v>
      </c>
      <c r="L6382" s="5">
        <v>1214.8580999999999</v>
      </c>
      <c r="M6382">
        <v>64.8</v>
      </c>
      <c r="N6382" s="3">
        <v>1</v>
      </c>
      <c r="O6382" s="50" t="e">
        <f>INDEX([1]Dados!$M$2:$N$26779,MATCH($P6382,[1]Dados!$N$2:$N$26779,),2)</f>
        <v>#N/A</v>
      </c>
      <c r="P6382">
        <v>181846</v>
      </c>
      <c r="Q6382" s="1">
        <v>37462</v>
      </c>
      <c r="R6382" s="1">
        <v>37582</v>
      </c>
      <c r="S6382" t="s">
        <v>1873</v>
      </c>
    </row>
    <row r="6383" spans="1:19" x14ac:dyDescent="0.2">
      <c r="A6383" s="7">
        <v>353910</v>
      </c>
      <c r="B6383" s="3">
        <v>68837</v>
      </c>
      <c r="C6383" s="3" t="s">
        <v>28</v>
      </c>
      <c r="D6383" s="2" t="s">
        <v>661</v>
      </c>
      <c r="E6383" s="3">
        <v>22</v>
      </c>
      <c r="F6383" s="17">
        <v>0</v>
      </c>
      <c r="G6383" s="17">
        <v>1</v>
      </c>
      <c r="H6383" s="17">
        <v>0</v>
      </c>
      <c r="I6383" s="7" t="s">
        <v>2441</v>
      </c>
      <c r="J6383" s="7">
        <v>10</v>
      </c>
      <c r="K6383" s="4">
        <v>1214</v>
      </c>
      <c r="L6383" s="5">
        <v>1214.8580999999999</v>
      </c>
      <c r="M6383">
        <v>64.8</v>
      </c>
      <c r="N6383" s="3">
        <v>1</v>
      </c>
      <c r="O6383" s="50" t="e">
        <f>INDEX([1]Dados!$M$2:$N$26779,MATCH($P6383,[1]Dados!$N$2:$N$26779,),2)</f>
        <v>#N/A</v>
      </c>
      <c r="P6383">
        <v>181846</v>
      </c>
      <c r="Q6383" s="1">
        <v>37462</v>
      </c>
      <c r="R6383" s="1">
        <v>37582</v>
      </c>
      <c r="S6383" t="s">
        <v>1873</v>
      </c>
    </row>
    <row r="6384" spans="1:19" x14ac:dyDescent="0.2">
      <c r="A6384" s="7">
        <v>353910</v>
      </c>
      <c r="B6384" s="3">
        <v>68837</v>
      </c>
      <c r="C6384" s="3" t="s">
        <v>28</v>
      </c>
      <c r="D6384" s="2" t="s">
        <v>661</v>
      </c>
      <c r="E6384" s="3">
        <v>22</v>
      </c>
      <c r="F6384" s="17">
        <v>0</v>
      </c>
      <c r="G6384" s="17">
        <v>1</v>
      </c>
      <c r="H6384" s="17">
        <v>0</v>
      </c>
      <c r="I6384" s="7" t="s">
        <v>2442</v>
      </c>
      <c r="J6384" s="7">
        <v>17</v>
      </c>
      <c r="K6384" s="4">
        <v>1214</v>
      </c>
      <c r="L6384" s="5">
        <v>1214.8580999999999</v>
      </c>
      <c r="M6384">
        <v>64.8</v>
      </c>
      <c r="N6384" s="3">
        <v>1</v>
      </c>
      <c r="O6384" s="50" t="e">
        <f>INDEX([1]Dados!$M$2:$N$26779,MATCH($P6384,[1]Dados!$N$2:$N$26779,),2)</f>
        <v>#N/A</v>
      </c>
      <c r="P6384">
        <v>181846</v>
      </c>
      <c r="Q6384" s="1">
        <v>37462</v>
      </c>
      <c r="R6384" s="1">
        <v>37582</v>
      </c>
      <c r="S6384" t="s">
        <v>1873</v>
      </c>
    </row>
    <row r="6385" spans="1:19" x14ac:dyDescent="0.2">
      <c r="A6385" s="7">
        <v>353910</v>
      </c>
      <c r="B6385" s="3">
        <v>68837</v>
      </c>
      <c r="C6385" s="3" t="s">
        <v>28</v>
      </c>
      <c r="D6385" s="2" t="s">
        <v>661</v>
      </c>
      <c r="E6385" s="3">
        <v>22</v>
      </c>
      <c r="F6385" s="17">
        <v>0</v>
      </c>
      <c r="G6385" s="17">
        <v>1</v>
      </c>
      <c r="H6385" s="17">
        <v>0</v>
      </c>
      <c r="I6385" s="7" t="s">
        <v>2443</v>
      </c>
      <c r="J6385" s="7">
        <v>10</v>
      </c>
      <c r="K6385" s="4">
        <v>1214</v>
      </c>
      <c r="L6385" s="5">
        <v>1214.8580999999999</v>
      </c>
      <c r="M6385">
        <v>128268.8</v>
      </c>
      <c r="N6385" s="3">
        <v>1</v>
      </c>
      <c r="O6385" s="50" t="e">
        <f>INDEX([1]Dados!$M$2:$N$26779,MATCH($P6385,[1]Dados!$N$2:$N$26779,),2)</f>
        <v>#N/A</v>
      </c>
      <c r="P6385">
        <v>181847</v>
      </c>
      <c r="Q6385" s="1">
        <v>37462</v>
      </c>
      <c r="R6385" s="1">
        <v>37582</v>
      </c>
      <c r="S6385" t="s">
        <v>1900</v>
      </c>
    </row>
    <row r="6386" spans="1:19" x14ac:dyDescent="0.2">
      <c r="A6386" s="7">
        <v>353910</v>
      </c>
      <c r="B6386" s="3">
        <v>68837</v>
      </c>
      <c r="C6386" s="3" t="s">
        <v>28</v>
      </c>
      <c r="D6386" s="2" t="s">
        <v>661</v>
      </c>
      <c r="E6386" s="3">
        <v>22</v>
      </c>
      <c r="F6386" s="17">
        <v>0</v>
      </c>
      <c r="G6386" s="17">
        <v>1</v>
      </c>
      <c r="H6386" s="17">
        <v>0</v>
      </c>
      <c r="I6386" s="7" t="s">
        <v>2444</v>
      </c>
      <c r="J6386" s="7">
        <v>7</v>
      </c>
      <c r="K6386" s="4">
        <v>1214</v>
      </c>
      <c r="L6386" s="5">
        <v>1214.8580999999999</v>
      </c>
      <c r="M6386">
        <v>128268.8</v>
      </c>
      <c r="N6386" s="3">
        <v>1</v>
      </c>
      <c r="O6386" s="50" t="e">
        <f>INDEX([1]Dados!$M$2:$N$26779,MATCH($P6386,[1]Dados!$N$2:$N$26779,),2)</f>
        <v>#N/A</v>
      </c>
      <c r="P6386">
        <v>181847</v>
      </c>
      <c r="Q6386" s="1">
        <v>37462</v>
      </c>
      <c r="R6386" s="1">
        <v>37582</v>
      </c>
      <c r="S6386" t="s">
        <v>1900</v>
      </c>
    </row>
    <row r="6387" spans="1:19" x14ac:dyDescent="0.2">
      <c r="A6387" s="7">
        <v>353910</v>
      </c>
      <c r="B6387" s="3">
        <v>68837</v>
      </c>
      <c r="C6387" s="3" t="s">
        <v>28</v>
      </c>
      <c r="D6387" s="2" t="s">
        <v>661</v>
      </c>
      <c r="E6387" s="3">
        <v>22</v>
      </c>
      <c r="F6387" s="17">
        <v>0</v>
      </c>
      <c r="G6387" s="17">
        <v>1</v>
      </c>
      <c r="H6387" s="17">
        <v>0</v>
      </c>
      <c r="I6387" s="7" t="s">
        <v>2445</v>
      </c>
      <c r="J6387" s="7">
        <v>10</v>
      </c>
      <c r="K6387" s="4">
        <v>1214</v>
      </c>
      <c r="L6387" s="5">
        <v>1214.8580999999999</v>
      </c>
      <c r="M6387">
        <v>128268.8</v>
      </c>
      <c r="N6387" s="3">
        <v>1</v>
      </c>
      <c r="O6387" s="50" t="e">
        <f>INDEX([1]Dados!$M$2:$N$26779,MATCH($P6387,[1]Dados!$N$2:$N$26779,),2)</f>
        <v>#N/A</v>
      </c>
      <c r="P6387">
        <v>181847</v>
      </c>
      <c r="Q6387" s="1">
        <v>37462</v>
      </c>
      <c r="R6387" s="1">
        <v>37582</v>
      </c>
      <c r="S6387" t="s">
        <v>1900</v>
      </c>
    </row>
    <row r="6388" spans="1:19" x14ac:dyDescent="0.2">
      <c r="A6388" s="7">
        <v>353910</v>
      </c>
      <c r="B6388" s="3">
        <v>68837</v>
      </c>
      <c r="C6388" s="3" t="s">
        <v>28</v>
      </c>
      <c r="D6388" s="2" t="s">
        <v>661</v>
      </c>
      <c r="E6388" s="3">
        <v>22</v>
      </c>
      <c r="F6388" s="17">
        <v>0</v>
      </c>
      <c r="G6388" s="17">
        <v>1</v>
      </c>
      <c r="H6388" s="17">
        <v>0</v>
      </c>
      <c r="I6388" s="7" t="s">
        <v>2446</v>
      </c>
      <c r="J6388" s="7">
        <v>11</v>
      </c>
      <c r="K6388" s="4">
        <v>1214</v>
      </c>
      <c r="L6388" s="5">
        <v>1214.8580999999999</v>
      </c>
      <c r="M6388">
        <v>128268.8</v>
      </c>
      <c r="N6388" s="3">
        <v>1</v>
      </c>
      <c r="O6388" s="50" t="e">
        <f>INDEX([1]Dados!$M$2:$N$26779,MATCH($P6388,[1]Dados!$N$2:$N$26779,),2)</f>
        <v>#N/A</v>
      </c>
      <c r="P6388">
        <v>181847</v>
      </c>
      <c r="Q6388" s="1">
        <v>37462</v>
      </c>
      <c r="R6388" s="1">
        <v>37582</v>
      </c>
      <c r="S6388" t="s">
        <v>1900</v>
      </c>
    </row>
    <row r="6389" spans="1:19" x14ac:dyDescent="0.2">
      <c r="A6389" s="7">
        <v>353910</v>
      </c>
      <c r="B6389" s="3">
        <v>68837</v>
      </c>
      <c r="C6389" s="3" t="s">
        <v>28</v>
      </c>
      <c r="D6389" s="2" t="s">
        <v>661</v>
      </c>
      <c r="E6389" s="3">
        <v>22</v>
      </c>
      <c r="F6389" s="17">
        <v>0</v>
      </c>
      <c r="G6389" s="17">
        <v>1</v>
      </c>
      <c r="H6389" s="17">
        <v>0</v>
      </c>
      <c r="I6389" s="7" t="s">
        <v>2447</v>
      </c>
      <c r="J6389" s="7">
        <v>10</v>
      </c>
      <c r="K6389" s="4">
        <v>1214</v>
      </c>
      <c r="L6389" s="5">
        <v>1214.8580999999999</v>
      </c>
      <c r="M6389">
        <v>86400</v>
      </c>
      <c r="N6389" s="3">
        <v>1</v>
      </c>
      <c r="O6389" s="50" t="e">
        <f>INDEX([1]Dados!$M$2:$N$26779,MATCH($P6389,[1]Dados!$N$2:$N$26779,),2)</f>
        <v>#N/A</v>
      </c>
      <c r="P6389">
        <v>181848</v>
      </c>
      <c r="Q6389" s="1">
        <v>37462</v>
      </c>
      <c r="R6389" s="1">
        <v>37582</v>
      </c>
      <c r="S6389" t="s">
        <v>1873</v>
      </c>
    </row>
    <row r="6390" spans="1:19" x14ac:dyDescent="0.2">
      <c r="A6390" s="7">
        <v>353910</v>
      </c>
      <c r="B6390" s="3">
        <v>68837</v>
      </c>
      <c r="C6390" s="3" t="s">
        <v>28</v>
      </c>
      <c r="D6390" s="2" t="s">
        <v>661</v>
      </c>
      <c r="E6390" s="3">
        <v>22</v>
      </c>
      <c r="F6390" s="17">
        <v>0</v>
      </c>
      <c r="G6390" s="17">
        <v>1</v>
      </c>
      <c r="H6390" s="17">
        <v>0</v>
      </c>
      <c r="I6390" s="7" t="s">
        <v>3</v>
      </c>
      <c r="J6390" s="7">
        <v>0</v>
      </c>
      <c r="K6390" s="4">
        <v>1214</v>
      </c>
      <c r="L6390" s="5">
        <v>1214.8580999999999</v>
      </c>
      <c r="M6390">
        <v>28800</v>
      </c>
      <c r="N6390" s="3">
        <v>1</v>
      </c>
      <c r="O6390" s="50" t="e">
        <f>INDEX([1]Dados!$M$2:$N$26779,MATCH($P6390,[1]Dados!$N$2:$N$26779,),2)</f>
        <v>#N/A</v>
      </c>
      <c r="P6390">
        <v>181849</v>
      </c>
      <c r="Q6390" s="1">
        <v>37462</v>
      </c>
      <c r="R6390" s="1">
        <v>37582</v>
      </c>
      <c r="S6390" t="s">
        <v>1873</v>
      </c>
    </row>
    <row r="6391" spans="1:19" x14ac:dyDescent="0.2">
      <c r="A6391" s="7">
        <v>353910</v>
      </c>
      <c r="B6391" s="3">
        <v>68837</v>
      </c>
      <c r="C6391" s="3" t="s">
        <v>28</v>
      </c>
      <c r="D6391" s="2" t="s">
        <v>661</v>
      </c>
      <c r="E6391" s="3">
        <v>22</v>
      </c>
      <c r="F6391" s="17">
        <v>0</v>
      </c>
      <c r="G6391" s="17">
        <v>1</v>
      </c>
      <c r="H6391" s="17">
        <v>0</v>
      </c>
      <c r="I6391" s="7" t="s">
        <v>2448</v>
      </c>
      <c r="J6391" s="7">
        <v>13</v>
      </c>
      <c r="K6391" s="4">
        <v>1214</v>
      </c>
      <c r="L6391" s="5">
        <v>1214.8580999999999</v>
      </c>
      <c r="M6391">
        <v>355949.81</v>
      </c>
      <c r="N6391" s="3">
        <v>1</v>
      </c>
      <c r="O6391" s="50" t="e">
        <f>INDEX([1]Dados!$M$2:$N$26779,MATCH($P6391,[1]Dados!$N$2:$N$26779,),2)</f>
        <v>#N/A</v>
      </c>
      <c r="P6391">
        <v>181850</v>
      </c>
      <c r="Q6391" s="1">
        <v>37462</v>
      </c>
      <c r="R6391" s="1">
        <v>37582</v>
      </c>
      <c r="S6391" t="s">
        <v>1899</v>
      </c>
    </row>
    <row r="6392" spans="1:19" x14ac:dyDescent="0.2">
      <c r="A6392" s="7">
        <v>353910</v>
      </c>
      <c r="B6392" s="3">
        <v>68837</v>
      </c>
      <c r="C6392" s="3" t="s">
        <v>28</v>
      </c>
      <c r="D6392" s="2" t="s">
        <v>661</v>
      </c>
      <c r="E6392" s="3">
        <v>22</v>
      </c>
      <c r="F6392" s="17">
        <v>0</v>
      </c>
      <c r="G6392" s="17">
        <v>1</v>
      </c>
      <c r="H6392" s="17">
        <v>0</v>
      </c>
      <c r="I6392" s="7" t="s">
        <v>2449</v>
      </c>
      <c r="J6392" s="7">
        <v>32</v>
      </c>
      <c r="K6392" s="4">
        <v>1214</v>
      </c>
      <c r="L6392" s="5">
        <v>1214.8580999999999</v>
      </c>
      <c r="M6392">
        <v>355949.81</v>
      </c>
      <c r="N6392" s="3">
        <v>1</v>
      </c>
      <c r="O6392" s="50" t="e">
        <f>INDEX([1]Dados!$M$2:$N$26779,MATCH($P6392,[1]Dados!$N$2:$N$26779,),2)</f>
        <v>#N/A</v>
      </c>
      <c r="P6392">
        <v>181850</v>
      </c>
      <c r="Q6392" s="1">
        <v>37462</v>
      </c>
      <c r="R6392" s="1">
        <v>37582</v>
      </c>
      <c r="S6392" t="s">
        <v>1899</v>
      </c>
    </row>
    <row r="6393" spans="1:19" x14ac:dyDescent="0.2">
      <c r="A6393" s="7">
        <v>353910</v>
      </c>
      <c r="B6393" s="3">
        <v>68837</v>
      </c>
      <c r="C6393" s="3" t="s">
        <v>28</v>
      </c>
      <c r="D6393" s="2" t="s">
        <v>661</v>
      </c>
      <c r="E6393" s="3">
        <v>22</v>
      </c>
      <c r="F6393" s="17">
        <v>0</v>
      </c>
      <c r="G6393" s="17">
        <v>1</v>
      </c>
      <c r="H6393" s="17">
        <v>0</v>
      </c>
      <c r="I6393" s="7" t="s">
        <v>2450</v>
      </c>
      <c r="J6393" s="7">
        <v>17</v>
      </c>
      <c r="K6393" s="4">
        <v>1214</v>
      </c>
      <c r="L6393" s="5">
        <v>1214.8580999999999</v>
      </c>
      <c r="M6393">
        <v>355949.81</v>
      </c>
      <c r="N6393" s="3">
        <v>1</v>
      </c>
      <c r="O6393" s="50" t="e">
        <f>INDEX([1]Dados!$M$2:$N$26779,MATCH($P6393,[1]Dados!$N$2:$N$26779,),2)</f>
        <v>#N/A</v>
      </c>
      <c r="P6393">
        <v>181850</v>
      </c>
      <c r="Q6393" s="1">
        <v>37462</v>
      </c>
      <c r="R6393" s="1">
        <v>37582</v>
      </c>
      <c r="S6393" t="s">
        <v>1899</v>
      </c>
    </row>
    <row r="6394" spans="1:19" x14ac:dyDescent="0.2">
      <c r="A6394" s="7">
        <v>353910</v>
      </c>
      <c r="B6394" s="3">
        <v>68837</v>
      </c>
      <c r="C6394" s="3" t="s">
        <v>28</v>
      </c>
      <c r="D6394" s="2" t="s">
        <v>661</v>
      </c>
      <c r="E6394" s="3">
        <v>22</v>
      </c>
      <c r="F6394" s="17">
        <v>0</v>
      </c>
      <c r="G6394" s="17">
        <v>1</v>
      </c>
      <c r="H6394" s="17">
        <v>0</v>
      </c>
      <c r="I6394" s="7" t="s">
        <v>2451</v>
      </c>
      <c r="J6394" s="7">
        <v>20</v>
      </c>
      <c r="K6394" s="4">
        <v>1214</v>
      </c>
      <c r="L6394" s="5">
        <v>1214.8580999999999</v>
      </c>
      <c r="M6394">
        <v>355949.81</v>
      </c>
      <c r="N6394" s="3">
        <v>1</v>
      </c>
      <c r="O6394" s="50" t="e">
        <f>INDEX([1]Dados!$M$2:$N$26779,MATCH($P6394,[1]Dados!$N$2:$N$26779,),2)</f>
        <v>#N/A</v>
      </c>
      <c r="P6394">
        <v>181850</v>
      </c>
      <c r="Q6394" s="1">
        <v>37462</v>
      </c>
      <c r="R6394" s="1">
        <v>37582</v>
      </c>
      <c r="S6394" t="s">
        <v>1899</v>
      </c>
    </row>
    <row r="6395" spans="1:19" x14ac:dyDescent="0.2">
      <c r="A6395" s="7">
        <v>353910</v>
      </c>
      <c r="B6395" s="3">
        <v>68837</v>
      </c>
      <c r="C6395" s="3" t="s">
        <v>28</v>
      </c>
      <c r="D6395" s="2" t="s">
        <v>661</v>
      </c>
      <c r="E6395" s="3">
        <v>22</v>
      </c>
      <c r="F6395" s="17">
        <v>0</v>
      </c>
      <c r="G6395" s="17">
        <v>1</v>
      </c>
      <c r="H6395" s="17">
        <v>0</v>
      </c>
      <c r="I6395" s="7" t="s">
        <v>77</v>
      </c>
      <c r="J6395" s="7">
        <v>17</v>
      </c>
      <c r="K6395" s="4">
        <v>1293</v>
      </c>
      <c r="L6395" s="5">
        <v>1293.0592999999999</v>
      </c>
      <c r="M6395">
        <v>25798.62</v>
      </c>
      <c r="N6395" s="3">
        <v>1</v>
      </c>
      <c r="O6395" s="50" t="e">
        <f>INDEX([1]Dados!$M$2:$N$26779,MATCH($P6395,[1]Dados!$N$2:$N$26779,),2)</f>
        <v>#N/A</v>
      </c>
      <c r="P6395">
        <v>181809</v>
      </c>
      <c r="Q6395" s="1">
        <v>37462</v>
      </c>
      <c r="R6395" s="1">
        <v>37582</v>
      </c>
      <c r="S6395" t="s">
        <v>1871</v>
      </c>
    </row>
    <row r="6396" spans="1:19" x14ac:dyDescent="0.2">
      <c r="A6396" s="7">
        <v>353910</v>
      </c>
      <c r="B6396" s="3">
        <v>68837</v>
      </c>
      <c r="C6396" s="3" t="s">
        <v>28</v>
      </c>
      <c r="D6396" s="2" t="s">
        <v>661</v>
      </c>
      <c r="E6396" s="3">
        <v>22</v>
      </c>
      <c r="F6396" s="17">
        <v>0</v>
      </c>
      <c r="G6396" s="17">
        <v>1</v>
      </c>
      <c r="H6396" s="17">
        <v>0</v>
      </c>
      <c r="I6396" s="7" t="s">
        <v>74</v>
      </c>
      <c r="J6396" s="7">
        <v>22</v>
      </c>
      <c r="K6396" s="4">
        <v>1293</v>
      </c>
      <c r="L6396" s="5">
        <v>1293.0592999999999</v>
      </c>
      <c r="M6396">
        <v>25798.62</v>
      </c>
      <c r="N6396" s="3">
        <v>1</v>
      </c>
      <c r="O6396" s="50" t="e">
        <f>INDEX([1]Dados!$M$2:$N$26779,MATCH($P6396,[1]Dados!$N$2:$N$26779,),2)</f>
        <v>#N/A</v>
      </c>
      <c r="P6396">
        <v>181809</v>
      </c>
      <c r="Q6396" s="1">
        <v>37462</v>
      </c>
      <c r="R6396" s="1">
        <v>37582</v>
      </c>
      <c r="S6396" t="s">
        <v>1871</v>
      </c>
    </row>
    <row r="6397" spans="1:19" x14ac:dyDescent="0.2">
      <c r="A6397" s="7">
        <v>353910</v>
      </c>
      <c r="B6397" s="3">
        <v>68837</v>
      </c>
      <c r="C6397" s="3" t="s">
        <v>28</v>
      </c>
      <c r="D6397" s="2" t="s">
        <v>661</v>
      </c>
      <c r="E6397" s="3">
        <v>22</v>
      </c>
      <c r="F6397" s="17">
        <v>0</v>
      </c>
      <c r="G6397" s="17">
        <v>1</v>
      </c>
      <c r="H6397" s="17">
        <v>0</v>
      </c>
      <c r="I6397" s="7" t="s">
        <v>75</v>
      </c>
      <c r="J6397" s="7">
        <v>25</v>
      </c>
      <c r="K6397" s="4">
        <v>1293</v>
      </c>
      <c r="L6397" s="5">
        <v>1293.0592999999999</v>
      </c>
      <c r="M6397">
        <v>25798.62</v>
      </c>
      <c r="N6397" s="3">
        <v>1</v>
      </c>
      <c r="O6397" s="50" t="e">
        <f>INDEX([1]Dados!$M$2:$N$26779,MATCH($P6397,[1]Dados!$N$2:$N$26779,),2)</f>
        <v>#N/A</v>
      </c>
      <c r="P6397">
        <v>181809</v>
      </c>
      <c r="Q6397" s="1">
        <v>37462</v>
      </c>
      <c r="R6397" s="1">
        <v>37582</v>
      </c>
      <c r="S6397" t="s">
        <v>1871</v>
      </c>
    </row>
    <row r="6398" spans="1:19" x14ac:dyDescent="0.2">
      <c r="A6398" s="7">
        <v>353910</v>
      </c>
      <c r="B6398" s="3">
        <v>68837</v>
      </c>
      <c r="C6398" s="3" t="s">
        <v>28</v>
      </c>
      <c r="D6398" s="2" t="s">
        <v>661</v>
      </c>
      <c r="E6398" s="3">
        <v>22</v>
      </c>
      <c r="F6398" s="17">
        <v>0</v>
      </c>
      <c r="G6398" s="17">
        <v>1</v>
      </c>
      <c r="H6398" s="17">
        <v>0</v>
      </c>
      <c r="I6398" s="7" t="s">
        <v>78</v>
      </c>
      <c r="J6398" s="7">
        <v>22</v>
      </c>
      <c r="K6398" s="4">
        <v>1293</v>
      </c>
      <c r="L6398" s="5">
        <v>1293.0592999999999</v>
      </c>
      <c r="M6398">
        <v>25798.62</v>
      </c>
      <c r="N6398" s="3">
        <v>1</v>
      </c>
      <c r="O6398" s="50" t="e">
        <f>INDEX([1]Dados!$M$2:$N$26779,MATCH($P6398,[1]Dados!$N$2:$N$26779,),2)</f>
        <v>#N/A</v>
      </c>
      <c r="P6398">
        <v>181809</v>
      </c>
      <c r="Q6398" s="1">
        <v>37462</v>
      </c>
      <c r="R6398" s="1">
        <v>37582</v>
      </c>
      <c r="S6398" t="s">
        <v>1871</v>
      </c>
    </row>
    <row r="6399" spans="1:19" x14ac:dyDescent="0.2">
      <c r="A6399" s="7">
        <v>354240</v>
      </c>
      <c r="B6399" s="3">
        <v>69493</v>
      </c>
      <c r="C6399" s="3" t="s">
        <v>28</v>
      </c>
      <c r="D6399" s="2" t="s">
        <v>689</v>
      </c>
      <c r="E6399" s="3">
        <v>18</v>
      </c>
      <c r="F6399" s="17">
        <v>0</v>
      </c>
      <c r="G6399" s="17">
        <v>1</v>
      </c>
      <c r="H6399" s="17">
        <v>0</v>
      </c>
      <c r="I6399" s="7">
        <v>1.1000000000000001</v>
      </c>
      <c r="J6399" s="7">
        <v>25</v>
      </c>
      <c r="K6399" s="4">
        <v>1214</v>
      </c>
      <c r="L6399" s="5">
        <v>1214.0587</v>
      </c>
      <c r="M6399">
        <v>369329</v>
      </c>
      <c r="N6399" s="33">
        <v>1</v>
      </c>
      <c r="O6399" s="50" t="e">
        <f>INDEX([1]Dados!$M$2:$N$26779,MATCH($P6399,[1]Dados!$N$2:$N$26779,),2)</f>
        <v>#N/A</v>
      </c>
      <c r="P6399">
        <v>170392</v>
      </c>
      <c r="Q6399" s="1">
        <v>37180</v>
      </c>
      <c r="R6399" s="1">
        <v>37184</v>
      </c>
      <c r="S6399" t="s">
        <v>1781</v>
      </c>
    </row>
    <row r="6400" spans="1:19" x14ac:dyDescent="0.2">
      <c r="A6400" s="7">
        <v>354240</v>
      </c>
      <c r="B6400" s="3">
        <v>69493</v>
      </c>
      <c r="C6400" s="3" t="s">
        <v>28</v>
      </c>
      <c r="D6400" s="2" t="s">
        <v>689</v>
      </c>
      <c r="E6400" s="3">
        <v>18</v>
      </c>
      <c r="F6400" s="17">
        <v>0</v>
      </c>
      <c r="G6400" s="17">
        <v>1</v>
      </c>
      <c r="H6400" s="17">
        <v>0</v>
      </c>
      <c r="I6400" s="7">
        <v>1.2</v>
      </c>
      <c r="J6400" s="7">
        <v>13</v>
      </c>
      <c r="K6400" s="4">
        <v>1214</v>
      </c>
      <c r="L6400" s="5">
        <v>1214.0587</v>
      </c>
      <c r="M6400">
        <v>369329</v>
      </c>
      <c r="N6400" s="33">
        <v>1</v>
      </c>
      <c r="O6400" s="50" t="e">
        <f>INDEX([1]Dados!$M$2:$N$26779,MATCH($P6400,[1]Dados!$N$2:$N$26779,),2)</f>
        <v>#N/A</v>
      </c>
      <c r="P6400">
        <v>170392</v>
      </c>
      <c r="Q6400" s="1">
        <v>37180</v>
      </c>
      <c r="R6400" s="1">
        <v>37184</v>
      </c>
      <c r="S6400" t="s">
        <v>1781</v>
      </c>
    </row>
    <row r="6401" spans="1:19" x14ac:dyDescent="0.2">
      <c r="A6401" s="7">
        <v>354240</v>
      </c>
      <c r="B6401" s="3">
        <v>69493</v>
      </c>
      <c r="C6401" s="3" t="s">
        <v>28</v>
      </c>
      <c r="D6401" s="2" t="s">
        <v>689</v>
      </c>
      <c r="E6401" s="3">
        <v>18</v>
      </c>
      <c r="F6401" s="17">
        <v>0</v>
      </c>
      <c r="G6401" s="17">
        <v>1</v>
      </c>
      <c r="H6401" s="17">
        <v>0</v>
      </c>
      <c r="I6401" s="7">
        <v>1.3</v>
      </c>
      <c r="J6401" s="7">
        <v>7</v>
      </c>
      <c r="K6401" s="4">
        <v>1214</v>
      </c>
      <c r="L6401" s="5">
        <v>1214.0587</v>
      </c>
      <c r="M6401">
        <v>369329</v>
      </c>
      <c r="N6401" s="33">
        <v>1</v>
      </c>
      <c r="O6401" s="50" t="e">
        <f>INDEX([1]Dados!$M$2:$N$26779,MATCH($P6401,[1]Dados!$N$2:$N$26779,),2)</f>
        <v>#N/A</v>
      </c>
      <c r="P6401">
        <v>170392</v>
      </c>
      <c r="Q6401" s="1">
        <v>37180</v>
      </c>
      <c r="R6401" s="1">
        <v>37184</v>
      </c>
      <c r="S6401" t="s">
        <v>1781</v>
      </c>
    </row>
    <row r="6402" spans="1:19" x14ac:dyDescent="0.2">
      <c r="A6402" s="7">
        <v>354240</v>
      </c>
      <c r="B6402" s="3">
        <v>69493</v>
      </c>
      <c r="C6402" s="3" t="s">
        <v>28</v>
      </c>
      <c r="D6402" s="2" t="s">
        <v>689</v>
      </c>
      <c r="E6402" s="3">
        <v>18</v>
      </c>
      <c r="F6402" s="17">
        <v>0</v>
      </c>
      <c r="G6402" s="17">
        <v>1</v>
      </c>
      <c r="H6402" s="17">
        <v>0</v>
      </c>
      <c r="I6402" s="7">
        <v>1.4</v>
      </c>
      <c r="J6402" s="7">
        <v>25</v>
      </c>
      <c r="K6402" s="4">
        <v>1214</v>
      </c>
      <c r="L6402" s="5">
        <v>1214.0587</v>
      </c>
      <c r="M6402">
        <v>369329</v>
      </c>
      <c r="N6402" s="33">
        <v>1</v>
      </c>
      <c r="O6402" s="50" t="e">
        <f>INDEX([1]Dados!$M$2:$N$26779,MATCH($P6402,[1]Dados!$N$2:$N$26779,),2)</f>
        <v>#N/A</v>
      </c>
      <c r="P6402">
        <v>170392</v>
      </c>
      <c r="Q6402" s="1">
        <v>37180</v>
      </c>
      <c r="R6402" s="1">
        <v>37184</v>
      </c>
      <c r="S6402" t="s">
        <v>1781</v>
      </c>
    </row>
    <row r="6403" spans="1:19" x14ac:dyDescent="0.2">
      <c r="A6403" s="7">
        <v>354240</v>
      </c>
      <c r="B6403" s="3">
        <v>69493</v>
      </c>
      <c r="C6403" s="3" t="s">
        <v>28</v>
      </c>
      <c r="D6403" s="2" t="s">
        <v>689</v>
      </c>
      <c r="E6403" s="3">
        <v>18</v>
      </c>
      <c r="F6403" s="17">
        <v>0</v>
      </c>
      <c r="G6403" s="17">
        <v>1</v>
      </c>
      <c r="H6403" s="17">
        <v>0</v>
      </c>
      <c r="I6403" s="7">
        <v>2.1</v>
      </c>
      <c r="J6403" s="7">
        <v>15</v>
      </c>
      <c r="K6403" s="4">
        <v>1214</v>
      </c>
      <c r="L6403" s="5">
        <v>1214.8580999999999</v>
      </c>
      <c r="M6403">
        <v>78780</v>
      </c>
      <c r="N6403" s="33">
        <v>1</v>
      </c>
      <c r="O6403" s="50" t="e">
        <f>INDEX([1]Dados!$M$2:$N$26779,MATCH($P6403,[1]Dados!$N$2:$N$26779,),2)</f>
        <v>#N/A</v>
      </c>
      <c r="P6403">
        <v>170456</v>
      </c>
      <c r="Q6403" s="1">
        <v>37180</v>
      </c>
      <c r="R6403" s="1">
        <v>37184</v>
      </c>
      <c r="S6403" t="s">
        <v>2452</v>
      </c>
    </row>
    <row r="6404" spans="1:19" x14ac:dyDescent="0.2">
      <c r="A6404" s="7">
        <v>354240</v>
      </c>
      <c r="B6404" s="3">
        <v>69493</v>
      </c>
      <c r="C6404" s="3" t="s">
        <v>28</v>
      </c>
      <c r="D6404" s="2" t="s">
        <v>689</v>
      </c>
      <c r="E6404" s="3">
        <v>18</v>
      </c>
      <c r="F6404" s="17">
        <v>0</v>
      </c>
      <c r="G6404" s="17">
        <v>1</v>
      </c>
      <c r="H6404" s="17">
        <v>0</v>
      </c>
      <c r="I6404" s="7">
        <v>2.2000000000000002</v>
      </c>
      <c r="J6404" s="7">
        <v>10</v>
      </c>
      <c r="K6404" s="4">
        <v>1214</v>
      </c>
      <c r="L6404" s="5">
        <v>1214.8580999999999</v>
      </c>
      <c r="M6404">
        <v>78780</v>
      </c>
      <c r="N6404" s="33">
        <v>1</v>
      </c>
      <c r="O6404" s="50" t="e">
        <f>INDEX([1]Dados!$M$2:$N$26779,MATCH($P6404,[1]Dados!$N$2:$N$26779,),2)</f>
        <v>#N/A</v>
      </c>
      <c r="P6404">
        <v>170456</v>
      </c>
      <c r="Q6404" s="1">
        <v>37180</v>
      </c>
      <c r="R6404" s="1">
        <v>37184</v>
      </c>
      <c r="S6404" t="s">
        <v>2452</v>
      </c>
    </row>
    <row r="6405" spans="1:19" x14ac:dyDescent="0.2">
      <c r="A6405" s="7">
        <v>354240</v>
      </c>
      <c r="B6405" s="3">
        <v>69493</v>
      </c>
      <c r="C6405" s="3" t="s">
        <v>28</v>
      </c>
      <c r="D6405" s="2" t="s">
        <v>689</v>
      </c>
      <c r="E6405" s="3">
        <v>18</v>
      </c>
      <c r="F6405" s="17">
        <v>0</v>
      </c>
      <c r="G6405" s="17">
        <v>1</v>
      </c>
      <c r="H6405" s="17">
        <v>0</v>
      </c>
      <c r="I6405" s="7">
        <v>2.2999999999999998</v>
      </c>
      <c r="J6405" s="7">
        <v>13</v>
      </c>
      <c r="K6405" s="4">
        <v>1214</v>
      </c>
      <c r="L6405" s="5">
        <v>1214.8580999999999</v>
      </c>
      <c r="M6405">
        <v>78780</v>
      </c>
      <c r="N6405" s="33">
        <v>1</v>
      </c>
      <c r="O6405" s="50" t="e">
        <f>INDEX([1]Dados!$M$2:$N$26779,MATCH($P6405,[1]Dados!$N$2:$N$26779,),2)</f>
        <v>#N/A</v>
      </c>
      <c r="P6405">
        <v>170456</v>
      </c>
      <c r="Q6405" s="1">
        <v>37180</v>
      </c>
      <c r="R6405" s="1">
        <v>37184</v>
      </c>
      <c r="S6405" t="s">
        <v>2452</v>
      </c>
    </row>
    <row r="6406" spans="1:19" x14ac:dyDescent="0.2">
      <c r="A6406" s="7">
        <v>354240</v>
      </c>
      <c r="B6406" s="3">
        <v>69493</v>
      </c>
      <c r="C6406" s="3" t="s">
        <v>28</v>
      </c>
      <c r="D6406" s="2" t="s">
        <v>689</v>
      </c>
      <c r="E6406" s="3">
        <v>18</v>
      </c>
      <c r="F6406" s="17">
        <v>0</v>
      </c>
      <c r="G6406" s="17">
        <v>1</v>
      </c>
      <c r="H6406" s="17">
        <v>0</v>
      </c>
      <c r="I6406" s="7">
        <v>2.4</v>
      </c>
      <c r="J6406" s="7">
        <v>7</v>
      </c>
      <c r="K6406" s="4">
        <v>1214</v>
      </c>
      <c r="L6406" s="5">
        <v>1214.8580999999999</v>
      </c>
      <c r="M6406">
        <v>78780</v>
      </c>
      <c r="N6406" s="33">
        <v>1</v>
      </c>
      <c r="O6406" s="50" t="e">
        <f>INDEX([1]Dados!$M$2:$N$26779,MATCH($P6406,[1]Dados!$N$2:$N$26779,),2)</f>
        <v>#N/A</v>
      </c>
      <c r="P6406">
        <v>170456</v>
      </c>
      <c r="Q6406" s="1">
        <v>37180</v>
      </c>
      <c r="R6406" s="1">
        <v>37184</v>
      </c>
      <c r="S6406" t="s">
        <v>2452</v>
      </c>
    </row>
    <row r="6407" spans="1:19" x14ac:dyDescent="0.2">
      <c r="A6407" s="7">
        <v>354240</v>
      </c>
      <c r="B6407" s="3">
        <v>69493</v>
      </c>
      <c r="C6407" s="3" t="s">
        <v>28</v>
      </c>
      <c r="D6407" s="2" t="s">
        <v>689</v>
      </c>
      <c r="E6407" s="3">
        <v>18</v>
      </c>
      <c r="F6407" s="17">
        <v>0</v>
      </c>
      <c r="G6407" s="17">
        <v>1</v>
      </c>
      <c r="H6407" s="17">
        <v>0</v>
      </c>
      <c r="I6407" s="7" t="s">
        <v>3</v>
      </c>
      <c r="J6407" s="7">
        <v>0</v>
      </c>
      <c r="K6407" s="4">
        <v>1203</v>
      </c>
      <c r="L6407" s="5">
        <v>1203.0829000000001</v>
      </c>
      <c r="M6407">
        <v>45628.6</v>
      </c>
      <c r="N6407" s="33">
        <v>1</v>
      </c>
      <c r="O6407" s="50" t="e">
        <f>INDEX([1]Dados!$M$2:$N$26779,MATCH($P6407,[1]Dados!$N$2:$N$26779,),2)</f>
        <v>#N/A</v>
      </c>
      <c r="P6407">
        <v>170440</v>
      </c>
      <c r="Q6407" s="1">
        <v>37180</v>
      </c>
      <c r="R6407" s="1">
        <v>37184</v>
      </c>
      <c r="S6407" t="s">
        <v>2134</v>
      </c>
    </row>
    <row r="6408" spans="1:19" x14ac:dyDescent="0.2">
      <c r="A6408" s="7">
        <v>354240</v>
      </c>
      <c r="B6408" s="3">
        <v>69493</v>
      </c>
      <c r="C6408" s="3" t="s">
        <v>28</v>
      </c>
      <c r="D6408" s="2" t="s">
        <v>689</v>
      </c>
      <c r="E6408" s="3">
        <v>18</v>
      </c>
      <c r="F6408" s="17">
        <v>0</v>
      </c>
      <c r="G6408" s="17">
        <v>1</v>
      </c>
      <c r="H6408" s="17">
        <v>0</v>
      </c>
      <c r="I6408" s="7" t="s">
        <v>3</v>
      </c>
      <c r="J6408" s="7">
        <v>0</v>
      </c>
      <c r="K6408" s="4">
        <v>1214</v>
      </c>
      <c r="L6408" s="5">
        <v>1214.0589</v>
      </c>
      <c r="M6408">
        <v>457700</v>
      </c>
      <c r="N6408" s="33">
        <v>1</v>
      </c>
      <c r="O6408" s="50" t="e">
        <f>INDEX([1]Dados!$M$2:$N$26779,MATCH($P6408,[1]Dados!$N$2:$N$26779,),2)</f>
        <v>#N/A</v>
      </c>
      <c r="P6408">
        <v>170298</v>
      </c>
      <c r="Q6408" s="1">
        <v>37180</v>
      </c>
      <c r="R6408" s="1">
        <v>37184</v>
      </c>
      <c r="S6408" t="s">
        <v>2134</v>
      </c>
    </row>
    <row r="6409" spans="1:19" x14ac:dyDescent="0.2">
      <c r="A6409" s="7">
        <v>354240</v>
      </c>
      <c r="B6409" s="3">
        <v>69493</v>
      </c>
      <c r="C6409" s="3" t="s">
        <v>28</v>
      </c>
      <c r="D6409" s="2" t="s">
        <v>689</v>
      </c>
      <c r="E6409" s="3">
        <v>18</v>
      </c>
      <c r="F6409" s="17">
        <v>0</v>
      </c>
      <c r="G6409" s="17">
        <v>1</v>
      </c>
      <c r="H6409" s="17">
        <v>0</v>
      </c>
      <c r="I6409" s="7" t="s">
        <v>3</v>
      </c>
      <c r="J6409" s="7">
        <v>0</v>
      </c>
      <c r="K6409" s="4">
        <v>1214</v>
      </c>
      <c r="L6409" s="5">
        <v>1214.0589</v>
      </c>
      <c r="M6409">
        <v>457700</v>
      </c>
      <c r="N6409" s="33">
        <v>1</v>
      </c>
      <c r="O6409" s="50" t="e">
        <f>INDEX([1]Dados!$M$2:$N$26779,MATCH($P6409,[1]Dados!$N$2:$N$26779,),2)</f>
        <v>#N/A</v>
      </c>
      <c r="P6409">
        <v>170345</v>
      </c>
      <c r="Q6409" s="1">
        <v>37180</v>
      </c>
      <c r="R6409" s="1">
        <v>37184</v>
      </c>
      <c r="S6409" t="s">
        <v>2134</v>
      </c>
    </row>
    <row r="6410" spans="1:19" x14ac:dyDescent="0.2">
      <c r="A6410" s="7">
        <v>354240</v>
      </c>
      <c r="B6410" s="3">
        <v>69493</v>
      </c>
      <c r="C6410" s="3" t="s">
        <v>28</v>
      </c>
      <c r="D6410" s="2" t="s">
        <v>689</v>
      </c>
      <c r="E6410" s="3">
        <v>18</v>
      </c>
      <c r="F6410" s="17">
        <v>0</v>
      </c>
      <c r="G6410" s="17">
        <v>1</v>
      </c>
      <c r="H6410" s="17">
        <v>0</v>
      </c>
      <c r="I6410" s="7" t="s">
        <v>3</v>
      </c>
      <c r="J6410" s="7">
        <v>0</v>
      </c>
      <c r="K6410" s="4">
        <v>1293</v>
      </c>
      <c r="L6410" s="5">
        <v>1293.0592999999999</v>
      </c>
      <c r="M6410">
        <v>17233</v>
      </c>
      <c r="N6410" s="33">
        <v>1</v>
      </c>
      <c r="O6410" s="50" t="e">
        <f>INDEX([1]Dados!$M$2:$N$26779,MATCH($P6410,[1]Dados!$N$2:$N$26779,),2)</f>
        <v>#N/A</v>
      </c>
      <c r="P6410">
        <v>170110</v>
      </c>
      <c r="Q6410" s="1">
        <v>37180</v>
      </c>
      <c r="R6410" s="1">
        <v>37184</v>
      </c>
      <c r="S6410" t="s">
        <v>2134</v>
      </c>
    </row>
    <row r="6411" spans="1:19" x14ac:dyDescent="0.2">
      <c r="A6411" s="6">
        <v>354510</v>
      </c>
      <c r="B6411" s="3">
        <v>70033</v>
      </c>
      <c r="C6411" s="3" t="s">
        <v>28</v>
      </c>
      <c r="D6411" s="2" t="s">
        <v>720</v>
      </c>
      <c r="E6411" s="3">
        <v>18</v>
      </c>
      <c r="F6411" s="17">
        <v>0</v>
      </c>
      <c r="G6411" s="17">
        <v>1</v>
      </c>
      <c r="H6411" s="17">
        <v>0</v>
      </c>
      <c r="I6411" s="7">
        <v>3.1</v>
      </c>
      <c r="J6411" s="7">
        <v>18</v>
      </c>
      <c r="K6411" s="4">
        <v>1203</v>
      </c>
      <c r="L6411" s="5">
        <v>1203.0829000000001</v>
      </c>
      <c r="M6411">
        <v>15475.09</v>
      </c>
      <c r="N6411" s="33">
        <v>1</v>
      </c>
      <c r="O6411" s="50" t="e">
        <f>INDEX([1]Dados!$M$2:$N$26779,MATCH($P6411,[1]Dados!$N$2:$N$26779,),2)</f>
        <v>#N/A</v>
      </c>
      <c r="P6411">
        <v>170441</v>
      </c>
      <c r="Q6411" s="1">
        <v>37180</v>
      </c>
      <c r="R6411" s="1">
        <v>37184</v>
      </c>
      <c r="S6411" t="s">
        <v>1315</v>
      </c>
    </row>
    <row r="6412" spans="1:19" x14ac:dyDescent="0.2">
      <c r="A6412" s="6">
        <v>354510</v>
      </c>
      <c r="B6412" s="3">
        <v>70033</v>
      </c>
      <c r="C6412" s="3" t="s">
        <v>28</v>
      </c>
      <c r="D6412" s="2" t="s">
        <v>720</v>
      </c>
      <c r="E6412" s="3">
        <v>18</v>
      </c>
      <c r="F6412" s="17">
        <v>0</v>
      </c>
      <c r="G6412" s="17">
        <v>1</v>
      </c>
      <c r="H6412" s="17">
        <v>0</v>
      </c>
      <c r="I6412" s="7">
        <v>3.2</v>
      </c>
      <c r="J6412" s="7">
        <v>33</v>
      </c>
      <c r="K6412" s="4">
        <v>1203</v>
      </c>
      <c r="L6412" s="5">
        <v>1203.0829000000001</v>
      </c>
      <c r="M6412">
        <v>15475.09</v>
      </c>
      <c r="N6412" s="33">
        <v>1</v>
      </c>
      <c r="O6412" s="50" t="e">
        <f>INDEX([1]Dados!$M$2:$N$26779,MATCH($P6412,[1]Dados!$N$2:$N$26779,),2)</f>
        <v>#N/A</v>
      </c>
      <c r="P6412">
        <v>170441</v>
      </c>
      <c r="Q6412" s="1">
        <v>37180</v>
      </c>
      <c r="R6412" s="1">
        <v>37184</v>
      </c>
      <c r="S6412" t="s">
        <v>1315</v>
      </c>
    </row>
    <row r="6413" spans="1:19" x14ac:dyDescent="0.2">
      <c r="A6413" s="6">
        <v>354510</v>
      </c>
      <c r="B6413" s="3">
        <v>70033</v>
      </c>
      <c r="C6413" s="3" t="s">
        <v>28</v>
      </c>
      <c r="D6413" s="2" t="s">
        <v>720</v>
      </c>
      <c r="E6413" s="3">
        <v>18</v>
      </c>
      <c r="F6413" s="17">
        <v>0</v>
      </c>
      <c r="G6413" s="17">
        <v>1</v>
      </c>
      <c r="H6413" s="17">
        <v>0</v>
      </c>
      <c r="I6413" s="7">
        <v>3.3</v>
      </c>
      <c r="J6413" s="7">
        <v>13</v>
      </c>
      <c r="K6413" s="4">
        <v>1203</v>
      </c>
      <c r="L6413" s="5">
        <v>1203.0829000000001</v>
      </c>
      <c r="M6413">
        <v>15475.09</v>
      </c>
      <c r="N6413" s="33">
        <v>1</v>
      </c>
      <c r="O6413" s="50" t="e">
        <f>INDEX([1]Dados!$M$2:$N$26779,MATCH($P6413,[1]Dados!$N$2:$N$26779,),2)</f>
        <v>#N/A</v>
      </c>
      <c r="P6413">
        <v>170441</v>
      </c>
      <c r="Q6413" s="1">
        <v>37180</v>
      </c>
      <c r="R6413" s="1">
        <v>37184</v>
      </c>
      <c r="S6413" t="s">
        <v>1315</v>
      </c>
    </row>
    <row r="6414" spans="1:19" x14ac:dyDescent="0.2">
      <c r="A6414" s="6">
        <v>354510</v>
      </c>
      <c r="B6414" s="3">
        <v>70033</v>
      </c>
      <c r="C6414" s="3" t="s">
        <v>28</v>
      </c>
      <c r="D6414" s="2" t="s">
        <v>720</v>
      </c>
      <c r="E6414" s="3">
        <v>18</v>
      </c>
      <c r="F6414" s="17">
        <v>0</v>
      </c>
      <c r="G6414" s="17">
        <v>1</v>
      </c>
      <c r="H6414" s="17">
        <v>0</v>
      </c>
      <c r="I6414" s="7">
        <v>3.4</v>
      </c>
      <c r="J6414" s="7">
        <v>17</v>
      </c>
      <c r="K6414" s="4">
        <v>1203</v>
      </c>
      <c r="L6414" s="5">
        <v>1203.0829000000001</v>
      </c>
      <c r="M6414">
        <v>15475.09</v>
      </c>
      <c r="N6414" s="33">
        <v>1</v>
      </c>
      <c r="O6414" s="50" t="e">
        <f>INDEX([1]Dados!$M$2:$N$26779,MATCH($P6414,[1]Dados!$N$2:$N$26779,),2)</f>
        <v>#N/A</v>
      </c>
      <c r="P6414">
        <v>170441</v>
      </c>
      <c r="Q6414" s="1">
        <v>37180</v>
      </c>
      <c r="R6414" s="1">
        <v>37184</v>
      </c>
      <c r="S6414" t="s">
        <v>1315</v>
      </c>
    </row>
    <row r="6415" spans="1:19" x14ac:dyDescent="0.2">
      <c r="A6415" s="6">
        <v>354510</v>
      </c>
      <c r="B6415" s="3">
        <v>70033</v>
      </c>
      <c r="C6415" s="3" t="s">
        <v>28</v>
      </c>
      <c r="D6415" s="2" t="s">
        <v>720</v>
      </c>
      <c r="E6415" s="3">
        <v>18</v>
      </c>
      <c r="F6415" s="17">
        <v>0</v>
      </c>
      <c r="G6415" s="17">
        <v>1</v>
      </c>
      <c r="H6415" s="17">
        <v>0</v>
      </c>
      <c r="I6415" s="7">
        <v>1.1000000000000001</v>
      </c>
      <c r="J6415" s="7">
        <v>25</v>
      </c>
      <c r="K6415" s="4">
        <v>1214</v>
      </c>
      <c r="L6415" s="5">
        <v>1214.0587</v>
      </c>
      <c r="M6415">
        <v>91093.95</v>
      </c>
      <c r="N6415" s="33">
        <v>1</v>
      </c>
      <c r="O6415" s="50" t="e">
        <f>INDEX([1]Dados!$M$2:$N$26779,MATCH($P6415,[1]Dados!$N$2:$N$26779,),2)</f>
        <v>#N/A</v>
      </c>
      <c r="P6415">
        <v>170393</v>
      </c>
      <c r="Q6415" s="1">
        <v>37180</v>
      </c>
      <c r="R6415" s="1">
        <v>37184</v>
      </c>
      <c r="S6415" t="s">
        <v>1311</v>
      </c>
    </row>
    <row r="6416" spans="1:19" x14ac:dyDescent="0.2">
      <c r="A6416" s="6">
        <v>354510</v>
      </c>
      <c r="B6416" s="3">
        <v>70033</v>
      </c>
      <c r="C6416" s="3" t="s">
        <v>28</v>
      </c>
      <c r="D6416" s="2" t="s">
        <v>720</v>
      </c>
      <c r="E6416" s="3">
        <v>18</v>
      </c>
      <c r="F6416" s="17">
        <v>0</v>
      </c>
      <c r="G6416" s="17">
        <v>1</v>
      </c>
      <c r="H6416" s="17">
        <v>0</v>
      </c>
      <c r="I6416" s="7">
        <v>1.2</v>
      </c>
      <c r="J6416" s="7">
        <v>1</v>
      </c>
      <c r="K6416" s="4">
        <v>1214</v>
      </c>
      <c r="L6416" s="5">
        <v>1214.0587</v>
      </c>
      <c r="M6416">
        <v>91093.95</v>
      </c>
      <c r="N6416" s="33">
        <v>1</v>
      </c>
      <c r="O6416" s="50" t="e">
        <f>INDEX([1]Dados!$M$2:$N$26779,MATCH($P6416,[1]Dados!$N$2:$N$26779,),2)</f>
        <v>#N/A</v>
      </c>
      <c r="P6416">
        <v>170393</v>
      </c>
      <c r="Q6416" s="1">
        <v>37180</v>
      </c>
      <c r="R6416" s="1">
        <v>37184</v>
      </c>
      <c r="S6416" t="s">
        <v>1311</v>
      </c>
    </row>
    <row r="6417" spans="1:19" x14ac:dyDescent="0.2">
      <c r="A6417" s="6">
        <v>354510</v>
      </c>
      <c r="B6417" s="3">
        <v>70033</v>
      </c>
      <c r="C6417" s="3" t="s">
        <v>28</v>
      </c>
      <c r="D6417" s="2" t="s">
        <v>720</v>
      </c>
      <c r="E6417" s="3">
        <v>18</v>
      </c>
      <c r="F6417" s="17">
        <v>0</v>
      </c>
      <c r="G6417" s="17">
        <v>1</v>
      </c>
      <c r="H6417" s="17">
        <v>0</v>
      </c>
      <c r="I6417" s="7">
        <v>1.3</v>
      </c>
      <c r="J6417" s="7">
        <v>25</v>
      </c>
      <c r="K6417" s="4">
        <v>1214</v>
      </c>
      <c r="L6417" s="5">
        <v>1214.0587</v>
      </c>
      <c r="M6417">
        <v>91093.95</v>
      </c>
      <c r="N6417" s="33">
        <v>1</v>
      </c>
      <c r="O6417" s="50" t="e">
        <f>INDEX([1]Dados!$M$2:$N$26779,MATCH($P6417,[1]Dados!$N$2:$N$26779,),2)</f>
        <v>#N/A</v>
      </c>
      <c r="P6417">
        <v>170393</v>
      </c>
      <c r="Q6417" s="1">
        <v>37180</v>
      </c>
      <c r="R6417" s="1">
        <v>37184</v>
      </c>
      <c r="S6417" t="s">
        <v>1311</v>
      </c>
    </row>
    <row r="6418" spans="1:19" x14ac:dyDescent="0.2">
      <c r="A6418" s="6">
        <v>354510</v>
      </c>
      <c r="B6418" s="3">
        <v>70033</v>
      </c>
      <c r="C6418" s="3" t="s">
        <v>28</v>
      </c>
      <c r="D6418" s="2" t="s">
        <v>720</v>
      </c>
      <c r="E6418" s="3">
        <v>18</v>
      </c>
      <c r="F6418" s="17">
        <v>0</v>
      </c>
      <c r="G6418" s="17">
        <v>1</v>
      </c>
      <c r="H6418" s="17">
        <v>0</v>
      </c>
      <c r="I6418" s="7">
        <v>1.4</v>
      </c>
      <c r="J6418" s="7">
        <v>15</v>
      </c>
      <c r="K6418" s="4">
        <v>1214</v>
      </c>
      <c r="L6418" s="5">
        <v>1214.0587</v>
      </c>
      <c r="M6418">
        <v>91093.95</v>
      </c>
      <c r="N6418" s="33">
        <v>1</v>
      </c>
      <c r="O6418" s="50" t="e">
        <f>INDEX([1]Dados!$M$2:$N$26779,MATCH($P6418,[1]Dados!$N$2:$N$26779,),2)</f>
        <v>#N/A</v>
      </c>
      <c r="P6418">
        <v>170393</v>
      </c>
      <c r="Q6418" s="1">
        <v>37180</v>
      </c>
      <c r="R6418" s="1">
        <v>37184</v>
      </c>
      <c r="S6418" t="s">
        <v>1311</v>
      </c>
    </row>
    <row r="6419" spans="1:19" x14ac:dyDescent="0.2">
      <c r="A6419" s="6">
        <v>354510</v>
      </c>
      <c r="B6419" s="3">
        <v>70033</v>
      </c>
      <c r="C6419" s="3" t="s">
        <v>28</v>
      </c>
      <c r="D6419" s="2" t="s">
        <v>720</v>
      </c>
      <c r="E6419" s="3">
        <v>18</v>
      </c>
      <c r="F6419" s="17">
        <v>0</v>
      </c>
      <c r="G6419" s="17">
        <v>1</v>
      </c>
      <c r="H6419" s="17">
        <v>0</v>
      </c>
      <c r="I6419" s="7">
        <v>1.5</v>
      </c>
      <c r="J6419" s="7">
        <v>7</v>
      </c>
      <c r="K6419" s="4">
        <v>1214</v>
      </c>
      <c r="L6419" s="5">
        <v>1214.0587</v>
      </c>
      <c r="M6419">
        <v>91093.95</v>
      </c>
      <c r="N6419" s="33">
        <v>1</v>
      </c>
      <c r="O6419" s="50" t="e">
        <f>INDEX([1]Dados!$M$2:$N$26779,MATCH($P6419,[1]Dados!$N$2:$N$26779,),2)</f>
        <v>#N/A</v>
      </c>
      <c r="P6419">
        <v>170393</v>
      </c>
      <c r="Q6419" s="1">
        <v>37180</v>
      </c>
      <c r="R6419" s="1">
        <v>37184</v>
      </c>
      <c r="S6419" t="s">
        <v>1311</v>
      </c>
    </row>
    <row r="6420" spans="1:19" x14ac:dyDescent="0.2">
      <c r="A6420" s="6">
        <v>354510</v>
      </c>
      <c r="B6420" s="3">
        <v>70033</v>
      </c>
      <c r="C6420" s="3" t="s">
        <v>28</v>
      </c>
      <c r="D6420" s="2" t="s">
        <v>720</v>
      </c>
      <c r="E6420" s="3">
        <v>18</v>
      </c>
      <c r="F6420" s="17">
        <v>0</v>
      </c>
      <c r="G6420" s="17">
        <v>1</v>
      </c>
      <c r="H6420" s="17">
        <v>0</v>
      </c>
      <c r="I6420" s="7" t="s">
        <v>3</v>
      </c>
      <c r="J6420" s="7">
        <v>0</v>
      </c>
      <c r="K6420" s="4">
        <v>1214</v>
      </c>
      <c r="L6420" s="5">
        <v>1214.0589</v>
      </c>
      <c r="M6420">
        <v>32000</v>
      </c>
      <c r="N6420" s="33">
        <v>1</v>
      </c>
      <c r="O6420" s="50" t="e">
        <f>INDEX([1]Dados!$M$2:$N$26779,MATCH($P6420,[1]Dados!$N$2:$N$26779,),2)</f>
        <v>#N/A</v>
      </c>
      <c r="P6420">
        <v>170299</v>
      </c>
      <c r="Q6420" s="1">
        <v>37180</v>
      </c>
      <c r="R6420" s="1">
        <v>37184</v>
      </c>
      <c r="S6420" t="s">
        <v>2134</v>
      </c>
    </row>
    <row r="6421" spans="1:19" x14ac:dyDescent="0.2">
      <c r="A6421" s="6">
        <v>354510</v>
      </c>
      <c r="B6421" s="3">
        <v>70033</v>
      </c>
      <c r="C6421" s="3" t="s">
        <v>28</v>
      </c>
      <c r="D6421" s="2" t="s">
        <v>720</v>
      </c>
      <c r="E6421" s="3">
        <v>18</v>
      </c>
      <c r="F6421" s="17">
        <v>0</v>
      </c>
      <c r="G6421" s="17">
        <v>1</v>
      </c>
      <c r="H6421" s="17">
        <v>0</v>
      </c>
      <c r="I6421" s="7">
        <v>4.0999999999999996</v>
      </c>
      <c r="J6421" s="7">
        <v>7</v>
      </c>
      <c r="K6421" s="4">
        <v>1214</v>
      </c>
      <c r="L6421" s="5">
        <v>1214.0808</v>
      </c>
      <c r="M6421">
        <v>44562.48</v>
      </c>
      <c r="N6421" s="33">
        <v>1</v>
      </c>
      <c r="O6421" s="50" t="e">
        <f>INDEX([1]Dados!$M$2:$N$26779,MATCH($P6421,[1]Dados!$N$2:$N$26779,),2)</f>
        <v>#N/A</v>
      </c>
      <c r="P6421">
        <v>170457</v>
      </c>
      <c r="Q6421" s="1">
        <v>37180</v>
      </c>
      <c r="R6421" s="1">
        <v>37184</v>
      </c>
      <c r="S6421" t="s">
        <v>1316</v>
      </c>
    </row>
    <row r="6422" spans="1:19" x14ac:dyDescent="0.2">
      <c r="A6422" s="6">
        <v>354510</v>
      </c>
      <c r="B6422" s="3">
        <v>70033</v>
      </c>
      <c r="C6422" s="3" t="s">
        <v>28</v>
      </c>
      <c r="D6422" s="2" t="s">
        <v>720</v>
      </c>
      <c r="E6422" s="3">
        <v>18</v>
      </c>
      <c r="F6422" s="17">
        <v>0</v>
      </c>
      <c r="G6422" s="17">
        <v>1</v>
      </c>
      <c r="H6422" s="17">
        <v>0</v>
      </c>
      <c r="I6422" s="7" t="s">
        <v>3</v>
      </c>
      <c r="J6422" s="7">
        <v>0</v>
      </c>
      <c r="K6422" s="4">
        <v>1214</v>
      </c>
      <c r="L6422" s="5">
        <v>1214.0808</v>
      </c>
      <c r="M6422">
        <v>80000</v>
      </c>
      <c r="N6422" s="33">
        <v>1</v>
      </c>
      <c r="O6422" s="50" t="e">
        <f>INDEX([1]Dados!$M$2:$N$26779,MATCH($P6422,[1]Dados!$N$2:$N$26779,),2)</f>
        <v>#N/A</v>
      </c>
      <c r="P6422">
        <v>170156</v>
      </c>
      <c r="Q6422" s="1">
        <v>37180</v>
      </c>
      <c r="R6422" s="1">
        <v>37184</v>
      </c>
      <c r="S6422" t="s">
        <v>1316</v>
      </c>
    </row>
    <row r="6423" spans="1:19" x14ac:dyDescent="0.2">
      <c r="A6423" s="6">
        <v>354510</v>
      </c>
      <c r="B6423" s="3">
        <v>70033</v>
      </c>
      <c r="C6423" s="3" t="s">
        <v>28</v>
      </c>
      <c r="D6423" s="2" t="s">
        <v>720</v>
      </c>
      <c r="E6423" s="3">
        <v>18</v>
      </c>
      <c r="F6423" s="17">
        <v>0</v>
      </c>
      <c r="G6423" s="17">
        <v>1</v>
      </c>
      <c r="H6423" s="17">
        <v>0</v>
      </c>
      <c r="I6423" s="7" t="s">
        <v>3</v>
      </c>
      <c r="J6423" s="7">
        <v>0</v>
      </c>
      <c r="K6423" s="4">
        <v>1214</v>
      </c>
      <c r="L6423" s="5">
        <v>1214.0808</v>
      </c>
      <c r="M6423">
        <v>30000</v>
      </c>
      <c r="N6423" s="33">
        <v>1</v>
      </c>
      <c r="O6423" s="50" t="e">
        <f>INDEX([1]Dados!$M$2:$N$26779,MATCH($P6423,[1]Dados!$N$2:$N$26779,),2)</f>
        <v>#N/A</v>
      </c>
      <c r="P6423">
        <v>170459</v>
      </c>
      <c r="Q6423" s="1">
        <v>37180</v>
      </c>
      <c r="R6423" s="1">
        <v>37184</v>
      </c>
      <c r="S6423" t="s">
        <v>1316</v>
      </c>
    </row>
    <row r="6424" spans="1:19" x14ac:dyDescent="0.2">
      <c r="A6424" s="6">
        <v>354510</v>
      </c>
      <c r="B6424" s="3">
        <v>70033</v>
      </c>
      <c r="C6424" s="3" t="s">
        <v>28</v>
      </c>
      <c r="D6424" s="2" t="s">
        <v>720</v>
      </c>
      <c r="E6424" s="3">
        <v>18</v>
      </c>
      <c r="F6424" s="17">
        <v>0</v>
      </c>
      <c r="G6424" s="17">
        <v>1</v>
      </c>
      <c r="H6424" s="17">
        <v>0</v>
      </c>
      <c r="I6424" s="7">
        <v>2.1</v>
      </c>
      <c r="J6424" s="7">
        <v>22</v>
      </c>
      <c r="K6424" s="4">
        <v>1293</v>
      </c>
      <c r="L6424" s="5">
        <v>1293.0592999999999</v>
      </c>
      <c r="M6424">
        <v>7514.55</v>
      </c>
      <c r="N6424" s="33">
        <v>1</v>
      </c>
      <c r="O6424" s="50" t="e">
        <f>INDEX([1]Dados!$M$2:$N$26779,MATCH($P6424,[1]Dados!$N$2:$N$26779,),2)</f>
        <v>#N/A</v>
      </c>
      <c r="P6424">
        <v>170111</v>
      </c>
      <c r="Q6424" s="1">
        <v>37180</v>
      </c>
      <c r="R6424" s="1">
        <v>37184</v>
      </c>
      <c r="S6424" t="s">
        <v>1314</v>
      </c>
    </row>
    <row r="6425" spans="1:19" x14ac:dyDescent="0.2">
      <c r="A6425" s="7">
        <v>354560</v>
      </c>
      <c r="B6425" s="3">
        <v>70130</v>
      </c>
      <c r="C6425" s="3" t="s">
        <v>28</v>
      </c>
      <c r="D6425" s="2" t="s">
        <v>724</v>
      </c>
      <c r="E6425" s="3">
        <v>18</v>
      </c>
      <c r="F6425" s="17">
        <v>0</v>
      </c>
      <c r="G6425" s="17">
        <v>1</v>
      </c>
      <c r="H6425" s="17">
        <v>0</v>
      </c>
      <c r="I6425" s="7" t="s">
        <v>3</v>
      </c>
      <c r="J6425" s="7">
        <v>0</v>
      </c>
      <c r="K6425" s="4">
        <v>1203</v>
      </c>
      <c r="L6425" s="5">
        <v>1203.0829000000001</v>
      </c>
      <c r="M6425">
        <v>35846</v>
      </c>
      <c r="N6425" s="3">
        <v>1</v>
      </c>
      <c r="O6425" s="50" t="e">
        <f>INDEX([1]Dados!$M$2:$N$26779,MATCH($P6425,[1]Dados!$N$2:$N$26779,),2)</f>
        <v>#N/A</v>
      </c>
      <c r="P6425" s="28">
        <v>170442</v>
      </c>
      <c r="Q6425" s="1">
        <v>37180</v>
      </c>
      <c r="R6425" s="1">
        <v>37184</v>
      </c>
      <c r="S6425" t="s">
        <v>2134</v>
      </c>
    </row>
    <row r="6426" spans="1:19" x14ac:dyDescent="0.2">
      <c r="A6426" s="7">
        <v>354560</v>
      </c>
      <c r="B6426" s="3">
        <v>70130</v>
      </c>
      <c r="C6426" s="3" t="s">
        <v>28</v>
      </c>
      <c r="D6426" s="2" t="s">
        <v>724</v>
      </c>
      <c r="E6426" s="3">
        <v>18</v>
      </c>
      <c r="F6426" s="17">
        <v>0</v>
      </c>
      <c r="G6426" s="17">
        <v>1</v>
      </c>
      <c r="H6426" s="17">
        <v>0</v>
      </c>
      <c r="I6426" s="7" t="s">
        <v>3</v>
      </c>
      <c r="J6426" s="7">
        <v>0</v>
      </c>
      <c r="K6426" s="4">
        <v>1214</v>
      </c>
      <c r="L6426" s="5">
        <v>1214.0587</v>
      </c>
      <c r="M6426">
        <v>287498.03999999998</v>
      </c>
      <c r="N6426" s="3">
        <v>1</v>
      </c>
      <c r="O6426" s="50" t="e">
        <f>INDEX([1]Dados!$M$2:$N$26779,MATCH($P6426,[1]Dados!$N$2:$N$26779,),2)</f>
        <v>#N/A</v>
      </c>
      <c r="P6426" s="28">
        <v>170394</v>
      </c>
      <c r="Q6426" s="1">
        <v>37180</v>
      </c>
      <c r="R6426" s="1">
        <v>37184</v>
      </c>
      <c r="S6426" t="s">
        <v>2134</v>
      </c>
    </row>
    <row r="6427" spans="1:19" x14ac:dyDescent="0.2">
      <c r="A6427" s="7">
        <v>354560</v>
      </c>
      <c r="B6427" s="3">
        <v>70130</v>
      </c>
      <c r="C6427" s="3" t="s">
        <v>28</v>
      </c>
      <c r="D6427" s="2" t="s">
        <v>724</v>
      </c>
      <c r="E6427" s="3">
        <v>18</v>
      </c>
      <c r="F6427" s="17">
        <v>0</v>
      </c>
      <c r="G6427" s="17">
        <v>1</v>
      </c>
      <c r="H6427" s="17">
        <v>0</v>
      </c>
      <c r="I6427" s="7">
        <v>2.1</v>
      </c>
      <c r="J6427" s="7">
        <v>7</v>
      </c>
      <c r="K6427" s="4">
        <v>1214</v>
      </c>
      <c r="L6427" s="5">
        <v>1214.0808</v>
      </c>
      <c r="M6427">
        <v>90436.5</v>
      </c>
      <c r="N6427" s="3">
        <v>1</v>
      </c>
      <c r="O6427" s="50" t="e">
        <f>INDEX([1]Dados!$M$2:$N$26779,MATCH($P6427,[1]Dados!$N$2:$N$26779,),2)</f>
        <v>#N/A</v>
      </c>
      <c r="P6427">
        <v>170157</v>
      </c>
      <c r="Q6427" s="1">
        <v>37180</v>
      </c>
      <c r="R6427" s="1">
        <v>37184</v>
      </c>
      <c r="S6427" t="s">
        <v>1324</v>
      </c>
    </row>
    <row r="6428" spans="1:19" x14ac:dyDescent="0.2">
      <c r="A6428" s="7">
        <v>354560</v>
      </c>
      <c r="B6428" s="3">
        <v>70130</v>
      </c>
      <c r="C6428" s="3" t="s">
        <v>28</v>
      </c>
      <c r="D6428" s="2" t="s">
        <v>724</v>
      </c>
      <c r="E6428" s="3">
        <v>18</v>
      </c>
      <c r="F6428" s="17">
        <v>0</v>
      </c>
      <c r="G6428" s="17">
        <v>1</v>
      </c>
      <c r="H6428" s="17">
        <v>0</v>
      </c>
      <c r="I6428" s="7">
        <v>2.2000000000000002</v>
      </c>
      <c r="J6428" s="7">
        <v>7</v>
      </c>
      <c r="K6428" s="4">
        <v>1214</v>
      </c>
      <c r="L6428" s="5">
        <v>1214.0808</v>
      </c>
      <c r="M6428">
        <v>90436.5</v>
      </c>
      <c r="N6428" s="3">
        <v>1</v>
      </c>
      <c r="O6428" s="50" t="e">
        <f>INDEX([1]Dados!$M$2:$N$26779,MATCH($P6428,[1]Dados!$N$2:$N$26779,),2)</f>
        <v>#N/A</v>
      </c>
      <c r="P6428">
        <v>170157</v>
      </c>
      <c r="Q6428" s="1">
        <v>37180</v>
      </c>
      <c r="R6428" s="1">
        <v>37184</v>
      </c>
      <c r="S6428" t="s">
        <v>1324</v>
      </c>
    </row>
    <row r="6429" spans="1:19" x14ac:dyDescent="0.2">
      <c r="A6429" s="7">
        <v>354560</v>
      </c>
      <c r="B6429" s="3">
        <v>70130</v>
      </c>
      <c r="C6429" s="3" t="s">
        <v>28</v>
      </c>
      <c r="D6429" s="2" t="s">
        <v>724</v>
      </c>
      <c r="E6429" s="3">
        <v>18</v>
      </c>
      <c r="F6429" s="17">
        <v>0</v>
      </c>
      <c r="G6429" s="17">
        <v>1</v>
      </c>
      <c r="H6429" s="17">
        <v>0</v>
      </c>
      <c r="I6429" s="7" t="s">
        <v>3</v>
      </c>
      <c r="J6429" s="7">
        <v>0</v>
      </c>
      <c r="K6429" s="4">
        <v>1214</v>
      </c>
      <c r="L6429" s="5">
        <v>1214.0808</v>
      </c>
      <c r="M6429">
        <v>82400</v>
      </c>
      <c r="N6429" s="3">
        <v>1</v>
      </c>
      <c r="O6429" s="50" t="e">
        <f>INDEX([1]Dados!$M$2:$N$26779,MATCH($P6429,[1]Dados!$N$2:$N$26779,),2)</f>
        <v>#N/A</v>
      </c>
      <c r="P6429">
        <v>170461</v>
      </c>
      <c r="Q6429" s="1">
        <v>37180</v>
      </c>
      <c r="R6429" s="1">
        <v>37184</v>
      </c>
      <c r="S6429" t="s">
        <v>1324</v>
      </c>
    </row>
    <row r="6430" spans="1:19" x14ac:dyDescent="0.2">
      <c r="A6430" s="7">
        <v>354560</v>
      </c>
      <c r="B6430" s="3">
        <v>70130</v>
      </c>
      <c r="C6430" s="3" t="s">
        <v>28</v>
      </c>
      <c r="D6430" s="2" t="s">
        <v>724</v>
      </c>
      <c r="E6430" s="3">
        <v>18</v>
      </c>
      <c r="F6430" s="17">
        <v>0</v>
      </c>
      <c r="G6430" s="17">
        <v>1</v>
      </c>
      <c r="H6430" s="17">
        <v>0</v>
      </c>
      <c r="I6430" s="7">
        <v>1.1000000000000001</v>
      </c>
      <c r="J6430" s="7">
        <v>22</v>
      </c>
      <c r="K6430" s="4">
        <v>1293</v>
      </c>
      <c r="L6430" s="5">
        <v>1293.0592999999999</v>
      </c>
      <c r="M6430">
        <v>57635.13</v>
      </c>
      <c r="N6430" s="3">
        <v>1</v>
      </c>
      <c r="O6430" s="50" t="e">
        <f>INDEX([1]Dados!$M$2:$N$26779,MATCH($P6430,[1]Dados!$N$2:$N$26779,),2)</f>
        <v>#N/A</v>
      </c>
      <c r="P6430">
        <v>170112</v>
      </c>
      <c r="Q6430" s="1">
        <v>37180</v>
      </c>
      <c r="R6430" s="1">
        <v>37184</v>
      </c>
      <c r="S6430" t="s">
        <v>1323</v>
      </c>
    </row>
    <row r="6431" spans="1:19" x14ac:dyDescent="0.2">
      <c r="A6431" s="7">
        <v>354560</v>
      </c>
      <c r="B6431" s="3">
        <v>70130</v>
      </c>
      <c r="C6431" s="3" t="s">
        <v>28</v>
      </c>
      <c r="D6431" s="2" t="s">
        <v>724</v>
      </c>
      <c r="E6431" s="3">
        <v>18</v>
      </c>
      <c r="F6431" s="17">
        <v>0</v>
      </c>
      <c r="G6431" s="17">
        <v>1</v>
      </c>
      <c r="H6431" s="17">
        <v>0</v>
      </c>
      <c r="I6431" s="7">
        <v>1.2</v>
      </c>
      <c r="J6431" s="7">
        <v>21</v>
      </c>
      <c r="K6431" s="4">
        <v>1293</v>
      </c>
      <c r="L6431" s="5">
        <v>1293.0592999999999</v>
      </c>
      <c r="M6431">
        <v>57635.13</v>
      </c>
      <c r="N6431" s="3">
        <v>1</v>
      </c>
      <c r="O6431" s="50" t="e">
        <f>INDEX([1]Dados!$M$2:$N$26779,MATCH($P6431,[1]Dados!$N$2:$N$26779,),2)</f>
        <v>#N/A</v>
      </c>
      <c r="P6431">
        <v>170112</v>
      </c>
      <c r="Q6431" s="1">
        <v>37180</v>
      </c>
      <c r="R6431" s="1">
        <v>37184</v>
      </c>
      <c r="S6431" t="s">
        <v>1323</v>
      </c>
    </row>
    <row r="6432" spans="1:19" x14ac:dyDescent="0.2">
      <c r="A6432" s="7">
        <v>170825</v>
      </c>
      <c r="B6432" s="3">
        <v>73199</v>
      </c>
      <c r="C6432" s="3" t="s">
        <v>36</v>
      </c>
      <c r="D6432" s="2" t="s">
        <v>431</v>
      </c>
      <c r="E6432" s="3">
        <v>18</v>
      </c>
      <c r="F6432" s="17">
        <v>0</v>
      </c>
      <c r="G6432" s="17">
        <v>1</v>
      </c>
      <c r="H6432" s="17">
        <v>0</v>
      </c>
      <c r="I6432" s="7">
        <v>5.0999999999999996</v>
      </c>
      <c r="J6432" s="7">
        <v>15</v>
      </c>
      <c r="K6432" s="4">
        <v>1203</v>
      </c>
      <c r="L6432" s="5">
        <v>1203.0829000000001</v>
      </c>
      <c r="M6432">
        <v>19225.080000000002</v>
      </c>
      <c r="N6432" s="3">
        <v>1</v>
      </c>
      <c r="O6432" s="50" t="e">
        <f>INDEX([1]Dados!$M$2:$N$26779,MATCH($P6432,[1]Dados!$N$2:$N$26779,),2)</f>
        <v>#N/A</v>
      </c>
      <c r="P6432">
        <v>170444</v>
      </c>
      <c r="Q6432" s="1">
        <v>37180</v>
      </c>
      <c r="R6432" s="1">
        <v>37184</v>
      </c>
      <c r="S6432" t="s">
        <v>1565</v>
      </c>
    </row>
    <row r="6433" spans="1:19" x14ac:dyDescent="0.2">
      <c r="A6433" s="7">
        <v>170825</v>
      </c>
      <c r="B6433" s="3">
        <v>73199</v>
      </c>
      <c r="C6433" s="3" t="s">
        <v>36</v>
      </c>
      <c r="D6433" s="2" t="s">
        <v>431</v>
      </c>
      <c r="E6433" s="3">
        <v>18</v>
      </c>
      <c r="F6433" s="17">
        <v>0</v>
      </c>
      <c r="G6433" s="17">
        <v>1</v>
      </c>
      <c r="H6433" s="17">
        <v>0</v>
      </c>
      <c r="I6433" s="7">
        <v>1.1000000000000001</v>
      </c>
      <c r="J6433" s="7">
        <v>25</v>
      </c>
      <c r="K6433" s="4">
        <v>1214</v>
      </c>
      <c r="L6433" s="5">
        <v>1214.0587</v>
      </c>
      <c r="M6433">
        <v>46376.75</v>
      </c>
      <c r="N6433" s="3">
        <v>1</v>
      </c>
      <c r="O6433" s="50" t="e">
        <f>INDEX([1]Dados!$M$2:$N$26779,MATCH($P6433,[1]Dados!$N$2:$N$26779,),2)</f>
        <v>#N/A</v>
      </c>
      <c r="P6433">
        <v>170396</v>
      </c>
      <c r="Q6433" s="1">
        <v>37180</v>
      </c>
      <c r="R6433" s="1">
        <v>37184</v>
      </c>
      <c r="S6433" t="s">
        <v>947</v>
      </c>
    </row>
    <row r="6434" spans="1:19" x14ac:dyDescent="0.2">
      <c r="A6434" s="7">
        <v>170825</v>
      </c>
      <c r="B6434" s="3">
        <v>73199</v>
      </c>
      <c r="C6434" s="3" t="s">
        <v>36</v>
      </c>
      <c r="D6434" s="2" t="s">
        <v>431</v>
      </c>
      <c r="E6434" s="3">
        <v>18</v>
      </c>
      <c r="F6434" s="17">
        <v>0</v>
      </c>
      <c r="G6434" s="17">
        <v>1</v>
      </c>
      <c r="H6434" s="17">
        <v>0</v>
      </c>
      <c r="I6434" s="7">
        <v>1.2</v>
      </c>
      <c r="J6434" s="7">
        <v>13</v>
      </c>
      <c r="K6434" s="4">
        <v>1214</v>
      </c>
      <c r="L6434" s="5">
        <v>1214.0587</v>
      </c>
      <c r="M6434">
        <v>46376.75</v>
      </c>
      <c r="N6434" s="3">
        <v>1</v>
      </c>
      <c r="O6434" s="50" t="e">
        <f>INDEX([1]Dados!$M$2:$N$26779,MATCH($P6434,[1]Dados!$N$2:$N$26779,),2)</f>
        <v>#N/A</v>
      </c>
      <c r="P6434">
        <v>170396</v>
      </c>
      <c r="Q6434" s="1">
        <v>37180</v>
      </c>
      <c r="R6434" s="1">
        <v>37184</v>
      </c>
      <c r="S6434" t="s">
        <v>947</v>
      </c>
    </row>
    <row r="6435" spans="1:19" x14ac:dyDescent="0.2">
      <c r="A6435" s="7">
        <v>170825</v>
      </c>
      <c r="B6435" s="3">
        <v>73199</v>
      </c>
      <c r="C6435" s="3" t="s">
        <v>36</v>
      </c>
      <c r="D6435" s="2" t="s">
        <v>431</v>
      </c>
      <c r="E6435" s="3">
        <v>18</v>
      </c>
      <c r="F6435" s="17">
        <v>0</v>
      </c>
      <c r="G6435" s="17">
        <v>1</v>
      </c>
      <c r="H6435" s="17">
        <v>0</v>
      </c>
      <c r="I6435" s="7">
        <v>1.3</v>
      </c>
      <c r="J6435" s="7">
        <v>14</v>
      </c>
      <c r="K6435" s="4">
        <v>1214</v>
      </c>
      <c r="L6435" s="5">
        <v>1214.0587</v>
      </c>
      <c r="M6435">
        <v>46376.75</v>
      </c>
      <c r="N6435" s="3">
        <v>1</v>
      </c>
      <c r="O6435" s="50" t="e">
        <f>INDEX([1]Dados!$M$2:$N$26779,MATCH($P6435,[1]Dados!$N$2:$N$26779,),2)</f>
        <v>#N/A</v>
      </c>
      <c r="P6435">
        <v>170396</v>
      </c>
      <c r="Q6435" s="1">
        <v>37180</v>
      </c>
      <c r="R6435" s="1">
        <v>37184</v>
      </c>
      <c r="S6435" t="s">
        <v>947</v>
      </c>
    </row>
    <row r="6436" spans="1:19" x14ac:dyDescent="0.2">
      <c r="A6436" s="7">
        <v>170825</v>
      </c>
      <c r="B6436" s="3">
        <v>73199</v>
      </c>
      <c r="C6436" s="3" t="s">
        <v>36</v>
      </c>
      <c r="D6436" s="2" t="s">
        <v>431</v>
      </c>
      <c r="E6436" s="3">
        <v>18</v>
      </c>
      <c r="F6436" s="17">
        <v>0</v>
      </c>
      <c r="G6436" s="17">
        <v>1</v>
      </c>
      <c r="H6436" s="17">
        <v>0</v>
      </c>
      <c r="I6436" s="7" t="s">
        <v>3</v>
      </c>
      <c r="J6436" s="7">
        <v>0</v>
      </c>
      <c r="K6436" s="4">
        <v>1214</v>
      </c>
      <c r="L6436" s="5">
        <v>1214.0589</v>
      </c>
      <c r="M6436" t="s">
        <v>2134</v>
      </c>
      <c r="N6436" s="3">
        <v>1</v>
      </c>
      <c r="O6436" s="50" t="e">
        <f>INDEX([1]Dados!$M$2:$N$26779,MATCH($P6436,[1]Dados!$N$2:$N$26779,),2)</f>
        <v>#N/A</v>
      </c>
      <c r="P6436">
        <v>170301</v>
      </c>
      <c r="Q6436" s="1">
        <v>37180</v>
      </c>
      <c r="R6436" s="1">
        <v>37184</v>
      </c>
      <c r="S6436" t="s">
        <v>1516</v>
      </c>
    </row>
    <row r="6437" spans="1:19" x14ac:dyDescent="0.2">
      <c r="A6437" s="7">
        <v>170825</v>
      </c>
      <c r="B6437" s="3">
        <v>73199</v>
      </c>
      <c r="C6437" s="3" t="s">
        <v>36</v>
      </c>
      <c r="D6437" s="2" t="s">
        <v>431</v>
      </c>
      <c r="E6437" s="3">
        <v>18</v>
      </c>
      <c r="F6437" s="17">
        <v>0</v>
      </c>
      <c r="G6437" s="17">
        <v>1</v>
      </c>
      <c r="H6437" s="17">
        <v>0</v>
      </c>
      <c r="I6437" s="7">
        <v>3.1</v>
      </c>
      <c r="J6437" s="7">
        <v>24</v>
      </c>
      <c r="K6437" s="4">
        <v>1214</v>
      </c>
      <c r="L6437" s="5">
        <v>1214.0589</v>
      </c>
      <c r="M6437">
        <v>202860</v>
      </c>
      <c r="N6437" s="3">
        <v>1</v>
      </c>
      <c r="O6437" s="50" t="e">
        <f>INDEX([1]Dados!$M$2:$N$26779,MATCH($P6437,[1]Dados!$N$2:$N$26779,),2)</f>
        <v>#N/A</v>
      </c>
      <c r="P6437">
        <v>170347</v>
      </c>
      <c r="Q6437" s="1">
        <v>37180</v>
      </c>
      <c r="R6437" s="1">
        <v>37184</v>
      </c>
      <c r="S6437" t="s">
        <v>1516</v>
      </c>
    </row>
    <row r="6438" spans="1:19" x14ac:dyDescent="0.2">
      <c r="A6438" s="7">
        <v>170825</v>
      </c>
      <c r="B6438" s="3">
        <v>73199</v>
      </c>
      <c r="C6438" s="3" t="s">
        <v>36</v>
      </c>
      <c r="D6438" s="2" t="s">
        <v>431</v>
      </c>
      <c r="E6438" s="3">
        <v>18</v>
      </c>
      <c r="F6438" s="17">
        <v>0</v>
      </c>
      <c r="G6438" s="17">
        <v>1</v>
      </c>
      <c r="H6438" s="17">
        <v>0</v>
      </c>
      <c r="I6438" s="7">
        <v>3.2</v>
      </c>
      <c r="J6438" s="7">
        <v>23</v>
      </c>
      <c r="K6438" s="4">
        <v>1214</v>
      </c>
      <c r="L6438" s="5">
        <v>1214.0589</v>
      </c>
      <c r="M6438">
        <v>202860</v>
      </c>
      <c r="N6438" s="3">
        <v>1</v>
      </c>
      <c r="O6438" s="50" t="e">
        <f>INDEX([1]Dados!$M$2:$N$26779,MATCH($P6438,[1]Dados!$N$2:$N$26779,),2)</f>
        <v>#N/A</v>
      </c>
      <c r="P6438">
        <v>170347</v>
      </c>
      <c r="Q6438" s="1">
        <v>37180</v>
      </c>
      <c r="R6438" s="1">
        <v>37184</v>
      </c>
      <c r="S6438" t="s">
        <v>1516</v>
      </c>
    </row>
    <row r="6439" spans="1:19" x14ac:dyDescent="0.2">
      <c r="A6439" s="7">
        <v>170825</v>
      </c>
      <c r="B6439" s="3">
        <v>73199</v>
      </c>
      <c r="C6439" s="3" t="s">
        <v>36</v>
      </c>
      <c r="D6439" s="2" t="s">
        <v>431</v>
      </c>
      <c r="E6439" s="3">
        <v>18</v>
      </c>
      <c r="F6439" s="17">
        <v>0</v>
      </c>
      <c r="G6439" s="17">
        <v>1</v>
      </c>
      <c r="H6439" s="17">
        <v>0</v>
      </c>
      <c r="I6439" s="7">
        <v>3.3</v>
      </c>
      <c r="J6439" s="7">
        <v>27</v>
      </c>
      <c r="K6439" s="4">
        <v>1214</v>
      </c>
      <c r="L6439" s="5">
        <v>1214.0589</v>
      </c>
      <c r="M6439">
        <v>202860</v>
      </c>
      <c r="N6439" s="3">
        <v>1</v>
      </c>
      <c r="O6439" s="50" t="e">
        <f>INDEX([1]Dados!$M$2:$N$26779,MATCH($P6439,[1]Dados!$N$2:$N$26779,),2)</f>
        <v>#N/A</v>
      </c>
      <c r="P6439">
        <v>170347</v>
      </c>
      <c r="Q6439" s="1">
        <v>37180</v>
      </c>
      <c r="R6439" s="1">
        <v>37184</v>
      </c>
      <c r="S6439" t="s">
        <v>1516</v>
      </c>
    </row>
    <row r="6440" spans="1:19" x14ac:dyDescent="0.2">
      <c r="A6440" s="7">
        <v>170825</v>
      </c>
      <c r="B6440" s="3">
        <v>73199</v>
      </c>
      <c r="C6440" s="3" t="s">
        <v>36</v>
      </c>
      <c r="D6440" s="2" t="s">
        <v>431</v>
      </c>
      <c r="E6440" s="3">
        <v>18</v>
      </c>
      <c r="F6440" s="17">
        <v>0</v>
      </c>
      <c r="G6440" s="17">
        <v>1</v>
      </c>
      <c r="H6440" s="17">
        <v>0</v>
      </c>
      <c r="I6440" s="7">
        <v>3.4</v>
      </c>
      <c r="J6440" s="7">
        <v>24</v>
      </c>
      <c r="K6440" s="4">
        <v>1214</v>
      </c>
      <c r="L6440" s="5">
        <v>1214.0589</v>
      </c>
      <c r="M6440">
        <v>202860</v>
      </c>
      <c r="N6440" s="3">
        <v>1</v>
      </c>
      <c r="O6440" s="50" t="e">
        <f>INDEX([1]Dados!$M$2:$N$26779,MATCH($P6440,[1]Dados!$N$2:$N$26779,),2)</f>
        <v>#N/A</v>
      </c>
      <c r="P6440">
        <v>170347</v>
      </c>
      <c r="Q6440" s="1">
        <v>37180</v>
      </c>
      <c r="R6440" s="1">
        <v>37184</v>
      </c>
      <c r="S6440" t="s">
        <v>1516</v>
      </c>
    </row>
    <row r="6441" spans="1:19" x14ac:dyDescent="0.2">
      <c r="A6441" s="7">
        <v>170825</v>
      </c>
      <c r="B6441" s="3">
        <v>73199</v>
      </c>
      <c r="C6441" s="3" t="s">
        <v>36</v>
      </c>
      <c r="D6441" s="2" t="s">
        <v>431</v>
      </c>
      <c r="E6441" s="3">
        <v>18</v>
      </c>
      <c r="F6441" s="17">
        <v>0</v>
      </c>
      <c r="G6441" s="17">
        <v>1</v>
      </c>
      <c r="H6441" s="17">
        <v>0</v>
      </c>
      <c r="I6441" s="7">
        <v>3.5</v>
      </c>
      <c r="J6441" s="7">
        <v>15</v>
      </c>
      <c r="K6441" s="4">
        <v>1214</v>
      </c>
      <c r="L6441" s="5">
        <v>1214.0589</v>
      </c>
      <c r="M6441">
        <v>202860</v>
      </c>
      <c r="N6441" s="3">
        <v>1</v>
      </c>
      <c r="O6441" s="50" t="e">
        <f>INDEX([1]Dados!$M$2:$N$26779,MATCH($P6441,[1]Dados!$N$2:$N$26779,),2)</f>
        <v>#N/A</v>
      </c>
      <c r="P6441">
        <v>170347</v>
      </c>
      <c r="Q6441" s="1">
        <v>37180</v>
      </c>
      <c r="R6441" s="1">
        <v>37184</v>
      </c>
      <c r="S6441" t="s">
        <v>1516</v>
      </c>
    </row>
    <row r="6442" spans="1:19" x14ac:dyDescent="0.2">
      <c r="A6442" s="7">
        <v>170825</v>
      </c>
      <c r="B6442" s="3">
        <v>73199</v>
      </c>
      <c r="C6442" s="3" t="s">
        <v>36</v>
      </c>
      <c r="D6442" s="2" t="s">
        <v>431</v>
      </c>
      <c r="E6442" s="3">
        <v>18</v>
      </c>
      <c r="F6442" s="17">
        <v>0</v>
      </c>
      <c r="G6442" s="17">
        <v>1</v>
      </c>
      <c r="H6442" s="17">
        <v>0</v>
      </c>
      <c r="I6442" s="7">
        <v>3.6</v>
      </c>
      <c r="J6442" s="7">
        <v>25</v>
      </c>
      <c r="K6442" s="4">
        <v>1214</v>
      </c>
      <c r="L6442" s="5">
        <v>1214.0589</v>
      </c>
      <c r="M6442">
        <v>202860</v>
      </c>
      <c r="N6442" s="3">
        <v>1</v>
      </c>
      <c r="O6442" s="50" t="e">
        <f>INDEX([1]Dados!$M$2:$N$26779,MATCH($P6442,[1]Dados!$N$2:$N$26779,),2)</f>
        <v>#N/A</v>
      </c>
      <c r="P6442">
        <v>170347</v>
      </c>
      <c r="Q6442" s="1">
        <v>37180</v>
      </c>
      <c r="R6442" s="1">
        <v>37184</v>
      </c>
      <c r="S6442" t="s">
        <v>1516</v>
      </c>
    </row>
    <row r="6443" spans="1:19" x14ac:dyDescent="0.2">
      <c r="A6443" s="7">
        <v>170825</v>
      </c>
      <c r="B6443" s="3">
        <v>73199</v>
      </c>
      <c r="C6443" s="3" t="s">
        <v>36</v>
      </c>
      <c r="D6443" s="2" t="s">
        <v>431</v>
      </c>
      <c r="E6443" s="3">
        <v>18</v>
      </c>
      <c r="F6443" s="17">
        <v>0</v>
      </c>
      <c r="G6443" s="17">
        <v>1</v>
      </c>
      <c r="H6443" s="17">
        <v>0</v>
      </c>
      <c r="I6443" s="7">
        <v>3.7</v>
      </c>
      <c r="J6443" s="7">
        <v>20</v>
      </c>
      <c r="K6443" s="4">
        <v>1214</v>
      </c>
      <c r="L6443" s="5">
        <v>1214.0589</v>
      </c>
      <c r="M6443">
        <v>202860</v>
      </c>
      <c r="N6443" s="3">
        <v>1</v>
      </c>
      <c r="O6443" s="50" t="e">
        <f>INDEX([1]Dados!$M$2:$N$26779,MATCH($P6443,[1]Dados!$N$2:$N$26779,),2)</f>
        <v>#N/A</v>
      </c>
      <c r="P6443">
        <v>170347</v>
      </c>
      <c r="Q6443" s="1">
        <v>37180</v>
      </c>
      <c r="R6443" s="1">
        <v>37184</v>
      </c>
      <c r="S6443" t="s">
        <v>1516</v>
      </c>
    </row>
    <row r="6444" spans="1:19" x14ac:dyDescent="0.2">
      <c r="A6444" s="7">
        <v>170825</v>
      </c>
      <c r="B6444" s="3">
        <v>73199</v>
      </c>
      <c r="C6444" s="3" t="s">
        <v>36</v>
      </c>
      <c r="D6444" s="2" t="s">
        <v>431</v>
      </c>
      <c r="E6444" s="3">
        <v>18</v>
      </c>
      <c r="F6444" s="17">
        <v>0</v>
      </c>
      <c r="G6444" s="17">
        <v>1</v>
      </c>
      <c r="H6444" s="17">
        <v>0</v>
      </c>
      <c r="I6444" s="7">
        <v>2.1</v>
      </c>
      <c r="J6444" s="7">
        <v>7</v>
      </c>
      <c r="K6444" s="4">
        <v>1214</v>
      </c>
      <c r="L6444" s="5">
        <v>1214.8580999999999</v>
      </c>
      <c r="M6444">
        <v>69120</v>
      </c>
      <c r="N6444" s="3">
        <v>1</v>
      </c>
      <c r="O6444" s="50" t="e">
        <f>INDEX([1]Dados!$M$2:$N$26779,MATCH($P6444,[1]Dados!$N$2:$N$26779,),2)</f>
        <v>#N/A</v>
      </c>
      <c r="P6444">
        <v>170463</v>
      </c>
      <c r="Q6444" s="1">
        <v>37180</v>
      </c>
      <c r="R6444" s="1">
        <v>37184</v>
      </c>
      <c r="S6444" t="s">
        <v>887</v>
      </c>
    </row>
    <row r="6445" spans="1:19" x14ac:dyDescent="0.2">
      <c r="A6445" s="7">
        <v>170825</v>
      </c>
      <c r="B6445" s="3">
        <v>73199</v>
      </c>
      <c r="C6445" s="3" t="s">
        <v>36</v>
      </c>
      <c r="D6445" s="2" t="s">
        <v>431</v>
      </c>
      <c r="E6445" s="3">
        <v>18</v>
      </c>
      <c r="F6445" s="17">
        <v>0</v>
      </c>
      <c r="G6445" s="17">
        <v>1</v>
      </c>
      <c r="H6445" s="17">
        <v>0</v>
      </c>
      <c r="I6445" s="7">
        <v>4.0999999999999996</v>
      </c>
      <c r="J6445" s="7">
        <v>22</v>
      </c>
      <c r="K6445" s="4">
        <v>1293</v>
      </c>
      <c r="L6445" s="5">
        <v>1293.0592999999999</v>
      </c>
      <c r="M6445">
        <v>3839.52</v>
      </c>
      <c r="N6445" s="33">
        <v>1</v>
      </c>
      <c r="O6445" s="50" t="e">
        <f>INDEX([1]Dados!$M$2:$N$26779,MATCH($P6445,[1]Dados!$N$2:$N$26779,),2)</f>
        <v>#N/A</v>
      </c>
      <c r="P6445">
        <v>170133</v>
      </c>
      <c r="Q6445" s="1">
        <v>37180</v>
      </c>
      <c r="R6445" s="1">
        <v>37184</v>
      </c>
      <c r="S6445" t="s">
        <v>1515</v>
      </c>
    </row>
    <row r="6446" spans="1:19" x14ac:dyDescent="0.2">
      <c r="A6446" s="7">
        <v>170825</v>
      </c>
      <c r="B6446" s="3">
        <v>73199</v>
      </c>
      <c r="C6446" s="3" t="s">
        <v>36</v>
      </c>
      <c r="D6446" s="2" t="s">
        <v>431</v>
      </c>
      <c r="E6446" s="3">
        <v>18</v>
      </c>
      <c r="F6446" s="17">
        <v>0</v>
      </c>
      <c r="G6446" s="17">
        <v>1</v>
      </c>
      <c r="H6446" s="17">
        <v>0</v>
      </c>
      <c r="I6446" s="7">
        <v>4.2</v>
      </c>
      <c r="J6446" s="7">
        <v>29</v>
      </c>
      <c r="K6446" s="4">
        <v>1293</v>
      </c>
      <c r="L6446" s="5">
        <v>1293.0592999999999</v>
      </c>
      <c r="M6446">
        <v>3839.52</v>
      </c>
      <c r="N6446" s="33">
        <v>1</v>
      </c>
      <c r="O6446" s="50" t="e">
        <f>INDEX([1]Dados!$M$2:$N$26779,MATCH($P6446,[1]Dados!$N$2:$N$26779,),2)</f>
        <v>#N/A</v>
      </c>
      <c r="P6446">
        <v>170133</v>
      </c>
      <c r="Q6446" s="1">
        <v>37180</v>
      </c>
      <c r="R6446" s="1">
        <v>37184</v>
      </c>
      <c r="S6446" t="s">
        <v>1515</v>
      </c>
    </row>
    <row r="6447" spans="1:19" x14ac:dyDescent="0.2">
      <c r="A6447" s="7">
        <v>170825</v>
      </c>
      <c r="B6447" s="3">
        <v>73199</v>
      </c>
      <c r="C6447" s="3" t="s">
        <v>36</v>
      </c>
      <c r="D6447" s="2" t="s">
        <v>431</v>
      </c>
      <c r="E6447" s="3">
        <v>18</v>
      </c>
      <c r="F6447" s="17">
        <v>0</v>
      </c>
      <c r="G6447" s="17">
        <v>1</v>
      </c>
      <c r="H6447" s="17">
        <v>0</v>
      </c>
      <c r="I6447" s="7">
        <v>4.3</v>
      </c>
      <c r="J6447" s="7">
        <v>25</v>
      </c>
      <c r="K6447" s="4">
        <v>1293</v>
      </c>
      <c r="L6447" s="5">
        <v>1293.0592999999999</v>
      </c>
      <c r="M6447">
        <v>3839.52</v>
      </c>
      <c r="N6447" s="33">
        <v>1</v>
      </c>
      <c r="O6447" s="50" t="e">
        <f>INDEX([1]Dados!$M$2:$N$26779,MATCH($P6447,[1]Dados!$N$2:$N$26779,),2)</f>
        <v>#N/A</v>
      </c>
      <c r="P6447">
        <v>170133</v>
      </c>
      <c r="Q6447" s="1">
        <v>37180</v>
      </c>
      <c r="R6447" s="1">
        <v>37184</v>
      </c>
      <c r="S6447" t="s">
        <v>1515</v>
      </c>
    </row>
    <row r="6448" spans="1:19" x14ac:dyDescent="0.2">
      <c r="A6448" s="7">
        <v>120005</v>
      </c>
      <c r="B6448" s="3">
        <v>1570</v>
      </c>
      <c r="C6448" s="3" t="s">
        <v>27</v>
      </c>
      <c r="D6448" s="2" t="s">
        <v>273</v>
      </c>
      <c r="E6448" s="3">
        <v>19</v>
      </c>
      <c r="F6448" s="17">
        <v>0</v>
      </c>
      <c r="G6448" s="17">
        <v>1</v>
      </c>
      <c r="H6448" s="17">
        <v>0</v>
      </c>
      <c r="I6448" s="7">
        <v>1.1000000000000001</v>
      </c>
      <c r="J6448" s="7">
        <v>25</v>
      </c>
      <c r="K6448" s="4">
        <v>119</v>
      </c>
      <c r="L6448" s="5">
        <v>119.38590000000001</v>
      </c>
      <c r="M6448">
        <v>267577.81</v>
      </c>
      <c r="N6448" s="3">
        <v>1</v>
      </c>
      <c r="O6448" s="50" t="e">
        <f>INDEX([1]Dados!$M$2:$N$26779,MATCH($P6448,[1]Dados!$N$2:$N$26779,),2)</f>
        <v>#N/A</v>
      </c>
      <c r="P6448">
        <v>173148</v>
      </c>
      <c r="Q6448" s="1">
        <v>37215</v>
      </c>
      <c r="R6448" s="1">
        <v>37219</v>
      </c>
      <c r="S6448" t="s">
        <v>946</v>
      </c>
    </row>
    <row r="6449" spans="1:19" x14ac:dyDescent="0.2">
      <c r="A6449" s="7">
        <v>120005</v>
      </c>
      <c r="B6449" s="3">
        <v>1570</v>
      </c>
      <c r="C6449" s="3" t="s">
        <v>27</v>
      </c>
      <c r="D6449" s="2" t="s">
        <v>273</v>
      </c>
      <c r="E6449" s="3">
        <v>19</v>
      </c>
      <c r="F6449" s="17">
        <v>0</v>
      </c>
      <c r="G6449" s="17">
        <v>1</v>
      </c>
      <c r="H6449" s="17">
        <v>0</v>
      </c>
      <c r="I6449" s="7">
        <v>1.2</v>
      </c>
      <c r="J6449" s="7">
        <v>23</v>
      </c>
      <c r="K6449" s="4">
        <v>119</v>
      </c>
      <c r="L6449" s="5">
        <v>119.38590000000001</v>
      </c>
      <c r="M6449">
        <v>267577.81</v>
      </c>
      <c r="N6449" s="3">
        <v>1</v>
      </c>
      <c r="O6449" s="50" t="e">
        <f>INDEX([1]Dados!$M$2:$N$26779,MATCH($P6449,[1]Dados!$N$2:$N$26779,),2)</f>
        <v>#N/A</v>
      </c>
      <c r="P6449">
        <v>173148</v>
      </c>
      <c r="Q6449" s="1">
        <v>37215</v>
      </c>
      <c r="R6449" s="1">
        <v>37219</v>
      </c>
      <c r="S6449" t="s">
        <v>946</v>
      </c>
    </row>
    <row r="6450" spans="1:19" x14ac:dyDescent="0.2">
      <c r="A6450" s="7">
        <v>120005</v>
      </c>
      <c r="B6450" s="3">
        <v>1570</v>
      </c>
      <c r="C6450" s="3" t="s">
        <v>27</v>
      </c>
      <c r="D6450" s="2" t="s">
        <v>273</v>
      </c>
      <c r="E6450" s="3">
        <v>19</v>
      </c>
      <c r="F6450" s="17">
        <v>0</v>
      </c>
      <c r="G6450" s="17">
        <v>1</v>
      </c>
      <c r="H6450" s="17">
        <v>0</v>
      </c>
      <c r="I6450" s="7">
        <v>1.3</v>
      </c>
      <c r="J6450" s="7">
        <v>7</v>
      </c>
      <c r="K6450" s="4">
        <v>119</v>
      </c>
      <c r="L6450" s="5">
        <v>119.38590000000001</v>
      </c>
      <c r="M6450">
        <v>267577.81</v>
      </c>
      <c r="N6450" s="3">
        <v>1</v>
      </c>
      <c r="O6450" s="50" t="e">
        <f>INDEX([1]Dados!$M$2:$N$26779,MATCH($P6450,[1]Dados!$N$2:$N$26779,),2)</f>
        <v>#N/A</v>
      </c>
      <c r="P6450">
        <v>173148</v>
      </c>
      <c r="Q6450" s="1">
        <v>37215</v>
      </c>
      <c r="R6450" s="1">
        <v>37219</v>
      </c>
      <c r="S6450" t="s">
        <v>946</v>
      </c>
    </row>
    <row r="6451" spans="1:19" x14ac:dyDescent="0.2">
      <c r="A6451" s="7">
        <v>120005</v>
      </c>
      <c r="B6451" s="3">
        <v>1570</v>
      </c>
      <c r="C6451" s="3" t="s">
        <v>27</v>
      </c>
      <c r="D6451" s="2" t="s">
        <v>273</v>
      </c>
      <c r="E6451" s="3">
        <v>19</v>
      </c>
      <c r="F6451" s="17">
        <v>0</v>
      </c>
      <c r="G6451" s="17">
        <v>1</v>
      </c>
      <c r="H6451" s="17">
        <v>0</v>
      </c>
      <c r="I6451" s="7" t="s">
        <v>3</v>
      </c>
      <c r="J6451" s="7">
        <v>0</v>
      </c>
      <c r="K6451" s="4">
        <v>1214</v>
      </c>
      <c r="L6451" s="5">
        <v>1214.0587</v>
      </c>
      <c r="M6451">
        <v>63985</v>
      </c>
      <c r="N6451" s="3">
        <v>1</v>
      </c>
      <c r="O6451" s="50" t="e">
        <f>INDEX([1]Dados!$M$2:$N$26779,MATCH($P6451,[1]Dados!$N$2:$N$26779,),2)</f>
        <v>#N/A</v>
      </c>
      <c r="P6451" s="28">
        <v>172596</v>
      </c>
      <c r="Q6451" s="1">
        <v>37215</v>
      </c>
      <c r="R6451" s="1">
        <v>37219</v>
      </c>
      <c r="S6451" t="s">
        <v>2134</v>
      </c>
    </row>
    <row r="6452" spans="1:19" x14ac:dyDescent="0.2">
      <c r="A6452" s="7">
        <v>120005</v>
      </c>
      <c r="B6452" s="3">
        <v>1570</v>
      </c>
      <c r="C6452" s="3" t="s">
        <v>27</v>
      </c>
      <c r="D6452" s="2" t="s">
        <v>273</v>
      </c>
      <c r="E6452" s="3">
        <v>19</v>
      </c>
      <c r="F6452" s="17">
        <v>0</v>
      </c>
      <c r="G6452" s="17">
        <v>1</v>
      </c>
      <c r="H6452" s="17">
        <v>0</v>
      </c>
      <c r="I6452" s="7" t="s">
        <v>3</v>
      </c>
      <c r="J6452" s="7">
        <v>0</v>
      </c>
      <c r="K6452" s="4">
        <v>1214</v>
      </c>
      <c r="L6452" s="5">
        <v>1214.0589</v>
      </c>
      <c r="M6452" t="s">
        <v>2134</v>
      </c>
      <c r="N6452" s="3">
        <v>1</v>
      </c>
      <c r="O6452" s="50" t="e">
        <f>INDEX([1]Dados!$M$2:$N$26779,MATCH($P6452,[1]Dados!$N$2:$N$26779,),2)</f>
        <v>#N/A</v>
      </c>
      <c r="P6452">
        <v>172495</v>
      </c>
      <c r="Q6452" s="1">
        <v>37215</v>
      </c>
      <c r="R6452" s="1">
        <v>37219</v>
      </c>
      <c r="S6452" t="s">
        <v>2134</v>
      </c>
    </row>
    <row r="6453" spans="1:19" x14ac:dyDescent="0.2">
      <c r="A6453" s="7">
        <v>120005</v>
      </c>
      <c r="B6453" s="3">
        <v>1570</v>
      </c>
      <c r="C6453" s="3" t="s">
        <v>27</v>
      </c>
      <c r="D6453" s="2" t="s">
        <v>273</v>
      </c>
      <c r="E6453" s="3">
        <v>19</v>
      </c>
      <c r="F6453" s="17">
        <v>0</v>
      </c>
      <c r="G6453" s="17">
        <v>1</v>
      </c>
      <c r="H6453" s="17">
        <v>0</v>
      </c>
      <c r="I6453" s="7">
        <v>2.1</v>
      </c>
      <c r="J6453" s="7">
        <v>0</v>
      </c>
      <c r="K6453" s="4">
        <v>1293</v>
      </c>
      <c r="L6453" s="5">
        <v>1293.0592999999999</v>
      </c>
      <c r="M6453">
        <v>3331.12</v>
      </c>
      <c r="N6453" s="3">
        <v>1</v>
      </c>
      <c r="O6453" s="50" t="e">
        <f>INDEX([1]Dados!$M$2:$N$26779,MATCH($P6453,[1]Dados!$N$2:$N$26779,),2)</f>
        <v>#N/A</v>
      </c>
      <c r="P6453">
        <v>172495</v>
      </c>
      <c r="Q6453" s="1">
        <v>37215</v>
      </c>
      <c r="R6453" s="1">
        <v>37219</v>
      </c>
      <c r="S6453" t="s">
        <v>873</v>
      </c>
    </row>
    <row r="6454" spans="1:19" x14ac:dyDescent="0.2">
      <c r="A6454" s="7">
        <v>270790</v>
      </c>
      <c r="B6454" s="3">
        <v>28576</v>
      </c>
      <c r="C6454" s="3" t="s">
        <v>60</v>
      </c>
      <c r="D6454" s="2" t="s">
        <v>735</v>
      </c>
      <c r="E6454" s="3">
        <v>19</v>
      </c>
      <c r="F6454" s="17">
        <v>0</v>
      </c>
      <c r="G6454" s="17">
        <v>1</v>
      </c>
      <c r="H6454" s="17">
        <v>0</v>
      </c>
      <c r="I6454" s="7">
        <v>2.1</v>
      </c>
      <c r="J6454" s="7">
        <v>25</v>
      </c>
      <c r="K6454" s="4">
        <v>2</v>
      </c>
      <c r="L6454" s="5">
        <v>2.3921000000000001</v>
      </c>
      <c r="M6454">
        <v>144329.89000000001</v>
      </c>
      <c r="N6454" s="33">
        <v>1</v>
      </c>
      <c r="O6454" s="50" t="e">
        <f>INDEX([1]Dados!$M$2:$N$26779,MATCH($P6454,[1]Dados!$N$2:$N$26779,),2)</f>
        <v>#N/A</v>
      </c>
      <c r="P6454">
        <v>173142</v>
      </c>
      <c r="Q6454" s="1">
        <v>37215</v>
      </c>
      <c r="R6454" s="1">
        <v>37225</v>
      </c>
      <c r="S6454" t="s">
        <v>2454</v>
      </c>
    </row>
    <row r="6455" spans="1:19" x14ac:dyDescent="0.2">
      <c r="A6455" s="7">
        <v>270790</v>
      </c>
      <c r="B6455" s="3">
        <v>28576</v>
      </c>
      <c r="C6455" s="3" t="s">
        <v>60</v>
      </c>
      <c r="D6455" s="2" t="s">
        <v>735</v>
      </c>
      <c r="E6455" s="3">
        <v>19</v>
      </c>
      <c r="F6455" s="17">
        <v>0</v>
      </c>
      <c r="G6455" s="17">
        <v>1</v>
      </c>
      <c r="H6455" s="17">
        <v>0</v>
      </c>
      <c r="I6455" s="7">
        <v>2.2000000000000002</v>
      </c>
      <c r="J6455" s="7">
        <v>15</v>
      </c>
      <c r="K6455" s="4">
        <v>2</v>
      </c>
      <c r="L6455" s="5">
        <v>2.3921000000000001</v>
      </c>
      <c r="M6455">
        <v>144329.89000000001</v>
      </c>
      <c r="N6455" s="33">
        <v>1</v>
      </c>
      <c r="O6455" s="50" t="e">
        <f>INDEX([1]Dados!$M$2:$N$26779,MATCH($P6455,[1]Dados!$N$2:$N$26779,),2)</f>
        <v>#N/A</v>
      </c>
      <c r="P6455">
        <v>173142</v>
      </c>
      <c r="Q6455" s="1">
        <v>37215</v>
      </c>
      <c r="R6455" s="1">
        <v>37225</v>
      </c>
      <c r="S6455" t="s">
        <v>2454</v>
      </c>
    </row>
    <row r="6456" spans="1:19" x14ac:dyDescent="0.2">
      <c r="A6456" s="7">
        <v>270790</v>
      </c>
      <c r="B6456" s="3">
        <v>28576</v>
      </c>
      <c r="C6456" s="3" t="s">
        <v>60</v>
      </c>
      <c r="D6456" s="2" t="s">
        <v>735</v>
      </c>
      <c r="E6456" s="3">
        <v>19</v>
      </c>
      <c r="F6456" s="17">
        <v>0</v>
      </c>
      <c r="G6456" s="17">
        <v>1</v>
      </c>
      <c r="H6456" s="17">
        <v>0</v>
      </c>
      <c r="I6456" s="7">
        <v>2.2999999999999998</v>
      </c>
      <c r="J6456" s="7">
        <v>25</v>
      </c>
      <c r="K6456" s="4">
        <v>2</v>
      </c>
      <c r="L6456" s="5">
        <v>2.3921000000000001</v>
      </c>
      <c r="M6456">
        <v>144329.89000000001</v>
      </c>
      <c r="N6456" s="33">
        <v>1</v>
      </c>
      <c r="O6456" s="50" t="e">
        <f>INDEX([1]Dados!$M$2:$N$26779,MATCH($P6456,[1]Dados!$N$2:$N$26779,),2)</f>
        <v>#N/A</v>
      </c>
      <c r="P6456">
        <v>173142</v>
      </c>
      <c r="Q6456" s="1">
        <v>37215</v>
      </c>
      <c r="R6456" s="1">
        <v>37225</v>
      </c>
      <c r="S6456" t="s">
        <v>2454</v>
      </c>
    </row>
    <row r="6457" spans="1:19" x14ac:dyDescent="0.2">
      <c r="A6457" s="7">
        <v>270790</v>
      </c>
      <c r="B6457" s="3">
        <v>28576</v>
      </c>
      <c r="C6457" s="3" t="s">
        <v>60</v>
      </c>
      <c r="D6457" s="2" t="s">
        <v>735</v>
      </c>
      <c r="E6457" s="3">
        <v>19</v>
      </c>
      <c r="F6457" s="17">
        <v>0</v>
      </c>
      <c r="G6457" s="17">
        <v>1</v>
      </c>
      <c r="H6457" s="17">
        <v>0</v>
      </c>
      <c r="I6457" s="7">
        <v>2.4</v>
      </c>
      <c r="J6457" s="7">
        <v>8</v>
      </c>
      <c r="K6457" s="4">
        <v>2</v>
      </c>
      <c r="L6457" s="5">
        <v>2.3921000000000001</v>
      </c>
      <c r="M6457">
        <v>144329.89000000001</v>
      </c>
      <c r="N6457" s="33">
        <v>1</v>
      </c>
      <c r="O6457" s="50" t="e">
        <f>INDEX([1]Dados!$M$2:$N$26779,MATCH($P6457,[1]Dados!$N$2:$N$26779,),2)</f>
        <v>#N/A</v>
      </c>
      <c r="P6457">
        <v>173142</v>
      </c>
      <c r="Q6457" s="1">
        <v>37215</v>
      </c>
      <c r="R6457" s="1">
        <v>37225</v>
      </c>
      <c r="S6457" t="s">
        <v>2454</v>
      </c>
    </row>
    <row r="6458" spans="1:19" x14ac:dyDescent="0.2">
      <c r="A6458" s="7">
        <v>270790</v>
      </c>
      <c r="B6458" s="3">
        <v>28576</v>
      </c>
      <c r="C6458" s="3" t="s">
        <v>60</v>
      </c>
      <c r="D6458" s="2" t="s">
        <v>735</v>
      </c>
      <c r="E6458" s="3">
        <v>19</v>
      </c>
      <c r="F6458" s="17">
        <v>0</v>
      </c>
      <c r="G6458" s="17">
        <v>1</v>
      </c>
      <c r="H6458" s="17">
        <v>0</v>
      </c>
      <c r="I6458" s="7">
        <v>2.5</v>
      </c>
      <c r="J6458" s="7">
        <v>32</v>
      </c>
      <c r="K6458" s="4">
        <v>2</v>
      </c>
      <c r="L6458" s="5">
        <v>2.3921000000000001</v>
      </c>
      <c r="M6458">
        <v>144329.89000000001</v>
      </c>
      <c r="N6458" s="33">
        <v>1</v>
      </c>
      <c r="O6458" s="50" t="e">
        <f>INDEX([1]Dados!$M$2:$N$26779,MATCH($P6458,[1]Dados!$N$2:$N$26779,),2)</f>
        <v>#N/A</v>
      </c>
      <c r="P6458">
        <v>173142</v>
      </c>
      <c r="Q6458" s="1">
        <v>37215</v>
      </c>
      <c r="R6458" s="1">
        <v>37225</v>
      </c>
      <c r="S6458" t="s">
        <v>2454</v>
      </c>
    </row>
    <row r="6459" spans="1:19" x14ac:dyDescent="0.2">
      <c r="A6459" s="7">
        <v>270790</v>
      </c>
      <c r="B6459" s="3">
        <v>28576</v>
      </c>
      <c r="C6459" s="3" t="s">
        <v>60</v>
      </c>
      <c r="D6459" s="2" t="s">
        <v>735</v>
      </c>
      <c r="E6459" s="3">
        <v>19</v>
      </c>
      <c r="F6459" s="17">
        <v>0</v>
      </c>
      <c r="G6459" s="17">
        <v>1</v>
      </c>
      <c r="H6459" s="17">
        <v>0</v>
      </c>
      <c r="I6459" s="7">
        <v>2.6</v>
      </c>
      <c r="J6459" s="7">
        <v>25</v>
      </c>
      <c r="K6459" s="4">
        <v>2</v>
      </c>
      <c r="L6459" s="5">
        <v>2.3921000000000001</v>
      </c>
      <c r="M6459">
        <v>144329.89000000001</v>
      </c>
      <c r="N6459" s="33">
        <v>1</v>
      </c>
      <c r="O6459" s="50" t="e">
        <f>INDEX([1]Dados!$M$2:$N$26779,MATCH($P6459,[1]Dados!$N$2:$N$26779,),2)</f>
        <v>#N/A</v>
      </c>
      <c r="P6459">
        <v>173142</v>
      </c>
      <c r="Q6459" s="1">
        <v>37215</v>
      </c>
      <c r="R6459" s="1">
        <v>37225</v>
      </c>
      <c r="S6459" t="s">
        <v>2454</v>
      </c>
    </row>
    <row r="6460" spans="1:19" x14ac:dyDescent="0.2">
      <c r="A6460" s="7">
        <v>270790</v>
      </c>
      <c r="B6460" s="3">
        <v>28576</v>
      </c>
      <c r="C6460" s="3" t="s">
        <v>60</v>
      </c>
      <c r="D6460" s="2" t="s">
        <v>735</v>
      </c>
      <c r="E6460" s="3">
        <v>19</v>
      </c>
      <c r="F6460" s="17">
        <v>0</v>
      </c>
      <c r="G6460" s="17">
        <v>1</v>
      </c>
      <c r="H6460" s="17">
        <v>0</v>
      </c>
      <c r="I6460" s="7">
        <v>2.7</v>
      </c>
      <c r="J6460" s="7">
        <v>13</v>
      </c>
      <c r="K6460" s="4">
        <v>2</v>
      </c>
      <c r="L6460" s="5">
        <v>2.3921000000000001</v>
      </c>
      <c r="M6460">
        <v>144329.89000000001</v>
      </c>
      <c r="N6460" s="33">
        <v>1</v>
      </c>
      <c r="O6460" s="50" t="e">
        <f>INDEX([1]Dados!$M$2:$N$26779,MATCH($P6460,[1]Dados!$N$2:$N$26779,),2)</f>
        <v>#N/A</v>
      </c>
      <c r="P6460">
        <v>173142</v>
      </c>
      <c r="Q6460" s="1">
        <v>37215</v>
      </c>
      <c r="R6460" s="1">
        <v>37225</v>
      </c>
      <c r="S6460" t="s">
        <v>2454</v>
      </c>
    </row>
    <row r="6461" spans="1:19" x14ac:dyDescent="0.2">
      <c r="A6461" s="7">
        <v>270790</v>
      </c>
      <c r="B6461" s="3">
        <v>28576</v>
      </c>
      <c r="C6461" s="3" t="s">
        <v>60</v>
      </c>
      <c r="D6461" s="2" t="s">
        <v>735</v>
      </c>
      <c r="E6461" s="3">
        <v>19</v>
      </c>
      <c r="F6461" s="17">
        <v>0</v>
      </c>
      <c r="G6461" s="17">
        <v>1</v>
      </c>
      <c r="H6461" s="17">
        <v>0</v>
      </c>
      <c r="I6461" s="7">
        <v>2.8</v>
      </c>
      <c r="J6461" s="7">
        <v>19</v>
      </c>
      <c r="K6461" s="4">
        <v>2</v>
      </c>
      <c r="L6461" s="5">
        <v>2.3921000000000001</v>
      </c>
      <c r="M6461">
        <v>144329.89000000001</v>
      </c>
      <c r="N6461" s="33">
        <v>1</v>
      </c>
      <c r="O6461" s="50" t="e">
        <f>INDEX([1]Dados!$M$2:$N$26779,MATCH($P6461,[1]Dados!$N$2:$N$26779,),2)</f>
        <v>#N/A</v>
      </c>
      <c r="P6461">
        <v>173142</v>
      </c>
      <c r="Q6461" s="1">
        <v>37215</v>
      </c>
      <c r="R6461" s="1">
        <v>37225</v>
      </c>
      <c r="S6461" t="s">
        <v>2454</v>
      </c>
    </row>
    <row r="6462" spans="1:19" x14ac:dyDescent="0.2">
      <c r="A6462" s="7">
        <v>270790</v>
      </c>
      <c r="B6462" s="3">
        <v>28576</v>
      </c>
      <c r="C6462" s="3" t="s">
        <v>60</v>
      </c>
      <c r="D6462" s="2" t="s">
        <v>735</v>
      </c>
      <c r="E6462" s="3">
        <v>19</v>
      </c>
      <c r="F6462" s="17">
        <v>0</v>
      </c>
      <c r="G6462" s="17">
        <v>1</v>
      </c>
      <c r="H6462" s="17">
        <v>0</v>
      </c>
      <c r="I6462" s="7">
        <v>1.1000000000000001</v>
      </c>
      <c r="J6462" s="7">
        <v>25</v>
      </c>
      <c r="K6462" s="4">
        <v>119</v>
      </c>
      <c r="L6462" s="5">
        <v>119.38590000000001</v>
      </c>
      <c r="M6462">
        <v>157583.78</v>
      </c>
      <c r="N6462" s="33">
        <v>1</v>
      </c>
      <c r="O6462" s="50" t="e">
        <f>INDEX([1]Dados!$M$2:$N$26779,MATCH($P6462,[1]Dados!$N$2:$N$26779,),2)</f>
        <v>#N/A</v>
      </c>
      <c r="P6462">
        <v>173149</v>
      </c>
      <c r="Q6462" s="1">
        <v>37215</v>
      </c>
      <c r="R6462" s="1">
        <v>37225</v>
      </c>
      <c r="S6462" t="s">
        <v>2453</v>
      </c>
    </row>
    <row r="6463" spans="1:19" x14ac:dyDescent="0.2">
      <c r="A6463" s="7">
        <v>270790</v>
      </c>
      <c r="B6463" s="3">
        <v>28576</v>
      </c>
      <c r="C6463" s="3" t="s">
        <v>60</v>
      </c>
      <c r="D6463" s="2" t="s">
        <v>735</v>
      </c>
      <c r="E6463" s="3">
        <v>19</v>
      </c>
      <c r="F6463" s="17">
        <v>0</v>
      </c>
      <c r="G6463" s="17">
        <v>1</v>
      </c>
      <c r="H6463" s="17">
        <v>0</v>
      </c>
      <c r="I6463" s="29">
        <v>1.1000000000000001</v>
      </c>
      <c r="J6463" s="7">
        <v>25</v>
      </c>
      <c r="K6463" s="4">
        <v>119</v>
      </c>
      <c r="L6463" s="5">
        <v>119.38590000000001</v>
      </c>
      <c r="M6463">
        <v>157583.78</v>
      </c>
      <c r="N6463" s="33">
        <v>1</v>
      </c>
      <c r="O6463" s="50" t="e">
        <f>INDEX([1]Dados!$M$2:$N$26779,MATCH($P6463,[1]Dados!$N$2:$N$26779,),2)</f>
        <v>#N/A</v>
      </c>
      <c r="P6463">
        <v>173149</v>
      </c>
      <c r="Q6463" s="1">
        <v>37215</v>
      </c>
      <c r="R6463" s="1">
        <v>37225</v>
      </c>
      <c r="S6463" t="s">
        <v>2453</v>
      </c>
    </row>
    <row r="6464" spans="1:19" x14ac:dyDescent="0.2">
      <c r="A6464" s="7">
        <v>270790</v>
      </c>
      <c r="B6464" s="3">
        <v>28576</v>
      </c>
      <c r="C6464" s="3" t="s">
        <v>60</v>
      </c>
      <c r="D6464" s="2" t="s">
        <v>735</v>
      </c>
      <c r="E6464" s="3">
        <v>19</v>
      </c>
      <c r="F6464" s="17">
        <v>0</v>
      </c>
      <c r="G6464" s="17">
        <v>1</v>
      </c>
      <c r="H6464" s="17">
        <v>0</v>
      </c>
      <c r="I6464" s="7">
        <v>1.1100000000000001</v>
      </c>
      <c r="J6464" s="7">
        <v>15</v>
      </c>
      <c r="K6464" s="4">
        <v>119</v>
      </c>
      <c r="L6464" s="5">
        <v>119.38590000000001</v>
      </c>
      <c r="M6464">
        <v>157583.78</v>
      </c>
      <c r="N6464" s="33">
        <v>1</v>
      </c>
      <c r="O6464" s="50" t="e">
        <f>INDEX([1]Dados!$M$2:$N$26779,MATCH($P6464,[1]Dados!$N$2:$N$26779,),2)</f>
        <v>#N/A</v>
      </c>
      <c r="P6464">
        <v>173149</v>
      </c>
      <c r="Q6464" s="1">
        <v>37215</v>
      </c>
      <c r="R6464" s="1">
        <v>37225</v>
      </c>
      <c r="S6464" t="s">
        <v>2453</v>
      </c>
    </row>
    <row r="6465" spans="1:19" x14ac:dyDescent="0.2">
      <c r="A6465" s="7">
        <v>270790</v>
      </c>
      <c r="B6465" s="3">
        <v>28576</v>
      </c>
      <c r="C6465" s="3" t="s">
        <v>60</v>
      </c>
      <c r="D6465" s="2" t="s">
        <v>735</v>
      </c>
      <c r="E6465" s="3">
        <v>19</v>
      </c>
      <c r="F6465" s="17">
        <v>0</v>
      </c>
      <c r="G6465" s="17">
        <v>1</v>
      </c>
      <c r="H6465" s="17">
        <v>0</v>
      </c>
      <c r="I6465" s="7">
        <v>1.1200000000000001</v>
      </c>
      <c r="J6465" s="7">
        <v>5</v>
      </c>
      <c r="K6465" s="4">
        <v>119</v>
      </c>
      <c r="L6465" s="5">
        <v>119.38590000000001</v>
      </c>
      <c r="M6465">
        <v>157583.78</v>
      </c>
      <c r="N6465" s="33">
        <v>1</v>
      </c>
      <c r="O6465" s="50" t="e">
        <f>INDEX([1]Dados!$M$2:$N$26779,MATCH($P6465,[1]Dados!$N$2:$N$26779,),2)</f>
        <v>#N/A</v>
      </c>
      <c r="P6465">
        <v>173149</v>
      </c>
      <c r="Q6465" s="1">
        <v>37215</v>
      </c>
      <c r="R6465" s="1">
        <v>37225</v>
      </c>
      <c r="S6465" t="s">
        <v>2453</v>
      </c>
    </row>
    <row r="6466" spans="1:19" x14ac:dyDescent="0.2">
      <c r="A6466" s="7">
        <v>270790</v>
      </c>
      <c r="B6466" s="3">
        <v>28576</v>
      </c>
      <c r="C6466" s="3" t="s">
        <v>60</v>
      </c>
      <c r="D6466" s="2" t="s">
        <v>735</v>
      </c>
      <c r="E6466" s="3">
        <v>19</v>
      </c>
      <c r="F6466" s="17">
        <v>0</v>
      </c>
      <c r="G6466" s="17">
        <v>1</v>
      </c>
      <c r="H6466" s="17">
        <v>0</v>
      </c>
      <c r="I6466" s="7">
        <v>1.1299999999999999</v>
      </c>
      <c r="J6466" s="7">
        <v>25</v>
      </c>
      <c r="K6466" s="4">
        <v>119</v>
      </c>
      <c r="L6466" s="5">
        <v>119.38590000000001</v>
      </c>
      <c r="M6466">
        <v>157583.78</v>
      </c>
      <c r="N6466" s="33">
        <v>1</v>
      </c>
      <c r="O6466" s="50" t="e">
        <f>INDEX([1]Dados!$M$2:$N$26779,MATCH($P6466,[1]Dados!$N$2:$N$26779,),2)</f>
        <v>#N/A</v>
      </c>
      <c r="P6466">
        <v>173149</v>
      </c>
      <c r="Q6466" s="1">
        <v>37215</v>
      </c>
      <c r="R6466" s="1">
        <v>37225</v>
      </c>
      <c r="S6466" t="s">
        <v>2453</v>
      </c>
    </row>
    <row r="6467" spans="1:19" x14ac:dyDescent="0.2">
      <c r="A6467" s="7">
        <v>270790</v>
      </c>
      <c r="B6467" s="3">
        <v>28576</v>
      </c>
      <c r="C6467" s="3" t="s">
        <v>60</v>
      </c>
      <c r="D6467" s="2" t="s">
        <v>735</v>
      </c>
      <c r="E6467" s="3">
        <v>19</v>
      </c>
      <c r="F6467" s="17">
        <v>0</v>
      </c>
      <c r="G6467" s="17">
        <v>1</v>
      </c>
      <c r="H6467" s="17">
        <v>0</v>
      </c>
      <c r="I6467" s="7">
        <v>1.1399999999999999</v>
      </c>
      <c r="J6467" s="7">
        <v>11</v>
      </c>
      <c r="K6467" s="4">
        <v>119</v>
      </c>
      <c r="L6467" s="5">
        <v>119.38590000000001</v>
      </c>
      <c r="M6467">
        <v>157583.78</v>
      </c>
      <c r="N6467" s="33">
        <v>1</v>
      </c>
      <c r="O6467" s="50" t="e">
        <f>INDEX([1]Dados!$M$2:$N$26779,MATCH($P6467,[1]Dados!$N$2:$N$26779,),2)</f>
        <v>#N/A</v>
      </c>
      <c r="P6467">
        <v>173149</v>
      </c>
      <c r="Q6467" s="1">
        <v>37215</v>
      </c>
      <c r="R6467" s="1">
        <v>37225</v>
      </c>
      <c r="S6467" t="s">
        <v>2453</v>
      </c>
    </row>
    <row r="6468" spans="1:19" x14ac:dyDescent="0.2">
      <c r="A6468" s="7">
        <v>270790</v>
      </c>
      <c r="B6468" s="3">
        <v>28576</v>
      </c>
      <c r="C6468" s="3" t="s">
        <v>60</v>
      </c>
      <c r="D6468" s="2" t="s">
        <v>735</v>
      </c>
      <c r="E6468" s="3">
        <v>19</v>
      </c>
      <c r="F6468" s="17">
        <v>0</v>
      </c>
      <c r="G6468" s="17">
        <v>1</v>
      </c>
      <c r="H6468" s="17">
        <v>0</v>
      </c>
      <c r="I6468" s="7">
        <v>1.1499999999999999</v>
      </c>
      <c r="J6468" s="7">
        <v>25</v>
      </c>
      <c r="K6468" s="4">
        <v>119</v>
      </c>
      <c r="L6468" s="5">
        <v>119.38590000000001</v>
      </c>
      <c r="M6468">
        <v>157583.78</v>
      </c>
      <c r="N6468" s="33">
        <v>1</v>
      </c>
      <c r="O6468" s="50" t="e">
        <f>INDEX([1]Dados!$M$2:$N$26779,MATCH($P6468,[1]Dados!$N$2:$N$26779,),2)</f>
        <v>#N/A</v>
      </c>
      <c r="P6468">
        <v>173149</v>
      </c>
      <c r="Q6468" s="1">
        <v>37215</v>
      </c>
      <c r="R6468" s="1">
        <v>37225</v>
      </c>
      <c r="S6468" t="s">
        <v>2453</v>
      </c>
    </row>
    <row r="6469" spans="1:19" x14ac:dyDescent="0.2">
      <c r="A6469" s="7">
        <v>270790</v>
      </c>
      <c r="B6469" s="3">
        <v>28576</v>
      </c>
      <c r="C6469" s="3" t="s">
        <v>60</v>
      </c>
      <c r="D6469" s="2" t="s">
        <v>735</v>
      </c>
      <c r="E6469" s="3">
        <v>19</v>
      </c>
      <c r="F6469" s="17">
        <v>0</v>
      </c>
      <c r="G6469" s="17">
        <v>1</v>
      </c>
      <c r="H6469" s="17">
        <v>0</v>
      </c>
      <c r="I6469" s="7">
        <v>1.2</v>
      </c>
      <c r="J6469" s="7">
        <v>19</v>
      </c>
      <c r="K6469" s="4">
        <v>119</v>
      </c>
      <c r="L6469" s="5">
        <v>119.38590000000001</v>
      </c>
      <c r="M6469">
        <v>157583.78</v>
      </c>
      <c r="N6469" s="33">
        <v>1</v>
      </c>
      <c r="O6469" s="50" t="e">
        <f>INDEX([1]Dados!$M$2:$N$26779,MATCH($P6469,[1]Dados!$N$2:$N$26779,),2)</f>
        <v>#N/A</v>
      </c>
      <c r="P6469">
        <v>173149</v>
      </c>
      <c r="Q6469" s="1">
        <v>37215</v>
      </c>
      <c r="R6469" s="1">
        <v>37225</v>
      </c>
      <c r="S6469" t="s">
        <v>2453</v>
      </c>
    </row>
    <row r="6470" spans="1:19" x14ac:dyDescent="0.2">
      <c r="A6470" s="7">
        <v>270790</v>
      </c>
      <c r="B6470" s="3">
        <v>28576</v>
      </c>
      <c r="C6470" s="3" t="s">
        <v>60</v>
      </c>
      <c r="D6470" s="2" t="s">
        <v>735</v>
      </c>
      <c r="E6470" s="3">
        <v>19</v>
      </c>
      <c r="F6470" s="17">
        <v>0</v>
      </c>
      <c r="G6470" s="17">
        <v>1</v>
      </c>
      <c r="H6470" s="17">
        <v>0</v>
      </c>
      <c r="I6470" s="7">
        <v>1.3</v>
      </c>
      <c r="J6470" s="7">
        <v>0</v>
      </c>
      <c r="K6470" s="4">
        <v>119</v>
      </c>
      <c r="L6470" s="5">
        <v>119.38590000000001</v>
      </c>
      <c r="M6470">
        <v>157583.78</v>
      </c>
      <c r="N6470" s="33">
        <v>1</v>
      </c>
      <c r="O6470" s="50" t="e">
        <f>INDEX([1]Dados!$M$2:$N$26779,MATCH($P6470,[1]Dados!$N$2:$N$26779,),2)</f>
        <v>#N/A</v>
      </c>
      <c r="P6470">
        <v>173149</v>
      </c>
      <c r="Q6470" s="1">
        <v>37215</v>
      </c>
      <c r="R6470" s="1">
        <v>37225</v>
      </c>
      <c r="S6470" t="s">
        <v>2453</v>
      </c>
    </row>
    <row r="6471" spans="1:19" x14ac:dyDescent="0.2">
      <c r="A6471" s="7">
        <v>270790</v>
      </c>
      <c r="B6471" s="3">
        <v>28576</v>
      </c>
      <c r="C6471" s="3" t="s">
        <v>60</v>
      </c>
      <c r="D6471" s="2" t="s">
        <v>735</v>
      </c>
      <c r="E6471" s="3">
        <v>19</v>
      </c>
      <c r="F6471" s="17">
        <v>0</v>
      </c>
      <c r="G6471" s="17">
        <v>1</v>
      </c>
      <c r="H6471" s="17">
        <v>0</v>
      </c>
      <c r="I6471" s="7">
        <v>1.4</v>
      </c>
      <c r="J6471" s="7">
        <v>25</v>
      </c>
      <c r="K6471" s="4">
        <v>119</v>
      </c>
      <c r="L6471" s="5">
        <v>119.38590000000001</v>
      </c>
      <c r="M6471">
        <v>157583.78</v>
      </c>
      <c r="N6471" s="33">
        <v>1</v>
      </c>
      <c r="O6471" s="50" t="e">
        <f>INDEX([1]Dados!$M$2:$N$26779,MATCH($P6471,[1]Dados!$N$2:$N$26779,),2)</f>
        <v>#N/A</v>
      </c>
      <c r="P6471">
        <v>173149</v>
      </c>
      <c r="Q6471" s="1">
        <v>37215</v>
      </c>
      <c r="R6471" s="1">
        <v>37225</v>
      </c>
      <c r="S6471" t="s">
        <v>2453</v>
      </c>
    </row>
    <row r="6472" spans="1:19" x14ac:dyDescent="0.2">
      <c r="A6472" s="7">
        <v>270790</v>
      </c>
      <c r="B6472" s="3">
        <v>28576</v>
      </c>
      <c r="C6472" s="3" t="s">
        <v>60</v>
      </c>
      <c r="D6472" s="2" t="s">
        <v>735</v>
      </c>
      <c r="E6472" s="3">
        <v>19</v>
      </c>
      <c r="F6472" s="17">
        <v>0</v>
      </c>
      <c r="G6472" s="17">
        <v>1</v>
      </c>
      <c r="H6472" s="17">
        <v>0</v>
      </c>
      <c r="I6472" s="7">
        <v>1.5</v>
      </c>
      <c r="J6472" s="7">
        <v>7</v>
      </c>
      <c r="K6472" s="4">
        <v>119</v>
      </c>
      <c r="L6472" s="5">
        <v>119.38590000000001</v>
      </c>
      <c r="M6472">
        <v>157583.78</v>
      </c>
      <c r="N6472" s="33">
        <v>1</v>
      </c>
      <c r="O6472" s="50" t="e">
        <f>INDEX([1]Dados!$M$2:$N$26779,MATCH($P6472,[1]Dados!$N$2:$N$26779,),2)</f>
        <v>#N/A</v>
      </c>
      <c r="P6472">
        <v>173149</v>
      </c>
      <c r="Q6472" s="1">
        <v>37215</v>
      </c>
      <c r="R6472" s="1">
        <v>37225</v>
      </c>
      <c r="S6472" t="s">
        <v>2453</v>
      </c>
    </row>
    <row r="6473" spans="1:19" x14ac:dyDescent="0.2">
      <c r="A6473" s="7">
        <v>270790</v>
      </c>
      <c r="B6473" s="3">
        <v>28576</v>
      </c>
      <c r="C6473" s="3" t="s">
        <v>60</v>
      </c>
      <c r="D6473" s="2" t="s">
        <v>735</v>
      </c>
      <c r="E6473" s="3">
        <v>19</v>
      </c>
      <c r="F6473" s="17">
        <v>0</v>
      </c>
      <c r="G6473" s="17">
        <v>1</v>
      </c>
      <c r="H6473" s="17">
        <v>0</v>
      </c>
      <c r="I6473" s="7">
        <v>1.6</v>
      </c>
      <c r="J6473" s="7">
        <v>17</v>
      </c>
      <c r="K6473" s="4">
        <v>119</v>
      </c>
      <c r="L6473" s="5">
        <v>119.38590000000001</v>
      </c>
      <c r="M6473">
        <v>157583.78</v>
      </c>
      <c r="N6473" s="33">
        <v>1</v>
      </c>
      <c r="O6473" s="50" t="e">
        <f>INDEX([1]Dados!$M$2:$N$26779,MATCH($P6473,[1]Dados!$N$2:$N$26779,),2)</f>
        <v>#N/A</v>
      </c>
      <c r="P6473">
        <v>173149</v>
      </c>
      <c r="Q6473" s="1">
        <v>37215</v>
      </c>
      <c r="R6473" s="1">
        <v>37225</v>
      </c>
      <c r="S6473" t="s">
        <v>2453</v>
      </c>
    </row>
    <row r="6474" spans="1:19" x14ac:dyDescent="0.2">
      <c r="A6474" s="7">
        <v>270790</v>
      </c>
      <c r="B6474" s="3">
        <v>28576</v>
      </c>
      <c r="C6474" s="3" t="s">
        <v>60</v>
      </c>
      <c r="D6474" s="2" t="s">
        <v>735</v>
      </c>
      <c r="E6474" s="3">
        <v>19</v>
      </c>
      <c r="F6474" s="17">
        <v>0</v>
      </c>
      <c r="G6474" s="17">
        <v>1</v>
      </c>
      <c r="H6474" s="17">
        <v>0</v>
      </c>
      <c r="I6474" s="7">
        <v>1.7</v>
      </c>
      <c r="J6474" s="7">
        <v>18</v>
      </c>
      <c r="K6474" s="4">
        <v>119</v>
      </c>
      <c r="L6474" s="5">
        <v>119.38590000000001</v>
      </c>
      <c r="M6474">
        <v>157583.78</v>
      </c>
      <c r="N6474" s="33">
        <v>1</v>
      </c>
      <c r="O6474" s="50" t="e">
        <f>INDEX([1]Dados!$M$2:$N$26779,MATCH($P6474,[1]Dados!$N$2:$N$26779,),2)</f>
        <v>#N/A</v>
      </c>
      <c r="P6474">
        <v>173149</v>
      </c>
      <c r="Q6474" s="1">
        <v>37215</v>
      </c>
      <c r="R6474" s="1">
        <v>37225</v>
      </c>
      <c r="S6474" t="s">
        <v>2453</v>
      </c>
    </row>
    <row r="6475" spans="1:19" x14ac:dyDescent="0.2">
      <c r="A6475" s="7">
        <v>270790</v>
      </c>
      <c r="B6475" s="3">
        <v>28576</v>
      </c>
      <c r="C6475" s="3" t="s">
        <v>60</v>
      </c>
      <c r="D6475" s="2" t="s">
        <v>735</v>
      </c>
      <c r="E6475" s="3">
        <v>19</v>
      </c>
      <c r="F6475" s="17">
        <v>0</v>
      </c>
      <c r="G6475" s="17">
        <v>1</v>
      </c>
      <c r="H6475" s="17">
        <v>0</v>
      </c>
      <c r="I6475" s="7">
        <v>1.8</v>
      </c>
      <c r="J6475" s="7">
        <v>4</v>
      </c>
      <c r="K6475" s="4">
        <v>119</v>
      </c>
      <c r="L6475" s="5">
        <v>119.38590000000001</v>
      </c>
      <c r="M6475">
        <v>157583.78</v>
      </c>
      <c r="N6475" s="33">
        <v>1</v>
      </c>
      <c r="O6475" s="50" t="e">
        <f>INDEX([1]Dados!$M$2:$N$26779,MATCH($P6475,[1]Dados!$N$2:$N$26779,),2)</f>
        <v>#N/A</v>
      </c>
      <c r="P6475">
        <v>173149</v>
      </c>
      <c r="Q6475" s="1">
        <v>37215</v>
      </c>
      <c r="R6475" s="1">
        <v>37225</v>
      </c>
      <c r="S6475" t="s">
        <v>2453</v>
      </c>
    </row>
    <row r="6476" spans="1:19" x14ac:dyDescent="0.2">
      <c r="A6476" s="7">
        <v>270790</v>
      </c>
      <c r="B6476" s="3">
        <v>28576</v>
      </c>
      <c r="C6476" s="3" t="s">
        <v>60</v>
      </c>
      <c r="D6476" s="2" t="s">
        <v>735</v>
      </c>
      <c r="E6476" s="3">
        <v>19</v>
      </c>
      <c r="F6476" s="17">
        <v>0</v>
      </c>
      <c r="G6476" s="17">
        <v>1</v>
      </c>
      <c r="H6476" s="17">
        <v>0</v>
      </c>
      <c r="I6476" s="7">
        <v>1.9</v>
      </c>
      <c r="J6476" s="7">
        <v>25</v>
      </c>
      <c r="K6476" s="4">
        <v>119</v>
      </c>
      <c r="L6476" s="5">
        <v>119.38590000000001</v>
      </c>
      <c r="M6476">
        <v>157583.78</v>
      </c>
      <c r="N6476" s="33">
        <v>1</v>
      </c>
      <c r="O6476" s="50" t="e">
        <f>INDEX([1]Dados!$M$2:$N$26779,MATCH($P6476,[1]Dados!$N$2:$N$26779,),2)</f>
        <v>#N/A</v>
      </c>
      <c r="P6476">
        <v>173149</v>
      </c>
      <c r="Q6476" s="1">
        <v>37215</v>
      </c>
      <c r="R6476" s="1">
        <v>37225</v>
      </c>
      <c r="S6476" t="s">
        <v>2453</v>
      </c>
    </row>
    <row r="6477" spans="1:19" x14ac:dyDescent="0.2">
      <c r="A6477" s="7">
        <v>270790</v>
      </c>
      <c r="B6477" s="3">
        <v>28576</v>
      </c>
      <c r="C6477" s="3" t="s">
        <v>60</v>
      </c>
      <c r="D6477" s="2" t="s">
        <v>735</v>
      </c>
      <c r="E6477" s="3">
        <v>19</v>
      </c>
      <c r="F6477" s="17">
        <v>0</v>
      </c>
      <c r="G6477" s="17">
        <v>1</v>
      </c>
      <c r="H6477" s="17">
        <v>0</v>
      </c>
      <c r="I6477" s="29">
        <v>5.0999999999999996</v>
      </c>
      <c r="J6477" s="7">
        <v>32</v>
      </c>
      <c r="K6477" s="4">
        <v>1203</v>
      </c>
      <c r="L6477" s="5">
        <v>1203.0829000000001</v>
      </c>
      <c r="M6477">
        <v>33798.160000000003</v>
      </c>
      <c r="N6477" s="33">
        <v>1</v>
      </c>
      <c r="O6477" s="50" t="e">
        <f>INDEX([1]Dados!$M$2:$N$26779,MATCH($P6477,[1]Dados!$N$2:$N$26779,),2)</f>
        <v>#N/A</v>
      </c>
      <c r="P6477">
        <v>172555</v>
      </c>
      <c r="Q6477" s="1">
        <v>37215</v>
      </c>
      <c r="R6477" s="1">
        <v>37225</v>
      </c>
      <c r="S6477" t="s">
        <v>1094</v>
      </c>
    </row>
    <row r="6478" spans="1:19" x14ac:dyDescent="0.2">
      <c r="A6478" s="7">
        <v>270790</v>
      </c>
      <c r="B6478" s="3">
        <v>28576</v>
      </c>
      <c r="C6478" s="3" t="s">
        <v>60</v>
      </c>
      <c r="D6478" s="2" t="s">
        <v>735</v>
      </c>
      <c r="E6478" s="3">
        <v>19</v>
      </c>
      <c r="F6478" s="17">
        <v>0</v>
      </c>
      <c r="G6478" s="17">
        <v>1</v>
      </c>
      <c r="H6478" s="17">
        <v>0</v>
      </c>
      <c r="I6478" s="7">
        <v>5.0999999999999996</v>
      </c>
      <c r="J6478" s="7">
        <v>20</v>
      </c>
      <c r="K6478" s="4">
        <v>1203</v>
      </c>
      <c r="L6478" s="5">
        <v>1203.0829000000001</v>
      </c>
      <c r="M6478">
        <v>33798.160000000003</v>
      </c>
      <c r="N6478" s="33">
        <v>1</v>
      </c>
      <c r="O6478" s="50" t="e">
        <f>INDEX([1]Dados!$M$2:$N$26779,MATCH($P6478,[1]Dados!$N$2:$N$26779,),2)</f>
        <v>#N/A</v>
      </c>
      <c r="P6478">
        <v>172555</v>
      </c>
      <c r="Q6478" s="1">
        <v>37215</v>
      </c>
      <c r="R6478" s="1">
        <v>37225</v>
      </c>
      <c r="S6478" t="s">
        <v>1094</v>
      </c>
    </row>
    <row r="6479" spans="1:19" x14ac:dyDescent="0.2">
      <c r="A6479" s="7">
        <v>270790</v>
      </c>
      <c r="B6479" s="3">
        <v>28576</v>
      </c>
      <c r="C6479" s="3" t="s">
        <v>60</v>
      </c>
      <c r="D6479" s="2" t="s">
        <v>735</v>
      </c>
      <c r="E6479" s="3">
        <v>19</v>
      </c>
      <c r="F6479" s="17">
        <v>0</v>
      </c>
      <c r="G6479" s="17">
        <v>1</v>
      </c>
      <c r="H6479" s="17">
        <v>0</v>
      </c>
      <c r="I6479" s="7">
        <v>5.1100000000000003</v>
      </c>
      <c r="J6479" s="7">
        <v>17</v>
      </c>
      <c r="K6479" s="4">
        <v>1203</v>
      </c>
      <c r="L6479" s="5">
        <v>1203.0829000000001</v>
      </c>
      <c r="M6479">
        <v>33798.160000000003</v>
      </c>
      <c r="N6479" s="33">
        <v>1</v>
      </c>
      <c r="O6479" s="50" t="e">
        <f>INDEX([1]Dados!$M$2:$N$26779,MATCH($P6479,[1]Dados!$N$2:$N$26779,),2)</f>
        <v>#N/A</v>
      </c>
      <c r="P6479">
        <v>172555</v>
      </c>
      <c r="Q6479" s="1">
        <v>37215</v>
      </c>
      <c r="R6479" s="1">
        <v>37225</v>
      </c>
      <c r="S6479" t="s">
        <v>1094</v>
      </c>
    </row>
    <row r="6480" spans="1:19" x14ac:dyDescent="0.2">
      <c r="A6480" s="7">
        <v>270790</v>
      </c>
      <c r="B6480" s="3">
        <v>28576</v>
      </c>
      <c r="C6480" s="3" t="s">
        <v>60</v>
      </c>
      <c r="D6480" s="2" t="s">
        <v>735</v>
      </c>
      <c r="E6480" s="3">
        <v>19</v>
      </c>
      <c r="F6480" s="17">
        <v>0</v>
      </c>
      <c r="G6480" s="17">
        <v>1</v>
      </c>
      <c r="H6480" s="17">
        <v>0</v>
      </c>
      <c r="I6480" s="7">
        <v>5.12</v>
      </c>
      <c r="J6480" s="7">
        <v>13</v>
      </c>
      <c r="K6480" s="4">
        <v>1203</v>
      </c>
      <c r="L6480" s="5">
        <v>1203.0829000000001</v>
      </c>
      <c r="M6480">
        <v>33798.160000000003</v>
      </c>
      <c r="N6480" s="33">
        <v>1</v>
      </c>
      <c r="O6480" s="50" t="e">
        <f>INDEX([1]Dados!$M$2:$N$26779,MATCH($P6480,[1]Dados!$N$2:$N$26779,),2)</f>
        <v>#N/A</v>
      </c>
      <c r="P6480">
        <v>172555</v>
      </c>
      <c r="Q6480" s="1">
        <v>37215</v>
      </c>
      <c r="R6480" s="1">
        <v>37225</v>
      </c>
      <c r="S6480" t="s">
        <v>1094</v>
      </c>
    </row>
    <row r="6481" spans="1:19" x14ac:dyDescent="0.2">
      <c r="A6481" s="7">
        <v>270790</v>
      </c>
      <c r="B6481" s="3">
        <v>28576</v>
      </c>
      <c r="C6481" s="3" t="s">
        <v>60</v>
      </c>
      <c r="D6481" s="2" t="s">
        <v>735</v>
      </c>
      <c r="E6481" s="3">
        <v>19</v>
      </c>
      <c r="F6481" s="17">
        <v>0</v>
      </c>
      <c r="G6481" s="17">
        <v>1</v>
      </c>
      <c r="H6481" s="17">
        <v>0</v>
      </c>
      <c r="I6481" s="7">
        <v>5.13</v>
      </c>
      <c r="J6481" s="7">
        <v>13</v>
      </c>
      <c r="K6481" s="4">
        <v>1203</v>
      </c>
      <c r="L6481" s="5">
        <v>1203.0829000000001</v>
      </c>
      <c r="M6481">
        <v>33798.160000000003</v>
      </c>
      <c r="N6481" s="33">
        <v>1</v>
      </c>
      <c r="O6481" s="50" t="e">
        <f>INDEX([1]Dados!$M$2:$N$26779,MATCH($P6481,[1]Dados!$N$2:$N$26779,),2)</f>
        <v>#N/A</v>
      </c>
      <c r="P6481">
        <v>172555</v>
      </c>
      <c r="Q6481" s="1">
        <v>37215</v>
      </c>
      <c r="R6481" s="1">
        <v>37225</v>
      </c>
      <c r="S6481" t="s">
        <v>1094</v>
      </c>
    </row>
    <row r="6482" spans="1:19" x14ac:dyDescent="0.2">
      <c r="A6482" s="7">
        <v>270790</v>
      </c>
      <c r="B6482" s="3">
        <v>28576</v>
      </c>
      <c r="C6482" s="3" t="s">
        <v>60</v>
      </c>
      <c r="D6482" s="2" t="s">
        <v>735</v>
      </c>
      <c r="E6482" s="3">
        <v>19</v>
      </c>
      <c r="F6482" s="17">
        <v>0</v>
      </c>
      <c r="G6482" s="17">
        <v>1</v>
      </c>
      <c r="H6482" s="17">
        <v>0</v>
      </c>
      <c r="I6482" s="7">
        <v>5.14</v>
      </c>
      <c r="J6482" s="7">
        <v>13</v>
      </c>
      <c r="K6482" s="4">
        <v>1203</v>
      </c>
      <c r="L6482" s="5">
        <v>1203.0829000000001</v>
      </c>
      <c r="M6482">
        <v>33798.160000000003</v>
      </c>
      <c r="N6482" s="33">
        <v>1</v>
      </c>
      <c r="O6482" s="50" t="e">
        <f>INDEX([1]Dados!$M$2:$N$26779,MATCH($P6482,[1]Dados!$N$2:$N$26779,),2)</f>
        <v>#N/A</v>
      </c>
      <c r="P6482">
        <v>172555</v>
      </c>
      <c r="Q6482" s="1">
        <v>37215</v>
      </c>
      <c r="R6482" s="1">
        <v>37225</v>
      </c>
      <c r="S6482" t="s">
        <v>1094</v>
      </c>
    </row>
    <row r="6483" spans="1:19" x14ac:dyDescent="0.2">
      <c r="A6483" s="7">
        <v>270790</v>
      </c>
      <c r="B6483" s="3">
        <v>28576</v>
      </c>
      <c r="C6483" s="3" t="s">
        <v>60</v>
      </c>
      <c r="D6483" s="2" t="s">
        <v>735</v>
      </c>
      <c r="E6483" s="3">
        <v>19</v>
      </c>
      <c r="F6483" s="17">
        <v>0</v>
      </c>
      <c r="G6483" s="17">
        <v>1</v>
      </c>
      <c r="H6483" s="17">
        <v>0</v>
      </c>
      <c r="I6483" s="7">
        <v>5.15</v>
      </c>
      <c r="J6483" s="7">
        <v>18</v>
      </c>
      <c r="K6483" s="4">
        <v>1203</v>
      </c>
      <c r="L6483" s="5">
        <v>1203.0829000000001</v>
      </c>
      <c r="M6483">
        <v>33798.160000000003</v>
      </c>
      <c r="N6483" s="33">
        <v>1</v>
      </c>
      <c r="O6483" s="50" t="e">
        <f>INDEX([1]Dados!$M$2:$N$26779,MATCH($P6483,[1]Dados!$N$2:$N$26779,),2)</f>
        <v>#N/A</v>
      </c>
      <c r="P6483">
        <v>172555</v>
      </c>
      <c r="Q6483" s="1">
        <v>37215</v>
      </c>
      <c r="R6483" s="1">
        <v>37225</v>
      </c>
      <c r="S6483" t="s">
        <v>1094</v>
      </c>
    </row>
    <row r="6484" spans="1:19" x14ac:dyDescent="0.2">
      <c r="A6484" s="7">
        <v>270790</v>
      </c>
      <c r="B6484" s="3">
        <v>28576</v>
      </c>
      <c r="C6484" s="3" t="s">
        <v>60</v>
      </c>
      <c r="D6484" s="2" t="s">
        <v>735</v>
      </c>
      <c r="E6484" s="3">
        <v>19</v>
      </c>
      <c r="F6484" s="17">
        <v>0</v>
      </c>
      <c r="G6484" s="17">
        <v>1</v>
      </c>
      <c r="H6484" s="17">
        <v>0</v>
      </c>
      <c r="I6484" s="7">
        <v>5.2</v>
      </c>
      <c r="J6484" s="7">
        <v>20</v>
      </c>
      <c r="K6484" s="4">
        <v>1203</v>
      </c>
      <c r="L6484" s="5">
        <v>1203.0829000000001</v>
      </c>
      <c r="M6484">
        <v>33798.160000000003</v>
      </c>
      <c r="N6484" s="33">
        <v>1</v>
      </c>
      <c r="O6484" s="50" t="e">
        <f>INDEX([1]Dados!$M$2:$N$26779,MATCH($P6484,[1]Dados!$N$2:$N$26779,),2)</f>
        <v>#N/A</v>
      </c>
      <c r="P6484">
        <v>172555</v>
      </c>
      <c r="Q6484" s="1">
        <v>37215</v>
      </c>
      <c r="R6484" s="1">
        <v>37225</v>
      </c>
      <c r="S6484" t="s">
        <v>1094</v>
      </c>
    </row>
    <row r="6485" spans="1:19" x14ac:dyDescent="0.2">
      <c r="A6485" s="7">
        <v>270790</v>
      </c>
      <c r="B6485" s="3">
        <v>28576</v>
      </c>
      <c r="C6485" s="3" t="s">
        <v>60</v>
      </c>
      <c r="D6485" s="2" t="s">
        <v>735</v>
      </c>
      <c r="E6485" s="3">
        <v>19</v>
      </c>
      <c r="F6485" s="17">
        <v>0</v>
      </c>
      <c r="G6485" s="17">
        <v>1</v>
      </c>
      <c r="H6485" s="17">
        <v>0</v>
      </c>
      <c r="I6485" s="7">
        <v>5.3</v>
      </c>
      <c r="J6485" s="7">
        <v>20</v>
      </c>
      <c r="K6485" s="4">
        <v>1203</v>
      </c>
      <c r="L6485" s="5">
        <v>1203.0829000000001</v>
      </c>
      <c r="M6485">
        <v>33798.160000000003</v>
      </c>
      <c r="N6485" s="33">
        <v>1</v>
      </c>
      <c r="O6485" s="50" t="e">
        <f>INDEX([1]Dados!$M$2:$N$26779,MATCH($P6485,[1]Dados!$N$2:$N$26779,),2)</f>
        <v>#N/A</v>
      </c>
      <c r="P6485">
        <v>172555</v>
      </c>
      <c r="Q6485" s="1">
        <v>37215</v>
      </c>
      <c r="R6485" s="1">
        <v>37225</v>
      </c>
      <c r="S6485" t="s">
        <v>1094</v>
      </c>
    </row>
    <row r="6486" spans="1:19" x14ac:dyDescent="0.2">
      <c r="A6486" s="7">
        <v>270790</v>
      </c>
      <c r="B6486" s="3">
        <v>28576</v>
      </c>
      <c r="C6486" s="3" t="s">
        <v>60</v>
      </c>
      <c r="D6486" s="2" t="s">
        <v>735</v>
      </c>
      <c r="E6486" s="3">
        <v>19</v>
      </c>
      <c r="F6486" s="17">
        <v>0</v>
      </c>
      <c r="G6486" s="17">
        <v>1</v>
      </c>
      <c r="H6486" s="17">
        <v>0</v>
      </c>
      <c r="I6486" s="7">
        <v>5.4</v>
      </c>
      <c r="J6486" s="7">
        <v>18</v>
      </c>
      <c r="K6486" s="4">
        <v>1203</v>
      </c>
      <c r="L6486" s="5">
        <v>1203.0829000000001</v>
      </c>
      <c r="M6486">
        <v>33798.160000000003</v>
      </c>
      <c r="N6486" s="33">
        <v>1</v>
      </c>
      <c r="O6486" s="50" t="e">
        <f>INDEX([1]Dados!$M$2:$N$26779,MATCH($P6486,[1]Dados!$N$2:$N$26779,),2)</f>
        <v>#N/A</v>
      </c>
      <c r="P6486">
        <v>172555</v>
      </c>
      <c r="Q6486" s="1">
        <v>37215</v>
      </c>
      <c r="R6486" s="1">
        <v>37225</v>
      </c>
      <c r="S6486" t="s">
        <v>1094</v>
      </c>
    </row>
    <row r="6487" spans="1:19" x14ac:dyDescent="0.2">
      <c r="A6487" s="7">
        <v>270790</v>
      </c>
      <c r="B6487" s="3">
        <v>28576</v>
      </c>
      <c r="C6487" s="3" t="s">
        <v>60</v>
      </c>
      <c r="D6487" s="2" t="s">
        <v>735</v>
      </c>
      <c r="E6487" s="3">
        <v>19</v>
      </c>
      <c r="F6487" s="17">
        <v>0</v>
      </c>
      <c r="G6487" s="17">
        <v>1</v>
      </c>
      <c r="H6487" s="17">
        <v>0</v>
      </c>
      <c r="I6487" s="7">
        <v>5.5</v>
      </c>
      <c r="J6487" s="7">
        <v>13</v>
      </c>
      <c r="K6487" s="4">
        <v>1203</v>
      </c>
      <c r="L6487" s="5">
        <v>1203.0829000000001</v>
      </c>
      <c r="M6487">
        <v>33798.160000000003</v>
      </c>
      <c r="N6487" s="33">
        <v>1</v>
      </c>
      <c r="O6487" s="50" t="e">
        <f>INDEX([1]Dados!$M$2:$N$26779,MATCH($P6487,[1]Dados!$N$2:$N$26779,),2)</f>
        <v>#N/A</v>
      </c>
      <c r="P6487">
        <v>172555</v>
      </c>
      <c r="Q6487" s="1">
        <v>37215</v>
      </c>
      <c r="R6487" s="1">
        <v>37225</v>
      </c>
      <c r="S6487" t="s">
        <v>1094</v>
      </c>
    </row>
    <row r="6488" spans="1:19" x14ac:dyDescent="0.2">
      <c r="A6488" s="7">
        <v>270790</v>
      </c>
      <c r="B6488" s="3">
        <v>28576</v>
      </c>
      <c r="C6488" s="3" t="s">
        <v>60</v>
      </c>
      <c r="D6488" s="2" t="s">
        <v>735</v>
      </c>
      <c r="E6488" s="3">
        <v>19</v>
      </c>
      <c r="F6488" s="17">
        <v>0</v>
      </c>
      <c r="G6488" s="17">
        <v>1</v>
      </c>
      <c r="H6488" s="17">
        <v>0</v>
      </c>
      <c r="I6488" s="7">
        <v>5.6</v>
      </c>
      <c r="J6488" s="7">
        <v>25</v>
      </c>
      <c r="K6488" s="4">
        <v>1203</v>
      </c>
      <c r="L6488" s="5">
        <v>1203.0829000000001</v>
      </c>
      <c r="M6488">
        <v>33798.160000000003</v>
      </c>
      <c r="N6488" s="33">
        <v>1</v>
      </c>
      <c r="O6488" s="50" t="e">
        <f>INDEX([1]Dados!$M$2:$N$26779,MATCH($P6488,[1]Dados!$N$2:$N$26779,),2)</f>
        <v>#N/A</v>
      </c>
      <c r="P6488">
        <v>172555</v>
      </c>
      <c r="Q6488" s="1">
        <v>37215</v>
      </c>
      <c r="R6488" s="1">
        <v>37225</v>
      </c>
      <c r="S6488" t="s">
        <v>1094</v>
      </c>
    </row>
    <row r="6489" spans="1:19" x14ac:dyDescent="0.2">
      <c r="A6489" s="7">
        <v>270790</v>
      </c>
      <c r="B6489" s="3">
        <v>28576</v>
      </c>
      <c r="C6489" s="3" t="s">
        <v>60</v>
      </c>
      <c r="D6489" s="2" t="s">
        <v>735</v>
      </c>
      <c r="E6489" s="3">
        <v>19</v>
      </c>
      <c r="F6489" s="17">
        <v>0</v>
      </c>
      <c r="G6489" s="17">
        <v>1</v>
      </c>
      <c r="H6489" s="17">
        <v>0</v>
      </c>
      <c r="I6489" s="7">
        <v>5.7</v>
      </c>
      <c r="J6489" s="7">
        <v>15</v>
      </c>
      <c r="K6489" s="4">
        <v>1203</v>
      </c>
      <c r="L6489" s="5">
        <v>1203.0829000000001</v>
      </c>
      <c r="M6489">
        <v>33798.160000000003</v>
      </c>
      <c r="N6489" s="33">
        <v>1</v>
      </c>
      <c r="O6489" s="50" t="e">
        <f>INDEX([1]Dados!$M$2:$N$26779,MATCH($P6489,[1]Dados!$N$2:$N$26779,),2)</f>
        <v>#N/A</v>
      </c>
      <c r="P6489">
        <v>172555</v>
      </c>
      <c r="Q6489" s="1">
        <v>37215</v>
      </c>
      <c r="R6489" s="1">
        <v>37225</v>
      </c>
      <c r="S6489" t="s">
        <v>1094</v>
      </c>
    </row>
    <row r="6490" spans="1:19" x14ac:dyDescent="0.2">
      <c r="A6490" s="7">
        <v>270790</v>
      </c>
      <c r="B6490" s="3">
        <v>28576</v>
      </c>
      <c r="C6490" s="3" t="s">
        <v>60</v>
      </c>
      <c r="D6490" s="2" t="s">
        <v>735</v>
      </c>
      <c r="E6490" s="3">
        <v>19</v>
      </c>
      <c r="F6490" s="17">
        <v>0</v>
      </c>
      <c r="G6490" s="17">
        <v>1</v>
      </c>
      <c r="H6490" s="17">
        <v>0</v>
      </c>
      <c r="I6490" s="7">
        <v>5.8</v>
      </c>
      <c r="J6490" s="7">
        <v>32</v>
      </c>
      <c r="K6490" s="4">
        <v>1203</v>
      </c>
      <c r="L6490" s="5">
        <v>1203.0829000000001</v>
      </c>
      <c r="M6490">
        <v>33798.160000000003</v>
      </c>
      <c r="N6490" s="33">
        <v>1</v>
      </c>
      <c r="O6490" s="50" t="e">
        <f>INDEX([1]Dados!$M$2:$N$26779,MATCH($P6490,[1]Dados!$N$2:$N$26779,),2)</f>
        <v>#N/A</v>
      </c>
      <c r="P6490">
        <v>172555</v>
      </c>
      <c r="Q6490" s="1">
        <v>37215</v>
      </c>
      <c r="R6490" s="1">
        <v>37225</v>
      </c>
      <c r="S6490" t="s">
        <v>1094</v>
      </c>
    </row>
    <row r="6491" spans="1:19" x14ac:dyDescent="0.2">
      <c r="A6491" s="7">
        <v>270790</v>
      </c>
      <c r="B6491" s="3">
        <v>28576</v>
      </c>
      <c r="C6491" s="3" t="s">
        <v>60</v>
      </c>
      <c r="D6491" s="2" t="s">
        <v>735</v>
      </c>
      <c r="E6491" s="3">
        <v>19</v>
      </c>
      <c r="F6491" s="17">
        <v>0</v>
      </c>
      <c r="G6491" s="17">
        <v>1</v>
      </c>
      <c r="H6491" s="17">
        <v>0</v>
      </c>
      <c r="I6491" s="7">
        <v>5.9</v>
      </c>
      <c r="J6491" s="7">
        <v>32</v>
      </c>
      <c r="K6491" s="4">
        <v>1203</v>
      </c>
      <c r="L6491" s="5">
        <v>1203.0829000000001</v>
      </c>
      <c r="M6491">
        <v>33798.160000000003</v>
      </c>
      <c r="N6491" s="33">
        <v>1</v>
      </c>
      <c r="O6491" s="50" t="e">
        <f>INDEX([1]Dados!$M$2:$N$26779,MATCH($P6491,[1]Dados!$N$2:$N$26779,),2)</f>
        <v>#N/A</v>
      </c>
      <c r="P6491">
        <v>172555</v>
      </c>
      <c r="Q6491" s="1">
        <v>37215</v>
      </c>
      <c r="R6491" s="1">
        <v>37225</v>
      </c>
      <c r="S6491" t="s">
        <v>1094</v>
      </c>
    </row>
    <row r="6492" spans="1:19" x14ac:dyDescent="0.2">
      <c r="A6492" s="7">
        <v>270790</v>
      </c>
      <c r="B6492" s="3">
        <v>28576</v>
      </c>
      <c r="C6492" s="3" t="s">
        <v>60</v>
      </c>
      <c r="D6492" s="2" t="s">
        <v>735</v>
      </c>
      <c r="E6492" s="3">
        <v>19</v>
      </c>
      <c r="F6492" s="17">
        <v>0</v>
      </c>
      <c r="G6492" s="17">
        <v>1</v>
      </c>
      <c r="H6492" s="17">
        <v>0</v>
      </c>
      <c r="I6492" s="29">
        <v>6.1</v>
      </c>
      <c r="J6492" s="7">
        <v>32</v>
      </c>
      <c r="K6492" s="4">
        <v>1214</v>
      </c>
      <c r="L6492" s="5">
        <v>1214.0587</v>
      </c>
      <c r="M6492">
        <v>160010.54999999999</v>
      </c>
      <c r="N6492" s="33">
        <v>1</v>
      </c>
      <c r="O6492" s="50" t="e">
        <f>INDEX([1]Dados!$M$2:$N$26779,MATCH($P6492,[1]Dados!$N$2:$N$26779,),2)</f>
        <v>#N/A</v>
      </c>
      <c r="P6492">
        <v>172597</v>
      </c>
      <c r="Q6492" s="1">
        <v>37215</v>
      </c>
      <c r="R6492" s="1">
        <v>37225</v>
      </c>
      <c r="S6492" t="s">
        <v>1051</v>
      </c>
    </row>
    <row r="6493" spans="1:19" x14ac:dyDescent="0.2">
      <c r="A6493" s="7">
        <v>270790</v>
      </c>
      <c r="B6493" s="3">
        <v>28576</v>
      </c>
      <c r="C6493" s="3" t="s">
        <v>60</v>
      </c>
      <c r="D6493" s="2" t="s">
        <v>735</v>
      </c>
      <c r="E6493" s="3">
        <v>19</v>
      </c>
      <c r="F6493" s="17">
        <v>0</v>
      </c>
      <c r="G6493" s="17">
        <v>1</v>
      </c>
      <c r="H6493" s="17">
        <v>0</v>
      </c>
      <c r="I6493" s="7">
        <v>6.1</v>
      </c>
      <c r="J6493" s="7">
        <v>25</v>
      </c>
      <c r="K6493" s="4">
        <v>1214</v>
      </c>
      <c r="L6493" s="5">
        <v>1214.0587</v>
      </c>
      <c r="M6493">
        <v>160010.54999999999</v>
      </c>
      <c r="N6493" s="33">
        <v>1</v>
      </c>
      <c r="O6493" s="50" t="e">
        <f>INDEX([1]Dados!$M$2:$N$26779,MATCH($P6493,[1]Dados!$N$2:$N$26779,),2)</f>
        <v>#N/A</v>
      </c>
      <c r="P6493">
        <v>172597</v>
      </c>
      <c r="Q6493" s="1">
        <v>37215</v>
      </c>
      <c r="R6493" s="1">
        <v>37225</v>
      </c>
      <c r="S6493" t="s">
        <v>1051</v>
      </c>
    </row>
    <row r="6494" spans="1:19" x14ac:dyDescent="0.2">
      <c r="A6494" s="7">
        <v>270790</v>
      </c>
      <c r="B6494" s="3">
        <v>28576</v>
      </c>
      <c r="C6494" s="3" t="s">
        <v>60</v>
      </c>
      <c r="D6494" s="2" t="s">
        <v>735</v>
      </c>
      <c r="E6494" s="3">
        <v>19</v>
      </c>
      <c r="F6494" s="17">
        <v>0</v>
      </c>
      <c r="G6494" s="17">
        <v>1</v>
      </c>
      <c r="H6494" s="17">
        <v>0</v>
      </c>
      <c r="I6494" s="7">
        <v>6.11</v>
      </c>
      <c r="J6494" s="7">
        <v>15</v>
      </c>
      <c r="K6494" s="4">
        <v>1214</v>
      </c>
      <c r="L6494" s="5">
        <v>1214.0587</v>
      </c>
      <c r="M6494">
        <v>160010.54999999999</v>
      </c>
      <c r="N6494" s="33">
        <v>1</v>
      </c>
      <c r="O6494" s="50" t="e">
        <f>INDEX([1]Dados!$M$2:$N$26779,MATCH($P6494,[1]Dados!$N$2:$N$26779,),2)</f>
        <v>#N/A</v>
      </c>
      <c r="P6494">
        <v>172597</v>
      </c>
      <c r="Q6494" s="1">
        <v>37215</v>
      </c>
      <c r="R6494" s="1">
        <v>37225</v>
      </c>
      <c r="S6494" t="s">
        <v>1051</v>
      </c>
    </row>
    <row r="6495" spans="1:19" x14ac:dyDescent="0.2">
      <c r="A6495" s="7">
        <v>270790</v>
      </c>
      <c r="B6495" s="3">
        <v>28576</v>
      </c>
      <c r="C6495" s="3" t="s">
        <v>60</v>
      </c>
      <c r="D6495" s="2" t="s">
        <v>735</v>
      </c>
      <c r="E6495" s="3">
        <v>19</v>
      </c>
      <c r="F6495" s="17">
        <v>0</v>
      </c>
      <c r="G6495" s="17">
        <v>1</v>
      </c>
      <c r="H6495" s="17">
        <v>0</v>
      </c>
      <c r="I6495" s="7">
        <v>6.2</v>
      </c>
      <c r="J6495" s="7">
        <v>28</v>
      </c>
      <c r="K6495" s="4">
        <v>1214</v>
      </c>
      <c r="L6495" s="5">
        <v>1214.0587</v>
      </c>
      <c r="M6495">
        <v>160010.54999999999</v>
      </c>
      <c r="N6495" s="33">
        <v>1</v>
      </c>
      <c r="O6495" s="50" t="e">
        <f>INDEX([1]Dados!$M$2:$N$26779,MATCH($P6495,[1]Dados!$N$2:$N$26779,),2)</f>
        <v>#N/A</v>
      </c>
      <c r="P6495">
        <v>172597</v>
      </c>
      <c r="Q6495" s="1">
        <v>37215</v>
      </c>
      <c r="R6495" s="1">
        <v>37225</v>
      </c>
      <c r="S6495" t="s">
        <v>1051</v>
      </c>
    </row>
    <row r="6496" spans="1:19" x14ac:dyDescent="0.2">
      <c r="A6496" s="7">
        <v>270790</v>
      </c>
      <c r="B6496" s="3">
        <v>28576</v>
      </c>
      <c r="C6496" s="3" t="s">
        <v>60</v>
      </c>
      <c r="D6496" s="2" t="s">
        <v>735</v>
      </c>
      <c r="E6496" s="3">
        <v>19</v>
      </c>
      <c r="F6496" s="17">
        <v>0</v>
      </c>
      <c r="G6496" s="17">
        <v>1</v>
      </c>
      <c r="H6496" s="17">
        <v>0</v>
      </c>
      <c r="I6496" s="7">
        <v>6.3</v>
      </c>
      <c r="J6496" s="7">
        <v>2</v>
      </c>
      <c r="K6496" s="4">
        <v>1214</v>
      </c>
      <c r="L6496" s="5">
        <v>1214.0587</v>
      </c>
      <c r="M6496">
        <v>160010.54999999999</v>
      </c>
      <c r="N6496" s="33">
        <v>1</v>
      </c>
      <c r="O6496" s="50" t="e">
        <f>INDEX([1]Dados!$M$2:$N$26779,MATCH($P6496,[1]Dados!$N$2:$N$26779,),2)</f>
        <v>#N/A</v>
      </c>
      <c r="P6496">
        <v>172597</v>
      </c>
      <c r="Q6496" s="1">
        <v>37215</v>
      </c>
      <c r="R6496" s="1">
        <v>37225</v>
      </c>
      <c r="S6496" t="s">
        <v>1051</v>
      </c>
    </row>
    <row r="6497" spans="1:19" x14ac:dyDescent="0.2">
      <c r="A6497" s="7">
        <v>270790</v>
      </c>
      <c r="B6497" s="3">
        <v>28576</v>
      </c>
      <c r="C6497" s="3" t="s">
        <v>60</v>
      </c>
      <c r="D6497" s="2" t="s">
        <v>735</v>
      </c>
      <c r="E6497" s="3">
        <v>19</v>
      </c>
      <c r="F6497" s="17">
        <v>0</v>
      </c>
      <c r="G6497" s="17">
        <v>1</v>
      </c>
      <c r="H6497" s="17">
        <v>0</v>
      </c>
      <c r="I6497" s="7">
        <v>6.4</v>
      </c>
      <c r="J6497" s="7">
        <v>13</v>
      </c>
      <c r="K6497" s="4">
        <v>1214</v>
      </c>
      <c r="L6497" s="5">
        <v>1214.0587</v>
      </c>
      <c r="M6497">
        <v>160010.54999999999</v>
      </c>
      <c r="N6497" s="33">
        <v>1</v>
      </c>
      <c r="O6497" s="50" t="e">
        <f>INDEX([1]Dados!$M$2:$N$26779,MATCH($P6497,[1]Dados!$N$2:$N$26779,),2)</f>
        <v>#N/A</v>
      </c>
      <c r="P6497">
        <v>172597</v>
      </c>
      <c r="Q6497" s="1">
        <v>37215</v>
      </c>
      <c r="R6497" s="1">
        <v>37225</v>
      </c>
      <c r="S6497" t="s">
        <v>1051</v>
      </c>
    </row>
    <row r="6498" spans="1:19" x14ac:dyDescent="0.2">
      <c r="A6498" s="7">
        <v>270790</v>
      </c>
      <c r="B6498" s="3">
        <v>28576</v>
      </c>
      <c r="C6498" s="3" t="s">
        <v>60</v>
      </c>
      <c r="D6498" s="2" t="s">
        <v>735</v>
      </c>
      <c r="E6498" s="3">
        <v>19</v>
      </c>
      <c r="F6498" s="17">
        <v>0</v>
      </c>
      <c r="G6498" s="17">
        <v>1</v>
      </c>
      <c r="H6498" s="17">
        <v>0</v>
      </c>
      <c r="I6498" s="7">
        <v>6.5</v>
      </c>
      <c r="J6498" s="7">
        <v>13</v>
      </c>
      <c r="K6498" s="4">
        <v>1214</v>
      </c>
      <c r="L6498" s="5">
        <v>1214.0587</v>
      </c>
      <c r="M6498">
        <v>160010.54999999999</v>
      </c>
      <c r="N6498" s="33">
        <v>1</v>
      </c>
      <c r="O6498" s="50" t="e">
        <f>INDEX([1]Dados!$M$2:$N$26779,MATCH($P6498,[1]Dados!$N$2:$N$26779,),2)</f>
        <v>#N/A</v>
      </c>
      <c r="P6498">
        <v>172597</v>
      </c>
      <c r="Q6498" s="1">
        <v>37215</v>
      </c>
      <c r="R6498" s="1">
        <v>37225</v>
      </c>
      <c r="S6498" t="s">
        <v>1051</v>
      </c>
    </row>
    <row r="6499" spans="1:19" x14ac:dyDescent="0.2">
      <c r="A6499" s="7">
        <v>270790</v>
      </c>
      <c r="B6499" s="3">
        <v>28576</v>
      </c>
      <c r="C6499" s="3" t="s">
        <v>60</v>
      </c>
      <c r="D6499" s="2" t="s">
        <v>735</v>
      </c>
      <c r="E6499" s="3">
        <v>19</v>
      </c>
      <c r="F6499" s="17">
        <v>0</v>
      </c>
      <c r="G6499" s="17">
        <v>1</v>
      </c>
      <c r="H6499" s="17">
        <v>0</v>
      </c>
      <c r="I6499" s="7">
        <v>6.6</v>
      </c>
      <c r="J6499" s="7">
        <v>20</v>
      </c>
      <c r="K6499" s="4">
        <v>1214</v>
      </c>
      <c r="L6499" s="5">
        <v>1214.0587</v>
      </c>
      <c r="M6499">
        <v>160010.54999999999</v>
      </c>
      <c r="N6499" s="33">
        <v>1</v>
      </c>
      <c r="O6499" s="50" t="e">
        <f>INDEX([1]Dados!$M$2:$N$26779,MATCH($P6499,[1]Dados!$N$2:$N$26779,),2)</f>
        <v>#N/A</v>
      </c>
      <c r="P6499">
        <v>172597</v>
      </c>
      <c r="Q6499" s="1">
        <v>37215</v>
      </c>
      <c r="R6499" s="1">
        <v>37225</v>
      </c>
      <c r="S6499" t="s">
        <v>1051</v>
      </c>
    </row>
    <row r="6500" spans="1:19" x14ac:dyDescent="0.2">
      <c r="A6500" s="7">
        <v>270790</v>
      </c>
      <c r="B6500" s="3">
        <v>28576</v>
      </c>
      <c r="C6500" s="3" t="s">
        <v>60</v>
      </c>
      <c r="D6500" s="2" t="s">
        <v>735</v>
      </c>
      <c r="E6500" s="3">
        <v>19</v>
      </c>
      <c r="F6500" s="17">
        <v>0</v>
      </c>
      <c r="G6500" s="17">
        <v>1</v>
      </c>
      <c r="H6500" s="17">
        <v>0</v>
      </c>
      <c r="I6500" s="7">
        <v>6.7</v>
      </c>
      <c r="J6500" s="7">
        <v>25</v>
      </c>
      <c r="K6500" s="4">
        <v>1214</v>
      </c>
      <c r="L6500" s="5">
        <v>1214.0587</v>
      </c>
      <c r="M6500">
        <v>160010.54999999999</v>
      </c>
      <c r="N6500" s="33">
        <v>1</v>
      </c>
      <c r="O6500" s="50" t="e">
        <f>INDEX([1]Dados!$M$2:$N$26779,MATCH($P6500,[1]Dados!$N$2:$N$26779,),2)</f>
        <v>#N/A</v>
      </c>
      <c r="P6500">
        <v>172597</v>
      </c>
      <c r="Q6500" s="1">
        <v>37215</v>
      </c>
      <c r="R6500" s="1">
        <v>37225</v>
      </c>
      <c r="S6500" t="s">
        <v>1051</v>
      </c>
    </row>
    <row r="6501" spans="1:19" x14ac:dyDescent="0.2">
      <c r="A6501" s="7">
        <v>270790</v>
      </c>
      <c r="B6501" s="3">
        <v>28576</v>
      </c>
      <c r="C6501" s="3" t="s">
        <v>60</v>
      </c>
      <c r="D6501" s="2" t="s">
        <v>735</v>
      </c>
      <c r="E6501" s="3">
        <v>19</v>
      </c>
      <c r="F6501" s="17">
        <v>0</v>
      </c>
      <c r="G6501" s="17">
        <v>1</v>
      </c>
      <c r="H6501" s="17">
        <v>0</v>
      </c>
      <c r="I6501" s="7">
        <v>6.8</v>
      </c>
      <c r="J6501" s="7">
        <v>15</v>
      </c>
      <c r="K6501" s="4">
        <v>1214</v>
      </c>
      <c r="L6501" s="5">
        <v>1214.0587</v>
      </c>
      <c r="M6501">
        <v>160010.54999999999</v>
      </c>
      <c r="N6501" s="33">
        <v>1</v>
      </c>
      <c r="O6501" s="50" t="e">
        <f>INDEX([1]Dados!$M$2:$N$26779,MATCH($P6501,[1]Dados!$N$2:$N$26779,),2)</f>
        <v>#N/A</v>
      </c>
      <c r="P6501">
        <v>172597</v>
      </c>
      <c r="Q6501" s="1">
        <v>37215</v>
      </c>
      <c r="R6501" s="1">
        <v>37225</v>
      </c>
      <c r="S6501" t="s">
        <v>1051</v>
      </c>
    </row>
    <row r="6502" spans="1:19" x14ac:dyDescent="0.2">
      <c r="A6502" s="7">
        <v>270790</v>
      </c>
      <c r="B6502" s="3">
        <v>28576</v>
      </c>
      <c r="C6502" s="3" t="s">
        <v>60</v>
      </c>
      <c r="D6502" s="2" t="s">
        <v>735</v>
      </c>
      <c r="E6502" s="3">
        <v>19</v>
      </c>
      <c r="F6502" s="17">
        <v>0</v>
      </c>
      <c r="G6502" s="17">
        <v>1</v>
      </c>
      <c r="H6502" s="17">
        <v>0</v>
      </c>
      <c r="I6502" s="7">
        <v>6.9</v>
      </c>
      <c r="J6502" s="7">
        <v>13</v>
      </c>
      <c r="K6502" s="4">
        <v>1214</v>
      </c>
      <c r="L6502" s="5">
        <v>1214.0587</v>
      </c>
      <c r="M6502">
        <v>160010.54999999999</v>
      </c>
      <c r="N6502" s="33">
        <v>1</v>
      </c>
      <c r="O6502" s="50" t="e">
        <f>INDEX([1]Dados!$M$2:$N$26779,MATCH($P6502,[1]Dados!$N$2:$N$26779,),2)</f>
        <v>#N/A</v>
      </c>
      <c r="P6502">
        <v>172597</v>
      </c>
      <c r="Q6502" s="1">
        <v>37215</v>
      </c>
      <c r="R6502" s="1">
        <v>37225</v>
      </c>
      <c r="S6502" t="s">
        <v>1051</v>
      </c>
    </row>
    <row r="6503" spans="1:19" x14ac:dyDescent="0.2">
      <c r="A6503" s="7">
        <v>270790</v>
      </c>
      <c r="B6503" s="3">
        <v>28576</v>
      </c>
      <c r="C6503" s="3" t="s">
        <v>60</v>
      </c>
      <c r="D6503" s="2" t="s">
        <v>735</v>
      </c>
      <c r="E6503" s="3">
        <v>19</v>
      </c>
      <c r="F6503" s="17">
        <v>0</v>
      </c>
      <c r="G6503" s="17">
        <v>1</v>
      </c>
      <c r="H6503" s="17">
        <v>0</v>
      </c>
      <c r="I6503" s="7">
        <v>4.0999999999999996</v>
      </c>
      <c r="J6503" s="7">
        <v>20</v>
      </c>
      <c r="K6503" s="4">
        <v>1214</v>
      </c>
      <c r="L6503" s="5">
        <v>1214.0589</v>
      </c>
      <c r="M6503">
        <v>573030</v>
      </c>
      <c r="N6503" s="33">
        <v>1</v>
      </c>
      <c r="O6503" s="50" t="e">
        <f>INDEX([1]Dados!$M$2:$N$26779,MATCH($P6503,[1]Dados!$N$2:$N$26779,),2)</f>
        <v>#N/A</v>
      </c>
      <c r="P6503">
        <v>173051</v>
      </c>
      <c r="Q6503" s="1">
        <v>37215</v>
      </c>
      <c r="R6503" s="1">
        <v>37225</v>
      </c>
      <c r="S6503" t="s">
        <v>965</v>
      </c>
    </row>
    <row r="6504" spans="1:19" x14ac:dyDescent="0.2">
      <c r="A6504" s="7">
        <v>270790</v>
      </c>
      <c r="B6504" s="3">
        <v>28576</v>
      </c>
      <c r="C6504" s="3" t="s">
        <v>60</v>
      </c>
      <c r="D6504" s="2" t="s">
        <v>735</v>
      </c>
      <c r="E6504" s="3">
        <v>19</v>
      </c>
      <c r="F6504" s="17">
        <v>0</v>
      </c>
      <c r="G6504" s="17">
        <v>1</v>
      </c>
      <c r="H6504" s="17">
        <v>0</v>
      </c>
      <c r="I6504" s="7">
        <v>4.2</v>
      </c>
      <c r="J6504" s="7">
        <v>28</v>
      </c>
      <c r="K6504" s="4">
        <v>1214</v>
      </c>
      <c r="L6504" s="5">
        <v>1214.0589</v>
      </c>
      <c r="M6504">
        <v>573030</v>
      </c>
      <c r="N6504" s="33">
        <v>1</v>
      </c>
      <c r="O6504" s="50" t="e">
        <f>INDEX([1]Dados!$M$2:$N$26779,MATCH($P6504,[1]Dados!$N$2:$N$26779,),2)</f>
        <v>#N/A</v>
      </c>
      <c r="P6504">
        <v>173051</v>
      </c>
      <c r="Q6504" s="1">
        <v>37215</v>
      </c>
      <c r="R6504" s="1">
        <v>37225</v>
      </c>
      <c r="S6504" t="s">
        <v>965</v>
      </c>
    </row>
    <row r="6505" spans="1:19" x14ac:dyDescent="0.2">
      <c r="A6505" s="7">
        <v>270790</v>
      </c>
      <c r="B6505" s="3">
        <v>28576</v>
      </c>
      <c r="C6505" s="3" t="s">
        <v>60</v>
      </c>
      <c r="D6505" s="2" t="s">
        <v>735</v>
      </c>
      <c r="E6505" s="3">
        <v>19</v>
      </c>
      <c r="F6505" s="17">
        <v>0</v>
      </c>
      <c r="G6505" s="17">
        <v>1</v>
      </c>
      <c r="H6505" s="17">
        <v>0</v>
      </c>
      <c r="I6505" s="7">
        <v>4.3</v>
      </c>
      <c r="J6505" s="7">
        <v>15</v>
      </c>
      <c r="K6505" s="4">
        <v>1214</v>
      </c>
      <c r="L6505" s="5">
        <v>1214.0589</v>
      </c>
      <c r="M6505">
        <v>573030</v>
      </c>
      <c r="N6505" s="33">
        <v>1</v>
      </c>
      <c r="O6505" s="50" t="e">
        <f>INDEX([1]Dados!$M$2:$N$26779,MATCH($P6505,[1]Dados!$N$2:$N$26779,),2)</f>
        <v>#N/A</v>
      </c>
      <c r="P6505">
        <v>173051</v>
      </c>
      <c r="Q6505" s="1">
        <v>37215</v>
      </c>
      <c r="R6505" s="1">
        <v>37225</v>
      </c>
      <c r="S6505" t="s">
        <v>965</v>
      </c>
    </row>
    <row r="6506" spans="1:19" x14ac:dyDescent="0.2">
      <c r="A6506" s="7">
        <v>270790</v>
      </c>
      <c r="B6506" s="3">
        <v>28576</v>
      </c>
      <c r="C6506" s="3" t="s">
        <v>60</v>
      </c>
      <c r="D6506" s="2" t="s">
        <v>735</v>
      </c>
      <c r="E6506" s="3">
        <v>19</v>
      </c>
      <c r="F6506" s="17">
        <v>0</v>
      </c>
      <c r="G6506" s="17">
        <v>1</v>
      </c>
      <c r="H6506" s="17">
        <v>0</v>
      </c>
      <c r="I6506" s="7">
        <v>4.4000000000000004</v>
      </c>
      <c r="J6506" s="7">
        <v>32</v>
      </c>
      <c r="K6506" s="4">
        <v>1214</v>
      </c>
      <c r="L6506" s="5">
        <v>1214.0589</v>
      </c>
      <c r="M6506">
        <v>573030</v>
      </c>
      <c r="N6506" s="33">
        <v>1</v>
      </c>
      <c r="O6506" s="50" t="e">
        <f>INDEX([1]Dados!$M$2:$N$26779,MATCH($P6506,[1]Dados!$N$2:$N$26779,),2)</f>
        <v>#N/A</v>
      </c>
      <c r="P6506">
        <v>173051</v>
      </c>
      <c r="Q6506" s="1">
        <v>37215</v>
      </c>
      <c r="R6506" s="1">
        <v>37225</v>
      </c>
      <c r="S6506" t="s">
        <v>965</v>
      </c>
    </row>
    <row r="6507" spans="1:19" x14ac:dyDescent="0.2">
      <c r="A6507" s="7">
        <v>270790</v>
      </c>
      <c r="B6507" s="3">
        <v>28576</v>
      </c>
      <c r="C6507" s="3" t="s">
        <v>60</v>
      </c>
      <c r="D6507" s="2" t="s">
        <v>735</v>
      </c>
      <c r="E6507" s="3">
        <v>19</v>
      </c>
      <c r="F6507" s="17">
        <v>0</v>
      </c>
      <c r="G6507" s="17">
        <v>1</v>
      </c>
      <c r="H6507" s="17">
        <v>0</v>
      </c>
      <c r="I6507" s="7">
        <v>4.5</v>
      </c>
      <c r="J6507" s="7">
        <v>32</v>
      </c>
      <c r="K6507" s="4">
        <v>1214</v>
      </c>
      <c r="L6507" s="5">
        <v>1214.0589</v>
      </c>
      <c r="M6507">
        <v>573030</v>
      </c>
      <c r="N6507" s="33">
        <v>1</v>
      </c>
      <c r="O6507" s="50" t="e">
        <f>INDEX([1]Dados!$M$2:$N$26779,MATCH($P6507,[1]Dados!$N$2:$N$26779,),2)</f>
        <v>#N/A</v>
      </c>
      <c r="P6507">
        <v>173051</v>
      </c>
      <c r="Q6507" s="1">
        <v>37215</v>
      </c>
      <c r="R6507" s="1">
        <v>37225</v>
      </c>
      <c r="S6507" t="s">
        <v>965</v>
      </c>
    </row>
    <row r="6508" spans="1:19" x14ac:dyDescent="0.2">
      <c r="A6508" s="7">
        <v>270790</v>
      </c>
      <c r="B6508" s="3">
        <v>28576</v>
      </c>
      <c r="C6508" s="3" t="s">
        <v>60</v>
      </c>
      <c r="D6508" s="2" t="s">
        <v>735</v>
      </c>
      <c r="E6508" s="3">
        <v>19</v>
      </c>
      <c r="F6508" s="17">
        <v>0</v>
      </c>
      <c r="G6508" s="17">
        <v>1</v>
      </c>
      <c r="H6508" s="17">
        <v>0</v>
      </c>
      <c r="I6508" s="7">
        <v>4.5999999999999996</v>
      </c>
      <c r="J6508" s="7">
        <v>32</v>
      </c>
      <c r="K6508" s="4">
        <v>1214</v>
      </c>
      <c r="L6508" s="5">
        <v>1214.0589</v>
      </c>
      <c r="M6508">
        <v>573030</v>
      </c>
      <c r="N6508" s="33">
        <v>1</v>
      </c>
      <c r="O6508" s="50" t="e">
        <f>INDEX([1]Dados!$M$2:$N$26779,MATCH($P6508,[1]Dados!$N$2:$N$26779,),2)</f>
        <v>#N/A</v>
      </c>
      <c r="P6508">
        <v>173051</v>
      </c>
      <c r="Q6508" s="1">
        <v>37215</v>
      </c>
      <c r="R6508" s="1">
        <v>37225</v>
      </c>
      <c r="S6508" t="s">
        <v>965</v>
      </c>
    </row>
    <row r="6509" spans="1:19" x14ac:dyDescent="0.2">
      <c r="A6509" s="7">
        <v>270790</v>
      </c>
      <c r="B6509" s="3">
        <v>28576</v>
      </c>
      <c r="C6509" s="3" t="s">
        <v>60</v>
      </c>
      <c r="D6509" s="2" t="s">
        <v>735</v>
      </c>
      <c r="E6509" s="3">
        <v>19</v>
      </c>
      <c r="F6509" s="17">
        <v>0</v>
      </c>
      <c r="G6509" s="17">
        <v>1</v>
      </c>
      <c r="H6509" s="17">
        <v>0</v>
      </c>
      <c r="I6509" s="7">
        <v>4.7</v>
      </c>
      <c r="J6509" s="7">
        <v>13</v>
      </c>
      <c r="K6509" s="4">
        <v>1214</v>
      </c>
      <c r="L6509" s="5">
        <v>1214.0589</v>
      </c>
      <c r="M6509">
        <v>573030</v>
      </c>
      <c r="N6509" s="33">
        <v>1</v>
      </c>
      <c r="O6509" s="50" t="e">
        <f>INDEX([1]Dados!$M$2:$N$26779,MATCH($P6509,[1]Dados!$N$2:$N$26779,),2)</f>
        <v>#N/A</v>
      </c>
      <c r="P6509">
        <v>173051</v>
      </c>
      <c r="Q6509" s="1">
        <v>37215</v>
      </c>
      <c r="R6509" s="1">
        <v>37225</v>
      </c>
      <c r="S6509" t="s">
        <v>965</v>
      </c>
    </row>
    <row r="6510" spans="1:19" x14ac:dyDescent="0.2">
      <c r="A6510" s="7">
        <v>270790</v>
      </c>
      <c r="B6510" s="3">
        <v>28576</v>
      </c>
      <c r="C6510" s="3" t="s">
        <v>60</v>
      </c>
      <c r="D6510" s="2" t="s">
        <v>735</v>
      </c>
      <c r="E6510" s="3">
        <v>19</v>
      </c>
      <c r="F6510" s="17">
        <v>0</v>
      </c>
      <c r="G6510" s="17">
        <v>1</v>
      </c>
      <c r="H6510" s="17">
        <v>0</v>
      </c>
      <c r="I6510" s="7">
        <v>4.8</v>
      </c>
      <c r="J6510" s="7">
        <v>13</v>
      </c>
      <c r="K6510" s="4">
        <v>1214</v>
      </c>
      <c r="L6510" s="5">
        <v>1214.0589</v>
      </c>
      <c r="M6510">
        <v>573030</v>
      </c>
      <c r="N6510" s="33">
        <v>1</v>
      </c>
      <c r="O6510" s="50" t="e">
        <f>INDEX([1]Dados!$M$2:$N$26779,MATCH($P6510,[1]Dados!$N$2:$N$26779,),2)</f>
        <v>#N/A</v>
      </c>
      <c r="P6510">
        <v>173051</v>
      </c>
      <c r="Q6510" s="1">
        <v>37215</v>
      </c>
      <c r="R6510" s="1">
        <v>37225</v>
      </c>
      <c r="S6510" t="s">
        <v>965</v>
      </c>
    </row>
    <row r="6511" spans="1:19" x14ac:dyDescent="0.2">
      <c r="A6511" s="7">
        <v>270790</v>
      </c>
      <c r="B6511" s="3">
        <v>28576</v>
      </c>
      <c r="C6511" s="3" t="s">
        <v>60</v>
      </c>
      <c r="D6511" s="2" t="s">
        <v>735</v>
      </c>
      <c r="E6511" s="3">
        <v>19</v>
      </c>
      <c r="F6511" s="17">
        <v>0</v>
      </c>
      <c r="G6511" s="17">
        <v>1</v>
      </c>
      <c r="H6511" s="17">
        <v>0</v>
      </c>
      <c r="I6511" s="7">
        <v>4.9000000000000004</v>
      </c>
      <c r="J6511" s="7">
        <v>25</v>
      </c>
      <c r="K6511" s="4">
        <v>1214</v>
      </c>
      <c r="L6511" s="5">
        <v>1214.0589</v>
      </c>
      <c r="M6511">
        <v>573030</v>
      </c>
      <c r="N6511" s="33">
        <v>1</v>
      </c>
      <c r="O6511" s="50" t="e">
        <f>INDEX([1]Dados!$M$2:$N$26779,MATCH($P6511,[1]Dados!$N$2:$N$26779,),2)</f>
        <v>#N/A</v>
      </c>
      <c r="P6511">
        <v>173051</v>
      </c>
      <c r="Q6511" s="1">
        <v>37215</v>
      </c>
      <c r="R6511" s="1">
        <v>37225</v>
      </c>
      <c r="S6511" t="s">
        <v>965</v>
      </c>
    </row>
    <row r="6512" spans="1:19" x14ac:dyDescent="0.2">
      <c r="A6512" s="7">
        <v>270790</v>
      </c>
      <c r="B6512" s="3">
        <v>28576</v>
      </c>
      <c r="C6512" s="3" t="s">
        <v>60</v>
      </c>
      <c r="D6512" s="2" t="s">
        <v>735</v>
      </c>
      <c r="E6512" s="3">
        <v>19</v>
      </c>
      <c r="F6512" s="17">
        <v>0</v>
      </c>
      <c r="G6512" s="17">
        <v>1</v>
      </c>
      <c r="H6512" s="17">
        <v>0</v>
      </c>
      <c r="I6512" s="7">
        <v>3.1</v>
      </c>
      <c r="J6512" s="7">
        <v>17</v>
      </c>
      <c r="K6512" s="4">
        <v>1293</v>
      </c>
      <c r="L6512" s="5">
        <v>1293.0592999999999</v>
      </c>
      <c r="M6512">
        <v>22281.45</v>
      </c>
      <c r="N6512" s="33">
        <v>1</v>
      </c>
      <c r="O6512" s="50" t="e">
        <f>INDEX([1]Dados!$M$2:$N$26779,MATCH($P6512,[1]Dados!$N$2:$N$26779,),2)</f>
        <v>#N/A</v>
      </c>
      <c r="P6512">
        <v>172496</v>
      </c>
      <c r="Q6512" s="1">
        <v>37215</v>
      </c>
      <c r="R6512" s="1">
        <v>37225</v>
      </c>
      <c r="S6512" t="s">
        <v>2024</v>
      </c>
    </row>
    <row r="6513" spans="1:19" x14ac:dyDescent="0.2">
      <c r="A6513" s="7">
        <v>270790</v>
      </c>
      <c r="B6513" s="3">
        <v>28576</v>
      </c>
      <c r="C6513" s="3" t="s">
        <v>60</v>
      </c>
      <c r="D6513" s="2" t="s">
        <v>735</v>
      </c>
      <c r="E6513" s="3">
        <v>19</v>
      </c>
      <c r="F6513" s="17">
        <v>0</v>
      </c>
      <c r="G6513" s="17">
        <v>1</v>
      </c>
      <c r="H6513" s="17">
        <v>0</v>
      </c>
      <c r="I6513" s="7">
        <v>3.2</v>
      </c>
      <c r="J6513" s="7">
        <v>22</v>
      </c>
      <c r="K6513" s="4">
        <v>1293</v>
      </c>
      <c r="L6513" s="5">
        <v>1293.0592999999999</v>
      </c>
      <c r="M6513">
        <v>22281.45</v>
      </c>
      <c r="N6513" s="33">
        <v>1</v>
      </c>
      <c r="O6513" s="50" t="e">
        <f>INDEX([1]Dados!$M$2:$N$26779,MATCH($P6513,[1]Dados!$N$2:$N$26779,),2)</f>
        <v>#N/A</v>
      </c>
      <c r="P6513">
        <v>172496</v>
      </c>
      <c r="Q6513" s="1">
        <v>37215</v>
      </c>
      <c r="R6513" s="1">
        <v>37225</v>
      </c>
      <c r="S6513" t="s">
        <v>2024</v>
      </c>
    </row>
    <row r="6514" spans="1:19" x14ac:dyDescent="0.2">
      <c r="A6514" s="7">
        <v>270790</v>
      </c>
      <c r="B6514" s="3">
        <v>28576</v>
      </c>
      <c r="C6514" s="3" t="s">
        <v>60</v>
      </c>
      <c r="D6514" s="2" t="s">
        <v>735</v>
      </c>
      <c r="E6514" s="3">
        <v>19</v>
      </c>
      <c r="F6514" s="17">
        <v>0</v>
      </c>
      <c r="G6514" s="17">
        <v>1</v>
      </c>
      <c r="H6514" s="17">
        <v>0</v>
      </c>
      <c r="I6514" s="7">
        <v>3.3</v>
      </c>
      <c r="J6514" s="7">
        <v>0</v>
      </c>
      <c r="K6514" s="4">
        <v>1293</v>
      </c>
      <c r="L6514" s="5">
        <v>1293.0592999999999</v>
      </c>
      <c r="M6514">
        <v>22281.45</v>
      </c>
      <c r="N6514" s="33">
        <v>1</v>
      </c>
      <c r="O6514" s="50" t="e">
        <f>INDEX([1]Dados!$M$2:$N$26779,MATCH($P6514,[1]Dados!$N$2:$N$26779,),2)</f>
        <v>#N/A</v>
      </c>
      <c r="P6514">
        <v>172496</v>
      </c>
      <c r="Q6514" s="1">
        <v>37215</v>
      </c>
      <c r="R6514" s="1">
        <v>37225</v>
      </c>
      <c r="S6514" t="s">
        <v>2024</v>
      </c>
    </row>
    <row r="6515" spans="1:19" x14ac:dyDescent="0.2">
      <c r="A6515" s="7">
        <v>160025</v>
      </c>
      <c r="B6515" s="3">
        <v>6041</v>
      </c>
      <c r="C6515" s="3" t="s">
        <v>96</v>
      </c>
      <c r="D6515" s="2" t="s">
        <v>497</v>
      </c>
      <c r="E6515" s="3">
        <v>19</v>
      </c>
      <c r="F6515" s="17">
        <v>0</v>
      </c>
      <c r="G6515" s="17">
        <v>1</v>
      </c>
      <c r="H6515" s="17">
        <v>0</v>
      </c>
      <c r="I6515" s="7">
        <v>7.1</v>
      </c>
      <c r="J6515" s="7">
        <v>7</v>
      </c>
      <c r="K6515" s="4">
        <v>119</v>
      </c>
      <c r="L6515" s="5">
        <v>119.3861</v>
      </c>
      <c r="M6515">
        <v>109510</v>
      </c>
      <c r="N6515" s="3">
        <v>1</v>
      </c>
      <c r="O6515" s="50" t="e">
        <f>INDEX([1]Dados!$M$2:$N$26779,MATCH($P6515,[1]Dados!$N$2:$N$26779,),2)</f>
        <v>#N/A</v>
      </c>
      <c r="P6515">
        <v>173152</v>
      </c>
      <c r="Q6515" s="1">
        <v>37215</v>
      </c>
      <c r="R6515" s="1">
        <v>37219</v>
      </c>
      <c r="S6515" t="s">
        <v>1123</v>
      </c>
    </row>
    <row r="6516" spans="1:19" x14ac:dyDescent="0.2">
      <c r="A6516" s="7">
        <v>160025</v>
      </c>
      <c r="B6516" s="3">
        <v>6041</v>
      </c>
      <c r="C6516" s="3" t="s">
        <v>96</v>
      </c>
      <c r="D6516" s="2" t="s">
        <v>497</v>
      </c>
      <c r="E6516" s="3">
        <v>19</v>
      </c>
      <c r="F6516" s="17">
        <v>0</v>
      </c>
      <c r="G6516" s="17">
        <v>1</v>
      </c>
      <c r="H6516" s="17">
        <v>0</v>
      </c>
      <c r="I6516" s="7">
        <v>7.2</v>
      </c>
      <c r="J6516" s="7">
        <v>7</v>
      </c>
      <c r="K6516" s="4">
        <v>119</v>
      </c>
      <c r="L6516" s="5">
        <v>119.3861</v>
      </c>
      <c r="M6516">
        <v>109510</v>
      </c>
      <c r="N6516" s="3">
        <v>1</v>
      </c>
      <c r="O6516" s="50" t="e">
        <f>INDEX([1]Dados!$M$2:$N$26779,MATCH($P6516,[1]Dados!$N$2:$N$26779,),2)</f>
        <v>#N/A</v>
      </c>
      <c r="P6516">
        <v>173152</v>
      </c>
      <c r="Q6516" s="1">
        <v>37215</v>
      </c>
      <c r="R6516" s="1">
        <v>37219</v>
      </c>
      <c r="S6516" t="s">
        <v>1123</v>
      </c>
    </row>
    <row r="6517" spans="1:19" x14ac:dyDescent="0.2">
      <c r="A6517" s="7">
        <v>160025</v>
      </c>
      <c r="B6517" s="3">
        <v>6041</v>
      </c>
      <c r="C6517" s="3" t="s">
        <v>96</v>
      </c>
      <c r="D6517" s="2" t="s">
        <v>497</v>
      </c>
      <c r="E6517" s="3">
        <v>19</v>
      </c>
      <c r="F6517" s="17">
        <v>0</v>
      </c>
      <c r="G6517" s="17">
        <v>1</v>
      </c>
      <c r="H6517" s="17">
        <v>0</v>
      </c>
      <c r="I6517" s="7">
        <v>7.3</v>
      </c>
      <c r="J6517" s="7">
        <v>0</v>
      </c>
      <c r="K6517" s="4">
        <v>119</v>
      </c>
      <c r="L6517" s="5">
        <v>119.3861</v>
      </c>
      <c r="M6517">
        <v>109510</v>
      </c>
      <c r="N6517" s="3">
        <v>1</v>
      </c>
      <c r="O6517" s="50" t="e">
        <f>INDEX([1]Dados!$M$2:$N$26779,MATCH($P6517,[1]Dados!$N$2:$N$26779,),2)</f>
        <v>#N/A</v>
      </c>
      <c r="P6517">
        <v>173152</v>
      </c>
      <c r="Q6517" s="1">
        <v>37215</v>
      </c>
      <c r="R6517" s="1">
        <v>37219</v>
      </c>
      <c r="S6517" t="s">
        <v>1123</v>
      </c>
    </row>
    <row r="6518" spans="1:19" x14ac:dyDescent="0.2">
      <c r="A6518" s="7">
        <v>160025</v>
      </c>
      <c r="B6518" s="3">
        <v>6041</v>
      </c>
      <c r="C6518" s="3" t="s">
        <v>96</v>
      </c>
      <c r="D6518" s="2" t="s">
        <v>497</v>
      </c>
      <c r="E6518" s="3">
        <v>19</v>
      </c>
      <c r="F6518" s="17">
        <v>0</v>
      </c>
      <c r="G6518" s="17">
        <v>1</v>
      </c>
      <c r="H6518" s="17">
        <v>0</v>
      </c>
      <c r="I6518" s="7">
        <v>8.1</v>
      </c>
      <c r="J6518" s="7">
        <v>7</v>
      </c>
      <c r="K6518" s="4">
        <v>119</v>
      </c>
      <c r="L6518" s="5">
        <v>119.5528</v>
      </c>
      <c r="M6518">
        <v>122851.31</v>
      </c>
      <c r="N6518" s="3">
        <v>1</v>
      </c>
      <c r="O6518" s="50" t="e">
        <f>INDEX([1]Dados!$M$2:$N$26779,MATCH($P6518,[1]Dados!$N$2:$N$26779,),2)</f>
        <v>#N/A</v>
      </c>
      <c r="P6518">
        <v>173151</v>
      </c>
      <c r="Q6518" s="1">
        <v>37215</v>
      </c>
      <c r="R6518" s="1">
        <v>37219</v>
      </c>
      <c r="S6518" t="s">
        <v>1596</v>
      </c>
    </row>
    <row r="6519" spans="1:19" x14ac:dyDescent="0.2">
      <c r="A6519" s="7">
        <v>160025</v>
      </c>
      <c r="B6519" s="3">
        <v>6041</v>
      </c>
      <c r="C6519" s="3" t="s">
        <v>96</v>
      </c>
      <c r="D6519" s="2" t="s">
        <v>497</v>
      </c>
      <c r="E6519" s="3">
        <v>19</v>
      </c>
      <c r="F6519" s="17">
        <v>0</v>
      </c>
      <c r="G6519" s="17">
        <v>1</v>
      </c>
      <c r="H6519" s="17">
        <v>0</v>
      </c>
      <c r="I6519" s="7">
        <v>8.1999999999999993</v>
      </c>
      <c r="J6519" s="7">
        <v>7</v>
      </c>
      <c r="K6519" s="4">
        <v>119</v>
      </c>
      <c r="L6519" s="5">
        <v>119.5528</v>
      </c>
      <c r="M6519">
        <v>122851.31</v>
      </c>
      <c r="N6519" s="3">
        <v>1</v>
      </c>
      <c r="O6519" s="50" t="e">
        <f>INDEX([1]Dados!$M$2:$N$26779,MATCH($P6519,[1]Dados!$N$2:$N$26779,),2)</f>
        <v>#N/A</v>
      </c>
      <c r="P6519">
        <v>173151</v>
      </c>
      <c r="Q6519" s="1">
        <v>37215</v>
      </c>
      <c r="R6519" s="1">
        <v>37219</v>
      </c>
      <c r="S6519" t="s">
        <v>1596</v>
      </c>
    </row>
    <row r="6520" spans="1:19" x14ac:dyDescent="0.2">
      <c r="A6520" s="7">
        <v>160025</v>
      </c>
      <c r="B6520" s="3">
        <v>6041</v>
      </c>
      <c r="C6520" s="3" t="s">
        <v>96</v>
      </c>
      <c r="D6520" s="2" t="s">
        <v>497</v>
      </c>
      <c r="E6520" s="3">
        <v>19</v>
      </c>
      <c r="F6520" s="17">
        <v>0</v>
      </c>
      <c r="G6520" s="17">
        <v>1</v>
      </c>
      <c r="H6520" s="17">
        <v>0</v>
      </c>
      <c r="I6520" s="7">
        <v>8.3000000000000007</v>
      </c>
      <c r="J6520" s="7">
        <v>10</v>
      </c>
      <c r="K6520" s="4">
        <v>119</v>
      </c>
      <c r="L6520" s="5">
        <v>119.5528</v>
      </c>
      <c r="M6520">
        <v>122851.31</v>
      </c>
      <c r="N6520" s="3">
        <v>1</v>
      </c>
      <c r="O6520" s="50" t="e">
        <f>INDEX([1]Dados!$M$2:$N$26779,MATCH($P6520,[1]Dados!$N$2:$N$26779,),2)</f>
        <v>#N/A</v>
      </c>
      <c r="P6520">
        <v>173151</v>
      </c>
      <c r="Q6520" s="1">
        <v>37215</v>
      </c>
      <c r="R6520" s="1">
        <v>37219</v>
      </c>
      <c r="S6520" t="s">
        <v>1596</v>
      </c>
    </row>
    <row r="6521" spans="1:19" x14ac:dyDescent="0.2">
      <c r="A6521" s="7">
        <v>160025</v>
      </c>
      <c r="B6521" s="3">
        <v>6041</v>
      </c>
      <c r="C6521" s="3" t="s">
        <v>96</v>
      </c>
      <c r="D6521" s="2" t="s">
        <v>497</v>
      </c>
      <c r="E6521" s="3">
        <v>19</v>
      </c>
      <c r="F6521" s="17">
        <v>0</v>
      </c>
      <c r="G6521" s="17">
        <v>1</v>
      </c>
      <c r="H6521" s="17">
        <v>0</v>
      </c>
      <c r="I6521" s="7">
        <v>8.4</v>
      </c>
      <c r="J6521" s="7">
        <v>19</v>
      </c>
      <c r="K6521" s="4">
        <v>119</v>
      </c>
      <c r="L6521" s="5">
        <v>119.5528</v>
      </c>
      <c r="M6521">
        <v>122851.31</v>
      </c>
      <c r="N6521" s="3">
        <v>1</v>
      </c>
      <c r="O6521" s="50" t="e">
        <f>INDEX([1]Dados!$M$2:$N$26779,MATCH($P6521,[1]Dados!$N$2:$N$26779,),2)</f>
        <v>#N/A</v>
      </c>
      <c r="P6521">
        <v>173151</v>
      </c>
      <c r="Q6521" s="1">
        <v>37215</v>
      </c>
      <c r="R6521" s="1">
        <v>37219</v>
      </c>
      <c r="S6521" t="s">
        <v>1596</v>
      </c>
    </row>
    <row r="6522" spans="1:19" x14ac:dyDescent="0.2">
      <c r="A6522" s="7">
        <v>160025</v>
      </c>
      <c r="B6522" s="3">
        <v>6041</v>
      </c>
      <c r="C6522" s="3" t="s">
        <v>96</v>
      </c>
      <c r="D6522" s="2" t="s">
        <v>497</v>
      </c>
      <c r="E6522" s="3">
        <v>19</v>
      </c>
      <c r="F6522" s="17">
        <v>0</v>
      </c>
      <c r="G6522" s="17">
        <v>1</v>
      </c>
      <c r="H6522" s="17">
        <v>0</v>
      </c>
      <c r="I6522" s="7">
        <v>8.5</v>
      </c>
      <c r="J6522" s="7">
        <v>13</v>
      </c>
      <c r="K6522" s="4">
        <v>119</v>
      </c>
      <c r="L6522" s="5">
        <v>119.5528</v>
      </c>
      <c r="M6522">
        <v>122851.31</v>
      </c>
      <c r="N6522" s="3">
        <v>1</v>
      </c>
      <c r="O6522" s="50" t="e">
        <f>INDEX([1]Dados!$M$2:$N$26779,MATCH($P6522,[1]Dados!$N$2:$N$26779,),2)</f>
        <v>#N/A</v>
      </c>
      <c r="P6522">
        <v>173151</v>
      </c>
      <c r="Q6522" s="1">
        <v>37215</v>
      </c>
      <c r="R6522" s="1">
        <v>37219</v>
      </c>
      <c r="S6522" t="s">
        <v>1596</v>
      </c>
    </row>
    <row r="6523" spans="1:19" x14ac:dyDescent="0.2">
      <c r="A6523" s="7">
        <v>160025</v>
      </c>
      <c r="B6523" s="3">
        <v>6041</v>
      </c>
      <c r="C6523" s="3" t="s">
        <v>96</v>
      </c>
      <c r="D6523" s="2" t="s">
        <v>497</v>
      </c>
      <c r="E6523" s="3">
        <v>19</v>
      </c>
      <c r="F6523" s="17">
        <v>0</v>
      </c>
      <c r="G6523" s="17">
        <v>1</v>
      </c>
      <c r="H6523" s="17">
        <v>0</v>
      </c>
      <c r="I6523" s="7">
        <v>8.6</v>
      </c>
      <c r="J6523" s="7">
        <v>18</v>
      </c>
      <c r="K6523" s="4">
        <v>119</v>
      </c>
      <c r="L6523" s="5">
        <v>119.5528</v>
      </c>
      <c r="M6523">
        <v>122851.31</v>
      </c>
      <c r="N6523" s="3">
        <v>1</v>
      </c>
      <c r="O6523" s="50" t="e">
        <f>INDEX([1]Dados!$M$2:$N$26779,MATCH($P6523,[1]Dados!$N$2:$N$26779,),2)</f>
        <v>#N/A</v>
      </c>
      <c r="P6523">
        <v>173151</v>
      </c>
      <c r="Q6523" s="1">
        <v>37215</v>
      </c>
      <c r="R6523" s="1">
        <v>37219</v>
      </c>
      <c r="S6523" t="s">
        <v>1596</v>
      </c>
    </row>
    <row r="6524" spans="1:19" x14ac:dyDescent="0.2">
      <c r="A6524" s="7">
        <v>160025</v>
      </c>
      <c r="B6524" s="3">
        <v>6041</v>
      </c>
      <c r="C6524" s="3" t="s">
        <v>96</v>
      </c>
      <c r="D6524" s="2" t="s">
        <v>497</v>
      </c>
      <c r="E6524" s="3">
        <v>19</v>
      </c>
      <c r="F6524" s="17">
        <v>0</v>
      </c>
      <c r="G6524" s="17">
        <v>1</v>
      </c>
      <c r="H6524" s="17">
        <v>0</v>
      </c>
      <c r="I6524" s="7">
        <v>8.6999999999999993</v>
      </c>
      <c r="J6524" s="7">
        <v>11</v>
      </c>
      <c r="K6524" s="4">
        <v>119</v>
      </c>
      <c r="L6524" s="5">
        <v>119.5528</v>
      </c>
      <c r="M6524">
        <v>122851.31</v>
      </c>
      <c r="N6524" s="3">
        <v>1</v>
      </c>
      <c r="O6524" s="50" t="e">
        <f>INDEX([1]Dados!$M$2:$N$26779,MATCH($P6524,[1]Dados!$N$2:$N$26779,),2)</f>
        <v>#N/A</v>
      </c>
      <c r="P6524">
        <v>173151</v>
      </c>
      <c r="Q6524" s="1">
        <v>37215</v>
      </c>
      <c r="R6524" s="1">
        <v>37219</v>
      </c>
      <c r="S6524" t="s">
        <v>1596</v>
      </c>
    </row>
    <row r="6525" spans="1:19" x14ac:dyDescent="0.2">
      <c r="A6525" s="7">
        <v>160025</v>
      </c>
      <c r="B6525" s="3">
        <v>6041</v>
      </c>
      <c r="C6525" s="3" t="s">
        <v>96</v>
      </c>
      <c r="D6525" s="2" t="s">
        <v>497</v>
      </c>
      <c r="E6525" s="3">
        <v>19</v>
      </c>
      <c r="F6525" s="17">
        <v>0</v>
      </c>
      <c r="G6525" s="17">
        <v>1</v>
      </c>
      <c r="H6525" s="17">
        <v>0</v>
      </c>
      <c r="I6525" s="7">
        <v>4.0999999999999996</v>
      </c>
      <c r="J6525" s="7">
        <v>13</v>
      </c>
      <c r="K6525" s="4">
        <v>1203</v>
      </c>
      <c r="L6525" s="5">
        <v>1203.0829000000001</v>
      </c>
      <c r="M6525">
        <v>36024.6</v>
      </c>
      <c r="N6525" s="3">
        <v>1</v>
      </c>
      <c r="O6525" s="50" t="e">
        <f>INDEX([1]Dados!$M$2:$N$26779,MATCH($P6525,[1]Dados!$N$2:$N$26779,),2)</f>
        <v>#N/A</v>
      </c>
      <c r="P6525">
        <v>172556</v>
      </c>
      <c r="Q6525" s="1">
        <v>37215</v>
      </c>
      <c r="R6525" s="1">
        <v>37219</v>
      </c>
      <c r="S6525" t="s">
        <v>1055</v>
      </c>
    </row>
    <row r="6526" spans="1:19" x14ac:dyDescent="0.2">
      <c r="A6526" s="7">
        <v>160025</v>
      </c>
      <c r="B6526" s="3">
        <v>6041</v>
      </c>
      <c r="C6526" s="3" t="s">
        <v>96</v>
      </c>
      <c r="D6526" s="2" t="s">
        <v>497</v>
      </c>
      <c r="E6526" s="3">
        <v>19</v>
      </c>
      <c r="F6526" s="17">
        <v>0</v>
      </c>
      <c r="G6526" s="17">
        <v>1</v>
      </c>
      <c r="H6526" s="17">
        <v>0</v>
      </c>
      <c r="I6526" s="7">
        <v>4.2</v>
      </c>
      <c r="J6526" s="7">
        <v>26</v>
      </c>
      <c r="K6526" s="4">
        <v>1203</v>
      </c>
      <c r="L6526" s="5">
        <v>1203.0829000000001</v>
      </c>
      <c r="M6526">
        <v>36024.6</v>
      </c>
      <c r="N6526" s="3">
        <v>1</v>
      </c>
      <c r="O6526" s="50" t="e">
        <f>INDEX([1]Dados!$M$2:$N$26779,MATCH($P6526,[1]Dados!$N$2:$N$26779,),2)</f>
        <v>#N/A</v>
      </c>
      <c r="P6526">
        <v>172556</v>
      </c>
      <c r="Q6526" s="1">
        <v>37215</v>
      </c>
      <c r="R6526" s="1">
        <v>37219</v>
      </c>
      <c r="S6526" t="s">
        <v>1055</v>
      </c>
    </row>
    <row r="6527" spans="1:19" x14ac:dyDescent="0.2">
      <c r="A6527" s="7">
        <v>160025</v>
      </c>
      <c r="B6527" s="3">
        <v>6041</v>
      </c>
      <c r="C6527" s="3" t="s">
        <v>96</v>
      </c>
      <c r="D6527" s="2" t="s">
        <v>497</v>
      </c>
      <c r="E6527" s="3">
        <v>19</v>
      </c>
      <c r="F6527" s="17">
        <v>0</v>
      </c>
      <c r="G6527" s="17">
        <v>1</v>
      </c>
      <c r="H6527" s="17">
        <v>0</v>
      </c>
      <c r="I6527" s="7">
        <v>3.1</v>
      </c>
      <c r="J6527" s="7">
        <v>25</v>
      </c>
      <c r="K6527" s="4">
        <v>1214</v>
      </c>
      <c r="L6527" s="5">
        <v>1214.0587</v>
      </c>
      <c r="M6527">
        <v>58649.5</v>
      </c>
      <c r="N6527" s="3">
        <v>1</v>
      </c>
      <c r="O6527" s="50" t="e">
        <f>INDEX([1]Dados!$M$2:$N$26779,MATCH($P6527,[1]Dados!$N$2:$N$26779,),2)</f>
        <v>#N/A</v>
      </c>
      <c r="P6527">
        <v>172599</v>
      </c>
      <c r="Q6527" s="1">
        <v>37215</v>
      </c>
      <c r="R6527" s="1">
        <v>37219</v>
      </c>
      <c r="S6527" t="s">
        <v>1121</v>
      </c>
    </row>
    <row r="6528" spans="1:19" x14ac:dyDescent="0.2">
      <c r="A6528" s="7">
        <v>160025</v>
      </c>
      <c r="B6528" s="3">
        <v>6041</v>
      </c>
      <c r="C6528" s="3" t="s">
        <v>96</v>
      </c>
      <c r="D6528" s="2" t="s">
        <v>497</v>
      </c>
      <c r="E6528" s="3">
        <v>19</v>
      </c>
      <c r="F6528" s="17">
        <v>0</v>
      </c>
      <c r="G6528" s="17">
        <v>1</v>
      </c>
      <c r="H6528" s="17">
        <v>0</v>
      </c>
      <c r="I6528" s="7">
        <v>3.2</v>
      </c>
      <c r="J6528" s="7">
        <v>25</v>
      </c>
      <c r="K6528" s="4">
        <v>1214</v>
      </c>
      <c r="L6528" s="5">
        <v>1214.0587</v>
      </c>
      <c r="M6528">
        <v>58649.5</v>
      </c>
      <c r="N6528" s="3">
        <v>1</v>
      </c>
      <c r="O6528" s="50" t="e">
        <f>INDEX([1]Dados!$M$2:$N$26779,MATCH($P6528,[1]Dados!$N$2:$N$26779,),2)</f>
        <v>#N/A</v>
      </c>
      <c r="P6528">
        <v>172599</v>
      </c>
      <c r="Q6528" s="1">
        <v>37215</v>
      </c>
      <c r="R6528" s="1">
        <v>37219</v>
      </c>
      <c r="S6528" t="s">
        <v>1121</v>
      </c>
    </row>
    <row r="6529" spans="1:19" x14ac:dyDescent="0.2">
      <c r="A6529" s="7">
        <v>160025</v>
      </c>
      <c r="B6529" s="3">
        <v>6041</v>
      </c>
      <c r="C6529" s="3" t="s">
        <v>96</v>
      </c>
      <c r="D6529" s="2" t="s">
        <v>497</v>
      </c>
      <c r="E6529" s="3">
        <v>19</v>
      </c>
      <c r="F6529" s="17">
        <v>0</v>
      </c>
      <c r="G6529" s="17">
        <v>1</v>
      </c>
      <c r="H6529" s="17">
        <v>0</v>
      </c>
      <c r="I6529" s="7">
        <v>3.3</v>
      </c>
      <c r="J6529" s="7">
        <v>13</v>
      </c>
      <c r="K6529" s="4">
        <v>1214</v>
      </c>
      <c r="L6529" s="5">
        <v>1214.0587</v>
      </c>
      <c r="M6529">
        <v>58649.5</v>
      </c>
      <c r="N6529" s="3">
        <v>1</v>
      </c>
      <c r="O6529" s="50" t="e">
        <f>INDEX([1]Dados!$M$2:$N$26779,MATCH($P6529,[1]Dados!$N$2:$N$26779,),2)</f>
        <v>#N/A</v>
      </c>
      <c r="P6529">
        <v>172599</v>
      </c>
      <c r="Q6529" s="1">
        <v>37215</v>
      </c>
      <c r="R6529" s="1">
        <v>37219</v>
      </c>
      <c r="S6529" t="s">
        <v>1121</v>
      </c>
    </row>
    <row r="6530" spans="1:19" x14ac:dyDescent="0.2">
      <c r="A6530" s="7">
        <v>160025</v>
      </c>
      <c r="B6530" s="3">
        <v>6041</v>
      </c>
      <c r="C6530" s="3" t="s">
        <v>96</v>
      </c>
      <c r="D6530" s="2" t="s">
        <v>497</v>
      </c>
      <c r="E6530" s="3">
        <v>19</v>
      </c>
      <c r="F6530" s="17">
        <v>0</v>
      </c>
      <c r="G6530" s="17">
        <v>1</v>
      </c>
      <c r="H6530" s="17">
        <v>0</v>
      </c>
      <c r="I6530" s="7">
        <v>3.4</v>
      </c>
      <c r="J6530" s="7">
        <v>25</v>
      </c>
      <c r="K6530" s="4">
        <v>1214</v>
      </c>
      <c r="L6530" s="5">
        <v>1214.0587</v>
      </c>
      <c r="M6530">
        <v>58649.5</v>
      </c>
      <c r="N6530" s="3">
        <v>1</v>
      </c>
      <c r="O6530" s="50" t="e">
        <f>INDEX([1]Dados!$M$2:$N$26779,MATCH($P6530,[1]Dados!$N$2:$N$26779,),2)</f>
        <v>#N/A</v>
      </c>
      <c r="P6530">
        <v>172599</v>
      </c>
      <c r="Q6530" s="1">
        <v>37215</v>
      </c>
      <c r="R6530" s="1">
        <v>37219</v>
      </c>
      <c r="S6530" t="s">
        <v>1121</v>
      </c>
    </row>
    <row r="6531" spans="1:19" x14ac:dyDescent="0.2">
      <c r="A6531" s="7">
        <v>160025</v>
      </c>
      <c r="B6531" s="3">
        <v>6041</v>
      </c>
      <c r="C6531" s="3" t="s">
        <v>96</v>
      </c>
      <c r="D6531" s="2" t="s">
        <v>497</v>
      </c>
      <c r="E6531" s="3">
        <v>19</v>
      </c>
      <c r="F6531" s="17">
        <v>0</v>
      </c>
      <c r="G6531" s="17">
        <v>1</v>
      </c>
      <c r="H6531" s="17">
        <v>0</v>
      </c>
      <c r="I6531" s="7">
        <v>2.1</v>
      </c>
      <c r="J6531" s="7">
        <v>20</v>
      </c>
      <c r="K6531" s="4">
        <v>1214</v>
      </c>
      <c r="L6531" s="5">
        <v>1214.0589</v>
      </c>
      <c r="M6531">
        <v>121500</v>
      </c>
      <c r="N6531" s="3">
        <v>1</v>
      </c>
      <c r="O6531" s="50" t="e">
        <f>INDEX([1]Dados!$M$2:$N$26779,MATCH($P6531,[1]Dados!$N$2:$N$26779,),2)</f>
        <v>#N/A</v>
      </c>
      <c r="P6531">
        <v>173052</v>
      </c>
      <c r="Q6531" s="1">
        <v>37215</v>
      </c>
      <c r="R6531" s="1">
        <v>37219</v>
      </c>
      <c r="S6531" t="s">
        <v>1122</v>
      </c>
    </row>
    <row r="6532" spans="1:19" x14ac:dyDescent="0.2">
      <c r="A6532" s="7">
        <v>160025</v>
      </c>
      <c r="B6532" s="3">
        <v>6041</v>
      </c>
      <c r="C6532" s="3" t="s">
        <v>96</v>
      </c>
      <c r="D6532" s="2" t="s">
        <v>497</v>
      </c>
      <c r="E6532" s="3">
        <v>19</v>
      </c>
      <c r="F6532" s="17">
        <v>0</v>
      </c>
      <c r="G6532" s="17">
        <v>1</v>
      </c>
      <c r="H6532" s="17">
        <v>0</v>
      </c>
      <c r="I6532" s="7">
        <v>2.2000000000000002</v>
      </c>
      <c r="J6532" s="7">
        <v>20</v>
      </c>
      <c r="K6532" s="4">
        <v>1214</v>
      </c>
      <c r="L6532" s="5">
        <v>1214.0589</v>
      </c>
      <c r="M6532">
        <v>121500</v>
      </c>
      <c r="N6532" s="3">
        <v>1</v>
      </c>
      <c r="O6532" s="50" t="e">
        <f>INDEX([1]Dados!$M$2:$N$26779,MATCH($P6532,[1]Dados!$N$2:$N$26779,),2)</f>
        <v>#N/A</v>
      </c>
      <c r="P6532">
        <v>173052</v>
      </c>
      <c r="Q6532" s="1">
        <v>37215</v>
      </c>
      <c r="R6532" s="1">
        <v>37219</v>
      </c>
      <c r="S6532" t="s">
        <v>1122</v>
      </c>
    </row>
    <row r="6533" spans="1:19" x14ac:dyDescent="0.2">
      <c r="A6533" s="7">
        <v>160025</v>
      </c>
      <c r="B6533" s="3">
        <v>6041</v>
      </c>
      <c r="C6533" s="3" t="s">
        <v>96</v>
      </c>
      <c r="D6533" s="2" t="s">
        <v>497</v>
      </c>
      <c r="E6533" s="3">
        <v>19</v>
      </c>
      <c r="F6533" s="17">
        <v>0</v>
      </c>
      <c r="G6533" s="17">
        <v>1</v>
      </c>
      <c r="H6533" s="17">
        <v>0</v>
      </c>
      <c r="I6533" s="7">
        <v>2.2999999999999998</v>
      </c>
      <c r="J6533" s="7">
        <v>13</v>
      </c>
      <c r="K6533" s="4">
        <v>1214</v>
      </c>
      <c r="L6533" s="5">
        <v>1214.0589</v>
      </c>
      <c r="M6533">
        <v>121500</v>
      </c>
      <c r="N6533" s="3">
        <v>1</v>
      </c>
      <c r="O6533" s="50" t="e">
        <f>INDEX([1]Dados!$M$2:$N$26779,MATCH($P6533,[1]Dados!$N$2:$N$26779,),2)</f>
        <v>#N/A</v>
      </c>
      <c r="P6533">
        <v>173052</v>
      </c>
      <c r="Q6533" s="1">
        <v>37215</v>
      </c>
      <c r="R6533" s="1">
        <v>37219</v>
      </c>
      <c r="S6533" t="s">
        <v>1122</v>
      </c>
    </row>
    <row r="6534" spans="1:19" x14ac:dyDescent="0.2">
      <c r="A6534" s="7">
        <v>160025</v>
      </c>
      <c r="B6534" s="3">
        <v>6041</v>
      </c>
      <c r="C6534" s="3" t="s">
        <v>96</v>
      </c>
      <c r="D6534" s="2" t="s">
        <v>497</v>
      </c>
      <c r="E6534" s="3">
        <v>19</v>
      </c>
      <c r="F6534" s="17">
        <v>0</v>
      </c>
      <c r="G6534" s="17">
        <v>1</v>
      </c>
      <c r="H6534" s="17">
        <v>0</v>
      </c>
      <c r="I6534" s="7">
        <v>5.0999999999999996</v>
      </c>
      <c r="J6534" s="7">
        <v>0</v>
      </c>
      <c r="K6534" s="4">
        <v>1214</v>
      </c>
      <c r="L6534" s="5">
        <v>1214.0808</v>
      </c>
      <c r="M6534">
        <v>82400</v>
      </c>
      <c r="N6534" s="3">
        <v>1</v>
      </c>
      <c r="O6534" s="50" t="e">
        <f>INDEX([1]Dados!$M$2:$N$26779,MATCH($P6534,[1]Dados!$N$2:$N$26779,),2)</f>
        <v>#N/A</v>
      </c>
      <c r="P6534">
        <v>172723</v>
      </c>
      <c r="Q6534" s="1">
        <v>37215</v>
      </c>
      <c r="R6534" s="1">
        <v>37219</v>
      </c>
      <c r="S6534" t="s">
        <v>1595</v>
      </c>
    </row>
    <row r="6535" spans="1:19" x14ac:dyDescent="0.2">
      <c r="A6535" s="7">
        <v>160025</v>
      </c>
      <c r="B6535" s="3">
        <v>6041</v>
      </c>
      <c r="C6535" s="3" t="s">
        <v>96</v>
      </c>
      <c r="D6535" s="2" t="s">
        <v>497</v>
      </c>
      <c r="E6535" s="3">
        <v>19</v>
      </c>
      <c r="F6535" s="17">
        <v>0</v>
      </c>
      <c r="G6535" s="17">
        <v>1</v>
      </c>
      <c r="H6535" s="17">
        <v>0</v>
      </c>
      <c r="I6535" s="7">
        <v>5.0999999999999996</v>
      </c>
      <c r="J6535" s="7">
        <v>7</v>
      </c>
      <c r="K6535" s="4">
        <v>1214</v>
      </c>
      <c r="L6535" s="5">
        <v>1214.0808</v>
      </c>
      <c r="M6535">
        <f>94657.6+3786.35</f>
        <v>98443.950000000012</v>
      </c>
      <c r="N6535" s="3">
        <v>1</v>
      </c>
      <c r="O6535" s="50" t="e">
        <f>INDEX([1]Dados!$M$2:$N$26779,MATCH($P6535,[1]Dados!$N$2:$N$26779,),2)</f>
        <v>#N/A</v>
      </c>
      <c r="P6535">
        <v>172724</v>
      </c>
      <c r="Q6535" s="1">
        <v>37215</v>
      </c>
      <c r="R6535" s="1">
        <v>37219</v>
      </c>
      <c r="S6535" t="s">
        <v>1595</v>
      </c>
    </row>
    <row r="6536" spans="1:19" x14ac:dyDescent="0.2">
      <c r="A6536" s="7">
        <v>160025</v>
      </c>
      <c r="B6536" s="3">
        <v>6041</v>
      </c>
      <c r="C6536" s="3" t="s">
        <v>96</v>
      </c>
      <c r="D6536" s="2" t="s">
        <v>497</v>
      </c>
      <c r="E6536" s="3">
        <v>19</v>
      </c>
      <c r="F6536" s="17">
        <v>0</v>
      </c>
      <c r="G6536" s="17">
        <v>1</v>
      </c>
      <c r="H6536" s="17">
        <v>0</v>
      </c>
      <c r="I6536" s="7">
        <v>5.0999999999999996</v>
      </c>
      <c r="J6536" s="7">
        <v>7</v>
      </c>
      <c r="K6536" s="4">
        <v>1214</v>
      </c>
      <c r="L6536" s="5">
        <v>1214.0808</v>
      </c>
      <c r="M6536">
        <v>88000</v>
      </c>
      <c r="N6536" s="3">
        <v>1</v>
      </c>
      <c r="O6536" s="50" t="e">
        <f>INDEX([1]Dados!$M$2:$N$26779,MATCH($P6536,[1]Dados!$N$2:$N$26779,),2)</f>
        <v>#N/A</v>
      </c>
      <c r="P6536">
        <v>172725</v>
      </c>
      <c r="Q6536" s="1">
        <v>37215</v>
      </c>
      <c r="R6536" s="1">
        <v>37219</v>
      </c>
      <c r="S6536" t="s">
        <v>1595</v>
      </c>
    </row>
    <row r="6537" spans="1:19" x14ac:dyDescent="0.2">
      <c r="A6537" s="7">
        <v>160025</v>
      </c>
      <c r="B6537" s="3">
        <v>6041</v>
      </c>
      <c r="C6537" s="3" t="s">
        <v>96</v>
      </c>
      <c r="D6537" s="2" t="s">
        <v>497</v>
      </c>
      <c r="E6537" s="3">
        <v>19</v>
      </c>
      <c r="F6537" s="17">
        <v>0</v>
      </c>
      <c r="G6537" s="17">
        <v>1</v>
      </c>
      <c r="H6537" s="17">
        <v>0</v>
      </c>
      <c r="I6537" s="7">
        <v>5.2</v>
      </c>
      <c r="J6537" s="7">
        <v>25</v>
      </c>
      <c r="K6537" s="4">
        <v>1214</v>
      </c>
      <c r="L6537" s="5">
        <v>1214.0808</v>
      </c>
      <c r="M6537">
        <v>88000</v>
      </c>
      <c r="N6537" s="3">
        <v>1</v>
      </c>
      <c r="O6537" s="50" t="e">
        <f>INDEX([1]Dados!$M$2:$N$26779,MATCH($P6537,[1]Dados!$N$2:$N$26779,),2)</f>
        <v>#N/A</v>
      </c>
      <c r="P6537">
        <v>172725</v>
      </c>
      <c r="Q6537" s="1">
        <v>37215</v>
      </c>
      <c r="R6537" s="1">
        <v>37219</v>
      </c>
      <c r="S6537" t="s">
        <v>1595</v>
      </c>
    </row>
    <row r="6538" spans="1:19" x14ac:dyDescent="0.2">
      <c r="A6538" s="7">
        <v>160025</v>
      </c>
      <c r="B6538" s="3">
        <v>6041</v>
      </c>
      <c r="C6538" s="3" t="s">
        <v>96</v>
      </c>
      <c r="D6538" s="2" t="s">
        <v>497</v>
      </c>
      <c r="E6538" s="3">
        <v>19</v>
      </c>
      <c r="F6538" s="17">
        <v>0</v>
      </c>
      <c r="G6538" s="17">
        <v>1</v>
      </c>
      <c r="H6538" s="17">
        <v>0</v>
      </c>
      <c r="I6538" s="7">
        <v>5.3</v>
      </c>
      <c r="J6538" s="7">
        <v>20</v>
      </c>
      <c r="K6538" s="4">
        <v>1214</v>
      </c>
      <c r="L6538" s="5">
        <v>1214.0808</v>
      </c>
      <c r="M6538">
        <v>88000</v>
      </c>
      <c r="N6538" s="3">
        <v>1</v>
      </c>
      <c r="O6538" s="50" t="e">
        <f>INDEX([1]Dados!$M$2:$N$26779,MATCH($P6538,[1]Dados!$N$2:$N$26779,),2)</f>
        <v>#N/A</v>
      </c>
      <c r="P6538">
        <v>172725</v>
      </c>
      <c r="Q6538" s="1">
        <v>37215</v>
      </c>
      <c r="R6538" s="1">
        <v>37219</v>
      </c>
      <c r="S6538" t="s">
        <v>1595</v>
      </c>
    </row>
    <row r="6539" spans="1:19" x14ac:dyDescent="0.2">
      <c r="A6539" s="7">
        <v>160025</v>
      </c>
      <c r="B6539" s="3">
        <v>6041</v>
      </c>
      <c r="C6539" s="3" t="s">
        <v>96</v>
      </c>
      <c r="D6539" s="2" t="s">
        <v>497</v>
      </c>
      <c r="E6539" s="3">
        <v>19</v>
      </c>
      <c r="F6539" s="17">
        <v>0</v>
      </c>
      <c r="G6539" s="17">
        <v>1</v>
      </c>
      <c r="H6539" s="17">
        <v>0</v>
      </c>
      <c r="I6539" s="7">
        <v>6.1</v>
      </c>
      <c r="J6539" s="7">
        <v>7</v>
      </c>
      <c r="K6539" s="4">
        <v>1214</v>
      </c>
      <c r="L6539" s="5">
        <v>1214.8580999999999</v>
      </c>
      <c r="M6539">
        <v>132000</v>
      </c>
      <c r="N6539" s="3">
        <v>1</v>
      </c>
      <c r="O6539" s="50" t="e">
        <f>INDEX([1]Dados!$M$2:$N$26779,MATCH($P6539,[1]Dados!$N$2:$N$26779,),2)</f>
        <v>#N/A</v>
      </c>
      <c r="P6539">
        <v>172594</v>
      </c>
      <c r="Q6539" s="1">
        <v>37215</v>
      </c>
      <c r="R6539" s="1">
        <v>37219</v>
      </c>
      <c r="S6539" t="s">
        <v>1120</v>
      </c>
    </row>
    <row r="6540" spans="1:19" x14ac:dyDescent="0.2">
      <c r="A6540" s="7">
        <v>160025</v>
      </c>
      <c r="B6540" s="3">
        <v>6041</v>
      </c>
      <c r="C6540" s="3" t="s">
        <v>96</v>
      </c>
      <c r="D6540" s="2" t="s">
        <v>497</v>
      </c>
      <c r="E6540" s="3">
        <v>19</v>
      </c>
      <c r="F6540" s="17">
        <v>0</v>
      </c>
      <c r="G6540" s="17">
        <v>1</v>
      </c>
      <c r="H6540" s="17">
        <v>0</v>
      </c>
      <c r="I6540" s="7">
        <v>6.2</v>
      </c>
      <c r="J6540" s="7">
        <v>9</v>
      </c>
      <c r="K6540" s="4">
        <v>1214</v>
      </c>
      <c r="L6540" s="5">
        <v>1214.8580999999999</v>
      </c>
      <c r="M6540">
        <v>132000</v>
      </c>
      <c r="N6540" s="3">
        <v>1</v>
      </c>
      <c r="O6540" s="50" t="e">
        <f>INDEX([1]Dados!$M$2:$N$26779,MATCH($P6540,[1]Dados!$N$2:$N$26779,),2)</f>
        <v>#N/A</v>
      </c>
      <c r="P6540">
        <v>172594</v>
      </c>
      <c r="Q6540" s="1">
        <v>37215</v>
      </c>
      <c r="R6540" s="1">
        <v>37219</v>
      </c>
      <c r="S6540" t="s">
        <v>1120</v>
      </c>
    </row>
    <row r="6541" spans="1:19" x14ac:dyDescent="0.2">
      <c r="A6541" s="7">
        <v>160025</v>
      </c>
      <c r="B6541" s="3">
        <v>6041</v>
      </c>
      <c r="C6541" s="3" t="s">
        <v>96</v>
      </c>
      <c r="D6541" s="2" t="s">
        <v>497</v>
      </c>
      <c r="E6541" s="3">
        <v>19</v>
      </c>
      <c r="F6541" s="17">
        <v>0</v>
      </c>
      <c r="G6541" s="17">
        <v>1</v>
      </c>
      <c r="H6541" s="17">
        <v>0</v>
      </c>
      <c r="I6541" s="7">
        <v>6.3</v>
      </c>
      <c r="J6541" s="7">
        <v>4</v>
      </c>
      <c r="K6541" s="4">
        <v>1214</v>
      </c>
      <c r="L6541" s="5">
        <v>1214.8580999999999</v>
      </c>
      <c r="M6541">
        <v>132000</v>
      </c>
      <c r="N6541" s="3">
        <v>1</v>
      </c>
      <c r="O6541" s="50" t="e">
        <f>INDEX([1]Dados!$M$2:$N$26779,MATCH($P6541,[1]Dados!$N$2:$N$26779,),2)</f>
        <v>#N/A</v>
      </c>
      <c r="P6541">
        <v>172594</v>
      </c>
      <c r="Q6541" s="1">
        <v>37215</v>
      </c>
      <c r="R6541" s="1">
        <v>37219</v>
      </c>
      <c r="S6541" t="s">
        <v>1120</v>
      </c>
    </row>
    <row r="6542" spans="1:19" x14ac:dyDescent="0.2">
      <c r="A6542" s="7">
        <v>160025</v>
      </c>
      <c r="B6542" s="3">
        <v>6041</v>
      </c>
      <c r="C6542" s="3" t="s">
        <v>96</v>
      </c>
      <c r="D6542" s="2" t="s">
        <v>497</v>
      </c>
      <c r="E6542" s="3">
        <v>19</v>
      </c>
      <c r="F6542" s="17">
        <v>0</v>
      </c>
      <c r="G6542" s="17">
        <v>1</v>
      </c>
      <c r="H6542" s="17">
        <v>0</v>
      </c>
      <c r="I6542" s="7">
        <v>6.4</v>
      </c>
      <c r="J6542" s="7">
        <v>25</v>
      </c>
      <c r="K6542" s="4">
        <v>1214</v>
      </c>
      <c r="L6542" s="5">
        <v>1214.8580999999999</v>
      </c>
      <c r="M6542">
        <v>132000</v>
      </c>
      <c r="N6542" s="3">
        <v>1</v>
      </c>
      <c r="O6542" s="50" t="e">
        <f>INDEX([1]Dados!$M$2:$N$26779,MATCH($P6542,[1]Dados!$N$2:$N$26779,),2)</f>
        <v>#N/A</v>
      </c>
      <c r="P6542">
        <v>172594</v>
      </c>
      <c r="Q6542" s="1">
        <v>37215</v>
      </c>
      <c r="R6542" s="1">
        <v>37219</v>
      </c>
      <c r="S6542" t="s">
        <v>1120</v>
      </c>
    </row>
    <row r="6543" spans="1:19" x14ac:dyDescent="0.2">
      <c r="A6543" s="7">
        <v>160025</v>
      </c>
      <c r="B6543" s="3">
        <v>6041</v>
      </c>
      <c r="C6543" s="3" t="s">
        <v>96</v>
      </c>
      <c r="D6543" s="2" t="s">
        <v>497</v>
      </c>
      <c r="E6543" s="3">
        <v>19</v>
      </c>
      <c r="F6543" s="17">
        <v>0</v>
      </c>
      <c r="G6543" s="17">
        <v>1</v>
      </c>
      <c r="H6543" s="17">
        <v>0</v>
      </c>
      <c r="I6543" s="7">
        <v>6.5</v>
      </c>
      <c r="J6543" s="7">
        <v>13</v>
      </c>
      <c r="K6543" s="4">
        <v>1214</v>
      </c>
      <c r="L6543" s="5">
        <v>1214.8580999999999</v>
      </c>
      <c r="M6543">
        <v>132000</v>
      </c>
      <c r="N6543" s="3">
        <v>1</v>
      </c>
      <c r="O6543" s="50" t="e">
        <f>INDEX([1]Dados!$M$2:$N$26779,MATCH($P6543,[1]Dados!$N$2:$N$26779,),2)</f>
        <v>#N/A</v>
      </c>
      <c r="P6543">
        <v>172594</v>
      </c>
      <c r="Q6543" s="1">
        <v>37215</v>
      </c>
      <c r="R6543" s="1">
        <v>37219</v>
      </c>
      <c r="S6543" t="s">
        <v>1120</v>
      </c>
    </row>
    <row r="6544" spans="1:19" x14ac:dyDescent="0.2">
      <c r="A6544" s="7">
        <v>160025</v>
      </c>
      <c r="B6544" s="3">
        <v>6041</v>
      </c>
      <c r="C6544" s="3" t="s">
        <v>96</v>
      </c>
      <c r="D6544" s="2" t="s">
        <v>497</v>
      </c>
      <c r="E6544" s="3">
        <v>19</v>
      </c>
      <c r="F6544" s="17">
        <v>0</v>
      </c>
      <c r="G6544" s="17">
        <v>1</v>
      </c>
      <c r="H6544" s="17">
        <v>0</v>
      </c>
      <c r="I6544" s="7">
        <v>6.6</v>
      </c>
      <c r="J6544" s="7">
        <v>11</v>
      </c>
      <c r="K6544" s="4">
        <v>1214</v>
      </c>
      <c r="L6544" s="5">
        <v>1214.8580999999999</v>
      </c>
      <c r="M6544">
        <v>132000</v>
      </c>
      <c r="N6544" s="3">
        <v>1</v>
      </c>
      <c r="O6544" s="50" t="e">
        <f>INDEX([1]Dados!$M$2:$N$26779,MATCH($P6544,[1]Dados!$N$2:$N$26779,),2)</f>
        <v>#N/A</v>
      </c>
      <c r="P6544">
        <v>172594</v>
      </c>
      <c r="Q6544" s="1">
        <v>37215</v>
      </c>
      <c r="R6544" s="1">
        <v>37219</v>
      </c>
      <c r="S6544" t="s">
        <v>1120</v>
      </c>
    </row>
    <row r="6545" spans="1:19" x14ac:dyDescent="0.2">
      <c r="A6545" s="7">
        <v>160025</v>
      </c>
      <c r="B6545" s="3">
        <v>6041</v>
      </c>
      <c r="C6545" s="3" t="s">
        <v>96</v>
      </c>
      <c r="D6545" s="2" t="s">
        <v>497</v>
      </c>
      <c r="E6545" s="3">
        <v>19</v>
      </c>
      <c r="F6545" s="17">
        <v>0</v>
      </c>
      <c r="G6545" s="17">
        <v>1</v>
      </c>
      <c r="H6545" s="17">
        <v>0</v>
      </c>
      <c r="I6545" s="7">
        <v>6.7</v>
      </c>
      <c r="J6545" s="7">
        <v>33</v>
      </c>
      <c r="K6545" s="4">
        <v>1214</v>
      </c>
      <c r="L6545" s="5">
        <v>1214.8580999999999</v>
      </c>
      <c r="M6545">
        <v>132000</v>
      </c>
      <c r="N6545" s="3">
        <v>1</v>
      </c>
      <c r="O6545" s="50" t="e">
        <f>INDEX([1]Dados!$M$2:$N$26779,MATCH($P6545,[1]Dados!$N$2:$N$26779,),2)</f>
        <v>#N/A</v>
      </c>
      <c r="P6545">
        <v>172594</v>
      </c>
      <c r="Q6545" s="1">
        <v>37215</v>
      </c>
      <c r="R6545" s="1">
        <v>37219</v>
      </c>
      <c r="S6545" t="s">
        <v>1120</v>
      </c>
    </row>
    <row r="6546" spans="1:19" x14ac:dyDescent="0.2">
      <c r="A6546" s="7">
        <v>160025</v>
      </c>
      <c r="B6546" s="3">
        <v>6041</v>
      </c>
      <c r="C6546" s="3" t="s">
        <v>96</v>
      </c>
      <c r="D6546" s="2" t="s">
        <v>497</v>
      </c>
      <c r="E6546" s="3">
        <v>19</v>
      </c>
      <c r="F6546" s="17">
        <v>0</v>
      </c>
      <c r="G6546" s="17">
        <v>1</v>
      </c>
      <c r="H6546" s="17">
        <v>0</v>
      </c>
      <c r="I6546" s="7">
        <v>6.8</v>
      </c>
      <c r="J6546" s="7">
        <v>14</v>
      </c>
      <c r="K6546" s="4">
        <v>1214</v>
      </c>
      <c r="L6546" s="5">
        <v>1214.8580999999999</v>
      </c>
      <c r="M6546">
        <v>132000</v>
      </c>
      <c r="N6546" s="3">
        <v>1</v>
      </c>
      <c r="O6546" s="50" t="e">
        <f>INDEX([1]Dados!$M$2:$N$26779,MATCH($P6546,[1]Dados!$N$2:$N$26779,),2)</f>
        <v>#N/A</v>
      </c>
      <c r="P6546">
        <v>172594</v>
      </c>
      <c r="Q6546" s="1">
        <v>37215</v>
      </c>
      <c r="R6546" s="1">
        <v>37219</v>
      </c>
      <c r="S6546" t="s">
        <v>1120</v>
      </c>
    </row>
    <row r="6547" spans="1:19" x14ac:dyDescent="0.2">
      <c r="A6547" s="7">
        <v>160025</v>
      </c>
      <c r="B6547" s="3">
        <v>6041</v>
      </c>
      <c r="C6547" s="3" t="s">
        <v>96</v>
      </c>
      <c r="D6547" s="2" t="s">
        <v>497</v>
      </c>
      <c r="E6547" s="3">
        <v>19</v>
      </c>
      <c r="F6547" s="17">
        <v>0</v>
      </c>
      <c r="G6547" s="17">
        <v>1</v>
      </c>
      <c r="H6547" s="17">
        <v>0</v>
      </c>
      <c r="I6547" s="7">
        <v>6.9</v>
      </c>
      <c r="J6547" s="7">
        <v>7</v>
      </c>
      <c r="K6547" s="4">
        <v>1214</v>
      </c>
      <c r="L6547" s="5">
        <v>1214.8580999999999</v>
      </c>
      <c r="M6547">
        <v>132000</v>
      </c>
      <c r="N6547" s="3">
        <v>1</v>
      </c>
      <c r="O6547" s="50" t="e">
        <f>INDEX([1]Dados!$M$2:$N$26779,MATCH($P6547,[1]Dados!$N$2:$N$26779,),2)</f>
        <v>#N/A</v>
      </c>
      <c r="P6547">
        <v>172594</v>
      </c>
      <c r="Q6547" s="1">
        <v>37215</v>
      </c>
      <c r="R6547" s="1">
        <v>37219</v>
      </c>
      <c r="S6547" t="s">
        <v>1120</v>
      </c>
    </row>
    <row r="6548" spans="1:19" x14ac:dyDescent="0.2">
      <c r="A6548" s="7">
        <v>160025</v>
      </c>
      <c r="B6548" s="3">
        <v>6041</v>
      </c>
      <c r="C6548" s="3" t="s">
        <v>96</v>
      </c>
      <c r="D6548" s="2" t="s">
        <v>497</v>
      </c>
      <c r="E6548" s="3">
        <v>19</v>
      </c>
      <c r="F6548" s="17">
        <v>0</v>
      </c>
      <c r="G6548" s="17">
        <v>1</v>
      </c>
      <c r="H6548" s="17">
        <v>0</v>
      </c>
      <c r="I6548" s="7">
        <v>1.1000000000000001</v>
      </c>
      <c r="J6548" s="7">
        <v>22</v>
      </c>
      <c r="K6548" s="4">
        <v>1293</v>
      </c>
      <c r="L6548" s="5">
        <v>1293.0592999999999</v>
      </c>
      <c r="M6548">
        <v>3883.42</v>
      </c>
      <c r="N6548" s="3">
        <v>1</v>
      </c>
      <c r="O6548" s="50" t="e">
        <f>INDEX([1]Dados!$M$2:$N$26779,MATCH($P6548,[1]Dados!$N$2:$N$26779,),2)</f>
        <v>#N/A</v>
      </c>
      <c r="P6548">
        <v>172520</v>
      </c>
      <c r="Q6548" s="1">
        <v>37215</v>
      </c>
      <c r="R6548" s="1">
        <v>37219</v>
      </c>
      <c r="S6548" t="s">
        <v>1119</v>
      </c>
    </row>
    <row r="6549" spans="1:19" x14ac:dyDescent="0.2">
      <c r="A6549" s="7">
        <v>160025</v>
      </c>
      <c r="B6549" s="3">
        <v>6041</v>
      </c>
      <c r="C6549" s="3" t="s">
        <v>96</v>
      </c>
      <c r="D6549" s="2" t="s">
        <v>497</v>
      </c>
      <c r="E6549" s="3">
        <v>19</v>
      </c>
      <c r="F6549" s="17">
        <v>0</v>
      </c>
      <c r="G6549" s="17">
        <v>1</v>
      </c>
      <c r="H6549" s="17">
        <v>0</v>
      </c>
      <c r="I6549" s="7">
        <v>1.2</v>
      </c>
      <c r="J6549" s="7">
        <v>0</v>
      </c>
      <c r="K6549" s="4">
        <v>1293</v>
      </c>
      <c r="L6549" s="5">
        <v>1293.0592999999999</v>
      </c>
      <c r="M6549">
        <v>3883.42</v>
      </c>
      <c r="N6549" s="3">
        <v>1</v>
      </c>
      <c r="O6549" s="50" t="e">
        <f>INDEX([1]Dados!$M$2:$N$26779,MATCH($P6549,[1]Dados!$N$2:$N$26779,),2)</f>
        <v>#N/A</v>
      </c>
      <c r="P6549">
        <v>172520</v>
      </c>
      <c r="Q6549" s="1">
        <v>37215</v>
      </c>
      <c r="R6549" s="1">
        <v>37219</v>
      </c>
      <c r="S6549" t="s">
        <v>1119</v>
      </c>
    </row>
    <row r="6550" spans="1:19" x14ac:dyDescent="0.2">
      <c r="A6550" s="7">
        <v>290560</v>
      </c>
      <c r="B6550" s="3">
        <v>34118</v>
      </c>
      <c r="C6550" s="3" t="s">
        <v>31</v>
      </c>
      <c r="D6550" s="2" t="s">
        <v>325</v>
      </c>
      <c r="E6550" s="3">
        <v>19</v>
      </c>
      <c r="F6550" s="17">
        <v>0</v>
      </c>
      <c r="G6550" s="17">
        <v>1</v>
      </c>
      <c r="H6550" s="17">
        <v>0</v>
      </c>
      <c r="I6550" s="7" t="s">
        <v>3</v>
      </c>
      <c r="J6550" s="7">
        <v>98</v>
      </c>
      <c r="K6550" s="4">
        <v>5</v>
      </c>
      <c r="L6550" s="5">
        <v>5</v>
      </c>
      <c r="M6550">
        <v>80000</v>
      </c>
      <c r="N6550" s="3">
        <v>1</v>
      </c>
      <c r="O6550" s="50" t="e">
        <f>INDEX([1]Dados!$M$2:$N$26779,MATCH($P6550,[1]Dados!$N$2:$N$26779,),2)</f>
        <v>#N/A</v>
      </c>
      <c r="P6550">
        <v>172548</v>
      </c>
      <c r="Q6550" s="1">
        <v>37215</v>
      </c>
      <c r="R6550" s="1">
        <v>37219</v>
      </c>
      <c r="S6550" t="s">
        <v>2134</v>
      </c>
    </row>
    <row r="6551" spans="1:19" x14ac:dyDescent="0.2">
      <c r="A6551" s="7">
        <v>290560</v>
      </c>
      <c r="B6551" s="3">
        <v>34118</v>
      </c>
      <c r="C6551" s="3" t="s">
        <v>31</v>
      </c>
      <c r="D6551" s="2" t="s">
        <v>325</v>
      </c>
      <c r="E6551" s="3">
        <v>19</v>
      </c>
      <c r="F6551" s="17">
        <v>0</v>
      </c>
      <c r="G6551" s="17">
        <v>1</v>
      </c>
      <c r="H6551" s="17">
        <v>0</v>
      </c>
      <c r="I6551" s="7">
        <v>1.1000000000000001</v>
      </c>
      <c r="J6551" s="7">
        <v>15</v>
      </c>
      <c r="K6551" s="4">
        <v>1203</v>
      </c>
      <c r="L6551" s="5">
        <v>1203.0829000000001</v>
      </c>
      <c r="M6551">
        <v>153105.42000000001</v>
      </c>
      <c r="N6551" s="3">
        <v>1</v>
      </c>
      <c r="O6551" s="50" t="e">
        <f>INDEX([1]Dados!$M$2:$N$26779,MATCH($P6551,[1]Dados!$N$2:$N$26779,),2)</f>
        <v>#N/A</v>
      </c>
      <c r="P6551">
        <v>172711</v>
      </c>
      <c r="Q6551" s="1">
        <v>37215</v>
      </c>
      <c r="R6551" s="1">
        <v>37219</v>
      </c>
      <c r="S6551" t="s">
        <v>993</v>
      </c>
    </row>
    <row r="6552" spans="1:19" x14ac:dyDescent="0.2">
      <c r="A6552" s="7">
        <v>290560</v>
      </c>
      <c r="B6552" s="3">
        <v>34118</v>
      </c>
      <c r="C6552" s="3" t="s">
        <v>31</v>
      </c>
      <c r="D6552" s="2" t="s">
        <v>325</v>
      </c>
      <c r="E6552" s="3">
        <v>19</v>
      </c>
      <c r="F6552" s="17">
        <v>0</v>
      </c>
      <c r="G6552" s="17">
        <v>1</v>
      </c>
      <c r="H6552" s="17">
        <v>0</v>
      </c>
      <c r="I6552" s="7">
        <v>1.2</v>
      </c>
      <c r="J6552" s="7">
        <v>18</v>
      </c>
      <c r="K6552" s="4">
        <v>1203</v>
      </c>
      <c r="L6552" s="5">
        <v>1203.0829000000001</v>
      </c>
      <c r="M6552">
        <v>153105.42000000001</v>
      </c>
      <c r="N6552" s="3">
        <v>1</v>
      </c>
      <c r="O6552" s="50" t="e">
        <f>INDEX([1]Dados!$M$2:$N$26779,MATCH($P6552,[1]Dados!$N$2:$N$26779,),2)</f>
        <v>#N/A</v>
      </c>
      <c r="P6552">
        <v>172711</v>
      </c>
      <c r="Q6552" s="1">
        <v>37215</v>
      </c>
      <c r="R6552" s="1">
        <v>37219</v>
      </c>
      <c r="S6552" t="s">
        <v>993</v>
      </c>
    </row>
    <row r="6553" spans="1:19" s="23" customFormat="1" x14ac:dyDescent="0.2">
      <c r="A6553" s="19">
        <v>290560</v>
      </c>
      <c r="B6553" s="20">
        <v>34118</v>
      </c>
      <c r="C6553" s="20" t="s">
        <v>31</v>
      </c>
      <c r="D6553" s="21" t="s">
        <v>325</v>
      </c>
      <c r="E6553" s="20">
        <v>19</v>
      </c>
      <c r="F6553" s="22">
        <v>0</v>
      </c>
      <c r="G6553" s="22">
        <v>1</v>
      </c>
      <c r="H6553" s="22">
        <v>0</v>
      </c>
      <c r="I6553" s="19">
        <v>2.1</v>
      </c>
      <c r="J6553" s="19">
        <v>23</v>
      </c>
      <c r="K6553" s="24">
        <v>1214</v>
      </c>
      <c r="L6553" s="25">
        <v>1214.0589</v>
      </c>
      <c r="M6553" s="23">
        <v>2391780</v>
      </c>
      <c r="N6553" s="20">
        <v>1</v>
      </c>
      <c r="O6553" s="50" t="e">
        <f>INDEX([1]Dados!$M$2:$N$26779,MATCH($P6553,[1]Dados!$N$2:$N$26779,),2)</f>
        <v>#N/A</v>
      </c>
      <c r="P6553" s="23">
        <v>173053</v>
      </c>
      <c r="Q6553" s="26">
        <v>37215</v>
      </c>
      <c r="R6553" s="26">
        <v>37219</v>
      </c>
      <c r="S6553" s="23" t="s">
        <v>1534</v>
      </c>
    </row>
    <row r="6554" spans="1:19" x14ac:dyDescent="0.2">
      <c r="A6554" s="7">
        <v>290685</v>
      </c>
      <c r="B6554" s="3">
        <v>30813</v>
      </c>
      <c r="C6554" s="3" t="s">
        <v>31</v>
      </c>
      <c r="D6554" s="2" t="s">
        <v>340</v>
      </c>
      <c r="E6554" s="3">
        <v>19</v>
      </c>
      <c r="F6554" s="17">
        <v>0</v>
      </c>
      <c r="G6554" s="17">
        <v>1</v>
      </c>
      <c r="H6554" s="17">
        <v>0</v>
      </c>
      <c r="I6554" s="7" t="s">
        <v>3</v>
      </c>
      <c r="J6554" s="7">
        <v>98</v>
      </c>
      <c r="K6554" s="4">
        <v>1293</v>
      </c>
      <c r="L6554" s="5">
        <v>1293.0592999999999</v>
      </c>
      <c r="M6554">
        <v>16192.53</v>
      </c>
      <c r="N6554" s="3">
        <v>1</v>
      </c>
      <c r="O6554" s="50" t="e">
        <f>INDEX([1]Dados!$M$2:$N$26779,MATCH($P6554,[1]Dados!$N$2:$N$26779,),2)</f>
        <v>#N/A</v>
      </c>
      <c r="P6554">
        <v>172497</v>
      </c>
      <c r="Q6554" s="1">
        <v>37215</v>
      </c>
      <c r="R6554" s="1">
        <v>37219</v>
      </c>
      <c r="S6554" t="s">
        <v>2134</v>
      </c>
    </row>
    <row r="6555" spans="1:19" x14ac:dyDescent="0.2">
      <c r="A6555" s="7">
        <v>290685</v>
      </c>
      <c r="B6555" s="3">
        <v>30813</v>
      </c>
      <c r="C6555" s="3" t="s">
        <v>31</v>
      </c>
      <c r="D6555" s="2" t="s">
        <v>340</v>
      </c>
      <c r="E6555" s="3">
        <v>19</v>
      </c>
      <c r="F6555" s="17">
        <v>0</v>
      </c>
      <c r="G6555" s="17">
        <v>1</v>
      </c>
      <c r="H6555" s="17">
        <v>0</v>
      </c>
      <c r="I6555" s="7">
        <v>4.0999999999999996</v>
      </c>
      <c r="J6555" s="7">
        <v>24</v>
      </c>
      <c r="K6555" s="4">
        <v>1203</v>
      </c>
      <c r="L6555" s="5">
        <v>1203.0597</v>
      </c>
      <c r="M6555">
        <v>51834.54</v>
      </c>
      <c r="N6555" s="3">
        <v>1</v>
      </c>
      <c r="O6555" s="50" t="e">
        <f>INDEX([1]Dados!$M$2:$N$26779,MATCH($P6555,[1]Dados!$N$2:$N$26779,),2)</f>
        <v>#N/A</v>
      </c>
      <c r="P6555">
        <v>172557</v>
      </c>
      <c r="Q6555" s="1">
        <v>37215</v>
      </c>
      <c r="R6555" s="1">
        <v>37219</v>
      </c>
      <c r="S6555" t="s">
        <v>1097</v>
      </c>
    </row>
    <row r="6556" spans="1:19" x14ac:dyDescent="0.2">
      <c r="A6556" s="7">
        <v>290685</v>
      </c>
      <c r="B6556" s="3">
        <v>30813</v>
      </c>
      <c r="C6556" s="3" t="s">
        <v>31</v>
      </c>
      <c r="D6556" s="2" t="s">
        <v>340</v>
      </c>
      <c r="E6556" s="3">
        <v>19</v>
      </c>
      <c r="F6556" s="17">
        <v>0</v>
      </c>
      <c r="G6556" s="17">
        <v>1</v>
      </c>
      <c r="H6556" s="17">
        <v>0</v>
      </c>
      <c r="I6556" s="7">
        <v>4.2</v>
      </c>
      <c r="J6556" s="7">
        <v>28</v>
      </c>
      <c r="K6556" s="4">
        <v>1203</v>
      </c>
      <c r="L6556" s="5">
        <v>1203.0597</v>
      </c>
      <c r="M6556">
        <v>51834.54</v>
      </c>
      <c r="N6556" s="3">
        <v>1</v>
      </c>
      <c r="O6556" s="50" t="e">
        <f>INDEX([1]Dados!$M$2:$N$26779,MATCH($P6556,[1]Dados!$N$2:$N$26779,),2)</f>
        <v>#N/A</v>
      </c>
      <c r="P6556">
        <v>172557</v>
      </c>
      <c r="Q6556" s="1">
        <v>37215</v>
      </c>
      <c r="R6556" s="1">
        <v>37219</v>
      </c>
      <c r="S6556" t="s">
        <v>1097</v>
      </c>
    </row>
    <row r="6557" spans="1:19" x14ac:dyDescent="0.2">
      <c r="A6557" s="7">
        <v>290685</v>
      </c>
      <c r="B6557" s="3">
        <v>30813</v>
      </c>
      <c r="C6557" s="3" t="s">
        <v>31</v>
      </c>
      <c r="D6557" s="2" t="s">
        <v>340</v>
      </c>
      <c r="E6557" s="3">
        <v>19</v>
      </c>
      <c r="F6557" s="17">
        <v>0</v>
      </c>
      <c r="G6557" s="17">
        <v>1</v>
      </c>
      <c r="H6557" s="17">
        <v>0</v>
      </c>
      <c r="I6557" s="7">
        <v>2.1</v>
      </c>
      <c r="J6557" s="7">
        <v>15</v>
      </c>
      <c r="K6557" s="4">
        <v>1214</v>
      </c>
      <c r="L6557" s="5">
        <v>1214.0587</v>
      </c>
      <c r="M6557">
        <v>171784.92</v>
      </c>
      <c r="N6557" s="3">
        <v>1</v>
      </c>
      <c r="O6557" s="50" t="e">
        <f>INDEX([1]Dados!$M$2:$N$26779,MATCH($P6557,[1]Dados!$N$2:$N$26779,),2)</f>
        <v>#N/A</v>
      </c>
      <c r="P6557">
        <v>172620</v>
      </c>
      <c r="Q6557" s="1">
        <v>37215</v>
      </c>
      <c r="R6557" s="1">
        <v>37219</v>
      </c>
      <c r="S6557" t="s">
        <v>1537</v>
      </c>
    </row>
    <row r="6558" spans="1:19" x14ac:dyDescent="0.2">
      <c r="A6558" s="7">
        <v>290685</v>
      </c>
      <c r="B6558" s="3">
        <v>30813</v>
      </c>
      <c r="C6558" s="3" t="s">
        <v>31</v>
      </c>
      <c r="D6558" s="2" t="s">
        <v>340</v>
      </c>
      <c r="E6558" s="3">
        <v>19</v>
      </c>
      <c r="F6558" s="17">
        <v>0</v>
      </c>
      <c r="G6558" s="17">
        <v>1</v>
      </c>
      <c r="H6558" s="17">
        <v>0</v>
      </c>
      <c r="I6558" s="7">
        <v>2.2000000000000002</v>
      </c>
      <c r="J6558" s="7">
        <v>14</v>
      </c>
      <c r="K6558" s="4">
        <v>1214</v>
      </c>
      <c r="L6558" s="5">
        <v>1214.0587</v>
      </c>
      <c r="M6558">
        <v>171784.92</v>
      </c>
      <c r="N6558" s="3">
        <v>1</v>
      </c>
      <c r="O6558" s="50" t="e">
        <f>INDEX([1]Dados!$M$2:$N$26779,MATCH($P6558,[1]Dados!$N$2:$N$26779,),2)</f>
        <v>#N/A</v>
      </c>
      <c r="P6558">
        <v>172620</v>
      </c>
      <c r="Q6558" s="1">
        <v>37215</v>
      </c>
      <c r="R6558" s="1">
        <v>37219</v>
      </c>
      <c r="S6558" t="s">
        <v>1537</v>
      </c>
    </row>
    <row r="6559" spans="1:19" x14ac:dyDescent="0.2">
      <c r="A6559" s="7">
        <v>290685</v>
      </c>
      <c r="B6559" s="3">
        <v>30813</v>
      </c>
      <c r="C6559" s="3" t="s">
        <v>31</v>
      </c>
      <c r="D6559" s="2" t="s">
        <v>340</v>
      </c>
      <c r="E6559" s="3">
        <v>19</v>
      </c>
      <c r="F6559" s="17">
        <v>0</v>
      </c>
      <c r="G6559" s="17">
        <v>1</v>
      </c>
      <c r="H6559" s="17">
        <v>0</v>
      </c>
      <c r="I6559" s="7">
        <v>3.1</v>
      </c>
      <c r="J6559" s="7">
        <v>20</v>
      </c>
      <c r="K6559" s="4">
        <v>1214</v>
      </c>
      <c r="L6559" s="5">
        <v>1214.0589</v>
      </c>
      <c r="M6559">
        <v>422584</v>
      </c>
      <c r="N6559" s="3">
        <v>1</v>
      </c>
      <c r="O6559" s="50" t="e">
        <f>INDEX([1]Dados!$M$2:$N$26779,MATCH($P6559,[1]Dados!$N$2:$N$26779,),2)</f>
        <v>#N/A</v>
      </c>
      <c r="P6559">
        <v>173040</v>
      </c>
      <c r="Q6559" s="1">
        <v>37215</v>
      </c>
      <c r="R6559" s="1">
        <v>37219</v>
      </c>
      <c r="S6559" t="s">
        <v>1104</v>
      </c>
    </row>
    <row r="6560" spans="1:19" x14ac:dyDescent="0.2">
      <c r="A6560" s="7">
        <v>290685</v>
      </c>
      <c r="B6560" s="3">
        <v>30813</v>
      </c>
      <c r="C6560" s="3" t="s">
        <v>31</v>
      </c>
      <c r="D6560" s="2" t="s">
        <v>340</v>
      </c>
      <c r="E6560" s="3">
        <v>19</v>
      </c>
      <c r="F6560" s="17">
        <v>0</v>
      </c>
      <c r="G6560" s="17">
        <v>1</v>
      </c>
      <c r="H6560" s="17">
        <v>0</v>
      </c>
      <c r="I6560" s="7">
        <v>3.2</v>
      </c>
      <c r="J6560" s="7">
        <v>24</v>
      </c>
      <c r="K6560" s="4">
        <v>1214</v>
      </c>
      <c r="L6560" s="5">
        <v>1214.0589</v>
      </c>
      <c r="M6560">
        <v>422584</v>
      </c>
      <c r="N6560" s="3">
        <v>1</v>
      </c>
      <c r="O6560" s="50" t="e">
        <f>INDEX([1]Dados!$M$2:$N$26779,MATCH($P6560,[1]Dados!$N$2:$N$26779,),2)</f>
        <v>#N/A</v>
      </c>
      <c r="P6560">
        <v>173040</v>
      </c>
      <c r="Q6560" s="1">
        <v>37215</v>
      </c>
      <c r="R6560" s="1">
        <v>37219</v>
      </c>
      <c r="S6560" t="s">
        <v>1104</v>
      </c>
    </row>
    <row r="6561" spans="1:19" x14ac:dyDescent="0.2">
      <c r="A6561" s="7">
        <v>290685</v>
      </c>
      <c r="B6561" s="3">
        <v>30813</v>
      </c>
      <c r="C6561" s="3" t="s">
        <v>31</v>
      </c>
      <c r="D6561" s="2" t="s">
        <v>340</v>
      </c>
      <c r="E6561" s="3">
        <v>19</v>
      </c>
      <c r="F6561" s="17">
        <v>0</v>
      </c>
      <c r="G6561" s="17">
        <v>1</v>
      </c>
      <c r="H6561" s="17">
        <v>0</v>
      </c>
      <c r="I6561" s="7">
        <v>3.3</v>
      </c>
      <c r="J6561" s="7">
        <v>15</v>
      </c>
      <c r="K6561" s="4">
        <v>1214</v>
      </c>
      <c r="L6561" s="5">
        <v>1214.0589</v>
      </c>
      <c r="M6561">
        <v>422584</v>
      </c>
      <c r="N6561" s="3">
        <v>1</v>
      </c>
      <c r="O6561" s="50" t="e">
        <f>INDEX([1]Dados!$M$2:$N$26779,MATCH($P6561,[1]Dados!$N$2:$N$26779,),2)</f>
        <v>#N/A</v>
      </c>
      <c r="P6561">
        <v>173040</v>
      </c>
      <c r="Q6561" s="1">
        <v>37215</v>
      </c>
      <c r="R6561" s="1">
        <v>37219</v>
      </c>
      <c r="S6561" t="s">
        <v>1104</v>
      </c>
    </row>
    <row r="6562" spans="1:19" x14ac:dyDescent="0.2">
      <c r="A6562" s="7">
        <v>290685</v>
      </c>
      <c r="B6562" s="3">
        <v>30813</v>
      </c>
      <c r="C6562" s="3" t="s">
        <v>31</v>
      </c>
      <c r="D6562" s="2" t="s">
        <v>340</v>
      </c>
      <c r="E6562" s="3">
        <v>19</v>
      </c>
      <c r="F6562" s="17">
        <v>0</v>
      </c>
      <c r="G6562" s="17">
        <v>1</v>
      </c>
      <c r="H6562" s="17">
        <v>0</v>
      </c>
      <c r="I6562" s="7">
        <v>3.4</v>
      </c>
      <c r="J6562" s="7">
        <v>27</v>
      </c>
      <c r="K6562" s="4">
        <v>1214</v>
      </c>
      <c r="L6562" s="5">
        <v>1214.0589</v>
      </c>
      <c r="M6562">
        <v>422584</v>
      </c>
      <c r="N6562" s="3">
        <v>1</v>
      </c>
      <c r="O6562" s="50" t="e">
        <f>INDEX([1]Dados!$M$2:$N$26779,MATCH($P6562,[1]Dados!$N$2:$N$26779,),2)</f>
        <v>#N/A</v>
      </c>
      <c r="P6562">
        <v>173040</v>
      </c>
      <c r="Q6562" s="1">
        <v>37215</v>
      </c>
      <c r="R6562" s="1">
        <v>37219</v>
      </c>
      <c r="S6562" t="s">
        <v>1104</v>
      </c>
    </row>
    <row r="6563" spans="1:19" x14ac:dyDescent="0.2">
      <c r="A6563" s="7">
        <v>290685</v>
      </c>
      <c r="B6563" s="3">
        <v>30813</v>
      </c>
      <c r="C6563" s="3" t="s">
        <v>31</v>
      </c>
      <c r="D6563" s="2" t="s">
        <v>340</v>
      </c>
      <c r="E6563" s="3">
        <v>19</v>
      </c>
      <c r="F6563" s="17">
        <v>0</v>
      </c>
      <c r="G6563" s="17">
        <v>1</v>
      </c>
      <c r="H6563" s="17">
        <v>0</v>
      </c>
      <c r="I6563" s="7" t="s">
        <v>3</v>
      </c>
      <c r="J6563" s="7">
        <v>0</v>
      </c>
      <c r="K6563" s="4">
        <v>1214</v>
      </c>
      <c r="L6563" s="5">
        <v>1214.0589</v>
      </c>
      <c r="M6563">
        <v>149520</v>
      </c>
      <c r="N6563" s="3">
        <v>1</v>
      </c>
      <c r="O6563" s="50" t="e">
        <f>INDEX([1]Dados!$M$2:$N$26779,MATCH($P6563,[1]Dados!$N$2:$N$26779,),2)</f>
        <v>#N/A</v>
      </c>
      <c r="P6563" s="28">
        <v>173029</v>
      </c>
      <c r="Q6563" s="1">
        <v>37215</v>
      </c>
      <c r="R6563" s="1">
        <v>37219</v>
      </c>
      <c r="S6563" t="s">
        <v>1104</v>
      </c>
    </row>
    <row r="6564" spans="1:19" x14ac:dyDescent="0.2">
      <c r="A6564" s="7">
        <v>290685</v>
      </c>
      <c r="B6564" s="3">
        <v>30813</v>
      </c>
      <c r="C6564" s="3" t="s">
        <v>31</v>
      </c>
      <c r="D6564" s="2" t="s">
        <v>340</v>
      </c>
      <c r="E6564" s="3">
        <v>19</v>
      </c>
      <c r="F6564" s="17">
        <v>0</v>
      </c>
      <c r="G6564" s="17">
        <v>1</v>
      </c>
      <c r="H6564" s="17">
        <v>0</v>
      </c>
      <c r="I6564" s="7">
        <v>1.1000000000000001</v>
      </c>
      <c r="J6564" s="7">
        <v>11</v>
      </c>
      <c r="K6564" s="4">
        <v>1214</v>
      </c>
      <c r="L6564" s="5">
        <v>1214.8580999999999</v>
      </c>
      <c r="M6564">
        <v>125575.82</v>
      </c>
      <c r="N6564" s="3">
        <v>1</v>
      </c>
      <c r="O6564" s="50" t="e">
        <f>INDEX([1]Dados!$M$2:$N$26779,MATCH($P6564,[1]Dados!$N$2:$N$26779,),2)</f>
        <v>#N/A</v>
      </c>
      <c r="P6564">
        <v>172726</v>
      </c>
      <c r="Q6564" s="1">
        <v>37215</v>
      </c>
      <c r="R6564" s="1">
        <v>37219</v>
      </c>
      <c r="S6564" t="s">
        <v>1538</v>
      </c>
    </row>
    <row r="6565" spans="1:19" x14ac:dyDescent="0.2">
      <c r="A6565" s="7">
        <v>290685</v>
      </c>
      <c r="B6565" s="3">
        <v>30813</v>
      </c>
      <c r="C6565" s="3" t="s">
        <v>31</v>
      </c>
      <c r="D6565" s="2" t="s">
        <v>340</v>
      </c>
      <c r="E6565" s="3">
        <v>19</v>
      </c>
      <c r="F6565" s="17">
        <v>0</v>
      </c>
      <c r="G6565" s="17">
        <v>1</v>
      </c>
      <c r="H6565" s="17">
        <v>0</v>
      </c>
      <c r="I6565" s="7">
        <v>1.2</v>
      </c>
      <c r="J6565" s="7">
        <v>18</v>
      </c>
      <c r="K6565" s="4">
        <v>1214</v>
      </c>
      <c r="L6565" s="5">
        <v>1214.8580999999999</v>
      </c>
      <c r="M6565">
        <v>125575.82</v>
      </c>
      <c r="N6565" s="3">
        <v>1</v>
      </c>
      <c r="O6565" s="50" t="e">
        <f>INDEX([1]Dados!$M$2:$N$26779,MATCH($P6565,[1]Dados!$N$2:$N$26779,),2)</f>
        <v>#N/A</v>
      </c>
      <c r="P6565">
        <v>172726</v>
      </c>
      <c r="Q6565" s="1">
        <v>37215</v>
      </c>
      <c r="R6565" s="1">
        <v>37219</v>
      </c>
      <c r="S6565" t="s">
        <v>1538</v>
      </c>
    </row>
    <row r="6566" spans="1:19" x14ac:dyDescent="0.2">
      <c r="A6566" s="7">
        <v>291260</v>
      </c>
      <c r="B6566" s="3">
        <v>35530</v>
      </c>
      <c r="C6566" s="3" t="s">
        <v>31</v>
      </c>
      <c r="D6566" s="2" t="s">
        <v>467</v>
      </c>
      <c r="E6566" s="3">
        <v>19</v>
      </c>
      <c r="F6566" s="17">
        <v>0</v>
      </c>
      <c r="G6566" s="17">
        <v>1</v>
      </c>
      <c r="H6566" s="17">
        <v>0</v>
      </c>
      <c r="I6566" s="7">
        <v>4.0999999999999996</v>
      </c>
      <c r="J6566" s="7">
        <v>13</v>
      </c>
      <c r="K6566" s="4">
        <v>1203</v>
      </c>
      <c r="L6566" s="5">
        <v>1203.0829000000001</v>
      </c>
      <c r="M6566">
        <v>25050.240000000002</v>
      </c>
      <c r="N6566" s="33">
        <v>1</v>
      </c>
      <c r="O6566" s="50" t="e">
        <f>INDEX([1]Dados!$M$2:$N$26779,MATCH($P6566,[1]Dados!$N$2:$N$26779,),2)</f>
        <v>#N/A</v>
      </c>
      <c r="P6566">
        <v>172558</v>
      </c>
      <c r="Q6566" s="1">
        <v>37215</v>
      </c>
      <c r="R6566" s="1">
        <v>37219</v>
      </c>
      <c r="S6566" t="s">
        <v>1582</v>
      </c>
    </row>
    <row r="6567" spans="1:19" x14ac:dyDescent="0.2">
      <c r="A6567" s="7">
        <v>291260</v>
      </c>
      <c r="B6567" s="3">
        <v>35530</v>
      </c>
      <c r="C6567" s="3" t="s">
        <v>31</v>
      </c>
      <c r="D6567" s="2" t="s">
        <v>467</v>
      </c>
      <c r="E6567" s="3">
        <v>19</v>
      </c>
      <c r="F6567" s="17">
        <v>0</v>
      </c>
      <c r="G6567" s="17">
        <v>1</v>
      </c>
      <c r="H6567" s="17">
        <v>0</v>
      </c>
      <c r="I6567" s="7">
        <v>1.1000000000000001</v>
      </c>
      <c r="J6567" s="7">
        <v>2</v>
      </c>
      <c r="K6567" s="4">
        <v>1214</v>
      </c>
      <c r="L6567" s="5">
        <v>1214.0587</v>
      </c>
      <c r="M6567">
        <v>73346.429999999993</v>
      </c>
      <c r="N6567" s="33">
        <v>1</v>
      </c>
      <c r="O6567" s="50" t="e">
        <f>INDEX([1]Dados!$M$2:$N$26779,MATCH($P6567,[1]Dados!$N$2:$N$26779,),2)</f>
        <v>#N/A</v>
      </c>
      <c r="P6567">
        <v>172621</v>
      </c>
      <c r="Q6567" s="1">
        <v>37215</v>
      </c>
      <c r="R6567" s="1">
        <v>37219</v>
      </c>
      <c r="S6567" t="s">
        <v>1474</v>
      </c>
    </row>
    <row r="6568" spans="1:19" x14ac:dyDescent="0.2">
      <c r="A6568" s="7">
        <v>291260</v>
      </c>
      <c r="B6568" s="3">
        <v>35530</v>
      </c>
      <c r="C6568" s="3" t="s">
        <v>31</v>
      </c>
      <c r="D6568" s="2" t="s">
        <v>467</v>
      </c>
      <c r="E6568" s="3">
        <v>19</v>
      </c>
      <c r="F6568" s="17">
        <v>0</v>
      </c>
      <c r="G6568" s="17">
        <v>1</v>
      </c>
      <c r="H6568" s="17">
        <v>0</v>
      </c>
      <c r="I6568" s="7">
        <v>1.2</v>
      </c>
      <c r="J6568" s="7">
        <v>25</v>
      </c>
      <c r="K6568" s="4">
        <v>1214</v>
      </c>
      <c r="L6568" s="5">
        <v>1214.0587</v>
      </c>
      <c r="M6568">
        <v>73346.429999999993</v>
      </c>
      <c r="N6568" s="33">
        <v>1</v>
      </c>
      <c r="O6568" s="50" t="e">
        <f>INDEX([1]Dados!$M$2:$N$26779,MATCH($P6568,[1]Dados!$N$2:$N$26779,),2)</f>
        <v>#N/A</v>
      </c>
      <c r="P6568">
        <v>172621</v>
      </c>
      <c r="Q6568" s="1">
        <v>37215</v>
      </c>
      <c r="R6568" s="1">
        <v>37219</v>
      </c>
      <c r="S6568" t="s">
        <v>1474</v>
      </c>
    </row>
    <row r="6569" spans="1:19" x14ac:dyDescent="0.2">
      <c r="A6569" s="7">
        <v>291260</v>
      </c>
      <c r="B6569" s="3">
        <v>35530</v>
      </c>
      <c r="C6569" s="3" t="s">
        <v>31</v>
      </c>
      <c r="D6569" s="2" t="s">
        <v>467</v>
      </c>
      <c r="E6569" s="3">
        <v>19</v>
      </c>
      <c r="F6569" s="17">
        <v>0</v>
      </c>
      <c r="G6569" s="17">
        <v>1</v>
      </c>
      <c r="H6569" s="17">
        <v>0</v>
      </c>
      <c r="I6569" s="7">
        <v>1.3</v>
      </c>
      <c r="J6569" s="7">
        <v>13</v>
      </c>
      <c r="K6569" s="4">
        <v>1214</v>
      </c>
      <c r="L6569" s="5">
        <v>1214.0587</v>
      </c>
      <c r="M6569">
        <v>73346.429999999993</v>
      </c>
      <c r="N6569" s="33">
        <v>1</v>
      </c>
      <c r="O6569" s="50" t="e">
        <f>INDEX([1]Dados!$M$2:$N$26779,MATCH($P6569,[1]Dados!$N$2:$N$26779,),2)</f>
        <v>#N/A</v>
      </c>
      <c r="P6569">
        <v>172621</v>
      </c>
      <c r="Q6569" s="1">
        <v>37215</v>
      </c>
      <c r="R6569" s="1">
        <v>37219</v>
      </c>
      <c r="S6569" t="s">
        <v>1474</v>
      </c>
    </row>
    <row r="6570" spans="1:19" x14ac:dyDescent="0.2">
      <c r="A6570" s="7">
        <v>291260</v>
      </c>
      <c r="B6570" s="3">
        <v>35530</v>
      </c>
      <c r="C6570" s="3" t="s">
        <v>31</v>
      </c>
      <c r="D6570" s="2" t="s">
        <v>467</v>
      </c>
      <c r="E6570" s="3">
        <v>19</v>
      </c>
      <c r="F6570" s="17">
        <v>0</v>
      </c>
      <c r="G6570" s="17">
        <v>1</v>
      </c>
      <c r="H6570" s="17">
        <v>0</v>
      </c>
      <c r="I6570" s="7">
        <v>1.4</v>
      </c>
      <c r="J6570" s="7">
        <v>13</v>
      </c>
      <c r="K6570" s="4">
        <v>1214</v>
      </c>
      <c r="L6570" s="5">
        <v>1214.0587</v>
      </c>
      <c r="M6570">
        <v>73346.429999999993</v>
      </c>
      <c r="N6570" s="33">
        <v>1</v>
      </c>
      <c r="O6570" s="50" t="e">
        <f>INDEX([1]Dados!$M$2:$N$26779,MATCH($P6570,[1]Dados!$N$2:$N$26779,),2)</f>
        <v>#N/A</v>
      </c>
      <c r="P6570">
        <v>172621</v>
      </c>
      <c r="Q6570" s="1">
        <v>37215</v>
      </c>
      <c r="R6570" s="1">
        <v>37219</v>
      </c>
      <c r="S6570" t="s">
        <v>1474</v>
      </c>
    </row>
    <row r="6571" spans="1:19" x14ac:dyDescent="0.2">
      <c r="A6571" s="7">
        <v>291260</v>
      </c>
      <c r="B6571" s="3">
        <v>35530</v>
      </c>
      <c r="C6571" s="3" t="s">
        <v>31</v>
      </c>
      <c r="D6571" s="2" t="s">
        <v>467</v>
      </c>
      <c r="E6571" s="3">
        <v>19</v>
      </c>
      <c r="F6571" s="17">
        <v>0</v>
      </c>
      <c r="G6571" s="17">
        <v>1</v>
      </c>
      <c r="H6571" s="17">
        <v>0</v>
      </c>
      <c r="I6571" s="7">
        <v>2.1</v>
      </c>
      <c r="J6571" s="7">
        <v>20</v>
      </c>
      <c r="K6571" s="4">
        <v>1214</v>
      </c>
      <c r="L6571" s="5">
        <v>1214.0589</v>
      </c>
      <c r="M6571">
        <v>153000</v>
      </c>
      <c r="N6571" s="33">
        <v>1</v>
      </c>
      <c r="O6571" s="50" t="e">
        <f>INDEX([1]Dados!$M$2:$N$26779,MATCH($P6571,[1]Dados!$N$2:$N$26779,),2)</f>
        <v>#N/A</v>
      </c>
      <c r="P6571">
        <v>173054</v>
      </c>
      <c r="Q6571" s="1">
        <v>37215</v>
      </c>
      <c r="R6571" s="1">
        <v>37219</v>
      </c>
      <c r="S6571" t="s">
        <v>1105</v>
      </c>
    </row>
    <row r="6572" spans="1:19" x14ac:dyDescent="0.2">
      <c r="A6572" s="7">
        <v>291260</v>
      </c>
      <c r="B6572" s="3">
        <v>35530</v>
      </c>
      <c r="C6572" s="3" t="s">
        <v>31</v>
      </c>
      <c r="D6572" s="2" t="s">
        <v>467</v>
      </c>
      <c r="E6572" s="3">
        <v>19</v>
      </c>
      <c r="F6572" s="17">
        <v>0</v>
      </c>
      <c r="G6572" s="17">
        <v>1</v>
      </c>
      <c r="H6572" s="17">
        <v>0</v>
      </c>
      <c r="I6572" s="7">
        <v>2.2000000000000002</v>
      </c>
      <c r="J6572" s="7">
        <v>24</v>
      </c>
      <c r="K6572" s="4">
        <v>1214</v>
      </c>
      <c r="L6572" s="5">
        <v>1214.0589</v>
      </c>
      <c r="M6572">
        <v>153000</v>
      </c>
      <c r="N6572" s="33">
        <v>1</v>
      </c>
      <c r="O6572" s="50" t="e">
        <f>INDEX([1]Dados!$M$2:$N$26779,MATCH($P6572,[1]Dados!$N$2:$N$26779,),2)</f>
        <v>#N/A</v>
      </c>
      <c r="P6572">
        <v>173054</v>
      </c>
      <c r="Q6572" s="1">
        <v>37215</v>
      </c>
      <c r="R6572" s="1">
        <v>37219</v>
      </c>
      <c r="S6572" t="s">
        <v>1105</v>
      </c>
    </row>
    <row r="6573" spans="1:19" x14ac:dyDescent="0.2">
      <c r="A6573" s="7">
        <v>291260</v>
      </c>
      <c r="B6573" s="3">
        <v>35530</v>
      </c>
      <c r="C6573" s="3" t="s">
        <v>31</v>
      </c>
      <c r="D6573" s="2" t="s">
        <v>467</v>
      </c>
      <c r="E6573" s="3">
        <v>19</v>
      </c>
      <c r="F6573" s="17">
        <v>0</v>
      </c>
      <c r="G6573" s="17">
        <v>1</v>
      </c>
      <c r="H6573" s="17">
        <v>0</v>
      </c>
      <c r="I6573" s="7">
        <v>3.1</v>
      </c>
      <c r="J6573" s="7">
        <v>29</v>
      </c>
      <c r="K6573" s="4">
        <v>1293</v>
      </c>
      <c r="L6573" s="5">
        <v>1293.0592999999999</v>
      </c>
      <c r="M6573">
        <v>15356.68</v>
      </c>
      <c r="N6573" s="33">
        <v>1</v>
      </c>
      <c r="O6573" s="50" t="e">
        <f>INDEX([1]Dados!$M$2:$N$26779,MATCH($P6573,[1]Dados!$N$2:$N$26779,),2)</f>
        <v>#N/A</v>
      </c>
      <c r="P6573">
        <v>172498</v>
      </c>
      <c r="Q6573" s="1">
        <v>37215</v>
      </c>
      <c r="R6573" s="1">
        <v>37219</v>
      </c>
      <c r="S6573" t="s">
        <v>1099</v>
      </c>
    </row>
    <row r="6574" spans="1:19" x14ac:dyDescent="0.2">
      <c r="A6574" s="7">
        <v>291260</v>
      </c>
      <c r="B6574" s="3">
        <v>35530</v>
      </c>
      <c r="C6574" s="3" t="s">
        <v>31</v>
      </c>
      <c r="D6574" s="2" t="s">
        <v>467</v>
      </c>
      <c r="E6574" s="3">
        <v>19</v>
      </c>
      <c r="F6574" s="17">
        <v>0</v>
      </c>
      <c r="G6574" s="17">
        <v>1</v>
      </c>
      <c r="H6574" s="17">
        <v>0</v>
      </c>
      <c r="I6574" s="7">
        <v>3.2</v>
      </c>
      <c r="J6574" s="7">
        <v>22</v>
      </c>
      <c r="K6574" s="4">
        <v>1293</v>
      </c>
      <c r="L6574" s="5">
        <v>1293.0592999999999</v>
      </c>
      <c r="M6574">
        <v>15356.68</v>
      </c>
      <c r="N6574" s="33">
        <v>1</v>
      </c>
      <c r="O6574" s="50" t="e">
        <f>INDEX([1]Dados!$M$2:$N$26779,MATCH($P6574,[1]Dados!$N$2:$N$26779,),2)</f>
        <v>#N/A</v>
      </c>
      <c r="P6574">
        <v>172498</v>
      </c>
      <c r="Q6574" s="1">
        <v>37215</v>
      </c>
      <c r="R6574" s="1">
        <v>37219</v>
      </c>
      <c r="S6574" t="s">
        <v>1099</v>
      </c>
    </row>
    <row r="6575" spans="1:19" x14ac:dyDescent="0.2">
      <c r="A6575" s="7">
        <v>292710</v>
      </c>
      <c r="B6575" s="3">
        <v>38431</v>
      </c>
      <c r="C6575" s="3" t="s">
        <v>31</v>
      </c>
      <c r="D6575" s="2" t="s">
        <v>712</v>
      </c>
      <c r="E6575" s="3">
        <v>19</v>
      </c>
      <c r="F6575" s="17">
        <v>0</v>
      </c>
      <c r="G6575" s="17">
        <v>1</v>
      </c>
      <c r="H6575" s="17">
        <v>0</v>
      </c>
      <c r="I6575" s="7" t="s">
        <v>3</v>
      </c>
      <c r="J6575" s="7">
        <v>0</v>
      </c>
      <c r="K6575" s="4">
        <v>1203</v>
      </c>
      <c r="L6575" s="5">
        <v>1203.0829000000001</v>
      </c>
      <c r="M6575">
        <v>3126.1</v>
      </c>
      <c r="N6575" s="33">
        <v>1</v>
      </c>
      <c r="O6575" s="50" t="e">
        <f>INDEX([1]Dados!$M$2:$N$26779,MATCH($P6575,[1]Dados!$N$2:$N$26779,),2)</f>
        <v>#N/A</v>
      </c>
      <c r="P6575">
        <v>172560</v>
      </c>
      <c r="Q6575" s="1">
        <v>37215</v>
      </c>
      <c r="R6575" s="1">
        <v>37219</v>
      </c>
      <c r="S6575" t="s">
        <v>2134</v>
      </c>
    </row>
    <row r="6576" spans="1:19" x14ac:dyDescent="0.2">
      <c r="A6576" s="7">
        <v>292710</v>
      </c>
      <c r="B6576" s="3">
        <v>38431</v>
      </c>
      <c r="C6576" s="3" t="s">
        <v>31</v>
      </c>
      <c r="D6576" s="2" t="s">
        <v>712</v>
      </c>
      <c r="E6576" s="3">
        <v>19</v>
      </c>
      <c r="F6576" s="17">
        <v>0</v>
      </c>
      <c r="G6576" s="17">
        <v>1</v>
      </c>
      <c r="H6576" s="17">
        <v>0</v>
      </c>
      <c r="I6576" s="7" t="s">
        <v>3</v>
      </c>
      <c r="J6576" s="7">
        <v>0</v>
      </c>
      <c r="K6576" s="4">
        <v>1214</v>
      </c>
      <c r="L6576" s="5">
        <v>1214.0589</v>
      </c>
      <c r="M6576" t="s">
        <v>2134</v>
      </c>
      <c r="N6576" s="33">
        <v>1</v>
      </c>
      <c r="O6576" s="50" t="e">
        <f>INDEX([1]Dados!$M$2:$N$26779,MATCH($P6576,[1]Dados!$N$2:$N$26779,),2)</f>
        <v>#N/A</v>
      </c>
      <c r="P6576">
        <v>173030</v>
      </c>
      <c r="Q6576" s="1">
        <v>37215</v>
      </c>
      <c r="R6576" s="1">
        <v>37219</v>
      </c>
      <c r="S6576" t="s">
        <v>1342</v>
      </c>
    </row>
    <row r="6577" spans="1:19" x14ac:dyDescent="0.2">
      <c r="A6577" s="7">
        <v>292710</v>
      </c>
      <c r="B6577" s="3">
        <v>38431</v>
      </c>
      <c r="C6577" s="3" t="s">
        <v>31</v>
      </c>
      <c r="D6577" s="2" t="s">
        <v>712</v>
      </c>
      <c r="E6577" s="3">
        <v>19</v>
      </c>
      <c r="F6577" s="17">
        <v>0</v>
      </c>
      <c r="G6577" s="17">
        <v>1</v>
      </c>
      <c r="H6577" s="17">
        <v>0</v>
      </c>
      <c r="I6577" s="7">
        <v>2.1</v>
      </c>
      <c r="J6577" s="7">
        <v>20</v>
      </c>
      <c r="K6577" s="4">
        <v>1214</v>
      </c>
      <c r="L6577" s="5">
        <v>1214.0589</v>
      </c>
      <c r="M6577">
        <v>101000</v>
      </c>
      <c r="N6577" s="33">
        <v>1</v>
      </c>
      <c r="O6577" s="50" t="e">
        <f>INDEX([1]Dados!$M$2:$N$26779,MATCH($P6577,[1]Dados!$N$2:$N$26779,),2)</f>
        <v>#N/A</v>
      </c>
      <c r="P6577">
        <v>173041</v>
      </c>
      <c r="Q6577" s="1">
        <v>37215</v>
      </c>
      <c r="R6577" s="1">
        <v>37219</v>
      </c>
      <c r="S6577" t="s">
        <v>1342</v>
      </c>
    </row>
    <row r="6578" spans="1:19" x14ac:dyDescent="0.2">
      <c r="A6578" s="7">
        <v>292710</v>
      </c>
      <c r="B6578" s="3">
        <v>38431</v>
      </c>
      <c r="C6578" s="3" t="s">
        <v>31</v>
      </c>
      <c r="D6578" s="2" t="s">
        <v>712</v>
      </c>
      <c r="E6578" s="3">
        <v>19</v>
      </c>
      <c r="F6578" s="17">
        <v>0</v>
      </c>
      <c r="G6578" s="17">
        <v>1</v>
      </c>
      <c r="H6578" s="17">
        <v>0</v>
      </c>
      <c r="I6578" s="7">
        <v>2.2000000000000002</v>
      </c>
      <c r="J6578" s="7">
        <v>23</v>
      </c>
      <c r="K6578" s="4">
        <v>1214</v>
      </c>
      <c r="L6578" s="5">
        <v>1214.0589</v>
      </c>
      <c r="M6578">
        <v>101000</v>
      </c>
      <c r="N6578" s="33">
        <v>1</v>
      </c>
      <c r="O6578" s="50" t="e">
        <f>INDEX([1]Dados!$M$2:$N$26779,MATCH($P6578,[1]Dados!$N$2:$N$26779,),2)</f>
        <v>#N/A</v>
      </c>
      <c r="P6578">
        <v>173041</v>
      </c>
      <c r="Q6578" s="1">
        <v>37215</v>
      </c>
      <c r="R6578" s="1">
        <v>37219</v>
      </c>
      <c r="S6578" t="s">
        <v>1342</v>
      </c>
    </row>
    <row r="6579" spans="1:19" x14ac:dyDescent="0.2">
      <c r="A6579" s="7">
        <v>292710</v>
      </c>
      <c r="B6579" s="3">
        <v>38431</v>
      </c>
      <c r="C6579" s="3" t="s">
        <v>31</v>
      </c>
      <c r="D6579" s="2" t="s">
        <v>712</v>
      </c>
      <c r="E6579" s="3">
        <v>19</v>
      </c>
      <c r="F6579" s="17">
        <v>0</v>
      </c>
      <c r="G6579" s="17">
        <v>1</v>
      </c>
      <c r="H6579" s="17">
        <v>0</v>
      </c>
      <c r="I6579" s="7">
        <v>1.1000000000000001</v>
      </c>
      <c r="J6579" s="7">
        <v>1</v>
      </c>
      <c r="K6579" s="4">
        <v>1214</v>
      </c>
      <c r="L6579" s="5">
        <v>1214.0587</v>
      </c>
      <c r="M6579">
        <v>158072.48000000001</v>
      </c>
      <c r="N6579" s="33">
        <v>1</v>
      </c>
      <c r="O6579" s="50" t="e">
        <f>INDEX([1]Dados!$M$2:$N$26779,MATCH($P6579,[1]Dados!$N$2:$N$26779,),2)</f>
        <v>#N/A</v>
      </c>
      <c r="P6579">
        <v>172622</v>
      </c>
      <c r="Q6579" s="1">
        <v>37215</v>
      </c>
      <c r="R6579" s="1">
        <v>37219</v>
      </c>
      <c r="S6579" t="s">
        <v>1683</v>
      </c>
    </row>
    <row r="6580" spans="1:19" x14ac:dyDescent="0.2">
      <c r="A6580" s="7">
        <v>292710</v>
      </c>
      <c r="B6580" s="3">
        <v>38431</v>
      </c>
      <c r="C6580" s="3" t="s">
        <v>31</v>
      </c>
      <c r="D6580" s="2" t="s">
        <v>712</v>
      </c>
      <c r="E6580" s="3">
        <v>19</v>
      </c>
      <c r="F6580" s="17">
        <v>0</v>
      </c>
      <c r="G6580" s="17">
        <v>1</v>
      </c>
      <c r="H6580" s="17">
        <v>0</v>
      </c>
      <c r="I6580" s="7">
        <v>1.2</v>
      </c>
      <c r="J6580" s="7">
        <v>28</v>
      </c>
      <c r="K6580" s="4">
        <v>1214</v>
      </c>
      <c r="L6580" s="5">
        <v>1214.0587</v>
      </c>
      <c r="M6580">
        <v>158072.48000000001</v>
      </c>
      <c r="N6580" s="33">
        <v>1</v>
      </c>
      <c r="O6580" s="50" t="e">
        <f>INDEX([1]Dados!$M$2:$N$26779,MATCH($P6580,[1]Dados!$N$2:$N$26779,),2)</f>
        <v>#N/A</v>
      </c>
      <c r="P6580">
        <v>172622</v>
      </c>
      <c r="Q6580" s="1">
        <v>37215</v>
      </c>
      <c r="R6580" s="1">
        <v>37219</v>
      </c>
      <c r="S6580" t="s">
        <v>1683</v>
      </c>
    </row>
    <row r="6581" spans="1:19" x14ac:dyDescent="0.2">
      <c r="A6581" s="7">
        <v>292710</v>
      </c>
      <c r="B6581" s="3">
        <v>38431</v>
      </c>
      <c r="C6581" s="3" t="s">
        <v>31</v>
      </c>
      <c r="D6581" s="2" t="s">
        <v>712</v>
      </c>
      <c r="E6581" s="3">
        <v>19</v>
      </c>
      <c r="F6581" s="17">
        <v>0</v>
      </c>
      <c r="G6581" s="17">
        <v>1</v>
      </c>
      <c r="H6581" s="17">
        <v>0</v>
      </c>
      <c r="I6581" s="7">
        <v>1.3</v>
      </c>
      <c r="J6581" s="7">
        <v>2</v>
      </c>
      <c r="K6581" s="4">
        <v>1214</v>
      </c>
      <c r="L6581" s="5">
        <v>1214.0587</v>
      </c>
      <c r="M6581">
        <v>158072.48000000001</v>
      </c>
      <c r="N6581" s="33">
        <v>1</v>
      </c>
      <c r="O6581" s="50" t="e">
        <f>INDEX([1]Dados!$M$2:$N$26779,MATCH($P6581,[1]Dados!$N$2:$N$26779,),2)</f>
        <v>#N/A</v>
      </c>
      <c r="P6581">
        <v>172622</v>
      </c>
      <c r="Q6581" s="1">
        <v>37215</v>
      </c>
      <c r="R6581" s="1">
        <v>37219</v>
      </c>
      <c r="S6581" t="s">
        <v>1683</v>
      </c>
    </row>
    <row r="6582" spans="1:19" x14ac:dyDescent="0.2">
      <c r="A6582" s="7">
        <v>292710</v>
      </c>
      <c r="B6582" s="3">
        <v>38431</v>
      </c>
      <c r="C6582" s="3" t="s">
        <v>31</v>
      </c>
      <c r="D6582" s="2" t="s">
        <v>712</v>
      </c>
      <c r="E6582" s="3">
        <v>19</v>
      </c>
      <c r="F6582" s="17">
        <v>0</v>
      </c>
      <c r="G6582" s="17">
        <v>1</v>
      </c>
      <c r="H6582" s="17">
        <v>0</v>
      </c>
      <c r="I6582" s="7">
        <v>1.4</v>
      </c>
      <c r="J6582" s="7">
        <v>10</v>
      </c>
      <c r="K6582" s="4">
        <v>1214</v>
      </c>
      <c r="L6582" s="5">
        <v>1214.0587</v>
      </c>
      <c r="M6582">
        <v>158072.48000000001</v>
      </c>
      <c r="N6582" s="33">
        <v>1</v>
      </c>
      <c r="O6582" s="50" t="e">
        <f>INDEX([1]Dados!$M$2:$N$26779,MATCH($P6582,[1]Dados!$N$2:$N$26779,),2)</f>
        <v>#N/A</v>
      </c>
      <c r="P6582">
        <v>172622</v>
      </c>
      <c r="Q6582" s="1">
        <v>37215</v>
      </c>
      <c r="R6582" s="1">
        <v>37219</v>
      </c>
      <c r="S6582" t="s">
        <v>1683</v>
      </c>
    </row>
    <row r="6583" spans="1:19" x14ac:dyDescent="0.2">
      <c r="A6583" s="7">
        <v>292710</v>
      </c>
      <c r="B6583" s="3">
        <v>38431</v>
      </c>
      <c r="C6583" s="3" t="s">
        <v>31</v>
      </c>
      <c r="D6583" s="2" t="s">
        <v>712</v>
      </c>
      <c r="E6583" s="3">
        <v>19</v>
      </c>
      <c r="F6583" s="17">
        <v>0</v>
      </c>
      <c r="G6583" s="17">
        <v>1</v>
      </c>
      <c r="H6583" s="17">
        <v>0</v>
      </c>
      <c r="I6583" s="7">
        <v>1.5</v>
      </c>
      <c r="J6583" s="7">
        <v>13</v>
      </c>
      <c r="K6583" s="4">
        <v>1214</v>
      </c>
      <c r="L6583" s="5">
        <v>1214.0587</v>
      </c>
      <c r="M6583">
        <v>158072.48000000001</v>
      </c>
      <c r="N6583" s="33">
        <v>1</v>
      </c>
      <c r="O6583" s="50" t="e">
        <f>INDEX([1]Dados!$M$2:$N$26779,MATCH($P6583,[1]Dados!$N$2:$N$26779,),2)</f>
        <v>#N/A</v>
      </c>
      <c r="P6583">
        <v>172622</v>
      </c>
      <c r="Q6583" s="1">
        <v>37215</v>
      </c>
      <c r="R6583" s="1">
        <v>37219</v>
      </c>
      <c r="S6583" t="s">
        <v>1683</v>
      </c>
    </row>
    <row r="6584" spans="1:19" x14ac:dyDescent="0.2">
      <c r="A6584" s="7">
        <v>292710</v>
      </c>
      <c r="B6584" s="3">
        <v>38431</v>
      </c>
      <c r="C6584" s="3" t="s">
        <v>31</v>
      </c>
      <c r="D6584" s="2" t="s">
        <v>712</v>
      </c>
      <c r="E6584" s="3">
        <v>19</v>
      </c>
      <c r="F6584" s="17">
        <v>0</v>
      </c>
      <c r="G6584" s="17">
        <v>1</v>
      </c>
      <c r="H6584" s="17">
        <v>0</v>
      </c>
      <c r="I6584" s="7">
        <v>1.6</v>
      </c>
      <c r="J6584" s="7">
        <v>31</v>
      </c>
      <c r="K6584" s="4">
        <v>1214</v>
      </c>
      <c r="L6584" s="5">
        <v>1214.0587</v>
      </c>
      <c r="M6584">
        <v>158072.48000000001</v>
      </c>
      <c r="N6584" s="33">
        <v>1</v>
      </c>
      <c r="O6584" s="50" t="e">
        <f>INDEX([1]Dados!$M$2:$N$26779,MATCH($P6584,[1]Dados!$N$2:$N$26779,),2)</f>
        <v>#N/A</v>
      </c>
      <c r="P6584">
        <v>172622</v>
      </c>
      <c r="Q6584" s="1">
        <v>37215</v>
      </c>
      <c r="R6584" s="1">
        <v>37219</v>
      </c>
      <c r="S6584" t="s">
        <v>1683</v>
      </c>
    </row>
    <row r="6585" spans="1:19" x14ac:dyDescent="0.2">
      <c r="A6585" s="7">
        <v>292710</v>
      </c>
      <c r="B6585" s="3">
        <v>38431</v>
      </c>
      <c r="C6585" s="3" t="s">
        <v>31</v>
      </c>
      <c r="D6585" s="2" t="s">
        <v>712</v>
      </c>
      <c r="E6585" s="3">
        <v>19</v>
      </c>
      <c r="F6585" s="17">
        <v>0</v>
      </c>
      <c r="G6585" s="17">
        <v>1</v>
      </c>
      <c r="H6585" s="17">
        <v>0</v>
      </c>
      <c r="I6585" s="7">
        <v>1.7</v>
      </c>
      <c r="J6585" s="7">
        <v>15</v>
      </c>
      <c r="K6585" s="4">
        <v>1214</v>
      </c>
      <c r="L6585" s="5">
        <v>1214.0587</v>
      </c>
      <c r="M6585">
        <v>158072.48000000001</v>
      </c>
      <c r="N6585" s="33">
        <v>1</v>
      </c>
      <c r="O6585" s="50" t="e">
        <f>INDEX([1]Dados!$M$2:$N$26779,MATCH($P6585,[1]Dados!$N$2:$N$26779,),2)</f>
        <v>#N/A</v>
      </c>
      <c r="P6585">
        <v>172622</v>
      </c>
      <c r="Q6585" s="1">
        <v>37215</v>
      </c>
      <c r="R6585" s="1">
        <v>37219</v>
      </c>
      <c r="S6585" t="s">
        <v>1683</v>
      </c>
    </row>
    <row r="6586" spans="1:19" x14ac:dyDescent="0.2">
      <c r="A6586" s="7">
        <v>292710</v>
      </c>
      <c r="B6586" s="3">
        <v>38431</v>
      </c>
      <c r="C6586" s="3" t="s">
        <v>31</v>
      </c>
      <c r="D6586" s="2" t="s">
        <v>712</v>
      </c>
      <c r="E6586" s="3">
        <v>19</v>
      </c>
      <c r="F6586" s="17">
        <v>0</v>
      </c>
      <c r="G6586" s="17">
        <v>1</v>
      </c>
      <c r="H6586" s="17">
        <v>0</v>
      </c>
      <c r="I6586" s="7">
        <v>1.8</v>
      </c>
      <c r="J6586" s="7">
        <v>9</v>
      </c>
      <c r="K6586" s="4">
        <v>1214</v>
      </c>
      <c r="L6586" s="5">
        <v>1214.0587</v>
      </c>
      <c r="M6586">
        <v>158072.48000000001</v>
      </c>
      <c r="N6586" s="33">
        <v>1</v>
      </c>
      <c r="O6586" s="50" t="e">
        <f>INDEX([1]Dados!$M$2:$N$26779,MATCH($P6586,[1]Dados!$N$2:$N$26779,),2)</f>
        <v>#N/A</v>
      </c>
      <c r="P6586">
        <v>172622</v>
      </c>
      <c r="Q6586" s="1">
        <v>37215</v>
      </c>
      <c r="R6586" s="1">
        <v>37219</v>
      </c>
      <c r="S6586" t="s">
        <v>1683</v>
      </c>
    </row>
    <row r="6587" spans="1:19" x14ac:dyDescent="0.2">
      <c r="A6587" s="7">
        <v>292710</v>
      </c>
      <c r="B6587" s="3">
        <v>38431</v>
      </c>
      <c r="C6587" s="3" t="s">
        <v>31</v>
      </c>
      <c r="D6587" s="2" t="s">
        <v>712</v>
      </c>
      <c r="E6587" s="3">
        <v>19</v>
      </c>
      <c r="F6587" s="17">
        <v>0</v>
      </c>
      <c r="G6587" s="17">
        <v>1</v>
      </c>
      <c r="H6587" s="17">
        <v>0</v>
      </c>
      <c r="I6587" s="7">
        <v>1.9</v>
      </c>
      <c r="J6587" s="7">
        <v>12</v>
      </c>
      <c r="K6587" s="4">
        <v>1214</v>
      </c>
      <c r="L6587" s="5">
        <v>1214.0587</v>
      </c>
      <c r="M6587">
        <v>158072.48000000001</v>
      </c>
      <c r="N6587" s="33">
        <v>1</v>
      </c>
      <c r="O6587" s="50" t="e">
        <f>INDEX([1]Dados!$M$2:$N$26779,MATCH($P6587,[1]Dados!$N$2:$N$26779,),2)</f>
        <v>#N/A</v>
      </c>
      <c r="P6587">
        <v>172622</v>
      </c>
      <c r="Q6587" s="1">
        <v>37215</v>
      </c>
      <c r="R6587" s="1">
        <v>37219</v>
      </c>
      <c r="S6587" t="s">
        <v>1683</v>
      </c>
    </row>
    <row r="6588" spans="1:19" x14ac:dyDescent="0.2">
      <c r="A6588" s="7">
        <v>292710</v>
      </c>
      <c r="B6588" s="3">
        <v>38431</v>
      </c>
      <c r="C6588" s="3" t="s">
        <v>31</v>
      </c>
      <c r="D6588" s="2" t="s">
        <v>712</v>
      </c>
      <c r="E6588" s="3">
        <v>19</v>
      </c>
      <c r="F6588" s="17">
        <v>0</v>
      </c>
      <c r="G6588" s="17">
        <v>1</v>
      </c>
      <c r="H6588" s="17">
        <v>0</v>
      </c>
      <c r="I6588" s="7">
        <v>3.1</v>
      </c>
      <c r="J6588" s="7">
        <v>29</v>
      </c>
      <c r="K6588" s="4">
        <v>1293</v>
      </c>
      <c r="L6588" s="5">
        <v>1293.0592999999999</v>
      </c>
      <c r="M6588">
        <v>23451.06</v>
      </c>
      <c r="N6588" s="33">
        <v>1</v>
      </c>
      <c r="O6588" s="50" t="e">
        <f>INDEX([1]Dados!$M$2:$N$26779,MATCH($P6588,[1]Dados!$N$2:$N$26779,),2)</f>
        <v>#N/A</v>
      </c>
      <c r="P6588">
        <v>172500</v>
      </c>
      <c r="Q6588" s="1">
        <v>37215</v>
      </c>
      <c r="R6588" s="1">
        <v>37219</v>
      </c>
      <c r="S6588" t="s">
        <v>873</v>
      </c>
    </row>
    <row r="6589" spans="1:19" x14ac:dyDescent="0.2">
      <c r="A6589" s="7">
        <v>292710</v>
      </c>
      <c r="B6589" s="3">
        <v>38431</v>
      </c>
      <c r="C6589" s="3" t="s">
        <v>31</v>
      </c>
      <c r="D6589" s="2" t="s">
        <v>712</v>
      </c>
      <c r="E6589" s="3">
        <v>19</v>
      </c>
      <c r="F6589" s="17">
        <v>0</v>
      </c>
      <c r="G6589" s="17">
        <v>1</v>
      </c>
      <c r="H6589" s="17">
        <v>0</v>
      </c>
      <c r="I6589" s="7">
        <v>3.2</v>
      </c>
      <c r="J6589" s="7">
        <v>22</v>
      </c>
      <c r="K6589" s="4">
        <v>1293</v>
      </c>
      <c r="L6589" s="5">
        <v>1293.0592999999999</v>
      </c>
      <c r="M6589">
        <v>23451.06</v>
      </c>
      <c r="N6589" s="33">
        <v>1</v>
      </c>
      <c r="O6589" s="50" t="e">
        <f>INDEX([1]Dados!$M$2:$N$26779,MATCH($P6589,[1]Dados!$N$2:$N$26779,),2)</f>
        <v>#N/A</v>
      </c>
      <c r="P6589">
        <v>172500</v>
      </c>
      <c r="Q6589" s="1">
        <v>37215</v>
      </c>
      <c r="R6589" s="1">
        <v>37219</v>
      </c>
      <c r="S6589" t="s">
        <v>873</v>
      </c>
    </row>
    <row r="6590" spans="1:19" x14ac:dyDescent="0.2">
      <c r="A6590" s="7">
        <v>292710</v>
      </c>
      <c r="B6590" s="3">
        <v>38431</v>
      </c>
      <c r="C6590" s="3" t="s">
        <v>31</v>
      </c>
      <c r="D6590" s="2" t="s">
        <v>712</v>
      </c>
      <c r="E6590" s="3">
        <v>19</v>
      </c>
      <c r="F6590" s="17">
        <v>0</v>
      </c>
      <c r="G6590" s="17">
        <v>1</v>
      </c>
      <c r="H6590" s="17">
        <v>0</v>
      </c>
      <c r="I6590" s="7">
        <v>3.3</v>
      </c>
      <c r="J6590" s="7">
        <v>15</v>
      </c>
      <c r="K6590" s="4">
        <v>1293</v>
      </c>
      <c r="L6590" s="5">
        <v>1293.0592999999999</v>
      </c>
      <c r="M6590">
        <v>23451.06</v>
      </c>
      <c r="N6590" s="33">
        <v>1</v>
      </c>
      <c r="O6590" s="50" t="e">
        <f>INDEX([1]Dados!$M$2:$N$26779,MATCH($P6590,[1]Dados!$N$2:$N$26779,),2)</f>
        <v>#N/A</v>
      </c>
      <c r="P6590">
        <v>172500</v>
      </c>
      <c r="Q6590" s="1">
        <v>37215</v>
      </c>
      <c r="R6590" s="1">
        <v>37219</v>
      </c>
      <c r="S6590" t="s">
        <v>873</v>
      </c>
    </row>
    <row r="6591" spans="1:19" x14ac:dyDescent="0.2">
      <c r="A6591" s="7">
        <v>292710</v>
      </c>
      <c r="B6591" s="3">
        <v>38431</v>
      </c>
      <c r="C6591" s="3" t="s">
        <v>31</v>
      </c>
      <c r="D6591" s="2" t="s">
        <v>712</v>
      </c>
      <c r="E6591" s="3">
        <v>19</v>
      </c>
      <c r="F6591" s="17">
        <v>0</v>
      </c>
      <c r="G6591" s="17">
        <v>1</v>
      </c>
      <c r="H6591" s="17">
        <v>0</v>
      </c>
      <c r="I6591" s="7">
        <v>3.4</v>
      </c>
      <c r="J6591" s="7">
        <v>31</v>
      </c>
      <c r="K6591" s="4">
        <v>1293</v>
      </c>
      <c r="L6591" s="5">
        <v>1293.0592999999999</v>
      </c>
      <c r="M6591">
        <v>23451.06</v>
      </c>
      <c r="N6591" s="33">
        <v>1</v>
      </c>
      <c r="O6591" s="50" t="e">
        <f>INDEX([1]Dados!$M$2:$N$26779,MATCH($P6591,[1]Dados!$N$2:$N$26779,),2)</f>
        <v>#N/A</v>
      </c>
      <c r="P6591">
        <v>172500</v>
      </c>
      <c r="Q6591" s="1">
        <v>37215</v>
      </c>
      <c r="R6591" s="1">
        <v>37219</v>
      </c>
      <c r="S6591" t="s">
        <v>873</v>
      </c>
    </row>
    <row r="6592" spans="1:19" x14ac:dyDescent="0.2">
      <c r="A6592" s="7">
        <v>292750</v>
      </c>
      <c r="B6592" s="3">
        <v>38512</v>
      </c>
      <c r="C6592" s="3" t="s">
        <v>31</v>
      </c>
      <c r="D6592" s="2" t="s">
        <v>725</v>
      </c>
      <c r="E6592" s="3">
        <v>19</v>
      </c>
      <c r="F6592" s="17">
        <v>0</v>
      </c>
      <c r="G6592" s="17">
        <v>1</v>
      </c>
      <c r="H6592" s="17">
        <v>0</v>
      </c>
      <c r="I6592" s="7" t="s">
        <v>3</v>
      </c>
      <c r="J6592" s="7">
        <v>0</v>
      </c>
      <c r="K6592" s="4">
        <v>1203</v>
      </c>
      <c r="L6592" s="5">
        <v>1203.0829000000001</v>
      </c>
      <c r="M6592">
        <v>92503</v>
      </c>
      <c r="N6592" s="33">
        <v>1</v>
      </c>
      <c r="O6592" s="50" t="e">
        <f>INDEX([1]Dados!$M$2:$N$26779,MATCH($P6592,[1]Dados!$N$2:$N$26779,),2)</f>
        <v>#N/A</v>
      </c>
      <c r="P6592">
        <v>172559</v>
      </c>
      <c r="Q6592" s="1">
        <v>37215</v>
      </c>
      <c r="R6592" s="1">
        <v>37223</v>
      </c>
      <c r="S6592" t="s">
        <v>1686</v>
      </c>
    </row>
    <row r="6593" spans="1:19" x14ac:dyDescent="0.2">
      <c r="A6593" s="7">
        <v>292750</v>
      </c>
      <c r="B6593" s="3">
        <v>38512</v>
      </c>
      <c r="C6593" s="3" t="s">
        <v>31</v>
      </c>
      <c r="D6593" s="2" t="s">
        <v>725</v>
      </c>
      <c r="E6593" s="3">
        <v>19</v>
      </c>
      <c r="F6593" s="17">
        <v>0</v>
      </c>
      <c r="G6593" s="17">
        <v>1</v>
      </c>
      <c r="H6593" s="17">
        <v>0</v>
      </c>
      <c r="I6593" s="7">
        <v>5.0999999999999996</v>
      </c>
      <c r="J6593" s="7">
        <v>25</v>
      </c>
      <c r="K6593" s="4">
        <v>119</v>
      </c>
      <c r="L6593" s="5">
        <v>119.38590000000001</v>
      </c>
      <c r="M6593">
        <v>91799.09</v>
      </c>
      <c r="N6593" s="33">
        <v>1</v>
      </c>
      <c r="O6593" s="50" t="e">
        <f>INDEX([1]Dados!$M$2:$N$26779,MATCH($P6593,[1]Dados!$N$2:$N$26779,),2)</f>
        <v>#N/A</v>
      </c>
      <c r="P6593">
        <v>173153</v>
      </c>
      <c r="Q6593" s="1">
        <v>37215</v>
      </c>
      <c r="R6593" s="1">
        <v>37223</v>
      </c>
      <c r="S6593" t="s">
        <v>1686</v>
      </c>
    </row>
    <row r="6594" spans="1:19" x14ac:dyDescent="0.2">
      <c r="A6594" s="7">
        <v>292750</v>
      </c>
      <c r="B6594" s="3">
        <v>38512</v>
      </c>
      <c r="C6594" s="3" t="s">
        <v>31</v>
      </c>
      <c r="D6594" s="2" t="s">
        <v>725</v>
      </c>
      <c r="E6594" s="3">
        <v>19</v>
      </c>
      <c r="F6594" s="17">
        <v>0</v>
      </c>
      <c r="G6594" s="17">
        <v>1</v>
      </c>
      <c r="H6594" s="17">
        <v>0</v>
      </c>
      <c r="I6594" s="7">
        <v>5.2</v>
      </c>
      <c r="J6594" s="7">
        <v>15</v>
      </c>
      <c r="K6594" s="4">
        <v>119</v>
      </c>
      <c r="L6594" s="5">
        <v>119.38590000000001</v>
      </c>
      <c r="M6594">
        <v>91799.09</v>
      </c>
      <c r="N6594" s="33">
        <v>1</v>
      </c>
      <c r="O6594" s="50" t="e">
        <f>INDEX([1]Dados!$M$2:$N$26779,MATCH($P6594,[1]Dados!$N$2:$N$26779,),2)</f>
        <v>#N/A</v>
      </c>
      <c r="P6594">
        <v>173153</v>
      </c>
      <c r="Q6594" s="1">
        <v>37215</v>
      </c>
      <c r="R6594" s="1">
        <v>37223</v>
      </c>
      <c r="S6594" t="s">
        <v>1686</v>
      </c>
    </row>
    <row r="6595" spans="1:19" x14ac:dyDescent="0.2">
      <c r="A6595" s="7">
        <v>292750</v>
      </c>
      <c r="B6595" s="3">
        <v>38512</v>
      </c>
      <c r="C6595" s="3" t="s">
        <v>31</v>
      </c>
      <c r="D6595" s="2" t="s">
        <v>725</v>
      </c>
      <c r="E6595" s="3">
        <v>19</v>
      </c>
      <c r="F6595" s="17">
        <v>0</v>
      </c>
      <c r="G6595" s="17">
        <v>1</v>
      </c>
      <c r="H6595" s="17">
        <v>0</v>
      </c>
      <c r="I6595" s="7">
        <v>5.3</v>
      </c>
      <c r="J6595" s="7">
        <v>25</v>
      </c>
      <c r="K6595" s="4">
        <v>119</v>
      </c>
      <c r="L6595" s="5">
        <v>119.38590000000001</v>
      </c>
      <c r="M6595">
        <v>91799.09</v>
      </c>
      <c r="N6595" s="33">
        <v>1</v>
      </c>
      <c r="O6595" s="50" t="e">
        <f>INDEX([1]Dados!$M$2:$N$26779,MATCH($P6595,[1]Dados!$N$2:$N$26779,),2)</f>
        <v>#N/A</v>
      </c>
      <c r="P6595">
        <v>173153</v>
      </c>
      <c r="Q6595" s="1">
        <v>37215</v>
      </c>
      <c r="R6595" s="1">
        <v>37223</v>
      </c>
      <c r="S6595" t="s">
        <v>1686</v>
      </c>
    </row>
    <row r="6596" spans="1:19" x14ac:dyDescent="0.2">
      <c r="A6596" s="7">
        <v>292750</v>
      </c>
      <c r="B6596" s="3">
        <v>38512</v>
      </c>
      <c r="C6596" s="3" t="s">
        <v>31</v>
      </c>
      <c r="D6596" s="2" t="s">
        <v>725</v>
      </c>
      <c r="E6596" s="3">
        <v>19</v>
      </c>
      <c r="F6596" s="17">
        <v>0</v>
      </c>
      <c r="G6596" s="17">
        <v>1</v>
      </c>
      <c r="H6596" s="17">
        <v>0</v>
      </c>
      <c r="I6596" s="7">
        <v>5.4</v>
      </c>
      <c r="J6596" s="7">
        <v>18</v>
      </c>
      <c r="K6596" s="4">
        <v>119</v>
      </c>
      <c r="L6596" s="5">
        <v>119.38590000000001</v>
      </c>
      <c r="M6596">
        <v>91799.09</v>
      </c>
      <c r="N6596" s="33">
        <v>1</v>
      </c>
      <c r="O6596" s="50" t="e">
        <f>INDEX([1]Dados!$M$2:$N$26779,MATCH($P6596,[1]Dados!$N$2:$N$26779,),2)</f>
        <v>#N/A</v>
      </c>
      <c r="P6596">
        <v>173153</v>
      </c>
      <c r="Q6596" s="1">
        <v>37215</v>
      </c>
      <c r="R6596" s="1">
        <v>37223</v>
      </c>
      <c r="S6596" t="s">
        <v>1686</v>
      </c>
    </row>
    <row r="6597" spans="1:19" x14ac:dyDescent="0.2">
      <c r="A6597" s="7">
        <v>292750</v>
      </c>
      <c r="B6597" s="3">
        <v>38512</v>
      </c>
      <c r="C6597" s="3" t="s">
        <v>31</v>
      </c>
      <c r="D6597" s="2" t="s">
        <v>725</v>
      </c>
      <c r="E6597" s="3">
        <v>19</v>
      </c>
      <c r="F6597" s="17">
        <v>0</v>
      </c>
      <c r="G6597" s="17">
        <v>1</v>
      </c>
      <c r="H6597" s="17">
        <v>0</v>
      </c>
      <c r="I6597" s="7">
        <v>5.5</v>
      </c>
      <c r="J6597" s="7">
        <v>0</v>
      </c>
      <c r="K6597" s="4">
        <v>119</v>
      </c>
      <c r="L6597" s="5">
        <v>119.38590000000001</v>
      </c>
      <c r="M6597">
        <v>91799.09</v>
      </c>
      <c r="N6597" s="33">
        <v>1</v>
      </c>
      <c r="O6597" s="50" t="e">
        <f>INDEX([1]Dados!$M$2:$N$26779,MATCH($P6597,[1]Dados!$N$2:$N$26779,),2)</f>
        <v>#N/A</v>
      </c>
      <c r="P6597">
        <v>173153</v>
      </c>
      <c r="Q6597" s="1">
        <v>37215</v>
      </c>
      <c r="R6597" s="1">
        <v>37223</v>
      </c>
      <c r="S6597" t="s">
        <v>1686</v>
      </c>
    </row>
    <row r="6598" spans="1:19" x14ac:dyDescent="0.2">
      <c r="A6598" s="7">
        <v>292750</v>
      </c>
      <c r="B6598" s="3">
        <v>38512</v>
      </c>
      <c r="C6598" s="3" t="s">
        <v>31</v>
      </c>
      <c r="D6598" s="2" t="s">
        <v>725</v>
      </c>
      <c r="E6598" s="3">
        <v>19</v>
      </c>
      <c r="F6598" s="17">
        <v>0</v>
      </c>
      <c r="G6598" s="17">
        <v>1</v>
      </c>
      <c r="H6598" s="17">
        <v>0</v>
      </c>
      <c r="I6598" s="7">
        <v>5.6</v>
      </c>
      <c r="J6598" s="7">
        <v>25</v>
      </c>
      <c r="K6598" s="4">
        <v>119</v>
      </c>
      <c r="L6598" s="5">
        <v>119.38590000000001</v>
      </c>
      <c r="M6598">
        <v>91799.09</v>
      </c>
      <c r="N6598" s="33">
        <v>1</v>
      </c>
      <c r="O6598" s="50" t="e">
        <f>INDEX([1]Dados!$M$2:$N$26779,MATCH($P6598,[1]Dados!$N$2:$N$26779,),2)</f>
        <v>#N/A</v>
      </c>
      <c r="P6598">
        <v>173153</v>
      </c>
      <c r="Q6598" s="1">
        <v>37215</v>
      </c>
      <c r="R6598" s="1">
        <v>37223</v>
      </c>
      <c r="S6598" t="s">
        <v>1686</v>
      </c>
    </row>
    <row r="6599" spans="1:19" x14ac:dyDescent="0.2">
      <c r="A6599" s="7">
        <v>292750</v>
      </c>
      <c r="B6599" s="3">
        <v>38512</v>
      </c>
      <c r="C6599" s="3" t="s">
        <v>31</v>
      </c>
      <c r="D6599" s="2" t="s">
        <v>725</v>
      </c>
      <c r="E6599" s="3">
        <v>19</v>
      </c>
      <c r="F6599" s="17">
        <v>0</v>
      </c>
      <c r="G6599" s="17">
        <v>1</v>
      </c>
      <c r="H6599" s="17">
        <v>0</v>
      </c>
      <c r="I6599" s="7">
        <v>5.7</v>
      </c>
      <c r="J6599" s="7">
        <v>18</v>
      </c>
      <c r="K6599" s="4">
        <v>119</v>
      </c>
      <c r="L6599" s="5">
        <v>119.38590000000001</v>
      </c>
      <c r="M6599">
        <v>91799.09</v>
      </c>
      <c r="N6599" s="33">
        <v>1</v>
      </c>
      <c r="O6599" s="50" t="e">
        <f>INDEX([1]Dados!$M$2:$N$26779,MATCH($P6599,[1]Dados!$N$2:$N$26779,),2)</f>
        <v>#N/A</v>
      </c>
      <c r="P6599">
        <v>173153</v>
      </c>
      <c r="Q6599" s="1">
        <v>37215</v>
      </c>
      <c r="R6599" s="1">
        <v>37223</v>
      </c>
      <c r="S6599" t="s">
        <v>1686</v>
      </c>
    </row>
    <row r="6600" spans="1:19" x14ac:dyDescent="0.2">
      <c r="A6600" s="7">
        <v>292750</v>
      </c>
      <c r="B6600" s="3">
        <v>38512</v>
      </c>
      <c r="C6600" s="3" t="s">
        <v>31</v>
      </c>
      <c r="D6600" s="2" t="s">
        <v>725</v>
      </c>
      <c r="E6600" s="3">
        <v>19</v>
      </c>
      <c r="F6600" s="17">
        <v>0</v>
      </c>
      <c r="G6600" s="17">
        <v>1</v>
      </c>
      <c r="H6600" s="17">
        <v>0</v>
      </c>
      <c r="I6600" s="7">
        <v>2.1</v>
      </c>
      <c r="J6600" s="7">
        <v>24</v>
      </c>
      <c r="K6600" s="4">
        <v>1214</v>
      </c>
      <c r="L6600" s="5">
        <v>1214.0589</v>
      </c>
      <c r="M6600">
        <v>464256</v>
      </c>
      <c r="N6600" s="33">
        <v>1</v>
      </c>
      <c r="O6600" s="50" t="e">
        <f>INDEX([1]Dados!$M$2:$N$26779,MATCH($P6600,[1]Dados!$N$2:$N$26779,),2)</f>
        <v>#N/A</v>
      </c>
      <c r="P6600">
        <v>173042</v>
      </c>
      <c r="Q6600" s="1">
        <v>37215</v>
      </c>
      <c r="R6600" s="1">
        <v>37223</v>
      </c>
      <c r="S6600" t="s">
        <v>2455</v>
      </c>
    </row>
    <row r="6601" spans="1:19" x14ac:dyDescent="0.2">
      <c r="A6601" s="7">
        <v>292750</v>
      </c>
      <c r="B6601" s="3">
        <v>38512</v>
      </c>
      <c r="C6601" s="3" t="s">
        <v>31</v>
      </c>
      <c r="D6601" s="2" t="s">
        <v>725</v>
      </c>
      <c r="E6601" s="3">
        <v>19</v>
      </c>
      <c r="F6601" s="17">
        <v>0</v>
      </c>
      <c r="G6601" s="17">
        <v>1</v>
      </c>
      <c r="H6601" s="17">
        <v>0</v>
      </c>
      <c r="I6601" s="7">
        <v>2.2000000000000002</v>
      </c>
      <c r="J6601" s="7">
        <v>30</v>
      </c>
      <c r="K6601" s="4">
        <v>1214</v>
      </c>
      <c r="L6601" s="5">
        <v>1214.0589</v>
      </c>
      <c r="M6601">
        <v>464256</v>
      </c>
      <c r="N6601" s="33">
        <v>1</v>
      </c>
      <c r="O6601" s="50" t="e">
        <f>INDEX([1]Dados!$M$2:$N$26779,MATCH($P6601,[1]Dados!$N$2:$N$26779,),2)</f>
        <v>#N/A</v>
      </c>
      <c r="P6601">
        <v>173042</v>
      </c>
      <c r="Q6601" s="1">
        <v>37215</v>
      </c>
      <c r="R6601" s="1">
        <v>37223</v>
      </c>
      <c r="S6601" t="s">
        <v>2455</v>
      </c>
    </row>
    <row r="6602" spans="1:19" x14ac:dyDescent="0.2">
      <c r="A6602" s="7">
        <v>292750</v>
      </c>
      <c r="B6602" s="3">
        <v>38512</v>
      </c>
      <c r="C6602" s="3" t="s">
        <v>31</v>
      </c>
      <c r="D6602" s="2" t="s">
        <v>725</v>
      </c>
      <c r="E6602" s="3">
        <v>19</v>
      </c>
      <c r="F6602" s="17">
        <v>0</v>
      </c>
      <c r="G6602" s="17">
        <v>1</v>
      </c>
      <c r="H6602" s="17">
        <v>0</v>
      </c>
      <c r="I6602" s="7">
        <v>2.2999999999999998</v>
      </c>
      <c r="J6602" s="7">
        <v>20</v>
      </c>
      <c r="K6602" s="4">
        <v>1214</v>
      </c>
      <c r="L6602" s="5">
        <v>1214.0589</v>
      </c>
      <c r="M6602">
        <v>464256</v>
      </c>
      <c r="N6602" s="33">
        <v>1</v>
      </c>
      <c r="O6602" s="50" t="e">
        <f>INDEX([1]Dados!$M$2:$N$26779,MATCH($P6602,[1]Dados!$N$2:$N$26779,),2)</f>
        <v>#N/A</v>
      </c>
      <c r="P6602">
        <v>173042</v>
      </c>
      <c r="Q6602" s="1">
        <v>37215</v>
      </c>
      <c r="R6602" s="1">
        <v>37223</v>
      </c>
      <c r="S6602" t="s">
        <v>2455</v>
      </c>
    </row>
    <row r="6603" spans="1:19" x14ac:dyDescent="0.2">
      <c r="A6603" s="7">
        <v>292750</v>
      </c>
      <c r="B6603" s="3">
        <v>38512</v>
      </c>
      <c r="C6603" s="3" t="s">
        <v>31</v>
      </c>
      <c r="D6603" s="2" t="s">
        <v>725</v>
      </c>
      <c r="E6603" s="3">
        <v>19</v>
      </c>
      <c r="F6603" s="17">
        <v>0</v>
      </c>
      <c r="G6603" s="17">
        <v>1</v>
      </c>
      <c r="H6603" s="17">
        <v>0</v>
      </c>
      <c r="I6603" s="7">
        <v>2.4</v>
      </c>
      <c r="J6603" s="7">
        <v>13</v>
      </c>
      <c r="K6603" s="4">
        <v>1214</v>
      </c>
      <c r="L6603" s="5">
        <v>1214.0589</v>
      </c>
      <c r="M6603">
        <v>464256</v>
      </c>
      <c r="N6603" s="33">
        <v>1</v>
      </c>
      <c r="O6603" s="50" t="e">
        <f>INDEX([1]Dados!$M$2:$N$26779,MATCH($P6603,[1]Dados!$N$2:$N$26779,),2)</f>
        <v>#N/A</v>
      </c>
      <c r="P6603">
        <v>173042</v>
      </c>
      <c r="Q6603" s="1">
        <v>37215</v>
      </c>
      <c r="R6603" s="1">
        <v>37223</v>
      </c>
      <c r="S6603" t="s">
        <v>2455</v>
      </c>
    </row>
    <row r="6604" spans="1:19" x14ac:dyDescent="0.2">
      <c r="A6604" s="7">
        <v>292750</v>
      </c>
      <c r="B6604" s="3">
        <v>38512</v>
      </c>
      <c r="C6604" s="3" t="s">
        <v>31</v>
      </c>
      <c r="D6604" s="2" t="s">
        <v>725</v>
      </c>
      <c r="E6604" s="3">
        <v>19</v>
      </c>
      <c r="F6604" s="17">
        <v>0</v>
      </c>
      <c r="G6604" s="17">
        <v>1</v>
      </c>
      <c r="H6604" s="17">
        <v>0</v>
      </c>
      <c r="I6604" s="7" t="s">
        <v>3</v>
      </c>
      <c r="J6604" s="7">
        <v>0</v>
      </c>
      <c r="K6604" s="4">
        <v>1214</v>
      </c>
      <c r="L6604" s="5">
        <v>1214.0589</v>
      </c>
      <c r="M6604" t="s">
        <v>2134</v>
      </c>
      <c r="N6604" s="33">
        <v>1</v>
      </c>
      <c r="O6604" s="50" t="e">
        <f>INDEX([1]Dados!$M$2:$N$26779,MATCH($P6604,[1]Dados!$N$2:$N$26779,),2)</f>
        <v>#N/A</v>
      </c>
      <c r="P6604">
        <v>173031</v>
      </c>
      <c r="Q6604" s="1">
        <v>37215</v>
      </c>
      <c r="R6604" s="1">
        <v>37223</v>
      </c>
      <c r="S6604" t="s">
        <v>2455</v>
      </c>
    </row>
    <row r="6605" spans="1:19" x14ac:dyDescent="0.2">
      <c r="A6605" s="7">
        <v>292750</v>
      </c>
      <c r="B6605" s="3">
        <v>38512</v>
      </c>
      <c r="C6605" s="3" t="s">
        <v>31</v>
      </c>
      <c r="D6605" s="2" t="s">
        <v>725</v>
      </c>
      <c r="E6605" s="3">
        <v>19</v>
      </c>
      <c r="F6605" s="17">
        <v>0</v>
      </c>
      <c r="G6605" s="17">
        <v>1</v>
      </c>
      <c r="H6605" s="17">
        <v>0</v>
      </c>
      <c r="I6605" s="7">
        <v>1.1000000000000001</v>
      </c>
      <c r="J6605" s="7">
        <v>15</v>
      </c>
      <c r="K6605" s="4">
        <v>1214</v>
      </c>
      <c r="L6605" s="5">
        <v>1214.0587</v>
      </c>
      <c r="M6605">
        <v>359361.28000000003</v>
      </c>
      <c r="N6605" s="33">
        <v>1</v>
      </c>
      <c r="O6605" s="50" t="e">
        <f>INDEX([1]Dados!$M$2:$N$26779,MATCH($P6605,[1]Dados!$N$2:$N$26779,),2)</f>
        <v>#N/A</v>
      </c>
      <c r="P6605">
        <v>172623</v>
      </c>
      <c r="Q6605" s="1">
        <v>37215</v>
      </c>
      <c r="R6605" s="1">
        <v>37223</v>
      </c>
      <c r="S6605" t="s">
        <v>1685</v>
      </c>
    </row>
    <row r="6606" spans="1:19" x14ac:dyDescent="0.2">
      <c r="A6606" s="7">
        <v>292750</v>
      </c>
      <c r="B6606" s="3">
        <v>38512</v>
      </c>
      <c r="C6606" s="3" t="s">
        <v>31</v>
      </c>
      <c r="D6606" s="2" t="s">
        <v>725</v>
      </c>
      <c r="E6606" s="3">
        <v>19</v>
      </c>
      <c r="F6606" s="17">
        <v>0</v>
      </c>
      <c r="G6606" s="17">
        <v>1</v>
      </c>
      <c r="H6606" s="17">
        <v>0</v>
      </c>
      <c r="I6606" s="7">
        <v>1.2</v>
      </c>
      <c r="J6606" s="7">
        <v>31</v>
      </c>
      <c r="K6606" s="4">
        <v>1214</v>
      </c>
      <c r="L6606" s="5">
        <v>1214.0587</v>
      </c>
      <c r="M6606">
        <v>359361.28000000003</v>
      </c>
      <c r="N6606" s="33">
        <v>1</v>
      </c>
      <c r="O6606" s="50" t="e">
        <f>INDEX([1]Dados!$M$2:$N$26779,MATCH($P6606,[1]Dados!$N$2:$N$26779,),2)</f>
        <v>#N/A</v>
      </c>
      <c r="P6606">
        <v>172623</v>
      </c>
      <c r="Q6606" s="1">
        <v>37215</v>
      </c>
      <c r="R6606" s="1">
        <v>37223</v>
      </c>
      <c r="S6606" t="s">
        <v>1685</v>
      </c>
    </row>
    <row r="6607" spans="1:19" x14ac:dyDescent="0.2">
      <c r="A6607" s="7">
        <v>292750</v>
      </c>
      <c r="B6607" s="3">
        <v>38512</v>
      </c>
      <c r="C6607" s="3" t="s">
        <v>31</v>
      </c>
      <c r="D6607" s="2" t="s">
        <v>725</v>
      </c>
      <c r="E6607" s="3">
        <v>19</v>
      </c>
      <c r="F6607" s="17">
        <v>0</v>
      </c>
      <c r="G6607" s="17">
        <v>1</v>
      </c>
      <c r="H6607" s="17">
        <v>0</v>
      </c>
      <c r="I6607" s="7">
        <v>1.3</v>
      </c>
      <c r="J6607" s="7">
        <v>13</v>
      </c>
      <c r="K6607" s="4">
        <v>1214</v>
      </c>
      <c r="L6607" s="5">
        <v>1214.0587</v>
      </c>
      <c r="M6607">
        <v>359361.28000000003</v>
      </c>
      <c r="N6607" s="33">
        <v>1</v>
      </c>
      <c r="O6607" s="50" t="e">
        <f>INDEX([1]Dados!$M$2:$N$26779,MATCH($P6607,[1]Dados!$N$2:$N$26779,),2)</f>
        <v>#N/A</v>
      </c>
      <c r="P6607">
        <v>172623</v>
      </c>
      <c r="Q6607" s="1">
        <v>37215</v>
      </c>
      <c r="R6607" s="1">
        <v>37223</v>
      </c>
      <c r="S6607" t="s">
        <v>1685</v>
      </c>
    </row>
    <row r="6608" spans="1:19" x14ac:dyDescent="0.2">
      <c r="A6608" s="7">
        <v>292750</v>
      </c>
      <c r="B6608" s="3">
        <v>38512</v>
      </c>
      <c r="C6608" s="3" t="s">
        <v>31</v>
      </c>
      <c r="D6608" s="2" t="s">
        <v>725</v>
      </c>
      <c r="E6608" s="3">
        <v>19</v>
      </c>
      <c r="F6608" s="17">
        <v>0</v>
      </c>
      <c r="G6608" s="17">
        <v>1</v>
      </c>
      <c r="H6608" s="17">
        <v>0</v>
      </c>
      <c r="I6608" s="7">
        <v>4.0999999999999996</v>
      </c>
      <c r="J6608" s="7">
        <v>10</v>
      </c>
      <c r="K6608" s="4">
        <v>1214</v>
      </c>
      <c r="L6608" s="5">
        <v>1214.8580999999999</v>
      </c>
      <c r="M6608">
        <v>537755.79</v>
      </c>
      <c r="N6608" s="33">
        <v>1</v>
      </c>
      <c r="O6608" s="50" t="e">
        <f>INDEX([1]Dados!$M$2:$N$26779,MATCH($P6608,[1]Dados!$N$2:$N$26779,),2)</f>
        <v>#N/A</v>
      </c>
      <c r="P6608">
        <v>172595</v>
      </c>
      <c r="Q6608" s="1">
        <v>37215</v>
      </c>
      <c r="R6608" s="1">
        <v>37223</v>
      </c>
      <c r="S6608" t="s">
        <v>1325</v>
      </c>
    </row>
    <row r="6609" spans="1:19" x14ac:dyDescent="0.2">
      <c r="A6609" s="7">
        <v>292750</v>
      </c>
      <c r="B6609" s="3">
        <v>38512</v>
      </c>
      <c r="C6609" s="3" t="s">
        <v>31</v>
      </c>
      <c r="D6609" s="2" t="s">
        <v>725</v>
      </c>
      <c r="E6609" s="3">
        <v>19</v>
      </c>
      <c r="F6609" s="17">
        <v>0</v>
      </c>
      <c r="G6609" s="17">
        <v>1</v>
      </c>
      <c r="H6609" s="17">
        <v>0</v>
      </c>
      <c r="I6609" s="7">
        <v>4.2</v>
      </c>
      <c r="J6609" s="7">
        <v>9</v>
      </c>
      <c r="K6609" s="4">
        <v>1214</v>
      </c>
      <c r="L6609" s="5">
        <v>1214.8580999999999</v>
      </c>
      <c r="M6609">
        <v>537755.79</v>
      </c>
      <c r="N6609" s="33">
        <v>1</v>
      </c>
      <c r="O6609" s="50" t="e">
        <f>INDEX([1]Dados!$M$2:$N$26779,MATCH($P6609,[1]Dados!$N$2:$N$26779,),2)</f>
        <v>#N/A</v>
      </c>
      <c r="P6609">
        <v>172595</v>
      </c>
      <c r="Q6609" s="1">
        <v>37215</v>
      </c>
      <c r="R6609" s="1">
        <v>37223</v>
      </c>
      <c r="S6609" t="s">
        <v>1325</v>
      </c>
    </row>
    <row r="6610" spans="1:19" x14ac:dyDescent="0.2">
      <c r="A6610" s="7">
        <v>292750</v>
      </c>
      <c r="B6610" s="3">
        <v>38512</v>
      </c>
      <c r="C6610" s="3" t="s">
        <v>31</v>
      </c>
      <c r="D6610" s="2" t="s">
        <v>725</v>
      </c>
      <c r="E6610" s="3">
        <v>19</v>
      </c>
      <c r="F6610" s="17">
        <v>0</v>
      </c>
      <c r="G6610" s="17">
        <v>1</v>
      </c>
      <c r="H6610" s="17">
        <v>0</v>
      </c>
      <c r="I6610" s="7">
        <v>4.3</v>
      </c>
      <c r="J6610" s="7">
        <v>20</v>
      </c>
      <c r="K6610" s="4">
        <v>1214</v>
      </c>
      <c r="L6610" s="5">
        <v>1214.8580999999999</v>
      </c>
      <c r="M6610">
        <v>537755.79</v>
      </c>
      <c r="N6610" s="33">
        <v>1</v>
      </c>
      <c r="O6610" s="50" t="e">
        <f>INDEX([1]Dados!$M$2:$N$26779,MATCH($P6610,[1]Dados!$N$2:$N$26779,),2)</f>
        <v>#N/A</v>
      </c>
      <c r="P6610">
        <v>172595</v>
      </c>
      <c r="Q6610" s="1">
        <v>37215</v>
      </c>
      <c r="R6610" s="1">
        <v>37223</v>
      </c>
      <c r="S6610" t="s">
        <v>1325</v>
      </c>
    </row>
    <row r="6611" spans="1:19" x14ac:dyDescent="0.2">
      <c r="A6611" s="7">
        <v>292750</v>
      </c>
      <c r="B6611" s="3">
        <v>38512</v>
      </c>
      <c r="C6611" s="3" t="s">
        <v>31</v>
      </c>
      <c r="D6611" s="2" t="s">
        <v>725</v>
      </c>
      <c r="E6611" s="3">
        <v>19</v>
      </c>
      <c r="F6611" s="17">
        <v>0</v>
      </c>
      <c r="G6611" s="17">
        <v>1</v>
      </c>
      <c r="H6611" s="17">
        <v>0</v>
      </c>
      <c r="I6611" s="7">
        <v>4.4000000000000004</v>
      </c>
      <c r="J6611" s="7">
        <v>15</v>
      </c>
      <c r="K6611" s="4">
        <v>1214</v>
      </c>
      <c r="L6611" s="5">
        <v>1214.8580999999999</v>
      </c>
      <c r="M6611">
        <v>537755.79</v>
      </c>
      <c r="N6611" s="33">
        <v>1</v>
      </c>
      <c r="O6611" s="50" t="e">
        <f>INDEX([1]Dados!$M$2:$N$26779,MATCH($P6611,[1]Dados!$N$2:$N$26779,),2)</f>
        <v>#N/A</v>
      </c>
      <c r="P6611">
        <v>172595</v>
      </c>
      <c r="Q6611" s="1">
        <v>37215</v>
      </c>
      <c r="R6611" s="1">
        <v>37223</v>
      </c>
      <c r="S6611" t="s">
        <v>1325</v>
      </c>
    </row>
    <row r="6612" spans="1:19" x14ac:dyDescent="0.2">
      <c r="A6612" s="7">
        <v>292750</v>
      </c>
      <c r="B6612" s="3">
        <v>38512</v>
      </c>
      <c r="C6612" s="3" t="s">
        <v>31</v>
      </c>
      <c r="D6612" s="2" t="s">
        <v>725</v>
      </c>
      <c r="E6612" s="3">
        <v>19</v>
      </c>
      <c r="F6612" s="17">
        <v>0</v>
      </c>
      <c r="G6612" s="17">
        <v>1</v>
      </c>
      <c r="H6612" s="17">
        <v>0</v>
      </c>
      <c r="I6612" s="7">
        <v>3.1</v>
      </c>
      <c r="J6612" s="7">
        <v>21</v>
      </c>
      <c r="K6612" s="4">
        <v>1293</v>
      </c>
      <c r="L6612" s="5">
        <v>1293.0592999999999</v>
      </c>
      <c r="M6612">
        <v>60612.4</v>
      </c>
      <c r="N6612" s="33">
        <v>1</v>
      </c>
      <c r="O6612" s="50" t="e">
        <f>INDEX([1]Dados!$M$2:$N$26779,MATCH($P6612,[1]Dados!$N$2:$N$26779,),2)</f>
        <v>#N/A</v>
      </c>
      <c r="P6612">
        <v>172499</v>
      </c>
      <c r="Q6612" s="1">
        <v>37215</v>
      </c>
      <c r="R6612" s="1">
        <v>37223</v>
      </c>
      <c r="S6612" t="s">
        <v>1684</v>
      </c>
    </row>
    <row r="6613" spans="1:19" x14ac:dyDescent="0.2">
      <c r="A6613" s="7">
        <v>292750</v>
      </c>
      <c r="B6613" s="3">
        <v>38512</v>
      </c>
      <c r="C6613" s="3" t="s">
        <v>31</v>
      </c>
      <c r="D6613" s="2" t="s">
        <v>725</v>
      </c>
      <c r="E6613" s="3">
        <v>19</v>
      </c>
      <c r="F6613" s="17">
        <v>0</v>
      </c>
      <c r="G6613" s="17">
        <v>1</v>
      </c>
      <c r="H6613" s="17">
        <v>0</v>
      </c>
      <c r="I6613" s="7">
        <v>3.2</v>
      </c>
      <c r="J6613" s="7">
        <v>31</v>
      </c>
      <c r="K6613" s="4">
        <v>1293</v>
      </c>
      <c r="L6613" s="5">
        <v>1293.0592999999999</v>
      </c>
      <c r="M6613">
        <v>60612.4</v>
      </c>
      <c r="N6613" s="33">
        <v>1</v>
      </c>
      <c r="O6613" s="50" t="e">
        <f>INDEX([1]Dados!$M$2:$N$26779,MATCH($P6613,[1]Dados!$N$2:$N$26779,),2)</f>
        <v>#N/A</v>
      </c>
      <c r="P6613">
        <v>172499</v>
      </c>
      <c r="Q6613" s="1">
        <v>37215</v>
      </c>
      <c r="R6613" s="1">
        <v>37223</v>
      </c>
      <c r="S6613" t="s">
        <v>1684</v>
      </c>
    </row>
    <row r="6614" spans="1:19" x14ac:dyDescent="0.2">
      <c r="A6614" s="7">
        <v>292750</v>
      </c>
      <c r="B6614" s="3">
        <v>38512</v>
      </c>
      <c r="C6614" s="3" t="s">
        <v>31</v>
      </c>
      <c r="D6614" s="2" t="s">
        <v>725</v>
      </c>
      <c r="E6614" s="3">
        <v>19</v>
      </c>
      <c r="F6614" s="17">
        <v>0</v>
      </c>
      <c r="G6614" s="17">
        <v>1</v>
      </c>
      <c r="H6614" s="17">
        <v>0</v>
      </c>
      <c r="I6614" s="7">
        <v>3.3</v>
      </c>
      <c r="J6614" s="7">
        <v>22</v>
      </c>
      <c r="K6614" s="4">
        <v>1293</v>
      </c>
      <c r="L6614" s="5">
        <v>1293.0592999999999</v>
      </c>
      <c r="M6614">
        <v>60612.4</v>
      </c>
      <c r="N6614" s="33">
        <v>1</v>
      </c>
      <c r="O6614" s="50" t="e">
        <f>INDEX([1]Dados!$M$2:$N$26779,MATCH($P6614,[1]Dados!$N$2:$N$26779,),2)</f>
        <v>#N/A</v>
      </c>
      <c r="P6614">
        <v>172499</v>
      </c>
      <c r="Q6614" s="1">
        <v>37215</v>
      </c>
      <c r="R6614" s="1">
        <v>37223</v>
      </c>
      <c r="S6614" t="s">
        <v>1684</v>
      </c>
    </row>
    <row r="6615" spans="1:19" x14ac:dyDescent="0.2">
      <c r="A6615" s="7">
        <v>230680</v>
      </c>
      <c r="B6615" s="3">
        <v>14370</v>
      </c>
      <c r="C6615" s="3" t="s">
        <v>4</v>
      </c>
      <c r="D6615" s="2" t="s">
        <v>509</v>
      </c>
      <c r="E6615" s="3">
        <v>19</v>
      </c>
      <c r="F6615" s="17">
        <v>0</v>
      </c>
      <c r="G6615" s="17">
        <v>1</v>
      </c>
      <c r="H6615" s="17">
        <v>0</v>
      </c>
      <c r="I6615" s="7">
        <v>4.0999999999999996</v>
      </c>
      <c r="J6615" s="7">
        <v>19</v>
      </c>
      <c r="K6615" s="4">
        <v>119</v>
      </c>
      <c r="L6615" s="5">
        <v>119.38590000000001</v>
      </c>
      <c r="M6615">
        <v>64000</v>
      </c>
      <c r="N6615" s="33">
        <v>1</v>
      </c>
      <c r="O6615" s="50" t="e">
        <f>INDEX([1]Dados!$M$2:$N$26779,MATCH($P6615,[1]Dados!$N$2:$N$26779,),2)</f>
        <v>#N/A</v>
      </c>
      <c r="P6615">
        <v>173154</v>
      </c>
      <c r="Q6615" s="1">
        <v>37215</v>
      </c>
      <c r="R6615" s="1">
        <v>37219</v>
      </c>
      <c r="S6615" t="s">
        <v>1129</v>
      </c>
    </row>
    <row r="6616" spans="1:19" x14ac:dyDescent="0.2">
      <c r="A6616" s="7">
        <v>230680</v>
      </c>
      <c r="B6616" s="3">
        <v>14370</v>
      </c>
      <c r="C6616" s="3" t="s">
        <v>4</v>
      </c>
      <c r="D6616" s="2" t="s">
        <v>509</v>
      </c>
      <c r="E6616" s="3">
        <v>19</v>
      </c>
      <c r="F6616" s="17">
        <v>0</v>
      </c>
      <c r="G6616" s="17">
        <v>1</v>
      </c>
      <c r="H6616" s="17">
        <v>0</v>
      </c>
      <c r="I6616" s="7">
        <v>3.2</v>
      </c>
      <c r="J6616" s="7">
        <v>25</v>
      </c>
      <c r="K6616" s="4">
        <v>1214</v>
      </c>
      <c r="L6616" s="5">
        <v>1214.0587</v>
      </c>
      <c r="M6616">
        <v>99005.8</v>
      </c>
      <c r="N6616" s="33">
        <v>1</v>
      </c>
      <c r="O6616" s="50" t="e">
        <f>INDEX([1]Dados!$M$2:$N$26779,MATCH($P6616,[1]Dados!$N$2:$N$26779,),2)</f>
        <v>#N/A</v>
      </c>
      <c r="P6616">
        <v>172624</v>
      </c>
      <c r="Q6616" s="1">
        <v>37215</v>
      </c>
      <c r="R6616" s="1">
        <v>37219</v>
      </c>
      <c r="S6616" t="s">
        <v>1599</v>
      </c>
    </row>
    <row r="6617" spans="1:19" x14ac:dyDescent="0.2">
      <c r="A6617" s="7">
        <v>230680</v>
      </c>
      <c r="B6617" s="3">
        <v>14370</v>
      </c>
      <c r="C6617" s="3" t="s">
        <v>4</v>
      </c>
      <c r="D6617" s="2" t="s">
        <v>509</v>
      </c>
      <c r="E6617" s="3">
        <v>19</v>
      </c>
      <c r="F6617" s="17">
        <v>0</v>
      </c>
      <c r="G6617" s="17">
        <v>1</v>
      </c>
      <c r="H6617" s="17">
        <v>0</v>
      </c>
      <c r="I6617" s="7">
        <v>1.1000000000000001</v>
      </c>
      <c r="J6617" s="7">
        <v>28</v>
      </c>
      <c r="K6617" s="4">
        <v>1214</v>
      </c>
      <c r="L6617" s="5">
        <v>1214.0589</v>
      </c>
      <c r="M6617">
        <v>247950</v>
      </c>
      <c r="N6617" s="33">
        <v>1</v>
      </c>
      <c r="O6617" s="50" t="e">
        <f>INDEX([1]Dados!$M$2:$N$26779,MATCH($P6617,[1]Dados!$N$2:$N$26779,),2)</f>
        <v>#N/A</v>
      </c>
      <c r="P6617">
        <v>173055</v>
      </c>
      <c r="Q6617" s="1">
        <v>37215</v>
      </c>
      <c r="R6617" s="1">
        <v>37219</v>
      </c>
      <c r="S6617" t="s">
        <v>1600</v>
      </c>
    </row>
    <row r="6618" spans="1:19" x14ac:dyDescent="0.2">
      <c r="A6618" s="7">
        <v>230680</v>
      </c>
      <c r="B6618" s="3">
        <v>14370</v>
      </c>
      <c r="C6618" s="3" t="s">
        <v>4</v>
      </c>
      <c r="D6618" s="2" t="s">
        <v>509</v>
      </c>
      <c r="E6618" s="3">
        <v>19</v>
      </c>
      <c r="F6618" s="17">
        <v>0</v>
      </c>
      <c r="G6618" s="17">
        <v>1</v>
      </c>
      <c r="H6618" s="17">
        <v>0</v>
      </c>
      <c r="I6618" s="7">
        <v>1.2</v>
      </c>
      <c r="J6618" s="7">
        <v>20</v>
      </c>
      <c r="K6618" s="4">
        <v>1214</v>
      </c>
      <c r="L6618" s="5">
        <v>1214.0589</v>
      </c>
      <c r="M6618">
        <v>247950</v>
      </c>
      <c r="N6618" s="33">
        <v>1</v>
      </c>
      <c r="O6618" s="50" t="e">
        <f>INDEX([1]Dados!$M$2:$N$26779,MATCH($P6618,[1]Dados!$N$2:$N$26779,),2)</f>
        <v>#N/A</v>
      </c>
      <c r="P6618">
        <v>173055</v>
      </c>
      <c r="Q6618" s="1">
        <v>37215</v>
      </c>
      <c r="R6618" s="1">
        <v>37219</v>
      </c>
      <c r="S6618" t="s">
        <v>1600</v>
      </c>
    </row>
    <row r="6619" spans="1:19" x14ac:dyDescent="0.2">
      <c r="A6619" s="7">
        <v>230680</v>
      </c>
      <c r="B6619" s="3">
        <v>14370</v>
      </c>
      <c r="C6619" s="3" t="s">
        <v>4</v>
      </c>
      <c r="D6619" s="2" t="s">
        <v>509</v>
      </c>
      <c r="E6619" s="3">
        <v>19</v>
      </c>
      <c r="F6619" s="17">
        <v>0</v>
      </c>
      <c r="G6619" s="17">
        <v>1</v>
      </c>
      <c r="H6619" s="17">
        <v>0</v>
      </c>
      <c r="I6619" s="7">
        <v>2.1</v>
      </c>
      <c r="J6619" s="7">
        <v>22</v>
      </c>
      <c r="K6619" s="4">
        <v>1293</v>
      </c>
      <c r="L6619" s="5">
        <v>1293.0592999999999</v>
      </c>
      <c r="M6619">
        <v>49944.1</v>
      </c>
      <c r="N6619" s="33">
        <v>1</v>
      </c>
      <c r="O6619" s="50" t="e">
        <f>INDEX([1]Dados!$M$2:$N$26779,MATCH($P6619,[1]Dados!$N$2:$N$26779,),2)</f>
        <v>#N/A</v>
      </c>
      <c r="P6619">
        <v>172501</v>
      </c>
      <c r="Q6619" s="1">
        <v>37215</v>
      </c>
      <c r="R6619" s="1">
        <v>37219</v>
      </c>
      <c r="S6619" t="s">
        <v>1598</v>
      </c>
    </row>
    <row r="6620" spans="1:19" x14ac:dyDescent="0.2">
      <c r="A6620" s="7">
        <v>230680</v>
      </c>
      <c r="B6620" s="3">
        <v>14370</v>
      </c>
      <c r="C6620" s="3" t="s">
        <v>4</v>
      </c>
      <c r="D6620" s="2" t="s">
        <v>509</v>
      </c>
      <c r="E6620" s="3">
        <v>19</v>
      </c>
      <c r="F6620" s="17">
        <v>0</v>
      </c>
      <c r="G6620" s="17">
        <v>1</v>
      </c>
      <c r="H6620" s="17">
        <v>0</v>
      </c>
      <c r="I6620" s="7">
        <v>2.2000000000000002</v>
      </c>
      <c r="J6620" s="7">
        <v>22</v>
      </c>
      <c r="K6620" s="4">
        <v>1293</v>
      </c>
      <c r="L6620" s="5">
        <v>1293.0592999999999</v>
      </c>
      <c r="M6620">
        <v>49944.1</v>
      </c>
      <c r="N6620" s="33">
        <v>1</v>
      </c>
      <c r="O6620" s="50" t="e">
        <f>INDEX([1]Dados!$M$2:$N$26779,MATCH($P6620,[1]Dados!$N$2:$N$26779,),2)</f>
        <v>#N/A</v>
      </c>
      <c r="P6620">
        <v>172501</v>
      </c>
      <c r="Q6620" s="1">
        <v>37215</v>
      </c>
      <c r="R6620" s="1">
        <v>37219</v>
      </c>
      <c r="S6620" t="s">
        <v>1598</v>
      </c>
    </row>
    <row r="6621" spans="1:19" x14ac:dyDescent="0.2">
      <c r="A6621" s="7">
        <v>320020</v>
      </c>
      <c r="B6621" s="3">
        <v>56030</v>
      </c>
      <c r="C6621" s="3" t="s">
        <v>35</v>
      </c>
      <c r="D6621" s="2" t="s">
        <v>227</v>
      </c>
      <c r="E6621" s="3">
        <v>19</v>
      </c>
      <c r="F6621" s="17">
        <v>0</v>
      </c>
      <c r="G6621" s="17">
        <v>1</v>
      </c>
      <c r="H6621" s="17">
        <v>0</v>
      </c>
      <c r="I6621" s="7">
        <v>1.1000000000000001</v>
      </c>
      <c r="J6621" s="7">
        <v>19</v>
      </c>
      <c r="K6621" s="4">
        <v>119</v>
      </c>
      <c r="L6621" s="5">
        <v>119.5528</v>
      </c>
      <c r="M6621">
        <v>450304.5</v>
      </c>
      <c r="N6621" s="3">
        <v>1</v>
      </c>
      <c r="O6621" s="50" t="e">
        <f>INDEX([1]Dados!$M$2:$N$26779,MATCH($P6621,[1]Dados!$N$2:$N$26779,),2)</f>
        <v>#N/A</v>
      </c>
      <c r="P6621">
        <v>173158</v>
      </c>
      <c r="Q6621" s="1">
        <v>37215</v>
      </c>
      <c r="R6621" s="1">
        <v>37219</v>
      </c>
      <c r="S6621" t="s">
        <v>884</v>
      </c>
    </row>
    <row r="6622" spans="1:19" x14ac:dyDescent="0.2">
      <c r="A6622" s="7">
        <v>320020</v>
      </c>
      <c r="B6622" s="3">
        <v>56030</v>
      </c>
      <c r="C6622" s="3" t="s">
        <v>35</v>
      </c>
      <c r="D6622" s="2" t="s">
        <v>227</v>
      </c>
      <c r="E6622" s="3">
        <v>19</v>
      </c>
      <c r="F6622" s="17">
        <v>0</v>
      </c>
      <c r="G6622" s="17">
        <v>1</v>
      </c>
      <c r="H6622" s="17">
        <v>0</v>
      </c>
      <c r="I6622" s="7">
        <v>1.2</v>
      </c>
      <c r="J6622" s="7">
        <v>19</v>
      </c>
      <c r="K6622" s="4">
        <v>119</v>
      </c>
      <c r="L6622" s="5">
        <v>119.5528</v>
      </c>
      <c r="M6622">
        <v>450304.5</v>
      </c>
      <c r="N6622" s="3">
        <v>1</v>
      </c>
      <c r="O6622" s="50" t="e">
        <f>INDEX([1]Dados!$M$2:$N$26779,MATCH($P6622,[1]Dados!$N$2:$N$26779,),2)</f>
        <v>#N/A</v>
      </c>
      <c r="P6622">
        <v>173158</v>
      </c>
      <c r="Q6622" s="1">
        <v>37215</v>
      </c>
      <c r="R6622" s="1">
        <v>37219</v>
      </c>
      <c r="S6622" t="s">
        <v>884</v>
      </c>
    </row>
    <row r="6623" spans="1:19" x14ac:dyDescent="0.2">
      <c r="A6623" s="7">
        <v>320020</v>
      </c>
      <c r="B6623" s="3">
        <v>56030</v>
      </c>
      <c r="C6623" s="3" t="s">
        <v>35</v>
      </c>
      <c r="D6623" s="2" t="s">
        <v>227</v>
      </c>
      <c r="E6623" s="3">
        <v>19</v>
      </c>
      <c r="F6623" s="17">
        <v>0</v>
      </c>
      <c r="G6623" s="17">
        <v>1</v>
      </c>
      <c r="H6623" s="17">
        <v>0</v>
      </c>
      <c r="I6623" s="7">
        <v>1.3</v>
      </c>
      <c r="J6623" s="7">
        <v>19</v>
      </c>
      <c r="K6623" s="4">
        <v>119</v>
      </c>
      <c r="L6623" s="5">
        <v>119.5528</v>
      </c>
      <c r="M6623">
        <v>450304.5</v>
      </c>
      <c r="N6623" s="3">
        <v>1</v>
      </c>
      <c r="O6623" s="50" t="e">
        <f>INDEX([1]Dados!$M$2:$N$26779,MATCH($P6623,[1]Dados!$N$2:$N$26779,),2)</f>
        <v>#N/A</v>
      </c>
      <c r="P6623">
        <v>173158</v>
      </c>
      <c r="Q6623" s="1">
        <v>37215</v>
      </c>
      <c r="R6623" s="1">
        <v>37219</v>
      </c>
      <c r="S6623" t="s">
        <v>884</v>
      </c>
    </row>
    <row r="6624" spans="1:19" x14ac:dyDescent="0.2">
      <c r="A6624" s="7">
        <v>320020</v>
      </c>
      <c r="B6624" s="3">
        <v>56030</v>
      </c>
      <c r="C6624" s="3" t="s">
        <v>35</v>
      </c>
      <c r="D6624" s="2" t="s">
        <v>227</v>
      </c>
      <c r="E6624" s="3">
        <v>19</v>
      </c>
      <c r="F6624" s="17">
        <v>0</v>
      </c>
      <c r="G6624" s="17">
        <v>1</v>
      </c>
      <c r="H6624" s="17">
        <v>0</v>
      </c>
      <c r="I6624" s="7" t="s">
        <v>3</v>
      </c>
      <c r="J6624" s="7">
        <v>0</v>
      </c>
      <c r="K6624" s="32">
        <v>119</v>
      </c>
      <c r="L6624" s="5">
        <v>119.5528</v>
      </c>
      <c r="M6624">
        <v>84716.2</v>
      </c>
      <c r="N6624" s="3">
        <v>1</v>
      </c>
      <c r="O6624" s="50" t="e">
        <f>INDEX([1]Dados!$M$2:$N$26779,MATCH($P6624,[1]Dados!$N$2:$N$26779,),2)</f>
        <v>#N/A</v>
      </c>
      <c r="P6624" s="8">
        <v>173157</v>
      </c>
      <c r="Q6624" s="1">
        <v>37215</v>
      </c>
      <c r="R6624" s="1">
        <v>37219</v>
      </c>
      <c r="S6624" t="s">
        <v>884</v>
      </c>
    </row>
    <row r="6625" spans="1:19" x14ac:dyDescent="0.2">
      <c r="A6625" s="7">
        <v>320020</v>
      </c>
      <c r="B6625" s="3">
        <v>56030</v>
      </c>
      <c r="C6625" s="3" t="s">
        <v>35</v>
      </c>
      <c r="D6625" s="2" t="s">
        <v>227</v>
      </c>
      <c r="E6625" s="3">
        <v>19</v>
      </c>
      <c r="F6625" s="17">
        <v>0</v>
      </c>
      <c r="G6625" s="17">
        <v>1</v>
      </c>
      <c r="H6625" s="17">
        <v>0</v>
      </c>
      <c r="I6625" s="7">
        <v>2.1</v>
      </c>
      <c r="J6625" s="7">
        <v>17</v>
      </c>
      <c r="K6625" s="4">
        <v>1203</v>
      </c>
      <c r="L6625" s="5">
        <v>1203.0829000000001</v>
      </c>
      <c r="M6625">
        <v>31333.09</v>
      </c>
      <c r="N6625" s="3">
        <v>1</v>
      </c>
      <c r="O6625" s="50" t="e">
        <f>INDEX([1]Dados!$M$2:$N$26779,MATCH($P6625,[1]Dados!$N$2:$N$26779,),2)</f>
        <v>#N/A</v>
      </c>
      <c r="P6625">
        <v>172712</v>
      </c>
      <c r="Q6625" s="1">
        <v>37215</v>
      </c>
      <c r="R6625" s="1">
        <v>37219</v>
      </c>
      <c r="S6625" t="s">
        <v>2457</v>
      </c>
    </row>
    <row r="6626" spans="1:19" x14ac:dyDescent="0.2">
      <c r="A6626" s="7">
        <v>320020</v>
      </c>
      <c r="B6626" s="3">
        <v>56030</v>
      </c>
      <c r="C6626" s="3" t="s">
        <v>35</v>
      </c>
      <c r="D6626" s="2" t="s">
        <v>227</v>
      </c>
      <c r="E6626" s="3">
        <v>19</v>
      </c>
      <c r="F6626" s="17">
        <v>0</v>
      </c>
      <c r="G6626" s="17">
        <v>1</v>
      </c>
      <c r="H6626" s="17">
        <v>0</v>
      </c>
      <c r="I6626" s="7">
        <v>2.2000000000000002</v>
      </c>
      <c r="J6626" s="7">
        <v>15</v>
      </c>
      <c r="K6626" s="4">
        <v>1203</v>
      </c>
      <c r="L6626" s="5">
        <v>1203.0829000000001</v>
      </c>
      <c r="M6626">
        <v>31333.09</v>
      </c>
      <c r="N6626" s="3">
        <v>1</v>
      </c>
      <c r="O6626" s="50" t="e">
        <f>INDEX([1]Dados!$M$2:$N$26779,MATCH($P6626,[1]Dados!$N$2:$N$26779,),2)</f>
        <v>#N/A</v>
      </c>
      <c r="P6626">
        <v>172712</v>
      </c>
      <c r="Q6626" s="1">
        <v>37215</v>
      </c>
      <c r="R6626" s="1">
        <v>37219</v>
      </c>
      <c r="S6626" t="s">
        <v>2457</v>
      </c>
    </row>
    <row r="6627" spans="1:19" x14ac:dyDescent="0.2">
      <c r="A6627" s="7">
        <v>320020</v>
      </c>
      <c r="B6627" s="3">
        <v>56030</v>
      </c>
      <c r="C6627" s="3" t="s">
        <v>35</v>
      </c>
      <c r="D6627" s="2" t="s">
        <v>227</v>
      </c>
      <c r="E6627" s="3">
        <v>19</v>
      </c>
      <c r="F6627" s="17">
        <v>0</v>
      </c>
      <c r="G6627" s="17">
        <v>1</v>
      </c>
      <c r="H6627" s="17">
        <v>0</v>
      </c>
      <c r="I6627" s="7" t="s">
        <v>3</v>
      </c>
      <c r="J6627" s="7">
        <v>0</v>
      </c>
      <c r="K6627" s="8">
        <v>1214</v>
      </c>
      <c r="L6627" s="5">
        <v>1214.0589</v>
      </c>
      <c r="M6627" t="s">
        <v>2134</v>
      </c>
      <c r="N6627" s="3">
        <v>1</v>
      </c>
      <c r="O6627" s="50" t="e">
        <f>INDEX([1]Dados!$M$2:$N$26779,MATCH($P6627,[1]Dados!$N$2:$N$26779,),2)</f>
        <v>#N/A</v>
      </c>
      <c r="P6627" s="8">
        <v>173032</v>
      </c>
      <c r="Q6627" s="1">
        <v>37215</v>
      </c>
      <c r="R6627" s="1">
        <v>37219</v>
      </c>
      <c r="S6627" t="s">
        <v>2456</v>
      </c>
    </row>
    <row r="6628" spans="1:19" x14ac:dyDescent="0.2">
      <c r="A6628" s="7">
        <v>320020</v>
      </c>
      <c r="B6628" s="3">
        <v>56030</v>
      </c>
      <c r="C6628" s="3" t="s">
        <v>35</v>
      </c>
      <c r="D6628" s="2" t="s">
        <v>227</v>
      </c>
      <c r="E6628" s="3">
        <v>19</v>
      </c>
      <c r="F6628" s="17">
        <v>0</v>
      </c>
      <c r="G6628" s="17">
        <v>1</v>
      </c>
      <c r="H6628" s="17">
        <v>0</v>
      </c>
      <c r="I6628" s="7">
        <v>3.1</v>
      </c>
      <c r="J6628" s="7">
        <v>24</v>
      </c>
      <c r="K6628" s="8">
        <v>1214</v>
      </c>
      <c r="L6628" s="5">
        <v>1214.0589</v>
      </c>
      <c r="M6628">
        <v>775010</v>
      </c>
      <c r="N6628" s="3">
        <v>1</v>
      </c>
      <c r="O6628" s="50" t="e">
        <f>INDEX([1]Dados!$M$2:$N$26779,MATCH($P6628,[1]Dados!$N$2:$N$26779,),2)</f>
        <v>#N/A</v>
      </c>
      <c r="P6628" s="8">
        <v>173043</v>
      </c>
      <c r="Q6628" s="1">
        <v>37215</v>
      </c>
      <c r="R6628" s="1">
        <v>37219</v>
      </c>
      <c r="S6628" t="s">
        <v>2456</v>
      </c>
    </row>
    <row r="6629" spans="1:19" x14ac:dyDescent="0.2">
      <c r="A6629" s="7">
        <v>320020</v>
      </c>
      <c r="B6629" s="3">
        <v>56030</v>
      </c>
      <c r="C6629" s="3" t="s">
        <v>35</v>
      </c>
      <c r="D6629" s="2" t="s">
        <v>227</v>
      </c>
      <c r="E6629" s="3">
        <v>19</v>
      </c>
      <c r="F6629" s="17">
        <v>0</v>
      </c>
      <c r="G6629" s="17">
        <v>1</v>
      </c>
      <c r="H6629" s="17">
        <v>0</v>
      </c>
      <c r="I6629" s="7">
        <v>3.2</v>
      </c>
      <c r="J6629" s="7">
        <v>28</v>
      </c>
      <c r="K6629" s="8">
        <v>1214</v>
      </c>
      <c r="L6629" s="5">
        <v>1214.0589</v>
      </c>
      <c r="M6629">
        <v>775010</v>
      </c>
      <c r="N6629" s="3">
        <v>1</v>
      </c>
      <c r="O6629" s="50" t="e">
        <f>INDEX([1]Dados!$M$2:$N$26779,MATCH($P6629,[1]Dados!$N$2:$N$26779,),2)</f>
        <v>#N/A</v>
      </c>
      <c r="P6629" s="8">
        <v>173043</v>
      </c>
      <c r="Q6629" s="1">
        <v>37215</v>
      </c>
      <c r="R6629" s="1">
        <v>37219</v>
      </c>
      <c r="S6629" t="s">
        <v>2456</v>
      </c>
    </row>
    <row r="6630" spans="1:19" x14ac:dyDescent="0.2">
      <c r="A6630" s="7">
        <v>320020</v>
      </c>
      <c r="B6630" s="3">
        <v>56030</v>
      </c>
      <c r="C6630" s="3" t="s">
        <v>35</v>
      </c>
      <c r="D6630" s="2" t="s">
        <v>227</v>
      </c>
      <c r="E6630" s="3">
        <v>19</v>
      </c>
      <c r="F6630" s="17">
        <v>0</v>
      </c>
      <c r="G6630" s="17">
        <v>1</v>
      </c>
      <c r="H6630" s="17">
        <v>0</v>
      </c>
      <c r="I6630" s="7">
        <v>3.3</v>
      </c>
      <c r="J6630" s="7">
        <v>20</v>
      </c>
      <c r="K6630" s="8">
        <v>1214</v>
      </c>
      <c r="L6630" s="5">
        <v>1214.0589</v>
      </c>
      <c r="M6630">
        <v>775010</v>
      </c>
      <c r="N6630" s="3">
        <v>1</v>
      </c>
      <c r="O6630" s="50" t="e">
        <f>INDEX([1]Dados!$M$2:$N$26779,MATCH($P6630,[1]Dados!$N$2:$N$26779,),2)</f>
        <v>#N/A</v>
      </c>
      <c r="P6630" s="8">
        <v>173043</v>
      </c>
      <c r="Q6630" s="1">
        <v>37215</v>
      </c>
      <c r="R6630" s="1">
        <v>37219</v>
      </c>
      <c r="S6630" t="s">
        <v>2456</v>
      </c>
    </row>
    <row r="6631" spans="1:19" x14ac:dyDescent="0.2">
      <c r="A6631" s="7">
        <v>320020</v>
      </c>
      <c r="B6631" s="3">
        <v>56030</v>
      </c>
      <c r="C6631" s="3" t="s">
        <v>35</v>
      </c>
      <c r="D6631" s="2" t="s">
        <v>227</v>
      </c>
      <c r="E6631" s="3">
        <v>19</v>
      </c>
      <c r="F6631" s="17">
        <v>0</v>
      </c>
      <c r="G6631" s="17">
        <v>1</v>
      </c>
      <c r="H6631" s="17">
        <v>0</v>
      </c>
      <c r="I6631" s="7">
        <v>3.4</v>
      </c>
      <c r="J6631" s="7">
        <v>20</v>
      </c>
      <c r="K6631" s="8">
        <v>1214</v>
      </c>
      <c r="L6631" s="5">
        <v>1214.0808</v>
      </c>
      <c r="M6631">
        <v>102857.14</v>
      </c>
      <c r="N6631" s="3">
        <v>1</v>
      </c>
      <c r="O6631" s="50" t="e">
        <f>INDEX([1]Dados!$M$2:$N$26779,MATCH($P6631,[1]Dados!$N$2:$N$26779,),2)</f>
        <v>#N/A</v>
      </c>
      <c r="P6631" s="8">
        <v>172766</v>
      </c>
      <c r="Q6631" s="1">
        <v>37215</v>
      </c>
      <c r="R6631" s="1">
        <v>37219</v>
      </c>
      <c r="S6631" t="s">
        <v>2458</v>
      </c>
    </row>
    <row r="6632" spans="1:19" x14ac:dyDescent="0.2">
      <c r="A6632" s="7">
        <v>320020</v>
      </c>
      <c r="B6632" s="3">
        <v>56030</v>
      </c>
      <c r="C6632" s="3" t="s">
        <v>35</v>
      </c>
      <c r="D6632" s="2" t="s">
        <v>227</v>
      </c>
      <c r="E6632" s="3">
        <v>19</v>
      </c>
      <c r="F6632" s="17">
        <v>0</v>
      </c>
      <c r="G6632" s="17">
        <v>1</v>
      </c>
      <c r="H6632" s="17">
        <v>0</v>
      </c>
      <c r="I6632" s="7">
        <v>3.5</v>
      </c>
      <c r="J6632" s="7">
        <v>25</v>
      </c>
      <c r="K6632" s="8">
        <v>1214</v>
      </c>
      <c r="L6632" s="5">
        <v>1214.0808</v>
      </c>
      <c r="M6632">
        <v>102857.14</v>
      </c>
      <c r="N6632" s="3">
        <v>1</v>
      </c>
      <c r="O6632" s="50" t="e">
        <f>INDEX([1]Dados!$M$2:$N$26779,MATCH($P6632,[1]Dados!$N$2:$N$26779,),2)</f>
        <v>#N/A</v>
      </c>
      <c r="P6632" s="8">
        <v>172766</v>
      </c>
      <c r="Q6632" s="1">
        <v>37215</v>
      </c>
      <c r="R6632" s="1">
        <v>37219</v>
      </c>
      <c r="S6632" t="s">
        <v>2458</v>
      </c>
    </row>
    <row r="6633" spans="1:19" x14ac:dyDescent="0.2">
      <c r="A6633" s="7">
        <v>320020</v>
      </c>
      <c r="B6633" s="3">
        <v>56030</v>
      </c>
      <c r="C6633" s="3" t="s">
        <v>35</v>
      </c>
      <c r="D6633" s="2" t="s">
        <v>227</v>
      </c>
      <c r="E6633" s="3">
        <v>19</v>
      </c>
      <c r="F6633" s="17">
        <v>0</v>
      </c>
      <c r="G6633" s="17">
        <v>1</v>
      </c>
      <c r="H6633" s="17">
        <v>0</v>
      </c>
      <c r="I6633" s="7">
        <v>3.6</v>
      </c>
      <c r="J6633" s="7">
        <v>13</v>
      </c>
      <c r="K6633" s="8">
        <v>1214</v>
      </c>
      <c r="L6633" s="5">
        <v>1214.8580999999999</v>
      </c>
      <c r="M6633">
        <v>120958.91</v>
      </c>
      <c r="N6633" s="3">
        <v>1</v>
      </c>
      <c r="O6633" s="50" t="e">
        <f>INDEX([1]Dados!$M$2:$N$26779,MATCH($P6633,[1]Dados!$N$2:$N$26779,),2)</f>
        <v>#N/A</v>
      </c>
      <c r="P6633" s="8">
        <v>172888</v>
      </c>
      <c r="Q6633" s="1">
        <v>37215</v>
      </c>
      <c r="R6633" s="1">
        <v>37219</v>
      </c>
      <c r="S6633" t="s">
        <v>2459</v>
      </c>
    </row>
    <row r="6634" spans="1:19" x14ac:dyDescent="0.2">
      <c r="A6634" s="7">
        <v>320020</v>
      </c>
      <c r="B6634" s="3">
        <v>56030</v>
      </c>
      <c r="C6634" s="3" t="s">
        <v>35</v>
      </c>
      <c r="D6634" s="2" t="s">
        <v>227</v>
      </c>
      <c r="E6634" s="3">
        <v>19</v>
      </c>
      <c r="F6634" s="17">
        <v>0</v>
      </c>
      <c r="G6634" s="17">
        <v>1</v>
      </c>
      <c r="H6634" s="17">
        <v>0</v>
      </c>
      <c r="I6634" s="7">
        <v>3.7</v>
      </c>
      <c r="J6634" s="7">
        <v>25</v>
      </c>
      <c r="K6634" s="8">
        <v>1214</v>
      </c>
      <c r="L6634" s="5">
        <v>1214.8580999999999</v>
      </c>
      <c r="M6634">
        <v>120958.91</v>
      </c>
      <c r="N6634" s="3">
        <v>1</v>
      </c>
      <c r="O6634" s="50" t="e">
        <f>INDEX([1]Dados!$M$2:$N$26779,MATCH($P6634,[1]Dados!$N$2:$N$26779,),2)</f>
        <v>#N/A</v>
      </c>
      <c r="P6634" s="8">
        <v>172888</v>
      </c>
      <c r="Q6634" s="1">
        <v>37215</v>
      </c>
      <c r="R6634" s="1">
        <v>37219</v>
      </c>
      <c r="S6634" t="s">
        <v>2459</v>
      </c>
    </row>
    <row r="6635" spans="1:19" x14ac:dyDescent="0.2">
      <c r="A6635" s="7">
        <v>320020</v>
      </c>
      <c r="B6635" s="3">
        <v>56030</v>
      </c>
      <c r="C6635" s="3" t="s">
        <v>35</v>
      </c>
      <c r="D6635" s="2" t="s">
        <v>227</v>
      </c>
      <c r="E6635" s="3">
        <v>19</v>
      </c>
      <c r="F6635" s="17">
        <v>0</v>
      </c>
      <c r="G6635" s="17">
        <v>1</v>
      </c>
      <c r="H6635" s="17">
        <v>0</v>
      </c>
      <c r="I6635" s="7">
        <v>3.8</v>
      </c>
      <c r="J6635" s="7">
        <v>25</v>
      </c>
      <c r="K6635" s="8">
        <v>1214</v>
      </c>
      <c r="L6635" s="5">
        <v>1214.8580999999999</v>
      </c>
      <c r="M6635">
        <v>96000</v>
      </c>
      <c r="N6635" s="3">
        <v>1</v>
      </c>
      <c r="O6635" s="50" t="e">
        <f>INDEX([1]Dados!$M$2:$N$26779,MATCH($P6635,[1]Dados!$N$2:$N$26779,),2)</f>
        <v>#N/A</v>
      </c>
      <c r="P6635" s="8">
        <v>172889</v>
      </c>
      <c r="Q6635" s="1">
        <v>37215</v>
      </c>
      <c r="R6635" s="1">
        <v>37219</v>
      </c>
      <c r="S6635" t="s">
        <v>2460</v>
      </c>
    </row>
    <row r="6636" spans="1:19" x14ac:dyDescent="0.2">
      <c r="A6636" s="7">
        <v>320020</v>
      </c>
      <c r="B6636" s="3">
        <v>56030</v>
      </c>
      <c r="C6636" s="3" t="s">
        <v>35</v>
      </c>
      <c r="D6636" s="2" t="s">
        <v>227</v>
      </c>
      <c r="E6636" s="3">
        <v>19</v>
      </c>
      <c r="F6636" s="17">
        <v>0</v>
      </c>
      <c r="G6636" s="17">
        <v>1</v>
      </c>
      <c r="H6636" s="17">
        <v>0</v>
      </c>
      <c r="I6636" s="7">
        <v>3.9</v>
      </c>
      <c r="J6636" s="7">
        <v>13</v>
      </c>
      <c r="K6636" s="8">
        <v>1214</v>
      </c>
      <c r="L6636" s="5">
        <v>1214.8580999999999</v>
      </c>
      <c r="M6636">
        <v>335967.3</v>
      </c>
      <c r="N6636" s="3">
        <v>1</v>
      </c>
      <c r="O6636" s="50" t="e">
        <f>INDEX([1]Dados!$M$2:$N$26779,MATCH($P6636,[1]Dados!$N$2:$N$26779,),2)</f>
        <v>#N/A</v>
      </c>
      <c r="P6636" s="8">
        <v>172890</v>
      </c>
      <c r="Q6636" s="1">
        <v>37215</v>
      </c>
      <c r="R6636" s="1">
        <v>37219</v>
      </c>
      <c r="S6636" t="s">
        <v>2461</v>
      </c>
    </row>
    <row r="6637" spans="1:19" x14ac:dyDescent="0.2">
      <c r="A6637" s="7">
        <v>320020</v>
      </c>
      <c r="B6637" s="3">
        <v>56030</v>
      </c>
      <c r="C6637" s="3" t="s">
        <v>35</v>
      </c>
      <c r="D6637" s="2" t="s">
        <v>227</v>
      </c>
      <c r="E6637" s="3">
        <v>19</v>
      </c>
      <c r="F6637" s="17">
        <v>0</v>
      </c>
      <c r="G6637" s="17">
        <v>1</v>
      </c>
      <c r="H6637" s="17">
        <v>0</v>
      </c>
      <c r="I6637" s="29">
        <v>3.1</v>
      </c>
      <c r="J6637" s="7">
        <v>13</v>
      </c>
      <c r="K6637" s="8">
        <v>1214</v>
      </c>
      <c r="L6637" s="5">
        <v>1214.8580999999999</v>
      </c>
      <c r="M6637">
        <v>335967.3</v>
      </c>
      <c r="N6637" s="3">
        <v>1</v>
      </c>
      <c r="O6637" s="50" t="e">
        <f>INDEX([1]Dados!$M$2:$N$26779,MATCH($P6637,[1]Dados!$N$2:$N$26779,),2)</f>
        <v>#N/A</v>
      </c>
      <c r="P6637" s="8">
        <v>172890</v>
      </c>
      <c r="Q6637" s="1">
        <v>37215</v>
      </c>
      <c r="R6637" s="1">
        <v>37219</v>
      </c>
      <c r="S6637" t="s">
        <v>2461</v>
      </c>
    </row>
    <row r="6638" spans="1:19" x14ac:dyDescent="0.2">
      <c r="A6638" s="7">
        <v>320020</v>
      </c>
      <c r="B6638" s="3">
        <v>56030</v>
      </c>
      <c r="C6638" s="3" t="s">
        <v>35</v>
      </c>
      <c r="D6638" s="2" t="s">
        <v>227</v>
      </c>
      <c r="E6638" s="3">
        <v>19</v>
      </c>
      <c r="F6638" s="17">
        <v>0</v>
      </c>
      <c r="G6638" s="17">
        <v>1</v>
      </c>
      <c r="H6638" s="17">
        <v>0</v>
      </c>
      <c r="I6638" s="7">
        <v>3.11</v>
      </c>
      <c r="J6638" s="7">
        <v>13</v>
      </c>
      <c r="K6638" s="8">
        <v>1214</v>
      </c>
      <c r="L6638" s="5">
        <v>1214.8580999999999</v>
      </c>
      <c r="M6638">
        <v>335967.3</v>
      </c>
      <c r="N6638" s="3">
        <v>1</v>
      </c>
      <c r="O6638" s="50" t="e">
        <f>INDEX([1]Dados!$M$2:$N$26779,MATCH($P6638,[1]Dados!$N$2:$N$26779,),2)</f>
        <v>#N/A</v>
      </c>
      <c r="P6638" s="8">
        <v>172890</v>
      </c>
      <c r="Q6638" s="1">
        <v>37215</v>
      </c>
      <c r="R6638" s="1">
        <v>37219</v>
      </c>
      <c r="S6638" t="s">
        <v>2461</v>
      </c>
    </row>
    <row r="6639" spans="1:19" x14ac:dyDescent="0.2">
      <c r="A6639" s="19">
        <v>320020</v>
      </c>
      <c r="B6639" s="20">
        <v>56030</v>
      </c>
      <c r="C6639" s="20" t="s">
        <v>35</v>
      </c>
      <c r="D6639" s="21" t="s">
        <v>227</v>
      </c>
      <c r="E6639" s="20">
        <v>19</v>
      </c>
      <c r="F6639" s="22">
        <v>0</v>
      </c>
      <c r="G6639" s="22">
        <v>1</v>
      </c>
      <c r="H6639" s="22">
        <v>0</v>
      </c>
      <c r="I6639" s="19">
        <v>4.0999999999999996</v>
      </c>
      <c r="J6639" s="19">
        <v>22</v>
      </c>
      <c r="K6639" s="24">
        <v>1293</v>
      </c>
      <c r="L6639" s="25">
        <v>1293.0592999999999</v>
      </c>
      <c r="M6639" s="23">
        <v>26655</v>
      </c>
      <c r="N6639" s="20">
        <v>1</v>
      </c>
      <c r="O6639" s="50" t="e">
        <f>INDEX([1]Dados!$M$2:$N$26779,MATCH($P6639,[1]Dados!$N$2:$N$26779,),2)</f>
        <v>#N/A</v>
      </c>
      <c r="P6639" s="23">
        <v>172542</v>
      </c>
      <c r="Q6639" s="26">
        <v>37215</v>
      </c>
      <c r="R6639" s="26">
        <v>37219</v>
      </c>
      <c r="S6639" t="s">
        <v>1745</v>
      </c>
    </row>
    <row r="6640" spans="1:19" x14ac:dyDescent="0.2">
      <c r="A6640" s="7">
        <v>520440</v>
      </c>
      <c r="B6640" s="3">
        <v>92878</v>
      </c>
      <c r="C6640" s="3" t="s">
        <v>1</v>
      </c>
      <c r="D6640" s="2" t="s">
        <v>318</v>
      </c>
      <c r="E6640" s="3">
        <v>19</v>
      </c>
      <c r="F6640" s="17">
        <v>0</v>
      </c>
      <c r="G6640" s="17">
        <v>1</v>
      </c>
      <c r="H6640" s="17">
        <v>0</v>
      </c>
      <c r="I6640" s="7">
        <v>1.1000000000000001</v>
      </c>
      <c r="J6640" s="7">
        <v>26</v>
      </c>
      <c r="K6640" s="4">
        <v>1203</v>
      </c>
      <c r="L6640" s="5">
        <v>1203.0829000000001</v>
      </c>
      <c r="M6640">
        <v>101509</v>
      </c>
      <c r="N6640" s="33">
        <v>1</v>
      </c>
      <c r="O6640" s="50" t="e">
        <f>INDEX([1]Dados!$M$2:$N$26779,MATCH($P6640,[1]Dados!$N$2:$N$26779,),2)</f>
        <v>#N/A</v>
      </c>
      <c r="P6640">
        <v>172562</v>
      </c>
      <c r="Q6640" s="1">
        <v>37215</v>
      </c>
      <c r="R6640" s="1">
        <v>37219</v>
      </c>
      <c r="S6640" t="s">
        <v>889</v>
      </c>
    </row>
    <row r="6641" spans="1:19" x14ac:dyDescent="0.2">
      <c r="A6641" s="7">
        <v>520440</v>
      </c>
      <c r="B6641" s="3">
        <v>92878</v>
      </c>
      <c r="C6641" s="3" t="s">
        <v>1</v>
      </c>
      <c r="D6641" s="2" t="s">
        <v>318</v>
      </c>
      <c r="E6641" s="3">
        <v>19</v>
      </c>
      <c r="F6641" s="17">
        <v>0</v>
      </c>
      <c r="G6641" s="17">
        <v>1</v>
      </c>
      <c r="H6641" s="17">
        <v>0</v>
      </c>
      <c r="I6641" s="7">
        <v>1.2</v>
      </c>
      <c r="J6641" s="7">
        <v>18</v>
      </c>
      <c r="K6641" s="4">
        <v>1203</v>
      </c>
      <c r="L6641" s="5">
        <v>1203.0829000000001</v>
      </c>
      <c r="M6641">
        <v>101509</v>
      </c>
      <c r="N6641" s="33">
        <v>1</v>
      </c>
      <c r="O6641" s="50" t="e">
        <f>INDEX([1]Dados!$M$2:$N$26779,MATCH($P6641,[1]Dados!$N$2:$N$26779,),2)</f>
        <v>#N/A</v>
      </c>
      <c r="P6641">
        <v>172562</v>
      </c>
      <c r="Q6641" s="1">
        <v>37215</v>
      </c>
      <c r="R6641" s="1">
        <v>37219</v>
      </c>
      <c r="S6641" t="s">
        <v>889</v>
      </c>
    </row>
    <row r="6642" spans="1:19" x14ac:dyDescent="0.2">
      <c r="A6642" s="7">
        <v>520440</v>
      </c>
      <c r="B6642" s="3">
        <v>92878</v>
      </c>
      <c r="C6642" s="3" t="s">
        <v>1</v>
      </c>
      <c r="D6642" s="2" t="s">
        <v>318</v>
      </c>
      <c r="E6642" s="3">
        <v>19</v>
      </c>
      <c r="F6642" s="17">
        <v>0</v>
      </c>
      <c r="G6642" s="17">
        <v>1</v>
      </c>
      <c r="H6642" s="17">
        <v>0</v>
      </c>
      <c r="I6642" s="7">
        <v>2.1</v>
      </c>
      <c r="J6642" s="7">
        <v>25</v>
      </c>
      <c r="K6642" s="4">
        <v>1214</v>
      </c>
      <c r="L6642" s="5">
        <v>1214.0587</v>
      </c>
      <c r="M6642">
        <v>335091.55</v>
      </c>
      <c r="N6642" s="33">
        <v>1</v>
      </c>
      <c r="O6642" s="50" t="e">
        <f>INDEX([1]Dados!$M$2:$N$26779,MATCH($P6642,[1]Dados!$N$2:$N$26779,),2)</f>
        <v>#N/A</v>
      </c>
      <c r="P6642">
        <v>172626</v>
      </c>
      <c r="Q6642" s="1">
        <v>37215</v>
      </c>
      <c r="R6642" s="1">
        <v>37219</v>
      </c>
      <c r="S6642" t="s">
        <v>914</v>
      </c>
    </row>
    <row r="6643" spans="1:19" x14ac:dyDescent="0.2">
      <c r="A6643" s="7">
        <v>520440</v>
      </c>
      <c r="B6643" s="3">
        <v>92878</v>
      </c>
      <c r="C6643" s="3" t="s">
        <v>1</v>
      </c>
      <c r="D6643" s="2" t="s">
        <v>318</v>
      </c>
      <c r="E6643" s="3">
        <v>19</v>
      </c>
      <c r="F6643" s="17">
        <v>0</v>
      </c>
      <c r="G6643" s="17">
        <v>1</v>
      </c>
      <c r="H6643" s="17">
        <v>0</v>
      </c>
      <c r="I6643" s="7">
        <v>2.2000000000000002</v>
      </c>
      <c r="J6643" s="7">
        <v>15</v>
      </c>
      <c r="K6643" s="4">
        <v>1214</v>
      </c>
      <c r="L6643" s="5">
        <v>1214.0587</v>
      </c>
      <c r="M6643">
        <v>335091.55</v>
      </c>
      <c r="N6643" s="33">
        <v>1</v>
      </c>
      <c r="O6643" s="50" t="e">
        <f>INDEX([1]Dados!$M$2:$N$26779,MATCH($P6643,[1]Dados!$N$2:$N$26779,),2)</f>
        <v>#N/A</v>
      </c>
      <c r="P6643">
        <v>172626</v>
      </c>
      <c r="Q6643" s="1">
        <v>37215</v>
      </c>
      <c r="R6643" s="1">
        <v>37219</v>
      </c>
      <c r="S6643" t="s">
        <v>914</v>
      </c>
    </row>
    <row r="6644" spans="1:19" x14ac:dyDescent="0.2">
      <c r="A6644" s="7">
        <v>520440</v>
      </c>
      <c r="B6644" s="3">
        <v>92878</v>
      </c>
      <c r="C6644" s="3" t="s">
        <v>1</v>
      </c>
      <c r="D6644" s="2" t="s">
        <v>318</v>
      </c>
      <c r="E6644" s="3">
        <v>19</v>
      </c>
      <c r="F6644" s="17">
        <v>0</v>
      </c>
      <c r="G6644" s="17">
        <v>1</v>
      </c>
      <c r="H6644" s="17">
        <v>0</v>
      </c>
      <c r="I6644" s="7">
        <v>2.2999999999999998</v>
      </c>
      <c r="J6644" s="7">
        <v>15</v>
      </c>
      <c r="K6644" s="4">
        <v>1214</v>
      </c>
      <c r="L6644" s="5">
        <v>1214.0587</v>
      </c>
      <c r="M6644">
        <v>335091.55</v>
      </c>
      <c r="N6644" s="33">
        <v>1</v>
      </c>
      <c r="O6644" s="50" t="e">
        <f>INDEX([1]Dados!$M$2:$N$26779,MATCH($P6644,[1]Dados!$N$2:$N$26779,),2)</f>
        <v>#N/A</v>
      </c>
      <c r="P6644">
        <v>172626</v>
      </c>
      <c r="Q6644" s="1">
        <v>37215</v>
      </c>
      <c r="R6644" s="1">
        <v>37219</v>
      </c>
      <c r="S6644" t="s">
        <v>914</v>
      </c>
    </row>
    <row r="6645" spans="1:19" x14ac:dyDescent="0.2">
      <c r="A6645" s="7">
        <v>520440</v>
      </c>
      <c r="B6645" s="3">
        <v>92878</v>
      </c>
      <c r="C6645" s="3" t="s">
        <v>1</v>
      </c>
      <c r="D6645" s="2" t="s">
        <v>318</v>
      </c>
      <c r="E6645" s="3">
        <v>19</v>
      </c>
      <c r="F6645" s="17">
        <v>0</v>
      </c>
      <c r="G6645" s="17">
        <v>1</v>
      </c>
      <c r="H6645" s="17">
        <v>0</v>
      </c>
      <c r="I6645" s="7">
        <v>3.1</v>
      </c>
      <c r="J6645" s="7">
        <v>20</v>
      </c>
      <c r="K6645" s="4">
        <v>1214</v>
      </c>
      <c r="L6645" s="5">
        <v>1214.0589</v>
      </c>
      <c r="M6645">
        <v>333168</v>
      </c>
      <c r="N6645" s="33">
        <v>1</v>
      </c>
      <c r="O6645" s="50" t="e">
        <f>INDEX([1]Dados!$M$2:$N$26779,MATCH($P6645,[1]Dados!$N$2:$N$26779,),2)</f>
        <v>#N/A</v>
      </c>
      <c r="P6645">
        <v>173057</v>
      </c>
      <c r="Q6645" s="1">
        <v>37215</v>
      </c>
      <c r="R6645" s="1">
        <v>37219</v>
      </c>
      <c r="S6645" t="s">
        <v>1528</v>
      </c>
    </row>
    <row r="6646" spans="1:19" x14ac:dyDescent="0.2">
      <c r="A6646" s="7">
        <v>520440</v>
      </c>
      <c r="B6646" s="3">
        <v>92878</v>
      </c>
      <c r="C6646" s="3" t="s">
        <v>1</v>
      </c>
      <c r="D6646" s="2" t="s">
        <v>318</v>
      </c>
      <c r="E6646" s="3">
        <v>19</v>
      </c>
      <c r="F6646" s="17">
        <v>0</v>
      </c>
      <c r="G6646" s="17">
        <v>1</v>
      </c>
      <c r="H6646" s="17">
        <v>0</v>
      </c>
      <c r="I6646" s="7">
        <v>3.2</v>
      </c>
      <c r="J6646" s="7">
        <v>0</v>
      </c>
      <c r="K6646" s="4">
        <v>1214</v>
      </c>
      <c r="L6646" s="5">
        <v>1214.0589</v>
      </c>
      <c r="M6646">
        <v>333168</v>
      </c>
      <c r="N6646" s="33">
        <v>1</v>
      </c>
      <c r="O6646" s="50" t="e">
        <f>INDEX([1]Dados!$M$2:$N$26779,MATCH($P6646,[1]Dados!$N$2:$N$26779,),2)</f>
        <v>#N/A</v>
      </c>
      <c r="P6646">
        <v>173057</v>
      </c>
      <c r="Q6646" s="1">
        <v>37215</v>
      </c>
      <c r="R6646" s="1">
        <v>37219</v>
      </c>
      <c r="S6646" t="s">
        <v>1528</v>
      </c>
    </row>
    <row r="6647" spans="1:19" x14ac:dyDescent="0.2">
      <c r="A6647" s="7">
        <v>520440</v>
      </c>
      <c r="B6647" s="3">
        <v>92878</v>
      </c>
      <c r="C6647" s="3" t="s">
        <v>1</v>
      </c>
      <c r="D6647" s="2" t="s">
        <v>318</v>
      </c>
      <c r="E6647" s="3">
        <v>19</v>
      </c>
      <c r="F6647" s="17">
        <v>0</v>
      </c>
      <c r="G6647" s="17">
        <v>1</v>
      </c>
      <c r="H6647" s="17">
        <v>0</v>
      </c>
      <c r="I6647" s="7">
        <v>3.3</v>
      </c>
      <c r="J6647" s="7">
        <v>0</v>
      </c>
      <c r="K6647" s="4">
        <v>1214</v>
      </c>
      <c r="L6647" s="5">
        <v>1214.0589</v>
      </c>
      <c r="M6647">
        <v>333168</v>
      </c>
      <c r="N6647" s="33">
        <v>1</v>
      </c>
      <c r="O6647" s="50" t="e">
        <f>INDEX([1]Dados!$M$2:$N$26779,MATCH($P6647,[1]Dados!$N$2:$N$26779,),2)</f>
        <v>#N/A</v>
      </c>
      <c r="P6647">
        <v>173057</v>
      </c>
      <c r="Q6647" s="1">
        <v>37215</v>
      </c>
      <c r="R6647" s="1">
        <v>37219</v>
      </c>
      <c r="S6647" t="s">
        <v>1528</v>
      </c>
    </row>
    <row r="6648" spans="1:19" x14ac:dyDescent="0.2">
      <c r="A6648" s="7">
        <v>520440</v>
      </c>
      <c r="B6648" s="3">
        <v>92878</v>
      </c>
      <c r="C6648" s="3" t="s">
        <v>1</v>
      </c>
      <c r="D6648" s="2" t="s">
        <v>318</v>
      </c>
      <c r="E6648" s="3">
        <v>19</v>
      </c>
      <c r="F6648" s="17">
        <v>0</v>
      </c>
      <c r="G6648" s="17">
        <v>1</v>
      </c>
      <c r="H6648" s="17">
        <v>0</v>
      </c>
      <c r="I6648" s="7">
        <v>3.4</v>
      </c>
      <c r="J6648" s="7">
        <v>25</v>
      </c>
      <c r="K6648" s="4">
        <v>1214</v>
      </c>
      <c r="L6648" s="5">
        <v>1214.0589</v>
      </c>
      <c r="M6648">
        <v>333168</v>
      </c>
      <c r="N6648" s="33">
        <v>1</v>
      </c>
      <c r="O6648" s="50" t="e">
        <f>INDEX([1]Dados!$M$2:$N$26779,MATCH($P6648,[1]Dados!$N$2:$N$26779,),2)</f>
        <v>#N/A</v>
      </c>
      <c r="P6648">
        <v>173057</v>
      </c>
      <c r="Q6648" s="1">
        <v>37215</v>
      </c>
      <c r="R6648" s="1">
        <v>37219</v>
      </c>
      <c r="S6648" t="s">
        <v>1528</v>
      </c>
    </row>
    <row r="6649" spans="1:19" x14ac:dyDescent="0.2">
      <c r="A6649" s="7">
        <v>520440</v>
      </c>
      <c r="B6649" s="3">
        <v>92878</v>
      </c>
      <c r="C6649" s="3" t="s">
        <v>1</v>
      </c>
      <c r="D6649" s="2" t="s">
        <v>318</v>
      </c>
      <c r="E6649" s="3">
        <v>19</v>
      </c>
      <c r="F6649" s="17">
        <v>0</v>
      </c>
      <c r="G6649" s="17">
        <v>1</v>
      </c>
      <c r="H6649" s="17">
        <v>0</v>
      </c>
      <c r="I6649" s="7">
        <v>4.0999999999999996</v>
      </c>
      <c r="J6649" s="7">
        <v>21</v>
      </c>
      <c r="K6649" s="4">
        <v>1293</v>
      </c>
      <c r="L6649" s="5">
        <v>1293.0592999999999</v>
      </c>
      <c r="M6649">
        <v>27828.76</v>
      </c>
      <c r="N6649" s="33">
        <v>1</v>
      </c>
      <c r="O6649" s="50" t="e">
        <f>INDEX([1]Dados!$M$2:$N$26779,MATCH($P6649,[1]Dados!$N$2:$N$26779,),2)</f>
        <v>#N/A</v>
      </c>
      <c r="P6649">
        <v>172503</v>
      </c>
      <c r="Q6649" s="1">
        <v>37215</v>
      </c>
      <c r="R6649" s="1">
        <v>37219</v>
      </c>
      <c r="S6649" t="s">
        <v>1467</v>
      </c>
    </row>
    <row r="6650" spans="1:19" x14ac:dyDescent="0.2">
      <c r="A6650" s="7">
        <v>520440</v>
      </c>
      <c r="B6650" s="3">
        <v>92878</v>
      </c>
      <c r="C6650" s="3" t="s">
        <v>1</v>
      </c>
      <c r="D6650" s="2" t="s">
        <v>318</v>
      </c>
      <c r="E6650" s="3">
        <v>19</v>
      </c>
      <c r="F6650" s="17">
        <v>0</v>
      </c>
      <c r="G6650" s="17">
        <v>1</v>
      </c>
      <c r="H6650" s="17">
        <v>0</v>
      </c>
      <c r="I6650" s="7">
        <v>4.2</v>
      </c>
      <c r="J6650" s="7">
        <v>23</v>
      </c>
      <c r="K6650" s="4">
        <v>1293</v>
      </c>
      <c r="L6650" s="5">
        <v>1293.0592999999999</v>
      </c>
      <c r="M6650">
        <v>27828.76</v>
      </c>
      <c r="N6650" s="33">
        <v>1</v>
      </c>
      <c r="O6650" s="50" t="e">
        <f>INDEX([1]Dados!$M$2:$N$26779,MATCH($P6650,[1]Dados!$N$2:$N$26779,),2)</f>
        <v>#N/A</v>
      </c>
      <c r="P6650">
        <v>172503</v>
      </c>
      <c r="Q6650" s="1">
        <v>37215</v>
      </c>
      <c r="R6650" s="1">
        <v>37219</v>
      </c>
      <c r="S6650" t="s">
        <v>1467</v>
      </c>
    </row>
    <row r="6651" spans="1:19" x14ac:dyDescent="0.2">
      <c r="A6651" s="7">
        <v>520440</v>
      </c>
      <c r="B6651" s="3">
        <v>92878</v>
      </c>
      <c r="C6651" s="3" t="s">
        <v>1</v>
      </c>
      <c r="D6651" s="2" t="s">
        <v>318</v>
      </c>
      <c r="E6651" s="3">
        <v>19</v>
      </c>
      <c r="F6651" s="17">
        <v>0</v>
      </c>
      <c r="G6651" s="17">
        <v>1</v>
      </c>
      <c r="H6651" s="17">
        <v>0</v>
      </c>
      <c r="I6651" s="7">
        <v>4.3</v>
      </c>
      <c r="J6651" s="7">
        <v>25</v>
      </c>
      <c r="K6651" s="4">
        <v>1293</v>
      </c>
      <c r="L6651" s="5">
        <v>1293.0592999999999</v>
      </c>
      <c r="M6651">
        <v>27828.76</v>
      </c>
      <c r="N6651" s="33">
        <v>1</v>
      </c>
      <c r="O6651" s="50" t="e">
        <f>INDEX([1]Dados!$M$2:$N$26779,MATCH($P6651,[1]Dados!$N$2:$N$26779,),2)</f>
        <v>#N/A</v>
      </c>
      <c r="P6651">
        <v>172503</v>
      </c>
      <c r="Q6651" s="1">
        <v>37215</v>
      </c>
      <c r="R6651" s="1">
        <v>37219</v>
      </c>
      <c r="S6651" t="s">
        <v>1467</v>
      </c>
    </row>
    <row r="6652" spans="1:19" x14ac:dyDescent="0.2">
      <c r="A6652" s="7">
        <v>520440</v>
      </c>
      <c r="B6652" s="3">
        <v>92878</v>
      </c>
      <c r="C6652" s="3" t="s">
        <v>1</v>
      </c>
      <c r="D6652" s="2" t="s">
        <v>318</v>
      </c>
      <c r="E6652" s="3">
        <v>19</v>
      </c>
      <c r="F6652" s="17">
        <v>0</v>
      </c>
      <c r="G6652" s="17">
        <v>1</v>
      </c>
      <c r="H6652" s="17">
        <v>0</v>
      </c>
      <c r="I6652" s="7">
        <v>4.4000000000000004</v>
      </c>
      <c r="J6652" s="7">
        <v>22</v>
      </c>
      <c r="K6652" s="4">
        <v>1293</v>
      </c>
      <c r="L6652" s="5">
        <v>1293.0592999999999</v>
      </c>
      <c r="M6652">
        <v>27828.76</v>
      </c>
      <c r="N6652" s="33">
        <v>1</v>
      </c>
      <c r="O6652" s="50" t="e">
        <f>INDEX([1]Dados!$M$2:$N$26779,MATCH($P6652,[1]Dados!$N$2:$N$26779,),2)</f>
        <v>#N/A</v>
      </c>
      <c r="P6652">
        <v>172503</v>
      </c>
      <c r="Q6652" s="1">
        <v>37215</v>
      </c>
      <c r="R6652" s="1">
        <v>37219</v>
      </c>
      <c r="S6652" t="s">
        <v>1467</v>
      </c>
    </row>
    <row r="6653" spans="1:19" x14ac:dyDescent="0.2">
      <c r="A6653" s="7">
        <v>520440</v>
      </c>
      <c r="B6653" s="3">
        <v>92878</v>
      </c>
      <c r="C6653" s="3" t="s">
        <v>1</v>
      </c>
      <c r="D6653" s="2" t="s">
        <v>318</v>
      </c>
      <c r="E6653" s="3">
        <v>19</v>
      </c>
      <c r="F6653" s="17">
        <v>0</v>
      </c>
      <c r="G6653" s="17">
        <v>1</v>
      </c>
      <c r="H6653" s="17">
        <v>0</v>
      </c>
      <c r="I6653" s="7">
        <v>4.5</v>
      </c>
      <c r="J6653" s="7">
        <v>0</v>
      </c>
      <c r="K6653" s="4">
        <v>1293</v>
      </c>
      <c r="L6653" s="5">
        <v>1293.0592999999999</v>
      </c>
      <c r="M6653">
        <v>27828.76</v>
      </c>
      <c r="N6653" s="33">
        <v>1</v>
      </c>
      <c r="O6653" s="50" t="e">
        <f>INDEX([1]Dados!$M$2:$N$26779,MATCH($P6653,[1]Dados!$N$2:$N$26779,),2)</f>
        <v>#N/A</v>
      </c>
      <c r="P6653">
        <v>172503</v>
      </c>
      <c r="Q6653" s="1">
        <v>37215</v>
      </c>
      <c r="R6653" s="1">
        <v>37219</v>
      </c>
      <c r="S6653" t="s">
        <v>1467</v>
      </c>
    </row>
    <row r="6654" spans="1:19" x14ac:dyDescent="0.2">
      <c r="A6654" s="7">
        <v>520551</v>
      </c>
      <c r="B6654" s="3">
        <v>92886</v>
      </c>
      <c r="C6654" s="3" t="s">
        <v>1</v>
      </c>
      <c r="D6654" s="2" t="s">
        <v>368</v>
      </c>
      <c r="E6654" s="3">
        <v>19</v>
      </c>
      <c r="F6654" s="17">
        <v>0</v>
      </c>
      <c r="G6654" s="17">
        <v>1</v>
      </c>
      <c r="H6654" s="17">
        <v>0</v>
      </c>
      <c r="I6654" s="7">
        <v>1.1000000000000001</v>
      </c>
      <c r="J6654" s="7">
        <v>7</v>
      </c>
      <c r="K6654" s="4">
        <v>2</v>
      </c>
      <c r="L6654" s="5">
        <v>2.3921000000000001</v>
      </c>
      <c r="M6654">
        <v>320541.67</v>
      </c>
      <c r="N6654" s="33">
        <v>1</v>
      </c>
      <c r="O6654" s="50" t="e">
        <f>INDEX([1]Dados!$M$2:$N$26779,MATCH($P6654,[1]Dados!$N$2:$N$26779,),2)</f>
        <v>#N/A</v>
      </c>
      <c r="P6654">
        <v>173143</v>
      </c>
      <c r="Q6654" s="1">
        <v>37215</v>
      </c>
      <c r="R6654" s="1">
        <v>37219</v>
      </c>
      <c r="S6654" t="s">
        <v>1546</v>
      </c>
    </row>
    <row r="6655" spans="1:19" x14ac:dyDescent="0.2">
      <c r="A6655" s="7">
        <v>520551</v>
      </c>
      <c r="B6655" s="3">
        <v>92886</v>
      </c>
      <c r="C6655" s="3" t="s">
        <v>1</v>
      </c>
      <c r="D6655" s="2" t="s">
        <v>368</v>
      </c>
      <c r="E6655" s="3">
        <v>19</v>
      </c>
      <c r="F6655" s="17">
        <v>0</v>
      </c>
      <c r="G6655" s="17">
        <v>1</v>
      </c>
      <c r="H6655" s="17">
        <v>0</v>
      </c>
      <c r="I6655" s="7">
        <v>1.2</v>
      </c>
      <c r="J6655" s="7">
        <v>19</v>
      </c>
      <c r="K6655" s="4">
        <v>2</v>
      </c>
      <c r="L6655" s="5">
        <v>2.3921000000000001</v>
      </c>
      <c r="M6655">
        <v>320541.67</v>
      </c>
      <c r="N6655" s="33">
        <v>1</v>
      </c>
      <c r="O6655" s="50" t="e">
        <f>INDEX([1]Dados!$M$2:$N$26779,MATCH($P6655,[1]Dados!$N$2:$N$26779,),2)</f>
        <v>#N/A</v>
      </c>
      <c r="P6655">
        <v>173143</v>
      </c>
      <c r="Q6655" s="1">
        <v>37215</v>
      </c>
      <c r="R6655" s="1">
        <v>37219</v>
      </c>
      <c r="S6655" t="s">
        <v>1546</v>
      </c>
    </row>
    <row r="6656" spans="1:19" x14ac:dyDescent="0.2">
      <c r="A6656" s="7">
        <v>520551</v>
      </c>
      <c r="B6656" s="3">
        <v>92886</v>
      </c>
      <c r="C6656" s="3" t="s">
        <v>1</v>
      </c>
      <c r="D6656" s="2" t="s">
        <v>368</v>
      </c>
      <c r="E6656" s="3">
        <v>19</v>
      </c>
      <c r="F6656" s="17">
        <v>0</v>
      </c>
      <c r="G6656" s="17">
        <v>1</v>
      </c>
      <c r="H6656" s="17">
        <v>0</v>
      </c>
      <c r="I6656" s="7">
        <v>2.1</v>
      </c>
      <c r="J6656" s="7">
        <v>14</v>
      </c>
      <c r="K6656" s="4">
        <v>1203</v>
      </c>
      <c r="L6656" s="5">
        <v>1203.0829000000001</v>
      </c>
      <c r="M6656">
        <v>81597</v>
      </c>
      <c r="N6656" s="33">
        <v>1</v>
      </c>
      <c r="O6656" s="50" t="e">
        <f>INDEX([1]Dados!$M$2:$N$26779,MATCH($P6656,[1]Dados!$N$2:$N$26779,),2)</f>
        <v>#N/A</v>
      </c>
      <c r="P6656">
        <v>172563</v>
      </c>
      <c r="Q6656" s="1">
        <v>37215</v>
      </c>
      <c r="R6656" s="1">
        <v>37219</v>
      </c>
      <c r="S6656" t="s">
        <v>889</v>
      </c>
    </row>
    <row r="6657" spans="1:19" x14ac:dyDescent="0.2">
      <c r="A6657" s="7">
        <v>520551</v>
      </c>
      <c r="B6657" s="3">
        <v>92886</v>
      </c>
      <c r="C6657" s="3" t="s">
        <v>1</v>
      </c>
      <c r="D6657" s="2" t="s">
        <v>368</v>
      </c>
      <c r="E6657" s="3">
        <v>19</v>
      </c>
      <c r="F6657" s="17">
        <v>0</v>
      </c>
      <c r="G6657" s="17">
        <v>1</v>
      </c>
      <c r="H6657" s="17">
        <v>0</v>
      </c>
      <c r="I6657" s="7">
        <v>2.2000000000000002</v>
      </c>
      <c r="J6657" s="7">
        <v>15</v>
      </c>
      <c r="K6657" s="4">
        <v>1203</v>
      </c>
      <c r="L6657" s="5">
        <v>1203.0829000000001</v>
      </c>
      <c r="M6657">
        <v>81597</v>
      </c>
      <c r="N6657" s="33">
        <v>1</v>
      </c>
      <c r="O6657" s="50" t="e">
        <f>INDEX([1]Dados!$M$2:$N$26779,MATCH($P6657,[1]Dados!$N$2:$N$26779,),2)</f>
        <v>#N/A</v>
      </c>
      <c r="P6657">
        <v>172563</v>
      </c>
      <c r="Q6657" s="1">
        <v>37215</v>
      </c>
      <c r="R6657" s="1">
        <v>37219</v>
      </c>
      <c r="S6657" t="s">
        <v>889</v>
      </c>
    </row>
    <row r="6658" spans="1:19" x14ac:dyDescent="0.2">
      <c r="A6658" s="7">
        <v>520551</v>
      </c>
      <c r="B6658" s="3">
        <v>92886</v>
      </c>
      <c r="C6658" s="3" t="s">
        <v>1</v>
      </c>
      <c r="D6658" s="2" t="s">
        <v>368</v>
      </c>
      <c r="E6658" s="3">
        <v>19</v>
      </c>
      <c r="F6658" s="17">
        <v>0</v>
      </c>
      <c r="G6658" s="17">
        <v>1</v>
      </c>
      <c r="H6658" s="17">
        <v>0</v>
      </c>
      <c r="I6658" s="29">
        <v>3.1</v>
      </c>
      <c r="J6658" s="7">
        <v>19</v>
      </c>
      <c r="K6658" s="4">
        <v>1214</v>
      </c>
      <c r="L6658" s="5">
        <v>1214.8580999999999</v>
      </c>
      <c r="M6658">
        <v>129535</v>
      </c>
      <c r="N6658" s="33">
        <v>1</v>
      </c>
      <c r="O6658" s="50" t="e">
        <f>INDEX([1]Dados!$M$2:$N$26779,MATCH($P6658,[1]Dados!$N$2:$N$26779,),2)</f>
        <v>#N/A</v>
      </c>
      <c r="P6658">
        <v>172504</v>
      </c>
      <c r="Q6658" s="1">
        <v>37215</v>
      </c>
      <c r="R6658" s="1">
        <v>37219</v>
      </c>
      <c r="S6658" t="s">
        <v>1076</v>
      </c>
    </row>
    <row r="6659" spans="1:19" x14ac:dyDescent="0.2">
      <c r="A6659" s="7">
        <v>520551</v>
      </c>
      <c r="B6659" s="3">
        <v>92886</v>
      </c>
      <c r="C6659" s="3" t="s">
        <v>1</v>
      </c>
      <c r="D6659" s="2" t="s">
        <v>368</v>
      </c>
      <c r="E6659" s="3">
        <v>19</v>
      </c>
      <c r="F6659" s="17">
        <v>0</v>
      </c>
      <c r="G6659" s="17">
        <v>1</v>
      </c>
      <c r="H6659" s="17">
        <v>0</v>
      </c>
      <c r="I6659" s="7">
        <v>3.1</v>
      </c>
      <c r="J6659" s="7">
        <v>15</v>
      </c>
      <c r="K6659" s="4">
        <v>1214</v>
      </c>
      <c r="L6659" s="5">
        <v>1214.0587</v>
      </c>
      <c r="M6659">
        <v>329369.61</v>
      </c>
      <c r="N6659" s="33">
        <v>1</v>
      </c>
      <c r="O6659" s="50" t="e">
        <f>INDEX([1]Dados!$M$2:$N$26779,MATCH($P6659,[1]Dados!$N$2:$N$26779,),2)</f>
        <v>#N/A</v>
      </c>
      <c r="P6659">
        <v>172627</v>
      </c>
      <c r="Q6659" s="1">
        <v>37215</v>
      </c>
      <c r="R6659" s="1">
        <v>37219</v>
      </c>
      <c r="S6659" t="s">
        <v>914</v>
      </c>
    </row>
    <row r="6660" spans="1:19" x14ac:dyDescent="0.2">
      <c r="A6660" s="7">
        <v>520551</v>
      </c>
      <c r="B6660" s="3">
        <v>92886</v>
      </c>
      <c r="C6660" s="3" t="s">
        <v>1</v>
      </c>
      <c r="D6660" s="2" t="s">
        <v>368</v>
      </c>
      <c r="E6660" s="3">
        <v>19</v>
      </c>
      <c r="F6660" s="17">
        <v>0</v>
      </c>
      <c r="G6660" s="17">
        <v>1</v>
      </c>
      <c r="H6660" s="17">
        <v>0</v>
      </c>
      <c r="I6660" s="7">
        <v>3.2</v>
      </c>
      <c r="J6660" s="7">
        <v>14</v>
      </c>
      <c r="K6660" s="4">
        <v>1214</v>
      </c>
      <c r="L6660" s="5">
        <v>1214.0587</v>
      </c>
      <c r="M6660">
        <v>329369.61</v>
      </c>
      <c r="N6660" s="33">
        <v>1</v>
      </c>
      <c r="O6660" s="50" t="e">
        <f>INDEX([1]Dados!$M$2:$N$26779,MATCH($P6660,[1]Dados!$N$2:$N$26779,),2)</f>
        <v>#N/A</v>
      </c>
      <c r="P6660">
        <v>172627</v>
      </c>
      <c r="Q6660" s="1">
        <v>37215</v>
      </c>
      <c r="R6660" s="1">
        <v>37219</v>
      </c>
      <c r="S6660" t="s">
        <v>914</v>
      </c>
    </row>
    <row r="6661" spans="1:19" x14ac:dyDescent="0.2">
      <c r="A6661" s="7">
        <v>520551</v>
      </c>
      <c r="B6661" s="3">
        <v>92886</v>
      </c>
      <c r="C6661" s="3" t="s">
        <v>1</v>
      </c>
      <c r="D6661" s="2" t="s">
        <v>368</v>
      </c>
      <c r="E6661" s="3">
        <v>19</v>
      </c>
      <c r="F6661" s="17">
        <v>0</v>
      </c>
      <c r="G6661" s="17">
        <v>1</v>
      </c>
      <c r="H6661" s="17">
        <v>0</v>
      </c>
      <c r="I6661" s="7">
        <v>3.3</v>
      </c>
      <c r="J6661" s="7">
        <v>1</v>
      </c>
      <c r="K6661" s="4">
        <v>1214</v>
      </c>
      <c r="L6661" s="5">
        <v>1214.0587</v>
      </c>
      <c r="M6661">
        <v>329369.61</v>
      </c>
      <c r="N6661" s="33">
        <v>1</v>
      </c>
      <c r="O6661" s="50" t="e">
        <f>INDEX([1]Dados!$M$2:$N$26779,MATCH($P6661,[1]Dados!$N$2:$N$26779,),2)</f>
        <v>#N/A</v>
      </c>
      <c r="P6661">
        <v>172627</v>
      </c>
      <c r="Q6661" s="1">
        <v>37215</v>
      </c>
      <c r="R6661" s="1">
        <v>37219</v>
      </c>
      <c r="S6661" t="s">
        <v>914</v>
      </c>
    </row>
    <row r="6662" spans="1:19" x14ac:dyDescent="0.2">
      <c r="A6662" s="7">
        <v>520551</v>
      </c>
      <c r="B6662" s="3">
        <v>92886</v>
      </c>
      <c r="C6662" s="3" t="s">
        <v>1</v>
      </c>
      <c r="D6662" s="2" t="s">
        <v>368</v>
      </c>
      <c r="E6662" s="3">
        <v>19</v>
      </c>
      <c r="F6662" s="17">
        <v>0</v>
      </c>
      <c r="G6662" s="17">
        <v>1</v>
      </c>
      <c r="H6662" s="17">
        <v>0</v>
      </c>
      <c r="I6662" s="7">
        <v>3.4</v>
      </c>
      <c r="J6662" s="7">
        <v>24</v>
      </c>
      <c r="K6662" s="4">
        <v>1214</v>
      </c>
      <c r="L6662" s="5">
        <v>1214.0589</v>
      </c>
      <c r="M6662">
        <v>521684</v>
      </c>
      <c r="N6662" s="33">
        <v>1</v>
      </c>
      <c r="O6662" s="50" t="e">
        <f>INDEX([1]Dados!$M$2:$N$26779,MATCH($P6662,[1]Dados!$N$2:$N$26779,),2)</f>
        <v>#N/A</v>
      </c>
      <c r="P6662">
        <v>173058</v>
      </c>
      <c r="Q6662" s="1">
        <v>37215</v>
      </c>
      <c r="R6662" s="1">
        <v>37219</v>
      </c>
      <c r="S6662" t="s">
        <v>2456</v>
      </c>
    </row>
    <row r="6663" spans="1:19" x14ac:dyDescent="0.2">
      <c r="A6663" s="7">
        <v>520551</v>
      </c>
      <c r="B6663" s="3">
        <v>92886</v>
      </c>
      <c r="C6663" s="3" t="s">
        <v>1</v>
      </c>
      <c r="D6663" s="2" t="s">
        <v>368</v>
      </c>
      <c r="E6663" s="3">
        <v>19</v>
      </c>
      <c r="F6663" s="17">
        <v>0</v>
      </c>
      <c r="G6663" s="17">
        <v>1</v>
      </c>
      <c r="H6663" s="17">
        <v>0</v>
      </c>
      <c r="I6663" s="7">
        <v>3.5</v>
      </c>
      <c r="J6663" s="7">
        <v>20</v>
      </c>
      <c r="K6663" s="4">
        <v>1214</v>
      </c>
      <c r="L6663" s="5">
        <v>1214.0589</v>
      </c>
      <c r="M6663">
        <v>521684</v>
      </c>
      <c r="N6663" s="33">
        <v>1</v>
      </c>
      <c r="O6663" s="50" t="e">
        <f>INDEX([1]Dados!$M$2:$N$26779,MATCH($P6663,[1]Dados!$N$2:$N$26779,),2)</f>
        <v>#N/A</v>
      </c>
      <c r="P6663">
        <v>173058</v>
      </c>
      <c r="Q6663" s="1">
        <v>37215</v>
      </c>
      <c r="R6663" s="1">
        <v>37219</v>
      </c>
      <c r="S6663" t="s">
        <v>2456</v>
      </c>
    </row>
    <row r="6664" spans="1:19" x14ac:dyDescent="0.2">
      <c r="A6664" s="7">
        <v>520551</v>
      </c>
      <c r="B6664" s="3">
        <v>92886</v>
      </c>
      <c r="C6664" s="3" t="s">
        <v>1</v>
      </c>
      <c r="D6664" s="2" t="s">
        <v>368</v>
      </c>
      <c r="E6664" s="3">
        <v>19</v>
      </c>
      <c r="F6664" s="17">
        <v>0</v>
      </c>
      <c r="G6664" s="17">
        <v>1</v>
      </c>
      <c r="H6664" s="17">
        <v>0</v>
      </c>
      <c r="I6664" s="7">
        <v>3.6</v>
      </c>
      <c r="J6664" s="7">
        <v>23</v>
      </c>
      <c r="K6664" s="4">
        <v>1214</v>
      </c>
      <c r="L6664" s="5">
        <v>1214.0589</v>
      </c>
      <c r="M6664">
        <v>521684</v>
      </c>
      <c r="N6664" s="33">
        <v>1</v>
      </c>
      <c r="O6664" s="50" t="e">
        <f>INDEX([1]Dados!$M$2:$N$26779,MATCH($P6664,[1]Dados!$N$2:$N$26779,),2)</f>
        <v>#N/A</v>
      </c>
      <c r="P6664">
        <v>173058</v>
      </c>
      <c r="Q6664" s="1">
        <v>37215</v>
      </c>
      <c r="R6664" s="1">
        <v>37219</v>
      </c>
      <c r="S6664" t="s">
        <v>2456</v>
      </c>
    </row>
    <row r="6665" spans="1:19" x14ac:dyDescent="0.2">
      <c r="A6665" s="7">
        <v>520551</v>
      </c>
      <c r="B6665" s="3">
        <v>92886</v>
      </c>
      <c r="C6665" s="3" t="s">
        <v>1</v>
      </c>
      <c r="D6665" s="2" t="s">
        <v>368</v>
      </c>
      <c r="E6665" s="3">
        <v>19</v>
      </c>
      <c r="F6665" s="17">
        <v>0</v>
      </c>
      <c r="G6665" s="17">
        <v>1</v>
      </c>
      <c r="H6665" s="17">
        <v>0</v>
      </c>
      <c r="I6665" s="7">
        <v>3.7</v>
      </c>
      <c r="J6665" s="7">
        <v>25</v>
      </c>
      <c r="K6665" s="4">
        <v>1214</v>
      </c>
      <c r="L6665" s="5">
        <v>1214.8580999999999</v>
      </c>
      <c r="M6665">
        <v>129535</v>
      </c>
      <c r="N6665" s="33">
        <v>1</v>
      </c>
      <c r="O6665" s="50" t="e">
        <f>INDEX([1]Dados!$M$2:$N$26779,MATCH($P6665,[1]Dados!$N$2:$N$26779,),2)</f>
        <v>#N/A</v>
      </c>
      <c r="P6665">
        <v>172601</v>
      </c>
      <c r="Q6665" s="1">
        <v>37215</v>
      </c>
      <c r="R6665" s="1">
        <v>37219</v>
      </c>
      <c r="S6665" t="s">
        <v>1076</v>
      </c>
    </row>
    <row r="6666" spans="1:19" x14ac:dyDescent="0.2">
      <c r="A6666" s="7">
        <v>520551</v>
      </c>
      <c r="B6666" s="3">
        <v>92886</v>
      </c>
      <c r="C6666" s="3" t="s">
        <v>1</v>
      </c>
      <c r="D6666" s="2" t="s">
        <v>368</v>
      </c>
      <c r="E6666" s="3">
        <v>19</v>
      </c>
      <c r="F6666" s="17">
        <v>0</v>
      </c>
      <c r="G6666" s="17">
        <v>1</v>
      </c>
      <c r="H6666" s="17">
        <v>0</v>
      </c>
      <c r="I6666" s="7">
        <v>3.8</v>
      </c>
      <c r="J6666" s="7">
        <v>19</v>
      </c>
      <c r="K6666" s="4">
        <v>1214</v>
      </c>
      <c r="L6666" s="5">
        <v>1214.8580999999999</v>
      </c>
      <c r="M6666">
        <v>129535</v>
      </c>
      <c r="N6666" s="33">
        <v>1</v>
      </c>
      <c r="O6666" s="50" t="e">
        <f>INDEX([1]Dados!$M$2:$N$26779,MATCH($P6666,[1]Dados!$N$2:$N$26779,),2)</f>
        <v>#N/A</v>
      </c>
      <c r="P6666">
        <v>172601</v>
      </c>
      <c r="Q6666" s="1">
        <v>37215</v>
      </c>
      <c r="R6666" s="1">
        <v>37219</v>
      </c>
      <c r="S6666" t="s">
        <v>1076</v>
      </c>
    </row>
    <row r="6667" spans="1:19" x14ac:dyDescent="0.2">
      <c r="A6667" s="7">
        <v>520551</v>
      </c>
      <c r="B6667" s="3">
        <v>92886</v>
      </c>
      <c r="C6667" s="3" t="s">
        <v>1</v>
      </c>
      <c r="D6667" s="2" t="s">
        <v>368</v>
      </c>
      <c r="E6667" s="3">
        <v>19</v>
      </c>
      <c r="F6667" s="17">
        <v>0</v>
      </c>
      <c r="G6667" s="17">
        <v>1</v>
      </c>
      <c r="H6667" s="17">
        <v>0</v>
      </c>
      <c r="I6667" s="7">
        <v>3.9</v>
      </c>
      <c r="J6667" s="7">
        <v>7</v>
      </c>
      <c r="K6667" s="4">
        <v>1214</v>
      </c>
      <c r="L6667" s="5">
        <v>1214.8580999999999</v>
      </c>
      <c r="M6667">
        <v>129535</v>
      </c>
      <c r="N6667" s="33">
        <v>1</v>
      </c>
      <c r="O6667" s="50" t="e">
        <f>INDEX([1]Dados!$M$2:$N$26779,MATCH($P6667,[1]Dados!$N$2:$N$26779,),2)</f>
        <v>#N/A</v>
      </c>
      <c r="P6667">
        <v>172601</v>
      </c>
      <c r="Q6667" s="1">
        <v>37215</v>
      </c>
      <c r="R6667" s="1">
        <v>37219</v>
      </c>
      <c r="S6667" t="s">
        <v>1076</v>
      </c>
    </row>
    <row r="6668" spans="1:19" x14ac:dyDescent="0.2">
      <c r="A6668" s="7">
        <v>520551</v>
      </c>
      <c r="B6668" s="3">
        <v>92886</v>
      </c>
      <c r="C6668" s="3" t="s">
        <v>1</v>
      </c>
      <c r="D6668" s="2" t="s">
        <v>368</v>
      </c>
      <c r="E6668" s="3">
        <v>19</v>
      </c>
      <c r="F6668" s="17">
        <v>0</v>
      </c>
      <c r="G6668" s="17">
        <v>1</v>
      </c>
      <c r="H6668" s="17">
        <v>0</v>
      </c>
      <c r="I6668" s="7">
        <v>4.0999999999999996</v>
      </c>
      <c r="J6668" s="7">
        <v>13</v>
      </c>
      <c r="K6668" s="4">
        <v>1293</v>
      </c>
      <c r="L6668" s="5">
        <v>1293.0592999999999</v>
      </c>
      <c r="M6668">
        <v>29263.56</v>
      </c>
      <c r="N6668" s="33">
        <v>1</v>
      </c>
      <c r="O6668" s="50" t="e">
        <f>INDEX([1]Dados!$M$2:$N$26779,MATCH($P6668,[1]Dados!$N$2:$N$26779,),2)</f>
        <v>#N/A</v>
      </c>
      <c r="P6668">
        <v>172504</v>
      </c>
      <c r="Q6668" s="1">
        <v>37215</v>
      </c>
      <c r="R6668" s="1">
        <v>37219</v>
      </c>
      <c r="S6668" t="s">
        <v>1467</v>
      </c>
    </row>
    <row r="6669" spans="1:19" x14ac:dyDescent="0.2">
      <c r="A6669" s="7">
        <v>520551</v>
      </c>
      <c r="B6669" s="3">
        <v>92886</v>
      </c>
      <c r="C6669" s="3" t="s">
        <v>1</v>
      </c>
      <c r="D6669" s="2" t="s">
        <v>368</v>
      </c>
      <c r="E6669" s="3">
        <v>19</v>
      </c>
      <c r="F6669" s="17">
        <v>0</v>
      </c>
      <c r="G6669" s="17">
        <v>1</v>
      </c>
      <c r="H6669" s="17">
        <v>0</v>
      </c>
      <c r="I6669" s="7">
        <v>4.2</v>
      </c>
      <c r="J6669" s="7">
        <v>17</v>
      </c>
      <c r="K6669" s="4">
        <v>1293</v>
      </c>
      <c r="L6669" s="5">
        <v>1293.0592999999999</v>
      </c>
      <c r="M6669">
        <v>29263.56</v>
      </c>
      <c r="N6669" s="33">
        <v>1</v>
      </c>
      <c r="O6669" s="50" t="e">
        <f>INDEX([1]Dados!$M$2:$N$26779,MATCH($P6669,[1]Dados!$N$2:$N$26779,),2)</f>
        <v>#N/A</v>
      </c>
      <c r="P6669">
        <v>172504</v>
      </c>
      <c r="Q6669" s="1">
        <v>37215</v>
      </c>
      <c r="R6669" s="1">
        <v>37219</v>
      </c>
      <c r="S6669" t="s">
        <v>1467</v>
      </c>
    </row>
    <row r="6670" spans="1:19" x14ac:dyDescent="0.2">
      <c r="A6670" s="7">
        <v>520970</v>
      </c>
      <c r="B6670" s="3">
        <v>93890</v>
      </c>
      <c r="C6670" s="3" t="s">
        <v>1</v>
      </c>
      <c r="D6670" s="2" t="s">
        <v>460</v>
      </c>
      <c r="E6670" s="3">
        <v>19</v>
      </c>
      <c r="F6670" s="17">
        <v>0</v>
      </c>
      <c r="G6670" s="17">
        <v>1</v>
      </c>
      <c r="H6670" s="17">
        <v>0</v>
      </c>
      <c r="I6670" s="7">
        <v>1.1000000000000001</v>
      </c>
      <c r="J6670" s="7">
        <v>13</v>
      </c>
      <c r="K6670" s="4">
        <v>119</v>
      </c>
      <c r="L6670" s="5">
        <v>119.3861</v>
      </c>
      <c r="M6670">
        <v>451781.63</v>
      </c>
      <c r="N6670" s="33">
        <v>1</v>
      </c>
      <c r="O6670" s="50" t="e">
        <f>INDEX([1]Dados!$M$2:$N$26779,MATCH($P6670,[1]Dados!$N$2:$N$26779,),2)</f>
        <v>#N/A</v>
      </c>
      <c r="P6670">
        <v>173159</v>
      </c>
      <c r="Q6670" s="1">
        <v>37215</v>
      </c>
      <c r="R6670" s="1">
        <v>37219</v>
      </c>
      <c r="S6670" t="s">
        <v>1912</v>
      </c>
    </row>
    <row r="6671" spans="1:19" x14ac:dyDescent="0.2">
      <c r="A6671" s="7">
        <v>520970</v>
      </c>
      <c r="B6671" s="3">
        <v>93890</v>
      </c>
      <c r="C6671" s="3" t="s">
        <v>1</v>
      </c>
      <c r="D6671" s="2" t="s">
        <v>460</v>
      </c>
      <c r="E6671" s="3">
        <v>19</v>
      </c>
      <c r="F6671" s="17">
        <v>0</v>
      </c>
      <c r="G6671" s="17">
        <v>1</v>
      </c>
      <c r="H6671" s="17">
        <v>0</v>
      </c>
      <c r="I6671" s="7">
        <v>2.1</v>
      </c>
      <c r="J6671" s="7">
        <v>13</v>
      </c>
      <c r="K6671" s="4">
        <v>1203</v>
      </c>
      <c r="L6671" s="5">
        <v>1203.0829000000001</v>
      </c>
      <c r="M6671">
        <v>58505.599999999999</v>
      </c>
      <c r="N6671" s="33">
        <v>1</v>
      </c>
      <c r="O6671" s="50" t="e">
        <f>INDEX([1]Dados!$M$2:$N$26779,MATCH($P6671,[1]Dados!$N$2:$N$26779,),2)</f>
        <v>#N/A</v>
      </c>
      <c r="P6671">
        <v>172564</v>
      </c>
      <c r="Q6671" s="1">
        <v>37215</v>
      </c>
      <c r="R6671" s="1">
        <v>37219</v>
      </c>
      <c r="S6671" t="s">
        <v>1821</v>
      </c>
    </row>
    <row r="6672" spans="1:19" x14ac:dyDescent="0.2">
      <c r="A6672" s="7">
        <v>520970</v>
      </c>
      <c r="B6672" s="3">
        <v>93890</v>
      </c>
      <c r="C6672" s="3" t="s">
        <v>1</v>
      </c>
      <c r="D6672" s="2" t="s">
        <v>460</v>
      </c>
      <c r="E6672" s="3">
        <v>19</v>
      </c>
      <c r="F6672" s="17">
        <v>0</v>
      </c>
      <c r="G6672" s="17">
        <v>1</v>
      </c>
      <c r="H6672" s="17">
        <v>0</v>
      </c>
      <c r="I6672" s="7">
        <v>2.2000000000000002</v>
      </c>
      <c r="J6672" s="7">
        <v>17</v>
      </c>
      <c r="K6672" s="4">
        <v>1203</v>
      </c>
      <c r="L6672" s="5">
        <v>1203.0829000000001</v>
      </c>
      <c r="M6672">
        <v>58505.599999999999</v>
      </c>
      <c r="N6672" s="33">
        <v>1</v>
      </c>
      <c r="O6672" s="50" t="e">
        <f>INDEX([1]Dados!$M$2:$N$26779,MATCH($P6672,[1]Dados!$N$2:$N$26779,),2)</f>
        <v>#N/A</v>
      </c>
      <c r="P6672">
        <v>172564</v>
      </c>
      <c r="Q6672" s="1">
        <v>37215</v>
      </c>
      <c r="R6672" s="1">
        <v>37219</v>
      </c>
      <c r="S6672" t="s">
        <v>1821</v>
      </c>
    </row>
    <row r="6673" spans="1:19" x14ac:dyDescent="0.2">
      <c r="A6673" s="7">
        <v>520970</v>
      </c>
      <c r="B6673" s="3">
        <v>93890</v>
      </c>
      <c r="C6673" s="3" t="s">
        <v>1</v>
      </c>
      <c r="D6673" s="2" t="s">
        <v>460</v>
      </c>
      <c r="E6673" s="3">
        <v>19</v>
      </c>
      <c r="F6673" s="17">
        <v>0</v>
      </c>
      <c r="G6673" s="17">
        <v>1</v>
      </c>
      <c r="H6673" s="17">
        <v>0</v>
      </c>
      <c r="I6673" s="7">
        <v>2.2999999999999998</v>
      </c>
      <c r="J6673" s="7">
        <v>18</v>
      </c>
      <c r="K6673" s="4">
        <v>1203</v>
      </c>
      <c r="L6673" s="5">
        <v>1203.0829000000001</v>
      </c>
      <c r="M6673">
        <v>58505.599999999999</v>
      </c>
      <c r="N6673" s="33">
        <v>1</v>
      </c>
      <c r="O6673" s="50" t="e">
        <f>INDEX([1]Dados!$M$2:$N$26779,MATCH($P6673,[1]Dados!$N$2:$N$26779,),2)</f>
        <v>#N/A</v>
      </c>
      <c r="P6673">
        <v>172564</v>
      </c>
      <c r="Q6673" s="1">
        <v>37215</v>
      </c>
      <c r="R6673" s="1">
        <v>37219</v>
      </c>
      <c r="S6673" t="s">
        <v>1821</v>
      </c>
    </row>
    <row r="6674" spans="1:19" x14ac:dyDescent="0.2">
      <c r="A6674" s="7">
        <v>520970</v>
      </c>
      <c r="B6674" s="3">
        <v>93890</v>
      </c>
      <c r="C6674" s="3" t="s">
        <v>1</v>
      </c>
      <c r="D6674" s="2" t="s">
        <v>460</v>
      </c>
      <c r="E6674" s="3">
        <v>19</v>
      </c>
      <c r="F6674" s="17">
        <v>0</v>
      </c>
      <c r="G6674" s="17">
        <v>1</v>
      </c>
      <c r="H6674" s="17">
        <v>0</v>
      </c>
      <c r="I6674" s="7">
        <v>2.4</v>
      </c>
      <c r="J6674" s="7">
        <v>25</v>
      </c>
      <c r="K6674" s="4">
        <v>1203</v>
      </c>
      <c r="L6674" s="5">
        <v>1203.0829000000001</v>
      </c>
      <c r="M6674">
        <v>58505.599999999999</v>
      </c>
      <c r="N6674" s="33">
        <v>1</v>
      </c>
      <c r="O6674" s="50" t="e">
        <f>INDEX([1]Dados!$M$2:$N$26779,MATCH($P6674,[1]Dados!$N$2:$N$26779,),2)</f>
        <v>#N/A</v>
      </c>
      <c r="P6674">
        <v>172564</v>
      </c>
      <c r="Q6674" s="1">
        <v>37215</v>
      </c>
      <c r="R6674" s="1">
        <v>37219</v>
      </c>
      <c r="S6674" t="s">
        <v>1821</v>
      </c>
    </row>
    <row r="6675" spans="1:19" x14ac:dyDescent="0.2">
      <c r="A6675" s="7">
        <v>520970</v>
      </c>
      <c r="B6675" s="3">
        <v>93890</v>
      </c>
      <c r="C6675" s="3" t="s">
        <v>1</v>
      </c>
      <c r="D6675" s="2" t="s">
        <v>460</v>
      </c>
      <c r="E6675" s="3">
        <v>19</v>
      </c>
      <c r="F6675" s="17">
        <v>0</v>
      </c>
      <c r="G6675" s="17">
        <v>1</v>
      </c>
      <c r="H6675" s="17">
        <v>0</v>
      </c>
      <c r="I6675" s="7">
        <v>2.5</v>
      </c>
      <c r="J6675" s="7">
        <v>0</v>
      </c>
      <c r="K6675" s="4">
        <v>1203</v>
      </c>
      <c r="L6675" s="5">
        <v>1203.0829000000001</v>
      </c>
      <c r="M6675">
        <v>58505.599999999999</v>
      </c>
      <c r="N6675" s="33">
        <v>1</v>
      </c>
      <c r="O6675" s="50" t="e">
        <f>INDEX([1]Dados!$M$2:$N$26779,MATCH($P6675,[1]Dados!$N$2:$N$26779,),2)</f>
        <v>#N/A</v>
      </c>
      <c r="P6675">
        <v>172564</v>
      </c>
      <c r="Q6675" s="1">
        <v>37215</v>
      </c>
      <c r="R6675" s="1">
        <v>37219</v>
      </c>
      <c r="S6675" t="s">
        <v>1821</v>
      </c>
    </row>
    <row r="6676" spans="1:19" x14ac:dyDescent="0.2">
      <c r="A6676" s="7">
        <v>520970</v>
      </c>
      <c r="B6676" s="3">
        <v>93890</v>
      </c>
      <c r="C6676" s="3" t="s">
        <v>1</v>
      </c>
      <c r="D6676" s="2" t="s">
        <v>460</v>
      </c>
      <c r="E6676" s="3">
        <v>19</v>
      </c>
      <c r="F6676" s="17">
        <v>0</v>
      </c>
      <c r="G6676" s="17">
        <v>1</v>
      </c>
      <c r="H6676" s="17">
        <v>0</v>
      </c>
      <c r="I6676" s="7">
        <v>2.6</v>
      </c>
      <c r="J6676" s="7">
        <v>15</v>
      </c>
      <c r="K6676" s="4">
        <v>1203</v>
      </c>
      <c r="L6676" s="5">
        <v>1203.0829000000001</v>
      </c>
      <c r="M6676">
        <v>58505.599999999999</v>
      </c>
      <c r="N6676" s="33">
        <v>1</v>
      </c>
      <c r="O6676" s="50" t="e">
        <f>INDEX([1]Dados!$M$2:$N$26779,MATCH($P6676,[1]Dados!$N$2:$N$26779,),2)</f>
        <v>#N/A</v>
      </c>
      <c r="P6676">
        <v>172564</v>
      </c>
      <c r="Q6676" s="1">
        <v>37215</v>
      </c>
      <c r="R6676" s="1">
        <v>37219</v>
      </c>
      <c r="S6676" t="s">
        <v>1821</v>
      </c>
    </row>
    <row r="6677" spans="1:19" x14ac:dyDescent="0.2">
      <c r="A6677" s="7">
        <v>520970</v>
      </c>
      <c r="B6677" s="3">
        <v>93890</v>
      </c>
      <c r="C6677" s="3" t="s">
        <v>1</v>
      </c>
      <c r="D6677" s="2" t="s">
        <v>460</v>
      </c>
      <c r="E6677" s="3">
        <v>19</v>
      </c>
      <c r="F6677" s="17">
        <v>0</v>
      </c>
      <c r="G6677" s="17">
        <v>1</v>
      </c>
      <c r="H6677" s="17">
        <v>0</v>
      </c>
      <c r="I6677" s="7">
        <v>3.1</v>
      </c>
      <c r="J6677" s="7">
        <v>13</v>
      </c>
      <c r="K6677" s="4">
        <v>1214</v>
      </c>
      <c r="L6677" s="5">
        <v>1214.0587</v>
      </c>
      <c r="M6677">
        <v>288709.89</v>
      </c>
      <c r="N6677" s="33">
        <v>1</v>
      </c>
      <c r="O6677" s="50" t="e">
        <f>INDEX([1]Dados!$M$2:$N$26779,MATCH($P6677,[1]Dados!$N$2:$N$26779,),2)</f>
        <v>#N/A</v>
      </c>
      <c r="P6677">
        <v>172628</v>
      </c>
      <c r="Q6677" s="1">
        <v>37215</v>
      </c>
      <c r="R6677" s="1">
        <v>37219</v>
      </c>
      <c r="S6677" t="s">
        <v>1784</v>
      </c>
    </row>
    <row r="6678" spans="1:19" x14ac:dyDescent="0.2">
      <c r="A6678" s="7">
        <v>520970</v>
      </c>
      <c r="B6678" s="3">
        <v>93890</v>
      </c>
      <c r="C6678" s="3" t="s">
        <v>1</v>
      </c>
      <c r="D6678" s="2" t="s">
        <v>460</v>
      </c>
      <c r="E6678" s="3">
        <v>19</v>
      </c>
      <c r="F6678" s="17">
        <v>0</v>
      </c>
      <c r="G6678" s="17">
        <v>1</v>
      </c>
      <c r="H6678" s="17">
        <v>0</v>
      </c>
      <c r="I6678" s="7">
        <v>3.2</v>
      </c>
      <c r="J6678" s="7">
        <v>25</v>
      </c>
      <c r="K6678" s="4">
        <v>1214</v>
      </c>
      <c r="L6678" s="5">
        <v>1214.0587</v>
      </c>
      <c r="M6678">
        <v>288709.89</v>
      </c>
      <c r="N6678" s="33">
        <v>1</v>
      </c>
      <c r="O6678" s="50" t="e">
        <f>INDEX([1]Dados!$M$2:$N$26779,MATCH($P6678,[1]Dados!$N$2:$N$26779,),2)</f>
        <v>#N/A</v>
      </c>
      <c r="P6678">
        <v>172628</v>
      </c>
      <c r="Q6678" s="1">
        <v>37215</v>
      </c>
      <c r="R6678" s="1">
        <v>37219</v>
      </c>
      <c r="S6678" t="s">
        <v>1784</v>
      </c>
    </row>
    <row r="6679" spans="1:19" x14ac:dyDescent="0.2">
      <c r="A6679" s="7">
        <v>520970</v>
      </c>
      <c r="B6679" s="3">
        <v>93890</v>
      </c>
      <c r="C6679" s="3" t="s">
        <v>1</v>
      </c>
      <c r="D6679" s="2" t="s">
        <v>460</v>
      </c>
      <c r="E6679" s="3">
        <v>19</v>
      </c>
      <c r="F6679" s="17">
        <v>0</v>
      </c>
      <c r="G6679" s="17">
        <v>1</v>
      </c>
      <c r="H6679" s="17">
        <v>0</v>
      </c>
      <c r="I6679" s="7">
        <v>3.3</v>
      </c>
      <c r="J6679" s="7">
        <v>15</v>
      </c>
      <c r="K6679" s="4">
        <v>1214</v>
      </c>
      <c r="L6679" s="5">
        <v>1214.0587</v>
      </c>
      <c r="M6679">
        <v>288709.89</v>
      </c>
      <c r="N6679" s="33">
        <v>1</v>
      </c>
      <c r="O6679" s="50" t="e">
        <f>INDEX([1]Dados!$M$2:$N$26779,MATCH($P6679,[1]Dados!$N$2:$N$26779,),2)</f>
        <v>#N/A</v>
      </c>
      <c r="P6679">
        <v>172628</v>
      </c>
      <c r="Q6679" s="1">
        <v>37215</v>
      </c>
      <c r="R6679" s="1">
        <v>37219</v>
      </c>
      <c r="S6679" t="s">
        <v>1784</v>
      </c>
    </row>
    <row r="6680" spans="1:19" x14ac:dyDescent="0.2">
      <c r="A6680" s="7">
        <v>520970</v>
      </c>
      <c r="B6680" s="3">
        <v>93890</v>
      </c>
      <c r="C6680" s="3" t="s">
        <v>1</v>
      </c>
      <c r="D6680" s="2" t="s">
        <v>460</v>
      </c>
      <c r="E6680" s="3">
        <v>19</v>
      </c>
      <c r="F6680" s="17">
        <v>0</v>
      </c>
      <c r="G6680" s="17">
        <v>1</v>
      </c>
      <c r="H6680" s="17">
        <v>0</v>
      </c>
      <c r="I6680" s="7">
        <v>3.4</v>
      </c>
      <c r="J6680" s="7">
        <v>15</v>
      </c>
      <c r="K6680" s="4">
        <v>1214</v>
      </c>
      <c r="L6680" s="5">
        <v>1214.0587</v>
      </c>
      <c r="M6680">
        <v>288709.89</v>
      </c>
      <c r="N6680" s="33">
        <v>1</v>
      </c>
      <c r="O6680" s="50" t="e">
        <f>INDEX([1]Dados!$M$2:$N$26779,MATCH($P6680,[1]Dados!$N$2:$N$26779,),2)</f>
        <v>#N/A</v>
      </c>
      <c r="P6680">
        <v>172628</v>
      </c>
      <c r="Q6680" s="1">
        <v>37215</v>
      </c>
      <c r="R6680" s="1">
        <v>37219</v>
      </c>
      <c r="S6680" t="s">
        <v>1784</v>
      </c>
    </row>
    <row r="6681" spans="1:19" x14ac:dyDescent="0.2">
      <c r="A6681" s="7">
        <v>520970</v>
      </c>
      <c r="B6681" s="3">
        <v>93890</v>
      </c>
      <c r="C6681" s="3" t="s">
        <v>1</v>
      </c>
      <c r="D6681" s="2" t="s">
        <v>460</v>
      </c>
      <c r="E6681" s="3">
        <v>19</v>
      </c>
      <c r="F6681" s="17">
        <v>0</v>
      </c>
      <c r="G6681" s="17">
        <v>1</v>
      </c>
      <c r="H6681" s="17">
        <v>0</v>
      </c>
      <c r="I6681" s="7">
        <v>3.1</v>
      </c>
      <c r="J6681" s="7">
        <v>18</v>
      </c>
      <c r="K6681" s="4">
        <v>1214</v>
      </c>
      <c r="L6681" s="5">
        <v>1214.0589</v>
      </c>
      <c r="M6681">
        <v>792400</v>
      </c>
      <c r="N6681" s="33">
        <v>1</v>
      </c>
      <c r="O6681" s="50" t="e">
        <f>INDEX([1]Dados!$M$2:$N$26779,MATCH($P6681,[1]Dados!$N$2:$N$26779,),2)</f>
        <v>#N/A</v>
      </c>
      <c r="P6681">
        <v>173059</v>
      </c>
      <c r="Q6681" s="1">
        <v>37215</v>
      </c>
      <c r="R6681" s="1">
        <v>37219</v>
      </c>
      <c r="S6681" t="s">
        <v>1822</v>
      </c>
    </row>
    <row r="6682" spans="1:19" x14ac:dyDescent="0.2">
      <c r="A6682" s="7">
        <v>520970</v>
      </c>
      <c r="B6682" s="3">
        <v>93890</v>
      </c>
      <c r="C6682" s="3" t="s">
        <v>1</v>
      </c>
      <c r="D6682" s="2" t="s">
        <v>460</v>
      </c>
      <c r="E6682" s="3">
        <v>19</v>
      </c>
      <c r="F6682" s="17">
        <v>0</v>
      </c>
      <c r="G6682" s="17">
        <v>1</v>
      </c>
      <c r="H6682" s="17">
        <v>0</v>
      </c>
      <c r="I6682" s="7">
        <v>3.11</v>
      </c>
      <c r="J6682" s="7">
        <v>25</v>
      </c>
      <c r="K6682" s="4">
        <v>1214</v>
      </c>
      <c r="L6682" s="5">
        <v>1214.0589</v>
      </c>
      <c r="M6682">
        <v>792400</v>
      </c>
      <c r="N6682" s="33">
        <v>1</v>
      </c>
      <c r="O6682" s="50" t="e">
        <f>INDEX([1]Dados!$M$2:$N$26779,MATCH($P6682,[1]Dados!$N$2:$N$26779,),2)</f>
        <v>#N/A</v>
      </c>
      <c r="P6682">
        <v>173059</v>
      </c>
      <c r="Q6682" s="1">
        <v>37215</v>
      </c>
      <c r="R6682" s="1">
        <v>37219</v>
      </c>
      <c r="S6682" t="s">
        <v>1822</v>
      </c>
    </row>
    <row r="6683" spans="1:19" x14ac:dyDescent="0.2">
      <c r="A6683" s="7">
        <v>520970</v>
      </c>
      <c r="B6683" s="3">
        <v>93890</v>
      </c>
      <c r="C6683" s="3" t="s">
        <v>1</v>
      </c>
      <c r="D6683" s="2" t="s">
        <v>460</v>
      </c>
      <c r="E6683" s="3">
        <v>19</v>
      </c>
      <c r="F6683" s="17">
        <v>0</v>
      </c>
      <c r="G6683" s="17">
        <v>1</v>
      </c>
      <c r="H6683" s="17">
        <v>0</v>
      </c>
      <c r="I6683" s="7">
        <v>3.12</v>
      </c>
      <c r="J6683" s="7">
        <v>15</v>
      </c>
      <c r="K6683" s="4">
        <v>1214</v>
      </c>
      <c r="L6683" s="5">
        <v>1214.0589</v>
      </c>
      <c r="M6683">
        <v>792400</v>
      </c>
      <c r="N6683" s="33">
        <v>1</v>
      </c>
      <c r="O6683" s="50" t="e">
        <f>INDEX([1]Dados!$M$2:$N$26779,MATCH($P6683,[1]Dados!$N$2:$N$26779,),2)</f>
        <v>#N/A</v>
      </c>
      <c r="P6683">
        <v>173059</v>
      </c>
      <c r="Q6683" s="1">
        <v>37215</v>
      </c>
      <c r="R6683" s="1">
        <v>37219</v>
      </c>
      <c r="S6683" t="s">
        <v>1822</v>
      </c>
    </row>
    <row r="6684" spans="1:19" x14ac:dyDescent="0.2">
      <c r="A6684" s="7">
        <v>520970</v>
      </c>
      <c r="B6684" s="3">
        <v>93890</v>
      </c>
      <c r="C6684" s="3" t="s">
        <v>1</v>
      </c>
      <c r="D6684" s="2" t="s">
        <v>460</v>
      </c>
      <c r="E6684" s="3">
        <v>19</v>
      </c>
      <c r="F6684" s="17">
        <v>0</v>
      </c>
      <c r="G6684" s="17">
        <v>1</v>
      </c>
      <c r="H6684" s="17">
        <v>0</v>
      </c>
      <c r="I6684" s="7">
        <v>3.5</v>
      </c>
      <c r="J6684" s="7">
        <v>13</v>
      </c>
      <c r="K6684" s="4">
        <v>1214</v>
      </c>
      <c r="L6684" s="5">
        <v>1214.0589</v>
      </c>
      <c r="M6684">
        <v>792400</v>
      </c>
      <c r="N6684" s="33">
        <v>1</v>
      </c>
      <c r="O6684" s="50" t="e">
        <f>INDEX([1]Dados!$M$2:$N$26779,MATCH($P6684,[1]Dados!$N$2:$N$26779,),2)</f>
        <v>#N/A</v>
      </c>
      <c r="P6684">
        <v>173059</v>
      </c>
      <c r="Q6684" s="1">
        <v>37215</v>
      </c>
      <c r="R6684" s="1">
        <v>37219</v>
      </c>
      <c r="S6684" t="s">
        <v>1822</v>
      </c>
    </row>
    <row r="6685" spans="1:19" x14ac:dyDescent="0.2">
      <c r="A6685" s="7">
        <v>520970</v>
      </c>
      <c r="B6685" s="3">
        <v>93890</v>
      </c>
      <c r="C6685" s="3" t="s">
        <v>1</v>
      </c>
      <c r="D6685" s="2" t="s">
        <v>460</v>
      </c>
      <c r="E6685" s="3">
        <v>19</v>
      </c>
      <c r="F6685" s="17">
        <v>0</v>
      </c>
      <c r="G6685" s="17">
        <v>1</v>
      </c>
      <c r="H6685" s="17">
        <v>0</v>
      </c>
      <c r="I6685" s="7">
        <v>3.6</v>
      </c>
      <c r="J6685" s="7">
        <v>25</v>
      </c>
      <c r="K6685" s="4">
        <v>1214</v>
      </c>
      <c r="L6685" s="5">
        <v>1214.0589</v>
      </c>
      <c r="M6685">
        <v>792400</v>
      </c>
      <c r="N6685" s="33">
        <v>1</v>
      </c>
      <c r="O6685" s="50" t="e">
        <f>INDEX([1]Dados!$M$2:$N$26779,MATCH($P6685,[1]Dados!$N$2:$N$26779,),2)</f>
        <v>#N/A</v>
      </c>
      <c r="P6685">
        <v>173059</v>
      </c>
      <c r="Q6685" s="1">
        <v>37215</v>
      </c>
      <c r="R6685" s="1">
        <v>37219</v>
      </c>
      <c r="S6685" t="s">
        <v>1822</v>
      </c>
    </row>
    <row r="6686" spans="1:19" x14ac:dyDescent="0.2">
      <c r="A6686" s="7">
        <v>520970</v>
      </c>
      <c r="B6686" s="3">
        <v>93890</v>
      </c>
      <c r="C6686" s="3" t="s">
        <v>1</v>
      </c>
      <c r="D6686" s="2" t="s">
        <v>460</v>
      </c>
      <c r="E6686" s="3">
        <v>19</v>
      </c>
      <c r="F6686" s="17">
        <v>0</v>
      </c>
      <c r="G6686" s="17">
        <v>1</v>
      </c>
      <c r="H6686" s="17">
        <v>0</v>
      </c>
      <c r="I6686" s="7">
        <v>3.7</v>
      </c>
      <c r="J6686" s="7">
        <v>27</v>
      </c>
      <c r="K6686" s="4">
        <v>1214</v>
      </c>
      <c r="L6686" s="5">
        <v>1214.0589</v>
      </c>
      <c r="M6686">
        <v>792400</v>
      </c>
      <c r="N6686" s="33">
        <v>1</v>
      </c>
      <c r="O6686" s="50" t="e">
        <f>INDEX([1]Dados!$M$2:$N$26779,MATCH($P6686,[1]Dados!$N$2:$N$26779,),2)</f>
        <v>#N/A</v>
      </c>
      <c r="P6686">
        <v>173059</v>
      </c>
      <c r="Q6686" s="1">
        <v>37215</v>
      </c>
      <c r="R6686" s="1">
        <v>37219</v>
      </c>
      <c r="S6686" t="s">
        <v>1822</v>
      </c>
    </row>
    <row r="6687" spans="1:19" x14ac:dyDescent="0.2">
      <c r="A6687" s="7">
        <v>520970</v>
      </c>
      <c r="B6687" s="3">
        <v>93890</v>
      </c>
      <c r="C6687" s="3" t="s">
        <v>1</v>
      </c>
      <c r="D6687" s="2" t="s">
        <v>460</v>
      </c>
      <c r="E6687" s="3">
        <v>19</v>
      </c>
      <c r="F6687" s="17">
        <v>0</v>
      </c>
      <c r="G6687" s="17">
        <v>1</v>
      </c>
      <c r="H6687" s="17">
        <v>0</v>
      </c>
      <c r="I6687" s="7">
        <v>3.8</v>
      </c>
      <c r="J6687" s="7">
        <v>28</v>
      </c>
      <c r="K6687" s="4">
        <v>1214</v>
      </c>
      <c r="L6687" s="5">
        <v>1214.0589</v>
      </c>
      <c r="M6687">
        <v>792400</v>
      </c>
      <c r="N6687" s="33">
        <v>1</v>
      </c>
      <c r="O6687" s="50" t="e">
        <f>INDEX([1]Dados!$M$2:$N$26779,MATCH($P6687,[1]Dados!$N$2:$N$26779,),2)</f>
        <v>#N/A</v>
      </c>
      <c r="P6687">
        <v>173059</v>
      </c>
      <c r="Q6687" s="1">
        <v>37215</v>
      </c>
      <c r="R6687" s="1">
        <v>37219</v>
      </c>
      <c r="S6687" t="s">
        <v>1822</v>
      </c>
    </row>
    <row r="6688" spans="1:19" x14ac:dyDescent="0.2">
      <c r="A6688" s="7">
        <v>520970</v>
      </c>
      <c r="B6688" s="3">
        <v>93890</v>
      </c>
      <c r="C6688" s="3" t="s">
        <v>1</v>
      </c>
      <c r="D6688" s="2" t="s">
        <v>460</v>
      </c>
      <c r="E6688" s="3">
        <v>19</v>
      </c>
      <c r="F6688" s="17">
        <v>0</v>
      </c>
      <c r="G6688" s="17">
        <v>1</v>
      </c>
      <c r="H6688" s="17">
        <v>0</v>
      </c>
      <c r="I6688" s="7">
        <v>3.9</v>
      </c>
      <c r="J6688" s="7">
        <v>23</v>
      </c>
      <c r="K6688" s="4">
        <v>1214</v>
      </c>
      <c r="L6688" s="5">
        <v>1214.0589</v>
      </c>
      <c r="M6688">
        <v>792400</v>
      </c>
      <c r="N6688" s="33">
        <v>1</v>
      </c>
      <c r="O6688" s="50" t="e">
        <f>INDEX([1]Dados!$M$2:$N$26779,MATCH($P6688,[1]Dados!$N$2:$N$26779,),2)</f>
        <v>#N/A</v>
      </c>
      <c r="P6688">
        <v>173059</v>
      </c>
      <c r="Q6688" s="1">
        <v>37215</v>
      </c>
      <c r="R6688" s="1">
        <v>37219</v>
      </c>
      <c r="S6688" t="s">
        <v>1822</v>
      </c>
    </row>
    <row r="6689" spans="1:19" x14ac:dyDescent="0.2">
      <c r="A6689" s="7">
        <v>520970</v>
      </c>
      <c r="B6689" s="3">
        <v>93890</v>
      </c>
      <c r="C6689" s="3" t="s">
        <v>1</v>
      </c>
      <c r="D6689" s="2" t="s">
        <v>460</v>
      </c>
      <c r="E6689" s="3">
        <v>19</v>
      </c>
      <c r="F6689" s="17">
        <v>0</v>
      </c>
      <c r="G6689" s="17">
        <v>1</v>
      </c>
      <c r="H6689" s="17">
        <v>0</v>
      </c>
      <c r="I6689" s="7" t="s">
        <v>3</v>
      </c>
      <c r="J6689" s="7">
        <v>0</v>
      </c>
      <c r="K6689" s="4">
        <v>1214</v>
      </c>
      <c r="L6689" s="5">
        <v>1214.8580999999999</v>
      </c>
      <c r="M6689">
        <v>86356.800000000003</v>
      </c>
      <c r="N6689" s="33">
        <v>1</v>
      </c>
      <c r="O6689" s="50" t="e">
        <f>INDEX([1]Dados!$M$2:$N$26779,MATCH($P6689,[1]Dados!$N$2:$N$26779,),2)</f>
        <v>#N/A</v>
      </c>
      <c r="P6689">
        <v>172602</v>
      </c>
      <c r="Q6689" s="1">
        <v>37215</v>
      </c>
      <c r="R6689" s="1">
        <v>37219</v>
      </c>
      <c r="S6689" t="s">
        <v>2134</v>
      </c>
    </row>
    <row r="6690" spans="1:19" x14ac:dyDescent="0.2">
      <c r="A6690" s="7">
        <v>520970</v>
      </c>
      <c r="B6690" s="3">
        <v>93890</v>
      </c>
      <c r="C6690" s="3" t="s">
        <v>1</v>
      </c>
      <c r="D6690" s="2" t="s">
        <v>460</v>
      </c>
      <c r="E6690" s="3">
        <v>19</v>
      </c>
      <c r="F6690" s="17">
        <v>0</v>
      </c>
      <c r="G6690" s="17">
        <v>1</v>
      </c>
      <c r="H6690" s="17">
        <v>0</v>
      </c>
      <c r="I6690" s="7">
        <v>4.0999999999999996</v>
      </c>
      <c r="J6690" s="7">
        <v>0</v>
      </c>
      <c r="K6690" s="4">
        <v>1293</v>
      </c>
      <c r="L6690" s="5">
        <v>1293.0592999999999</v>
      </c>
      <c r="M6690">
        <v>8723.7999999999993</v>
      </c>
      <c r="N6690" s="33">
        <v>1</v>
      </c>
      <c r="O6690" s="50" t="e">
        <f>INDEX([1]Dados!$M$2:$N$26779,MATCH($P6690,[1]Dados!$N$2:$N$26779,),2)</f>
        <v>#N/A</v>
      </c>
      <c r="P6690">
        <v>172505</v>
      </c>
      <c r="Q6690" s="1">
        <v>37215</v>
      </c>
      <c r="R6690" s="1">
        <v>37219</v>
      </c>
      <c r="S6690" t="s">
        <v>1801</v>
      </c>
    </row>
    <row r="6691" spans="1:19" x14ac:dyDescent="0.2">
      <c r="A6691" s="7">
        <v>520970</v>
      </c>
      <c r="B6691" s="3">
        <v>93890</v>
      </c>
      <c r="C6691" s="3" t="s">
        <v>1</v>
      </c>
      <c r="D6691" s="2" t="s">
        <v>460</v>
      </c>
      <c r="E6691" s="3">
        <v>19</v>
      </c>
      <c r="F6691" s="17">
        <v>0</v>
      </c>
      <c r="G6691" s="17">
        <v>1</v>
      </c>
      <c r="H6691" s="17">
        <v>0</v>
      </c>
      <c r="I6691" s="7">
        <v>4.2</v>
      </c>
      <c r="J6691" s="7">
        <v>17</v>
      </c>
      <c r="K6691" s="4">
        <v>1293</v>
      </c>
      <c r="L6691" s="5">
        <v>1293.0592999999999</v>
      </c>
      <c r="M6691">
        <v>8723.7999999999993</v>
      </c>
      <c r="N6691" s="33">
        <v>1</v>
      </c>
      <c r="O6691" s="50" t="e">
        <f>INDEX([1]Dados!$M$2:$N$26779,MATCH($P6691,[1]Dados!$N$2:$N$26779,),2)</f>
        <v>#N/A</v>
      </c>
      <c r="P6691">
        <v>172505</v>
      </c>
      <c r="Q6691" s="1">
        <v>37215</v>
      </c>
      <c r="R6691" s="1">
        <v>37219</v>
      </c>
      <c r="S6691" t="s">
        <v>1801</v>
      </c>
    </row>
    <row r="6692" spans="1:19" x14ac:dyDescent="0.2">
      <c r="A6692" s="7">
        <v>520970</v>
      </c>
      <c r="B6692" s="3">
        <v>93890</v>
      </c>
      <c r="C6692" s="3" t="s">
        <v>1</v>
      </c>
      <c r="D6692" s="2" t="s">
        <v>460</v>
      </c>
      <c r="E6692" s="3">
        <v>19</v>
      </c>
      <c r="F6692" s="17">
        <v>0</v>
      </c>
      <c r="G6692" s="17">
        <v>1</v>
      </c>
      <c r="H6692" s="17">
        <v>0</v>
      </c>
      <c r="I6692" s="7">
        <v>4.3</v>
      </c>
      <c r="J6692" s="7">
        <v>22</v>
      </c>
      <c r="K6692" s="4">
        <v>1293</v>
      </c>
      <c r="L6692" s="5">
        <v>1293.0592999999999</v>
      </c>
      <c r="M6692">
        <v>8723.7999999999993</v>
      </c>
      <c r="N6692" s="33">
        <v>1</v>
      </c>
      <c r="O6692" s="50" t="e">
        <f>INDEX([1]Dados!$M$2:$N$26779,MATCH($P6692,[1]Dados!$N$2:$N$26779,),2)</f>
        <v>#N/A</v>
      </c>
      <c r="P6692">
        <v>172505</v>
      </c>
      <c r="Q6692" s="1">
        <v>37215</v>
      </c>
      <c r="R6692" s="1">
        <v>37219</v>
      </c>
      <c r="S6692" t="s">
        <v>1801</v>
      </c>
    </row>
    <row r="6693" spans="1:19" x14ac:dyDescent="0.2">
      <c r="A6693" s="7">
        <v>520970</v>
      </c>
      <c r="B6693" s="3">
        <v>93890</v>
      </c>
      <c r="C6693" s="3" t="s">
        <v>1</v>
      </c>
      <c r="D6693" s="2" t="s">
        <v>460</v>
      </c>
      <c r="E6693" s="3">
        <v>19</v>
      </c>
      <c r="F6693" s="17">
        <v>0</v>
      </c>
      <c r="G6693" s="17">
        <v>1</v>
      </c>
      <c r="H6693" s="17">
        <v>0</v>
      </c>
      <c r="I6693" s="7">
        <v>4.4000000000000004</v>
      </c>
      <c r="J6693" s="7">
        <v>29</v>
      </c>
      <c r="K6693" s="4">
        <v>1293</v>
      </c>
      <c r="L6693" s="5">
        <v>1293.0592999999999</v>
      </c>
      <c r="M6693">
        <v>8723.7999999999993</v>
      </c>
      <c r="N6693" s="33">
        <v>1</v>
      </c>
      <c r="O6693" s="50" t="e">
        <f>INDEX([1]Dados!$M$2:$N$26779,MATCH($P6693,[1]Dados!$N$2:$N$26779,),2)</f>
        <v>#N/A</v>
      </c>
      <c r="P6693">
        <v>172505</v>
      </c>
      <c r="Q6693" s="1">
        <v>37215</v>
      </c>
      <c r="R6693" s="1">
        <v>37219</v>
      </c>
      <c r="S6693" t="s">
        <v>1801</v>
      </c>
    </row>
    <row r="6694" spans="1:19" x14ac:dyDescent="0.2">
      <c r="A6694" s="7">
        <v>520970</v>
      </c>
      <c r="B6694" s="3">
        <v>93890</v>
      </c>
      <c r="C6694" s="3" t="s">
        <v>1</v>
      </c>
      <c r="D6694" s="2" t="s">
        <v>460</v>
      </c>
      <c r="E6694" s="3">
        <v>19</v>
      </c>
      <c r="F6694" s="17">
        <v>0</v>
      </c>
      <c r="G6694" s="17">
        <v>1</v>
      </c>
      <c r="H6694" s="17">
        <v>0</v>
      </c>
      <c r="I6694" s="7">
        <v>5.0999999999999996</v>
      </c>
      <c r="J6694" s="7">
        <v>25</v>
      </c>
      <c r="K6694" s="4">
        <v>8007</v>
      </c>
      <c r="L6694" s="5">
        <v>8007.3984</v>
      </c>
      <c r="M6694">
        <v>123280</v>
      </c>
      <c r="N6694" s="33">
        <v>1</v>
      </c>
      <c r="O6694" s="50" t="e">
        <f>INDEX([1]Dados!$M$2:$N$26779,MATCH($P6694,[1]Dados!$N$2:$N$26779,),2)</f>
        <v>#N/A</v>
      </c>
      <c r="P6694">
        <v>173192</v>
      </c>
      <c r="Q6694" s="1">
        <v>37215</v>
      </c>
      <c r="R6694" s="1">
        <v>37219</v>
      </c>
      <c r="S6694" t="s">
        <v>1913</v>
      </c>
    </row>
    <row r="6695" spans="1:19" x14ac:dyDescent="0.2">
      <c r="A6695" s="7">
        <v>211260</v>
      </c>
      <c r="B6695" s="3">
        <v>9458</v>
      </c>
      <c r="C6695" s="3" t="s">
        <v>39</v>
      </c>
      <c r="D6695" s="2" t="s">
        <v>837</v>
      </c>
      <c r="E6695" s="3">
        <v>19</v>
      </c>
      <c r="F6695" s="17">
        <v>0</v>
      </c>
      <c r="G6695" s="17">
        <v>1</v>
      </c>
      <c r="H6695" s="17">
        <v>0</v>
      </c>
      <c r="I6695" s="7">
        <v>9.1</v>
      </c>
      <c r="J6695" s="7">
        <v>9</v>
      </c>
      <c r="K6695" s="4">
        <v>122</v>
      </c>
      <c r="L6695" s="5">
        <v>122.3861</v>
      </c>
      <c r="M6695">
        <v>155484.57999999999</v>
      </c>
      <c r="N6695" s="3">
        <v>1</v>
      </c>
      <c r="O6695" s="50" t="e">
        <f>INDEX([1]Dados!$M$2:$N$26779,MATCH($P6695,[1]Dados!$N$2:$N$26779,),2)</f>
        <v>#N/A</v>
      </c>
      <c r="P6695">
        <v>173189</v>
      </c>
      <c r="Q6695" s="1">
        <v>37215</v>
      </c>
      <c r="R6695" s="1">
        <v>37219</v>
      </c>
      <c r="S6695" t="s">
        <v>1417</v>
      </c>
    </row>
    <row r="6696" spans="1:19" x14ac:dyDescent="0.2">
      <c r="A6696" s="7">
        <v>211260</v>
      </c>
      <c r="B6696" s="3">
        <v>9458</v>
      </c>
      <c r="C6696" s="3" t="s">
        <v>39</v>
      </c>
      <c r="D6696" s="2" t="s">
        <v>837</v>
      </c>
      <c r="E6696" s="3">
        <v>19</v>
      </c>
      <c r="F6696" s="17">
        <v>0</v>
      </c>
      <c r="G6696" s="17">
        <v>1</v>
      </c>
      <c r="H6696" s="17">
        <v>0</v>
      </c>
      <c r="I6696" s="7">
        <v>9.1999999999999993</v>
      </c>
      <c r="J6696" s="7">
        <v>7</v>
      </c>
      <c r="K6696" s="4">
        <v>122</v>
      </c>
      <c r="L6696" s="5">
        <v>122.3861</v>
      </c>
      <c r="M6696">
        <v>155484.57999999999</v>
      </c>
      <c r="N6696" s="3">
        <v>1</v>
      </c>
      <c r="O6696" s="50" t="e">
        <f>INDEX([1]Dados!$M$2:$N$26779,MATCH($P6696,[1]Dados!$N$2:$N$26779,),2)</f>
        <v>#N/A</v>
      </c>
      <c r="P6696">
        <v>173189</v>
      </c>
      <c r="Q6696" s="1">
        <v>37215</v>
      </c>
      <c r="R6696" s="1">
        <v>37219</v>
      </c>
      <c r="S6696" t="s">
        <v>1417</v>
      </c>
    </row>
    <row r="6697" spans="1:19" x14ac:dyDescent="0.2">
      <c r="A6697" s="7">
        <v>211260</v>
      </c>
      <c r="B6697" s="3">
        <v>9458</v>
      </c>
      <c r="C6697" s="3" t="s">
        <v>39</v>
      </c>
      <c r="D6697" s="2" t="s">
        <v>837</v>
      </c>
      <c r="E6697" s="3">
        <v>19</v>
      </c>
      <c r="F6697" s="17">
        <v>0</v>
      </c>
      <c r="G6697" s="17">
        <v>1</v>
      </c>
      <c r="H6697" s="17">
        <v>0</v>
      </c>
      <c r="I6697" s="7">
        <v>9.3000000000000007</v>
      </c>
      <c r="J6697" s="7">
        <v>0</v>
      </c>
      <c r="K6697" s="4">
        <v>122</v>
      </c>
      <c r="L6697" s="5">
        <v>122.3861</v>
      </c>
      <c r="M6697">
        <v>155484.57999999999</v>
      </c>
      <c r="N6697" s="3">
        <v>1</v>
      </c>
      <c r="O6697" s="50" t="e">
        <f>INDEX([1]Dados!$M$2:$N$26779,MATCH($P6697,[1]Dados!$N$2:$N$26779,),2)</f>
        <v>#N/A</v>
      </c>
      <c r="P6697">
        <v>173189</v>
      </c>
      <c r="Q6697" s="1">
        <v>37215</v>
      </c>
      <c r="R6697" s="1">
        <v>37219</v>
      </c>
      <c r="S6697" t="s">
        <v>1417</v>
      </c>
    </row>
    <row r="6698" spans="1:19" x14ac:dyDescent="0.2">
      <c r="A6698" s="7">
        <v>211260</v>
      </c>
      <c r="B6698" s="3">
        <v>9458</v>
      </c>
      <c r="C6698" s="3" t="s">
        <v>39</v>
      </c>
      <c r="D6698" s="2" t="s">
        <v>837</v>
      </c>
      <c r="E6698" s="3">
        <v>19</v>
      </c>
      <c r="F6698" s="17">
        <v>0</v>
      </c>
      <c r="G6698" s="17">
        <v>1</v>
      </c>
      <c r="H6698" s="17">
        <v>0</v>
      </c>
      <c r="I6698" s="7">
        <v>9.4</v>
      </c>
      <c r="J6698" s="7">
        <v>33</v>
      </c>
      <c r="K6698" s="4">
        <v>122</v>
      </c>
      <c r="L6698" s="5">
        <v>122.3861</v>
      </c>
      <c r="M6698">
        <v>155484.57999999999</v>
      </c>
      <c r="N6698" s="3">
        <v>1</v>
      </c>
      <c r="O6698" s="50" t="e">
        <f>INDEX([1]Dados!$M$2:$N$26779,MATCH($P6698,[1]Dados!$N$2:$N$26779,),2)</f>
        <v>#N/A</v>
      </c>
      <c r="P6698">
        <v>173189</v>
      </c>
      <c r="Q6698" s="1">
        <v>37215</v>
      </c>
      <c r="R6698" s="1">
        <v>37219</v>
      </c>
      <c r="S6698" t="s">
        <v>1417</v>
      </c>
    </row>
    <row r="6699" spans="1:19" x14ac:dyDescent="0.2">
      <c r="A6699" s="7">
        <v>211260</v>
      </c>
      <c r="B6699" s="3">
        <v>9458</v>
      </c>
      <c r="C6699" s="3" t="s">
        <v>39</v>
      </c>
      <c r="D6699" s="2" t="s">
        <v>837</v>
      </c>
      <c r="E6699" s="3">
        <v>19</v>
      </c>
      <c r="F6699" s="17">
        <v>0</v>
      </c>
      <c r="G6699" s="17">
        <v>1</v>
      </c>
      <c r="H6699" s="17">
        <v>0</v>
      </c>
      <c r="I6699" s="7">
        <v>9.5</v>
      </c>
      <c r="J6699" s="7">
        <v>5</v>
      </c>
      <c r="K6699" s="4">
        <v>122</v>
      </c>
      <c r="L6699" s="5">
        <v>122.3861</v>
      </c>
      <c r="M6699">
        <v>155484.57999999999</v>
      </c>
      <c r="N6699" s="3">
        <v>1</v>
      </c>
      <c r="O6699" s="50" t="e">
        <f>INDEX([1]Dados!$M$2:$N$26779,MATCH($P6699,[1]Dados!$N$2:$N$26779,),2)</f>
        <v>#N/A</v>
      </c>
      <c r="P6699">
        <v>173189</v>
      </c>
      <c r="Q6699" s="1">
        <v>37215</v>
      </c>
      <c r="R6699" s="1">
        <v>37219</v>
      </c>
      <c r="S6699" t="s">
        <v>1417</v>
      </c>
    </row>
    <row r="6700" spans="1:19" x14ac:dyDescent="0.2">
      <c r="A6700" s="7">
        <v>211260</v>
      </c>
      <c r="B6700" s="3">
        <v>9458</v>
      </c>
      <c r="C6700" s="3" t="s">
        <v>39</v>
      </c>
      <c r="D6700" s="2" t="s">
        <v>837</v>
      </c>
      <c r="E6700" s="3">
        <v>19</v>
      </c>
      <c r="F6700" s="17">
        <v>0</v>
      </c>
      <c r="G6700" s="17">
        <v>1</v>
      </c>
      <c r="H6700" s="17">
        <v>0</v>
      </c>
      <c r="I6700" s="7">
        <v>9.6</v>
      </c>
      <c r="J6700" s="7">
        <v>19</v>
      </c>
      <c r="K6700" s="4">
        <v>122</v>
      </c>
      <c r="L6700" s="5">
        <v>122.3861</v>
      </c>
      <c r="M6700">
        <v>155484.57999999999</v>
      </c>
      <c r="N6700" s="3">
        <v>1</v>
      </c>
      <c r="O6700" s="50" t="e">
        <f>INDEX([1]Dados!$M$2:$N$26779,MATCH($P6700,[1]Dados!$N$2:$N$26779,),2)</f>
        <v>#N/A</v>
      </c>
      <c r="P6700">
        <v>173189</v>
      </c>
      <c r="Q6700" s="1">
        <v>37215</v>
      </c>
      <c r="R6700" s="1">
        <v>37219</v>
      </c>
      <c r="S6700" t="s">
        <v>1417</v>
      </c>
    </row>
    <row r="6701" spans="1:19" x14ac:dyDescent="0.2">
      <c r="A6701" s="7">
        <v>211260</v>
      </c>
      <c r="B6701" s="3">
        <v>9458</v>
      </c>
      <c r="C6701" s="3" t="s">
        <v>39</v>
      </c>
      <c r="D6701" s="2" t="s">
        <v>837</v>
      </c>
      <c r="E6701" s="3">
        <v>19</v>
      </c>
      <c r="F6701" s="17">
        <v>0</v>
      </c>
      <c r="G6701" s="17">
        <v>1</v>
      </c>
      <c r="H6701" s="17">
        <v>0</v>
      </c>
      <c r="I6701" s="7">
        <v>9.6999999999999993</v>
      </c>
      <c r="J6701" s="7">
        <v>7</v>
      </c>
      <c r="K6701" s="4">
        <v>122</v>
      </c>
      <c r="L6701" s="5">
        <v>122.3861</v>
      </c>
      <c r="M6701">
        <v>155484.57999999999</v>
      </c>
      <c r="N6701" s="3">
        <v>1</v>
      </c>
      <c r="O6701" s="50" t="e">
        <f>INDEX([1]Dados!$M$2:$N$26779,MATCH($P6701,[1]Dados!$N$2:$N$26779,),2)</f>
        <v>#N/A</v>
      </c>
      <c r="P6701">
        <v>173189</v>
      </c>
      <c r="Q6701" s="1">
        <v>37215</v>
      </c>
      <c r="R6701" s="1">
        <v>37219</v>
      </c>
      <c r="S6701" t="s">
        <v>1417</v>
      </c>
    </row>
    <row r="6702" spans="1:19" x14ac:dyDescent="0.2">
      <c r="A6702" s="7">
        <v>211260</v>
      </c>
      <c r="B6702" s="3">
        <v>9458</v>
      </c>
      <c r="C6702" s="3" t="s">
        <v>39</v>
      </c>
      <c r="D6702" s="2" t="s">
        <v>837</v>
      </c>
      <c r="E6702" s="3">
        <v>19</v>
      </c>
      <c r="F6702" s="17">
        <v>0</v>
      </c>
      <c r="G6702" s="17">
        <v>1</v>
      </c>
      <c r="H6702" s="17">
        <v>0</v>
      </c>
      <c r="I6702" s="7">
        <v>8.1</v>
      </c>
      <c r="J6702" s="7">
        <v>9</v>
      </c>
      <c r="K6702" s="4">
        <v>122</v>
      </c>
      <c r="L6702" s="5">
        <v>122.76519999999999</v>
      </c>
      <c r="M6702">
        <v>127868.13</v>
      </c>
      <c r="N6702" s="3">
        <v>1</v>
      </c>
      <c r="O6702" s="50" t="e">
        <f>INDEX([1]Dados!$M$2:$N$26779,MATCH($P6702,[1]Dados!$N$2:$N$26779,),2)</f>
        <v>#N/A</v>
      </c>
      <c r="P6702">
        <v>173191</v>
      </c>
      <c r="Q6702" s="1">
        <v>37215</v>
      </c>
      <c r="R6702" s="1">
        <v>37219</v>
      </c>
      <c r="S6702" t="s">
        <v>1417</v>
      </c>
    </row>
    <row r="6703" spans="1:19" x14ac:dyDescent="0.2">
      <c r="A6703" s="7">
        <v>211260</v>
      </c>
      <c r="B6703" s="3">
        <v>9458</v>
      </c>
      <c r="C6703" s="3" t="s">
        <v>39</v>
      </c>
      <c r="D6703" s="2" t="s">
        <v>837</v>
      </c>
      <c r="E6703" s="3">
        <v>19</v>
      </c>
      <c r="F6703" s="17">
        <v>0</v>
      </c>
      <c r="G6703" s="17">
        <v>1</v>
      </c>
      <c r="H6703" s="17">
        <v>0</v>
      </c>
      <c r="I6703" s="7">
        <v>8.1999999999999993</v>
      </c>
      <c r="J6703" s="7">
        <v>7</v>
      </c>
      <c r="K6703" s="4">
        <v>122</v>
      </c>
      <c r="L6703" s="5">
        <v>122.76519999999999</v>
      </c>
      <c r="M6703">
        <v>127868.13</v>
      </c>
      <c r="N6703" s="3">
        <v>1</v>
      </c>
      <c r="O6703" s="50" t="e">
        <f>INDEX([1]Dados!$M$2:$N$26779,MATCH($P6703,[1]Dados!$N$2:$N$26779,),2)</f>
        <v>#N/A</v>
      </c>
      <c r="P6703">
        <v>173191</v>
      </c>
      <c r="Q6703" s="1">
        <v>37215</v>
      </c>
      <c r="R6703" s="1">
        <v>37219</v>
      </c>
      <c r="S6703" t="s">
        <v>1417</v>
      </c>
    </row>
    <row r="6704" spans="1:19" x14ac:dyDescent="0.2">
      <c r="A6704" s="7">
        <v>211260</v>
      </c>
      <c r="B6704" s="3">
        <v>9458</v>
      </c>
      <c r="C6704" s="3" t="s">
        <v>39</v>
      </c>
      <c r="D6704" s="2" t="s">
        <v>837</v>
      </c>
      <c r="E6704" s="3">
        <v>19</v>
      </c>
      <c r="F6704" s="17">
        <v>0</v>
      </c>
      <c r="G6704" s="17">
        <v>1</v>
      </c>
      <c r="H6704" s="17">
        <v>0</v>
      </c>
      <c r="I6704" s="7">
        <v>8.3000000000000007</v>
      </c>
      <c r="J6704" s="7">
        <v>0</v>
      </c>
      <c r="K6704" s="4">
        <v>122</v>
      </c>
      <c r="L6704" s="5">
        <v>122.76519999999999</v>
      </c>
      <c r="M6704">
        <v>127868.13</v>
      </c>
      <c r="N6704" s="3">
        <v>1</v>
      </c>
      <c r="O6704" s="50" t="e">
        <f>INDEX([1]Dados!$M$2:$N$26779,MATCH($P6704,[1]Dados!$N$2:$N$26779,),2)</f>
        <v>#N/A</v>
      </c>
      <c r="P6704">
        <v>173191</v>
      </c>
      <c r="Q6704" s="1">
        <v>37215</v>
      </c>
      <c r="R6704" s="1">
        <v>37219</v>
      </c>
      <c r="S6704" t="s">
        <v>1417</v>
      </c>
    </row>
    <row r="6705" spans="1:19" x14ac:dyDescent="0.2">
      <c r="A6705" s="7">
        <v>211260</v>
      </c>
      <c r="B6705" s="3">
        <v>9458</v>
      </c>
      <c r="C6705" s="3" t="s">
        <v>39</v>
      </c>
      <c r="D6705" s="2" t="s">
        <v>837</v>
      </c>
      <c r="E6705" s="3">
        <v>19</v>
      </c>
      <c r="F6705" s="17">
        <v>0</v>
      </c>
      <c r="G6705" s="17">
        <v>1</v>
      </c>
      <c r="H6705" s="17">
        <v>0</v>
      </c>
      <c r="I6705" s="7">
        <v>8.4</v>
      </c>
      <c r="J6705" s="7">
        <v>17</v>
      </c>
      <c r="K6705" s="4">
        <v>122</v>
      </c>
      <c r="L6705" s="5">
        <v>122.76519999999999</v>
      </c>
      <c r="M6705">
        <v>127868.13</v>
      </c>
      <c r="N6705" s="3">
        <v>1</v>
      </c>
      <c r="O6705" s="50" t="e">
        <f>INDEX([1]Dados!$M$2:$N$26779,MATCH($P6705,[1]Dados!$N$2:$N$26779,),2)</f>
        <v>#N/A</v>
      </c>
      <c r="P6705">
        <v>173191</v>
      </c>
      <c r="Q6705" s="1">
        <v>37215</v>
      </c>
      <c r="R6705" s="1">
        <v>37219</v>
      </c>
      <c r="S6705" t="s">
        <v>1417</v>
      </c>
    </row>
    <row r="6706" spans="1:19" x14ac:dyDescent="0.2">
      <c r="A6706" s="7">
        <v>211260</v>
      </c>
      <c r="B6706" s="3">
        <v>9458</v>
      </c>
      <c r="C6706" s="3" t="s">
        <v>39</v>
      </c>
      <c r="D6706" s="2" t="s">
        <v>837</v>
      </c>
      <c r="E6706" s="3">
        <v>19</v>
      </c>
      <c r="F6706" s="17">
        <v>0</v>
      </c>
      <c r="G6706" s="17">
        <v>1</v>
      </c>
      <c r="H6706" s="17">
        <v>0</v>
      </c>
      <c r="I6706" s="7">
        <v>8.5</v>
      </c>
      <c r="J6706" s="7">
        <v>33</v>
      </c>
      <c r="K6706" s="4">
        <v>122</v>
      </c>
      <c r="L6706" s="5">
        <v>122.76519999999999</v>
      </c>
      <c r="M6706">
        <v>127868.13</v>
      </c>
      <c r="N6706" s="3">
        <v>1</v>
      </c>
      <c r="O6706" s="50" t="e">
        <f>INDEX([1]Dados!$M$2:$N$26779,MATCH($P6706,[1]Dados!$N$2:$N$26779,),2)</f>
        <v>#N/A</v>
      </c>
      <c r="P6706">
        <v>173191</v>
      </c>
      <c r="Q6706" s="1">
        <v>37215</v>
      </c>
      <c r="R6706" s="1">
        <v>37219</v>
      </c>
      <c r="S6706" t="s">
        <v>1417</v>
      </c>
    </row>
    <row r="6707" spans="1:19" x14ac:dyDescent="0.2">
      <c r="A6707" s="7">
        <v>211260</v>
      </c>
      <c r="B6707" s="3">
        <v>9458</v>
      </c>
      <c r="C6707" s="3" t="s">
        <v>39</v>
      </c>
      <c r="D6707" s="2" t="s">
        <v>837</v>
      </c>
      <c r="E6707" s="3">
        <v>19</v>
      </c>
      <c r="F6707" s="17">
        <v>0</v>
      </c>
      <c r="G6707" s="17">
        <v>1</v>
      </c>
      <c r="H6707" s="17">
        <v>0</v>
      </c>
      <c r="I6707" s="7">
        <v>8.6</v>
      </c>
      <c r="J6707" s="7">
        <v>5</v>
      </c>
      <c r="K6707" s="4">
        <v>122</v>
      </c>
      <c r="L6707" s="5">
        <v>122.76519999999999</v>
      </c>
      <c r="M6707">
        <v>127868.13</v>
      </c>
      <c r="N6707" s="3">
        <v>1</v>
      </c>
      <c r="O6707" s="50" t="e">
        <f>INDEX([1]Dados!$M$2:$N$26779,MATCH($P6707,[1]Dados!$N$2:$N$26779,),2)</f>
        <v>#N/A</v>
      </c>
      <c r="P6707">
        <v>173191</v>
      </c>
      <c r="Q6707" s="1">
        <v>37215</v>
      </c>
      <c r="R6707" s="1">
        <v>37219</v>
      </c>
      <c r="S6707" t="s">
        <v>1417</v>
      </c>
    </row>
    <row r="6708" spans="1:19" x14ac:dyDescent="0.2">
      <c r="A6708" s="7">
        <v>211260</v>
      </c>
      <c r="B6708" s="3">
        <v>9458</v>
      </c>
      <c r="C6708" s="3" t="s">
        <v>39</v>
      </c>
      <c r="D6708" s="2" t="s">
        <v>837</v>
      </c>
      <c r="E6708" s="3">
        <v>19</v>
      </c>
      <c r="F6708" s="17">
        <v>0</v>
      </c>
      <c r="G6708" s="17">
        <v>1</v>
      </c>
      <c r="H6708" s="17">
        <v>0</v>
      </c>
      <c r="I6708" s="7">
        <v>8.6999999999999993</v>
      </c>
      <c r="J6708" s="7">
        <v>19</v>
      </c>
      <c r="K6708" s="4">
        <v>122</v>
      </c>
      <c r="L6708" s="5">
        <v>122.76519999999999</v>
      </c>
      <c r="M6708">
        <v>127868.13</v>
      </c>
      <c r="N6708" s="3">
        <v>1</v>
      </c>
      <c r="O6708" s="50" t="e">
        <f>INDEX([1]Dados!$M$2:$N$26779,MATCH($P6708,[1]Dados!$N$2:$N$26779,),2)</f>
        <v>#N/A</v>
      </c>
      <c r="P6708">
        <v>173191</v>
      </c>
      <c r="Q6708" s="1">
        <v>37215</v>
      </c>
      <c r="R6708" s="1">
        <v>37219</v>
      </c>
      <c r="S6708" t="s">
        <v>1417</v>
      </c>
    </row>
    <row r="6709" spans="1:19" x14ac:dyDescent="0.2">
      <c r="A6709" s="7">
        <v>211260</v>
      </c>
      <c r="B6709" s="3">
        <v>9458</v>
      </c>
      <c r="C6709" s="3" t="s">
        <v>39</v>
      </c>
      <c r="D6709" s="2" t="s">
        <v>837</v>
      </c>
      <c r="E6709" s="3">
        <v>19</v>
      </c>
      <c r="F6709" s="17">
        <v>0</v>
      </c>
      <c r="G6709" s="17">
        <v>1</v>
      </c>
      <c r="H6709" s="17">
        <v>0</v>
      </c>
      <c r="I6709" s="7">
        <v>8.8000000000000007</v>
      </c>
      <c r="J6709" s="7">
        <v>7</v>
      </c>
      <c r="K6709" s="4">
        <v>122</v>
      </c>
      <c r="L6709" s="5">
        <v>122.76519999999999</v>
      </c>
      <c r="M6709">
        <v>127868.13</v>
      </c>
      <c r="N6709" s="3">
        <v>1</v>
      </c>
      <c r="O6709" s="50" t="e">
        <f>INDEX([1]Dados!$M$2:$N$26779,MATCH($P6709,[1]Dados!$N$2:$N$26779,),2)</f>
        <v>#N/A</v>
      </c>
      <c r="P6709">
        <v>173191</v>
      </c>
      <c r="Q6709" s="1">
        <v>37215</v>
      </c>
      <c r="R6709" s="1">
        <v>37219</v>
      </c>
      <c r="S6709" t="s">
        <v>1417</v>
      </c>
    </row>
    <row r="6710" spans="1:19" x14ac:dyDescent="0.2">
      <c r="A6710" s="7">
        <v>211260</v>
      </c>
      <c r="B6710" s="3">
        <v>9458</v>
      </c>
      <c r="C6710" s="3" t="s">
        <v>39</v>
      </c>
      <c r="D6710" s="2" t="s">
        <v>837</v>
      </c>
      <c r="E6710" s="3">
        <v>19</v>
      </c>
      <c r="F6710" s="17">
        <v>0</v>
      </c>
      <c r="G6710" s="17">
        <v>1</v>
      </c>
      <c r="H6710" s="17">
        <v>0</v>
      </c>
      <c r="I6710" s="7">
        <v>4.0999999999999996</v>
      </c>
      <c r="J6710" s="7">
        <v>13</v>
      </c>
      <c r="K6710" s="4">
        <v>1203</v>
      </c>
      <c r="L6710" s="5">
        <v>1203.0829000000001</v>
      </c>
      <c r="M6710">
        <v>103477.94</v>
      </c>
      <c r="N6710" s="3">
        <v>1</v>
      </c>
      <c r="O6710" s="50" t="e">
        <f>INDEX([1]Dados!$M$2:$N$26779,MATCH($P6710,[1]Dados!$N$2:$N$26779,),2)</f>
        <v>#N/A</v>
      </c>
      <c r="P6710">
        <v>172565</v>
      </c>
      <c r="Q6710" s="1">
        <v>37215</v>
      </c>
      <c r="R6710" s="1">
        <v>37219</v>
      </c>
      <c r="S6710" t="s">
        <v>986</v>
      </c>
    </row>
    <row r="6711" spans="1:19" x14ac:dyDescent="0.2">
      <c r="A6711" s="7">
        <v>211260</v>
      </c>
      <c r="B6711" s="3">
        <v>9458</v>
      </c>
      <c r="C6711" s="3" t="s">
        <v>39</v>
      </c>
      <c r="D6711" s="2" t="s">
        <v>837</v>
      </c>
      <c r="E6711" s="3">
        <v>19</v>
      </c>
      <c r="F6711" s="17">
        <v>0</v>
      </c>
      <c r="G6711" s="17">
        <v>1</v>
      </c>
      <c r="H6711" s="17">
        <v>0</v>
      </c>
      <c r="I6711" s="7">
        <v>4.2</v>
      </c>
      <c r="J6711" s="7">
        <v>13</v>
      </c>
      <c r="K6711" s="4">
        <v>1203</v>
      </c>
      <c r="L6711" s="5">
        <v>1203.0829000000001</v>
      </c>
      <c r="M6711">
        <v>103477.94</v>
      </c>
      <c r="N6711" s="3">
        <v>1</v>
      </c>
      <c r="O6711" s="50" t="e">
        <f>INDEX([1]Dados!$M$2:$N$26779,MATCH($P6711,[1]Dados!$N$2:$N$26779,),2)</f>
        <v>#N/A</v>
      </c>
      <c r="P6711">
        <v>172565</v>
      </c>
      <c r="Q6711" s="1">
        <v>37215</v>
      </c>
      <c r="R6711" s="1">
        <v>37219</v>
      </c>
      <c r="S6711" t="s">
        <v>986</v>
      </c>
    </row>
    <row r="6712" spans="1:19" x14ac:dyDescent="0.2">
      <c r="A6712" s="7">
        <v>211260</v>
      </c>
      <c r="B6712" s="3">
        <v>9458</v>
      </c>
      <c r="C6712" s="3" t="s">
        <v>39</v>
      </c>
      <c r="D6712" s="2" t="s">
        <v>837</v>
      </c>
      <c r="E6712" s="3">
        <v>19</v>
      </c>
      <c r="F6712" s="17">
        <v>0</v>
      </c>
      <c r="G6712" s="17">
        <v>1</v>
      </c>
      <c r="H6712" s="17">
        <v>0</v>
      </c>
      <c r="I6712" s="7">
        <v>1.1000000000000001</v>
      </c>
      <c r="J6712" s="7">
        <v>25</v>
      </c>
      <c r="K6712" s="4">
        <v>1214</v>
      </c>
      <c r="L6712" s="5">
        <v>1214.0587</v>
      </c>
      <c r="M6712">
        <v>304287.62</v>
      </c>
      <c r="N6712" s="3">
        <v>1</v>
      </c>
      <c r="O6712" s="50" t="e">
        <f>INDEX([1]Dados!$M$2:$N$26779,MATCH($P6712,[1]Dados!$N$2:$N$26779,),2)</f>
        <v>#N/A</v>
      </c>
      <c r="P6712">
        <v>172629</v>
      </c>
      <c r="Q6712" s="1">
        <v>37215</v>
      </c>
      <c r="R6712" s="1">
        <v>37219</v>
      </c>
      <c r="S6712" t="s">
        <v>926</v>
      </c>
    </row>
    <row r="6713" spans="1:19" x14ac:dyDescent="0.2">
      <c r="A6713" s="7">
        <v>211260</v>
      </c>
      <c r="B6713" s="3">
        <v>9458</v>
      </c>
      <c r="C6713" s="3" t="s">
        <v>39</v>
      </c>
      <c r="D6713" s="2" t="s">
        <v>837</v>
      </c>
      <c r="E6713" s="3">
        <v>19</v>
      </c>
      <c r="F6713" s="17">
        <v>0</v>
      </c>
      <c r="G6713" s="17">
        <v>1</v>
      </c>
      <c r="H6713" s="17">
        <v>0</v>
      </c>
      <c r="I6713" s="7">
        <v>1.2</v>
      </c>
      <c r="J6713" s="7">
        <v>25</v>
      </c>
      <c r="K6713" s="4">
        <v>1214</v>
      </c>
      <c r="L6713" s="5">
        <v>1214.0587</v>
      </c>
      <c r="M6713">
        <v>304287.62</v>
      </c>
      <c r="N6713" s="3">
        <v>1</v>
      </c>
      <c r="O6713" s="50" t="e">
        <f>INDEX([1]Dados!$M$2:$N$26779,MATCH($P6713,[1]Dados!$N$2:$N$26779,),2)</f>
        <v>#N/A</v>
      </c>
      <c r="P6713">
        <v>172629</v>
      </c>
      <c r="Q6713" s="1">
        <v>37215</v>
      </c>
      <c r="R6713" s="1">
        <v>37219</v>
      </c>
      <c r="S6713" t="s">
        <v>926</v>
      </c>
    </row>
    <row r="6714" spans="1:19" x14ac:dyDescent="0.2">
      <c r="A6714" s="7">
        <v>211260</v>
      </c>
      <c r="B6714" s="3">
        <v>9458</v>
      </c>
      <c r="C6714" s="3" t="s">
        <v>39</v>
      </c>
      <c r="D6714" s="2" t="s">
        <v>837</v>
      </c>
      <c r="E6714" s="3">
        <v>19</v>
      </c>
      <c r="F6714" s="17">
        <v>0</v>
      </c>
      <c r="G6714" s="17">
        <v>1</v>
      </c>
      <c r="H6714" s="17">
        <v>0</v>
      </c>
      <c r="I6714" s="7">
        <v>1.3</v>
      </c>
      <c r="J6714" s="7">
        <v>8</v>
      </c>
      <c r="K6714" s="4">
        <v>1214</v>
      </c>
      <c r="L6714" s="5">
        <v>1214.0587</v>
      </c>
      <c r="M6714">
        <v>304287.62</v>
      </c>
      <c r="N6714" s="3">
        <v>1</v>
      </c>
      <c r="O6714" s="50" t="e">
        <f>INDEX([1]Dados!$M$2:$N$26779,MATCH($P6714,[1]Dados!$N$2:$N$26779,),2)</f>
        <v>#N/A</v>
      </c>
      <c r="P6714">
        <v>172629</v>
      </c>
      <c r="Q6714" s="1">
        <v>37215</v>
      </c>
      <c r="R6714" s="1">
        <v>37219</v>
      </c>
      <c r="S6714" t="s">
        <v>926</v>
      </c>
    </row>
    <row r="6715" spans="1:19" x14ac:dyDescent="0.2">
      <c r="A6715" s="7">
        <v>211260</v>
      </c>
      <c r="B6715" s="3">
        <v>9458</v>
      </c>
      <c r="C6715" s="3" t="s">
        <v>39</v>
      </c>
      <c r="D6715" s="2" t="s">
        <v>837</v>
      </c>
      <c r="E6715" s="3">
        <v>19</v>
      </c>
      <c r="F6715" s="17">
        <v>0</v>
      </c>
      <c r="G6715" s="17">
        <v>1</v>
      </c>
      <c r="H6715" s="17">
        <v>0</v>
      </c>
      <c r="I6715" s="7" t="s">
        <v>3</v>
      </c>
      <c r="J6715" s="7">
        <v>0</v>
      </c>
      <c r="K6715" s="4">
        <v>1214</v>
      </c>
      <c r="L6715" s="5">
        <v>1214.0589</v>
      </c>
      <c r="M6715">
        <v>245260</v>
      </c>
      <c r="N6715" s="3">
        <v>1</v>
      </c>
      <c r="O6715" s="50" t="e">
        <f>INDEX([1]Dados!$M$2:$N$26779,MATCH($P6715,[1]Dados!$N$2:$N$26779,),2)</f>
        <v>#N/A</v>
      </c>
      <c r="P6715">
        <v>173034</v>
      </c>
      <c r="Q6715" s="1">
        <v>37215</v>
      </c>
      <c r="R6715" s="1">
        <v>37219</v>
      </c>
      <c r="S6715" t="s">
        <v>1741</v>
      </c>
    </row>
    <row r="6716" spans="1:19" x14ac:dyDescent="0.2">
      <c r="A6716" s="7">
        <v>211260</v>
      </c>
      <c r="B6716" s="3">
        <v>9458</v>
      </c>
      <c r="C6716" s="3" t="s">
        <v>39</v>
      </c>
      <c r="D6716" s="2" t="s">
        <v>837</v>
      </c>
      <c r="E6716" s="3">
        <v>19</v>
      </c>
      <c r="F6716" s="17">
        <v>0</v>
      </c>
      <c r="G6716" s="17">
        <v>1</v>
      </c>
      <c r="H6716" s="17">
        <v>0</v>
      </c>
      <c r="I6716" s="7">
        <v>3.1</v>
      </c>
      <c r="J6716" s="7">
        <v>24</v>
      </c>
      <c r="K6716" s="4">
        <v>1214</v>
      </c>
      <c r="L6716" s="5">
        <v>1214.0589</v>
      </c>
      <c r="M6716">
        <v>219816</v>
      </c>
      <c r="N6716" s="3">
        <v>1</v>
      </c>
      <c r="O6716" s="50" t="e">
        <f>INDEX([1]Dados!$M$2:$N$26779,MATCH($P6716,[1]Dados!$N$2:$N$26779,),2)</f>
        <v>#N/A</v>
      </c>
      <c r="P6716">
        <v>173045</v>
      </c>
      <c r="Q6716" s="1">
        <v>37215</v>
      </c>
      <c r="R6716" s="1">
        <v>37219</v>
      </c>
      <c r="S6716" t="s">
        <v>1741</v>
      </c>
    </row>
    <row r="6717" spans="1:19" x14ac:dyDescent="0.2">
      <c r="A6717" s="7">
        <v>211260</v>
      </c>
      <c r="B6717" s="3">
        <v>9458</v>
      </c>
      <c r="C6717" s="3" t="s">
        <v>39</v>
      </c>
      <c r="D6717" s="2" t="s">
        <v>837</v>
      </c>
      <c r="E6717" s="3">
        <v>19</v>
      </c>
      <c r="F6717" s="17">
        <v>0</v>
      </c>
      <c r="G6717" s="17">
        <v>1</v>
      </c>
      <c r="H6717" s="17">
        <v>0</v>
      </c>
      <c r="I6717" s="7">
        <v>3.2</v>
      </c>
      <c r="J6717" s="7">
        <v>13</v>
      </c>
      <c r="K6717" s="4">
        <v>1214</v>
      </c>
      <c r="L6717" s="5">
        <v>1214.0589</v>
      </c>
      <c r="M6717">
        <v>219816</v>
      </c>
      <c r="N6717" s="3">
        <v>1</v>
      </c>
      <c r="O6717" s="50" t="e">
        <f>INDEX([1]Dados!$M$2:$N$26779,MATCH($P6717,[1]Dados!$N$2:$N$26779,),2)</f>
        <v>#N/A</v>
      </c>
      <c r="P6717">
        <v>173045</v>
      </c>
      <c r="Q6717" s="1">
        <v>37215</v>
      </c>
      <c r="R6717" s="1">
        <v>37219</v>
      </c>
      <c r="S6717" t="s">
        <v>1741</v>
      </c>
    </row>
    <row r="6718" spans="1:19" x14ac:dyDescent="0.2">
      <c r="A6718" s="7">
        <v>211260</v>
      </c>
      <c r="B6718" s="3">
        <v>9458</v>
      </c>
      <c r="C6718" s="3" t="s">
        <v>39</v>
      </c>
      <c r="D6718" s="2" t="s">
        <v>837</v>
      </c>
      <c r="E6718" s="3">
        <v>19</v>
      </c>
      <c r="F6718" s="17">
        <v>0</v>
      </c>
      <c r="G6718" s="17">
        <v>1</v>
      </c>
      <c r="H6718" s="17">
        <v>0</v>
      </c>
      <c r="I6718" s="7">
        <v>6.1</v>
      </c>
      <c r="J6718" s="7">
        <v>17</v>
      </c>
      <c r="K6718" s="4">
        <v>1214</v>
      </c>
      <c r="L6718" s="5">
        <v>1214.0808</v>
      </c>
      <c r="M6718">
        <v>58972</v>
      </c>
      <c r="N6718" s="3">
        <v>1</v>
      </c>
      <c r="O6718" s="50" t="e">
        <f>INDEX([1]Dados!$M$2:$N$26779,MATCH($P6718,[1]Dados!$N$2:$N$26779,),2)</f>
        <v>#N/A</v>
      </c>
      <c r="P6718">
        <v>172727</v>
      </c>
      <c r="Q6718" s="1">
        <v>37215</v>
      </c>
      <c r="R6718" s="1">
        <v>37219</v>
      </c>
      <c r="S6718" t="s">
        <v>1316</v>
      </c>
    </row>
    <row r="6719" spans="1:19" x14ac:dyDescent="0.2">
      <c r="A6719" s="7">
        <v>211260</v>
      </c>
      <c r="B6719" s="3">
        <v>9458</v>
      </c>
      <c r="C6719" s="3" t="s">
        <v>39</v>
      </c>
      <c r="D6719" s="2" t="s">
        <v>837</v>
      </c>
      <c r="E6719" s="3">
        <v>19</v>
      </c>
      <c r="F6719" s="17">
        <v>0</v>
      </c>
      <c r="G6719" s="17">
        <v>1</v>
      </c>
      <c r="H6719" s="17">
        <v>0</v>
      </c>
      <c r="I6719" s="7">
        <v>6.2</v>
      </c>
      <c r="J6719" s="7">
        <v>7</v>
      </c>
      <c r="K6719" s="4">
        <v>1214</v>
      </c>
      <c r="L6719" s="5">
        <v>1214.0808</v>
      </c>
      <c r="M6719">
        <v>58972</v>
      </c>
      <c r="N6719" s="3">
        <v>1</v>
      </c>
      <c r="O6719" s="50" t="e">
        <f>INDEX([1]Dados!$M$2:$N$26779,MATCH($P6719,[1]Dados!$N$2:$N$26779,),2)</f>
        <v>#N/A</v>
      </c>
      <c r="P6719">
        <v>172727</v>
      </c>
      <c r="Q6719" s="1">
        <v>37215</v>
      </c>
      <c r="R6719" s="1">
        <v>37219</v>
      </c>
      <c r="S6719" t="s">
        <v>1316</v>
      </c>
    </row>
    <row r="6720" spans="1:19" x14ac:dyDescent="0.2">
      <c r="A6720" s="7">
        <v>211260</v>
      </c>
      <c r="B6720" s="3">
        <v>9458</v>
      </c>
      <c r="C6720" s="3" t="s">
        <v>39</v>
      </c>
      <c r="D6720" s="2" t="s">
        <v>837</v>
      </c>
      <c r="E6720" s="3">
        <v>19</v>
      </c>
      <c r="F6720" s="17">
        <v>0</v>
      </c>
      <c r="G6720" s="17">
        <v>1</v>
      </c>
      <c r="H6720" s="17">
        <v>0</v>
      </c>
      <c r="I6720" s="7">
        <v>7.1</v>
      </c>
      <c r="J6720" s="7">
        <v>8</v>
      </c>
      <c r="K6720" s="4">
        <v>1214</v>
      </c>
      <c r="L6720" s="5">
        <v>1214.0808</v>
      </c>
      <c r="M6720">
        <v>129600</v>
      </c>
      <c r="N6720" s="3">
        <v>1</v>
      </c>
      <c r="O6720" s="50" t="e">
        <f>INDEX([1]Dados!$M$2:$N$26779,MATCH($P6720,[1]Dados!$N$2:$N$26779,),2)</f>
        <v>#N/A</v>
      </c>
      <c r="P6720">
        <v>172728</v>
      </c>
      <c r="Q6720" s="1">
        <v>37215</v>
      </c>
      <c r="R6720" s="1">
        <v>37219</v>
      </c>
      <c r="S6720" t="s">
        <v>1416</v>
      </c>
    </row>
    <row r="6721" spans="1:19" x14ac:dyDescent="0.2">
      <c r="A6721" s="7">
        <v>211260</v>
      </c>
      <c r="B6721" s="3">
        <v>9458</v>
      </c>
      <c r="C6721" s="3" t="s">
        <v>39</v>
      </c>
      <c r="D6721" s="2" t="s">
        <v>837</v>
      </c>
      <c r="E6721" s="3">
        <v>19</v>
      </c>
      <c r="F6721" s="17">
        <v>0</v>
      </c>
      <c r="G6721" s="17">
        <v>1</v>
      </c>
      <c r="H6721" s="17">
        <v>0</v>
      </c>
      <c r="I6721" s="7">
        <v>7.2</v>
      </c>
      <c r="J6721" s="7">
        <v>9</v>
      </c>
      <c r="K6721" s="4">
        <v>1214</v>
      </c>
      <c r="L6721" s="5">
        <v>1214.0808</v>
      </c>
      <c r="M6721">
        <v>129600</v>
      </c>
      <c r="N6721" s="3">
        <v>1</v>
      </c>
      <c r="O6721" s="50" t="e">
        <f>INDEX([1]Dados!$M$2:$N$26779,MATCH($P6721,[1]Dados!$N$2:$N$26779,),2)</f>
        <v>#N/A</v>
      </c>
      <c r="P6721">
        <v>172728</v>
      </c>
      <c r="Q6721" s="1">
        <v>37215</v>
      </c>
      <c r="R6721" s="1">
        <v>37219</v>
      </c>
      <c r="S6721" t="s">
        <v>1416</v>
      </c>
    </row>
    <row r="6722" spans="1:19" x14ac:dyDescent="0.2">
      <c r="A6722" s="7">
        <v>211260</v>
      </c>
      <c r="B6722" s="3">
        <v>9458</v>
      </c>
      <c r="C6722" s="3" t="s">
        <v>39</v>
      </c>
      <c r="D6722" s="2" t="s">
        <v>837</v>
      </c>
      <c r="E6722" s="3">
        <v>19</v>
      </c>
      <c r="F6722" s="17">
        <v>0</v>
      </c>
      <c r="G6722" s="17">
        <v>1</v>
      </c>
      <c r="H6722" s="17">
        <v>0</v>
      </c>
      <c r="I6722" s="7">
        <v>10.1</v>
      </c>
      <c r="J6722" s="7">
        <v>25</v>
      </c>
      <c r="K6722" s="4">
        <v>1214</v>
      </c>
      <c r="L6722" s="5">
        <v>1214.0808</v>
      </c>
      <c r="M6722">
        <v>63000</v>
      </c>
      <c r="N6722" s="3">
        <v>1</v>
      </c>
      <c r="O6722" s="50" t="e">
        <f>INDEX([1]Dados!$M$2:$N$26779,MATCH($P6722,[1]Dados!$N$2:$N$26779,),2)</f>
        <v>#N/A</v>
      </c>
      <c r="P6722">
        <v>172729</v>
      </c>
      <c r="Q6722" s="1">
        <v>37215</v>
      </c>
      <c r="R6722" s="1">
        <v>37219</v>
      </c>
      <c r="S6722" t="s">
        <v>1316</v>
      </c>
    </row>
    <row r="6723" spans="1:19" x14ac:dyDescent="0.2">
      <c r="A6723" s="7">
        <v>211260</v>
      </c>
      <c r="B6723" s="3">
        <v>9458</v>
      </c>
      <c r="C6723" s="3" t="s">
        <v>39</v>
      </c>
      <c r="D6723" s="2" t="s">
        <v>837</v>
      </c>
      <c r="E6723" s="3">
        <v>19</v>
      </c>
      <c r="F6723" s="17">
        <v>0</v>
      </c>
      <c r="G6723" s="17">
        <v>1</v>
      </c>
      <c r="H6723" s="17">
        <v>0</v>
      </c>
      <c r="I6723" s="7">
        <v>10.1</v>
      </c>
      <c r="J6723" s="7">
        <v>25</v>
      </c>
      <c r="K6723" s="4">
        <v>1214</v>
      </c>
      <c r="L6723" s="5">
        <v>1214.8580999999999</v>
      </c>
      <c r="M6723">
        <v>172800</v>
      </c>
      <c r="N6723" s="3">
        <v>1</v>
      </c>
      <c r="O6723" s="50" t="e">
        <f>INDEX([1]Dados!$M$2:$N$26779,MATCH($P6723,[1]Dados!$N$2:$N$26779,),2)</f>
        <v>#N/A</v>
      </c>
      <c r="P6723">
        <v>172603</v>
      </c>
      <c r="Q6723" s="1">
        <v>37215</v>
      </c>
      <c r="R6723" s="1">
        <v>37219</v>
      </c>
      <c r="S6723" t="s">
        <v>2134</v>
      </c>
    </row>
    <row r="6724" spans="1:19" x14ac:dyDescent="0.2">
      <c r="A6724" s="7">
        <v>211260</v>
      </c>
      <c r="B6724" s="3">
        <v>9458</v>
      </c>
      <c r="C6724" s="3" t="s">
        <v>39</v>
      </c>
      <c r="D6724" s="2" t="s">
        <v>837</v>
      </c>
      <c r="E6724" s="3">
        <v>19</v>
      </c>
      <c r="F6724" s="17">
        <v>0</v>
      </c>
      <c r="G6724" s="17">
        <v>1</v>
      </c>
      <c r="H6724" s="17">
        <v>0</v>
      </c>
      <c r="I6724" s="7">
        <v>5.0999999999999996</v>
      </c>
      <c r="J6724" s="7">
        <v>13</v>
      </c>
      <c r="K6724" s="4">
        <v>1214</v>
      </c>
      <c r="L6724" s="5">
        <v>1214.8580999999999</v>
      </c>
      <c r="M6724">
        <v>172800</v>
      </c>
      <c r="N6724" s="3">
        <v>1</v>
      </c>
      <c r="O6724" s="50" t="e">
        <f>INDEX([1]Dados!$M$2:$N$26779,MATCH($P6724,[1]Dados!$N$2:$N$26779,),2)</f>
        <v>#N/A</v>
      </c>
      <c r="P6724">
        <v>172603</v>
      </c>
      <c r="Q6724" s="1">
        <v>37215</v>
      </c>
      <c r="R6724" s="1">
        <v>37219</v>
      </c>
      <c r="S6724" t="s">
        <v>1267</v>
      </c>
    </row>
    <row r="6725" spans="1:19" x14ac:dyDescent="0.2">
      <c r="A6725" s="7">
        <v>211260</v>
      </c>
      <c r="B6725" s="3">
        <v>9458</v>
      </c>
      <c r="C6725" s="3" t="s">
        <v>39</v>
      </c>
      <c r="D6725" s="2" t="s">
        <v>837</v>
      </c>
      <c r="E6725" s="3">
        <v>19</v>
      </c>
      <c r="F6725" s="17">
        <v>0</v>
      </c>
      <c r="G6725" s="17">
        <v>1</v>
      </c>
      <c r="H6725" s="17">
        <v>0</v>
      </c>
      <c r="I6725" s="7">
        <v>2.1</v>
      </c>
      <c r="J6725" s="7">
        <v>31</v>
      </c>
      <c r="K6725" s="4">
        <v>1293</v>
      </c>
      <c r="L6725" s="5">
        <v>1293.0592999999999</v>
      </c>
      <c r="M6725">
        <v>61027.95</v>
      </c>
      <c r="N6725" s="3">
        <v>1</v>
      </c>
      <c r="O6725" s="50" t="e">
        <f>INDEX([1]Dados!$M$2:$N$26779,MATCH($P6725,[1]Dados!$N$2:$N$26779,),2)</f>
        <v>#N/A</v>
      </c>
      <c r="P6725">
        <v>172521</v>
      </c>
      <c r="Q6725" s="1">
        <v>37215</v>
      </c>
      <c r="R6725" s="1">
        <v>37219</v>
      </c>
      <c r="S6725" t="s">
        <v>940</v>
      </c>
    </row>
    <row r="6726" spans="1:19" x14ac:dyDescent="0.2">
      <c r="A6726" s="7">
        <v>211260</v>
      </c>
      <c r="B6726" s="3">
        <v>9458</v>
      </c>
      <c r="C6726" s="3" t="s">
        <v>39</v>
      </c>
      <c r="D6726" s="2" t="s">
        <v>837</v>
      </c>
      <c r="E6726" s="3">
        <v>19</v>
      </c>
      <c r="F6726" s="17">
        <v>0</v>
      </c>
      <c r="G6726" s="17">
        <v>1</v>
      </c>
      <c r="H6726" s="17">
        <v>0</v>
      </c>
      <c r="I6726" s="7">
        <v>2.2000000000000002</v>
      </c>
      <c r="J6726" s="7">
        <v>13</v>
      </c>
      <c r="K6726" s="4">
        <v>1293</v>
      </c>
      <c r="L6726" s="5">
        <v>1293.0592999999999</v>
      </c>
      <c r="M6726">
        <v>61027.95</v>
      </c>
      <c r="N6726" s="3">
        <v>1</v>
      </c>
      <c r="O6726" s="50" t="e">
        <f>INDEX([1]Dados!$M$2:$N$26779,MATCH($P6726,[1]Dados!$N$2:$N$26779,),2)</f>
        <v>#N/A</v>
      </c>
      <c r="P6726">
        <v>172521</v>
      </c>
      <c r="Q6726" s="1">
        <v>37215</v>
      </c>
      <c r="R6726" s="1">
        <v>37219</v>
      </c>
      <c r="S6726" t="s">
        <v>940</v>
      </c>
    </row>
    <row r="6727" spans="1:19" x14ac:dyDescent="0.2">
      <c r="A6727" s="7">
        <v>312930</v>
      </c>
      <c r="B6727" s="3">
        <v>45853</v>
      </c>
      <c r="C6727" s="3" t="s">
        <v>33</v>
      </c>
      <c r="D6727" s="2" t="s">
        <v>462</v>
      </c>
      <c r="E6727" s="3">
        <v>19</v>
      </c>
      <c r="F6727" s="17">
        <v>0</v>
      </c>
      <c r="G6727" s="17">
        <v>1</v>
      </c>
      <c r="H6727" s="17">
        <v>0</v>
      </c>
      <c r="I6727" s="7">
        <v>3.1</v>
      </c>
      <c r="J6727" s="7">
        <v>14</v>
      </c>
      <c r="K6727" s="4">
        <v>1203</v>
      </c>
      <c r="L6727" s="5">
        <v>1203.0829000000001</v>
      </c>
      <c r="M6727">
        <v>51608.41</v>
      </c>
      <c r="N6727" s="3">
        <v>1</v>
      </c>
      <c r="O6727" s="50" t="e">
        <f>INDEX([1]Dados!$M$2:$N$26779,MATCH($P6727,[1]Dados!$N$2:$N$26779,),2)</f>
        <v>#N/A</v>
      </c>
      <c r="P6727">
        <v>172569</v>
      </c>
      <c r="Q6727" s="1">
        <v>37215</v>
      </c>
      <c r="R6727" s="1">
        <v>37219</v>
      </c>
      <c r="S6727" t="s">
        <v>1094</v>
      </c>
    </row>
    <row r="6728" spans="1:19" x14ac:dyDescent="0.2">
      <c r="A6728" s="7">
        <v>312930</v>
      </c>
      <c r="B6728" s="3">
        <v>45853</v>
      </c>
      <c r="C6728" s="3" t="s">
        <v>33</v>
      </c>
      <c r="D6728" s="2" t="s">
        <v>462</v>
      </c>
      <c r="E6728" s="3">
        <v>19</v>
      </c>
      <c r="F6728" s="17">
        <v>0</v>
      </c>
      <c r="G6728" s="17">
        <v>1</v>
      </c>
      <c r="H6728" s="17">
        <v>0</v>
      </c>
      <c r="I6728" s="7">
        <v>3.2</v>
      </c>
      <c r="J6728" s="7">
        <v>0</v>
      </c>
      <c r="K6728" s="4">
        <v>1203</v>
      </c>
      <c r="L6728" s="5">
        <v>1203.0829000000001</v>
      </c>
      <c r="M6728">
        <v>51608.41</v>
      </c>
      <c r="N6728" s="3">
        <v>1</v>
      </c>
      <c r="O6728" s="50" t="e">
        <f>INDEX([1]Dados!$M$2:$N$26779,MATCH($P6728,[1]Dados!$N$2:$N$26779,),2)</f>
        <v>#N/A</v>
      </c>
      <c r="P6728">
        <v>172569</v>
      </c>
      <c r="Q6728" s="1">
        <v>37215</v>
      </c>
      <c r="R6728" s="1">
        <v>37219</v>
      </c>
      <c r="S6728" t="s">
        <v>1094</v>
      </c>
    </row>
    <row r="6729" spans="1:19" x14ac:dyDescent="0.2">
      <c r="A6729" s="7">
        <v>312930</v>
      </c>
      <c r="B6729" s="3">
        <v>45853</v>
      </c>
      <c r="C6729" s="3" t="s">
        <v>33</v>
      </c>
      <c r="D6729" s="2" t="s">
        <v>462</v>
      </c>
      <c r="E6729" s="3">
        <v>19</v>
      </c>
      <c r="F6729" s="17">
        <v>0</v>
      </c>
      <c r="G6729" s="17">
        <v>1</v>
      </c>
      <c r="H6729" s="17">
        <v>0</v>
      </c>
      <c r="I6729" s="7">
        <v>3.3</v>
      </c>
      <c r="J6729" s="7">
        <v>0</v>
      </c>
      <c r="K6729" s="4">
        <v>1203</v>
      </c>
      <c r="L6729" s="5">
        <v>1203.0829000000001</v>
      </c>
      <c r="M6729">
        <v>51608.41</v>
      </c>
      <c r="N6729" s="3">
        <v>1</v>
      </c>
      <c r="O6729" s="50" t="e">
        <f>INDEX([1]Dados!$M$2:$N$26779,MATCH($P6729,[1]Dados!$N$2:$N$26779,),2)</f>
        <v>#N/A</v>
      </c>
      <c r="P6729">
        <v>172569</v>
      </c>
      <c r="Q6729" s="1">
        <v>37215</v>
      </c>
      <c r="R6729" s="1">
        <v>37219</v>
      </c>
      <c r="S6729" t="s">
        <v>1094</v>
      </c>
    </row>
    <row r="6730" spans="1:19" x14ac:dyDescent="0.2">
      <c r="A6730" s="7">
        <v>312930</v>
      </c>
      <c r="B6730" s="3">
        <v>45853</v>
      </c>
      <c r="C6730" s="3" t="s">
        <v>33</v>
      </c>
      <c r="D6730" s="2" t="s">
        <v>462</v>
      </c>
      <c r="E6730" s="3">
        <v>19</v>
      </c>
      <c r="F6730" s="17">
        <v>0</v>
      </c>
      <c r="G6730" s="17">
        <v>1</v>
      </c>
      <c r="H6730" s="17">
        <v>0</v>
      </c>
      <c r="I6730" s="7">
        <v>3.4</v>
      </c>
      <c r="J6730" s="7">
        <v>10</v>
      </c>
      <c r="K6730" s="4">
        <v>1203</v>
      </c>
      <c r="L6730" s="5">
        <v>1203.0829000000001</v>
      </c>
      <c r="M6730">
        <v>51608.41</v>
      </c>
      <c r="N6730" s="3">
        <v>1</v>
      </c>
      <c r="O6730" s="50" t="e">
        <f>INDEX([1]Dados!$M$2:$N$26779,MATCH($P6730,[1]Dados!$N$2:$N$26779,),2)</f>
        <v>#N/A</v>
      </c>
      <c r="P6730">
        <v>172569</v>
      </c>
      <c r="Q6730" s="1">
        <v>37215</v>
      </c>
      <c r="R6730" s="1">
        <v>37219</v>
      </c>
      <c r="S6730" t="s">
        <v>1094</v>
      </c>
    </row>
    <row r="6731" spans="1:19" x14ac:dyDescent="0.2">
      <c r="A6731" s="7">
        <v>312930</v>
      </c>
      <c r="B6731" s="3">
        <v>45853</v>
      </c>
      <c r="C6731" s="3" t="s">
        <v>33</v>
      </c>
      <c r="D6731" s="2" t="s">
        <v>462</v>
      </c>
      <c r="E6731" s="3">
        <v>19</v>
      </c>
      <c r="F6731" s="17">
        <v>0</v>
      </c>
      <c r="G6731" s="17">
        <v>1</v>
      </c>
      <c r="H6731" s="17">
        <v>0</v>
      </c>
      <c r="I6731" s="7">
        <v>1.1000000000000001</v>
      </c>
      <c r="J6731" s="7">
        <v>15</v>
      </c>
      <c r="K6731" s="4">
        <v>1214</v>
      </c>
      <c r="L6731" s="5">
        <v>1214.0587</v>
      </c>
      <c r="M6731">
        <v>205643.62</v>
      </c>
      <c r="N6731" s="3">
        <v>1</v>
      </c>
      <c r="O6731" s="50" t="e">
        <f>INDEX([1]Dados!$M$2:$N$26779,MATCH($P6731,[1]Dados!$N$2:$N$26779,),2)</f>
        <v>#N/A</v>
      </c>
      <c r="P6731">
        <v>172630</v>
      </c>
      <c r="Q6731" s="1">
        <v>37215</v>
      </c>
      <c r="R6731" s="1">
        <v>37219</v>
      </c>
      <c r="S6731" t="s">
        <v>1095</v>
      </c>
    </row>
    <row r="6732" spans="1:19" x14ac:dyDescent="0.2">
      <c r="A6732" s="7">
        <v>312930</v>
      </c>
      <c r="B6732" s="3">
        <v>45853</v>
      </c>
      <c r="C6732" s="3" t="s">
        <v>33</v>
      </c>
      <c r="D6732" s="2" t="s">
        <v>462</v>
      </c>
      <c r="E6732" s="3">
        <v>19</v>
      </c>
      <c r="F6732" s="17">
        <v>0</v>
      </c>
      <c r="G6732" s="17">
        <v>1</v>
      </c>
      <c r="H6732" s="17">
        <v>0</v>
      </c>
      <c r="I6732" s="7">
        <v>1.1000000000000001</v>
      </c>
      <c r="J6732" s="7">
        <v>25</v>
      </c>
      <c r="K6732" s="4">
        <v>1214</v>
      </c>
      <c r="L6732" s="5">
        <v>1214.0587</v>
      </c>
      <c r="M6732">
        <v>205643.62</v>
      </c>
      <c r="N6732" s="3">
        <v>1</v>
      </c>
      <c r="O6732" s="50" t="e">
        <f>INDEX([1]Dados!$M$2:$N$26779,MATCH($P6732,[1]Dados!$N$2:$N$26779,),2)</f>
        <v>#N/A</v>
      </c>
      <c r="P6732">
        <v>172630</v>
      </c>
      <c r="Q6732" s="1">
        <v>37215</v>
      </c>
      <c r="R6732" s="1">
        <v>37219</v>
      </c>
      <c r="S6732" t="s">
        <v>1095</v>
      </c>
    </row>
    <row r="6733" spans="1:19" x14ac:dyDescent="0.2">
      <c r="A6733" s="7">
        <v>312930</v>
      </c>
      <c r="B6733" s="3">
        <v>45853</v>
      </c>
      <c r="C6733" s="3" t="s">
        <v>33</v>
      </c>
      <c r="D6733" s="2" t="s">
        <v>462</v>
      </c>
      <c r="E6733" s="3">
        <v>19</v>
      </c>
      <c r="F6733" s="17">
        <v>0</v>
      </c>
      <c r="G6733" s="17">
        <v>1</v>
      </c>
      <c r="H6733" s="17">
        <v>0</v>
      </c>
      <c r="I6733" s="7">
        <v>1.2</v>
      </c>
      <c r="J6733" s="7">
        <v>25</v>
      </c>
      <c r="K6733" s="4">
        <v>1214</v>
      </c>
      <c r="L6733" s="5">
        <v>1214.0587</v>
      </c>
      <c r="M6733">
        <v>205643.62</v>
      </c>
      <c r="N6733" s="3">
        <v>1</v>
      </c>
      <c r="O6733" s="50" t="e">
        <f>INDEX([1]Dados!$M$2:$N$26779,MATCH($P6733,[1]Dados!$N$2:$N$26779,),2)</f>
        <v>#N/A</v>
      </c>
      <c r="P6733">
        <v>172630</v>
      </c>
      <c r="Q6733" s="1">
        <v>37215</v>
      </c>
      <c r="R6733" s="1">
        <v>37219</v>
      </c>
      <c r="S6733" t="s">
        <v>1095</v>
      </c>
    </row>
    <row r="6734" spans="1:19" x14ac:dyDescent="0.2">
      <c r="A6734" s="7">
        <v>312930</v>
      </c>
      <c r="B6734" s="3">
        <v>45853</v>
      </c>
      <c r="C6734" s="3" t="s">
        <v>33</v>
      </c>
      <c r="D6734" s="2" t="s">
        <v>462</v>
      </c>
      <c r="E6734" s="3">
        <v>19</v>
      </c>
      <c r="F6734" s="17">
        <v>0</v>
      </c>
      <c r="G6734" s="17">
        <v>1</v>
      </c>
      <c r="H6734" s="17">
        <v>0</v>
      </c>
      <c r="I6734" s="7">
        <v>1.3</v>
      </c>
      <c r="J6734" s="7">
        <v>14</v>
      </c>
      <c r="K6734" s="4">
        <v>1214</v>
      </c>
      <c r="L6734" s="5">
        <v>1214.0587</v>
      </c>
      <c r="M6734">
        <v>205643.62</v>
      </c>
      <c r="N6734" s="3">
        <v>1</v>
      </c>
      <c r="O6734" s="50" t="e">
        <f>INDEX([1]Dados!$M$2:$N$26779,MATCH($P6734,[1]Dados!$N$2:$N$26779,),2)</f>
        <v>#N/A</v>
      </c>
      <c r="P6734">
        <v>172630</v>
      </c>
      <c r="Q6734" s="1">
        <v>37215</v>
      </c>
      <c r="R6734" s="1">
        <v>37219</v>
      </c>
      <c r="S6734" t="s">
        <v>1095</v>
      </c>
    </row>
    <row r="6735" spans="1:19" x14ac:dyDescent="0.2">
      <c r="A6735" s="7">
        <v>312930</v>
      </c>
      <c r="B6735" s="3">
        <v>45853</v>
      </c>
      <c r="C6735" s="3" t="s">
        <v>33</v>
      </c>
      <c r="D6735" s="2" t="s">
        <v>462</v>
      </c>
      <c r="E6735" s="3">
        <v>19</v>
      </c>
      <c r="F6735" s="17">
        <v>0</v>
      </c>
      <c r="G6735" s="17">
        <v>1</v>
      </c>
      <c r="H6735" s="17">
        <v>0</v>
      </c>
      <c r="I6735" s="7">
        <v>1.4</v>
      </c>
      <c r="J6735" s="7">
        <v>17</v>
      </c>
      <c r="K6735" s="4">
        <v>1214</v>
      </c>
      <c r="L6735" s="5">
        <v>1214.0587</v>
      </c>
      <c r="M6735">
        <v>205643.62</v>
      </c>
      <c r="N6735" s="3">
        <v>1</v>
      </c>
      <c r="O6735" s="50" t="e">
        <f>INDEX([1]Dados!$M$2:$N$26779,MATCH($P6735,[1]Dados!$N$2:$N$26779,),2)</f>
        <v>#N/A</v>
      </c>
      <c r="P6735">
        <v>172630</v>
      </c>
      <c r="Q6735" s="1">
        <v>37215</v>
      </c>
      <c r="R6735" s="1">
        <v>37219</v>
      </c>
      <c r="S6735" t="s">
        <v>1095</v>
      </c>
    </row>
    <row r="6736" spans="1:19" x14ac:dyDescent="0.2">
      <c r="A6736" s="7">
        <v>312930</v>
      </c>
      <c r="B6736" s="3">
        <v>45853</v>
      </c>
      <c r="C6736" s="3" t="s">
        <v>33</v>
      </c>
      <c r="D6736" s="2" t="s">
        <v>462</v>
      </c>
      <c r="E6736" s="3">
        <v>19</v>
      </c>
      <c r="F6736" s="17">
        <v>0</v>
      </c>
      <c r="G6736" s="17">
        <v>1</v>
      </c>
      <c r="H6736" s="17">
        <v>0</v>
      </c>
      <c r="I6736" s="7">
        <v>1.5</v>
      </c>
      <c r="J6736" s="7">
        <v>0</v>
      </c>
      <c r="K6736" s="4">
        <v>1214</v>
      </c>
      <c r="L6736" s="5">
        <v>1214.0587</v>
      </c>
      <c r="M6736">
        <v>205643.62</v>
      </c>
      <c r="N6736" s="3">
        <v>1</v>
      </c>
      <c r="O6736" s="50" t="e">
        <f>INDEX([1]Dados!$M$2:$N$26779,MATCH($P6736,[1]Dados!$N$2:$N$26779,),2)</f>
        <v>#N/A</v>
      </c>
      <c r="P6736">
        <v>172630</v>
      </c>
      <c r="Q6736" s="1">
        <v>37215</v>
      </c>
      <c r="R6736" s="1">
        <v>37219</v>
      </c>
      <c r="S6736" t="s">
        <v>1095</v>
      </c>
    </row>
    <row r="6737" spans="1:19" x14ac:dyDescent="0.2">
      <c r="A6737" s="7">
        <v>312930</v>
      </c>
      <c r="B6737" s="3">
        <v>45853</v>
      </c>
      <c r="C6737" s="3" t="s">
        <v>33</v>
      </c>
      <c r="D6737" s="2" t="s">
        <v>462</v>
      </c>
      <c r="E6737" s="3">
        <v>19</v>
      </c>
      <c r="F6737" s="17">
        <v>0</v>
      </c>
      <c r="G6737" s="17">
        <v>1</v>
      </c>
      <c r="H6737" s="17">
        <v>0</v>
      </c>
      <c r="I6737" s="7">
        <v>1.6</v>
      </c>
      <c r="J6737" s="7">
        <v>15</v>
      </c>
      <c r="K6737" s="4">
        <v>1214</v>
      </c>
      <c r="L6737" s="5">
        <v>1214.0587</v>
      </c>
      <c r="M6737">
        <v>205643.62</v>
      </c>
      <c r="N6737" s="3">
        <v>1</v>
      </c>
      <c r="O6737" s="50" t="e">
        <f>INDEX([1]Dados!$M$2:$N$26779,MATCH($P6737,[1]Dados!$N$2:$N$26779,),2)</f>
        <v>#N/A</v>
      </c>
      <c r="P6737">
        <v>172630</v>
      </c>
      <c r="Q6737" s="1">
        <v>37215</v>
      </c>
      <c r="R6737" s="1">
        <v>37219</v>
      </c>
      <c r="S6737" t="s">
        <v>1095</v>
      </c>
    </row>
    <row r="6738" spans="1:19" x14ac:dyDescent="0.2">
      <c r="A6738" s="7">
        <v>312930</v>
      </c>
      <c r="B6738" s="3">
        <v>45853</v>
      </c>
      <c r="C6738" s="3" t="s">
        <v>33</v>
      </c>
      <c r="D6738" s="2" t="s">
        <v>462</v>
      </c>
      <c r="E6738" s="3">
        <v>19</v>
      </c>
      <c r="F6738" s="17">
        <v>0</v>
      </c>
      <c r="G6738" s="17">
        <v>1</v>
      </c>
      <c r="H6738" s="17">
        <v>0</v>
      </c>
      <c r="I6738" s="7">
        <v>1.7</v>
      </c>
      <c r="J6738" s="7">
        <v>25</v>
      </c>
      <c r="K6738" s="4">
        <v>1214</v>
      </c>
      <c r="L6738" s="5">
        <v>1214.0587</v>
      </c>
      <c r="M6738">
        <v>205643.62</v>
      </c>
      <c r="N6738" s="3">
        <v>1</v>
      </c>
      <c r="O6738" s="50" t="e">
        <f>INDEX([1]Dados!$M$2:$N$26779,MATCH($P6738,[1]Dados!$N$2:$N$26779,),2)</f>
        <v>#N/A</v>
      </c>
      <c r="P6738">
        <v>172630</v>
      </c>
      <c r="Q6738" s="1">
        <v>37215</v>
      </c>
      <c r="R6738" s="1">
        <v>37219</v>
      </c>
      <c r="S6738" t="s">
        <v>1095</v>
      </c>
    </row>
    <row r="6739" spans="1:19" x14ac:dyDescent="0.2">
      <c r="A6739" s="7">
        <v>312930</v>
      </c>
      <c r="B6739" s="3">
        <v>45853</v>
      </c>
      <c r="C6739" s="3" t="s">
        <v>33</v>
      </c>
      <c r="D6739" s="2" t="s">
        <v>462</v>
      </c>
      <c r="E6739" s="3">
        <v>19</v>
      </c>
      <c r="F6739" s="17">
        <v>0</v>
      </c>
      <c r="G6739" s="17">
        <v>1</v>
      </c>
      <c r="H6739" s="17">
        <v>0</v>
      </c>
      <c r="I6739" s="7">
        <v>1.8</v>
      </c>
      <c r="J6739" s="7">
        <v>8</v>
      </c>
      <c r="K6739" s="4">
        <v>1214</v>
      </c>
      <c r="L6739" s="5">
        <v>1214.0587</v>
      </c>
      <c r="M6739">
        <v>205643.62</v>
      </c>
      <c r="N6739" s="3">
        <v>1</v>
      </c>
      <c r="O6739" s="50" t="e">
        <f>INDEX([1]Dados!$M$2:$N$26779,MATCH($P6739,[1]Dados!$N$2:$N$26779,),2)</f>
        <v>#N/A</v>
      </c>
      <c r="P6739">
        <v>172630</v>
      </c>
      <c r="Q6739" s="1">
        <v>37215</v>
      </c>
      <c r="R6739" s="1">
        <v>37219</v>
      </c>
      <c r="S6739" t="s">
        <v>1095</v>
      </c>
    </row>
    <row r="6740" spans="1:19" x14ac:dyDescent="0.2">
      <c r="A6740" s="7">
        <v>312930</v>
      </c>
      <c r="B6740" s="3">
        <v>45853</v>
      </c>
      <c r="C6740" s="3" t="s">
        <v>33</v>
      </c>
      <c r="D6740" s="2" t="s">
        <v>462</v>
      </c>
      <c r="E6740" s="3">
        <v>19</v>
      </c>
      <c r="F6740" s="17">
        <v>0</v>
      </c>
      <c r="G6740" s="17">
        <v>1</v>
      </c>
      <c r="H6740" s="17">
        <v>0</v>
      </c>
      <c r="I6740" s="7">
        <v>1.9</v>
      </c>
      <c r="J6740" s="7">
        <v>8</v>
      </c>
      <c r="K6740" s="4">
        <v>1214</v>
      </c>
      <c r="L6740" s="5">
        <v>1214.0587</v>
      </c>
      <c r="M6740">
        <v>205643.62</v>
      </c>
      <c r="N6740" s="3">
        <v>1</v>
      </c>
      <c r="O6740" s="50" t="e">
        <f>INDEX([1]Dados!$M$2:$N$26779,MATCH($P6740,[1]Dados!$N$2:$N$26779,),2)</f>
        <v>#N/A</v>
      </c>
      <c r="P6740">
        <v>172630</v>
      </c>
      <c r="Q6740" s="1">
        <v>37215</v>
      </c>
      <c r="R6740" s="1">
        <v>37219</v>
      </c>
      <c r="S6740" t="s">
        <v>1095</v>
      </c>
    </row>
    <row r="6741" spans="1:19" x14ac:dyDescent="0.2">
      <c r="A6741" s="7">
        <v>312930</v>
      </c>
      <c r="B6741" s="3">
        <v>45853</v>
      </c>
      <c r="C6741" s="3" t="s">
        <v>33</v>
      </c>
      <c r="D6741" s="2" t="s">
        <v>462</v>
      </c>
      <c r="E6741" s="3">
        <v>19</v>
      </c>
      <c r="F6741" s="17">
        <v>0</v>
      </c>
      <c r="G6741" s="17">
        <v>1</v>
      </c>
      <c r="H6741" s="17">
        <v>0</v>
      </c>
      <c r="I6741" s="7" t="s">
        <v>3</v>
      </c>
      <c r="J6741" s="7">
        <v>0</v>
      </c>
      <c r="K6741" s="4">
        <v>1214</v>
      </c>
      <c r="L6741" s="5">
        <v>1214.0589</v>
      </c>
      <c r="M6741">
        <v>720960</v>
      </c>
      <c r="N6741" s="3">
        <v>1</v>
      </c>
      <c r="O6741" s="50" t="e">
        <f>INDEX([1]Dados!$M$2:$N$26779,MATCH($P6741,[1]Dados!$N$2:$N$26779,),2)</f>
        <v>#N/A</v>
      </c>
      <c r="P6741">
        <v>172630</v>
      </c>
      <c r="Q6741" s="1">
        <v>37215</v>
      </c>
      <c r="R6741" s="1">
        <v>37219</v>
      </c>
      <c r="S6741" t="s">
        <v>1095</v>
      </c>
    </row>
    <row r="6742" spans="1:19" x14ac:dyDescent="0.2">
      <c r="A6742" s="7">
        <v>312930</v>
      </c>
      <c r="B6742" s="3">
        <v>45853</v>
      </c>
      <c r="C6742" s="3" t="s">
        <v>33</v>
      </c>
      <c r="D6742" s="2" t="s">
        <v>462</v>
      </c>
      <c r="E6742" s="3">
        <v>19</v>
      </c>
      <c r="F6742" s="17">
        <v>0</v>
      </c>
      <c r="G6742" s="17">
        <v>1</v>
      </c>
      <c r="H6742" s="17">
        <v>0</v>
      </c>
      <c r="I6742" s="7">
        <v>2.1</v>
      </c>
      <c r="J6742" s="7">
        <v>28</v>
      </c>
      <c r="K6742" s="4">
        <v>1293</v>
      </c>
      <c r="L6742" s="5">
        <v>1293.0592999999999</v>
      </c>
      <c r="M6742">
        <v>18104.189999999999</v>
      </c>
      <c r="N6742" s="3">
        <v>1</v>
      </c>
      <c r="O6742" s="50" t="e">
        <f>INDEX([1]Dados!$M$2:$N$26779,MATCH($P6742,[1]Dados!$N$2:$N$26779,),2)</f>
        <v>#N/A</v>
      </c>
      <c r="P6742">
        <v>172509</v>
      </c>
      <c r="Q6742" s="1">
        <v>37215</v>
      </c>
      <c r="R6742" s="1">
        <v>37219</v>
      </c>
      <c r="S6742" t="s">
        <v>985</v>
      </c>
    </row>
    <row r="6743" spans="1:19" x14ac:dyDescent="0.2">
      <c r="A6743" s="7">
        <v>312930</v>
      </c>
      <c r="B6743" s="3">
        <v>45853</v>
      </c>
      <c r="C6743" s="3" t="s">
        <v>33</v>
      </c>
      <c r="D6743" s="2" t="s">
        <v>462</v>
      </c>
      <c r="E6743" s="3">
        <v>19</v>
      </c>
      <c r="F6743" s="17">
        <v>0</v>
      </c>
      <c r="G6743" s="17">
        <v>1</v>
      </c>
      <c r="H6743" s="17">
        <v>0</v>
      </c>
      <c r="I6743" s="7">
        <v>2.2000000000000002</v>
      </c>
      <c r="J6743" s="7">
        <v>0</v>
      </c>
      <c r="K6743" s="4">
        <v>1293</v>
      </c>
      <c r="L6743" s="5">
        <v>1293.0592999999999</v>
      </c>
      <c r="M6743">
        <v>18104.189999999999</v>
      </c>
      <c r="N6743" s="3">
        <v>1</v>
      </c>
      <c r="O6743" s="50" t="e">
        <f>INDEX([1]Dados!$M$2:$N$26779,MATCH($P6743,[1]Dados!$N$2:$N$26779,),2)</f>
        <v>#N/A</v>
      </c>
      <c r="P6743">
        <v>172509</v>
      </c>
      <c r="Q6743" s="1">
        <v>37215</v>
      </c>
      <c r="R6743" s="1">
        <v>37219</v>
      </c>
      <c r="S6743" t="s">
        <v>985</v>
      </c>
    </row>
    <row r="6744" spans="1:19" x14ac:dyDescent="0.2">
      <c r="A6744" s="7">
        <v>315270</v>
      </c>
      <c r="B6744" s="3">
        <v>50539</v>
      </c>
      <c r="C6744" s="3" t="s">
        <v>33</v>
      </c>
      <c r="D6744" s="2" t="s">
        <v>675</v>
      </c>
      <c r="E6744" s="3">
        <v>19</v>
      </c>
      <c r="F6744" s="17">
        <v>0</v>
      </c>
      <c r="G6744" s="17">
        <v>1</v>
      </c>
      <c r="H6744" s="17">
        <v>0</v>
      </c>
      <c r="I6744" s="7">
        <v>7.1</v>
      </c>
      <c r="J6744" s="7">
        <v>9</v>
      </c>
      <c r="K6744" s="4">
        <v>2</v>
      </c>
      <c r="L6744" s="5">
        <v>2.3921000000000001</v>
      </c>
      <c r="M6744">
        <v>105294.38</v>
      </c>
      <c r="N6744" s="3">
        <v>1</v>
      </c>
      <c r="O6744" s="50" t="e">
        <f>INDEX([1]Dados!$M$2:$N$26779,MATCH($P6744,[1]Dados!$N$2:$N$26779,),2)</f>
        <v>#N/A</v>
      </c>
      <c r="P6744">
        <v>173144</v>
      </c>
      <c r="Q6744" s="1">
        <v>37215</v>
      </c>
      <c r="R6744" s="1">
        <v>37219</v>
      </c>
      <c r="S6744" t="s">
        <v>1269</v>
      </c>
    </row>
    <row r="6745" spans="1:19" x14ac:dyDescent="0.2">
      <c r="A6745" s="7">
        <v>315270</v>
      </c>
      <c r="B6745" s="3">
        <v>50539</v>
      </c>
      <c r="C6745" s="3" t="s">
        <v>33</v>
      </c>
      <c r="D6745" s="2" t="s">
        <v>675</v>
      </c>
      <c r="E6745" s="3">
        <v>19</v>
      </c>
      <c r="F6745" s="17">
        <v>0</v>
      </c>
      <c r="G6745" s="17">
        <v>1</v>
      </c>
      <c r="H6745" s="17">
        <v>0</v>
      </c>
      <c r="I6745" s="7">
        <v>7.2</v>
      </c>
      <c r="J6745" s="7">
        <v>31</v>
      </c>
      <c r="K6745" s="4">
        <v>2</v>
      </c>
      <c r="L6745" s="5">
        <v>2.3921000000000001</v>
      </c>
      <c r="M6745">
        <v>105294.38</v>
      </c>
      <c r="N6745" s="3">
        <v>1</v>
      </c>
      <c r="O6745" s="50" t="e">
        <f>INDEX([1]Dados!$M$2:$N$26779,MATCH($P6745,[1]Dados!$N$2:$N$26779,),2)</f>
        <v>#N/A</v>
      </c>
      <c r="P6745">
        <v>173144</v>
      </c>
      <c r="Q6745" s="1">
        <v>37215</v>
      </c>
      <c r="R6745" s="1">
        <v>37219</v>
      </c>
      <c r="S6745" t="s">
        <v>1269</v>
      </c>
    </row>
    <row r="6746" spans="1:19" x14ac:dyDescent="0.2">
      <c r="A6746" s="7">
        <v>315270</v>
      </c>
      <c r="B6746" s="3">
        <v>50539</v>
      </c>
      <c r="C6746" s="3" t="s">
        <v>33</v>
      </c>
      <c r="D6746" s="2" t="s">
        <v>675</v>
      </c>
      <c r="E6746" s="3">
        <v>19</v>
      </c>
      <c r="F6746" s="17">
        <v>0</v>
      </c>
      <c r="G6746" s="17">
        <v>1</v>
      </c>
      <c r="H6746" s="17">
        <v>0</v>
      </c>
      <c r="I6746" s="7">
        <v>7.3</v>
      </c>
      <c r="J6746" s="7">
        <v>25</v>
      </c>
      <c r="K6746" s="4">
        <v>2</v>
      </c>
      <c r="L6746" s="5">
        <v>2.3921000000000001</v>
      </c>
      <c r="M6746">
        <v>105294.38</v>
      </c>
      <c r="N6746" s="3">
        <v>1</v>
      </c>
      <c r="O6746" s="50" t="e">
        <f>INDEX([1]Dados!$M$2:$N$26779,MATCH($P6746,[1]Dados!$N$2:$N$26779,),2)</f>
        <v>#N/A</v>
      </c>
      <c r="P6746">
        <v>173144</v>
      </c>
      <c r="Q6746" s="1">
        <v>37215</v>
      </c>
      <c r="R6746" s="1">
        <v>37219</v>
      </c>
      <c r="S6746" t="s">
        <v>1269</v>
      </c>
    </row>
    <row r="6747" spans="1:19" x14ac:dyDescent="0.2">
      <c r="A6747" s="7">
        <v>315270</v>
      </c>
      <c r="B6747" s="3">
        <v>50539</v>
      </c>
      <c r="C6747" s="3" t="s">
        <v>33</v>
      </c>
      <c r="D6747" s="2" t="s">
        <v>675</v>
      </c>
      <c r="E6747" s="3">
        <v>19</v>
      </c>
      <c r="F6747" s="17">
        <v>0</v>
      </c>
      <c r="G6747" s="17">
        <v>1</v>
      </c>
      <c r="H6747" s="17">
        <v>0</v>
      </c>
      <c r="I6747" s="7">
        <v>7.4</v>
      </c>
      <c r="J6747" s="7">
        <v>18</v>
      </c>
      <c r="K6747" s="4">
        <v>2</v>
      </c>
      <c r="L6747" s="5">
        <v>2.3921000000000001</v>
      </c>
      <c r="M6747">
        <v>105294.38</v>
      </c>
      <c r="N6747" s="3">
        <v>1</v>
      </c>
      <c r="O6747" s="50" t="e">
        <f>INDEX([1]Dados!$M$2:$N$26779,MATCH($P6747,[1]Dados!$N$2:$N$26779,),2)</f>
        <v>#N/A</v>
      </c>
      <c r="P6747">
        <v>173144</v>
      </c>
      <c r="Q6747" s="1">
        <v>37215</v>
      </c>
      <c r="R6747" s="1">
        <v>37219</v>
      </c>
      <c r="S6747" t="s">
        <v>1269</v>
      </c>
    </row>
    <row r="6748" spans="1:19" x14ac:dyDescent="0.2">
      <c r="A6748" s="7">
        <v>315270</v>
      </c>
      <c r="B6748" s="3">
        <v>50539</v>
      </c>
      <c r="C6748" s="3" t="s">
        <v>33</v>
      </c>
      <c r="D6748" s="2" t="s">
        <v>675</v>
      </c>
      <c r="E6748" s="3">
        <v>19</v>
      </c>
      <c r="F6748" s="17">
        <v>0</v>
      </c>
      <c r="G6748" s="17">
        <v>1</v>
      </c>
      <c r="H6748" s="17">
        <v>0</v>
      </c>
      <c r="I6748" s="7">
        <v>7.5</v>
      </c>
      <c r="J6748" s="7">
        <v>19</v>
      </c>
      <c r="K6748" s="4">
        <v>2</v>
      </c>
      <c r="L6748" s="5">
        <v>2.3921000000000001</v>
      </c>
      <c r="M6748">
        <v>105294.38</v>
      </c>
      <c r="N6748" s="3">
        <v>1</v>
      </c>
      <c r="O6748" s="50" t="e">
        <f>INDEX([1]Dados!$M$2:$N$26779,MATCH($P6748,[1]Dados!$N$2:$N$26779,),2)</f>
        <v>#N/A</v>
      </c>
      <c r="P6748">
        <v>173144</v>
      </c>
      <c r="Q6748" s="1">
        <v>37215</v>
      </c>
      <c r="R6748" s="1">
        <v>37219</v>
      </c>
      <c r="S6748" t="s">
        <v>1269</v>
      </c>
    </row>
    <row r="6749" spans="1:19" x14ac:dyDescent="0.2">
      <c r="A6749" s="7">
        <v>315270</v>
      </c>
      <c r="B6749" s="3">
        <v>50539</v>
      </c>
      <c r="C6749" s="3" t="s">
        <v>33</v>
      </c>
      <c r="D6749" s="2" t="s">
        <v>675</v>
      </c>
      <c r="E6749" s="3">
        <v>19</v>
      </c>
      <c r="F6749" s="17">
        <v>0</v>
      </c>
      <c r="G6749" s="17">
        <v>1</v>
      </c>
      <c r="H6749" s="17">
        <v>0</v>
      </c>
      <c r="I6749" s="7">
        <v>7.6</v>
      </c>
      <c r="J6749" s="7">
        <v>23</v>
      </c>
      <c r="K6749" s="4">
        <v>2</v>
      </c>
      <c r="L6749" s="5">
        <v>2.3921000000000001</v>
      </c>
      <c r="M6749">
        <v>105294.38</v>
      </c>
      <c r="N6749" s="3">
        <v>1</v>
      </c>
      <c r="O6749" s="50" t="e">
        <f>INDEX([1]Dados!$M$2:$N$26779,MATCH($P6749,[1]Dados!$N$2:$N$26779,),2)</f>
        <v>#N/A</v>
      </c>
      <c r="P6749">
        <v>173144</v>
      </c>
      <c r="Q6749" s="1">
        <v>37215</v>
      </c>
      <c r="R6749" s="1">
        <v>37219</v>
      </c>
      <c r="S6749" t="s">
        <v>1269</v>
      </c>
    </row>
    <row r="6750" spans="1:19" x14ac:dyDescent="0.2">
      <c r="A6750" s="7">
        <v>315270</v>
      </c>
      <c r="B6750" s="3">
        <v>50539</v>
      </c>
      <c r="C6750" s="3" t="s">
        <v>33</v>
      </c>
      <c r="D6750" s="2" t="s">
        <v>675</v>
      </c>
      <c r="E6750" s="3">
        <v>19</v>
      </c>
      <c r="F6750" s="17">
        <v>0</v>
      </c>
      <c r="G6750" s="17">
        <v>1</v>
      </c>
      <c r="H6750" s="17">
        <v>0</v>
      </c>
      <c r="I6750" s="7">
        <v>7.7</v>
      </c>
      <c r="J6750" s="7">
        <v>13</v>
      </c>
      <c r="K6750" s="4">
        <v>2</v>
      </c>
      <c r="L6750" s="5">
        <v>2.3921000000000001</v>
      </c>
      <c r="M6750">
        <v>105294.38</v>
      </c>
      <c r="N6750" s="3">
        <v>1</v>
      </c>
      <c r="O6750" s="50" t="e">
        <f>INDEX([1]Dados!$M$2:$N$26779,MATCH($P6750,[1]Dados!$N$2:$N$26779,),2)</f>
        <v>#N/A</v>
      </c>
      <c r="P6750">
        <v>173144</v>
      </c>
      <c r="Q6750" s="1">
        <v>37215</v>
      </c>
      <c r="R6750" s="1">
        <v>37219</v>
      </c>
      <c r="S6750" t="s">
        <v>1269</v>
      </c>
    </row>
    <row r="6751" spans="1:19" x14ac:dyDescent="0.2">
      <c r="A6751" s="7">
        <v>315270</v>
      </c>
      <c r="B6751" s="3">
        <v>50539</v>
      </c>
      <c r="C6751" s="3" t="s">
        <v>33</v>
      </c>
      <c r="D6751" s="2" t="s">
        <v>675</v>
      </c>
      <c r="E6751" s="3">
        <v>19</v>
      </c>
      <c r="F6751" s="17">
        <v>0</v>
      </c>
      <c r="G6751" s="17">
        <v>1</v>
      </c>
      <c r="H6751" s="17">
        <v>0</v>
      </c>
      <c r="I6751" s="7">
        <v>7.8</v>
      </c>
      <c r="J6751" s="7">
        <v>17</v>
      </c>
      <c r="K6751" s="4">
        <v>2</v>
      </c>
      <c r="L6751" s="5">
        <v>2.3921000000000001</v>
      </c>
      <c r="M6751">
        <v>105294.38</v>
      </c>
      <c r="N6751" s="3">
        <v>1</v>
      </c>
      <c r="O6751" s="50" t="e">
        <f>INDEX([1]Dados!$M$2:$N$26779,MATCH($P6751,[1]Dados!$N$2:$N$26779,),2)</f>
        <v>#N/A</v>
      </c>
      <c r="P6751">
        <v>173144</v>
      </c>
      <c r="Q6751" s="1">
        <v>37215</v>
      </c>
      <c r="R6751" s="1">
        <v>37219</v>
      </c>
      <c r="S6751" t="s">
        <v>1269</v>
      </c>
    </row>
    <row r="6752" spans="1:19" x14ac:dyDescent="0.2">
      <c r="A6752" s="7">
        <v>315270</v>
      </c>
      <c r="B6752" s="3">
        <v>50539</v>
      </c>
      <c r="C6752" s="3" t="s">
        <v>33</v>
      </c>
      <c r="D6752" s="2" t="s">
        <v>675</v>
      </c>
      <c r="E6752" s="3">
        <v>19</v>
      </c>
      <c r="F6752" s="17">
        <v>0</v>
      </c>
      <c r="G6752" s="17">
        <v>1</v>
      </c>
      <c r="H6752" s="17">
        <v>0</v>
      </c>
      <c r="I6752" s="7">
        <v>7.9</v>
      </c>
      <c r="J6752" s="7">
        <v>25</v>
      </c>
      <c r="K6752" s="4">
        <v>2</v>
      </c>
      <c r="L6752" s="5">
        <v>2.3921000000000001</v>
      </c>
      <c r="M6752">
        <v>105294.38</v>
      </c>
      <c r="N6752" s="3">
        <v>1</v>
      </c>
      <c r="O6752" s="50" t="e">
        <f>INDEX([1]Dados!$M$2:$N$26779,MATCH($P6752,[1]Dados!$N$2:$N$26779,),2)</f>
        <v>#N/A</v>
      </c>
      <c r="P6752">
        <v>173144</v>
      </c>
      <c r="Q6752" s="1">
        <v>37215</v>
      </c>
      <c r="R6752" s="1">
        <v>37219</v>
      </c>
      <c r="S6752" t="s">
        <v>1269</v>
      </c>
    </row>
    <row r="6753" spans="1:19" x14ac:dyDescent="0.2">
      <c r="A6753" s="7">
        <v>315270</v>
      </c>
      <c r="B6753" s="3">
        <v>50539</v>
      </c>
      <c r="C6753" s="3" t="s">
        <v>33</v>
      </c>
      <c r="D6753" s="2" t="s">
        <v>675</v>
      </c>
      <c r="E6753" s="3">
        <v>19</v>
      </c>
      <c r="F6753" s="17">
        <v>0</v>
      </c>
      <c r="G6753" s="17">
        <v>1</v>
      </c>
      <c r="H6753" s="17">
        <v>0</v>
      </c>
      <c r="I6753" s="7">
        <v>3.1</v>
      </c>
      <c r="J6753" s="7">
        <v>22</v>
      </c>
      <c r="K6753" s="4">
        <v>1203</v>
      </c>
      <c r="L6753" s="5">
        <v>1203.0829000000001</v>
      </c>
      <c r="M6753">
        <v>39442.79</v>
      </c>
      <c r="N6753" s="3">
        <v>1</v>
      </c>
      <c r="O6753" s="50" t="e">
        <f>INDEX([1]Dados!$M$2:$N$26779,MATCH($P6753,[1]Dados!$N$2:$N$26779,),2)</f>
        <v>#N/A</v>
      </c>
      <c r="P6753">
        <v>172571</v>
      </c>
      <c r="Q6753" s="1">
        <v>37215</v>
      </c>
      <c r="R6753" s="1">
        <v>37219</v>
      </c>
      <c r="S6753" t="s">
        <v>1045</v>
      </c>
    </row>
    <row r="6754" spans="1:19" x14ac:dyDescent="0.2">
      <c r="A6754" s="7">
        <v>315270</v>
      </c>
      <c r="B6754" s="3">
        <v>50539</v>
      </c>
      <c r="C6754" s="3" t="s">
        <v>33</v>
      </c>
      <c r="D6754" s="2" t="s">
        <v>675</v>
      </c>
      <c r="E6754" s="3">
        <v>19</v>
      </c>
      <c r="F6754" s="17">
        <v>0</v>
      </c>
      <c r="G6754" s="17">
        <v>1</v>
      </c>
      <c r="H6754" s="17">
        <v>0</v>
      </c>
      <c r="I6754" s="7">
        <v>1.1000000000000001</v>
      </c>
      <c r="J6754" s="7">
        <v>25</v>
      </c>
      <c r="K6754" s="4">
        <v>1214</v>
      </c>
      <c r="L6754" s="5">
        <v>1214.0587</v>
      </c>
      <c r="M6754">
        <v>161849.14000000001</v>
      </c>
      <c r="N6754" s="3">
        <v>1</v>
      </c>
      <c r="O6754" s="50" t="e">
        <f>INDEX([1]Dados!$M$2:$N$26779,MATCH($P6754,[1]Dados!$N$2:$N$26779,),2)</f>
        <v>#N/A</v>
      </c>
      <c r="P6754">
        <v>172632</v>
      </c>
      <c r="Q6754" s="1">
        <v>37215</v>
      </c>
      <c r="R6754" s="1">
        <v>37219</v>
      </c>
      <c r="S6754" t="s">
        <v>1095</v>
      </c>
    </row>
    <row r="6755" spans="1:19" x14ac:dyDescent="0.2">
      <c r="A6755" s="7">
        <v>315270</v>
      </c>
      <c r="B6755" s="3">
        <v>50539</v>
      </c>
      <c r="C6755" s="3" t="s">
        <v>33</v>
      </c>
      <c r="D6755" s="2" t="s">
        <v>675</v>
      </c>
      <c r="E6755" s="3">
        <v>19</v>
      </c>
      <c r="F6755" s="17">
        <v>0</v>
      </c>
      <c r="G6755" s="17">
        <v>1</v>
      </c>
      <c r="H6755" s="17">
        <v>0</v>
      </c>
      <c r="I6755" s="7">
        <v>1.2</v>
      </c>
      <c r="J6755" s="7">
        <v>25</v>
      </c>
      <c r="K6755" s="4">
        <v>1214</v>
      </c>
      <c r="L6755" s="5">
        <v>1214.0587</v>
      </c>
      <c r="M6755">
        <v>161849.14000000001</v>
      </c>
      <c r="N6755" s="3">
        <v>1</v>
      </c>
      <c r="O6755" s="50" t="e">
        <f>INDEX([1]Dados!$M$2:$N$26779,MATCH($P6755,[1]Dados!$N$2:$N$26779,),2)</f>
        <v>#N/A</v>
      </c>
      <c r="P6755">
        <v>172632</v>
      </c>
      <c r="Q6755" s="1">
        <v>37215</v>
      </c>
      <c r="R6755" s="1">
        <v>37219</v>
      </c>
      <c r="S6755" t="s">
        <v>1095</v>
      </c>
    </row>
    <row r="6756" spans="1:19" x14ac:dyDescent="0.2">
      <c r="A6756" s="7">
        <v>315270</v>
      </c>
      <c r="B6756" s="3">
        <v>50539</v>
      </c>
      <c r="C6756" s="3" t="s">
        <v>33</v>
      </c>
      <c r="D6756" s="2" t="s">
        <v>675</v>
      </c>
      <c r="E6756" s="3">
        <v>19</v>
      </c>
      <c r="F6756" s="17">
        <v>0</v>
      </c>
      <c r="G6756" s="17">
        <v>1</v>
      </c>
      <c r="H6756" s="17">
        <v>0</v>
      </c>
      <c r="I6756" s="7">
        <v>1.3</v>
      </c>
      <c r="J6756" s="7">
        <v>15</v>
      </c>
      <c r="K6756" s="4">
        <v>1214</v>
      </c>
      <c r="L6756" s="5">
        <v>1214.0587</v>
      </c>
      <c r="M6756">
        <v>161849.14000000001</v>
      </c>
      <c r="N6756" s="3">
        <v>1</v>
      </c>
      <c r="O6756" s="50" t="e">
        <f>INDEX([1]Dados!$M$2:$N$26779,MATCH($P6756,[1]Dados!$N$2:$N$26779,),2)</f>
        <v>#N/A</v>
      </c>
      <c r="P6756">
        <v>172632</v>
      </c>
      <c r="Q6756" s="1">
        <v>37215</v>
      </c>
      <c r="R6756" s="1">
        <v>37219</v>
      </c>
      <c r="S6756" t="s">
        <v>1095</v>
      </c>
    </row>
    <row r="6757" spans="1:19" x14ac:dyDescent="0.2">
      <c r="A6757" s="7">
        <v>315270</v>
      </c>
      <c r="B6757" s="3">
        <v>50539</v>
      </c>
      <c r="C6757" s="3" t="s">
        <v>33</v>
      </c>
      <c r="D6757" s="2" t="s">
        <v>675</v>
      </c>
      <c r="E6757" s="3">
        <v>19</v>
      </c>
      <c r="F6757" s="17">
        <v>0</v>
      </c>
      <c r="G6757" s="17">
        <v>1</v>
      </c>
      <c r="H6757" s="17">
        <v>0</v>
      </c>
      <c r="I6757" s="7">
        <v>4.0999999999999996</v>
      </c>
      <c r="J6757" s="7">
        <v>25</v>
      </c>
      <c r="K6757" s="4">
        <v>1214</v>
      </c>
      <c r="L6757" s="5">
        <v>1214.0589</v>
      </c>
      <c r="M6757">
        <v>327240</v>
      </c>
      <c r="N6757" s="3">
        <v>1</v>
      </c>
      <c r="O6757" s="50" t="e">
        <f>INDEX([1]Dados!$M$2:$N$26779,MATCH($P6757,[1]Dados!$N$2:$N$26779,),2)</f>
        <v>#N/A</v>
      </c>
      <c r="P6757">
        <v>173062</v>
      </c>
      <c r="Q6757" s="1">
        <v>37215</v>
      </c>
      <c r="R6757" s="1">
        <v>37219</v>
      </c>
      <c r="S6757" t="s">
        <v>1268</v>
      </c>
    </row>
    <row r="6758" spans="1:19" x14ac:dyDescent="0.2">
      <c r="A6758" s="7">
        <v>315270</v>
      </c>
      <c r="B6758" s="3">
        <v>50539</v>
      </c>
      <c r="C6758" s="3" t="s">
        <v>33</v>
      </c>
      <c r="D6758" s="2" t="s">
        <v>675</v>
      </c>
      <c r="E6758" s="3">
        <v>19</v>
      </c>
      <c r="F6758" s="17">
        <v>0</v>
      </c>
      <c r="G6758" s="17">
        <v>1</v>
      </c>
      <c r="H6758" s="17">
        <v>0</v>
      </c>
      <c r="I6758" s="7">
        <v>4.2</v>
      </c>
      <c r="J6758" s="7">
        <v>15</v>
      </c>
      <c r="K6758" s="4">
        <v>1214</v>
      </c>
      <c r="L6758" s="5">
        <v>1214.0589</v>
      </c>
      <c r="M6758">
        <v>327240</v>
      </c>
      <c r="N6758" s="3">
        <v>1</v>
      </c>
      <c r="O6758" s="50" t="e">
        <f>INDEX([1]Dados!$M$2:$N$26779,MATCH($P6758,[1]Dados!$N$2:$N$26779,),2)</f>
        <v>#N/A</v>
      </c>
      <c r="P6758">
        <v>173062</v>
      </c>
      <c r="Q6758" s="1">
        <v>37215</v>
      </c>
      <c r="R6758" s="1">
        <v>37219</v>
      </c>
      <c r="S6758" t="s">
        <v>1268</v>
      </c>
    </row>
    <row r="6759" spans="1:19" x14ac:dyDescent="0.2">
      <c r="A6759" s="7">
        <v>315270</v>
      </c>
      <c r="B6759" s="3">
        <v>50539</v>
      </c>
      <c r="C6759" s="3" t="s">
        <v>33</v>
      </c>
      <c r="D6759" s="2" t="s">
        <v>675</v>
      </c>
      <c r="E6759" s="3">
        <v>19</v>
      </c>
      <c r="F6759" s="17">
        <v>0</v>
      </c>
      <c r="G6759" s="17">
        <v>1</v>
      </c>
      <c r="H6759" s="17">
        <v>0</v>
      </c>
      <c r="I6759" s="7">
        <v>5.0999999999999996</v>
      </c>
      <c r="J6759" s="7">
        <v>9</v>
      </c>
      <c r="K6759" s="4">
        <v>1214</v>
      </c>
      <c r="L6759" s="5">
        <v>1214.8580999999999</v>
      </c>
      <c r="M6759">
        <v>24360.78</v>
      </c>
      <c r="N6759" s="3">
        <v>1</v>
      </c>
      <c r="O6759" s="50" t="e">
        <f>INDEX([1]Dados!$M$2:$N$26779,MATCH($P6759,[1]Dados!$N$2:$N$26779,),2)</f>
        <v>#N/A</v>
      </c>
      <c r="P6759">
        <v>172606</v>
      </c>
      <c r="Q6759" s="1">
        <v>37215</v>
      </c>
      <c r="R6759" s="1">
        <v>37219</v>
      </c>
      <c r="S6759" t="s">
        <v>1267</v>
      </c>
    </row>
    <row r="6760" spans="1:19" x14ac:dyDescent="0.2">
      <c r="A6760" s="7">
        <v>315270</v>
      </c>
      <c r="B6760" s="3">
        <v>50539</v>
      </c>
      <c r="C6760" s="3" t="s">
        <v>33</v>
      </c>
      <c r="D6760" s="2" t="s">
        <v>675</v>
      </c>
      <c r="E6760" s="3">
        <v>19</v>
      </c>
      <c r="F6760" s="17">
        <v>0</v>
      </c>
      <c r="G6760" s="17">
        <v>1</v>
      </c>
      <c r="H6760" s="17">
        <v>0</v>
      </c>
      <c r="I6760" s="7">
        <v>5.2</v>
      </c>
      <c r="J6760" s="7">
        <v>20</v>
      </c>
      <c r="K6760" s="4">
        <v>1214</v>
      </c>
      <c r="L6760" s="5">
        <v>1214.8580999999999</v>
      </c>
      <c r="M6760">
        <v>24360.78</v>
      </c>
      <c r="N6760" s="3">
        <v>1</v>
      </c>
      <c r="O6760" s="50" t="e">
        <f>INDEX([1]Dados!$M$2:$N$26779,MATCH($P6760,[1]Dados!$N$2:$N$26779,),2)</f>
        <v>#N/A</v>
      </c>
      <c r="P6760">
        <v>172606</v>
      </c>
      <c r="Q6760" s="1">
        <v>37215</v>
      </c>
      <c r="R6760" s="1">
        <v>37219</v>
      </c>
      <c r="S6760" t="s">
        <v>1267</v>
      </c>
    </row>
    <row r="6761" spans="1:19" x14ac:dyDescent="0.2">
      <c r="A6761" s="7">
        <v>315270</v>
      </c>
      <c r="B6761" s="3">
        <v>50539</v>
      </c>
      <c r="C6761" s="3" t="s">
        <v>33</v>
      </c>
      <c r="D6761" s="2" t="s">
        <v>675</v>
      </c>
      <c r="E6761" s="3">
        <v>19</v>
      </c>
      <c r="F6761" s="17">
        <v>0</v>
      </c>
      <c r="G6761" s="17">
        <v>1</v>
      </c>
      <c r="H6761" s="17">
        <v>0</v>
      </c>
      <c r="I6761" s="7">
        <v>5.3</v>
      </c>
      <c r="J6761" s="7">
        <v>18</v>
      </c>
      <c r="K6761" s="4">
        <v>1214</v>
      </c>
      <c r="L6761" s="5">
        <v>1214.8580999999999</v>
      </c>
      <c r="M6761">
        <v>24360.78</v>
      </c>
      <c r="N6761" s="3">
        <v>1</v>
      </c>
      <c r="O6761" s="50" t="e">
        <f>INDEX([1]Dados!$M$2:$N$26779,MATCH($P6761,[1]Dados!$N$2:$N$26779,),2)</f>
        <v>#N/A</v>
      </c>
      <c r="P6761">
        <v>172606</v>
      </c>
      <c r="Q6761" s="1">
        <v>37215</v>
      </c>
      <c r="R6761" s="1">
        <v>37219</v>
      </c>
      <c r="S6761" t="s">
        <v>1267</v>
      </c>
    </row>
    <row r="6762" spans="1:19" x14ac:dyDescent="0.2">
      <c r="A6762" s="7">
        <v>315270</v>
      </c>
      <c r="B6762" s="3">
        <v>50539</v>
      </c>
      <c r="C6762" s="3" t="s">
        <v>33</v>
      </c>
      <c r="D6762" s="2" t="s">
        <v>675</v>
      </c>
      <c r="E6762" s="3">
        <v>19</v>
      </c>
      <c r="F6762" s="17">
        <v>0</v>
      </c>
      <c r="G6762" s="17">
        <v>1</v>
      </c>
      <c r="H6762" s="17">
        <v>0</v>
      </c>
      <c r="I6762" s="7">
        <v>5.4</v>
      </c>
      <c r="J6762" s="7">
        <v>33</v>
      </c>
      <c r="K6762" s="4">
        <v>1214</v>
      </c>
      <c r="L6762" s="5">
        <v>1214.8580999999999</v>
      </c>
      <c r="M6762">
        <v>24360.78</v>
      </c>
      <c r="N6762" s="3">
        <v>1</v>
      </c>
      <c r="O6762" s="50" t="e">
        <f>INDEX([1]Dados!$M$2:$N$26779,MATCH($P6762,[1]Dados!$N$2:$N$26779,),2)</f>
        <v>#N/A</v>
      </c>
      <c r="P6762">
        <v>172606</v>
      </c>
      <c r="Q6762" s="1">
        <v>37215</v>
      </c>
      <c r="R6762" s="1">
        <v>37219</v>
      </c>
      <c r="S6762" t="s">
        <v>1267</v>
      </c>
    </row>
    <row r="6763" spans="1:19" x14ac:dyDescent="0.2">
      <c r="A6763" s="7">
        <v>315270</v>
      </c>
      <c r="B6763" s="3">
        <v>50539</v>
      </c>
      <c r="C6763" s="3" t="s">
        <v>33</v>
      </c>
      <c r="D6763" s="2" t="s">
        <v>675</v>
      </c>
      <c r="E6763" s="3">
        <v>19</v>
      </c>
      <c r="F6763" s="17">
        <v>0</v>
      </c>
      <c r="G6763" s="17">
        <v>1</v>
      </c>
      <c r="H6763" s="17">
        <v>0</v>
      </c>
      <c r="I6763" s="7">
        <v>5.5</v>
      </c>
      <c r="J6763" s="7">
        <v>18</v>
      </c>
      <c r="K6763" s="4">
        <v>1214</v>
      </c>
      <c r="L6763" s="5">
        <v>1214.8580999999999</v>
      </c>
      <c r="M6763">
        <v>24360.78</v>
      </c>
      <c r="N6763" s="3">
        <v>1</v>
      </c>
      <c r="O6763" s="50" t="e">
        <f>INDEX([1]Dados!$M$2:$N$26779,MATCH($P6763,[1]Dados!$N$2:$N$26779,),2)</f>
        <v>#N/A</v>
      </c>
      <c r="P6763">
        <v>172606</v>
      </c>
      <c r="Q6763" s="1">
        <v>37215</v>
      </c>
      <c r="R6763" s="1">
        <v>37219</v>
      </c>
      <c r="S6763" t="s">
        <v>1267</v>
      </c>
    </row>
    <row r="6764" spans="1:19" x14ac:dyDescent="0.2">
      <c r="A6764" s="7">
        <v>315270</v>
      </c>
      <c r="B6764" s="3">
        <v>50539</v>
      </c>
      <c r="C6764" s="3" t="s">
        <v>33</v>
      </c>
      <c r="D6764" s="2" t="s">
        <v>675</v>
      </c>
      <c r="E6764" s="3">
        <v>19</v>
      </c>
      <c r="F6764" s="17">
        <v>0</v>
      </c>
      <c r="G6764" s="17">
        <v>1</v>
      </c>
      <c r="H6764" s="17">
        <v>0</v>
      </c>
      <c r="I6764" s="7">
        <v>6.1</v>
      </c>
      <c r="J6764" s="7">
        <v>7</v>
      </c>
      <c r="K6764" s="4">
        <v>1214</v>
      </c>
      <c r="L6764" s="5">
        <v>1214.8580999999999</v>
      </c>
      <c r="M6764">
        <v>44980</v>
      </c>
      <c r="N6764" s="3">
        <v>1</v>
      </c>
      <c r="O6764" s="50" t="e">
        <f>INDEX([1]Dados!$M$2:$N$26779,MATCH($P6764,[1]Dados!$N$2:$N$26779,),2)</f>
        <v>#N/A</v>
      </c>
      <c r="P6764">
        <v>172607</v>
      </c>
      <c r="Q6764" s="1">
        <v>37215</v>
      </c>
      <c r="R6764" s="1">
        <v>37219</v>
      </c>
      <c r="S6764" t="s">
        <v>1267</v>
      </c>
    </row>
    <row r="6765" spans="1:19" x14ac:dyDescent="0.2">
      <c r="A6765" s="7">
        <v>315270</v>
      </c>
      <c r="B6765" s="3">
        <v>50539</v>
      </c>
      <c r="C6765" s="3" t="s">
        <v>33</v>
      </c>
      <c r="D6765" s="2" t="s">
        <v>675</v>
      </c>
      <c r="E6765" s="3">
        <v>19</v>
      </c>
      <c r="F6765" s="17">
        <v>0</v>
      </c>
      <c r="G6765" s="17">
        <v>1</v>
      </c>
      <c r="H6765" s="17">
        <v>0</v>
      </c>
      <c r="I6765" s="7">
        <v>6.2</v>
      </c>
      <c r="J6765" s="7">
        <v>22</v>
      </c>
      <c r="K6765" s="4">
        <v>1214</v>
      </c>
      <c r="L6765" s="5">
        <v>1214.8580999999999</v>
      </c>
      <c r="M6765">
        <v>44980</v>
      </c>
      <c r="N6765" s="3">
        <v>1</v>
      </c>
      <c r="O6765" s="50" t="e">
        <f>INDEX([1]Dados!$M$2:$N$26779,MATCH($P6765,[1]Dados!$N$2:$N$26779,),2)</f>
        <v>#N/A</v>
      </c>
      <c r="P6765">
        <v>172607</v>
      </c>
      <c r="Q6765" s="1">
        <v>37215</v>
      </c>
      <c r="R6765" s="1">
        <v>37219</v>
      </c>
      <c r="S6765" t="s">
        <v>1267</v>
      </c>
    </row>
    <row r="6766" spans="1:19" x14ac:dyDescent="0.2">
      <c r="A6766" s="7">
        <v>315270</v>
      </c>
      <c r="B6766" s="3">
        <v>50539</v>
      </c>
      <c r="C6766" s="3" t="s">
        <v>33</v>
      </c>
      <c r="D6766" s="2" t="s">
        <v>675</v>
      </c>
      <c r="E6766" s="3">
        <v>19</v>
      </c>
      <c r="F6766" s="17">
        <v>0</v>
      </c>
      <c r="G6766" s="17">
        <v>1</v>
      </c>
      <c r="H6766" s="17">
        <v>0</v>
      </c>
      <c r="I6766" s="7">
        <v>6.3</v>
      </c>
      <c r="J6766" s="7">
        <v>18</v>
      </c>
      <c r="K6766" s="4">
        <v>1214</v>
      </c>
      <c r="L6766" s="5">
        <v>1214.8580999999999</v>
      </c>
      <c r="M6766">
        <v>44980</v>
      </c>
      <c r="N6766" s="3">
        <v>1</v>
      </c>
      <c r="O6766" s="50" t="e">
        <f>INDEX([1]Dados!$M$2:$N$26779,MATCH($P6766,[1]Dados!$N$2:$N$26779,),2)</f>
        <v>#N/A</v>
      </c>
      <c r="P6766">
        <v>172607</v>
      </c>
      <c r="Q6766" s="1">
        <v>37215</v>
      </c>
      <c r="R6766" s="1">
        <v>37219</v>
      </c>
      <c r="S6766" t="s">
        <v>1267</v>
      </c>
    </row>
    <row r="6767" spans="1:19" x14ac:dyDescent="0.2">
      <c r="A6767" s="7">
        <v>315270</v>
      </c>
      <c r="B6767" s="3">
        <v>50539</v>
      </c>
      <c r="C6767" s="3" t="s">
        <v>33</v>
      </c>
      <c r="D6767" s="2" t="s">
        <v>675</v>
      </c>
      <c r="E6767" s="3">
        <v>19</v>
      </c>
      <c r="F6767" s="17">
        <v>0</v>
      </c>
      <c r="G6767" s="17">
        <v>1</v>
      </c>
      <c r="H6767" s="17">
        <v>0</v>
      </c>
      <c r="I6767" s="7">
        <v>6.4</v>
      </c>
      <c r="J6767" s="7">
        <v>33</v>
      </c>
      <c r="K6767" s="4">
        <v>1214</v>
      </c>
      <c r="L6767" s="5">
        <v>1214.8580999999999</v>
      </c>
      <c r="M6767">
        <v>44980</v>
      </c>
      <c r="N6767" s="3">
        <v>1</v>
      </c>
      <c r="O6767" s="50" t="e">
        <f>INDEX([1]Dados!$M$2:$N$26779,MATCH($P6767,[1]Dados!$N$2:$N$26779,),2)</f>
        <v>#N/A</v>
      </c>
      <c r="P6767">
        <v>172607</v>
      </c>
      <c r="Q6767" s="1">
        <v>37215</v>
      </c>
      <c r="R6767" s="1">
        <v>37219</v>
      </c>
      <c r="S6767" t="s">
        <v>1267</v>
      </c>
    </row>
    <row r="6768" spans="1:19" x14ac:dyDescent="0.2">
      <c r="A6768" s="7">
        <v>315270</v>
      </c>
      <c r="B6768" s="3">
        <v>50539</v>
      </c>
      <c r="C6768" s="3" t="s">
        <v>33</v>
      </c>
      <c r="D6768" s="2" t="s">
        <v>675</v>
      </c>
      <c r="E6768" s="3">
        <v>19</v>
      </c>
      <c r="F6768" s="17">
        <v>0</v>
      </c>
      <c r="G6768" s="17">
        <v>1</v>
      </c>
      <c r="H6768" s="17">
        <v>0</v>
      </c>
      <c r="I6768" s="7">
        <v>6.5</v>
      </c>
      <c r="J6768" s="7">
        <v>18</v>
      </c>
      <c r="K6768" s="4">
        <v>1214</v>
      </c>
      <c r="L6768" s="5">
        <v>1214.8580999999999</v>
      </c>
      <c r="M6768">
        <v>44980</v>
      </c>
      <c r="N6768" s="3">
        <v>1</v>
      </c>
      <c r="O6768" s="50" t="e">
        <f>INDEX([1]Dados!$M$2:$N$26779,MATCH($P6768,[1]Dados!$N$2:$N$26779,),2)</f>
        <v>#N/A</v>
      </c>
      <c r="P6768">
        <v>172607</v>
      </c>
      <c r="Q6768" s="1">
        <v>37215</v>
      </c>
      <c r="R6768" s="1">
        <v>37219</v>
      </c>
      <c r="S6768" t="s">
        <v>1267</v>
      </c>
    </row>
    <row r="6769" spans="1:19" x14ac:dyDescent="0.2">
      <c r="A6769" s="7">
        <v>315270</v>
      </c>
      <c r="B6769" s="3">
        <v>50539</v>
      </c>
      <c r="C6769" s="3" t="s">
        <v>33</v>
      </c>
      <c r="D6769" s="2" t="s">
        <v>675</v>
      </c>
      <c r="E6769" s="3">
        <v>19</v>
      </c>
      <c r="F6769" s="17">
        <v>0</v>
      </c>
      <c r="G6769" s="17">
        <v>1</v>
      </c>
      <c r="H6769" s="17">
        <v>0</v>
      </c>
      <c r="I6769" s="7" t="s">
        <v>3</v>
      </c>
      <c r="J6769" s="7">
        <v>0</v>
      </c>
      <c r="K6769" s="4">
        <v>1214</v>
      </c>
      <c r="L6769" s="5">
        <v>1214.8580999999999</v>
      </c>
      <c r="M6769">
        <v>24289</v>
      </c>
      <c r="N6769" s="3">
        <v>1</v>
      </c>
      <c r="O6769" s="50" t="e">
        <f>INDEX([1]Dados!$M$2:$N$26779,MATCH($P6769,[1]Dados!$N$2:$N$26779,),2)</f>
        <v>#N/A</v>
      </c>
      <c r="P6769">
        <v>172606</v>
      </c>
      <c r="Q6769" s="1">
        <v>37215</v>
      </c>
      <c r="R6769" s="1">
        <v>37219</v>
      </c>
      <c r="S6769" t="s">
        <v>1267</v>
      </c>
    </row>
    <row r="6770" spans="1:19" x14ac:dyDescent="0.2">
      <c r="A6770" s="7">
        <v>315270</v>
      </c>
      <c r="B6770" s="3">
        <v>50539</v>
      </c>
      <c r="C6770" s="3" t="s">
        <v>33</v>
      </c>
      <c r="D6770" s="2" t="s">
        <v>675</v>
      </c>
      <c r="E6770" s="3">
        <v>19</v>
      </c>
      <c r="F6770" s="17">
        <v>0</v>
      </c>
      <c r="G6770" s="17">
        <v>1</v>
      </c>
      <c r="H6770" s="17">
        <v>0</v>
      </c>
      <c r="I6770" s="7">
        <v>2.1</v>
      </c>
      <c r="J6770" s="7">
        <v>22</v>
      </c>
      <c r="K6770" s="4">
        <v>1293</v>
      </c>
      <c r="L6770" s="5">
        <v>1293.0592999999999</v>
      </c>
      <c r="M6770">
        <v>14586.39</v>
      </c>
      <c r="N6770" s="3">
        <v>1</v>
      </c>
      <c r="O6770" s="50" t="e">
        <f>INDEX([1]Dados!$M$2:$N$26779,MATCH($P6770,[1]Dados!$N$2:$N$26779,),2)</f>
        <v>#N/A</v>
      </c>
      <c r="P6770">
        <v>172511</v>
      </c>
      <c r="Q6770" s="1">
        <v>37215</v>
      </c>
      <c r="R6770" s="1">
        <v>37219</v>
      </c>
      <c r="S6770" t="s">
        <v>985</v>
      </c>
    </row>
    <row r="6771" spans="1:19" x14ac:dyDescent="0.2">
      <c r="A6771" s="7">
        <v>315270</v>
      </c>
      <c r="B6771" s="3">
        <v>50539</v>
      </c>
      <c r="C6771" s="3" t="s">
        <v>33</v>
      </c>
      <c r="D6771" s="2" t="s">
        <v>675</v>
      </c>
      <c r="E6771" s="3">
        <v>19</v>
      </c>
      <c r="F6771" s="17">
        <v>0</v>
      </c>
      <c r="G6771" s="17">
        <v>1</v>
      </c>
      <c r="H6771" s="17">
        <v>0</v>
      </c>
      <c r="I6771" s="7">
        <v>2.2000000000000002</v>
      </c>
      <c r="J6771" s="7">
        <v>17</v>
      </c>
      <c r="K6771" s="4">
        <v>1293</v>
      </c>
      <c r="L6771" s="5">
        <v>1293.0592999999999</v>
      </c>
      <c r="M6771">
        <v>14586.39</v>
      </c>
      <c r="N6771" s="3">
        <v>1</v>
      </c>
      <c r="O6771" s="50" t="e">
        <f>INDEX([1]Dados!$M$2:$N$26779,MATCH($P6771,[1]Dados!$N$2:$N$26779,),2)</f>
        <v>#N/A</v>
      </c>
      <c r="P6771">
        <v>172511</v>
      </c>
      <c r="Q6771" s="1">
        <v>37215</v>
      </c>
      <c r="R6771" s="1">
        <v>37219</v>
      </c>
      <c r="S6771" t="s">
        <v>985</v>
      </c>
    </row>
    <row r="6772" spans="1:19" x14ac:dyDescent="0.2">
      <c r="A6772" s="7">
        <v>315270</v>
      </c>
      <c r="B6772" s="3">
        <v>50539</v>
      </c>
      <c r="C6772" s="3" t="s">
        <v>33</v>
      </c>
      <c r="D6772" s="2" t="s">
        <v>675</v>
      </c>
      <c r="E6772" s="3">
        <v>19</v>
      </c>
      <c r="F6772" s="17">
        <v>0</v>
      </c>
      <c r="G6772" s="17">
        <v>1</v>
      </c>
      <c r="H6772" s="17">
        <v>0</v>
      </c>
      <c r="I6772" s="7">
        <v>2.2999999999999998</v>
      </c>
      <c r="J6772" s="7">
        <v>25</v>
      </c>
      <c r="K6772" s="4">
        <v>1293</v>
      </c>
      <c r="L6772" s="5">
        <v>1293.0592999999999</v>
      </c>
      <c r="M6772">
        <v>14586.39</v>
      </c>
      <c r="N6772" s="3">
        <v>1</v>
      </c>
      <c r="O6772" s="50" t="e">
        <f>INDEX([1]Dados!$M$2:$N$26779,MATCH($P6772,[1]Dados!$N$2:$N$26779,),2)</f>
        <v>#N/A</v>
      </c>
      <c r="P6772">
        <v>172511</v>
      </c>
      <c r="Q6772" s="1">
        <v>37215</v>
      </c>
      <c r="R6772" s="1">
        <v>37219</v>
      </c>
      <c r="S6772" t="s">
        <v>985</v>
      </c>
    </row>
    <row r="6773" spans="1:19" x14ac:dyDescent="0.2">
      <c r="A6773" s="7">
        <v>315590</v>
      </c>
      <c r="B6773" s="3">
        <v>51179</v>
      </c>
      <c r="C6773" s="3" t="s">
        <v>33</v>
      </c>
      <c r="D6773" s="2" t="s">
        <v>708</v>
      </c>
      <c r="E6773" s="3">
        <v>19</v>
      </c>
      <c r="F6773" s="17">
        <v>0</v>
      </c>
      <c r="G6773" s="17">
        <v>1</v>
      </c>
      <c r="H6773" s="17">
        <v>0</v>
      </c>
      <c r="I6773" s="7">
        <v>5.0999999999999996</v>
      </c>
      <c r="J6773" s="7">
        <v>15</v>
      </c>
      <c r="K6773" s="4">
        <v>119</v>
      </c>
      <c r="L6773" s="5">
        <v>119.3861</v>
      </c>
      <c r="M6773">
        <v>63875.14</v>
      </c>
      <c r="N6773" s="33">
        <v>1</v>
      </c>
      <c r="O6773" s="50" t="e">
        <f>INDEX([1]Dados!$M$2:$N$26779,MATCH($P6773,[1]Dados!$N$2:$N$26779,),2)</f>
        <v>#N/A</v>
      </c>
      <c r="P6773">
        <v>173161</v>
      </c>
      <c r="Q6773" s="1">
        <v>37215</v>
      </c>
      <c r="R6773" s="1">
        <v>37219</v>
      </c>
      <c r="S6773" t="s">
        <v>2464</v>
      </c>
    </row>
    <row r="6774" spans="1:19" x14ac:dyDescent="0.2">
      <c r="A6774" s="7">
        <v>315590</v>
      </c>
      <c r="B6774" s="3">
        <v>51179</v>
      </c>
      <c r="C6774" s="3" t="s">
        <v>33</v>
      </c>
      <c r="D6774" s="2" t="s">
        <v>708</v>
      </c>
      <c r="E6774" s="3">
        <v>19</v>
      </c>
      <c r="F6774" s="17">
        <v>0</v>
      </c>
      <c r="G6774" s="17">
        <v>1</v>
      </c>
      <c r="H6774" s="17">
        <v>0</v>
      </c>
      <c r="I6774" s="7">
        <v>5.2</v>
      </c>
      <c r="J6774" s="7">
        <v>7</v>
      </c>
      <c r="K6774" s="4">
        <v>119</v>
      </c>
      <c r="L6774" s="5">
        <v>119.3861</v>
      </c>
      <c r="M6774">
        <v>63875.14</v>
      </c>
      <c r="N6774" s="33">
        <v>1</v>
      </c>
      <c r="O6774" s="50" t="e">
        <f>INDEX([1]Dados!$M$2:$N$26779,MATCH($P6774,[1]Dados!$N$2:$N$26779,),2)</f>
        <v>#N/A</v>
      </c>
      <c r="P6774">
        <v>173161</v>
      </c>
      <c r="Q6774" s="1">
        <v>37215</v>
      </c>
      <c r="R6774" s="1">
        <v>37219</v>
      </c>
      <c r="S6774" t="s">
        <v>2464</v>
      </c>
    </row>
    <row r="6775" spans="1:19" x14ac:dyDescent="0.2">
      <c r="A6775" s="7">
        <v>315590</v>
      </c>
      <c r="B6775" s="3">
        <v>51179</v>
      </c>
      <c r="C6775" s="3" t="s">
        <v>33</v>
      </c>
      <c r="D6775" s="2" t="s">
        <v>708</v>
      </c>
      <c r="E6775" s="3">
        <v>19</v>
      </c>
      <c r="F6775" s="17">
        <v>0</v>
      </c>
      <c r="G6775" s="17">
        <v>1</v>
      </c>
      <c r="H6775" s="17">
        <v>0</v>
      </c>
      <c r="I6775" s="7">
        <v>5.3</v>
      </c>
      <c r="J6775" s="7">
        <v>0</v>
      </c>
      <c r="K6775" s="4">
        <v>119</v>
      </c>
      <c r="L6775" s="5">
        <v>119.3861</v>
      </c>
      <c r="M6775">
        <v>63875.14</v>
      </c>
      <c r="N6775" s="33">
        <v>1</v>
      </c>
      <c r="O6775" s="50" t="e">
        <f>INDEX([1]Dados!$M$2:$N$26779,MATCH($P6775,[1]Dados!$N$2:$N$26779,),2)</f>
        <v>#N/A</v>
      </c>
      <c r="P6775">
        <v>173161</v>
      </c>
      <c r="Q6775" s="1">
        <v>37215</v>
      </c>
      <c r="R6775" s="1">
        <v>37219</v>
      </c>
      <c r="S6775" t="s">
        <v>2464</v>
      </c>
    </row>
    <row r="6776" spans="1:19" x14ac:dyDescent="0.2">
      <c r="A6776" s="7">
        <v>315590</v>
      </c>
      <c r="B6776" s="3">
        <v>51179</v>
      </c>
      <c r="C6776" s="3" t="s">
        <v>33</v>
      </c>
      <c r="D6776" s="2" t="s">
        <v>708</v>
      </c>
      <c r="E6776" s="3">
        <v>19</v>
      </c>
      <c r="F6776" s="17">
        <v>0</v>
      </c>
      <c r="G6776" s="17">
        <v>1</v>
      </c>
      <c r="H6776" s="17">
        <v>0</v>
      </c>
      <c r="I6776" s="7">
        <v>5.4</v>
      </c>
      <c r="J6776" s="7">
        <v>25</v>
      </c>
      <c r="K6776" s="4">
        <v>119</v>
      </c>
      <c r="L6776" s="5">
        <v>119.3861</v>
      </c>
      <c r="M6776">
        <v>63875.14</v>
      </c>
      <c r="N6776" s="33">
        <v>1</v>
      </c>
      <c r="O6776" s="50" t="e">
        <f>INDEX([1]Dados!$M$2:$N$26779,MATCH($P6776,[1]Dados!$N$2:$N$26779,),2)</f>
        <v>#N/A</v>
      </c>
      <c r="P6776">
        <v>173161</v>
      </c>
      <c r="Q6776" s="1">
        <v>37215</v>
      </c>
      <c r="R6776" s="1">
        <v>37219</v>
      </c>
      <c r="S6776" t="s">
        <v>2464</v>
      </c>
    </row>
    <row r="6777" spans="1:19" x14ac:dyDescent="0.2">
      <c r="A6777" s="7">
        <v>315590</v>
      </c>
      <c r="B6777" s="3">
        <v>51179</v>
      </c>
      <c r="C6777" s="3" t="s">
        <v>33</v>
      </c>
      <c r="D6777" s="2" t="s">
        <v>708</v>
      </c>
      <c r="E6777" s="3">
        <v>19</v>
      </c>
      <c r="F6777" s="17">
        <v>0</v>
      </c>
      <c r="G6777" s="17">
        <v>1</v>
      </c>
      <c r="H6777" s="17">
        <v>0</v>
      </c>
      <c r="I6777" s="7">
        <v>2.1</v>
      </c>
      <c r="J6777" s="7">
        <v>25</v>
      </c>
      <c r="K6777" s="4">
        <v>1203</v>
      </c>
      <c r="L6777" s="5">
        <v>1203.0829000000001</v>
      </c>
      <c r="M6777">
        <v>23042.799999999999</v>
      </c>
      <c r="N6777" s="33">
        <v>1</v>
      </c>
      <c r="O6777" s="50" t="e">
        <f>INDEX([1]Dados!$M$2:$N$26779,MATCH($P6777,[1]Dados!$N$2:$N$26779,),2)</f>
        <v>#N/A</v>
      </c>
      <c r="P6777">
        <v>172572</v>
      </c>
      <c r="Q6777" s="1">
        <v>37215</v>
      </c>
      <c r="R6777" s="1">
        <v>37219</v>
      </c>
      <c r="S6777" t="s">
        <v>2463</v>
      </c>
    </row>
    <row r="6778" spans="1:19" x14ac:dyDescent="0.2">
      <c r="A6778" s="7">
        <v>315590</v>
      </c>
      <c r="B6778" s="3">
        <v>51179</v>
      </c>
      <c r="C6778" s="3" t="s">
        <v>33</v>
      </c>
      <c r="D6778" s="2" t="s">
        <v>708</v>
      </c>
      <c r="E6778" s="3">
        <v>19</v>
      </c>
      <c r="F6778" s="17">
        <v>0</v>
      </c>
      <c r="G6778" s="17">
        <v>1</v>
      </c>
      <c r="H6778" s="17">
        <v>0</v>
      </c>
      <c r="I6778" s="7">
        <v>2.2000000000000002</v>
      </c>
      <c r="J6778" s="7">
        <v>28</v>
      </c>
      <c r="K6778" s="4">
        <v>1203</v>
      </c>
      <c r="L6778" s="5">
        <v>1203.0829000000001</v>
      </c>
      <c r="M6778">
        <v>23042.799999999999</v>
      </c>
      <c r="N6778" s="33">
        <v>1</v>
      </c>
      <c r="O6778" s="50" t="e">
        <f>INDEX([1]Dados!$M$2:$N$26779,MATCH($P6778,[1]Dados!$N$2:$N$26779,),2)</f>
        <v>#N/A</v>
      </c>
      <c r="P6778">
        <v>172572</v>
      </c>
      <c r="Q6778" s="1">
        <v>37215</v>
      </c>
      <c r="R6778" s="1">
        <v>37219</v>
      </c>
      <c r="S6778" t="s">
        <v>2463</v>
      </c>
    </row>
    <row r="6779" spans="1:19" x14ac:dyDescent="0.2">
      <c r="A6779" s="7">
        <v>315590</v>
      </c>
      <c r="B6779" s="3">
        <v>51179</v>
      </c>
      <c r="C6779" s="3" t="s">
        <v>33</v>
      </c>
      <c r="D6779" s="2" t="s">
        <v>708</v>
      </c>
      <c r="E6779" s="3">
        <v>19</v>
      </c>
      <c r="F6779" s="17">
        <v>0</v>
      </c>
      <c r="G6779" s="17">
        <v>1</v>
      </c>
      <c r="H6779" s="17">
        <v>0</v>
      </c>
      <c r="I6779" s="7">
        <v>1.1000000000000001</v>
      </c>
      <c r="J6779" s="7">
        <v>25</v>
      </c>
      <c r="K6779" s="4">
        <v>1214</v>
      </c>
      <c r="L6779" s="5">
        <v>1214.0587</v>
      </c>
      <c r="M6779">
        <v>100068.99</v>
      </c>
      <c r="N6779" s="33">
        <v>1</v>
      </c>
      <c r="O6779" s="50" t="e">
        <f>INDEX([1]Dados!$M$2:$N$26779,MATCH($P6779,[1]Dados!$N$2:$N$26779,),2)</f>
        <v>#N/A</v>
      </c>
      <c r="P6779">
        <v>172633</v>
      </c>
      <c r="Q6779" s="1">
        <v>37215</v>
      </c>
      <c r="R6779" s="1">
        <v>37219</v>
      </c>
      <c r="S6779" t="s">
        <v>2462</v>
      </c>
    </row>
    <row r="6780" spans="1:19" x14ac:dyDescent="0.2">
      <c r="A6780" s="7">
        <v>315590</v>
      </c>
      <c r="B6780" s="3">
        <v>51179</v>
      </c>
      <c r="C6780" s="3" t="s">
        <v>33</v>
      </c>
      <c r="D6780" s="2" t="s">
        <v>708</v>
      </c>
      <c r="E6780" s="3">
        <v>19</v>
      </c>
      <c r="F6780" s="17">
        <v>0</v>
      </c>
      <c r="G6780" s="17">
        <v>1</v>
      </c>
      <c r="H6780" s="17">
        <v>0</v>
      </c>
      <c r="I6780" s="7">
        <v>1.2</v>
      </c>
      <c r="J6780" s="7">
        <v>2</v>
      </c>
      <c r="K6780" s="4">
        <v>1214</v>
      </c>
      <c r="L6780" s="5">
        <v>1214.0587</v>
      </c>
      <c r="M6780">
        <v>100068.99</v>
      </c>
      <c r="N6780" s="33">
        <v>1</v>
      </c>
      <c r="O6780" s="50" t="e">
        <f>INDEX([1]Dados!$M$2:$N$26779,MATCH($P6780,[1]Dados!$N$2:$N$26779,),2)</f>
        <v>#N/A</v>
      </c>
      <c r="P6780">
        <v>172633</v>
      </c>
      <c r="Q6780" s="1">
        <v>37215</v>
      </c>
      <c r="R6780" s="1">
        <v>37219</v>
      </c>
      <c r="S6780" t="s">
        <v>2462</v>
      </c>
    </row>
    <row r="6781" spans="1:19" x14ac:dyDescent="0.2">
      <c r="A6781" s="7">
        <v>315590</v>
      </c>
      <c r="B6781" s="3">
        <v>51179</v>
      </c>
      <c r="C6781" s="3" t="s">
        <v>33</v>
      </c>
      <c r="D6781" s="2" t="s">
        <v>708</v>
      </c>
      <c r="E6781" s="3">
        <v>19</v>
      </c>
      <c r="F6781" s="17">
        <v>0</v>
      </c>
      <c r="G6781" s="17">
        <v>1</v>
      </c>
      <c r="H6781" s="17">
        <v>0</v>
      </c>
      <c r="I6781" s="7">
        <v>1.3</v>
      </c>
      <c r="J6781" s="7">
        <v>15</v>
      </c>
      <c r="K6781" s="4">
        <v>1214</v>
      </c>
      <c r="L6781" s="5">
        <v>1214.0587</v>
      </c>
      <c r="M6781">
        <v>100068.99</v>
      </c>
      <c r="N6781" s="33">
        <v>1</v>
      </c>
      <c r="O6781" s="50" t="e">
        <f>INDEX([1]Dados!$M$2:$N$26779,MATCH($P6781,[1]Dados!$N$2:$N$26779,),2)</f>
        <v>#N/A</v>
      </c>
      <c r="P6781">
        <v>172633</v>
      </c>
      <c r="Q6781" s="1">
        <v>37215</v>
      </c>
      <c r="R6781" s="1">
        <v>37219</v>
      </c>
      <c r="S6781" t="s">
        <v>2462</v>
      </c>
    </row>
    <row r="6782" spans="1:19" x14ac:dyDescent="0.2">
      <c r="A6782" s="7">
        <v>315590</v>
      </c>
      <c r="B6782" s="3">
        <v>51179</v>
      </c>
      <c r="C6782" s="3" t="s">
        <v>33</v>
      </c>
      <c r="D6782" s="2" t="s">
        <v>708</v>
      </c>
      <c r="E6782" s="3">
        <v>19</v>
      </c>
      <c r="F6782" s="17">
        <v>0</v>
      </c>
      <c r="G6782" s="17">
        <v>1</v>
      </c>
      <c r="H6782" s="17">
        <v>0</v>
      </c>
      <c r="I6782" s="7">
        <v>1.4</v>
      </c>
      <c r="J6782" s="7">
        <v>17</v>
      </c>
      <c r="K6782" s="4">
        <v>1214</v>
      </c>
      <c r="L6782" s="5">
        <v>1214.0587</v>
      </c>
      <c r="M6782">
        <v>100068.99</v>
      </c>
      <c r="N6782" s="33">
        <v>1</v>
      </c>
      <c r="O6782" s="50" t="e">
        <f>INDEX([1]Dados!$M$2:$N$26779,MATCH($P6782,[1]Dados!$N$2:$N$26779,),2)</f>
        <v>#N/A</v>
      </c>
      <c r="P6782">
        <v>172633</v>
      </c>
      <c r="Q6782" s="1">
        <v>37215</v>
      </c>
      <c r="R6782" s="1">
        <v>37219</v>
      </c>
      <c r="S6782" t="s">
        <v>2462</v>
      </c>
    </row>
    <row r="6783" spans="1:19" x14ac:dyDescent="0.2">
      <c r="A6783" s="7">
        <v>315590</v>
      </c>
      <c r="B6783" s="3">
        <v>51179</v>
      </c>
      <c r="C6783" s="3" t="s">
        <v>33</v>
      </c>
      <c r="D6783" s="2" t="s">
        <v>708</v>
      </c>
      <c r="E6783" s="3">
        <v>19</v>
      </c>
      <c r="F6783" s="17">
        <v>0</v>
      </c>
      <c r="G6783" s="17">
        <v>1</v>
      </c>
      <c r="H6783" s="17">
        <v>0</v>
      </c>
      <c r="I6783" s="7">
        <v>1.5</v>
      </c>
      <c r="J6783" s="7">
        <v>25</v>
      </c>
      <c r="K6783" s="4">
        <v>1214</v>
      </c>
      <c r="L6783" s="5">
        <v>1214.0587</v>
      </c>
      <c r="M6783">
        <v>100068.99</v>
      </c>
      <c r="N6783" s="33">
        <v>1</v>
      </c>
      <c r="O6783" s="50" t="e">
        <f>INDEX([1]Dados!$M$2:$N$26779,MATCH($P6783,[1]Dados!$N$2:$N$26779,),2)</f>
        <v>#N/A</v>
      </c>
      <c r="P6783">
        <v>172633</v>
      </c>
      <c r="Q6783" s="1">
        <v>37215</v>
      </c>
      <c r="R6783" s="1">
        <v>37219</v>
      </c>
      <c r="S6783" t="s">
        <v>2462</v>
      </c>
    </row>
    <row r="6784" spans="1:19" x14ac:dyDescent="0.2">
      <c r="A6784" s="7">
        <v>315590</v>
      </c>
      <c r="B6784" s="3">
        <v>51179</v>
      </c>
      <c r="C6784" s="3" t="s">
        <v>33</v>
      </c>
      <c r="D6784" s="2" t="s">
        <v>708</v>
      </c>
      <c r="E6784" s="3">
        <v>19</v>
      </c>
      <c r="F6784" s="17">
        <v>0</v>
      </c>
      <c r="G6784" s="17">
        <v>1</v>
      </c>
      <c r="H6784" s="17">
        <v>0</v>
      </c>
      <c r="I6784" s="7">
        <v>3.1</v>
      </c>
      <c r="J6784" s="7">
        <v>25</v>
      </c>
      <c r="K6784" s="4">
        <v>1214</v>
      </c>
      <c r="L6784" s="5">
        <v>1214.0589</v>
      </c>
      <c r="M6784">
        <v>332740</v>
      </c>
      <c r="N6784" s="33">
        <v>1</v>
      </c>
      <c r="O6784" s="50" t="e">
        <f>INDEX([1]Dados!$M$2:$N$26779,MATCH($P6784,[1]Dados!$N$2:$N$26779,),2)</f>
        <v>#N/A</v>
      </c>
      <c r="P6784">
        <v>173063</v>
      </c>
      <c r="Q6784" s="1">
        <v>37215</v>
      </c>
      <c r="R6784" s="1">
        <v>37219</v>
      </c>
      <c r="S6784" t="s">
        <v>83</v>
      </c>
    </row>
    <row r="6785" spans="1:19" x14ac:dyDescent="0.2">
      <c r="A6785" s="7">
        <v>315590</v>
      </c>
      <c r="B6785" s="3">
        <v>51179</v>
      </c>
      <c r="C6785" s="3" t="s">
        <v>33</v>
      </c>
      <c r="D6785" s="2" t="s">
        <v>708</v>
      </c>
      <c r="E6785" s="3">
        <v>19</v>
      </c>
      <c r="F6785" s="17">
        <v>0</v>
      </c>
      <c r="G6785" s="17">
        <v>1</v>
      </c>
      <c r="H6785" s="17">
        <v>0</v>
      </c>
      <c r="I6785" s="7">
        <v>4.0999999999999996</v>
      </c>
      <c r="J6785" s="7">
        <v>22</v>
      </c>
      <c r="K6785" s="4">
        <v>1293</v>
      </c>
      <c r="L6785" s="5">
        <v>1293.0592999999999</v>
      </c>
      <c r="M6785">
        <v>9836.31</v>
      </c>
      <c r="N6785" s="33">
        <v>1</v>
      </c>
      <c r="O6785" s="50" t="e">
        <f>INDEX([1]Dados!$M$2:$N$26779,MATCH($P6785,[1]Dados!$N$2:$N$26779,),2)</f>
        <v>#N/A</v>
      </c>
      <c r="P6785">
        <v>172512</v>
      </c>
      <c r="Q6785" s="1">
        <v>37215</v>
      </c>
      <c r="R6785" s="1">
        <v>37219</v>
      </c>
      <c r="S6785" t="s">
        <v>2036</v>
      </c>
    </row>
    <row r="6786" spans="1:19" x14ac:dyDescent="0.2">
      <c r="A6786" s="7">
        <v>316330</v>
      </c>
      <c r="B6786" s="3">
        <v>52655</v>
      </c>
      <c r="C6786" s="3" t="s">
        <v>33</v>
      </c>
      <c r="D6786" s="2" t="s">
        <v>765</v>
      </c>
      <c r="E6786" s="3">
        <v>19</v>
      </c>
      <c r="F6786" s="17">
        <v>0</v>
      </c>
      <c r="G6786" s="17">
        <v>1</v>
      </c>
      <c r="H6786" s="17">
        <v>0</v>
      </c>
      <c r="I6786" s="7">
        <v>5.0999999999999996</v>
      </c>
      <c r="J6786" s="7">
        <v>25</v>
      </c>
      <c r="K6786" s="4">
        <v>119</v>
      </c>
      <c r="L6786" s="5">
        <v>119.3861</v>
      </c>
      <c r="M6786">
        <v>220000</v>
      </c>
      <c r="N6786" s="33">
        <v>1</v>
      </c>
      <c r="O6786" s="50" t="e">
        <f>INDEX([1]Dados!$M$2:$N$26779,MATCH($P6786,[1]Dados!$N$2:$N$26779,),2)</f>
        <v>#N/A</v>
      </c>
      <c r="P6786">
        <v>173160</v>
      </c>
      <c r="Q6786" s="1">
        <v>37215</v>
      </c>
      <c r="R6786" s="1">
        <v>37219</v>
      </c>
      <c r="S6786" t="s">
        <v>2466</v>
      </c>
    </row>
    <row r="6787" spans="1:19" x14ac:dyDescent="0.2">
      <c r="A6787" s="7">
        <v>316330</v>
      </c>
      <c r="B6787" s="3">
        <v>52655</v>
      </c>
      <c r="C6787" s="3" t="s">
        <v>33</v>
      </c>
      <c r="D6787" s="2" t="s">
        <v>765</v>
      </c>
      <c r="E6787" s="3">
        <v>19</v>
      </c>
      <c r="F6787" s="17">
        <v>0</v>
      </c>
      <c r="G6787" s="17">
        <v>1</v>
      </c>
      <c r="H6787" s="17">
        <v>0</v>
      </c>
      <c r="I6787" s="7">
        <v>5.2</v>
      </c>
      <c r="J6787" s="7">
        <v>4</v>
      </c>
      <c r="K6787" s="4">
        <v>119</v>
      </c>
      <c r="L6787" s="5">
        <v>119.3861</v>
      </c>
      <c r="M6787">
        <v>220000</v>
      </c>
      <c r="N6787" s="33">
        <v>1</v>
      </c>
      <c r="O6787" s="50" t="e">
        <f>INDEX([1]Dados!$M$2:$N$26779,MATCH($P6787,[1]Dados!$N$2:$N$26779,),2)</f>
        <v>#N/A</v>
      </c>
      <c r="P6787">
        <v>173160</v>
      </c>
      <c r="Q6787" s="1">
        <v>37215</v>
      </c>
      <c r="R6787" s="1">
        <v>37219</v>
      </c>
      <c r="S6787" t="s">
        <v>2466</v>
      </c>
    </row>
    <row r="6788" spans="1:19" x14ac:dyDescent="0.2">
      <c r="A6788" s="7">
        <v>316330</v>
      </c>
      <c r="B6788" s="3">
        <v>52655</v>
      </c>
      <c r="C6788" s="3" t="s">
        <v>33</v>
      </c>
      <c r="D6788" s="2" t="s">
        <v>765</v>
      </c>
      <c r="E6788" s="3">
        <v>19</v>
      </c>
      <c r="F6788" s="17">
        <v>0</v>
      </c>
      <c r="G6788" s="17">
        <v>1</v>
      </c>
      <c r="H6788" s="17">
        <v>0</v>
      </c>
      <c r="I6788" s="7">
        <v>5.3</v>
      </c>
      <c r="J6788" s="7">
        <v>19</v>
      </c>
      <c r="K6788" s="4">
        <v>119</v>
      </c>
      <c r="L6788" s="5">
        <v>119.3861</v>
      </c>
      <c r="M6788">
        <v>220000</v>
      </c>
      <c r="N6788" s="33">
        <v>1</v>
      </c>
      <c r="O6788" s="50" t="e">
        <f>INDEX([1]Dados!$M$2:$N$26779,MATCH($P6788,[1]Dados!$N$2:$N$26779,),2)</f>
        <v>#N/A</v>
      </c>
      <c r="P6788">
        <v>173160</v>
      </c>
      <c r="Q6788" s="1">
        <v>37215</v>
      </c>
      <c r="R6788" s="1">
        <v>37219</v>
      </c>
      <c r="S6788" t="s">
        <v>2466</v>
      </c>
    </row>
    <row r="6789" spans="1:19" x14ac:dyDescent="0.2">
      <c r="A6789" s="7">
        <v>316330</v>
      </c>
      <c r="B6789" s="3">
        <v>52655</v>
      </c>
      <c r="C6789" s="3" t="s">
        <v>33</v>
      </c>
      <c r="D6789" s="2" t="s">
        <v>765</v>
      </c>
      <c r="E6789" s="3">
        <v>19</v>
      </c>
      <c r="F6789" s="17">
        <v>0</v>
      </c>
      <c r="G6789" s="17">
        <v>1</v>
      </c>
      <c r="H6789" s="17">
        <v>0</v>
      </c>
      <c r="I6789" s="7">
        <v>5.4</v>
      </c>
      <c r="J6789" s="7">
        <v>19</v>
      </c>
      <c r="K6789" s="4">
        <v>119</v>
      </c>
      <c r="L6789" s="5">
        <v>119.3861</v>
      </c>
      <c r="M6789">
        <v>220000</v>
      </c>
      <c r="N6789" s="33">
        <v>1</v>
      </c>
      <c r="O6789" s="50" t="e">
        <f>INDEX([1]Dados!$M$2:$N$26779,MATCH($P6789,[1]Dados!$N$2:$N$26779,),2)</f>
        <v>#N/A</v>
      </c>
      <c r="P6789">
        <v>173160</v>
      </c>
      <c r="Q6789" s="1">
        <v>37215</v>
      </c>
      <c r="R6789" s="1">
        <v>37219</v>
      </c>
      <c r="S6789" t="s">
        <v>2466</v>
      </c>
    </row>
    <row r="6790" spans="1:19" x14ac:dyDescent="0.2">
      <c r="A6790" s="7">
        <v>316330</v>
      </c>
      <c r="B6790" s="3">
        <v>52655</v>
      </c>
      <c r="C6790" s="3" t="s">
        <v>33</v>
      </c>
      <c r="D6790" s="2" t="s">
        <v>765</v>
      </c>
      <c r="E6790" s="3">
        <v>19</v>
      </c>
      <c r="F6790" s="17">
        <v>0</v>
      </c>
      <c r="G6790" s="17">
        <v>1</v>
      </c>
      <c r="H6790" s="17">
        <v>0</v>
      </c>
      <c r="I6790" s="7">
        <v>1.1000000000000001</v>
      </c>
      <c r="J6790" s="7">
        <v>13</v>
      </c>
      <c r="K6790" s="4">
        <v>1214</v>
      </c>
      <c r="L6790" s="5">
        <v>1214.0587</v>
      </c>
      <c r="M6790">
        <v>107305.03</v>
      </c>
      <c r="N6790" s="33">
        <v>1</v>
      </c>
      <c r="O6790" s="50" t="e">
        <f>INDEX([1]Dados!$M$2:$N$26779,MATCH($P6790,[1]Dados!$N$2:$N$26779,),2)</f>
        <v>#N/A</v>
      </c>
      <c r="P6790">
        <v>172634</v>
      </c>
      <c r="Q6790" s="1">
        <v>37215</v>
      </c>
      <c r="R6790" s="1">
        <v>37219</v>
      </c>
      <c r="S6790" t="s">
        <v>1924</v>
      </c>
    </row>
    <row r="6791" spans="1:19" x14ac:dyDescent="0.2">
      <c r="A6791" s="7">
        <v>316330</v>
      </c>
      <c r="B6791" s="3">
        <v>52655</v>
      </c>
      <c r="C6791" s="3" t="s">
        <v>33</v>
      </c>
      <c r="D6791" s="2" t="s">
        <v>765</v>
      </c>
      <c r="E6791" s="3">
        <v>19</v>
      </c>
      <c r="F6791" s="17">
        <v>0</v>
      </c>
      <c r="G6791" s="17">
        <v>1</v>
      </c>
      <c r="H6791" s="17">
        <v>0</v>
      </c>
      <c r="I6791" s="7">
        <v>1.2</v>
      </c>
      <c r="J6791" s="7">
        <v>7</v>
      </c>
      <c r="K6791" s="4">
        <v>1214</v>
      </c>
      <c r="L6791" s="5">
        <v>1214.0587</v>
      </c>
      <c r="M6791">
        <v>107305.03</v>
      </c>
      <c r="N6791" s="33">
        <v>1</v>
      </c>
      <c r="O6791" s="50" t="e">
        <f>INDEX([1]Dados!$M$2:$N$26779,MATCH($P6791,[1]Dados!$N$2:$N$26779,),2)</f>
        <v>#N/A</v>
      </c>
      <c r="P6791">
        <v>172634</v>
      </c>
      <c r="Q6791" s="1">
        <v>37215</v>
      </c>
      <c r="R6791" s="1">
        <v>37219</v>
      </c>
      <c r="S6791" t="s">
        <v>1924</v>
      </c>
    </row>
    <row r="6792" spans="1:19" x14ac:dyDescent="0.2">
      <c r="A6792" s="7">
        <v>316330</v>
      </c>
      <c r="B6792" s="3">
        <v>52655</v>
      </c>
      <c r="C6792" s="3" t="s">
        <v>33</v>
      </c>
      <c r="D6792" s="2" t="s">
        <v>765</v>
      </c>
      <c r="E6792" s="3">
        <v>19</v>
      </c>
      <c r="F6792" s="17">
        <v>0</v>
      </c>
      <c r="G6792" s="17">
        <v>1</v>
      </c>
      <c r="H6792" s="17">
        <v>0</v>
      </c>
      <c r="I6792" s="7">
        <v>1.3</v>
      </c>
      <c r="J6792" s="7">
        <v>25</v>
      </c>
      <c r="K6792" s="4">
        <v>1214</v>
      </c>
      <c r="L6792" s="5">
        <v>1214.0587</v>
      </c>
      <c r="M6792">
        <v>107305.03</v>
      </c>
      <c r="N6792" s="33">
        <v>1</v>
      </c>
      <c r="O6792" s="50" t="e">
        <f>INDEX([1]Dados!$M$2:$N$26779,MATCH($P6792,[1]Dados!$N$2:$N$26779,),2)</f>
        <v>#N/A</v>
      </c>
      <c r="P6792">
        <v>172634</v>
      </c>
      <c r="Q6792" s="1">
        <v>37215</v>
      </c>
      <c r="R6792" s="1">
        <v>37219</v>
      </c>
      <c r="S6792" t="s">
        <v>1924</v>
      </c>
    </row>
    <row r="6793" spans="1:19" x14ac:dyDescent="0.2">
      <c r="A6793" s="7">
        <v>316330</v>
      </c>
      <c r="B6793" s="3">
        <v>52655</v>
      </c>
      <c r="C6793" s="3" t="s">
        <v>33</v>
      </c>
      <c r="D6793" s="2" t="s">
        <v>765</v>
      </c>
      <c r="E6793" s="3">
        <v>19</v>
      </c>
      <c r="F6793" s="17">
        <v>0</v>
      </c>
      <c r="G6793" s="17">
        <v>1</v>
      </c>
      <c r="H6793" s="17">
        <v>0</v>
      </c>
      <c r="I6793" s="7">
        <v>1.4</v>
      </c>
      <c r="J6793" s="7">
        <v>25</v>
      </c>
      <c r="K6793" s="4">
        <v>1214</v>
      </c>
      <c r="L6793" s="5">
        <v>1214.0587</v>
      </c>
      <c r="M6793">
        <v>107305.03</v>
      </c>
      <c r="N6793" s="33">
        <v>1</v>
      </c>
      <c r="O6793" s="50" t="e">
        <f>INDEX([1]Dados!$M$2:$N$26779,MATCH($P6793,[1]Dados!$N$2:$N$26779,),2)</f>
        <v>#N/A</v>
      </c>
      <c r="P6793">
        <v>172634</v>
      </c>
      <c r="Q6793" s="1">
        <v>37215</v>
      </c>
      <c r="R6793" s="1">
        <v>37219</v>
      </c>
      <c r="S6793" t="s">
        <v>1924</v>
      </c>
    </row>
    <row r="6794" spans="1:19" x14ac:dyDescent="0.2">
      <c r="A6794" s="7">
        <v>316330</v>
      </c>
      <c r="B6794" s="3">
        <v>52655</v>
      </c>
      <c r="C6794" s="3" t="s">
        <v>33</v>
      </c>
      <c r="D6794" s="2" t="s">
        <v>765</v>
      </c>
      <c r="E6794" s="3">
        <v>19</v>
      </c>
      <c r="F6794" s="17">
        <v>0</v>
      </c>
      <c r="G6794" s="17">
        <v>1</v>
      </c>
      <c r="H6794" s="17">
        <v>0</v>
      </c>
      <c r="I6794" s="7">
        <v>1.5</v>
      </c>
      <c r="J6794" s="7">
        <v>1</v>
      </c>
      <c r="K6794" s="4">
        <v>1214</v>
      </c>
      <c r="L6794" s="5">
        <v>1214.0587</v>
      </c>
      <c r="M6794">
        <v>107305.03</v>
      </c>
      <c r="N6794" s="33">
        <v>1</v>
      </c>
      <c r="O6794" s="50" t="e">
        <f>INDEX([1]Dados!$M$2:$N$26779,MATCH($P6794,[1]Dados!$N$2:$N$26779,),2)</f>
        <v>#N/A</v>
      </c>
      <c r="P6794">
        <v>172634</v>
      </c>
      <c r="Q6794" s="1">
        <v>37215</v>
      </c>
      <c r="R6794" s="1">
        <v>37219</v>
      </c>
      <c r="S6794" t="s">
        <v>1924</v>
      </c>
    </row>
    <row r="6795" spans="1:19" x14ac:dyDescent="0.2">
      <c r="A6795" s="7">
        <v>316330</v>
      </c>
      <c r="B6795" s="3">
        <v>52655</v>
      </c>
      <c r="C6795" s="3" t="s">
        <v>33</v>
      </c>
      <c r="D6795" s="2" t="s">
        <v>765</v>
      </c>
      <c r="E6795" s="3">
        <v>19</v>
      </c>
      <c r="F6795" s="17">
        <v>0</v>
      </c>
      <c r="G6795" s="17">
        <v>1</v>
      </c>
      <c r="H6795" s="17">
        <v>0</v>
      </c>
      <c r="I6795" s="7">
        <v>2.1</v>
      </c>
      <c r="J6795" s="7">
        <v>28</v>
      </c>
      <c r="K6795" s="4">
        <v>1214</v>
      </c>
      <c r="L6795" s="5">
        <v>1214.0589</v>
      </c>
      <c r="M6795">
        <v>206460</v>
      </c>
      <c r="N6795" s="33">
        <v>1</v>
      </c>
      <c r="O6795" s="50" t="e">
        <f>INDEX([1]Dados!$M$2:$N$26779,MATCH($P6795,[1]Dados!$N$2:$N$26779,),2)</f>
        <v>#N/A</v>
      </c>
      <c r="P6795">
        <v>173064</v>
      </c>
      <c r="Q6795" s="1">
        <v>37215</v>
      </c>
      <c r="R6795" s="1">
        <v>37219</v>
      </c>
      <c r="S6795" t="s">
        <v>82</v>
      </c>
    </row>
    <row r="6796" spans="1:19" x14ac:dyDescent="0.2">
      <c r="A6796" s="7">
        <v>316330</v>
      </c>
      <c r="B6796" s="3">
        <v>52655</v>
      </c>
      <c r="C6796" s="3" t="s">
        <v>33</v>
      </c>
      <c r="D6796" s="2" t="s">
        <v>765</v>
      </c>
      <c r="E6796" s="3">
        <v>19</v>
      </c>
      <c r="F6796" s="17">
        <v>0</v>
      </c>
      <c r="G6796" s="17">
        <v>1</v>
      </c>
      <c r="H6796" s="17">
        <v>0</v>
      </c>
      <c r="I6796" s="7">
        <v>4.0999999999999996</v>
      </c>
      <c r="J6796" s="7">
        <v>25</v>
      </c>
      <c r="K6796" s="4">
        <v>1214</v>
      </c>
      <c r="L6796" s="5">
        <v>1214.0597</v>
      </c>
      <c r="M6796">
        <v>19978.150000000001</v>
      </c>
      <c r="N6796" s="33">
        <v>1</v>
      </c>
      <c r="O6796" s="50" t="e">
        <f>INDEX([1]Dados!$M$2:$N$26779,MATCH($P6796,[1]Dados!$N$2:$N$26779,),2)</f>
        <v>#N/A</v>
      </c>
      <c r="P6796">
        <v>172570</v>
      </c>
      <c r="Q6796" s="1">
        <v>37215</v>
      </c>
      <c r="R6796" s="1">
        <v>37219</v>
      </c>
      <c r="S6796" t="s">
        <v>1867</v>
      </c>
    </row>
    <row r="6797" spans="1:19" x14ac:dyDescent="0.2">
      <c r="A6797" s="7">
        <v>316330</v>
      </c>
      <c r="B6797" s="3">
        <v>52655</v>
      </c>
      <c r="C6797" s="3" t="s">
        <v>33</v>
      </c>
      <c r="D6797" s="2" t="s">
        <v>765</v>
      </c>
      <c r="E6797" s="3">
        <v>19</v>
      </c>
      <c r="F6797" s="17">
        <v>0</v>
      </c>
      <c r="G6797" s="17">
        <v>1</v>
      </c>
      <c r="H6797" s="17">
        <v>0</v>
      </c>
      <c r="I6797" s="7">
        <v>4.2</v>
      </c>
      <c r="J6797" s="7">
        <v>18</v>
      </c>
      <c r="K6797" s="4">
        <v>1214</v>
      </c>
      <c r="L6797" s="5">
        <v>1214.0597</v>
      </c>
      <c r="M6797">
        <v>19978.150000000001</v>
      </c>
      <c r="N6797" s="33">
        <v>1</v>
      </c>
      <c r="O6797" s="50" t="e">
        <f>INDEX([1]Dados!$M$2:$N$26779,MATCH($P6797,[1]Dados!$N$2:$N$26779,),2)</f>
        <v>#N/A</v>
      </c>
      <c r="P6797">
        <v>172570</v>
      </c>
      <c r="Q6797" s="1">
        <v>37215</v>
      </c>
      <c r="R6797" s="1">
        <v>37219</v>
      </c>
      <c r="S6797" t="s">
        <v>1867</v>
      </c>
    </row>
    <row r="6798" spans="1:19" x14ac:dyDescent="0.2">
      <c r="A6798" s="7">
        <v>316330</v>
      </c>
      <c r="B6798" s="3">
        <v>52655</v>
      </c>
      <c r="C6798" s="3" t="s">
        <v>33</v>
      </c>
      <c r="D6798" s="2" t="s">
        <v>765</v>
      </c>
      <c r="E6798" s="3">
        <v>19</v>
      </c>
      <c r="F6798" s="17">
        <v>0</v>
      </c>
      <c r="G6798" s="17">
        <v>1</v>
      </c>
      <c r="H6798" s="17">
        <v>0</v>
      </c>
      <c r="I6798" s="7">
        <v>3.1</v>
      </c>
      <c r="J6798" s="7">
        <v>0</v>
      </c>
      <c r="K6798" s="4">
        <v>1293</v>
      </c>
      <c r="L6798" s="5">
        <v>1293.0592999999999</v>
      </c>
      <c r="M6798">
        <v>7078.89</v>
      </c>
      <c r="N6798" s="33">
        <v>1</v>
      </c>
      <c r="O6798" s="50" t="e">
        <f>INDEX([1]Dados!$M$2:$N$26779,MATCH($P6798,[1]Dados!$N$2:$N$26779,),2)</f>
        <v>#N/A</v>
      </c>
      <c r="P6798">
        <v>172510</v>
      </c>
      <c r="Q6798" s="1">
        <v>37215</v>
      </c>
      <c r="R6798" s="1">
        <v>37219</v>
      </c>
      <c r="S6798" t="s">
        <v>2465</v>
      </c>
    </row>
    <row r="6799" spans="1:19" x14ac:dyDescent="0.2">
      <c r="A6799" s="7">
        <v>316330</v>
      </c>
      <c r="B6799" s="3">
        <v>52655</v>
      </c>
      <c r="C6799" s="3" t="s">
        <v>33</v>
      </c>
      <c r="D6799" s="2" t="s">
        <v>765</v>
      </c>
      <c r="E6799" s="3">
        <v>19</v>
      </c>
      <c r="F6799" s="17">
        <v>0</v>
      </c>
      <c r="G6799" s="17">
        <v>1</v>
      </c>
      <c r="H6799" s="17">
        <v>0</v>
      </c>
      <c r="I6799" s="7">
        <v>3.2</v>
      </c>
      <c r="J6799" s="7">
        <v>15</v>
      </c>
      <c r="K6799" s="4">
        <v>1293</v>
      </c>
      <c r="L6799" s="5">
        <v>1293.0592999999999</v>
      </c>
      <c r="M6799">
        <v>7078.89</v>
      </c>
      <c r="N6799" s="33">
        <v>1</v>
      </c>
      <c r="O6799" s="50" t="e">
        <f>INDEX([1]Dados!$M$2:$N$26779,MATCH($P6799,[1]Dados!$N$2:$N$26779,),2)</f>
        <v>#N/A</v>
      </c>
      <c r="P6799">
        <v>172510</v>
      </c>
      <c r="Q6799" s="1">
        <v>37215</v>
      </c>
      <c r="R6799" s="1">
        <v>37219</v>
      </c>
      <c r="S6799" t="s">
        <v>2465</v>
      </c>
    </row>
    <row r="6800" spans="1:19" x14ac:dyDescent="0.2">
      <c r="A6800" s="7">
        <v>316910</v>
      </c>
      <c r="B6800" s="3">
        <v>53813</v>
      </c>
      <c r="C6800" s="3" t="s">
        <v>33</v>
      </c>
      <c r="D6800" s="2" t="s">
        <v>824</v>
      </c>
      <c r="E6800" s="3">
        <v>19</v>
      </c>
      <c r="F6800" s="17">
        <v>0</v>
      </c>
      <c r="G6800" s="17">
        <v>1</v>
      </c>
      <c r="H6800" s="17">
        <v>0</v>
      </c>
      <c r="I6800" s="7" t="s">
        <v>3</v>
      </c>
      <c r="J6800" s="7">
        <v>0</v>
      </c>
      <c r="K6800" s="4">
        <v>1203</v>
      </c>
      <c r="L6800" s="5">
        <v>1203.0829000000001</v>
      </c>
      <c r="M6800">
        <v>26076.21</v>
      </c>
      <c r="N6800" s="33">
        <v>1</v>
      </c>
      <c r="O6800" s="50" t="e">
        <f>INDEX([1]Dados!$M$2:$N$26779,MATCH($P6800,[1]Dados!$N$2:$N$26779,),2)</f>
        <v>#N/A</v>
      </c>
      <c r="P6800">
        <v>172566</v>
      </c>
      <c r="Q6800" s="1">
        <v>37215</v>
      </c>
      <c r="R6800" s="1">
        <v>37219</v>
      </c>
      <c r="S6800" t="s">
        <v>2134</v>
      </c>
    </row>
    <row r="6801" spans="1:19" x14ac:dyDescent="0.2">
      <c r="A6801" s="7">
        <v>316910</v>
      </c>
      <c r="B6801" s="3">
        <v>53813</v>
      </c>
      <c r="C6801" s="3" t="s">
        <v>33</v>
      </c>
      <c r="D6801" s="2" t="s">
        <v>824</v>
      </c>
      <c r="E6801" s="3">
        <v>19</v>
      </c>
      <c r="F6801" s="17">
        <v>0</v>
      </c>
      <c r="G6801" s="17">
        <v>1</v>
      </c>
      <c r="H6801" s="17">
        <v>0</v>
      </c>
      <c r="I6801" s="7">
        <v>2.1</v>
      </c>
      <c r="J6801" s="7">
        <v>25</v>
      </c>
      <c r="K6801" s="4">
        <v>1214</v>
      </c>
      <c r="L6801" s="5">
        <v>1214.0587</v>
      </c>
      <c r="M6801">
        <v>111741.5</v>
      </c>
      <c r="N6801" s="33">
        <v>1</v>
      </c>
      <c r="O6801" s="50" t="e">
        <f>INDEX([1]Dados!$M$2:$N$26779,MATCH($P6801,[1]Dados!$N$2:$N$26779,),2)</f>
        <v>#N/A</v>
      </c>
      <c r="P6801">
        <v>172635</v>
      </c>
      <c r="Q6801" s="1">
        <v>37215</v>
      </c>
      <c r="R6801" s="1">
        <v>37219</v>
      </c>
      <c r="S6801" t="s">
        <v>1329</v>
      </c>
    </row>
    <row r="6802" spans="1:19" x14ac:dyDescent="0.2">
      <c r="A6802" s="7">
        <v>316910</v>
      </c>
      <c r="B6802" s="3">
        <v>53813</v>
      </c>
      <c r="C6802" s="3" t="s">
        <v>33</v>
      </c>
      <c r="D6802" s="2" t="s">
        <v>824</v>
      </c>
      <c r="E6802" s="3">
        <v>19</v>
      </c>
      <c r="F6802" s="17">
        <v>0</v>
      </c>
      <c r="G6802" s="17">
        <v>1</v>
      </c>
      <c r="H6802" s="17">
        <v>0</v>
      </c>
      <c r="I6802" s="7">
        <v>2.2000000000000002</v>
      </c>
      <c r="J6802" s="7">
        <v>25</v>
      </c>
      <c r="K6802" s="4">
        <v>1214</v>
      </c>
      <c r="L6802" s="5">
        <v>1214.0587</v>
      </c>
      <c r="M6802">
        <v>111741.5</v>
      </c>
      <c r="N6802" s="33">
        <v>1</v>
      </c>
      <c r="O6802" s="50" t="e">
        <f>INDEX([1]Dados!$M$2:$N$26779,MATCH($P6802,[1]Dados!$N$2:$N$26779,),2)</f>
        <v>#N/A</v>
      </c>
      <c r="P6802">
        <v>172635</v>
      </c>
      <c r="Q6802" s="1">
        <v>37215</v>
      </c>
      <c r="R6802" s="1">
        <v>37219</v>
      </c>
      <c r="S6802" t="s">
        <v>1329</v>
      </c>
    </row>
    <row r="6803" spans="1:19" x14ac:dyDescent="0.2">
      <c r="A6803" s="7">
        <v>316910</v>
      </c>
      <c r="B6803" s="3">
        <v>53813</v>
      </c>
      <c r="C6803" s="3" t="s">
        <v>33</v>
      </c>
      <c r="D6803" s="2" t="s">
        <v>824</v>
      </c>
      <c r="E6803" s="3">
        <v>19</v>
      </c>
      <c r="F6803" s="17">
        <v>0</v>
      </c>
      <c r="G6803" s="17">
        <v>1</v>
      </c>
      <c r="H6803" s="17">
        <v>0</v>
      </c>
      <c r="I6803" s="7">
        <v>2.2999999999999998</v>
      </c>
      <c r="J6803" s="7">
        <v>1</v>
      </c>
      <c r="K6803" s="4">
        <v>1214</v>
      </c>
      <c r="L6803" s="5">
        <v>1214.0587</v>
      </c>
      <c r="M6803">
        <v>111741.5</v>
      </c>
      <c r="N6803" s="33">
        <v>1</v>
      </c>
      <c r="O6803" s="50" t="e">
        <f>INDEX([1]Dados!$M$2:$N$26779,MATCH($P6803,[1]Dados!$N$2:$N$26779,),2)</f>
        <v>#N/A</v>
      </c>
      <c r="P6803">
        <v>172635</v>
      </c>
      <c r="Q6803" s="1">
        <v>37215</v>
      </c>
      <c r="R6803" s="1">
        <v>37219</v>
      </c>
      <c r="S6803" t="s">
        <v>1329</v>
      </c>
    </row>
    <row r="6804" spans="1:19" x14ac:dyDescent="0.2">
      <c r="A6804" s="7">
        <v>316910</v>
      </c>
      <c r="B6804" s="3">
        <v>53813</v>
      </c>
      <c r="C6804" s="3" t="s">
        <v>33</v>
      </c>
      <c r="D6804" s="2" t="s">
        <v>824</v>
      </c>
      <c r="E6804" s="3">
        <v>19</v>
      </c>
      <c r="F6804" s="17">
        <v>0</v>
      </c>
      <c r="G6804" s="17">
        <v>1</v>
      </c>
      <c r="H6804" s="17">
        <v>0</v>
      </c>
      <c r="I6804" s="7">
        <v>2.4</v>
      </c>
      <c r="J6804" s="7">
        <v>15</v>
      </c>
      <c r="K6804" s="4">
        <v>1214</v>
      </c>
      <c r="L6804" s="5">
        <v>1214.0587</v>
      </c>
      <c r="M6804">
        <v>111741.5</v>
      </c>
      <c r="N6804" s="33">
        <v>1</v>
      </c>
      <c r="O6804" s="50" t="e">
        <f>INDEX([1]Dados!$M$2:$N$26779,MATCH($P6804,[1]Dados!$N$2:$N$26779,),2)</f>
        <v>#N/A</v>
      </c>
      <c r="P6804">
        <v>172635</v>
      </c>
      <c r="Q6804" s="1">
        <v>37215</v>
      </c>
      <c r="R6804" s="1">
        <v>37219</v>
      </c>
      <c r="S6804" t="s">
        <v>1329</v>
      </c>
    </row>
    <row r="6805" spans="1:19" x14ac:dyDescent="0.2">
      <c r="A6805" s="7">
        <v>316910</v>
      </c>
      <c r="B6805" s="3">
        <v>53813</v>
      </c>
      <c r="C6805" s="3" t="s">
        <v>33</v>
      </c>
      <c r="D6805" s="2" t="s">
        <v>824</v>
      </c>
      <c r="E6805" s="3">
        <v>19</v>
      </c>
      <c r="F6805" s="17">
        <v>0</v>
      </c>
      <c r="G6805" s="17">
        <v>1</v>
      </c>
      <c r="H6805" s="17">
        <v>0</v>
      </c>
      <c r="I6805" s="7">
        <v>1.1000000000000001</v>
      </c>
      <c r="J6805" s="7">
        <v>22</v>
      </c>
      <c r="K6805" s="4">
        <v>1293</v>
      </c>
      <c r="L6805" s="5">
        <v>1293.0592999999999</v>
      </c>
      <c r="M6805">
        <v>20062.62</v>
      </c>
      <c r="N6805" s="33">
        <v>1</v>
      </c>
      <c r="O6805" s="50" t="e">
        <f>INDEX([1]Dados!$M$2:$N$26779,MATCH($P6805,[1]Dados!$N$2:$N$26779,),2)</f>
        <v>#N/A</v>
      </c>
      <c r="P6805">
        <v>172506</v>
      </c>
      <c r="Q6805" s="1">
        <v>37215</v>
      </c>
      <c r="R6805" s="1">
        <v>37219</v>
      </c>
      <c r="S6805" t="s">
        <v>2024</v>
      </c>
    </row>
    <row r="6806" spans="1:19" x14ac:dyDescent="0.2">
      <c r="A6806" s="7">
        <v>316910</v>
      </c>
      <c r="B6806" s="3">
        <v>53813</v>
      </c>
      <c r="C6806" s="3" t="s">
        <v>33</v>
      </c>
      <c r="D6806" s="2" t="s">
        <v>824</v>
      </c>
      <c r="E6806" s="3">
        <v>19</v>
      </c>
      <c r="F6806" s="17">
        <v>0</v>
      </c>
      <c r="G6806" s="17">
        <v>1</v>
      </c>
      <c r="H6806" s="17">
        <v>0</v>
      </c>
      <c r="I6806" s="7">
        <v>1.2</v>
      </c>
      <c r="J6806" s="7">
        <v>0</v>
      </c>
      <c r="K6806" s="4">
        <v>1293</v>
      </c>
      <c r="L6806" s="5">
        <v>1293.0592999999999</v>
      </c>
      <c r="M6806">
        <v>20062.62</v>
      </c>
      <c r="N6806" s="33">
        <v>1</v>
      </c>
      <c r="O6806" s="50" t="e">
        <f>INDEX([1]Dados!$M$2:$N$26779,MATCH($P6806,[1]Dados!$N$2:$N$26779,),2)</f>
        <v>#N/A</v>
      </c>
      <c r="P6806">
        <v>172506</v>
      </c>
      <c r="Q6806" s="1">
        <v>37215</v>
      </c>
      <c r="R6806" s="1">
        <v>37219</v>
      </c>
      <c r="S6806" t="s">
        <v>2024</v>
      </c>
    </row>
    <row r="6807" spans="1:19" x14ac:dyDescent="0.2">
      <c r="A6807" s="7">
        <v>316910</v>
      </c>
      <c r="B6807" s="3">
        <v>53813</v>
      </c>
      <c r="C6807" s="3" t="s">
        <v>33</v>
      </c>
      <c r="D6807" s="2" t="s">
        <v>824</v>
      </c>
      <c r="E6807" s="3">
        <v>19</v>
      </c>
      <c r="F6807" s="17">
        <v>0</v>
      </c>
      <c r="G6807" s="17">
        <v>1</v>
      </c>
      <c r="H6807" s="17">
        <v>0</v>
      </c>
      <c r="I6807" s="7">
        <v>1.3</v>
      </c>
      <c r="J6807" s="7">
        <v>17</v>
      </c>
      <c r="K6807" s="4">
        <v>1293</v>
      </c>
      <c r="L6807" s="5">
        <v>1293.0592999999999</v>
      </c>
      <c r="M6807">
        <v>20062.62</v>
      </c>
      <c r="N6807" s="33">
        <v>1</v>
      </c>
      <c r="O6807" s="50" t="e">
        <f>INDEX([1]Dados!$M$2:$N$26779,MATCH($P6807,[1]Dados!$N$2:$N$26779,),2)</f>
        <v>#N/A</v>
      </c>
      <c r="P6807">
        <v>172506</v>
      </c>
      <c r="Q6807" s="1">
        <v>37215</v>
      </c>
      <c r="R6807" s="1">
        <v>37219</v>
      </c>
      <c r="S6807" t="s">
        <v>2024</v>
      </c>
    </row>
    <row r="6808" spans="1:19" x14ac:dyDescent="0.2">
      <c r="A6808" s="7">
        <v>317050</v>
      </c>
      <c r="B6808" s="3">
        <v>54097</v>
      </c>
      <c r="C6808" s="3" t="s">
        <v>33</v>
      </c>
      <c r="D6808" s="2" t="s">
        <v>838</v>
      </c>
      <c r="E6808" s="3">
        <v>19</v>
      </c>
      <c r="F6808" s="17">
        <v>0</v>
      </c>
      <c r="G6808" s="17">
        <v>1</v>
      </c>
      <c r="H6808" s="17">
        <v>0</v>
      </c>
      <c r="I6808" s="7">
        <v>3.1</v>
      </c>
      <c r="J6808" s="7">
        <v>18</v>
      </c>
      <c r="K6808" s="4">
        <v>1203</v>
      </c>
      <c r="L6808" s="5">
        <v>1203.0597</v>
      </c>
      <c r="M6808">
        <v>49693.78</v>
      </c>
      <c r="N6808" s="33">
        <v>1</v>
      </c>
      <c r="O6808" s="50" t="e">
        <f>INDEX([1]Dados!$M$2:$N$26779,MATCH($P6808,[1]Dados!$N$2:$N$26779,),2)</f>
        <v>#N/A</v>
      </c>
      <c r="P6808">
        <v>172568</v>
      </c>
      <c r="Q6808" s="1">
        <v>37215</v>
      </c>
      <c r="R6808" s="1">
        <v>37219</v>
      </c>
      <c r="S6808" t="s">
        <v>2132</v>
      </c>
    </row>
    <row r="6809" spans="1:19" x14ac:dyDescent="0.2">
      <c r="A6809" s="7">
        <v>317050</v>
      </c>
      <c r="B6809" s="3">
        <v>54097</v>
      </c>
      <c r="C6809" s="3" t="s">
        <v>33</v>
      </c>
      <c r="D6809" s="2" t="s">
        <v>838</v>
      </c>
      <c r="E6809" s="3">
        <v>19</v>
      </c>
      <c r="F6809" s="17">
        <v>0</v>
      </c>
      <c r="G6809" s="17">
        <v>1</v>
      </c>
      <c r="H6809" s="17">
        <v>0</v>
      </c>
      <c r="I6809" s="7">
        <v>1.1000000000000001</v>
      </c>
      <c r="J6809" s="7">
        <v>14</v>
      </c>
      <c r="K6809" s="4">
        <v>1214</v>
      </c>
      <c r="L6809" s="5">
        <v>1214.0587</v>
      </c>
      <c r="M6809">
        <v>214437</v>
      </c>
      <c r="N6809" s="33">
        <v>1</v>
      </c>
      <c r="O6809" s="50" t="e">
        <f>INDEX([1]Dados!$M$2:$N$26779,MATCH($P6809,[1]Dados!$N$2:$N$26779,),2)</f>
        <v>#N/A</v>
      </c>
      <c r="P6809">
        <v>172636</v>
      </c>
      <c r="Q6809" s="1">
        <v>37215</v>
      </c>
      <c r="R6809" s="1">
        <v>37219</v>
      </c>
      <c r="S6809" t="s">
        <v>1924</v>
      </c>
    </row>
    <row r="6810" spans="1:19" x14ac:dyDescent="0.2">
      <c r="A6810" s="7">
        <v>317050</v>
      </c>
      <c r="B6810" s="3">
        <v>54097</v>
      </c>
      <c r="C6810" s="3" t="s">
        <v>33</v>
      </c>
      <c r="D6810" s="2" t="s">
        <v>838</v>
      </c>
      <c r="E6810" s="3">
        <v>19</v>
      </c>
      <c r="F6810" s="17">
        <v>0</v>
      </c>
      <c r="G6810" s="17">
        <v>1</v>
      </c>
      <c r="H6810" s="17">
        <v>0</v>
      </c>
      <c r="I6810" s="7">
        <v>1.2</v>
      </c>
      <c r="J6810" s="7">
        <v>15</v>
      </c>
      <c r="K6810" s="4">
        <v>1214</v>
      </c>
      <c r="L6810" s="5">
        <v>1214.0587</v>
      </c>
      <c r="M6810">
        <v>214437</v>
      </c>
      <c r="N6810" s="33">
        <v>1</v>
      </c>
      <c r="O6810" s="50" t="e">
        <f>INDEX([1]Dados!$M$2:$N$26779,MATCH($P6810,[1]Dados!$N$2:$N$26779,),2)</f>
        <v>#N/A</v>
      </c>
      <c r="P6810">
        <v>172636</v>
      </c>
      <c r="Q6810" s="1">
        <v>37215</v>
      </c>
      <c r="R6810" s="1">
        <v>37219</v>
      </c>
      <c r="S6810" t="s">
        <v>1924</v>
      </c>
    </row>
    <row r="6811" spans="1:19" x14ac:dyDescent="0.2">
      <c r="A6811" s="7">
        <v>317050</v>
      </c>
      <c r="B6811" s="3">
        <v>54097</v>
      </c>
      <c r="C6811" s="3" t="s">
        <v>33</v>
      </c>
      <c r="D6811" s="2" t="s">
        <v>838</v>
      </c>
      <c r="E6811" s="3">
        <v>19</v>
      </c>
      <c r="F6811" s="17">
        <v>0</v>
      </c>
      <c r="G6811" s="17">
        <v>1</v>
      </c>
      <c r="H6811" s="17">
        <v>0</v>
      </c>
      <c r="I6811" s="7">
        <v>1.3</v>
      </c>
      <c r="J6811" s="7">
        <v>7</v>
      </c>
      <c r="K6811" s="4">
        <v>1214</v>
      </c>
      <c r="L6811" s="5">
        <v>1214.0587</v>
      </c>
      <c r="M6811">
        <v>214437</v>
      </c>
      <c r="N6811" s="33">
        <v>1</v>
      </c>
      <c r="O6811" s="50" t="e">
        <f>INDEX([1]Dados!$M$2:$N$26779,MATCH($P6811,[1]Dados!$N$2:$N$26779,),2)</f>
        <v>#N/A</v>
      </c>
      <c r="P6811">
        <v>172636</v>
      </c>
      <c r="Q6811" s="1">
        <v>37215</v>
      </c>
      <c r="R6811" s="1">
        <v>37219</v>
      </c>
      <c r="S6811" t="s">
        <v>1924</v>
      </c>
    </row>
    <row r="6812" spans="1:19" x14ac:dyDescent="0.2">
      <c r="A6812" s="7">
        <v>317050</v>
      </c>
      <c r="B6812" s="3">
        <v>54097</v>
      </c>
      <c r="C6812" s="3" t="s">
        <v>33</v>
      </c>
      <c r="D6812" s="2" t="s">
        <v>838</v>
      </c>
      <c r="E6812" s="3">
        <v>19</v>
      </c>
      <c r="F6812" s="17">
        <v>0</v>
      </c>
      <c r="G6812" s="17">
        <v>1</v>
      </c>
      <c r="H6812" s="17">
        <v>0</v>
      </c>
      <c r="I6812" s="7">
        <v>1.4</v>
      </c>
      <c r="J6812" s="7">
        <v>25</v>
      </c>
      <c r="K6812" s="4">
        <v>1214</v>
      </c>
      <c r="L6812" s="5">
        <v>1214.0587</v>
      </c>
      <c r="M6812">
        <v>214437</v>
      </c>
      <c r="N6812" s="33">
        <v>1</v>
      </c>
      <c r="O6812" s="50" t="e">
        <f>INDEX([1]Dados!$M$2:$N$26779,MATCH($P6812,[1]Dados!$N$2:$N$26779,),2)</f>
        <v>#N/A</v>
      </c>
      <c r="P6812">
        <v>172636</v>
      </c>
      <c r="Q6812" s="1">
        <v>37215</v>
      </c>
      <c r="R6812" s="1">
        <v>37219</v>
      </c>
      <c r="S6812" t="s">
        <v>1924</v>
      </c>
    </row>
    <row r="6813" spans="1:19" x14ac:dyDescent="0.2">
      <c r="A6813" s="7">
        <v>317050</v>
      </c>
      <c r="B6813" s="3">
        <v>54097</v>
      </c>
      <c r="C6813" s="3" t="s">
        <v>33</v>
      </c>
      <c r="D6813" s="2" t="s">
        <v>838</v>
      </c>
      <c r="E6813" s="3">
        <v>19</v>
      </c>
      <c r="F6813" s="17">
        <v>0</v>
      </c>
      <c r="G6813" s="17">
        <v>1</v>
      </c>
      <c r="H6813" s="17">
        <v>0</v>
      </c>
      <c r="I6813" s="7">
        <v>1.5</v>
      </c>
      <c r="J6813" s="7">
        <v>25</v>
      </c>
      <c r="K6813" s="4">
        <v>1214</v>
      </c>
      <c r="L6813" s="5">
        <v>1214.0587</v>
      </c>
      <c r="M6813">
        <v>214437</v>
      </c>
      <c r="N6813" s="33">
        <v>1</v>
      </c>
      <c r="O6813" s="50" t="e">
        <f>INDEX([1]Dados!$M$2:$N$26779,MATCH($P6813,[1]Dados!$N$2:$N$26779,),2)</f>
        <v>#N/A</v>
      </c>
      <c r="P6813">
        <v>172636</v>
      </c>
      <c r="Q6813" s="1">
        <v>37215</v>
      </c>
      <c r="R6813" s="1">
        <v>37219</v>
      </c>
      <c r="S6813" t="s">
        <v>1924</v>
      </c>
    </row>
    <row r="6814" spans="1:19" x14ac:dyDescent="0.2">
      <c r="A6814" s="7">
        <v>317050</v>
      </c>
      <c r="B6814" s="3">
        <v>54097</v>
      </c>
      <c r="C6814" s="3" t="s">
        <v>33</v>
      </c>
      <c r="D6814" s="2" t="s">
        <v>838</v>
      </c>
      <c r="E6814" s="3">
        <v>19</v>
      </c>
      <c r="F6814" s="17">
        <v>0</v>
      </c>
      <c r="G6814" s="17">
        <v>1</v>
      </c>
      <c r="H6814" s="17">
        <v>0</v>
      </c>
      <c r="I6814" s="7">
        <v>1.6</v>
      </c>
      <c r="J6814" s="7">
        <v>2</v>
      </c>
      <c r="K6814" s="4">
        <v>1214</v>
      </c>
      <c r="L6814" s="5">
        <v>1214.0587</v>
      </c>
      <c r="M6814">
        <v>214437</v>
      </c>
      <c r="N6814" s="33">
        <v>1</v>
      </c>
      <c r="O6814" s="50" t="e">
        <f>INDEX([1]Dados!$M$2:$N$26779,MATCH($P6814,[1]Dados!$N$2:$N$26779,),2)</f>
        <v>#N/A</v>
      </c>
      <c r="P6814">
        <v>172636</v>
      </c>
      <c r="Q6814" s="1">
        <v>37215</v>
      </c>
      <c r="R6814" s="1">
        <v>37219</v>
      </c>
      <c r="S6814" t="s">
        <v>1924</v>
      </c>
    </row>
    <row r="6815" spans="1:19" x14ac:dyDescent="0.2">
      <c r="A6815" s="7">
        <v>317050</v>
      </c>
      <c r="B6815" s="3">
        <v>54097</v>
      </c>
      <c r="C6815" s="3" t="s">
        <v>33</v>
      </c>
      <c r="D6815" s="2" t="s">
        <v>838</v>
      </c>
      <c r="E6815" s="3">
        <v>19</v>
      </c>
      <c r="F6815" s="17">
        <v>0</v>
      </c>
      <c r="G6815" s="17">
        <v>1</v>
      </c>
      <c r="H6815" s="17">
        <v>0</v>
      </c>
      <c r="I6815" s="7">
        <v>1.7</v>
      </c>
      <c r="J6815" s="7">
        <v>25</v>
      </c>
      <c r="K6815" s="4">
        <v>1214</v>
      </c>
      <c r="L6815" s="5">
        <v>1214.0587</v>
      </c>
      <c r="M6815">
        <v>214437</v>
      </c>
      <c r="N6815" s="33">
        <v>1</v>
      </c>
      <c r="O6815" s="50" t="e">
        <f>INDEX([1]Dados!$M$2:$N$26779,MATCH($P6815,[1]Dados!$N$2:$N$26779,),2)</f>
        <v>#N/A</v>
      </c>
      <c r="P6815">
        <v>172636</v>
      </c>
      <c r="Q6815" s="1">
        <v>37215</v>
      </c>
      <c r="R6815" s="1">
        <v>37219</v>
      </c>
      <c r="S6815" t="s">
        <v>1924</v>
      </c>
    </row>
    <row r="6816" spans="1:19" x14ac:dyDescent="0.2">
      <c r="A6816" s="7">
        <v>317050</v>
      </c>
      <c r="B6816" s="3">
        <v>54097</v>
      </c>
      <c r="C6816" s="3" t="s">
        <v>33</v>
      </c>
      <c r="D6816" s="2" t="s">
        <v>838</v>
      </c>
      <c r="E6816" s="3">
        <v>19</v>
      </c>
      <c r="F6816" s="17">
        <v>0</v>
      </c>
      <c r="G6816" s="17">
        <v>1</v>
      </c>
      <c r="H6816" s="17">
        <v>0</v>
      </c>
      <c r="I6816" s="7">
        <v>4.0999999999999996</v>
      </c>
      <c r="J6816" s="7">
        <v>25</v>
      </c>
      <c r="K6816" s="4">
        <v>1214</v>
      </c>
      <c r="L6816" s="5">
        <v>1214.0589</v>
      </c>
      <c r="M6816">
        <v>342672</v>
      </c>
      <c r="N6816" s="33">
        <v>1</v>
      </c>
      <c r="O6816" s="50" t="e">
        <f>INDEX([1]Dados!$M$2:$N$26779,MATCH($P6816,[1]Dados!$N$2:$N$26779,),2)</f>
        <v>#N/A</v>
      </c>
      <c r="P6816">
        <v>173065</v>
      </c>
      <c r="Q6816" s="1">
        <v>37215</v>
      </c>
      <c r="R6816" s="1">
        <v>37219</v>
      </c>
      <c r="S6816" t="s">
        <v>199</v>
      </c>
    </row>
    <row r="6817" spans="1:19" x14ac:dyDescent="0.2">
      <c r="A6817" s="7">
        <v>317050</v>
      </c>
      <c r="B6817" s="3">
        <v>54097</v>
      </c>
      <c r="C6817" s="3" t="s">
        <v>33</v>
      </c>
      <c r="D6817" s="2" t="s">
        <v>838</v>
      </c>
      <c r="E6817" s="3">
        <v>19</v>
      </c>
      <c r="F6817" s="17">
        <v>0</v>
      </c>
      <c r="G6817" s="17">
        <v>1</v>
      </c>
      <c r="H6817" s="17">
        <v>0</v>
      </c>
      <c r="I6817" s="7">
        <v>4.2</v>
      </c>
      <c r="J6817" s="7">
        <v>24</v>
      </c>
      <c r="K6817" s="4">
        <v>1214</v>
      </c>
      <c r="L6817" s="5">
        <v>1214.0589</v>
      </c>
      <c r="M6817">
        <v>342672</v>
      </c>
      <c r="N6817" s="33">
        <v>1</v>
      </c>
      <c r="O6817" s="50" t="e">
        <f>INDEX([1]Dados!$M$2:$N$26779,MATCH($P6817,[1]Dados!$N$2:$N$26779,),2)</f>
        <v>#N/A</v>
      </c>
      <c r="P6817">
        <v>173065</v>
      </c>
      <c r="Q6817" s="1">
        <v>37215</v>
      </c>
      <c r="R6817" s="1">
        <v>37219</v>
      </c>
      <c r="S6817" t="s">
        <v>199</v>
      </c>
    </row>
    <row r="6818" spans="1:19" x14ac:dyDescent="0.2">
      <c r="A6818" s="7">
        <v>317050</v>
      </c>
      <c r="B6818" s="3">
        <v>54097</v>
      </c>
      <c r="C6818" s="3" t="s">
        <v>33</v>
      </c>
      <c r="D6818" s="2" t="s">
        <v>838</v>
      </c>
      <c r="E6818" s="3">
        <v>19</v>
      </c>
      <c r="F6818" s="17">
        <v>0</v>
      </c>
      <c r="G6818" s="17">
        <v>1</v>
      </c>
      <c r="H6818" s="17">
        <v>0</v>
      </c>
      <c r="I6818" s="7">
        <v>5.0999999999999996</v>
      </c>
      <c r="J6818" s="7">
        <v>7</v>
      </c>
      <c r="K6818" s="4">
        <v>1214</v>
      </c>
      <c r="L6818" s="5">
        <v>1214.8580999999999</v>
      </c>
      <c r="M6818">
        <v>25200</v>
      </c>
      <c r="N6818" s="33">
        <v>1</v>
      </c>
      <c r="O6818" s="50" t="e">
        <f>INDEX([1]Dados!$M$2:$N$26779,MATCH($P6818,[1]Dados!$N$2:$N$26779,),2)</f>
        <v>#N/A</v>
      </c>
      <c r="P6818">
        <v>172730</v>
      </c>
      <c r="Q6818" s="1">
        <v>37215</v>
      </c>
      <c r="R6818" s="1">
        <v>37219</v>
      </c>
      <c r="S6818" t="s">
        <v>2133</v>
      </c>
    </row>
    <row r="6819" spans="1:19" x14ac:dyDescent="0.2">
      <c r="A6819" s="7">
        <v>317050</v>
      </c>
      <c r="B6819" s="3">
        <v>54097</v>
      </c>
      <c r="C6819" s="3" t="s">
        <v>33</v>
      </c>
      <c r="D6819" s="2" t="s">
        <v>838</v>
      </c>
      <c r="E6819" s="3">
        <v>19</v>
      </c>
      <c r="F6819" s="17">
        <v>0</v>
      </c>
      <c r="G6819" s="17">
        <v>1</v>
      </c>
      <c r="H6819" s="17">
        <v>0</v>
      </c>
      <c r="I6819" s="7">
        <v>5.2</v>
      </c>
      <c r="J6819" s="7">
        <v>25</v>
      </c>
      <c r="K6819" s="4">
        <v>1214</v>
      </c>
      <c r="L6819" s="5">
        <v>1214.8580999999999</v>
      </c>
      <c r="M6819">
        <v>25200</v>
      </c>
      <c r="N6819" s="33">
        <v>1</v>
      </c>
      <c r="O6819" s="50" t="e">
        <f>INDEX([1]Dados!$M$2:$N$26779,MATCH($P6819,[1]Dados!$N$2:$N$26779,),2)</f>
        <v>#N/A</v>
      </c>
      <c r="P6819">
        <v>172730</v>
      </c>
      <c r="Q6819" s="1">
        <v>37215</v>
      </c>
      <c r="R6819" s="1">
        <v>37219</v>
      </c>
      <c r="S6819" t="s">
        <v>2133</v>
      </c>
    </row>
    <row r="6820" spans="1:19" x14ac:dyDescent="0.2">
      <c r="A6820" s="7">
        <v>317050</v>
      </c>
      <c r="B6820" s="3">
        <v>54097</v>
      </c>
      <c r="C6820" s="3" t="s">
        <v>33</v>
      </c>
      <c r="D6820" s="2" t="s">
        <v>838</v>
      </c>
      <c r="E6820" s="3">
        <v>19</v>
      </c>
      <c r="F6820" s="17">
        <v>0</v>
      </c>
      <c r="G6820" s="17">
        <v>1</v>
      </c>
      <c r="H6820" s="17">
        <v>0</v>
      </c>
      <c r="I6820" s="7">
        <v>5.3</v>
      </c>
      <c r="J6820" s="7">
        <v>9</v>
      </c>
      <c r="K6820" s="4">
        <v>1214</v>
      </c>
      <c r="L6820" s="5">
        <v>1214.8580999999999</v>
      </c>
      <c r="M6820">
        <v>25200</v>
      </c>
      <c r="N6820" s="33">
        <v>1</v>
      </c>
      <c r="O6820" s="50" t="e">
        <f>INDEX([1]Dados!$M$2:$N$26779,MATCH($P6820,[1]Dados!$N$2:$N$26779,),2)</f>
        <v>#N/A</v>
      </c>
      <c r="P6820">
        <v>172730</v>
      </c>
      <c r="Q6820" s="1">
        <v>37215</v>
      </c>
      <c r="R6820" s="1">
        <v>37219</v>
      </c>
      <c r="S6820" t="s">
        <v>2133</v>
      </c>
    </row>
    <row r="6821" spans="1:19" x14ac:dyDescent="0.2">
      <c r="A6821" s="7">
        <v>317050</v>
      </c>
      <c r="B6821" s="3">
        <v>54097</v>
      </c>
      <c r="C6821" s="3" t="s">
        <v>33</v>
      </c>
      <c r="D6821" s="2" t="s">
        <v>838</v>
      </c>
      <c r="E6821" s="3">
        <v>19</v>
      </c>
      <c r="F6821" s="17">
        <v>0</v>
      </c>
      <c r="G6821" s="17">
        <v>1</v>
      </c>
      <c r="H6821" s="17">
        <v>0</v>
      </c>
      <c r="I6821" s="7">
        <v>2.1</v>
      </c>
      <c r="J6821" s="7">
        <v>0</v>
      </c>
      <c r="K6821" s="4">
        <v>1293</v>
      </c>
      <c r="L6821" s="5">
        <v>1293.0592999999999</v>
      </c>
      <c r="M6821">
        <v>19393.560000000001</v>
      </c>
      <c r="N6821" s="33">
        <v>1</v>
      </c>
      <c r="O6821" s="50" t="e">
        <f>INDEX([1]Dados!$M$2:$N$26779,MATCH($P6821,[1]Dados!$N$2:$N$26779,),2)</f>
        <v>#N/A</v>
      </c>
      <c r="P6821">
        <v>172508</v>
      </c>
      <c r="Q6821" s="1">
        <v>37215</v>
      </c>
      <c r="R6821" s="1">
        <v>37219</v>
      </c>
      <c r="S6821" t="s">
        <v>2036</v>
      </c>
    </row>
    <row r="6822" spans="1:19" x14ac:dyDescent="0.2">
      <c r="A6822" s="7">
        <v>317050</v>
      </c>
      <c r="B6822" s="3">
        <v>54097</v>
      </c>
      <c r="C6822" s="3" t="s">
        <v>33</v>
      </c>
      <c r="D6822" s="2" t="s">
        <v>838</v>
      </c>
      <c r="E6822" s="3">
        <v>19</v>
      </c>
      <c r="F6822" s="17">
        <v>0</v>
      </c>
      <c r="G6822" s="17">
        <v>1</v>
      </c>
      <c r="H6822" s="17">
        <v>0</v>
      </c>
      <c r="I6822" s="7">
        <v>2.2000000000000002</v>
      </c>
      <c r="J6822" s="7">
        <v>29</v>
      </c>
      <c r="K6822" s="4">
        <v>1293</v>
      </c>
      <c r="L6822" s="5">
        <v>1293.0592999999999</v>
      </c>
      <c r="M6822">
        <v>19393.560000000001</v>
      </c>
      <c r="N6822" s="33">
        <v>1</v>
      </c>
      <c r="O6822" s="50" t="e">
        <f>INDEX([1]Dados!$M$2:$N$26779,MATCH($P6822,[1]Dados!$N$2:$N$26779,),2)</f>
        <v>#N/A</v>
      </c>
      <c r="P6822">
        <v>172508</v>
      </c>
      <c r="Q6822" s="1">
        <v>37215</v>
      </c>
      <c r="R6822" s="1">
        <v>37219</v>
      </c>
      <c r="S6822" t="s">
        <v>2036</v>
      </c>
    </row>
    <row r="6823" spans="1:19" x14ac:dyDescent="0.2">
      <c r="A6823" s="7">
        <v>510125</v>
      </c>
      <c r="B6823" s="3">
        <v>89893</v>
      </c>
      <c r="C6823" s="3" t="s">
        <v>38</v>
      </c>
      <c r="D6823" s="2" t="s">
        <v>265</v>
      </c>
      <c r="E6823" s="3">
        <v>19</v>
      </c>
      <c r="F6823" s="17">
        <v>0</v>
      </c>
      <c r="G6823" s="17">
        <v>1</v>
      </c>
      <c r="H6823" s="17">
        <v>0</v>
      </c>
      <c r="I6823" s="7">
        <v>2.1</v>
      </c>
      <c r="J6823" s="7">
        <v>25</v>
      </c>
      <c r="K6823" s="4">
        <v>1203</v>
      </c>
      <c r="L6823" s="5">
        <v>1203.0597</v>
      </c>
      <c r="M6823">
        <v>29391.55</v>
      </c>
      <c r="N6823" s="3">
        <v>1</v>
      </c>
      <c r="O6823" s="50" t="e">
        <f>INDEX([1]Dados!$M$2:$N$26779,MATCH($P6823,[1]Dados!$N$2:$N$26779,),2)</f>
        <v>#N/A</v>
      </c>
      <c r="P6823">
        <v>172575</v>
      </c>
      <c r="Q6823" s="1">
        <v>37222</v>
      </c>
      <c r="R6823" s="1">
        <v>37226</v>
      </c>
      <c r="S6823" t="s">
        <v>1494</v>
      </c>
    </row>
    <row r="6824" spans="1:19" x14ac:dyDescent="0.2">
      <c r="A6824" s="7">
        <v>510125</v>
      </c>
      <c r="B6824" s="3">
        <v>89893</v>
      </c>
      <c r="C6824" s="3" t="s">
        <v>38</v>
      </c>
      <c r="D6824" s="2" t="s">
        <v>265</v>
      </c>
      <c r="E6824" s="3">
        <v>19</v>
      </c>
      <c r="F6824" s="17">
        <v>0</v>
      </c>
      <c r="G6824" s="17">
        <v>1</v>
      </c>
      <c r="H6824" s="17">
        <v>0</v>
      </c>
      <c r="I6824" s="7">
        <v>3.1</v>
      </c>
      <c r="J6824" s="7">
        <v>25</v>
      </c>
      <c r="K6824" s="4">
        <v>1214</v>
      </c>
      <c r="L6824" s="5">
        <v>1214.0587</v>
      </c>
      <c r="M6824">
        <v>305701.06</v>
      </c>
      <c r="N6824" s="3">
        <v>1</v>
      </c>
      <c r="O6824" s="50" t="e">
        <f>INDEX([1]Dados!$M$2:$N$26779,MATCH($P6824,[1]Dados!$N$2:$N$26779,),2)</f>
        <v>#N/A</v>
      </c>
      <c r="P6824">
        <v>172638</v>
      </c>
      <c r="Q6824" s="1">
        <v>37222</v>
      </c>
      <c r="R6824" s="1">
        <v>37226</v>
      </c>
      <c r="S6824" t="s">
        <v>1495</v>
      </c>
    </row>
    <row r="6825" spans="1:19" x14ac:dyDescent="0.2">
      <c r="A6825" s="7">
        <v>510125</v>
      </c>
      <c r="B6825" s="3">
        <v>89893</v>
      </c>
      <c r="C6825" s="3" t="s">
        <v>38</v>
      </c>
      <c r="D6825" s="2" t="s">
        <v>265</v>
      </c>
      <c r="E6825" s="3">
        <v>19</v>
      </c>
      <c r="F6825" s="17">
        <v>0</v>
      </c>
      <c r="G6825" s="17">
        <v>1</v>
      </c>
      <c r="H6825" s="17">
        <v>0</v>
      </c>
      <c r="I6825" s="7">
        <v>4.0999999999999996</v>
      </c>
      <c r="J6825" s="7">
        <v>20</v>
      </c>
      <c r="K6825" s="4">
        <v>1214</v>
      </c>
      <c r="L6825" s="5">
        <v>1214.0589</v>
      </c>
      <c r="M6825">
        <v>171440</v>
      </c>
      <c r="N6825" s="3">
        <v>1</v>
      </c>
      <c r="O6825" s="50" t="e">
        <f>INDEX([1]Dados!$M$2:$N$26779,MATCH($P6825,[1]Dados!$N$2:$N$26779,),2)</f>
        <v>#N/A</v>
      </c>
      <c r="P6825">
        <v>173036</v>
      </c>
      <c r="Q6825" s="1">
        <v>37222</v>
      </c>
      <c r="R6825" s="1">
        <v>37226</v>
      </c>
      <c r="S6825" t="s">
        <v>1496</v>
      </c>
    </row>
    <row r="6826" spans="1:19" x14ac:dyDescent="0.2">
      <c r="A6826" s="7">
        <v>510125</v>
      </c>
      <c r="B6826" s="3">
        <v>89893</v>
      </c>
      <c r="C6826" s="3" t="s">
        <v>38</v>
      </c>
      <c r="D6826" s="2" t="s">
        <v>265</v>
      </c>
      <c r="E6826" s="3">
        <v>19</v>
      </c>
      <c r="F6826" s="17">
        <v>0</v>
      </c>
      <c r="G6826" s="17">
        <v>1</v>
      </c>
      <c r="H6826" s="17">
        <v>0</v>
      </c>
      <c r="I6826" s="7">
        <v>4.2</v>
      </c>
      <c r="J6826" s="7">
        <v>27</v>
      </c>
      <c r="K6826" s="4">
        <v>1214</v>
      </c>
      <c r="L6826" s="5">
        <v>1214.0589</v>
      </c>
      <c r="M6826">
        <v>171440</v>
      </c>
      <c r="N6826" s="3">
        <v>1</v>
      </c>
      <c r="O6826" s="50" t="e">
        <f>INDEX([1]Dados!$M$2:$N$26779,MATCH($P6826,[1]Dados!$N$2:$N$26779,),2)</f>
        <v>#N/A</v>
      </c>
      <c r="P6826">
        <v>173036</v>
      </c>
      <c r="Q6826" s="1">
        <v>37222</v>
      </c>
      <c r="R6826" s="1">
        <v>37226</v>
      </c>
      <c r="S6826" t="s">
        <v>1496</v>
      </c>
    </row>
    <row r="6827" spans="1:19" x14ac:dyDescent="0.2">
      <c r="A6827" s="7">
        <v>510125</v>
      </c>
      <c r="B6827" s="3">
        <v>89893</v>
      </c>
      <c r="C6827" s="3" t="s">
        <v>38</v>
      </c>
      <c r="D6827" s="2" t="s">
        <v>265</v>
      </c>
      <c r="E6827" s="3">
        <v>19</v>
      </c>
      <c r="F6827" s="17">
        <v>0</v>
      </c>
      <c r="G6827" s="17">
        <v>1</v>
      </c>
      <c r="H6827" s="17">
        <v>0</v>
      </c>
      <c r="I6827" s="7">
        <v>4.3</v>
      </c>
      <c r="J6827" s="7">
        <v>23</v>
      </c>
      <c r="K6827" s="4">
        <v>1214</v>
      </c>
      <c r="L6827" s="5">
        <v>1214.0589</v>
      </c>
      <c r="M6827">
        <v>171440</v>
      </c>
      <c r="N6827" s="3">
        <v>1</v>
      </c>
      <c r="O6827" s="50" t="e">
        <f>INDEX([1]Dados!$M$2:$N$26779,MATCH($P6827,[1]Dados!$N$2:$N$26779,),2)</f>
        <v>#N/A</v>
      </c>
      <c r="P6827">
        <v>173036</v>
      </c>
      <c r="Q6827" s="1">
        <v>37222</v>
      </c>
      <c r="R6827" s="1">
        <v>37226</v>
      </c>
      <c r="S6827" t="s">
        <v>1496</v>
      </c>
    </row>
    <row r="6828" spans="1:19" x14ac:dyDescent="0.2">
      <c r="A6828" s="7">
        <v>510125</v>
      </c>
      <c r="B6828" s="3">
        <v>89893</v>
      </c>
      <c r="C6828" s="3" t="s">
        <v>38</v>
      </c>
      <c r="D6828" s="2" t="s">
        <v>265</v>
      </c>
      <c r="E6828" s="3">
        <v>19</v>
      </c>
      <c r="F6828" s="17">
        <v>0</v>
      </c>
      <c r="G6828" s="17">
        <v>1</v>
      </c>
      <c r="H6828" s="17">
        <v>0</v>
      </c>
      <c r="I6828" s="7">
        <v>4.4000000000000004</v>
      </c>
      <c r="J6828" s="7">
        <v>18</v>
      </c>
      <c r="K6828" s="4">
        <v>1214</v>
      </c>
      <c r="L6828" s="5">
        <v>1214.0589</v>
      </c>
      <c r="M6828">
        <v>171440</v>
      </c>
      <c r="N6828" s="3">
        <v>1</v>
      </c>
      <c r="O6828" s="50" t="e">
        <f>INDEX([1]Dados!$M$2:$N$26779,MATCH($P6828,[1]Dados!$N$2:$N$26779,),2)</f>
        <v>#N/A</v>
      </c>
      <c r="P6828">
        <v>173036</v>
      </c>
      <c r="Q6828" s="1">
        <v>37222</v>
      </c>
      <c r="R6828" s="1">
        <v>37226</v>
      </c>
      <c r="S6828" t="s">
        <v>1496</v>
      </c>
    </row>
    <row r="6829" spans="1:19" x14ac:dyDescent="0.2">
      <c r="A6829" s="7">
        <v>510125</v>
      </c>
      <c r="B6829" s="3">
        <v>89893</v>
      </c>
      <c r="C6829" s="3" t="s">
        <v>38</v>
      </c>
      <c r="D6829" s="2" t="s">
        <v>265</v>
      </c>
      <c r="E6829" s="3">
        <v>19</v>
      </c>
      <c r="F6829" s="17">
        <v>0</v>
      </c>
      <c r="G6829" s="17">
        <v>1</v>
      </c>
      <c r="H6829" s="17">
        <v>0</v>
      </c>
      <c r="I6829" s="7">
        <v>4.5</v>
      </c>
      <c r="J6829" s="7">
        <v>28</v>
      </c>
      <c r="K6829" s="4">
        <v>1214</v>
      </c>
      <c r="L6829" s="5">
        <v>1214.0589</v>
      </c>
      <c r="M6829">
        <v>171440</v>
      </c>
      <c r="N6829" s="3">
        <v>1</v>
      </c>
      <c r="O6829" s="50" t="e">
        <f>INDEX([1]Dados!$M$2:$N$26779,MATCH($P6829,[1]Dados!$N$2:$N$26779,),2)</f>
        <v>#N/A</v>
      </c>
      <c r="P6829">
        <v>173036</v>
      </c>
      <c r="Q6829" s="1">
        <v>37222</v>
      </c>
      <c r="R6829" s="1">
        <v>37226</v>
      </c>
      <c r="S6829" t="s">
        <v>1496</v>
      </c>
    </row>
    <row r="6830" spans="1:19" x14ac:dyDescent="0.2">
      <c r="A6830" s="7">
        <v>510125</v>
      </c>
      <c r="B6830" s="3">
        <v>89893</v>
      </c>
      <c r="C6830" s="3" t="s">
        <v>38</v>
      </c>
      <c r="D6830" s="2" t="s">
        <v>265</v>
      </c>
      <c r="E6830" s="3">
        <v>19</v>
      </c>
      <c r="F6830" s="17">
        <v>0</v>
      </c>
      <c r="G6830" s="17">
        <v>1</v>
      </c>
      <c r="H6830" s="17">
        <v>0</v>
      </c>
      <c r="I6830" s="7" t="s">
        <v>3</v>
      </c>
      <c r="J6830" s="7">
        <v>0</v>
      </c>
      <c r="K6830" s="4">
        <v>1214</v>
      </c>
      <c r="L6830" s="5">
        <v>1214.0589</v>
      </c>
      <c r="M6830">
        <v>171440</v>
      </c>
      <c r="N6830" s="3">
        <v>1</v>
      </c>
      <c r="O6830" s="50" t="e">
        <f>INDEX([1]Dados!$M$2:$N$26779,MATCH($P6830,[1]Dados!$N$2:$N$26779,),2)</f>
        <v>#N/A</v>
      </c>
      <c r="P6830">
        <v>173047</v>
      </c>
      <c r="Q6830" s="1">
        <v>37222</v>
      </c>
      <c r="R6830" s="1">
        <v>37226</v>
      </c>
      <c r="S6830" t="s">
        <v>1496</v>
      </c>
    </row>
    <row r="6831" spans="1:19" x14ac:dyDescent="0.2">
      <c r="A6831" s="7">
        <v>510125</v>
      </c>
      <c r="B6831" s="3">
        <v>89893</v>
      </c>
      <c r="C6831" s="3" t="s">
        <v>38</v>
      </c>
      <c r="D6831" s="2" t="s">
        <v>265</v>
      </c>
      <c r="E6831" s="3">
        <v>19</v>
      </c>
      <c r="F6831" s="17">
        <v>0</v>
      </c>
      <c r="G6831" s="17">
        <v>1</v>
      </c>
      <c r="H6831" s="17">
        <v>0</v>
      </c>
      <c r="I6831" s="7" t="s">
        <v>3</v>
      </c>
      <c r="J6831" s="7">
        <v>0</v>
      </c>
      <c r="K6831" s="4">
        <v>1214</v>
      </c>
      <c r="L6831" s="5">
        <v>1214.0808</v>
      </c>
      <c r="M6831">
        <v>72980</v>
      </c>
      <c r="N6831" s="3">
        <v>1</v>
      </c>
      <c r="O6831" s="50" t="e">
        <f>INDEX([1]Dados!$M$2:$N$26779,MATCH($P6831,[1]Dados!$N$2:$N$26779,),2)</f>
        <v>#N/A</v>
      </c>
      <c r="P6831">
        <v>172732</v>
      </c>
      <c r="Q6831" s="1">
        <v>37222</v>
      </c>
      <c r="R6831" s="1">
        <v>37226</v>
      </c>
      <c r="S6831" t="s">
        <v>1496</v>
      </c>
    </row>
    <row r="6832" spans="1:19" x14ac:dyDescent="0.2">
      <c r="A6832" s="7">
        <v>510125</v>
      </c>
      <c r="B6832" s="3">
        <v>89893</v>
      </c>
      <c r="C6832" s="3" t="s">
        <v>38</v>
      </c>
      <c r="D6832" s="2" t="s">
        <v>265</v>
      </c>
      <c r="E6832" s="3">
        <v>19</v>
      </c>
      <c r="F6832" s="17">
        <v>0</v>
      </c>
      <c r="G6832" s="17">
        <v>1</v>
      </c>
      <c r="H6832" s="17">
        <v>0</v>
      </c>
      <c r="I6832" s="7">
        <v>5.0999999999999996</v>
      </c>
      <c r="J6832" s="7">
        <v>30</v>
      </c>
      <c r="K6832" s="4">
        <v>1214</v>
      </c>
      <c r="L6832" s="5">
        <v>1214.8580999999999</v>
      </c>
      <c r="M6832">
        <v>231682.92</v>
      </c>
      <c r="N6832" s="3">
        <v>1</v>
      </c>
      <c r="O6832" s="50" t="e">
        <f>INDEX([1]Dados!$M$2:$N$26779,MATCH($P6832,[1]Dados!$N$2:$N$26779,),2)</f>
        <v>#N/A</v>
      </c>
      <c r="P6832">
        <v>172608</v>
      </c>
      <c r="Q6832" s="1">
        <v>37222</v>
      </c>
      <c r="R6832" s="1">
        <v>37226</v>
      </c>
      <c r="S6832" t="s">
        <v>941</v>
      </c>
    </row>
    <row r="6833" spans="1:19" x14ac:dyDescent="0.2">
      <c r="A6833" s="7">
        <v>510125</v>
      </c>
      <c r="B6833" s="3">
        <v>89893</v>
      </c>
      <c r="C6833" s="3" t="s">
        <v>38</v>
      </c>
      <c r="D6833" s="2" t="s">
        <v>265</v>
      </c>
      <c r="E6833" s="3">
        <v>19</v>
      </c>
      <c r="F6833" s="17">
        <v>0</v>
      </c>
      <c r="G6833" s="17">
        <v>1</v>
      </c>
      <c r="H6833" s="17">
        <v>0</v>
      </c>
      <c r="I6833" s="7">
        <v>5.2</v>
      </c>
      <c r="J6833" s="7">
        <v>9</v>
      </c>
      <c r="K6833" s="4">
        <v>1214</v>
      </c>
      <c r="L6833" s="5">
        <v>1214.8580999999999</v>
      </c>
      <c r="M6833">
        <v>231682.92</v>
      </c>
      <c r="N6833" s="3">
        <v>1</v>
      </c>
      <c r="O6833" s="50" t="e">
        <f>INDEX([1]Dados!$M$2:$N$26779,MATCH($P6833,[1]Dados!$N$2:$N$26779,),2)</f>
        <v>#N/A</v>
      </c>
      <c r="P6833">
        <v>172608</v>
      </c>
      <c r="Q6833" s="1">
        <v>37222</v>
      </c>
      <c r="R6833" s="1">
        <v>37226</v>
      </c>
      <c r="S6833" t="s">
        <v>941</v>
      </c>
    </row>
    <row r="6834" spans="1:19" x14ac:dyDescent="0.2">
      <c r="A6834" s="7">
        <v>510125</v>
      </c>
      <c r="B6834" s="3">
        <v>89893</v>
      </c>
      <c r="C6834" s="3" t="s">
        <v>38</v>
      </c>
      <c r="D6834" s="2" t="s">
        <v>265</v>
      </c>
      <c r="E6834" s="3">
        <v>19</v>
      </c>
      <c r="F6834" s="17">
        <v>0</v>
      </c>
      <c r="G6834" s="17">
        <v>1</v>
      </c>
      <c r="H6834" s="17">
        <v>0</v>
      </c>
      <c r="I6834" s="7">
        <v>5.3</v>
      </c>
      <c r="J6834" s="7">
        <v>8</v>
      </c>
      <c r="K6834" s="4">
        <v>1214</v>
      </c>
      <c r="L6834" s="5">
        <v>1214.8580999999999</v>
      </c>
      <c r="M6834">
        <v>231682.92</v>
      </c>
      <c r="N6834" s="3">
        <v>1</v>
      </c>
      <c r="O6834" s="50" t="e">
        <f>INDEX([1]Dados!$M$2:$N$26779,MATCH($P6834,[1]Dados!$N$2:$N$26779,),2)</f>
        <v>#N/A</v>
      </c>
      <c r="P6834">
        <v>172608</v>
      </c>
      <c r="Q6834" s="1">
        <v>37222</v>
      </c>
      <c r="R6834" s="1">
        <v>37226</v>
      </c>
      <c r="S6834" t="s">
        <v>941</v>
      </c>
    </row>
    <row r="6835" spans="1:19" x14ac:dyDescent="0.2">
      <c r="A6835" s="7">
        <v>510125</v>
      </c>
      <c r="B6835" s="3">
        <v>89893</v>
      </c>
      <c r="C6835" s="3" t="s">
        <v>38</v>
      </c>
      <c r="D6835" s="2" t="s">
        <v>265</v>
      </c>
      <c r="E6835" s="3">
        <v>19</v>
      </c>
      <c r="F6835" s="17">
        <v>0</v>
      </c>
      <c r="G6835" s="17">
        <v>1</v>
      </c>
      <c r="H6835" s="17">
        <v>0</v>
      </c>
      <c r="I6835" s="7">
        <v>1.1000000000000001</v>
      </c>
      <c r="J6835" s="7">
        <v>29</v>
      </c>
      <c r="K6835" s="4">
        <v>1293</v>
      </c>
      <c r="L6835" s="5">
        <v>1293.0592999999999</v>
      </c>
      <c r="M6835">
        <v>14139.25</v>
      </c>
      <c r="N6835" s="3">
        <v>1</v>
      </c>
      <c r="O6835" s="50" t="e">
        <f>INDEX([1]Dados!$M$2:$N$26779,MATCH($P6835,[1]Dados!$N$2:$N$26779,),2)</f>
        <v>#N/A</v>
      </c>
      <c r="P6835">
        <v>172524</v>
      </c>
      <c r="Q6835" s="1">
        <v>37222</v>
      </c>
      <c r="R6835" s="1">
        <v>37226</v>
      </c>
      <c r="S6835" t="s">
        <v>940</v>
      </c>
    </row>
    <row r="6836" spans="1:19" x14ac:dyDescent="0.2">
      <c r="A6836" s="7">
        <v>510125</v>
      </c>
      <c r="B6836" s="3">
        <v>89893</v>
      </c>
      <c r="C6836" s="3" t="s">
        <v>38</v>
      </c>
      <c r="D6836" s="2" t="s">
        <v>265</v>
      </c>
      <c r="E6836" s="3">
        <v>19</v>
      </c>
      <c r="F6836" s="17">
        <v>0</v>
      </c>
      <c r="G6836" s="17">
        <v>1</v>
      </c>
      <c r="H6836" s="17">
        <v>0</v>
      </c>
      <c r="I6836" s="7">
        <v>1.2</v>
      </c>
      <c r="J6836" s="7">
        <v>11</v>
      </c>
      <c r="K6836" s="4">
        <v>1293</v>
      </c>
      <c r="L6836" s="5">
        <v>1293.0592999999999</v>
      </c>
      <c r="M6836">
        <v>14139.25</v>
      </c>
      <c r="N6836" s="3">
        <v>1</v>
      </c>
      <c r="O6836" s="50" t="e">
        <f>INDEX([1]Dados!$M$2:$N$26779,MATCH($P6836,[1]Dados!$N$2:$N$26779,),2)</f>
        <v>#N/A</v>
      </c>
      <c r="P6836">
        <v>172524</v>
      </c>
      <c r="Q6836" s="1">
        <v>37222</v>
      </c>
      <c r="R6836" s="1">
        <v>37226</v>
      </c>
      <c r="S6836" t="s">
        <v>940</v>
      </c>
    </row>
    <row r="6837" spans="1:19" x14ac:dyDescent="0.2">
      <c r="A6837" s="7">
        <v>510125</v>
      </c>
      <c r="B6837" s="3">
        <v>89893</v>
      </c>
      <c r="C6837" s="3" t="s">
        <v>38</v>
      </c>
      <c r="D6837" s="2" t="s">
        <v>265</v>
      </c>
      <c r="E6837" s="3">
        <v>19</v>
      </c>
      <c r="F6837" s="17">
        <v>0</v>
      </c>
      <c r="G6837" s="17">
        <v>1</v>
      </c>
      <c r="H6837" s="17">
        <v>0</v>
      </c>
      <c r="I6837" s="7">
        <v>1.3</v>
      </c>
      <c r="J6837" s="7">
        <v>29</v>
      </c>
      <c r="K6837" s="4">
        <v>1293</v>
      </c>
      <c r="L6837" s="5">
        <v>1293.0592999999999</v>
      </c>
      <c r="M6837">
        <v>14139.25</v>
      </c>
      <c r="N6837" s="3">
        <v>1</v>
      </c>
      <c r="O6837" s="50" t="e">
        <f>INDEX([1]Dados!$M$2:$N$26779,MATCH($P6837,[1]Dados!$N$2:$N$26779,),2)</f>
        <v>#N/A</v>
      </c>
      <c r="P6837">
        <v>172524</v>
      </c>
      <c r="Q6837" s="1">
        <v>37222</v>
      </c>
      <c r="R6837" s="1">
        <v>37226</v>
      </c>
      <c r="S6837" t="s">
        <v>940</v>
      </c>
    </row>
    <row r="6838" spans="1:19" x14ac:dyDescent="0.2">
      <c r="A6838" s="7">
        <v>510125</v>
      </c>
      <c r="B6838" s="3">
        <v>89893</v>
      </c>
      <c r="C6838" s="3" t="s">
        <v>38</v>
      </c>
      <c r="D6838" s="2" t="s">
        <v>265</v>
      </c>
      <c r="E6838" s="3">
        <v>19</v>
      </c>
      <c r="F6838" s="17">
        <v>0</v>
      </c>
      <c r="G6838" s="17">
        <v>1</v>
      </c>
      <c r="H6838" s="17">
        <v>0</v>
      </c>
      <c r="I6838" s="7">
        <v>1.4</v>
      </c>
      <c r="J6838" s="7">
        <v>23</v>
      </c>
      <c r="K6838" s="4">
        <v>1293</v>
      </c>
      <c r="L6838" s="5">
        <v>1293.0592999999999</v>
      </c>
      <c r="M6838">
        <v>14139.25</v>
      </c>
      <c r="N6838" s="3">
        <v>1</v>
      </c>
      <c r="O6838" s="50" t="e">
        <f>INDEX([1]Dados!$M$2:$N$26779,MATCH($P6838,[1]Dados!$N$2:$N$26779,),2)</f>
        <v>#N/A</v>
      </c>
      <c r="P6838">
        <v>172524</v>
      </c>
      <c r="Q6838" s="1">
        <v>37222</v>
      </c>
      <c r="R6838" s="1">
        <v>37226</v>
      </c>
      <c r="S6838" t="s">
        <v>940</v>
      </c>
    </row>
    <row r="6839" spans="1:19" x14ac:dyDescent="0.2">
      <c r="A6839" s="7">
        <v>510125</v>
      </c>
      <c r="B6839" s="3">
        <v>89893</v>
      </c>
      <c r="C6839" s="3" t="s">
        <v>38</v>
      </c>
      <c r="D6839" s="2" t="s">
        <v>265</v>
      </c>
      <c r="E6839" s="3">
        <v>19</v>
      </c>
      <c r="F6839" s="17">
        <v>0</v>
      </c>
      <c r="G6839" s="17">
        <v>1</v>
      </c>
      <c r="H6839" s="17">
        <v>0</v>
      </c>
      <c r="I6839" s="7">
        <v>1.5</v>
      </c>
      <c r="J6839" s="7">
        <v>25</v>
      </c>
      <c r="K6839" s="4">
        <v>1293</v>
      </c>
      <c r="L6839" s="5">
        <v>1293.0592999999999</v>
      </c>
      <c r="M6839">
        <v>14139.25</v>
      </c>
      <c r="N6839" s="3">
        <v>1</v>
      </c>
      <c r="O6839" s="50" t="e">
        <f>INDEX([1]Dados!$M$2:$N$26779,MATCH($P6839,[1]Dados!$N$2:$N$26779,),2)</f>
        <v>#N/A</v>
      </c>
      <c r="P6839">
        <v>172524</v>
      </c>
      <c r="Q6839" s="1">
        <v>37222</v>
      </c>
      <c r="R6839" s="1">
        <v>37226</v>
      </c>
      <c r="S6839" t="s">
        <v>940</v>
      </c>
    </row>
    <row r="6840" spans="1:19" x14ac:dyDescent="0.2">
      <c r="A6840" s="7">
        <v>510620</v>
      </c>
      <c r="B6840" s="3">
        <v>89818</v>
      </c>
      <c r="C6840" s="3" t="s">
        <v>38</v>
      </c>
      <c r="D6840" s="2" t="s">
        <v>597</v>
      </c>
      <c r="E6840" s="3">
        <v>19</v>
      </c>
      <c r="F6840" s="17">
        <v>0</v>
      </c>
      <c r="G6840" s="17">
        <v>1</v>
      </c>
      <c r="H6840" s="17">
        <v>0</v>
      </c>
      <c r="I6840" s="7">
        <v>5.0999999999999996</v>
      </c>
      <c r="J6840" s="7">
        <v>19</v>
      </c>
      <c r="K6840" s="4">
        <v>119</v>
      </c>
      <c r="L6840" s="5">
        <v>119.5528</v>
      </c>
      <c r="M6840">
        <v>1356538.28</v>
      </c>
      <c r="N6840" s="3">
        <v>1</v>
      </c>
      <c r="O6840" s="50" t="e">
        <f>INDEX([1]Dados!$M$2:$N$26779,MATCH($P6840,[1]Dados!$N$2:$N$26779,),2)</f>
        <v>#N/A</v>
      </c>
      <c r="P6840">
        <v>173163</v>
      </c>
      <c r="Q6840" s="1">
        <v>37215</v>
      </c>
      <c r="R6840" s="1">
        <v>37219</v>
      </c>
      <c r="S6840" t="s">
        <v>1627</v>
      </c>
    </row>
    <row r="6841" spans="1:19" x14ac:dyDescent="0.2">
      <c r="A6841" s="7">
        <v>510620</v>
      </c>
      <c r="B6841" s="3">
        <v>89818</v>
      </c>
      <c r="C6841" s="3" t="s">
        <v>38</v>
      </c>
      <c r="D6841" s="2" t="s">
        <v>597</v>
      </c>
      <c r="E6841" s="3">
        <v>19</v>
      </c>
      <c r="F6841" s="17">
        <v>0</v>
      </c>
      <c r="G6841" s="17">
        <v>1</v>
      </c>
      <c r="H6841" s="17">
        <v>0</v>
      </c>
      <c r="I6841" s="7">
        <v>5.2</v>
      </c>
      <c r="J6841" s="7">
        <v>19</v>
      </c>
      <c r="K6841" s="4">
        <v>119</v>
      </c>
      <c r="L6841" s="5">
        <v>119.5528</v>
      </c>
      <c r="M6841">
        <v>1356538.28</v>
      </c>
      <c r="N6841" s="3">
        <v>1</v>
      </c>
      <c r="O6841" s="50" t="e">
        <f>INDEX([1]Dados!$M$2:$N$26779,MATCH($P6841,[1]Dados!$N$2:$N$26779,),2)</f>
        <v>#N/A</v>
      </c>
      <c r="P6841">
        <v>173163</v>
      </c>
      <c r="Q6841" s="1">
        <v>37215</v>
      </c>
      <c r="R6841" s="1">
        <v>37219</v>
      </c>
      <c r="S6841" t="s">
        <v>1627</v>
      </c>
    </row>
    <row r="6842" spans="1:19" x14ac:dyDescent="0.2">
      <c r="A6842" s="7">
        <v>510620</v>
      </c>
      <c r="B6842" s="3">
        <v>89818</v>
      </c>
      <c r="C6842" s="3" t="s">
        <v>38</v>
      </c>
      <c r="D6842" s="2" t="s">
        <v>597</v>
      </c>
      <c r="E6842" s="3">
        <v>19</v>
      </c>
      <c r="F6842" s="17">
        <v>0</v>
      </c>
      <c r="G6842" s="17">
        <v>1</v>
      </c>
      <c r="H6842" s="17">
        <v>0</v>
      </c>
      <c r="I6842" s="7">
        <v>2.1</v>
      </c>
      <c r="J6842" s="7">
        <v>14</v>
      </c>
      <c r="K6842" s="4">
        <v>1203</v>
      </c>
      <c r="L6842" s="5">
        <v>1203.0597</v>
      </c>
      <c r="M6842">
        <v>29756.799999999999</v>
      </c>
      <c r="N6842" s="3">
        <v>1</v>
      </c>
      <c r="O6842" s="50" t="e">
        <f>INDEX([1]Dados!$M$2:$N$26779,MATCH($P6842,[1]Dados!$N$2:$N$26779,),2)</f>
        <v>#N/A</v>
      </c>
      <c r="P6842">
        <v>172574</v>
      </c>
      <c r="Q6842" s="1">
        <v>37215</v>
      </c>
      <c r="R6842" s="1">
        <v>37219</v>
      </c>
      <c r="S6842" t="s">
        <v>1494</v>
      </c>
    </row>
    <row r="6843" spans="1:19" x14ac:dyDescent="0.2">
      <c r="A6843" s="7">
        <v>510620</v>
      </c>
      <c r="B6843" s="3">
        <v>89818</v>
      </c>
      <c r="C6843" s="3" t="s">
        <v>38</v>
      </c>
      <c r="D6843" s="2" t="s">
        <v>597</v>
      </c>
      <c r="E6843" s="3">
        <v>19</v>
      </c>
      <c r="F6843" s="17">
        <v>0</v>
      </c>
      <c r="G6843" s="17">
        <v>1</v>
      </c>
      <c r="H6843" s="17">
        <v>0</v>
      </c>
      <c r="I6843" s="7">
        <v>2.2000000000000002</v>
      </c>
      <c r="J6843" s="7">
        <v>20</v>
      </c>
      <c r="K6843" s="4">
        <v>1203</v>
      </c>
      <c r="L6843" s="5">
        <v>1203.0597</v>
      </c>
      <c r="M6843">
        <v>29756.799999999999</v>
      </c>
      <c r="N6843" s="3">
        <v>1</v>
      </c>
      <c r="O6843" s="50" t="e">
        <f>INDEX([1]Dados!$M$2:$N$26779,MATCH($P6843,[1]Dados!$N$2:$N$26779,),2)</f>
        <v>#N/A</v>
      </c>
      <c r="P6843">
        <v>172574</v>
      </c>
      <c r="Q6843" s="1">
        <v>37215</v>
      </c>
      <c r="R6843" s="1">
        <v>37219</v>
      </c>
      <c r="S6843" t="s">
        <v>1494</v>
      </c>
    </row>
    <row r="6844" spans="1:19" x14ac:dyDescent="0.2">
      <c r="A6844" s="7">
        <v>510620</v>
      </c>
      <c r="B6844" s="3">
        <v>89818</v>
      </c>
      <c r="C6844" s="3" t="s">
        <v>38</v>
      </c>
      <c r="D6844" s="2" t="s">
        <v>597</v>
      </c>
      <c r="E6844" s="3">
        <v>19</v>
      </c>
      <c r="F6844" s="17">
        <v>0</v>
      </c>
      <c r="G6844" s="17">
        <v>1</v>
      </c>
      <c r="H6844" s="17">
        <v>0</v>
      </c>
      <c r="I6844" s="7">
        <v>2.2999999999999998</v>
      </c>
      <c r="J6844" s="7">
        <v>17</v>
      </c>
      <c r="K6844" s="4">
        <v>1203</v>
      </c>
      <c r="L6844" s="5">
        <v>1203.0597</v>
      </c>
      <c r="M6844">
        <v>29756.799999999999</v>
      </c>
      <c r="N6844" s="3">
        <v>1</v>
      </c>
      <c r="O6844" s="50" t="e">
        <f>INDEX([1]Dados!$M$2:$N$26779,MATCH($P6844,[1]Dados!$N$2:$N$26779,),2)</f>
        <v>#N/A</v>
      </c>
      <c r="P6844">
        <v>172574</v>
      </c>
      <c r="Q6844" s="1">
        <v>37215</v>
      </c>
      <c r="R6844" s="1">
        <v>37219</v>
      </c>
      <c r="S6844" t="s">
        <v>1494</v>
      </c>
    </row>
    <row r="6845" spans="1:19" x14ac:dyDescent="0.2">
      <c r="A6845" s="7">
        <v>510620</v>
      </c>
      <c r="B6845" s="3">
        <v>89818</v>
      </c>
      <c r="C6845" s="3" t="s">
        <v>38</v>
      </c>
      <c r="D6845" s="2" t="s">
        <v>597</v>
      </c>
      <c r="E6845" s="3">
        <v>19</v>
      </c>
      <c r="F6845" s="17">
        <v>0</v>
      </c>
      <c r="G6845" s="17">
        <v>1</v>
      </c>
      <c r="H6845" s="17">
        <v>0</v>
      </c>
      <c r="I6845" s="7">
        <v>2.4</v>
      </c>
      <c r="J6845" s="7">
        <v>18</v>
      </c>
      <c r="K6845" s="4">
        <v>1203</v>
      </c>
      <c r="L6845" s="5">
        <v>1203.0597</v>
      </c>
      <c r="M6845">
        <v>29756.799999999999</v>
      </c>
      <c r="N6845" s="3">
        <v>1</v>
      </c>
      <c r="O6845" s="50" t="e">
        <f>INDEX([1]Dados!$M$2:$N$26779,MATCH($P6845,[1]Dados!$N$2:$N$26779,),2)</f>
        <v>#N/A</v>
      </c>
      <c r="P6845">
        <v>172574</v>
      </c>
      <c r="Q6845" s="1">
        <v>37215</v>
      </c>
      <c r="R6845" s="1">
        <v>37219</v>
      </c>
      <c r="S6845" t="s">
        <v>1494</v>
      </c>
    </row>
    <row r="6846" spans="1:19" x14ac:dyDescent="0.2">
      <c r="A6846" s="7">
        <v>510620</v>
      </c>
      <c r="B6846" s="3">
        <v>89818</v>
      </c>
      <c r="C6846" s="3" t="s">
        <v>38</v>
      </c>
      <c r="D6846" s="2" t="s">
        <v>597</v>
      </c>
      <c r="E6846" s="3">
        <v>19</v>
      </c>
      <c r="F6846" s="17">
        <v>0</v>
      </c>
      <c r="G6846" s="17">
        <v>1</v>
      </c>
      <c r="H6846" s="17">
        <v>0</v>
      </c>
      <c r="I6846" s="7">
        <v>3.1</v>
      </c>
      <c r="J6846" s="7">
        <v>25</v>
      </c>
      <c r="K6846" s="4">
        <v>1214</v>
      </c>
      <c r="L6846" s="5">
        <v>1214.0587</v>
      </c>
      <c r="M6846">
        <v>143275.16</v>
      </c>
      <c r="N6846" s="3">
        <v>1</v>
      </c>
      <c r="O6846" s="50" t="e">
        <f>INDEX([1]Dados!$M$2:$N$26779,MATCH($P6846,[1]Dados!$N$2:$N$26779,),2)</f>
        <v>#N/A</v>
      </c>
      <c r="P6846">
        <v>172639</v>
      </c>
      <c r="Q6846" s="1">
        <v>37215</v>
      </c>
      <c r="R6846" s="1">
        <v>37219</v>
      </c>
      <c r="S6846" t="s">
        <v>1495</v>
      </c>
    </row>
    <row r="6847" spans="1:19" x14ac:dyDescent="0.2">
      <c r="A6847" s="7">
        <v>510620</v>
      </c>
      <c r="B6847" s="3">
        <v>89818</v>
      </c>
      <c r="C6847" s="3" t="s">
        <v>38</v>
      </c>
      <c r="D6847" s="2" t="s">
        <v>597</v>
      </c>
      <c r="E6847" s="3">
        <v>19</v>
      </c>
      <c r="F6847" s="17">
        <v>0</v>
      </c>
      <c r="G6847" s="17">
        <v>1</v>
      </c>
      <c r="H6847" s="17">
        <v>0</v>
      </c>
      <c r="I6847" s="7">
        <v>3.2</v>
      </c>
      <c r="J6847" s="7">
        <v>1</v>
      </c>
      <c r="K6847" s="4">
        <v>1214</v>
      </c>
      <c r="L6847" s="5">
        <v>1214.0587</v>
      </c>
      <c r="M6847">
        <v>143275.16</v>
      </c>
      <c r="N6847" s="3">
        <v>1</v>
      </c>
      <c r="O6847" s="50" t="e">
        <f>INDEX([1]Dados!$M$2:$N$26779,MATCH($P6847,[1]Dados!$N$2:$N$26779,),2)</f>
        <v>#N/A</v>
      </c>
      <c r="P6847">
        <v>172639</v>
      </c>
      <c r="Q6847" s="1">
        <v>37215</v>
      </c>
      <c r="R6847" s="1">
        <v>37219</v>
      </c>
      <c r="S6847" t="s">
        <v>1495</v>
      </c>
    </row>
    <row r="6848" spans="1:19" x14ac:dyDescent="0.2">
      <c r="A6848" s="7">
        <v>510620</v>
      </c>
      <c r="B6848" s="3">
        <v>89818</v>
      </c>
      <c r="C6848" s="3" t="s">
        <v>38</v>
      </c>
      <c r="D6848" s="2" t="s">
        <v>597</v>
      </c>
      <c r="E6848" s="3">
        <v>19</v>
      </c>
      <c r="F6848" s="17">
        <v>0</v>
      </c>
      <c r="G6848" s="17">
        <v>1</v>
      </c>
      <c r="H6848" s="17">
        <v>0</v>
      </c>
      <c r="I6848" s="7">
        <v>3.3</v>
      </c>
      <c r="J6848" s="7">
        <v>28</v>
      </c>
      <c r="K6848" s="4">
        <v>1214</v>
      </c>
      <c r="L6848" s="5">
        <v>1214.0587</v>
      </c>
      <c r="M6848">
        <v>143275.16</v>
      </c>
      <c r="N6848" s="3">
        <v>1</v>
      </c>
      <c r="O6848" s="50" t="e">
        <f>INDEX([1]Dados!$M$2:$N$26779,MATCH($P6848,[1]Dados!$N$2:$N$26779,),2)</f>
        <v>#N/A</v>
      </c>
      <c r="P6848">
        <v>172639</v>
      </c>
      <c r="Q6848" s="1">
        <v>37215</v>
      </c>
      <c r="R6848" s="1">
        <v>37219</v>
      </c>
      <c r="S6848" t="s">
        <v>1495</v>
      </c>
    </row>
    <row r="6849" spans="1:19" x14ac:dyDescent="0.2">
      <c r="A6849" s="7">
        <v>510620</v>
      </c>
      <c r="B6849" s="3">
        <v>89818</v>
      </c>
      <c r="C6849" s="3" t="s">
        <v>38</v>
      </c>
      <c r="D6849" s="2" t="s">
        <v>597</v>
      </c>
      <c r="E6849" s="3">
        <v>19</v>
      </c>
      <c r="F6849" s="17">
        <v>0</v>
      </c>
      <c r="G6849" s="17">
        <v>1</v>
      </c>
      <c r="H6849" s="17">
        <v>0</v>
      </c>
      <c r="I6849" s="7">
        <v>3.4</v>
      </c>
      <c r="J6849" s="7">
        <v>15</v>
      </c>
      <c r="K6849" s="4">
        <v>1214</v>
      </c>
      <c r="L6849" s="5">
        <v>1214.0587</v>
      </c>
      <c r="M6849">
        <v>143275.16</v>
      </c>
      <c r="N6849" s="3">
        <v>1</v>
      </c>
      <c r="O6849" s="50" t="e">
        <f>INDEX([1]Dados!$M$2:$N$26779,MATCH($P6849,[1]Dados!$N$2:$N$26779,),2)</f>
        <v>#N/A</v>
      </c>
      <c r="P6849">
        <v>172639</v>
      </c>
      <c r="Q6849" s="1">
        <v>37215</v>
      </c>
      <c r="R6849" s="1">
        <v>37219</v>
      </c>
      <c r="S6849" t="s">
        <v>1495</v>
      </c>
    </row>
    <row r="6850" spans="1:19" x14ac:dyDescent="0.2">
      <c r="A6850" s="7">
        <v>510620</v>
      </c>
      <c r="B6850" s="3">
        <v>89818</v>
      </c>
      <c r="C6850" s="3" t="s">
        <v>38</v>
      </c>
      <c r="D6850" s="2" t="s">
        <v>597</v>
      </c>
      <c r="E6850" s="3">
        <v>19</v>
      </c>
      <c r="F6850" s="17">
        <v>0</v>
      </c>
      <c r="G6850" s="17">
        <v>1</v>
      </c>
      <c r="H6850" s="17">
        <v>0</v>
      </c>
      <c r="I6850" s="7">
        <v>3.5</v>
      </c>
      <c r="J6850" s="7">
        <v>14</v>
      </c>
      <c r="K6850" s="4">
        <v>1214</v>
      </c>
      <c r="L6850" s="5">
        <v>1214.0587</v>
      </c>
      <c r="M6850">
        <v>143275.16</v>
      </c>
      <c r="N6850" s="3">
        <v>1</v>
      </c>
      <c r="O6850" s="50" t="e">
        <f>INDEX([1]Dados!$M$2:$N$26779,MATCH($P6850,[1]Dados!$N$2:$N$26779,),2)</f>
        <v>#N/A</v>
      </c>
      <c r="P6850">
        <v>172639</v>
      </c>
      <c r="Q6850" s="1">
        <v>37215</v>
      </c>
      <c r="R6850" s="1">
        <v>37219</v>
      </c>
      <c r="S6850" t="s">
        <v>1495</v>
      </c>
    </row>
    <row r="6851" spans="1:19" x14ac:dyDescent="0.2">
      <c r="A6851" s="7">
        <v>510620</v>
      </c>
      <c r="B6851" s="3">
        <v>89818</v>
      </c>
      <c r="C6851" s="3" t="s">
        <v>38</v>
      </c>
      <c r="D6851" s="2" t="s">
        <v>597</v>
      </c>
      <c r="E6851" s="3">
        <v>19</v>
      </c>
      <c r="F6851" s="17">
        <v>0</v>
      </c>
      <c r="G6851" s="17">
        <v>1</v>
      </c>
      <c r="H6851" s="17">
        <v>0</v>
      </c>
      <c r="I6851" s="7">
        <v>4.0999999999999996</v>
      </c>
      <c r="J6851" s="7">
        <v>24</v>
      </c>
      <c r="K6851" s="4">
        <v>1214</v>
      </c>
      <c r="L6851" s="5">
        <v>1214.0589</v>
      </c>
      <c r="M6851">
        <v>363340</v>
      </c>
      <c r="N6851" s="3">
        <v>1</v>
      </c>
      <c r="O6851" s="50" t="e">
        <f>INDEX([1]Dados!$M$2:$N$26779,MATCH($P6851,[1]Dados!$N$2:$N$26779,),2)</f>
        <v>#N/A</v>
      </c>
      <c r="P6851">
        <v>173066</v>
      </c>
      <c r="Q6851" s="1">
        <v>37215</v>
      </c>
      <c r="R6851" s="1">
        <v>37219</v>
      </c>
      <c r="S6851" t="s">
        <v>1496</v>
      </c>
    </row>
    <row r="6852" spans="1:19" x14ac:dyDescent="0.2">
      <c r="A6852" s="7">
        <v>510620</v>
      </c>
      <c r="B6852" s="3">
        <v>89818</v>
      </c>
      <c r="C6852" s="3" t="s">
        <v>38</v>
      </c>
      <c r="D6852" s="2" t="s">
        <v>597</v>
      </c>
      <c r="E6852" s="3">
        <v>19</v>
      </c>
      <c r="F6852" s="17">
        <v>0</v>
      </c>
      <c r="G6852" s="17">
        <v>1</v>
      </c>
      <c r="H6852" s="17">
        <v>0</v>
      </c>
      <c r="I6852" s="7">
        <v>4.2</v>
      </c>
      <c r="J6852" s="7">
        <v>20</v>
      </c>
      <c r="K6852" s="4">
        <v>1214</v>
      </c>
      <c r="L6852" s="5">
        <v>1214.0589</v>
      </c>
      <c r="M6852">
        <v>363340</v>
      </c>
      <c r="N6852" s="3">
        <v>1</v>
      </c>
      <c r="O6852" s="50" t="e">
        <f>INDEX([1]Dados!$M$2:$N$26779,MATCH($P6852,[1]Dados!$N$2:$N$26779,),2)</f>
        <v>#N/A</v>
      </c>
      <c r="P6852">
        <v>173066</v>
      </c>
      <c r="Q6852" s="1">
        <v>37215</v>
      </c>
      <c r="R6852" s="1">
        <v>37219</v>
      </c>
      <c r="S6852" t="s">
        <v>1496</v>
      </c>
    </row>
    <row r="6853" spans="1:19" x14ac:dyDescent="0.2">
      <c r="A6853" s="7">
        <v>510620</v>
      </c>
      <c r="B6853" s="3">
        <v>89818</v>
      </c>
      <c r="C6853" s="3" t="s">
        <v>38</v>
      </c>
      <c r="D6853" s="2" t="s">
        <v>597</v>
      </c>
      <c r="E6853" s="3">
        <v>19</v>
      </c>
      <c r="F6853" s="17">
        <v>0</v>
      </c>
      <c r="G6853" s="17">
        <v>1</v>
      </c>
      <c r="H6853" s="17">
        <v>0</v>
      </c>
      <c r="I6853" s="7">
        <v>4.3</v>
      </c>
      <c r="J6853" s="7">
        <v>23</v>
      </c>
      <c r="K6853" s="4">
        <v>1214</v>
      </c>
      <c r="L6853" s="5">
        <v>1214.0589</v>
      </c>
      <c r="M6853">
        <v>363340</v>
      </c>
      <c r="N6853" s="3">
        <v>1</v>
      </c>
      <c r="O6853" s="50" t="e">
        <f>INDEX([1]Dados!$M$2:$N$26779,MATCH($P6853,[1]Dados!$N$2:$N$26779,),2)</f>
        <v>#N/A</v>
      </c>
      <c r="P6853">
        <v>173066</v>
      </c>
      <c r="Q6853" s="1">
        <v>37215</v>
      </c>
      <c r="R6853" s="1">
        <v>37219</v>
      </c>
      <c r="S6853" t="s">
        <v>1496</v>
      </c>
    </row>
    <row r="6854" spans="1:19" x14ac:dyDescent="0.2">
      <c r="A6854" s="7">
        <v>510620</v>
      </c>
      <c r="B6854" s="3">
        <v>89818</v>
      </c>
      <c r="C6854" s="3" t="s">
        <v>38</v>
      </c>
      <c r="D6854" s="2" t="s">
        <v>597</v>
      </c>
      <c r="E6854" s="3">
        <v>19</v>
      </c>
      <c r="F6854" s="17">
        <v>0</v>
      </c>
      <c r="G6854" s="17">
        <v>1</v>
      </c>
      <c r="H6854" s="17">
        <v>0</v>
      </c>
      <c r="I6854" s="7">
        <v>1.1000000000000001</v>
      </c>
      <c r="J6854" s="7">
        <v>15</v>
      </c>
      <c r="K6854" s="4">
        <v>1293</v>
      </c>
      <c r="L6854" s="5">
        <v>1293.0592999999999</v>
      </c>
      <c r="M6854">
        <v>8629.2199999999993</v>
      </c>
      <c r="N6854" s="3">
        <v>1</v>
      </c>
      <c r="O6854" s="50" t="e">
        <f>INDEX([1]Dados!$M$2:$N$26779,MATCH($P6854,[1]Dados!$N$2:$N$26779,),2)</f>
        <v>#N/A</v>
      </c>
      <c r="P6854">
        <v>172523</v>
      </c>
      <c r="Q6854" s="1">
        <v>37215</v>
      </c>
      <c r="R6854" s="1">
        <v>37219</v>
      </c>
      <c r="S6854" t="s">
        <v>940</v>
      </c>
    </row>
    <row r="6855" spans="1:19" x14ac:dyDescent="0.2">
      <c r="A6855" s="7">
        <v>510620</v>
      </c>
      <c r="B6855" s="3">
        <v>89818</v>
      </c>
      <c r="C6855" s="3" t="s">
        <v>38</v>
      </c>
      <c r="D6855" s="2" t="s">
        <v>597</v>
      </c>
      <c r="E6855" s="3">
        <v>19</v>
      </c>
      <c r="F6855" s="17">
        <v>0</v>
      </c>
      <c r="G6855" s="17">
        <v>1</v>
      </c>
      <c r="H6855" s="17">
        <v>0</v>
      </c>
      <c r="I6855" s="7">
        <v>1.2</v>
      </c>
      <c r="J6855" s="7">
        <v>11</v>
      </c>
      <c r="K6855" s="4">
        <v>1293</v>
      </c>
      <c r="L6855" s="5">
        <v>1293.0592999999999</v>
      </c>
      <c r="M6855">
        <v>8629.2199999999993</v>
      </c>
      <c r="N6855" s="3">
        <v>1</v>
      </c>
      <c r="O6855" s="50" t="e">
        <f>INDEX([1]Dados!$M$2:$N$26779,MATCH($P6855,[1]Dados!$N$2:$N$26779,),2)</f>
        <v>#N/A</v>
      </c>
      <c r="P6855">
        <v>172523</v>
      </c>
      <c r="Q6855" s="1">
        <v>37215</v>
      </c>
      <c r="R6855" s="1">
        <v>37219</v>
      </c>
      <c r="S6855" t="s">
        <v>940</v>
      </c>
    </row>
    <row r="6856" spans="1:19" x14ac:dyDescent="0.2">
      <c r="A6856" s="7">
        <v>510620</v>
      </c>
      <c r="B6856" s="3">
        <v>89818</v>
      </c>
      <c r="C6856" s="3" t="s">
        <v>38</v>
      </c>
      <c r="D6856" s="2" t="s">
        <v>597</v>
      </c>
      <c r="E6856" s="3">
        <v>19</v>
      </c>
      <c r="F6856" s="17">
        <v>0</v>
      </c>
      <c r="G6856" s="17">
        <v>1</v>
      </c>
      <c r="H6856" s="17">
        <v>0</v>
      </c>
      <c r="I6856" s="7">
        <v>1.3</v>
      </c>
      <c r="J6856" s="7">
        <v>29</v>
      </c>
      <c r="K6856" s="4">
        <v>1293</v>
      </c>
      <c r="L6856" s="5">
        <v>1293.0592999999999</v>
      </c>
      <c r="M6856">
        <v>8629.2199999999993</v>
      </c>
      <c r="N6856" s="3">
        <v>1</v>
      </c>
      <c r="O6856" s="50" t="e">
        <f>INDEX([1]Dados!$M$2:$N$26779,MATCH($P6856,[1]Dados!$N$2:$N$26779,),2)</f>
        <v>#N/A</v>
      </c>
      <c r="P6856">
        <v>172523</v>
      </c>
      <c r="Q6856" s="1">
        <v>37215</v>
      </c>
      <c r="R6856" s="1">
        <v>37219</v>
      </c>
      <c r="S6856" t="s">
        <v>940</v>
      </c>
    </row>
    <row r="6857" spans="1:19" x14ac:dyDescent="0.2">
      <c r="A6857" s="7">
        <v>510620</v>
      </c>
      <c r="B6857" s="3">
        <v>89818</v>
      </c>
      <c r="C6857" s="3" t="s">
        <v>38</v>
      </c>
      <c r="D6857" s="2" t="s">
        <v>597</v>
      </c>
      <c r="E6857" s="3">
        <v>19</v>
      </c>
      <c r="F6857" s="17">
        <v>0</v>
      </c>
      <c r="G6857" s="17">
        <v>1</v>
      </c>
      <c r="H6857" s="17">
        <v>0</v>
      </c>
      <c r="I6857" s="7">
        <v>1.4</v>
      </c>
      <c r="J6857" s="7">
        <v>22</v>
      </c>
      <c r="K6857" s="4">
        <v>1293</v>
      </c>
      <c r="L6857" s="5">
        <v>1293.0592999999999</v>
      </c>
      <c r="M6857">
        <v>8629.2199999999993</v>
      </c>
      <c r="N6857" s="3">
        <v>1</v>
      </c>
      <c r="O6857" s="50" t="e">
        <f>INDEX([1]Dados!$M$2:$N$26779,MATCH($P6857,[1]Dados!$N$2:$N$26779,),2)</f>
        <v>#N/A</v>
      </c>
      <c r="P6857">
        <v>172523</v>
      </c>
      <c r="Q6857" s="1">
        <v>37215</v>
      </c>
      <c r="R6857" s="1">
        <v>37219</v>
      </c>
      <c r="S6857" t="s">
        <v>940</v>
      </c>
    </row>
    <row r="6858" spans="1:19" x14ac:dyDescent="0.2">
      <c r="A6858" s="7">
        <v>510620</v>
      </c>
      <c r="B6858" s="3">
        <v>89818</v>
      </c>
      <c r="C6858" s="3" t="s">
        <v>38</v>
      </c>
      <c r="D6858" s="2" t="s">
        <v>597</v>
      </c>
      <c r="E6858" s="3">
        <v>19</v>
      </c>
      <c r="F6858" s="17">
        <v>0</v>
      </c>
      <c r="G6858" s="17">
        <v>1</v>
      </c>
      <c r="H6858" s="17">
        <v>0</v>
      </c>
      <c r="I6858" s="7">
        <v>1.5</v>
      </c>
      <c r="J6858" s="7">
        <v>7</v>
      </c>
      <c r="K6858" s="4">
        <v>1293</v>
      </c>
      <c r="L6858" s="5">
        <v>1293.0592999999999</v>
      </c>
      <c r="M6858">
        <v>8629.2199999999993</v>
      </c>
      <c r="N6858" s="3">
        <v>1</v>
      </c>
      <c r="O6858" s="50" t="e">
        <f>INDEX([1]Dados!$M$2:$N$26779,MATCH($P6858,[1]Dados!$N$2:$N$26779,),2)</f>
        <v>#N/A</v>
      </c>
      <c r="P6858">
        <v>172523</v>
      </c>
      <c r="Q6858" s="1">
        <v>37215</v>
      </c>
      <c r="R6858" s="1">
        <v>37219</v>
      </c>
      <c r="S6858" t="s">
        <v>940</v>
      </c>
    </row>
    <row r="6859" spans="1:19" x14ac:dyDescent="0.2">
      <c r="A6859" s="7">
        <v>510620</v>
      </c>
      <c r="B6859" s="3">
        <v>89818</v>
      </c>
      <c r="C6859" s="3" t="s">
        <v>38</v>
      </c>
      <c r="D6859" s="2" t="s">
        <v>597</v>
      </c>
      <c r="E6859" s="3">
        <v>19</v>
      </c>
      <c r="F6859" s="17">
        <v>0</v>
      </c>
      <c r="G6859" s="17">
        <v>1</v>
      </c>
      <c r="H6859" s="17">
        <v>0</v>
      </c>
      <c r="I6859" s="7">
        <v>1.6</v>
      </c>
      <c r="J6859" s="7">
        <v>30</v>
      </c>
      <c r="K6859" s="4">
        <v>1293</v>
      </c>
      <c r="L6859" s="5">
        <v>1293.0592999999999</v>
      </c>
      <c r="M6859">
        <v>8629.2199999999993</v>
      </c>
      <c r="N6859" s="3">
        <v>1</v>
      </c>
      <c r="O6859" s="50" t="e">
        <f>INDEX([1]Dados!$M$2:$N$26779,MATCH($P6859,[1]Dados!$N$2:$N$26779,),2)</f>
        <v>#N/A</v>
      </c>
      <c r="P6859">
        <v>172523</v>
      </c>
      <c r="Q6859" s="1">
        <v>37215</v>
      </c>
      <c r="R6859" s="1">
        <v>37219</v>
      </c>
      <c r="S6859" t="s">
        <v>940</v>
      </c>
    </row>
    <row r="6860" spans="1:19" x14ac:dyDescent="0.2">
      <c r="A6860" s="7">
        <v>510620</v>
      </c>
      <c r="B6860" s="3">
        <v>89818</v>
      </c>
      <c r="C6860" s="3" t="s">
        <v>38</v>
      </c>
      <c r="D6860" s="2" t="s">
        <v>597</v>
      </c>
      <c r="E6860" s="3">
        <v>19</v>
      </c>
      <c r="F6860" s="17">
        <v>0</v>
      </c>
      <c r="G6860" s="17">
        <v>1</v>
      </c>
      <c r="H6860" s="17">
        <v>0</v>
      </c>
      <c r="I6860" s="7">
        <v>1.7</v>
      </c>
      <c r="J6860" s="7">
        <v>30</v>
      </c>
      <c r="K6860" s="4">
        <v>1293</v>
      </c>
      <c r="L6860" s="5">
        <v>1293.0592999999999</v>
      </c>
      <c r="M6860">
        <v>8629.2199999999993</v>
      </c>
      <c r="N6860" s="3">
        <v>1</v>
      </c>
      <c r="O6860" s="50" t="e">
        <f>INDEX([1]Dados!$M$2:$N$26779,MATCH($P6860,[1]Dados!$N$2:$N$26779,),2)</f>
        <v>#N/A</v>
      </c>
      <c r="P6860">
        <v>172523</v>
      </c>
      <c r="Q6860" s="1">
        <v>37215</v>
      </c>
      <c r="R6860" s="1">
        <v>37219</v>
      </c>
      <c r="S6860" t="s">
        <v>940</v>
      </c>
    </row>
    <row r="6861" spans="1:19" x14ac:dyDescent="0.2">
      <c r="A6861" s="7">
        <v>150276</v>
      </c>
      <c r="B6861" s="3">
        <v>4529</v>
      </c>
      <c r="C6861" s="3" t="s">
        <v>2</v>
      </c>
      <c r="D6861" s="2" t="s">
        <v>390</v>
      </c>
      <c r="E6861" s="3">
        <v>19</v>
      </c>
      <c r="F6861" s="17">
        <v>0</v>
      </c>
      <c r="G6861" s="17">
        <v>1</v>
      </c>
      <c r="H6861" s="17">
        <v>0</v>
      </c>
      <c r="I6861" s="7">
        <v>4.0999999999999996</v>
      </c>
      <c r="J6861" s="7">
        <v>30</v>
      </c>
      <c r="K6861" s="4">
        <v>119</v>
      </c>
      <c r="L6861" s="5">
        <v>119.3861</v>
      </c>
      <c r="M6861">
        <v>215000</v>
      </c>
      <c r="N6861" s="3">
        <v>1</v>
      </c>
      <c r="O6861" s="50" t="e">
        <f>INDEX([1]Dados!$M$2:$N$26779,MATCH($P6861,[1]Dados!$N$2:$N$26779,),2)</f>
        <v>#N/A</v>
      </c>
      <c r="P6861">
        <v>173164</v>
      </c>
      <c r="Q6861" s="1">
        <v>37215</v>
      </c>
      <c r="R6861" s="1">
        <v>37219</v>
      </c>
      <c r="S6861" t="s">
        <v>2467</v>
      </c>
    </row>
    <row r="6862" spans="1:19" x14ac:dyDescent="0.2">
      <c r="A6862" s="7">
        <v>150276</v>
      </c>
      <c r="B6862" s="3">
        <v>4529</v>
      </c>
      <c r="C6862" s="3" t="s">
        <v>2</v>
      </c>
      <c r="D6862" s="2" t="s">
        <v>390</v>
      </c>
      <c r="E6862" s="3">
        <v>19</v>
      </c>
      <c r="F6862" s="17">
        <v>0</v>
      </c>
      <c r="G6862" s="17">
        <v>1</v>
      </c>
      <c r="H6862" s="17">
        <v>0</v>
      </c>
      <c r="I6862" s="7">
        <v>4.2</v>
      </c>
      <c r="J6862" s="7">
        <v>9</v>
      </c>
      <c r="K6862" s="4">
        <v>119</v>
      </c>
      <c r="L6862" s="5">
        <v>119.3861</v>
      </c>
      <c r="M6862">
        <v>215000</v>
      </c>
      <c r="N6862" s="3">
        <v>1</v>
      </c>
      <c r="O6862" s="50" t="e">
        <f>INDEX([1]Dados!$M$2:$N$26779,MATCH($P6862,[1]Dados!$N$2:$N$26779,),2)</f>
        <v>#N/A</v>
      </c>
      <c r="P6862">
        <v>173164</v>
      </c>
      <c r="Q6862" s="1">
        <v>37215</v>
      </c>
      <c r="R6862" s="1">
        <v>37219</v>
      </c>
      <c r="S6862" t="s">
        <v>2467</v>
      </c>
    </row>
    <row r="6863" spans="1:19" x14ac:dyDescent="0.2">
      <c r="A6863" s="7">
        <v>150276</v>
      </c>
      <c r="B6863" s="3">
        <v>4529</v>
      </c>
      <c r="C6863" s="3" t="s">
        <v>2</v>
      </c>
      <c r="D6863" s="2" t="s">
        <v>390</v>
      </c>
      <c r="E6863" s="3">
        <v>19</v>
      </c>
      <c r="F6863" s="17">
        <v>0</v>
      </c>
      <c r="G6863" s="17">
        <v>1</v>
      </c>
      <c r="H6863" s="17">
        <v>0</v>
      </c>
      <c r="I6863" s="7">
        <v>4.3</v>
      </c>
      <c r="J6863" s="7">
        <v>33</v>
      </c>
      <c r="K6863" s="4">
        <v>119</v>
      </c>
      <c r="L6863" s="5">
        <v>119.3861</v>
      </c>
      <c r="M6863">
        <v>215000</v>
      </c>
      <c r="N6863" s="3">
        <v>1</v>
      </c>
      <c r="O6863" s="50" t="e">
        <f>INDEX([1]Dados!$M$2:$N$26779,MATCH($P6863,[1]Dados!$N$2:$N$26779,),2)</f>
        <v>#N/A</v>
      </c>
      <c r="P6863">
        <v>173164</v>
      </c>
      <c r="Q6863" s="1">
        <v>37215</v>
      </c>
      <c r="R6863" s="1">
        <v>37219</v>
      </c>
      <c r="S6863" t="s">
        <v>2467</v>
      </c>
    </row>
    <row r="6864" spans="1:19" x14ac:dyDescent="0.2">
      <c r="A6864" s="7">
        <v>150276</v>
      </c>
      <c r="B6864" s="3">
        <v>4529</v>
      </c>
      <c r="C6864" s="3" t="s">
        <v>2</v>
      </c>
      <c r="D6864" s="2" t="s">
        <v>390</v>
      </c>
      <c r="E6864" s="3">
        <v>19</v>
      </c>
      <c r="F6864" s="17">
        <v>0</v>
      </c>
      <c r="G6864" s="17">
        <v>1</v>
      </c>
      <c r="H6864" s="17">
        <v>0</v>
      </c>
      <c r="I6864" s="7">
        <v>4.4000000000000004</v>
      </c>
      <c r="J6864" s="7">
        <v>19</v>
      </c>
      <c r="K6864" s="4">
        <v>119</v>
      </c>
      <c r="L6864" s="5">
        <v>119.3861</v>
      </c>
      <c r="M6864">
        <v>215000</v>
      </c>
      <c r="N6864" s="3">
        <v>1</v>
      </c>
      <c r="O6864" s="50" t="e">
        <f>INDEX([1]Dados!$M$2:$N$26779,MATCH($P6864,[1]Dados!$N$2:$N$26779,),2)</f>
        <v>#N/A</v>
      </c>
      <c r="P6864">
        <v>173164</v>
      </c>
      <c r="Q6864" s="1">
        <v>37215</v>
      </c>
      <c r="R6864" s="1">
        <v>37219</v>
      </c>
      <c r="S6864" t="s">
        <v>2467</v>
      </c>
    </row>
    <row r="6865" spans="1:19" x14ac:dyDescent="0.2">
      <c r="A6865" s="7">
        <v>150276</v>
      </c>
      <c r="B6865" s="3">
        <v>4529</v>
      </c>
      <c r="C6865" s="3" t="s">
        <v>2</v>
      </c>
      <c r="D6865" s="2" t="s">
        <v>390</v>
      </c>
      <c r="E6865" s="3">
        <v>19</v>
      </c>
      <c r="F6865" s="17">
        <v>0</v>
      </c>
      <c r="G6865" s="17">
        <v>1</v>
      </c>
      <c r="H6865" s="17">
        <v>0</v>
      </c>
      <c r="I6865" s="7">
        <v>3.1</v>
      </c>
      <c r="J6865" s="7">
        <v>15</v>
      </c>
      <c r="K6865" s="4">
        <v>150</v>
      </c>
      <c r="L6865" s="5">
        <v>150.65010000000001</v>
      </c>
      <c r="M6865">
        <v>68950</v>
      </c>
      <c r="N6865" s="3">
        <v>1</v>
      </c>
      <c r="O6865" s="50" t="e">
        <f>INDEX([1]Dados!$M$2:$N$26779,MATCH($P6865,[1]Dados!$N$2:$N$26779,),2)</f>
        <v>#N/A</v>
      </c>
      <c r="P6865">
        <v>174320</v>
      </c>
      <c r="Q6865" s="1">
        <v>37215</v>
      </c>
      <c r="R6865" s="1">
        <v>37219</v>
      </c>
      <c r="S6865" t="s">
        <v>1043</v>
      </c>
    </row>
    <row r="6866" spans="1:19" x14ac:dyDescent="0.2">
      <c r="A6866" s="7">
        <v>150276</v>
      </c>
      <c r="B6866" s="3">
        <v>4529</v>
      </c>
      <c r="C6866" s="3" t="s">
        <v>2</v>
      </c>
      <c r="D6866" s="2" t="s">
        <v>390</v>
      </c>
      <c r="E6866" s="3">
        <v>19</v>
      </c>
      <c r="F6866" s="17">
        <v>0</v>
      </c>
      <c r="G6866" s="17">
        <v>1</v>
      </c>
      <c r="H6866" s="17">
        <v>0</v>
      </c>
      <c r="I6866" s="7">
        <v>2.1</v>
      </c>
      <c r="J6866" s="7">
        <v>13</v>
      </c>
      <c r="K6866" s="4">
        <v>1214</v>
      </c>
      <c r="L6866" s="5">
        <v>1214.0587</v>
      </c>
      <c r="M6866">
        <v>125589.7</v>
      </c>
      <c r="N6866" s="3">
        <v>1</v>
      </c>
      <c r="O6866" s="50" t="e">
        <f>INDEX([1]Dados!$M$2:$N$26779,MATCH($P6866,[1]Dados!$N$2:$N$26779,),2)</f>
        <v>#N/A</v>
      </c>
      <c r="P6866">
        <v>172640</v>
      </c>
      <c r="Q6866" s="1">
        <v>37215</v>
      </c>
      <c r="R6866" s="1">
        <v>37219</v>
      </c>
      <c r="S6866" t="s">
        <v>962</v>
      </c>
    </row>
    <row r="6867" spans="1:19" x14ac:dyDescent="0.2">
      <c r="A6867" s="7">
        <v>150276</v>
      </c>
      <c r="B6867" s="3">
        <v>4529</v>
      </c>
      <c r="C6867" s="3" t="s">
        <v>2</v>
      </c>
      <c r="D6867" s="2" t="s">
        <v>390</v>
      </c>
      <c r="E6867" s="3">
        <v>19</v>
      </c>
      <c r="F6867" s="17">
        <v>0</v>
      </c>
      <c r="G6867" s="17">
        <v>1</v>
      </c>
      <c r="H6867" s="17">
        <v>0</v>
      </c>
      <c r="I6867" s="7">
        <v>2.2000000000000002</v>
      </c>
      <c r="J6867" s="7">
        <v>7</v>
      </c>
      <c r="K6867" s="4">
        <v>1214</v>
      </c>
      <c r="L6867" s="5">
        <v>1214.0587</v>
      </c>
      <c r="M6867">
        <v>125589.7</v>
      </c>
      <c r="N6867" s="3">
        <v>1</v>
      </c>
      <c r="O6867" s="50" t="e">
        <f>INDEX([1]Dados!$M$2:$N$26779,MATCH($P6867,[1]Dados!$N$2:$N$26779,),2)</f>
        <v>#N/A</v>
      </c>
      <c r="P6867">
        <v>172640</v>
      </c>
      <c r="Q6867" s="1">
        <v>37215</v>
      </c>
      <c r="R6867" s="1">
        <v>37219</v>
      </c>
      <c r="S6867" t="s">
        <v>962</v>
      </c>
    </row>
    <row r="6868" spans="1:19" x14ac:dyDescent="0.2">
      <c r="A6868" s="7">
        <v>150276</v>
      </c>
      <c r="B6868" s="3">
        <v>4529</v>
      </c>
      <c r="C6868" s="3" t="s">
        <v>2</v>
      </c>
      <c r="D6868" s="2" t="s">
        <v>390</v>
      </c>
      <c r="E6868" s="3">
        <v>19</v>
      </c>
      <c r="F6868" s="17">
        <v>0</v>
      </c>
      <c r="G6868" s="17">
        <v>1</v>
      </c>
      <c r="H6868" s="17">
        <v>0</v>
      </c>
      <c r="I6868" s="7" t="s">
        <v>3</v>
      </c>
      <c r="J6868" s="7">
        <v>0</v>
      </c>
      <c r="K6868" s="4">
        <v>1214</v>
      </c>
      <c r="L6868" s="5">
        <v>1214.0589</v>
      </c>
      <c r="M6868">
        <v>35000</v>
      </c>
      <c r="N6868" s="3">
        <v>1</v>
      </c>
      <c r="O6868" s="50" t="e">
        <f>INDEX([1]Dados!$M$2:$N$26779,MATCH($P6868,[1]Dados!$N$2:$N$26779,),2)</f>
        <v>#N/A</v>
      </c>
      <c r="P6868" s="28">
        <v>173022</v>
      </c>
      <c r="Q6868" s="1">
        <v>37215</v>
      </c>
      <c r="R6868" s="1">
        <v>37219</v>
      </c>
      <c r="S6868" t="s">
        <v>2134</v>
      </c>
    </row>
    <row r="6869" spans="1:19" x14ac:dyDescent="0.2">
      <c r="A6869" s="7">
        <v>150276</v>
      </c>
      <c r="B6869" s="3">
        <v>4529</v>
      </c>
      <c r="C6869" s="3" t="s">
        <v>2</v>
      </c>
      <c r="D6869" s="2" t="s">
        <v>390</v>
      </c>
      <c r="E6869" s="3">
        <v>19</v>
      </c>
      <c r="F6869" s="17">
        <v>0</v>
      </c>
      <c r="G6869" s="17">
        <v>1</v>
      </c>
      <c r="H6869" s="17">
        <v>0</v>
      </c>
      <c r="I6869" s="7">
        <v>1.1000000000000001</v>
      </c>
      <c r="J6869" s="7">
        <v>13</v>
      </c>
      <c r="K6869" s="4">
        <v>1293</v>
      </c>
      <c r="L6869" s="5">
        <v>1293.0592999999999</v>
      </c>
      <c r="M6869">
        <v>11078.78</v>
      </c>
      <c r="N6869" s="3">
        <v>1</v>
      </c>
      <c r="O6869" s="50" t="e">
        <f>INDEX([1]Dados!$M$2:$N$26779,MATCH($P6869,[1]Dados!$N$2:$N$26779,),2)</f>
        <v>#N/A</v>
      </c>
      <c r="P6869">
        <v>172525</v>
      </c>
      <c r="Q6869" s="1">
        <v>37215</v>
      </c>
      <c r="R6869" s="1">
        <v>37219</v>
      </c>
      <c r="S6869" t="s">
        <v>1552</v>
      </c>
    </row>
    <row r="6870" spans="1:19" x14ac:dyDescent="0.2">
      <c r="A6870" s="7">
        <v>250135</v>
      </c>
      <c r="B6870" s="3">
        <v>19321</v>
      </c>
      <c r="C6870" s="3" t="s">
        <v>34</v>
      </c>
      <c r="D6870" s="2" t="s">
        <v>274</v>
      </c>
      <c r="E6870" s="3">
        <v>19</v>
      </c>
      <c r="F6870" s="17">
        <v>0</v>
      </c>
      <c r="G6870" s="17">
        <v>1</v>
      </c>
      <c r="H6870" s="17">
        <v>0</v>
      </c>
      <c r="I6870" s="7">
        <v>3.1</v>
      </c>
      <c r="J6870" s="7">
        <v>33</v>
      </c>
      <c r="K6870" s="4">
        <v>119</v>
      </c>
      <c r="L6870" s="5">
        <v>119.38590000000001</v>
      </c>
      <c r="M6870">
        <v>127474.57</v>
      </c>
      <c r="N6870" s="33">
        <v>1</v>
      </c>
      <c r="O6870" s="50" t="e">
        <f>INDEX([1]Dados!$M$2:$N$26779,MATCH($P6870,[1]Dados!$N$2:$N$26779,),2)</f>
        <v>#N/A</v>
      </c>
      <c r="P6870">
        <v>173170</v>
      </c>
      <c r="Q6870" s="1">
        <v>37215</v>
      </c>
      <c r="R6870" s="1">
        <v>37219</v>
      </c>
      <c r="S6870" t="s">
        <v>1500</v>
      </c>
    </row>
    <row r="6871" spans="1:19" x14ac:dyDescent="0.2">
      <c r="A6871" s="7">
        <v>250135</v>
      </c>
      <c r="B6871" s="3">
        <v>19321</v>
      </c>
      <c r="C6871" s="3" t="s">
        <v>34</v>
      </c>
      <c r="D6871" s="2" t="s">
        <v>274</v>
      </c>
      <c r="E6871" s="3">
        <v>19</v>
      </c>
      <c r="F6871" s="17">
        <v>0</v>
      </c>
      <c r="G6871" s="17">
        <v>1</v>
      </c>
      <c r="H6871" s="17">
        <v>0</v>
      </c>
      <c r="I6871" s="7">
        <v>3.2</v>
      </c>
      <c r="J6871" s="7">
        <v>7</v>
      </c>
      <c r="K6871" s="4">
        <v>119</v>
      </c>
      <c r="L6871" s="5">
        <v>119.38590000000001</v>
      </c>
      <c r="M6871">
        <v>127474.57</v>
      </c>
      <c r="N6871" s="33">
        <v>1</v>
      </c>
      <c r="O6871" s="50" t="e">
        <f>INDEX([1]Dados!$M$2:$N$26779,MATCH($P6871,[1]Dados!$N$2:$N$26779,),2)</f>
        <v>#N/A</v>
      </c>
      <c r="P6871">
        <v>173170</v>
      </c>
      <c r="Q6871" s="1">
        <v>37215</v>
      </c>
      <c r="R6871" s="1">
        <v>37219</v>
      </c>
      <c r="S6871" t="s">
        <v>1500</v>
      </c>
    </row>
    <row r="6872" spans="1:19" x14ac:dyDescent="0.2">
      <c r="A6872" s="7">
        <v>250135</v>
      </c>
      <c r="B6872" s="3">
        <v>19321</v>
      </c>
      <c r="C6872" s="3" t="s">
        <v>34</v>
      </c>
      <c r="D6872" s="2" t="s">
        <v>274</v>
      </c>
      <c r="E6872" s="3">
        <v>19</v>
      </c>
      <c r="F6872" s="17">
        <v>0</v>
      </c>
      <c r="G6872" s="17">
        <v>1</v>
      </c>
      <c r="H6872" s="17">
        <v>0</v>
      </c>
      <c r="I6872" s="7">
        <v>3.3</v>
      </c>
      <c r="J6872" s="7">
        <v>25</v>
      </c>
      <c r="K6872" s="4">
        <v>119</v>
      </c>
      <c r="L6872" s="5">
        <v>119.38590000000001</v>
      </c>
      <c r="M6872">
        <v>127474.57</v>
      </c>
      <c r="N6872" s="33">
        <v>1</v>
      </c>
      <c r="O6872" s="50" t="e">
        <f>INDEX([1]Dados!$M$2:$N$26779,MATCH($P6872,[1]Dados!$N$2:$N$26779,),2)</f>
        <v>#N/A</v>
      </c>
      <c r="P6872">
        <v>173170</v>
      </c>
      <c r="Q6872" s="1">
        <v>37215</v>
      </c>
      <c r="R6872" s="1">
        <v>37219</v>
      </c>
      <c r="S6872" t="s">
        <v>1500</v>
      </c>
    </row>
    <row r="6873" spans="1:19" x14ac:dyDescent="0.2">
      <c r="A6873" s="7">
        <v>250135</v>
      </c>
      <c r="B6873" s="3">
        <v>19321</v>
      </c>
      <c r="C6873" s="3" t="s">
        <v>34</v>
      </c>
      <c r="D6873" s="2" t="s">
        <v>274</v>
      </c>
      <c r="E6873" s="3">
        <v>19</v>
      </c>
      <c r="F6873" s="17">
        <v>0</v>
      </c>
      <c r="G6873" s="17">
        <v>1</v>
      </c>
      <c r="H6873" s="17">
        <v>0</v>
      </c>
      <c r="I6873" s="7">
        <v>3.4</v>
      </c>
      <c r="J6873" s="7">
        <v>19</v>
      </c>
      <c r="K6873" s="4">
        <v>119</v>
      </c>
      <c r="L6873" s="5">
        <v>119.38590000000001</v>
      </c>
      <c r="M6873">
        <v>127474.57</v>
      </c>
      <c r="N6873" s="33">
        <v>1</v>
      </c>
      <c r="O6873" s="50" t="e">
        <f>INDEX([1]Dados!$M$2:$N$26779,MATCH($P6873,[1]Dados!$N$2:$N$26779,),2)</f>
        <v>#N/A</v>
      </c>
      <c r="P6873">
        <v>173170</v>
      </c>
      <c r="Q6873" s="1">
        <v>37215</v>
      </c>
      <c r="R6873" s="1">
        <v>37219</v>
      </c>
      <c r="S6873" t="s">
        <v>1500</v>
      </c>
    </row>
    <row r="6874" spans="1:19" x14ac:dyDescent="0.2">
      <c r="A6874" s="7">
        <v>250135</v>
      </c>
      <c r="B6874" s="3">
        <v>19321</v>
      </c>
      <c r="C6874" s="3" t="s">
        <v>34</v>
      </c>
      <c r="D6874" s="2" t="s">
        <v>274</v>
      </c>
      <c r="E6874" s="3">
        <v>19</v>
      </c>
      <c r="F6874" s="17">
        <v>0</v>
      </c>
      <c r="G6874" s="17">
        <v>1</v>
      </c>
      <c r="H6874" s="17">
        <v>0</v>
      </c>
      <c r="I6874" s="7">
        <v>3.5</v>
      </c>
      <c r="J6874" s="7">
        <v>14</v>
      </c>
      <c r="K6874" s="4">
        <v>119</v>
      </c>
      <c r="L6874" s="5">
        <v>119.38590000000001</v>
      </c>
      <c r="M6874">
        <v>127474.57</v>
      </c>
      <c r="N6874" s="33">
        <v>1</v>
      </c>
      <c r="O6874" s="50" t="e">
        <f>INDEX([1]Dados!$M$2:$N$26779,MATCH($P6874,[1]Dados!$N$2:$N$26779,),2)</f>
        <v>#N/A</v>
      </c>
      <c r="P6874">
        <v>173170</v>
      </c>
      <c r="Q6874" s="1">
        <v>37215</v>
      </c>
      <c r="R6874" s="1">
        <v>37219</v>
      </c>
      <c r="S6874" t="s">
        <v>1500</v>
      </c>
    </row>
    <row r="6875" spans="1:19" x14ac:dyDescent="0.2">
      <c r="A6875" s="7">
        <v>250135</v>
      </c>
      <c r="B6875" s="3">
        <v>19321</v>
      </c>
      <c r="C6875" s="3" t="s">
        <v>34</v>
      </c>
      <c r="D6875" s="2" t="s">
        <v>274</v>
      </c>
      <c r="E6875" s="3">
        <v>19</v>
      </c>
      <c r="F6875" s="17">
        <v>0</v>
      </c>
      <c r="G6875" s="17">
        <v>1</v>
      </c>
      <c r="H6875" s="17">
        <v>0</v>
      </c>
      <c r="I6875" s="7">
        <v>3.6</v>
      </c>
      <c r="J6875" s="7">
        <v>25</v>
      </c>
      <c r="K6875" s="4">
        <v>119</v>
      </c>
      <c r="L6875" s="5">
        <v>119.38590000000001</v>
      </c>
      <c r="M6875">
        <v>127474.57</v>
      </c>
      <c r="N6875" s="33">
        <v>1</v>
      </c>
      <c r="O6875" s="50" t="e">
        <f>INDEX([1]Dados!$M$2:$N$26779,MATCH($P6875,[1]Dados!$N$2:$N$26779,),2)</f>
        <v>#N/A</v>
      </c>
      <c r="P6875">
        <v>173170</v>
      </c>
      <c r="Q6875" s="1">
        <v>37215</v>
      </c>
      <c r="R6875" s="1">
        <v>37219</v>
      </c>
      <c r="S6875" t="s">
        <v>1500</v>
      </c>
    </row>
    <row r="6876" spans="1:19" x14ac:dyDescent="0.2">
      <c r="A6876" s="7">
        <v>250135</v>
      </c>
      <c r="B6876" s="3">
        <v>19321</v>
      </c>
      <c r="C6876" s="3" t="s">
        <v>34</v>
      </c>
      <c r="D6876" s="2" t="s">
        <v>274</v>
      </c>
      <c r="E6876" s="3">
        <v>19</v>
      </c>
      <c r="F6876" s="17">
        <v>0</v>
      </c>
      <c r="G6876" s="17">
        <v>1</v>
      </c>
      <c r="H6876" s="17">
        <v>0</v>
      </c>
      <c r="I6876" s="7">
        <v>3.7</v>
      </c>
      <c r="J6876" s="7">
        <v>19</v>
      </c>
      <c r="K6876" s="4">
        <v>119</v>
      </c>
      <c r="L6876" s="5">
        <v>119.38590000000001</v>
      </c>
      <c r="M6876">
        <v>127474.57</v>
      </c>
      <c r="N6876" s="33">
        <v>1</v>
      </c>
      <c r="O6876" s="50" t="e">
        <f>INDEX([1]Dados!$M$2:$N$26779,MATCH($P6876,[1]Dados!$N$2:$N$26779,),2)</f>
        <v>#N/A</v>
      </c>
      <c r="P6876">
        <v>173170</v>
      </c>
      <c r="Q6876" s="1">
        <v>37215</v>
      </c>
      <c r="R6876" s="1">
        <v>37219</v>
      </c>
      <c r="S6876" t="s">
        <v>1500</v>
      </c>
    </row>
    <row r="6877" spans="1:19" x14ac:dyDescent="0.2">
      <c r="A6877" s="7">
        <v>250135</v>
      </c>
      <c r="B6877" s="3">
        <v>19321</v>
      </c>
      <c r="C6877" s="3" t="s">
        <v>34</v>
      </c>
      <c r="D6877" s="2" t="s">
        <v>274</v>
      </c>
      <c r="E6877" s="3">
        <v>19</v>
      </c>
      <c r="F6877" s="17">
        <v>0</v>
      </c>
      <c r="G6877" s="17">
        <v>1</v>
      </c>
      <c r="H6877" s="17">
        <v>0</v>
      </c>
      <c r="I6877" s="7" t="s">
        <v>3</v>
      </c>
      <c r="J6877" s="7">
        <v>0</v>
      </c>
      <c r="K6877" s="4">
        <v>1203</v>
      </c>
      <c r="L6877" s="5">
        <v>1203.0829000000001</v>
      </c>
      <c r="M6877">
        <v>12986.5</v>
      </c>
      <c r="N6877" s="33">
        <v>1</v>
      </c>
      <c r="O6877" s="50" t="e">
        <f>INDEX([1]Dados!$M$2:$N$26779,MATCH($P6877,[1]Dados!$N$2:$N$26779,),2)</f>
        <v>#N/A</v>
      </c>
      <c r="P6877">
        <v>172577</v>
      </c>
      <c r="Q6877" s="1">
        <v>37215</v>
      </c>
      <c r="R6877" s="1">
        <v>37219</v>
      </c>
      <c r="S6877" t="s">
        <v>2134</v>
      </c>
    </row>
    <row r="6878" spans="1:19" x14ac:dyDescent="0.2">
      <c r="A6878" s="7">
        <v>250135</v>
      </c>
      <c r="B6878" s="3">
        <v>19321</v>
      </c>
      <c r="C6878" s="3" t="s">
        <v>34</v>
      </c>
      <c r="D6878" s="2" t="s">
        <v>274</v>
      </c>
      <c r="E6878" s="3">
        <v>19</v>
      </c>
      <c r="F6878" s="17">
        <v>0</v>
      </c>
      <c r="G6878" s="17">
        <v>1</v>
      </c>
      <c r="H6878" s="17">
        <v>0</v>
      </c>
      <c r="I6878" s="7">
        <v>2.1</v>
      </c>
      <c r="J6878" s="7">
        <v>30</v>
      </c>
      <c r="K6878" s="4">
        <v>1214</v>
      </c>
      <c r="L6878" s="5">
        <v>1214.0587</v>
      </c>
      <c r="M6878">
        <v>60911</v>
      </c>
      <c r="N6878" s="33">
        <v>1</v>
      </c>
      <c r="O6878" s="50" t="e">
        <f>INDEX([1]Dados!$M$2:$N$26779,MATCH($P6878,[1]Dados!$N$2:$N$26779,),2)</f>
        <v>#N/A</v>
      </c>
      <c r="P6878">
        <v>172642</v>
      </c>
      <c r="Q6878" s="1">
        <v>37215</v>
      </c>
      <c r="R6878" s="1">
        <v>37219</v>
      </c>
      <c r="S6878" t="s">
        <v>953</v>
      </c>
    </row>
    <row r="6879" spans="1:19" x14ac:dyDescent="0.2">
      <c r="A6879" s="7">
        <v>250135</v>
      </c>
      <c r="B6879" s="3">
        <v>19321</v>
      </c>
      <c r="C6879" s="3" t="s">
        <v>34</v>
      </c>
      <c r="D6879" s="2" t="s">
        <v>274</v>
      </c>
      <c r="E6879" s="3">
        <v>19</v>
      </c>
      <c r="F6879" s="17">
        <v>0</v>
      </c>
      <c r="G6879" s="17">
        <v>1</v>
      </c>
      <c r="H6879" s="17">
        <v>0</v>
      </c>
      <c r="I6879" s="7">
        <v>2.1</v>
      </c>
      <c r="J6879" s="7">
        <v>30</v>
      </c>
      <c r="K6879" s="4">
        <v>1214</v>
      </c>
      <c r="L6879" s="5">
        <v>1214.0587</v>
      </c>
      <c r="M6879">
        <v>60911</v>
      </c>
      <c r="N6879" s="33">
        <v>1</v>
      </c>
      <c r="O6879" s="50" t="e">
        <f>INDEX([1]Dados!$M$2:$N$26779,MATCH($P6879,[1]Dados!$N$2:$N$26779,),2)</f>
        <v>#N/A</v>
      </c>
      <c r="P6879">
        <v>172642</v>
      </c>
      <c r="Q6879" s="1">
        <v>37215</v>
      </c>
      <c r="R6879" s="1">
        <v>37219</v>
      </c>
      <c r="S6879" t="s">
        <v>953</v>
      </c>
    </row>
    <row r="6880" spans="1:19" x14ac:dyDescent="0.2">
      <c r="A6880" s="7">
        <v>250135</v>
      </c>
      <c r="B6880" s="3">
        <v>19321</v>
      </c>
      <c r="C6880" s="3" t="s">
        <v>34</v>
      </c>
      <c r="D6880" s="2" t="s">
        <v>274</v>
      </c>
      <c r="E6880" s="3">
        <v>19</v>
      </c>
      <c r="F6880" s="17">
        <v>0</v>
      </c>
      <c r="G6880" s="17">
        <v>1</v>
      </c>
      <c r="H6880" s="17">
        <v>0</v>
      </c>
      <c r="I6880" s="7">
        <v>2.11</v>
      </c>
      <c r="J6880" s="7">
        <v>14</v>
      </c>
      <c r="K6880" s="4">
        <v>1214</v>
      </c>
      <c r="L6880" s="5">
        <v>1214.0587</v>
      </c>
      <c r="M6880">
        <v>60911</v>
      </c>
      <c r="N6880" s="33">
        <v>1</v>
      </c>
      <c r="O6880" s="50" t="e">
        <f>INDEX([1]Dados!$M$2:$N$26779,MATCH($P6880,[1]Dados!$N$2:$N$26779,),2)</f>
        <v>#N/A</v>
      </c>
      <c r="P6880">
        <v>172642</v>
      </c>
      <c r="Q6880" s="1">
        <v>37215</v>
      </c>
      <c r="R6880" s="1">
        <v>37219</v>
      </c>
      <c r="S6880" t="s">
        <v>953</v>
      </c>
    </row>
    <row r="6881" spans="1:19" x14ac:dyDescent="0.2">
      <c r="A6881" s="7">
        <v>250135</v>
      </c>
      <c r="B6881" s="3">
        <v>19321</v>
      </c>
      <c r="C6881" s="3" t="s">
        <v>34</v>
      </c>
      <c r="D6881" s="2" t="s">
        <v>274</v>
      </c>
      <c r="E6881" s="3">
        <v>19</v>
      </c>
      <c r="F6881" s="17">
        <v>0</v>
      </c>
      <c r="G6881" s="17">
        <v>1</v>
      </c>
      <c r="H6881" s="17">
        <v>0</v>
      </c>
      <c r="I6881" s="7">
        <v>2.12</v>
      </c>
      <c r="J6881" s="7">
        <v>14</v>
      </c>
      <c r="K6881" s="4">
        <v>1214</v>
      </c>
      <c r="L6881" s="5">
        <v>1214.0587</v>
      </c>
      <c r="M6881">
        <v>60911</v>
      </c>
      <c r="N6881" s="33">
        <v>1</v>
      </c>
      <c r="O6881" s="50" t="e">
        <f>INDEX([1]Dados!$M$2:$N$26779,MATCH($P6881,[1]Dados!$N$2:$N$26779,),2)</f>
        <v>#N/A</v>
      </c>
      <c r="P6881">
        <v>172642</v>
      </c>
      <c r="Q6881" s="1">
        <v>37215</v>
      </c>
      <c r="R6881" s="1">
        <v>37219</v>
      </c>
      <c r="S6881" t="s">
        <v>953</v>
      </c>
    </row>
    <row r="6882" spans="1:19" x14ac:dyDescent="0.2">
      <c r="A6882" s="7">
        <v>250135</v>
      </c>
      <c r="B6882" s="3">
        <v>19321</v>
      </c>
      <c r="C6882" s="3" t="s">
        <v>34</v>
      </c>
      <c r="D6882" s="2" t="s">
        <v>274</v>
      </c>
      <c r="E6882" s="3">
        <v>19</v>
      </c>
      <c r="F6882" s="17">
        <v>0</v>
      </c>
      <c r="G6882" s="17">
        <v>1</v>
      </c>
      <c r="H6882" s="17">
        <v>0</v>
      </c>
      <c r="I6882" s="7">
        <v>2.2000000000000002</v>
      </c>
      <c r="J6882" s="7">
        <v>25</v>
      </c>
      <c r="K6882" s="4">
        <v>1214</v>
      </c>
      <c r="L6882" s="5">
        <v>1214.0587</v>
      </c>
      <c r="M6882">
        <v>60911</v>
      </c>
      <c r="N6882" s="33">
        <v>1</v>
      </c>
      <c r="O6882" s="50" t="e">
        <f>INDEX([1]Dados!$M$2:$N$26779,MATCH($P6882,[1]Dados!$N$2:$N$26779,),2)</f>
        <v>#N/A</v>
      </c>
      <c r="P6882">
        <v>172642</v>
      </c>
      <c r="Q6882" s="1">
        <v>37215</v>
      </c>
      <c r="R6882" s="1">
        <v>37219</v>
      </c>
      <c r="S6882" t="s">
        <v>953</v>
      </c>
    </row>
    <row r="6883" spans="1:19" x14ac:dyDescent="0.2">
      <c r="A6883" s="7">
        <v>250135</v>
      </c>
      <c r="B6883" s="3">
        <v>19321</v>
      </c>
      <c r="C6883" s="3" t="s">
        <v>34</v>
      </c>
      <c r="D6883" s="2" t="s">
        <v>274</v>
      </c>
      <c r="E6883" s="3">
        <v>19</v>
      </c>
      <c r="F6883" s="17">
        <v>0</v>
      </c>
      <c r="G6883" s="17">
        <v>1</v>
      </c>
      <c r="H6883" s="17">
        <v>0</v>
      </c>
      <c r="I6883" s="7">
        <v>2.2999999999999998</v>
      </c>
      <c r="J6883" s="7">
        <v>25</v>
      </c>
      <c r="K6883" s="4">
        <v>1214</v>
      </c>
      <c r="L6883" s="5">
        <v>1214.0587</v>
      </c>
      <c r="M6883">
        <v>60911</v>
      </c>
      <c r="N6883" s="33">
        <v>1</v>
      </c>
      <c r="O6883" s="50" t="e">
        <f>INDEX([1]Dados!$M$2:$N$26779,MATCH($P6883,[1]Dados!$N$2:$N$26779,),2)</f>
        <v>#N/A</v>
      </c>
      <c r="P6883">
        <v>172642</v>
      </c>
      <c r="Q6883" s="1">
        <v>37215</v>
      </c>
      <c r="R6883" s="1">
        <v>37219</v>
      </c>
      <c r="S6883" t="s">
        <v>953</v>
      </c>
    </row>
    <row r="6884" spans="1:19" x14ac:dyDescent="0.2">
      <c r="A6884" s="7">
        <v>250135</v>
      </c>
      <c r="B6884" s="3">
        <v>19321</v>
      </c>
      <c r="C6884" s="3" t="s">
        <v>34</v>
      </c>
      <c r="D6884" s="2" t="s">
        <v>274</v>
      </c>
      <c r="E6884" s="3">
        <v>19</v>
      </c>
      <c r="F6884" s="17">
        <v>0</v>
      </c>
      <c r="G6884" s="17">
        <v>1</v>
      </c>
      <c r="H6884" s="17">
        <v>0</v>
      </c>
      <c r="I6884" s="7">
        <v>2.4</v>
      </c>
      <c r="J6884" s="7">
        <v>25</v>
      </c>
      <c r="K6884" s="4">
        <v>1214</v>
      </c>
      <c r="L6884" s="5">
        <v>1214.0587</v>
      </c>
      <c r="M6884">
        <v>60911</v>
      </c>
      <c r="N6884" s="33">
        <v>1</v>
      </c>
      <c r="O6884" s="50" t="e">
        <f>INDEX([1]Dados!$M$2:$N$26779,MATCH($P6884,[1]Dados!$N$2:$N$26779,),2)</f>
        <v>#N/A</v>
      </c>
      <c r="P6884">
        <v>172642</v>
      </c>
      <c r="Q6884" s="1">
        <v>37215</v>
      </c>
      <c r="R6884" s="1">
        <v>37219</v>
      </c>
      <c r="S6884" t="s">
        <v>953</v>
      </c>
    </row>
    <row r="6885" spans="1:19" x14ac:dyDescent="0.2">
      <c r="A6885" s="7">
        <v>250135</v>
      </c>
      <c r="B6885" s="3">
        <v>19321</v>
      </c>
      <c r="C6885" s="3" t="s">
        <v>34</v>
      </c>
      <c r="D6885" s="2" t="s">
        <v>274</v>
      </c>
      <c r="E6885" s="3">
        <v>19</v>
      </c>
      <c r="F6885" s="17">
        <v>0</v>
      </c>
      <c r="G6885" s="17">
        <v>1</v>
      </c>
      <c r="H6885" s="17">
        <v>0</v>
      </c>
      <c r="I6885" s="7">
        <v>2.5</v>
      </c>
      <c r="J6885" s="7">
        <v>25</v>
      </c>
      <c r="K6885" s="4">
        <v>1214</v>
      </c>
      <c r="L6885" s="5">
        <v>1214.0587</v>
      </c>
      <c r="M6885">
        <v>60911</v>
      </c>
      <c r="N6885" s="33">
        <v>1</v>
      </c>
      <c r="O6885" s="50" t="e">
        <f>INDEX([1]Dados!$M$2:$N$26779,MATCH($P6885,[1]Dados!$N$2:$N$26779,),2)</f>
        <v>#N/A</v>
      </c>
      <c r="P6885">
        <v>172642</v>
      </c>
      <c r="Q6885" s="1">
        <v>37215</v>
      </c>
      <c r="R6885" s="1">
        <v>37219</v>
      </c>
      <c r="S6885" t="s">
        <v>953</v>
      </c>
    </row>
    <row r="6886" spans="1:19" x14ac:dyDescent="0.2">
      <c r="A6886" s="7">
        <v>250135</v>
      </c>
      <c r="B6886" s="3">
        <v>19321</v>
      </c>
      <c r="C6886" s="3" t="s">
        <v>34</v>
      </c>
      <c r="D6886" s="2" t="s">
        <v>274</v>
      </c>
      <c r="E6886" s="3">
        <v>19</v>
      </c>
      <c r="F6886" s="17">
        <v>0</v>
      </c>
      <c r="G6886" s="17">
        <v>1</v>
      </c>
      <c r="H6886" s="17">
        <v>0</v>
      </c>
      <c r="I6886" s="7">
        <v>2.6</v>
      </c>
      <c r="J6886" s="7">
        <v>15</v>
      </c>
      <c r="K6886" s="4">
        <v>1214</v>
      </c>
      <c r="L6886" s="5">
        <v>1214.0587</v>
      </c>
      <c r="M6886">
        <v>60911</v>
      </c>
      <c r="N6886" s="33">
        <v>1</v>
      </c>
      <c r="O6886" s="50" t="e">
        <f>INDEX([1]Dados!$M$2:$N$26779,MATCH($P6886,[1]Dados!$N$2:$N$26779,),2)</f>
        <v>#N/A</v>
      </c>
      <c r="P6886">
        <v>172642</v>
      </c>
      <c r="Q6886" s="1">
        <v>37215</v>
      </c>
      <c r="R6886" s="1">
        <v>37219</v>
      </c>
      <c r="S6886" t="s">
        <v>953</v>
      </c>
    </row>
    <row r="6887" spans="1:19" x14ac:dyDescent="0.2">
      <c r="A6887" s="7">
        <v>250135</v>
      </c>
      <c r="B6887" s="3">
        <v>19321</v>
      </c>
      <c r="C6887" s="3" t="s">
        <v>34</v>
      </c>
      <c r="D6887" s="2" t="s">
        <v>274</v>
      </c>
      <c r="E6887" s="3">
        <v>19</v>
      </c>
      <c r="F6887" s="17">
        <v>0</v>
      </c>
      <c r="G6887" s="17">
        <v>1</v>
      </c>
      <c r="H6887" s="17">
        <v>0</v>
      </c>
      <c r="I6887" s="7">
        <v>2.7</v>
      </c>
      <c r="J6887" s="7">
        <v>15</v>
      </c>
      <c r="K6887" s="4">
        <v>1214</v>
      </c>
      <c r="L6887" s="5">
        <v>1214.0587</v>
      </c>
      <c r="M6887">
        <v>60911</v>
      </c>
      <c r="N6887" s="33">
        <v>1</v>
      </c>
      <c r="O6887" s="50" t="e">
        <f>INDEX([1]Dados!$M$2:$N$26779,MATCH($P6887,[1]Dados!$N$2:$N$26779,),2)</f>
        <v>#N/A</v>
      </c>
      <c r="P6887">
        <v>172642</v>
      </c>
      <c r="Q6887" s="1">
        <v>37215</v>
      </c>
      <c r="R6887" s="1">
        <v>37219</v>
      </c>
      <c r="S6887" t="s">
        <v>953</v>
      </c>
    </row>
    <row r="6888" spans="1:19" x14ac:dyDescent="0.2">
      <c r="A6888" s="7">
        <v>250135</v>
      </c>
      <c r="B6888" s="3">
        <v>19321</v>
      </c>
      <c r="C6888" s="3" t="s">
        <v>34</v>
      </c>
      <c r="D6888" s="2" t="s">
        <v>274</v>
      </c>
      <c r="E6888" s="3">
        <v>19</v>
      </c>
      <c r="F6888" s="17">
        <v>0</v>
      </c>
      <c r="G6888" s="17">
        <v>1</v>
      </c>
      <c r="H6888" s="17">
        <v>0</v>
      </c>
      <c r="I6888" s="7">
        <v>2.8</v>
      </c>
      <c r="J6888" s="7">
        <v>15</v>
      </c>
      <c r="K6888" s="4">
        <v>1214</v>
      </c>
      <c r="L6888" s="5">
        <v>1214.0587</v>
      </c>
      <c r="M6888">
        <v>60911</v>
      </c>
      <c r="N6888" s="33">
        <v>1</v>
      </c>
      <c r="O6888" s="50" t="e">
        <f>INDEX([1]Dados!$M$2:$N$26779,MATCH($P6888,[1]Dados!$N$2:$N$26779,),2)</f>
        <v>#N/A</v>
      </c>
      <c r="P6888">
        <v>172642</v>
      </c>
      <c r="Q6888" s="1">
        <v>37215</v>
      </c>
      <c r="R6888" s="1">
        <v>37219</v>
      </c>
      <c r="S6888" t="s">
        <v>953</v>
      </c>
    </row>
    <row r="6889" spans="1:19" x14ac:dyDescent="0.2">
      <c r="A6889" s="7">
        <v>250135</v>
      </c>
      <c r="B6889" s="3">
        <v>19321</v>
      </c>
      <c r="C6889" s="3" t="s">
        <v>34</v>
      </c>
      <c r="D6889" s="2" t="s">
        <v>274</v>
      </c>
      <c r="E6889" s="3">
        <v>19</v>
      </c>
      <c r="F6889" s="17">
        <v>0</v>
      </c>
      <c r="G6889" s="17">
        <v>1</v>
      </c>
      <c r="H6889" s="17">
        <v>0</v>
      </c>
      <c r="I6889" s="7">
        <v>2.9</v>
      </c>
      <c r="J6889" s="7">
        <v>13</v>
      </c>
      <c r="K6889" s="4">
        <v>1214</v>
      </c>
      <c r="L6889" s="5">
        <v>1214.0587</v>
      </c>
      <c r="M6889">
        <v>60911</v>
      </c>
      <c r="N6889" s="33">
        <v>1</v>
      </c>
      <c r="O6889" s="50" t="e">
        <f>INDEX([1]Dados!$M$2:$N$26779,MATCH($P6889,[1]Dados!$N$2:$N$26779,),2)</f>
        <v>#N/A</v>
      </c>
      <c r="P6889">
        <v>172642</v>
      </c>
      <c r="Q6889" s="1">
        <v>37215</v>
      </c>
      <c r="R6889" s="1">
        <v>37219</v>
      </c>
      <c r="S6889" t="s">
        <v>953</v>
      </c>
    </row>
    <row r="6890" spans="1:19" x14ac:dyDescent="0.2">
      <c r="A6890" s="7">
        <v>250135</v>
      </c>
      <c r="B6890" s="3">
        <v>19321</v>
      </c>
      <c r="C6890" s="3" t="s">
        <v>34</v>
      </c>
      <c r="D6890" s="2" t="s">
        <v>274</v>
      </c>
      <c r="E6890" s="3">
        <v>19</v>
      </c>
      <c r="F6890" s="17">
        <v>0</v>
      </c>
      <c r="G6890" s="17">
        <v>1</v>
      </c>
      <c r="H6890" s="17">
        <v>0</v>
      </c>
      <c r="I6890" s="7">
        <v>1.1000000000000001</v>
      </c>
      <c r="J6890" s="7">
        <v>24</v>
      </c>
      <c r="K6890" s="4">
        <v>1214</v>
      </c>
      <c r="L6890" s="5">
        <v>1214.0589</v>
      </c>
      <c r="M6890">
        <v>224540</v>
      </c>
      <c r="N6890" s="33">
        <v>1</v>
      </c>
      <c r="O6890" s="50" t="e">
        <f>INDEX([1]Dados!$M$2:$N$26779,MATCH($P6890,[1]Dados!$N$2:$N$26779,),2)</f>
        <v>#N/A</v>
      </c>
      <c r="P6890">
        <v>173067</v>
      </c>
      <c r="Q6890" s="1">
        <v>37215</v>
      </c>
      <c r="R6890" s="1">
        <v>37219</v>
      </c>
      <c r="S6890" t="s">
        <v>883</v>
      </c>
    </row>
    <row r="6891" spans="1:19" x14ac:dyDescent="0.2">
      <c r="A6891" s="7">
        <v>250135</v>
      </c>
      <c r="B6891" s="3">
        <v>19321</v>
      </c>
      <c r="C6891" s="3" t="s">
        <v>34</v>
      </c>
      <c r="D6891" s="2" t="s">
        <v>274</v>
      </c>
      <c r="E6891" s="3">
        <v>19</v>
      </c>
      <c r="F6891" s="17">
        <v>0</v>
      </c>
      <c r="G6891" s="17">
        <v>1</v>
      </c>
      <c r="H6891" s="17">
        <v>0</v>
      </c>
      <c r="I6891" s="7">
        <v>1.2</v>
      </c>
      <c r="J6891" s="7">
        <v>28</v>
      </c>
      <c r="K6891" s="4">
        <v>1214</v>
      </c>
      <c r="L6891" s="5">
        <v>1214.0589</v>
      </c>
      <c r="M6891">
        <v>224540</v>
      </c>
      <c r="N6891" s="33">
        <v>1</v>
      </c>
      <c r="O6891" s="50" t="e">
        <f>INDEX([1]Dados!$M$2:$N$26779,MATCH($P6891,[1]Dados!$N$2:$N$26779,),2)</f>
        <v>#N/A</v>
      </c>
      <c r="P6891">
        <v>173067</v>
      </c>
      <c r="Q6891" s="1">
        <v>37215</v>
      </c>
      <c r="R6891" s="1">
        <v>37219</v>
      </c>
      <c r="S6891" t="s">
        <v>883</v>
      </c>
    </row>
    <row r="6892" spans="1:19" x14ac:dyDescent="0.2">
      <c r="A6892" s="7">
        <v>250135</v>
      </c>
      <c r="B6892" s="3">
        <v>19321</v>
      </c>
      <c r="C6892" s="3" t="s">
        <v>34</v>
      </c>
      <c r="D6892" s="2" t="s">
        <v>274</v>
      </c>
      <c r="E6892" s="3">
        <v>19</v>
      </c>
      <c r="F6892" s="17">
        <v>0</v>
      </c>
      <c r="G6892" s="17">
        <v>1</v>
      </c>
      <c r="H6892" s="17">
        <v>0</v>
      </c>
      <c r="I6892" s="7">
        <v>1.3</v>
      </c>
      <c r="J6892" s="7">
        <v>18</v>
      </c>
      <c r="K6892" s="4">
        <v>1214</v>
      </c>
      <c r="L6892" s="5">
        <v>1214.0589</v>
      </c>
      <c r="M6892">
        <v>224540</v>
      </c>
      <c r="N6892" s="33">
        <v>1</v>
      </c>
      <c r="O6892" s="50" t="e">
        <f>INDEX([1]Dados!$M$2:$N$26779,MATCH($P6892,[1]Dados!$N$2:$N$26779,),2)</f>
        <v>#N/A</v>
      </c>
      <c r="P6892">
        <v>173067</v>
      </c>
      <c r="Q6892" s="1">
        <v>37215</v>
      </c>
      <c r="R6892" s="1">
        <v>37219</v>
      </c>
      <c r="S6892" t="s">
        <v>883</v>
      </c>
    </row>
    <row r="6893" spans="1:19" x14ac:dyDescent="0.2">
      <c r="A6893" s="7">
        <v>250135</v>
      </c>
      <c r="B6893" s="3">
        <v>19321</v>
      </c>
      <c r="C6893" s="3" t="s">
        <v>34</v>
      </c>
      <c r="D6893" s="2" t="s">
        <v>274</v>
      </c>
      <c r="E6893" s="3">
        <v>19</v>
      </c>
      <c r="F6893" s="17">
        <v>0</v>
      </c>
      <c r="G6893" s="17">
        <v>1</v>
      </c>
      <c r="H6893" s="17">
        <v>0</v>
      </c>
      <c r="I6893" s="7" t="s">
        <v>3</v>
      </c>
      <c r="J6893" s="7">
        <v>0</v>
      </c>
      <c r="K6893" s="4">
        <v>1293</v>
      </c>
      <c r="L6893" s="5">
        <v>1293.0592999999999</v>
      </c>
      <c r="M6893">
        <v>9199.9500000000007</v>
      </c>
      <c r="N6893" s="33">
        <v>1</v>
      </c>
      <c r="O6893" s="50" t="e">
        <f>INDEX([1]Dados!$M$2:$N$26779,MATCH($P6893,[1]Dados!$N$2:$N$26779,),2)</f>
        <v>#N/A</v>
      </c>
      <c r="P6893">
        <v>172513</v>
      </c>
      <c r="Q6893" s="1">
        <v>37215</v>
      </c>
      <c r="R6893" s="1">
        <v>37219</v>
      </c>
      <c r="S6893" t="s">
        <v>2134</v>
      </c>
    </row>
    <row r="6894" spans="1:19" x14ac:dyDescent="0.2">
      <c r="A6894" s="7">
        <v>261450</v>
      </c>
      <c r="B6894" s="3">
        <v>25895</v>
      </c>
      <c r="C6894" s="3" t="s">
        <v>51</v>
      </c>
      <c r="D6894" s="2" t="s">
        <v>808</v>
      </c>
      <c r="E6894" s="3">
        <v>19</v>
      </c>
      <c r="F6894" s="17">
        <v>0</v>
      </c>
      <c r="G6894" s="17">
        <v>1</v>
      </c>
      <c r="H6894" s="17">
        <v>0</v>
      </c>
      <c r="I6894" s="7">
        <v>1</v>
      </c>
      <c r="J6894" s="7">
        <v>0</v>
      </c>
      <c r="K6894" s="4">
        <v>119</v>
      </c>
      <c r="L6894" s="5">
        <v>119.386</v>
      </c>
      <c r="M6894">
        <v>80000</v>
      </c>
      <c r="N6894" s="3">
        <v>1</v>
      </c>
      <c r="O6894" s="50" t="e">
        <f>INDEX([1]Dados!$M$2:$N$26779,MATCH($P6894,[1]Dados!$N$2:$N$26779,),2)</f>
        <v>#N/A</v>
      </c>
      <c r="P6894" s="23" t="s">
        <v>2136</v>
      </c>
      <c r="Q6894" s="1">
        <v>37215</v>
      </c>
      <c r="R6894" s="1">
        <v>37219</v>
      </c>
      <c r="S6894" t="s">
        <v>18</v>
      </c>
    </row>
    <row r="6895" spans="1:19" x14ac:dyDescent="0.2">
      <c r="A6895" s="7">
        <v>261450</v>
      </c>
      <c r="B6895" s="3">
        <v>25895</v>
      </c>
      <c r="C6895" s="3" t="s">
        <v>51</v>
      </c>
      <c r="D6895" s="2" t="s">
        <v>808</v>
      </c>
      <c r="E6895" s="3">
        <v>19</v>
      </c>
      <c r="F6895" s="17">
        <v>0</v>
      </c>
      <c r="G6895" s="17">
        <v>1</v>
      </c>
      <c r="H6895" s="17">
        <v>0</v>
      </c>
      <c r="I6895" s="7">
        <v>3.1</v>
      </c>
      <c r="J6895" s="7">
        <v>25</v>
      </c>
      <c r="K6895" s="4">
        <v>1203</v>
      </c>
      <c r="L6895" s="5">
        <v>1203.0829000000001</v>
      </c>
      <c r="M6895">
        <v>242580.08</v>
      </c>
      <c r="N6895" s="3">
        <v>1</v>
      </c>
      <c r="O6895" s="50" t="e">
        <f>INDEX([1]Dados!$M$2:$N$26779,MATCH($P6895,[1]Dados!$N$2:$N$26779,),2)</f>
        <v>#N/A</v>
      </c>
      <c r="P6895">
        <v>172713</v>
      </c>
      <c r="Q6895" s="1">
        <v>37215</v>
      </c>
      <c r="R6895" s="1">
        <v>37219</v>
      </c>
      <c r="S6895" t="s">
        <v>1582</v>
      </c>
    </row>
    <row r="6896" spans="1:19" x14ac:dyDescent="0.2">
      <c r="A6896" s="7">
        <v>261450</v>
      </c>
      <c r="B6896" s="3">
        <v>25895</v>
      </c>
      <c r="C6896" s="3" t="s">
        <v>51</v>
      </c>
      <c r="D6896" s="2" t="s">
        <v>808</v>
      </c>
      <c r="E6896" s="3">
        <v>19</v>
      </c>
      <c r="F6896" s="17">
        <v>0</v>
      </c>
      <c r="G6896" s="17">
        <v>1</v>
      </c>
      <c r="H6896" s="17">
        <v>0</v>
      </c>
      <c r="I6896" s="7">
        <v>3.2</v>
      </c>
      <c r="J6896" s="7">
        <v>15</v>
      </c>
      <c r="K6896" s="4">
        <v>1203</v>
      </c>
      <c r="L6896" s="5">
        <v>1203.0829000000001</v>
      </c>
      <c r="M6896">
        <v>242580.08</v>
      </c>
      <c r="N6896" s="3">
        <v>1</v>
      </c>
      <c r="O6896" s="50" t="e">
        <f>INDEX([1]Dados!$M$2:$N$26779,MATCH($P6896,[1]Dados!$N$2:$N$26779,),2)</f>
        <v>#N/A</v>
      </c>
      <c r="P6896">
        <v>172713</v>
      </c>
      <c r="Q6896" s="1">
        <v>37215</v>
      </c>
      <c r="R6896" s="1">
        <v>37219</v>
      </c>
      <c r="S6896" t="s">
        <v>1582</v>
      </c>
    </row>
    <row r="6897" spans="1:19" x14ac:dyDescent="0.2">
      <c r="A6897" s="7">
        <v>261450</v>
      </c>
      <c r="B6897" s="3">
        <v>25895</v>
      </c>
      <c r="C6897" s="3" t="s">
        <v>51</v>
      </c>
      <c r="D6897" s="2" t="s">
        <v>808</v>
      </c>
      <c r="E6897" s="3">
        <v>19</v>
      </c>
      <c r="F6897" s="17">
        <v>0</v>
      </c>
      <c r="G6897" s="17">
        <v>1</v>
      </c>
      <c r="H6897" s="17">
        <v>0</v>
      </c>
      <c r="I6897" s="7">
        <v>3.3</v>
      </c>
      <c r="J6897" s="7">
        <v>17</v>
      </c>
      <c r="K6897" s="4">
        <v>1203</v>
      </c>
      <c r="L6897" s="5">
        <v>1203.0829000000001</v>
      </c>
      <c r="M6897">
        <v>242580.08</v>
      </c>
      <c r="N6897" s="3">
        <v>1</v>
      </c>
      <c r="O6897" s="50" t="e">
        <f>INDEX([1]Dados!$M$2:$N$26779,MATCH($P6897,[1]Dados!$N$2:$N$26779,),2)</f>
        <v>#N/A</v>
      </c>
      <c r="P6897">
        <v>172713</v>
      </c>
      <c r="Q6897" s="1">
        <v>37215</v>
      </c>
      <c r="R6897" s="1">
        <v>37219</v>
      </c>
      <c r="S6897" t="s">
        <v>1582</v>
      </c>
    </row>
    <row r="6898" spans="1:19" x14ac:dyDescent="0.2">
      <c r="A6898" s="7">
        <v>261450</v>
      </c>
      <c r="B6898" s="3">
        <v>25895</v>
      </c>
      <c r="C6898" s="3" t="s">
        <v>51</v>
      </c>
      <c r="D6898" s="2" t="s">
        <v>808</v>
      </c>
      <c r="E6898" s="3">
        <v>19</v>
      </c>
      <c r="F6898" s="17">
        <v>0</v>
      </c>
      <c r="G6898" s="17">
        <v>1</v>
      </c>
      <c r="H6898" s="17">
        <v>0</v>
      </c>
      <c r="I6898" s="7">
        <v>10.1</v>
      </c>
      <c r="J6898" s="7">
        <v>15</v>
      </c>
      <c r="K6898" s="4">
        <v>1214</v>
      </c>
      <c r="L6898" s="5">
        <v>1214.0587</v>
      </c>
      <c r="M6898">
        <v>128343.73</v>
      </c>
      <c r="N6898" s="33">
        <v>1</v>
      </c>
      <c r="O6898" s="50" t="e">
        <f>INDEX([1]Dados!$M$2:$N$26779,MATCH($P6898,[1]Dados!$N$2:$N$26779,),2)</f>
        <v>#N/A</v>
      </c>
      <c r="P6898">
        <v>174429</v>
      </c>
      <c r="Q6898" s="1">
        <v>37215</v>
      </c>
      <c r="R6898" s="1">
        <v>37219</v>
      </c>
      <c r="S6898" t="s">
        <v>1383</v>
      </c>
    </row>
    <row r="6899" spans="1:19" x14ac:dyDescent="0.2">
      <c r="A6899" s="7">
        <v>261450</v>
      </c>
      <c r="B6899" s="3">
        <v>25895</v>
      </c>
      <c r="C6899" s="3" t="s">
        <v>51</v>
      </c>
      <c r="D6899" s="2" t="s">
        <v>808</v>
      </c>
      <c r="E6899" s="3">
        <v>19</v>
      </c>
      <c r="F6899" s="17">
        <v>0</v>
      </c>
      <c r="G6899" s="17">
        <v>1</v>
      </c>
      <c r="H6899" s="17">
        <v>0</v>
      </c>
      <c r="I6899" s="7">
        <v>4.0999999999999996</v>
      </c>
      <c r="J6899" s="7">
        <v>25</v>
      </c>
      <c r="K6899" s="4">
        <v>1214</v>
      </c>
      <c r="L6899" s="5">
        <v>1214.0589</v>
      </c>
      <c r="M6899">
        <f>302860+25740</f>
        <v>328600</v>
      </c>
      <c r="N6899" s="33">
        <v>1</v>
      </c>
      <c r="O6899" s="50" t="e">
        <f>INDEX([1]Dados!$M$2:$N$26779,MATCH($P6899,[1]Dados!$N$2:$N$26779,),2)</f>
        <v>#N/A</v>
      </c>
      <c r="P6899">
        <v>173792</v>
      </c>
      <c r="Q6899" s="1">
        <v>37215</v>
      </c>
      <c r="R6899" s="1">
        <v>37219</v>
      </c>
      <c r="S6899" t="s">
        <v>1731</v>
      </c>
    </row>
    <row r="6900" spans="1:19" x14ac:dyDescent="0.2">
      <c r="A6900" s="7">
        <v>261450</v>
      </c>
      <c r="B6900" s="3">
        <v>25895</v>
      </c>
      <c r="C6900" s="3" t="s">
        <v>51</v>
      </c>
      <c r="D6900" s="2" t="s">
        <v>808</v>
      </c>
      <c r="E6900" s="3">
        <v>19</v>
      </c>
      <c r="F6900" s="17">
        <v>0</v>
      </c>
      <c r="G6900" s="17">
        <v>1</v>
      </c>
      <c r="H6900" s="17">
        <v>0</v>
      </c>
      <c r="I6900" s="7">
        <v>4.2</v>
      </c>
      <c r="J6900" s="7">
        <v>24</v>
      </c>
      <c r="K6900" s="4">
        <v>1214</v>
      </c>
      <c r="L6900" s="5">
        <v>1214.0589</v>
      </c>
      <c r="M6900">
        <f t="shared" ref="M6900:M6904" si="30">302860+25740</f>
        <v>328600</v>
      </c>
      <c r="N6900" s="33">
        <v>1</v>
      </c>
      <c r="O6900" s="50" t="e">
        <f>INDEX([1]Dados!$M$2:$N$26779,MATCH($P6900,[1]Dados!$N$2:$N$26779,),2)</f>
        <v>#N/A</v>
      </c>
      <c r="P6900">
        <v>173792</v>
      </c>
      <c r="Q6900" s="1">
        <v>37215</v>
      </c>
      <c r="R6900" s="1">
        <v>37219</v>
      </c>
      <c r="S6900" t="s">
        <v>1731</v>
      </c>
    </row>
    <row r="6901" spans="1:19" x14ac:dyDescent="0.2">
      <c r="A6901" s="7">
        <v>261450</v>
      </c>
      <c r="B6901" s="3">
        <v>25895</v>
      </c>
      <c r="C6901" s="3" t="s">
        <v>51</v>
      </c>
      <c r="D6901" s="2" t="s">
        <v>808</v>
      </c>
      <c r="E6901" s="3">
        <v>19</v>
      </c>
      <c r="F6901" s="17">
        <v>0</v>
      </c>
      <c r="G6901" s="17">
        <v>1</v>
      </c>
      <c r="H6901" s="17">
        <v>0</v>
      </c>
      <c r="I6901" s="7">
        <v>4.3</v>
      </c>
      <c r="J6901" s="7">
        <v>27</v>
      </c>
      <c r="K6901" s="4">
        <v>1214</v>
      </c>
      <c r="L6901" s="5">
        <v>1214.0589</v>
      </c>
      <c r="M6901">
        <f t="shared" si="30"/>
        <v>328600</v>
      </c>
      <c r="N6901" s="33">
        <v>1</v>
      </c>
      <c r="O6901" s="50" t="e">
        <f>INDEX([1]Dados!$M$2:$N$26779,MATCH($P6901,[1]Dados!$N$2:$N$26779,),2)</f>
        <v>#N/A</v>
      </c>
      <c r="P6901">
        <v>173792</v>
      </c>
      <c r="Q6901" s="1">
        <v>37215</v>
      </c>
      <c r="R6901" s="1">
        <v>37219</v>
      </c>
      <c r="S6901" t="s">
        <v>1731</v>
      </c>
    </row>
    <row r="6902" spans="1:19" x14ac:dyDescent="0.2">
      <c r="A6902" s="7">
        <v>261450</v>
      </c>
      <c r="B6902" s="3">
        <v>25895</v>
      </c>
      <c r="C6902" s="3" t="s">
        <v>51</v>
      </c>
      <c r="D6902" s="2" t="s">
        <v>808</v>
      </c>
      <c r="E6902" s="3">
        <v>19</v>
      </c>
      <c r="F6902" s="17">
        <v>0</v>
      </c>
      <c r="G6902" s="17">
        <v>1</v>
      </c>
      <c r="H6902" s="17">
        <v>0</v>
      </c>
      <c r="I6902" s="7">
        <v>4.4000000000000004</v>
      </c>
      <c r="J6902" s="7">
        <v>28</v>
      </c>
      <c r="K6902" s="4">
        <v>1214</v>
      </c>
      <c r="L6902" s="5">
        <v>1214.0589</v>
      </c>
      <c r="M6902">
        <f t="shared" si="30"/>
        <v>328600</v>
      </c>
      <c r="N6902" s="33">
        <v>1</v>
      </c>
      <c r="O6902" s="50" t="e">
        <f>INDEX([1]Dados!$M$2:$N$26779,MATCH($P6902,[1]Dados!$N$2:$N$26779,),2)</f>
        <v>#N/A</v>
      </c>
      <c r="P6902">
        <v>173792</v>
      </c>
      <c r="Q6902" s="1">
        <v>37215</v>
      </c>
      <c r="R6902" s="1">
        <v>37219</v>
      </c>
      <c r="S6902" t="s">
        <v>1731</v>
      </c>
    </row>
    <row r="6903" spans="1:19" x14ac:dyDescent="0.2">
      <c r="A6903" s="7">
        <v>261450</v>
      </c>
      <c r="B6903" s="3">
        <v>25895</v>
      </c>
      <c r="C6903" s="3" t="s">
        <v>51</v>
      </c>
      <c r="D6903" s="2" t="s">
        <v>808</v>
      </c>
      <c r="E6903" s="3">
        <v>19</v>
      </c>
      <c r="F6903" s="17">
        <v>0</v>
      </c>
      <c r="G6903" s="17">
        <v>1</v>
      </c>
      <c r="H6903" s="17">
        <v>0</v>
      </c>
      <c r="I6903" s="7">
        <v>4.5</v>
      </c>
      <c r="J6903" s="7">
        <v>28</v>
      </c>
      <c r="K6903" s="4">
        <v>1214</v>
      </c>
      <c r="L6903" s="5">
        <v>1214.0589</v>
      </c>
      <c r="M6903">
        <f t="shared" si="30"/>
        <v>328600</v>
      </c>
      <c r="N6903" s="33">
        <v>1</v>
      </c>
      <c r="O6903" s="50" t="e">
        <f>INDEX([1]Dados!$M$2:$N$26779,MATCH($P6903,[1]Dados!$N$2:$N$26779,),2)</f>
        <v>#N/A</v>
      </c>
      <c r="P6903">
        <v>173792</v>
      </c>
      <c r="Q6903" s="1">
        <v>37215</v>
      </c>
      <c r="R6903" s="1">
        <v>37219</v>
      </c>
      <c r="S6903" t="s">
        <v>1731</v>
      </c>
    </row>
    <row r="6904" spans="1:19" x14ac:dyDescent="0.2">
      <c r="A6904" s="7">
        <v>261450</v>
      </c>
      <c r="B6904" s="3">
        <v>25895</v>
      </c>
      <c r="C6904" s="3" t="s">
        <v>51</v>
      </c>
      <c r="D6904" s="2" t="s">
        <v>808</v>
      </c>
      <c r="E6904" s="3">
        <v>19</v>
      </c>
      <c r="F6904" s="17">
        <v>0</v>
      </c>
      <c r="G6904" s="17">
        <v>1</v>
      </c>
      <c r="H6904" s="17">
        <v>0</v>
      </c>
      <c r="I6904" s="7">
        <v>4.5999999999999996</v>
      </c>
      <c r="J6904" s="7">
        <v>20</v>
      </c>
      <c r="K6904" s="4">
        <v>1214</v>
      </c>
      <c r="L6904" s="5">
        <v>1214.0589</v>
      </c>
      <c r="M6904">
        <f t="shared" si="30"/>
        <v>328600</v>
      </c>
      <c r="N6904" s="33">
        <v>1</v>
      </c>
      <c r="O6904" s="50" t="e">
        <f>INDEX([1]Dados!$M$2:$N$26779,MATCH($P6904,[1]Dados!$N$2:$N$26779,),2)</f>
        <v>#N/A</v>
      </c>
      <c r="P6904">
        <v>173792</v>
      </c>
      <c r="Q6904" s="1">
        <v>37215</v>
      </c>
      <c r="R6904" s="1">
        <v>37219</v>
      </c>
      <c r="S6904" t="s">
        <v>1731</v>
      </c>
    </row>
    <row r="6905" spans="1:19" x14ac:dyDescent="0.2">
      <c r="A6905" s="7">
        <v>261450</v>
      </c>
      <c r="B6905" s="3">
        <v>25895</v>
      </c>
      <c r="C6905" s="3" t="s">
        <v>51</v>
      </c>
      <c r="D6905" s="2" t="s">
        <v>808</v>
      </c>
      <c r="E6905" s="3">
        <v>19</v>
      </c>
      <c r="F6905" s="17">
        <v>0</v>
      </c>
      <c r="G6905" s="17">
        <v>1</v>
      </c>
      <c r="H6905" s="17">
        <v>0</v>
      </c>
      <c r="I6905" s="7">
        <v>2.1</v>
      </c>
      <c r="J6905" s="7">
        <v>25</v>
      </c>
      <c r="K6905" s="4">
        <v>1214</v>
      </c>
      <c r="L6905" s="5">
        <v>1214.0589</v>
      </c>
      <c r="M6905">
        <v>1466104</v>
      </c>
      <c r="N6905" s="3">
        <v>1</v>
      </c>
      <c r="O6905" s="50" t="e">
        <f>INDEX([1]Dados!$M$2:$N$26779,MATCH($P6905,[1]Dados!$N$2:$N$26779,),2)</f>
        <v>#N/A</v>
      </c>
      <c r="P6905">
        <v>173794</v>
      </c>
      <c r="Q6905" s="1">
        <v>37215</v>
      </c>
      <c r="R6905" s="1">
        <v>37219</v>
      </c>
      <c r="S6905" t="s">
        <v>1382</v>
      </c>
    </row>
    <row r="6906" spans="1:19" x14ac:dyDescent="0.2">
      <c r="A6906" s="7">
        <v>261450</v>
      </c>
      <c r="B6906" s="3">
        <v>25895</v>
      </c>
      <c r="C6906" s="3" t="s">
        <v>51</v>
      </c>
      <c r="D6906" s="2" t="s">
        <v>808</v>
      </c>
      <c r="E6906" s="3">
        <v>19</v>
      </c>
      <c r="F6906" s="17">
        <v>0</v>
      </c>
      <c r="G6906" s="17">
        <v>1</v>
      </c>
      <c r="H6906" s="17">
        <v>0</v>
      </c>
      <c r="I6906" s="7">
        <v>2.2000000000000002</v>
      </c>
      <c r="J6906" s="7">
        <v>20</v>
      </c>
      <c r="K6906" s="4">
        <v>1214</v>
      </c>
      <c r="L6906" s="5">
        <v>1214.0589</v>
      </c>
      <c r="M6906">
        <v>1466104</v>
      </c>
      <c r="N6906" s="3">
        <v>1</v>
      </c>
      <c r="O6906" s="50" t="e">
        <f>INDEX([1]Dados!$M$2:$N$26779,MATCH($P6906,[1]Dados!$N$2:$N$26779,),2)</f>
        <v>#N/A</v>
      </c>
      <c r="P6906">
        <v>173794</v>
      </c>
      <c r="Q6906" s="1">
        <v>37215</v>
      </c>
      <c r="R6906" s="1">
        <v>37219</v>
      </c>
      <c r="S6906" t="s">
        <v>1382</v>
      </c>
    </row>
    <row r="6907" spans="1:19" x14ac:dyDescent="0.2">
      <c r="A6907" s="7">
        <v>261450</v>
      </c>
      <c r="B6907" s="3">
        <v>25895</v>
      </c>
      <c r="C6907" s="3" t="s">
        <v>51</v>
      </c>
      <c r="D6907" s="2" t="s">
        <v>808</v>
      </c>
      <c r="E6907" s="3">
        <v>19</v>
      </c>
      <c r="F6907" s="17">
        <v>0</v>
      </c>
      <c r="G6907" s="17">
        <v>1</v>
      </c>
      <c r="H6907" s="17">
        <v>0</v>
      </c>
      <c r="I6907" s="7">
        <v>2.2999999999999998</v>
      </c>
      <c r="J6907" s="7">
        <v>28</v>
      </c>
      <c r="K6907" s="4">
        <v>1214</v>
      </c>
      <c r="L6907" s="5">
        <v>1214.0589</v>
      </c>
      <c r="M6907">
        <v>1466104</v>
      </c>
      <c r="N6907" s="3">
        <v>1</v>
      </c>
      <c r="O6907" s="50" t="e">
        <f>INDEX([1]Dados!$M$2:$N$26779,MATCH($P6907,[1]Dados!$N$2:$N$26779,),2)</f>
        <v>#N/A</v>
      </c>
      <c r="P6907">
        <v>173794</v>
      </c>
      <c r="Q6907" s="1">
        <v>37215</v>
      </c>
      <c r="R6907" s="1">
        <v>37219</v>
      </c>
      <c r="S6907" t="s">
        <v>1382</v>
      </c>
    </row>
    <row r="6908" spans="1:19" x14ac:dyDescent="0.2">
      <c r="A6908" s="7">
        <v>261450</v>
      </c>
      <c r="B6908" s="3">
        <v>25895</v>
      </c>
      <c r="C6908" s="3" t="s">
        <v>51</v>
      </c>
      <c r="D6908" s="2" t="s">
        <v>808</v>
      </c>
      <c r="E6908" s="3">
        <v>19</v>
      </c>
      <c r="F6908" s="17">
        <v>0</v>
      </c>
      <c r="G6908" s="17">
        <v>1</v>
      </c>
      <c r="H6908" s="17">
        <v>0</v>
      </c>
      <c r="I6908" s="7">
        <v>2.4</v>
      </c>
      <c r="J6908" s="7">
        <v>25</v>
      </c>
      <c r="K6908" s="4">
        <v>1214</v>
      </c>
      <c r="L6908" s="5">
        <v>1214.0589</v>
      </c>
      <c r="M6908">
        <v>1466104</v>
      </c>
      <c r="N6908" s="3">
        <v>1</v>
      </c>
      <c r="O6908" s="50" t="e">
        <f>INDEX([1]Dados!$M$2:$N$26779,MATCH($P6908,[1]Dados!$N$2:$N$26779,),2)</f>
        <v>#N/A</v>
      </c>
      <c r="P6908">
        <v>173794</v>
      </c>
      <c r="Q6908" s="1">
        <v>37215</v>
      </c>
      <c r="R6908" s="1">
        <v>37219</v>
      </c>
      <c r="S6908" t="s">
        <v>1382</v>
      </c>
    </row>
    <row r="6909" spans="1:19" x14ac:dyDescent="0.2">
      <c r="A6909" s="7">
        <v>261450</v>
      </c>
      <c r="B6909" s="3">
        <v>25895</v>
      </c>
      <c r="C6909" s="3" t="s">
        <v>51</v>
      </c>
      <c r="D6909" s="2" t="s">
        <v>808</v>
      </c>
      <c r="E6909" s="3">
        <v>19</v>
      </c>
      <c r="F6909" s="17">
        <v>0</v>
      </c>
      <c r="G6909" s="17">
        <v>1</v>
      </c>
      <c r="H6909" s="17">
        <v>0</v>
      </c>
      <c r="I6909" s="7">
        <v>2.5</v>
      </c>
      <c r="J6909" s="7">
        <v>15</v>
      </c>
      <c r="K6909" s="4">
        <v>1214</v>
      </c>
      <c r="L6909" s="5">
        <v>1214.0589</v>
      </c>
      <c r="M6909">
        <v>1466104</v>
      </c>
      <c r="N6909" s="3">
        <v>1</v>
      </c>
      <c r="O6909" s="50" t="e">
        <f>INDEX([1]Dados!$M$2:$N$26779,MATCH($P6909,[1]Dados!$N$2:$N$26779,),2)</f>
        <v>#N/A</v>
      </c>
      <c r="P6909">
        <v>173794</v>
      </c>
      <c r="Q6909" s="1">
        <v>37215</v>
      </c>
      <c r="R6909" s="1">
        <v>37219</v>
      </c>
      <c r="S6909" t="s">
        <v>1382</v>
      </c>
    </row>
    <row r="6910" spans="1:19" x14ac:dyDescent="0.2">
      <c r="A6910" s="7">
        <v>261450</v>
      </c>
      <c r="B6910" s="3">
        <v>25895</v>
      </c>
      <c r="C6910" s="3" t="s">
        <v>51</v>
      </c>
      <c r="D6910" s="2" t="s">
        <v>808</v>
      </c>
      <c r="E6910" s="3">
        <v>19</v>
      </c>
      <c r="F6910" s="17">
        <v>0</v>
      </c>
      <c r="G6910" s="17">
        <v>1</v>
      </c>
      <c r="H6910" s="17">
        <v>0</v>
      </c>
      <c r="I6910" s="7">
        <v>9.1</v>
      </c>
      <c r="J6910" s="7">
        <v>9</v>
      </c>
      <c r="K6910" s="4">
        <v>1214</v>
      </c>
      <c r="L6910" s="5">
        <v>1214.8580999999999</v>
      </c>
      <c r="M6910">
        <v>150000</v>
      </c>
      <c r="N6910" s="3">
        <v>1</v>
      </c>
      <c r="O6910" s="50" t="e">
        <f>INDEX([1]Dados!$M$2:$N$26779,MATCH($P6910,[1]Dados!$N$2:$N$26779,),2)</f>
        <v>#N/A</v>
      </c>
      <c r="P6910">
        <v>172891</v>
      </c>
      <c r="Q6910" s="1">
        <v>37215</v>
      </c>
      <c r="R6910" s="1">
        <v>37219</v>
      </c>
      <c r="S6910" t="s">
        <v>1267</v>
      </c>
    </row>
    <row r="6911" spans="1:19" x14ac:dyDescent="0.2">
      <c r="A6911" s="7">
        <v>261450</v>
      </c>
      <c r="B6911" s="3">
        <v>25895</v>
      </c>
      <c r="C6911" s="3" t="s">
        <v>51</v>
      </c>
      <c r="D6911" s="2" t="s">
        <v>808</v>
      </c>
      <c r="E6911" s="3">
        <v>19</v>
      </c>
      <c r="F6911" s="17">
        <v>0</v>
      </c>
      <c r="G6911" s="17">
        <v>1</v>
      </c>
      <c r="H6911" s="17">
        <v>0</v>
      </c>
      <c r="I6911" s="7" t="s">
        <v>3</v>
      </c>
      <c r="J6911" s="7">
        <v>0</v>
      </c>
      <c r="K6911" s="4">
        <v>1214</v>
      </c>
      <c r="L6911" s="5">
        <v>1214.8580999999999</v>
      </c>
      <c r="M6911">
        <v>80000</v>
      </c>
      <c r="N6911" s="3">
        <v>1</v>
      </c>
      <c r="O6911" s="50" t="e">
        <f>INDEX([1]Dados!$M$2:$N$26779,MATCH($P6911,[1]Dados!$N$2:$N$26779,),2)</f>
        <v>#N/A</v>
      </c>
      <c r="P6911">
        <v>172892</v>
      </c>
      <c r="Q6911" s="1">
        <v>37215</v>
      </c>
      <c r="R6911" s="1">
        <v>37219</v>
      </c>
      <c r="S6911" t="s">
        <v>1267</v>
      </c>
    </row>
    <row r="6912" spans="1:19" x14ac:dyDescent="0.2">
      <c r="A6912" s="7">
        <v>261450</v>
      </c>
      <c r="B6912" s="3">
        <v>25895</v>
      </c>
      <c r="C6912" s="3" t="s">
        <v>51</v>
      </c>
      <c r="D6912" s="2" t="s">
        <v>808</v>
      </c>
      <c r="E6912" s="3">
        <v>19</v>
      </c>
      <c r="F6912" s="17">
        <v>0</v>
      </c>
      <c r="G6912" s="17">
        <v>1</v>
      </c>
      <c r="H6912" s="17">
        <v>0</v>
      </c>
      <c r="I6912" s="7">
        <v>5.0999999999999996</v>
      </c>
      <c r="J6912" s="7">
        <v>5</v>
      </c>
      <c r="K6912" s="4">
        <v>1214</v>
      </c>
      <c r="L6912" s="5">
        <v>1214.8580999999999</v>
      </c>
      <c r="M6912">
        <v>48371.4</v>
      </c>
      <c r="N6912" s="3">
        <v>1</v>
      </c>
      <c r="O6912" s="50" t="e">
        <f>INDEX([1]Dados!$M$2:$N$26779,MATCH($P6912,[1]Dados!$N$2:$N$26779,),2)</f>
        <v>#N/A</v>
      </c>
      <c r="P6912">
        <v>172893</v>
      </c>
      <c r="Q6912" s="1">
        <v>37215</v>
      </c>
      <c r="R6912" s="1">
        <v>37219</v>
      </c>
      <c r="S6912" t="s">
        <v>1267</v>
      </c>
    </row>
    <row r="6913" spans="1:19" x14ac:dyDescent="0.2">
      <c r="A6913" s="7">
        <v>261450</v>
      </c>
      <c r="B6913" s="3">
        <v>25895</v>
      </c>
      <c r="C6913" s="3" t="s">
        <v>51</v>
      </c>
      <c r="D6913" s="2" t="s">
        <v>808</v>
      </c>
      <c r="E6913" s="3">
        <v>19</v>
      </c>
      <c r="F6913" s="17">
        <v>0</v>
      </c>
      <c r="G6913" s="17">
        <v>1</v>
      </c>
      <c r="H6913" s="17">
        <v>0</v>
      </c>
      <c r="I6913" s="7">
        <v>5.2</v>
      </c>
      <c r="J6913" s="7">
        <v>18</v>
      </c>
      <c r="K6913" s="4">
        <v>1214</v>
      </c>
      <c r="L6913" s="5">
        <v>1214.8580999999999</v>
      </c>
      <c r="M6913">
        <v>48371.4</v>
      </c>
      <c r="N6913" s="3">
        <v>1</v>
      </c>
      <c r="O6913" s="50" t="e">
        <f>INDEX([1]Dados!$M$2:$N$26779,MATCH($P6913,[1]Dados!$N$2:$N$26779,),2)</f>
        <v>#N/A</v>
      </c>
      <c r="P6913">
        <v>172893</v>
      </c>
      <c r="Q6913" s="1">
        <v>37215</v>
      </c>
      <c r="R6913" s="1">
        <v>37219</v>
      </c>
      <c r="S6913" t="s">
        <v>1267</v>
      </c>
    </row>
    <row r="6914" spans="1:19" x14ac:dyDescent="0.2">
      <c r="A6914" s="7">
        <v>261450</v>
      </c>
      <c r="B6914" s="3">
        <v>25895</v>
      </c>
      <c r="C6914" s="3" t="s">
        <v>51</v>
      </c>
      <c r="D6914" s="2" t="s">
        <v>808</v>
      </c>
      <c r="E6914" s="3">
        <v>19</v>
      </c>
      <c r="F6914" s="17">
        <v>0</v>
      </c>
      <c r="G6914" s="17">
        <v>1</v>
      </c>
      <c r="H6914" s="17">
        <v>0</v>
      </c>
      <c r="I6914" s="7">
        <v>5.3</v>
      </c>
      <c r="J6914" s="7">
        <v>14</v>
      </c>
      <c r="K6914" s="4">
        <v>1214</v>
      </c>
      <c r="L6914" s="5">
        <v>1214.8580999999999</v>
      </c>
      <c r="M6914">
        <v>48371.4</v>
      </c>
      <c r="N6914" s="3">
        <v>1</v>
      </c>
      <c r="O6914" s="50" t="e">
        <f>INDEX([1]Dados!$M$2:$N$26779,MATCH($P6914,[1]Dados!$N$2:$N$26779,),2)</f>
        <v>#N/A</v>
      </c>
      <c r="P6914">
        <v>172893</v>
      </c>
      <c r="Q6914" s="1">
        <v>37215</v>
      </c>
      <c r="R6914" s="1">
        <v>37219</v>
      </c>
      <c r="S6914" t="s">
        <v>1267</v>
      </c>
    </row>
    <row r="6915" spans="1:19" x14ac:dyDescent="0.2">
      <c r="A6915" s="7">
        <v>261450</v>
      </c>
      <c r="B6915" s="3">
        <v>25895</v>
      </c>
      <c r="C6915" s="3" t="s">
        <v>51</v>
      </c>
      <c r="D6915" s="2" t="s">
        <v>808</v>
      </c>
      <c r="E6915" s="3">
        <v>19</v>
      </c>
      <c r="F6915" s="17">
        <v>0</v>
      </c>
      <c r="G6915" s="17">
        <v>1</v>
      </c>
      <c r="H6915" s="17">
        <v>0</v>
      </c>
      <c r="I6915" s="7">
        <v>6.1</v>
      </c>
      <c r="J6915" s="7">
        <v>31</v>
      </c>
      <c r="K6915" s="4">
        <v>1214</v>
      </c>
      <c r="L6915" s="5">
        <v>1214.8580999999999</v>
      </c>
      <c r="M6915">
        <v>21753.9</v>
      </c>
      <c r="N6915" s="3">
        <v>1</v>
      </c>
      <c r="O6915" s="50" t="e">
        <f>INDEX([1]Dados!$M$2:$N$26779,MATCH($P6915,[1]Dados!$N$2:$N$26779,),2)</f>
        <v>#N/A</v>
      </c>
      <c r="P6915">
        <v>172894</v>
      </c>
      <c r="Q6915" s="1">
        <v>37215</v>
      </c>
      <c r="R6915" s="1">
        <v>37219</v>
      </c>
      <c r="S6915" t="s">
        <v>1267</v>
      </c>
    </row>
    <row r="6916" spans="1:19" x14ac:dyDescent="0.2">
      <c r="A6916" s="7">
        <v>261450</v>
      </c>
      <c r="B6916" s="3">
        <v>25895</v>
      </c>
      <c r="C6916" s="3" t="s">
        <v>51</v>
      </c>
      <c r="D6916" s="2" t="s">
        <v>808</v>
      </c>
      <c r="E6916" s="3">
        <v>19</v>
      </c>
      <c r="F6916" s="17">
        <v>0</v>
      </c>
      <c r="G6916" s="17">
        <v>1</v>
      </c>
      <c r="H6916" s="17">
        <v>0</v>
      </c>
      <c r="I6916" s="7">
        <v>6.2</v>
      </c>
      <c r="J6916" s="7">
        <v>14</v>
      </c>
      <c r="K6916" s="4">
        <v>1214</v>
      </c>
      <c r="L6916" s="5">
        <v>1214.8580999999999</v>
      </c>
      <c r="M6916">
        <v>21753.9</v>
      </c>
      <c r="N6916" s="3">
        <v>1</v>
      </c>
      <c r="O6916" s="50" t="e">
        <f>INDEX([1]Dados!$M$2:$N$26779,MATCH($P6916,[1]Dados!$N$2:$N$26779,),2)</f>
        <v>#N/A</v>
      </c>
      <c r="P6916">
        <v>172894</v>
      </c>
      <c r="Q6916" s="1">
        <v>37215</v>
      </c>
      <c r="R6916" s="1">
        <v>37219</v>
      </c>
      <c r="S6916" t="s">
        <v>1267</v>
      </c>
    </row>
    <row r="6917" spans="1:19" x14ac:dyDescent="0.2">
      <c r="A6917" s="7">
        <v>261450</v>
      </c>
      <c r="B6917" s="3">
        <v>25895</v>
      </c>
      <c r="C6917" s="3" t="s">
        <v>51</v>
      </c>
      <c r="D6917" s="2" t="s">
        <v>808</v>
      </c>
      <c r="E6917" s="3">
        <v>19</v>
      </c>
      <c r="F6917" s="17">
        <v>0</v>
      </c>
      <c r="G6917" s="17">
        <v>1</v>
      </c>
      <c r="H6917" s="17">
        <v>0</v>
      </c>
      <c r="I6917" s="7">
        <v>6.3</v>
      </c>
      <c r="J6917" s="7">
        <v>8</v>
      </c>
      <c r="K6917" s="4">
        <v>1214</v>
      </c>
      <c r="L6917" s="5">
        <v>1214.8580999999999</v>
      </c>
      <c r="M6917">
        <v>21753.9</v>
      </c>
      <c r="N6917" s="3">
        <v>1</v>
      </c>
      <c r="O6917" s="50" t="e">
        <f>INDEX([1]Dados!$M$2:$N$26779,MATCH($P6917,[1]Dados!$N$2:$N$26779,),2)</f>
        <v>#N/A</v>
      </c>
      <c r="P6917">
        <v>172894</v>
      </c>
      <c r="Q6917" s="1">
        <v>37215</v>
      </c>
      <c r="R6917" s="1">
        <v>37219</v>
      </c>
      <c r="S6917" t="s">
        <v>1267</v>
      </c>
    </row>
    <row r="6918" spans="1:19" x14ac:dyDescent="0.2">
      <c r="A6918" s="7">
        <v>261450</v>
      </c>
      <c r="B6918" s="3">
        <v>25895</v>
      </c>
      <c r="C6918" s="3" t="s">
        <v>51</v>
      </c>
      <c r="D6918" s="2" t="s">
        <v>808</v>
      </c>
      <c r="E6918" s="3">
        <v>19</v>
      </c>
      <c r="F6918" s="17">
        <v>0</v>
      </c>
      <c r="G6918" s="17">
        <v>1</v>
      </c>
      <c r="H6918" s="17">
        <v>0</v>
      </c>
      <c r="I6918" s="7">
        <v>8.1</v>
      </c>
      <c r="J6918" s="7">
        <v>11</v>
      </c>
      <c r="K6918" s="4">
        <v>1214</v>
      </c>
      <c r="L6918" s="5">
        <v>1214.8580999999999</v>
      </c>
      <c r="M6918">
        <v>72000</v>
      </c>
      <c r="N6918" s="3">
        <v>1</v>
      </c>
      <c r="O6918" s="50" t="e">
        <f>INDEX([1]Dados!$M$2:$N$26779,MATCH($P6918,[1]Dados!$N$2:$N$26779,),2)</f>
        <v>#N/A</v>
      </c>
      <c r="P6918">
        <v>172895</v>
      </c>
      <c r="Q6918" s="1">
        <v>37215</v>
      </c>
      <c r="R6918" s="1">
        <v>37219</v>
      </c>
      <c r="S6918" t="s">
        <v>1267</v>
      </c>
    </row>
    <row r="6919" spans="1:19" x14ac:dyDescent="0.2">
      <c r="A6919" s="7">
        <v>261450</v>
      </c>
      <c r="B6919" s="3">
        <v>25895</v>
      </c>
      <c r="C6919" s="3" t="s">
        <v>51</v>
      </c>
      <c r="D6919" s="2" t="s">
        <v>808</v>
      </c>
      <c r="E6919" s="3">
        <v>19</v>
      </c>
      <c r="F6919" s="17">
        <v>0</v>
      </c>
      <c r="G6919" s="17">
        <v>1</v>
      </c>
      <c r="H6919" s="17">
        <v>0</v>
      </c>
      <c r="I6919" s="7" t="s">
        <v>3</v>
      </c>
      <c r="J6919" s="7">
        <v>0</v>
      </c>
      <c r="K6919" s="4">
        <v>1214</v>
      </c>
      <c r="L6919" s="5">
        <v>1214.8580999999999</v>
      </c>
      <c r="M6919">
        <v>80000</v>
      </c>
      <c r="N6919" s="3">
        <v>1</v>
      </c>
      <c r="O6919" s="50" t="e">
        <f>INDEX([1]Dados!$M$2:$N$26779,MATCH($P6919,[1]Dados!$N$2:$N$26779,),2)</f>
        <v>#N/A</v>
      </c>
      <c r="P6919">
        <v>172896</v>
      </c>
      <c r="Q6919" s="1">
        <v>37215</v>
      </c>
      <c r="R6919" s="1">
        <v>37219</v>
      </c>
      <c r="S6919" t="s">
        <v>1267</v>
      </c>
    </row>
    <row r="6920" spans="1:19" x14ac:dyDescent="0.2">
      <c r="A6920" s="7">
        <v>261450</v>
      </c>
      <c r="B6920" s="3">
        <v>25895</v>
      </c>
      <c r="C6920" s="3" t="s">
        <v>51</v>
      </c>
      <c r="D6920" s="2" t="s">
        <v>808</v>
      </c>
      <c r="E6920" s="3">
        <v>19</v>
      </c>
      <c r="F6920" s="17">
        <v>0</v>
      </c>
      <c r="G6920" s="17">
        <v>1</v>
      </c>
      <c r="H6920" s="17">
        <v>0</v>
      </c>
      <c r="I6920" s="7">
        <v>7.1</v>
      </c>
      <c r="J6920" s="7">
        <v>7</v>
      </c>
      <c r="K6920" s="4">
        <v>1214</v>
      </c>
      <c r="L6920" s="5">
        <v>1214.8580999999999</v>
      </c>
      <c r="M6920">
        <v>3156320.37</v>
      </c>
      <c r="N6920" s="3">
        <v>1</v>
      </c>
      <c r="O6920" s="50" t="e">
        <f>INDEX([1]Dados!$M$2:$N$26779,MATCH($P6920,[1]Dados!$N$2:$N$26779,),2)</f>
        <v>#N/A</v>
      </c>
      <c r="P6920">
        <v>172897</v>
      </c>
      <c r="Q6920" s="1">
        <v>37215</v>
      </c>
      <c r="R6920" s="1">
        <v>37219</v>
      </c>
      <c r="S6920" t="s">
        <v>1076</v>
      </c>
    </row>
    <row r="6921" spans="1:19" x14ac:dyDescent="0.2">
      <c r="A6921" s="7">
        <v>261450</v>
      </c>
      <c r="B6921" s="3">
        <v>25895</v>
      </c>
      <c r="C6921" s="3" t="s">
        <v>51</v>
      </c>
      <c r="D6921" s="2" t="s">
        <v>808</v>
      </c>
      <c r="E6921" s="3">
        <v>19</v>
      </c>
      <c r="F6921" s="17">
        <v>0</v>
      </c>
      <c r="G6921" s="17">
        <v>1</v>
      </c>
      <c r="H6921" s="17">
        <v>0</v>
      </c>
      <c r="I6921" s="7">
        <v>7.2</v>
      </c>
      <c r="J6921" s="7">
        <v>18</v>
      </c>
      <c r="K6921" s="4">
        <v>1214</v>
      </c>
      <c r="L6921" s="5">
        <v>1214.8580999999999</v>
      </c>
      <c r="M6921">
        <v>3156320.37</v>
      </c>
      <c r="N6921" s="3">
        <v>1</v>
      </c>
      <c r="O6921" s="50" t="e">
        <f>INDEX([1]Dados!$M$2:$N$26779,MATCH($P6921,[1]Dados!$N$2:$N$26779,),2)</f>
        <v>#N/A</v>
      </c>
      <c r="P6921">
        <v>172897</v>
      </c>
      <c r="Q6921" s="1">
        <v>37215</v>
      </c>
      <c r="R6921" s="1">
        <v>37219</v>
      </c>
      <c r="S6921" t="s">
        <v>1076</v>
      </c>
    </row>
    <row r="6922" spans="1:19" x14ac:dyDescent="0.2">
      <c r="A6922" s="7">
        <v>261450</v>
      </c>
      <c r="B6922" s="3">
        <v>25895</v>
      </c>
      <c r="C6922" s="3" t="s">
        <v>51</v>
      </c>
      <c r="D6922" s="2" t="s">
        <v>808</v>
      </c>
      <c r="E6922" s="3">
        <v>19</v>
      </c>
      <c r="F6922" s="17">
        <v>0</v>
      </c>
      <c r="G6922" s="17">
        <v>1</v>
      </c>
      <c r="H6922" s="17">
        <v>0</v>
      </c>
      <c r="I6922" s="7">
        <v>7.3</v>
      </c>
      <c r="J6922" s="7">
        <v>25</v>
      </c>
      <c r="K6922" s="4">
        <v>1214</v>
      </c>
      <c r="L6922" s="5">
        <v>1214.8580999999999</v>
      </c>
      <c r="M6922">
        <v>3156320.37</v>
      </c>
      <c r="N6922" s="3">
        <v>1</v>
      </c>
      <c r="O6922" s="50" t="e">
        <f>INDEX([1]Dados!$M$2:$N$26779,MATCH($P6922,[1]Dados!$N$2:$N$26779,),2)</f>
        <v>#N/A</v>
      </c>
      <c r="P6922">
        <v>172897</v>
      </c>
      <c r="Q6922" s="1">
        <v>37215</v>
      </c>
      <c r="R6922" s="1">
        <v>37219</v>
      </c>
      <c r="S6922" t="s">
        <v>1076</v>
      </c>
    </row>
    <row r="6923" spans="1:19" x14ac:dyDescent="0.2">
      <c r="A6923" s="7">
        <v>261450</v>
      </c>
      <c r="B6923" s="3">
        <v>25895</v>
      </c>
      <c r="C6923" s="3" t="s">
        <v>51</v>
      </c>
      <c r="D6923" s="2" t="s">
        <v>808</v>
      </c>
      <c r="E6923" s="3">
        <v>19</v>
      </c>
      <c r="F6923" s="17">
        <v>0</v>
      </c>
      <c r="G6923" s="17">
        <v>1</v>
      </c>
      <c r="H6923" s="17">
        <v>0</v>
      </c>
      <c r="I6923" s="7" t="s">
        <v>3</v>
      </c>
      <c r="J6923" s="7">
        <v>0</v>
      </c>
      <c r="K6923" s="4">
        <v>1220</v>
      </c>
      <c r="L6923" s="5">
        <v>1220.8585</v>
      </c>
      <c r="M6923">
        <v>215081.7</v>
      </c>
      <c r="N6923" s="3">
        <v>1</v>
      </c>
      <c r="O6923" s="50" t="e">
        <f>INDEX([1]Dados!$M$2:$N$26779,MATCH($P6923,[1]Dados!$N$2:$N$26779,),2)</f>
        <v>#N/A</v>
      </c>
      <c r="P6923" s="8">
        <v>173008</v>
      </c>
      <c r="Q6923" s="1">
        <v>37215</v>
      </c>
      <c r="R6923" s="1">
        <v>37219</v>
      </c>
      <c r="S6923" t="s">
        <v>2134</v>
      </c>
    </row>
    <row r="6924" spans="1:19" x14ac:dyDescent="0.2">
      <c r="A6924" s="7">
        <v>261450</v>
      </c>
      <c r="B6924" s="3">
        <v>25895</v>
      </c>
      <c r="C6924" s="3" t="s">
        <v>51</v>
      </c>
      <c r="D6924" s="2" t="s">
        <v>808</v>
      </c>
      <c r="E6924" s="3">
        <v>19</v>
      </c>
      <c r="F6924" s="17">
        <v>0</v>
      </c>
      <c r="G6924" s="17">
        <v>1</v>
      </c>
      <c r="H6924" s="17">
        <v>0</v>
      </c>
      <c r="I6924" s="7" t="s">
        <v>3</v>
      </c>
      <c r="J6924" s="7">
        <v>0</v>
      </c>
      <c r="K6924" s="4">
        <v>1220</v>
      </c>
      <c r="L6924" s="5">
        <v>1220.8585</v>
      </c>
      <c r="M6924" t="s">
        <v>2134</v>
      </c>
      <c r="N6924" s="3">
        <v>1</v>
      </c>
      <c r="O6924" s="50" t="e">
        <f>INDEX([1]Dados!$M$2:$N$26779,MATCH($P6924,[1]Dados!$N$2:$N$26779,),2)</f>
        <v>#N/A</v>
      </c>
      <c r="P6924" s="8">
        <v>173745</v>
      </c>
      <c r="Q6924" s="1">
        <v>37215</v>
      </c>
      <c r="R6924" s="1">
        <v>37219</v>
      </c>
      <c r="S6924" t="s">
        <v>2134</v>
      </c>
    </row>
    <row r="6925" spans="1:19" x14ac:dyDescent="0.2">
      <c r="A6925" s="7">
        <v>261450</v>
      </c>
      <c r="B6925" s="3">
        <v>25895</v>
      </c>
      <c r="C6925" s="3" t="s">
        <v>51</v>
      </c>
      <c r="D6925" s="2" t="s">
        <v>808</v>
      </c>
      <c r="E6925" s="3">
        <v>19</v>
      </c>
      <c r="F6925" s="17">
        <v>0</v>
      </c>
      <c r="G6925" s="17">
        <v>1</v>
      </c>
      <c r="H6925" s="17">
        <v>0</v>
      </c>
      <c r="I6925" s="7">
        <v>1.1000000000000001</v>
      </c>
      <c r="J6925" s="7">
        <v>9</v>
      </c>
      <c r="K6925" s="4">
        <v>1293</v>
      </c>
      <c r="L6925" s="5">
        <v>1293.0592999999999</v>
      </c>
      <c r="M6925">
        <v>187807.06</v>
      </c>
      <c r="N6925" s="3">
        <v>1</v>
      </c>
      <c r="O6925" s="50" t="e">
        <f>INDEX([1]Dados!$M$2:$N$26779,MATCH($P6925,[1]Dados!$N$2:$N$26779,),2)</f>
        <v>#N/A</v>
      </c>
      <c r="P6925">
        <v>172550</v>
      </c>
      <c r="Q6925" s="1">
        <v>37215</v>
      </c>
      <c r="R6925" s="1">
        <v>37219</v>
      </c>
      <c r="S6925" t="s">
        <v>1730</v>
      </c>
    </row>
    <row r="6926" spans="1:19" x14ac:dyDescent="0.2">
      <c r="A6926" s="7">
        <v>261450</v>
      </c>
      <c r="B6926" s="3">
        <v>25895</v>
      </c>
      <c r="C6926" s="3" t="s">
        <v>51</v>
      </c>
      <c r="D6926" s="2" t="s">
        <v>808</v>
      </c>
      <c r="E6926" s="3">
        <v>19</v>
      </c>
      <c r="F6926" s="17">
        <v>0</v>
      </c>
      <c r="G6926" s="17">
        <v>1</v>
      </c>
      <c r="H6926" s="17">
        <v>0</v>
      </c>
      <c r="I6926" s="7">
        <v>1.2</v>
      </c>
      <c r="J6926" s="7">
        <v>29</v>
      </c>
      <c r="K6926" s="4">
        <v>1293</v>
      </c>
      <c r="L6926" s="5">
        <v>1293.0592999999999</v>
      </c>
      <c r="M6926">
        <v>187807.06</v>
      </c>
      <c r="N6926" s="3">
        <v>1</v>
      </c>
      <c r="O6926" s="50" t="e">
        <f>INDEX([1]Dados!$M$2:$N$26779,MATCH($P6926,[1]Dados!$N$2:$N$26779,),2)</f>
        <v>#N/A</v>
      </c>
      <c r="P6926">
        <v>172550</v>
      </c>
      <c r="Q6926" s="1">
        <v>37215</v>
      </c>
      <c r="R6926" s="1">
        <v>37219</v>
      </c>
      <c r="S6926" t="s">
        <v>1730</v>
      </c>
    </row>
    <row r="6927" spans="1:19" x14ac:dyDescent="0.2">
      <c r="A6927" s="7">
        <v>261450</v>
      </c>
      <c r="B6927" s="3">
        <v>25895</v>
      </c>
      <c r="C6927" s="3" t="s">
        <v>51</v>
      </c>
      <c r="D6927" s="2" t="s">
        <v>808</v>
      </c>
      <c r="E6927" s="3">
        <v>19</v>
      </c>
      <c r="F6927" s="17">
        <v>0</v>
      </c>
      <c r="G6927" s="17">
        <v>1</v>
      </c>
      <c r="H6927" s="17">
        <v>0</v>
      </c>
      <c r="I6927" s="7">
        <v>1.3</v>
      </c>
      <c r="J6927" s="7">
        <v>22</v>
      </c>
      <c r="K6927" s="4">
        <v>1293</v>
      </c>
      <c r="L6927" s="5">
        <v>1293.0592999999999</v>
      </c>
      <c r="M6927">
        <v>187807.06</v>
      </c>
      <c r="N6927" s="3">
        <v>1</v>
      </c>
      <c r="O6927" s="50" t="e">
        <f>INDEX([1]Dados!$M$2:$N$26779,MATCH($P6927,[1]Dados!$N$2:$N$26779,),2)</f>
        <v>#N/A</v>
      </c>
      <c r="P6927">
        <v>172550</v>
      </c>
      <c r="Q6927" s="1">
        <v>37215</v>
      </c>
      <c r="R6927" s="1">
        <v>37219</v>
      </c>
      <c r="S6927" t="s">
        <v>1730</v>
      </c>
    </row>
    <row r="6928" spans="1:19" x14ac:dyDescent="0.2">
      <c r="A6928" s="7">
        <v>261450</v>
      </c>
      <c r="B6928" s="3">
        <v>25895</v>
      </c>
      <c r="C6928" s="3" t="s">
        <v>51</v>
      </c>
      <c r="D6928" s="2" t="s">
        <v>808</v>
      </c>
      <c r="E6928" s="3">
        <v>19</v>
      </c>
      <c r="F6928" s="17">
        <v>0</v>
      </c>
      <c r="G6928" s="17">
        <v>1</v>
      </c>
      <c r="H6928" s="17">
        <v>0</v>
      </c>
      <c r="I6928" s="7">
        <v>1.4</v>
      </c>
      <c r="J6928" s="7">
        <v>21</v>
      </c>
      <c r="K6928" s="4">
        <v>1293</v>
      </c>
      <c r="L6928" s="5">
        <v>1293.0592999999999</v>
      </c>
      <c r="M6928">
        <v>187807.06</v>
      </c>
      <c r="N6928" s="3">
        <v>1</v>
      </c>
      <c r="O6928" s="50" t="e">
        <f>INDEX([1]Dados!$M$2:$N$26779,MATCH($P6928,[1]Dados!$N$2:$N$26779,),2)</f>
        <v>#N/A</v>
      </c>
      <c r="P6928">
        <v>172550</v>
      </c>
      <c r="Q6928" s="1">
        <v>37215</v>
      </c>
      <c r="R6928" s="1">
        <v>37219</v>
      </c>
      <c r="S6928" t="s">
        <v>1730</v>
      </c>
    </row>
    <row r="6929" spans="1:19" x14ac:dyDescent="0.2">
      <c r="A6929" s="7">
        <v>261450</v>
      </c>
      <c r="B6929" s="3">
        <v>25895</v>
      </c>
      <c r="C6929" s="3" t="s">
        <v>51</v>
      </c>
      <c r="D6929" s="2" t="s">
        <v>808</v>
      </c>
      <c r="E6929" s="3">
        <v>19</v>
      </c>
      <c r="F6929" s="17">
        <v>0</v>
      </c>
      <c r="G6929" s="17">
        <v>1</v>
      </c>
      <c r="H6929" s="17">
        <v>0</v>
      </c>
      <c r="I6929" s="7">
        <v>1.5</v>
      </c>
      <c r="J6929" s="7">
        <v>25</v>
      </c>
      <c r="K6929" s="4">
        <v>1293</v>
      </c>
      <c r="L6929" s="5">
        <v>1293.0592999999999</v>
      </c>
      <c r="M6929">
        <v>187807.06</v>
      </c>
      <c r="N6929" s="3">
        <v>1</v>
      </c>
      <c r="O6929" s="50" t="e">
        <f>INDEX([1]Dados!$M$2:$N$26779,MATCH($P6929,[1]Dados!$N$2:$N$26779,),2)</f>
        <v>#N/A</v>
      </c>
      <c r="P6929">
        <v>172550</v>
      </c>
      <c r="Q6929" s="1">
        <v>37215</v>
      </c>
      <c r="R6929" s="1">
        <v>37219</v>
      </c>
      <c r="S6929" t="s">
        <v>1730</v>
      </c>
    </row>
    <row r="6930" spans="1:19" x14ac:dyDescent="0.2">
      <c r="A6930" s="7">
        <v>261600</v>
      </c>
      <c r="B6930" s="3">
        <v>26190</v>
      </c>
      <c r="C6930" s="3" t="s">
        <v>51</v>
      </c>
      <c r="D6930" s="2" t="s">
        <v>847</v>
      </c>
      <c r="E6930" s="3">
        <v>19</v>
      </c>
      <c r="F6930" s="17">
        <v>0</v>
      </c>
      <c r="G6930" s="17">
        <v>1</v>
      </c>
      <c r="H6930" s="17">
        <v>0</v>
      </c>
      <c r="I6930" s="7">
        <v>1.1000000000000001</v>
      </c>
      <c r="J6930" s="7">
        <v>19</v>
      </c>
      <c r="K6930" s="4">
        <v>2</v>
      </c>
      <c r="L6930" s="5">
        <v>2.3921000000000001</v>
      </c>
      <c r="M6930">
        <v>98000</v>
      </c>
      <c r="N6930" s="33">
        <v>1</v>
      </c>
      <c r="O6930" s="50" t="e">
        <f>INDEX([1]Dados!$M$2:$N$26779,MATCH($P6930,[1]Dados!$N$2:$N$26779,),2)</f>
        <v>#N/A</v>
      </c>
      <c r="P6930">
        <v>173146</v>
      </c>
      <c r="Q6930" s="1">
        <v>37215</v>
      </c>
      <c r="R6930" s="1">
        <v>37219</v>
      </c>
      <c r="S6930" t="s">
        <v>1423</v>
      </c>
    </row>
    <row r="6931" spans="1:19" x14ac:dyDescent="0.2">
      <c r="A6931" s="7">
        <v>261600</v>
      </c>
      <c r="B6931" s="3">
        <v>26190</v>
      </c>
      <c r="C6931" s="3" t="s">
        <v>51</v>
      </c>
      <c r="D6931" s="2" t="s">
        <v>847</v>
      </c>
      <c r="E6931" s="3">
        <v>19</v>
      </c>
      <c r="F6931" s="17">
        <v>0</v>
      </c>
      <c r="G6931" s="17">
        <v>1</v>
      </c>
      <c r="H6931" s="17">
        <v>0</v>
      </c>
      <c r="I6931" s="7">
        <v>1.2</v>
      </c>
      <c r="J6931" s="7">
        <v>8</v>
      </c>
      <c r="K6931" s="4">
        <v>2</v>
      </c>
      <c r="L6931" s="5">
        <v>2.3921000000000001</v>
      </c>
      <c r="M6931">
        <v>98000</v>
      </c>
      <c r="N6931" s="33">
        <v>1</v>
      </c>
      <c r="O6931" s="50" t="e">
        <f>INDEX([1]Dados!$M$2:$N$26779,MATCH($P6931,[1]Dados!$N$2:$N$26779,),2)</f>
        <v>#N/A</v>
      </c>
      <c r="P6931">
        <v>173146</v>
      </c>
      <c r="Q6931" s="1">
        <v>37215</v>
      </c>
      <c r="R6931" s="1">
        <v>37219</v>
      </c>
      <c r="S6931" t="s">
        <v>1423</v>
      </c>
    </row>
    <row r="6932" spans="1:19" x14ac:dyDescent="0.2">
      <c r="A6932" s="7">
        <v>261600</v>
      </c>
      <c r="B6932" s="3">
        <v>26190</v>
      </c>
      <c r="C6932" s="3" t="s">
        <v>51</v>
      </c>
      <c r="D6932" s="2" t="s">
        <v>847</v>
      </c>
      <c r="E6932" s="3">
        <v>19</v>
      </c>
      <c r="F6932" s="17">
        <v>0</v>
      </c>
      <c r="G6932" s="17">
        <v>1</v>
      </c>
      <c r="H6932" s="17">
        <v>0</v>
      </c>
      <c r="I6932" s="7">
        <v>1.3</v>
      </c>
      <c r="J6932" s="7">
        <v>11</v>
      </c>
      <c r="K6932" s="4">
        <v>2</v>
      </c>
      <c r="L6932" s="5">
        <v>2.3921000000000001</v>
      </c>
      <c r="M6932">
        <v>98000</v>
      </c>
      <c r="N6932" s="33">
        <v>1</v>
      </c>
      <c r="O6932" s="50" t="e">
        <f>INDEX([1]Dados!$M$2:$N$26779,MATCH($P6932,[1]Dados!$N$2:$N$26779,),2)</f>
        <v>#N/A</v>
      </c>
      <c r="P6932">
        <v>173146</v>
      </c>
      <c r="Q6932" s="1">
        <v>37215</v>
      </c>
      <c r="R6932" s="1">
        <v>37219</v>
      </c>
      <c r="S6932" t="s">
        <v>1423</v>
      </c>
    </row>
    <row r="6933" spans="1:19" x14ac:dyDescent="0.2">
      <c r="A6933" s="7">
        <v>261600</v>
      </c>
      <c r="B6933" s="3">
        <v>26190</v>
      </c>
      <c r="C6933" s="3" t="s">
        <v>51</v>
      </c>
      <c r="D6933" s="2" t="s">
        <v>847</v>
      </c>
      <c r="E6933" s="3">
        <v>19</v>
      </c>
      <c r="F6933" s="17">
        <v>0</v>
      </c>
      <c r="G6933" s="17">
        <v>1</v>
      </c>
      <c r="H6933" s="17">
        <v>0</v>
      </c>
      <c r="I6933" s="7">
        <v>5.0999999999999996</v>
      </c>
      <c r="J6933" s="7">
        <v>17</v>
      </c>
      <c r="K6933" s="4">
        <v>1203</v>
      </c>
      <c r="L6933" s="5">
        <v>1203.0829000000001</v>
      </c>
      <c r="M6933">
        <f>36478.06+23753.61</f>
        <v>60231.67</v>
      </c>
      <c r="N6933" s="33">
        <v>1</v>
      </c>
      <c r="O6933" s="50" t="e">
        <f>INDEX([1]Dados!$M$2:$N$26779,MATCH($P6933,[1]Dados!$N$2:$N$26779,),2)</f>
        <v>#N/A</v>
      </c>
      <c r="P6933">
        <v>172579</v>
      </c>
      <c r="Q6933" s="1">
        <v>37215</v>
      </c>
      <c r="R6933" s="1">
        <v>37219</v>
      </c>
      <c r="S6933" t="s">
        <v>1746</v>
      </c>
    </row>
    <row r="6934" spans="1:19" x14ac:dyDescent="0.2">
      <c r="A6934" s="7">
        <v>261600</v>
      </c>
      <c r="B6934" s="3">
        <v>26190</v>
      </c>
      <c r="C6934" s="3" t="s">
        <v>51</v>
      </c>
      <c r="D6934" s="2" t="s">
        <v>847</v>
      </c>
      <c r="E6934" s="3">
        <v>19</v>
      </c>
      <c r="F6934" s="17">
        <v>0</v>
      </c>
      <c r="G6934" s="17">
        <v>1</v>
      </c>
      <c r="H6934" s="17">
        <v>0</v>
      </c>
      <c r="I6934" s="7">
        <v>5.2</v>
      </c>
      <c r="J6934" s="7">
        <v>20</v>
      </c>
      <c r="K6934" s="4">
        <v>1203</v>
      </c>
      <c r="L6934" s="5">
        <v>1203.0829000000001</v>
      </c>
      <c r="M6934">
        <f>36478.06+23753.61</f>
        <v>60231.67</v>
      </c>
      <c r="N6934" s="33">
        <v>1</v>
      </c>
      <c r="O6934" s="50" t="e">
        <f>INDEX([1]Dados!$M$2:$N$26779,MATCH($P6934,[1]Dados!$N$2:$N$26779,),2)</f>
        <v>#N/A</v>
      </c>
      <c r="P6934">
        <v>172579</v>
      </c>
      <c r="Q6934" s="1">
        <v>37215</v>
      </c>
      <c r="R6934" s="1">
        <v>37219</v>
      </c>
      <c r="S6934" t="s">
        <v>1746</v>
      </c>
    </row>
    <row r="6935" spans="1:19" x14ac:dyDescent="0.2">
      <c r="A6935" s="7">
        <v>261600</v>
      </c>
      <c r="B6935" s="3">
        <v>26190</v>
      </c>
      <c r="C6935" s="3" t="s">
        <v>51</v>
      </c>
      <c r="D6935" s="2" t="s">
        <v>847</v>
      </c>
      <c r="E6935" s="3">
        <v>19</v>
      </c>
      <c r="F6935" s="17">
        <v>0</v>
      </c>
      <c r="G6935" s="17">
        <v>1</v>
      </c>
      <c r="H6935" s="17">
        <v>0</v>
      </c>
      <c r="I6935" s="7">
        <v>6.1</v>
      </c>
      <c r="J6935" s="7">
        <v>25</v>
      </c>
      <c r="K6935" s="4">
        <v>1214</v>
      </c>
      <c r="L6935" s="5">
        <v>1214.0587</v>
      </c>
      <c r="M6935">
        <f>152345.64+165534.38</f>
        <v>317880.02</v>
      </c>
      <c r="N6935" s="33">
        <v>1</v>
      </c>
      <c r="O6935" s="50" t="e">
        <f>INDEX([1]Dados!$M$2:$N$26779,MATCH($P6935,[1]Dados!$N$2:$N$26779,),2)</f>
        <v>#N/A</v>
      </c>
      <c r="P6935">
        <v>172644</v>
      </c>
      <c r="Q6935" s="1">
        <v>37215</v>
      </c>
      <c r="R6935" s="1">
        <v>37219</v>
      </c>
      <c r="S6935" t="s">
        <v>914</v>
      </c>
    </row>
    <row r="6936" spans="1:19" x14ac:dyDescent="0.2">
      <c r="A6936" s="7">
        <v>261600</v>
      </c>
      <c r="B6936" s="3">
        <v>26190</v>
      </c>
      <c r="C6936" s="3" t="s">
        <v>51</v>
      </c>
      <c r="D6936" s="2" t="s">
        <v>847</v>
      </c>
      <c r="E6936" s="3">
        <v>19</v>
      </c>
      <c r="F6936" s="17">
        <v>0</v>
      </c>
      <c r="G6936" s="17">
        <v>1</v>
      </c>
      <c r="H6936" s="17">
        <v>0</v>
      </c>
      <c r="I6936" s="7">
        <v>6.2</v>
      </c>
      <c r="J6936" s="7">
        <v>15</v>
      </c>
      <c r="K6936" s="4">
        <v>1214</v>
      </c>
      <c r="L6936" s="5">
        <v>1214.0587</v>
      </c>
      <c r="M6936">
        <f t="shared" ref="M6936:M6937" si="31">152345.64+165534.38</f>
        <v>317880.02</v>
      </c>
      <c r="N6936" s="33">
        <v>1</v>
      </c>
      <c r="O6936" s="50" t="e">
        <f>INDEX([1]Dados!$M$2:$N$26779,MATCH($P6936,[1]Dados!$N$2:$N$26779,),2)</f>
        <v>#N/A</v>
      </c>
      <c r="P6936">
        <v>172644</v>
      </c>
      <c r="Q6936" s="1">
        <v>37215</v>
      </c>
      <c r="R6936" s="1">
        <v>37219</v>
      </c>
      <c r="S6936" t="s">
        <v>914</v>
      </c>
    </row>
    <row r="6937" spans="1:19" x14ac:dyDescent="0.2">
      <c r="A6937" s="7">
        <v>261600</v>
      </c>
      <c r="B6937" s="3">
        <v>26190</v>
      </c>
      <c r="C6937" s="3" t="s">
        <v>51</v>
      </c>
      <c r="D6937" s="2" t="s">
        <v>847</v>
      </c>
      <c r="E6937" s="3">
        <v>19</v>
      </c>
      <c r="F6937" s="17">
        <v>0</v>
      </c>
      <c r="G6937" s="17">
        <v>1</v>
      </c>
      <c r="H6937" s="17">
        <v>0</v>
      </c>
      <c r="I6937" s="7">
        <v>6.3</v>
      </c>
      <c r="J6937" s="7">
        <v>15</v>
      </c>
      <c r="K6937" s="4">
        <v>1214</v>
      </c>
      <c r="L6937" s="5">
        <v>1214.0587</v>
      </c>
      <c r="M6937">
        <f t="shared" si="31"/>
        <v>317880.02</v>
      </c>
      <c r="N6937" s="33">
        <v>1</v>
      </c>
      <c r="O6937" s="50" t="e">
        <f>INDEX([1]Dados!$M$2:$N$26779,MATCH($P6937,[1]Dados!$N$2:$N$26779,),2)</f>
        <v>#N/A</v>
      </c>
      <c r="P6937">
        <v>172644</v>
      </c>
      <c r="Q6937" s="1">
        <v>37215</v>
      </c>
      <c r="R6937" s="1">
        <v>37219</v>
      </c>
      <c r="S6937" t="s">
        <v>914</v>
      </c>
    </row>
    <row r="6938" spans="1:19" x14ac:dyDescent="0.2">
      <c r="A6938" s="7">
        <v>261600</v>
      </c>
      <c r="B6938" s="3">
        <v>26190</v>
      </c>
      <c r="C6938" s="3" t="s">
        <v>51</v>
      </c>
      <c r="D6938" s="2" t="s">
        <v>847</v>
      </c>
      <c r="E6938" s="3">
        <v>19</v>
      </c>
      <c r="F6938" s="17">
        <v>0</v>
      </c>
      <c r="G6938" s="17">
        <v>1</v>
      </c>
      <c r="H6938" s="17">
        <v>0</v>
      </c>
      <c r="I6938" s="7">
        <v>3.1</v>
      </c>
      <c r="J6938" s="7">
        <v>24</v>
      </c>
      <c r="K6938" s="4">
        <v>1214</v>
      </c>
      <c r="L6938" s="5">
        <v>1214.0589</v>
      </c>
      <c r="M6938">
        <v>327800</v>
      </c>
      <c r="N6938" s="33">
        <v>1</v>
      </c>
      <c r="O6938" s="50" t="e">
        <f>INDEX([1]Dados!$M$2:$N$26779,MATCH($P6938,[1]Dados!$N$2:$N$26779,),2)</f>
        <v>#N/A</v>
      </c>
      <c r="P6938">
        <v>173069</v>
      </c>
      <c r="Q6938" s="1">
        <v>37215</v>
      </c>
      <c r="R6938" s="1">
        <v>37219</v>
      </c>
      <c r="S6938" t="s">
        <v>915</v>
      </c>
    </row>
    <row r="6939" spans="1:19" x14ac:dyDescent="0.2">
      <c r="A6939" s="7">
        <v>261600</v>
      </c>
      <c r="B6939" s="3">
        <v>26190</v>
      </c>
      <c r="C6939" s="3" t="s">
        <v>51</v>
      </c>
      <c r="D6939" s="2" t="s">
        <v>847</v>
      </c>
      <c r="E6939" s="3">
        <v>19</v>
      </c>
      <c r="F6939" s="17">
        <v>0</v>
      </c>
      <c r="G6939" s="17">
        <v>1</v>
      </c>
      <c r="H6939" s="17">
        <v>0</v>
      </c>
      <c r="I6939" s="7">
        <v>3.2</v>
      </c>
      <c r="J6939" s="7">
        <v>20</v>
      </c>
      <c r="K6939" s="4">
        <v>1214</v>
      </c>
      <c r="L6939" s="5">
        <v>1214.0589</v>
      </c>
      <c r="M6939">
        <v>327800</v>
      </c>
      <c r="N6939" s="33">
        <v>1</v>
      </c>
      <c r="O6939" s="50" t="e">
        <f>INDEX([1]Dados!$M$2:$N$26779,MATCH($P6939,[1]Dados!$N$2:$N$26779,),2)</f>
        <v>#N/A</v>
      </c>
      <c r="P6939">
        <v>173069</v>
      </c>
      <c r="Q6939" s="1">
        <v>37215</v>
      </c>
      <c r="R6939" s="1">
        <v>37219</v>
      </c>
      <c r="S6939" t="s">
        <v>915</v>
      </c>
    </row>
    <row r="6940" spans="1:19" x14ac:dyDescent="0.2">
      <c r="A6940" s="7">
        <v>261600</v>
      </c>
      <c r="B6940" s="3">
        <v>26190</v>
      </c>
      <c r="C6940" s="3" t="s">
        <v>51</v>
      </c>
      <c r="D6940" s="2" t="s">
        <v>847</v>
      </c>
      <c r="E6940" s="3">
        <v>19</v>
      </c>
      <c r="F6940" s="17">
        <v>0</v>
      </c>
      <c r="G6940" s="17">
        <v>1</v>
      </c>
      <c r="H6940" s="17">
        <v>0</v>
      </c>
      <c r="I6940" s="7">
        <v>3.3</v>
      </c>
      <c r="J6940" s="7">
        <v>28</v>
      </c>
      <c r="K6940" s="4">
        <v>1214</v>
      </c>
      <c r="L6940" s="5">
        <v>1214.0589</v>
      </c>
      <c r="M6940">
        <v>327800</v>
      </c>
      <c r="N6940" s="33">
        <v>1</v>
      </c>
      <c r="O6940" s="50" t="e">
        <f>INDEX([1]Dados!$M$2:$N$26779,MATCH($P6940,[1]Dados!$N$2:$N$26779,),2)</f>
        <v>#N/A</v>
      </c>
      <c r="P6940">
        <v>173069</v>
      </c>
      <c r="Q6940" s="1">
        <v>37215</v>
      </c>
      <c r="R6940" s="1">
        <v>37219</v>
      </c>
      <c r="S6940" t="s">
        <v>915</v>
      </c>
    </row>
    <row r="6941" spans="1:19" x14ac:dyDescent="0.2">
      <c r="A6941" s="7">
        <v>261600</v>
      </c>
      <c r="B6941" s="3">
        <v>26190</v>
      </c>
      <c r="C6941" s="3" t="s">
        <v>51</v>
      </c>
      <c r="D6941" s="2" t="s">
        <v>847</v>
      </c>
      <c r="E6941" s="3">
        <v>19</v>
      </c>
      <c r="F6941" s="17">
        <v>0</v>
      </c>
      <c r="G6941" s="17">
        <v>1</v>
      </c>
      <c r="H6941" s="17">
        <v>0</v>
      </c>
      <c r="I6941" s="7">
        <v>3.4</v>
      </c>
      <c r="J6941" s="7">
        <v>28</v>
      </c>
      <c r="K6941" s="4">
        <v>1214</v>
      </c>
      <c r="L6941" s="5">
        <v>1214.0589</v>
      </c>
      <c r="M6941">
        <v>327800</v>
      </c>
      <c r="N6941" s="33">
        <v>1</v>
      </c>
      <c r="O6941" s="50" t="e">
        <f>INDEX([1]Dados!$M$2:$N$26779,MATCH($P6941,[1]Dados!$N$2:$N$26779,),2)</f>
        <v>#N/A</v>
      </c>
      <c r="P6941">
        <v>173069</v>
      </c>
      <c r="Q6941" s="1">
        <v>37215</v>
      </c>
      <c r="R6941" s="1">
        <v>37219</v>
      </c>
      <c r="S6941" t="s">
        <v>915</v>
      </c>
    </row>
    <row r="6942" spans="1:19" x14ac:dyDescent="0.2">
      <c r="A6942" s="7">
        <v>261600</v>
      </c>
      <c r="B6942" s="3">
        <v>26190</v>
      </c>
      <c r="C6942" s="3" t="s">
        <v>51</v>
      </c>
      <c r="D6942" s="2" t="s">
        <v>847</v>
      </c>
      <c r="E6942" s="3">
        <v>19</v>
      </c>
      <c r="F6942" s="17">
        <v>0</v>
      </c>
      <c r="G6942" s="17">
        <v>1</v>
      </c>
      <c r="H6942" s="17">
        <v>0</v>
      </c>
      <c r="I6942" s="7">
        <v>3.5</v>
      </c>
      <c r="J6942" s="7">
        <v>28</v>
      </c>
      <c r="K6942" s="4">
        <v>1214</v>
      </c>
      <c r="L6942" s="5">
        <v>1214.0589</v>
      </c>
      <c r="M6942">
        <v>327800</v>
      </c>
      <c r="N6942" s="33">
        <v>1</v>
      </c>
      <c r="O6942" s="50" t="e">
        <f>INDEX([1]Dados!$M$2:$N$26779,MATCH($P6942,[1]Dados!$N$2:$N$26779,),2)</f>
        <v>#N/A</v>
      </c>
      <c r="P6942">
        <v>173069</v>
      </c>
      <c r="Q6942" s="1">
        <v>37215</v>
      </c>
      <c r="R6942" s="1">
        <v>37219</v>
      </c>
      <c r="S6942" t="s">
        <v>915</v>
      </c>
    </row>
    <row r="6943" spans="1:19" x14ac:dyDescent="0.2">
      <c r="A6943" s="7">
        <v>261600</v>
      </c>
      <c r="B6943" s="3">
        <v>26190</v>
      </c>
      <c r="C6943" s="3" t="s">
        <v>51</v>
      </c>
      <c r="D6943" s="2" t="s">
        <v>847</v>
      </c>
      <c r="E6943" s="3">
        <v>19</v>
      </c>
      <c r="F6943" s="17">
        <v>0</v>
      </c>
      <c r="G6943" s="17">
        <v>1</v>
      </c>
      <c r="H6943" s="17">
        <v>0</v>
      </c>
      <c r="I6943" s="7">
        <v>2.1</v>
      </c>
      <c r="J6943" s="7">
        <v>20</v>
      </c>
      <c r="K6943" s="4">
        <v>1214</v>
      </c>
      <c r="L6943" s="5">
        <v>1214.0808</v>
      </c>
      <c r="M6943">
        <v>88000</v>
      </c>
      <c r="N6943" s="33">
        <v>1</v>
      </c>
      <c r="O6943" s="50" t="e">
        <f>INDEX([1]Dados!$M$2:$N$26779,MATCH($P6943,[1]Dados!$N$2:$N$26779,),2)</f>
        <v>#N/A</v>
      </c>
      <c r="P6943">
        <v>172734</v>
      </c>
      <c r="Q6943" s="1">
        <v>37215</v>
      </c>
      <c r="R6943" s="1">
        <v>37219</v>
      </c>
      <c r="S6943" t="s">
        <v>1747</v>
      </c>
    </row>
    <row r="6944" spans="1:19" x14ac:dyDescent="0.2">
      <c r="A6944" s="7">
        <v>261600</v>
      </c>
      <c r="B6944" s="3">
        <v>26190</v>
      </c>
      <c r="C6944" s="3" t="s">
        <v>51</v>
      </c>
      <c r="D6944" s="2" t="s">
        <v>847</v>
      </c>
      <c r="E6944" s="3">
        <v>19</v>
      </c>
      <c r="F6944" s="17">
        <v>0</v>
      </c>
      <c r="G6944" s="17">
        <v>1</v>
      </c>
      <c r="H6944" s="17">
        <v>0</v>
      </c>
      <c r="I6944" s="7">
        <v>2.2000000000000002</v>
      </c>
      <c r="J6944" s="7">
        <v>25</v>
      </c>
      <c r="K6944" s="4">
        <v>1214</v>
      </c>
      <c r="L6944" s="5">
        <v>1214.0808</v>
      </c>
      <c r="M6944">
        <v>88000</v>
      </c>
      <c r="N6944" s="33">
        <v>1</v>
      </c>
      <c r="O6944" s="50" t="e">
        <f>INDEX([1]Dados!$M$2:$N$26779,MATCH($P6944,[1]Dados!$N$2:$N$26779,),2)</f>
        <v>#N/A</v>
      </c>
      <c r="P6944">
        <v>172734</v>
      </c>
      <c r="Q6944" s="1">
        <v>37215</v>
      </c>
      <c r="R6944" s="1">
        <v>37219</v>
      </c>
      <c r="S6944" t="s">
        <v>1747</v>
      </c>
    </row>
    <row r="6945" spans="1:19" x14ac:dyDescent="0.2">
      <c r="A6945" s="7">
        <v>261600</v>
      </c>
      <c r="B6945" s="3">
        <v>26190</v>
      </c>
      <c r="C6945" s="3" t="s">
        <v>51</v>
      </c>
      <c r="D6945" s="2" t="s">
        <v>847</v>
      </c>
      <c r="E6945" s="3">
        <v>19</v>
      </c>
      <c r="F6945" s="17">
        <v>0</v>
      </c>
      <c r="G6945" s="17">
        <v>1</v>
      </c>
      <c r="H6945" s="17">
        <v>0</v>
      </c>
      <c r="I6945" s="7" t="s">
        <v>3</v>
      </c>
      <c r="J6945" s="7">
        <v>0</v>
      </c>
      <c r="K6945" s="4">
        <v>1214</v>
      </c>
      <c r="L6945" s="5">
        <v>1214.8580999999999</v>
      </c>
      <c r="M6945">
        <v>88000</v>
      </c>
      <c r="N6945" s="33">
        <v>1</v>
      </c>
      <c r="O6945" s="50" t="e">
        <f>INDEX([1]Dados!$M$2:$N$26779,MATCH($P6945,[1]Dados!$N$2:$N$26779,),2)</f>
        <v>#N/A</v>
      </c>
      <c r="P6945">
        <v>172609</v>
      </c>
      <c r="Q6945" s="1">
        <v>37215</v>
      </c>
      <c r="R6945" s="1">
        <v>37219</v>
      </c>
      <c r="S6945" t="s">
        <v>1747</v>
      </c>
    </row>
    <row r="6946" spans="1:19" x14ac:dyDescent="0.2">
      <c r="A6946" s="7">
        <v>261600</v>
      </c>
      <c r="B6946" s="3">
        <v>26190</v>
      </c>
      <c r="C6946" s="3" t="s">
        <v>51</v>
      </c>
      <c r="D6946" s="2" t="s">
        <v>847</v>
      </c>
      <c r="E6946" s="3">
        <v>19</v>
      </c>
      <c r="F6946" s="17">
        <v>0</v>
      </c>
      <c r="G6946" s="17">
        <v>1</v>
      </c>
      <c r="H6946" s="17">
        <v>0</v>
      </c>
      <c r="I6946" s="7">
        <v>4.0999999999999996</v>
      </c>
      <c r="J6946" s="7">
        <v>15</v>
      </c>
      <c r="K6946" s="4">
        <v>1293</v>
      </c>
      <c r="L6946" s="5">
        <v>1293.0592999999999</v>
      </c>
      <c r="M6946">
        <v>36770.68</v>
      </c>
      <c r="N6946" s="33">
        <v>1</v>
      </c>
      <c r="O6946" s="50" t="e">
        <f>INDEX([1]Dados!$M$2:$N$26779,MATCH($P6946,[1]Dados!$N$2:$N$26779,),2)</f>
        <v>#N/A</v>
      </c>
      <c r="P6946">
        <v>172527</v>
      </c>
      <c r="Q6946" s="1">
        <v>37215</v>
      </c>
      <c r="R6946" s="1">
        <v>37219</v>
      </c>
      <c r="S6946" t="s">
        <v>1745</v>
      </c>
    </row>
    <row r="6947" spans="1:19" x14ac:dyDescent="0.2">
      <c r="A6947" s="7">
        <v>261600</v>
      </c>
      <c r="B6947" s="3">
        <v>26190</v>
      </c>
      <c r="C6947" s="3" t="s">
        <v>51</v>
      </c>
      <c r="D6947" s="2" t="s">
        <v>847</v>
      </c>
      <c r="E6947" s="3">
        <v>19</v>
      </c>
      <c r="F6947" s="17">
        <v>0</v>
      </c>
      <c r="G6947" s="17">
        <v>1</v>
      </c>
      <c r="H6947" s="17">
        <v>0</v>
      </c>
      <c r="I6947" s="7">
        <v>4.2</v>
      </c>
      <c r="J6947" s="7">
        <v>0</v>
      </c>
      <c r="K6947" s="4">
        <v>1293</v>
      </c>
      <c r="L6947" s="5">
        <v>1293.0592999999999</v>
      </c>
      <c r="M6947">
        <v>36770.68</v>
      </c>
      <c r="N6947" s="33">
        <v>1</v>
      </c>
      <c r="O6947" s="50" t="e">
        <f>INDEX([1]Dados!$M$2:$N$26779,MATCH($P6947,[1]Dados!$N$2:$N$26779,),2)</f>
        <v>#N/A</v>
      </c>
      <c r="P6947">
        <v>172527</v>
      </c>
      <c r="Q6947" s="1">
        <v>37215</v>
      </c>
      <c r="R6947" s="1">
        <v>37219</v>
      </c>
      <c r="S6947" t="s">
        <v>1745</v>
      </c>
    </row>
    <row r="6948" spans="1:19" x14ac:dyDescent="0.2">
      <c r="A6948" s="7">
        <v>261600</v>
      </c>
      <c r="B6948" s="3">
        <v>26190</v>
      </c>
      <c r="C6948" s="3" t="s">
        <v>51</v>
      </c>
      <c r="D6948" s="2" t="s">
        <v>847</v>
      </c>
      <c r="E6948" s="3">
        <v>19</v>
      </c>
      <c r="F6948" s="17">
        <v>0</v>
      </c>
      <c r="G6948" s="17">
        <v>1</v>
      </c>
      <c r="H6948" s="17">
        <v>0</v>
      </c>
      <c r="I6948" s="7">
        <v>4.3</v>
      </c>
      <c r="J6948" s="7">
        <v>22</v>
      </c>
      <c r="K6948" s="4">
        <v>1293</v>
      </c>
      <c r="L6948" s="5">
        <v>1293.0592999999999</v>
      </c>
      <c r="M6948">
        <v>36770.68</v>
      </c>
      <c r="N6948" s="33">
        <v>1</v>
      </c>
      <c r="O6948" s="50" t="e">
        <f>INDEX([1]Dados!$M$2:$N$26779,MATCH($P6948,[1]Dados!$N$2:$N$26779,),2)</f>
        <v>#N/A</v>
      </c>
      <c r="P6948">
        <v>172527</v>
      </c>
      <c r="Q6948" s="1">
        <v>37215</v>
      </c>
      <c r="R6948" s="1">
        <v>37219</v>
      </c>
      <c r="S6948" t="s">
        <v>1745</v>
      </c>
    </row>
    <row r="6949" spans="1:19" x14ac:dyDescent="0.2">
      <c r="A6949" s="7">
        <v>261600</v>
      </c>
      <c r="B6949" s="3">
        <v>26190</v>
      </c>
      <c r="C6949" s="3" t="s">
        <v>51</v>
      </c>
      <c r="D6949" s="2" t="s">
        <v>847</v>
      </c>
      <c r="E6949" s="3">
        <v>19</v>
      </c>
      <c r="F6949" s="17">
        <v>0</v>
      </c>
      <c r="G6949" s="17">
        <v>1</v>
      </c>
      <c r="H6949" s="17">
        <v>0</v>
      </c>
      <c r="I6949" s="7">
        <v>4.4000000000000004</v>
      </c>
      <c r="J6949" s="7">
        <v>29</v>
      </c>
      <c r="K6949" s="4">
        <v>1293</v>
      </c>
      <c r="L6949" s="5">
        <v>1293.0592999999999</v>
      </c>
      <c r="M6949">
        <v>36770.68</v>
      </c>
      <c r="N6949" s="33">
        <v>1</v>
      </c>
      <c r="O6949" s="50" t="e">
        <f>INDEX([1]Dados!$M$2:$N$26779,MATCH($P6949,[1]Dados!$N$2:$N$26779,),2)</f>
        <v>#N/A</v>
      </c>
      <c r="P6949">
        <v>172527</v>
      </c>
      <c r="Q6949" s="1">
        <v>37215</v>
      </c>
      <c r="R6949" s="1">
        <v>37219</v>
      </c>
      <c r="S6949" t="s">
        <v>1745</v>
      </c>
    </row>
    <row r="6950" spans="1:19" x14ac:dyDescent="0.2">
      <c r="A6950" s="7">
        <v>221110</v>
      </c>
      <c r="B6950" s="3">
        <v>12211</v>
      </c>
      <c r="C6950" s="3" t="s">
        <v>30</v>
      </c>
      <c r="D6950" s="2" t="s">
        <v>834</v>
      </c>
      <c r="E6950" s="3">
        <v>19</v>
      </c>
      <c r="F6950" s="17">
        <v>0</v>
      </c>
      <c r="G6950" s="17">
        <v>1</v>
      </c>
      <c r="H6950" s="17">
        <v>0</v>
      </c>
      <c r="I6950" s="7">
        <v>2.1</v>
      </c>
      <c r="J6950" s="7">
        <v>31</v>
      </c>
      <c r="K6950" s="4">
        <v>119</v>
      </c>
      <c r="L6950" s="5">
        <v>119.38590000000001</v>
      </c>
      <c r="M6950">
        <v>269595.52000000002</v>
      </c>
      <c r="N6950" s="33">
        <v>1</v>
      </c>
      <c r="O6950" s="50" t="e">
        <f>INDEX([1]Dados!$M$2:$N$26779,MATCH($P6950,[1]Dados!$N$2:$N$26779,),2)</f>
        <v>#N/A</v>
      </c>
      <c r="P6950">
        <v>173176</v>
      </c>
      <c r="Q6950" s="1">
        <v>37215</v>
      </c>
      <c r="R6950" s="1">
        <v>37219</v>
      </c>
      <c r="S6950" t="s">
        <v>2129</v>
      </c>
    </row>
    <row r="6951" spans="1:19" x14ac:dyDescent="0.2">
      <c r="A6951" s="7">
        <v>221110</v>
      </c>
      <c r="B6951" s="3">
        <v>12211</v>
      </c>
      <c r="C6951" s="3" t="s">
        <v>30</v>
      </c>
      <c r="D6951" s="2" t="s">
        <v>834</v>
      </c>
      <c r="E6951" s="3">
        <v>19</v>
      </c>
      <c r="F6951" s="17">
        <v>0</v>
      </c>
      <c r="G6951" s="17">
        <v>1</v>
      </c>
      <c r="H6951" s="17">
        <v>0</v>
      </c>
      <c r="I6951" s="7">
        <v>2.2000000000000002</v>
      </c>
      <c r="J6951" s="7">
        <v>19</v>
      </c>
      <c r="K6951" s="4">
        <v>119</v>
      </c>
      <c r="L6951" s="5">
        <v>119.38590000000001</v>
      </c>
      <c r="M6951">
        <v>269595.52000000002</v>
      </c>
      <c r="N6951" s="33">
        <v>1</v>
      </c>
      <c r="O6951" s="50" t="e">
        <f>INDEX([1]Dados!$M$2:$N$26779,MATCH($P6951,[1]Dados!$N$2:$N$26779,),2)</f>
        <v>#N/A</v>
      </c>
      <c r="P6951">
        <v>173176</v>
      </c>
      <c r="Q6951" s="1">
        <v>37215</v>
      </c>
      <c r="R6951" s="1">
        <v>37219</v>
      </c>
      <c r="S6951" t="s">
        <v>2129</v>
      </c>
    </row>
    <row r="6952" spans="1:19" x14ac:dyDescent="0.2">
      <c r="A6952" s="7">
        <v>221110</v>
      </c>
      <c r="B6952" s="3">
        <v>12211</v>
      </c>
      <c r="C6952" s="3" t="s">
        <v>30</v>
      </c>
      <c r="D6952" s="2" t="s">
        <v>834</v>
      </c>
      <c r="E6952" s="3">
        <v>19</v>
      </c>
      <c r="F6952" s="17">
        <v>0</v>
      </c>
      <c r="G6952" s="17">
        <v>1</v>
      </c>
      <c r="H6952" s="17">
        <v>0</v>
      </c>
      <c r="I6952" s="7" t="s">
        <v>3</v>
      </c>
      <c r="J6952" s="7">
        <v>0</v>
      </c>
      <c r="K6952" s="4">
        <v>119</v>
      </c>
      <c r="L6952" s="5">
        <v>119.38590000000001</v>
      </c>
      <c r="M6952">
        <v>102041</v>
      </c>
      <c r="N6952" s="3">
        <v>1</v>
      </c>
      <c r="O6952" s="50" t="e">
        <f>INDEX([1]Dados!$M$2:$N$26779,MATCH($P6952,[1]Dados!$N$2:$N$26779,),2)</f>
        <v>#N/A</v>
      </c>
      <c r="P6952">
        <v>173187</v>
      </c>
      <c r="Q6952" s="1">
        <v>37215</v>
      </c>
      <c r="R6952" s="1">
        <v>37219</v>
      </c>
      <c r="S6952" t="s">
        <v>2134</v>
      </c>
    </row>
    <row r="6953" spans="1:19" x14ac:dyDescent="0.2">
      <c r="A6953" s="7">
        <v>221110</v>
      </c>
      <c r="B6953" s="3">
        <v>12211</v>
      </c>
      <c r="C6953" s="3" t="s">
        <v>30</v>
      </c>
      <c r="D6953" s="2" t="s">
        <v>834</v>
      </c>
      <c r="E6953" s="3">
        <v>19</v>
      </c>
      <c r="F6953" s="17">
        <v>0</v>
      </c>
      <c r="G6953" s="17">
        <v>1</v>
      </c>
      <c r="H6953" s="17">
        <v>0</v>
      </c>
      <c r="I6953" s="7" t="s">
        <v>3</v>
      </c>
      <c r="J6953" s="7">
        <v>0</v>
      </c>
      <c r="K6953" s="4">
        <v>119</v>
      </c>
      <c r="L6953" s="5">
        <v>119.3861</v>
      </c>
      <c r="M6953">
        <v>80000</v>
      </c>
      <c r="N6953" s="3">
        <v>1</v>
      </c>
      <c r="O6953" s="50" t="e">
        <f>INDEX([1]Dados!$M$2:$N$26779,MATCH($P6953,[1]Dados!$N$2:$N$26779,),2)</f>
        <v>#N/A</v>
      </c>
      <c r="P6953">
        <v>173177</v>
      </c>
      <c r="Q6953" s="1">
        <v>37215</v>
      </c>
      <c r="R6953" s="1">
        <v>37219</v>
      </c>
      <c r="S6953" t="s">
        <v>2134</v>
      </c>
    </row>
    <row r="6954" spans="1:19" x14ac:dyDescent="0.2">
      <c r="A6954" s="7">
        <v>221110</v>
      </c>
      <c r="B6954" s="3">
        <v>12211</v>
      </c>
      <c r="C6954" s="3" t="s">
        <v>30</v>
      </c>
      <c r="D6954" s="2" t="s">
        <v>834</v>
      </c>
      <c r="E6954" s="3">
        <v>19</v>
      </c>
      <c r="F6954" s="17">
        <v>0</v>
      </c>
      <c r="G6954" s="17">
        <v>1</v>
      </c>
      <c r="H6954" s="17">
        <v>0</v>
      </c>
      <c r="I6954" s="7" t="s">
        <v>3</v>
      </c>
      <c r="J6954" s="7">
        <v>0</v>
      </c>
      <c r="K6954" s="4">
        <v>1203</v>
      </c>
      <c r="L6954" s="5">
        <v>1203.0829000000001</v>
      </c>
      <c r="M6954">
        <v>204874.14</v>
      </c>
      <c r="N6954" s="3">
        <v>1</v>
      </c>
      <c r="O6954" s="50" t="e">
        <f>INDEX([1]Dados!$M$2:$N$26779,MATCH($P6954,[1]Dados!$N$2:$N$26779,),2)</f>
        <v>#N/A</v>
      </c>
      <c r="P6954">
        <v>172714</v>
      </c>
      <c r="Q6954" s="1">
        <v>37215</v>
      </c>
      <c r="R6954" s="1">
        <v>37219</v>
      </c>
      <c r="S6954" t="s">
        <v>2134</v>
      </c>
    </row>
    <row r="6955" spans="1:19" x14ac:dyDescent="0.2">
      <c r="A6955" s="7">
        <v>221110</v>
      </c>
      <c r="B6955" s="3">
        <v>12211</v>
      </c>
      <c r="C6955" s="3" t="s">
        <v>30</v>
      </c>
      <c r="D6955" s="2" t="s">
        <v>834</v>
      </c>
      <c r="E6955" s="3">
        <v>19</v>
      </c>
      <c r="F6955" s="17">
        <v>0</v>
      </c>
      <c r="G6955" s="17">
        <v>1</v>
      </c>
      <c r="H6955" s="17">
        <v>0</v>
      </c>
      <c r="I6955" s="7">
        <v>1.1000000000000001</v>
      </c>
      <c r="J6955" s="7">
        <v>24</v>
      </c>
      <c r="K6955" s="4">
        <v>1214</v>
      </c>
      <c r="L6955" s="5">
        <v>1214.0589</v>
      </c>
      <c r="M6955">
        <v>1456000</v>
      </c>
      <c r="N6955" s="3">
        <v>1</v>
      </c>
      <c r="O6955" s="50" t="e">
        <f>INDEX([1]Dados!$M$2:$N$26779,MATCH($P6955,[1]Dados!$N$2:$N$26779,),2)</f>
        <v>#N/A</v>
      </c>
      <c r="P6955">
        <v>173070</v>
      </c>
      <c r="Q6955" s="1">
        <v>37215</v>
      </c>
      <c r="R6955" s="1">
        <v>37219</v>
      </c>
      <c r="S6955" t="s">
        <v>2468</v>
      </c>
    </row>
    <row r="6956" spans="1:19" x14ac:dyDescent="0.2">
      <c r="A6956" s="7">
        <v>221110</v>
      </c>
      <c r="B6956" s="3">
        <v>12211</v>
      </c>
      <c r="C6956" s="3" t="s">
        <v>30</v>
      </c>
      <c r="D6956" s="2" t="s">
        <v>834</v>
      </c>
      <c r="E6956" s="3">
        <v>19</v>
      </c>
      <c r="F6956" s="17">
        <v>0</v>
      </c>
      <c r="G6956" s="17">
        <v>1</v>
      </c>
      <c r="H6956" s="17">
        <v>0</v>
      </c>
      <c r="I6956" s="7">
        <v>1.2</v>
      </c>
      <c r="J6956" s="7">
        <v>20</v>
      </c>
      <c r="K6956" s="4">
        <v>1214</v>
      </c>
      <c r="L6956" s="5">
        <v>1214.0589</v>
      </c>
      <c r="M6956">
        <v>1456000</v>
      </c>
      <c r="N6956" s="3">
        <v>1</v>
      </c>
      <c r="O6956" s="50" t="e">
        <f>INDEX([1]Dados!$M$2:$N$26779,MATCH($P6956,[1]Dados!$N$2:$N$26779,),2)</f>
        <v>#N/A</v>
      </c>
      <c r="P6956">
        <v>173070</v>
      </c>
      <c r="Q6956" s="1">
        <v>37215</v>
      </c>
      <c r="R6956" s="1">
        <v>37219</v>
      </c>
      <c r="S6956" t="s">
        <v>2468</v>
      </c>
    </row>
    <row r="6957" spans="1:19" x14ac:dyDescent="0.2">
      <c r="A6957" s="7">
        <v>221110</v>
      </c>
      <c r="B6957" s="3">
        <v>12211</v>
      </c>
      <c r="C6957" s="3" t="s">
        <v>30</v>
      </c>
      <c r="D6957" s="2" t="s">
        <v>834</v>
      </c>
      <c r="E6957" s="3">
        <v>19</v>
      </c>
      <c r="F6957" s="17">
        <v>0</v>
      </c>
      <c r="G6957" s="17">
        <v>1</v>
      </c>
      <c r="H6957" s="17">
        <v>0</v>
      </c>
      <c r="I6957" s="7">
        <v>1.3</v>
      </c>
      <c r="J6957" s="7">
        <v>20</v>
      </c>
      <c r="K6957" s="4">
        <v>1214</v>
      </c>
      <c r="L6957" s="5">
        <v>1214.0589</v>
      </c>
      <c r="M6957">
        <v>1456000</v>
      </c>
      <c r="N6957" s="3">
        <v>1</v>
      </c>
      <c r="O6957" s="50" t="e">
        <f>INDEX([1]Dados!$M$2:$N$26779,MATCH($P6957,[1]Dados!$N$2:$N$26779,),2)</f>
        <v>#N/A</v>
      </c>
      <c r="P6957">
        <v>173070</v>
      </c>
      <c r="Q6957" s="1">
        <v>37215</v>
      </c>
      <c r="R6957" s="1">
        <v>37219</v>
      </c>
      <c r="S6957" t="s">
        <v>2468</v>
      </c>
    </row>
    <row r="6958" spans="1:19" x14ac:dyDescent="0.2">
      <c r="A6958" s="7">
        <v>221110</v>
      </c>
      <c r="B6958" s="3">
        <v>12211</v>
      </c>
      <c r="C6958" s="3" t="s">
        <v>30</v>
      </c>
      <c r="D6958" s="2" t="s">
        <v>834</v>
      </c>
      <c r="E6958" s="3">
        <v>19</v>
      </c>
      <c r="F6958" s="17">
        <v>0</v>
      </c>
      <c r="G6958" s="17">
        <v>1</v>
      </c>
      <c r="H6958" s="17">
        <v>0</v>
      </c>
      <c r="I6958" s="7" t="s">
        <v>3</v>
      </c>
      <c r="J6958" s="7">
        <v>0</v>
      </c>
      <c r="K6958" s="4">
        <v>1293</v>
      </c>
      <c r="L6958" s="5">
        <v>1293.0592999999999</v>
      </c>
      <c r="M6958">
        <v>71041.7</v>
      </c>
      <c r="N6958" s="3">
        <v>1</v>
      </c>
      <c r="O6958" s="50" t="e">
        <f>INDEX([1]Dados!$M$2:$N$26779,MATCH($P6958,[1]Dados!$N$2:$N$26779,),2)</f>
        <v>#N/A</v>
      </c>
      <c r="P6958">
        <v>172551</v>
      </c>
      <c r="Q6958" s="1">
        <v>37215</v>
      </c>
      <c r="R6958" s="1">
        <v>37219</v>
      </c>
      <c r="S6958" t="s">
        <v>2134</v>
      </c>
    </row>
    <row r="6959" spans="1:19" x14ac:dyDescent="0.2">
      <c r="A6959" s="7">
        <v>221170</v>
      </c>
      <c r="B6959" s="3">
        <v>12564</v>
      </c>
      <c r="C6959" s="3" t="s">
        <v>30</v>
      </c>
      <c r="D6959" s="2" t="s">
        <v>860</v>
      </c>
      <c r="E6959" s="3">
        <v>19</v>
      </c>
      <c r="F6959" s="17">
        <v>0</v>
      </c>
      <c r="G6959" s="17">
        <v>1</v>
      </c>
      <c r="H6959" s="17">
        <v>0</v>
      </c>
      <c r="I6959" s="7" t="s">
        <v>3</v>
      </c>
      <c r="J6959" s="7">
        <v>0</v>
      </c>
      <c r="K6959" s="4">
        <v>119</v>
      </c>
      <c r="L6959" s="5">
        <v>119.38590000000001</v>
      </c>
      <c r="M6959">
        <v>253631.45</v>
      </c>
      <c r="N6959" s="3">
        <v>1</v>
      </c>
      <c r="O6959" s="50" t="e">
        <f>INDEX([1]Dados!$M$2:$N$26779,MATCH($P6959,[1]Dados!$N$2:$N$26779,),2)</f>
        <v>#N/A</v>
      </c>
      <c r="P6959">
        <v>173174</v>
      </c>
      <c r="Q6959" s="1">
        <v>37215</v>
      </c>
      <c r="R6959" s="1">
        <v>37219</v>
      </c>
      <c r="S6959" t="s">
        <v>2134</v>
      </c>
    </row>
    <row r="6960" spans="1:19" x14ac:dyDescent="0.2">
      <c r="A6960" s="7">
        <v>221170</v>
      </c>
      <c r="B6960" s="3">
        <v>12564</v>
      </c>
      <c r="C6960" s="3" t="s">
        <v>30</v>
      </c>
      <c r="D6960" s="2" t="s">
        <v>860</v>
      </c>
      <c r="E6960" s="3">
        <v>19</v>
      </c>
      <c r="F6960" s="17">
        <v>0</v>
      </c>
      <c r="G6960" s="17">
        <v>1</v>
      </c>
      <c r="H6960" s="17">
        <v>0</v>
      </c>
      <c r="I6960" s="7" t="s">
        <v>3</v>
      </c>
      <c r="J6960" s="7">
        <v>0</v>
      </c>
      <c r="K6960" s="4">
        <v>119</v>
      </c>
      <c r="L6960" s="5">
        <v>119.3861</v>
      </c>
      <c r="M6960">
        <v>174167.65</v>
      </c>
      <c r="N6960" s="3">
        <v>1</v>
      </c>
      <c r="O6960" s="50" t="e">
        <f>INDEX([1]Dados!$M$2:$N$26779,MATCH($P6960,[1]Dados!$N$2:$N$26779,),2)</f>
        <v>#N/A</v>
      </c>
      <c r="P6960">
        <v>173175</v>
      </c>
      <c r="Q6960" s="1">
        <v>37215</v>
      </c>
      <c r="R6960" s="1">
        <v>37219</v>
      </c>
      <c r="S6960" t="s">
        <v>2134</v>
      </c>
    </row>
    <row r="6961" spans="1:19" x14ac:dyDescent="0.2">
      <c r="A6961" s="7">
        <v>221170</v>
      </c>
      <c r="B6961" s="3">
        <v>12564</v>
      </c>
      <c r="C6961" s="3" t="s">
        <v>30</v>
      </c>
      <c r="D6961" s="2" t="s">
        <v>860</v>
      </c>
      <c r="E6961" s="3">
        <v>19</v>
      </c>
      <c r="F6961" s="17">
        <v>0</v>
      </c>
      <c r="G6961" s="17">
        <v>1</v>
      </c>
      <c r="H6961" s="17">
        <v>0</v>
      </c>
      <c r="I6961" s="7" t="s">
        <v>3</v>
      </c>
      <c r="J6961" s="7">
        <v>0</v>
      </c>
      <c r="K6961" s="4">
        <v>1203</v>
      </c>
      <c r="L6961" s="5">
        <v>1203.0829000000001</v>
      </c>
      <c r="M6961">
        <v>20416.21</v>
      </c>
      <c r="N6961" s="3">
        <v>1</v>
      </c>
      <c r="O6961" s="50" t="e">
        <f>INDEX([1]Dados!$M$2:$N$26779,MATCH($P6961,[1]Dados!$N$2:$N$26779,),2)</f>
        <v>#N/A</v>
      </c>
      <c r="P6961">
        <v>172580</v>
      </c>
      <c r="Q6961" s="1">
        <v>37215</v>
      </c>
      <c r="R6961" s="1">
        <v>37219</v>
      </c>
      <c r="S6961" t="s">
        <v>2134</v>
      </c>
    </row>
    <row r="6962" spans="1:19" x14ac:dyDescent="0.2">
      <c r="A6962" s="7">
        <v>221170</v>
      </c>
      <c r="B6962" s="3">
        <v>12564</v>
      </c>
      <c r="C6962" s="3" t="s">
        <v>30</v>
      </c>
      <c r="D6962" s="2" t="s">
        <v>860</v>
      </c>
      <c r="E6962" s="3">
        <v>19</v>
      </c>
      <c r="F6962" s="17">
        <v>0</v>
      </c>
      <c r="G6962" s="17">
        <v>1</v>
      </c>
      <c r="H6962" s="17">
        <v>0</v>
      </c>
      <c r="I6962" s="7">
        <v>1.1000000000000001</v>
      </c>
      <c r="J6962" s="7">
        <v>25</v>
      </c>
      <c r="K6962" s="4">
        <v>1214</v>
      </c>
      <c r="L6962" s="5">
        <v>1214.0587</v>
      </c>
      <c r="M6962">
        <v>84515.75</v>
      </c>
      <c r="N6962" s="3">
        <v>1</v>
      </c>
      <c r="O6962" s="50" t="e">
        <f>INDEX([1]Dados!$M$2:$N$26779,MATCH($P6962,[1]Dados!$N$2:$N$26779,),2)</f>
        <v>#N/A</v>
      </c>
      <c r="P6962">
        <v>172645</v>
      </c>
      <c r="Q6962" s="1">
        <v>37215</v>
      </c>
      <c r="R6962" s="1">
        <v>37219</v>
      </c>
      <c r="S6962" t="s">
        <v>914</v>
      </c>
    </row>
    <row r="6963" spans="1:19" x14ac:dyDescent="0.2">
      <c r="A6963" s="7">
        <v>221170</v>
      </c>
      <c r="B6963" s="3">
        <v>12564</v>
      </c>
      <c r="C6963" s="3" t="s">
        <v>30</v>
      </c>
      <c r="D6963" s="2" t="s">
        <v>860</v>
      </c>
      <c r="E6963" s="3">
        <v>19</v>
      </c>
      <c r="F6963" s="17">
        <v>0</v>
      </c>
      <c r="G6963" s="17">
        <v>1</v>
      </c>
      <c r="H6963" s="17">
        <v>0</v>
      </c>
      <c r="I6963" s="7">
        <v>1.2</v>
      </c>
      <c r="J6963" s="7">
        <v>2</v>
      </c>
      <c r="K6963" s="4">
        <v>1214</v>
      </c>
      <c r="L6963" s="5">
        <v>1214.0587</v>
      </c>
      <c r="M6963">
        <v>84515.75</v>
      </c>
      <c r="N6963" s="3">
        <v>1</v>
      </c>
      <c r="O6963" s="50" t="e">
        <f>INDEX([1]Dados!$M$2:$N$26779,MATCH($P6963,[1]Dados!$N$2:$N$26779,),2)</f>
        <v>#N/A</v>
      </c>
      <c r="P6963">
        <v>172645</v>
      </c>
      <c r="Q6963" s="1">
        <v>37215</v>
      </c>
      <c r="R6963" s="1">
        <v>37219</v>
      </c>
      <c r="S6963" t="s">
        <v>914</v>
      </c>
    </row>
    <row r="6964" spans="1:19" x14ac:dyDescent="0.2">
      <c r="A6964" s="7">
        <v>221170</v>
      </c>
      <c r="B6964" s="3">
        <v>12564</v>
      </c>
      <c r="C6964" s="3" t="s">
        <v>30</v>
      </c>
      <c r="D6964" s="2" t="s">
        <v>860</v>
      </c>
      <c r="E6964" s="3">
        <v>19</v>
      </c>
      <c r="F6964" s="17">
        <v>0</v>
      </c>
      <c r="G6964" s="17">
        <v>1</v>
      </c>
      <c r="H6964" s="17">
        <v>0</v>
      </c>
      <c r="I6964" s="7">
        <v>1.3</v>
      </c>
      <c r="J6964" s="7">
        <v>1</v>
      </c>
      <c r="K6964" s="4">
        <v>1214</v>
      </c>
      <c r="L6964" s="5">
        <v>1214.0587</v>
      </c>
      <c r="M6964">
        <v>84515.75</v>
      </c>
      <c r="N6964" s="3">
        <v>1</v>
      </c>
      <c r="O6964" s="50" t="e">
        <f>INDEX([1]Dados!$M$2:$N$26779,MATCH($P6964,[1]Dados!$N$2:$N$26779,),2)</f>
        <v>#N/A</v>
      </c>
      <c r="P6964">
        <v>172645</v>
      </c>
      <c r="Q6964" s="1">
        <v>37215</v>
      </c>
      <c r="R6964" s="1">
        <v>37219</v>
      </c>
      <c r="S6964" t="s">
        <v>914</v>
      </c>
    </row>
    <row r="6965" spans="1:19" x14ac:dyDescent="0.2">
      <c r="A6965" s="7">
        <v>221170</v>
      </c>
      <c r="B6965" s="3">
        <v>12564</v>
      </c>
      <c r="C6965" s="3" t="s">
        <v>30</v>
      </c>
      <c r="D6965" s="2" t="s">
        <v>860</v>
      </c>
      <c r="E6965" s="3">
        <v>19</v>
      </c>
      <c r="F6965" s="17">
        <v>0</v>
      </c>
      <c r="G6965" s="17">
        <v>1</v>
      </c>
      <c r="H6965" s="17">
        <v>0</v>
      </c>
      <c r="I6965" s="7">
        <v>3.1</v>
      </c>
      <c r="J6965" s="7">
        <v>24</v>
      </c>
      <c r="K6965" s="4">
        <v>1214</v>
      </c>
      <c r="L6965" s="5">
        <v>1214.0589</v>
      </c>
      <c r="M6965">
        <v>286200</v>
      </c>
      <c r="N6965" s="3">
        <v>1</v>
      </c>
      <c r="O6965" s="50" t="e">
        <f>INDEX([1]Dados!$M$2:$N$26779,MATCH($P6965,[1]Dados!$N$2:$N$26779,),2)</f>
        <v>#N/A</v>
      </c>
      <c r="P6965">
        <v>173071</v>
      </c>
      <c r="Q6965" s="1">
        <v>37215</v>
      </c>
      <c r="R6965" s="1">
        <v>37219</v>
      </c>
      <c r="S6965" t="s">
        <v>2470</v>
      </c>
    </row>
    <row r="6966" spans="1:19" x14ac:dyDescent="0.2">
      <c r="A6966" s="7">
        <v>221170</v>
      </c>
      <c r="B6966" s="3">
        <v>12564</v>
      </c>
      <c r="C6966" s="3" t="s">
        <v>30</v>
      </c>
      <c r="D6966" s="2" t="s">
        <v>860</v>
      </c>
      <c r="E6966" s="3">
        <v>19</v>
      </c>
      <c r="F6966" s="17">
        <v>0</v>
      </c>
      <c r="G6966" s="17">
        <v>1</v>
      </c>
      <c r="H6966" s="17">
        <v>0</v>
      </c>
      <c r="I6966" s="7">
        <v>3.2</v>
      </c>
      <c r="J6966" s="7">
        <v>28</v>
      </c>
      <c r="K6966" s="4">
        <v>1214</v>
      </c>
      <c r="L6966" s="5">
        <v>1214.0589</v>
      </c>
      <c r="M6966">
        <v>286200</v>
      </c>
      <c r="N6966" s="3">
        <v>1</v>
      </c>
      <c r="O6966" s="50" t="e">
        <f>INDEX([1]Dados!$M$2:$N$26779,MATCH($P6966,[1]Dados!$N$2:$N$26779,),2)</f>
        <v>#N/A</v>
      </c>
      <c r="P6966">
        <v>173071</v>
      </c>
      <c r="Q6966" s="1">
        <v>37215</v>
      </c>
      <c r="R6966" s="1">
        <v>37219</v>
      </c>
      <c r="S6966" t="s">
        <v>2470</v>
      </c>
    </row>
    <row r="6967" spans="1:19" x14ac:dyDescent="0.2">
      <c r="A6967" s="7">
        <v>221170</v>
      </c>
      <c r="B6967" s="3">
        <v>12564</v>
      </c>
      <c r="C6967" s="3" t="s">
        <v>30</v>
      </c>
      <c r="D6967" s="2" t="s">
        <v>860</v>
      </c>
      <c r="E6967" s="3">
        <v>19</v>
      </c>
      <c r="F6967" s="17">
        <v>0</v>
      </c>
      <c r="G6967" s="17">
        <v>1</v>
      </c>
      <c r="H6967" s="17">
        <v>0</v>
      </c>
      <c r="I6967" s="7">
        <v>3.3</v>
      </c>
      <c r="J6967" s="7">
        <v>0</v>
      </c>
      <c r="K6967" s="4">
        <v>1214</v>
      </c>
      <c r="L6967" s="5">
        <v>1214.0589</v>
      </c>
      <c r="M6967">
        <v>286200</v>
      </c>
      <c r="N6967" s="3">
        <v>1</v>
      </c>
      <c r="O6967" s="50" t="e">
        <f>INDEX([1]Dados!$M$2:$N$26779,MATCH($P6967,[1]Dados!$N$2:$N$26779,),2)</f>
        <v>#N/A</v>
      </c>
      <c r="P6967">
        <v>173071</v>
      </c>
      <c r="Q6967" s="1">
        <v>37215</v>
      </c>
      <c r="R6967" s="1">
        <v>37219</v>
      </c>
      <c r="S6967" t="s">
        <v>2470</v>
      </c>
    </row>
    <row r="6968" spans="1:19" x14ac:dyDescent="0.2">
      <c r="A6968" s="7">
        <v>221170</v>
      </c>
      <c r="B6968" s="3">
        <v>12564</v>
      </c>
      <c r="C6968" s="3" t="s">
        <v>30</v>
      </c>
      <c r="D6968" s="2" t="s">
        <v>860</v>
      </c>
      <c r="E6968" s="3">
        <v>19</v>
      </c>
      <c r="F6968" s="17">
        <v>0</v>
      </c>
      <c r="G6968" s="17">
        <v>1</v>
      </c>
      <c r="H6968" s="17">
        <v>0</v>
      </c>
      <c r="I6968" s="7">
        <v>3.4</v>
      </c>
      <c r="J6968" s="7">
        <v>7</v>
      </c>
      <c r="K6968" s="4">
        <v>1214</v>
      </c>
      <c r="L6968" s="5">
        <v>1214.0589</v>
      </c>
      <c r="M6968">
        <v>286200</v>
      </c>
      <c r="N6968" s="3">
        <v>1</v>
      </c>
      <c r="O6968" s="50" t="e">
        <f>INDEX([1]Dados!$M$2:$N$26779,MATCH($P6968,[1]Dados!$N$2:$N$26779,),2)</f>
        <v>#N/A</v>
      </c>
      <c r="P6968">
        <v>173071</v>
      </c>
      <c r="Q6968" s="1">
        <v>37215</v>
      </c>
      <c r="R6968" s="1">
        <v>37219</v>
      </c>
      <c r="S6968" t="s">
        <v>2470</v>
      </c>
    </row>
    <row r="6969" spans="1:19" x14ac:dyDescent="0.2">
      <c r="A6969" s="7">
        <v>221170</v>
      </c>
      <c r="B6969" s="3">
        <v>12564</v>
      </c>
      <c r="C6969" s="3" t="s">
        <v>30</v>
      </c>
      <c r="D6969" s="2" t="s">
        <v>860</v>
      </c>
      <c r="E6969" s="3">
        <v>19</v>
      </c>
      <c r="F6969" s="17">
        <v>0</v>
      </c>
      <c r="G6969" s="17">
        <v>1</v>
      </c>
      <c r="H6969" s="17">
        <v>0</v>
      </c>
      <c r="I6969" s="7">
        <v>2.1</v>
      </c>
      <c r="J6969" s="7">
        <v>21</v>
      </c>
      <c r="K6969" s="4">
        <v>1293</v>
      </c>
      <c r="L6969" s="5">
        <v>1293.0592999999999</v>
      </c>
      <c r="M6969">
        <v>13514.94</v>
      </c>
      <c r="N6969" s="3">
        <v>1</v>
      </c>
      <c r="O6969" s="50" t="e">
        <f>INDEX([1]Dados!$M$2:$N$26779,MATCH($P6969,[1]Dados!$N$2:$N$26779,),2)</f>
        <v>#N/A</v>
      </c>
      <c r="P6969">
        <v>172528</v>
      </c>
      <c r="Q6969" s="1">
        <v>37215</v>
      </c>
      <c r="R6969" s="1">
        <v>37219</v>
      </c>
      <c r="S6969" t="s">
        <v>2469</v>
      </c>
    </row>
    <row r="6970" spans="1:19" x14ac:dyDescent="0.2">
      <c r="A6970" s="7">
        <v>410150</v>
      </c>
      <c r="B6970" s="3">
        <v>74276</v>
      </c>
      <c r="C6970" s="3" t="s">
        <v>37</v>
      </c>
      <c r="D6970" s="2" t="s">
        <v>263</v>
      </c>
      <c r="E6970" s="3">
        <v>19</v>
      </c>
      <c r="F6970" s="17">
        <v>0</v>
      </c>
      <c r="G6970" s="17">
        <v>1</v>
      </c>
      <c r="H6970" s="17">
        <v>0</v>
      </c>
      <c r="I6970" s="7">
        <v>5.0999999999999996</v>
      </c>
      <c r="J6970" s="7">
        <v>18</v>
      </c>
      <c r="K6970" s="4">
        <v>1203</v>
      </c>
      <c r="L6970" s="5">
        <v>1203.0597</v>
      </c>
      <c r="M6970">
        <v>369396.19</v>
      </c>
      <c r="N6970" s="33">
        <v>1</v>
      </c>
      <c r="O6970" s="50" t="e">
        <f>INDEX([1]Dados!$M$2:$N$26779,MATCH($P6970,[1]Dados!$N$2:$N$26779,),2)</f>
        <v>#N/A</v>
      </c>
      <c r="P6970">
        <v>172717</v>
      </c>
      <c r="Q6970" s="1">
        <v>37215</v>
      </c>
      <c r="R6970" s="1">
        <v>37219</v>
      </c>
      <c r="S6970" t="s">
        <v>1202</v>
      </c>
    </row>
    <row r="6971" spans="1:19" x14ac:dyDescent="0.2">
      <c r="A6971" s="7">
        <v>410150</v>
      </c>
      <c r="B6971" s="3">
        <v>74276</v>
      </c>
      <c r="C6971" s="3" t="s">
        <v>37</v>
      </c>
      <c r="D6971" s="2" t="s">
        <v>263</v>
      </c>
      <c r="E6971" s="3">
        <v>19</v>
      </c>
      <c r="F6971" s="17">
        <v>0</v>
      </c>
      <c r="G6971" s="17">
        <v>1</v>
      </c>
      <c r="H6971" s="17">
        <v>0</v>
      </c>
      <c r="I6971" s="7">
        <v>5.2</v>
      </c>
      <c r="J6971" s="7">
        <v>15</v>
      </c>
      <c r="K6971" s="4">
        <v>1203</v>
      </c>
      <c r="L6971" s="5">
        <v>1203.0597</v>
      </c>
      <c r="M6971">
        <v>369396.19</v>
      </c>
      <c r="N6971" s="33">
        <v>1</v>
      </c>
      <c r="O6971" s="50" t="e">
        <f>INDEX([1]Dados!$M$2:$N$26779,MATCH($P6971,[1]Dados!$N$2:$N$26779,),2)</f>
        <v>#N/A</v>
      </c>
      <c r="P6971">
        <v>172717</v>
      </c>
      <c r="Q6971" s="1">
        <v>37215</v>
      </c>
      <c r="R6971" s="1">
        <v>37219</v>
      </c>
      <c r="S6971" t="s">
        <v>1202</v>
      </c>
    </row>
    <row r="6972" spans="1:19" x14ac:dyDescent="0.2">
      <c r="A6972" s="7">
        <v>410150</v>
      </c>
      <c r="B6972" s="3">
        <v>74276</v>
      </c>
      <c r="C6972" s="3" t="s">
        <v>37</v>
      </c>
      <c r="D6972" s="2" t="s">
        <v>263</v>
      </c>
      <c r="E6972" s="3">
        <v>19</v>
      </c>
      <c r="F6972" s="17">
        <v>0</v>
      </c>
      <c r="G6972" s="17">
        <v>1</v>
      </c>
      <c r="H6972" s="17">
        <v>0</v>
      </c>
      <c r="I6972" s="7">
        <v>5.3</v>
      </c>
      <c r="J6972" s="7">
        <v>17</v>
      </c>
      <c r="K6972" s="4">
        <v>1203</v>
      </c>
      <c r="L6972" s="5">
        <v>1203.0597</v>
      </c>
      <c r="M6972">
        <v>369396.19</v>
      </c>
      <c r="N6972" s="33">
        <v>1</v>
      </c>
      <c r="O6972" s="50" t="e">
        <f>INDEX([1]Dados!$M$2:$N$26779,MATCH($P6972,[1]Dados!$N$2:$N$26779,),2)</f>
        <v>#N/A</v>
      </c>
      <c r="P6972">
        <v>172717</v>
      </c>
      <c r="Q6972" s="1">
        <v>37215</v>
      </c>
      <c r="R6972" s="1">
        <v>37219</v>
      </c>
      <c r="S6972" t="s">
        <v>1202</v>
      </c>
    </row>
    <row r="6973" spans="1:19" x14ac:dyDescent="0.2">
      <c r="A6973" s="7">
        <v>410150</v>
      </c>
      <c r="B6973" s="3">
        <v>74276</v>
      </c>
      <c r="C6973" s="3" t="s">
        <v>37</v>
      </c>
      <c r="D6973" s="2" t="s">
        <v>263</v>
      </c>
      <c r="E6973" s="3">
        <v>19</v>
      </c>
      <c r="F6973" s="17">
        <v>0</v>
      </c>
      <c r="G6973" s="17">
        <v>1</v>
      </c>
      <c r="H6973" s="17">
        <v>0</v>
      </c>
      <c r="I6973" s="7">
        <v>4.0999999999999996</v>
      </c>
      <c r="J6973" s="7">
        <v>28</v>
      </c>
      <c r="K6973" s="4">
        <v>1214</v>
      </c>
      <c r="L6973" s="5">
        <v>1214.0589</v>
      </c>
      <c r="M6973">
        <v>3269700</v>
      </c>
      <c r="N6973" s="33">
        <v>1</v>
      </c>
      <c r="O6973" s="50" t="e">
        <f>INDEX([1]Dados!$M$2:$N$26779,MATCH($P6973,[1]Dados!$N$2:$N$26779,),2)</f>
        <v>#N/A</v>
      </c>
      <c r="P6973">
        <v>173072</v>
      </c>
      <c r="Q6973" s="1">
        <v>37215</v>
      </c>
      <c r="R6973" s="1">
        <v>37219</v>
      </c>
      <c r="S6973" t="s">
        <v>1070</v>
      </c>
    </row>
    <row r="6974" spans="1:19" x14ac:dyDescent="0.2">
      <c r="A6974" s="7">
        <v>410150</v>
      </c>
      <c r="B6974" s="3">
        <v>74276</v>
      </c>
      <c r="C6974" s="3" t="s">
        <v>37</v>
      </c>
      <c r="D6974" s="2" t="s">
        <v>263</v>
      </c>
      <c r="E6974" s="3">
        <v>19</v>
      </c>
      <c r="F6974" s="17">
        <v>0</v>
      </c>
      <c r="G6974" s="17">
        <v>1</v>
      </c>
      <c r="H6974" s="17">
        <v>0</v>
      </c>
      <c r="I6974" s="7">
        <v>4.2</v>
      </c>
      <c r="J6974" s="7">
        <v>28</v>
      </c>
      <c r="K6974" s="4">
        <v>1214</v>
      </c>
      <c r="L6974" s="5">
        <v>1214.0589</v>
      </c>
      <c r="M6974">
        <v>3269700</v>
      </c>
      <c r="N6974" s="33">
        <v>1</v>
      </c>
      <c r="O6974" s="50" t="e">
        <f>INDEX([1]Dados!$M$2:$N$26779,MATCH($P6974,[1]Dados!$N$2:$N$26779,),2)</f>
        <v>#N/A</v>
      </c>
      <c r="P6974">
        <v>173072</v>
      </c>
      <c r="Q6974" s="1">
        <v>37215</v>
      </c>
      <c r="R6974" s="1">
        <v>37219</v>
      </c>
      <c r="S6974" t="s">
        <v>1070</v>
      </c>
    </row>
    <row r="6975" spans="1:19" x14ac:dyDescent="0.2">
      <c r="A6975" s="7">
        <v>410150</v>
      </c>
      <c r="B6975" s="3">
        <v>74276</v>
      </c>
      <c r="C6975" s="3" t="s">
        <v>37</v>
      </c>
      <c r="D6975" s="2" t="s">
        <v>263</v>
      </c>
      <c r="E6975" s="3">
        <v>19</v>
      </c>
      <c r="F6975" s="17">
        <v>0</v>
      </c>
      <c r="G6975" s="17">
        <v>1</v>
      </c>
      <c r="H6975" s="17">
        <v>0</v>
      </c>
      <c r="I6975" s="7">
        <v>4.3</v>
      </c>
      <c r="J6975" s="7">
        <v>25</v>
      </c>
      <c r="K6975" s="4">
        <v>1214</v>
      </c>
      <c r="L6975" s="5">
        <v>1214.0589</v>
      </c>
      <c r="M6975">
        <v>3269700</v>
      </c>
      <c r="N6975" s="33">
        <v>1</v>
      </c>
      <c r="O6975" s="50" t="e">
        <f>INDEX([1]Dados!$M$2:$N$26779,MATCH($P6975,[1]Dados!$N$2:$N$26779,),2)</f>
        <v>#N/A</v>
      </c>
      <c r="P6975">
        <v>173072</v>
      </c>
      <c r="Q6975" s="1">
        <v>37215</v>
      </c>
      <c r="R6975" s="1">
        <v>37219</v>
      </c>
      <c r="S6975" t="s">
        <v>1070</v>
      </c>
    </row>
    <row r="6976" spans="1:19" x14ac:dyDescent="0.2">
      <c r="A6976" s="7">
        <v>410150</v>
      </c>
      <c r="B6976" s="3">
        <v>74276</v>
      </c>
      <c r="C6976" s="3" t="s">
        <v>37</v>
      </c>
      <c r="D6976" s="2" t="s">
        <v>263</v>
      </c>
      <c r="E6976" s="3">
        <v>19</v>
      </c>
      <c r="F6976" s="17">
        <v>0</v>
      </c>
      <c r="G6976" s="17">
        <v>1</v>
      </c>
      <c r="H6976" s="17">
        <v>0</v>
      </c>
      <c r="I6976" s="7">
        <v>4.4000000000000004</v>
      </c>
      <c r="J6976" s="7">
        <v>20</v>
      </c>
      <c r="K6976" s="4">
        <v>1214</v>
      </c>
      <c r="L6976" s="5">
        <v>1214.0589</v>
      </c>
      <c r="M6976">
        <v>3269700</v>
      </c>
      <c r="N6976" s="33">
        <v>1</v>
      </c>
      <c r="O6976" s="50" t="e">
        <f>INDEX([1]Dados!$M$2:$N$26779,MATCH($P6976,[1]Dados!$N$2:$N$26779,),2)</f>
        <v>#N/A</v>
      </c>
      <c r="P6976">
        <v>173072</v>
      </c>
      <c r="Q6976" s="1">
        <v>37215</v>
      </c>
      <c r="R6976" s="1">
        <v>37219</v>
      </c>
      <c r="S6976" t="s">
        <v>1070</v>
      </c>
    </row>
    <row r="6977" spans="1:19" x14ac:dyDescent="0.2">
      <c r="A6977" s="7">
        <v>410150</v>
      </c>
      <c r="B6977" s="3">
        <v>74276</v>
      </c>
      <c r="C6977" s="3" t="s">
        <v>37</v>
      </c>
      <c r="D6977" s="2" t="s">
        <v>263</v>
      </c>
      <c r="E6977" s="3">
        <v>19</v>
      </c>
      <c r="F6977" s="17">
        <v>0</v>
      </c>
      <c r="G6977" s="17">
        <v>1</v>
      </c>
      <c r="H6977" s="17">
        <v>0</v>
      </c>
      <c r="I6977" s="7">
        <v>4.5</v>
      </c>
      <c r="J6977" s="7">
        <v>15</v>
      </c>
      <c r="K6977" s="4">
        <v>1214</v>
      </c>
      <c r="L6977" s="5">
        <v>1214.0589</v>
      </c>
      <c r="M6977">
        <v>3269700</v>
      </c>
      <c r="N6977" s="33">
        <v>1</v>
      </c>
      <c r="O6977" s="50" t="e">
        <f>INDEX([1]Dados!$M$2:$N$26779,MATCH($P6977,[1]Dados!$N$2:$N$26779,),2)</f>
        <v>#N/A</v>
      </c>
      <c r="P6977">
        <v>173072</v>
      </c>
      <c r="Q6977" s="1">
        <v>37215</v>
      </c>
      <c r="R6977" s="1">
        <v>37219</v>
      </c>
      <c r="S6977" t="s">
        <v>1070</v>
      </c>
    </row>
    <row r="6978" spans="1:19" x14ac:dyDescent="0.2">
      <c r="A6978" s="7">
        <v>410150</v>
      </c>
      <c r="B6978" s="3">
        <v>74276</v>
      </c>
      <c r="C6978" s="3" t="s">
        <v>37</v>
      </c>
      <c r="D6978" s="2" t="s">
        <v>263</v>
      </c>
      <c r="E6978" s="3">
        <v>19</v>
      </c>
      <c r="F6978" s="17">
        <v>0</v>
      </c>
      <c r="G6978" s="17">
        <v>1</v>
      </c>
      <c r="H6978" s="17">
        <v>0</v>
      </c>
      <c r="I6978" s="7">
        <v>1.1000000000000001</v>
      </c>
      <c r="J6978" s="7">
        <v>7</v>
      </c>
      <c r="K6978" s="4">
        <v>1214</v>
      </c>
      <c r="L6978" s="5">
        <v>1214.8580999999999</v>
      </c>
      <c r="M6978">
        <v>46080</v>
      </c>
      <c r="N6978" s="33">
        <v>1</v>
      </c>
      <c r="O6978" s="50" t="e">
        <f>INDEX([1]Dados!$M$2:$N$26779,MATCH($P6978,[1]Dados!$N$2:$N$26779,),2)</f>
        <v>#N/A</v>
      </c>
      <c r="P6978">
        <v>172898</v>
      </c>
      <c r="Q6978" s="1">
        <v>37215</v>
      </c>
      <c r="R6978" s="1">
        <v>37219</v>
      </c>
      <c r="S6978" t="s">
        <v>932</v>
      </c>
    </row>
    <row r="6979" spans="1:19" x14ac:dyDescent="0.2">
      <c r="A6979" s="7">
        <v>410150</v>
      </c>
      <c r="B6979" s="3">
        <v>74276</v>
      </c>
      <c r="C6979" s="3" t="s">
        <v>37</v>
      </c>
      <c r="D6979" s="2" t="s">
        <v>263</v>
      </c>
      <c r="E6979" s="3">
        <v>19</v>
      </c>
      <c r="F6979" s="17">
        <v>0</v>
      </c>
      <c r="G6979" s="17">
        <v>1</v>
      </c>
      <c r="H6979" s="17">
        <v>0</v>
      </c>
      <c r="I6979" s="7">
        <v>1.2</v>
      </c>
      <c r="J6979" s="7">
        <v>19</v>
      </c>
      <c r="K6979" s="4">
        <v>1214</v>
      </c>
      <c r="L6979" s="5">
        <v>1214.8580999999999</v>
      </c>
      <c r="M6979">
        <v>46080</v>
      </c>
      <c r="N6979" s="33">
        <v>1</v>
      </c>
      <c r="O6979" s="50" t="e">
        <f>INDEX([1]Dados!$M$2:$N$26779,MATCH($P6979,[1]Dados!$N$2:$N$26779,),2)</f>
        <v>#N/A</v>
      </c>
      <c r="P6979">
        <v>172898</v>
      </c>
      <c r="Q6979" s="1">
        <v>37215</v>
      </c>
      <c r="R6979" s="1">
        <v>37219</v>
      </c>
      <c r="S6979" t="s">
        <v>932</v>
      </c>
    </row>
    <row r="6980" spans="1:19" x14ac:dyDescent="0.2">
      <c r="A6980" s="7">
        <v>410150</v>
      </c>
      <c r="B6980" s="3">
        <v>74276</v>
      </c>
      <c r="C6980" s="3" t="s">
        <v>37</v>
      </c>
      <c r="D6980" s="2" t="s">
        <v>263</v>
      </c>
      <c r="E6980" s="3">
        <v>19</v>
      </c>
      <c r="F6980" s="17">
        <v>0</v>
      </c>
      <c r="G6980" s="17">
        <v>1</v>
      </c>
      <c r="H6980" s="17">
        <v>0</v>
      </c>
      <c r="I6980" s="7">
        <v>1.3</v>
      </c>
      <c r="J6980" s="7">
        <v>9</v>
      </c>
      <c r="K6980" s="4">
        <v>1214</v>
      </c>
      <c r="L6980" s="5">
        <v>1214.8580999999999</v>
      </c>
      <c r="M6980">
        <v>46080</v>
      </c>
      <c r="N6980" s="33">
        <v>1</v>
      </c>
      <c r="O6980" s="50" t="e">
        <f>INDEX([1]Dados!$M$2:$N$26779,MATCH($P6980,[1]Dados!$N$2:$N$26779,),2)</f>
        <v>#N/A</v>
      </c>
      <c r="P6980">
        <v>172898</v>
      </c>
      <c r="Q6980" s="1">
        <v>37215</v>
      </c>
      <c r="R6980" s="1">
        <v>37219</v>
      </c>
      <c r="S6980" t="s">
        <v>932</v>
      </c>
    </row>
    <row r="6981" spans="1:19" x14ac:dyDescent="0.2">
      <c r="A6981" s="7">
        <v>410150</v>
      </c>
      <c r="B6981" s="3">
        <v>74276</v>
      </c>
      <c r="C6981" s="3" t="s">
        <v>37</v>
      </c>
      <c r="D6981" s="2" t="s">
        <v>263</v>
      </c>
      <c r="E6981" s="3">
        <v>19</v>
      </c>
      <c r="F6981" s="17">
        <v>0</v>
      </c>
      <c r="G6981" s="17">
        <v>1</v>
      </c>
      <c r="H6981" s="17">
        <v>0</v>
      </c>
      <c r="I6981" s="7">
        <v>2.1</v>
      </c>
      <c r="J6981" s="7">
        <v>9</v>
      </c>
      <c r="K6981" s="4">
        <v>1214</v>
      </c>
      <c r="L6981" s="5">
        <v>1214.8580999999999</v>
      </c>
      <c r="M6981">
        <v>183237.41</v>
      </c>
      <c r="N6981" s="33">
        <v>1</v>
      </c>
      <c r="O6981" s="50" t="e">
        <f>INDEX([1]Dados!$M$2:$N$26779,MATCH($P6981,[1]Dados!$N$2:$N$26779,),2)</f>
        <v>#N/A</v>
      </c>
      <c r="P6981">
        <v>172899</v>
      </c>
      <c r="Q6981" s="1">
        <v>37215</v>
      </c>
      <c r="R6981" s="1">
        <v>37219</v>
      </c>
      <c r="S6981" t="s">
        <v>933</v>
      </c>
    </row>
    <row r="6982" spans="1:19" x14ac:dyDescent="0.2">
      <c r="A6982" s="7">
        <v>410150</v>
      </c>
      <c r="B6982" s="3">
        <v>74276</v>
      </c>
      <c r="C6982" s="3" t="s">
        <v>37</v>
      </c>
      <c r="D6982" s="2" t="s">
        <v>263</v>
      </c>
      <c r="E6982" s="3">
        <v>19</v>
      </c>
      <c r="F6982" s="17">
        <v>0</v>
      </c>
      <c r="G6982" s="17">
        <v>1</v>
      </c>
      <c r="H6982" s="17">
        <v>0</v>
      </c>
      <c r="I6982" s="7">
        <v>3.1</v>
      </c>
      <c r="J6982" s="7">
        <v>7</v>
      </c>
      <c r="K6982" s="4">
        <v>1214</v>
      </c>
      <c r="L6982" s="5">
        <v>1214.8580999999999</v>
      </c>
      <c r="M6982">
        <v>111944</v>
      </c>
      <c r="N6982" s="33">
        <v>1</v>
      </c>
      <c r="O6982" s="50" t="e">
        <f>INDEX([1]Dados!$M$2:$N$26779,MATCH($P6982,[1]Dados!$N$2:$N$26779,),2)</f>
        <v>#N/A</v>
      </c>
      <c r="P6982">
        <v>172900</v>
      </c>
      <c r="Q6982" s="1">
        <v>37215</v>
      </c>
      <c r="R6982" s="1">
        <v>37219</v>
      </c>
      <c r="S6982" t="s">
        <v>934</v>
      </c>
    </row>
    <row r="6983" spans="1:19" x14ac:dyDescent="0.2">
      <c r="A6983" s="7">
        <v>410150</v>
      </c>
      <c r="B6983" s="3">
        <v>74276</v>
      </c>
      <c r="C6983" s="3" t="s">
        <v>37</v>
      </c>
      <c r="D6983" s="2" t="s">
        <v>263</v>
      </c>
      <c r="E6983" s="3">
        <v>19</v>
      </c>
      <c r="F6983" s="17">
        <v>0</v>
      </c>
      <c r="G6983" s="17">
        <v>1</v>
      </c>
      <c r="H6983" s="17">
        <v>0</v>
      </c>
      <c r="I6983" s="7">
        <v>7.1</v>
      </c>
      <c r="J6983" s="7">
        <v>25</v>
      </c>
      <c r="K6983" s="4">
        <v>1220</v>
      </c>
      <c r="L6983" s="5">
        <v>1220.0906</v>
      </c>
      <c r="M6983">
        <v>40291.83</v>
      </c>
      <c r="N6983" s="33">
        <v>1</v>
      </c>
      <c r="O6983" s="50" t="e">
        <f>INDEX([1]Dados!$M$2:$N$26779,MATCH($P6983,[1]Dados!$N$2:$N$26779,),2)</f>
        <v>#N/A</v>
      </c>
      <c r="P6983">
        <v>173009</v>
      </c>
      <c r="Q6983" s="1">
        <v>37215</v>
      </c>
      <c r="R6983" s="1">
        <v>37219</v>
      </c>
      <c r="S6983" t="s">
        <v>935</v>
      </c>
    </row>
    <row r="6984" spans="1:19" x14ac:dyDescent="0.2">
      <c r="A6984" s="7">
        <v>410150</v>
      </c>
      <c r="B6984" s="3">
        <v>74276</v>
      </c>
      <c r="C6984" s="3" t="s">
        <v>37</v>
      </c>
      <c r="D6984" s="2" t="s">
        <v>263</v>
      </c>
      <c r="E6984" s="3">
        <v>19</v>
      </c>
      <c r="F6984" s="17">
        <v>0</v>
      </c>
      <c r="G6984" s="17">
        <v>1</v>
      </c>
      <c r="H6984" s="17">
        <v>0</v>
      </c>
      <c r="I6984" s="7">
        <v>7.2</v>
      </c>
      <c r="J6984" s="7">
        <v>23</v>
      </c>
      <c r="K6984" s="4">
        <v>1220</v>
      </c>
      <c r="L6984" s="5">
        <v>1220.0906</v>
      </c>
      <c r="M6984">
        <v>40291.83</v>
      </c>
      <c r="N6984" s="33">
        <v>1</v>
      </c>
      <c r="O6984" s="50" t="e">
        <f>INDEX([1]Dados!$M$2:$N$26779,MATCH($P6984,[1]Dados!$N$2:$N$26779,),2)</f>
        <v>#N/A</v>
      </c>
      <c r="P6984">
        <v>173009</v>
      </c>
      <c r="Q6984" s="1">
        <v>37215</v>
      </c>
      <c r="R6984" s="1">
        <v>37219</v>
      </c>
      <c r="S6984" t="s">
        <v>935</v>
      </c>
    </row>
    <row r="6985" spans="1:19" x14ac:dyDescent="0.2">
      <c r="A6985" s="7">
        <v>410150</v>
      </c>
      <c r="B6985" s="3">
        <v>74276</v>
      </c>
      <c r="C6985" s="3" t="s">
        <v>37</v>
      </c>
      <c r="D6985" s="2" t="s">
        <v>263</v>
      </c>
      <c r="E6985" s="3">
        <v>19</v>
      </c>
      <c r="F6985" s="17">
        <v>0</v>
      </c>
      <c r="G6985" s="17">
        <v>1</v>
      </c>
      <c r="H6985" s="17">
        <v>0</v>
      </c>
      <c r="I6985" s="7">
        <v>8.1</v>
      </c>
      <c r="J6985" s="7">
        <v>25</v>
      </c>
      <c r="K6985" s="4">
        <v>1220</v>
      </c>
      <c r="L6985" s="5">
        <v>1220.0906</v>
      </c>
      <c r="M6985">
        <v>1285094.1599999999</v>
      </c>
      <c r="N6985" s="33">
        <v>1</v>
      </c>
      <c r="O6985" s="50" t="e">
        <f>INDEX([1]Dados!$M$2:$N$26779,MATCH($P6985,[1]Dados!$N$2:$N$26779,),2)</f>
        <v>#N/A</v>
      </c>
      <c r="P6985">
        <v>173010</v>
      </c>
      <c r="Q6985" s="1">
        <v>37215</v>
      </c>
      <c r="R6985" s="1">
        <v>37219</v>
      </c>
      <c r="S6985" t="s">
        <v>935</v>
      </c>
    </row>
    <row r="6986" spans="1:19" x14ac:dyDescent="0.2">
      <c r="A6986" s="7">
        <v>410150</v>
      </c>
      <c r="B6986" s="3">
        <v>74276</v>
      </c>
      <c r="C6986" s="3" t="s">
        <v>37</v>
      </c>
      <c r="D6986" s="2" t="s">
        <v>263</v>
      </c>
      <c r="E6986" s="3">
        <v>19</v>
      </c>
      <c r="F6986" s="17">
        <v>0</v>
      </c>
      <c r="G6986" s="17">
        <v>1</v>
      </c>
      <c r="H6986" s="17">
        <v>0</v>
      </c>
      <c r="I6986" s="7">
        <v>8.1999999999999993</v>
      </c>
      <c r="J6986" s="7">
        <v>23</v>
      </c>
      <c r="K6986" s="4">
        <v>1220</v>
      </c>
      <c r="L6986" s="5">
        <v>1220.0906</v>
      </c>
      <c r="M6986">
        <v>1285094.1599999999</v>
      </c>
      <c r="N6986" s="33">
        <v>1</v>
      </c>
      <c r="O6986" s="50" t="e">
        <f>INDEX([1]Dados!$M$2:$N$26779,MATCH($P6986,[1]Dados!$N$2:$N$26779,),2)</f>
        <v>#N/A</v>
      </c>
      <c r="P6986">
        <v>173010</v>
      </c>
      <c r="Q6986" s="1">
        <v>37215</v>
      </c>
      <c r="R6986" s="1">
        <v>37219</v>
      </c>
      <c r="S6986" t="s">
        <v>935</v>
      </c>
    </row>
    <row r="6987" spans="1:19" x14ac:dyDescent="0.2">
      <c r="A6987" s="7">
        <v>410150</v>
      </c>
      <c r="B6987" s="3">
        <v>74276</v>
      </c>
      <c r="C6987" s="3" t="s">
        <v>37</v>
      </c>
      <c r="D6987" s="2" t="s">
        <v>263</v>
      </c>
      <c r="E6987" s="3">
        <v>19</v>
      </c>
      <c r="F6987" s="17">
        <v>0</v>
      </c>
      <c r="G6987" s="17">
        <v>1</v>
      </c>
      <c r="H6987" s="17">
        <v>0</v>
      </c>
      <c r="I6987" s="7">
        <v>8.3000000000000007</v>
      </c>
      <c r="J6987" s="7">
        <v>11</v>
      </c>
      <c r="K6987" s="4">
        <v>1220</v>
      </c>
      <c r="L6987" s="5">
        <v>1220.0906</v>
      </c>
      <c r="M6987">
        <v>1285094.1599999999</v>
      </c>
      <c r="N6987" s="33">
        <v>1</v>
      </c>
      <c r="O6987" s="50" t="e">
        <f>INDEX([1]Dados!$M$2:$N$26779,MATCH($P6987,[1]Dados!$N$2:$N$26779,),2)</f>
        <v>#N/A</v>
      </c>
      <c r="P6987">
        <v>173010</v>
      </c>
      <c r="Q6987" s="1">
        <v>37215</v>
      </c>
      <c r="R6987" s="1">
        <v>37219</v>
      </c>
      <c r="S6987" t="s">
        <v>935</v>
      </c>
    </row>
    <row r="6988" spans="1:19" x14ac:dyDescent="0.2">
      <c r="A6988" s="7">
        <v>410150</v>
      </c>
      <c r="B6988" s="3">
        <v>74276</v>
      </c>
      <c r="C6988" s="3" t="s">
        <v>37</v>
      </c>
      <c r="D6988" s="2" t="s">
        <v>263</v>
      </c>
      <c r="E6988" s="3">
        <v>19</v>
      </c>
      <c r="F6988" s="17">
        <v>0</v>
      </c>
      <c r="G6988" s="17">
        <v>1</v>
      </c>
      <c r="H6988" s="17">
        <v>0</v>
      </c>
      <c r="I6988" s="7">
        <v>8.4</v>
      </c>
      <c r="J6988" s="7">
        <v>23</v>
      </c>
      <c r="K6988" s="4">
        <v>1220</v>
      </c>
      <c r="L6988" s="5">
        <v>1220.0906</v>
      </c>
      <c r="M6988">
        <v>1285094.1599999999</v>
      </c>
      <c r="N6988" s="33">
        <v>1</v>
      </c>
      <c r="O6988" s="50" t="e">
        <f>INDEX([1]Dados!$M$2:$N$26779,MATCH($P6988,[1]Dados!$N$2:$N$26779,),2)</f>
        <v>#N/A</v>
      </c>
      <c r="P6988">
        <v>173010</v>
      </c>
      <c r="Q6988" s="1">
        <v>37215</v>
      </c>
      <c r="R6988" s="1">
        <v>37219</v>
      </c>
      <c r="S6988" t="s">
        <v>935</v>
      </c>
    </row>
    <row r="6989" spans="1:19" x14ac:dyDescent="0.2">
      <c r="A6989" s="7">
        <v>410150</v>
      </c>
      <c r="B6989" s="3">
        <v>74276</v>
      </c>
      <c r="C6989" s="3" t="s">
        <v>37</v>
      </c>
      <c r="D6989" s="2" t="s">
        <v>263</v>
      </c>
      <c r="E6989" s="3">
        <v>19</v>
      </c>
      <c r="F6989" s="17">
        <v>0</v>
      </c>
      <c r="G6989" s="17">
        <v>1</v>
      </c>
      <c r="H6989" s="17">
        <v>0</v>
      </c>
      <c r="I6989" s="7" t="s">
        <v>3</v>
      </c>
      <c r="J6989" s="7">
        <v>0</v>
      </c>
      <c r="K6989" s="4">
        <v>1220</v>
      </c>
      <c r="L6989" s="5">
        <v>1220.0906</v>
      </c>
      <c r="M6989">
        <v>11329605</v>
      </c>
      <c r="N6989" s="33">
        <v>1</v>
      </c>
      <c r="O6989" s="50" t="e">
        <f>INDEX([1]Dados!$M$2:$N$26779,MATCH($P6989,[1]Dados!$N$2:$N$26779,),2)</f>
        <v>#N/A</v>
      </c>
      <c r="P6989">
        <v>173011</v>
      </c>
      <c r="Q6989" s="1">
        <v>37215</v>
      </c>
      <c r="R6989" s="1">
        <v>37219</v>
      </c>
      <c r="S6989" t="s">
        <v>935</v>
      </c>
    </row>
    <row r="6990" spans="1:19" x14ac:dyDescent="0.2">
      <c r="A6990" s="7">
        <v>410150</v>
      </c>
      <c r="B6990" s="3">
        <v>74276</v>
      </c>
      <c r="C6990" s="3" t="s">
        <v>37</v>
      </c>
      <c r="D6990" s="2" t="s">
        <v>263</v>
      </c>
      <c r="E6990" s="3">
        <v>19</v>
      </c>
      <c r="F6990" s="17">
        <v>0</v>
      </c>
      <c r="G6990" s="17">
        <v>1</v>
      </c>
      <c r="H6990" s="17">
        <v>0</v>
      </c>
      <c r="I6990" s="7" t="s">
        <v>3</v>
      </c>
      <c r="J6990" s="7">
        <v>0</v>
      </c>
      <c r="K6990" s="4">
        <v>1220</v>
      </c>
      <c r="L6990" s="5">
        <v>1220.0906</v>
      </c>
      <c r="M6990" t="s">
        <v>2134</v>
      </c>
      <c r="N6990" s="33">
        <v>1</v>
      </c>
      <c r="O6990" s="50" t="e">
        <f>INDEX([1]Dados!$M$2:$N$26779,MATCH($P6990,[1]Dados!$N$2:$N$26779,),2)</f>
        <v>#N/A</v>
      </c>
      <c r="P6990">
        <v>173746</v>
      </c>
      <c r="Q6990" s="1">
        <v>37215</v>
      </c>
      <c r="R6990" s="1">
        <v>37219</v>
      </c>
      <c r="S6990" t="s">
        <v>935</v>
      </c>
    </row>
    <row r="6991" spans="1:19" x14ac:dyDescent="0.2">
      <c r="A6991" s="7">
        <v>410150</v>
      </c>
      <c r="B6991" s="3">
        <v>74276</v>
      </c>
      <c r="C6991" s="3" t="s">
        <v>37</v>
      </c>
      <c r="D6991" s="2" t="s">
        <v>263</v>
      </c>
      <c r="E6991" s="3">
        <v>19</v>
      </c>
      <c r="F6991" s="17">
        <v>0</v>
      </c>
      <c r="G6991" s="17">
        <v>1</v>
      </c>
      <c r="H6991" s="17">
        <v>0</v>
      </c>
      <c r="I6991" s="7">
        <v>6.1</v>
      </c>
      <c r="J6991" s="7">
        <v>22</v>
      </c>
      <c r="K6991" s="4">
        <v>1293</v>
      </c>
      <c r="L6991" s="5">
        <v>1293.0592999999999</v>
      </c>
      <c r="M6991">
        <v>189292.23</v>
      </c>
      <c r="N6991" s="33">
        <v>1</v>
      </c>
      <c r="O6991" s="50" t="e">
        <f>INDEX([1]Dados!$M$2:$N$26779,MATCH($P6991,[1]Dados!$N$2:$N$26779,),2)</f>
        <v>#N/A</v>
      </c>
      <c r="P6991">
        <v>172545</v>
      </c>
      <c r="Q6991" s="1">
        <v>37215</v>
      </c>
      <c r="R6991" s="1">
        <v>37219</v>
      </c>
      <c r="S6991" t="s">
        <v>1150</v>
      </c>
    </row>
    <row r="6992" spans="1:19" x14ac:dyDescent="0.2">
      <c r="A6992" s="7">
        <v>410150</v>
      </c>
      <c r="B6992" s="3">
        <v>74276</v>
      </c>
      <c r="C6992" s="3" t="s">
        <v>37</v>
      </c>
      <c r="D6992" s="2" t="s">
        <v>263</v>
      </c>
      <c r="E6992" s="3">
        <v>19</v>
      </c>
      <c r="F6992" s="17">
        <v>0</v>
      </c>
      <c r="G6992" s="17">
        <v>1</v>
      </c>
      <c r="H6992" s="17">
        <v>0</v>
      </c>
      <c r="I6992" s="7">
        <v>6.2</v>
      </c>
      <c r="J6992" s="7">
        <v>29</v>
      </c>
      <c r="K6992" s="4">
        <v>1293</v>
      </c>
      <c r="L6992" s="5">
        <v>1293.0592999999999</v>
      </c>
      <c r="M6992">
        <v>189292.23</v>
      </c>
      <c r="N6992" s="33">
        <v>1</v>
      </c>
      <c r="O6992" s="50" t="e">
        <f>INDEX([1]Dados!$M$2:$N$26779,MATCH($P6992,[1]Dados!$N$2:$N$26779,),2)</f>
        <v>#N/A</v>
      </c>
      <c r="P6992">
        <v>172545</v>
      </c>
      <c r="Q6992" s="1">
        <v>37215</v>
      </c>
      <c r="R6992" s="1">
        <v>37219</v>
      </c>
      <c r="S6992" t="s">
        <v>1150</v>
      </c>
    </row>
    <row r="6993" spans="1:19" x14ac:dyDescent="0.2">
      <c r="A6993" s="7">
        <v>410150</v>
      </c>
      <c r="B6993" s="3">
        <v>74276</v>
      </c>
      <c r="C6993" s="3" t="s">
        <v>37</v>
      </c>
      <c r="D6993" s="2" t="s">
        <v>263</v>
      </c>
      <c r="E6993" s="3">
        <v>19</v>
      </c>
      <c r="F6993" s="17">
        <v>0</v>
      </c>
      <c r="G6993" s="17">
        <v>1</v>
      </c>
      <c r="H6993" s="17">
        <v>0</v>
      </c>
      <c r="I6993" s="7">
        <v>6.3</v>
      </c>
      <c r="J6993" s="7">
        <v>22</v>
      </c>
      <c r="K6993" s="4">
        <v>1293</v>
      </c>
      <c r="L6993" s="5">
        <v>1293.0592999999999</v>
      </c>
      <c r="M6993">
        <v>189292.23</v>
      </c>
      <c r="N6993" s="33">
        <v>1</v>
      </c>
      <c r="O6993" s="50" t="e">
        <f>INDEX([1]Dados!$M$2:$N$26779,MATCH($P6993,[1]Dados!$N$2:$N$26779,),2)</f>
        <v>#N/A</v>
      </c>
      <c r="P6993">
        <v>172545</v>
      </c>
      <c r="Q6993" s="1">
        <v>37215</v>
      </c>
      <c r="R6993" s="1">
        <v>37219</v>
      </c>
      <c r="S6993" t="s">
        <v>1150</v>
      </c>
    </row>
    <row r="6994" spans="1:19" x14ac:dyDescent="0.2">
      <c r="A6994" s="7">
        <v>410150</v>
      </c>
      <c r="B6994" s="3">
        <v>74276</v>
      </c>
      <c r="C6994" s="3" t="s">
        <v>37</v>
      </c>
      <c r="D6994" s="2" t="s">
        <v>263</v>
      </c>
      <c r="E6994" s="3">
        <v>19</v>
      </c>
      <c r="F6994" s="17">
        <v>0</v>
      </c>
      <c r="G6994" s="17">
        <v>1</v>
      </c>
      <c r="H6994" s="17">
        <v>0</v>
      </c>
      <c r="I6994" s="7">
        <v>6.4</v>
      </c>
      <c r="J6994" s="7">
        <v>29</v>
      </c>
      <c r="K6994" s="4">
        <v>1293</v>
      </c>
      <c r="L6994" s="5">
        <v>1293.0592999999999</v>
      </c>
      <c r="M6994">
        <v>189292.23</v>
      </c>
      <c r="N6994" s="33">
        <v>1</v>
      </c>
      <c r="O6994" s="50" t="e">
        <f>INDEX([1]Dados!$M$2:$N$26779,MATCH($P6994,[1]Dados!$N$2:$N$26779,),2)</f>
        <v>#N/A</v>
      </c>
      <c r="P6994">
        <v>172545</v>
      </c>
      <c r="Q6994" s="1">
        <v>37215</v>
      </c>
      <c r="R6994" s="1">
        <v>37219</v>
      </c>
      <c r="S6994" t="s">
        <v>1150</v>
      </c>
    </row>
    <row r="6995" spans="1:19" x14ac:dyDescent="0.2">
      <c r="A6995" s="7">
        <v>410150</v>
      </c>
      <c r="B6995" s="3">
        <v>74276</v>
      </c>
      <c r="C6995" s="3" t="s">
        <v>37</v>
      </c>
      <c r="D6995" s="2" t="s">
        <v>263</v>
      </c>
      <c r="E6995" s="3">
        <v>19</v>
      </c>
      <c r="F6995" s="17">
        <v>0</v>
      </c>
      <c r="G6995" s="17">
        <v>1</v>
      </c>
      <c r="H6995" s="17">
        <v>0</v>
      </c>
      <c r="I6995" s="7">
        <v>6.5</v>
      </c>
      <c r="J6995" s="7">
        <v>29</v>
      </c>
      <c r="K6995" s="4">
        <v>1293</v>
      </c>
      <c r="L6995" s="5">
        <v>1293.0592999999999</v>
      </c>
      <c r="M6995">
        <v>189292.23</v>
      </c>
      <c r="N6995" s="33">
        <v>1</v>
      </c>
      <c r="O6995" s="50" t="e">
        <f>INDEX([1]Dados!$M$2:$N$26779,MATCH($P6995,[1]Dados!$N$2:$N$26779,),2)</f>
        <v>#N/A</v>
      </c>
      <c r="P6995">
        <v>172545</v>
      </c>
      <c r="Q6995" s="1">
        <v>37215</v>
      </c>
      <c r="R6995" s="1">
        <v>37219</v>
      </c>
      <c r="S6995" t="s">
        <v>1150</v>
      </c>
    </row>
    <row r="6996" spans="1:19" x14ac:dyDescent="0.2">
      <c r="A6996" s="7">
        <v>410150</v>
      </c>
      <c r="B6996" s="3">
        <v>74276</v>
      </c>
      <c r="C6996" s="3" t="s">
        <v>37</v>
      </c>
      <c r="D6996" s="2" t="s">
        <v>263</v>
      </c>
      <c r="E6996" s="3">
        <v>19</v>
      </c>
      <c r="F6996" s="17">
        <v>0</v>
      </c>
      <c r="G6996" s="17">
        <v>1</v>
      </c>
      <c r="H6996" s="17">
        <v>0</v>
      </c>
      <c r="I6996" s="7">
        <v>6.6</v>
      </c>
      <c r="J6996" s="7">
        <v>22</v>
      </c>
      <c r="K6996" s="4">
        <v>1293</v>
      </c>
      <c r="L6996" s="5">
        <v>1293.0592999999999</v>
      </c>
      <c r="M6996">
        <v>189292.23</v>
      </c>
      <c r="N6996" s="33">
        <v>1</v>
      </c>
      <c r="O6996" s="50" t="e">
        <f>INDEX([1]Dados!$M$2:$N$26779,MATCH($P6996,[1]Dados!$N$2:$N$26779,),2)</f>
        <v>#N/A</v>
      </c>
      <c r="P6996">
        <v>172545</v>
      </c>
      <c r="Q6996" s="1">
        <v>37215</v>
      </c>
      <c r="R6996" s="1">
        <v>37219</v>
      </c>
      <c r="S6996" t="s">
        <v>1150</v>
      </c>
    </row>
    <row r="6997" spans="1:19" x14ac:dyDescent="0.2">
      <c r="A6997" s="7">
        <v>410150</v>
      </c>
      <c r="B6997" s="3">
        <v>74276</v>
      </c>
      <c r="C6997" s="3" t="s">
        <v>37</v>
      </c>
      <c r="D6997" s="2" t="s">
        <v>263</v>
      </c>
      <c r="E6997" s="3">
        <v>19</v>
      </c>
      <c r="F6997" s="17">
        <v>0</v>
      </c>
      <c r="G6997" s="17">
        <v>1</v>
      </c>
      <c r="H6997" s="17">
        <v>0</v>
      </c>
      <c r="I6997" s="7">
        <v>6.7</v>
      </c>
      <c r="J6997" s="7">
        <v>29</v>
      </c>
      <c r="K6997" s="4">
        <v>1293</v>
      </c>
      <c r="L6997" s="5">
        <v>1293.0592999999999</v>
      </c>
      <c r="M6997">
        <v>189292.23</v>
      </c>
      <c r="N6997" s="33">
        <v>1</v>
      </c>
      <c r="O6997" s="50" t="e">
        <f>INDEX([1]Dados!$M$2:$N$26779,MATCH($P6997,[1]Dados!$N$2:$N$26779,),2)</f>
        <v>#N/A</v>
      </c>
      <c r="P6997">
        <v>172545</v>
      </c>
      <c r="Q6997" s="1">
        <v>37215</v>
      </c>
      <c r="R6997" s="1">
        <v>37219</v>
      </c>
      <c r="S6997" t="s">
        <v>1150</v>
      </c>
    </row>
    <row r="6998" spans="1:19" x14ac:dyDescent="0.2">
      <c r="A6998" s="7">
        <v>410150</v>
      </c>
      <c r="B6998" s="3">
        <v>74276</v>
      </c>
      <c r="C6998" s="3" t="s">
        <v>37</v>
      </c>
      <c r="D6998" s="2" t="s">
        <v>263</v>
      </c>
      <c r="E6998" s="3">
        <v>19</v>
      </c>
      <c r="F6998" s="17">
        <v>0</v>
      </c>
      <c r="G6998" s="17">
        <v>1</v>
      </c>
      <c r="H6998" s="17">
        <v>0</v>
      </c>
      <c r="I6998" s="7" t="s">
        <v>3</v>
      </c>
      <c r="J6998" s="7">
        <v>98</v>
      </c>
      <c r="K6998" s="4">
        <v>1306</v>
      </c>
      <c r="L6998" s="5">
        <v>1306.0214000000001</v>
      </c>
      <c r="M6998">
        <v>200000</v>
      </c>
      <c r="N6998" s="3">
        <v>1</v>
      </c>
      <c r="O6998" s="50" t="e">
        <f>INDEX([1]Dados!$M$2:$N$26779,MATCH($P6998,[1]Dados!$N$2:$N$26779,),2)</f>
        <v>#N/A</v>
      </c>
      <c r="P6998">
        <v>173238</v>
      </c>
      <c r="Q6998" s="1">
        <v>37215</v>
      </c>
      <c r="R6998" s="1">
        <v>37219</v>
      </c>
      <c r="S6998" t="s">
        <v>2134</v>
      </c>
    </row>
    <row r="6999" spans="1:19" x14ac:dyDescent="0.2">
      <c r="A6999" s="7">
        <v>410600</v>
      </c>
      <c r="B6999" s="3">
        <v>75175</v>
      </c>
      <c r="C6999" s="3" t="s">
        <v>37</v>
      </c>
      <c r="D6999" s="2" t="s">
        <v>375</v>
      </c>
      <c r="E6999" s="3">
        <v>19</v>
      </c>
      <c r="F6999" s="17">
        <v>0</v>
      </c>
      <c r="G6999" s="17">
        <v>1</v>
      </c>
      <c r="H6999" s="17">
        <v>0</v>
      </c>
      <c r="I6999" s="7">
        <v>4.0999999999999996</v>
      </c>
      <c r="J6999" s="7">
        <v>28</v>
      </c>
      <c r="K6999" s="4">
        <v>1203</v>
      </c>
      <c r="L6999" s="5">
        <v>1203.0829000000001</v>
      </c>
      <c r="M6999">
        <v>31048.43</v>
      </c>
      <c r="N6999" s="33">
        <v>1</v>
      </c>
      <c r="O6999" s="50" t="e">
        <f>INDEX([1]Dados!$M$2:$N$26779,MATCH($P6999,[1]Dados!$N$2:$N$26779,),2)</f>
        <v>#N/A</v>
      </c>
      <c r="P6999">
        <v>172581</v>
      </c>
      <c r="Q6999" s="1">
        <v>37215</v>
      </c>
      <c r="R6999" s="1">
        <v>37219</v>
      </c>
      <c r="S6999" t="s">
        <v>1883</v>
      </c>
    </row>
    <row r="7000" spans="1:19" x14ac:dyDescent="0.2">
      <c r="A7000" s="7">
        <v>410600</v>
      </c>
      <c r="B7000" s="3">
        <v>75175</v>
      </c>
      <c r="C7000" s="3" t="s">
        <v>37</v>
      </c>
      <c r="D7000" s="2" t="s">
        <v>375</v>
      </c>
      <c r="E7000" s="3">
        <v>19</v>
      </c>
      <c r="F7000" s="17">
        <v>0</v>
      </c>
      <c r="G7000" s="17">
        <v>1</v>
      </c>
      <c r="H7000" s="17">
        <v>0</v>
      </c>
      <c r="I7000" s="7">
        <v>4.2</v>
      </c>
      <c r="J7000" s="7">
        <v>15</v>
      </c>
      <c r="K7000" s="4">
        <v>1203</v>
      </c>
      <c r="L7000" s="5">
        <v>1203.0829000000001</v>
      </c>
      <c r="M7000">
        <v>31048.43</v>
      </c>
      <c r="N7000" s="33">
        <v>1</v>
      </c>
      <c r="O7000" s="50" t="e">
        <f>INDEX([1]Dados!$M$2:$N$26779,MATCH($P7000,[1]Dados!$N$2:$N$26779,),2)</f>
        <v>#N/A</v>
      </c>
      <c r="P7000">
        <v>172581</v>
      </c>
      <c r="Q7000" s="1">
        <v>37215</v>
      </c>
      <c r="R7000" s="1">
        <v>37219</v>
      </c>
      <c r="S7000" t="s">
        <v>1883</v>
      </c>
    </row>
    <row r="7001" spans="1:19" x14ac:dyDescent="0.2">
      <c r="A7001" s="7">
        <v>410600</v>
      </c>
      <c r="B7001" s="3">
        <v>75175</v>
      </c>
      <c r="C7001" s="3" t="s">
        <v>37</v>
      </c>
      <c r="D7001" s="2" t="s">
        <v>375</v>
      </c>
      <c r="E7001" s="3">
        <v>19</v>
      </c>
      <c r="F7001" s="17">
        <v>0</v>
      </c>
      <c r="G7001" s="17">
        <v>1</v>
      </c>
      <c r="H7001" s="17">
        <v>0</v>
      </c>
      <c r="I7001" s="7">
        <v>1.1000000000000001</v>
      </c>
      <c r="J7001" s="7">
        <v>25</v>
      </c>
      <c r="K7001" s="4">
        <v>1214</v>
      </c>
      <c r="L7001" s="5">
        <v>1214.0587</v>
      </c>
      <c r="M7001">
        <v>165698.92000000001</v>
      </c>
      <c r="N7001" s="33">
        <v>1</v>
      </c>
      <c r="O7001" s="50" t="e">
        <f>INDEX([1]Dados!$M$2:$N$26779,MATCH($P7001,[1]Dados!$N$2:$N$26779,),2)</f>
        <v>#N/A</v>
      </c>
      <c r="P7001">
        <v>172646</v>
      </c>
      <c r="Q7001" s="1">
        <v>37215</v>
      </c>
      <c r="R7001" s="1">
        <v>37219</v>
      </c>
      <c r="S7001" t="s">
        <v>1886</v>
      </c>
    </row>
    <row r="7002" spans="1:19" x14ac:dyDescent="0.2">
      <c r="A7002" s="7">
        <v>410600</v>
      </c>
      <c r="B7002" s="3">
        <v>75175</v>
      </c>
      <c r="C7002" s="3" t="s">
        <v>37</v>
      </c>
      <c r="D7002" s="2" t="s">
        <v>375</v>
      </c>
      <c r="E7002" s="3">
        <v>19</v>
      </c>
      <c r="F7002" s="17">
        <v>0</v>
      </c>
      <c r="G7002" s="17">
        <v>1</v>
      </c>
      <c r="H7002" s="17">
        <v>0</v>
      </c>
      <c r="I7002" s="7">
        <v>1.2</v>
      </c>
      <c r="J7002" s="7">
        <v>25</v>
      </c>
      <c r="K7002" s="4">
        <v>1214</v>
      </c>
      <c r="L7002" s="5">
        <v>1214.0587</v>
      </c>
      <c r="M7002">
        <v>165698.92000000001</v>
      </c>
      <c r="N7002" s="33">
        <v>1</v>
      </c>
      <c r="O7002" s="50" t="e">
        <f>INDEX([1]Dados!$M$2:$N$26779,MATCH($P7002,[1]Dados!$N$2:$N$26779,),2)</f>
        <v>#N/A</v>
      </c>
      <c r="P7002">
        <v>172646</v>
      </c>
      <c r="Q7002" s="1">
        <v>37215</v>
      </c>
      <c r="R7002" s="1">
        <v>37219</v>
      </c>
      <c r="S7002" t="s">
        <v>1886</v>
      </c>
    </row>
    <row r="7003" spans="1:19" x14ac:dyDescent="0.2">
      <c r="A7003" s="7">
        <v>410600</v>
      </c>
      <c r="B7003" s="3">
        <v>75175</v>
      </c>
      <c r="C7003" s="3" t="s">
        <v>37</v>
      </c>
      <c r="D7003" s="2" t="s">
        <v>375</v>
      </c>
      <c r="E7003" s="3">
        <v>19</v>
      </c>
      <c r="F7003" s="17">
        <v>0</v>
      </c>
      <c r="G7003" s="17">
        <v>1</v>
      </c>
      <c r="H7003" s="17">
        <v>0</v>
      </c>
      <c r="I7003" s="7">
        <v>1.3</v>
      </c>
      <c r="J7003" s="7">
        <v>15</v>
      </c>
      <c r="K7003" s="4">
        <v>1214</v>
      </c>
      <c r="L7003" s="5">
        <v>1214.0587</v>
      </c>
      <c r="M7003">
        <v>165698.92000000001</v>
      </c>
      <c r="N7003" s="33">
        <v>1</v>
      </c>
      <c r="O7003" s="50" t="e">
        <f>INDEX([1]Dados!$M$2:$N$26779,MATCH($P7003,[1]Dados!$N$2:$N$26779,),2)</f>
        <v>#N/A</v>
      </c>
      <c r="P7003">
        <v>172646</v>
      </c>
      <c r="Q7003" s="1">
        <v>37215</v>
      </c>
      <c r="R7003" s="1">
        <v>37219</v>
      </c>
      <c r="S7003" t="s">
        <v>1886</v>
      </c>
    </row>
    <row r="7004" spans="1:19" x14ac:dyDescent="0.2">
      <c r="A7004" s="7">
        <v>410600</v>
      </c>
      <c r="B7004" s="3">
        <v>75175</v>
      </c>
      <c r="C7004" s="3" t="s">
        <v>37</v>
      </c>
      <c r="D7004" s="2" t="s">
        <v>375</v>
      </c>
      <c r="E7004" s="3">
        <v>19</v>
      </c>
      <c r="F7004" s="17">
        <v>0</v>
      </c>
      <c r="G7004" s="17">
        <v>1</v>
      </c>
      <c r="H7004" s="17">
        <v>0</v>
      </c>
      <c r="I7004" s="7">
        <v>3.1</v>
      </c>
      <c r="J7004" s="7">
        <v>15</v>
      </c>
      <c r="K7004" s="4">
        <v>1214</v>
      </c>
      <c r="L7004" s="5">
        <v>1214.0589</v>
      </c>
      <c r="M7004">
        <v>469800</v>
      </c>
      <c r="N7004" s="33">
        <v>1</v>
      </c>
      <c r="O7004" s="50" t="e">
        <f>INDEX([1]Dados!$M$2:$N$26779,MATCH($P7004,[1]Dados!$N$2:$N$26779,),2)</f>
        <v>#N/A</v>
      </c>
      <c r="P7004">
        <v>173073</v>
      </c>
      <c r="Q7004" s="1">
        <v>37215</v>
      </c>
      <c r="R7004" s="1">
        <v>37219</v>
      </c>
      <c r="S7004" t="s">
        <v>1888</v>
      </c>
    </row>
    <row r="7005" spans="1:19" x14ac:dyDescent="0.2">
      <c r="A7005" s="7">
        <v>410600</v>
      </c>
      <c r="B7005" s="3">
        <v>75175</v>
      </c>
      <c r="C7005" s="3" t="s">
        <v>37</v>
      </c>
      <c r="D7005" s="2" t="s">
        <v>375</v>
      </c>
      <c r="E7005" s="3">
        <v>19</v>
      </c>
      <c r="F7005" s="17">
        <v>0</v>
      </c>
      <c r="G7005" s="17">
        <v>1</v>
      </c>
      <c r="H7005" s="17">
        <v>0</v>
      </c>
      <c r="I7005" s="7">
        <v>3.2</v>
      </c>
      <c r="J7005" s="7">
        <v>24</v>
      </c>
      <c r="K7005" s="4">
        <v>1214</v>
      </c>
      <c r="L7005" s="5">
        <v>1214.0589</v>
      </c>
      <c r="M7005">
        <v>469800</v>
      </c>
      <c r="N7005" s="33">
        <v>1</v>
      </c>
      <c r="O7005" s="50" t="e">
        <f>INDEX([1]Dados!$M$2:$N$26779,MATCH($P7005,[1]Dados!$N$2:$N$26779,),2)</f>
        <v>#N/A</v>
      </c>
      <c r="P7005">
        <v>173073</v>
      </c>
      <c r="Q7005" s="1">
        <v>37215</v>
      </c>
      <c r="R7005" s="1">
        <v>37219</v>
      </c>
      <c r="S7005" t="s">
        <v>1888</v>
      </c>
    </row>
    <row r="7006" spans="1:19" x14ac:dyDescent="0.2">
      <c r="A7006" s="7">
        <v>410600</v>
      </c>
      <c r="B7006" s="3">
        <v>75175</v>
      </c>
      <c r="C7006" s="3" t="s">
        <v>37</v>
      </c>
      <c r="D7006" s="2" t="s">
        <v>375</v>
      </c>
      <c r="E7006" s="3">
        <v>19</v>
      </c>
      <c r="F7006" s="17">
        <v>0</v>
      </c>
      <c r="G7006" s="17">
        <v>1</v>
      </c>
      <c r="H7006" s="17">
        <v>0</v>
      </c>
      <c r="I7006" s="7">
        <v>3.3</v>
      </c>
      <c r="J7006" s="7">
        <v>23</v>
      </c>
      <c r="K7006" s="4">
        <v>1214</v>
      </c>
      <c r="L7006" s="5">
        <v>1214.0589</v>
      </c>
      <c r="M7006">
        <v>469800</v>
      </c>
      <c r="N7006" s="33">
        <v>1</v>
      </c>
      <c r="O7006" s="50" t="e">
        <f>INDEX([1]Dados!$M$2:$N$26779,MATCH($P7006,[1]Dados!$N$2:$N$26779,),2)</f>
        <v>#N/A</v>
      </c>
      <c r="P7006">
        <v>173073</v>
      </c>
      <c r="Q7006" s="1">
        <v>37215</v>
      </c>
      <c r="R7006" s="1">
        <v>37219</v>
      </c>
      <c r="S7006" t="s">
        <v>1888</v>
      </c>
    </row>
    <row r="7007" spans="1:19" x14ac:dyDescent="0.2">
      <c r="A7007" s="7">
        <v>410600</v>
      </c>
      <c r="B7007" s="3">
        <v>75175</v>
      </c>
      <c r="C7007" s="3" t="s">
        <v>37</v>
      </c>
      <c r="D7007" s="2" t="s">
        <v>375</v>
      </c>
      <c r="E7007" s="3">
        <v>19</v>
      </c>
      <c r="F7007" s="17">
        <v>0</v>
      </c>
      <c r="G7007" s="17">
        <v>1</v>
      </c>
      <c r="H7007" s="17">
        <v>0</v>
      </c>
      <c r="I7007" s="7">
        <v>3.4</v>
      </c>
      <c r="J7007" s="7">
        <v>18</v>
      </c>
      <c r="K7007" s="4">
        <v>1214</v>
      </c>
      <c r="L7007" s="5">
        <v>1214.0589</v>
      </c>
      <c r="M7007">
        <v>469800</v>
      </c>
      <c r="N7007" s="33">
        <v>1</v>
      </c>
      <c r="O7007" s="50" t="e">
        <f>INDEX([1]Dados!$M$2:$N$26779,MATCH($P7007,[1]Dados!$N$2:$N$26779,),2)</f>
        <v>#N/A</v>
      </c>
      <c r="P7007">
        <v>173073</v>
      </c>
      <c r="Q7007" s="1">
        <v>37215</v>
      </c>
      <c r="R7007" s="1">
        <v>37219</v>
      </c>
      <c r="S7007" t="s">
        <v>1888</v>
      </c>
    </row>
    <row r="7008" spans="1:19" x14ac:dyDescent="0.2">
      <c r="A7008" s="7">
        <v>410600</v>
      </c>
      <c r="B7008" s="3">
        <v>75175</v>
      </c>
      <c r="C7008" s="3" t="s">
        <v>37</v>
      </c>
      <c r="D7008" s="2" t="s">
        <v>375</v>
      </c>
      <c r="E7008" s="3">
        <v>19</v>
      </c>
      <c r="F7008" s="17">
        <v>0</v>
      </c>
      <c r="G7008" s="17">
        <v>1</v>
      </c>
      <c r="H7008" s="17">
        <v>0</v>
      </c>
      <c r="I7008" s="7">
        <v>7.1</v>
      </c>
      <c r="J7008" s="7">
        <v>9</v>
      </c>
      <c r="K7008" s="4">
        <v>1214</v>
      </c>
      <c r="L7008" s="5">
        <v>1214.0808</v>
      </c>
      <c r="M7008">
        <v>51790</v>
      </c>
      <c r="N7008" s="33">
        <v>1</v>
      </c>
      <c r="O7008" s="50" t="e">
        <f>INDEX([1]Dados!$M$2:$N$26779,MATCH($P7008,[1]Dados!$N$2:$N$26779,),2)</f>
        <v>#N/A</v>
      </c>
      <c r="P7008">
        <v>172735</v>
      </c>
      <c r="Q7008" s="1">
        <v>37215</v>
      </c>
      <c r="R7008" s="1">
        <v>37219</v>
      </c>
      <c r="S7008" t="s">
        <v>1887</v>
      </c>
    </row>
    <row r="7009" spans="1:19" x14ac:dyDescent="0.2">
      <c r="A7009" s="7">
        <v>410600</v>
      </c>
      <c r="B7009" s="3">
        <v>75175</v>
      </c>
      <c r="C7009" s="3" t="s">
        <v>37</v>
      </c>
      <c r="D7009" s="2" t="s">
        <v>375</v>
      </c>
      <c r="E7009" s="3">
        <v>19</v>
      </c>
      <c r="F7009" s="17">
        <v>0</v>
      </c>
      <c r="G7009" s="17">
        <v>1</v>
      </c>
      <c r="H7009" s="17">
        <v>0</v>
      </c>
      <c r="I7009" s="7">
        <v>7.2</v>
      </c>
      <c r="J7009" s="7">
        <v>8</v>
      </c>
      <c r="K7009" s="4">
        <v>1214</v>
      </c>
      <c r="L7009" s="5">
        <v>1214.0808</v>
      </c>
      <c r="M7009">
        <v>51790</v>
      </c>
      <c r="N7009" s="33">
        <v>1</v>
      </c>
      <c r="O7009" s="50" t="e">
        <f>INDEX([1]Dados!$M$2:$N$26779,MATCH($P7009,[1]Dados!$N$2:$N$26779,),2)</f>
        <v>#N/A</v>
      </c>
      <c r="P7009">
        <v>172735</v>
      </c>
      <c r="Q7009" s="1">
        <v>37215</v>
      </c>
      <c r="R7009" s="1">
        <v>37219</v>
      </c>
      <c r="S7009" t="s">
        <v>1887</v>
      </c>
    </row>
    <row r="7010" spans="1:19" x14ac:dyDescent="0.2">
      <c r="A7010" s="7">
        <v>410600</v>
      </c>
      <c r="B7010" s="3">
        <v>75175</v>
      </c>
      <c r="C7010" s="3" t="s">
        <v>37</v>
      </c>
      <c r="D7010" s="2" t="s">
        <v>375</v>
      </c>
      <c r="E7010" s="3">
        <v>19</v>
      </c>
      <c r="F7010" s="17">
        <v>0</v>
      </c>
      <c r="G7010" s="17">
        <v>1</v>
      </c>
      <c r="H7010" s="17">
        <v>0</v>
      </c>
      <c r="I7010" s="7">
        <v>5.0999999999999996</v>
      </c>
      <c r="J7010" s="7">
        <v>26</v>
      </c>
      <c r="K7010" s="4">
        <v>1214</v>
      </c>
      <c r="L7010" s="5">
        <v>1214.8580999999999</v>
      </c>
      <c r="M7010">
        <v>21355.3</v>
      </c>
      <c r="N7010" s="33">
        <v>1</v>
      </c>
      <c r="O7010" s="50" t="e">
        <f>INDEX([1]Dados!$M$2:$N$26779,MATCH($P7010,[1]Dados!$N$2:$N$26779,),2)</f>
        <v>#N/A</v>
      </c>
      <c r="P7010">
        <v>172610</v>
      </c>
      <c r="Q7010" s="1">
        <v>37215</v>
      </c>
      <c r="R7010" s="1">
        <v>37219</v>
      </c>
      <c r="S7010" t="s">
        <v>1884</v>
      </c>
    </row>
    <row r="7011" spans="1:19" x14ac:dyDescent="0.2">
      <c r="A7011" s="7">
        <v>410600</v>
      </c>
      <c r="B7011" s="3">
        <v>75175</v>
      </c>
      <c r="C7011" s="3" t="s">
        <v>37</v>
      </c>
      <c r="D7011" s="2" t="s">
        <v>375</v>
      </c>
      <c r="E7011" s="3">
        <v>19</v>
      </c>
      <c r="F7011" s="17">
        <v>0</v>
      </c>
      <c r="G7011" s="17">
        <v>1</v>
      </c>
      <c r="H7011" s="17">
        <v>0</v>
      </c>
      <c r="I7011" s="7">
        <v>5.2</v>
      </c>
      <c r="J7011" s="7">
        <v>20</v>
      </c>
      <c r="K7011" s="4">
        <v>1214</v>
      </c>
      <c r="L7011" s="5">
        <v>1214.8580999999999</v>
      </c>
      <c r="M7011">
        <v>21355.3</v>
      </c>
      <c r="N7011" s="33">
        <v>1</v>
      </c>
      <c r="O7011" s="50" t="e">
        <f>INDEX([1]Dados!$M$2:$N$26779,MATCH($P7011,[1]Dados!$N$2:$N$26779,),2)</f>
        <v>#N/A</v>
      </c>
      <c r="P7011">
        <v>172610</v>
      </c>
      <c r="Q7011" s="1">
        <v>37215</v>
      </c>
      <c r="R7011" s="1">
        <v>37219</v>
      </c>
      <c r="S7011" t="s">
        <v>1884</v>
      </c>
    </row>
    <row r="7012" spans="1:19" x14ac:dyDescent="0.2">
      <c r="A7012" s="7">
        <v>410600</v>
      </c>
      <c r="B7012" s="3">
        <v>75175</v>
      </c>
      <c r="C7012" s="3" t="s">
        <v>37</v>
      </c>
      <c r="D7012" s="2" t="s">
        <v>375</v>
      </c>
      <c r="E7012" s="3">
        <v>19</v>
      </c>
      <c r="F7012" s="17">
        <v>0</v>
      </c>
      <c r="G7012" s="17">
        <v>1</v>
      </c>
      <c r="H7012" s="17">
        <v>0</v>
      </c>
      <c r="I7012" s="7">
        <v>6.1</v>
      </c>
      <c r="J7012" s="7">
        <v>20</v>
      </c>
      <c r="K7012" s="4">
        <v>1214</v>
      </c>
      <c r="L7012" s="5">
        <v>1214.8580999999999</v>
      </c>
      <c r="M7012">
        <v>19279.8</v>
      </c>
      <c r="N7012" s="33">
        <v>1</v>
      </c>
      <c r="O7012" s="50" t="e">
        <f>INDEX([1]Dados!$M$2:$N$26779,MATCH($P7012,[1]Dados!$N$2:$N$26779,),2)</f>
        <v>#N/A</v>
      </c>
      <c r="P7012">
        <v>172611</v>
      </c>
      <c r="Q7012" s="1">
        <v>37215</v>
      </c>
      <c r="R7012" s="1">
        <v>37219</v>
      </c>
      <c r="S7012" t="s">
        <v>1885</v>
      </c>
    </row>
    <row r="7013" spans="1:19" x14ac:dyDescent="0.2">
      <c r="A7013" s="7">
        <v>410600</v>
      </c>
      <c r="B7013" s="3">
        <v>75175</v>
      </c>
      <c r="C7013" s="3" t="s">
        <v>37</v>
      </c>
      <c r="D7013" s="2" t="s">
        <v>375</v>
      </c>
      <c r="E7013" s="3">
        <v>19</v>
      </c>
      <c r="F7013" s="17">
        <v>0</v>
      </c>
      <c r="G7013" s="17">
        <v>1</v>
      </c>
      <c r="H7013" s="17">
        <v>0</v>
      </c>
      <c r="I7013" s="7" t="s">
        <v>3</v>
      </c>
      <c r="J7013" s="7">
        <v>0</v>
      </c>
      <c r="K7013" s="4">
        <v>1214</v>
      </c>
      <c r="L7013" s="5">
        <v>1214.8580999999999</v>
      </c>
      <c r="M7013">
        <v>30000</v>
      </c>
      <c r="N7013" s="33">
        <v>1</v>
      </c>
      <c r="O7013" s="50" t="e">
        <f>INDEX([1]Dados!$M$2:$N$26779,MATCH($P7013,[1]Dados!$N$2:$N$26779,),2)</f>
        <v>#N/A</v>
      </c>
      <c r="P7013">
        <v>172612</v>
      </c>
      <c r="Q7013" s="1">
        <v>37215</v>
      </c>
      <c r="R7013" s="1">
        <v>37219</v>
      </c>
      <c r="S7013" t="s">
        <v>1885</v>
      </c>
    </row>
    <row r="7014" spans="1:19" x14ac:dyDescent="0.2">
      <c r="A7014" s="7">
        <v>410600</v>
      </c>
      <c r="B7014" s="3">
        <v>75175</v>
      </c>
      <c r="C7014" s="3" t="s">
        <v>37</v>
      </c>
      <c r="D7014" s="2" t="s">
        <v>375</v>
      </c>
      <c r="E7014" s="3">
        <v>19</v>
      </c>
      <c r="F7014" s="17">
        <v>0</v>
      </c>
      <c r="G7014" s="17">
        <v>1</v>
      </c>
      <c r="H7014" s="17">
        <v>0</v>
      </c>
      <c r="I7014" s="7">
        <v>2.1</v>
      </c>
      <c r="J7014" s="7">
        <v>22</v>
      </c>
      <c r="K7014" s="4">
        <v>1293</v>
      </c>
      <c r="L7014" s="5">
        <v>1293.0592999999999</v>
      </c>
      <c r="M7014">
        <v>44700.18</v>
      </c>
      <c r="N7014" s="33">
        <v>1</v>
      </c>
      <c r="O7014" s="50" t="e">
        <f>INDEX([1]Dados!$M$2:$N$26779,MATCH($P7014,[1]Dados!$N$2:$N$26779,),2)</f>
        <v>#N/A</v>
      </c>
      <c r="P7014">
        <v>172515</v>
      </c>
      <c r="Q7014" s="1">
        <v>37215</v>
      </c>
      <c r="R7014" s="1">
        <v>37219</v>
      </c>
      <c r="S7014" t="s">
        <v>1882</v>
      </c>
    </row>
    <row r="7015" spans="1:19" x14ac:dyDescent="0.2">
      <c r="A7015" s="7">
        <v>411915</v>
      </c>
      <c r="B7015" s="3">
        <v>75043</v>
      </c>
      <c r="C7015" s="3" t="s">
        <v>37</v>
      </c>
      <c r="D7015" s="2" t="s">
        <v>657</v>
      </c>
      <c r="E7015" s="3">
        <v>19</v>
      </c>
      <c r="F7015" s="17">
        <v>0</v>
      </c>
      <c r="G7015" s="17">
        <v>1</v>
      </c>
      <c r="H7015" s="17">
        <v>0</v>
      </c>
      <c r="I7015" s="7" t="s">
        <v>3</v>
      </c>
      <c r="J7015" s="7">
        <v>0</v>
      </c>
      <c r="K7015" s="4">
        <v>1203</v>
      </c>
      <c r="L7015" s="5">
        <v>1203.0829000000001</v>
      </c>
      <c r="M7015">
        <v>351423.58</v>
      </c>
      <c r="N7015" s="33">
        <v>1</v>
      </c>
      <c r="O7015" s="50" t="e">
        <f>INDEX([1]Dados!$M$2:$N$26779,MATCH($P7015,[1]Dados!$N$2:$N$26779,),2)</f>
        <v>#N/A</v>
      </c>
      <c r="P7015">
        <v>173747</v>
      </c>
      <c r="Q7015" s="1">
        <v>37215</v>
      </c>
      <c r="R7015" s="1">
        <v>37225</v>
      </c>
      <c r="S7015" t="s">
        <v>2134</v>
      </c>
    </row>
    <row r="7016" spans="1:19" x14ac:dyDescent="0.2">
      <c r="A7016" s="7">
        <v>411915</v>
      </c>
      <c r="B7016" s="3">
        <v>75043</v>
      </c>
      <c r="C7016" s="3" t="s">
        <v>37</v>
      </c>
      <c r="D7016" s="2" t="s">
        <v>657</v>
      </c>
      <c r="E7016" s="3">
        <v>19</v>
      </c>
      <c r="F7016" s="17">
        <v>0</v>
      </c>
      <c r="G7016" s="17">
        <v>1</v>
      </c>
      <c r="H7016" s="17">
        <v>0</v>
      </c>
      <c r="I7016" s="7">
        <v>3.1</v>
      </c>
      <c r="J7016" s="7">
        <v>18</v>
      </c>
      <c r="K7016" s="4">
        <v>1220</v>
      </c>
      <c r="L7016" s="5">
        <v>1220.0906</v>
      </c>
      <c r="M7016" t="s">
        <v>2134</v>
      </c>
      <c r="N7016" s="33">
        <v>1</v>
      </c>
      <c r="O7016" s="50" t="e">
        <f>INDEX([1]Dados!$M$2:$N$26779,MATCH($P7016,[1]Dados!$N$2:$N$26779,),2)</f>
        <v>#N/A</v>
      </c>
      <c r="P7016">
        <v>173747</v>
      </c>
      <c r="Q7016" s="1">
        <v>37215</v>
      </c>
      <c r="R7016" s="1">
        <v>37225</v>
      </c>
      <c r="S7016" t="s">
        <v>2471</v>
      </c>
    </row>
    <row r="7017" spans="1:19" x14ac:dyDescent="0.2">
      <c r="A7017" s="7">
        <v>411915</v>
      </c>
      <c r="B7017" s="3">
        <v>75043</v>
      </c>
      <c r="C7017" s="3" t="s">
        <v>37</v>
      </c>
      <c r="D7017" s="2" t="s">
        <v>657</v>
      </c>
      <c r="E7017" s="3">
        <v>19</v>
      </c>
      <c r="F7017" s="17">
        <v>0</v>
      </c>
      <c r="G7017" s="17">
        <v>1</v>
      </c>
      <c r="H7017" s="17">
        <v>0</v>
      </c>
      <c r="I7017" s="7">
        <v>4.0999999999999996</v>
      </c>
      <c r="J7017" s="7">
        <v>25</v>
      </c>
      <c r="K7017" s="4">
        <v>1220</v>
      </c>
      <c r="L7017" s="5">
        <v>1220.0906</v>
      </c>
      <c r="M7017">
        <v>1618305.75</v>
      </c>
      <c r="N7017" s="33">
        <v>1</v>
      </c>
      <c r="O7017" s="50" t="e">
        <f>INDEX([1]Dados!$M$2:$N$26779,MATCH($P7017,[1]Dados!$N$2:$N$26779,),2)</f>
        <v>#N/A</v>
      </c>
      <c r="P7017">
        <v>173012</v>
      </c>
      <c r="Q7017" s="1">
        <v>37215</v>
      </c>
      <c r="R7017" s="1">
        <v>37225</v>
      </c>
      <c r="S7017" t="s">
        <v>2472</v>
      </c>
    </row>
    <row r="7018" spans="1:19" x14ac:dyDescent="0.2">
      <c r="A7018" s="7">
        <v>411915</v>
      </c>
      <c r="B7018" s="3">
        <v>75043</v>
      </c>
      <c r="C7018" s="3" t="s">
        <v>37</v>
      </c>
      <c r="D7018" s="2" t="s">
        <v>657</v>
      </c>
      <c r="E7018" s="3">
        <v>19</v>
      </c>
      <c r="F7018" s="17">
        <v>0</v>
      </c>
      <c r="G7018" s="17">
        <v>1</v>
      </c>
      <c r="H7018" s="17">
        <v>0</v>
      </c>
      <c r="I7018" s="7">
        <v>5.0999999999999996</v>
      </c>
      <c r="J7018" s="7">
        <v>25</v>
      </c>
      <c r="K7018" s="4">
        <v>1220</v>
      </c>
      <c r="L7018" s="5">
        <v>1220.0906</v>
      </c>
      <c r="M7018">
        <v>100626.26</v>
      </c>
      <c r="N7018" s="33">
        <v>1</v>
      </c>
      <c r="O7018" s="50" t="e">
        <f>INDEX([1]Dados!$M$2:$N$26779,MATCH($P7018,[1]Dados!$N$2:$N$26779,),2)</f>
        <v>#N/A</v>
      </c>
      <c r="P7018">
        <v>173013</v>
      </c>
      <c r="Q7018" s="1">
        <v>37215</v>
      </c>
      <c r="R7018" s="1">
        <v>37225</v>
      </c>
      <c r="S7018" t="s">
        <v>2472</v>
      </c>
    </row>
    <row r="7019" spans="1:19" x14ac:dyDescent="0.2">
      <c r="A7019" s="7">
        <v>411915</v>
      </c>
      <c r="B7019" s="3">
        <v>75043</v>
      </c>
      <c r="C7019" s="3" t="s">
        <v>37</v>
      </c>
      <c r="D7019" s="2" t="s">
        <v>657</v>
      </c>
      <c r="E7019" s="3">
        <v>19</v>
      </c>
      <c r="F7019" s="17">
        <v>0</v>
      </c>
      <c r="G7019" s="17">
        <v>1</v>
      </c>
      <c r="H7019" s="17">
        <v>0</v>
      </c>
      <c r="I7019" s="7">
        <v>5.2</v>
      </c>
      <c r="J7019" s="7">
        <v>25</v>
      </c>
      <c r="K7019" s="4">
        <v>1220</v>
      </c>
      <c r="L7019" s="5">
        <v>1220.0906</v>
      </c>
      <c r="M7019">
        <v>100626.26</v>
      </c>
      <c r="N7019" s="33">
        <v>1</v>
      </c>
      <c r="O7019" s="50" t="e">
        <f>INDEX([1]Dados!$M$2:$N$26779,MATCH($P7019,[1]Dados!$N$2:$N$26779,),2)</f>
        <v>#N/A</v>
      </c>
      <c r="P7019">
        <v>173013</v>
      </c>
      <c r="Q7019" s="1">
        <v>37215</v>
      </c>
      <c r="R7019" s="1">
        <v>37225</v>
      </c>
      <c r="S7019" t="s">
        <v>2472</v>
      </c>
    </row>
    <row r="7020" spans="1:19" x14ac:dyDescent="0.2">
      <c r="A7020" s="7">
        <v>411915</v>
      </c>
      <c r="B7020" s="3">
        <v>75043</v>
      </c>
      <c r="C7020" s="3" t="s">
        <v>37</v>
      </c>
      <c r="D7020" s="2" t="s">
        <v>657</v>
      </c>
      <c r="E7020" s="3">
        <v>19</v>
      </c>
      <c r="F7020" s="17">
        <v>0</v>
      </c>
      <c r="G7020" s="17">
        <v>1</v>
      </c>
      <c r="H7020" s="17">
        <v>0</v>
      </c>
      <c r="I7020" s="7">
        <v>5.3</v>
      </c>
      <c r="J7020" s="7">
        <v>13</v>
      </c>
      <c r="K7020" s="4">
        <v>1220</v>
      </c>
      <c r="L7020" s="5">
        <v>1220.0906</v>
      </c>
      <c r="M7020">
        <v>100626.26</v>
      </c>
      <c r="N7020" s="33">
        <v>1</v>
      </c>
      <c r="O7020" s="50" t="e">
        <f>INDEX([1]Dados!$M$2:$N$26779,MATCH($P7020,[1]Dados!$N$2:$N$26779,),2)</f>
        <v>#N/A</v>
      </c>
      <c r="P7020">
        <v>173013</v>
      </c>
      <c r="Q7020" s="1">
        <v>37215</v>
      </c>
      <c r="R7020" s="1">
        <v>37225</v>
      </c>
      <c r="S7020" t="s">
        <v>2472</v>
      </c>
    </row>
    <row r="7021" spans="1:19" x14ac:dyDescent="0.2">
      <c r="A7021" s="7">
        <v>411915</v>
      </c>
      <c r="B7021" s="3">
        <v>75043</v>
      </c>
      <c r="C7021" s="3" t="s">
        <v>37</v>
      </c>
      <c r="D7021" s="2" t="s">
        <v>657</v>
      </c>
      <c r="E7021" s="3">
        <v>19</v>
      </c>
      <c r="F7021" s="17">
        <v>0</v>
      </c>
      <c r="G7021" s="17">
        <v>1</v>
      </c>
      <c r="H7021" s="17">
        <v>0</v>
      </c>
      <c r="I7021" s="7">
        <v>5.4</v>
      </c>
      <c r="J7021" s="7">
        <v>23</v>
      </c>
      <c r="K7021" s="4">
        <v>1220</v>
      </c>
      <c r="L7021" s="5">
        <v>1220.0906</v>
      </c>
      <c r="M7021">
        <v>100626.26</v>
      </c>
      <c r="N7021" s="33">
        <v>1</v>
      </c>
      <c r="O7021" s="50" t="e">
        <f>INDEX([1]Dados!$M$2:$N$26779,MATCH($P7021,[1]Dados!$N$2:$N$26779,),2)</f>
        <v>#N/A</v>
      </c>
      <c r="P7021">
        <v>173013</v>
      </c>
      <c r="Q7021" s="1">
        <v>37215</v>
      </c>
      <c r="R7021" s="1">
        <v>37225</v>
      </c>
      <c r="S7021" t="s">
        <v>2472</v>
      </c>
    </row>
    <row r="7022" spans="1:19" x14ac:dyDescent="0.2">
      <c r="A7022" s="7">
        <v>411915</v>
      </c>
      <c r="B7022" s="3">
        <v>75043</v>
      </c>
      <c r="C7022" s="3" t="s">
        <v>37</v>
      </c>
      <c r="D7022" s="2" t="s">
        <v>657</v>
      </c>
      <c r="E7022" s="3">
        <v>19</v>
      </c>
      <c r="F7022" s="17">
        <v>0</v>
      </c>
      <c r="G7022" s="17">
        <v>1</v>
      </c>
      <c r="H7022" s="17">
        <v>0</v>
      </c>
      <c r="I7022" s="7">
        <v>5.5</v>
      </c>
      <c r="J7022" s="7">
        <v>25</v>
      </c>
      <c r="K7022" s="4">
        <v>1220</v>
      </c>
      <c r="L7022" s="5">
        <v>1220.0906</v>
      </c>
      <c r="M7022">
        <v>100626.26</v>
      </c>
      <c r="N7022" s="33">
        <v>1</v>
      </c>
      <c r="O7022" s="50" t="e">
        <f>INDEX([1]Dados!$M$2:$N$26779,MATCH($P7022,[1]Dados!$N$2:$N$26779,),2)</f>
        <v>#N/A</v>
      </c>
      <c r="P7022">
        <v>173013</v>
      </c>
      <c r="Q7022" s="1">
        <v>37215</v>
      </c>
      <c r="R7022" s="1">
        <v>37225</v>
      </c>
      <c r="S7022" t="s">
        <v>2472</v>
      </c>
    </row>
    <row r="7023" spans="1:19" x14ac:dyDescent="0.2">
      <c r="A7023" s="7">
        <v>411915</v>
      </c>
      <c r="B7023" s="3">
        <v>75043</v>
      </c>
      <c r="C7023" s="3" t="s">
        <v>37</v>
      </c>
      <c r="D7023" s="2" t="s">
        <v>657</v>
      </c>
      <c r="E7023" s="3">
        <v>19</v>
      </c>
      <c r="F7023" s="17">
        <v>0</v>
      </c>
      <c r="G7023" s="17">
        <v>1</v>
      </c>
      <c r="H7023" s="17">
        <v>0</v>
      </c>
      <c r="I7023" s="7">
        <v>5.6</v>
      </c>
      <c r="J7023" s="7">
        <v>23</v>
      </c>
      <c r="K7023" s="4">
        <v>1220</v>
      </c>
      <c r="L7023" s="5">
        <v>1220.0906</v>
      </c>
      <c r="M7023">
        <v>100626.26</v>
      </c>
      <c r="N7023" s="33">
        <v>1</v>
      </c>
      <c r="O7023" s="50" t="e">
        <f>INDEX([1]Dados!$M$2:$N$26779,MATCH($P7023,[1]Dados!$N$2:$N$26779,),2)</f>
        <v>#N/A</v>
      </c>
      <c r="P7023">
        <v>173013</v>
      </c>
      <c r="Q7023" s="1">
        <v>37215</v>
      </c>
      <c r="R7023" s="1">
        <v>37225</v>
      </c>
      <c r="S7023" t="s">
        <v>2472</v>
      </c>
    </row>
    <row r="7024" spans="1:19" x14ac:dyDescent="0.2">
      <c r="A7024" s="7">
        <v>411915</v>
      </c>
      <c r="B7024" s="3">
        <v>75043</v>
      </c>
      <c r="C7024" s="3" t="s">
        <v>37</v>
      </c>
      <c r="D7024" s="2" t="s">
        <v>657</v>
      </c>
      <c r="E7024" s="3">
        <v>19</v>
      </c>
      <c r="F7024" s="17">
        <v>0</v>
      </c>
      <c r="G7024" s="17">
        <v>1</v>
      </c>
      <c r="H7024" s="17">
        <v>0</v>
      </c>
      <c r="I7024" s="7">
        <v>6.1</v>
      </c>
      <c r="J7024" s="7">
        <v>25</v>
      </c>
      <c r="K7024" s="4">
        <v>1220</v>
      </c>
      <c r="L7024" s="5">
        <v>1220.0906</v>
      </c>
      <c r="M7024">
        <v>186187.41</v>
      </c>
      <c r="N7024" s="33">
        <v>1</v>
      </c>
      <c r="O7024" s="50" t="e">
        <f>INDEX([1]Dados!$M$2:$N$26779,MATCH($P7024,[1]Dados!$N$2:$N$26779,),2)</f>
        <v>#N/A</v>
      </c>
      <c r="P7024">
        <v>173014</v>
      </c>
      <c r="Q7024" s="1">
        <v>37215</v>
      </c>
      <c r="R7024" s="1">
        <v>37225</v>
      </c>
      <c r="S7024" t="s">
        <v>2472</v>
      </c>
    </row>
    <row r="7025" spans="1:19" x14ac:dyDescent="0.2">
      <c r="A7025" s="7">
        <v>411915</v>
      </c>
      <c r="B7025" s="3">
        <v>75043</v>
      </c>
      <c r="C7025" s="3" t="s">
        <v>37</v>
      </c>
      <c r="D7025" s="2" t="s">
        <v>657</v>
      </c>
      <c r="E7025" s="3">
        <v>19</v>
      </c>
      <c r="F7025" s="17">
        <v>0</v>
      </c>
      <c r="G7025" s="17">
        <v>1</v>
      </c>
      <c r="H7025" s="17">
        <v>0</v>
      </c>
      <c r="I7025" s="7">
        <v>6.2</v>
      </c>
      <c r="J7025" s="7">
        <v>20</v>
      </c>
      <c r="K7025" s="4">
        <v>1220</v>
      </c>
      <c r="L7025" s="5">
        <v>1220.0906</v>
      </c>
      <c r="M7025">
        <v>186187.41</v>
      </c>
      <c r="N7025" s="33">
        <v>1</v>
      </c>
      <c r="O7025" s="50" t="e">
        <f>INDEX([1]Dados!$M$2:$N$26779,MATCH($P7025,[1]Dados!$N$2:$N$26779,),2)</f>
        <v>#N/A</v>
      </c>
      <c r="P7025">
        <v>173014</v>
      </c>
      <c r="Q7025" s="1">
        <v>37215</v>
      </c>
      <c r="R7025" s="1">
        <v>37225</v>
      </c>
      <c r="S7025" t="s">
        <v>2472</v>
      </c>
    </row>
    <row r="7026" spans="1:19" x14ac:dyDescent="0.2">
      <c r="A7026" s="7">
        <v>411915</v>
      </c>
      <c r="B7026" s="3">
        <v>75043</v>
      </c>
      <c r="C7026" s="3" t="s">
        <v>37</v>
      </c>
      <c r="D7026" s="2" t="s">
        <v>657</v>
      </c>
      <c r="E7026" s="3">
        <v>19</v>
      </c>
      <c r="F7026" s="17">
        <v>0</v>
      </c>
      <c r="G7026" s="17">
        <v>1</v>
      </c>
      <c r="H7026" s="17">
        <v>0</v>
      </c>
      <c r="I7026" s="7">
        <v>2.1</v>
      </c>
      <c r="J7026" s="7">
        <v>22</v>
      </c>
      <c r="K7026" s="4">
        <v>1293</v>
      </c>
      <c r="L7026" s="5">
        <v>1293.0592999999999</v>
      </c>
      <c r="M7026">
        <v>352639.93</v>
      </c>
      <c r="N7026" s="33">
        <v>1</v>
      </c>
      <c r="O7026" s="50" t="e">
        <f>INDEX([1]Dados!$M$2:$N$26779,MATCH($P7026,[1]Dados!$N$2:$N$26779,),2)</f>
        <v>#N/A</v>
      </c>
      <c r="P7026">
        <v>172544</v>
      </c>
      <c r="Q7026" s="1">
        <v>37215</v>
      </c>
      <c r="R7026" s="1">
        <v>37225</v>
      </c>
      <c r="S7026" t="s">
        <v>1882</v>
      </c>
    </row>
    <row r="7027" spans="1:19" x14ac:dyDescent="0.2">
      <c r="A7027" s="7">
        <v>411915</v>
      </c>
      <c r="B7027" s="3">
        <v>75043</v>
      </c>
      <c r="C7027" s="3" t="s">
        <v>37</v>
      </c>
      <c r="D7027" s="2" t="s">
        <v>657</v>
      </c>
      <c r="E7027" s="3">
        <v>19</v>
      </c>
      <c r="F7027" s="17">
        <v>0</v>
      </c>
      <c r="G7027" s="17">
        <v>1</v>
      </c>
      <c r="H7027" s="17">
        <v>0</v>
      </c>
      <c r="I7027" s="7">
        <v>2.2000000000000002</v>
      </c>
      <c r="J7027" s="7">
        <v>17</v>
      </c>
      <c r="K7027" s="4">
        <v>1293</v>
      </c>
      <c r="L7027" s="5">
        <v>1293.0592999999999</v>
      </c>
      <c r="M7027">
        <v>352639.93</v>
      </c>
      <c r="N7027" s="33">
        <v>1</v>
      </c>
      <c r="O7027" s="50" t="e">
        <f>INDEX([1]Dados!$M$2:$N$26779,MATCH($P7027,[1]Dados!$N$2:$N$26779,),2)</f>
        <v>#N/A</v>
      </c>
      <c r="P7027">
        <v>172544</v>
      </c>
      <c r="Q7027" s="1">
        <v>37215</v>
      </c>
      <c r="R7027" s="1">
        <v>37225</v>
      </c>
      <c r="S7027" t="s">
        <v>1882</v>
      </c>
    </row>
    <row r="7028" spans="1:19" x14ac:dyDescent="0.2">
      <c r="A7028" s="7">
        <v>411915</v>
      </c>
      <c r="B7028" s="3">
        <v>75043</v>
      </c>
      <c r="C7028" s="3" t="s">
        <v>37</v>
      </c>
      <c r="D7028" s="2" t="s">
        <v>657</v>
      </c>
      <c r="E7028" s="3">
        <v>19</v>
      </c>
      <c r="F7028" s="17">
        <v>0</v>
      </c>
      <c r="G7028" s="17">
        <v>1</v>
      </c>
      <c r="H7028" s="17">
        <v>0</v>
      </c>
      <c r="I7028" s="7">
        <v>1.1000000000000001</v>
      </c>
      <c r="J7028" s="7">
        <v>18</v>
      </c>
      <c r="K7028" s="4">
        <v>1306</v>
      </c>
      <c r="L7028" s="5">
        <v>1306.0214000000001</v>
      </c>
      <c r="M7028">
        <v>257628.34</v>
      </c>
      <c r="N7028" s="33">
        <v>1</v>
      </c>
      <c r="O7028" s="50" t="e">
        <f>INDEX([1]Dados!$M$2:$N$26779,MATCH($P7028,[1]Dados!$N$2:$N$26779,),2)</f>
        <v>#N/A</v>
      </c>
      <c r="P7028">
        <v>173237</v>
      </c>
      <c r="Q7028" s="1">
        <v>37215</v>
      </c>
      <c r="R7028" s="1">
        <v>37225</v>
      </c>
      <c r="S7028" t="s">
        <v>2032</v>
      </c>
    </row>
    <row r="7029" spans="1:19" x14ac:dyDescent="0.2">
      <c r="A7029" s="7">
        <v>330400</v>
      </c>
      <c r="B7029" s="3">
        <v>58793</v>
      </c>
      <c r="C7029" s="3" t="s">
        <v>45</v>
      </c>
      <c r="D7029" s="2" t="s">
        <v>658</v>
      </c>
      <c r="E7029" s="3">
        <v>19</v>
      </c>
      <c r="F7029" s="17">
        <v>0</v>
      </c>
      <c r="G7029" s="17">
        <v>1</v>
      </c>
      <c r="H7029" s="17">
        <v>0</v>
      </c>
      <c r="I7029" s="7">
        <v>1.1000000000000001</v>
      </c>
      <c r="J7029" s="7">
        <v>18</v>
      </c>
      <c r="K7029" s="4">
        <v>1214</v>
      </c>
      <c r="L7029" s="5">
        <v>1214.8580999999999</v>
      </c>
      <c r="M7029">
        <v>136375.67000000001</v>
      </c>
      <c r="N7029" s="3">
        <v>1</v>
      </c>
      <c r="O7029" s="50" t="e">
        <f>INDEX([1]Dados!$M$2:$N$26779,MATCH($P7029,[1]Dados!$N$2:$N$26779,),2)</f>
        <v>#N/A</v>
      </c>
      <c r="P7029">
        <v>172906</v>
      </c>
      <c r="Q7029" s="1">
        <v>37215</v>
      </c>
      <c r="R7029" s="1">
        <v>37226</v>
      </c>
      <c r="S7029" t="s">
        <v>2473</v>
      </c>
    </row>
    <row r="7030" spans="1:19" x14ac:dyDescent="0.2">
      <c r="A7030" s="7">
        <v>330400</v>
      </c>
      <c r="B7030" s="3">
        <v>58793</v>
      </c>
      <c r="C7030" s="3" t="s">
        <v>45</v>
      </c>
      <c r="D7030" s="2" t="s">
        <v>658</v>
      </c>
      <c r="E7030" s="3">
        <v>19</v>
      </c>
      <c r="F7030" s="17">
        <v>0</v>
      </c>
      <c r="G7030" s="17">
        <v>1</v>
      </c>
      <c r="H7030" s="17">
        <v>0</v>
      </c>
      <c r="I7030" s="7">
        <v>2.1</v>
      </c>
      <c r="J7030" s="7">
        <v>32</v>
      </c>
      <c r="K7030" s="4">
        <v>1214</v>
      </c>
      <c r="L7030" s="5">
        <v>1214.8580999999999</v>
      </c>
      <c r="M7030">
        <v>96000</v>
      </c>
      <c r="N7030" s="3">
        <v>1</v>
      </c>
      <c r="O7030" s="50" t="e">
        <f>INDEX([1]Dados!$M$2:$N$26779,MATCH($P7030,[1]Dados!$N$2:$N$26779,),2)</f>
        <v>#N/A</v>
      </c>
      <c r="P7030">
        <v>172904</v>
      </c>
      <c r="Q7030" s="1">
        <v>37215</v>
      </c>
      <c r="R7030" s="1">
        <v>37226</v>
      </c>
      <c r="S7030" t="s">
        <v>2474</v>
      </c>
    </row>
    <row r="7031" spans="1:19" x14ac:dyDescent="0.2">
      <c r="A7031" s="7">
        <v>330400</v>
      </c>
      <c r="B7031" s="3">
        <v>58793</v>
      </c>
      <c r="C7031" s="3" t="s">
        <v>45</v>
      </c>
      <c r="D7031" s="2" t="s">
        <v>658</v>
      </c>
      <c r="E7031" s="3">
        <v>19</v>
      </c>
      <c r="F7031" s="17">
        <v>0</v>
      </c>
      <c r="G7031" s="17">
        <v>1</v>
      </c>
      <c r="H7031" s="17">
        <v>0</v>
      </c>
      <c r="I7031" s="7">
        <v>3.1</v>
      </c>
      <c r="J7031" s="7">
        <v>19</v>
      </c>
      <c r="K7031" s="4">
        <v>1214</v>
      </c>
      <c r="L7031" s="5">
        <v>1214.8580999999999</v>
      </c>
      <c r="M7031">
        <v>339900</v>
      </c>
      <c r="N7031" s="3">
        <v>1</v>
      </c>
      <c r="O7031" s="50" t="e">
        <f>INDEX([1]Dados!$M$2:$N$26779,MATCH($P7031,[1]Dados!$N$2:$N$26779,),2)</f>
        <v>#N/A</v>
      </c>
      <c r="P7031">
        <v>172918</v>
      </c>
      <c r="Q7031" s="1">
        <v>37215</v>
      </c>
      <c r="R7031" s="1">
        <v>37226</v>
      </c>
      <c r="S7031" t="s">
        <v>2474</v>
      </c>
    </row>
    <row r="7032" spans="1:19" x14ac:dyDescent="0.2">
      <c r="A7032" s="7">
        <v>330400</v>
      </c>
      <c r="B7032" s="3">
        <v>58793</v>
      </c>
      <c r="C7032" s="3" t="s">
        <v>45</v>
      </c>
      <c r="D7032" s="2" t="s">
        <v>658</v>
      </c>
      <c r="E7032" s="3">
        <v>19</v>
      </c>
      <c r="F7032" s="17">
        <v>0</v>
      </c>
      <c r="G7032" s="17">
        <v>1</v>
      </c>
      <c r="H7032" s="17">
        <v>0</v>
      </c>
      <c r="I7032" s="7">
        <v>4.0999999999999996</v>
      </c>
      <c r="J7032" s="7">
        <v>19</v>
      </c>
      <c r="K7032" s="4">
        <v>1214</v>
      </c>
      <c r="L7032" s="5">
        <v>1214.8580999999999</v>
      </c>
      <c r="M7032">
        <v>335895</v>
      </c>
      <c r="N7032" s="3">
        <v>1</v>
      </c>
      <c r="O7032" s="50" t="e">
        <f>INDEX([1]Dados!$M$2:$N$26779,MATCH($P7032,[1]Dados!$N$2:$N$26779,),2)</f>
        <v>#N/A</v>
      </c>
      <c r="P7032">
        <v>172919</v>
      </c>
      <c r="Q7032" s="1">
        <v>37215</v>
      </c>
      <c r="R7032" s="1">
        <v>37226</v>
      </c>
      <c r="S7032" t="s">
        <v>2474</v>
      </c>
    </row>
    <row r="7033" spans="1:19" x14ac:dyDescent="0.2">
      <c r="A7033" s="7">
        <v>330400</v>
      </c>
      <c r="B7033" s="3">
        <v>58793</v>
      </c>
      <c r="C7033" s="3" t="s">
        <v>45</v>
      </c>
      <c r="D7033" s="2" t="s">
        <v>658</v>
      </c>
      <c r="E7033" s="3">
        <v>19</v>
      </c>
      <c r="F7033" s="17">
        <v>0</v>
      </c>
      <c r="G7033" s="17">
        <v>1</v>
      </c>
      <c r="H7033" s="17">
        <v>0</v>
      </c>
      <c r="I7033" s="7">
        <v>5.0999999999999996</v>
      </c>
      <c r="J7033" s="7">
        <v>4</v>
      </c>
      <c r="K7033" s="4">
        <v>1214</v>
      </c>
      <c r="L7033" s="5">
        <v>1214.8580999999999</v>
      </c>
      <c r="M7033">
        <v>157765.01</v>
      </c>
      <c r="N7033" s="3">
        <v>1</v>
      </c>
      <c r="O7033" s="50" t="e">
        <f>INDEX([1]Dados!$M$2:$N$26779,MATCH($P7033,[1]Dados!$N$2:$N$26779,),2)</f>
        <v>#N/A</v>
      </c>
      <c r="P7033">
        <v>172912</v>
      </c>
      <c r="Q7033" s="1">
        <v>37215</v>
      </c>
      <c r="R7033" s="1">
        <v>37226</v>
      </c>
      <c r="S7033" t="s">
        <v>2474</v>
      </c>
    </row>
    <row r="7034" spans="1:19" x14ac:dyDescent="0.2">
      <c r="A7034" s="7">
        <v>330400</v>
      </c>
      <c r="B7034" s="3">
        <v>58793</v>
      </c>
      <c r="C7034" s="3" t="s">
        <v>45</v>
      </c>
      <c r="D7034" s="2" t="s">
        <v>658</v>
      </c>
      <c r="E7034" s="3">
        <v>19</v>
      </c>
      <c r="F7034" s="17">
        <v>0</v>
      </c>
      <c r="G7034" s="17">
        <v>1</v>
      </c>
      <c r="H7034" s="17">
        <v>0</v>
      </c>
      <c r="I7034" s="7">
        <v>5.2</v>
      </c>
      <c r="J7034" s="7">
        <v>32</v>
      </c>
      <c r="K7034" s="4">
        <v>1214</v>
      </c>
      <c r="L7034" s="5">
        <v>1214.8580999999999</v>
      </c>
      <c r="M7034">
        <v>157765.01</v>
      </c>
      <c r="N7034" s="3">
        <v>1</v>
      </c>
      <c r="O7034" s="50" t="e">
        <f>INDEX([1]Dados!$M$2:$N$26779,MATCH($P7034,[1]Dados!$N$2:$N$26779,),2)</f>
        <v>#N/A</v>
      </c>
      <c r="P7034">
        <v>172912</v>
      </c>
      <c r="Q7034" s="1">
        <v>37215</v>
      </c>
      <c r="R7034" s="1">
        <v>37226</v>
      </c>
      <c r="S7034" t="s">
        <v>2474</v>
      </c>
    </row>
    <row r="7035" spans="1:19" x14ac:dyDescent="0.2">
      <c r="A7035" s="7">
        <v>330400</v>
      </c>
      <c r="B7035" s="3">
        <v>58793</v>
      </c>
      <c r="C7035" s="3" t="s">
        <v>45</v>
      </c>
      <c r="D7035" s="2" t="s">
        <v>658</v>
      </c>
      <c r="E7035" s="3">
        <v>19</v>
      </c>
      <c r="F7035" s="17">
        <v>0</v>
      </c>
      <c r="G7035" s="17">
        <v>1</v>
      </c>
      <c r="H7035" s="17">
        <v>0</v>
      </c>
      <c r="I7035" s="7">
        <v>5.3</v>
      </c>
      <c r="J7035" s="7">
        <v>25</v>
      </c>
      <c r="K7035" s="4">
        <v>1214</v>
      </c>
      <c r="L7035" s="5">
        <v>1214.8580999999999</v>
      </c>
      <c r="M7035">
        <v>157765.01</v>
      </c>
      <c r="N7035" s="3">
        <v>1</v>
      </c>
      <c r="O7035" s="50" t="e">
        <f>INDEX([1]Dados!$M$2:$N$26779,MATCH($P7035,[1]Dados!$N$2:$N$26779,),2)</f>
        <v>#N/A</v>
      </c>
      <c r="P7035">
        <v>172912</v>
      </c>
      <c r="Q7035" s="1">
        <v>37215</v>
      </c>
      <c r="R7035" s="1">
        <v>37226</v>
      </c>
      <c r="S7035" t="s">
        <v>2474</v>
      </c>
    </row>
    <row r="7036" spans="1:19" x14ac:dyDescent="0.2">
      <c r="A7036" s="7">
        <v>330400</v>
      </c>
      <c r="B7036" s="3">
        <v>58793</v>
      </c>
      <c r="C7036" s="3" t="s">
        <v>45</v>
      </c>
      <c r="D7036" s="2" t="s">
        <v>658</v>
      </c>
      <c r="E7036" s="3">
        <v>19</v>
      </c>
      <c r="F7036" s="17">
        <v>0</v>
      </c>
      <c r="G7036" s="17">
        <v>1</v>
      </c>
      <c r="H7036" s="17">
        <v>0</v>
      </c>
      <c r="I7036" s="7">
        <v>7.1</v>
      </c>
      <c r="J7036" s="7">
        <v>18</v>
      </c>
      <c r="K7036" s="4">
        <v>1203</v>
      </c>
      <c r="L7036" s="5">
        <v>1203.0829000000001</v>
      </c>
      <c r="M7036">
        <v>278006.96000000002</v>
      </c>
      <c r="N7036" s="3">
        <v>1</v>
      </c>
      <c r="O7036" s="50" t="e">
        <f>INDEX([1]Dados!$M$2:$N$26779,MATCH($P7036,[1]Dados!$N$2:$N$26779,),2)</f>
        <v>#N/A</v>
      </c>
      <c r="P7036">
        <v>172718</v>
      </c>
      <c r="Q7036" s="1">
        <v>37215</v>
      </c>
      <c r="R7036" s="1">
        <v>37226</v>
      </c>
      <c r="S7036" t="s">
        <v>1015</v>
      </c>
    </row>
    <row r="7037" spans="1:19" x14ac:dyDescent="0.2">
      <c r="A7037" s="7">
        <v>330400</v>
      </c>
      <c r="B7037" s="3">
        <v>58793</v>
      </c>
      <c r="C7037" s="3" t="s">
        <v>45</v>
      </c>
      <c r="D7037" s="2" t="s">
        <v>658</v>
      </c>
      <c r="E7037" s="3">
        <v>19</v>
      </c>
      <c r="F7037" s="17">
        <v>0</v>
      </c>
      <c r="G7037" s="17">
        <v>1</v>
      </c>
      <c r="H7037" s="17">
        <v>0</v>
      </c>
      <c r="I7037" s="7">
        <v>8.1</v>
      </c>
      <c r="J7037" s="7">
        <v>12</v>
      </c>
      <c r="K7037" s="4">
        <v>1203</v>
      </c>
      <c r="L7037" s="5">
        <v>1203.0829000000001</v>
      </c>
      <c r="M7037">
        <v>86377.32</v>
      </c>
      <c r="N7037" s="33">
        <v>1</v>
      </c>
      <c r="O7037" s="50" t="e">
        <f>INDEX([1]Dados!$M$2:$N$26779,MATCH($P7037,[1]Dados!$N$2:$N$26779,),2)</f>
        <v>#N/A</v>
      </c>
      <c r="P7037">
        <v>172916</v>
      </c>
      <c r="Q7037" s="1">
        <v>37215</v>
      </c>
      <c r="R7037" s="1">
        <v>37226</v>
      </c>
      <c r="S7037" t="s">
        <v>998</v>
      </c>
    </row>
    <row r="7038" spans="1:19" x14ac:dyDescent="0.2">
      <c r="A7038" s="7">
        <v>330400</v>
      </c>
      <c r="B7038" s="3">
        <v>58793</v>
      </c>
      <c r="C7038" s="3" t="s">
        <v>45</v>
      </c>
      <c r="D7038" s="2" t="s">
        <v>658</v>
      </c>
      <c r="E7038" s="3">
        <v>19</v>
      </c>
      <c r="F7038" s="17">
        <v>0</v>
      </c>
      <c r="G7038" s="17">
        <v>1</v>
      </c>
      <c r="H7038" s="17">
        <v>0</v>
      </c>
      <c r="I7038" s="7">
        <v>9.1</v>
      </c>
      <c r="J7038" s="7">
        <v>12</v>
      </c>
      <c r="K7038" s="4">
        <v>1214</v>
      </c>
      <c r="L7038" s="5">
        <v>1214.8580999999999</v>
      </c>
      <c r="M7038">
        <v>345492</v>
      </c>
      <c r="N7038" s="33">
        <v>1</v>
      </c>
      <c r="O7038" s="50" t="e">
        <f>INDEX([1]Dados!$M$2:$N$26779,MATCH($P7038,[1]Dados!$N$2:$N$26779,),2)</f>
        <v>#N/A</v>
      </c>
      <c r="P7038">
        <v>172915</v>
      </c>
      <c r="Q7038" s="1">
        <v>37215</v>
      </c>
      <c r="R7038" s="1">
        <v>37226</v>
      </c>
      <c r="S7038" t="s">
        <v>998</v>
      </c>
    </row>
    <row r="7039" spans="1:19" x14ac:dyDescent="0.2">
      <c r="A7039" s="7">
        <v>330400</v>
      </c>
      <c r="B7039" s="3">
        <v>58793</v>
      </c>
      <c r="C7039" s="3" t="s">
        <v>45</v>
      </c>
      <c r="D7039" s="2" t="s">
        <v>658</v>
      </c>
      <c r="E7039" s="3">
        <v>19</v>
      </c>
      <c r="F7039" s="17">
        <v>0</v>
      </c>
      <c r="G7039" s="17">
        <v>1</v>
      </c>
      <c r="H7039" s="17">
        <v>0</v>
      </c>
      <c r="I7039" s="7">
        <v>10.1</v>
      </c>
      <c r="J7039" s="7">
        <v>12</v>
      </c>
      <c r="K7039" s="4">
        <v>1214</v>
      </c>
      <c r="L7039" s="5">
        <v>1214.8580999999999</v>
      </c>
      <c r="M7039">
        <v>48000</v>
      </c>
      <c r="N7039" s="33">
        <v>1</v>
      </c>
      <c r="O7039" s="50" t="e">
        <f>INDEX([1]Dados!$M$2:$N$26779,MATCH($P7039,[1]Dados!$N$2:$N$26779,),2)</f>
        <v>#N/A</v>
      </c>
      <c r="P7039">
        <v>172909</v>
      </c>
      <c r="Q7039" s="1">
        <v>37215</v>
      </c>
      <c r="R7039" s="1">
        <v>37226</v>
      </c>
      <c r="S7039" t="s">
        <v>998</v>
      </c>
    </row>
    <row r="7040" spans="1:19" x14ac:dyDescent="0.2">
      <c r="A7040" s="7">
        <v>330400</v>
      </c>
      <c r="B7040" s="3">
        <v>58793</v>
      </c>
      <c r="C7040" s="3" t="s">
        <v>45</v>
      </c>
      <c r="D7040" s="2" t="s">
        <v>658</v>
      </c>
      <c r="E7040" s="3">
        <v>19</v>
      </c>
      <c r="F7040" s="17">
        <v>0</v>
      </c>
      <c r="G7040" s="17">
        <v>1</v>
      </c>
      <c r="H7040" s="17">
        <v>0</v>
      </c>
      <c r="I7040" s="7">
        <v>11.1</v>
      </c>
      <c r="J7040" s="7">
        <v>30</v>
      </c>
      <c r="K7040" s="4">
        <v>1214</v>
      </c>
      <c r="L7040" s="5">
        <v>1214.8580999999999</v>
      </c>
      <c r="M7040">
        <v>48000</v>
      </c>
      <c r="N7040" s="33">
        <v>1</v>
      </c>
      <c r="O7040" s="50" t="e">
        <f>INDEX([1]Dados!$M$2:$N$26779,MATCH($P7040,[1]Dados!$N$2:$N$26779,),2)</f>
        <v>#N/A</v>
      </c>
      <c r="P7040">
        <v>172909</v>
      </c>
      <c r="Q7040" s="1">
        <v>37215</v>
      </c>
      <c r="R7040" s="1">
        <v>37226</v>
      </c>
      <c r="S7040" t="s">
        <v>998</v>
      </c>
    </row>
    <row r="7041" spans="1:19" x14ac:dyDescent="0.2">
      <c r="A7041" s="7">
        <v>330400</v>
      </c>
      <c r="B7041" s="3">
        <v>58793</v>
      </c>
      <c r="C7041" s="3" t="s">
        <v>45</v>
      </c>
      <c r="D7041" s="2" t="s">
        <v>658</v>
      </c>
      <c r="E7041" s="3">
        <v>19</v>
      </c>
      <c r="F7041" s="17">
        <v>0</v>
      </c>
      <c r="G7041" s="17">
        <v>1</v>
      </c>
      <c r="H7041" s="17">
        <v>0</v>
      </c>
      <c r="I7041" s="7">
        <v>11.2</v>
      </c>
      <c r="J7041" s="7">
        <v>12</v>
      </c>
      <c r="K7041" s="4">
        <v>1214</v>
      </c>
      <c r="L7041" s="5">
        <v>1214.8580999999999</v>
      </c>
      <c r="M7041">
        <v>48000</v>
      </c>
      <c r="N7041" s="33">
        <v>1</v>
      </c>
      <c r="O7041" s="50" t="e">
        <f>INDEX([1]Dados!$M$2:$N$26779,MATCH($P7041,[1]Dados!$N$2:$N$26779,),2)</f>
        <v>#N/A</v>
      </c>
      <c r="P7041">
        <v>172909</v>
      </c>
      <c r="Q7041" s="1">
        <v>37215</v>
      </c>
      <c r="R7041" s="1">
        <v>37226</v>
      </c>
      <c r="S7041" t="s">
        <v>998</v>
      </c>
    </row>
    <row r="7042" spans="1:19" x14ac:dyDescent="0.2">
      <c r="A7042" s="7">
        <v>330400</v>
      </c>
      <c r="B7042" s="3">
        <v>58793</v>
      </c>
      <c r="C7042" s="3" t="s">
        <v>45</v>
      </c>
      <c r="D7042" s="2" t="s">
        <v>658</v>
      </c>
      <c r="E7042" s="3">
        <v>19</v>
      </c>
      <c r="F7042" s="17">
        <v>0</v>
      </c>
      <c r="G7042" s="17">
        <v>1</v>
      </c>
      <c r="H7042" s="17">
        <v>0</v>
      </c>
      <c r="I7042" s="7" t="s">
        <v>3</v>
      </c>
      <c r="J7042" s="7">
        <v>0</v>
      </c>
      <c r="K7042" s="4">
        <v>1214</v>
      </c>
      <c r="L7042" s="8">
        <v>1214.0808</v>
      </c>
      <c r="M7042">
        <v>96000</v>
      </c>
      <c r="N7042" s="33">
        <v>1</v>
      </c>
      <c r="O7042" s="50" t="e">
        <f>INDEX([1]Dados!$M$2:$N$26779,MATCH($P7042,[1]Dados!$N$2:$N$26779,),2)</f>
        <v>#N/A</v>
      </c>
      <c r="P7042">
        <v>172767</v>
      </c>
      <c r="Q7042" s="1">
        <v>37215</v>
      </c>
      <c r="R7042" s="1">
        <v>37226</v>
      </c>
      <c r="S7042" t="s">
        <v>920</v>
      </c>
    </row>
    <row r="7043" spans="1:19" x14ac:dyDescent="0.2">
      <c r="A7043" s="7">
        <v>330400</v>
      </c>
      <c r="B7043" s="3">
        <v>58793</v>
      </c>
      <c r="C7043" s="3" t="s">
        <v>45</v>
      </c>
      <c r="D7043" s="2" t="s">
        <v>658</v>
      </c>
      <c r="E7043" s="3">
        <v>19</v>
      </c>
      <c r="F7043" s="17">
        <v>0</v>
      </c>
      <c r="G7043" s="17">
        <v>1</v>
      </c>
      <c r="H7043" s="17">
        <v>0</v>
      </c>
      <c r="I7043" s="7" t="s">
        <v>3</v>
      </c>
      <c r="J7043" s="7">
        <v>0</v>
      </c>
      <c r="K7043" s="4">
        <v>1214</v>
      </c>
      <c r="L7043" s="8">
        <v>1214.0808</v>
      </c>
      <c r="M7043">
        <v>432000</v>
      </c>
      <c r="N7043" s="33">
        <v>1</v>
      </c>
      <c r="O7043" s="50" t="e">
        <f>INDEX([1]Dados!$M$2:$N$26779,MATCH($P7043,[1]Dados!$N$2:$N$26779,),2)</f>
        <v>#N/A</v>
      </c>
      <c r="P7043">
        <v>172768</v>
      </c>
      <c r="Q7043" s="1">
        <v>37215</v>
      </c>
      <c r="R7043" s="1">
        <v>37226</v>
      </c>
      <c r="S7043" t="s">
        <v>920</v>
      </c>
    </row>
    <row r="7044" spans="1:19" x14ac:dyDescent="0.2">
      <c r="A7044" s="7">
        <v>330400</v>
      </c>
      <c r="B7044" s="3">
        <v>58793</v>
      </c>
      <c r="C7044" s="3" t="s">
        <v>45</v>
      </c>
      <c r="D7044" s="2" t="s">
        <v>658</v>
      </c>
      <c r="E7044" s="3">
        <v>19</v>
      </c>
      <c r="F7044" s="17">
        <v>0</v>
      </c>
      <c r="G7044" s="17">
        <v>1</v>
      </c>
      <c r="H7044" s="17">
        <v>0</v>
      </c>
      <c r="I7044" s="7" t="s">
        <v>3</v>
      </c>
      <c r="J7044" s="7">
        <v>0</v>
      </c>
      <c r="K7044" s="4">
        <v>1214</v>
      </c>
      <c r="L7044" s="8">
        <v>1214.0808</v>
      </c>
      <c r="M7044">
        <v>103680</v>
      </c>
      <c r="N7044" s="33">
        <v>1</v>
      </c>
      <c r="O7044" s="50" t="e">
        <f>INDEX([1]Dados!$M$2:$N$26779,MATCH($P7044,[1]Dados!$N$2:$N$26779,),2)</f>
        <v>#N/A</v>
      </c>
      <c r="P7044">
        <v>172769</v>
      </c>
      <c r="Q7044" s="1">
        <v>37215</v>
      </c>
      <c r="R7044" s="1">
        <v>37226</v>
      </c>
      <c r="S7044" t="s">
        <v>920</v>
      </c>
    </row>
    <row r="7045" spans="1:19" x14ac:dyDescent="0.2">
      <c r="A7045" s="7">
        <v>330400</v>
      </c>
      <c r="B7045" s="3">
        <v>58793</v>
      </c>
      <c r="C7045" s="3" t="s">
        <v>45</v>
      </c>
      <c r="D7045" s="2" t="s">
        <v>658</v>
      </c>
      <c r="E7045" s="3">
        <v>19</v>
      </c>
      <c r="F7045" s="17">
        <v>0</v>
      </c>
      <c r="G7045" s="17">
        <v>1</v>
      </c>
      <c r="H7045" s="17">
        <v>0</v>
      </c>
      <c r="I7045" s="7" t="s">
        <v>3</v>
      </c>
      <c r="J7045" s="7">
        <v>0</v>
      </c>
      <c r="K7045" s="4">
        <v>1214</v>
      </c>
      <c r="L7045" s="8">
        <v>1214.0808</v>
      </c>
      <c r="M7045">
        <v>96000</v>
      </c>
      <c r="N7045" s="33">
        <v>1</v>
      </c>
      <c r="O7045" s="50" t="e">
        <f>INDEX([1]Dados!$M$2:$N$26779,MATCH($P7045,[1]Dados!$N$2:$N$26779,),2)</f>
        <v>#N/A</v>
      </c>
      <c r="P7045">
        <v>172770</v>
      </c>
      <c r="Q7045" s="1">
        <v>37215</v>
      </c>
      <c r="R7045" s="1">
        <v>37226</v>
      </c>
      <c r="S7045" t="s">
        <v>920</v>
      </c>
    </row>
    <row r="7046" spans="1:19" x14ac:dyDescent="0.2">
      <c r="A7046" s="7">
        <v>330400</v>
      </c>
      <c r="B7046" s="3">
        <v>58793</v>
      </c>
      <c r="C7046" s="3" t="s">
        <v>45</v>
      </c>
      <c r="D7046" s="2" t="s">
        <v>658</v>
      </c>
      <c r="E7046" s="3">
        <v>19</v>
      </c>
      <c r="F7046" s="17">
        <v>0</v>
      </c>
      <c r="G7046" s="17">
        <v>1</v>
      </c>
      <c r="H7046" s="17">
        <v>0</v>
      </c>
      <c r="I7046" s="7" t="s">
        <v>3</v>
      </c>
      <c r="J7046" s="7">
        <v>0</v>
      </c>
      <c r="K7046" s="4">
        <v>1214</v>
      </c>
      <c r="L7046" s="8">
        <v>1214.0808</v>
      </c>
      <c r="M7046">
        <v>77200</v>
      </c>
      <c r="N7046" s="33">
        <v>1</v>
      </c>
      <c r="O7046" s="50" t="e">
        <f>INDEX([1]Dados!$M$2:$N$26779,MATCH($P7046,[1]Dados!$N$2:$N$26779,),2)</f>
        <v>#N/A</v>
      </c>
      <c r="P7046">
        <v>172771</v>
      </c>
      <c r="Q7046" s="1">
        <v>37215</v>
      </c>
      <c r="R7046" s="1">
        <v>37226</v>
      </c>
      <c r="S7046" t="s">
        <v>920</v>
      </c>
    </row>
    <row r="7047" spans="1:19" x14ac:dyDescent="0.2">
      <c r="A7047" s="7">
        <v>330400</v>
      </c>
      <c r="B7047" s="3">
        <v>58793</v>
      </c>
      <c r="C7047" s="3" t="s">
        <v>45</v>
      </c>
      <c r="D7047" s="2" t="s">
        <v>658</v>
      </c>
      <c r="E7047" s="3">
        <v>19</v>
      </c>
      <c r="F7047" s="17">
        <v>0</v>
      </c>
      <c r="G7047" s="17">
        <v>1</v>
      </c>
      <c r="H7047" s="17">
        <v>0</v>
      </c>
      <c r="I7047" s="7" t="s">
        <v>3</v>
      </c>
      <c r="J7047" s="7">
        <v>0</v>
      </c>
      <c r="K7047" s="4">
        <v>1214</v>
      </c>
      <c r="L7047" s="8">
        <v>1214.0808</v>
      </c>
      <c r="M7047">
        <v>76800</v>
      </c>
      <c r="N7047" s="33">
        <v>1</v>
      </c>
      <c r="O7047" s="50" t="e">
        <f>INDEX([1]Dados!$M$2:$N$26779,MATCH($P7047,[1]Dados!$N$2:$N$26779,),2)</f>
        <v>#N/A</v>
      </c>
      <c r="P7047">
        <v>172772</v>
      </c>
      <c r="Q7047" s="1">
        <v>37215</v>
      </c>
      <c r="R7047" s="1">
        <v>37226</v>
      </c>
      <c r="S7047" t="s">
        <v>920</v>
      </c>
    </row>
    <row r="7048" spans="1:19" x14ac:dyDescent="0.2">
      <c r="A7048" s="7">
        <v>330400</v>
      </c>
      <c r="B7048" s="3">
        <v>58793</v>
      </c>
      <c r="C7048" s="3" t="s">
        <v>45</v>
      </c>
      <c r="D7048" s="2" t="s">
        <v>658</v>
      </c>
      <c r="E7048" s="3">
        <v>19</v>
      </c>
      <c r="F7048" s="17">
        <v>0</v>
      </c>
      <c r="G7048" s="17">
        <v>1</v>
      </c>
      <c r="H7048" s="17">
        <v>0</v>
      </c>
      <c r="I7048" s="7" t="s">
        <v>3</v>
      </c>
      <c r="J7048" s="7">
        <v>0</v>
      </c>
      <c r="K7048" s="4">
        <v>1214</v>
      </c>
      <c r="L7048" s="8">
        <v>1214.0808</v>
      </c>
      <c r="M7048">
        <v>76800</v>
      </c>
      <c r="N7048" s="33">
        <v>1</v>
      </c>
      <c r="O7048" s="50" t="e">
        <f>INDEX([1]Dados!$M$2:$N$26779,MATCH($P7048,[1]Dados!$N$2:$N$26779,),2)</f>
        <v>#N/A</v>
      </c>
      <c r="P7048">
        <v>172773</v>
      </c>
      <c r="Q7048" s="1">
        <v>37215</v>
      </c>
      <c r="R7048" s="1">
        <v>37226</v>
      </c>
      <c r="S7048" t="s">
        <v>920</v>
      </c>
    </row>
    <row r="7049" spans="1:19" x14ac:dyDescent="0.2">
      <c r="A7049" s="7">
        <v>330400</v>
      </c>
      <c r="B7049" s="3">
        <v>58793</v>
      </c>
      <c r="C7049" s="3" t="s">
        <v>45</v>
      </c>
      <c r="D7049" s="2" t="s">
        <v>658</v>
      </c>
      <c r="E7049" s="3">
        <v>19</v>
      </c>
      <c r="F7049" s="17">
        <v>0</v>
      </c>
      <c r="G7049" s="17">
        <v>1</v>
      </c>
      <c r="H7049" s="17">
        <v>0</v>
      </c>
      <c r="I7049" s="7" t="s">
        <v>3</v>
      </c>
      <c r="J7049" s="7">
        <v>0</v>
      </c>
      <c r="K7049" s="4">
        <v>1214</v>
      </c>
      <c r="L7049" s="8">
        <v>1214.8580999999999</v>
      </c>
      <c r="M7049">
        <v>96000</v>
      </c>
      <c r="N7049" s="33">
        <v>1</v>
      </c>
      <c r="O7049" s="50" t="e">
        <f>INDEX([1]Dados!$M$2:$N$26779,MATCH($P7049,[1]Dados!$N$2:$N$26779,),2)</f>
        <v>#N/A</v>
      </c>
      <c r="P7049">
        <v>172901</v>
      </c>
      <c r="Q7049" s="1">
        <v>37215</v>
      </c>
      <c r="R7049" s="1">
        <v>37226</v>
      </c>
      <c r="S7049" t="s">
        <v>2474</v>
      </c>
    </row>
    <row r="7050" spans="1:19" x14ac:dyDescent="0.2">
      <c r="A7050" s="7">
        <v>330400</v>
      </c>
      <c r="B7050" s="3">
        <v>58793</v>
      </c>
      <c r="C7050" s="3" t="s">
        <v>45</v>
      </c>
      <c r="D7050" s="2" t="s">
        <v>658</v>
      </c>
      <c r="E7050" s="3">
        <v>19</v>
      </c>
      <c r="F7050" s="17">
        <v>0</v>
      </c>
      <c r="G7050" s="17">
        <v>1</v>
      </c>
      <c r="H7050" s="17">
        <v>0</v>
      </c>
      <c r="I7050" s="7" t="s">
        <v>3</v>
      </c>
      <c r="J7050" s="7">
        <v>0</v>
      </c>
      <c r="K7050" s="4">
        <v>1214</v>
      </c>
      <c r="L7050" s="8">
        <v>1214.8580999999999</v>
      </c>
      <c r="M7050">
        <v>124800</v>
      </c>
      <c r="N7050" s="33">
        <v>1</v>
      </c>
      <c r="O7050" s="50" t="e">
        <f>INDEX([1]Dados!$M$2:$N$26779,MATCH($P7050,[1]Dados!$N$2:$N$26779,),2)</f>
        <v>#N/A</v>
      </c>
      <c r="P7050">
        <v>172902</v>
      </c>
      <c r="Q7050" s="1">
        <v>37215</v>
      </c>
      <c r="R7050" s="1">
        <v>37226</v>
      </c>
      <c r="S7050" t="s">
        <v>2474</v>
      </c>
    </row>
    <row r="7051" spans="1:19" x14ac:dyDescent="0.2">
      <c r="A7051" s="7">
        <v>330400</v>
      </c>
      <c r="B7051" s="3">
        <v>58793</v>
      </c>
      <c r="C7051" s="3" t="s">
        <v>45</v>
      </c>
      <c r="D7051" s="2" t="s">
        <v>658</v>
      </c>
      <c r="E7051" s="3">
        <v>19</v>
      </c>
      <c r="F7051" s="17">
        <v>0</v>
      </c>
      <c r="G7051" s="17">
        <v>1</v>
      </c>
      <c r="H7051" s="17">
        <v>0</v>
      </c>
      <c r="I7051" s="7" t="s">
        <v>3</v>
      </c>
      <c r="J7051" s="7">
        <v>0</v>
      </c>
      <c r="K7051" s="4">
        <v>1214</v>
      </c>
      <c r="L7051" s="8">
        <v>1214.8580999999999</v>
      </c>
      <c r="M7051">
        <v>96000</v>
      </c>
      <c r="N7051" s="33">
        <v>1</v>
      </c>
      <c r="O7051" s="50" t="e">
        <f>INDEX([1]Dados!$M$2:$N$26779,MATCH($P7051,[1]Dados!$N$2:$N$26779,),2)</f>
        <v>#N/A</v>
      </c>
      <c r="P7051">
        <v>172903</v>
      </c>
      <c r="Q7051" s="1">
        <v>37215</v>
      </c>
      <c r="R7051" s="1">
        <v>37226</v>
      </c>
      <c r="S7051" t="s">
        <v>2474</v>
      </c>
    </row>
    <row r="7052" spans="1:19" x14ac:dyDescent="0.2">
      <c r="A7052" s="7">
        <v>330400</v>
      </c>
      <c r="B7052" s="3">
        <v>58793</v>
      </c>
      <c r="C7052" s="3" t="s">
        <v>45</v>
      </c>
      <c r="D7052" s="2" t="s">
        <v>658</v>
      </c>
      <c r="E7052" s="3">
        <v>19</v>
      </c>
      <c r="F7052" s="17">
        <v>0</v>
      </c>
      <c r="G7052" s="17">
        <v>1</v>
      </c>
      <c r="H7052" s="17">
        <v>0</v>
      </c>
      <c r="I7052" s="7" t="s">
        <v>3</v>
      </c>
      <c r="J7052" s="7">
        <v>0</v>
      </c>
      <c r="K7052" s="4">
        <v>1214</v>
      </c>
      <c r="L7052" s="8">
        <v>1214.8580999999999</v>
      </c>
      <c r="M7052">
        <v>40022.14</v>
      </c>
      <c r="N7052" s="33">
        <v>1</v>
      </c>
      <c r="O7052" s="50" t="e">
        <f>INDEX([1]Dados!$M$2:$N$26779,MATCH($P7052,[1]Dados!$N$2:$N$26779,),2)</f>
        <v>#N/A</v>
      </c>
      <c r="P7052">
        <v>172905</v>
      </c>
      <c r="Q7052" s="1">
        <v>37215</v>
      </c>
      <c r="R7052" s="1">
        <v>37226</v>
      </c>
      <c r="S7052" t="s">
        <v>2474</v>
      </c>
    </row>
    <row r="7053" spans="1:19" x14ac:dyDescent="0.2">
      <c r="A7053" s="7">
        <v>330400</v>
      </c>
      <c r="B7053" s="3">
        <v>58793</v>
      </c>
      <c r="C7053" s="3" t="s">
        <v>45</v>
      </c>
      <c r="D7053" s="2" t="s">
        <v>658</v>
      </c>
      <c r="E7053" s="3">
        <v>19</v>
      </c>
      <c r="F7053" s="17">
        <v>0</v>
      </c>
      <c r="G7053" s="17">
        <v>1</v>
      </c>
      <c r="H7053" s="17">
        <v>0</v>
      </c>
      <c r="I7053" s="7" t="s">
        <v>3</v>
      </c>
      <c r="J7053" s="7">
        <v>0</v>
      </c>
      <c r="K7053" s="4">
        <v>1214</v>
      </c>
      <c r="L7053" s="8">
        <v>1214.8580999999999</v>
      </c>
      <c r="M7053">
        <v>48000</v>
      </c>
      <c r="N7053" s="33">
        <v>1</v>
      </c>
      <c r="O7053" s="50" t="e">
        <f>INDEX([1]Dados!$M$2:$N$26779,MATCH($P7053,[1]Dados!$N$2:$N$26779,),2)</f>
        <v>#N/A</v>
      </c>
      <c r="P7053">
        <v>172907</v>
      </c>
      <c r="Q7053" s="1">
        <v>37215</v>
      </c>
      <c r="R7053" s="1">
        <v>37226</v>
      </c>
      <c r="S7053" t="s">
        <v>2474</v>
      </c>
    </row>
    <row r="7054" spans="1:19" x14ac:dyDescent="0.2">
      <c r="A7054" s="7">
        <v>330400</v>
      </c>
      <c r="B7054" s="3">
        <v>58793</v>
      </c>
      <c r="C7054" s="3" t="s">
        <v>45</v>
      </c>
      <c r="D7054" s="2" t="s">
        <v>658</v>
      </c>
      <c r="E7054" s="3">
        <v>19</v>
      </c>
      <c r="F7054" s="17">
        <v>0</v>
      </c>
      <c r="G7054" s="17">
        <v>1</v>
      </c>
      <c r="H7054" s="17">
        <v>0</v>
      </c>
      <c r="I7054" s="7" t="s">
        <v>3</v>
      </c>
      <c r="J7054" s="7">
        <v>0</v>
      </c>
      <c r="K7054" s="4">
        <v>1214</v>
      </c>
      <c r="L7054" s="8">
        <v>1214.8580999999999</v>
      </c>
      <c r="M7054">
        <v>86400</v>
      </c>
      <c r="N7054" s="33">
        <v>1</v>
      </c>
      <c r="O7054" s="50" t="e">
        <f>INDEX([1]Dados!$M$2:$N$26779,MATCH($P7054,[1]Dados!$N$2:$N$26779,),2)</f>
        <v>#N/A</v>
      </c>
      <c r="P7054">
        <v>172908</v>
      </c>
      <c r="Q7054" s="1">
        <v>37215</v>
      </c>
      <c r="R7054" s="1">
        <v>37226</v>
      </c>
      <c r="S7054" t="s">
        <v>2474</v>
      </c>
    </row>
    <row r="7055" spans="1:19" x14ac:dyDescent="0.2">
      <c r="A7055" s="7">
        <v>330400</v>
      </c>
      <c r="B7055" s="3">
        <v>58793</v>
      </c>
      <c r="C7055" s="3" t="s">
        <v>45</v>
      </c>
      <c r="D7055" s="2" t="s">
        <v>658</v>
      </c>
      <c r="E7055" s="3">
        <v>19</v>
      </c>
      <c r="F7055" s="17">
        <v>0</v>
      </c>
      <c r="G7055" s="17">
        <v>1</v>
      </c>
      <c r="H7055" s="17">
        <v>0</v>
      </c>
      <c r="I7055" s="7" t="s">
        <v>3</v>
      </c>
      <c r="J7055" s="7">
        <v>0</v>
      </c>
      <c r="K7055" s="4">
        <v>1214</v>
      </c>
      <c r="L7055" s="8">
        <v>1214.8580999999999</v>
      </c>
      <c r="M7055">
        <v>86400</v>
      </c>
      <c r="N7055" s="33">
        <v>1</v>
      </c>
      <c r="O7055" s="50" t="e">
        <f>INDEX([1]Dados!$M$2:$N$26779,MATCH($P7055,[1]Dados!$N$2:$N$26779,),2)</f>
        <v>#N/A</v>
      </c>
      <c r="P7055">
        <v>172910</v>
      </c>
      <c r="Q7055" s="1">
        <v>37215</v>
      </c>
      <c r="R7055" s="1">
        <v>37226</v>
      </c>
      <c r="S7055" t="s">
        <v>2474</v>
      </c>
    </row>
    <row r="7056" spans="1:19" x14ac:dyDescent="0.2">
      <c r="A7056" s="7">
        <v>330400</v>
      </c>
      <c r="B7056" s="3">
        <v>58793</v>
      </c>
      <c r="C7056" s="3" t="s">
        <v>45</v>
      </c>
      <c r="D7056" s="2" t="s">
        <v>658</v>
      </c>
      <c r="E7056" s="3">
        <v>19</v>
      </c>
      <c r="F7056" s="17">
        <v>0</v>
      </c>
      <c r="G7056" s="17">
        <v>1</v>
      </c>
      <c r="H7056" s="17">
        <v>0</v>
      </c>
      <c r="I7056" s="7" t="s">
        <v>3</v>
      </c>
      <c r="J7056" s="7">
        <v>0</v>
      </c>
      <c r="K7056" s="4">
        <v>1214</v>
      </c>
      <c r="L7056" s="8">
        <v>1214.8580999999999</v>
      </c>
      <c r="M7056">
        <v>124800</v>
      </c>
      <c r="N7056" s="33">
        <v>1</v>
      </c>
      <c r="O7056" s="50" t="e">
        <f>INDEX([1]Dados!$M$2:$N$26779,MATCH($P7056,[1]Dados!$N$2:$N$26779,),2)</f>
        <v>#N/A</v>
      </c>
      <c r="P7056">
        <v>172911</v>
      </c>
      <c r="Q7056" s="1">
        <v>37215</v>
      </c>
      <c r="R7056" s="1">
        <v>37226</v>
      </c>
      <c r="S7056" t="s">
        <v>2474</v>
      </c>
    </row>
    <row r="7057" spans="1:19" x14ac:dyDescent="0.2">
      <c r="A7057" s="7">
        <v>330400</v>
      </c>
      <c r="B7057" s="3">
        <v>58793</v>
      </c>
      <c r="C7057" s="3" t="s">
        <v>45</v>
      </c>
      <c r="D7057" s="2" t="s">
        <v>658</v>
      </c>
      <c r="E7057" s="3">
        <v>19</v>
      </c>
      <c r="F7057" s="17">
        <v>0</v>
      </c>
      <c r="G7057" s="17">
        <v>1</v>
      </c>
      <c r="H7057" s="17">
        <v>0</v>
      </c>
      <c r="I7057" s="7" t="s">
        <v>3</v>
      </c>
      <c r="J7057" s="7">
        <v>0</v>
      </c>
      <c r="K7057" s="4">
        <v>1214</v>
      </c>
      <c r="L7057" s="8">
        <v>1214.8580999999999</v>
      </c>
      <c r="M7057">
        <v>96000</v>
      </c>
      <c r="N7057" s="33">
        <v>1</v>
      </c>
      <c r="O7057" s="50" t="e">
        <f>INDEX([1]Dados!$M$2:$N$26779,MATCH($P7057,[1]Dados!$N$2:$N$26779,),2)</f>
        <v>#N/A</v>
      </c>
      <c r="P7057">
        <v>172913</v>
      </c>
      <c r="Q7057" s="1">
        <v>37215</v>
      </c>
      <c r="R7057" s="1">
        <v>37226</v>
      </c>
      <c r="S7057" t="s">
        <v>2474</v>
      </c>
    </row>
    <row r="7058" spans="1:19" x14ac:dyDescent="0.2">
      <c r="A7058" s="7">
        <v>330400</v>
      </c>
      <c r="B7058" s="3">
        <v>58793</v>
      </c>
      <c r="C7058" s="3" t="s">
        <v>45</v>
      </c>
      <c r="D7058" s="2" t="s">
        <v>658</v>
      </c>
      <c r="E7058" s="3">
        <v>19</v>
      </c>
      <c r="F7058" s="17">
        <v>0</v>
      </c>
      <c r="G7058" s="17">
        <v>1</v>
      </c>
      <c r="H7058" s="17">
        <v>0</v>
      </c>
      <c r="I7058" s="7" t="s">
        <v>3</v>
      </c>
      <c r="J7058" s="7">
        <v>0</v>
      </c>
      <c r="K7058" s="4">
        <v>1214</v>
      </c>
      <c r="L7058" s="8">
        <v>1214.8580999999999</v>
      </c>
      <c r="M7058">
        <v>48000</v>
      </c>
      <c r="N7058" s="33">
        <v>1</v>
      </c>
      <c r="O7058" s="50" t="e">
        <f>INDEX([1]Dados!$M$2:$N$26779,MATCH($P7058,[1]Dados!$N$2:$N$26779,),2)</f>
        <v>#N/A</v>
      </c>
      <c r="P7058">
        <v>172914</v>
      </c>
      <c r="Q7058" s="1">
        <v>37215</v>
      </c>
      <c r="R7058" s="1">
        <v>37226</v>
      </c>
      <c r="S7058" t="s">
        <v>2474</v>
      </c>
    </row>
    <row r="7059" spans="1:19" x14ac:dyDescent="0.2">
      <c r="A7059" s="7">
        <v>330400</v>
      </c>
      <c r="B7059" s="3">
        <v>58793</v>
      </c>
      <c r="C7059" s="3" t="s">
        <v>45</v>
      </c>
      <c r="D7059" s="2" t="s">
        <v>658</v>
      </c>
      <c r="E7059" s="3">
        <v>19</v>
      </c>
      <c r="F7059" s="17">
        <v>0</v>
      </c>
      <c r="G7059" s="17">
        <v>1</v>
      </c>
      <c r="H7059" s="17">
        <v>0</v>
      </c>
      <c r="I7059" s="7" t="s">
        <v>3</v>
      </c>
      <c r="J7059" s="7">
        <v>0</v>
      </c>
      <c r="K7059" s="4">
        <v>1214</v>
      </c>
      <c r="L7059" s="8">
        <v>1214.8580999999999</v>
      </c>
      <c r="M7059">
        <v>42900</v>
      </c>
      <c r="N7059" s="33">
        <v>1</v>
      </c>
      <c r="O7059" s="50" t="e">
        <f>INDEX([1]Dados!$M$2:$N$26779,MATCH($P7059,[1]Dados!$N$2:$N$26779,),2)</f>
        <v>#N/A</v>
      </c>
      <c r="P7059">
        <v>172917</v>
      </c>
      <c r="Q7059" s="1">
        <v>37215</v>
      </c>
      <c r="R7059" s="1">
        <v>37226</v>
      </c>
      <c r="S7059" t="s">
        <v>2474</v>
      </c>
    </row>
    <row r="7060" spans="1:19" x14ac:dyDescent="0.2">
      <c r="A7060" s="7">
        <v>330400</v>
      </c>
      <c r="B7060" s="3">
        <v>58793</v>
      </c>
      <c r="C7060" s="3" t="s">
        <v>45</v>
      </c>
      <c r="D7060" s="2" t="s">
        <v>658</v>
      </c>
      <c r="E7060" s="3">
        <v>19</v>
      </c>
      <c r="F7060" s="17">
        <v>0</v>
      </c>
      <c r="G7060" s="17">
        <v>1</v>
      </c>
      <c r="H7060" s="17">
        <v>0</v>
      </c>
      <c r="I7060" s="7" t="s">
        <v>3</v>
      </c>
      <c r="J7060" s="7">
        <v>0</v>
      </c>
      <c r="K7060" s="4">
        <v>1214</v>
      </c>
      <c r="L7060" s="8">
        <v>1214.8580999999999</v>
      </c>
      <c r="M7060">
        <v>64952</v>
      </c>
      <c r="N7060" s="33">
        <v>1</v>
      </c>
      <c r="O7060" s="50" t="e">
        <f>INDEX([1]Dados!$M$2:$N$26779,MATCH($P7060,[1]Dados!$N$2:$N$26779,),2)</f>
        <v>#N/A</v>
      </c>
      <c r="P7060">
        <v>172920</v>
      </c>
      <c r="Q7060" s="1">
        <v>37215</v>
      </c>
      <c r="R7060" s="1">
        <v>37226</v>
      </c>
      <c r="S7060" t="s">
        <v>2474</v>
      </c>
    </row>
    <row r="7061" spans="1:19" x14ac:dyDescent="0.2">
      <c r="A7061" s="7">
        <v>330400</v>
      </c>
      <c r="B7061" s="3">
        <v>58793</v>
      </c>
      <c r="C7061" s="3" t="s">
        <v>45</v>
      </c>
      <c r="D7061" s="2" t="s">
        <v>658</v>
      </c>
      <c r="E7061" s="3">
        <v>19</v>
      </c>
      <c r="F7061" s="17">
        <v>0</v>
      </c>
      <c r="G7061" s="17">
        <v>1</v>
      </c>
      <c r="H7061" s="17">
        <v>0</v>
      </c>
      <c r="I7061" s="7" t="s">
        <v>3</v>
      </c>
      <c r="J7061" s="7">
        <v>0</v>
      </c>
      <c r="K7061" s="4">
        <v>1214</v>
      </c>
      <c r="L7061" s="8">
        <v>1214.8580999999999</v>
      </c>
      <c r="M7061">
        <f>345492+10364.76</f>
        <v>355856.76</v>
      </c>
      <c r="N7061" s="33">
        <v>1</v>
      </c>
      <c r="O7061" s="50" t="e">
        <f>INDEX([1]Dados!$M$2:$N$26779,MATCH($P7061,[1]Dados!$N$2:$N$26779,),2)</f>
        <v>#N/A</v>
      </c>
      <c r="P7061">
        <v>172921</v>
      </c>
      <c r="Q7061" s="1">
        <v>37215</v>
      </c>
      <c r="R7061" s="1">
        <v>37226</v>
      </c>
      <c r="S7061" t="s">
        <v>2474</v>
      </c>
    </row>
    <row r="7062" spans="1:19" x14ac:dyDescent="0.2">
      <c r="A7062" s="7">
        <v>330400</v>
      </c>
      <c r="B7062" s="3">
        <v>58793</v>
      </c>
      <c r="C7062" s="3" t="s">
        <v>45</v>
      </c>
      <c r="D7062" s="2" t="s">
        <v>658</v>
      </c>
      <c r="E7062" s="3">
        <v>19</v>
      </c>
      <c r="F7062" s="17">
        <v>0</v>
      </c>
      <c r="G7062" s="17">
        <v>1</v>
      </c>
      <c r="H7062" s="17">
        <v>0</v>
      </c>
      <c r="I7062" s="7" t="s">
        <v>3</v>
      </c>
      <c r="J7062" s="7">
        <v>0</v>
      </c>
      <c r="K7062" s="4">
        <v>1214</v>
      </c>
      <c r="L7062" s="8">
        <v>1214.8580999999999</v>
      </c>
      <c r="M7062">
        <v>280000</v>
      </c>
      <c r="N7062" s="33">
        <v>1</v>
      </c>
      <c r="O7062" s="50" t="e">
        <f>INDEX([1]Dados!$M$2:$N$26779,MATCH($P7062,[1]Dados!$N$2:$N$26779,),2)</f>
        <v>#N/A</v>
      </c>
      <c r="P7062">
        <v>172922</v>
      </c>
      <c r="Q7062" s="1">
        <v>37215</v>
      </c>
      <c r="R7062" s="1">
        <v>37226</v>
      </c>
      <c r="S7062" t="s">
        <v>2474</v>
      </c>
    </row>
    <row r="7063" spans="1:19" x14ac:dyDescent="0.2">
      <c r="A7063" s="7">
        <v>330400</v>
      </c>
      <c r="B7063" s="3">
        <v>58793</v>
      </c>
      <c r="C7063" s="3" t="s">
        <v>45</v>
      </c>
      <c r="D7063" s="2" t="s">
        <v>658</v>
      </c>
      <c r="E7063" s="3">
        <v>19</v>
      </c>
      <c r="F7063" s="17">
        <v>0</v>
      </c>
      <c r="G7063" s="17">
        <v>1</v>
      </c>
      <c r="H7063" s="17">
        <v>0</v>
      </c>
      <c r="I7063" s="7" t="s">
        <v>3</v>
      </c>
      <c r="J7063" s="7">
        <v>0</v>
      </c>
      <c r="K7063" s="4">
        <v>1293</v>
      </c>
      <c r="L7063" s="5">
        <v>1293.0592999999999</v>
      </c>
      <c r="M7063">
        <v>42780.81</v>
      </c>
      <c r="N7063" s="33">
        <v>1</v>
      </c>
      <c r="O7063" s="50" t="e">
        <f>INDEX([1]Dados!$M$2:$N$26779,MATCH($P7063,[1]Dados!$N$2:$N$26779,),2)</f>
        <v>#N/A</v>
      </c>
      <c r="P7063">
        <v>172552</v>
      </c>
      <c r="Q7063" s="1">
        <v>37215</v>
      </c>
      <c r="R7063" s="1">
        <v>37226</v>
      </c>
      <c r="S7063" t="s">
        <v>2474</v>
      </c>
    </row>
    <row r="7064" spans="1:19" x14ac:dyDescent="0.2">
      <c r="A7064" s="7">
        <v>330400</v>
      </c>
      <c r="B7064" s="3">
        <v>58793</v>
      </c>
      <c r="C7064" s="3" t="s">
        <v>45</v>
      </c>
      <c r="D7064" s="2" t="s">
        <v>658</v>
      </c>
      <c r="E7064" s="3">
        <v>19</v>
      </c>
      <c r="F7064" s="17">
        <v>0</v>
      </c>
      <c r="G7064" s="17">
        <v>1</v>
      </c>
      <c r="H7064" s="17">
        <v>0</v>
      </c>
      <c r="I7064" s="7">
        <v>6.1</v>
      </c>
      <c r="J7064" s="7">
        <v>25</v>
      </c>
      <c r="K7064" s="4">
        <v>1214</v>
      </c>
      <c r="L7064" s="5">
        <v>1214.0589</v>
      </c>
      <c r="M7064">
        <v>1074600</v>
      </c>
      <c r="N7064" s="33">
        <v>1</v>
      </c>
      <c r="O7064" s="50" t="e">
        <f>INDEX([1]Dados!$M$2:$N$26779,MATCH($P7064,[1]Dados!$N$2:$N$26779,),2)</f>
        <v>#N/A</v>
      </c>
      <c r="P7064">
        <v>173074</v>
      </c>
      <c r="Q7064" s="1">
        <v>37215</v>
      </c>
      <c r="R7064" s="1">
        <v>37226</v>
      </c>
      <c r="S7064" t="s">
        <v>2475</v>
      </c>
    </row>
    <row r="7065" spans="1:19" x14ac:dyDescent="0.2">
      <c r="A7065" s="7">
        <v>241475</v>
      </c>
      <c r="B7065" s="3">
        <v>16187</v>
      </c>
      <c r="C7065" s="3" t="s">
        <v>17</v>
      </c>
      <c r="D7065" s="2" t="s">
        <v>846</v>
      </c>
      <c r="E7065" s="3">
        <v>19</v>
      </c>
      <c r="F7065" s="17">
        <v>0</v>
      </c>
      <c r="G7065" s="17">
        <v>1</v>
      </c>
      <c r="H7065" s="17">
        <v>0</v>
      </c>
      <c r="I7065" s="7">
        <v>4.0999999999999996</v>
      </c>
      <c r="J7065" s="7">
        <v>19</v>
      </c>
      <c r="K7065" s="4">
        <v>119</v>
      </c>
      <c r="L7065" s="5">
        <v>119.38590000000001</v>
      </c>
      <c r="M7065">
        <v>107137.55</v>
      </c>
      <c r="N7065" s="3">
        <v>1</v>
      </c>
      <c r="O7065" s="50" t="e">
        <f>INDEX([1]Dados!$M$2:$N$26779,MATCH($P7065,[1]Dados!$N$2:$N$26779,),2)</f>
        <v>#N/A</v>
      </c>
      <c r="P7065">
        <v>173180</v>
      </c>
      <c r="Q7065" s="1">
        <v>37215</v>
      </c>
      <c r="R7065" s="1">
        <v>37219</v>
      </c>
      <c r="S7065" t="s">
        <v>1422</v>
      </c>
    </row>
    <row r="7066" spans="1:19" x14ac:dyDescent="0.2">
      <c r="A7066" s="7">
        <v>241475</v>
      </c>
      <c r="B7066" s="3">
        <v>16187</v>
      </c>
      <c r="C7066" s="3" t="s">
        <v>17</v>
      </c>
      <c r="D7066" s="2" t="s">
        <v>846</v>
      </c>
      <c r="E7066" s="3">
        <v>19</v>
      </c>
      <c r="F7066" s="17">
        <v>0</v>
      </c>
      <c r="G7066" s="17">
        <v>1</v>
      </c>
      <c r="H7066" s="17">
        <v>0</v>
      </c>
      <c r="I7066" s="7">
        <v>4.2</v>
      </c>
      <c r="J7066" s="7">
        <v>17</v>
      </c>
      <c r="K7066" s="4">
        <v>119</v>
      </c>
      <c r="L7066" s="5">
        <v>119.38590000000001</v>
      </c>
      <c r="M7066">
        <v>107137.55</v>
      </c>
      <c r="N7066" s="3">
        <v>1</v>
      </c>
      <c r="O7066" s="50" t="e">
        <f>INDEX([1]Dados!$M$2:$N$26779,MATCH($P7066,[1]Dados!$N$2:$N$26779,),2)</f>
        <v>#N/A</v>
      </c>
      <c r="P7066">
        <v>173180</v>
      </c>
      <c r="Q7066" s="1">
        <v>37215</v>
      </c>
      <c r="R7066" s="1">
        <v>37219</v>
      </c>
      <c r="S7066" t="s">
        <v>1422</v>
      </c>
    </row>
    <row r="7067" spans="1:19" x14ac:dyDescent="0.2">
      <c r="A7067" s="7">
        <v>241475</v>
      </c>
      <c r="B7067" s="3">
        <v>16187</v>
      </c>
      <c r="C7067" s="3" t="s">
        <v>17</v>
      </c>
      <c r="D7067" s="2" t="s">
        <v>846</v>
      </c>
      <c r="E7067" s="3">
        <v>19</v>
      </c>
      <c r="F7067" s="17">
        <v>0</v>
      </c>
      <c r="G7067" s="17">
        <v>1</v>
      </c>
      <c r="H7067" s="17">
        <v>0</v>
      </c>
      <c r="I7067" s="7" t="s">
        <v>3</v>
      </c>
      <c r="J7067" s="7">
        <v>0</v>
      </c>
      <c r="K7067" s="4">
        <v>119</v>
      </c>
      <c r="L7067" s="5">
        <v>119.38590000000001</v>
      </c>
      <c r="M7067">
        <v>142204.79999999999</v>
      </c>
      <c r="N7067" s="3">
        <v>1</v>
      </c>
      <c r="O7067" s="50" t="e">
        <f>INDEX([1]Dados!$M$2:$N$26779,MATCH($P7067,[1]Dados!$N$2:$N$26779,),2)</f>
        <v>#N/A</v>
      </c>
      <c r="P7067">
        <v>173180</v>
      </c>
      <c r="Q7067" s="1">
        <v>37215</v>
      </c>
      <c r="R7067" s="1">
        <v>37219</v>
      </c>
      <c r="S7067" t="s">
        <v>1422</v>
      </c>
    </row>
    <row r="7068" spans="1:19" x14ac:dyDescent="0.2">
      <c r="A7068" s="7">
        <v>241475</v>
      </c>
      <c r="B7068" s="3">
        <v>16187</v>
      </c>
      <c r="C7068" s="3" t="s">
        <v>17</v>
      </c>
      <c r="D7068" s="2" t="s">
        <v>846</v>
      </c>
      <c r="E7068" s="3">
        <v>19</v>
      </c>
      <c r="F7068" s="17">
        <v>0</v>
      </c>
      <c r="G7068" s="17">
        <v>1</v>
      </c>
      <c r="H7068" s="17">
        <v>0</v>
      </c>
      <c r="I7068" s="7" t="s">
        <v>3</v>
      </c>
      <c r="J7068" s="7">
        <v>0</v>
      </c>
      <c r="K7068" s="4">
        <v>119</v>
      </c>
      <c r="L7068" s="5">
        <v>119.3861</v>
      </c>
      <c r="M7068">
        <v>151172.31</v>
      </c>
      <c r="N7068" s="3">
        <v>1</v>
      </c>
      <c r="O7068" s="50" t="e">
        <f>INDEX([1]Dados!$M$2:$N$26779,MATCH($P7068,[1]Dados!$N$2:$N$26779,),2)</f>
        <v>#N/A</v>
      </c>
      <c r="P7068">
        <v>173180</v>
      </c>
      <c r="Q7068" s="1">
        <v>37215</v>
      </c>
      <c r="R7068" s="1">
        <v>37219</v>
      </c>
      <c r="S7068" t="s">
        <v>1422</v>
      </c>
    </row>
    <row r="7069" spans="1:19" x14ac:dyDescent="0.2">
      <c r="A7069" s="7">
        <v>241475</v>
      </c>
      <c r="B7069" s="3">
        <v>16187</v>
      </c>
      <c r="C7069" s="3" t="s">
        <v>17</v>
      </c>
      <c r="D7069" s="2" t="s">
        <v>846</v>
      </c>
      <c r="E7069" s="3">
        <v>19</v>
      </c>
      <c r="F7069" s="17">
        <v>0</v>
      </c>
      <c r="G7069" s="17">
        <v>1</v>
      </c>
      <c r="H7069" s="17">
        <v>0</v>
      </c>
      <c r="I7069" s="7" t="s">
        <v>3</v>
      </c>
      <c r="J7069" s="7">
        <v>0</v>
      </c>
      <c r="K7069" s="4">
        <v>1203</v>
      </c>
      <c r="L7069" s="5">
        <v>1203.0829000000001</v>
      </c>
      <c r="M7069">
        <v>24022.99</v>
      </c>
      <c r="N7069" s="3">
        <v>1</v>
      </c>
      <c r="O7069" s="50" t="e">
        <f>INDEX([1]Dados!$M$2:$N$26779,MATCH($P7069,[1]Dados!$N$2:$N$26779,),2)</f>
        <v>#N/A</v>
      </c>
      <c r="P7069">
        <v>173180</v>
      </c>
      <c r="Q7069" s="1">
        <v>37215</v>
      </c>
      <c r="R7069" s="1">
        <v>37219</v>
      </c>
      <c r="S7069" t="s">
        <v>1422</v>
      </c>
    </row>
    <row r="7070" spans="1:19" x14ac:dyDescent="0.2">
      <c r="A7070" s="7">
        <v>241475</v>
      </c>
      <c r="B7070" s="3">
        <v>16187</v>
      </c>
      <c r="C7070" s="3" t="s">
        <v>17</v>
      </c>
      <c r="D7070" s="2" t="s">
        <v>846</v>
      </c>
      <c r="E7070" s="3">
        <v>19</v>
      </c>
      <c r="F7070" s="17">
        <v>0</v>
      </c>
      <c r="G7070" s="17">
        <v>1</v>
      </c>
      <c r="H7070" s="17">
        <v>0</v>
      </c>
      <c r="I7070" s="7">
        <v>2.1</v>
      </c>
      <c r="J7070" s="7">
        <v>15</v>
      </c>
      <c r="K7070" s="4">
        <v>1214</v>
      </c>
      <c r="L7070" s="5">
        <v>1214.0587</v>
      </c>
      <c r="M7070">
        <v>75056.039999999994</v>
      </c>
      <c r="N7070" s="3">
        <v>1</v>
      </c>
      <c r="O7070" s="50" t="e">
        <f>INDEX([1]Dados!$M$2:$N$26779,MATCH($P7070,[1]Dados!$N$2:$N$26779,),2)</f>
        <v>#N/A</v>
      </c>
      <c r="P7070">
        <v>172648</v>
      </c>
      <c r="Q7070" s="1">
        <v>37215</v>
      </c>
      <c r="R7070" s="1">
        <v>37219</v>
      </c>
      <c r="S7070" t="s">
        <v>2476</v>
      </c>
    </row>
    <row r="7071" spans="1:19" x14ac:dyDescent="0.2">
      <c r="A7071" s="7">
        <v>241475</v>
      </c>
      <c r="B7071" s="3">
        <v>16187</v>
      </c>
      <c r="C7071" s="3" t="s">
        <v>17</v>
      </c>
      <c r="D7071" s="2" t="s">
        <v>846</v>
      </c>
      <c r="E7071" s="3">
        <v>19</v>
      </c>
      <c r="F7071" s="17">
        <v>0</v>
      </c>
      <c r="G7071" s="17">
        <v>1</v>
      </c>
      <c r="H7071" s="17">
        <v>0</v>
      </c>
      <c r="I7071" s="7">
        <v>2.2000000000000002</v>
      </c>
      <c r="J7071" s="7">
        <v>31</v>
      </c>
      <c r="K7071" s="4">
        <v>1214</v>
      </c>
      <c r="L7071" s="5">
        <v>1214.0587</v>
      </c>
      <c r="M7071">
        <v>75056.039999999994</v>
      </c>
      <c r="N7071" s="3">
        <v>1</v>
      </c>
      <c r="O7071" s="50" t="e">
        <f>INDEX([1]Dados!$M$2:$N$26779,MATCH($P7071,[1]Dados!$N$2:$N$26779,),2)</f>
        <v>#N/A</v>
      </c>
      <c r="P7071">
        <v>172648</v>
      </c>
      <c r="Q7071" s="1">
        <v>37215</v>
      </c>
      <c r="R7071" s="1">
        <v>37219</v>
      </c>
      <c r="S7071" t="s">
        <v>2476</v>
      </c>
    </row>
    <row r="7072" spans="1:19" x14ac:dyDescent="0.2">
      <c r="A7072" s="7">
        <v>241475</v>
      </c>
      <c r="B7072" s="3">
        <v>16187</v>
      </c>
      <c r="C7072" s="3" t="s">
        <v>17</v>
      </c>
      <c r="D7072" s="2" t="s">
        <v>846</v>
      </c>
      <c r="E7072" s="3">
        <v>19</v>
      </c>
      <c r="F7072" s="17">
        <v>0</v>
      </c>
      <c r="G7072" s="17">
        <v>1</v>
      </c>
      <c r="H7072" s="17">
        <v>0</v>
      </c>
      <c r="I7072" s="7">
        <v>3.1</v>
      </c>
      <c r="J7072" s="7">
        <v>25</v>
      </c>
      <c r="K7072" s="4">
        <v>1214</v>
      </c>
      <c r="L7072" s="5">
        <v>1214.0589</v>
      </c>
      <c r="M7072">
        <v>137700</v>
      </c>
      <c r="N7072" s="3">
        <v>1</v>
      </c>
      <c r="O7072" s="50" t="e">
        <f>INDEX([1]Dados!$M$2:$N$26779,MATCH($P7072,[1]Dados!$N$2:$N$26779,),2)</f>
        <v>#N/A</v>
      </c>
      <c r="P7072">
        <v>173077</v>
      </c>
      <c r="Q7072" s="1">
        <v>37215</v>
      </c>
      <c r="R7072" s="1">
        <v>37219</v>
      </c>
      <c r="S7072" t="s">
        <v>2477</v>
      </c>
    </row>
    <row r="7073" spans="1:19" x14ac:dyDescent="0.2">
      <c r="A7073" s="7">
        <v>241475</v>
      </c>
      <c r="B7073" s="3">
        <v>16187</v>
      </c>
      <c r="C7073" s="3" t="s">
        <v>17</v>
      </c>
      <c r="D7073" s="2" t="s">
        <v>846</v>
      </c>
      <c r="E7073" s="3">
        <v>19</v>
      </c>
      <c r="F7073" s="17">
        <v>0</v>
      </c>
      <c r="G7073" s="17">
        <v>1</v>
      </c>
      <c r="H7073" s="17">
        <v>0</v>
      </c>
      <c r="I7073" s="7">
        <v>3.2</v>
      </c>
      <c r="J7073" s="7">
        <v>20</v>
      </c>
      <c r="K7073" s="4">
        <v>1214</v>
      </c>
      <c r="L7073" s="5">
        <v>1214.0589</v>
      </c>
      <c r="M7073">
        <v>137700</v>
      </c>
      <c r="N7073" s="3">
        <v>1</v>
      </c>
      <c r="O7073" s="50" t="e">
        <f>INDEX([1]Dados!$M$2:$N$26779,MATCH($P7073,[1]Dados!$N$2:$N$26779,),2)</f>
        <v>#N/A</v>
      </c>
      <c r="P7073">
        <v>173077</v>
      </c>
      <c r="Q7073" s="1">
        <v>37215</v>
      </c>
      <c r="R7073" s="1">
        <v>37219</v>
      </c>
      <c r="S7073" t="s">
        <v>2477</v>
      </c>
    </row>
    <row r="7074" spans="1:19" x14ac:dyDescent="0.2">
      <c r="A7074" s="7">
        <v>241475</v>
      </c>
      <c r="B7074" s="3">
        <v>16187</v>
      </c>
      <c r="C7074" s="3" t="s">
        <v>17</v>
      </c>
      <c r="D7074" s="2" t="s">
        <v>846</v>
      </c>
      <c r="E7074" s="3">
        <v>19</v>
      </c>
      <c r="F7074" s="17">
        <v>0</v>
      </c>
      <c r="G7074" s="17">
        <v>1</v>
      </c>
      <c r="H7074" s="17">
        <v>0</v>
      </c>
      <c r="I7074" s="7">
        <v>3.3</v>
      </c>
      <c r="J7074" s="7">
        <v>28</v>
      </c>
      <c r="K7074" s="4">
        <v>1214</v>
      </c>
      <c r="L7074" s="5">
        <v>1214.0589</v>
      </c>
      <c r="M7074">
        <v>137700</v>
      </c>
      <c r="N7074" s="3">
        <v>1</v>
      </c>
      <c r="O7074" s="50" t="e">
        <f>INDEX([1]Dados!$M$2:$N$26779,MATCH($P7074,[1]Dados!$N$2:$N$26779,),2)</f>
        <v>#N/A</v>
      </c>
      <c r="P7074">
        <v>173077</v>
      </c>
      <c r="Q7074" s="1">
        <v>37215</v>
      </c>
      <c r="R7074" s="1">
        <v>37219</v>
      </c>
      <c r="S7074" t="s">
        <v>2477</v>
      </c>
    </row>
    <row r="7075" spans="1:19" x14ac:dyDescent="0.2">
      <c r="A7075" s="7">
        <v>241475</v>
      </c>
      <c r="B7075" s="3">
        <v>16187</v>
      </c>
      <c r="C7075" s="3" t="s">
        <v>17</v>
      </c>
      <c r="D7075" s="2" t="s">
        <v>846</v>
      </c>
      <c r="E7075" s="3">
        <v>19</v>
      </c>
      <c r="F7075" s="17">
        <v>0</v>
      </c>
      <c r="G7075" s="17">
        <v>1</v>
      </c>
      <c r="H7075" s="17">
        <v>0</v>
      </c>
      <c r="I7075" s="7">
        <v>3.4</v>
      </c>
      <c r="J7075" s="7">
        <v>24</v>
      </c>
      <c r="K7075" s="4">
        <v>1214</v>
      </c>
      <c r="L7075" s="5">
        <v>1214.0589</v>
      </c>
      <c r="M7075">
        <v>137700</v>
      </c>
      <c r="N7075" s="3">
        <v>1</v>
      </c>
      <c r="O7075" s="50" t="e">
        <f>INDEX([1]Dados!$M$2:$N$26779,MATCH($P7075,[1]Dados!$N$2:$N$26779,),2)</f>
        <v>#N/A</v>
      </c>
      <c r="P7075">
        <v>173077</v>
      </c>
      <c r="Q7075" s="1">
        <v>37215</v>
      </c>
      <c r="R7075" s="1">
        <v>37219</v>
      </c>
      <c r="S7075" t="s">
        <v>2477</v>
      </c>
    </row>
    <row r="7076" spans="1:19" x14ac:dyDescent="0.2">
      <c r="A7076" s="7">
        <v>241475</v>
      </c>
      <c r="B7076" s="3">
        <v>16187</v>
      </c>
      <c r="C7076" s="3" t="s">
        <v>17</v>
      </c>
      <c r="D7076" s="2" t="s">
        <v>846</v>
      </c>
      <c r="E7076" s="3">
        <v>19</v>
      </c>
      <c r="F7076" s="17">
        <v>0</v>
      </c>
      <c r="G7076" s="17">
        <v>1</v>
      </c>
      <c r="H7076" s="17">
        <v>0</v>
      </c>
      <c r="I7076" s="7">
        <v>3.5</v>
      </c>
      <c r="J7076" s="7">
        <v>25</v>
      </c>
      <c r="K7076" s="4">
        <v>1214</v>
      </c>
      <c r="L7076" s="5">
        <v>1214.0589</v>
      </c>
      <c r="M7076">
        <v>137700</v>
      </c>
      <c r="N7076" s="3">
        <v>1</v>
      </c>
      <c r="O7076" s="50" t="e">
        <f>INDEX([1]Dados!$M$2:$N$26779,MATCH($P7076,[1]Dados!$N$2:$N$26779,),2)</f>
        <v>#N/A</v>
      </c>
      <c r="P7076">
        <v>173077</v>
      </c>
      <c r="Q7076" s="1">
        <v>37215</v>
      </c>
      <c r="R7076" s="1">
        <v>37219</v>
      </c>
      <c r="S7076" t="s">
        <v>2477</v>
      </c>
    </row>
    <row r="7077" spans="1:19" x14ac:dyDescent="0.2">
      <c r="A7077" s="7">
        <v>241475</v>
      </c>
      <c r="B7077" s="3">
        <v>16187</v>
      </c>
      <c r="C7077" s="3" t="s">
        <v>17</v>
      </c>
      <c r="D7077" s="2" t="s">
        <v>846</v>
      </c>
      <c r="E7077" s="3">
        <v>19</v>
      </c>
      <c r="F7077" s="17">
        <v>0</v>
      </c>
      <c r="G7077" s="17">
        <v>1</v>
      </c>
      <c r="H7077" s="17">
        <v>0</v>
      </c>
      <c r="I7077" s="7">
        <v>1.1000000000000001</v>
      </c>
      <c r="J7077" s="7">
        <v>15</v>
      </c>
      <c r="K7077" s="4">
        <v>1293</v>
      </c>
      <c r="L7077" s="5">
        <v>1293.0592999999999</v>
      </c>
      <c r="M7077">
        <v>24022.99</v>
      </c>
      <c r="N7077" s="3">
        <v>1</v>
      </c>
      <c r="O7077" s="50" t="e">
        <f>INDEX([1]Dados!$M$2:$N$26779,MATCH($P7077,[1]Dados!$N$2:$N$26779,),2)</f>
        <v>#N/A</v>
      </c>
      <c r="P7077">
        <v>172529</v>
      </c>
      <c r="Q7077" s="1">
        <v>37215</v>
      </c>
      <c r="R7077" s="1">
        <v>37219</v>
      </c>
      <c r="S7077" t="s">
        <v>2478</v>
      </c>
    </row>
    <row r="7078" spans="1:19" x14ac:dyDescent="0.2">
      <c r="A7078" s="7">
        <v>241475</v>
      </c>
      <c r="B7078" s="3">
        <v>16187</v>
      </c>
      <c r="C7078" s="3" t="s">
        <v>17</v>
      </c>
      <c r="D7078" s="2" t="s">
        <v>846</v>
      </c>
      <c r="E7078" s="3">
        <v>19</v>
      </c>
      <c r="F7078" s="17">
        <v>0</v>
      </c>
      <c r="G7078" s="17">
        <v>1</v>
      </c>
      <c r="H7078" s="17">
        <v>0</v>
      </c>
      <c r="I7078" s="7">
        <v>1.2</v>
      </c>
      <c r="J7078" s="7">
        <v>22</v>
      </c>
      <c r="K7078" s="4">
        <v>1293</v>
      </c>
      <c r="L7078" s="5">
        <v>1293.0592999999999</v>
      </c>
      <c r="M7078">
        <v>24022.99</v>
      </c>
      <c r="N7078" s="3">
        <v>1</v>
      </c>
      <c r="O7078" s="50" t="e">
        <f>INDEX([1]Dados!$M$2:$N$26779,MATCH($P7078,[1]Dados!$N$2:$N$26779,),2)</f>
        <v>#N/A</v>
      </c>
      <c r="P7078">
        <v>172529</v>
      </c>
      <c r="Q7078" s="1">
        <v>37215</v>
      </c>
      <c r="R7078" s="1">
        <v>37219</v>
      </c>
      <c r="S7078" t="s">
        <v>2478</v>
      </c>
    </row>
    <row r="7079" spans="1:19" x14ac:dyDescent="0.2">
      <c r="A7079" s="7">
        <v>431087</v>
      </c>
      <c r="B7079" s="3">
        <v>89265</v>
      </c>
      <c r="C7079" s="3" t="s">
        <v>40</v>
      </c>
      <c r="D7079" s="2" t="s">
        <v>507</v>
      </c>
      <c r="E7079" s="3">
        <v>19</v>
      </c>
      <c r="F7079" s="17">
        <v>0</v>
      </c>
      <c r="G7079" s="17">
        <v>1</v>
      </c>
      <c r="H7079" s="17">
        <v>0</v>
      </c>
      <c r="I7079" s="7">
        <v>1.1000000000000001</v>
      </c>
      <c r="J7079" s="7">
        <v>15</v>
      </c>
      <c r="K7079" s="4">
        <v>1214</v>
      </c>
      <c r="L7079" s="5">
        <v>1214.0587</v>
      </c>
      <c r="M7079">
        <v>53066.96</v>
      </c>
      <c r="N7079" s="33">
        <v>1</v>
      </c>
      <c r="O7079" s="50" t="e">
        <f>INDEX([1]Dados!$M$2:$N$26779,MATCH($P7079,[1]Dados!$N$2:$N$26779,),2)</f>
        <v>#N/A</v>
      </c>
      <c r="P7079">
        <v>172649</v>
      </c>
      <c r="Q7079" s="1">
        <v>37215</v>
      </c>
      <c r="R7079" s="1">
        <v>37219</v>
      </c>
      <c r="S7079" t="s">
        <v>2479</v>
      </c>
    </row>
    <row r="7080" spans="1:19" x14ac:dyDescent="0.2">
      <c r="A7080" s="7">
        <v>431087</v>
      </c>
      <c r="B7080" s="3">
        <v>89265</v>
      </c>
      <c r="C7080" s="3" t="s">
        <v>40</v>
      </c>
      <c r="D7080" s="2" t="s">
        <v>507</v>
      </c>
      <c r="E7080" s="3">
        <v>19</v>
      </c>
      <c r="F7080" s="17">
        <v>0</v>
      </c>
      <c r="G7080" s="17">
        <v>1</v>
      </c>
      <c r="H7080" s="17">
        <v>0</v>
      </c>
      <c r="I7080" s="7">
        <v>1.2</v>
      </c>
      <c r="J7080" s="7">
        <v>15</v>
      </c>
      <c r="K7080" s="4">
        <v>1214</v>
      </c>
      <c r="L7080" s="5">
        <v>1214.0587</v>
      </c>
      <c r="M7080">
        <v>53066.96</v>
      </c>
      <c r="N7080" s="33">
        <v>1</v>
      </c>
      <c r="O7080" s="50" t="e">
        <f>INDEX([1]Dados!$M$2:$N$26779,MATCH($P7080,[1]Dados!$N$2:$N$26779,),2)</f>
        <v>#N/A</v>
      </c>
      <c r="P7080">
        <v>172649</v>
      </c>
      <c r="Q7080" s="1">
        <v>37215</v>
      </c>
      <c r="R7080" s="1">
        <v>37219</v>
      </c>
      <c r="S7080" t="s">
        <v>2479</v>
      </c>
    </row>
    <row r="7081" spans="1:19" x14ac:dyDescent="0.2">
      <c r="A7081" s="7">
        <v>431087</v>
      </c>
      <c r="B7081" s="3">
        <v>89265</v>
      </c>
      <c r="C7081" s="3" t="s">
        <v>40</v>
      </c>
      <c r="D7081" s="2" t="s">
        <v>507</v>
      </c>
      <c r="E7081" s="3">
        <v>19</v>
      </c>
      <c r="F7081" s="17">
        <v>0</v>
      </c>
      <c r="G7081" s="17">
        <v>1</v>
      </c>
      <c r="H7081" s="17">
        <v>0</v>
      </c>
      <c r="I7081" s="7">
        <v>1.3</v>
      </c>
      <c r="J7081" s="7">
        <v>25</v>
      </c>
      <c r="K7081" s="4">
        <v>1214</v>
      </c>
      <c r="L7081" s="5">
        <v>1214.0587</v>
      </c>
      <c r="M7081">
        <v>53066.96</v>
      </c>
      <c r="N7081" s="33">
        <v>1</v>
      </c>
      <c r="O7081" s="50" t="e">
        <f>INDEX([1]Dados!$M$2:$N$26779,MATCH($P7081,[1]Dados!$N$2:$N$26779,),2)</f>
        <v>#N/A</v>
      </c>
      <c r="P7081">
        <v>172649</v>
      </c>
      <c r="Q7081" s="1">
        <v>37215</v>
      </c>
      <c r="R7081" s="1">
        <v>37219</v>
      </c>
      <c r="S7081" t="s">
        <v>2479</v>
      </c>
    </row>
    <row r="7082" spans="1:19" x14ac:dyDescent="0.2">
      <c r="A7082" s="7">
        <v>431087</v>
      </c>
      <c r="B7082" s="3">
        <v>89265</v>
      </c>
      <c r="C7082" s="3" t="s">
        <v>40</v>
      </c>
      <c r="D7082" s="2" t="s">
        <v>507</v>
      </c>
      <c r="E7082" s="3">
        <v>19</v>
      </c>
      <c r="F7082" s="17">
        <v>0</v>
      </c>
      <c r="G7082" s="17">
        <v>1</v>
      </c>
      <c r="H7082" s="17">
        <v>0</v>
      </c>
      <c r="I7082" s="7">
        <v>1.4</v>
      </c>
      <c r="J7082" s="7">
        <v>1</v>
      </c>
      <c r="K7082" s="4">
        <v>1214</v>
      </c>
      <c r="L7082" s="5">
        <v>1214.0587</v>
      </c>
      <c r="M7082">
        <v>53066.96</v>
      </c>
      <c r="N7082" s="33">
        <v>1</v>
      </c>
      <c r="O7082" s="50" t="e">
        <f>INDEX([1]Dados!$M$2:$N$26779,MATCH($P7082,[1]Dados!$N$2:$N$26779,),2)</f>
        <v>#N/A</v>
      </c>
      <c r="P7082">
        <v>172649</v>
      </c>
      <c r="Q7082" s="1">
        <v>37215</v>
      </c>
      <c r="R7082" s="1">
        <v>37219</v>
      </c>
      <c r="S7082" t="s">
        <v>2479</v>
      </c>
    </row>
    <row r="7083" spans="1:19" x14ac:dyDescent="0.2">
      <c r="A7083" s="7">
        <v>431087</v>
      </c>
      <c r="B7083" s="3">
        <v>89265</v>
      </c>
      <c r="C7083" s="3" t="s">
        <v>40</v>
      </c>
      <c r="D7083" s="2" t="s">
        <v>507</v>
      </c>
      <c r="E7083" s="3">
        <v>19</v>
      </c>
      <c r="F7083" s="17">
        <v>0</v>
      </c>
      <c r="G7083" s="17">
        <v>1</v>
      </c>
      <c r="H7083" s="17">
        <v>0</v>
      </c>
      <c r="I7083" s="7">
        <v>2.1</v>
      </c>
      <c r="J7083" s="7">
        <v>28</v>
      </c>
      <c r="K7083" s="4">
        <v>1214</v>
      </c>
      <c r="L7083" s="5">
        <v>1214.0589</v>
      </c>
      <c r="M7083">
        <v>24600</v>
      </c>
      <c r="N7083" s="33">
        <v>1</v>
      </c>
      <c r="O7083" s="50" t="e">
        <f>INDEX([1]Dados!$M$2:$N$26779,MATCH($P7083,[1]Dados!$N$2:$N$26779,),2)</f>
        <v>#N/A</v>
      </c>
      <c r="P7083">
        <v>173023</v>
      </c>
      <c r="Q7083" s="1">
        <v>37215</v>
      </c>
      <c r="R7083" s="1">
        <v>37219</v>
      </c>
      <c r="S7083" t="s">
        <v>2480</v>
      </c>
    </row>
    <row r="7084" spans="1:19" x14ac:dyDescent="0.2">
      <c r="A7084" s="7">
        <v>431087</v>
      </c>
      <c r="B7084" s="3">
        <v>89265</v>
      </c>
      <c r="C7084" s="3" t="s">
        <v>40</v>
      </c>
      <c r="D7084" s="2" t="s">
        <v>507</v>
      </c>
      <c r="E7084" s="3">
        <v>19</v>
      </c>
      <c r="F7084" s="17">
        <v>0</v>
      </c>
      <c r="G7084" s="17">
        <v>1</v>
      </c>
      <c r="H7084" s="17">
        <v>0</v>
      </c>
      <c r="I7084" s="7">
        <v>2.2000000000000002</v>
      </c>
      <c r="J7084" s="7">
        <v>20</v>
      </c>
      <c r="K7084" s="4">
        <v>1214</v>
      </c>
      <c r="L7084" s="5">
        <v>1214.0589</v>
      </c>
      <c r="M7084">
        <v>24600</v>
      </c>
      <c r="N7084" s="33">
        <v>1</v>
      </c>
      <c r="O7084" s="50" t="e">
        <f>INDEX([1]Dados!$M$2:$N$26779,MATCH($P7084,[1]Dados!$N$2:$N$26779,),2)</f>
        <v>#N/A</v>
      </c>
      <c r="P7084">
        <v>173023</v>
      </c>
      <c r="Q7084" s="1">
        <v>37215</v>
      </c>
      <c r="R7084" s="1">
        <v>37219</v>
      </c>
      <c r="S7084" t="s">
        <v>2480</v>
      </c>
    </row>
    <row r="7085" spans="1:19" x14ac:dyDescent="0.2">
      <c r="A7085" s="7">
        <v>431087</v>
      </c>
      <c r="B7085" s="3">
        <v>89265</v>
      </c>
      <c r="C7085" s="3" t="s">
        <v>40</v>
      </c>
      <c r="D7085" s="2" t="s">
        <v>507</v>
      </c>
      <c r="E7085" s="3">
        <v>19</v>
      </c>
      <c r="F7085" s="17">
        <v>0</v>
      </c>
      <c r="G7085" s="17">
        <v>1</v>
      </c>
      <c r="H7085" s="17">
        <v>0</v>
      </c>
      <c r="I7085" s="7">
        <v>2.2999999999999998</v>
      </c>
      <c r="J7085" s="7">
        <v>18</v>
      </c>
      <c r="K7085" s="4">
        <v>1214</v>
      </c>
      <c r="L7085" s="5">
        <v>1214.0589</v>
      </c>
      <c r="M7085">
        <v>24600</v>
      </c>
      <c r="N7085" s="33">
        <v>1</v>
      </c>
      <c r="O7085" s="50" t="e">
        <f>INDEX([1]Dados!$M$2:$N$26779,MATCH($P7085,[1]Dados!$N$2:$N$26779,),2)</f>
        <v>#N/A</v>
      </c>
      <c r="P7085">
        <v>173023</v>
      </c>
      <c r="Q7085" s="1">
        <v>37215</v>
      </c>
      <c r="R7085" s="1">
        <v>37219</v>
      </c>
      <c r="S7085" t="s">
        <v>2480</v>
      </c>
    </row>
    <row r="7086" spans="1:19" x14ac:dyDescent="0.2">
      <c r="A7086" s="7">
        <v>431087</v>
      </c>
      <c r="B7086" s="3">
        <v>89265</v>
      </c>
      <c r="C7086" s="3" t="s">
        <v>40</v>
      </c>
      <c r="D7086" s="2" t="s">
        <v>507</v>
      </c>
      <c r="E7086" s="3">
        <v>19</v>
      </c>
      <c r="F7086" s="17">
        <v>0</v>
      </c>
      <c r="G7086" s="17">
        <v>1</v>
      </c>
      <c r="H7086" s="17">
        <v>0</v>
      </c>
      <c r="I7086" s="7">
        <v>3.1</v>
      </c>
      <c r="J7086" s="7">
        <v>22</v>
      </c>
      <c r="K7086" s="4">
        <v>1293</v>
      </c>
      <c r="L7086" s="5">
        <v>1293.0592999999999</v>
      </c>
      <c r="M7086">
        <v>2705.28</v>
      </c>
      <c r="N7086" s="33">
        <v>1</v>
      </c>
      <c r="O7086" s="50" t="e">
        <f>INDEX([1]Dados!$M$2:$N$26779,MATCH($P7086,[1]Dados!$N$2:$N$26779,),2)</f>
        <v>#N/A</v>
      </c>
      <c r="P7086">
        <v>172535</v>
      </c>
      <c r="Q7086" s="1">
        <v>37215</v>
      </c>
      <c r="R7086" s="1">
        <v>37219</v>
      </c>
      <c r="S7086" t="s">
        <v>2481</v>
      </c>
    </row>
    <row r="7087" spans="1:19" x14ac:dyDescent="0.2">
      <c r="A7087" s="7">
        <v>431087</v>
      </c>
      <c r="B7087" s="3">
        <v>89265</v>
      </c>
      <c r="C7087" s="3" t="s">
        <v>40</v>
      </c>
      <c r="D7087" s="2" t="s">
        <v>507</v>
      </c>
      <c r="E7087" s="3">
        <v>19</v>
      </c>
      <c r="F7087" s="17">
        <v>0</v>
      </c>
      <c r="G7087" s="17">
        <v>1</v>
      </c>
      <c r="H7087" s="17">
        <v>0</v>
      </c>
      <c r="I7087" s="7">
        <v>3.2</v>
      </c>
      <c r="J7087" s="7">
        <v>29</v>
      </c>
      <c r="K7087" s="4">
        <v>1293</v>
      </c>
      <c r="L7087" s="5">
        <v>1293.0592999999999</v>
      </c>
      <c r="M7087">
        <v>2705.28</v>
      </c>
      <c r="N7087" s="33">
        <v>1</v>
      </c>
      <c r="O7087" s="50" t="e">
        <f>INDEX([1]Dados!$M$2:$N$26779,MATCH($P7087,[1]Dados!$N$2:$N$26779,),2)</f>
        <v>#N/A</v>
      </c>
      <c r="P7087">
        <v>172535</v>
      </c>
      <c r="Q7087" s="1">
        <v>37215</v>
      </c>
      <c r="R7087" s="1">
        <v>37219</v>
      </c>
      <c r="S7087" t="s">
        <v>2481</v>
      </c>
    </row>
    <row r="7088" spans="1:19" x14ac:dyDescent="0.2">
      <c r="A7088" s="7">
        <v>431087</v>
      </c>
      <c r="B7088" s="3">
        <v>89265</v>
      </c>
      <c r="C7088" s="3" t="s">
        <v>40</v>
      </c>
      <c r="D7088" s="2" t="s">
        <v>507</v>
      </c>
      <c r="E7088" s="3">
        <v>19</v>
      </c>
      <c r="F7088" s="17">
        <v>0</v>
      </c>
      <c r="G7088" s="17">
        <v>1</v>
      </c>
      <c r="H7088" s="17">
        <v>0</v>
      </c>
      <c r="I7088" s="7">
        <v>3.3</v>
      </c>
      <c r="J7088" s="7">
        <v>28</v>
      </c>
      <c r="K7088" s="4">
        <v>1293</v>
      </c>
      <c r="L7088" s="5">
        <v>1293.0592999999999</v>
      </c>
      <c r="M7088">
        <v>2705.28</v>
      </c>
      <c r="N7088" s="33">
        <v>1</v>
      </c>
      <c r="O7088" s="50" t="e">
        <f>INDEX([1]Dados!$M$2:$N$26779,MATCH($P7088,[1]Dados!$N$2:$N$26779,),2)</f>
        <v>#N/A</v>
      </c>
      <c r="P7088">
        <v>172535</v>
      </c>
      <c r="Q7088" s="1">
        <v>37215</v>
      </c>
      <c r="R7088" s="1">
        <v>37219</v>
      </c>
      <c r="S7088" t="s">
        <v>2481</v>
      </c>
    </row>
    <row r="7089" spans="1:19" x14ac:dyDescent="0.2">
      <c r="A7089" s="7">
        <v>431087</v>
      </c>
      <c r="B7089" s="3">
        <v>89265</v>
      </c>
      <c r="C7089" s="3" t="s">
        <v>40</v>
      </c>
      <c r="D7089" s="2" t="s">
        <v>507</v>
      </c>
      <c r="E7089" s="3">
        <v>19</v>
      </c>
      <c r="F7089" s="17">
        <v>0</v>
      </c>
      <c r="G7089" s="17">
        <v>1</v>
      </c>
      <c r="H7089" s="17">
        <v>0</v>
      </c>
      <c r="I7089" s="7">
        <v>3.4</v>
      </c>
      <c r="J7089" s="7">
        <v>11</v>
      </c>
      <c r="K7089" s="4">
        <v>1293</v>
      </c>
      <c r="L7089" s="5">
        <v>1293.0592999999999</v>
      </c>
      <c r="M7089">
        <v>2705.28</v>
      </c>
      <c r="N7089" s="33">
        <v>1</v>
      </c>
      <c r="O7089" s="50" t="e">
        <f>INDEX([1]Dados!$M$2:$N$26779,MATCH($P7089,[1]Dados!$N$2:$N$26779,),2)</f>
        <v>#N/A</v>
      </c>
      <c r="P7089">
        <v>172535</v>
      </c>
      <c r="Q7089" s="1">
        <v>37215</v>
      </c>
      <c r="R7089" s="1">
        <v>37219</v>
      </c>
      <c r="S7089" t="s">
        <v>2481</v>
      </c>
    </row>
    <row r="7090" spans="1:19" x14ac:dyDescent="0.2">
      <c r="A7090" s="7">
        <v>431087</v>
      </c>
      <c r="B7090" s="3">
        <v>89265</v>
      </c>
      <c r="C7090" s="3" t="s">
        <v>40</v>
      </c>
      <c r="D7090" s="2" t="s">
        <v>507</v>
      </c>
      <c r="E7090" s="3">
        <v>19</v>
      </c>
      <c r="F7090" s="17">
        <v>0</v>
      </c>
      <c r="G7090" s="17">
        <v>1</v>
      </c>
      <c r="H7090" s="17">
        <v>0</v>
      </c>
      <c r="I7090" s="7">
        <v>3.5</v>
      </c>
      <c r="J7090" s="7">
        <v>0</v>
      </c>
      <c r="K7090" s="4">
        <v>1293</v>
      </c>
      <c r="L7090" s="5">
        <v>1293.0592999999999</v>
      </c>
      <c r="M7090">
        <v>2705.28</v>
      </c>
      <c r="N7090" s="33">
        <v>1</v>
      </c>
      <c r="O7090" s="50" t="e">
        <f>INDEX([1]Dados!$M$2:$N$26779,MATCH($P7090,[1]Dados!$N$2:$N$26779,),2)</f>
        <v>#N/A</v>
      </c>
      <c r="P7090">
        <v>172535</v>
      </c>
      <c r="Q7090" s="1">
        <v>37215</v>
      </c>
      <c r="R7090" s="1">
        <v>37219</v>
      </c>
      <c r="S7090" t="s">
        <v>2481</v>
      </c>
    </row>
    <row r="7091" spans="1:19" x14ac:dyDescent="0.2">
      <c r="A7091" s="7">
        <v>431238</v>
      </c>
      <c r="B7091" s="3">
        <v>87084</v>
      </c>
      <c r="C7091" s="3" t="s">
        <v>40</v>
      </c>
      <c r="D7091" s="2" t="s">
        <v>574</v>
      </c>
      <c r="E7091" s="3">
        <v>19</v>
      </c>
      <c r="F7091" s="17">
        <v>0</v>
      </c>
      <c r="G7091" s="17">
        <v>1</v>
      </c>
      <c r="H7091" s="17">
        <v>0</v>
      </c>
      <c r="I7091" s="7">
        <v>2.1</v>
      </c>
      <c r="J7091" s="7">
        <v>25</v>
      </c>
      <c r="K7091" s="4">
        <v>1214</v>
      </c>
      <c r="L7091" s="5">
        <v>1214.0587</v>
      </c>
      <c r="M7091">
        <v>63094.04</v>
      </c>
      <c r="N7091" s="33">
        <v>1</v>
      </c>
      <c r="O7091" s="50" t="e">
        <f>INDEX([1]Dados!$M$2:$N$26779,MATCH($P7091,[1]Dados!$N$2:$N$26779,),2)</f>
        <v>#N/A</v>
      </c>
      <c r="P7091">
        <v>172650</v>
      </c>
      <c r="Q7091" s="1">
        <v>37215</v>
      </c>
      <c r="R7091" s="1">
        <v>37219</v>
      </c>
      <c r="S7091" t="s">
        <v>1186</v>
      </c>
    </row>
    <row r="7092" spans="1:19" x14ac:dyDescent="0.2">
      <c r="A7092" s="7">
        <v>431238</v>
      </c>
      <c r="B7092" s="3">
        <v>87084</v>
      </c>
      <c r="C7092" s="3" t="s">
        <v>40</v>
      </c>
      <c r="D7092" s="2" t="s">
        <v>574</v>
      </c>
      <c r="E7092" s="3">
        <v>19</v>
      </c>
      <c r="F7092" s="17">
        <v>0</v>
      </c>
      <c r="G7092" s="17">
        <v>1</v>
      </c>
      <c r="H7092" s="17">
        <v>0</v>
      </c>
      <c r="I7092" s="7">
        <v>2.2000000000000002</v>
      </c>
      <c r="J7092" s="7">
        <v>1</v>
      </c>
      <c r="K7092" s="4">
        <v>1214</v>
      </c>
      <c r="L7092" s="5">
        <v>1214.0587</v>
      </c>
      <c r="M7092">
        <v>63094.04</v>
      </c>
      <c r="N7092" s="33">
        <v>1</v>
      </c>
      <c r="O7092" s="50" t="e">
        <f>INDEX([1]Dados!$M$2:$N$26779,MATCH($P7092,[1]Dados!$N$2:$N$26779,),2)</f>
        <v>#N/A</v>
      </c>
      <c r="P7092">
        <v>172650</v>
      </c>
      <c r="Q7092" s="1">
        <v>37215</v>
      </c>
      <c r="R7092" s="1">
        <v>37219</v>
      </c>
      <c r="S7092" t="s">
        <v>1186</v>
      </c>
    </row>
    <row r="7093" spans="1:19" x14ac:dyDescent="0.2">
      <c r="A7093" s="7">
        <v>431238</v>
      </c>
      <c r="B7093" s="3">
        <v>87084</v>
      </c>
      <c r="C7093" s="3" t="s">
        <v>40</v>
      </c>
      <c r="D7093" s="2" t="s">
        <v>574</v>
      </c>
      <c r="E7093" s="3">
        <v>19</v>
      </c>
      <c r="F7093" s="17">
        <v>0</v>
      </c>
      <c r="G7093" s="17">
        <v>1</v>
      </c>
      <c r="H7093" s="17">
        <v>0</v>
      </c>
      <c r="I7093" s="7">
        <v>2.2999999999999998</v>
      </c>
      <c r="J7093" s="7">
        <v>2</v>
      </c>
      <c r="K7093" s="4">
        <v>1214</v>
      </c>
      <c r="L7093" s="5">
        <v>1214.0587</v>
      </c>
      <c r="M7093">
        <v>63094.04</v>
      </c>
      <c r="N7093" s="33">
        <v>1</v>
      </c>
      <c r="O7093" s="50" t="e">
        <f>INDEX([1]Dados!$M$2:$N$26779,MATCH($P7093,[1]Dados!$N$2:$N$26779,),2)</f>
        <v>#N/A</v>
      </c>
      <c r="P7093">
        <v>172650</v>
      </c>
      <c r="Q7093" s="1">
        <v>37215</v>
      </c>
      <c r="R7093" s="1">
        <v>37219</v>
      </c>
      <c r="S7093" t="s">
        <v>1186</v>
      </c>
    </row>
    <row r="7094" spans="1:19" x14ac:dyDescent="0.2">
      <c r="A7094" s="7">
        <v>431238</v>
      </c>
      <c r="B7094" s="3">
        <v>87084</v>
      </c>
      <c r="C7094" s="3" t="s">
        <v>40</v>
      </c>
      <c r="D7094" s="2" t="s">
        <v>574</v>
      </c>
      <c r="E7094" s="3">
        <v>19</v>
      </c>
      <c r="F7094" s="17">
        <v>0</v>
      </c>
      <c r="G7094" s="17">
        <v>1</v>
      </c>
      <c r="H7094" s="17">
        <v>0</v>
      </c>
      <c r="I7094" s="7">
        <v>2.4</v>
      </c>
      <c r="J7094" s="7">
        <v>25</v>
      </c>
      <c r="K7094" s="4">
        <v>1214</v>
      </c>
      <c r="L7094" s="5">
        <v>1214.0587</v>
      </c>
      <c r="M7094">
        <v>63094.04</v>
      </c>
      <c r="N7094" s="33">
        <v>1</v>
      </c>
      <c r="O7094" s="50" t="e">
        <f>INDEX([1]Dados!$M$2:$N$26779,MATCH($P7094,[1]Dados!$N$2:$N$26779,),2)</f>
        <v>#N/A</v>
      </c>
      <c r="P7094">
        <v>172650</v>
      </c>
      <c r="Q7094" s="1">
        <v>37215</v>
      </c>
      <c r="R7094" s="1">
        <v>37219</v>
      </c>
      <c r="S7094" t="s">
        <v>1186</v>
      </c>
    </row>
    <row r="7095" spans="1:19" x14ac:dyDescent="0.2">
      <c r="A7095" s="7">
        <v>431238</v>
      </c>
      <c r="B7095" s="3">
        <v>87084</v>
      </c>
      <c r="C7095" s="3" t="s">
        <v>40</v>
      </c>
      <c r="D7095" s="2" t="s">
        <v>574</v>
      </c>
      <c r="E7095" s="3">
        <v>19</v>
      </c>
      <c r="F7095" s="17">
        <v>0</v>
      </c>
      <c r="G7095" s="17">
        <v>1</v>
      </c>
      <c r="H7095" s="17">
        <v>0</v>
      </c>
      <c r="I7095" s="7">
        <v>1.1000000000000001</v>
      </c>
      <c r="J7095" s="7">
        <v>24</v>
      </c>
      <c r="K7095" s="4">
        <v>1214</v>
      </c>
      <c r="L7095" s="5">
        <v>1214.0589</v>
      </c>
      <c r="M7095">
        <v>182980</v>
      </c>
      <c r="N7095" s="33">
        <v>1</v>
      </c>
      <c r="O7095" s="50" t="e">
        <f>INDEX([1]Dados!$M$2:$N$26779,MATCH($P7095,[1]Dados!$N$2:$N$26779,),2)</f>
        <v>#N/A</v>
      </c>
      <c r="P7095">
        <v>173078</v>
      </c>
      <c r="Q7095" s="1">
        <v>37215</v>
      </c>
      <c r="R7095" s="1">
        <v>37219</v>
      </c>
      <c r="S7095" t="s">
        <v>1187</v>
      </c>
    </row>
    <row r="7096" spans="1:19" x14ac:dyDescent="0.2">
      <c r="A7096" s="7">
        <v>431238</v>
      </c>
      <c r="B7096" s="3">
        <v>87084</v>
      </c>
      <c r="C7096" s="3" t="s">
        <v>40</v>
      </c>
      <c r="D7096" s="2" t="s">
        <v>574</v>
      </c>
      <c r="E7096" s="3">
        <v>19</v>
      </c>
      <c r="F7096" s="17">
        <v>0</v>
      </c>
      <c r="G7096" s="17">
        <v>1</v>
      </c>
      <c r="H7096" s="17">
        <v>0</v>
      </c>
      <c r="I7096" s="7">
        <v>1.2</v>
      </c>
      <c r="J7096" s="7">
        <v>23</v>
      </c>
      <c r="K7096" s="4">
        <v>1214</v>
      </c>
      <c r="L7096" s="5">
        <v>1214.0589</v>
      </c>
      <c r="M7096">
        <v>182980</v>
      </c>
      <c r="N7096" s="33">
        <v>1</v>
      </c>
      <c r="O7096" s="50" t="e">
        <f>INDEX([1]Dados!$M$2:$N$26779,MATCH($P7096,[1]Dados!$N$2:$N$26779,),2)</f>
        <v>#N/A</v>
      </c>
      <c r="P7096">
        <v>173078</v>
      </c>
      <c r="Q7096" s="1">
        <v>37215</v>
      </c>
      <c r="R7096" s="1">
        <v>37219</v>
      </c>
      <c r="S7096" t="s">
        <v>1187</v>
      </c>
    </row>
    <row r="7097" spans="1:19" x14ac:dyDescent="0.2">
      <c r="A7097" s="7">
        <v>431238</v>
      </c>
      <c r="B7097" s="3">
        <v>87084</v>
      </c>
      <c r="C7097" s="3" t="s">
        <v>40</v>
      </c>
      <c r="D7097" s="2" t="s">
        <v>574</v>
      </c>
      <c r="E7097" s="3">
        <v>19</v>
      </c>
      <c r="F7097" s="17">
        <v>0</v>
      </c>
      <c r="G7097" s="17">
        <v>1</v>
      </c>
      <c r="H7097" s="17">
        <v>0</v>
      </c>
      <c r="I7097" s="7">
        <v>1.3</v>
      </c>
      <c r="J7097" s="7">
        <v>18</v>
      </c>
      <c r="K7097" s="4">
        <v>1214</v>
      </c>
      <c r="L7097" s="5">
        <v>1214.0589</v>
      </c>
      <c r="M7097">
        <v>182980</v>
      </c>
      <c r="N7097" s="33">
        <v>1</v>
      </c>
      <c r="O7097" s="50" t="e">
        <f>INDEX([1]Dados!$M$2:$N$26779,MATCH($P7097,[1]Dados!$N$2:$N$26779,),2)</f>
        <v>#N/A</v>
      </c>
      <c r="P7097">
        <v>173078</v>
      </c>
      <c r="Q7097" s="1">
        <v>37215</v>
      </c>
      <c r="R7097" s="1">
        <v>37219</v>
      </c>
      <c r="S7097" t="s">
        <v>1187</v>
      </c>
    </row>
    <row r="7098" spans="1:19" x14ac:dyDescent="0.2">
      <c r="A7098" s="7">
        <v>431238</v>
      </c>
      <c r="B7098" s="3">
        <v>87084</v>
      </c>
      <c r="C7098" s="3" t="s">
        <v>40</v>
      </c>
      <c r="D7098" s="2" t="s">
        <v>574</v>
      </c>
      <c r="E7098" s="3">
        <v>19</v>
      </c>
      <c r="F7098" s="17">
        <v>0</v>
      </c>
      <c r="G7098" s="17">
        <v>1</v>
      </c>
      <c r="H7098" s="17">
        <v>0</v>
      </c>
      <c r="I7098" s="7">
        <v>1.4</v>
      </c>
      <c r="J7098" s="7">
        <v>20</v>
      </c>
      <c r="K7098" s="4">
        <v>1214</v>
      </c>
      <c r="L7098" s="5">
        <v>1214.0589</v>
      </c>
      <c r="M7098">
        <v>182980</v>
      </c>
      <c r="N7098" s="33">
        <v>1</v>
      </c>
      <c r="O7098" s="50" t="e">
        <f>INDEX([1]Dados!$M$2:$N$26779,MATCH($P7098,[1]Dados!$N$2:$N$26779,),2)</f>
        <v>#N/A</v>
      </c>
      <c r="P7098">
        <v>173078</v>
      </c>
      <c r="Q7098" s="1">
        <v>37215</v>
      </c>
      <c r="R7098" s="1">
        <v>37219</v>
      </c>
      <c r="S7098" t="s">
        <v>1187</v>
      </c>
    </row>
    <row r="7099" spans="1:19" x14ac:dyDescent="0.2">
      <c r="A7099" s="7">
        <v>431238</v>
      </c>
      <c r="B7099" s="3">
        <v>87084</v>
      </c>
      <c r="C7099" s="3" t="s">
        <v>40</v>
      </c>
      <c r="D7099" s="2" t="s">
        <v>574</v>
      </c>
      <c r="E7099" s="3">
        <v>19</v>
      </c>
      <c r="F7099" s="17">
        <v>0</v>
      </c>
      <c r="G7099" s="17">
        <v>1</v>
      </c>
      <c r="H7099" s="17">
        <v>0</v>
      </c>
      <c r="I7099" s="7">
        <v>3.1</v>
      </c>
      <c r="J7099" s="7">
        <v>22</v>
      </c>
      <c r="K7099" s="4">
        <v>1293</v>
      </c>
      <c r="L7099" s="5">
        <v>1293.0592999999999</v>
      </c>
      <c r="M7099">
        <v>2871.01</v>
      </c>
      <c r="N7099" s="33">
        <v>1</v>
      </c>
      <c r="O7099" s="50" t="e">
        <f>INDEX([1]Dados!$M$2:$N$26779,MATCH($P7099,[1]Dados!$N$2:$N$26779,),2)</f>
        <v>#N/A</v>
      </c>
      <c r="P7099">
        <v>172533</v>
      </c>
      <c r="Q7099" s="1">
        <v>37215</v>
      </c>
      <c r="R7099" s="1">
        <v>37219</v>
      </c>
      <c r="S7099" t="s">
        <v>1193</v>
      </c>
    </row>
    <row r="7100" spans="1:19" x14ac:dyDescent="0.2">
      <c r="A7100" s="7">
        <v>431238</v>
      </c>
      <c r="B7100" s="3">
        <v>87084</v>
      </c>
      <c r="C7100" s="3" t="s">
        <v>40</v>
      </c>
      <c r="D7100" s="2" t="s">
        <v>574</v>
      </c>
      <c r="E7100" s="3">
        <v>19</v>
      </c>
      <c r="F7100" s="17">
        <v>0</v>
      </c>
      <c r="G7100" s="17">
        <v>1</v>
      </c>
      <c r="H7100" s="17">
        <v>0</v>
      </c>
      <c r="I7100" s="7">
        <v>3.2</v>
      </c>
      <c r="J7100" s="7">
        <v>29</v>
      </c>
      <c r="K7100" s="4">
        <v>1293</v>
      </c>
      <c r="L7100" s="5">
        <v>1293.0592999999999</v>
      </c>
      <c r="M7100">
        <v>2871.01</v>
      </c>
      <c r="N7100" s="33">
        <v>1</v>
      </c>
      <c r="O7100" s="50" t="e">
        <f>INDEX([1]Dados!$M$2:$N$26779,MATCH($P7100,[1]Dados!$N$2:$N$26779,),2)</f>
        <v>#N/A</v>
      </c>
      <c r="P7100">
        <v>172533</v>
      </c>
      <c r="Q7100" s="1">
        <v>37215</v>
      </c>
      <c r="R7100" s="1">
        <v>37219</v>
      </c>
      <c r="S7100" t="s">
        <v>1193</v>
      </c>
    </row>
    <row r="7101" spans="1:19" x14ac:dyDescent="0.2">
      <c r="A7101" s="7">
        <v>431238</v>
      </c>
      <c r="B7101" s="3">
        <v>87084</v>
      </c>
      <c r="C7101" s="3" t="s">
        <v>40</v>
      </c>
      <c r="D7101" s="2" t="s">
        <v>574</v>
      </c>
      <c r="E7101" s="3">
        <v>19</v>
      </c>
      <c r="F7101" s="17">
        <v>0</v>
      </c>
      <c r="G7101" s="17">
        <v>1</v>
      </c>
      <c r="H7101" s="17">
        <v>0</v>
      </c>
      <c r="I7101" s="7">
        <v>3.3</v>
      </c>
      <c r="J7101" s="7">
        <v>28</v>
      </c>
      <c r="K7101" s="4">
        <v>1293</v>
      </c>
      <c r="L7101" s="5">
        <v>1293.0592999999999</v>
      </c>
      <c r="M7101">
        <v>2871.01</v>
      </c>
      <c r="N7101" s="33">
        <v>1</v>
      </c>
      <c r="O7101" s="50" t="e">
        <f>INDEX([1]Dados!$M$2:$N$26779,MATCH($P7101,[1]Dados!$N$2:$N$26779,),2)</f>
        <v>#N/A</v>
      </c>
      <c r="P7101">
        <v>172533</v>
      </c>
      <c r="Q7101" s="1">
        <v>37215</v>
      </c>
      <c r="R7101" s="1">
        <v>37219</v>
      </c>
      <c r="S7101" t="s">
        <v>1193</v>
      </c>
    </row>
    <row r="7102" spans="1:19" x14ac:dyDescent="0.2">
      <c r="A7102" s="7">
        <v>431238</v>
      </c>
      <c r="B7102" s="3">
        <v>87084</v>
      </c>
      <c r="C7102" s="3" t="s">
        <v>40</v>
      </c>
      <c r="D7102" s="2" t="s">
        <v>574</v>
      </c>
      <c r="E7102" s="3">
        <v>19</v>
      </c>
      <c r="F7102" s="17">
        <v>0</v>
      </c>
      <c r="G7102" s="17">
        <v>1</v>
      </c>
      <c r="H7102" s="17">
        <v>0</v>
      </c>
      <c r="I7102" s="7">
        <v>3.4</v>
      </c>
      <c r="J7102" s="7">
        <v>30</v>
      </c>
      <c r="K7102" s="4">
        <v>1293</v>
      </c>
      <c r="L7102" s="5">
        <v>1293.0592999999999</v>
      </c>
      <c r="M7102">
        <v>2871.01</v>
      </c>
      <c r="N7102" s="33">
        <v>1</v>
      </c>
      <c r="O7102" s="50" t="e">
        <f>INDEX([1]Dados!$M$2:$N$26779,MATCH($P7102,[1]Dados!$N$2:$N$26779,),2)</f>
        <v>#N/A</v>
      </c>
      <c r="P7102">
        <v>172533</v>
      </c>
      <c r="Q7102" s="1">
        <v>37215</v>
      </c>
      <c r="R7102" s="1">
        <v>37219</v>
      </c>
      <c r="S7102" t="s">
        <v>1193</v>
      </c>
    </row>
    <row r="7103" spans="1:19" x14ac:dyDescent="0.2">
      <c r="A7103" s="7">
        <v>431238</v>
      </c>
      <c r="B7103" s="3">
        <v>87084</v>
      </c>
      <c r="C7103" s="3" t="s">
        <v>40</v>
      </c>
      <c r="D7103" s="2" t="s">
        <v>574</v>
      </c>
      <c r="E7103" s="3">
        <v>19</v>
      </c>
      <c r="F7103" s="17">
        <v>0</v>
      </c>
      <c r="G7103" s="17">
        <v>1</v>
      </c>
      <c r="H7103" s="17">
        <v>0</v>
      </c>
      <c r="I7103" s="7">
        <v>3.5</v>
      </c>
      <c r="J7103" s="7">
        <v>11</v>
      </c>
      <c r="K7103" s="4">
        <v>1293</v>
      </c>
      <c r="L7103" s="5">
        <v>1293.0592999999999</v>
      </c>
      <c r="M7103">
        <v>2871.01</v>
      </c>
      <c r="N7103" s="33">
        <v>1</v>
      </c>
      <c r="O7103" s="50" t="e">
        <f>INDEX([1]Dados!$M$2:$N$26779,MATCH($P7103,[1]Dados!$N$2:$N$26779,),2)</f>
        <v>#N/A</v>
      </c>
      <c r="P7103">
        <v>172533</v>
      </c>
      <c r="Q7103" s="1">
        <v>37215</v>
      </c>
      <c r="R7103" s="1">
        <v>37219</v>
      </c>
      <c r="S7103" t="s">
        <v>1193</v>
      </c>
    </row>
    <row r="7104" spans="1:19" s="23" customFormat="1" x14ac:dyDescent="0.2">
      <c r="A7104" s="19">
        <v>431238</v>
      </c>
      <c r="B7104" s="20">
        <v>87084</v>
      </c>
      <c r="C7104" s="20" t="s">
        <v>40</v>
      </c>
      <c r="D7104" s="21" t="s">
        <v>574</v>
      </c>
      <c r="E7104" s="20">
        <v>19</v>
      </c>
      <c r="F7104" s="22">
        <v>0</v>
      </c>
      <c r="G7104" s="22">
        <v>1</v>
      </c>
      <c r="H7104" s="22">
        <v>0</v>
      </c>
      <c r="I7104" s="19">
        <v>3.6</v>
      </c>
      <c r="J7104" s="19">
        <v>0</v>
      </c>
      <c r="K7104" s="24">
        <v>1293</v>
      </c>
      <c r="L7104" s="25">
        <v>1293.0592999999999</v>
      </c>
      <c r="M7104" s="23">
        <v>2871.01</v>
      </c>
      <c r="N7104" s="43">
        <v>1</v>
      </c>
      <c r="O7104" s="50" t="e">
        <f>INDEX([1]Dados!$M$2:$N$26779,MATCH($P7104,[1]Dados!$N$2:$N$26779,),2)</f>
        <v>#N/A</v>
      </c>
      <c r="P7104" s="23">
        <v>172533</v>
      </c>
      <c r="Q7104" s="26">
        <v>37215</v>
      </c>
      <c r="R7104" s="26">
        <v>37219</v>
      </c>
      <c r="S7104" s="23" t="s">
        <v>1193</v>
      </c>
    </row>
    <row r="7105" spans="1:19" x14ac:dyDescent="0.2">
      <c r="A7105" s="7">
        <v>431337</v>
      </c>
      <c r="B7105" s="3">
        <v>87246</v>
      </c>
      <c r="C7105" s="3" t="s">
        <v>40</v>
      </c>
      <c r="D7105" s="2" t="s">
        <v>607</v>
      </c>
      <c r="E7105" s="3">
        <v>19</v>
      </c>
      <c r="F7105" s="17">
        <v>0</v>
      </c>
      <c r="G7105" s="17">
        <v>1</v>
      </c>
      <c r="H7105" s="17">
        <v>0</v>
      </c>
      <c r="I7105" s="7">
        <v>1.1000000000000001</v>
      </c>
      <c r="J7105" s="7">
        <v>13</v>
      </c>
      <c r="K7105" s="4">
        <v>1214</v>
      </c>
      <c r="L7105" s="5">
        <v>1214.0587</v>
      </c>
      <c r="M7105">
        <v>404510</v>
      </c>
      <c r="N7105" s="3">
        <v>1</v>
      </c>
      <c r="O7105" s="50" t="e">
        <f>INDEX([1]Dados!$M$2:$N$26779,MATCH($P7105,[1]Dados!$N$2:$N$26779,),2)</f>
        <v>#N/A</v>
      </c>
      <c r="P7105">
        <v>172651</v>
      </c>
      <c r="Q7105" s="1">
        <v>37215</v>
      </c>
      <c r="R7105" s="1">
        <v>37219</v>
      </c>
      <c r="S7105" t="s">
        <v>1186</v>
      </c>
    </row>
    <row r="7106" spans="1:19" x14ac:dyDescent="0.2">
      <c r="A7106" s="7">
        <v>431337</v>
      </c>
      <c r="B7106" s="3">
        <v>87246</v>
      </c>
      <c r="C7106" s="3" t="s">
        <v>40</v>
      </c>
      <c r="D7106" s="2" t="s">
        <v>607</v>
      </c>
      <c r="E7106" s="3">
        <v>19</v>
      </c>
      <c r="F7106" s="17">
        <v>0</v>
      </c>
      <c r="G7106" s="17">
        <v>1</v>
      </c>
      <c r="H7106" s="17">
        <v>0</v>
      </c>
      <c r="I7106" s="7">
        <v>1.2</v>
      </c>
      <c r="J7106" s="7">
        <v>25</v>
      </c>
      <c r="K7106" s="4">
        <v>1214</v>
      </c>
      <c r="L7106" s="5">
        <v>1214.0587</v>
      </c>
      <c r="M7106">
        <v>404510</v>
      </c>
      <c r="N7106" s="3">
        <v>1</v>
      </c>
      <c r="O7106" s="50" t="e">
        <f>INDEX([1]Dados!$M$2:$N$26779,MATCH($P7106,[1]Dados!$N$2:$N$26779,),2)</f>
        <v>#N/A</v>
      </c>
      <c r="P7106">
        <v>172651</v>
      </c>
      <c r="Q7106" s="1">
        <v>37215</v>
      </c>
      <c r="R7106" s="1">
        <v>37219</v>
      </c>
      <c r="S7106" t="s">
        <v>1186</v>
      </c>
    </row>
    <row r="7107" spans="1:19" x14ac:dyDescent="0.2">
      <c r="A7107" s="7">
        <v>431337</v>
      </c>
      <c r="B7107" s="3">
        <v>87246</v>
      </c>
      <c r="C7107" s="3" t="s">
        <v>40</v>
      </c>
      <c r="D7107" s="2" t="s">
        <v>607</v>
      </c>
      <c r="E7107" s="3">
        <v>19</v>
      </c>
      <c r="F7107" s="17">
        <v>0</v>
      </c>
      <c r="G7107" s="17">
        <v>1</v>
      </c>
      <c r="H7107" s="17">
        <v>0</v>
      </c>
      <c r="I7107" s="7">
        <v>1.3</v>
      </c>
      <c r="J7107" s="7">
        <v>1</v>
      </c>
      <c r="K7107" s="4">
        <v>1214</v>
      </c>
      <c r="L7107" s="5">
        <v>1214.0587</v>
      </c>
      <c r="M7107">
        <v>404510</v>
      </c>
      <c r="N7107" s="3">
        <v>1</v>
      </c>
      <c r="O7107" s="50" t="e">
        <f>INDEX([1]Dados!$M$2:$N$26779,MATCH($P7107,[1]Dados!$N$2:$N$26779,),2)</f>
        <v>#N/A</v>
      </c>
      <c r="P7107">
        <v>172651</v>
      </c>
      <c r="Q7107" s="1">
        <v>37215</v>
      </c>
      <c r="R7107" s="1">
        <v>37219</v>
      </c>
      <c r="S7107" t="s">
        <v>1186</v>
      </c>
    </row>
    <row r="7108" spans="1:19" x14ac:dyDescent="0.2">
      <c r="A7108" s="7">
        <v>431337</v>
      </c>
      <c r="B7108" s="3">
        <v>87246</v>
      </c>
      <c r="C7108" s="3" t="s">
        <v>40</v>
      </c>
      <c r="D7108" s="2" t="s">
        <v>607</v>
      </c>
      <c r="E7108" s="3">
        <v>19</v>
      </c>
      <c r="F7108" s="17">
        <v>0</v>
      </c>
      <c r="G7108" s="17">
        <v>1</v>
      </c>
      <c r="H7108" s="17">
        <v>0</v>
      </c>
      <c r="I7108" s="7">
        <v>1.4</v>
      </c>
      <c r="J7108" s="7">
        <v>25</v>
      </c>
      <c r="K7108" s="4">
        <v>1214</v>
      </c>
      <c r="L7108" s="5">
        <v>1214.0587</v>
      </c>
      <c r="M7108">
        <v>404510</v>
      </c>
      <c r="N7108" s="3">
        <v>1</v>
      </c>
      <c r="O7108" s="50" t="e">
        <f>INDEX([1]Dados!$M$2:$N$26779,MATCH($P7108,[1]Dados!$N$2:$N$26779,),2)</f>
        <v>#N/A</v>
      </c>
      <c r="P7108">
        <v>172651</v>
      </c>
      <c r="Q7108" s="1">
        <v>37215</v>
      </c>
      <c r="R7108" s="1">
        <v>37219</v>
      </c>
      <c r="S7108" t="s">
        <v>1186</v>
      </c>
    </row>
    <row r="7109" spans="1:19" x14ac:dyDescent="0.2">
      <c r="A7109" s="7">
        <v>431337</v>
      </c>
      <c r="B7109" s="3">
        <v>87246</v>
      </c>
      <c r="C7109" s="3" t="s">
        <v>40</v>
      </c>
      <c r="D7109" s="2" t="s">
        <v>607</v>
      </c>
      <c r="E7109" s="3">
        <v>19</v>
      </c>
      <c r="F7109" s="17">
        <v>0</v>
      </c>
      <c r="G7109" s="17">
        <v>1</v>
      </c>
      <c r="H7109" s="17">
        <v>0</v>
      </c>
      <c r="I7109" s="7">
        <v>1.5</v>
      </c>
      <c r="J7109" s="7">
        <v>30</v>
      </c>
      <c r="K7109" s="4">
        <v>1214</v>
      </c>
      <c r="L7109" s="5">
        <v>1214.0587</v>
      </c>
      <c r="M7109">
        <v>404510</v>
      </c>
      <c r="N7109" s="3">
        <v>1</v>
      </c>
      <c r="O7109" s="50" t="e">
        <f>INDEX([1]Dados!$M$2:$N$26779,MATCH($P7109,[1]Dados!$N$2:$N$26779,),2)</f>
        <v>#N/A</v>
      </c>
      <c r="P7109">
        <v>172651</v>
      </c>
      <c r="Q7109" s="1">
        <v>37215</v>
      </c>
      <c r="R7109" s="1">
        <v>37219</v>
      </c>
      <c r="S7109" t="s">
        <v>1186</v>
      </c>
    </row>
    <row r="7110" spans="1:19" x14ac:dyDescent="0.2">
      <c r="A7110" s="7">
        <v>431337</v>
      </c>
      <c r="B7110" s="3">
        <v>87246</v>
      </c>
      <c r="C7110" s="3" t="s">
        <v>40</v>
      </c>
      <c r="D7110" s="2" t="s">
        <v>607</v>
      </c>
      <c r="E7110" s="3">
        <v>19</v>
      </c>
      <c r="F7110" s="17">
        <v>0</v>
      </c>
      <c r="G7110" s="17">
        <v>1</v>
      </c>
      <c r="H7110" s="17">
        <v>0</v>
      </c>
      <c r="I7110" s="7">
        <v>3.1</v>
      </c>
      <c r="J7110" s="7">
        <v>28</v>
      </c>
      <c r="K7110" s="4">
        <v>1214</v>
      </c>
      <c r="L7110" s="5">
        <v>1214.0589</v>
      </c>
      <c r="M7110">
        <v>13120</v>
      </c>
      <c r="N7110" s="3">
        <v>1</v>
      </c>
      <c r="O7110" s="50" t="e">
        <f>INDEX([1]Dados!$M$2:$N$26779,MATCH($P7110,[1]Dados!$N$2:$N$26779,),2)</f>
        <v>#N/A</v>
      </c>
      <c r="P7110">
        <v>173024</v>
      </c>
      <c r="Q7110" s="1">
        <v>37215</v>
      </c>
      <c r="R7110" s="1">
        <v>37219</v>
      </c>
      <c r="S7110" t="s">
        <v>1629</v>
      </c>
    </row>
    <row r="7111" spans="1:19" x14ac:dyDescent="0.2">
      <c r="A7111" s="7">
        <v>431337</v>
      </c>
      <c r="B7111" s="3">
        <v>87246</v>
      </c>
      <c r="C7111" s="3" t="s">
        <v>40</v>
      </c>
      <c r="D7111" s="2" t="s">
        <v>607</v>
      </c>
      <c r="E7111" s="3">
        <v>19</v>
      </c>
      <c r="F7111" s="17">
        <v>0</v>
      </c>
      <c r="G7111" s="17">
        <v>1</v>
      </c>
      <c r="H7111" s="17">
        <v>0</v>
      </c>
      <c r="I7111" s="7">
        <v>3.2</v>
      </c>
      <c r="J7111" s="7">
        <v>18</v>
      </c>
      <c r="K7111" s="4">
        <v>1214</v>
      </c>
      <c r="L7111" s="5">
        <v>1214.0589</v>
      </c>
      <c r="M7111">
        <v>13120</v>
      </c>
      <c r="N7111" s="3">
        <v>1</v>
      </c>
      <c r="O7111" s="50" t="e">
        <f>INDEX([1]Dados!$M$2:$N$26779,MATCH($P7111,[1]Dados!$N$2:$N$26779,),2)</f>
        <v>#N/A</v>
      </c>
      <c r="P7111">
        <v>173024</v>
      </c>
      <c r="Q7111" s="1">
        <v>37215</v>
      </c>
      <c r="R7111" s="1">
        <v>37219</v>
      </c>
      <c r="S7111" t="s">
        <v>1629</v>
      </c>
    </row>
    <row r="7112" spans="1:19" x14ac:dyDescent="0.2">
      <c r="A7112" s="7">
        <v>431337</v>
      </c>
      <c r="B7112" s="3">
        <v>87246</v>
      </c>
      <c r="C7112" s="3" t="s">
        <v>40</v>
      </c>
      <c r="D7112" s="2" t="s">
        <v>607</v>
      </c>
      <c r="E7112" s="3">
        <v>19</v>
      </c>
      <c r="F7112" s="17">
        <v>0</v>
      </c>
      <c r="G7112" s="17">
        <v>1</v>
      </c>
      <c r="H7112" s="17">
        <v>0</v>
      </c>
      <c r="I7112" s="7">
        <v>3.3</v>
      </c>
      <c r="J7112" s="7">
        <v>27</v>
      </c>
      <c r="K7112" s="4">
        <v>1214</v>
      </c>
      <c r="L7112" s="5">
        <v>1214.0589</v>
      </c>
      <c r="M7112">
        <v>13120</v>
      </c>
      <c r="N7112" s="3">
        <v>1</v>
      </c>
      <c r="O7112" s="50" t="e">
        <f>INDEX([1]Dados!$M$2:$N$26779,MATCH($P7112,[1]Dados!$N$2:$N$26779,),2)</f>
        <v>#N/A</v>
      </c>
      <c r="P7112">
        <v>173024</v>
      </c>
      <c r="Q7112" s="1">
        <v>37215</v>
      </c>
      <c r="R7112" s="1">
        <v>37219</v>
      </c>
      <c r="S7112" t="s">
        <v>1629</v>
      </c>
    </row>
    <row r="7113" spans="1:19" x14ac:dyDescent="0.2">
      <c r="A7113" s="7">
        <v>431337</v>
      </c>
      <c r="B7113" s="3">
        <v>87246</v>
      </c>
      <c r="C7113" s="3" t="s">
        <v>40</v>
      </c>
      <c r="D7113" s="2" t="s">
        <v>607</v>
      </c>
      <c r="E7113" s="3">
        <v>19</v>
      </c>
      <c r="F7113" s="17">
        <v>0</v>
      </c>
      <c r="G7113" s="17">
        <v>1</v>
      </c>
      <c r="H7113" s="17">
        <v>0</v>
      </c>
      <c r="I7113" s="7">
        <v>3.4</v>
      </c>
      <c r="J7113" s="7">
        <v>18</v>
      </c>
      <c r="K7113" s="4">
        <v>1214</v>
      </c>
      <c r="L7113" s="5">
        <v>1214.0589</v>
      </c>
      <c r="M7113">
        <v>13120</v>
      </c>
      <c r="N7113" s="3">
        <v>1</v>
      </c>
      <c r="O7113" s="50" t="e">
        <f>INDEX([1]Dados!$M$2:$N$26779,MATCH($P7113,[1]Dados!$N$2:$N$26779,),2)</f>
        <v>#N/A</v>
      </c>
      <c r="P7113">
        <v>173024</v>
      </c>
      <c r="Q7113" s="1">
        <v>37215</v>
      </c>
      <c r="R7113" s="1">
        <v>37219</v>
      </c>
      <c r="S7113" t="s">
        <v>1629</v>
      </c>
    </row>
    <row r="7114" spans="1:19" x14ac:dyDescent="0.2">
      <c r="A7114" s="7">
        <v>431337</v>
      </c>
      <c r="B7114" s="3">
        <v>87246</v>
      </c>
      <c r="C7114" s="3" t="s">
        <v>40</v>
      </c>
      <c r="D7114" s="2" t="s">
        <v>607</v>
      </c>
      <c r="E7114" s="3">
        <v>19</v>
      </c>
      <c r="F7114" s="17">
        <v>0</v>
      </c>
      <c r="G7114" s="17">
        <v>1</v>
      </c>
      <c r="H7114" s="17">
        <v>0</v>
      </c>
      <c r="I7114" s="7">
        <v>2.1</v>
      </c>
      <c r="J7114" s="7">
        <v>21</v>
      </c>
      <c r="K7114" s="4">
        <v>1293</v>
      </c>
      <c r="L7114" s="5">
        <v>1293.0592999999999</v>
      </c>
      <c r="M7114">
        <v>16175.49</v>
      </c>
      <c r="N7114" s="3">
        <v>1</v>
      </c>
      <c r="O7114" s="50" t="e">
        <f>INDEX([1]Dados!$M$2:$N$26779,MATCH($P7114,[1]Dados!$N$2:$N$26779,),2)</f>
        <v>#N/A</v>
      </c>
      <c r="P7114">
        <v>172532</v>
      </c>
      <c r="Q7114" s="1">
        <v>37215</v>
      </c>
      <c r="R7114" s="1">
        <v>37219</v>
      </c>
      <c r="S7114" t="s">
        <v>1193</v>
      </c>
    </row>
    <row r="7115" spans="1:19" x14ac:dyDescent="0.2">
      <c r="A7115" s="7">
        <v>431337</v>
      </c>
      <c r="B7115" s="3">
        <v>87246</v>
      </c>
      <c r="C7115" s="3" t="s">
        <v>40</v>
      </c>
      <c r="D7115" s="2" t="s">
        <v>607</v>
      </c>
      <c r="E7115" s="3">
        <v>19</v>
      </c>
      <c r="F7115" s="17">
        <v>0</v>
      </c>
      <c r="G7115" s="17">
        <v>1</v>
      </c>
      <c r="H7115" s="17">
        <v>0</v>
      </c>
      <c r="I7115" s="7">
        <v>2.2000000000000002</v>
      </c>
      <c r="J7115" s="7">
        <v>22</v>
      </c>
      <c r="K7115" s="4">
        <v>1293</v>
      </c>
      <c r="L7115" s="5">
        <v>1293.0592999999999</v>
      </c>
      <c r="M7115">
        <v>16175.49</v>
      </c>
      <c r="N7115" s="3">
        <v>1</v>
      </c>
      <c r="O7115" s="50" t="e">
        <f>INDEX([1]Dados!$M$2:$N$26779,MATCH($P7115,[1]Dados!$N$2:$N$26779,),2)</f>
        <v>#N/A</v>
      </c>
      <c r="P7115">
        <v>172532</v>
      </c>
      <c r="Q7115" s="1">
        <v>37215</v>
      </c>
      <c r="R7115" s="1">
        <v>37219</v>
      </c>
      <c r="S7115" t="s">
        <v>1193</v>
      </c>
    </row>
    <row r="7116" spans="1:19" x14ac:dyDescent="0.2">
      <c r="A7116" s="7">
        <v>431337</v>
      </c>
      <c r="B7116" s="3">
        <v>87246</v>
      </c>
      <c r="C7116" s="3" t="s">
        <v>40</v>
      </c>
      <c r="D7116" s="2" t="s">
        <v>607</v>
      </c>
      <c r="E7116" s="3">
        <v>19</v>
      </c>
      <c r="F7116" s="17">
        <v>0</v>
      </c>
      <c r="G7116" s="17">
        <v>1</v>
      </c>
      <c r="H7116" s="17">
        <v>0</v>
      </c>
      <c r="I7116" s="7">
        <v>2.2999999999999998</v>
      </c>
      <c r="J7116" s="7">
        <v>15</v>
      </c>
      <c r="K7116" s="4">
        <v>1293</v>
      </c>
      <c r="L7116" s="5">
        <v>1293.0592999999999</v>
      </c>
      <c r="M7116">
        <v>16175.49</v>
      </c>
      <c r="N7116" s="3">
        <v>1</v>
      </c>
      <c r="O7116" s="50" t="e">
        <f>INDEX([1]Dados!$M$2:$N$26779,MATCH($P7116,[1]Dados!$N$2:$N$26779,),2)</f>
        <v>#N/A</v>
      </c>
      <c r="P7116">
        <v>172532</v>
      </c>
      <c r="Q7116" s="1">
        <v>37215</v>
      </c>
      <c r="R7116" s="1">
        <v>37219</v>
      </c>
      <c r="S7116" t="s">
        <v>1193</v>
      </c>
    </row>
    <row r="7117" spans="1:19" x14ac:dyDescent="0.2">
      <c r="A7117" s="7">
        <v>431337</v>
      </c>
      <c r="B7117" s="3">
        <v>87246</v>
      </c>
      <c r="C7117" s="3" t="s">
        <v>40</v>
      </c>
      <c r="D7117" s="2" t="s">
        <v>607</v>
      </c>
      <c r="E7117" s="3">
        <v>19</v>
      </c>
      <c r="F7117" s="17">
        <v>0</v>
      </c>
      <c r="G7117" s="17">
        <v>1</v>
      </c>
      <c r="H7117" s="17">
        <v>0</v>
      </c>
      <c r="I7117" s="7">
        <v>2.4</v>
      </c>
      <c r="J7117" s="7">
        <v>29</v>
      </c>
      <c r="K7117" s="4">
        <v>1293</v>
      </c>
      <c r="L7117" s="5">
        <v>1293.0592999999999</v>
      </c>
      <c r="M7117">
        <v>16175.49</v>
      </c>
      <c r="N7117" s="3">
        <v>1</v>
      </c>
      <c r="O7117" s="50" t="e">
        <f>INDEX([1]Dados!$M$2:$N$26779,MATCH($P7117,[1]Dados!$N$2:$N$26779,),2)</f>
        <v>#N/A</v>
      </c>
      <c r="P7117">
        <v>172532</v>
      </c>
      <c r="Q7117" s="1">
        <v>37215</v>
      </c>
      <c r="R7117" s="1">
        <v>37219</v>
      </c>
      <c r="S7117" t="s">
        <v>1193</v>
      </c>
    </row>
    <row r="7118" spans="1:19" x14ac:dyDescent="0.2">
      <c r="A7118" s="7">
        <v>431337</v>
      </c>
      <c r="B7118" s="3">
        <v>87246</v>
      </c>
      <c r="C7118" s="3" t="s">
        <v>40</v>
      </c>
      <c r="D7118" s="2" t="s">
        <v>607</v>
      </c>
      <c r="E7118" s="3">
        <v>19</v>
      </c>
      <c r="F7118" s="17">
        <v>0</v>
      </c>
      <c r="G7118" s="17">
        <v>1</v>
      </c>
      <c r="H7118" s="17">
        <v>0</v>
      </c>
      <c r="I7118" s="7">
        <v>2.5</v>
      </c>
      <c r="J7118" s="7">
        <v>0</v>
      </c>
      <c r="K7118" s="4">
        <v>1293</v>
      </c>
      <c r="L7118" s="5">
        <v>1293.0592999999999</v>
      </c>
      <c r="M7118">
        <v>16175.49</v>
      </c>
      <c r="N7118" s="3">
        <v>1</v>
      </c>
      <c r="O7118" s="50" t="e">
        <f>INDEX([1]Dados!$M$2:$N$26779,MATCH($P7118,[1]Dados!$N$2:$N$26779,),2)</f>
        <v>#N/A</v>
      </c>
      <c r="P7118">
        <v>172532</v>
      </c>
      <c r="Q7118" s="1">
        <v>37215</v>
      </c>
      <c r="R7118" s="1">
        <v>37219</v>
      </c>
      <c r="S7118" t="s">
        <v>1193</v>
      </c>
    </row>
    <row r="7119" spans="1:19" x14ac:dyDescent="0.2">
      <c r="A7119" s="7">
        <v>431360</v>
      </c>
      <c r="B7119" s="3">
        <v>87750</v>
      </c>
      <c r="C7119" s="3" t="s">
        <v>40</v>
      </c>
      <c r="D7119" s="2" t="s">
        <v>630</v>
      </c>
      <c r="E7119" s="3">
        <v>19</v>
      </c>
      <c r="F7119" s="17">
        <v>0</v>
      </c>
      <c r="G7119" s="17">
        <v>1</v>
      </c>
      <c r="H7119" s="17">
        <v>0</v>
      </c>
      <c r="I7119" s="7" t="s">
        <v>3</v>
      </c>
      <c r="J7119" s="7">
        <v>0</v>
      </c>
      <c r="K7119" s="4">
        <v>119</v>
      </c>
      <c r="L7119" s="5">
        <v>119.5528</v>
      </c>
      <c r="M7119">
        <v>122911.13</v>
      </c>
      <c r="N7119" s="33">
        <v>1</v>
      </c>
      <c r="O7119" s="50" t="e">
        <f>INDEX([1]Dados!$M$2:$N$26779,MATCH($P7119,[1]Dados!$N$2:$N$26779,),2)</f>
        <v>#N/A</v>
      </c>
      <c r="P7119">
        <v>173188</v>
      </c>
      <c r="Q7119" s="1">
        <v>37180</v>
      </c>
      <c r="R7119" s="1">
        <v>37184</v>
      </c>
      <c r="S7119" t="s">
        <v>1194</v>
      </c>
    </row>
    <row r="7120" spans="1:19" x14ac:dyDescent="0.2">
      <c r="A7120" s="7">
        <v>431360</v>
      </c>
      <c r="B7120" s="3">
        <v>87750</v>
      </c>
      <c r="C7120" s="3" t="s">
        <v>40</v>
      </c>
      <c r="D7120" s="2" t="s">
        <v>630</v>
      </c>
      <c r="E7120" s="3">
        <v>19</v>
      </c>
      <c r="F7120" s="17">
        <v>0</v>
      </c>
      <c r="G7120" s="17">
        <v>1</v>
      </c>
      <c r="H7120" s="17">
        <v>0</v>
      </c>
      <c r="I7120" s="7">
        <v>4.0999999999999996</v>
      </c>
      <c r="J7120" s="7">
        <v>15</v>
      </c>
      <c r="K7120" s="4">
        <v>1203</v>
      </c>
      <c r="L7120" s="5">
        <v>1203.0829000000001</v>
      </c>
      <c r="M7120">
        <v>32977.800000000003</v>
      </c>
      <c r="N7120" s="33">
        <v>1</v>
      </c>
      <c r="O7120" s="50" t="e">
        <f>INDEX([1]Dados!$M$2:$N$26779,MATCH($P7120,[1]Dados!$N$2:$N$26779,),2)</f>
        <v>#N/A</v>
      </c>
      <c r="P7120">
        <v>172584</v>
      </c>
      <c r="Q7120" s="1">
        <v>37180</v>
      </c>
      <c r="R7120" s="1">
        <v>37184</v>
      </c>
      <c r="S7120" t="s">
        <v>1194</v>
      </c>
    </row>
    <row r="7121" spans="1:19" x14ac:dyDescent="0.2">
      <c r="A7121" s="7">
        <v>431360</v>
      </c>
      <c r="B7121" s="3">
        <v>87750</v>
      </c>
      <c r="C7121" s="3" t="s">
        <v>40</v>
      </c>
      <c r="D7121" s="2" t="s">
        <v>630</v>
      </c>
      <c r="E7121" s="3">
        <v>19</v>
      </c>
      <c r="F7121" s="17">
        <v>0</v>
      </c>
      <c r="G7121" s="17">
        <v>1</v>
      </c>
      <c r="H7121" s="17">
        <v>0</v>
      </c>
      <c r="I7121" s="7">
        <v>4.2</v>
      </c>
      <c r="J7121" s="7">
        <v>15</v>
      </c>
      <c r="K7121" s="4">
        <v>1203</v>
      </c>
      <c r="L7121" s="5">
        <v>1203.0829000000001</v>
      </c>
      <c r="M7121">
        <v>32977.800000000003</v>
      </c>
      <c r="N7121" s="33">
        <v>1</v>
      </c>
      <c r="O7121" s="50" t="e">
        <f>INDEX([1]Dados!$M$2:$N$26779,MATCH($P7121,[1]Dados!$N$2:$N$26779,),2)</f>
        <v>#N/A</v>
      </c>
      <c r="P7121">
        <v>172584</v>
      </c>
      <c r="Q7121" s="1">
        <v>37180</v>
      </c>
      <c r="R7121" s="1">
        <v>37184</v>
      </c>
      <c r="S7121" t="s">
        <v>1194</v>
      </c>
    </row>
    <row r="7122" spans="1:19" x14ac:dyDescent="0.2">
      <c r="A7122" s="7">
        <v>431360</v>
      </c>
      <c r="B7122" s="3">
        <v>87750</v>
      </c>
      <c r="C7122" s="3" t="s">
        <v>40</v>
      </c>
      <c r="D7122" s="2" t="s">
        <v>630</v>
      </c>
      <c r="E7122" s="3">
        <v>19</v>
      </c>
      <c r="F7122" s="17">
        <v>0</v>
      </c>
      <c r="G7122" s="17">
        <v>1</v>
      </c>
      <c r="H7122" s="17">
        <v>0</v>
      </c>
      <c r="I7122" s="7">
        <v>4.3</v>
      </c>
      <c r="J7122" s="7">
        <v>0</v>
      </c>
      <c r="K7122" s="4">
        <v>1203</v>
      </c>
      <c r="L7122" s="5">
        <v>1203.0829000000001</v>
      </c>
      <c r="M7122">
        <v>32977.800000000003</v>
      </c>
      <c r="N7122" s="33">
        <v>1</v>
      </c>
      <c r="O7122" s="50" t="e">
        <f>INDEX([1]Dados!$M$2:$N$26779,MATCH($P7122,[1]Dados!$N$2:$N$26779,),2)</f>
        <v>#N/A</v>
      </c>
      <c r="P7122">
        <v>172584</v>
      </c>
      <c r="Q7122" s="1">
        <v>37180</v>
      </c>
      <c r="R7122" s="1">
        <v>37184</v>
      </c>
      <c r="S7122" t="s">
        <v>1194</v>
      </c>
    </row>
    <row r="7123" spans="1:19" x14ac:dyDescent="0.2">
      <c r="A7123" s="7">
        <v>431360</v>
      </c>
      <c r="B7123" s="3">
        <v>87750</v>
      </c>
      <c r="C7123" s="3" t="s">
        <v>40</v>
      </c>
      <c r="D7123" s="2" t="s">
        <v>630</v>
      </c>
      <c r="E7123" s="3">
        <v>19</v>
      </c>
      <c r="F7123" s="17">
        <v>0</v>
      </c>
      <c r="G7123" s="17">
        <v>1</v>
      </c>
      <c r="H7123" s="17">
        <v>0</v>
      </c>
      <c r="I7123" s="7">
        <v>4.4000000000000004</v>
      </c>
      <c r="J7123" s="7">
        <v>27</v>
      </c>
      <c r="K7123" s="4">
        <v>1203</v>
      </c>
      <c r="L7123" s="5">
        <v>1203.0829000000001</v>
      </c>
      <c r="M7123">
        <v>32977.800000000003</v>
      </c>
      <c r="N7123" s="33">
        <v>1</v>
      </c>
      <c r="O7123" s="50" t="e">
        <f>INDEX([1]Dados!$M$2:$N$26779,MATCH($P7123,[1]Dados!$N$2:$N$26779,),2)</f>
        <v>#N/A</v>
      </c>
      <c r="P7123">
        <v>172584</v>
      </c>
      <c r="Q7123" s="1">
        <v>37180</v>
      </c>
      <c r="R7123" s="1">
        <v>37184</v>
      </c>
      <c r="S7123" t="s">
        <v>1194</v>
      </c>
    </row>
    <row r="7124" spans="1:19" x14ac:dyDescent="0.2">
      <c r="A7124" s="7">
        <v>431360</v>
      </c>
      <c r="B7124" s="3">
        <v>87750</v>
      </c>
      <c r="C7124" s="3" t="s">
        <v>40</v>
      </c>
      <c r="D7124" s="2" t="s">
        <v>630</v>
      </c>
      <c r="E7124" s="3">
        <v>19</v>
      </c>
      <c r="F7124" s="17">
        <v>0</v>
      </c>
      <c r="G7124" s="17">
        <v>1</v>
      </c>
      <c r="H7124" s="17">
        <v>0</v>
      </c>
      <c r="I7124" s="7">
        <v>4.5</v>
      </c>
      <c r="J7124" s="7">
        <v>18</v>
      </c>
      <c r="K7124" s="4">
        <v>1203</v>
      </c>
      <c r="L7124" s="5">
        <v>1203.0829000000001</v>
      </c>
      <c r="M7124">
        <v>32977.800000000003</v>
      </c>
      <c r="N7124" s="33">
        <v>1</v>
      </c>
      <c r="O7124" s="50" t="e">
        <f>INDEX([1]Dados!$M$2:$N$26779,MATCH($P7124,[1]Dados!$N$2:$N$26779,),2)</f>
        <v>#N/A</v>
      </c>
      <c r="P7124">
        <v>172584</v>
      </c>
      <c r="Q7124" s="1">
        <v>37180</v>
      </c>
      <c r="R7124" s="1">
        <v>37184</v>
      </c>
      <c r="S7124" t="s">
        <v>1194</v>
      </c>
    </row>
    <row r="7125" spans="1:19" x14ac:dyDescent="0.2">
      <c r="A7125" s="7">
        <v>431360</v>
      </c>
      <c r="B7125" s="3">
        <v>87750</v>
      </c>
      <c r="C7125" s="3" t="s">
        <v>40</v>
      </c>
      <c r="D7125" s="2" t="s">
        <v>630</v>
      </c>
      <c r="E7125" s="3">
        <v>19</v>
      </c>
      <c r="F7125" s="17">
        <v>0</v>
      </c>
      <c r="G7125" s="17">
        <v>1</v>
      </c>
      <c r="H7125" s="17">
        <v>0</v>
      </c>
      <c r="I7125" s="7">
        <v>4.5999999999999996</v>
      </c>
      <c r="J7125" s="7">
        <v>20</v>
      </c>
      <c r="K7125" s="4">
        <v>1203</v>
      </c>
      <c r="L7125" s="5">
        <v>1203.0829000000001</v>
      </c>
      <c r="M7125">
        <v>32977.800000000003</v>
      </c>
      <c r="N7125" s="33">
        <v>1</v>
      </c>
      <c r="O7125" s="50" t="e">
        <f>INDEX([1]Dados!$M$2:$N$26779,MATCH($P7125,[1]Dados!$N$2:$N$26779,),2)</f>
        <v>#N/A</v>
      </c>
      <c r="P7125">
        <v>172584</v>
      </c>
      <c r="Q7125" s="1">
        <v>37180</v>
      </c>
      <c r="R7125" s="1">
        <v>37184</v>
      </c>
      <c r="S7125" t="s">
        <v>1194</v>
      </c>
    </row>
    <row r="7126" spans="1:19" x14ac:dyDescent="0.2">
      <c r="A7126" s="7">
        <v>431360</v>
      </c>
      <c r="B7126" s="3">
        <v>87750</v>
      </c>
      <c r="C7126" s="3" t="s">
        <v>40</v>
      </c>
      <c r="D7126" s="2" t="s">
        <v>630</v>
      </c>
      <c r="E7126" s="3">
        <v>19</v>
      </c>
      <c r="F7126" s="17">
        <v>0</v>
      </c>
      <c r="G7126" s="17">
        <v>1</v>
      </c>
      <c r="H7126" s="17">
        <v>0</v>
      </c>
      <c r="I7126" s="7">
        <v>1.1000000000000001</v>
      </c>
      <c r="J7126" s="7">
        <v>15</v>
      </c>
      <c r="K7126" s="4">
        <v>1214</v>
      </c>
      <c r="L7126" s="5">
        <v>1214.0587</v>
      </c>
      <c r="M7126">
        <v>103062.04</v>
      </c>
      <c r="N7126" s="33">
        <v>1</v>
      </c>
      <c r="O7126" s="50" t="e">
        <f>INDEX([1]Dados!$M$2:$N$26779,MATCH($P7126,[1]Dados!$N$2:$N$26779,),2)</f>
        <v>#N/A</v>
      </c>
      <c r="P7126">
        <v>172652</v>
      </c>
      <c r="Q7126" s="1">
        <v>37180</v>
      </c>
      <c r="R7126" s="1">
        <v>37184</v>
      </c>
      <c r="S7126" t="s">
        <v>1186</v>
      </c>
    </row>
    <row r="7127" spans="1:19" x14ac:dyDescent="0.2">
      <c r="A7127" s="7">
        <v>431360</v>
      </c>
      <c r="B7127" s="3">
        <v>87750</v>
      </c>
      <c r="C7127" s="3" t="s">
        <v>40</v>
      </c>
      <c r="D7127" s="2" t="s">
        <v>630</v>
      </c>
      <c r="E7127" s="3">
        <v>19</v>
      </c>
      <c r="F7127" s="17">
        <v>0</v>
      </c>
      <c r="G7127" s="17">
        <v>1</v>
      </c>
      <c r="H7127" s="17">
        <v>0</v>
      </c>
      <c r="I7127" s="7">
        <v>1.2</v>
      </c>
      <c r="J7127" s="7">
        <v>13</v>
      </c>
      <c r="K7127" s="4">
        <v>1214</v>
      </c>
      <c r="L7127" s="5">
        <v>1214.0587</v>
      </c>
      <c r="M7127">
        <v>103062.04</v>
      </c>
      <c r="N7127" s="33">
        <v>1</v>
      </c>
      <c r="O7127" s="50" t="e">
        <f>INDEX([1]Dados!$M$2:$N$26779,MATCH($P7127,[1]Dados!$N$2:$N$26779,),2)</f>
        <v>#N/A</v>
      </c>
      <c r="P7127">
        <v>172652</v>
      </c>
      <c r="Q7127" s="1">
        <v>37180</v>
      </c>
      <c r="R7127" s="1">
        <v>37184</v>
      </c>
      <c r="S7127" t="s">
        <v>1186</v>
      </c>
    </row>
    <row r="7128" spans="1:19" x14ac:dyDescent="0.2">
      <c r="A7128" s="7">
        <v>431360</v>
      </c>
      <c r="B7128" s="3">
        <v>87750</v>
      </c>
      <c r="C7128" s="3" t="s">
        <v>40</v>
      </c>
      <c r="D7128" s="2" t="s">
        <v>630</v>
      </c>
      <c r="E7128" s="3">
        <v>19</v>
      </c>
      <c r="F7128" s="17">
        <v>0</v>
      </c>
      <c r="G7128" s="17">
        <v>1</v>
      </c>
      <c r="H7128" s="17">
        <v>0</v>
      </c>
      <c r="I7128" s="7">
        <v>1.3</v>
      </c>
      <c r="J7128" s="7">
        <v>25</v>
      </c>
      <c r="K7128" s="4">
        <v>1214</v>
      </c>
      <c r="L7128" s="5">
        <v>1214.0587</v>
      </c>
      <c r="M7128">
        <v>103062.04</v>
      </c>
      <c r="N7128" s="33">
        <v>1</v>
      </c>
      <c r="O7128" s="50" t="e">
        <f>INDEX([1]Dados!$M$2:$N$26779,MATCH($P7128,[1]Dados!$N$2:$N$26779,),2)</f>
        <v>#N/A</v>
      </c>
      <c r="P7128">
        <v>172652</v>
      </c>
      <c r="Q7128" s="1">
        <v>37180</v>
      </c>
      <c r="R7128" s="1">
        <v>37184</v>
      </c>
      <c r="S7128" t="s">
        <v>1186</v>
      </c>
    </row>
    <row r="7129" spans="1:19" x14ac:dyDescent="0.2">
      <c r="A7129" s="7">
        <v>431360</v>
      </c>
      <c r="B7129" s="3">
        <v>87750</v>
      </c>
      <c r="C7129" s="3" t="s">
        <v>40</v>
      </c>
      <c r="D7129" s="2" t="s">
        <v>630</v>
      </c>
      <c r="E7129" s="3">
        <v>19</v>
      </c>
      <c r="F7129" s="17">
        <v>0</v>
      </c>
      <c r="G7129" s="17">
        <v>1</v>
      </c>
      <c r="H7129" s="17">
        <v>0</v>
      </c>
      <c r="I7129" s="7">
        <v>1.4</v>
      </c>
      <c r="J7129" s="7">
        <v>1</v>
      </c>
      <c r="K7129" s="4">
        <v>1214</v>
      </c>
      <c r="L7129" s="5">
        <v>1214.0587</v>
      </c>
      <c r="M7129">
        <v>103062.04</v>
      </c>
      <c r="N7129" s="33">
        <v>1</v>
      </c>
      <c r="O7129" s="50" t="e">
        <f>INDEX([1]Dados!$M$2:$N$26779,MATCH($P7129,[1]Dados!$N$2:$N$26779,),2)</f>
        <v>#N/A</v>
      </c>
      <c r="P7129">
        <v>172652</v>
      </c>
      <c r="Q7129" s="1">
        <v>37180</v>
      </c>
      <c r="R7129" s="1">
        <v>37184</v>
      </c>
      <c r="S7129" t="s">
        <v>1186</v>
      </c>
    </row>
    <row r="7130" spans="1:19" x14ac:dyDescent="0.2">
      <c r="A7130" s="7">
        <v>431360</v>
      </c>
      <c r="B7130" s="3">
        <v>87750</v>
      </c>
      <c r="C7130" s="3" t="s">
        <v>40</v>
      </c>
      <c r="D7130" s="2" t="s">
        <v>630</v>
      </c>
      <c r="E7130" s="3">
        <v>19</v>
      </c>
      <c r="F7130" s="17">
        <v>0</v>
      </c>
      <c r="G7130" s="17">
        <v>1</v>
      </c>
      <c r="H7130" s="17">
        <v>0</v>
      </c>
      <c r="I7130" s="7">
        <v>3.1</v>
      </c>
      <c r="J7130" s="7">
        <v>28</v>
      </c>
      <c r="K7130" s="4">
        <v>1214</v>
      </c>
      <c r="L7130" s="5">
        <v>1214.0589</v>
      </c>
      <c r="M7130">
        <v>340980</v>
      </c>
      <c r="N7130" s="33">
        <v>1</v>
      </c>
      <c r="O7130" s="50" t="e">
        <f>INDEX([1]Dados!$M$2:$N$26779,MATCH($P7130,[1]Dados!$N$2:$N$26779,),2)</f>
        <v>#N/A</v>
      </c>
      <c r="P7130">
        <v>173079</v>
      </c>
      <c r="Q7130" s="1">
        <v>37180</v>
      </c>
      <c r="R7130" s="1">
        <v>37184</v>
      </c>
      <c r="S7130" t="s">
        <v>1224</v>
      </c>
    </row>
    <row r="7131" spans="1:19" x14ac:dyDescent="0.2">
      <c r="A7131" s="7">
        <v>431360</v>
      </c>
      <c r="B7131" s="3">
        <v>87750</v>
      </c>
      <c r="C7131" s="3" t="s">
        <v>40</v>
      </c>
      <c r="D7131" s="2" t="s">
        <v>630</v>
      </c>
      <c r="E7131" s="3">
        <v>19</v>
      </c>
      <c r="F7131" s="17">
        <v>0</v>
      </c>
      <c r="G7131" s="17">
        <v>1</v>
      </c>
      <c r="H7131" s="17">
        <v>0</v>
      </c>
      <c r="I7131" s="7">
        <v>3.2</v>
      </c>
      <c r="J7131" s="7">
        <v>23</v>
      </c>
      <c r="K7131" s="4">
        <v>1214</v>
      </c>
      <c r="L7131" s="5">
        <v>1214.0589</v>
      </c>
      <c r="M7131">
        <v>340980</v>
      </c>
      <c r="N7131" s="33">
        <v>1</v>
      </c>
      <c r="O7131" s="50" t="e">
        <f>INDEX([1]Dados!$M$2:$N$26779,MATCH($P7131,[1]Dados!$N$2:$N$26779,),2)</f>
        <v>#N/A</v>
      </c>
      <c r="P7131">
        <v>173079</v>
      </c>
      <c r="Q7131" s="1">
        <v>37180</v>
      </c>
      <c r="R7131" s="1">
        <v>37184</v>
      </c>
      <c r="S7131" t="s">
        <v>1224</v>
      </c>
    </row>
    <row r="7132" spans="1:19" x14ac:dyDescent="0.2">
      <c r="A7132" s="7">
        <v>431360</v>
      </c>
      <c r="B7132" s="3">
        <v>87750</v>
      </c>
      <c r="C7132" s="3" t="s">
        <v>40</v>
      </c>
      <c r="D7132" s="2" t="s">
        <v>630</v>
      </c>
      <c r="E7132" s="3">
        <v>19</v>
      </c>
      <c r="F7132" s="17">
        <v>0</v>
      </c>
      <c r="G7132" s="17">
        <v>1</v>
      </c>
      <c r="H7132" s="17">
        <v>0</v>
      </c>
      <c r="I7132" s="7">
        <v>3.3</v>
      </c>
      <c r="J7132" s="7">
        <v>27</v>
      </c>
      <c r="K7132" s="4">
        <v>1214</v>
      </c>
      <c r="L7132" s="5">
        <v>1214.0589</v>
      </c>
      <c r="M7132">
        <v>340980</v>
      </c>
      <c r="N7132" s="33">
        <v>1</v>
      </c>
      <c r="O7132" s="50" t="e">
        <f>INDEX([1]Dados!$M$2:$N$26779,MATCH($P7132,[1]Dados!$N$2:$N$26779,),2)</f>
        <v>#N/A</v>
      </c>
      <c r="P7132">
        <v>173079</v>
      </c>
      <c r="Q7132" s="1">
        <v>37180</v>
      </c>
      <c r="R7132" s="1">
        <v>37184</v>
      </c>
      <c r="S7132" t="s">
        <v>1224</v>
      </c>
    </row>
    <row r="7133" spans="1:19" x14ac:dyDescent="0.2">
      <c r="A7133" s="7">
        <v>431360</v>
      </c>
      <c r="B7133" s="3">
        <v>87750</v>
      </c>
      <c r="C7133" s="3" t="s">
        <v>40</v>
      </c>
      <c r="D7133" s="2" t="s">
        <v>630</v>
      </c>
      <c r="E7133" s="3">
        <v>19</v>
      </c>
      <c r="F7133" s="17">
        <v>0</v>
      </c>
      <c r="G7133" s="17">
        <v>1</v>
      </c>
      <c r="H7133" s="17">
        <v>0</v>
      </c>
      <c r="I7133" s="7">
        <v>3.4</v>
      </c>
      <c r="J7133" s="7">
        <v>20</v>
      </c>
      <c r="K7133" s="4">
        <v>1214</v>
      </c>
      <c r="L7133" s="5">
        <v>1214.0589</v>
      </c>
      <c r="M7133">
        <v>340980</v>
      </c>
      <c r="N7133" s="33">
        <v>1</v>
      </c>
      <c r="O7133" s="50" t="e">
        <f>INDEX([1]Dados!$M$2:$N$26779,MATCH($P7133,[1]Dados!$N$2:$N$26779,),2)</f>
        <v>#N/A</v>
      </c>
      <c r="P7133">
        <v>173079</v>
      </c>
      <c r="Q7133" s="1">
        <v>37180</v>
      </c>
      <c r="R7133" s="1">
        <v>37184</v>
      </c>
      <c r="S7133" t="s">
        <v>1224</v>
      </c>
    </row>
    <row r="7134" spans="1:19" x14ac:dyDescent="0.2">
      <c r="A7134" s="7">
        <v>431360</v>
      </c>
      <c r="B7134" s="3">
        <v>87750</v>
      </c>
      <c r="C7134" s="3" t="s">
        <v>40</v>
      </c>
      <c r="D7134" s="2" t="s">
        <v>630</v>
      </c>
      <c r="E7134" s="3">
        <v>19</v>
      </c>
      <c r="F7134" s="17">
        <v>0</v>
      </c>
      <c r="G7134" s="17">
        <v>1</v>
      </c>
      <c r="H7134" s="17">
        <v>0</v>
      </c>
      <c r="I7134" s="7" t="s">
        <v>3</v>
      </c>
      <c r="J7134" s="7">
        <v>0</v>
      </c>
      <c r="K7134" s="4">
        <v>1214</v>
      </c>
      <c r="L7134" s="5">
        <v>1214.0808</v>
      </c>
      <c r="M7134">
        <v>94800</v>
      </c>
      <c r="N7134" s="33">
        <v>1</v>
      </c>
      <c r="O7134" s="50" t="e">
        <f>INDEX([1]Dados!$M$2:$N$26779,MATCH($P7134,[1]Dados!$N$2:$N$26779,),2)</f>
        <v>#N/A</v>
      </c>
      <c r="P7134">
        <v>172736</v>
      </c>
      <c r="Q7134" s="1">
        <v>37180</v>
      </c>
      <c r="R7134" s="1">
        <v>37184</v>
      </c>
      <c r="S7134" t="s">
        <v>2134</v>
      </c>
    </row>
    <row r="7135" spans="1:19" x14ac:dyDescent="0.2">
      <c r="A7135" s="7">
        <v>431360</v>
      </c>
      <c r="B7135" s="3">
        <v>87750</v>
      </c>
      <c r="C7135" s="3" t="s">
        <v>40</v>
      </c>
      <c r="D7135" s="2" t="s">
        <v>630</v>
      </c>
      <c r="E7135" s="3">
        <v>19</v>
      </c>
      <c r="F7135" s="17">
        <v>0</v>
      </c>
      <c r="G7135" s="17">
        <v>1</v>
      </c>
      <c r="H7135" s="17">
        <v>0</v>
      </c>
      <c r="I7135" s="7">
        <v>5.0999999999999996</v>
      </c>
      <c r="J7135" s="7">
        <v>7</v>
      </c>
      <c r="K7135" s="4">
        <v>1214</v>
      </c>
      <c r="L7135" s="5">
        <v>1214.8580999999999</v>
      </c>
      <c r="M7135">
        <v>25290</v>
      </c>
      <c r="N7135" s="33">
        <v>1</v>
      </c>
      <c r="O7135" s="50" t="e">
        <f>INDEX([1]Dados!$M$2:$N$26779,MATCH($P7135,[1]Dados!$N$2:$N$26779,),2)</f>
        <v>#N/A</v>
      </c>
      <c r="P7135">
        <v>172615</v>
      </c>
      <c r="Q7135" s="1">
        <v>37180</v>
      </c>
      <c r="R7135" s="1">
        <v>37184</v>
      </c>
      <c r="S7135" t="s">
        <v>1223</v>
      </c>
    </row>
    <row r="7136" spans="1:19" x14ac:dyDescent="0.2">
      <c r="A7136" s="7">
        <v>431360</v>
      </c>
      <c r="B7136" s="3">
        <v>87750</v>
      </c>
      <c r="C7136" s="3" t="s">
        <v>40</v>
      </c>
      <c r="D7136" s="2" t="s">
        <v>630</v>
      </c>
      <c r="E7136" s="3">
        <v>19</v>
      </c>
      <c r="F7136" s="17">
        <v>0</v>
      </c>
      <c r="G7136" s="17">
        <v>1</v>
      </c>
      <c r="H7136" s="17">
        <v>0</v>
      </c>
      <c r="I7136" s="7">
        <v>5.2</v>
      </c>
      <c r="J7136" s="7">
        <v>7</v>
      </c>
      <c r="K7136" s="4">
        <v>1214</v>
      </c>
      <c r="L7136" s="5">
        <v>1214.8580999999999</v>
      </c>
      <c r="M7136">
        <v>25290</v>
      </c>
      <c r="N7136" s="33">
        <v>1</v>
      </c>
      <c r="O7136" s="50" t="e">
        <f>INDEX([1]Dados!$M$2:$N$26779,MATCH($P7136,[1]Dados!$N$2:$N$26779,),2)</f>
        <v>#N/A</v>
      </c>
      <c r="P7136">
        <v>172615</v>
      </c>
      <c r="Q7136" s="1">
        <v>37180</v>
      </c>
      <c r="R7136" s="1">
        <v>37184</v>
      </c>
      <c r="S7136" t="s">
        <v>1223</v>
      </c>
    </row>
    <row r="7137" spans="1:19" x14ac:dyDescent="0.2">
      <c r="A7137" s="7">
        <v>431360</v>
      </c>
      <c r="B7137" s="3">
        <v>87750</v>
      </c>
      <c r="C7137" s="3" t="s">
        <v>40</v>
      </c>
      <c r="D7137" s="2" t="s">
        <v>630</v>
      </c>
      <c r="E7137" s="3">
        <v>19</v>
      </c>
      <c r="F7137" s="17">
        <v>0</v>
      </c>
      <c r="G7137" s="17">
        <v>1</v>
      </c>
      <c r="H7137" s="17">
        <v>0</v>
      </c>
      <c r="I7137" s="7">
        <v>2.1</v>
      </c>
      <c r="J7137" s="7">
        <v>22</v>
      </c>
      <c r="K7137" s="4">
        <v>1293</v>
      </c>
      <c r="L7137" s="5">
        <v>1293.0592999999999</v>
      </c>
      <c r="M7137">
        <v>4887.75</v>
      </c>
      <c r="N7137" s="33">
        <v>1</v>
      </c>
      <c r="O7137" s="50" t="e">
        <f>INDEX([1]Dados!$M$2:$N$26779,MATCH($P7137,[1]Dados!$N$2:$N$26779,),2)</f>
        <v>#N/A</v>
      </c>
      <c r="P7137">
        <v>172531</v>
      </c>
      <c r="Q7137" s="1">
        <v>37180</v>
      </c>
      <c r="R7137" s="1">
        <v>37184</v>
      </c>
      <c r="S7137" t="s">
        <v>1193</v>
      </c>
    </row>
    <row r="7138" spans="1:19" x14ac:dyDescent="0.2">
      <c r="A7138" s="7">
        <v>431360</v>
      </c>
      <c r="B7138" s="3">
        <v>87750</v>
      </c>
      <c r="C7138" s="3" t="s">
        <v>40</v>
      </c>
      <c r="D7138" s="2" t="s">
        <v>630</v>
      </c>
      <c r="E7138" s="3">
        <v>19</v>
      </c>
      <c r="F7138" s="17">
        <v>0</v>
      </c>
      <c r="G7138" s="17">
        <v>1</v>
      </c>
      <c r="H7138" s="17">
        <v>0</v>
      </c>
      <c r="I7138" s="7">
        <v>2.2000000000000002</v>
      </c>
      <c r="J7138" s="7">
        <v>21</v>
      </c>
      <c r="K7138" s="4">
        <v>1293</v>
      </c>
      <c r="L7138" s="5">
        <v>1293.0592999999999</v>
      </c>
      <c r="M7138">
        <v>4887.75</v>
      </c>
      <c r="N7138" s="33">
        <v>1</v>
      </c>
      <c r="O7138" s="50" t="e">
        <f>INDEX([1]Dados!$M$2:$N$26779,MATCH($P7138,[1]Dados!$N$2:$N$26779,),2)</f>
        <v>#N/A</v>
      </c>
      <c r="P7138">
        <v>172531</v>
      </c>
      <c r="Q7138" s="1">
        <v>37180</v>
      </c>
      <c r="R7138" s="1">
        <v>37184</v>
      </c>
      <c r="S7138" t="s">
        <v>1193</v>
      </c>
    </row>
    <row r="7139" spans="1:19" x14ac:dyDescent="0.2">
      <c r="A7139" s="7">
        <v>431360</v>
      </c>
      <c r="B7139" s="3">
        <v>87750</v>
      </c>
      <c r="C7139" s="3" t="s">
        <v>40</v>
      </c>
      <c r="D7139" s="2" t="s">
        <v>630</v>
      </c>
      <c r="E7139" s="3">
        <v>19</v>
      </c>
      <c r="F7139" s="17">
        <v>0</v>
      </c>
      <c r="G7139" s="17">
        <v>1</v>
      </c>
      <c r="H7139" s="17">
        <v>0</v>
      </c>
      <c r="I7139" s="7">
        <v>2.2999999999999998</v>
      </c>
      <c r="J7139" s="7">
        <v>29</v>
      </c>
      <c r="K7139" s="4">
        <v>1293</v>
      </c>
      <c r="L7139" s="5">
        <v>1293.0592999999999</v>
      </c>
      <c r="M7139">
        <v>4887.75</v>
      </c>
      <c r="N7139" s="33">
        <v>1</v>
      </c>
      <c r="O7139" s="50" t="e">
        <f>INDEX([1]Dados!$M$2:$N$26779,MATCH($P7139,[1]Dados!$N$2:$N$26779,),2)</f>
        <v>#N/A</v>
      </c>
      <c r="P7139">
        <v>172531</v>
      </c>
      <c r="Q7139" s="1">
        <v>37180</v>
      </c>
      <c r="R7139" s="1">
        <v>37184</v>
      </c>
      <c r="S7139" t="s">
        <v>1193</v>
      </c>
    </row>
    <row r="7140" spans="1:19" x14ac:dyDescent="0.2">
      <c r="A7140" s="7">
        <v>431360</v>
      </c>
      <c r="B7140" s="3">
        <v>87750</v>
      </c>
      <c r="C7140" s="3" t="s">
        <v>40</v>
      </c>
      <c r="D7140" s="2" t="s">
        <v>630</v>
      </c>
      <c r="E7140" s="3">
        <v>19</v>
      </c>
      <c r="F7140" s="17">
        <v>0</v>
      </c>
      <c r="G7140" s="17">
        <v>1</v>
      </c>
      <c r="H7140" s="17">
        <v>0</v>
      </c>
      <c r="I7140" s="7">
        <v>2.4</v>
      </c>
      <c r="J7140" s="7">
        <v>28</v>
      </c>
      <c r="K7140" s="4">
        <v>1293</v>
      </c>
      <c r="L7140" s="5">
        <v>1293.0592999999999</v>
      </c>
      <c r="M7140">
        <v>4887.75</v>
      </c>
      <c r="N7140" s="33">
        <v>1</v>
      </c>
      <c r="O7140" s="50" t="e">
        <f>INDEX([1]Dados!$M$2:$N$26779,MATCH($P7140,[1]Dados!$N$2:$N$26779,),2)</f>
        <v>#N/A</v>
      </c>
      <c r="P7140">
        <v>172531</v>
      </c>
      <c r="Q7140" s="1">
        <v>37180</v>
      </c>
      <c r="R7140" s="1">
        <v>37184</v>
      </c>
      <c r="S7140" t="s">
        <v>1193</v>
      </c>
    </row>
    <row r="7141" spans="1:19" x14ac:dyDescent="0.2">
      <c r="A7141" s="7">
        <v>431360</v>
      </c>
      <c r="B7141" s="3">
        <v>87750</v>
      </c>
      <c r="C7141" s="3" t="s">
        <v>40</v>
      </c>
      <c r="D7141" s="2" t="s">
        <v>630</v>
      </c>
      <c r="E7141" s="3">
        <v>19</v>
      </c>
      <c r="F7141" s="17">
        <v>0</v>
      </c>
      <c r="G7141" s="17">
        <v>1</v>
      </c>
      <c r="H7141" s="17">
        <v>0</v>
      </c>
      <c r="I7141" s="7">
        <v>2.5</v>
      </c>
      <c r="J7141" s="7">
        <v>7</v>
      </c>
      <c r="K7141" s="4">
        <v>1293</v>
      </c>
      <c r="L7141" s="5">
        <v>1293.0592999999999</v>
      </c>
      <c r="M7141">
        <v>4887.75</v>
      </c>
      <c r="N7141" s="33">
        <v>1</v>
      </c>
      <c r="O7141" s="50" t="e">
        <f>INDEX([1]Dados!$M$2:$N$26779,MATCH($P7141,[1]Dados!$N$2:$N$26779,),2)</f>
        <v>#N/A</v>
      </c>
      <c r="P7141">
        <v>172531</v>
      </c>
      <c r="Q7141" s="1">
        <v>37180</v>
      </c>
      <c r="R7141" s="1">
        <v>37184</v>
      </c>
      <c r="S7141" t="s">
        <v>1193</v>
      </c>
    </row>
    <row r="7142" spans="1:19" x14ac:dyDescent="0.2">
      <c r="A7142" s="7">
        <v>431360</v>
      </c>
      <c r="B7142" s="3">
        <v>87750</v>
      </c>
      <c r="C7142" s="3" t="s">
        <v>40</v>
      </c>
      <c r="D7142" s="2" t="s">
        <v>630</v>
      </c>
      <c r="E7142" s="3">
        <v>19</v>
      </c>
      <c r="F7142" s="17">
        <v>0</v>
      </c>
      <c r="G7142" s="17">
        <v>1</v>
      </c>
      <c r="H7142" s="17">
        <v>0</v>
      </c>
      <c r="I7142" s="7">
        <v>2.6</v>
      </c>
      <c r="J7142" s="7">
        <v>7</v>
      </c>
      <c r="K7142" s="4">
        <v>1293</v>
      </c>
      <c r="L7142" s="5">
        <v>1293.0592999999999</v>
      </c>
      <c r="M7142">
        <v>4887.75</v>
      </c>
      <c r="N7142" s="33">
        <v>1</v>
      </c>
      <c r="O7142" s="50" t="e">
        <f>INDEX([1]Dados!$M$2:$N$26779,MATCH($P7142,[1]Dados!$N$2:$N$26779,),2)</f>
        <v>#N/A</v>
      </c>
      <c r="P7142">
        <v>172531</v>
      </c>
      <c r="Q7142" s="1">
        <v>37180</v>
      </c>
      <c r="R7142" s="1">
        <v>37184</v>
      </c>
      <c r="S7142" t="s">
        <v>1193</v>
      </c>
    </row>
    <row r="7143" spans="1:19" x14ac:dyDescent="0.2">
      <c r="A7143" s="7">
        <v>431360</v>
      </c>
      <c r="B7143" s="3">
        <v>87750</v>
      </c>
      <c r="C7143" s="3" t="s">
        <v>40</v>
      </c>
      <c r="D7143" s="2" t="s">
        <v>630</v>
      </c>
      <c r="E7143" s="3">
        <v>19</v>
      </c>
      <c r="F7143" s="17">
        <v>0</v>
      </c>
      <c r="G7143" s="17">
        <v>1</v>
      </c>
      <c r="H7143" s="17">
        <v>0</v>
      </c>
      <c r="I7143" s="7">
        <v>2.7</v>
      </c>
      <c r="J7143" s="7">
        <v>0</v>
      </c>
      <c r="K7143" s="4">
        <v>1293</v>
      </c>
      <c r="L7143" s="5">
        <v>1293.0592999999999</v>
      </c>
      <c r="M7143">
        <v>4887.75</v>
      </c>
      <c r="N7143" s="33">
        <v>1</v>
      </c>
      <c r="O7143" s="50" t="e">
        <f>INDEX([1]Dados!$M$2:$N$26779,MATCH($P7143,[1]Dados!$N$2:$N$26779,),2)</f>
        <v>#N/A</v>
      </c>
      <c r="P7143">
        <v>172531</v>
      </c>
      <c r="Q7143" s="1">
        <v>37180</v>
      </c>
      <c r="R7143" s="1">
        <v>37184</v>
      </c>
      <c r="S7143" t="s">
        <v>1193</v>
      </c>
    </row>
    <row r="7144" spans="1:19" x14ac:dyDescent="0.2">
      <c r="A7144" s="7">
        <v>431415</v>
      </c>
      <c r="B7144" s="3">
        <v>85146</v>
      </c>
      <c r="C7144" s="3" t="s">
        <v>40</v>
      </c>
      <c r="D7144" s="2" t="s">
        <v>649</v>
      </c>
      <c r="E7144" s="3">
        <v>19</v>
      </c>
      <c r="F7144" s="17">
        <v>0</v>
      </c>
      <c r="G7144" s="17">
        <v>1</v>
      </c>
      <c r="H7144" s="17">
        <v>0</v>
      </c>
      <c r="I7144" s="7">
        <v>1.1000000000000001</v>
      </c>
      <c r="J7144" s="7">
        <v>25</v>
      </c>
      <c r="K7144" s="4">
        <v>1214</v>
      </c>
      <c r="L7144" s="5">
        <v>1214.0587</v>
      </c>
      <c r="M7144">
        <v>188545.5</v>
      </c>
      <c r="N7144" s="33">
        <v>1</v>
      </c>
      <c r="O7144" s="50" t="e">
        <f>INDEX([1]Dados!$M$2:$N$26779,MATCH($P7144,[1]Dados!$N$2:$N$26779,),2)</f>
        <v>#N/A</v>
      </c>
      <c r="P7144">
        <v>172653</v>
      </c>
      <c r="Q7144" s="1">
        <v>37215</v>
      </c>
      <c r="R7144" s="1">
        <v>37219</v>
      </c>
      <c r="S7144" t="s">
        <v>2020</v>
      </c>
    </row>
    <row r="7145" spans="1:19" x14ac:dyDescent="0.2">
      <c r="A7145" s="7">
        <v>431415</v>
      </c>
      <c r="B7145" s="3">
        <v>85146</v>
      </c>
      <c r="C7145" s="3" t="s">
        <v>40</v>
      </c>
      <c r="D7145" s="2" t="s">
        <v>649</v>
      </c>
      <c r="E7145" s="3">
        <v>19</v>
      </c>
      <c r="F7145" s="17">
        <v>0</v>
      </c>
      <c r="G7145" s="17">
        <v>1</v>
      </c>
      <c r="H7145" s="17">
        <v>0</v>
      </c>
      <c r="I7145" s="7">
        <v>1.2</v>
      </c>
      <c r="J7145" s="7">
        <v>1</v>
      </c>
      <c r="K7145" s="4">
        <v>1214</v>
      </c>
      <c r="L7145" s="5">
        <v>1214.0587</v>
      </c>
      <c r="M7145">
        <v>188545.5</v>
      </c>
      <c r="N7145" s="33">
        <v>1</v>
      </c>
      <c r="O7145" s="50" t="e">
        <f>INDEX([1]Dados!$M$2:$N$26779,MATCH($P7145,[1]Dados!$N$2:$N$26779,),2)</f>
        <v>#N/A</v>
      </c>
      <c r="P7145">
        <v>172653</v>
      </c>
      <c r="Q7145" s="1">
        <v>37215</v>
      </c>
      <c r="R7145" s="1">
        <v>37219</v>
      </c>
      <c r="S7145" t="s">
        <v>2020</v>
      </c>
    </row>
    <row r="7146" spans="1:19" x14ac:dyDescent="0.2">
      <c r="A7146" s="7">
        <v>431415</v>
      </c>
      <c r="B7146" s="3">
        <v>85146</v>
      </c>
      <c r="C7146" s="3" t="s">
        <v>40</v>
      </c>
      <c r="D7146" s="2" t="s">
        <v>649</v>
      </c>
      <c r="E7146" s="3">
        <v>19</v>
      </c>
      <c r="F7146" s="17">
        <v>0</v>
      </c>
      <c r="G7146" s="17">
        <v>1</v>
      </c>
      <c r="H7146" s="17">
        <v>0</v>
      </c>
      <c r="I7146" s="7">
        <v>3.1</v>
      </c>
      <c r="J7146" s="7">
        <v>28</v>
      </c>
      <c r="K7146" s="4">
        <v>1214</v>
      </c>
      <c r="L7146" s="5">
        <v>1214.0589</v>
      </c>
      <c r="M7146">
        <v>237600</v>
      </c>
      <c r="N7146" s="33">
        <v>1</v>
      </c>
      <c r="O7146" s="50" t="e">
        <f>INDEX([1]Dados!$M$2:$N$26779,MATCH($P7146,[1]Dados!$N$2:$N$26779,),2)</f>
        <v>#N/A</v>
      </c>
      <c r="P7146">
        <v>173080</v>
      </c>
      <c r="Q7146" s="1">
        <v>37215</v>
      </c>
      <c r="R7146" s="1">
        <v>37219</v>
      </c>
      <c r="S7146" t="s">
        <v>2031</v>
      </c>
    </row>
    <row r="7147" spans="1:19" x14ac:dyDescent="0.2">
      <c r="A7147" s="7">
        <v>431415</v>
      </c>
      <c r="B7147" s="3">
        <v>85146</v>
      </c>
      <c r="C7147" s="3" t="s">
        <v>40</v>
      </c>
      <c r="D7147" s="2" t="s">
        <v>649</v>
      </c>
      <c r="E7147" s="3">
        <v>19</v>
      </c>
      <c r="F7147" s="17">
        <v>0</v>
      </c>
      <c r="G7147" s="17">
        <v>1</v>
      </c>
      <c r="H7147" s="17">
        <v>0</v>
      </c>
      <c r="I7147" s="7">
        <v>3.2</v>
      </c>
      <c r="J7147" s="7">
        <v>25</v>
      </c>
      <c r="K7147" s="4">
        <v>1214</v>
      </c>
      <c r="L7147" s="5">
        <v>1214.0589</v>
      </c>
      <c r="M7147">
        <v>237600</v>
      </c>
      <c r="N7147" s="33">
        <v>1</v>
      </c>
      <c r="O7147" s="50" t="e">
        <f>INDEX([1]Dados!$M$2:$N$26779,MATCH($P7147,[1]Dados!$N$2:$N$26779,),2)</f>
        <v>#N/A</v>
      </c>
      <c r="P7147">
        <v>173080</v>
      </c>
      <c r="Q7147" s="1">
        <v>37215</v>
      </c>
      <c r="R7147" s="1">
        <v>37219</v>
      </c>
      <c r="S7147" t="s">
        <v>2031</v>
      </c>
    </row>
    <row r="7148" spans="1:19" x14ac:dyDescent="0.2">
      <c r="A7148" s="7">
        <v>431415</v>
      </c>
      <c r="B7148" s="3">
        <v>85146</v>
      </c>
      <c r="C7148" s="3" t="s">
        <v>40</v>
      </c>
      <c r="D7148" s="2" t="s">
        <v>649</v>
      </c>
      <c r="E7148" s="3">
        <v>19</v>
      </c>
      <c r="F7148" s="17">
        <v>0</v>
      </c>
      <c r="G7148" s="17">
        <v>1</v>
      </c>
      <c r="H7148" s="17">
        <v>0</v>
      </c>
      <c r="I7148" s="7">
        <v>3.3</v>
      </c>
      <c r="J7148" s="7">
        <v>28</v>
      </c>
      <c r="K7148" s="4">
        <v>1214</v>
      </c>
      <c r="L7148" s="5">
        <v>1214.0589</v>
      </c>
      <c r="M7148">
        <v>237600</v>
      </c>
      <c r="N7148" s="33">
        <v>1</v>
      </c>
      <c r="O7148" s="50" t="e">
        <f>INDEX([1]Dados!$M$2:$N$26779,MATCH($P7148,[1]Dados!$N$2:$N$26779,),2)</f>
        <v>#N/A</v>
      </c>
      <c r="P7148">
        <v>173080</v>
      </c>
      <c r="Q7148" s="1">
        <v>37215</v>
      </c>
      <c r="R7148" s="1">
        <v>37219</v>
      </c>
      <c r="S7148" t="s">
        <v>2031</v>
      </c>
    </row>
    <row r="7149" spans="1:19" x14ac:dyDescent="0.2">
      <c r="A7149" s="7">
        <v>431415</v>
      </c>
      <c r="B7149" s="3">
        <v>85146</v>
      </c>
      <c r="C7149" s="3" t="s">
        <v>40</v>
      </c>
      <c r="D7149" s="2" t="s">
        <v>649</v>
      </c>
      <c r="E7149" s="3">
        <v>19</v>
      </c>
      <c r="F7149" s="17">
        <v>0</v>
      </c>
      <c r="G7149" s="17">
        <v>1</v>
      </c>
      <c r="H7149" s="17">
        <v>0</v>
      </c>
      <c r="I7149" s="7">
        <v>4.0999999999999996</v>
      </c>
      <c r="J7149" s="7">
        <v>19</v>
      </c>
      <c r="K7149" s="4">
        <v>1214</v>
      </c>
      <c r="L7149" s="5">
        <v>1214.8580999999999</v>
      </c>
      <c r="M7149">
        <v>76755.509999999995</v>
      </c>
      <c r="N7149" s="33">
        <v>1</v>
      </c>
      <c r="O7149" s="50" t="e">
        <f>INDEX([1]Dados!$M$2:$N$26779,MATCH($P7149,[1]Dados!$N$2:$N$26779,),2)</f>
        <v>#N/A</v>
      </c>
      <c r="P7149">
        <v>172614</v>
      </c>
      <c r="Q7149" s="1">
        <v>37215</v>
      </c>
      <c r="R7149" s="1">
        <v>37219</v>
      </c>
      <c r="S7149" t="s">
        <v>2030</v>
      </c>
    </row>
    <row r="7150" spans="1:19" x14ac:dyDescent="0.2">
      <c r="A7150" s="7">
        <v>431415</v>
      </c>
      <c r="B7150" s="3">
        <v>85146</v>
      </c>
      <c r="C7150" s="3" t="s">
        <v>40</v>
      </c>
      <c r="D7150" s="2" t="s">
        <v>649</v>
      </c>
      <c r="E7150" s="3">
        <v>19</v>
      </c>
      <c r="F7150" s="17">
        <v>0</v>
      </c>
      <c r="G7150" s="17">
        <v>1</v>
      </c>
      <c r="H7150" s="17">
        <v>0</v>
      </c>
      <c r="I7150" s="7">
        <v>4.2</v>
      </c>
      <c r="J7150" s="7">
        <v>7</v>
      </c>
      <c r="K7150" s="4">
        <v>1214</v>
      </c>
      <c r="L7150" s="5">
        <v>1214.8580999999999</v>
      </c>
      <c r="M7150">
        <v>76755.509999999995</v>
      </c>
      <c r="N7150" s="33">
        <v>1</v>
      </c>
      <c r="O7150" s="50" t="e">
        <f>INDEX([1]Dados!$M$2:$N$26779,MATCH($P7150,[1]Dados!$N$2:$N$26779,),2)</f>
        <v>#N/A</v>
      </c>
      <c r="P7150">
        <v>172614</v>
      </c>
      <c r="Q7150" s="1">
        <v>37215</v>
      </c>
      <c r="R7150" s="1">
        <v>37219</v>
      </c>
      <c r="S7150" t="s">
        <v>2030</v>
      </c>
    </row>
    <row r="7151" spans="1:19" x14ac:dyDescent="0.2">
      <c r="A7151" s="7">
        <v>431415</v>
      </c>
      <c r="B7151" s="3">
        <v>85146</v>
      </c>
      <c r="C7151" s="3" t="s">
        <v>40</v>
      </c>
      <c r="D7151" s="2" t="s">
        <v>649</v>
      </c>
      <c r="E7151" s="3">
        <v>19</v>
      </c>
      <c r="F7151" s="17">
        <v>0</v>
      </c>
      <c r="G7151" s="17">
        <v>1</v>
      </c>
      <c r="H7151" s="17">
        <v>0</v>
      </c>
      <c r="I7151" s="7">
        <v>4.3</v>
      </c>
      <c r="J7151" s="7">
        <v>7</v>
      </c>
      <c r="K7151" s="4">
        <v>1214</v>
      </c>
      <c r="L7151" s="5">
        <v>1214.8580999999999</v>
      </c>
      <c r="M7151">
        <v>76755.509999999995</v>
      </c>
      <c r="N7151" s="33">
        <v>1</v>
      </c>
      <c r="O7151" s="50" t="e">
        <f>INDEX([1]Dados!$M$2:$N$26779,MATCH($P7151,[1]Dados!$N$2:$N$26779,),2)</f>
        <v>#N/A</v>
      </c>
      <c r="P7151">
        <v>172614</v>
      </c>
      <c r="Q7151" s="1">
        <v>37215</v>
      </c>
      <c r="R7151" s="1">
        <v>37219</v>
      </c>
      <c r="S7151" t="s">
        <v>2030</v>
      </c>
    </row>
    <row r="7152" spans="1:19" x14ac:dyDescent="0.2">
      <c r="A7152" s="7">
        <v>431415</v>
      </c>
      <c r="B7152" s="3">
        <v>85146</v>
      </c>
      <c r="C7152" s="3" t="s">
        <v>40</v>
      </c>
      <c r="D7152" s="2" t="s">
        <v>649</v>
      </c>
      <c r="E7152" s="3">
        <v>19</v>
      </c>
      <c r="F7152" s="17">
        <v>0</v>
      </c>
      <c r="G7152" s="17">
        <v>1</v>
      </c>
      <c r="H7152" s="17">
        <v>0</v>
      </c>
      <c r="I7152" s="7">
        <v>4.4000000000000004</v>
      </c>
      <c r="J7152" s="7">
        <v>4</v>
      </c>
      <c r="K7152" s="4">
        <v>1214</v>
      </c>
      <c r="L7152" s="5">
        <v>1214.8580999999999</v>
      </c>
      <c r="M7152">
        <v>76755.509999999995</v>
      </c>
      <c r="N7152" s="33">
        <v>1</v>
      </c>
      <c r="O7152" s="50" t="e">
        <f>INDEX([1]Dados!$M$2:$N$26779,MATCH($P7152,[1]Dados!$N$2:$N$26779,),2)</f>
        <v>#N/A</v>
      </c>
      <c r="P7152">
        <v>172614</v>
      </c>
      <c r="Q7152" s="1">
        <v>37215</v>
      </c>
      <c r="R7152" s="1">
        <v>37219</v>
      </c>
      <c r="S7152" t="s">
        <v>2030</v>
      </c>
    </row>
    <row r="7153" spans="1:19" x14ac:dyDescent="0.2">
      <c r="A7153" s="7">
        <v>431415</v>
      </c>
      <c r="B7153" s="3">
        <v>85146</v>
      </c>
      <c r="C7153" s="3" t="s">
        <v>40</v>
      </c>
      <c r="D7153" s="2" t="s">
        <v>649</v>
      </c>
      <c r="E7153" s="3">
        <v>19</v>
      </c>
      <c r="F7153" s="17">
        <v>0</v>
      </c>
      <c r="G7153" s="17">
        <v>1</v>
      </c>
      <c r="H7153" s="17">
        <v>0</v>
      </c>
      <c r="I7153" s="7">
        <v>4.5</v>
      </c>
      <c r="J7153" s="7">
        <v>25</v>
      </c>
      <c r="K7153" s="4">
        <v>1214</v>
      </c>
      <c r="L7153" s="5">
        <v>1214.8580999999999</v>
      </c>
      <c r="M7153">
        <v>76755.509999999995</v>
      </c>
      <c r="N7153" s="33">
        <v>1</v>
      </c>
      <c r="O7153" s="50" t="e">
        <f>INDEX([1]Dados!$M$2:$N$26779,MATCH($P7153,[1]Dados!$N$2:$N$26779,),2)</f>
        <v>#N/A</v>
      </c>
      <c r="P7153">
        <v>172614</v>
      </c>
      <c r="Q7153" s="1">
        <v>37215</v>
      </c>
      <c r="R7153" s="1">
        <v>37219</v>
      </c>
      <c r="S7153" t="s">
        <v>2030</v>
      </c>
    </row>
    <row r="7154" spans="1:19" x14ac:dyDescent="0.2">
      <c r="A7154" s="7">
        <v>431415</v>
      </c>
      <c r="B7154" s="3">
        <v>85146</v>
      </c>
      <c r="C7154" s="3" t="s">
        <v>40</v>
      </c>
      <c r="D7154" s="2" t="s">
        <v>649</v>
      </c>
      <c r="E7154" s="3">
        <v>19</v>
      </c>
      <c r="F7154" s="17">
        <v>0</v>
      </c>
      <c r="G7154" s="17">
        <v>1</v>
      </c>
      <c r="H7154" s="17">
        <v>0</v>
      </c>
      <c r="I7154" s="7">
        <v>2.1</v>
      </c>
      <c r="J7154" s="7">
        <v>22</v>
      </c>
      <c r="K7154" s="4">
        <v>1293</v>
      </c>
      <c r="L7154" s="5">
        <v>1293.0592999999999</v>
      </c>
      <c r="M7154">
        <v>14406.26</v>
      </c>
      <c r="N7154" s="33">
        <v>1</v>
      </c>
      <c r="O7154" s="50" t="e">
        <f>INDEX([1]Dados!$M$2:$N$26779,MATCH($P7154,[1]Dados!$N$2:$N$26779,),2)</f>
        <v>#N/A</v>
      </c>
      <c r="P7154">
        <v>172534</v>
      </c>
      <c r="Q7154" s="1">
        <v>37215</v>
      </c>
      <c r="R7154" s="1">
        <v>37219</v>
      </c>
      <c r="S7154" t="s">
        <v>1968</v>
      </c>
    </row>
    <row r="7155" spans="1:19" x14ac:dyDescent="0.2">
      <c r="A7155" s="7">
        <v>431415</v>
      </c>
      <c r="B7155" s="3">
        <v>85146</v>
      </c>
      <c r="C7155" s="3" t="s">
        <v>40</v>
      </c>
      <c r="D7155" s="2" t="s">
        <v>649</v>
      </c>
      <c r="E7155" s="3">
        <v>19</v>
      </c>
      <c r="F7155" s="17">
        <v>0</v>
      </c>
      <c r="G7155" s="17">
        <v>1</v>
      </c>
      <c r="H7155" s="17">
        <v>0</v>
      </c>
      <c r="I7155" s="7">
        <v>2.2000000000000002</v>
      </c>
      <c r="J7155" s="7">
        <v>29</v>
      </c>
      <c r="K7155" s="4">
        <v>1293</v>
      </c>
      <c r="L7155" s="5">
        <v>1293.0592999999999</v>
      </c>
      <c r="M7155">
        <v>14406.26</v>
      </c>
      <c r="N7155" s="33">
        <v>1</v>
      </c>
      <c r="O7155" s="50" t="e">
        <f>INDEX([1]Dados!$M$2:$N$26779,MATCH($P7155,[1]Dados!$N$2:$N$26779,),2)</f>
        <v>#N/A</v>
      </c>
      <c r="P7155">
        <v>172534</v>
      </c>
      <c r="Q7155" s="1">
        <v>37215</v>
      </c>
      <c r="R7155" s="1">
        <v>37219</v>
      </c>
      <c r="S7155" t="s">
        <v>1968</v>
      </c>
    </row>
    <row r="7156" spans="1:19" x14ac:dyDescent="0.2">
      <c r="A7156" s="7">
        <v>431415</v>
      </c>
      <c r="B7156" s="3">
        <v>85146</v>
      </c>
      <c r="C7156" s="3" t="s">
        <v>40</v>
      </c>
      <c r="D7156" s="2" t="s">
        <v>649</v>
      </c>
      <c r="E7156" s="3">
        <v>19</v>
      </c>
      <c r="F7156" s="17">
        <v>0</v>
      </c>
      <c r="G7156" s="17">
        <v>1</v>
      </c>
      <c r="H7156" s="17">
        <v>0</v>
      </c>
      <c r="I7156" s="7">
        <v>2.2999999999999998</v>
      </c>
      <c r="J7156" s="7">
        <v>28</v>
      </c>
      <c r="K7156" s="4">
        <v>1293</v>
      </c>
      <c r="L7156" s="5">
        <v>1293.0592999999999</v>
      </c>
      <c r="M7156">
        <v>14406.26</v>
      </c>
      <c r="N7156" s="33">
        <v>1</v>
      </c>
      <c r="O7156" s="50" t="e">
        <f>INDEX([1]Dados!$M$2:$N$26779,MATCH($P7156,[1]Dados!$N$2:$N$26779,),2)</f>
        <v>#N/A</v>
      </c>
      <c r="P7156">
        <v>172534</v>
      </c>
      <c r="Q7156" s="1">
        <v>37215</v>
      </c>
      <c r="R7156" s="1">
        <v>37219</v>
      </c>
      <c r="S7156" t="s">
        <v>1968</v>
      </c>
    </row>
    <row r="7157" spans="1:19" x14ac:dyDescent="0.2">
      <c r="A7157" s="7">
        <v>431415</v>
      </c>
      <c r="B7157" s="3">
        <v>85146</v>
      </c>
      <c r="C7157" s="3" t="s">
        <v>40</v>
      </c>
      <c r="D7157" s="2" t="s">
        <v>649</v>
      </c>
      <c r="E7157" s="3">
        <v>19</v>
      </c>
      <c r="F7157" s="17">
        <v>0</v>
      </c>
      <c r="G7157" s="17">
        <v>1</v>
      </c>
      <c r="H7157" s="17">
        <v>0</v>
      </c>
      <c r="I7157" s="7">
        <v>2.4</v>
      </c>
      <c r="J7157" s="7">
        <v>25</v>
      </c>
      <c r="K7157" s="4">
        <v>1293</v>
      </c>
      <c r="L7157" s="5">
        <v>1293.0592999999999</v>
      </c>
      <c r="M7157">
        <v>14406.26</v>
      </c>
      <c r="N7157" s="33">
        <v>1</v>
      </c>
      <c r="O7157" s="50" t="e">
        <f>INDEX([1]Dados!$M$2:$N$26779,MATCH($P7157,[1]Dados!$N$2:$N$26779,),2)</f>
        <v>#N/A</v>
      </c>
      <c r="P7157">
        <v>172534</v>
      </c>
      <c r="Q7157" s="1">
        <v>37215</v>
      </c>
      <c r="R7157" s="1">
        <v>37219</v>
      </c>
      <c r="S7157" t="s">
        <v>1968</v>
      </c>
    </row>
    <row r="7158" spans="1:19" x14ac:dyDescent="0.2">
      <c r="A7158" s="7">
        <v>431415</v>
      </c>
      <c r="B7158" s="3">
        <v>85146</v>
      </c>
      <c r="C7158" s="3" t="s">
        <v>40</v>
      </c>
      <c r="D7158" s="2" t="s">
        <v>649</v>
      </c>
      <c r="E7158" s="3">
        <v>19</v>
      </c>
      <c r="F7158" s="17">
        <v>0</v>
      </c>
      <c r="G7158" s="17">
        <v>1</v>
      </c>
      <c r="H7158" s="17">
        <v>0</v>
      </c>
      <c r="I7158" s="7">
        <v>2.5</v>
      </c>
      <c r="J7158" s="7">
        <v>0</v>
      </c>
      <c r="K7158" s="4">
        <v>1293</v>
      </c>
      <c r="L7158" s="5">
        <v>1293.0592999999999</v>
      </c>
      <c r="M7158">
        <v>14406.26</v>
      </c>
      <c r="N7158" s="33">
        <v>1</v>
      </c>
      <c r="O7158" s="50" t="e">
        <f>INDEX([1]Dados!$M$2:$N$26779,MATCH($P7158,[1]Dados!$N$2:$N$26779,),2)</f>
        <v>#N/A</v>
      </c>
      <c r="P7158">
        <v>172534</v>
      </c>
      <c r="Q7158" s="1">
        <v>37215</v>
      </c>
      <c r="R7158" s="1">
        <v>37219</v>
      </c>
      <c r="S7158" t="s">
        <v>1968</v>
      </c>
    </row>
    <row r="7159" spans="1:19" x14ac:dyDescent="0.2">
      <c r="A7159" s="7">
        <v>420620</v>
      </c>
      <c r="B7159" s="3">
        <v>81213</v>
      </c>
      <c r="C7159" s="3" t="s">
        <v>29</v>
      </c>
      <c r="D7159" s="2" t="s">
        <v>447</v>
      </c>
      <c r="E7159" s="3">
        <v>19</v>
      </c>
      <c r="F7159" s="17">
        <v>0</v>
      </c>
      <c r="G7159" s="17">
        <v>1</v>
      </c>
      <c r="H7159" s="17">
        <v>0</v>
      </c>
      <c r="I7159" s="7">
        <v>1.1000000000000001</v>
      </c>
      <c r="J7159" s="7">
        <v>15</v>
      </c>
      <c r="K7159" s="4">
        <v>1203</v>
      </c>
      <c r="L7159" s="5">
        <v>1203.0829000000001</v>
      </c>
      <c r="M7159">
        <v>14199.2</v>
      </c>
      <c r="N7159" s="33">
        <v>1</v>
      </c>
      <c r="O7159" s="50" t="e">
        <f>INDEX([1]Dados!$M$2:$N$26779,MATCH($P7159,[1]Dados!$N$2:$N$26779,),2)</f>
        <v>#N/A</v>
      </c>
      <c r="P7159">
        <v>172585</v>
      </c>
      <c r="Q7159" s="1">
        <v>37215</v>
      </c>
      <c r="R7159" s="1">
        <v>37219</v>
      </c>
      <c r="S7159" t="s">
        <v>889</v>
      </c>
    </row>
    <row r="7160" spans="1:19" x14ac:dyDescent="0.2">
      <c r="A7160" s="7">
        <v>420620</v>
      </c>
      <c r="B7160" s="3">
        <v>81213</v>
      </c>
      <c r="C7160" s="3" t="s">
        <v>29</v>
      </c>
      <c r="D7160" s="2" t="s">
        <v>447</v>
      </c>
      <c r="E7160" s="3">
        <v>19</v>
      </c>
      <c r="F7160" s="17">
        <v>0</v>
      </c>
      <c r="G7160" s="17">
        <v>1</v>
      </c>
      <c r="H7160" s="17">
        <v>0</v>
      </c>
      <c r="I7160" s="7">
        <v>1.2</v>
      </c>
      <c r="J7160" s="7">
        <v>15</v>
      </c>
      <c r="K7160" s="4">
        <v>1203</v>
      </c>
      <c r="L7160" s="5">
        <v>1203.0829000000001</v>
      </c>
      <c r="M7160">
        <v>14199.2</v>
      </c>
      <c r="N7160" s="33">
        <v>1</v>
      </c>
      <c r="O7160" s="50" t="e">
        <f>INDEX([1]Dados!$M$2:$N$26779,MATCH($P7160,[1]Dados!$N$2:$N$26779,),2)</f>
        <v>#N/A</v>
      </c>
      <c r="P7160">
        <v>172585</v>
      </c>
      <c r="Q7160" s="1">
        <v>37215</v>
      </c>
      <c r="R7160" s="1">
        <v>37219</v>
      </c>
      <c r="S7160" t="s">
        <v>889</v>
      </c>
    </row>
    <row r="7161" spans="1:19" x14ac:dyDescent="0.2">
      <c r="A7161" s="7">
        <v>420620</v>
      </c>
      <c r="B7161" s="3">
        <v>81213</v>
      </c>
      <c r="C7161" s="3" t="s">
        <v>29</v>
      </c>
      <c r="D7161" s="2" t="s">
        <v>447</v>
      </c>
      <c r="E7161" s="3">
        <v>19</v>
      </c>
      <c r="F7161" s="17">
        <v>0</v>
      </c>
      <c r="G7161" s="17">
        <v>1</v>
      </c>
      <c r="H7161" s="17">
        <v>0</v>
      </c>
      <c r="I7161" s="7">
        <v>2.1</v>
      </c>
      <c r="J7161" s="7">
        <v>28</v>
      </c>
      <c r="K7161" s="4">
        <v>1214</v>
      </c>
      <c r="L7161" s="5">
        <v>1214.0587</v>
      </c>
      <c r="M7161">
        <v>112875.75</v>
      </c>
      <c r="N7161" s="33">
        <v>1</v>
      </c>
      <c r="O7161" s="50" t="e">
        <f>INDEX([1]Dados!$M$2:$N$26779,MATCH($P7161,[1]Dados!$N$2:$N$26779,),2)</f>
        <v>#N/A</v>
      </c>
      <c r="P7161">
        <v>172655</v>
      </c>
      <c r="Q7161" s="1">
        <v>37215</v>
      </c>
      <c r="R7161" s="1">
        <v>37219</v>
      </c>
      <c r="S7161" t="s">
        <v>914</v>
      </c>
    </row>
    <row r="7162" spans="1:19" x14ac:dyDescent="0.2">
      <c r="A7162" s="7">
        <v>420620</v>
      </c>
      <c r="B7162" s="3">
        <v>81213</v>
      </c>
      <c r="C7162" s="3" t="s">
        <v>29</v>
      </c>
      <c r="D7162" s="2" t="s">
        <v>447</v>
      </c>
      <c r="E7162" s="3">
        <v>19</v>
      </c>
      <c r="F7162" s="17">
        <v>0</v>
      </c>
      <c r="G7162" s="17">
        <v>1</v>
      </c>
      <c r="H7162" s="17">
        <v>0</v>
      </c>
      <c r="I7162" s="7">
        <v>2.2000000000000002</v>
      </c>
      <c r="J7162" s="7">
        <v>15</v>
      </c>
      <c r="K7162" s="4">
        <v>1214</v>
      </c>
      <c r="L7162" s="5">
        <v>1214.0587</v>
      </c>
      <c r="M7162">
        <v>112875.75</v>
      </c>
      <c r="N7162" s="33">
        <v>1</v>
      </c>
      <c r="O7162" s="50" t="e">
        <f>INDEX([1]Dados!$M$2:$N$26779,MATCH($P7162,[1]Dados!$N$2:$N$26779,),2)</f>
        <v>#N/A</v>
      </c>
      <c r="P7162">
        <v>172655</v>
      </c>
      <c r="Q7162" s="1">
        <v>37215</v>
      </c>
      <c r="R7162" s="1">
        <v>37219</v>
      </c>
      <c r="S7162" t="s">
        <v>914</v>
      </c>
    </row>
    <row r="7163" spans="1:19" x14ac:dyDescent="0.2">
      <c r="A7163" s="7">
        <v>420620</v>
      </c>
      <c r="B7163" s="3">
        <v>81213</v>
      </c>
      <c r="C7163" s="3" t="s">
        <v>29</v>
      </c>
      <c r="D7163" s="2" t="s">
        <v>447</v>
      </c>
      <c r="E7163" s="3">
        <v>19</v>
      </c>
      <c r="F7163" s="17">
        <v>0</v>
      </c>
      <c r="G7163" s="17">
        <v>1</v>
      </c>
      <c r="H7163" s="17">
        <v>0</v>
      </c>
      <c r="I7163" s="7">
        <v>2.2999999999999998</v>
      </c>
      <c r="J7163" s="7">
        <v>0</v>
      </c>
      <c r="K7163" s="4">
        <v>1214</v>
      </c>
      <c r="L7163" s="5">
        <v>1214.0589</v>
      </c>
      <c r="M7163">
        <v>292420</v>
      </c>
      <c r="N7163" s="33">
        <v>1</v>
      </c>
      <c r="O7163" s="50" t="e">
        <f>INDEX([1]Dados!$M$2:$N$26779,MATCH($P7163,[1]Dados!$N$2:$N$26779,),2)</f>
        <v>#N/A</v>
      </c>
      <c r="P7163">
        <v>173082</v>
      </c>
      <c r="Q7163" s="1">
        <v>37215</v>
      </c>
      <c r="R7163" s="1">
        <v>37219</v>
      </c>
      <c r="S7163" t="s">
        <v>1528</v>
      </c>
    </row>
    <row r="7164" spans="1:19" x14ac:dyDescent="0.2">
      <c r="A7164" s="7">
        <v>420620</v>
      </c>
      <c r="B7164" s="3">
        <v>81213</v>
      </c>
      <c r="C7164" s="3" t="s">
        <v>29</v>
      </c>
      <c r="D7164" s="2" t="s">
        <v>447</v>
      </c>
      <c r="E7164" s="3">
        <v>19</v>
      </c>
      <c r="F7164" s="17">
        <v>0</v>
      </c>
      <c r="G7164" s="17">
        <v>1</v>
      </c>
      <c r="H7164" s="17">
        <v>0</v>
      </c>
      <c r="I7164" s="7">
        <v>2.4</v>
      </c>
      <c r="J7164" s="7">
        <v>25</v>
      </c>
      <c r="K7164" s="4">
        <v>1214</v>
      </c>
      <c r="L7164" s="5">
        <v>1214.0589</v>
      </c>
      <c r="M7164">
        <v>292420</v>
      </c>
      <c r="N7164" s="33">
        <v>1</v>
      </c>
      <c r="O7164" s="50" t="e">
        <f>INDEX([1]Dados!$M$2:$N$26779,MATCH($P7164,[1]Dados!$N$2:$N$26779,),2)</f>
        <v>#N/A</v>
      </c>
      <c r="P7164">
        <v>173082</v>
      </c>
      <c r="Q7164" s="1">
        <v>37215</v>
      </c>
      <c r="R7164" s="1">
        <v>37219</v>
      </c>
      <c r="S7164" t="s">
        <v>1528</v>
      </c>
    </row>
    <row r="7165" spans="1:19" x14ac:dyDescent="0.2">
      <c r="A7165" s="7">
        <v>420620</v>
      </c>
      <c r="B7165" s="3">
        <v>81213</v>
      </c>
      <c r="C7165" s="3" t="s">
        <v>29</v>
      </c>
      <c r="D7165" s="2" t="s">
        <v>447</v>
      </c>
      <c r="E7165" s="3">
        <v>19</v>
      </c>
      <c r="F7165" s="17">
        <v>0</v>
      </c>
      <c r="G7165" s="17">
        <v>1</v>
      </c>
      <c r="H7165" s="17">
        <v>0</v>
      </c>
      <c r="I7165" s="7">
        <v>2.5</v>
      </c>
      <c r="J7165" s="7">
        <v>28</v>
      </c>
      <c r="K7165" s="4">
        <v>1214</v>
      </c>
      <c r="L7165" s="5">
        <v>1214.0589</v>
      </c>
      <c r="M7165">
        <v>292420</v>
      </c>
      <c r="N7165" s="33">
        <v>1</v>
      </c>
      <c r="O7165" s="50" t="e">
        <f>INDEX([1]Dados!$M$2:$N$26779,MATCH($P7165,[1]Dados!$N$2:$N$26779,),2)</f>
        <v>#N/A</v>
      </c>
      <c r="P7165">
        <v>173082</v>
      </c>
      <c r="Q7165" s="1">
        <v>37215</v>
      </c>
      <c r="R7165" s="1">
        <v>37219</v>
      </c>
      <c r="S7165" t="s">
        <v>1528</v>
      </c>
    </row>
    <row r="7166" spans="1:19" x14ac:dyDescent="0.2">
      <c r="A7166" s="7">
        <v>420620</v>
      </c>
      <c r="B7166" s="3">
        <v>81213</v>
      </c>
      <c r="C7166" s="3" t="s">
        <v>29</v>
      </c>
      <c r="D7166" s="2" t="s">
        <v>447</v>
      </c>
      <c r="E7166" s="3">
        <v>19</v>
      </c>
      <c r="F7166" s="17">
        <v>0</v>
      </c>
      <c r="G7166" s="17">
        <v>1</v>
      </c>
      <c r="H7166" s="17">
        <v>0</v>
      </c>
      <c r="I7166" s="7">
        <v>2.6</v>
      </c>
      <c r="J7166" s="7">
        <v>20</v>
      </c>
      <c r="K7166" s="4">
        <v>1214</v>
      </c>
      <c r="L7166" s="5">
        <v>1214.0589</v>
      </c>
      <c r="M7166">
        <v>292420</v>
      </c>
      <c r="N7166" s="33">
        <v>1</v>
      </c>
      <c r="O7166" s="50" t="e">
        <f>INDEX([1]Dados!$M$2:$N$26779,MATCH($P7166,[1]Dados!$N$2:$N$26779,),2)</f>
        <v>#N/A</v>
      </c>
      <c r="P7166">
        <v>173082</v>
      </c>
      <c r="Q7166" s="1">
        <v>37215</v>
      </c>
      <c r="R7166" s="1">
        <v>37219</v>
      </c>
      <c r="S7166" t="s">
        <v>1528</v>
      </c>
    </row>
    <row r="7167" spans="1:19" x14ac:dyDescent="0.2">
      <c r="A7167" s="7">
        <v>420620</v>
      </c>
      <c r="B7167" s="3">
        <v>81213</v>
      </c>
      <c r="C7167" s="3" t="s">
        <v>29</v>
      </c>
      <c r="D7167" s="2" t="s">
        <v>447</v>
      </c>
      <c r="E7167" s="3">
        <v>19</v>
      </c>
      <c r="F7167" s="17">
        <v>0</v>
      </c>
      <c r="G7167" s="17">
        <v>1</v>
      </c>
      <c r="H7167" s="17">
        <v>0</v>
      </c>
      <c r="I7167" s="7">
        <v>2.7</v>
      </c>
      <c r="J7167" s="7">
        <v>28</v>
      </c>
      <c r="K7167" s="4">
        <v>1214</v>
      </c>
      <c r="L7167" s="5">
        <v>1214.0589</v>
      </c>
      <c r="M7167">
        <v>292420</v>
      </c>
      <c r="N7167" s="33">
        <v>1</v>
      </c>
      <c r="O7167" s="50" t="e">
        <f>INDEX([1]Dados!$M$2:$N$26779,MATCH($P7167,[1]Dados!$N$2:$N$26779,),2)</f>
        <v>#N/A</v>
      </c>
      <c r="P7167">
        <v>173082</v>
      </c>
      <c r="Q7167" s="1">
        <v>37215</v>
      </c>
      <c r="R7167" s="1">
        <v>37219</v>
      </c>
      <c r="S7167" t="s">
        <v>1528</v>
      </c>
    </row>
    <row r="7168" spans="1:19" x14ac:dyDescent="0.2">
      <c r="A7168" s="7">
        <v>420620</v>
      </c>
      <c r="B7168" s="3">
        <v>81213</v>
      </c>
      <c r="C7168" s="3" t="s">
        <v>29</v>
      </c>
      <c r="D7168" s="2" t="s">
        <v>447</v>
      </c>
      <c r="E7168" s="3">
        <v>19</v>
      </c>
      <c r="F7168" s="17">
        <v>0</v>
      </c>
      <c r="G7168" s="17">
        <v>1</v>
      </c>
      <c r="H7168" s="17">
        <v>0</v>
      </c>
      <c r="I7168" s="7">
        <v>2.8</v>
      </c>
      <c r="J7168" s="7">
        <v>25</v>
      </c>
      <c r="K7168" s="4">
        <v>1214</v>
      </c>
      <c r="L7168" s="5">
        <v>1214.0589</v>
      </c>
      <c r="M7168">
        <v>292420</v>
      </c>
      <c r="N7168" s="33">
        <v>1</v>
      </c>
      <c r="O7168" s="50" t="e">
        <f>INDEX([1]Dados!$M$2:$N$26779,MATCH($P7168,[1]Dados!$N$2:$N$26779,),2)</f>
        <v>#N/A</v>
      </c>
      <c r="P7168">
        <v>173082</v>
      </c>
      <c r="Q7168" s="1">
        <v>37215</v>
      </c>
      <c r="R7168" s="1">
        <v>37219</v>
      </c>
      <c r="S7168" t="s">
        <v>1528</v>
      </c>
    </row>
    <row r="7169" spans="1:19" x14ac:dyDescent="0.2">
      <c r="A7169" s="7">
        <v>420620</v>
      </c>
      <c r="B7169" s="3">
        <v>81213</v>
      </c>
      <c r="C7169" s="3" t="s">
        <v>29</v>
      </c>
      <c r="D7169" s="2" t="s">
        <v>447</v>
      </c>
      <c r="E7169" s="3">
        <v>19</v>
      </c>
      <c r="F7169" s="17">
        <v>0</v>
      </c>
      <c r="G7169" s="17">
        <v>1</v>
      </c>
      <c r="H7169" s="17">
        <v>0</v>
      </c>
      <c r="I7169" s="7">
        <v>2.9</v>
      </c>
      <c r="J7169" s="7">
        <v>20</v>
      </c>
      <c r="K7169" s="4">
        <v>1214</v>
      </c>
      <c r="L7169" s="5">
        <v>1214.0589</v>
      </c>
      <c r="M7169">
        <v>292420</v>
      </c>
      <c r="N7169" s="33">
        <v>1</v>
      </c>
      <c r="O7169" s="50" t="e">
        <f>INDEX([1]Dados!$M$2:$N$26779,MATCH($P7169,[1]Dados!$N$2:$N$26779,),2)</f>
        <v>#N/A</v>
      </c>
      <c r="P7169">
        <v>173082</v>
      </c>
      <c r="Q7169" s="1">
        <v>37215</v>
      </c>
      <c r="R7169" s="1">
        <v>37219</v>
      </c>
      <c r="S7169" t="s">
        <v>1528</v>
      </c>
    </row>
    <row r="7170" spans="1:19" x14ac:dyDescent="0.2">
      <c r="A7170" s="7">
        <v>420620</v>
      </c>
      <c r="B7170" s="3">
        <v>81213</v>
      </c>
      <c r="C7170" s="3" t="s">
        <v>29</v>
      </c>
      <c r="D7170" s="2" t="s">
        <v>447</v>
      </c>
      <c r="E7170" s="3">
        <v>19</v>
      </c>
      <c r="F7170" s="17">
        <v>0</v>
      </c>
      <c r="G7170" s="17">
        <v>1</v>
      </c>
      <c r="H7170" s="17">
        <v>0</v>
      </c>
      <c r="I7170" s="7">
        <v>3.1</v>
      </c>
      <c r="J7170" s="7">
        <v>22</v>
      </c>
      <c r="K7170" s="4">
        <v>1293</v>
      </c>
      <c r="L7170" s="5">
        <v>1293.0592999999999</v>
      </c>
      <c r="M7170">
        <v>8559.76</v>
      </c>
      <c r="N7170" s="33">
        <v>1</v>
      </c>
      <c r="O7170" s="50" t="e">
        <f>INDEX([1]Dados!$M$2:$N$26779,MATCH($P7170,[1]Dados!$N$2:$N$26779,),2)</f>
        <v>#N/A</v>
      </c>
      <c r="P7170">
        <v>172536</v>
      </c>
      <c r="Q7170" s="1">
        <v>37215</v>
      </c>
      <c r="R7170" s="1">
        <v>37219</v>
      </c>
      <c r="S7170" t="s">
        <v>1467</v>
      </c>
    </row>
    <row r="7171" spans="1:19" x14ac:dyDescent="0.2">
      <c r="A7171" s="7">
        <v>420620</v>
      </c>
      <c r="B7171" s="3">
        <v>81213</v>
      </c>
      <c r="C7171" s="3" t="s">
        <v>29</v>
      </c>
      <c r="D7171" s="2" t="s">
        <v>447</v>
      </c>
      <c r="E7171" s="3">
        <v>19</v>
      </c>
      <c r="F7171" s="17">
        <v>0</v>
      </c>
      <c r="G7171" s="17">
        <v>1</v>
      </c>
      <c r="H7171" s="17">
        <v>0</v>
      </c>
      <c r="I7171" s="7">
        <v>3.2</v>
      </c>
      <c r="J7171" s="7">
        <v>22</v>
      </c>
      <c r="K7171" s="4">
        <v>1293</v>
      </c>
      <c r="L7171" s="5">
        <v>1293.0592999999999</v>
      </c>
      <c r="M7171">
        <v>8559.76</v>
      </c>
      <c r="N7171" s="33">
        <v>1</v>
      </c>
      <c r="O7171" s="50" t="e">
        <f>INDEX([1]Dados!$M$2:$N$26779,MATCH($P7171,[1]Dados!$N$2:$N$26779,),2)</f>
        <v>#N/A</v>
      </c>
      <c r="P7171">
        <v>172536</v>
      </c>
      <c r="Q7171" s="1">
        <v>37215</v>
      </c>
      <c r="R7171" s="1">
        <v>37219</v>
      </c>
      <c r="S7171" t="s">
        <v>1467</v>
      </c>
    </row>
    <row r="7172" spans="1:19" x14ac:dyDescent="0.2">
      <c r="A7172" s="7">
        <v>420620</v>
      </c>
      <c r="B7172" s="3">
        <v>81213</v>
      </c>
      <c r="C7172" s="3" t="s">
        <v>29</v>
      </c>
      <c r="D7172" s="2" t="s">
        <v>447</v>
      </c>
      <c r="E7172" s="3">
        <v>19</v>
      </c>
      <c r="F7172" s="17">
        <v>0</v>
      </c>
      <c r="G7172" s="17">
        <v>1</v>
      </c>
      <c r="H7172" s="17">
        <v>0</v>
      </c>
      <c r="I7172" s="7">
        <v>3.3</v>
      </c>
      <c r="J7172" s="7">
        <v>30</v>
      </c>
      <c r="K7172" s="4">
        <v>1293</v>
      </c>
      <c r="L7172" s="5">
        <v>1293.0592999999999</v>
      </c>
      <c r="M7172">
        <v>8559.76</v>
      </c>
      <c r="N7172" s="33">
        <v>1</v>
      </c>
      <c r="O7172" s="50" t="e">
        <f>INDEX([1]Dados!$M$2:$N$26779,MATCH($P7172,[1]Dados!$N$2:$N$26779,),2)</f>
        <v>#N/A</v>
      </c>
      <c r="P7172">
        <v>172536</v>
      </c>
      <c r="Q7172" s="1">
        <v>37215</v>
      </c>
      <c r="R7172" s="1">
        <v>37219</v>
      </c>
      <c r="S7172" t="s">
        <v>1467</v>
      </c>
    </row>
    <row r="7173" spans="1:19" x14ac:dyDescent="0.2">
      <c r="A7173" s="7">
        <v>420620</v>
      </c>
      <c r="B7173" s="3">
        <v>81213</v>
      </c>
      <c r="C7173" s="3" t="s">
        <v>29</v>
      </c>
      <c r="D7173" s="2" t="s">
        <v>447</v>
      </c>
      <c r="E7173" s="3">
        <v>19</v>
      </c>
      <c r="F7173" s="17">
        <v>0</v>
      </c>
      <c r="G7173" s="17">
        <v>1</v>
      </c>
      <c r="H7173" s="17">
        <v>0</v>
      </c>
      <c r="I7173" s="7">
        <v>3.4</v>
      </c>
      <c r="J7173" s="7">
        <v>7</v>
      </c>
      <c r="K7173" s="4">
        <v>1293</v>
      </c>
      <c r="L7173" s="5">
        <v>1293.0592999999999</v>
      </c>
      <c r="M7173">
        <v>8559.76</v>
      </c>
      <c r="N7173" s="33">
        <v>1</v>
      </c>
      <c r="O7173" s="50" t="e">
        <f>INDEX([1]Dados!$M$2:$N$26779,MATCH($P7173,[1]Dados!$N$2:$N$26779,),2)</f>
        <v>#N/A</v>
      </c>
      <c r="P7173">
        <v>172536</v>
      </c>
      <c r="Q7173" s="1">
        <v>37215</v>
      </c>
      <c r="R7173" s="1">
        <v>37219</v>
      </c>
      <c r="S7173" t="s">
        <v>1467</v>
      </c>
    </row>
    <row r="7174" spans="1:19" x14ac:dyDescent="0.2">
      <c r="A7174" s="7">
        <v>421755</v>
      </c>
      <c r="B7174" s="3">
        <v>80284</v>
      </c>
      <c r="C7174" s="3" t="s">
        <v>29</v>
      </c>
      <c r="D7174" s="2" t="s">
        <v>792</v>
      </c>
      <c r="E7174" s="3">
        <v>19</v>
      </c>
      <c r="F7174" s="17">
        <v>0</v>
      </c>
      <c r="G7174" s="17">
        <v>1</v>
      </c>
      <c r="H7174" s="17">
        <v>0</v>
      </c>
      <c r="I7174" s="7">
        <v>1.1000000000000001</v>
      </c>
      <c r="J7174" s="7">
        <v>15</v>
      </c>
      <c r="K7174" s="4">
        <v>1203</v>
      </c>
      <c r="L7174" s="5">
        <v>1203.0829000000001</v>
      </c>
      <c r="M7174">
        <v>5198.9799999999996</v>
      </c>
      <c r="N7174" s="33">
        <v>1</v>
      </c>
      <c r="O7174" s="50" t="e">
        <f>INDEX([1]Dados!$M$2:$N$26779,MATCH($P7174,[1]Dados!$N$2:$N$26779,),2)</f>
        <v>#N/A</v>
      </c>
      <c r="P7174">
        <v>172586</v>
      </c>
      <c r="Q7174" s="1">
        <v>37215</v>
      </c>
      <c r="R7174" s="1">
        <v>37219</v>
      </c>
      <c r="S7174" t="s">
        <v>889</v>
      </c>
    </row>
    <row r="7175" spans="1:19" x14ac:dyDescent="0.2">
      <c r="A7175" s="7">
        <v>421755</v>
      </c>
      <c r="B7175" s="3">
        <v>80284</v>
      </c>
      <c r="C7175" s="3" t="s">
        <v>29</v>
      </c>
      <c r="D7175" s="2" t="s">
        <v>792</v>
      </c>
      <c r="E7175" s="3">
        <v>19</v>
      </c>
      <c r="F7175" s="17">
        <v>0</v>
      </c>
      <c r="G7175" s="17">
        <v>1</v>
      </c>
      <c r="H7175" s="17">
        <v>0</v>
      </c>
      <c r="I7175" s="7">
        <v>1.2</v>
      </c>
      <c r="J7175" s="7">
        <v>18</v>
      </c>
      <c r="K7175" s="4">
        <v>1203</v>
      </c>
      <c r="L7175" s="5">
        <v>1203.0829000000001</v>
      </c>
      <c r="M7175">
        <v>5198.9799999999996</v>
      </c>
      <c r="N7175" s="33">
        <v>1</v>
      </c>
      <c r="O7175" s="50" t="e">
        <f>INDEX([1]Dados!$M$2:$N$26779,MATCH($P7175,[1]Dados!$N$2:$N$26779,),2)</f>
        <v>#N/A</v>
      </c>
      <c r="P7175">
        <v>172586</v>
      </c>
      <c r="Q7175" s="1">
        <v>37215</v>
      </c>
      <c r="R7175" s="1">
        <v>37219</v>
      </c>
      <c r="S7175" t="s">
        <v>889</v>
      </c>
    </row>
    <row r="7176" spans="1:19" x14ac:dyDescent="0.2">
      <c r="A7176" s="7">
        <v>421755</v>
      </c>
      <c r="B7176" s="3">
        <v>80284</v>
      </c>
      <c r="C7176" s="3" t="s">
        <v>29</v>
      </c>
      <c r="D7176" s="2" t="s">
        <v>792</v>
      </c>
      <c r="E7176" s="3">
        <v>19</v>
      </c>
      <c r="F7176" s="17">
        <v>0</v>
      </c>
      <c r="G7176" s="17">
        <v>1</v>
      </c>
      <c r="H7176" s="17">
        <v>0</v>
      </c>
      <c r="I7176" s="7">
        <v>2.1</v>
      </c>
      <c r="J7176" s="7">
        <v>15</v>
      </c>
      <c r="K7176" s="4">
        <v>1214</v>
      </c>
      <c r="L7176" s="5">
        <v>1214.0587</v>
      </c>
      <c r="M7176">
        <v>34298.980000000003</v>
      </c>
      <c r="N7176" s="33">
        <v>1</v>
      </c>
      <c r="O7176" s="50" t="e">
        <f>INDEX([1]Dados!$M$2:$N$26779,MATCH($P7176,[1]Dados!$N$2:$N$26779,),2)</f>
        <v>#N/A</v>
      </c>
      <c r="P7176">
        <v>172656</v>
      </c>
      <c r="Q7176" s="1">
        <v>37215</v>
      </c>
      <c r="R7176" s="1">
        <v>37219</v>
      </c>
      <c r="S7176" t="s">
        <v>914</v>
      </c>
    </row>
    <row r="7177" spans="1:19" x14ac:dyDescent="0.2">
      <c r="A7177" s="7">
        <v>421755</v>
      </c>
      <c r="B7177" s="3">
        <v>80284</v>
      </c>
      <c r="C7177" s="3" t="s">
        <v>29</v>
      </c>
      <c r="D7177" s="2" t="s">
        <v>792</v>
      </c>
      <c r="E7177" s="3">
        <v>19</v>
      </c>
      <c r="F7177" s="17">
        <v>0</v>
      </c>
      <c r="G7177" s="17">
        <v>1</v>
      </c>
      <c r="H7177" s="17">
        <v>0</v>
      </c>
      <c r="I7177" s="7">
        <v>2.2000000000000002</v>
      </c>
      <c r="J7177" s="7">
        <v>24</v>
      </c>
      <c r="K7177" s="4">
        <v>1214</v>
      </c>
      <c r="L7177" s="5">
        <v>1214.0589</v>
      </c>
      <c r="M7177">
        <v>96000</v>
      </c>
      <c r="N7177" s="33">
        <v>1</v>
      </c>
      <c r="O7177" s="50" t="e">
        <f>INDEX([1]Dados!$M$2:$N$26779,MATCH($P7177,[1]Dados!$N$2:$N$26779,),2)</f>
        <v>#N/A</v>
      </c>
      <c r="P7177">
        <v>173083</v>
      </c>
      <c r="Q7177" s="1">
        <v>37215</v>
      </c>
      <c r="R7177" s="1">
        <v>37219</v>
      </c>
      <c r="S7177" t="s">
        <v>915</v>
      </c>
    </row>
    <row r="7178" spans="1:19" x14ac:dyDescent="0.2">
      <c r="A7178" s="7">
        <v>421755</v>
      </c>
      <c r="B7178" s="3">
        <v>80284</v>
      </c>
      <c r="C7178" s="3" t="s">
        <v>29</v>
      </c>
      <c r="D7178" s="2" t="s">
        <v>792</v>
      </c>
      <c r="E7178" s="3">
        <v>19</v>
      </c>
      <c r="F7178" s="17">
        <v>0</v>
      </c>
      <c r="G7178" s="17">
        <v>1</v>
      </c>
      <c r="H7178" s="17">
        <v>0</v>
      </c>
      <c r="I7178" s="7">
        <v>2.2999999999999998</v>
      </c>
      <c r="J7178" s="7">
        <v>28</v>
      </c>
      <c r="K7178" s="4">
        <v>1214</v>
      </c>
      <c r="L7178" s="5">
        <v>1214.0589</v>
      </c>
      <c r="M7178">
        <v>96000</v>
      </c>
      <c r="N7178" s="33">
        <v>1</v>
      </c>
      <c r="O7178" s="50" t="e">
        <f>INDEX([1]Dados!$M$2:$N$26779,MATCH($P7178,[1]Dados!$N$2:$N$26779,),2)</f>
        <v>#N/A</v>
      </c>
      <c r="P7178">
        <v>173083</v>
      </c>
      <c r="Q7178" s="1">
        <v>37215</v>
      </c>
      <c r="R7178" s="1">
        <v>37219</v>
      </c>
      <c r="S7178" t="s">
        <v>915</v>
      </c>
    </row>
    <row r="7179" spans="1:19" x14ac:dyDescent="0.2">
      <c r="A7179" s="7">
        <v>421755</v>
      </c>
      <c r="B7179" s="3">
        <v>80284</v>
      </c>
      <c r="C7179" s="3" t="s">
        <v>29</v>
      </c>
      <c r="D7179" s="2" t="s">
        <v>792</v>
      </c>
      <c r="E7179" s="3">
        <v>19</v>
      </c>
      <c r="F7179" s="17">
        <v>0</v>
      </c>
      <c r="G7179" s="17">
        <v>1</v>
      </c>
      <c r="H7179" s="17">
        <v>0</v>
      </c>
      <c r="I7179" s="7">
        <v>2.4</v>
      </c>
      <c r="J7179" s="7">
        <v>23</v>
      </c>
      <c r="K7179" s="4">
        <v>1214</v>
      </c>
      <c r="L7179" s="5">
        <v>1214.0589</v>
      </c>
      <c r="M7179">
        <v>96000</v>
      </c>
      <c r="N7179" s="33">
        <v>1</v>
      </c>
      <c r="O7179" s="50" t="e">
        <f>INDEX([1]Dados!$M$2:$N$26779,MATCH($P7179,[1]Dados!$N$2:$N$26779,),2)</f>
        <v>#N/A</v>
      </c>
      <c r="P7179">
        <v>173083</v>
      </c>
      <c r="Q7179" s="1">
        <v>37215</v>
      </c>
      <c r="R7179" s="1">
        <v>37219</v>
      </c>
      <c r="S7179" t="s">
        <v>915</v>
      </c>
    </row>
    <row r="7180" spans="1:19" x14ac:dyDescent="0.2">
      <c r="A7180" s="7">
        <v>421755</v>
      </c>
      <c r="B7180" s="3">
        <v>80284</v>
      </c>
      <c r="C7180" s="3" t="s">
        <v>29</v>
      </c>
      <c r="D7180" s="2" t="s">
        <v>792</v>
      </c>
      <c r="E7180" s="3">
        <v>19</v>
      </c>
      <c r="F7180" s="17">
        <v>0</v>
      </c>
      <c r="G7180" s="17">
        <v>1</v>
      </c>
      <c r="H7180" s="17">
        <v>0</v>
      </c>
      <c r="I7180" s="7">
        <v>3.1</v>
      </c>
      <c r="J7180" s="7">
        <v>10</v>
      </c>
      <c r="K7180" s="4">
        <v>1293</v>
      </c>
      <c r="L7180" s="5">
        <v>1293.0592999999999</v>
      </c>
      <c r="M7180">
        <v>2681.69</v>
      </c>
      <c r="N7180" s="33">
        <v>1</v>
      </c>
      <c r="O7180" s="50" t="e">
        <f>INDEX([1]Dados!$M$2:$N$26779,MATCH($P7180,[1]Dados!$N$2:$N$26779,),2)</f>
        <v>#N/A</v>
      </c>
      <c r="P7180">
        <v>172537</v>
      </c>
      <c r="Q7180" s="1">
        <v>37215</v>
      </c>
      <c r="R7180" s="1">
        <v>37219</v>
      </c>
      <c r="S7180" t="s">
        <v>1467</v>
      </c>
    </row>
    <row r="7181" spans="1:19" x14ac:dyDescent="0.2">
      <c r="A7181" s="7">
        <v>421755</v>
      </c>
      <c r="B7181" s="3">
        <v>80284</v>
      </c>
      <c r="C7181" s="3" t="s">
        <v>29</v>
      </c>
      <c r="D7181" s="2" t="s">
        <v>792</v>
      </c>
      <c r="E7181" s="3">
        <v>19</v>
      </c>
      <c r="F7181" s="17">
        <v>0</v>
      </c>
      <c r="G7181" s="17">
        <v>1</v>
      </c>
      <c r="H7181" s="17">
        <v>0</v>
      </c>
      <c r="I7181" s="7">
        <v>3.2</v>
      </c>
      <c r="J7181" s="7">
        <v>22</v>
      </c>
      <c r="K7181" s="4">
        <v>1293</v>
      </c>
      <c r="L7181" s="5">
        <v>1293.0592999999999</v>
      </c>
      <c r="M7181">
        <v>2681.69</v>
      </c>
      <c r="N7181" s="33">
        <v>1</v>
      </c>
      <c r="O7181" s="50" t="e">
        <f>INDEX([1]Dados!$M$2:$N$26779,MATCH($P7181,[1]Dados!$N$2:$N$26779,),2)</f>
        <v>#N/A</v>
      </c>
      <c r="P7181">
        <v>172537</v>
      </c>
      <c r="Q7181" s="1">
        <v>37215</v>
      </c>
      <c r="R7181" s="1">
        <v>37219</v>
      </c>
      <c r="S7181" t="s">
        <v>1467</v>
      </c>
    </row>
    <row r="7182" spans="1:19" x14ac:dyDescent="0.2">
      <c r="A7182" s="7">
        <v>280480</v>
      </c>
      <c r="B7182" s="3">
        <v>31950</v>
      </c>
      <c r="C7182" s="3" t="s">
        <v>46</v>
      </c>
      <c r="D7182" s="2" t="s">
        <v>594</v>
      </c>
      <c r="E7182" s="3">
        <v>19</v>
      </c>
      <c r="F7182" s="17">
        <v>0</v>
      </c>
      <c r="G7182" s="17">
        <v>1</v>
      </c>
      <c r="H7182" s="17">
        <v>0</v>
      </c>
      <c r="I7182" s="7" t="s">
        <v>3</v>
      </c>
      <c r="J7182" s="7">
        <v>0</v>
      </c>
      <c r="K7182" s="4">
        <v>119</v>
      </c>
      <c r="L7182" s="5">
        <v>119.38590000000001</v>
      </c>
      <c r="M7182">
        <f>444220+49358</f>
        <v>493578</v>
      </c>
      <c r="N7182" s="33">
        <v>1</v>
      </c>
      <c r="O7182" s="50" t="e">
        <f>INDEX([1]Dados!$M$2:$N$26779,MATCH($P7182,[1]Dados!$N$2:$N$26779,),2)</f>
        <v>#N/A</v>
      </c>
      <c r="P7182" s="8">
        <v>173183</v>
      </c>
      <c r="Q7182" s="1">
        <v>37215</v>
      </c>
      <c r="R7182" s="1">
        <v>37219</v>
      </c>
      <c r="S7182" t="s">
        <v>2134</v>
      </c>
    </row>
    <row r="7183" spans="1:19" x14ac:dyDescent="0.2">
      <c r="A7183" s="7">
        <v>280480</v>
      </c>
      <c r="B7183" s="3">
        <v>31950</v>
      </c>
      <c r="C7183" s="3" t="s">
        <v>46</v>
      </c>
      <c r="D7183" s="2" t="s">
        <v>594</v>
      </c>
      <c r="E7183" s="3">
        <v>19</v>
      </c>
      <c r="F7183" s="17">
        <v>0</v>
      </c>
      <c r="G7183" s="17">
        <v>1</v>
      </c>
      <c r="H7183" s="17">
        <v>0</v>
      </c>
      <c r="I7183" s="7" t="s">
        <v>3</v>
      </c>
      <c r="J7183" s="7">
        <v>0</v>
      </c>
      <c r="K7183" s="4">
        <v>119</v>
      </c>
      <c r="L7183" s="5">
        <v>119.386</v>
      </c>
      <c r="M7183">
        <f>571260+63474</f>
        <v>634734</v>
      </c>
      <c r="N7183" s="33">
        <v>1</v>
      </c>
      <c r="O7183" s="50" t="e">
        <f>INDEX([1]Dados!$M$2:$N$26779,MATCH($P7183,[1]Dados!$N$2:$N$26779,),2)</f>
        <v>#N/A</v>
      </c>
      <c r="P7183" s="8">
        <v>173184</v>
      </c>
      <c r="Q7183" s="1">
        <v>37215</v>
      </c>
      <c r="R7183" s="1">
        <v>37219</v>
      </c>
      <c r="S7183" t="s">
        <v>2134</v>
      </c>
    </row>
    <row r="7184" spans="1:19" x14ac:dyDescent="0.2">
      <c r="A7184" s="7">
        <v>280480</v>
      </c>
      <c r="B7184" s="3">
        <v>31950</v>
      </c>
      <c r="C7184" s="3" t="s">
        <v>46</v>
      </c>
      <c r="D7184" s="2" t="s">
        <v>594</v>
      </c>
      <c r="E7184" s="3">
        <v>19</v>
      </c>
      <c r="F7184" s="17">
        <v>0</v>
      </c>
      <c r="G7184" s="17">
        <v>1</v>
      </c>
      <c r="H7184" s="17">
        <v>0</v>
      </c>
      <c r="I7184" s="7" t="s">
        <v>3</v>
      </c>
      <c r="J7184" s="7">
        <v>0</v>
      </c>
      <c r="K7184" s="4">
        <v>1203</v>
      </c>
      <c r="L7184" s="5">
        <v>1203.0829000000001</v>
      </c>
      <c r="M7184">
        <v>996089</v>
      </c>
      <c r="N7184" s="33">
        <v>1</v>
      </c>
      <c r="O7184" s="50" t="e">
        <f>INDEX([1]Dados!$M$2:$N$26779,MATCH($P7184,[1]Dados!$N$2:$N$26779,),2)</f>
        <v>#N/A</v>
      </c>
      <c r="P7184">
        <v>172720</v>
      </c>
      <c r="Q7184" s="1">
        <v>37215</v>
      </c>
      <c r="R7184" s="1">
        <v>37219</v>
      </c>
      <c r="S7184" t="s">
        <v>2134</v>
      </c>
    </row>
    <row r="7185" spans="1:19" x14ac:dyDescent="0.2">
      <c r="A7185" s="7">
        <v>280480</v>
      </c>
      <c r="B7185" s="3">
        <v>31950</v>
      </c>
      <c r="C7185" s="3" t="s">
        <v>46</v>
      </c>
      <c r="D7185" s="2" t="s">
        <v>594</v>
      </c>
      <c r="E7185" s="3">
        <v>19</v>
      </c>
      <c r="F7185" s="17">
        <v>0</v>
      </c>
      <c r="G7185" s="17">
        <v>1</v>
      </c>
      <c r="H7185" s="17">
        <v>0</v>
      </c>
      <c r="I7185" s="7">
        <v>1.3</v>
      </c>
      <c r="J7185" s="7">
        <v>28</v>
      </c>
      <c r="K7185" s="4">
        <v>1214</v>
      </c>
      <c r="L7185" s="5">
        <v>1214.0589</v>
      </c>
      <c r="M7185">
        <v>10154600</v>
      </c>
      <c r="N7185" s="33">
        <v>1</v>
      </c>
      <c r="O7185" s="50" t="e">
        <f>INDEX([1]Dados!$M$2:$N$26779,MATCH($P7185,[1]Dados!$N$2:$N$26779,),2)</f>
        <v>#N/A</v>
      </c>
      <c r="P7185">
        <v>173084</v>
      </c>
      <c r="Q7185" s="1">
        <v>37215</v>
      </c>
      <c r="R7185" s="1">
        <v>37219</v>
      </c>
      <c r="S7185" t="s">
        <v>1822</v>
      </c>
    </row>
    <row r="7186" spans="1:19" x14ac:dyDescent="0.2">
      <c r="A7186" s="7">
        <v>280480</v>
      </c>
      <c r="B7186" s="3">
        <v>31950</v>
      </c>
      <c r="C7186" s="3" t="s">
        <v>46</v>
      </c>
      <c r="D7186" s="2" t="s">
        <v>594</v>
      </c>
      <c r="E7186" s="3">
        <v>19</v>
      </c>
      <c r="F7186" s="17">
        <v>0</v>
      </c>
      <c r="G7186" s="17">
        <v>1</v>
      </c>
      <c r="H7186" s="17">
        <v>0</v>
      </c>
      <c r="I7186" s="7">
        <v>1.4</v>
      </c>
      <c r="J7186" s="7">
        <v>28</v>
      </c>
      <c r="K7186" s="4">
        <v>1214</v>
      </c>
      <c r="L7186" s="5">
        <v>1214.0589</v>
      </c>
      <c r="M7186">
        <v>10154600</v>
      </c>
      <c r="N7186" s="33">
        <v>1</v>
      </c>
      <c r="O7186" s="50" t="e">
        <f>INDEX([1]Dados!$M$2:$N$26779,MATCH($P7186,[1]Dados!$N$2:$N$26779,),2)</f>
        <v>#N/A</v>
      </c>
      <c r="P7186">
        <v>173084</v>
      </c>
      <c r="Q7186" s="1">
        <v>37215</v>
      </c>
      <c r="R7186" s="1">
        <v>37219</v>
      </c>
      <c r="S7186" t="s">
        <v>1822</v>
      </c>
    </row>
    <row r="7187" spans="1:19" x14ac:dyDescent="0.2">
      <c r="A7187" s="7">
        <v>280480</v>
      </c>
      <c r="B7187" s="3">
        <v>31950</v>
      </c>
      <c r="C7187" s="3" t="s">
        <v>46</v>
      </c>
      <c r="D7187" s="2" t="s">
        <v>594</v>
      </c>
      <c r="E7187" s="3">
        <v>19</v>
      </c>
      <c r="F7187" s="17">
        <v>0</v>
      </c>
      <c r="G7187" s="17">
        <v>1</v>
      </c>
      <c r="H7187" s="17">
        <v>0</v>
      </c>
      <c r="I7187" s="7">
        <v>1.5</v>
      </c>
      <c r="J7187" s="7">
        <v>28</v>
      </c>
      <c r="K7187" s="4">
        <v>1214</v>
      </c>
      <c r="L7187" s="5">
        <v>1214.0589</v>
      </c>
      <c r="M7187">
        <v>10154600</v>
      </c>
      <c r="N7187" s="33">
        <v>1</v>
      </c>
      <c r="O7187" s="50" t="e">
        <f>INDEX([1]Dados!$M$2:$N$26779,MATCH($P7187,[1]Dados!$N$2:$N$26779,),2)</f>
        <v>#N/A</v>
      </c>
      <c r="P7187">
        <v>173084</v>
      </c>
      <c r="Q7187" s="1">
        <v>37215</v>
      </c>
      <c r="R7187" s="1">
        <v>37219</v>
      </c>
      <c r="S7187" t="s">
        <v>1822</v>
      </c>
    </row>
    <row r="7188" spans="1:19" x14ac:dyDescent="0.2">
      <c r="A7188" s="7">
        <v>280480</v>
      </c>
      <c r="B7188" s="3">
        <v>31950</v>
      </c>
      <c r="C7188" s="3" t="s">
        <v>46</v>
      </c>
      <c r="D7188" s="2" t="s">
        <v>594</v>
      </c>
      <c r="E7188" s="3">
        <v>19</v>
      </c>
      <c r="F7188" s="17">
        <v>0</v>
      </c>
      <c r="G7188" s="17">
        <v>1</v>
      </c>
      <c r="H7188" s="17">
        <v>0</v>
      </c>
      <c r="I7188" s="7">
        <v>1.6</v>
      </c>
      <c r="J7188" s="7">
        <v>28</v>
      </c>
      <c r="K7188" s="4">
        <v>1214</v>
      </c>
      <c r="L7188" s="5">
        <v>1214.0589</v>
      </c>
      <c r="M7188">
        <v>10154600</v>
      </c>
      <c r="N7188" s="33">
        <v>1</v>
      </c>
      <c r="O7188" s="50" t="e">
        <f>INDEX([1]Dados!$M$2:$N$26779,MATCH($P7188,[1]Dados!$N$2:$N$26779,),2)</f>
        <v>#N/A</v>
      </c>
      <c r="P7188">
        <v>173084</v>
      </c>
      <c r="Q7188" s="1">
        <v>37215</v>
      </c>
      <c r="R7188" s="1">
        <v>37219</v>
      </c>
      <c r="S7188" t="s">
        <v>1822</v>
      </c>
    </row>
    <row r="7189" spans="1:19" x14ac:dyDescent="0.2">
      <c r="A7189" s="7">
        <v>280480</v>
      </c>
      <c r="B7189" s="3">
        <v>31950</v>
      </c>
      <c r="C7189" s="3" t="s">
        <v>46</v>
      </c>
      <c r="D7189" s="2" t="s">
        <v>594</v>
      </c>
      <c r="E7189" s="3">
        <v>19</v>
      </c>
      <c r="F7189" s="17">
        <v>0</v>
      </c>
      <c r="G7189" s="17">
        <v>1</v>
      </c>
      <c r="H7189" s="17">
        <v>0</v>
      </c>
      <c r="I7189" s="7">
        <v>1.1000000000000001</v>
      </c>
      <c r="J7189" s="7">
        <v>18</v>
      </c>
      <c r="K7189" s="4">
        <v>1214</v>
      </c>
      <c r="L7189" s="5">
        <v>1214.0442</v>
      </c>
      <c r="M7189">
        <v>267000</v>
      </c>
      <c r="N7189" s="33">
        <v>1</v>
      </c>
      <c r="O7189" s="50" t="e">
        <f>INDEX([1]Dados!$M$2:$N$26779,MATCH($P7189,[1]Dados!$N$2:$N$26779,),2)</f>
        <v>#N/A</v>
      </c>
      <c r="P7189">
        <v>173232</v>
      </c>
      <c r="Q7189" s="1">
        <v>37215</v>
      </c>
      <c r="R7189" s="1">
        <v>37219</v>
      </c>
      <c r="S7189" t="s">
        <v>2016</v>
      </c>
    </row>
    <row r="7190" spans="1:19" x14ac:dyDescent="0.2">
      <c r="A7190" s="7">
        <v>280480</v>
      </c>
      <c r="B7190" s="3">
        <v>31950</v>
      </c>
      <c r="C7190" s="3" t="s">
        <v>46</v>
      </c>
      <c r="D7190" s="2" t="s">
        <v>594</v>
      </c>
      <c r="E7190" s="3">
        <v>19</v>
      </c>
      <c r="F7190" s="17">
        <v>0</v>
      </c>
      <c r="G7190" s="17">
        <v>1</v>
      </c>
      <c r="H7190" s="17">
        <v>0</v>
      </c>
      <c r="I7190" s="7">
        <v>1.2</v>
      </c>
      <c r="J7190" s="7">
        <v>9</v>
      </c>
      <c r="K7190" s="4">
        <v>1214</v>
      </c>
      <c r="L7190" s="5">
        <v>1214.0442</v>
      </c>
      <c r="M7190">
        <v>267000</v>
      </c>
      <c r="N7190" s="33">
        <v>1</v>
      </c>
      <c r="O7190" s="50" t="e">
        <f>INDEX([1]Dados!$M$2:$N$26779,MATCH($P7190,[1]Dados!$N$2:$N$26779,),2)</f>
        <v>#N/A</v>
      </c>
      <c r="P7190">
        <v>173232</v>
      </c>
      <c r="Q7190" s="1">
        <v>37215</v>
      </c>
      <c r="R7190" s="1">
        <v>37219</v>
      </c>
      <c r="S7190" t="s">
        <v>2016</v>
      </c>
    </row>
    <row r="7191" spans="1:19" x14ac:dyDescent="0.2">
      <c r="A7191" s="7">
        <v>280480</v>
      </c>
      <c r="B7191" s="3">
        <v>31950</v>
      </c>
      <c r="C7191" s="3" t="s">
        <v>46</v>
      </c>
      <c r="D7191" s="2" t="s">
        <v>594</v>
      </c>
      <c r="E7191" s="3">
        <v>19</v>
      </c>
      <c r="F7191" s="17">
        <v>0</v>
      </c>
      <c r="G7191" s="17">
        <v>1</v>
      </c>
      <c r="H7191" s="17">
        <v>0</v>
      </c>
      <c r="I7191" s="7">
        <v>2.1</v>
      </c>
      <c r="J7191" s="7">
        <v>25</v>
      </c>
      <c r="K7191" s="4">
        <v>1220</v>
      </c>
      <c r="L7191" s="5">
        <v>1220.0906</v>
      </c>
      <c r="M7191">
        <v>429170.4</v>
      </c>
      <c r="N7191" s="33">
        <v>1</v>
      </c>
      <c r="O7191" s="50" t="e">
        <f>INDEX([1]Dados!$M$2:$N$26779,MATCH($P7191,[1]Dados!$N$2:$N$26779,),2)</f>
        <v>#N/A</v>
      </c>
      <c r="P7191">
        <v>173020</v>
      </c>
      <c r="Q7191" s="1">
        <v>37215</v>
      </c>
      <c r="R7191" s="1">
        <v>37219</v>
      </c>
      <c r="S7191" t="s">
        <v>1872</v>
      </c>
    </row>
    <row r="7192" spans="1:19" x14ac:dyDescent="0.2">
      <c r="A7192" s="7">
        <v>280480</v>
      </c>
      <c r="B7192" s="3">
        <v>31950</v>
      </c>
      <c r="C7192" s="3" t="s">
        <v>46</v>
      </c>
      <c r="D7192" s="2" t="s">
        <v>594</v>
      </c>
      <c r="E7192" s="3">
        <v>19</v>
      </c>
      <c r="F7192" s="17">
        <v>0</v>
      </c>
      <c r="G7192" s="17">
        <v>1</v>
      </c>
      <c r="H7192" s="17">
        <v>0</v>
      </c>
      <c r="I7192" s="7">
        <v>2.2000000000000002</v>
      </c>
      <c r="J7192" s="7">
        <v>20</v>
      </c>
      <c r="K7192" s="4">
        <v>1220</v>
      </c>
      <c r="L7192" s="5">
        <v>1220.0906</v>
      </c>
      <c r="M7192">
        <v>429170.4</v>
      </c>
      <c r="N7192" s="33">
        <v>1</v>
      </c>
      <c r="O7192" s="50" t="e">
        <f>INDEX([1]Dados!$M$2:$N$26779,MATCH($P7192,[1]Dados!$N$2:$N$26779,),2)</f>
        <v>#N/A</v>
      </c>
      <c r="P7192">
        <v>173020</v>
      </c>
      <c r="Q7192" s="1">
        <v>37215</v>
      </c>
      <c r="R7192" s="1">
        <v>37219</v>
      </c>
      <c r="S7192" t="s">
        <v>1872</v>
      </c>
    </row>
    <row r="7193" spans="1:19" x14ac:dyDescent="0.2">
      <c r="A7193" s="7">
        <v>280480</v>
      </c>
      <c r="B7193" s="3">
        <v>31950</v>
      </c>
      <c r="C7193" s="3" t="s">
        <v>46</v>
      </c>
      <c r="D7193" s="2" t="s">
        <v>594</v>
      </c>
      <c r="E7193" s="3">
        <v>19</v>
      </c>
      <c r="F7193" s="17">
        <v>0</v>
      </c>
      <c r="G7193" s="17">
        <v>1</v>
      </c>
      <c r="H7193" s="17">
        <v>0</v>
      </c>
      <c r="I7193" s="7">
        <v>2.2999999999999998</v>
      </c>
      <c r="J7193" s="7">
        <v>28</v>
      </c>
      <c r="K7193" s="4">
        <v>1220</v>
      </c>
      <c r="L7193" s="5">
        <v>1220.0906</v>
      </c>
      <c r="M7193" t="s">
        <v>2134</v>
      </c>
      <c r="N7193" s="33">
        <v>1</v>
      </c>
      <c r="O7193" s="50" t="e">
        <f>INDEX([1]Dados!$M$2:$N$26779,MATCH($P7193,[1]Dados!$N$2:$N$26779,),2)</f>
        <v>#N/A</v>
      </c>
      <c r="P7193">
        <v>173751</v>
      </c>
      <c r="Q7193" s="1">
        <v>37215</v>
      </c>
      <c r="R7193" s="1">
        <v>37219</v>
      </c>
      <c r="S7193" t="s">
        <v>1872</v>
      </c>
    </row>
    <row r="7194" spans="1:19" x14ac:dyDescent="0.2">
      <c r="A7194" s="7">
        <v>280480</v>
      </c>
      <c r="B7194" s="3">
        <v>31950</v>
      </c>
      <c r="C7194" s="3" t="s">
        <v>46</v>
      </c>
      <c r="D7194" s="2" t="s">
        <v>594</v>
      </c>
      <c r="E7194" s="3">
        <v>19</v>
      </c>
      <c r="F7194" s="17">
        <v>0</v>
      </c>
      <c r="G7194" s="17">
        <v>1</v>
      </c>
      <c r="H7194" s="17">
        <v>0</v>
      </c>
      <c r="I7194" s="7">
        <v>3.1</v>
      </c>
      <c r="J7194" s="7">
        <v>29</v>
      </c>
      <c r="K7194" s="4">
        <v>1293</v>
      </c>
      <c r="L7194" s="5">
        <v>1293.0592999999999</v>
      </c>
      <c r="M7194">
        <v>145167.01</v>
      </c>
      <c r="N7194" s="33">
        <v>1</v>
      </c>
      <c r="O7194" s="50" t="e">
        <f>INDEX([1]Dados!$M$2:$N$26779,MATCH($P7194,[1]Dados!$N$2:$N$26779,),2)</f>
        <v>#N/A</v>
      </c>
      <c r="P7194">
        <v>172554</v>
      </c>
      <c r="Q7194" s="1">
        <v>37215</v>
      </c>
      <c r="R7194" s="1">
        <v>37219</v>
      </c>
      <c r="S7194" t="s">
        <v>1801</v>
      </c>
    </row>
    <row r="7195" spans="1:19" x14ac:dyDescent="0.2">
      <c r="A7195" s="7">
        <v>280480</v>
      </c>
      <c r="B7195" s="3">
        <v>31950</v>
      </c>
      <c r="C7195" s="3" t="s">
        <v>46</v>
      </c>
      <c r="D7195" s="2" t="s">
        <v>594</v>
      </c>
      <c r="E7195" s="3">
        <v>19</v>
      </c>
      <c r="F7195" s="17">
        <v>0</v>
      </c>
      <c r="G7195" s="17">
        <v>1</v>
      </c>
      <c r="H7195" s="17">
        <v>0</v>
      </c>
      <c r="I7195" s="7">
        <v>3.2</v>
      </c>
      <c r="J7195" s="7">
        <v>22</v>
      </c>
      <c r="K7195" s="4">
        <v>1293</v>
      </c>
      <c r="L7195" s="5">
        <v>1293.0592999999999</v>
      </c>
      <c r="M7195">
        <v>145167.01</v>
      </c>
      <c r="N7195" s="33">
        <v>1</v>
      </c>
      <c r="O7195" s="50" t="e">
        <f>INDEX([1]Dados!$M$2:$N$26779,MATCH($P7195,[1]Dados!$N$2:$N$26779,),2)</f>
        <v>#N/A</v>
      </c>
      <c r="P7195">
        <v>172554</v>
      </c>
      <c r="Q7195" s="1">
        <v>37215</v>
      </c>
      <c r="R7195" s="1">
        <v>37219</v>
      </c>
      <c r="S7195" t="s">
        <v>1801</v>
      </c>
    </row>
    <row r="7196" spans="1:19" x14ac:dyDescent="0.2">
      <c r="A7196" s="7">
        <v>280480</v>
      </c>
      <c r="B7196" s="3">
        <v>31950</v>
      </c>
      <c r="C7196" s="3" t="s">
        <v>46</v>
      </c>
      <c r="D7196" s="2" t="s">
        <v>594</v>
      </c>
      <c r="E7196" s="3">
        <v>19</v>
      </c>
      <c r="F7196" s="17">
        <v>0</v>
      </c>
      <c r="G7196" s="17">
        <v>1</v>
      </c>
      <c r="H7196" s="17">
        <v>0</v>
      </c>
      <c r="I7196" s="7">
        <v>3.3</v>
      </c>
      <c r="J7196" s="7">
        <v>17</v>
      </c>
      <c r="K7196" s="4">
        <v>1293</v>
      </c>
      <c r="L7196" s="5">
        <v>1293.0592999999999</v>
      </c>
      <c r="M7196">
        <v>145167.01</v>
      </c>
      <c r="N7196" s="33">
        <v>1</v>
      </c>
      <c r="O7196" s="50" t="e">
        <f>INDEX([1]Dados!$M$2:$N$26779,MATCH($P7196,[1]Dados!$N$2:$N$26779,),2)</f>
        <v>#N/A</v>
      </c>
      <c r="P7196">
        <v>172554</v>
      </c>
      <c r="Q7196" s="1">
        <v>37215</v>
      </c>
      <c r="R7196" s="1">
        <v>37219</v>
      </c>
      <c r="S7196" t="s">
        <v>1801</v>
      </c>
    </row>
    <row r="7197" spans="1:19" x14ac:dyDescent="0.2">
      <c r="A7197" s="7">
        <v>280480</v>
      </c>
      <c r="B7197" s="3">
        <v>31950</v>
      </c>
      <c r="C7197" s="3" t="s">
        <v>46</v>
      </c>
      <c r="D7197" s="2" t="s">
        <v>594</v>
      </c>
      <c r="E7197" s="3">
        <v>19</v>
      </c>
      <c r="F7197" s="17">
        <v>0</v>
      </c>
      <c r="G7197" s="17">
        <v>1</v>
      </c>
      <c r="H7197" s="17">
        <v>0</v>
      </c>
      <c r="I7197" s="7" t="s">
        <v>3</v>
      </c>
      <c r="J7197" s="7">
        <v>0</v>
      </c>
      <c r="K7197" s="4">
        <v>1306</v>
      </c>
      <c r="L7197" s="5">
        <v>1306.2720999999999</v>
      </c>
      <c r="M7197">
        <v>19197.5</v>
      </c>
      <c r="N7197" s="33">
        <v>1</v>
      </c>
      <c r="O7197" s="50" t="e">
        <f>INDEX([1]Dados!$M$2:$N$26779,MATCH($P7197,[1]Dados!$N$2:$N$26779,),2)</f>
        <v>#N/A</v>
      </c>
      <c r="P7197">
        <v>172554</v>
      </c>
      <c r="Q7197" s="1">
        <v>37215</v>
      </c>
      <c r="R7197" s="1">
        <v>37219</v>
      </c>
      <c r="S7197" t="s">
        <v>2134</v>
      </c>
    </row>
    <row r="7198" spans="1:19" x14ac:dyDescent="0.2">
      <c r="A7198" s="7">
        <v>350110</v>
      </c>
      <c r="B7198" s="3">
        <v>61212</v>
      </c>
      <c r="C7198" s="3" t="s">
        <v>28</v>
      </c>
      <c r="D7198" s="2" t="s">
        <v>233</v>
      </c>
      <c r="E7198" s="3">
        <v>19</v>
      </c>
      <c r="F7198" s="17">
        <v>0</v>
      </c>
      <c r="G7198" s="17">
        <v>1</v>
      </c>
      <c r="H7198" s="17">
        <v>0</v>
      </c>
      <c r="I7198" s="7" t="s">
        <v>3</v>
      </c>
      <c r="J7198" s="27">
        <v>0</v>
      </c>
      <c r="K7198" s="8">
        <v>1203</v>
      </c>
      <c r="L7198" s="5">
        <v>1203.0829000000001</v>
      </c>
      <c r="M7198" s="27">
        <v>15977.22</v>
      </c>
      <c r="N7198" s="3">
        <v>1</v>
      </c>
      <c r="O7198" s="50" t="e">
        <f>INDEX([1]Dados!$M$2:$N$26779,MATCH($P7198,[1]Dados!$N$2:$N$26779,),2)</f>
        <v>#N/A</v>
      </c>
      <c r="P7198" s="8">
        <v>172588</v>
      </c>
      <c r="Q7198" s="1">
        <v>37215</v>
      </c>
      <c r="R7198" s="1">
        <v>37219</v>
      </c>
      <c r="S7198" t="s">
        <v>2134</v>
      </c>
    </row>
    <row r="7199" spans="1:19" x14ac:dyDescent="0.2">
      <c r="A7199" s="7">
        <v>350110</v>
      </c>
      <c r="B7199" s="3">
        <v>61212</v>
      </c>
      <c r="C7199" s="3" t="s">
        <v>28</v>
      </c>
      <c r="D7199" s="2" t="s">
        <v>233</v>
      </c>
      <c r="E7199" s="3">
        <v>19</v>
      </c>
      <c r="F7199" s="17">
        <v>0</v>
      </c>
      <c r="G7199" s="17">
        <v>1</v>
      </c>
      <c r="H7199" s="17">
        <v>0</v>
      </c>
      <c r="I7199" s="7">
        <v>1.1000000000000001</v>
      </c>
      <c r="J7199" s="7">
        <v>15</v>
      </c>
      <c r="K7199" s="4">
        <v>1214</v>
      </c>
      <c r="L7199" s="5">
        <v>1214.0587</v>
      </c>
      <c r="M7199">
        <v>77542.5</v>
      </c>
      <c r="N7199" s="3">
        <v>1</v>
      </c>
      <c r="O7199" s="50" t="e">
        <f>INDEX([1]Dados!$M$2:$N$26779,MATCH($P7199,[1]Dados!$N$2:$N$26779,),2)</f>
        <v>#N/A</v>
      </c>
      <c r="P7199">
        <v>172657</v>
      </c>
      <c r="Q7199" s="1">
        <v>37215</v>
      </c>
      <c r="R7199" s="1">
        <v>37219</v>
      </c>
      <c r="S7199" t="s">
        <v>1799</v>
      </c>
    </row>
    <row r="7200" spans="1:19" x14ac:dyDescent="0.2">
      <c r="A7200" s="7">
        <v>350110</v>
      </c>
      <c r="B7200" s="3">
        <v>61212</v>
      </c>
      <c r="C7200" s="3" t="s">
        <v>28</v>
      </c>
      <c r="D7200" s="2" t="s">
        <v>233</v>
      </c>
      <c r="E7200" s="3">
        <v>19</v>
      </c>
      <c r="F7200" s="17">
        <v>0</v>
      </c>
      <c r="G7200" s="17">
        <v>1</v>
      </c>
      <c r="H7200" s="17">
        <v>0</v>
      </c>
      <c r="I7200" s="7">
        <v>2.1</v>
      </c>
      <c r="J7200" s="7">
        <v>25</v>
      </c>
      <c r="K7200" s="4">
        <v>1214</v>
      </c>
      <c r="L7200" s="5">
        <v>1214.0589</v>
      </c>
      <c r="M7200">
        <v>320500</v>
      </c>
      <c r="N7200" s="3">
        <v>1</v>
      </c>
      <c r="O7200" s="50" t="e">
        <f>INDEX([1]Dados!$M$2:$N$26779,MATCH($P7200,[1]Dados!$N$2:$N$26779,),2)</f>
        <v>#N/A</v>
      </c>
      <c r="P7200">
        <v>173085</v>
      </c>
      <c r="Q7200" s="1">
        <v>37215</v>
      </c>
      <c r="R7200" s="1">
        <v>37219</v>
      </c>
      <c r="S7200" t="s">
        <v>1800</v>
      </c>
    </row>
    <row r="7201" spans="1:19" x14ac:dyDescent="0.2">
      <c r="A7201" s="7">
        <v>350110</v>
      </c>
      <c r="B7201" s="3">
        <v>61212</v>
      </c>
      <c r="C7201" s="3" t="s">
        <v>28</v>
      </c>
      <c r="D7201" s="2" t="s">
        <v>233</v>
      </c>
      <c r="E7201" s="3">
        <v>19</v>
      </c>
      <c r="F7201" s="17">
        <v>0</v>
      </c>
      <c r="G7201" s="17">
        <v>1</v>
      </c>
      <c r="H7201" s="17">
        <v>0</v>
      </c>
      <c r="I7201" s="7">
        <v>2.2000000000000002</v>
      </c>
      <c r="J7201" s="7">
        <v>28</v>
      </c>
      <c r="K7201" s="4">
        <v>1214</v>
      </c>
      <c r="L7201" s="5">
        <v>1214.0589</v>
      </c>
      <c r="M7201">
        <v>320500</v>
      </c>
      <c r="N7201" s="3">
        <v>1</v>
      </c>
      <c r="O7201" s="50" t="e">
        <f>INDEX([1]Dados!$M$2:$N$26779,MATCH($P7201,[1]Dados!$N$2:$N$26779,),2)</f>
        <v>#N/A</v>
      </c>
      <c r="P7201">
        <v>173085</v>
      </c>
      <c r="Q7201" s="1">
        <v>37215</v>
      </c>
      <c r="R7201" s="1">
        <v>37219</v>
      </c>
      <c r="S7201" t="s">
        <v>1800</v>
      </c>
    </row>
    <row r="7202" spans="1:19" x14ac:dyDescent="0.2">
      <c r="A7202" s="7">
        <v>350110</v>
      </c>
      <c r="B7202" s="3">
        <v>61212</v>
      </c>
      <c r="C7202" s="3" t="s">
        <v>28</v>
      </c>
      <c r="D7202" s="2" t="s">
        <v>233</v>
      </c>
      <c r="E7202" s="3">
        <v>19</v>
      </c>
      <c r="F7202" s="17">
        <v>0</v>
      </c>
      <c r="G7202" s="17">
        <v>1</v>
      </c>
      <c r="H7202" s="17">
        <v>0</v>
      </c>
      <c r="I7202" s="7">
        <v>2.2999999999999998</v>
      </c>
      <c r="J7202" s="7">
        <v>25</v>
      </c>
      <c r="K7202" s="4">
        <v>1214</v>
      </c>
      <c r="L7202" s="5">
        <v>1214.0589</v>
      </c>
      <c r="M7202">
        <v>320500</v>
      </c>
      <c r="N7202" s="3">
        <v>1</v>
      </c>
      <c r="O7202" s="50" t="e">
        <f>INDEX([1]Dados!$M$2:$N$26779,MATCH($P7202,[1]Dados!$N$2:$N$26779,),2)</f>
        <v>#N/A</v>
      </c>
      <c r="P7202">
        <v>173085</v>
      </c>
      <c r="Q7202" s="1">
        <v>37215</v>
      </c>
      <c r="R7202" s="1">
        <v>37219</v>
      </c>
      <c r="S7202" t="s">
        <v>1800</v>
      </c>
    </row>
    <row r="7203" spans="1:19" x14ac:dyDescent="0.2">
      <c r="A7203" s="7">
        <v>350110</v>
      </c>
      <c r="B7203" s="3">
        <v>61212</v>
      </c>
      <c r="C7203" s="3" t="s">
        <v>28</v>
      </c>
      <c r="D7203" s="2" t="s">
        <v>233</v>
      </c>
      <c r="E7203" s="3">
        <v>19</v>
      </c>
      <c r="F7203" s="17">
        <v>0</v>
      </c>
      <c r="G7203" s="17">
        <v>1</v>
      </c>
      <c r="H7203" s="17">
        <v>0</v>
      </c>
      <c r="I7203" s="7">
        <v>2.4</v>
      </c>
      <c r="J7203" s="7">
        <v>28</v>
      </c>
      <c r="K7203" s="4">
        <v>1214</v>
      </c>
      <c r="L7203" s="5">
        <v>1214.0589</v>
      </c>
      <c r="M7203">
        <v>320500</v>
      </c>
      <c r="N7203" s="3">
        <v>1</v>
      </c>
      <c r="O7203" s="50" t="e">
        <f>INDEX([1]Dados!$M$2:$N$26779,MATCH($P7203,[1]Dados!$N$2:$N$26779,),2)</f>
        <v>#N/A</v>
      </c>
      <c r="P7203">
        <v>173085</v>
      </c>
      <c r="Q7203" s="1">
        <v>37215</v>
      </c>
      <c r="R7203" s="1">
        <v>37219</v>
      </c>
      <c r="S7203" t="s">
        <v>1800</v>
      </c>
    </row>
    <row r="7204" spans="1:19" x14ac:dyDescent="0.2">
      <c r="A7204" s="7">
        <v>350110</v>
      </c>
      <c r="B7204" s="3">
        <v>61212</v>
      </c>
      <c r="C7204" s="3" t="s">
        <v>28</v>
      </c>
      <c r="D7204" s="2" t="s">
        <v>233</v>
      </c>
      <c r="E7204" s="3">
        <v>19</v>
      </c>
      <c r="F7204" s="17">
        <v>0</v>
      </c>
      <c r="G7204" s="17">
        <v>1</v>
      </c>
      <c r="H7204" s="17">
        <v>0</v>
      </c>
      <c r="I7204" s="7">
        <v>2.5</v>
      </c>
      <c r="J7204" s="7">
        <v>20</v>
      </c>
      <c r="K7204" s="4">
        <v>1214</v>
      </c>
      <c r="L7204" s="5">
        <v>1214.0589</v>
      </c>
      <c r="M7204">
        <v>320500</v>
      </c>
      <c r="N7204" s="3">
        <v>1</v>
      </c>
      <c r="O7204" s="50" t="e">
        <f>INDEX([1]Dados!$M$2:$N$26779,MATCH($P7204,[1]Dados!$N$2:$N$26779,),2)</f>
        <v>#N/A</v>
      </c>
      <c r="P7204">
        <v>173085</v>
      </c>
      <c r="Q7204" s="1">
        <v>37215</v>
      </c>
      <c r="R7204" s="1">
        <v>37219</v>
      </c>
      <c r="S7204" t="s">
        <v>1800</v>
      </c>
    </row>
    <row r="7205" spans="1:19" x14ac:dyDescent="0.2">
      <c r="A7205" s="7">
        <v>350110</v>
      </c>
      <c r="B7205" s="3">
        <v>61212</v>
      </c>
      <c r="C7205" s="3" t="s">
        <v>28</v>
      </c>
      <c r="D7205" s="2" t="s">
        <v>233</v>
      </c>
      <c r="E7205" s="3">
        <v>19</v>
      </c>
      <c r="F7205" s="17">
        <v>0</v>
      </c>
      <c r="G7205" s="17">
        <v>1</v>
      </c>
      <c r="H7205" s="17">
        <v>0</v>
      </c>
      <c r="I7205" s="7">
        <v>2.6</v>
      </c>
      <c r="J7205" s="7">
        <v>25</v>
      </c>
      <c r="K7205" s="4">
        <v>1214</v>
      </c>
      <c r="L7205" s="5">
        <v>1214.0589</v>
      </c>
      <c r="M7205">
        <v>320500</v>
      </c>
      <c r="N7205" s="3">
        <v>1</v>
      </c>
      <c r="O7205" s="50" t="e">
        <f>INDEX([1]Dados!$M$2:$N$26779,MATCH($P7205,[1]Dados!$N$2:$N$26779,),2)</f>
        <v>#N/A</v>
      </c>
      <c r="P7205">
        <v>173085</v>
      </c>
      <c r="Q7205" s="1">
        <v>37215</v>
      </c>
      <c r="R7205" s="1">
        <v>37219</v>
      </c>
      <c r="S7205" t="s">
        <v>1800</v>
      </c>
    </row>
    <row r="7206" spans="1:19" x14ac:dyDescent="0.2">
      <c r="A7206" s="7">
        <v>350110</v>
      </c>
      <c r="B7206" s="3">
        <v>61212</v>
      </c>
      <c r="C7206" s="3" t="s">
        <v>28</v>
      </c>
      <c r="D7206" s="2" t="s">
        <v>233</v>
      </c>
      <c r="E7206" s="3">
        <v>19</v>
      </c>
      <c r="F7206" s="17">
        <v>0</v>
      </c>
      <c r="G7206" s="17">
        <v>1</v>
      </c>
      <c r="H7206" s="17">
        <v>0</v>
      </c>
      <c r="I7206" s="7">
        <v>2.7</v>
      </c>
      <c r="J7206" s="7">
        <v>24</v>
      </c>
      <c r="K7206" s="4">
        <v>1214</v>
      </c>
      <c r="L7206" s="5">
        <v>1214.0589</v>
      </c>
      <c r="M7206">
        <v>320500</v>
      </c>
      <c r="N7206" s="3">
        <v>1</v>
      </c>
      <c r="O7206" s="50" t="e">
        <f>INDEX([1]Dados!$M$2:$N$26779,MATCH($P7206,[1]Dados!$N$2:$N$26779,),2)</f>
        <v>#N/A</v>
      </c>
      <c r="P7206">
        <v>173085</v>
      </c>
      <c r="Q7206" s="1">
        <v>37215</v>
      </c>
      <c r="R7206" s="1">
        <v>37219</v>
      </c>
      <c r="S7206" t="s">
        <v>1800</v>
      </c>
    </row>
    <row r="7207" spans="1:19" x14ac:dyDescent="0.2">
      <c r="A7207" s="7">
        <v>350110</v>
      </c>
      <c r="B7207" s="3">
        <v>61212</v>
      </c>
      <c r="C7207" s="3" t="s">
        <v>28</v>
      </c>
      <c r="D7207" s="2" t="s">
        <v>233</v>
      </c>
      <c r="E7207" s="3">
        <v>19</v>
      </c>
      <c r="F7207" s="17">
        <v>0</v>
      </c>
      <c r="G7207" s="17">
        <v>1</v>
      </c>
      <c r="H7207" s="17">
        <v>0</v>
      </c>
      <c r="I7207" s="7">
        <v>2.8</v>
      </c>
      <c r="J7207" s="7">
        <v>24</v>
      </c>
      <c r="K7207" s="4">
        <v>1214</v>
      </c>
      <c r="L7207" s="5">
        <v>1214.0589</v>
      </c>
      <c r="M7207">
        <v>320500</v>
      </c>
      <c r="N7207" s="3">
        <v>1</v>
      </c>
      <c r="O7207" s="50" t="e">
        <f>INDEX([1]Dados!$M$2:$N$26779,MATCH($P7207,[1]Dados!$N$2:$N$26779,),2)</f>
        <v>#N/A</v>
      </c>
      <c r="P7207">
        <v>173085</v>
      </c>
      <c r="Q7207" s="1">
        <v>37215</v>
      </c>
      <c r="R7207" s="1">
        <v>37219</v>
      </c>
      <c r="S7207" t="s">
        <v>1800</v>
      </c>
    </row>
    <row r="7208" spans="1:19" x14ac:dyDescent="0.2">
      <c r="A7208" s="7">
        <v>350110</v>
      </c>
      <c r="B7208" s="3">
        <v>61212</v>
      </c>
      <c r="C7208" s="3" t="s">
        <v>28</v>
      </c>
      <c r="D7208" s="2" t="s">
        <v>233</v>
      </c>
      <c r="E7208" s="3">
        <v>19</v>
      </c>
      <c r="F7208" s="17">
        <v>0</v>
      </c>
      <c r="G7208" s="17">
        <v>1</v>
      </c>
      <c r="H7208" s="17">
        <v>0</v>
      </c>
      <c r="I7208" s="7">
        <v>2.9</v>
      </c>
      <c r="J7208" s="7">
        <v>25</v>
      </c>
      <c r="K7208" s="4">
        <v>1214</v>
      </c>
      <c r="L7208" s="5">
        <v>1214.0589</v>
      </c>
      <c r="M7208">
        <v>320500</v>
      </c>
      <c r="N7208" s="3">
        <v>1</v>
      </c>
      <c r="O7208" s="50" t="e">
        <f>INDEX([1]Dados!$M$2:$N$26779,MATCH($P7208,[1]Dados!$N$2:$N$26779,),2)</f>
        <v>#N/A</v>
      </c>
      <c r="P7208">
        <v>173085</v>
      </c>
      <c r="Q7208" s="1">
        <v>37215</v>
      </c>
      <c r="R7208" s="1">
        <v>37219</v>
      </c>
      <c r="S7208" t="s">
        <v>1800</v>
      </c>
    </row>
    <row r="7209" spans="1:19" x14ac:dyDescent="0.2">
      <c r="A7209" s="7">
        <v>350110</v>
      </c>
      <c r="B7209" s="3">
        <v>61212</v>
      </c>
      <c r="C7209" s="3" t="s">
        <v>28</v>
      </c>
      <c r="D7209" s="2" t="s">
        <v>233</v>
      </c>
      <c r="E7209" s="3">
        <v>19</v>
      </c>
      <c r="F7209" s="17">
        <v>0</v>
      </c>
      <c r="G7209" s="17">
        <v>1</v>
      </c>
      <c r="H7209" s="17">
        <v>0</v>
      </c>
      <c r="I7209" s="7" t="s">
        <v>3</v>
      </c>
      <c r="J7209" s="27">
        <v>0</v>
      </c>
      <c r="K7209" s="8">
        <v>1214</v>
      </c>
      <c r="L7209" s="5">
        <v>1214.8580999999999</v>
      </c>
      <c r="M7209" s="27">
        <v>28920</v>
      </c>
      <c r="N7209" s="3">
        <v>1</v>
      </c>
      <c r="O7209" s="50" t="e">
        <f>INDEX([1]Dados!$M$2:$N$26779,MATCH($P7209,[1]Dados!$N$2:$N$26779,),2)</f>
        <v>#N/A</v>
      </c>
      <c r="P7209" s="8">
        <v>172618</v>
      </c>
      <c r="Q7209" s="1">
        <v>37215</v>
      </c>
      <c r="R7209" s="1">
        <v>37219</v>
      </c>
      <c r="S7209" t="s">
        <v>2134</v>
      </c>
    </row>
    <row r="7210" spans="1:19" x14ac:dyDescent="0.2">
      <c r="A7210" s="7">
        <v>350110</v>
      </c>
      <c r="B7210" s="3">
        <v>61212</v>
      </c>
      <c r="C7210" s="3" t="s">
        <v>28</v>
      </c>
      <c r="D7210" s="2" t="s">
        <v>233</v>
      </c>
      <c r="E7210" s="3">
        <v>19</v>
      </c>
      <c r="F7210" s="17">
        <v>0</v>
      </c>
      <c r="G7210" s="17">
        <v>1</v>
      </c>
      <c r="H7210" s="17">
        <v>0</v>
      </c>
      <c r="I7210" s="7" t="s">
        <v>3</v>
      </c>
      <c r="J7210" s="27">
        <v>0</v>
      </c>
      <c r="K7210" s="8">
        <v>1293</v>
      </c>
      <c r="L7210" s="5">
        <v>1293.0592999999999</v>
      </c>
      <c r="M7210" s="27">
        <v>4495.8</v>
      </c>
      <c r="N7210" s="3">
        <v>1</v>
      </c>
      <c r="O7210" s="50" t="e">
        <f>INDEX([1]Dados!$M$2:$N$26779,MATCH($P7210,[1]Dados!$N$2:$N$26779,),2)</f>
        <v>#N/A</v>
      </c>
      <c r="P7210" s="8">
        <v>172516</v>
      </c>
      <c r="Q7210" s="1">
        <v>37215</v>
      </c>
      <c r="R7210" s="1">
        <v>37219</v>
      </c>
      <c r="S7210" t="s">
        <v>2134</v>
      </c>
    </row>
    <row r="7211" spans="1:19" x14ac:dyDescent="0.2">
      <c r="A7211" s="7">
        <v>350920</v>
      </c>
      <c r="B7211" s="3">
        <v>62855</v>
      </c>
      <c r="C7211" s="3" t="s">
        <v>28</v>
      </c>
      <c r="D7211" s="2" t="s">
        <v>321</v>
      </c>
      <c r="E7211" s="3">
        <v>19</v>
      </c>
      <c r="F7211" s="17">
        <v>0</v>
      </c>
      <c r="G7211" s="17">
        <v>1</v>
      </c>
      <c r="H7211" s="17">
        <v>0</v>
      </c>
      <c r="I7211" s="7">
        <v>9.1</v>
      </c>
      <c r="J7211" s="7">
        <v>18</v>
      </c>
      <c r="K7211" s="4">
        <v>1203</v>
      </c>
      <c r="L7211" s="5">
        <v>1203.0829000000001</v>
      </c>
      <c r="M7211">
        <v>46438.3</v>
      </c>
      <c r="N7211" s="3">
        <v>1</v>
      </c>
      <c r="O7211" s="50" t="e">
        <f>INDEX([1]Dados!$M$2:$N$26779,MATCH($P7211,[1]Dados!$N$2:$N$26779,),2)</f>
        <v>#N/A</v>
      </c>
      <c r="P7211">
        <v>172722</v>
      </c>
      <c r="Q7211" s="1">
        <v>37215</v>
      </c>
      <c r="R7211" s="1">
        <v>37219</v>
      </c>
      <c r="S7211" t="s">
        <v>1530</v>
      </c>
    </row>
    <row r="7212" spans="1:19" x14ac:dyDescent="0.2">
      <c r="A7212" s="7">
        <v>350920</v>
      </c>
      <c r="B7212" s="3">
        <v>62855</v>
      </c>
      <c r="C7212" s="3" t="s">
        <v>28</v>
      </c>
      <c r="D7212" s="2" t="s">
        <v>321</v>
      </c>
      <c r="E7212" s="3">
        <v>19</v>
      </c>
      <c r="F7212" s="17">
        <v>0</v>
      </c>
      <c r="G7212" s="17">
        <v>1</v>
      </c>
      <c r="H7212" s="17">
        <v>0</v>
      </c>
      <c r="I7212" s="7">
        <v>10.1</v>
      </c>
      <c r="J7212" s="7">
        <v>25</v>
      </c>
      <c r="K7212" s="4">
        <v>1214</v>
      </c>
      <c r="L7212" s="5">
        <v>1214.0589</v>
      </c>
      <c r="M7212">
        <v>1003552</v>
      </c>
      <c r="N7212" s="3">
        <v>1</v>
      </c>
      <c r="O7212" s="50" t="e">
        <f>INDEX([1]Dados!$M$2:$N$26779,MATCH($P7212,[1]Dados!$N$2:$N$26779,),2)</f>
        <v>#N/A</v>
      </c>
      <c r="P7212">
        <v>173086</v>
      </c>
      <c r="Q7212" s="1">
        <v>37215</v>
      </c>
      <c r="R7212" s="1">
        <v>37219</v>
      </c>
      <c r="S7212" t="s">
        <v>1532</v>
      </c>
    </row>
    <row r="7213" spans="1:19" x14ac:dyDescent="0.2">
      <c r="A7213" s="7">
        <v>350920</v>
      </c>
      <c r="B7213" s="3">
        <v>62855</v>
      </c>
      <c r="C7213" s="3" t="s">
        <v>28</v>
      </c>
      <c r="D7213" s="2" t="s">
        <v>321</v>
      </c>
      <c r="E7213" s="3">
        <v>19</v>
      </c>
      <c r="F7213" s="17">
        <v>0</v>
      </c>
      <c r="G7213" s="17">
        <v>1</v>
      </c>
      <c r="H7213" s="17">
        <v>0</v>
      </c>
      <c r="I7213" s="7">
        <v>10.199999999999999</v>
      </c>
      <c r="J7213" s="7">
        <v>25</v>
      </c>
      <c r="K7213" s="4">
        <v>1214</v>
      </c>
      <c r="L7213" s="5">
        <v>1214.0589</v>
      </c>
      <c r="M7213">
        <v>1003552</v>
      </c>
      <c r="N7213" s="3">
        <v>1</v>
      </c>
      <c r="O7213" s="50" t="e">
        <f>INDEX([1]Dados!$M$2:$N$26779,MATCH($P7213,[1]Dados!$N$2:$N$26779,),2)</f>
        <v>#N/A</v>
      </c>
      <c r="P7213">
        <v>173086</v>
      </c>
      <c r="Q7213" s="1">
        <v>37215</v>
      </c>
      <c r="R7213" s="1">
        <v>37219</v>
      </c>
      <c r="S7213" t="s">
        <v>1532</v>
      </c>
    </row>
    <row r="7214" spans="1:19" x14ac:dyDescent="0.2">
      <c r="A7214" s="7">
        <v>350920</v>
      </c>
      <c r="B7214" s="3">
        <v>62855</v>
      </c>
      <c r="C7214" s="3" t="s">
        <v>28</v>
      </c>
      <c r="D7214" s="2" t="s">
        <v>321</v>
      </c>
      <c r="E7214" s="3">
        <v>19</v>
      </c>
      <c r="F7214" s="17">
        <v>0</v>
      </c>
      <c r="G7214" s="17">
        <v>1</v>
      </c>
      <c r="H7214" s="17">
        <v>0</v>
      </c>
      <c r="I7214" s="7">
        <v>1.1000000000000001</v>
      </c>
      <c r="J7214" s="7">
        <v>13</v>
      </c>
      <c r="K7214" s="4">
        <v>1214</v>
      </c>
      <c r="L7214" s="5">
        <v>1214.0808</v>
      </c>
      <c r="M7214">
        <v>96000</v>
      </c>
      <c r="N7214" s="3">
        <v>1</v>
      </c>
      <c r="O7214" s="50" t="e">
        <f>INDEX([1]Dados!$M$2:$N$26779,MATCH($P7214,[1]Dados!$N$2:$N$26779,),2)</f>
        <v>#N/A</v>
      </c>
      <c r="P7214">
        <v>172776</v>
      </c>
      <c r="Q7214" s="1">
        <v>37215</v>
      </c>
      <c r="R7214" s="1">
        <v>37219</v>
      </c>
      <c r="S7214" t="s">
        <v>1531</v>
      </c>
    </row>
    <row r="7215" spans="1:19" x14ac:dyDescent="0.2">
      <c r="A7215" s="7">
        <v>350920</v>
      </c>
      <c r="B7215" s="3">
        <v>62855</v>
      </c>
      <c r="C7215" s="3" t="s">
        <v>28</v>
      </c>
      <c r="D7215" s="2" t="s">
        <v>321</v>
      </c>
      <c r="E7215" s="3">
        <v>19</v>
      </c>
      <c r="F7215" s="17">
        <v>0</v>
      </c>
      <c r="G7215" s="17">
        <v>1</v>
      </c>
      <c r="H7215" s="17">
        <v>0</v>
      </c>
      <c r="I7215" s="7">
        <v>3.1</v>
      </c>
      <c r="J7215" s="7">
        <v>18</v>
      </c>
      <c r="K7215" s="4">
        <v>1214</v>
      </c>
      <c r="L7215" s="5">
        <v>1214.8580999999999</v>
      </c>
      <c r="M7215">
        <v>179956</v>
      </c>
      <c r="N7215" s="3">
        <v>1</v>
      </c>
      <c r="O7215" s="50" t="e">
        <f>INDEX([1]Dados!$M$2:$N$26779,MATCH($P7215,[1]Dados!$N$2:$N$26779,),2)</f>
        <v>#N/A</v>
      </c>
      <c r="P7215">
        <v>172942</v>
      </c>
      <c r="Q7215" s="1">
        <v>37215</v>
      </c>
      <c r="R7215" s="1">
        <v>37219</v>
      </c>
      <c r="S7215" t="s">
        <v>990</v>
      </c>
    </row>
    <row r="7216" spans="1:19" x14ac:dyDescent="0.2">
      <c r="A7216" s="7">
        <v>350920</v>
      </c>
      <c r="B7216" s="3">
        <v>62855</v>
      </c>
      <c r="C7216" s="3" t="s">
        <v>28</v>
      </c>
      <c r="D7216" s="2" t="s">
        <v>321</v>
      </c>
      <c r="E7216" s="3">
        <v>19</v>
      </c>
      <c r="F7216" s="17">
        <v>0</v>
      </c>
      <c r="G7216" s="17">
        <v>1</v>
      </c>
      <c r="H7216" s="17">
        <v>0</v>
      </c>
      <c r="I7216" s="7">
        <v>3.2</v>
      </c>
      <c r="J7216" s="7">
        <v>18</v>
      </c>
      <c r="K7216" s="4">
        <v>1214</v>
      </c>
      <c r="L7216" s="5">
        <v>1214.8580999999999</v>
      </c>
      <c r="M7216">
        <v>179956</v>
      </c>
      <c r="N7216" s="3">
        <v>1</v>
      </c>
      <c r="O7216" s="50" t="e">
        <f>INDEX([1]Dados!$M$2:$N$26779,MATCH($P7216,[1]Dados!$N$2:$N$26779,),2)</f>
        <v>#N/A</v>
      </c>
      <c r="P7216">
        <v>172942</v>
      </c>
      <c r="Q7216" s="1">
        <v>37215</v>
      </c>
      <c r="R7216" s="1">
        <v>37219</v>
      </c>
      <c r="S7216" t="s">
        <v>990</v>
      </c>
    </row>
    <row r="7217" spans="1:19" x14ac:dyDescent="0.2">
      <c r="A7217" s="7">
        <v>350920</v>
      </c>
      <c r="B7217" s="3">
        <v>62855</v>
      </c>
      <c r="C7217" s="3" t="s">
        <v>28</v>
      </c>
      <c r="D7217" s="2" t="s">
        <v>321</v>
      </c>
      <c r="E7217" s="3">
        <v>19</v>
      </c>
      <c r="F7217" s="17">
        <v>0</v>
      </c>
      <c r="G7217" s="17">
        <v>1</v>
      </c>
      <c r="H7217" s="17">
        <v>0</v>
      </c>
      <c r="I7217" s="7">
        <v>6.1</v>
      </c>
      <c r="J7217" s="7">
        <v>18</v>
      </c>
      <c r="K7217" s="4">
        <v>1214</v>
      </c>
      <c r="L7217" s="5">
        <v>1214.8580999999999</v>
      </c>
      <c r="M7217">
        <v>120000</v>
      </c>
      <c r="N7217" s="3">
        <v>1</v>
      </c>
      <c r="O7217" s="50" t="e">
        <f>INDEX([1]Dados!$M$2:$N$26779,MATCH($P7217,[1]Dados!$N$2:$N$26779,),2)</f>
        <v>#N/A</v>
      </c>
      <c r="P7217">
        <v>172943</v>
      </c>
      <c r="Q7217" s="1">
        <v>37215</v>
      </c>
      <c r="R7217" s="1">
        <v>37219</v>
      </c>
      <c r="S7217" t="s">
        <v>990</v>
      </c>
    </row>
    <row r="7218" spans="1:19" x14ac:dyDescent="0.2">
      <c r="A7218" s="7">
        <v>350920</v>
      </c>
      <c r="B7218" s="3">
        <v>62855</v>
      </c>
      <c r="C7218" s="3" t="s">
        <v>28</v>
      </c>
      <c r="D7218" s="2" t="s">
        <v>321</v>
      </c>
      <c r="E7218" s="3">
        <v>19</v>
      </c>
      <c r="F7218" s="17">
        <v>0</v>
      </c>
      <c r="G7218" s="17">
        <v>1</v>
      </c>
      <c r="H7218" s="17">
        <v>0</v>
      </c>
      <c r="I7218" s="7">
        <v>6.2</v>
      </c>
      <c r="J7218" s="7">
        <v>18</v>
      </c>
      <c r="K7218" s="4">
        <v>1214</v>
      </c>
      <c r="L7218" s="5">
        <v>1214.8580999999999</v>
      </c>
      <c r="M7218">
        <v>120000</v>
      </c>
      <c r="N7218" s="3">
        <v>1</v>
      </c>
      <c r="O7218" s="50" t="e">
        <f>INDEX([1]Dados!$M$2:$N$26779,MATCH($P7218,[1]Dados!$N$2:$N$26779,),2)</f>
        <v>#N/A</v>
      </c>
      <c r="P7218">
        <v>172943</v>
      </c>
      <c r="Q7218" s="1">
        <v>37215</v>
      </c>
      <c r="R7218" s="1">
        <v>37219</v>
      </c>
      <c r="S7218" t="s">
        <v>990</v>
      </c>
    </row>
    <row r="7219" spans="1:19" x14ac:dyDescent="0.2">
      <c r="A7219" s="7">
        <v>350920</v>
      </c>
      <c r="B7219" s="3">
        <v>62855</v>
      </c>
      <c r="C7219" s="3" t="s">
        <v>28</v>
      </c>
      <c r="D7219" s="2" t="s">
        <v>321</v>
      </c>
      <c r="E7219" s="3">
        <v>19</v>
      </c>
      <c r="F7219" s="17">
        <v>0</v>
      </c>
      <c r="G7219" s="17">
        <v>1</v>
      </c>
      <c r="H7219" s="17">
        <v>0</v>
      </c>
      <c r="I7219" s="7">
        <v>6.3</v>
      </c>
      <c r="J7219" s="7">
        <v>7</v>
      </c>
      <c r="K7219" s="4">
        <v>1214</v>
      </c>
      <c r="L7219" s="5">
        <v>1214.8580999999999</v>
      </c>
      <c r="M7219">
        <v>120000</v>
      </c>
      <c r="N7219" s="3">
        <v>1</v>
      </c>
      <c r="O7219" s="50" t="e">
        <f>INDEX([1]Dados!$M$2:$N$26779,MATCH($P7219,[1]Dados!$N$2:$N$26779,),2)</f>
        <v>#N/A</v>
      </c>
      <c r="P7219">
        <v>172943</v>
      </c>
      <c r="Q7219" s="1">
        <v>37215</v>
      </c>
      <c r="R7219" s="1">
        <v>37219</v>
      </c>
      <c r="S7219" t="s">
        <v>990</v>
      </c>
    </row>
    <row r="7220" spans="1:19" x14ac:dyDescent="0.2">
      <c r="A7220" s="7">
        <v>350920</v>
      </c>
      <c r="B7220" s="3">
        <v>62855</v>
      </c>
      <c r="C7220" s="3" t="s">
        <v>28</v>
      </c>
      <c r="D7220" s="2" t="s">
        <v>321</v>
      </c>
      <c r="E7220" s="3">
        <v>19</v>
      </c>
      <c r="F7220" s="17">
        <v>0</v>
      </c>
      <c r="G7220" s="17">
        <v>1</v>
      </c>
      <c r="H7220" s="17">
        <v>0</v>
      </c>
      <c r="I7220" s="7">
        <v>6.4</v>
      </c>
      <c r="J7220" s="7">
        <v>7</v>
      </c>
      <c r="K7220" s="4">
        <v>1214</v>
      </c>
      <c r="L7220" s="5">
        <v>1214.8580999999999</v>
      </c>
      <c r="M7220">
        <v>120000</v>
      </c>
      <c r="N7220" s="3">
        <v>1</v>
      </c>
      <c r="O7220" s="50" t="e">
        <f>INDEX([1]Dados!$M$2:$N$26779,MATCH($P7220,[1]Dados!$N$2:$N$26779,),2)</f>
        <v>#N/A</v>
      </c>
      <c r="P7220">
        <v>172943</v>
      </c>
      <c r="Q7220" s="1">
        <v>37215</v>
      </c>
      <c r="R7220" s="1">
        <v>37219</v>
      </c>
      <c r="S7220" t="s">
        <v>990</v>
      </c>
    </row>
    <row r="7221" spans="1:19" x14ac:dyDescent="0.2">
      <c r="A7221" s="7">
        <v>350920</v>
      </c>
      <c r="B7221" s="3">
        <v>62855</v>
      </c>
      <c r="C7221" s="3" t="s">
        <v>28</v>
      </c>
      <c r="D7221" s="2" t="s">
        <v>321</v>
      </c>
      <c r="E7221" s="3">
        <v>19</v>
      </c>
      <c r="F7221" s="17">
        <v>0</v>
      </c>
      <c r="G7221" s="17">
        <v>1</v>
      </c>
      <c r="H7221" s="17">
        <v>0</v>
      </c>
      <c r="I7221" s="7">
        <v>2.1</v>
      </c>
      <c r="J7221" s="7">
        <v>18</v>
      </c>
      <c r="K7221" s="4">
        <v>1214</v>
      </c>
      <c r="L7221" s="5">
        <v>1214.8580999999999</v>
      </c>
      <c r="M7221">
        <v>47245.38</v>
      </c>
      <c r="N7221" s="3">
        <v>1</v>
      </c>
      <c r="O7221" s="50" t="e">
        <f>INDEX([1]Dados!$M$2:$N$26779,MATCH($P7221,[1]Dados!$N$2:$N$26779,),2)</f>
        <v>#N/A</v>
      </c>
      <c r="P7221">
        <v>172944</v>
      </c>
      <c r="Q7221" s="1">
        <v>37215</v>
      </c>
      <c r="R7221" s="1">
        <v>37219</v>
      </c>
      <c r="S7221" t="s">
        <v>991</v>
      </c>
    </row>
    <row r="7222" spans="1:19" x14ac:dyDescent="0.2">
      <c r="A7222" s="7">
        <v>350920</v>
      </c>
      <c r="B7222" s="3">
        <v>62855</v>
      </c>
      <c r="C7222" s="3" t="s">
        <v>28</v>
      </c>
      <c r="D7222" s="2" t="s">
        <v>321</v>
      </c>
      <c r="E7222" s="3">
        <v>19</v>
      </c>
      <c r="F7222" s="17">
        <v>0</v>
      </c>
      <c r="G7222" s="17">
        <v>1</v>
      </c>
      <c r="H7222" s="17">
        <v>0</v>
      </c>
      <c r="I7222" s="7">
        <v>2.2000000000000002</v>
      </c>
      <c r="J7222" s="7">
        <v>14</v>
      </c>
      <c r="K7222" s="4">
        <v>1214</v>
      </c>
      <c r="L7222" s="5">
        <v>1214.8580999999999</v>
      </c>
      <c r="M7222">
        <v>47245.38</v>
      </c>
      <c r="N7222" s="3">
        <v>1</v>
      </c>
      <c r="O7222" s="50" t="e">
        <f>INDEX([1]Dados!$M$2:$N$26779,MATCH($P7222,[1]Dados!$N$2:$N$26779,),2)</f>
        <v>#N/A</v>
      </c>
      <c r="P7222">
        <v>172944</v>
      </c>
      <c r="Q7222" s="1">
        <v>37215</v>
      </c>
      <c r="R7222" s="1">
        <v>37219</v>
      </c>
      <c r="S7222" t="s">
        <v>991</v>
      </c>
    </row>
    <row r="7223" spans="1:19" x14ac:dyDescent="0.2">
      <c r="A7223" s="7">
        <v>350920</v>
      </c>
      <c r="B7223" s="3">
        <v>62855</v>
      </c>
      <c r="C7223" s="3" t="s">
        <v>28</v>
      </c>
      <c r="D7223" s="2" t="s">
        <v>321</v>
      </c>
      <c r="E7223" s="3">
        <v>19</v>
      </c>
      <c r="F7223" s="17">
        <v>0</v>
      </c>
      <c r="G7223" s="17">
        <v>1</v>
      </c>
      <c r="H7223" s="17">
        <v>0</v>
      </c>
      <c r="I7223" s="7">
        <v>5.0999999999999996</v>
      </c>
      <c r="J7223" s="7">
        <v>18</v>
      </c>
      <c r="K7223" s="4">
        <v>1214</v>
      </c>
      <c r="L7223" s="5">
        <v>1214.8580999999999</v>
      </c>
      <c r="M7223">
        <v>48480</v>
      </c>
      <c r="N7223" s="3">
        <v>1</v>
      </c>
      <c r="O7223" s="50" t="e">
        <f>INDEX([1]Dados!$M$2:$N$26779,MATCH($P7223,[1]Dados!$N$2:$N$26779,),2)</f>
        <v>#N/A</v>
      </c>
      <c r="P7223">
        <v>172945</v>
      </c>
      <c r="Q7223" s="1">
        <v>37215</v>
      </c>
      <c r="R7223" s="1">
        <v>37219</v>
      </c>
      <c r="S7223" t="s">
        <v>990</v>
      </c>
    </row>
    <row r="7224" spans="1:19" x14ac:dyDescent="0.2">
      <c r="A7224" s="7">
        <v>350920</v>
      </c>
      <c r="B7224" s="3">
        <v>62855</v>
      </c>
      <c r="C7224" s="3" t="s">
        <v>28</v>
      </c>
      <c r="D7224" s="2" t="s">
        <v>321</v>
      </c>
      <c r="E7224" s="3">
        <v>19</v>
      </c>
      <c r="F7224" s="17">
        <v>0</v>
      </c>
      <c r="G7224" s="17">
        <v>1</v>
      </c>
      <c r="H7224" s="17">
        <v>0</v>
      </c>
      <c r="I7224" s="7">
        <v>4.0999999999999996</v>
      </c>
      <c r="J7224" s="7">
        <v>20</v>
      </c>
      <c r="K7224" s="4">
        <v>1214</v>
      </c>
      <c r="L7224" s="5">
        <v>1214.8580999999999</v>
      </c>
      <c r="M7224">
        <v>62400</v>
      </c>
      <c r="N7224" s="3">
        <v>1</v>
      </c>
      <c r="O7224" s="50" t="e">
        <f>INDEX([1]Dados!$M$2:$N$26779,MATCH($P7224,[1]Dados!$N$2:$N$26779,),2)</f>
        <v>#N/A</v>
      </c>
      <c r="P7224">
        <v>172946</v>
      </c>
      <c r="Q7224" s="1">
        <v>37215</v>
      </c>
      <c r="R7224" s="1">
        <v>37219</v>
      </c>
      <c r="S7224" t="s">
        <v>990</v>
      </c>
    </row>
    <row r="7225" spans="1:19" x14ac:dyDescent="0.2">
      <c r="A7225" s="7">
        <v>350920</v>
      </c>
      <c r="B7225" s="3">
        <v>62855</v>
      </c>
      <c r="C7225" s="3" t="s">
        <v>28</v>
      </c>
      <c r="D7225" s="2" t="s">
        <v>321</v>
      </c>
      <c r="E7225" s="3">
        <v>19</v>
      </c>
      <c r="F7225" s="17">
        <v>0</v>
      </c>
      <c r="G7225" s="17">
        <v>1</v>
      </c>
      <c r="H7225" s="17">
        <v>0</v>
      </c>
      <c r="I7225" s="7">
        <v>11.1</v>
      </c>
      <c r="J7225" s="7">
        <v>25</v>
      </c>
      <c r="K7225" s="4">
        <v>1220</v>
      </c>
      <c r="L7225" s="5">
        <v>1220.0906</v>
      </c>
      <c r="M7225">
        <v>739706</v>
      </c>
      <c r="N7225" s="3">
        <v>1</v>
      </c>
      <c r="O7225" s="50" t="e">
        <f>INDEX([1]Dados!$M$2:$N$26779,MATCH($P7225,[1]Dados!$N$2:$N$26779,),2)</f>
        <v>#N/A</v>
      </c>
      <c r="P7225">
        <v>173235</v>
      </c>
      <c r="Q7225" s="1">
        <v>37215</v>
      </c>
      <c r="R7225" s="1">
        <v>37219</v>
      </c>
      <c r="S7225" t="s">
        <v>992</v>
      </c>
    </row>
    <row r="7226" spans="1:19" x14ac:dyDescent="0.2">
      <c r="A7226" s="7">
        <v>350920</v>
      </c>
      <c r="B7226" s="3">
        <v>62855</v>
      </c>
      <c r="C7226" s="3" t="s">
        <v>28</v>
      </c>
      <c r="D7226" s="2" t="s">
        <v>321</v>
      </c>
      <c r="E7226" s="3">
        <v>19</v>
      </c>
      <c r="F7226" s="17">
        <v>0</v>
      </c>
      <c r="G7226" s="17">
        <v>1</v>
      </c>
      <c r="H7226" s="17">
        <v>0</v>
      </c>
      <c r="I7226" s="7" t="s">
        <v>3</v>
      </c>
      <c r="J7226" s="7">
        <v>0</v>
      </c>
      <c r="K7226" s="4">
        <v>1220</v>
      </c>
      <c r="L7226" s="5">
        <v>1220.0906</v>
      </c>
      <c r="M7226" t="s">
        <v>2134</v>
      </c>
      <c r="N7226" s="3">
        <v>1</v>
      </c>
      <c r="O7226" s="50" t="e">
        <f>INDEX([1]Dados!$M$2:$N$26779,MATCH($P7226,[1]Dados!$N$2:$N$26779,),2)</f>
        <v>#N/A</v>
      </c>
      <c r="P7226">
        <v>173752</v>
      </c>
      <c r="Q7226" s="1">
        <v>37215</v>
      </c>
      <c r="R7226" s="1">
        <v>37219</v>
      </c>
      <c r="S7226" t="s">
        <v>992</v>
      </c>
    </row>
    <row r="7227" spans="1:19" x14ac:dyDescent="0.2">
      <c r="A7227" s="7">
        <v>350920</v>
      </c>
      <c r="B7227" s="3">
        <v>62855</v>
      </c>
      <c r="C7227" s="3" t="s">
        <v>28</v>
      </c>
      <c r="D7227" s="2" t="s">
        <v>321</v>
      </c>
      <c r="E7227" s="3">
        <v>19</v>
      </c>
      <c r="F7227" s="17">
        <v>0</v>
      </c>
      <c r="G7227" s="17">
        <v>1</v>
      </c>
      <c r="H7227" s="17">
        <v>0</v>
      </c>
      <c r="I7227" s="7">
        <v>7.1</v>
      </c>
      <c r="J7227" s="7">
        <v>29</v>
      </c>
      <c r="K7227" s="4">
        <v>1293</v>
      </c>
      <c r="L7227" s="5">
        <v>1293.0592999999999</v>
      </c>
      <c r="M7227">
        <v>55874.559999999998</v>
      </c>
      <c r="N7227" s="3">
        <v>1</v>
      </c>
      <c r="O7227" s="50" t="e">
        <f>INDEX([1]Dados!$M$2:$N$26779,MATCH($P7227,[1]Dados!$N$2:$N$26779,),2)</f>
        <v>#N/A</v>
      </c>
      <c r="P7227">
        <v>172547</v>
      </c>
      <c r="Q7227" s="1">
        <v>37215</v>
      </c>
      <c r="R7227" s="1">
        <v>37219</v>
      </c>
      <c r="S7227" t="s">
        <v>989</v>
      </c>
    </row>
    <row r="7228" spans="1:19" x14ac:dyDescent="0.2">
      <c r="A7228" s="7">
        <v>350920</v>
      </c>
      <c r="B7228" s="3">
        <v>62855</v>
      </c>
      <c r="C7228" s="3" t="s">
        <v>28</v>
      </c>
      <c r="D7228" s="2" t="s">
        <v>321</v>
      </c>
      <c r="E7228" s="3">
        <v>19</v>
      </c>
      <c r="F7228" s="17">
        <v>0</v>
      </c>
      <c r="G7228" s="17">
        <v>1</v>
      </c>
      <c r="H7228" s="17">
        <v>0</v>
      </c>
      <c r="I7228" s="7">
        <v>7.2</v>
      </c>
      <c r="J7228" s="7">
        <v>22</v>
      </c>
      <c r="K7228" s="4">
        <v>1293</v>
      </c>
      <c r="L7228" s="5">
        <v>1293.0592999999999</v>
      </c>
      <c r="M7228">
        <v>55874.559999999998</v>
      </c>
      <c r="N7228" s="3">
        <v>1</v>
      </c>
      <c r="O7228" s="50" t="e">
        <f>INDEX([1]Dados!$M$2:$N$26779,MATCH($P7228,[1]Dados!$N$2:$N$26779,),2)</f>
        <v>#N/A</v>
      </c>
      <c r="P7228">
        <v>172547</v>
      </c>
      <c r="Q7228" s="1">
        <v>37215</v>
      </c>
      <c r="R7228" s="1">
        <v>37219</v>
      </c>
      <c r="S7228" t="s">
        <v>989</v>
      </c>
    </row>
    <row r="7229" spans="1:19" x14ac:dyDescent="0.2">
      <c r="A7229" s="7">
        <v>350920</v>
      </c>
      <c r="B7229" s="3">
        <v>62855</v>
      </c>
      <c r="C7229" s="3" t="s">
        <v>28</v>
      </c>
      <c r="D7229" s="2" t="s">
        <v>321</v>
      </c>
      <c r="E7229" s="3">
        <v>19</v>
      </c>
      <c r="F7229" s="17">
        <v>0</v>
      </c>
      <c r="G7229" s="17">
        <v>1</v>
      </c>
      <c r="H7229" s="17">
        <v>0</v>
      </c>
      <c r="I7229" s="7">
        <v>8.1</v>
      </c>
      <c r="J7229" s="7">
        <v>10</v>
      </c>
      <c r="K7229" s="4">
        <v>1306</v>
      </c>
      <c r="L7229" s="5">
        <v>1306.0214000000001</v>
      </c>
      <c r="M7229">
        <v>175144.16</v>
      </c>
      <c r="N7229" s="3">
        <v>1</v>
      </c>
      <c r="O7229" s="50" t="e">
        <f>INDEX([1]Dados!$M$2:$N$26779,MATCH($P7229,[1]Dados!$N$2:$N$26779,),2)</f>
        <v>#N/A</v>
      </c>
      <c r="P7229">
        <v>173239</v>
      </c>
      <c r="Q7229" s="1">
        <v>37215</v>
      </c>
      <c r="R7229" s="1">
        <v>37219</v>
      </c>
      <c r="S7229" t="s">
        <v>1533</v>
      </c>
    </row>
    <row r="7230" spans="1:19" x14ac:dyDescent="0.2">
      <c r="A7230" s="7">
        <v>350920</v>
      </c>
      <c r="B7230" s="3">
        <v>62855</v>
      </c>
      <c r="C7230" s="3" t="s">
        <v>28</v>
      </c>
      <c r="D7230" s="2" t="s">
        <v>321</v>
      </c>
      <c r="E7230" s="3">
        <v>19</v>
      </c>
      <c r="F7230" s="17">
        <v>0</v>
      </c>
      <c r="G7230" s="17">
        <v>1</v>
      </c>
      <c r="H7230" s="17">
        <v>0</v>
      </c>
      <c r="I7230" s="7">
        <v>8.1999999999999993</v>
      </c>
      <c r="J7230" s="7">
        <v>15</v>
      </c>
      <c r="K7230" s="4">
        <v>1306</v>
      </c>
      <c r="L7230" s="5">
        <v>1306.0214000000001</v>
      </c>
      <c r="M7230">
        <v>175144.16</v>
      </c>
      <c r="N7230" s="3">
        <v>1</v>
      </c>
      <c r="O7230" s="50" t="e">
        <f>INDEX([1]Dados!$M$2:$N$26779,MATCH($P7230,[1]Dados!$N$2:$N$26779,),2)</f>
        <v>#N/A</v>
      </c>
      <c r="P7230">
        <v>173239</v>
      </c>
      <c r="Q7230" s="1">
        <v>37215</v>
      </c>
      <c r="R7230" s="1">
        <v>37219</v>
      </c>
      <c r="S7230" t="s">
        <v>1533</v>
      </c>
    </row>
    <row r="7231" spans="1:19" x14ac:dyDescent="0.2">
      <c r="A7231" s="7">
        <v>351260</v>
      </c>
      <c r="B7231" s="3">
        <v>63533</v>
      </c>
      <c r="C7231" s="3" t="s">
        <v>28</v>
      </c>
      <c r="D7231" s="2" t="s">
        <v>381</v>
      </c>
      <c r="E7231" s="3">
        <v>19</v>
      </c>
      <c r="F7231" s="17">
        <v>0</v>
      </c>
      <c r="G7231" s="17">
        <v>1</v>
      </c>
      <c r="H7231" s="17">
        <v>0</v>
      </c>
      <c r="I7231" s="7" t="s">
        <v>3</v>
      </c>
      <c r="J7231" s="7">
        <v>0</v>
      </c>
      <c r="K7231" s="4">
        <v>1203</v>
      </c>
      <c r="L7231" s="5">
        <v>1203.0829000000001</v>
      </c>
      <c r="M7231">
        <v>15582</v>
      </c>
      <c r="N7231" s="3">
        <v>1</v>
      </c>
      <c r="O7231" s="50" t="e">
        <f>INDEX([1]Dados!$M$2:$N$26779,MATCH($P7231,[1]Dados!$N$2:$N$26779,),2)</f>
        <v>#N/A</v>
      </c>
      <c r="P7231">
        <v>172589</v>
      </c>
      <c r="Q7231" s="1">
        <v>37215</v>
      </c>
      <c r="R7231" s="1">
        <v>37219</v>
      </c>
      <c r="S7231" t="s">
        <v>2134</v>
      </c>
    </row>
    <row r="7232" spans="1:19" x14ac:dyDescent="0.2">
      <c r="A7232" s="7">
        <v>351260</v>
      </c>
      <c r="B7232" s="3">
        <v>63533</v>
      </c>
      <c r="C7232" s="3" t="s">
        <v>28</v>
      </c>
      <c r="D7232" s="2" t="s">
        <v>381</v>
      </c>
      <c r="E7232" s="3">
        <v>19</v>
      </c>
      <c r="F7232" s="17">
        <v>0</v>
      </c>
      <c r="G7232" s="17">
        <v>1</v>
      </c>
      <c r="H7232" s="17">
        <v>0</v>
      </c>
      <c r="I7232" s="7">
        <v>1.1000000000000001</v>
      </c>
      <c r="J7232" s="7">
        <v>9</v>
      </c>
      <c r="K7232" s="4">
        <v>1214</v>
      </c>
      <c r="L7232" s="5">
        <v>1214.0587</v>
      </c>
      <c r="M7232">
        <v>122383.54</v>
      </c>
      <c r="N7232" s="3">
        <v>1</v>
      </c>
      <c r="O7232" s="50" t="e">
        <f>INDEX([1]Dados!$M$2:$N$26779,MATCH($P7232,[1]Dados!$N$2:$N$26779,),2)</f>
        <v>#N/A</v>
      </c>
      <c r="P7232">
        <v>172658</v>
      </c>
      <c r="Q7232" s="1">
        <v>37215</v>
      </c>
      <c r="R7232" s="1">
        <v>37219</v>
      </c>
      <c r="S7232" t="s">
        <v>2435</v>
      </c>
    </row>
    <row r="7233" spans="1:19" x14ac:dyDescent="0.2">
      <c r="A7233" s="7">
        <v>351260</v>
      </c>
      <c r="B7233" s="3">
        <v>63533</v>
      </c>
      <c r="C7233" s="3" t="s">
        <v>28</v>
      </c>
      <c r="D7233" s="2" t="s">
        <v>381</v>
      </c>
      <c r="E7233" s="3">
        <v>19</v>
      </c>
      <c r="F7233" s="17">
        <v>0</v>
      </c>
      <c r="G7233" s="17">
        <v>1</v>
      </c>
      <c r="H7233" s="17">
        <v>0</v>
      </c>
      <c r="I7233" s="7">
        <v>1.2</v>
      </c>
      <c r="J7233" s="7">
        <v>25</v>
      </c>
      <c r="K7233" s="4">
        <v>1214</v>
      </c>
      <c r="L7233" s="5">
        <v>1214.0587</v>
      </c>
      <c r="M7233">
        <v>122383.54</v>
      </c>
      <c r="N7233" s="3">
        <v>1</v>
      </c>
      <c r="O7233" s="50" t="e">
        <f>INDEX([1]Dados!$M$2:$N$26779,MATCH($P7233,[1]Dados!$N$2:$N$26779,),2)</f>
        <v>#N/A</v>
      </c>
      <c r="P7233">
        <v>172658</v>
      </c>
      <c r="Q7233" s="1">
        <v>37215</v>
      </c>
      <c r="R7233" s="1">
        <v>37219</v>
      </c>
      <c r="S7233" t="s">
        <v>2435</v>
      </c>
    </row>
    <row r="7234" spans="1:19" x14ac:dyDescent="0.2">
      <c r="A7234" s="7">
        <v>351260</v>
      </c>
      <c r="B7234" s="3">
        <v>63533</v>
      </c>
      <c r="C7234" s="3" t="s">
        <v>28</v>
      </c>
      <c r="D7234" s="2" t="s">
        <v>381</v>
      </c>
      <c r="E7234" s="3">
        <v>19</v>
      </c>
      <c r="F7234" s="17">
        <v>0</v>
      </c>
      <c r="G7234" s="17">
        <v>1</v>
      </c>
      <c r="H7234" s="17">
        <v>0</v>
      </c>
      <c r="I7234" s="7">
        <v>1.3</v>
      </c>
      <c r="J7234" s="7">
        <v>25</v>
      </c>
      <c r="K7234" s="4">
        <v>1214</v>
      </c>
      <c r="L7234" s="5">
        <v>1214.0587</v>
      </c>
      <c r="M7234">
        <v>122383.54</v>
      </c>
      <c r="N7234" s="3">
        <v>1</v>
      </c>
      <c r="O7234" s="50" t="e">
        <f>INDEX([1]Dados!$M$2:$N$26779,MATCH($P7234,[1]Dados!$N$2:$N$26779,),2)</f>
        <v>#N/A</v>
      </c>
      <c r="P7234">
        <v>172658</v>
      </c>
      <c r="Q7234" s="1">
        <v>37215</v>
      </c>
      <c r="R7234" s="1">
        <v>37219</v>
      </c>
      <c r="S7234" t="s">
        <v>2435</v>
      </c>
    </row>
    <row r="7235" spans="1:19" x14ac:dyDescent="0.2">
      <c r="A7235" s="7">
        <v>351260</v>
      </c>
      <c r="B7235" s="3">
        <v>63533</v>
      </c>
      <c r="C7235" s="3" t="s">
        <v>28</v>
      </c>
      <c r="D7235" s="2" t="s">
        <v>381</v>
      </c>
      <c r="E7235" s="3">
        <v>19</v>
      </c>
      <c r="F7235" s="17">
        <v>0</v>
      </c>
      <c r="G7235" s="17">
        <v>1</v>
      </c>
      <c r="H7235" s="17">
        <v>0</v>
      </c>
      <c r="I7235" s="7">
        <v>1.4</v>
      </c>
      <c r="J7235" s="7">
        <v>1</v>
      </c>
      <c r="K7235" s="4">
        <v>1214</v>
      </c>
      <c r="L7235" s="5">
        <v>1214.0587</v>
      </c>
      <c r="M7235">
        <v>122383.54</v>
      </c>
      <c r="N7235" s="3">
        <v>1</v>
      </c>
      <c r="O7235" s="50" t="e">
        <f>INDEX([1]Dados!$M$2:$N$26779,MATCH($P7235,[1]Dados!$N$2:$N$26779,),2)</f>
        <v>#N/A</v>
      </c>
      <c r="P7235">
        <v>172658</v>
      </c>
      <c r="Q7235" s="1">
        <v>37215</v>
      </c>
      <c r="R7235" s="1">
        <v>37219</v>
      </c>
      <c r="S7235" t="s">
        <v>2435</v>
      </c>
    </row>
    <row r="7236" spans="1:19" x14ac:dyDescent="0.2">
      <c r="A7236" s="7">
        <v>351260</v>
      </c>
      <c r="B7236" s="3">
        <v>63533</v>
      </c>
      <c r="C7236" s="3" t="s">
        <v>28</v>
      </c>
      <c r="D7236" s="2" t="s">
        <v>381</v>
      </c>
      <c r="E7236" s="3">
        <v>19</v>
      </c>
      <c r="F7236" s="17">
        <v>0</v>
      </c>
      <c r="G7236" s="17">
        <v>1</v>
      </c>
      <c r="H7236" s="17">
        <v>0</v>
      </c>
      <c r="I7236" s="7">
        <v>1.5</v>
      </c>
      <c r="J7236" s="7">
        <v>15</v>
      </c>
      <c r="K7236" s="4">
        <v>1214</v>
      </c>
      <c r="L7236" s="5">
        <v>1214.0587</v>
      </c>
      <c r="M7236">
        <v>122383.54</v>
      </c>
      <c r="N7236" s="3">
        <v>1</v>
      </c>
      <c r="O7236" s="50" t="e">
        <f>INDEX([1]Dados!$M$2:$N$26779,MATCH($P7236,[1]Dados!$N$2:$N$26779,),2)</f>
        <v>#N/A</v>
      </c>
      <c r="P7236">
        <v>172658</v>
      </c>
      <c r="Q7236" s="1">
        <v>37215</v>
      </c>
      <c r="R7236" s="1">
        <v>37219</v>
      </c>
      <c r="S7236" t="s">
        <v>2435</v>
      </c>
    </row>
    <row r="7237" spans="1:19" x14ac:dyDescent="0.2">
      <c r="A7237" s="7">
        <v>351260</v>
      </c>
      <c r="B7237" s="3">
        <v>63533</v>
      </c>
      <c r="C7237" s="3" t="s">
        <v>28</v>
      </c>
      <c r="D7237" s="2" t="s">
        <v>381</v>
      </c>
      <c r="E7237" s="3">
        <v>19</v>
      </c>
      <c r="F7237" s="17">
        <v>0</v>
      </c>
      <c r="G7237" s="17">
        <v>1</v>
      </c>
      <c r="H7237" s="17">
        <v>0</v>
      </c>
      <c r="I7237" s="7">
        <v>3.1</v>
      </c>
      <c r="J7237" s="7">
        <v>18</v>
      </c>
      <c r="K7237" s="4">
        <v>1214</v>
      </c>
      <c r="L7237" s="5">
        <v>1214.0589</v>
      </c>
      <c r="M7237">
        <v>23220</v>
      </c>
      <c r="N7237" s="3">
        <v>1</v>
      </c>
      <c r="O7237" s="50" t="e">
        <f>INDEX([1]Dados!$M$2:$N$26779,MATCH($P7237,[1]Dados!$N$2:$N$26779,),2)</f>
        <v>#N/A</v>
      </c>
      <c r="P7237">
        <v>173026</v>
      </c>
      <c r="Q7237" s="1">
        <v>37215</v>
      </c>
      <c r="R7237" s="1">
        <v>37219</v>
      </c>
      <c r="S7237" t="s">
        <v>1547</v>
      </c>
    </row>
    <row r="7238" spans="1:19" x14ac:dyDescent="0.2">
      <c r="A7238" s="7">
        <v>351260</v>
      </c>
      <c r="B7238" s="3">
        <v>63533</v>
      </c>
      <c r="C7238" s="3" t="s">
        <v>28</v>
      </c>
      <c r="D7238" s="2" t="s">
        <v>381</v>
      </c>
      <c r="E7238" s="3">
        <v>19</v>
      </c>
      <c r="F7238" s="17">
        <v>0</v>
      </c>
      <c r="G7238" s="17">
        <v>1</v>
      </c>
      <c r="H7238" s="17">
        <v>0</v>
      </c>
      <c r="I7238" s="7">
        <v>4.0999999999999996</v>
      </c>
      <c r="J7238" s="7">
        <v>20</v>
      </c>
      <c r="K7238" s="4">
        <v>1214</v>
      </c>
      <c r="L7238" s="5">
        <v>1214.8580999999999</v>
      </c>
      <c r="M7238">
        <v>72027.14</v>
      </c>
      <c r="N7238" s="3">
        <v>1</v>
      </c>
      <c r="O7238" s="50" t="e">
        <f>INDEX([1]Dados!$M$2:$N$26779,MATCH($P7238,[1]Dados!$N$2:$N$26779,),2)</f>
        <v>#N/A</v>
      </c>
      <c r="P7238">
        <v>172617</v>
      </c>
      <c r="Q7238" s="1">
        <v>37215</v>
      </c>
      <c r="R7238" s="1">
        <v>37219</v>
      </c>
      <c r="S7238" t="s">
        <v>1037</v>
      </c>
    </row>
    <row r="7239" spans="1:19" x14ac:dyDescent="0.2">
      <c r="A7239" s="7">
        <v>351260</v>
      </c>
      <c r="B7239" s="3">
        <v>63533</v>
      </c>
      <c r="C7239" s="3" t="s">
        <v>28</v>
      </c>
      <c r="D7239" s="2" t="s">
        <v>381</v>
      </c>
      <c r="E7239" s="3">
        <v>19</v>
      </c>
      <c r="F7239" s="17">
        <v>0</v>
      </c>
      <c r="G7239" s="17">
        <v>1</v>
      </c>
      <c r="H7239" s="17">
        <v>0</v>
      </c>
      <c r="I7239" s="7">
        <v>4.2</v>
      </c>
      <c r="J7239" s="7">
        <v>8</v>
      </c>
      <c r="K7239" s="4">
        <v>1214</v>
      </c>
      <c r="L7239" s="5">
        <v>1214.8580999999999</v>
      </c>
      <c r="M7239">
        <v>72027.14</v>
      </c>
      <c r="N7239" s="3">
        <v>1</v>
      </c>
      <c r="O7239" s="50" t="e">
        <f>INDEX([1]Dados!$M$2:$N$26779,MATCH($P7239,[1]Dados!$N$2:$N$26779,),2)</f>
        <v>#N/A</v>
      </c>
      <c r="P7239">
        <v>172617</v>
      </c>
      <c r="Q7239" s="1">
        <v>37215</v>
      </c>
      <c r="R7239" s="1">
        <v>37219</v>
      </c>
      <c r="S7239" t="s">
        <v>1037</v>
      </c>
    </row>
    <row r="7240" spans="1:19" x14ac:dyDescent="0.2">
      <c r="A7240" s="7">
        <v>351260</v>
      </c>
      <c r="B7240" s="3">
        <v>63533</v>
      </c>
      <c r="C7240" s="3" t="s">
        <v>28</v>
      </c>
      <c r="D7240" s="2" t="s">
        <v>381</v>
      </c>
      <c r="E7240" s="3">
        <v>19</v>
      </c>
      <c r="F7240" s="17">
        <v>0</v>
      </c>
      <c r="G7240" s="17">
        <v>1</v>
      </c>
      <c r="H7240" s="17">
        <v>0</v>
      </c>
      <c r="I7240" s="7">
        <v>4.3</v>
      </c>
      <c r="J7240" s="7">
        <v>8</v>
      </c>
      <c r="K7240" s="4">
        <v>1214</v>
      </c>
      <c r="L7240" s="5">
        <v>1214.8580999999999</v>
      </c>
      <c r="M7240">
        <v>72027.14</v>
      </c>
      <c r="N7240" s="3">
        <v>1</v>
      </c>
      <c r="O7240" s="50" t="e">
        <f>INDEX([1]Dados!$M$2:$N$26779,MATCH($P7240,[1]Dados!$N$2:$N$26779,),2)</f>
        <v>#N/A</v>
      </c>
      <c r="P7240">
        <v>172617</v>
      </c>
      <c r="Q7240" s="1">
        <v>37215</v>
      </c>
      <c r="R7240" s="1">
        <v>37219</v>
      </c>
      <c r="S7240" t="s">
        <v>1037</v>
      </c>
    </row>
    <row r="7241" spans="1:19" x14ac:dyDescent="0.2">
      <c r="A7241" s="7">
        <v>351260</v>
      </c>
      <c r="B7241" s="3">
        <v>63533</v>
      </c>
      <c r="C7241" s="3" t="s">
        <v>28</v>
      </c>
      <c r="D7241" s="2" t="s">
        <v>381</v>
      </c>
      <c r="E7241" s="3">
        <v>19</v>
      </c>
      <c r="F7241" s="17">
        <v>0</v>
      </c>
      <c r="G7241" s="17">
        <v>1</v>
      </c>
      <c r="H7241" s="17">
        <v>0</v>
      </c>
      <c r="I7241" s="7">
        <v>4.4000000000000004</v>
      </c>
      <c r="J7241" s="7">
        <v>18</v>
      </c>
      <c r="K7241" s="4">
        <v>1214</v>
      </c>
      <c r="L7241" s="5">
        <v>1214.8580999999999</v>
      </c>
      <c r="M7241">
        <v>72027.14</v>
      </c>
      <c r="N7241" s="3">
        <v>1</v>
      </c>
      <c r="O7241" s="50" t="e">
        <f>INDEX([1]Dados!$M$2:$N$26779,MATCH($P7241,[1]Dados!$N$2:$N$26779,),2)</f>
        <v>#N/A</v>
      </c>
      <c r="P7241">
        <v>172617</v>
      </c>
      <c r="Q7241" s="1">
        <v>37215</v>
      </c>
      <c r="R7241" s="1">
        <v>37219</v>
      </c>
      <c r="S7241" t="s">
        <v>1037</v>
      </c>
    </row>
    <row r="7242" spans="1:19" x14ac:dyDescent="0.2">
      <c r="A7242" s="7">
        <v>351260</v>
      </c>
      <c r="B7242" s="3">
        <v>63533</v>
      </c>
      <c r="C7242" s="3" t="s">
        <v>28</v>
      </c>
      <c r="D7242" s="2" t="s">
        <v>381</v>
      </c>
      <c r="E7242" s="3">
        <v>19</v>
      </c>
      <c r="F7242" s="17">
        <v>0</v>
      </c>
      <c r="G7242" s="17">
        <v>1</v>
      </c>
      <c r="H7242" s="17">
        <v>0</v>
      </c>
      <c r="I7242" s="7">
        <v>4.5</v>
      </c>
      <c r="J7242" s="7">
        <v>10</v>
      </c>
      <c r="K7242" s="4">
        <v>1214</v>
      </c>
      <c r="L7242" s="5">
        <v>1214.8580999999999</v>
      </c>
      <c r="M7242">
        <v>72027.14</v>
      </c>
      <c r="N7242" s="3">
        <v>1</v>
      </c>
      <c r="O7242" s="50" t="e">
        <f>INDEX([1]Dados!$M$2:$N$26779,MATCH($P7242,[1]Dados!$N$2:$N$26779,),2)</f>
        <v>#N/A</v>
      </c>
      <c r="P7242">
        <v>172617</v>
      </c>
      <c r="Q7242" s="1">
        <v>37215</v>
      </c>
      <c r="R7242" s="1">
        <v>37219</v>
      </c>
      <c r="S7242" t="s">
        <v>1037</v>
      </c>
    </row>
    <row r="7243" spans="1:19" x14ac:dyDescent="0.2">
      <c r="A7243" s="7">
        <v>351260</v>
      </c>
      <c r="B7243" s="3">
        <v>63533</v>
      </c>
      <c r="C7243" s="3" t="s">
        <v>28</v>
      </c>
      <c r="D7243" s="2" t="s">
        <v>381</v>
      </c>
      <c r="E7243" s="3">
        <v>19</v>
      </c>
      <c r="F7243" s="17">
        <v>0</v>
      </c>
      <c r="G7243" s="17">
        <v>1</v>
      </c>
      <c r="H7243" s="17">
        <v>0</v>
      </c>
      <c r="I7243" s="7">
        <v>4.5999999999999996</v>
      </c>
      <c r="J7243" s="7">
        <v>31</v>
      </c>
      <c r="K7243" s="4">
        <v>1214</v>
      </c>
      <c r="L7243" s="5">
        <v>1214.8580999999999</v>
      </c>
      <c r="M7243">
        <v>72027.14</v>
      </c>
      <c r="N7243" s="3">
        <v>1</v>
      </c>
      <c r="O7243" s="50" t="e">
        <f>INDEX([1]Dados!$M$2:$N$26779,MATCH($P7243,[1]Dados!$N$2:$N$26779,),2)</f>
        <v>#N/A</v>
      </c>
      <c r="P7243">
        <v>172617</v>
      </c>
      <c r="Q7243" s="1">
        <v>37215</v>
      </c>
      <c r="R7243" s="1">
        <v>37219</v>
      </c>
      <c r="S7243" t="s">
        <v>1037</v>
      </c>
    </row>
    <row r="7244" spans="1:19" x14ac:dyDescent="0.2">
      <c r="A7244" s="7">
        <v>351260</v>
      </c>
      <c r="B7244" s="3">
        <v>63533</v>
      </c>
      <c r="C7244" s="3" t="s">
        <v>28</v>
      </c>
      <c r="D7244" s="2" t="s">
        <v>381</v>
      </c>
      <c r="E7244" s="3">
        <v>19</v>
      </c>
      <c r="F7244" s="17">
        <v>0</v>
      </c>
      <c r="G7244" s="17">
        <v>1</v>
      </c>
      <c r="H7244" s="17">
        <v>0</v>
      </c>
      <c r="I7244" s="7">
        <v>4.7</v>
      </c>
      <c r="J7244" s="7">
        <v>7</v>
      </c>
      <c r="K7244" s="4">
        <v>1214</v>
      </c>
      <c r="L7244" s="5">
        <v>1214.8580999999999</v>
      </c>
      <c r="M7244">
        <v>72027.14</v>
      </c>
      <c r="N7244" s="3">
        <v>1</v>
      </c>
      <c r="O7244" s="50" t="e">
        <f>INDEX([1]Dados!$M$2:$N$26779,MATCH($P7244,[1]Dados!$N$2:$N$26779,),2)</f>
        <v>#N/A</v>
      </c>
      <c r="P7244">
        <v>172617</v>
      </c>
      <c r="Q7244" s="1">
        <v>37215</v>
      </c>
      <c r="R7244" s="1">
        <v>37219</v>
      </c>
      <c r="S7244" t="s">
        <v>1037</v>
      </c>
    </row>
    <row r="7245" spans="1:19" x14ac:dyDescent="0.2">
      <c r="A7245" s="7">
        <v>351260</v>
      </c>
      <c r="B7245" s="3">
        <v>63533</v>
      </c>
      <c r="C7245" s="3" t="s">
        <v>28</v>
      </c>
      <c r="D7245" s="2" t="s">
        <v>381</v>
      </c>
      <c r="E7245" s="3">
        <v>19</v>
      </c>
      <c r="F7245" s="17">
        <v>0</v>
      </c>
      <c r="G7245" s="17">
        <v>1</v>
      </c>
      <c r="H7245" s="17">
        <v>0</v>
      </c>
      <c r="I7245" s="7">
        <v>4.8</v>
      </c>
      <c r="J7245" s="7">
        <v>25</v>
      </c>
      <c r="K7245" s="4">
        <v>1214</v>
      </c>
      <c r="L7245" s="5">
        <v>1214.8580999999999</v>
      </c>
      <c r="M7245">
        <v>72027.14</v>
      </c>
      <c r="N7245" s="3">
        <v>1</v>
      </c>
      <c r="O7245" s="50" t="e">
        <f>INDEX([1]Dados!$M$2:$N$26779,MATCH($P7245,[1]Dados!$N$2:$N$26779,),2)</f>
        <v>#N/A</v>
      </c>
      <c r="P7245">
        <v>172617</v>
      </c>
      <c r="Q7245" s="1">
        <v>37215</v>
      </c>
      <c r="R7245" s="1">
        <v>37219</v>
      </c>
      <c r="S7245" t="s">
        <v>1037</v>
      </c>
    </row>
    <row r="7246" spans="1:19" x14ac:dyDescent="0.2">
      <c r="A7246" s="7">
        <v>351260</v>
      </c>
      <c r="B7246" s="3">
        <v>63533</v>
      </c>
      <c r="C7246" s="3" t="s">
        <v>28</v>
      </c>
      <c r="D7246" s="2" t="s">
        <v>381</v>
      </c>
      <c r="E7246" s="3">
        <v>19</v>
      </c>
      <c r="F7246" s="17">
        <v>0</v>
      </c>
      <c r="G7246" s="17">
        <v>1</v>
      </c>
      <c r="H7246" s="17">
        <v>0</v>
      </c>
      <c r="I7246" s="7">
        <v>2.1</v>
      </c>
      <c r="J7246" s="7">
        <v>22</v>
      </c>
      <c r="K7246" s="4">
        <v>1293</v>
      </c>
      <c r="L7246" s="5">
        <v>1293.0592999999999</v>
      </c>
      <c r="M7246">
        <v>9020</v>
      </c>
      <c r="N7246" s="3">
        <v>1</v>
      </c>
      <c r="O7246" s="50" t="e">
        <f>INDEX([1]Dados!$M$2:$N$26779,MATCH($P7246,[1]Dados!$N$2:$N$26779,),2)</f>
        <v>#N/A</v>
      </c>
      <c r="P7246">
        <v>172517</v>
      </c>
      <c r="Q7246" s="1">
        <v>37215</v>
      </c>
      <c r="R7246" s="1">
        <v>37219</v>
      </c>
      <c r="S7246" t="s">
        <v>1048</v>
      </c>
    </row>
    <row r="7247" spans="1:19" x14ac:dyDescent="0.2">
      <c r="A7247" s="7">
        <v>352240</v>
      </c>
      <c r="B7247" s="3">
        <v>65498</v>
      </c>
      <c r="C7247" s="3" t="s">
        <v>28</v>
      </c>
      <c r="D7247" s="2" t="s">
        <v>489</v>
      </c>
      <c r="E7247" s="3">
        <v>19</v>
      </c>
      <c r="F7247" s="17">
        <v>0</v>
      </c>
      <c r="G7247" s="17">
        <v>1</v>
      </c>
      <c r="H7247" s="17">
        <v>0</v>
      </c>
      <c r="I7247" s="29">
        <v>3.1</v>
      </c>
      <c r="J7247" s="7">
        <v>13</v>
      </c>
      <c r="K7247" s="4">
        <v>1203</v>
      </c>
      <c r="L7247" s="5">
        <v>1203.0829000000001</v>
      </c>
      <c r="M7247">
        <v>273220.01</v>
      </c>
      <c r="N7247" s="33">
        <v>1</v>
      </c>
      <c r="O7247" s="50" t="e">
        <f>INDEX([1]Dados!$M$2:$N$26779,MATCH($P7247,[1]Dados!$N$2:$N$26779,),2)</f>
        <v>#N/A</v>
      </c>
      <c r="P7247">
        <v>172721</v>
      </c>
      <c r="Q7247" s="1">
        <v>37215</v>
      </c>
      <c r="R7247" s="1">
        <v>37219</v>
      </c>
      <c r="S7247" t="s">
        <v>1809</v>
      </c>
    </row>
    <row r="7248" spans="1:19" x14ac:dyDescent="0.2">
      <c r="A7248" s="7">
        <v>352240</v>
      </c>
      <c r="B7248" s="3">
        <v>65498</v>
      </c>
      <c r="C7248" s="3" t="s">
        <v>28</v>
      </c>
      <c r="D7248" s="2" t="s">
        <v>489</v>
      </c>
      <c r="E7248" s="3">
        <v>19</v>
      </c>
      <c r="F7248" s="17">
        <v>0</v>
      </c>
      <c r="G7248" s="17">
        <v>1</v>
      </c>
      <c r="H7248" s="17">
        <v>0</v>
      </c>
      <c r="I7248" s="7">
        <v>3.1</v>
      </c>
      <c r="J7248" s="7">
        <v>18</v>
      </c>
      <c r="K7248" s="4">
        <v>1203</v>
      </c>
      <c r="L7248" s="5">
        <v>1203.0829000000001</v>
      </c>
      <c r="M7248">
        <v>273220.01</v>
      </c>
      <c r="N7248" s="33">
        <v>1</v>
      </c>
      <c r="O7248" s="50" t="e">
        <f>INDEX([1]Dados!$M$2:$N$26779,MATCH($P7248,[1]Dados!$N$2:$N$26779,),2)</f>
        <v>#N/A</v>
      </c>
      <c r="P7248">
        <v>172721</v>
      </c>
      <c r="Q7248" s="1">
        <v>37215</v>
      </c>
      <c r="R7248" s="1">
        <v>37219</v>
      </c>
      <c r="S7248" t="s">
        <v>1809</v>
      </c>
    </row>
    <row r="7249" spans="1:19" x14ac:dyDescent="0.2">
      <c r="A7249" s="7">
        <v>352240</v>
      </c>
      <c r="B7249" s="3">
        <v>65498</v>
      </c>
      <c r="C7249" s="3" t="s">
        <v>28</v>
      </c>
      <c r="D7249" s="2" t="s">
        <v>489</v>
      </c>
      <c r="E7249" s="3">
        <v>19</v>
      </c>
      <c r="F7249" s="17">
        <v>0</v>
      </c>
      <c r="G7249" s="17">
        <v>1</v>
      </c>
      <c r="H7249" s="17">
        <v>0</v>
      </c>
      <c r="I7249" s="7">
        <v>3.11</v>
      </c>
      <c r="J7249" s="7">
        <v>15</v>
      </c>
      <c r="K7249" s="4">
        <v>1203</v>
      </c>
      <c r="L7249" s="5">
        <v>1203.0829000000001</v>
      </c>
      <c r="M7249">
        <v>273220.01</v>
      </c>
      <c r="N7249" s="33">
        <v>1</v>
      </c>
      <c r="O7249" s="50" t="e">
        <f>INDEX([1]Dados!$M$2:$N$26779,MATCH($P7249,[1]Dados!$N$2:$N$26779,),2)</f>
        <v>#N/A</v>
      </c>
      <c r="P7249">
        <v>172721</v>
      </c>
      <c r="Q7249" s="1">
        <v>37215</v>
      </c>
      <c r="R7249" s="1">
        <v>37219</v>
      </c>
      <c r="S7249" t="s">
        <v>1809</v>
      </c>
    </row>
    <row r="7250" spans="1:19" x14ac:dyDescent="0.2">
      <c r="A7250" s="7">
        <v>352240</v>
      </c>
      <c r="B7250" s="3">
        <v>65498</v>
      </c>
      <c r="C7250" s="3" t="s">
        <v>28</v>
      </c>
      <c r="D7250" s="2" t="s">
        <v>489</v>
      </c>
      <c r="E7250" s="3">
        <v>19</v>
      </c>
      <c r="F7250" s="17">
        <v>0</v>
      </c>
      <c r="G7250" s="17">
        <v>1</v>
      </c>
      <c r="H7250" s="17">
        <v>0</v>
      </c>
      <c r="I7250" s="7">
        <v>3.2</v>
      </c>
      <c r="J7250" s="7">
        <v>25</v>
      </c>
      <c r="K7250" s="4">
        <v>1203</v>
      </c>
      <c r="L7250" s="5">
        <v>1203.0829000000001</v>
      </c>
      <c r="M7250">
        <v>273220.01</v>
      </c>
      <c r="N7250" s="33">
        <v>1</v>
      </c>
      <c r="O7250" s="50" t="e">
        <f>INDEX([1]Dados!$M$2:$N$26779,MATCH($P7250,[1]Dados!$N$2:$N$26779,),2)</f>
        <v>#N/A</v>
      </c>
      <c r="P7250">
        <v>172721</v>
      </c>
      <c r="Q7250" s="1">
        <v>37215</v>
      </c>
      <c r="R7250" s="1">
        <v>37219</v>
      </c>
      <c r="S7250" t="s">
        <v>1809</v>
      </c>
    </row>
    <row r="7251" spans="1:19" x14ac:dyDescent="0.2">
      <c r="A7251" s="7">
        <v>352240</v>
      </c>
      <c r="B7251" s="3">
        <v>65498</v>
      </c>
      <c r="C7251" s="3" t="s">
        <v>28</v>
      </c>
      <c r="D7251" s="2" t="s">
        <v>489</v>
      </c>
      <c r="E7251" s="3">
        <v>19</v>
      </c>
      <c r="F7251" s="17">
        <v>0</v>
      </c>
      <c r="G7251" s="17">
        <v>1</v>
      </c>
      <c r="H7251" s="17">
        <v>0</v>
      </c>
      <c r="I7251" s="7">
        <v>3.3</v>
      </c>
      <c r="J7251" s="7">
        <v>15</v>
      </c>
      <c r="K7251" s="4">
        <v>1203</v>
      </c>
      <c r="L7251" s="5">
        <v>1203.0829000000001</v>
      </c>
      <c r="M7251">
        <v>273220.01</v>
      </c>
      <c r="N7251" s="33">
        <v>1</v>
      </c>
      <c r="O7251" s="50" t="e">
        <f>INDEX([1]Dados!$M$2:$N$26779,MATCH($P7251,[1]Dados!$N$2:$N$26779,),2)</f>
        <v>#N/A</v>
      </c>
      <c r="P7251">
        <v>172721</v>
      </c>
      <c r="Q7251" s="1">
        <v>37215</v>
      </c>
      <c r="R7251" s="1">
        <v>37219</v>
      </c>
      <c r="S7251" t="s">
        <v>1809</v>
      </c>
    </row>
    <row r="7252" spans="1:19" x14ac:dyDescent="0.2">
      <c r="A7252" s="7">
        <v>352240</v>
      </c>
      <c r="B7252" s="3">
        <v>65498</v>
      </c>
      <c r="C7252" s="3" t="s">
        <v>28</v>
      </c>
      <c r="D7252" s="2" t="s">
        <v>489</v>
      </c>
      <c r="E7252" s="3">
        <v>19</v>
      </c>
      <c r="F7252" s="17">
        <v>0</v>
      </c>
      <c r="G7252" s="17">
        <v>1</v>
      </c>
      <c r="H7252" s="17">
        <v>0</v>
      </c>
      <c r="I7252" s="7">
        <v>3.4</v>
      </c>
      <c r="J7252" s="7">
        <v>25</v>
      </c>
      <c r="K7252" s="4">
        <v>1203</v>
      </c>
      <c r="L7252" s="5">
        <v>1203.0829000000001</v>
      </c>
      <c r="M7252">
        <v>273220.01</v>
      </c>
      <c r="N7252" s="33">
        <v>1</v>
      </c>
      <c r="O7252" s="50" t="e">
        <f>INDEX([1]Dados!$M$2:$N$26779,MATCH($P7252,[1]Dados!$N$2:$N$26779,),2)</f>
        <v>#N/A</v>
      </c>
      <c r="P7252">
        <v>172721</v>
      </c>
      <c r="Q7252" s="1">
        <v>37215</v>
      </c>
      <c r="R7252" s="1">
        <v>37219</v>
      </c>
      <c r="S7252" t="s">
        <v>1809</v>
      </c>
    </row>
    <row r="7253" spans="1:19" x14ac:dyDescent="0.2">
      <c r="A7253" s="7">
        <v>352240</v>
      </c>
      <c r="B7253" s="3">
        <v>65498</v>
      </c>
      <c r="C7253" s="3" t="s">
        <v>28</v>
      </c>
      <c r="D7253" s="2" t="s">
        <v>489</v>
      </c>
      <c r="E7253" s="3">
        <v>19</v>
      </c>
      <c r="F7253" s="17">
        <v>0</v>
      </c>
      <c r="G7253" s="17">
        <v>1</v>
      </c>
      <c r="H7253" s="17">
        <v>0</v>
      </c>
      <c r="I7253" s="7">
        <v>3.5</v>
      </c>
      <c r="J7253" s="7">
        <v>28</v>
      </c>
      <c r="K7253" s="4">
        <v>1203</v>
      </c>
      <c r="L7253" s="5">
        <v>1203.0829000000001</v>
      </c>
      <c r="M7253">
        <v>273220.01</v>
      </c>
      <c r="N7253" s="33">
        <v>1</v>
      </c>
      <c r="O7253" s="50" t="e">
        <f>INDEX([1]Dados!$M$2:$N$26779,MATCH($P7253,[1]Dados!$N$2:$N$26779,),2)</f>
        <v>#N/A</v>
      </c>
      <c r="P7253">
        <v>172721</v>
      </c>
      <c r="Q7253" s="1">
        <v>37215</v>
      </c>
      <c r="R7253" s="1">
        <v>37219</v>
      </c>
      <c r="S7253" t="s">
        <v>1809</v>
      </c>
    </row>
    <row r="7254" spans="1:19" x14ac:dyDescent="0.2">
      <c r="A7254" s="7">
        <v>352240</v>
      </c>
      <c r="B7254" s="3">
        <v>65498</v>
      </c>
      <c r="C7254" s="3" t="s">
        <v>28</v>
      </c>
      <c r="D7254" s="2" t="s">
        <v>489</v>
      </c>
      <c r="E7254" s="3">
        <v>19</v>
      </c>
      <c r="F7254" s="17">
        <v>0</v>
      </c>
      <c r="G7254" s="17">
        <v>1</v>
      </c>
      <c r="H7254" s="17">
        <v>0</v>
      </c>
      <c r="I7254" s="7">
        <v>3.6</v>
      </c>
      <c r="J7254" s="7">
        <v>28</v>
      </c>
      <c r="K7254" s="4">
        <v>1203</v>
      </c>
      <c r="L7254" s="5">
        <v>1203.0829000000001</v>
      </c>
      <c r="M7254">
        <v>273220.01</v>
      </c>
      <c r="N7254" s="33">
        <v>1</v>
      </c>
      <c r="O7254" s="50" t="e">
        <f>INDEX([1]Dados!$M$2:$N$26779,MATCH($P7254,[1]Dados!$N$2:$N$26779,),2)</f>
        <v>#N/A</v>
      </c>
      <c r="P7254">
        <v>172721</v>
      </c>
      <c r="Q7254" s="1">
        <v>37215</v>
      </c>
      <c r="R7254" s="1">
        <v>37219</v>
      </c>
      <c r="S7254" t="s">
        <v>1809</v>
      </c>
    </row>
    <row r="7255" spans="1:19" x14ac:dyDescent="0.2">
      <c r="A7255" s="7">
        <v>352240</v>
      </c>
      <c r="B7255" s="3">
        <v>65498</v>
      </c>
      <c r="C7255" s="3" t="s">
        <v>28</v>
      </c>
      <c r="D7255" s="2" t="s">
        <v>489</v>
      </c>
      <c r="E7255" s="3">
        <v>19</v>
      </c>
      <c r="F7255" s="17">
        <v>0</v>
      </c>
      <c r="G7255" s="17">
        <v>1</v>
      </c>
      <c r="H7255" s="17">
        <v>0</v>
      </c>
      <c r="I7255" s="7">
        <v>3.7</v>
      </c>
      <c r="J7255" s="7">
        <v>7</v>
      </c>
      <c r="K7255" s="4">
        <v>1203</v>
      </c>
      <c r="L7255" s="5">
        <v>1203.0829000000001</v>
      </c>
      <c r="M7255">
        <v>273220.01</v>
      </c>
      <c r="N7255" s="33">
        <v>1</v>
      </c>
      <c r="O7255" s="50" t="e">
        <f>INDEX([1]Dados!$M$2:$N$26779,MATCH($P7255,[1]Dados!$N$2:$N$26779,),2)</f>
        <v>#N/A</v>
      </c>
      <c r="P7255">
        <v>172721</v>
      </c>
      <c r="Q7255" s="1">
        <v>37215</v>
      </c>
      <c r="R7255" s="1">
        <v>37219</v>
      </c>
      <c r="S7255" t="s">
        <v>1809</v>
      </c>
    </row>
    <row r="7256" spans="1:19" x14ac:dyDescent="0.2">
      <c r="A7256" s="7">
        <v>352240</v>
      </c>
      <c r="B7256" s="3">
        <v>65498</v>
      </c>
      <c r="C7256" s="3" t="s">
        <v>28</v>
      </c>
      <c r="D7256" s="2" t="s">
        <v>489</v>
      </c>
      <c r="E7256" s="3">
        <v>19</v>
      </c>
      <c r="F7256" s="17">
        <v>0</v>
      </c>
      <c r="G7256" s="17">
        <v>1</v>
      </c>
      <c r="H7256" s="17">
        <v>0</v>
      </c>
      <c r="I7256" s="7">
        <v>3.8</v>
      </c>
      <c r="J7256" s="7">
        <v>25</v>
      </c>
      <c r="K7256" s="4">
        <v>1203</v>
      </c>
      <c r="L7256" s="5">
        <v>1203.0829000000001</v>
      </c>
      <c r="M7256">
        <v>273220.01</v>
      </c>
      <c r="N7256" s="33">
        <v>1</v>
      </c>
      <c r="O7256" s="50" t="e">
        <f>INDEX([1]Dados!$M$2:$N$26779,MATCH($P7256,[1]Dados!$N$2:$N$26779,),2)</f>
        <v>#N/A</v>
      </c>
      <c r="P7256">
        <v>172721</v>
      </c>
      <c r="Q7256" s="1">
        <v>37215</v>
      </c>
      <c r="R7256" s="1">
        <v>37219</v>
      </c>
      <c r="S7256" t="s">
        <v>1809</v>
      </c>
    </row>
    <row r="7257" spans="1:19" x14ac:dyDescent="0.2">
      <c r="A7257" s="7">
        <v>352240</v>
      </c>
      <c r="B7257" s="3">
        <v>65498</v>
      </c>
      <c r="C7257" s="3" t="s">
        <v>28</v>
      </c>
      <c r="D7257" s="2" t="s">
        <v>489</v>
      </c>
      <c r="E7257" s="3">
        <v>19</v>
      </c>
      <c r="F7257" s="17">
        <v>0</v>
      </c>
      <c r="G7257" s="17">
        <v>1</v>
      </c>
      <c r="H7257" s="17">
        <v>0</v>
      </c>
      <c r="I7257" s="7">
        <v>3.9</v>
      </c>
      <c r="J7257" s="7">
        <v>25</v>
      </c>
      <c r="K7257" s="4">
        <v>1203</v>
      </c>
      <c r="L7257" s="5">
        <v>1203.0829000000001</v>
      </c>
      <c r="M7257">
        <v>273220.01</v>
      </c>
      <c r="N7257" s="33">
        <v>1</v>
      </c>
      <c r="O7257" s="50" t="e">
        <f>INDEX([1]Dados!$M$2:$N$26779,MATCH($P7257,[1]Dados!$N$2:$N$26779,),2)</f>
        <v>#N/A</v>
      </c>
      <c r="P7257">
        <v>172721</v>
      </c>
      <c r="Q7257" s="1">
        <v>37215</v>
      </c>
      <c r="R7257" s="1">
        <v>37219</v>
      </c>
      <c r="S7257" t="s">
        <v>1809</v>
      </c>
    </row>
    <row r="7258" spans="1:19" x14ac:dyDescent="0.2">
      <c r="A7258" s="7">
        <v>352240</v>
      </c>
      <c r="B7258" s="3">
        <v>65498</v>
      </c>
      <c r="C7258" s="3" t="s">
        <v>28</v>
      </c>
      <c r="D7258" s="2" t="s">
        <v>489</v>
      </c>
      <c r="E7258" s="3">
        <v>19</v>
      </c>
      <c r="F7258" s="17">
        <v>0</v>
      </c>
      <c r="G7258" s="17">
        <v>1</v>
      </c>
      <c r="H7258" s="17">
        <v>0</v>
      </c>
      <c r="I7258" s="29">
        <v>1.1000000000000001</v>
      </c>
      <c r="J7258" s="7">
        <v>31</v>
      </c>
      <c r="K7258" s="4">
        <v>1214</v>
      </c>
      <c r="L7258" s="5">
        <v>1214.0587</v>
      </c>
      <c r="M7258">
        <v>1899323.5</v>
      </c>
      <c r="N7258" s="33">
        <v>1</v>
      </c>
      <c r="O7258" s="50" t="e">
        <f>INDEX([1]Dados!$M$2:$N$26779,MATCH($P7258,[1]Dados!$N$2:$N$26779,),2)</f>
        <v>#N/A</v>
      </c>
      <c r="P7258">
        <v>174300</v>
      </c>
      <c r="Q7258" s="1">
        <v>37215</v>
      </c>
      <c r="R7258" s="1">
        <v>37219</v>
      </c>
      <c r="S7258" t="s">
        <v>1926</v>
      </c>
    </row>
    <row r="7259" spans="1:19" x14ac:dyDescent="0.2">
      <c r="A7259" s="7">
        <v>352240</v>
      </c>
      <c r="B7259" s="3">
        <v>65498</v>
      </c>
      <c r="C7259" s="3" t="s">
        <v>28</v>
      </c>
      <c r="D7259" s="2" t="s">
        <v>489</v>
      </c>
      <c r="E7259" s="3">
        <v>19</v>
      </c>
      <c r="F7259" s="17">
        <v>0</v>
      </c>
      <c r="G7259" s="17">
        <v>1</v>
      </c>
      <c r="H7259" s="17">
        <v>0</v>
      </c>
      <c r="I7259" s="7">
        <v>1.1000000000000001</v>
      </c>
      <c r="J7259" s="7">
        <v>25</v>
      </c>
      <c r="K7259" s="4">
        <v>1214</v>
      </c>
      <c r="L7259" s="5">
        <v>1214.0587</v>
      </c>
      <c r="M7259">
        <v>1899323.5</v>
      </c>
      <c r="N7259" s="33">
        <v>1</v>
      </c>
      <c r="O7259" s="50" t="e">
        <f>INDEX([1]Dados!$M$2:$N$26779,MATCH($P7259,[1]Dados!$N$2:$N$26779,),2)</f>
        <v>#N/A</v>
      </c>
      <c r="P7259">
        <v>174300</v>
      </c>
      <c r="Q7259" s="1">
        <v>37215</v>
      </c>
      <c r="R7259" s="1">
        <v>37219</v>
      </c>
      <c r="S7259" t="s">
        <v>1926</v>
      </c>
    </row>
    <row r="7260" spans="1:19" x14ac:dyDescent="0.2">
      <c r="A7260" s="7">
        <v>352240</v>
      </c>
      <c r="B7260" s="3">
        <v>65498</v>
      </c>
      <c r="C7260" s="3" t="s">
        <v>28</v>
      </c>
      <c r="D7260" s="2" t="s">
        <v>489</v>
      </c>
      <c r="E7260" s="3">
        <v>19</v>
      </c>
      <c r="F7260" s="17">
        <v>0</v>
      </c>
      <c r="G7260" s="17">
        <v>1</v>
      </c>
      <c r="H7260" s="17">
        <v>0</v>
      </c>
      <c r="I7260" s="7">
        <v>1.1100000000000001</v>
      </c>
      <c r="J7260" s="7">
        <v>13</v>
      </c>
      <c r="K7260" s="4">
        <v>1214</v>
      </c>
      <c r="L7260" s="5">
        <v>1214.0587</v>
      </c>
      <c r="M7260">
        <v>1899323.5</v>
      </c>
      <c r="N7260" s="33">
        <v>1</v>
      </c>
      <c r="O7260" s="50" t="e">
        <f>INDEX([1]Dados!$M$2:$N$26779,MATCH($P7260,[1]Dados!$N$2:$N$26779,),2)</f>
        <v>#N/A</v>
      </c>
      <c r="P7260">
        <v>174300</v>
      </c>
      <c r="Q7260" s="1">
        <v>37215</v>
      </c>
      <c r="R7260" s="1">
        <v>37219</v>
      </c>
      <c r="S7260" t="s">
        <v>1926</v>
      </c>
    </row>
    <row r="7261" spans="1:19" x14ac:dyDescent="0.2">
      <c r="A7261" s="7">
        <v>352240</v>
      </c>
      <c r="B7261" s="3">
        <v>65498</v>
      </c>
      <c r="C7261" s="3" t="s">
        <v>28</v>
      </c>
      <c r="D7261" s="2" t="s">
        <v>489</v>
      </c>
      <c r="E7261" s="3">
        <v>19</v>
      </c>
      <c r="F7261" s="17">
        <v>0</v>
      </c>
      <c r="G7261" s="17">
        <v>1</v>
      </c>
      <c r="H7261" s="17">
        <v>0</v>
      </c>
      <c r="I7261" s="7">
        <v>1.1200000000000001</v>
      </c>
      <c r="J7261" s="7">
        <v>13</v>
      </c>
      <c r="K7261" s="4">
        <v>1214</v>
      </c>
      <c r="L7261" s="5">
        <v>1214.0587</v>
      </c>
      <c r="M7261">
        <v>1899323.5</v>
      </c>
      <c r="N7261" s="33">
        <v>1</v>
      </c>
      <c r="O7261" s="50" t="e">
        <f>INDEX([1]Dados!$M$2:$N$26779,MATCH($P7261,[1]Dados!$N$2:$N$26779,),2)</f>
        <v>#N/A</v>
      </c>
      <c r="P7261">
        <v>174300</v>
      </c>
      <c r="Q7261" s="1">
        <v>37215</v>
      </c>
      <c r="R7261" s="1">
        <v>37219</v>
      </c>
      <c r="S7261" t="s">
        <v>1926</v>
      </c>
    </row>
    <row r="7262" spans="1:19" x14ac:dyDescent="0.2">
      <c r="A7262" s="7">
        <v>352240</v>
      </c>
      <c r="B7262" s="3">
        <v>65498</v>
      </c>
      <c r="C7262" s="3" t="s">
        <v>28</v>
      </c>
      <c r="D7262" s="2" t="s">
        <v>489</v>
      </c>
      <c r="E7262" s="3">
        <v>19</v>
      </c>
      <c r="F7262" s="17">
        <v>0</v>
      </c>
      <c r="G7262" s="17">
        <v>1</v>
      </c>
      <c r="H7262" s="17">
        <v>0</v>
      </c>
      <c r="I7262" s="7">
        <v>1.1299999999999999</v>
      </c>
      <c r="J7262" s="7">
        <v>13</v>
      </c>
      <c r="K7262" s="4">
        <v>1214</v>
      </c>
      <c r="L7262" s="5">
        <v>1214.0587</v>
      </c>
      <c r="M7262">
        <v>1899323.5</v>
      </c>
      <c r="N7262" s="33">
        <v>1</v>
      </c>
      <c r="O7262" s="50" t="e">
        <f>INDEX([1]Dados!$M$2:$N$26779,MATCH($P7262,[1]Dados!$N$2:$N$26779,),2)</f>
        <v>#N/A</v>
      </c>
      <c r="P7262">
        <v>174300</v>
      </c>
      <c r="Q7262" s="1">
        <v>37215</v>
      </c>
      <c r="R7262" s="1">
        <v>37219</v>
      </c>
      <c r="S7262" t="s">
        <v>1926</v>
      </c>
    </row>
    <row r="7263" spans="1:19" x14ac:dyDescent="0.2">
      <c r="A7263" s="7">
        <v>352240</v>
      </c>
      <c r="B7263" s="3">
        <v>65498</v>
      </c>
      <c r="C7263" s="3" t="s">
        <v>28</v>
      </c>
      <c r="D7263" s="2" t="s">
        <v>489</v>
      </c>
      <c r="E7263" s="3">
        <v>19</v>
      </c>
      <c r="F7263" s="17">
        <v>0</v>
      </c>
      <c r="G7263" s="17">
        <v>1</v>
      </c>
      <c r="H7263" s="17">
        <v>0</v>
      </c>
      <c r="I7263" s="7">
        <v>1.1399999999999999</v>
      </c>
      <c r="J7263" s="7">
        <v>15</v>
      </c>
      <c r="K7263" s="4">
        <v>1214</v>
      </c>
      <c r="L7263" s="5">
        <v>1214.0587</v>
      </c>
      <c r="M7263">
        <v>1899323.5</v>
      </c>
      <c r="N7263" s="33">
        <v>1</v>
      </c>
      <c r="O7263" s="50" t="e">
        <f>INDEX([1]Dados!$M$2:$N$26779,MATCH($P7263,[1]Dados!$N$2:$N$26779,),2)</f>
        <v>#N/A</v>
      </c>
      <c r="P7263">
        <v>174300</v>
      </c>
      <c r="Q7263" s="1">
        <v>37215</v>
      </c>
      <c r="R7263" s="1">
        <v>37219</v>
      </c>
      <c r="S7263" t="s">
        <v>1926</v>
      </c>
    </row>
    <row r="7264" spans="1:19" x14ac:dyDescent="0.2">
      <c r="A7264" s="7">
        <v>352240</v>
      </c>
      <c r="B7264" s="3">
        <v>65498</v>
      </c>
      <c r="C7264" s="3" t="s">
        <v>28</v>
      </c>
      <c r="D7264" s="2" t="s">
        <v>489</v>
      </c>
      <c r="E7264" s="3">
        <v>19</v>
      </c>
      <c r="F7264" s="17">
        <v>0</v>
      </c>
      <c r="G7264" s="17">
        <v>1</v>
      </c>
      <c r="H7264" s="17">
        <v>0</v>
      </c>
      <c r="I7264" s="7">
        <v>1.2</v>
      </c>
      <c r="J7264" s="7">
        <v>25</v>
      </c>
      <c r="K7264" s="4">
        <v>1214</v>
      </c>
      <c r="L7264" s="5">
        <v>1214.0587</v>
      </c>
      <c r="M7264">
        <v>1899323.5</v>
      </c>
      <c r="N7264" s="33">
        <v>1</v>
      </c>
      <c r="O7264" s="50" t="e">
        <f>INDEX([1]Dados!$M$2:$N$26779,MATCH($P7264,[1]Dados!$N$2:$N$26779,),2)</f>
        <v>#N/A</v>
      </c>
      <c r="P7264">
        <v>174300</v>
      </c>
      <c r="Q7264" s="1">
        <v>37215</v>
      </c>
      <c r="R7264" s="1">
        <v>37219</v>
      </c>
      <c r="S7264" t="s">
        <v>1926</v>
      </c>
    </row>
    <row r="7265" spans="1:19" x14ac:dyDescent="0.2">
      <c r="A7265" s="7">
        <v>352240</v>
      </c>
      <c r="B7265" s="3">
        <v>65498</v>
      </c>
      <c r="C7265" s="3" t="s">
        <v>28</v>
      </c>
      <c r="D7265" s="2" t="s">
        <v>489</v>
      </c>
      <c r="E7265" s="3">
        <v>19</v>
      </c>
      <c r="F7265" s="17">
        <v>0</v>
      </c>
      <c r="G7265" s="17">
        <v>1</v>
      </c>
      <c r="H7265" s="17">
        <v>0</v>
      </c>
      <c r="I7265" s="7">
        <v>1.3</v>
      </c>
      <c r="J7265" s="7">
        <v>2</v>
      </c>
      <c r="K7265" s="4">
        <v>1214</v>
      </c>
      <c r="L7265" s="5">
        <v>1214.0587</v>
      </c>
      <c r="M7265">
        <v>1899323.5</v>
      </c>
      <c r="N7265" s="33">
        <v>1</v>
      </c>
      <c r="O7265" s="50" t="e">
        <f>INDEX([1]Dados!$M$2:$N$26779,MATCH($P7265,[1]Dados!$N$2:$N$26779,),2)</f>
        <v>#N/A</v>
      </c>
      <c r="P7265">
        <v>174300</v>
      </c>
      <c r="Q7265" s="1">
        <v>37215</v>
      </c>
      <c r="R7265" s="1">
        <v>37219</v>
      </c>
      <c r="S7265" t="s">
        <v>1926</v>
      </c>
    </row>
    <row r="7266" spans="1:19" x14ac:dyDescent="0.2">
      <c r="A7266" s="7">
        <v>352240</v>
      </c>
      <c r="B7266" s="3">
        <v>65498</v>
      </c>
      <c r="C7266" s="3" t="s">
        <v>28</v>
      </c>
      <c r="D7266" s="2" t="s">
        <v>489</v>
      </c>
      <c r="E7266" s="3">
        <v>19</v>
      </c>
      <c r="F7266" s="17">
        <v>0</v>
      </c>
      <c r="G7266" s="17">
        <v>1</v>
      </c>
      <c r="H7266" s="17">
        <v>0</v>
      </c>
      <c r="I7266" s="7">
        <v>1.4</v>
      </c>
      <c r="J7266" s="7">
        <v>25</v>
      </c>
      <c r="K7266" s="4">
        <v>1214</v>
      </c>
      <c r="L7266" s="5">
        <v>1214.0587</v>
      </c>
      <c r="M7266">
        <v>1899323.5</v>
      </c>
      <c r="N7266" s="33">
        <v>1</v>
      </c>
      <c r="O7266" s="50" t="e">
        <f>INDEX([1]Dados!$M$2:$N$26779,MATCH($P7266,[1]Dados!$N$2:$N$26779,),2)</f>
        <v>#N/A</v>
      </c>
      <c r="P7266">
        <v>174300</v>
      </c>
      <c r="Q7266" s="1">
        <v>37215</v>
      </c>
      <c r="R7266" s="1">
        <v>37219</v>
      </c>
      <c r="S7266" t="s">
        <v>1926</v>
      </c>
    </row>
    <row r="7267" spans="1:19" x14ac:dyDescent="0.2">
      <c r="A7267" s="7">
        <v>352240</v>
      </c>
      <c r="B7267" s="3">
        <v>65498</v>
      </c>
      <c r="C7267" s="3" t="s">
        <v>28</v>
      </c>
      <c r="D7267" s="2" t="s">
        <v>489</v>
      </c>
      <c r="E7267" s="3">
        <v>19</v>
      </c>
      <c r="F7267" s="17">
        <v>0</v>
      </c>
      <c r="G7267" s="17">
        <v>1</v>
      </c>
      <c r="H7267" s="17">
        <v>0</v>
      </c>
      <c r="I7267" s="7">
        <v>1.5</v>
      </c>
      <c r="J7267" s="7">
        <v>25</v>
      </c>
      <c r="K7267" s="4">
        <v>1214</v>
      </c>
      <c r="L7267" s="5">
        <v>1214.0587</v>
      </c>
      <c r="M7267">
        <v>1899323.5</v>
      </c>
      <c r="N7267" s="33">
        <v>1</v>
      </c>
      <c r="O7267" s="50" t="e">
        <f>INDEX([1]Dados!$M$2:$N$26779,MATCH($P7267,[1]Dados!$N$2:$N$26779,),2)</f>
        <v>#N/A</v>
      </c>
      <c r="P7267">
        <v>174300</v>
      </c>
      <c r="Q7267" s="1">
        <v>37215</v>
      </c>
      <c r="R7267" s="1">
        <v>37219</v>
      </c>
      <c r="S7267" t="s">
        <v>1926</v>
      </c>
    </row>
    <row r="7268" spans="1:19" x14ac:dyDescent="0.2">
      <c r="A7268" s="7">
        <v>352240</v>
      </c>
      <c r="B7268" s="3">
        <v>65498</v>
      </c>
      <c r="C7268" s="3" t="s">
        <v>28</v>
      </c>
      <c r="D7268" s="2" t="s">
        <v>489</v>
      </c>
      <c r="E7268" s="3">
        <v>19</v>
      </c>
      <c r="F7268" s="17">
        <v>0</v>
      </c>
      <c r="G7268" s="17">
        <v>1</v>
      </c>
      <c r="H7268" s="17">
        <v>0</v>
      </c>
      <c r="I7268" s="7">
        <v>1.6</v>
      </c>
      <c r="J7268" s="7">
        <v>13</v>
      </c>
      <c r="K7268" s="4">
        <v>1214</v>
      </c>
      <c r="L7268" s="5">
        <v>1214.0587</v>
      </c>
      <c r="M7268">
        <v>1899323.5</v>
      </c>
      <c r="N7268" s="33">
        <v>1</v>
      </c>
      <c r="O7268" s="50" t="e">
        <f>INDEX([1]Dados!$M$2:$N$26779,MATCH($P7268,[1]Dados!$N$2:$N$26779,),2)</f>
        <v>#N/A</v>
      </c>
      <c r="P7268">
        <v>174300</v>
      </c>
      <c r="Q7268" s="1">
        <v>37215</v>
      </c>
      <c r="R7268" s="1">
        <v>37219</v>
      </c>
      <c r="S7268" t="s">
        <v>1926</v>
      </c>
    </row>
    <row r="7269" spans="1:19" x14ac:dyDescent="0.2">
      <c r="A7269" s="7">
        <v>352240</v>
      </c>
      <c r="B7269" s="3">
        <v>65498</v>
      </c>
      <c r="C7269" s="3" t="s">
        <v>28</v>
      </c>
      <c r="D7269" s="2" t="s">
        <v>489</v>
      </c>
      <c r="E7269" s="3">
        <v>19</v>
      </c>
      <c r="F7269" s="17">
        <v>0</v>
      </c>
      <c r="G7269" s="17">
        <v>1</v>
      </c>
      <c r="H7269" s="17">
        <v>0</v>
      </c>
      <c r="I7269" s="7">
        <v>1.7</v>
      </c>
      <c r="J7269" s="7">
        <v>15</v>
      </c>
      <c r="K7269" s="4">
        <v>1214</v>
      </c>
      <c r="L7269" s="5">
        <v>1214.0587</v>
      </c>
      <c r="M7269">
        <v>1899323.5</v>
      </c>
      <c r="N7269" s="33">
        <v>1</v>
      </c>
      <c r="O7269" s="50" t="e">
        <f>INDEX([1]Dados!$M$2:$N$26779,MATCH($P7269,[1]Dados!$N$2:$N$26779,),2)</f>
        <v>#N/A</v>
      </c>
      <c r="P7269">
        <v>174300</v>
      </c>
      <c r="Q7269" s="1">
        <v>37215</v>
      </c>
      <c r="R7269" s="1">
        <v>37219</v>
      </c>
      <c r="S7269" t="s">
        <v>1926</v>
      </c>
    </row>
    <row r="7270" spans="1:19" x14ac:dyDescent="0.2">
      <c r="A7270" s="7">
        <v>352240</v>
      </c>
      <c r="B7270" s="3">
        <v>65498</v>
      </c>
      <c r="C7270" s="3" t="s">
        <v>28</v>
      </c>
      <c r="D7270" s="2" t="s">
        <v>489</v>
      </c>
      <c r="E7270" s="3">
        <v>19</v>
      </c>
      <c r="F7270" s="17">
        <v>0</v>
      </c>
      <c r="G7270" s="17">
        <v>1</v>
      </c>
      <c r="H7270" s="17">
        <v>0</v>
      </c>
      <c r="I7270" s="7">
        <v>1.8</v>
      </c>
      <c r="J7270" s="7">
        <v>10</v>
      </c>
      <c r="K7270" s="4">
        <v>1214</v>
      </c>
      <c r="L7270" s="5">
        <v>1214.0587</v>
      </c>
      <c r="M7270">
        <v>1899323.5</v>
      </c>
      <c r="N7270" s="33">
        <v>1</v>
      </c>
      <c r="O7270" s="50" t="e">
        <f>INDEX([1]Dados!$M$2:$N$26779,MATCH($P7270,[1]Dados!$N$2:$N$26779,),2)</f>
        <v>#N/A</v>
      </c>
      <c r="P7270">
        <v>174300</v>
      </c>
      <c r="Q7270" s="1">
        <v>37215</v>
      </c>
      <c r="R7270" s="1">
        <v>37219</v>
      </c>
      <c r="S7270" t="s">
        <v>1926</v>
      </c>
    </row>
    <row r="7271" spans="1:19" x14ac:dyDescent="0.2">
      <c r="A7271" s="7">
        <v>352240</v>
      </c>
      <c r="B7271" s="3">
        <v>65498</v>
      </c>
      <c r="C7271" s="3" t="s">
        <v>28</v>
      </c>
      <c r="D7271" s="2" t="s">
        <v>489</v>
      </c>
      <c r="E7271" s="3">
        <v>19</v>
      </c>
      <c r="F7271" s="17">
        <v>0</v>
      </c>
      <c r="G7271" s="17">
        <v>1</v>
      </c>
      <c r="H7271" s="17">
        <v>0</v>
      </c>
      <c r="I7271" s="7">
        <v>1.9</v>
      </c>
      <c r="J7271" s="7">
        <v>31</v>
      </c>
      <c r="K7271" s="4">
        <v>1214</v>
      </c>
      <c r="L7271" s="5">
        <v>1214.0587</v>
      </c>
      <c r="M7271">
        <v>1899323.5</v>
      </c>
      <c r="N7271" s="33">
        <v>1</v>
      </c>
      <c r="O7271" s="50" t="e">
        <f>INDEX([1]Dados!$M$2:$N$26779,MATCH($P7271,[1]Dados!$N$2:$N$26779,),2)</f>
        <v>#N/A</v>
      </c>
      <c r="P7271">
        <v>174300</v>
      </c>
      <c r="Q7271" s="1">
        <v>37215</v>
      </c>
      <c r="R7271" s="1">
        <v>37219</v>
      </c>
      <c r="S7271" t="s">
        <v>1926</v>
      </c>
    </row>
    <row r="7272" spans="1:19" x14ac:dyDescent="0.2">
      <c r="A7272" s="7">
        <v>352240</v>
      </c>
      <c r="B7272" s="3">
        <v>65498</v>
      </c>
      <c r="C7272" s="3" t="s">
        <v>28</v>
      </c>
      <c r="D7272" s="2" t="s">
        <v>489</v>
      </c>
      <c r="E7272" s="3">
        <v>19</v>
      </c>
      <c r="F7272" s="17">
        <v>0</v>
      </c>
      <c r="G7272" s="17">
        <v>1</v>
      </c>
      <c r="H7272" s="17">
        <v>0</v>
      </c>
      <c r="I7272" s="7">
        <v>5.0999999999999996</v>
      </c>
      <c r="J7272" s="7">
        <v>28</v>
      </c>
      <c r="K7272" s="4">
        <v>1220</v>
      </c>
      <c r="L7272" s="5">
        <v>1220.0906</v>
      </c>
      <c r="M7272" t="s">
        <v>2134</v>
      </c>
      <c r="N7272" s="33">
        <v>1</v>
      </c>
      <c r="O7272" s="50" t="e">
        <f>INDEX([1]Dados!$M$2:$N$26779,MATCH($P7272,[1]Dados!$N$2:$N$26779,),2)</f>
        <v>#N/A</v>
      </c>
      <c r="P7272">
        <v>173754</v>
      </c>
      <c r="Q7272" s="1">
        <v>37215</v>
      </c>
      <c r="R7272" s="1">
        <v>37219</v>
      </c>
      <c r="S7272" t="s">
        <v>2482</v>
      </c>
    </row>
    <row r="7273" spans="1:19" x14ac:dyDescent="0.2">
      <c r="A7273" s="7">
        <v>352240</v>
      </c>
      <c r="B7273" s="3">
        <v>65498</v>
      </c>
      <c r="C7273" s="3" t="s">
        <v>28</v>
      </c>
      <c r="D7273" s="2" t="s">
        <v>489</v>
      </c>
      <c r="E7273" s="3">
        <v>19</v>
      </c>
      <c r="F7273" s="17">
        <v>0</v>
      </c>
      <c r="G7273" s="17">
        <v>1</v>
      </c>
      <c r="H7273" s="17">
        <v>0</v>
      </c>
      <c r="I7273" s="7">
        <v>5.2</v>
      </c>
      <c r="J7273" s="7">
        <v>20</v>
      </c>
      <c r="K7273" s="4">
        <v>1220</v>
      </c>
      <c r="L7273" s="5">
        <v>1220.0906</v>
      </c>
      <c r="M7273" t="s">
        <v>2134</v>
      </c>
      <c r="N7273" s="33">
        <v>1</v>
      </c>
      <c r="O7273" s="50" t="e">
        <f>INDEX([1]Dados!$M$2:$N$26779,MATCH($P7273,[1]Dados!$N$2:$N$26779,),2)</f>
        <v>#N/A</v>
      </c>
      <c r="P7273">
        <v>173754</v>
      </c>
      <c r="Q7273" s="1">
        <v>37215</v>
      </c>
      <c r="R7273" s="1">
        <v>37219</v>
      </c>
      <c r="S7273" t="s">
        <v>2482</v>
      </c>
    </row>
    <row r="7274" spans="1:19" x14ac:dyDescent="0.2">
      <c r="A7274" s="7">
        <v>352240</v>
      </c>
      <c r="B7274" s="3">
        <v>65498</v>
      </c>
      <c r="C7274" s="3" t="s">
        <v>28</v>
      </c>
      <c r="D7274" s="2" t="s">
        <v>489</v>
      </c>
      <c r="E7274" s="3">
        <v>19</v>
      </c>
      <c r="F7274" s="17">
        <v>0</v>
      </c>
      <c r="G7274" s="17">
        <v>1</v>
      </c>
      <c r="H7274" s="17">
        <v>0</v>
      </c>
      <c r="I7274" s="7">
        <v>5.3</v>
      </c>
      <c r="J7274" s="7">
        <v>99</v>
      </c>
      <c r="K7274" s="4">
        <v>1220</v>
      </c>
      <c r="L7274" s="5">
        <v>1220.0906</v>
      </c>
      <c r="M7274" t="s">
        <v>2134</v>
      </c>
      <c r="N7274" s="33">
        <v>1</v>
      </c>
      <c r="O7274" s="50" t="e">
        <f>INDEX([1]Dados!$M$2:$N$26779,MATCH($P7274,[1]Dados!$N$2:$N$26779,),2)</f>
        <v>#N/A</v>
      </c>
      <c r="P7274">
        <v>173754</v>
      </c>
      <c r="Q7274" s="1">
        <v>37215</v>
      </c>
      <c r="R7274" s="1">
        <v>37219</v>
      </c>
      <c r="S7274" t="s">
        <v>2482</v>
      </c>
    </row>
    <row r="7275" spans="1:19" x14ac:dyDescent="0.2">
      <c r="A7275" s="7">
        <v>352240</v>
      </c>
      <c r="B7275" s="3">
        <v>65498</v>
      </c>
      <c r="C7275" s="3" t="s">
        <v>28</v>
      </c>
      <c r="D7275" s="2" t="s">
        <v>489</v>
      </c>
      <c r="E7275" s="3">
        <v>19</v>
      </c>
      <c r="F7275" s="17">
        <v>0</v>
      </c>
      <c r="G7275" s="17">
        <v>1</v>
      </c>
      <c r="H7275" s="17">
        <v>0</v>
      </c>
      <c r="I7275" s="7">
        <v>5.4</v>
      </c>
      <c r="J7275" s="7">
        <v>28</v>
      </c>
      <c r="K7275" s="4">
        <v>1220</v>
      </c>
      <c r="L7275" s="5">
        <v>1220.0906</v>
      </c>
      <c r="M7275" t="s">
        <v>2134</v>
      </c>
      <c r="N7275" s="33">
        <v>1</v>
      </c>
      <c r="O7275" s="50" t="e">
        <f>INDEX([1]Dados!$M$2:$N$26779,MATCH($P7275,[1]Dados!$N$2:$N$26779,),2)</f>
        <v>#N/A</v>
      </c>
      <c r="P7275">
        <v>173754</v>
      </c>
      <c r="Q7275" s="1">
        <v>37215</v>
      </c>
      <c r="R7275" s="1">
        <v>37219</v>
      </c>
      <c r="S7275" t="s">
        <v>2482</v>
      </c>
    </row>
    <row r="7276" spans="1:19" x14ac:dyDescent="0.2">
      <c r="A7276" s="7">
        <v>352240</v>
      </c>
      <c r="B7276" s="3">
        <v>65498</v>
      </c>
      <c r="C7276" s="3" t="s">
        <v>28</v>
      </c>
      <c r="D7276" s="2" t="s">
        <v>489</v>
      </c>
      <c r="E7276" s="3">
        <v>19</v>
      </c>
      <c r="F7276" s="17">
        <v>0</v>
      </c>
      <c r="G7276" s="17">
        <v>1</v>
      </c>
      <c r="H7276" s="17">
        <v>0</v>
      </c>
      <c r="I7276" s="7">
        <v>5.5</v>
      </c>
      <c r="J7276" s="7">
        <v>25</v>
      </c>
      <c r="K7276" s="4">
        <v>1220</v>
      </c>
      <c r="L7276" s="5">
        <v>1220.0906</v>
      </c>
      <c r="M7276" t="s">
        <v>2134</v>
      </c>
      <c r="N7276" s="33">
        <v>1</v>
      </c>
      <c r="O7276" s="50" t="e">
        <f>INDEX([1]Dados!$M$2:$N$26779,MATCH($P7276,[1]Dados!$N$2:$N$26779,),2)</f>
        <v>#N/A</v>
      </c>
      <c r="P7276">
        <v>173754</v>
      </c>
      <c r="Q7276" s="1">
        <v>37215</v>
      </c>
      <c r="R7276" s="1">
        <v>37219</v>
      </c>
      <c r="S7276" t="s">
        <v>2482</v>
      </c>
    </row>
    <row r="7277" spans="1:19" x14ac:dyDescent="0.2">
      <c r="A7277" s="7">
        <v>352240</v>
      </c>
      <c r="B7277" s="3">
        <v>65498</v>
      </c>
      <c r="C7277" s="3" t="s">
        <v>28</v>
      </c>
      <c r="D7277" s="2" t="s">
        <v>489</v>
      </c>
      <c r="E7277" s="3">
        <v>19</v>
      </c>
      <c r="F7277" s="17">
        <v>0</v>
      </c>
      <c r="G7277" s="17">
        <v>1</v>
      </c>
      <c r="H7277" s="17">
        <v>0</v>
      </c>
      <c r="I7277" s="7">
        <v>5.6</v>
      </c>
      <c r="J7277" s="7">
        <v>25</v>
      </c>
      <c r="K7277" s="4">
        <v>1220</v>
      </c>
      <c r="L7277" s="5">
        <v>1220.0906</v>
      </c>
      <c r="M7277" t="s">
        <v>2134</v>
      </c>
      <c r="N7277" s="33">
        <v>1</v>
      </c>
      <c r="O7277" s="50" t="e">
        <f>INDEX([1]Dados!$M$2:$N$26779,MATCH($P7277,[1]Dados!$N$2:$N$26779,),2)</f>
        <v>#N/A</v>
      </c>
      <c r="P7277">
        <v>173754</v>
      </c>
      <c r="Q7277" s="1">
        <v>37215</v>
      </c>
      <c r="R7277" s="1">
        <v>37219</v>
      </c>
      <c r="S7277" t="s">
        <v>2482</v>
      </c>
    </row>
    <row r="7278" spans="1:19" x14ac:dyDescent="0.2">
      <c r="A7278" s="7">
        <v>352240</v>
      </c>
      <c r="B7278" s="3">
        <v>65498</v>
      </c>
      <c r="C7278" s="3" t="s">
        <v>28</v>
      </c>
      <c r="D7278" s="2" t="s">
        <v>489</v>
      </c>
      <c r="E7278" s="3">
        <v>19</v>
      </c>
      <c r="F7278" s="17">
        <v>0</v>
      </c>
      <c r="G7278" s="17">
        <v>1</v>
      </c>
      <c r="H7278" s="17">
        <v>0</v>
      </c>
      <c r="I7278" s="7">
        <v>6.1</v>
      </c>
      <c r="J7278" s="7">
        <v>28</v>
      </c>
      <c r="K7278" s="4">
        <v>1214</v>
      </c>
      <c r="L7278" s="5">
        <v>1214.0589</v>
      </c>
      <c r="M7278">
        <v>644740</v>
      </c>
      <c r="N7278" s="33">
        <v>1</v>
      </c>
      <c r="O7278" s="50" t="e">
        <f>INDEX([1]Dados!$M$2:$N$26779,MATCH($P7278,[1]Dados!$N$2:$N$26779,),2)</f>
        <v>#N/A</v>
      </c>
      <c r="P7278">
        <v>173038</v>
      </c>
      <c r="Q7278" s="1">
        <v>37215</v>
      </c>
      <c r="R7278" s="1">
        <v>37219</v>
      </c>
      <c r="S7278" t="s">
        <v>2483</v>
      </c>
    </row>
    <row r="7279" spans="1:19" x14ac:dyDescent="0.2">
      <c r="A7279" s="7">
        <v>352240</v>
      </c>
      <c r="B7279" s="3">
        <v>65498</v>
      </c>
      <c r="C7279" s="3" t="s">
        <v>28</v>
      </c>
      <c r="D7279" s="2" t="s">
        <v>489</v>
      </c>
      <c r="E7279" s="3">
        <v>19</v>
      </c>
      <c r="F7279" s="17">
        <v>0</v>
      </c>
      <c r="G7279" s="17">
        <v>1</v>
      </c>
      <c r="H7279" s="17">
        <v>0</v>
      </c>
      <c r="I7279" s="7">
        <v>6.2</v>
      </c>
      <c r="J7279" s="7">
        <v>23</v>
      </c>
      <c r="K7279" s="4">
        <v>1214</v>
      </c>
      <c r="L7279" s="5">
        <v>1214.0589</v>
      </c>
      <c r="M7279">
        <f>313300+1725583</f>
        <v>2038883</v>
      </c>
      <c r="N7279" s="33">
        <v>1</v>
      </c>
      <c r="O7279" s="50" t="e">
        <f>INDEX([1]Dados!$M$2:$N$26779,MATCH($P7279,[1]Dados!$N$2:$N$26779,),2)</f>
        <v>#N/A</v>
      </c>
      <c r="P7279">
        <v>173049</v>
      </c>
      <c r="Q7279" s="1">
        <v>37215</v>
      </c>
      <c r="R7279" s="1">
        <v>37219</v>
      </c>
      <c r="S7279" t="s">
        <v>2483</v>
      </c>
    </row>
    <row r="7280" spans="1:19" x14ac:dyDescent="0.2">
      <c r="A7280" s="7">
        <v>352240</v>
      </c>
      <c r="B7280" s="3">
        <v>65498</v>
      </c>
      <c r="C7280" s="3" t="s">
        <v>28</v>
      </c>
      <c r="D7280" s="2" t="s">
        <v>489</v>
      </c>
      <c r="E7280" s="3">
        <v>19</v>
      </c>
      <c r="F7280" s="17">
        <v>0</v>
      </c>
      <c r="G7280" s="17">
        <v>1</v>
      </c>
      <c r="H7280" s="17">
        <v>0</v>
      </c>
      <c r="I7280" s="7">
        <v>7.1</v>
      </c>
      <c r="J7280" s="7">
        <v>18</v>
      </c>
      <c r="K7280" s="4">
        <v>1214</v>
      </c>
      <c r="L7280" s="5">
        <v>1214.0808</v>
      </c>
      <c r="M7280">
        <v>96000</v>
      </c>
      <c r="N7280" s="33">
        <v>1</v>
      </c>
      <c r="O7280" s="50" t="e">
        <f>INDEX([1]Dados!$M$2:$N$26779,MATCH($P7280,[1]Dados!$N$2:$N$26779,),2)</f>
        <v>#N/A</v>
      </c>
      <c r="P7280">
        <v>172777</v>
      </c>
      <c r="Q7280" s="1">
        <v>37215</v>
      </c>
      <c r="R7280" s="1">
        <v>37219</v>
      </c>
      <c r="S7280" t="s">
        <v>920</v>
      </c>
    </row>
    <row r="7281" spans="1:19" x14ac:dyDescent="0.2">
      <c r="A7281" s="7">
        <v>352240</v>
      </c>
      <c r="B7281" s="3">
        <v>65498</v>
      </c>
      <c r="C7281" s="3" t="s">
        <v>28</v>
      </c>
      <c r="D7281" s="2" t="s">
        <v>489</v>
      </c>
      <c r="E7281" s="3">
        <v>19</v>
      </c>
      <c r="F7281" s="17">
        <v>0</v>
      </c>
      <c r="G7281" s="17">
        <v>1</v>
      </c>
      <c r="H7281" s="17">
        <v>0</v>
      </c>
      <c r="I7281" s="7" t="s">
        <v>3</v>
      </c>
      <c r="J7281" s="7">
        <v>0</v>
      </c>
      <c r="K7281" s="4">
        <v>1214</v>
      </c>
      <c r="L7281" s="5">
        <v>1214.8580999999999</v>
      </c>
      <c r="M7281">
        <v>382579.3</v>
      </c>
      <c r="N7281" s="33">
        <v>1</v>
      </c>
      <c r="O7281" s="50" t="e">
        <f>INDEX([1]Dados!$M$2:$N$26779,MATCH($P7281,[1]Dados!$N$2:$N$26779,),2)</f>
        <v>#N/A</v>
      </c>
      <c r="P7281">
        <v>174172</v>
      </c>
      <c r="Q7281" s="1">
        <v>37215</v>
      </c>
      <c r="R7281" s="1">
        <v>37219</v>
      </c>
      <c r="S7281" t="s">
        <v>2134</v>
      </c>
    </row>
    <row r="7282" spans="1:19" hidden="1" x14ac:dyDescent="0.2">
      <c r="A7282" s="7">
        <v>352240</v>
      </c>
      <c r="B7282" s="3">
        <v>65498</v>
      </c>
      <c r="C7282" s="3" t="s">
        <v>28</v>
      </c>
      <c r="D7282" s="2" t="s">
        <v>489</v>
      </c>
      <c r="E7282" s="3">
        <v>19</v>
      </c>
      <c r="F7282" s="17">
        <v>0</v>
      </c>
      <c r="G7282" s="17">
        <v>1</v>
      </c>
      <c r="H7282" s="17">
        <v>0</v>
      </c>
      <c r="I7282" s="7" t="s">
        <v>3</v>
      </c>
      <c r="J7282" s="7">
        <v>0</v>
      </c>
      <c r="K7282" s="4">
        <v>1214</v>
      </c>
      <c r="L7282" s="5">
        <v>1214.8580999999999</v>
      </c>
      <c r="M7282">
        <v>465500</v>
      </c>
      <c r="N7282" s="33">
        <v>1</v>
      </c>
      <c r="O7282" s="50">
        <f>INDEX([1]Dados!$M$2:$N$26779,MATCH($P7282,[1]Dados!$N$2:$N$26779,),2)</f>
        <v>174243</v>
      </c>
      <c r="P7282">
        <v>174243</v>
      </c>
      <c r="Q7282" s="1">
        <v>37215</v>
      </c>
      <c r="R7282" s="1">
        <v>37219</v>
      </c>
      <c r="S7282" t="s">
        <v>2134</v>
      </c>
    </row>
    <row r="7283" spans="1:19" x14ac:dyDescent="0.2">
      <c r="A7283" s="7">
        <v>352240</v>
      </c>
      <c r="B7283" s="3">
        <v>65498</v>
      </c>
      <c r="C7283" s="3" t="s">
        <v>28</v>
      </c>
      <c r="D7283" s="2" t="s">
        <v>489</v>
      </c>
      <c r="E7283" s="3">
        <v>19</v>
      </c>
      <c r="F7283" s="17">
        <v>0</v>
      </c>
      <c r="G7283" s="17">
        <v>1</v>
      </c>
      <c r="H7283" s="17">
        <v>0</v>
      </c>
      <c r="I7283" s="7">
        <v>8.1</v>
      </c>
      <c r="J7283" s="7">
        <v>11</v>
      </c>
      <c r="K7283" s="4">
        <v>1220</v>
      </c>
      <c r="L7283" s="5">
        <v>1220.0906</v>
      </c>
      <c r="M7283">
        <v>3719077.9</v>
      </c>
      <c r="N7283" s="33">
        <v>1</v>
      </c>
      <c r="O7283" s="50" t="e">
        <f>INDEX([1]Dados!$M$2:$N$26779,MATCH($P7283,[1]Dados!$N$2:$N$26779,),2)</f>
        <v>#N/A</v>
      </c>
      <c r="P7283">
        <v>173021</v>
      </c>
      <c r="Q7283" s="1">
        <v>37215</v>
      </c>
      <c r="R7283" s="1">
        <v>37219</v>
      </c>
      <c r="S7283" t="s">
        <v>2484</v>
      </c>
    </row>
    <row r="7284" spans="1:19" x14ac:dyDescent="0.2">
      <c r="A7284" s="7">
        <v>352240</v>
      </c>
      <c r="B7284" s="3">
        <v>65498</v>
      </c>
      <c r="C7284" s="3" t="s">
        <v>28</v>
      </c>
      <c r="D7284" s="2" t="s">
        <v>489</v>
      </c>
      <c r="E7284" s="3">
        <v>19</v>
      </c>
      <c r="F7284" s="17">
        <v>0</v>
      </c>
      <c r="G7284" s="17">
        <v>1</v>
      </c>
      <c r="H7284" s="17">
        <v>0</v>
      </c>
      <c r="I7284" s="7">
        <v>8.1999999999999993</v>
      </c>
      <c r="J7284" s="7">
        <v>25</v>
      </c>
      <c r="K7284" s="4">
        <v>1220</v>
      </c>
      <c r="L7284" s="5">
        <v>1220.0906</v>
      </c>
      <c r="M7284">
        <v>3719077.9</v>
      </c>
      <c r="N7284" s="33">
        <v>1</v>
      </c>
      <c r="O7284" s="50" t="e">
        <f>INDEX([1]Dados!$M$2:$N$26779,MATCH($P7284,[1]Dados!$N$2:$N$26779,),2)</f>
        <v>#N/A</v>
      </c>
      <c r="P7284">
        <v>173021</v>
      </c>
      <c r="Q7284" s="1">
        <v>37215</v>
      </c>
      <c r="R7284" s="1">
        <v>37219</v>
      </c>
      <c r="S7284" t="s">
        <v>2484</v>
      </c>
    </row>
    <row r="7285" spans="1:19" x14ac:dyDescent="0.2">
      <c r="A7285" s="7">
        <v>352240</v>
      </c>
      <c r="B7285" s="3">
        <v>65498</v>
      </c>
      <c r="C7285" s="3" t="s">
        <v>28</v>
      </c>
      <c r="D7285" s="2" t="s">
        <v>489</v>
      </c>
      <c r="E7285" s="3">
        <v>19</v>
      </c>
      <c r="F7285" s="17">
        <v>0</v>
      </c>
      <c r="G7285" s="17">
        <v>1</v>
      </c>
      <c r="H7285" s="17">
        <v>0</v>
      </c>
      <c r="I7285" s="7">
        <v>8.3000000000000007</v>
      </c>
      <c r="J7285" s="7">
        <v>11</v>
      </c>
      <c r="K7285" s="4">
        <v>1220</v>
      </c>
      <c r="L7285" s="5">
        <v>1220.0906</v>
      </c>
      <c r="M7285">
        <v>3719077.9</v>
      </c>
      <c r="N7285" s="33">
        <v>1</v>
      </c>
      <c r="O7285" s="50" t="e">
        <f>INDEX([1]Dados!$M$2:$N$26779,MATCH($P7285,[1]Dados!$N$2:$N$26779,),2)</f>
        <v>#N/A</v>
      </c>
      <c r="P7285">
        <v>173021</v>
      </c>
      <c r="Q7285" s="1">
        <v>37215</v>
      </c>
      <c r="R7285" s="1">
        <v>37219</v>
      </c>
      <c r="S7285" t="s">
        <v>2484</v>
      </c>
    </row>
    <row r="7286" spans="1:19" x14ac:dyDescent="0.2">
      <c r="A7286" s="7">
        <v>352240</v>
      </c>
      <c r="B7286" s="3">
        <v>65498</v>
      </c>
      <c r="C7286" s="3" t="s">
        <v>28</v>
      </c>
      <c r="D7286" s="2" t="s">
        <v>489</v>
      </c>
      <c r="E7286" s="3">
        <v>19</v>
      </c>
      <c r="F7286" s="17">
        <v>0</v>
      </c>
      <c r="G7286" s="17">
        <v>1</v>
      </c>
      <c r="H7286" s="17">
        <v>0</v>
      </c>
      <c r="I7286" s="7">
        <v>8.4</v>
      </c>
      <c r="J7286" s="7">
        <v>20</v>
      </c>
      <c r="K7286" s="4">
        <v>1220</v>
      </c>
      <c r="L7286" s="5">
        <v>1220.0906</v>
      </c>
      <c r="M7286">
        <v>3719077.9</v>
      </c>
      <c r="N7286" s="33">
        <v>1</v>
      </c>
      <c r="O7286" s="50" t="e">
        <f>INDEX([1]Dados!$M$2:$N$26779,MATCH($P7286,[1]Dados!$N$2:$N$26779,),2)</f>
        <v>#N/A</v>
      </c>
      <c r="P7286">
        <v>173021</v>
      </c>
      <c r="Q7286" s="1">
        <v>37215</v>
      </c>
      <c r="R7286" s="1">
        <v>37219</v>
      </c>
      <c r="S7286" t="s">
        <v>2484</v>
      </c>
    </row>
    <row r="7287" spans="1:19" x14ac:dyDescent="0.2">
      <c r="A7287" s="7">
        <v>352240</v>
      </c>
      <c r="B7287" s="3">
        <v>65498</v>
      </c>
      <c r="C7287" s="3" t="s">
        <v>28</v>
      </c>
      <c r="D7287" s="2" t="s">
        <v>489</v>
      </c>
      <c r="E7287" s="3">
        <v>19</v>
      </c>
      <c r="F7287" s="17">
        <v>0</v>
      </c>
      <c r="G7287" s="17">
        <v>1</v>
      </c>
      <c r="H7287" s="17">
        <v>0</v>
      </c>
      <c r="I7287" s="7">
        <v>2.1</v>
      </c>
      <c r="J7287" s="7">
        <v>22</v>
      </c>
      <c r="K7287" s="4">
        <v>1293</v>
      </c>
      <c r="L7287" s="5">
        <v>1293.0592999999999</v>
      </c>
      <c r="M7287">
        <v>266291.11</v>
      </c>
      <c r="N7287" s="33">
        <v>1</v>
      </c>
      <c r="O7287" s="50" t="e">
        <f>INDEX([1]Dados!$M$2:$N$26779,MATCH($P7287,[1]Dados!$N$2:$N$26779,),2)</f>
        <v>#N/A</v>
      </c>
      <c r="P7287">
        <v>172546</v>
      </c>
      <c r="Q7287" s="1">
        <v>37215</v>
      </c>
      <c r="R7287" s="1">
        <v>37219</v>
      </c>
      <c r="S7287" t="s">
        <v>1925</v>
      </c>
    </row>
    <row r="7288" spans="1:19" x14ac:dyDescent="0.2">
      <c r="A7288" s="7">
        <v>352240</v>
      </c>
      <c r="B7288" s="3">
        <v>65498</v>
      </c>
      <c r="C7288" s="3" t="s">
        <v>28</v>
      </c>
      <c r="D7288" s="2" t="s">
        <v>489</v>
      </c>
      <c r="E7288" s="3">
        <v>19</v>
      </c>
      <c r="F7288" s="17">
        <v>0</v>
      </c>
      <c r="G7288" s="17">
        <v>1</v>
      </c>
      <c r="H7288" s="17">
        <v>0</v>
      </c>
      <c r="I7288" s="7">
        <v>2.2000000000000002</v>
      </c>
      <c r="J7288" s="7">
        <v>29</v>
      </c>
      <c r="K7288" s="4">
        <v>1293</v>
      </c>
      <c r="L7288" s="5">
        <v>1293.0592999999999</v>
      </c>
      <c r="M7288">
        <v>266291.11</v>
      </c>
      <c r="N7288" s="33">
        <v>1</v>
      </c>
      <c r="O7288" s="50" t="e">
        <f>INDEX([1]Dados!$M$2:$N$26779,MATCH($P7288,[1]Dados!$N$2:$N$26779,),2)</f>
        <v>#N/A</v>
      </c>
      <c r="P7288">
        <v>172546</v>
      </c>
      <c r="Q7288" s="1">
        <v>37215</v>
      </c>
      <c r="R7288" s="1">
        <v>37219</v>
      </c>
      <c r="S7288" t="s">
        <v>1925</v>
      </c>
    </row>
    <row r="7289" spans="1:19" x14ac:dyDescent="0.2">
      <c r="A7289" s="7">
        <v>352240</v>
      </c>
      <c r="B7289" s="3">
        <v>65498</v>
      </c>
      <c r="C7289" s="3" t="s">
        <v>28</v>
      </c>
      <c r="D7289" s="2" t="s">
        <v>489</v>
      </c>
      <c r="E7289" s="3">
        <v>19</v>
      </c>
      <c r="F7289" s="17">
        <v>0</v>
      </c>
      <c r="G7289" s="17">
        <v>1</v>
      </c>
      <c r="H7289" s="17">
        <v>0</v>
      </c>
      <c r="I7289" s="7">
        <v>2.2999999999999998</v>
      </c>
      <c r="J7289" s="7">
        <v>22</v>
      </c>
      <c r="K7289" s="4">
        <v>1293</v>
      </c>
      <c r="L7289" s="5">
        <v>1293.0592999999999</v>
      </c>
      <c r="M7289">
        <v>266291.11</v>
      </c>
      <c r="N7289" s="33">
        <v>1</v>
      </c>
      <c r="O7289" s="50" t="e">
        <f>INDEX([1]Dados!$M$2:$N$26779,MATCH($P7289,[1]Dados!$N$2:$N$26779,),2)</f>
        <v>#N/A</v>
      </c>
      <c r="P7289">
        <v>172546</v>
      </c>
      <c r="Q7289" s="1">
        <v>37215</v>
      </c>
      <c r="R7289" s="1">
        <v>37219</v>
      </c>
      <c r="S7289" t="s">
        <v>1925</v>
      </c>
    </row>
    <row r="7290" spans="1:19" x14ac:dyDescent="0.2">
      <c r="A7290" s="7">
        <v>352240</v>
      </c>
      <c r="B7290" s="3">
        <v>65498</v>
      </c>
      <c r="C7290" s="3" t="s">
        <v>28</v>
      </c>
      <c r="D7290" s="2" t="s">
        <v>489</v>
      </c>
      <c r="E7290" s="3">
        <v>19</v>
      </c>
      <c r="F7290" s="17">
        <v>0</v>
      </c>
      <c r="G7290" s="17">
        <v>1</v>
      </c>
      <c r="H7290" s="17">
        <v>0</v>
      </c>
      <c r="I7290" s="7">
        <v>2.4</v>
      </c>
      <c r="J7290" s="7">
        <v>17</v>
      </c>
      <c r="K7290" s="4">
        <v>1293</v>
      </c>
      <c r="L7290" s="5">
        <v>1293.0592999999999</v>
      </c>
      <c r="M7290">
        <v>266291.11</v>
      </c>
      <c r="N7290" s="33">
        <v>1</v>
      </c>
      <c r="O7290" s="50" t="e">
        <f>INDEX([1]Dados!$M$2:$N$26779,MATCH($P7290,[1]Dados!$N$2:$N$26779,),2)</f>
        <v>#N/A</v>
      </c>
      <c r="P7290">
        <v>172546</v>
      </c>
      <c r="Q7290" s="1">
        <v>37215</v>
      </c>
      <c r="R7290" s="1">
        <v>37219</v>
      </c>
      <c r="S7290" t="s">
        <v>1925</v>
      </c>
    </row>
    <row r="7291" spans="1:19" x14ac:dyDescent="0.2">
      <c r="A7291" s="7">
        <v>352240</v>
      </c>
      <c r="B7291" s="3">
        <v>65498</v>
      </c>
      <c r="C7291" s="3" t="s">
        <v>28</v>
      </c>
      <c r="D7291" s="2" t="s">
        <v>489</v>
      </c>
      <c r="E7291" s="3">
        <v>19</v>
      </c>
      <c r="F7291" s="17">
        <v>0</v>
      </c>
      <c r="G7291" s="17">
        <v>1</v>
      </c>
      <c r="H7291" s="17">
        <v>0</v>
      </c>
      <c r="I7291" s="7">
        <v>2.5</v>
      </c>
      <c r="J7291" s="7">
        <v>25</v>
      </c>
      <c r="K7291" s="4">
        <v>1293</v>
      </c>
      <c r="L7291" s="5">
        <v>1293.0592999999999</v>
      </c>
      <c r="M7291">
        <v>266291.11</v>
      </c>
      <c r="N7291" s="33">
        <v>1</v>
      </c>
      <c r="O7291" s="50" t="e">
        <f>INDEX([1]Dados!$M$2:$N$26779,MATCH($P7291,[1]Dados!$N$2:$N$26779,),2)</f>
        <v>#N/A</v>
      </c>
      <c r="P7291">
        <v>172546</v>
      </c>
      <c r="Q7291" s="1">
        <v>37215</v>
      </c>
      <c r="R7291" s="1">
        <v>37219</v>
      </c>
      <c r="S7291" t="s">
        <v>1925</v>
      </c>
    </row>
    <row r="7292" spans="1:19" x14ac:dyDescent="0.2">
      <c r="A7292" s="7">
        <v>352240</v>
      </c>
      <c r="B7292" s="3">
        <v>65498</v>
      </c>
      <c r="C7292" s="3" t="s">
        <v>28</v>
      </c>
      <c r="D7292" s="2" t="s">
        <v>489</v>
      </c>
      <c r="E7292" s="3">
        <v>19</v>
      </c>
      <c r="F7292" s="17">
        <v>0</v>
      </c>
      <c r="G7292" s="17">
        <v>1</v>
      </c>
      <c r="H7292" s="17">
        <v>0</v>
      </c>
      <c r="I7292" s="7">
        <v>2.6</v>
      </c>
      <c r="J7292" s="7">
        <v>25</v>
      </c>
      <c r="K7292" s="4">
        <v>1293</v>
      </c>
      <c r="L7292" s="5">
        <v>1293.0592999999999</v>
      </c>
      <c r="M7292">
        <v>266291.11</v>
      </c>
      <c r="N7292" s="33">
        <v>1</v>
      </c>
      <c r="O7292" s="50" t="e">
        <f>INDEX([1]Dados!$M$2:$N$26779,MATCH($P7292,[1]Dados!$N$2:$N$26779,),2)</f>
        <v>#N/A</v>
      </c>
      <c r="P7292">
        <v>172546</v>
      </c>
      <c r="Q7292" s="1">
        <v>37215</v>
      </c>
      <c r="R7292" s="1">
        <v>37219</v>
      </c>
      <c r="S7292" t="s">
        <v>1925</v>
      </c>
    </row>
    <row r="7293" spans="1:19" x14ac:dyDescent="0.2">
      <c r="A7293" s="7">
        <v>352240</v>
      </c>
      <c r="B7293" s="3">
        <v>65498</v>
      </c>
      <c r="C7293" s="3" t="s">
        <v>28</v>
      </c>
      <c r="D7293" s="2" t="s">
        <v>489</v>
      </c>
      <c r="E7293" s="3">
        <v>19</v>
      </c>
      <c r="F7293" s="17">
        <v>0</v>
      </c>
      <c r="G7293" s="17">
        <v>1</v>
      </c>
      <c r="H7293" s="17">
        <v>0</v>
      </c>
      <c r="I7293" s="7">
        <v>2.7</v>
      </c>
      <c r="J7293" s="7">
        <v>31</v>
      </c>
      <c r="K7293" s="4">
        <v>1293</v>
      </c>
      <c r="L7293" s="5">
        <v>1293.0592999999999</v>
      </c>
      <c r="M7293">
        <v>266291.11</v>
      </c>
      <c r="N7293" s="33">
        <v>1</v>
      </c>
      <c r="O7293" s="50" t="e">
        <f>INDEX([1]Dados!$M$2:$N$26779,MATCH($P7293,[1]Dados!$N$2:$N$26779,),2)</f>
        <v>#N/A</v>
      </c>
      <c r="P7293">
        <v>172546</v>
      </c>
      <c r="Q7293" s="1">
        <v>37215</v>
      </c>
      <c r="R7293" s="1">
        <v>37219</v>
      </c>
      <c r="S7293" t="s">
        <v>1925</v>
      </c>
    </row>
    <row r="7294" spans="1:19" x14ac:dyDescent="0.2">
      <c r="A7294" s="7">
        <v>352240</v>
      </c>
      <c r="B7294" s="3">
        <v>65498</v>
      </c>
      <c r="C7294" s="3" t="s">
        <v>28</v>
      </c>
      <c r="D7294" s="2" t="s">
        <v>489</v>
      </c>
      <c r="E7294" s="3">
        <v>19</v>
      </c>
      <c r="F7294" s="17">
        <v>0</v>
      </c>
      <c r="G7294" s="17">
        <v>1</v>
      </c>
      <c r="H7294" s="17">
        <v>0</v>
      </c>
      <c r="I7294" s="7">
        <v>2.8</v>
      </c>
      <c r="J7294" s="7">
        <v>21</v>
      </c>
      <c r="K7294" s="4">
        <v>1293</v>
      </c>
      <c r="L7294" s="5">
        <v>1293.0592999999999</v>
      </c>
      <c r="M7294">
        <v>266291.11</v>
      </c>
      <c r="N7294" s="33">
        <v>1</v>
      </c>
      <c r="O7294" s="50" t="e">
        <f>INDEX([1]Dados!$M$2:$N$26779,MATCH($P7294,[1]Dados!$N$2:$N$26779,),2)</f>
        <v>#N/A</v>
      </c>
      <c r="P7294">
        <v>172546</v>
      </c>
      <c r="Q7294" s="1">
        <v>37215</v>
      </c>
      <c r="R7294" s="1">
        <v>37219</v>
      </c>
      <c r="S7294" t="s">
        <v>1925</v>
      </c>
    </row>
    <row r="7295" spans="1:19" x14ac:dyDescent="0.2">
      <c r="A7295" s="7">
        <v>352240</v>
      </c>
      <c r="B7295" s="3">
        <v>65498</v>
      </c>
      <c r="C7295" s="3" t="s">
        <v>28</v>
      </c>
      <c r="D7295" s="2" t="s">
        <v>489</v>
      </c>
      <c r="E7295" s="3">
        <v>19</v>
      </c>
      <c r="F7295" s="17">
        <v>0</v>
      </c>
      <c r="G7295" s="17">
        <v>1</v>
      </c>
      <c r="H7295" s="17">
        <v>0</v>
      </c>
      <c r="I7295" s="29">
        <v>4.0999999999999996</v>
      </c>
      <c r="J7295" s="7">
        <v>20</v>
      </c>
      <c r="K7295" s="4">
        <v>1306</v>
      </c>
      <c r="L7295" s="5">
        <v>1306.0214000000001</v>
      </c>
      <c r="M7295">
        <v>175000</v>
      </c>
      <c r="N7295" s="33">
        <v>1</v>
      </c>
      <c r="O7295" s="50" t="e">
        <f>INDEX([1]Dados!$M$2:$N$26779,MATCH($P7295,[1]Dados!$N$2:$N$26779,),2)</f>
        <v>#N/A</v>
      </c>
      <c r="P7295">
        <v>173240</v>
      </c>
      <c r="Q7295" s="1">
        <v>37215</v>
      </c>
      <c r="R7295" s="1">
        <v>37219</v>
      </c>
      <c r="S7295" t="s">
        <v>1926</v>
      </c>
    </row>
    <row r="7296" spans="1:19" x14ac:dyDescent="0.2">
      <c r="A7296" s="7">
        <v>352240</v>
      </c>
      <c r="B7296" s="3">
        <v>65498</v>
      </c>
      <c r="C7296" s="3" t="s">
        <v>28</v>
      </c>
      <c r="D7296" s="2" t="s">
        <v>489</v>
      </c>
      <c r="E7296" s="3">
        <v>19</v>
      </c>
      <c r="F7296" s="17">
        <v>0</v>
      </c>
      <c r="G7296" s="17">
        <v>1</v>
      </c>
      <c r="H7296" s="17">
        <v>0</v>
      </c>
      <c r="I7296" s="7">
        <v>4.0999999999999996</v>
      </c>
      <c r="J7296" s="7">
        <v>25</v>
      </c>
      <c r="K7296" s="4">
        <v>1306</v>
      </c>
      <c r="L7296" s="5">
        <v>1306.0214000000001</v>
      </c>
      <c r="M7296">
        <v>175000</v>
      </c>
      <c r="N7296" s="33">
        <v>1</v>
      </c>
      <c r="O7296" s="50" t="e">
        <f>INDEX([1]Dados!$M$2:$N$26779,MATCH($P7296,[1]Dados!$N$2:$N$26779,),2)</f>
        <v>#N/A</v>
      </c>
      <c r="P7296">
        <v>173240</v>
      </c>
      <c r="Q7296" s="1">
        <v>37215</v>
      </c>
      <c r="R7296" s="1">
        <v>37219</v>
      </c>
      <c r="S7296" t="s">
        <v>1926</v>
      </c>
    </row>
    <row r="7297" spans="1:19" x14ac:dyDescent="0.2">
      <c r="A7297" s="7">
        <v>352240</v>
      </c>
      <c r="B7297" s="3">
        <v>65498</v>
      </c>
      <c r="C7297" s="3" t="s">
        <v>28</v>
      </c>
      <c r="D7297" s="2" t="s">
        <v>489</v>
      </c>
      <c r="E7297" s="3">
        <v>19</v>
      </c>
      <c r="F7297" s="17">
        <v>0</v>
      </c>
      <c r="G7297" s="17">
        <v>1</v>
      </c>
      <c r="H7297" s="17">
        <v>0</v>
      </c>
      <c r="I7297" s="7">
        <v>4.1100000000000003</v>
      </c>
      <c r="J7297" s="7">
        <v>25</v>
      </c>
      <c r="K7297" s="4">
        <v>1306</v>
      </c>
      <c r="L7297" s="5">
        <v>1306.0214000000001</v>
      </c>
      <c r="M7297">
        <v>175000</v>
      </c>
      <c r="N7297" s="33">
        <v>1</v>
      </c>
      <c r="O7297" s="50" t="e">
        <f>INDEX([1]Dados!$M$2:$N$26779,MATCH($P7297,[1]Dados!$N$2:$N$26779,),2)</f>
        <v>#N/A</v>
      </c>
      <c r="P7297">
        <v>173240</v>
      </c>
      <c r="Q7297" s="1">
        <v>37215</v>
      </c>
      <c r="R7297" s="1">
        <v>37219</v>
      </c>
      <c r="S7297" t="s">
        <v>1926</v>
      </c>
    </row>
    <row r="7298" spans="1:19" x14ac:dyDescent="0.2">
      <c r="A7298" s="7">
        <v>352240</v>
      </c>
      <c r="B7298" s="3">
        <v>65498</v>
      </c>
      <c r="C7298" s="3" t="s">
        <v>28</v>
      </c>
      <c r="D7298" s="2" t="s">
        <v>489</v>
      </c>
      <c r="E7298" s="3">
        <v>19</v>
      </c>
      <c r="F7298" s="17">
        <v>0</v>
      </c>
      <c r="G7298" s="17">
        <v>1</v>
      </c>
      <c r="H7298" s="17">
        <v>0</v>
      </c>
      <c r="I7298" s="7">
        <v>4.12</v>
      </c>
      <c r="J7298" s="7">
        <v>22</v>
      </c>
      <c r="K7298" s="4">
        <v>1306</v>
      </c>
      <c r="L7298" s="5">
        <v>1306.0214000000001</v>
      </c>
      <c r="M7298">
        <v>175000</v>
      </c>
      <c r="N7298" s="33">
        <v>1</v>
      </c>
      <c r="O7298" s="50" t="e">
        <f>INDEX([1]Dados!$M$2:$N$26779,MATCH($P7298,[1]Dados!$N$2:$N$26779,),2)</f>
        <v>#N/A</v>
      </c>
      <c r="P7298">
        <v>173240</v>
      </c>
      <c r="Q7298" s="1">
        <v>37215</v>
      </c>
      <c r="R7298" s="1">
        <v>37219</v>
      </c>
      <c r="S7298" t="s">
        <v>1926</v>
      </c>
    </row>
    <row r="7299" spans="1:19" x14ac:dyDescent="0.2">
      <c r="A7299" s="7">
        <v>352240</v>
      </c>
      <c r="B7299" s="3">
        <v>65498</v>
      </c>
      <c r="C7299" s="3" t="s">
        <v>28</v>
      </c>
      <c r="D7299" s="2" t="s">
        <v>489</v>
      </c>
      <c r="E7299" s="3">
        <v>19</v>
      </c>
      <c r="F7299" s="17">
        <v>0</v>
      </c>
      <c r="G7299" s="17">
        <v>1</v>
      </c>
      <c r="H7299" s="17">
        <v>0</v>
      </c>
      <c r="I7299" s="7">
        <v>4.2</v>
      </c>
      <c r="J7299" s="7">
        <v>2</v>
      </c>
      <c r="K7299" s="4">
        <v>1306</v>
      </c>
      <c r="L7299" s="5">
        <v>1306.0214000000001</v>
      </c>
      <c r="M7299">
        <v>175000</v>
      </c>
      <c r="N7299" s="33">
        <v>1</v>
      </c>
      <c r="O7299" s="50" t="e">
        <f>INDEX([1]Dados!$M$2:$N$26779,MATCH($P7299,[1]Dados!$N$2:$N$26779,),2)</f>
        <v>#N/A</v>
      </c>
      <c r="P7299">
        <v>173240</v>
      </c>
      <c r="Q7299" s="1">
        <v>37215</v>
      </c>
      <c r="R7299" s="1">
        <v>37219</v>
      </c>
      <c r="S7299" t="s">
        <v>1926</v>
      </c>
    </row>
    <row r="7300" spans="1:19" x14ac:dyDescent="0.2">
      <c r="A7300" s="7">
        <v>352240</v>
      </c>
      <c r="B7300" s="3">
        <v>65498</v>
      </c>
      <c r="C7300" s="3" t="s">
        <v>28</v>
      </c>
      <c r="D7300" s="2" t="s">
        <v>489</v>
      </c>
      <c r="E7300" s="3">
        <v>19</v>
      </c>
      <c r="F7300" s="17">
        <v>0</v>
      </c>
      <c r="G7300" s="17">
        <v>1</v>
      </c>
      <c r="H7300" s="17">
        <v>0</v>
      </c>
      <c r="I7300" s="7">
        <v>4.3</v>
      </c>
      <c r="J7300" s="7">
        <v>25</v>
      </c>
      <c r="K7300" s="4">
        <v>1306</v>
      </c>
      <c r="L7300" s="5">
        <v>1306.0214000000001</v>
      </c>
      <c r="M7300">
        <v>175000</v>
      </c>
      <c r="N7300" s="33">
        <v>1</v>
      </c>
      <c r="O7300" s="50" t="e">
        <f>INDEX([1]Dados!$M$2:$N$26779,MATCH($P7300,[1]Dados!$N$2:$N$26779,),2)</f>
        <v>#N/A</v>
      </c>
      <c r="P7300">
        <v>173240</v>
      </c>
      <c r="Q7300" s="1">
        <v>37215</v>
      </c>
      <c r="R7300" s="1">
        <v>37219</v>
      </c>
      <c r="S7300" t="s">
        <v>1926</v>
      </c>
    </row>
    <row r="7301" spans="1:19" x14ac:dyDescent="0.2">
      <c r="A7301" s="7">
        <v>352240</v>
      </c>
      <c r="B7301" s="3">
        <v>65498</v>
      </c>
      <c r="C7301" s="3" t="s">
        <v>28</v>
      </c>
      <c r="D7301" s="2" t="s">
        <v>489</v>
      </c>
      <c r="E7301" s="3">
        <v>19</v>
      </c>
      <c r="F7301" s="17">
        <v>0</v>
      </c>
      <c r="G7301" s="17">
        <v>1</v>
      </c>
      <c r="H7301" s="17">
        <v>0</v>
      </c>
      <c r="I7301" s="7">
        <v>4.4000000000000004</v>
      </c>
      <c r="J7301" s="7">
        <v>25</v>
      </c>
      <c r="K7301" s="4">
        <v>1306</v>
      </c>
      <c r="L7301" s="5">
        <v>1306.0214000000001</v>
      </c>
      <c r="M7301">
        <v>175000</v>
      </c>
      <c r="N7301" s="33">
        <v>1</v>
      </c>
      <c r="O7301" s="50" t="e">
        <f>INDEX([1]Dados!$M$2:$N$26779,MATCH($P7301,[1]Dados!$N$2:$N$26779,),2)</f>
        <v>#N/A</v>
      </c>
      <c r="P7301">
        <v>173240</v>
      </c>
      <c r="Q7301" s="1">
        <v>37215</v>
      </c>
      <c r="R7301" s="1">
        <v>37219</v>
      </c>
      <c r="S7301" t="s">
        <v>1926</v>
      </c>
    </row>
    <row r="7302" spans="1:19" x14ac:dyDescent="0.2">
      <c r="A7302" s="7">
        <v>352240</v>
      </c>
      <c r="B7302" s="3">
        <v>65498</v>
      </c>
      <c r="C7302" s="3" t="s">
        <v>28</v>
      </c>
      <c r="D7302" s="2" t="s">
        <v>489</v>
      </c>
      <c r="E7302" s="3">
        <v>19</v>
      </c>
      <c r="F7302" s="17">
        <v>0</v>
      </c>
      <c r="G7302" s="17">
        <v>1</v>
      </c>
      <c r="H7302" s="17">
        <v>0</v>
      </c>
      <c r="I7302" s="7">
        <v>4.5</v>
      </c>
      <c r="J7302" s="7">
        <v>18</v>
      </c>
      <c r="K7302" s="4">
        <v>1306</v>
      </c>
      <c r="L7302" s="5">
        <v>1306.0214000000001</v>
      </c>
      <c r="M7302">
        <v>175000</v>
      </c>
      <c r="N7302" s="33">
        <v>1</v>
      </c>
      <c r="O7302" s="50" t="e">
        <f>INDEX([1]Dados!$M$2:$N$26779,MATCH($P7302,[1]Dados!$N$2:$N$26779,),2)</f>
        <v>#N/A</v>
      </c>
      <c r="P7302">
        <v>173240</v>
      </c>
      <c r="Q7302" s="1">
        <v>37215</v>
      </c>
      <c r="R7302" s="1">
        <v>37219</v>
      </c>
      <c r="S7302" t="s">
        <v>1926</v>
      </c>
    </row>
    <row r="7303" spans="1:19" x14ac:dyDescent="0.2">
      <c r="A7303" s="7">
        <v>352240</v>
      </c>
      <c r="B7303" s="3">
        <v>65498</v>
      </c>
      <c r="C7303" s="3" t="s">
        <v>28</v>
      </c>
      <c r="D7303" s="2" t="s">
        <v>489</v>
      </c>
      <c r="E7303" s="3">
        <v>19</v>
      </c>
      <c r="F7303" s="17">
        <v>0</v>
      </c>
      <c r="G7303" s="17">
        <v>1</v>
      </c>
      <c r="H7303" s="17">
        <v>0</v>
      </c>
      <c r="I7303" s="7">
        <v>4.5999999999999996</v>
      </c>
      <c r="J7303" s="7">
        <v>18</v>
      </c>
      <c r="K7303" s="4">
        <v>1306</v>
      </c>
      <c r="L7303" s="5">
        <v>1306.0214000000001</v>
      </c>
      <c r="M7303">
        <v>175000</v>
      </c>
      <c r="N7303" s="33">
        <v>1</v>
      </c>
      <c r="O7303" s="50" t="e">
        <f>INDEX([1]Dados!$M$2:$N$26779,MATCH($P7303,[1]Dados!$N$2:$N$26779,),2)</f>
        <v>#N/A</v>
      </c>
      <c r="P7303">
        <v>173240</v>
      </c>
      <c r="Q7303" s="1">
        <v>37215</v>
      </c>
      <c r="R7303" s="1">
        <v>37219</v>
      </c>
      <c r="S7303" t="s">
        <v>1926</v>
      </c>
    </row>
    <row r="7304" spans="1:19" x14ac:dyDescent="0.2">
      <c r="A7304" s="7">
        <v>352240</v>
      </c>
      <c r="B7304" s="3">
        <v>65498</v>
      </c>
      <c r="C7304" s="3" t="s">
        <v>28</v>
      </c>
      <c r="D7304" s="2" t="s">
        <v>489</v>
      </c>
      <c r="E7304" s="3">
        <v>19</v>
      </c>
      <c r="F7304" s="17">
        <v>0</v>
      </c>
      <c r="G7304" s="17">
        <v>1</v>
      </c>
      <c r="H7304" s="17">
        <v>0</v>
      </c>
      <c r="I7304" s="7">
        <v>4.7</v>
      </c>
      <c r="J7304" s="7">
        <v>17</v>
      </c>
      <c r="K7304" s="4">
        <v>1306</v>
      </c>
      <c r="L7304" s="5">
        <v>1306.0214000000001</v>
      </c>
      <c r="M7304">
        <v>175000</v>
      </c>
      <c r="N7304" s="33">
        <v>1</v>
      </c>
      <c r="O7304" s="50" t="e">
        <f>INDEX([1]Dados!$M$2:$N$26779,MATCH($P7304,[1]Dados!$N$2:$N$26779,),2)</f>
        <v>#N/A</v>
      </c>
      <c r="P7304">
        <v>173240</v>
      </c>
      <c r="Q7304" s="1">
        <v>37215</v>
      </c>
      <c r="R7304" s="1">
        <v>37219</v>
      </c>
      <c r="S7304" t="s">
        <v>1926</v>
      </c>
    </row>
    <row r="7305" spans="1:19" x14ac:dyDescent="0.2">
      <c r="A7305" s="7">
        <v>352240</v>
      </c>
      <c r="B7305" s="3">
        <v>65498</v>
      </c>
      <c r="C7305" s="3" t="s">
        <v>28</v>
      </c>
      <c r="D7305" s="2" t="s">
        <v>489</v>
      </c>
      <c r="E7305" s="3">
        <v>19</v>
      </c>
      <c r="F7305" s="17">
        <v>0</v>
      </c>
      <c r="G7305" s="17">
        <v>1</v>
      </c>
      <c r="H7305" s="17">
        <v>0</v>
      </c>
      <c r="I7305" s="7">
        <v>4.8</v>
      </c>
      <c r="J7305" s="7">
        <v>13</v>
      </c>
      <c r="K7305" s="4">
        <v>1306</v>
      </c>
      <c r="L7305" s="5">
        <v>1306.0214000000001</v>
      </c>
      <c r="M7305">
        <v>175000</v>
      </c>
      <c r="N7305" s="33">
        <v>1</v>
      </c>
      <c r="O7305" s="50" t="e">
        <f>INDEX([1]Dados!$M$2:$N$26779,MATCH($P7305,[1]Dados!$N$2:$N$26779,),2)</f>
        <v>#N/A</v>
      </c>
      <c r="P7305">
        <v>173240</v>
      </c>
      <c r="Q7305" s="1">
        <v>37215</v>
      </c>
      <c r="R7305" s="1">
        <v>37219</v>
      </c>
      <c r="S7305" t="s">
        <v>1926</v>
      </c>
    </row>
    <row r="7306" spans="1:19" x14ac:dyDescent="0.2">
      <c r="A7306" s="7">
        <v>352240</v>
      </c>
      <c r="B7306" s="3">
        <v>65498</v>
      </c>
      <c r="C7306" s="3" t="s">
        <v>28</v>
      </c>
      <c r="D7306" s="2" t="s">
        <v>489</v>
      </c>
      <c r="E7306" s="3">
        <v>19</v>
      </c>
      <c r="F7306" s="17">
        <v>0</v>
      </c>
      <c r="G7306" s="17">
        <v>1</v>
      </c>
      <c r="H7306" s="17">
        <v>0</v>
      </c>
      <c r="I7306" s="7">
        <v>4.9000000000000004</v>
      </c>
      <c r="J7306" s="7">
        <v>13</v>
      </c>
      <c r="K7306" s="4">
        <v>1306</v>
      </c>
      <c r="L7306" s="5">
        <v>1306.0214000000001</v>
      </c>
      <c r="M7306">
        <v>175000</v>
      </c>
      <c r="N7306" s="33">
        <v>1</v>
      </c>
      <c r="O7306" s="50" t="e">
        <f>INDEX([1]Dados!$M$2:$N$26779,MATCH($P7306,[1]Dados!$N$2:$N$26779,),2)</f>
        <v>#N/A</v>
      </c>
      <c r="P7306">
        <v>173240</v>
      </c>
      <c r="Q7306" s="1">
        <v>37215</v>
      </c>
      <c r="R7306" s="1">
        <v>37219</v>
      </c>
      <c r="S7306" t="s">
        <v>1926</v>
      </c>
    </row>
    <row r="7307" spans="1:19" x14ac:dyDescent="0.2">
      <c r="A7307" s="7">
        <v>352360</v>
      </c>
      <c r="B7307" s="3">
        <v>65730</v>
      </c>
      <c r="C7307" s="3" t="s">
        <v>28</v>
      </c>
      <c r="D7307" s="2" t="s">
        <v>499</v>
      </c>
      <c r="E7307" s="3">
        <v>19</v>
      </c>
      <c r="F7307" s="17">
        <v>0</v>
      </c>
      <c r="G7307" s="17">
        <v>1</v>
      </c>
      <c r="H7307" s="17">
        <v>0</v>
      </c>
      <c r="I7307" s="7" t="s">
        <v>3</v>
      </c>
      <c r="J7307" s="7">
        <v>98</v>
      </c>
      <c r="K7307" s="4">
        <v>1203</v>
      </c>
      <c r="L7307" s="5">
        <v>1203.0829000000001</v>
      </c>
      <c r="M7307">
        <v>51730.35</v>
      </c>
      <c r="N7307" s="3">
        <v>1</v>
      </c>
      <c r="O7307" s="50" t="e">
        <f>INDEX([1]Dados!$M$2:$N$26779,MATCH($P7307,[1]Dados!$N$2:$N$26779,),2)</f>
        <v>#N/A</v>
      </c>
      <c r="P7307">
        <v>172590</v>
      </c>
      <c r="Q7307" s="1">
        <v>37215</v>
      </c>
      <c r="R7307" s="1">
        <v>37219</v>
      </c>
      <c r="S7307" t="s">
        <v>2134</v>
      </c>
    </row>
    <row r="7308" spans="1:19" x14ac:dyDescent="0.2">
      <c r="A7308" s="7">
        <v>352360</v>
      </c>
      <c r="B7308" s="3">
        <v>65730</v>
      </c>
      <c r="C7308" s="3" t="s">
        <v>28</v>
      </c>
      <c r="D7308" s="2" t="s">
        <v>499</v>
      </c>
      <c r="E7308" s="3">
        <v>19</v>
      </c>
      <c r="F7308" s="17">
        <v>0</v>
      </c>
      <c r="G7308" s="17">
        <v>1</v>
      </c>
      <c r="H7308" s="17">
        <v>0</v>
      </c>
      <c r="I7308" s="7">
        <v>1.1000000000000001</v>
      </c>
      <c r="J7308" s="7">
        <v>25</v>
      </c>
      <c r="K7308" s="4">
        <v>1214</v>
      </c>
      <c r="L7308" s="5">
        <v>1214.0587</v>
      </c>
      <c r="M7308">
        <v>268966.71999999997</v>
      </c>
      <c r="N7308" s="33">
        <v>1</v>
      </c>
      <c r="O7308" s="50" t="e">
        <f>INDEX([1]Dados!$M$2:$N$26779,MATCH($P7308,[1]Dados!$N$2:$N$26779,),2)</f>
        <v>#N/A</v>
      </c>
      <c r="P7308">
        <v>172659</v>
      </c>
      <c r="Q7308" s="1">
        <v>37215</v>
      </c>
      <c r="R7308" s="1">
        <v>37219</v>
      </c>
      <c r="S7308" t="s">
        <v>1050</v>
      </c>
    </row>
    <row r="7309" spans="1:19" x14ac:dyDescent="0.2">
      <c r="A7309" s="7">
        <v>352360</v>
      </c>
      <c r="B7309" s="3">
        <v>65730</v>
      </c>
      <c r="C7309" s="3" t="s">
        <v>28</v>
      </c>
      <c r="D7309" s="2" t="s">
        <v>499</v>
      </c>
      <c r="E7309" s="3">
        <v>19</v>
      </c>
      <c r="F7309" s="17">
        <v>0</v>
      </c>
      <c r="G7309" s="17">
        <v>1</v>
      </c>
      <c r="H7309" s="17">
        <v>0</v>
      </c>
      <c r="I7309" s="7">
        <v>1.2</v>
      </c>
      <c r="J7309" s="7">
        <v>25</v>
      </c>
      <c r="K7309" s="4">
        <v>1214</v>
      </c>
      <c r="L7309" s="5">
        <v>1214.0587</v>
      </c>
      <c r="M7309">
        <v>268966.71999999997</v>
      </c>
      <c r="N7309" s="33">
        <v>1</v>
      </c>
      <c r="O7309" s="50" t="e">
        <f>INDEX([1]Dados!$M$2:$N$26779,MATCH($P7309,[1]Dados!$N$2:$N$26779,),2)</f>
        <v>#N/A</v>
      </c>
      <c r="P7309">
        <v>172659</v>
      </c>
      <c r="Q7309" s="1">
        <v>37215</v>
      </c>
      <c r="R7309" s="1">
        <v>37219</v>
      </c>
      <c r="S7309" t="s">
        <v>1050</v>
      </c>
    </row>
    <row r="7310" spans="1:19" x14ac:dyDescent="0.2">
      <c r="A7310" s="7">
        <v>352360</v>
      </c>
      <c r="B7310" s="3">
        <v>65730</v>
      </c>
      <c r="C7310" s="3" t="s">
        <v>28</v>
      </c>
      <c r="D7310" s="2" t="s">
        <v>499</v>
      </c>
      <c r="E7310" s="3">
        <v>19</v>
      </c>
      <c r="F7310" s="17">
        <v>0</v>
      </c>
      <c r="G7310" s="17">
        <v>1</v>
      </c>
      <c r="H7310" s="17">
        <v>0</v>
      </c>
      <c r="I7310" s="7">
        <v>3.1</v>
      </c>
      <c r="J7310" s="7">
        <v>10</v>
      </c>
      <c r="K7310" s="4">
        <v>1214</v>
      </c>
      <c r="L7310" s="5">
        <v>1214.8580999999999</v>
      </c>
      <c r="M7310">
        <v>111777.59</v>
      </c>
      <c r="N7310" s="33">
        <v>1</v>
      </c>
      <c r="O7310" s="50" t="e">
        <f>INDEX([1]Dados!$M$2:$N$26779,MATCH($P7310,[1]Dados!$N$2:$N$26779,),2)</f>
        <v>#N/A</v>
      </c>
      <c r="P7310">
        <v>172737</v>
      </c>
      <c r="Q7310" s="1">
        <v>37215</v>
      </c>
      <c r="R7310" s="1">
        <v>37219</v>
      </c>
      <c r="S7310" t="s">
        <v>1125</v>
      </c>
    </row>
    <row r="7311" spans="1:19" x14ac:dyDescent="0.2">
      <c r="A7311" s="7">
        <v>352360</v>
      </c>
      <c r="B7311" s="3">
        <v>65730</v>
      </c>
      <c r="C7311" s="3" t="s">
        <v>28</v>
      </c>
      <c r="D7311" s="2" t="s">
        <v>499</v>
      </c>
      <c r="E7311" s="3">
        <v>19</v>
      </c>
      <c r="F7311" s="17">
        <v>0</v>
      </c>
      <c r="G7311" s="17">
        <v>1</v>
      </c>
      <c r="H7311" s="17">
        <v>0</v>
      </c>
      <c r="I7311" s="7">
        <v>3.2</v>
      </c>
      <c r="J7311" s="7">
        <v>15</v>
      </c>
      <c r="K7311" s="4">
        <v>1214</v>
      </c>
      <c r="L7311" s="5">
        <v>1214.8580999999999</v>
      </c>
      <c r="M7311">
        <v>111777.59</v>
      </c>
      <c r="N7311" s="33">
        <v>1</v>
      </c>
      <c r="O7311" s="50" t="e">
        <f>INDEX([1]Dados!$M$2:$N$26779,MATCH($P7311,[1]Dados!$N$2:$N$26779,),2)</f>
        <v>#N/A</v>
      </c>
      <c r="P7311">
        <v>172737</v>
      </c>
      <c r="Q7311" s="1">
        <v>37215</v>
      </c>
      <c r="R7311" s="1">
        <v>37219</v>
      </c>
      <c r="S7311" t="s">
        <v>1125</v>
      </c>
    </row>
    <row r="7312" spans="1:19" x14ac:dyDescent="0.2">
      <c r="A7312" s="7">
        <v>352360</v>
      </c>
      <c r="B7312" s="3">
        <v>65730</v>
      </c>
      <c r="C7312" s="3" t="s">
        <v>28</v>
      </c>
      <c r="D7312" s="2" t="s">
        <v>499</v>
      </c>
      <c r="E7312" s="3">
        <v>19</v>
      </c>
      <c r="F7312" s="17">
        <v>0</v>
      </c>
      <c r="G7312" s="17">
        <v>1</v>
      </c>
      <c r="H7312" s="17">
        <v>0</v>
      </c>
      <c r="I7312" s="7">
        <v>3.3</v>
      </c>
      <c r="J7312" s="7">
        <v>25</v>
      </c>
      <c r="K7312" s="4">
        <v>1214</v>
      </c>
      <c r="L7312" s="5">
        <v>1214.8580999999999</v>
      </c>
      <c r="M7312">
        <v>111777.59</v>
      </c>
      <c r="N7312" s="33">
        <v>1</v>
      </c>
      <c r="O7312" s="50" t="e">
        <f>INDEX([1]Dados!$M$2:$N$26779,MATCH($P7312,[1]Dados!$N$2:$N$26779,),2)</f>
        <v>#N/A</v>
      </c>
      <c r="P7312">
        <v>172737</v>
      </c>
      <c r="Q7312" s="1">
        <v>37215</v>
      </c>
      <c r="R7312" s="1">
        <v>37219</v>
      </c>
      <c r="S7312" t="s">
        <v>1125</v>
      </c>
    </row>
    <row r="7313" spans="1:19" x14ac:dyDescent="0.2">
      <c r="A7313" s="7">
        <v>352360</v>
      </c>
      <c r="B7313" s="3">
        <v>65730</v>
      </c>
      <c r="C7313" s="3" t="s">
        <v>28</v>
      </c>
      <c r="D7313" s="2" t="s">
        <v>499</v>
      </c>
      <c r="E7313" s="3">
        <v>19</v>
      </c>
      <c r="F7313" s="17">
        <v>0</v>
      </c>
      <c r="G7313" s="17">
        <v>1</v>
      </c>
      <c r="H7313" s="17">
        <v>0</v>
      </c>
      <c r="I7313" s="7">
        <v>2.1</v>
      </c>
      <c r="J7313" s="7">
        <v>22</v>
      </c>
      <c r="K7313" s="4">
        <v>1293</v>
      </c>
      <c r="L7313" s="5">
        <v>1293.0592999999999</v>
      </c>
      <c r="M7313">
        <v>15228.75</v>
      </c>
      <c r="N7313" s="33">
        <v>1</v>
      </c>
      <c r="O7313" s="50" t="e">
        <f>INDEX([1]Dados!$M$2:$N$26779,MATCH($P7313,[1]Dados!$N$2:$N$26779,),2)</f>
        <v>#N/A</v>
      </c>
      <c r="P7313">
        <v>172518</v>
      </c>
      <c r="Q7313" s="1">
        <v>37215</v>
      </c>
      <c r="R7313" s="1">
        <v>37219</v>
      </c>
      <c r="S7313" t="s">
        <v>1124</v>
      </c>
    </row>
    <row r="7314" spans="1:19" x14ac:dyDescent="0.2">
      <c r="A7314" s="7">
        <v>355560</v>
      </c>
      <c r="B7314" s="3">
        <v>72133</v>
      </c>
      <c r="C7314" s="3" t="s">
        <v>28</v>
      </c>
      <c r="D7314" s="2" t="s">
        <v>832</v>
      </c>
      <c r="E7314" s="3">
        <v>19</v>
      </c>
      <c r="F7314" s="17">
        <v>0</v>
      </c>
      <c r="G7314" s="17">
        <v>1</v>
      </c>
      <c r="H7314" s="17">
        <v>0</v>
      </c>
      <c r="I7314" s="7">
        <v>4.0999999999999996</v>
      </c>
      <c r="J7314" s="7">
        <v>33</v>
      </c>
      <c r="K7314" s="4">
        <v>1203</v>
      </c>
      <c r="L7314" s="5">
        <v>1203.0597</v>
      </c>
      <c r="M7314">
        <v>4040.13</v>
      </c>
      <c r="N7314" s="33">
        <v>1</v>
      </c>
      <c r="O7314" s="50" t="e">
        <f>INDEX([1]Dados!$M$2:$N$26779,MATCH($P7314,[1]Dados!$N$2:$N$26779,),2)</f>
        <v>#N/A</v>
      </c>
      <c r="P7314">
        <v>172591</v>
      </c>
      <c r="Q7314" s="1">
        <v>37215</v>
      </c>
      <c r="R7314" s="1">
        <v>37219</v>
      </c>
      <c r="S7314" t="s">
        <v>1315</v>
      </c>
    </row>
    <row r="7315" spans="1:19" x14ac:dyDescent="0.2">
      <c r="A7315" s="7">
        <v>355560</v>
      </c>
      <c r="B7315" s="3">
        <v>72133</v>
      </c>
      <c r="C7315" s="3" t="s">
        <v>28</v>
      </c>
      <c r="D7315" s="2" t="s">
        <v>832</v>
      </c>
      <c r="E7315" s="3">
        <v>19</v>
      </c>
      <c r="F7315" s="17">
        <v>0</v>
      </c>
      <c r="G7315" s="17">
        <v>1</v>
      </c>
      <c r="H7315" s="17">
        <v>0</v>
      </c>
      <c r="I7315" s="7">
        <v>3.1</v>
      </c>
      <c r="J7315" s="7">
        <v>9</v>
      </c>
      <c r="K7315" s="4">
        <v>1214</v>
      </c>
      <c r="L7315" s="5">
        <v>1214.0587</v>
      </c>
      <c r="M7315">
        <v>204017</v>
      </c>
      <c r="N7315" s="33">
        <v>1</v>
      </c>
      <c r="O7315" s="50" t="e">
        <f>INDEX([1]Dados!$M$2:$N$26779,MATCH($P7315,[1]Dados!$N$2:$N$26779,),2)</f>
        <v>#N/A</v>
      </c>
      <c r="P7315">
        <v>172660</v>
      </c>
      <c r="Q7315" s="1">
        <v>37215</v>
      </c>
      <c r="R7315" s="1">
        <v>37219</v>
      </c>
      <c r="S7315" t="s">
        <v>1408</v>
      </c>
    </row>
    <row r="7316" spans="1:19" x14ac:dyDescent="0.2">
      <c r="A7316" s="7">
        <v>355560</v>
      </c>
      <c r="B7316" s="3">
        <v>72133</v>
      </c>
      <c r="C7316" s="3" t="s">
        <v>28</v>
      </c>
      <c r="D7316" s="2" t="s">
        <v>832</v>
      </c>
      <c r="E7316" s="3">
        <v>19</v>
      </c>
      <c r="F7316" s="17">
        <v>0</v>
      </c>
      <c r="G7316" s="17">
        <v>1</v>
      </c>
      <c r="H7316" s="17">
        <v>0</v>
      </c>
      <c r="I7316" s="7">
        <v>3.2</v>
      </c>
      <c r="J7316" s="7">
        <v>7</v>
      </c>
      <c r="K7316" s="4">
        <v>1214</v>
      </c>
      <c r="L7316" s="5">
        <v>1214.0587</v>
      </c>
      <c r="M7316">
        <v>204017</v>
      </c>
      <c r="N7316" s="33">
        <v>1</v>
      </c>
      <c r="O7316" s="50" t="e">
        <f>INDEX([1]Dados!$M$2:$N$26779,MATCH($P7316,[1]Dados!$N$2:$N$26779,),2)</f>
        <v>#N/A</v>
      </c>
      <c r="P7316">
        <v>172660</v>
      </c>
      <c r="Q7316" s="1">
        <v>37215</v>
      </c>
      <c r="R7316" s="1">
        <v>37219</v>
      </c>
      <c r="S7316" t="s">
        <v>1408</v>
      </c>
    </row>
    <row r="7317" spans="1:19" x14ac:dyDescent="0.2">
      <c r="A7317" s="7">
        <v>355560</v>
      </c>
      <c r="B7317" s="3">
        <v>72133</v>
      </c>
      <c r="C7317" s="3" t="s">
        <v>28</v>
      </c>
      <c r="D7317" s="2" t="s">
        <v>832</v>
      </c>
      <c r="E7317" s="3">
        <v>19</v>
      </c>
      <c r="F7317" s="17">
        <v>0</v>
      </c>
      <c r="G7317" s="17">
        <v>1</v>
      </c>
      <c r="H7317" s="17">
        <v>0</v>
      </c>
      <c r="I7317" s="7">
        <v>3.3</v>
      </c>
      <c r="J7317" s="7">
        <v>15</v>
      </c>
      <c r="K7317" s="4">
        <v>1214</v>
      </c>
      <c r="L7317" s="5">
        <v>1214.0587</v>
      </c>
      <c r="M7317">
        <v>204017</v>
      </c>
      <c r="N7317" s="33">
        <v>1</v>
      </c>
      <c r="O7317" s="50" t="e">
        <f>INDEX([1]Dados!$M$2:$N$26779,MATCH($P7317,[1]Dados!$N$2:$N$26779,),2)</f>
        <v>#N/A</v>
      </c>
      <c r="P7317">
        <v>172660</v>
      </c>
      <c r="Q7317" s="1">
        <v>37215</v>
      </c>
      <c r="R7317" s="1">
        <v>37219</v>
      </c>
      <c r="S7317" t="s">
        <v>1408</v>
      </c>
    </row>
    <row r="7318" spans="1:19" x14ac:dyDescent="0.2">
      <c r="A7318" s="7">
        <v>355560</v>
      </c>
      <c r="B7318" s="3">
        <v>72133</v>
      </c>
      <c r="C7318" s="3" t="s">
        <v>28</v>
      </c>
      <c r="D7318" s="2" t="s">
        <v>832</v>
      </c>
      <c r="E7318" s="3">
        <v>19</v>
      </c>
      <c r="F7318" s="17">
        <v>0</v>
      </c>
      <c r="G7318" s="17">
        <v>1</v>
      </c>
      <c r="H7318" s="17">
        <v>0</v>
      </c>
      <c r="I7318" s="7">
        <v>3.4</v>
      </c>
      <c r="J7318" s="7">
        <v>22</v>
      </c>
      <c r="K7318" s="4">
        <v>1214</v>
      </c>
      <c r="L7318" s="5">
        <v>1214.0587</v>
      </c>
      <c r="M7318">
        <v>204017</v>
      </c>
      <c r="N7318" s="33">
        <v>1</v>
      </c>
      <c r="O7318" s="50" t="e">
        <f>INDEX([1]Dados!$M$2:$N$26779,MATCH($P7318,[1]Dados!$N$2:$N$26779,),2)</f>
        <v>#N/A</v>
      </c>
      <c r="P7318">
        <v>172660</v>
      </c>
      <c r="Q7318" s="1">
        <v>37215</v>
      </c>
      <c r="R7318" s="1">
        <v>37219</v>
      </c>
      <c r="S7318" t="s">
        <v>1408</v>
      </c>
    </row>
    <row r="7319" spans="1:19" x14ac:dyDescent="0.2">
      <c r="A7319" s="7">
        <v>355560</v>
      </c>
      <c r="B7319" s="3">
        <v>72133</v>
      </c>
      <c r="C7319" s="3" t="s">
        <v>28</v>
      </c>
      <c r="D7319" s="2" t="s">
        <v>832</v>
      </c>
      <c r="E7319" s="3">
        <v>19</v>
      </c>
      <c r="F7319" s="17">
        <v>0</v>
      </c>
      <c r="G7319" s="17">
        <v>1</v>
      </c>
      <c r="H7319" s="17">
        <v>0</v>
      </c>
      <c r="I7319" s="7">
        <v>3.5</v>
      </c>
      <c r="J7319" s="7">
        <v>1</v>
      </c>
      <c r="K7319" s="4">
        <v>1214</v>
      </c>
      <c r="L7319" s="5">
        <v>1214.0587</v>
      </c>
      <c r="M7319">
        <v>204017</v>
      </c>
      <c r="N7319" s="33">
        <v>1</v>
      </c>
      <c r="O7319" s="50" t="e">
        <f>INDEX([1]Dados!$M$2:$N$26779,MATCH($P7319,[1]Dados!$N$2:$N$26779,),2)</f>
        <v>#N/A</v>
      </c>
      <c r="P7319">
        <v>172660</v>
      </c>
      <c r="Q7319" s="1">
        <v>37215</v>
      </c>
      <c r="R7319" s="1">
        <v>37219</v>
      </c>
      <c r="S7319" t="s">
        <v>1408</v>
      </c>
    </row>
    <row r="7320" spans="1:19" x14ac:dyDescent="0.2">
      <c r="A7320" s="7">
        <v>355560</v>
      </c>
      <c r="B7320" s="3">
        <v>72133</v>
      </c>
      <c r="C7320" s="3" t="s">
        <v>28</v>
      </c>
      <c r="D7320" s="2" t="s">
        <v>832</v>
      </c>
      <c r="E7320" s="3">
        <v>19</v>
      </c>
      <c r="F7320" s="17">
        <v>0</v>
      </c>
      <c r="G7320" s="17">
        <v>1</v>
      </c>
      <c r="H7320" s="17">
        <v>0</v>
      </c>
      <c r="I7320" s="7">
        <v>3.6</v>
      </c>
      <c r="J7320" s="7">
        <v>2</v>
      </c>
      <c r="K7320" s="4">
        <v>1214</v>
      </c>
      <c r="L7320" s="5">
        <v>1214.0587</v>
      </c>
      <c r="M7320">
        <v>204017</v>
      </c>
      <c r="N7320" s="33">
        <v>1</v>
      </c>
      <c r="O7320" s="50" t="e">
        <f>INDEX([1]Dados!$M$2:$N$26779,MATCH($P7320,[1]Dados!$N$2:$N$26779,),2)</f>
        <v>#N/A</v>
      </c>
      <c r="P7320">
        <v>172660</v>
      </c>
      <c r="Q7320" s="1">
        <v>37215</v>
      </c>
      <c r="R7320" s="1">
        <v>37219</v>
      </c>
      <c r="S7320" t="s">
        <v>1408</v>
      </c>
    </row>
    <row r="7321" spans="1:19" x14ac:dyDescent="0.2">
      <c r="A7321" s="7">
        <v>355560</v>
      </c>
      <c r="B7321" s="3">
        <v>72133</v>
      </c>
      <c r="C7321" s="3" t="s">
        <v>28</v>
      </c>
      <c r="D7321" s="2" t="s">
        <v>832</v>
      </c>
      <c r="E7321" s="3">
        <v>19</v>
      </c>
      <c r="F7321" s="17">
        <v>0</v>
      </c>
      <c r="G7321" s="17">
        <v>1</v>
      </c>
      <c r="H7321" s="17">
        <v>0</v>
      </c>
      <c r="I7321" s="7">
        <v>3.7</v>
      </c>
      <c r="J7321" s="7">
        <v>25</v>
      </c>
      <c r="K7321" s="4">
        <v>1214</v>
      </c>
      <c r="L7321" s="5">
        <v>1214.0587</v>
      </c>
      <c r="M7321">
        <v>204017</v>
      </c>
      <c r="N7321" s="33">
        <v>1</v>
      </c>
      <c r="O7321" s="50" t="e">
        <f>INDEX([1]Dados!$M$2:$N$26779,MATCH($P7321,[1]Dados!$N$2:$N$26779,),2)</f>
        <v>#N/A</v>
      </c>
      <c r="P7321">
        <v>172660</v>
      </c>
      <c r="Q7321" s="1">
        <v>37215</v>
      </c>
      <c r="R7321" s="1">
        <v>37219</v>
      </c>
      <c r="S7321" t="s">
        <v>1408</v>
      </c>
    </row>
    <row r="7322" spans="1:19" x14ac:dyDescent="0.2">
      <c r="A7322" s="7">
        <v>355560</v>
      </c>
      <c r="B7322" s="3">
        <v>72133</v>
      </c>
      <c r="C7322" s="3" t="s">
        <v>28</v>
      </c>
      <c r="D7322" s="2" t="s">
        <v>832</v>
      </c>
      <c r="E7322" s="3">
        <v>19</v>
      </c>
      <c r="F7322" s="17">
        <v>0</v>
      </c>
      <c r="G7322" s="17">
        <v>1</v>
      </c>
      <c r="H7322" s="17">
        <v>0</v>
      </c>
      <c r="I7322" s="7">
        <v>3.8</v>
      </c>
      <c r="J7322" s="7">
        <v>25</v>
      </c>
      <c r="K7322" s="4">
        <v>1214</v>
      </c>
      <c r="L7322" s="5">
        <v>1214.0587</v>
      </c>
      <c r="M7322">
        <v>204017</v>
      </c>
      <c r="N7322" s="33">
        <v>1</v>
      </c>
      <c r="O7322" s="50" t="e">
        <f>INDEX([1]Dados!$M$2:$N$26779,MATCH($P7322,[1]Dados!$N$2:$N$26779,),2)</f>
        <v>#N/A</v>
      </c>
      <c r="P7322">
        <v>172660</v>
      </c>
      <c r="Q7322" s="1">
        <v>37215</v>
      </c>
      <c r="R7322" s="1">
        <v>37219</v>
      </c>
      <c r="S7322" t="s">
        <v>1408</v>
      </c>
    </row>
    <row r="7323" spans="1:19" x14ac:dyDescent="0.2">
      <c r="A7323" s="7">
        <v>355560</v>
      </c>
      <c r="B7323" s="3">
        <v>72133</v>
      </c>
      <c r="C7323" s="3" t="s">
        <v>28</v>
      </c>
      <c r="D7323" s="2" t="s">
        <v>832</v>
      </c>
      <c r="E7323" s="3">
        <v>19</v>
      </c>
      <c r="F7323" s="17">
        <v>0</v>
      </c>
      <c r="G7323" s="17">
        <v>1</v>
      </c>
      <c r="H7323" s="17">
        <v>0</v>
      </c>
      <c r="I7323" s="7">
        <v>3.9</v>
      </c>
      <c r="J7323" s="7">
        <v>25</v>
      </c>
      <c r="K7323" s="4">
        <v>1214</v>
      </c>
      <c r="L7323" s="5">
        <v>1214.0587</v>
      </c>
      <c r="M7323">
        <v>204017</v>
      </c>
      <c r="N7323" s="33">
        <v>1</v>
      </c>
      <c r="O7323" s="50" t="e">
        <f>INDEX([1]Dados!$M$2:$N$26779,MATCH($P7323,[1]Dados!$N$2:$N$26779,),2)</f>
        <v>#N/A</v>
      </c>
      <c r="P7323">
        <v>172660</v>
      </c>
      <c r="Q7323" s="1">
        <v>37215</v>
      </c>
      <c r="R7323" s="1">
        <v>37219</v>
      </c>
      <c r="S7323" t="s">
        <v>1408</v>
      </c>
    </row>
    <row r="7324" spans="1:19" x14ac:dyDescent="0.2">
      <c r="A7324" s="7">
        <v>355560</v>
      </c>
      <c r="B7324" s="3">
        <v>72133</v>
      </c>
      <c r="C7324" s="3" t="s">
        <v>28</v>
      </c>
      <c r="D7324" s="2" t="s">
        <v>832</v>
      </c>
      <c r="E7324" s="3">
        <v>19</v>
      </c>
      <c r="F7324" s="17">
        <v>0</v>
      </c>
      <c r="G7324" s="17">
        <v>1</v>
      </c>
      <c r="H7324" s="17">
        <v>0</v>
      </c>
      <c r="I7324" s="7">
        <v>2.1</v>
      </c>
      <c r="J7324" s="7">
        <v>27</v>
      </c>
      <c r="K7324" s="4">
        <v>1214</v>
      </c>
      <c r="L7324" s="5">
        <v>1214.0589</v>
      </c>
      <c r="M7324">
        <v>149722</v>
      </c>
      <c r="N7324" s="33">
        <v>1</v>
      </c>
      <c r="O7324" s="50" t="e">
        <f>INDEX([1]Dados!$M$2:$N$26779,MATCH($P7324,[1]Dados!$N$2:$N$26779,),2)</f>
        <v>#N/A</v>
      </c>
      <c r="P7324">
        <v>173087</v>
      </c>
      <c r="Q7324" s="1">
        <v>37215</v>
      </c>
      <c r="R7324" s="1">
        <v>37219</v>
      </c>
      <c r="S7324" t="s">
        <v>1409</v>
      </c>
    </row>
    <row r="7325" spans="1:19" x14ac:dyDescent="0.2">
      <c r="A7325" s="7">
        <v>355560</v>
      </c>
      <c r="B7325" s="3">
        <v>72133</v>
      </c>
      <c r="C7325" s="3" t="s">
        <v>28</v>
      </c>
      <c r="D7325" s="2" t="s">
        <v>832</v>
      </c>
      <c r="E7325" s="3">
        <v>19</v>
      </c>
      <c r="F7325" s="17">
        <v>0</v>
      </c>
      <c r="G7325" s="17">
        <v>1</v>
      </c>
      <c r="H7325" s="17">
        <v>0</v>
      </c>
      <c r="I7325" s="7">
        <v>2.2000000000000002</v>
      </c>
      <c r="J7325" s="7">
        <v>25</v>
      </c>
      <c r="K7325" s="4">
        <v>1214</v>
      </c>
      <c r="L7325" s="5">
        <v>1214.0589</v>
      </c>
      <c r="M7325">
        <v>149722</v>
      </c>
      <c r="N7325" s="33">
        <v>1</v>
      </c>
      <c r="O7325" s="50" t="e">
        <f>INDEX([1]Dados!$M$2:$N$26779,MATCH($P7325,[1]Dados!$N$2:$N$26779,),2)</f>
        <v>#N/A</v>
      </c>
      <c r="P7325">
        <v>173087</v>
      </c>
      <c r="Q7325" s="1">
        <v>37215</v>
      </c>
      <c r="R7325" s="1">
        <v>37219</v>
      </c>
      <c r="S7325" t="s">
        <v>1409</v>
      </c>
    </row>
    <row r="7326" spans="1:19" x14ac:dyDescent="0.2">
      <c r="A7326" s="7">
        <v>355560</v>
      </c>
      <c r="B7326" s="3">
        <v>72133</v>
      </c>
      <c r="C7326" s="3" t="s">
        <v>28</v>
      </c>
      <c r="D7326" s="2" t="s">
        <v>832</v>
      </c>
      <c r="E7326" s="3">
        <v>19</v>
      </c>
      <c r="F7326" s="17">
        <v>0</v>
      </c>
      <c r="G7326" s="17">
        <v>1</v>
      </c>
      <c r="H7326" s="17">
        <v>0</v>
      </c>
      <c r="I7326" s="7">
        <v>1.1000000000000001</v>
      </c>
      <c r="J7326" s="7">
        <v>22</v>
      </c>
      <c r="K7326" s="4">
        <v>1293</v>
      </c>
      <c r="L7326" s="5">
        <v>1293.0592999999999</v>
      </c>
      <c r="M7326">
        <v>43151.87</v>
      </c>
      <c r="N7326" s="33">
        <v>1</v>
      </c>
      <c r="O7326" s="50" t="e">
        <f>INDEX([1]Dados!$M$2:$N$26779,MATCH($P7326,[1]Dados!$N$2:$N$26779,),2)</f>
        <v>#N/A</v>
      </c>
      <c r="P7326">
        <v>172519</v>
      </c>
      <c r="Q7326" s="1">
        <v>37215</v>
      </c>
      <c r="R7326" s="1">
        <v>37219</v>
      </c>
      <c r="S7326" t="s">
        <v>1314</v>
      </c>
    </row>
    <row r="7327" spans="1:19" x14ac:dyDescent="0.2">
      <c r="A7327" s="7">
        <v>355560</v>
      </c>
      <c r="B7327" s="3">
        <v>72133</v>
      </c>
      <c r="C7327" s="3" t="s">
        <v>28</v>
      </c>
      <c r="D7327" s="2" t="s">
        <v>832</v>
      </c>
      <c r="E7327" s="3">
        <v>19</v>
      </c>
      <c r="F7327" s="17">
        <v>0</v>
      </c>
      <c r="G7327" s="17">
        <v>1</v>
      </c>
      <c r="H7327" s="17">
        <v>0</v>
      </c>
      <c r="I7327" s="7">
        <v>1.2</v>
      </c>
      <c r="J7327" s="7">
        <v>29</v>
      </c>
      <c r="K7327" s="4">
        <v>1293</v>
      </c>
      <c r="L7327" s="5">
        <v>1293.0592999999999</v>
      </c>
      <c r="M7327">
        <v>43151.87</v>
      </c>
      <c r="N7327" s="33">
        <v>1</v>
      </c>
      <c r="O7327" s="50" t="e">
        <f>INDEX([1]Dados!$M$2:$N$26779,MATCH($P7327,[1]Dados!$N$2:$N$26779,),2)</f>
        <v>#N/A</v>
      </c>
      <c r="P7327">
        <v>172519</v>
      </c>
      <c r="Q7327" s="1">
        <v>37215</v>
      </c>
      <c r="R7327" s="1">
        <v>37219</v>
      </c>
      <c r="S7327" t="s">
        <v>1314</v>
      </c>
    </row>
    <row r="7328" spans="1:19" x14ac:dyDescent="0.2">
      <c r="A7328" s="7">
        <v>171870</v>
      </c>
      <c r="B7328" s="3">
        <v>73415</v>
      </c>
      <c r="C7328" s="3" t="s">
        <v>36</v>
      </c>
      <c r="D7328" s="2" t="s">
        <v>703</v>
      </c>
      <c r="E7328" s="3">
        <v>19</v>
      </c>
      <c r="F7328" s="17">
        <v>0</v>
      </c>
      <c r="G7328" s="17">
        <v>1</v>
      </c>
      <c r="H7328" s="17">
        <v>0</v>
      </c>
      <c r="I7328" s="7">
        <v>4.0999999999999996</v>
      </c>
      <c r="J7328" s="7">
        <v>25</v>
      </c>
      <c r="K7328" s="4">
        <v>1203</v>
      </c>
      <c r="L7328" s="5">
        <v>1203.0829000000001</v>
      </c>
      <c r="M7328">
        <v>18930.28</v>
      </c>
      <c r="N7328" s="33">
        <v>1</v>
      </c>
      <c r="O7328" s="50" t="e">
        <f>INDEX([1]Dados!$M$2:$N$26779,MATCH($P7328,[1]Dados!$N$2:$N$26779,),2)</f>
        <v>#N/A</v>
      </c>
      <c r="P7328">
        <v>172592</v>
      </c>
      <c r="Q7328" s="1">
        <v>37215</v>
      </c>
      <c r="R7328" s="1">
        <v>37219</v>
      </c>
      <c r="S7328" t="s">
        <v>2488</v>
      </c>
    </row>
    <row r="7329" spans="1:19" x14ac:dyDescent="0.2">
      <c r="A7329" s="7">
        <v>171870</v>
      </c>
      <c r="B7329" s="3">
        <v>73415</v>
      </c>
      <c r="C7329" s="3" t="s">
        <v>36</v>
      </c>
      <c r="D7329" s="2" t="s">
        <v>703</v>
      </c>
      <c r="E7329" s="3">
        <v>19</v>
      </c>
      <c r="F7329" s="17">
        <v>0</v>
      </c>
      <c r="G7329" s="17">
        <v>1</v>
      </c>
      <c r="H7329" s="17">
        <v>0</v>
      </c>
      <c r="I7329" s="7">
        <v>4.2</v>
      </c>
      <c r="J7329" s="7">
        <v>18</v>
      </c>
      <c r="K7329" s="4">
        <v>1203</v>
      </c>
      <c r="L7329" s="5">
        <v>1203.0829000000001</v>
      </c>
      <c r="M7329">
        <v>18930.28</v>
      </c>
      <c r="N7329" s="33">
        <v>1</v>
      </c>
      <c r="O7329" s="50" t="e">
        <f>INDEX([1]Dados!$M$2:$N$26779,MATCH($P7329,[1]Dados!$N$2:$N$26779,),2)</f>
        <v>#N/A</v>
      </c>
      <c r="P7329">
        <v>172592</v>
      </c>
      <c r="Q7329" s="1">
        <v>37215</v>
      </c>
      <c r="R7329" s="1">
        <v>37219</v>
      </c>
      <c r="S7329" t="s">
        <v>2488</v>
      </c>
    </row>
    <row r="7330" spans="1:19" x14ac:dyDescent="0.2">
      <c r="A7330" s="7">
        <v>171870</v>
      </c>
      <c r="B7330" s="3">
        <v>73415</v>
      </c>
      <c r="C7330" s="3" t="s">
        <v>36</v>
      </c>
      <c r="D7330" s="2" t="s">
        <v>703</v>
      </c>
      <c r="E7330" s="3">
        <v>19</v>
      </c>
      <c r="F7330" s="17">
        <v>0</v>
      </c>
      <c r="G7330" s="17">
        <v>1</v>
      </c>
      <c r="H7330" s="17">
        <v>0</v>
      </c>
      <c r="I7330" s="7">
        <v>1.1000000000000001</v>
      </c>
      <c r="J7330" s="7">
        <v>25</v>
      </c>
      <c r="K7330" s="4">
        <v>1214</v>
      </c>
      <c r="L7330" s="5">
        <v>1214.0587</v>
      </c>
      <c r="M7330">
        <v>57513.88</v>
      </c>
      <c r="N7330" s="33">
        <v>1</v>
      </c>
      <c r="O7330" s="50" t="e">
        <f>INDEX([1]Dados!$M$2:$N$26779,MATCH($P7330,[1]Dados!$N$2:$N$26779,),2)</f>
        <v>#N/A</v>
      </c>
      <c r="P7330">
        <v>172661</v>
      </c>
      <c r="Q7330" s="1">
        <v>37215</v>
      </c>
      <c r="R7330" s="1">
        <v>37219</v>
      </c>
      <c r="S7330" t="s">
        <v>2485</v>
      </c>
    </row>
    <row r="7331" spans="1:19" x14ac:dyDescent="0.2">
      <c r="A7331" s="7">
        <v>171870</v>
      </c>
      <c r="B7331" s="3">
        <v>73415</v>
      </c>
      <c r="C7331" s="3" t="s">
        <v>36</v>
      </c>
      <c r="D7331" s="2" t="s">
        <v>703</v>
      </c>
      <c r="E7331" s="3">
        <v>19</v>
      </c>
      <c r="F7331" s="17">
        <v>0</v>
      </c>
      <c r="G7331" s="17">
        <v>1</v>
      </c>
      <c r="H7331" s="17">
        <v>0</v>
      </c>
      <c r="I7331" s="7">
        <v>1.2</v>
      </c>
      <c r="J7331" s="7">
        <v>13</v>
      </c>
      <c r="K7331" s="4">
        <v>1214</v>
      </c>
      <c r="L7331" s="5">
        <v>1214.0587</v>
      </c>
      <c r="M7331">
        <v>57513.88</v>
      </c>
      <c r="N7331" s="33">
        <v>1</v>
      </c>
      <c r="O7331" s="50" t="e">
        <f>INDEX([1]Dados!$M$2:$N$26779,MATCH($P7331,[1]Dados!$N$2:$N$26779,),2)</f>
        <v>#N/A</v>
      </c>
      <c r="P7331">
        <v>172661</v>
      </c>
      <c r="Q7331" s="1">
        <v>37215</v>
      </c>
      <c r="R7331" s="1">
        <v>37219</v>
      </c>
      <c r="S7331" t="s">
        <v>2485</v>
      </c>
    </row>
    <row r="7332" spans="1:19" x14ac:dyDescent="0.2">
      <c r="A7332" s="7">
        <v>171870</v>
      </c>
      <c r="B7332" s="3">
        <v>73415</v>
      </c>
      <c r="C7332" s="3" t="s">
        <v>36</v>
      </c>
      <c r="D7332" s="2" t="s">
        <v>703</v>
      </c>
      <c r="E7332" s="3">
        <v>19</v>
      </c>
      <c r="F7332" s="17">
        <v>0</v>
      </c>
      <c r="G7332" s="17">
        <v>1</v>
      </c>
      <c r="H7332" s="17">
        <v>0</v>
      </c>
      <c r="I7332" s="7">
        <v>1.3</v>
      </c>
      <c r="J7332" s="7">
        <v>25</v>
      </c>
      <c r="K7332" s="4">
        <v>1214</v>
      </c>
      <c r="L7332" s="5">
        <v>1214.0587</v>
      </c>
      <c r="M7332">
        <v>57513.88</v>
      </c>
      <c r="N7332" s="33">
        <v>1</v>
      </c>
      <c r="O7332" s="50" t="e">
        <f>INDEX([1]Dados!$M$2:$N$26779,MATCH($P7332,[1]Dados!$N$2:$N$26779,),2)</f>
        <v>#N/A</v>
      </c>
      <c r="P7332">
        <v>172661</v>
      </c>
      <c r="Q7332" s="1">
        <v>37215</v>
      </c>
      <c r="R7332" s="1">
        <v>37219</v>
      </c>
      <c r="S7332" t="s">
        <v>2485</v>
      </c>
    </row>
    <row r="7333" spans="1:19" x14ac:dyDescent="0.2">
      <c r="A7333" s="7">
        <v>171870</v>
      </c>
      <c r="B7333" s="3">
        <v>73415</v>
      </c>
      <c r="C7333" s="3" t="s">
        <v>36</v>
      </c>
      <c r="D7333" s="2" t="s">
        <v>703</v>
      </c>
      <c r="E7333" s="3">
        <v>19</v>
      </c>
      <c r="F7333" s="17">
        <v>0</v>
      </c>
      <c r="G7333" s="17">
        <v>1</v>
      </c>
      <c r="H7333" s="17">
        <v>0</v>
      </c>
      <c r="I7333" s="7">
        <v>3.1</v>
      </c>
      <c r="J7333" s="7">
        <v>28</v>
      </c>
      <c r="K7333" s="4">
        <v>1214</v>
      </c>
      <c r="L7333" s="5">
        <v>1214.0589</v>
      </c>
      <c r="M7333">
        <v>33480</v>
      </c>
      <c r="N7333" s="33">
        <v>1</v>
      </c>
      <c r="O7333" s="50" t="e">
        <f>INDEX([1]Dados!$M$2:$N$26779,MATCH($P7333,[1]Dados!$N$2:$N$26779,),2)</f>
        <v>#N/A</v>
      </c>
      <c r="P7333">
        <v>173027</v>
      </c>
      <c r="Q7333" s="1">
        <v>37215</v>
      </c>
      <c r="R7333" s="1">
        <v>37219</v>
      </c>
      <c r="S7333" t="s">
        <v>2487</v>
      </c>
    </row>
    <row r="7334" spans="1:19" x14ac:dyDescent="0.2">
      <c r="A7334" s="7">
        <v>171870</v>
      </c>
      <c r="B7334" s="3">
        <v>73415</v>
      </c>
      <c r="C7334" s="3" t="s">
        <v>36</v>
      </c>
      <c r="D7334" s="2" t="s">
        <v>703</v>
      </c>
      <c r="E7334" s="3">
        <v>19</v>
      </c>
      <c r="F7334" s="17">
        <v>0</v>
      </c>
      <c r="G7334" s="17">
        <v>1</v>
      </c>
      <c r="H7334" s="17">
        <v>0</v>
      </c>
      <c r="I7334" s="7">
        <v>3.2</v>
      </c>
      <c r="J7334" s="7">
        <v>20</v>
      </c>
      <c r="K7334" s="4">
        <v>1214</v>
      </c>
      <c r="L7334" s="5">
        <v>1214.0589</v>
      </c>
      <c r="M7334">
        <v>33480</v>
      </c>
      <c r="N7334" s="33">
        <v>1</v>
      </c>
      <c r="O7334" s="50" t="e">
        <f>INDEX([1]Dados!$M$2:$N$26779,MATCH($P7334,[1]Dados!$N$2:$N$26779,),2)</f>
        <v>#N/A</v>
      </c>
      <c r="P7334">
        <v>173027</v>
      </c>
      <c r="Q7334" s="1">
        <v>37215</v>
      </c>
      <c r="R7334" s="1">
        <v>37219</v>
      </c>
      <c r="S7334" t="s">
        <v>2487</v>
      </c>
    </row>
    <row r="7335" spans="1:19" x14ac:dyDescent="0.2">
      <c r="A7335" s="7">
        <v>171870</v>
      </c>
      <c r="B7335" s="3">
        <v>73415</v>
      </c>
      <c r="C7335" s="3" t="s">
        <v>36</v>
      </c>
      <c r="D7335" s="2" t="s">
        <v>703</v>
      </c>
      <c r="E7335" s="3">
        <v>19</v>
      </c>
      <c r="F7335" s="17">
        <v>0</v>
      </c>
      <c r="G7335" s="17">
        <v>1</v>
      </c>
      <c r="H7335" s="17">
        <v>0</v>
      </c>
      <c r="I7335" s="7">
        <v>2.1</v>
      </c>
      <c r="J7335" s="7">
        <v>22</v>
      </c>
      <c r="K7335" s="4">
        <v>1293</v>
      </c>
      <c r="L7335" s="5">
        <v>1293.0592999999999</v>
      </c>
      <c r="M7335">
        <v>4584</v>
      </c>
      <c r="N7335" s="33">
        <v>1</v>
      </c>
      <c r="O7335" s="50" t="e">
        <f>INDEX([1]Dados!$M$2:$N$26779,MATCH($P7335,[1]Dados!$N$2:$N$26779,),2)</f>
        <v>#N/A</v>
      </c>
      <c r="P7335">
        <v>172539</v>
      </c>
      <c r="Q7335" s="1">
        <v>37215</v>
      </c>
      <c r="R7335" s="1">
        <v>37219</v>
      </c>
      <c r="S7335" t="s">
        <v>2486</v>
      </c>
    </row>
    <row r="7336" spans="1:19" x14ac:dyDescent="0.2">
      <c r="A7336" s="7">
        <v>270190</v>
      </c>
      <c r="B7336" s="3">
        <v>27375</v>
      </c>
      <c r="C7336" s="3" t="s">
        <v>60</v>
      </c>
      <c r="D7336" s="2" t="s">
        <v>362</v>
      </c>
      <c r="E7336" s="3">
        <v>20</v>
      </c>
      <c r="F7336" s="17">
        <v>0</v>
      </c>
      <c r="G7336" s="17">
        <v>1</v>
      </c>
      <c r="H7336" s="17">
        <v>0</v>
      </c>
      <c r="I7336" s="7">
        <v>1.1000000000000001</v>
      </c>
      <c r="J7336" s="7">
        <v>11</v>
      </c>
      <c r="K7336" s="4">
        <v>119</v>
      </c>
      <c r="L7336" s="5">
        <v>119.38590000000001</v>
      </c>
      <c r="M7336">
        <v>151500</v>
      </c>
      <c r="N7336" s="3">
        <v>1</v>
      </c>
      <c r="O7336" s="50" t="e">
        <f>INDEX([1]Dados!$M$2:$N$26779,MATCH($P7336,[1]Dados!$N$2:$N$26779,),2)</f>
        <v>#N/A</v>
      </c>
      <c r="P7336">
        <v>177093</v>
      </c>
      <c r="Q7336" s="1">
        <v>37337</v>
      </c>
      <c r="R7336" s="1">
        <v>37429</v>
      </c>
      <c r="S7336" t="s">
        <v>1068</v>
      </c>
    </row>
    <row r="7337" spans="1:19" x14ac:dyDescent="0.2">
      <c r="A7337" s="7">
        <v>270190</v>
      </c>
      <c r="B7337" s="3">
        <v>27375</v>
      </c>
      <c r="C7337" s="3" t="s">
        <v>60</v>
      </c>
      <c r="D7337" s="2" t="s">
        <v>362</v>
      </c>
      <c r="E7337" s="3">
        <v>20</v>
      </c>
      <c r="F7337" s="17">
        <v>0</v>
      </c>
      <c r="G7337" s="17">
        <v>1</v>
      </c>
      <c r="H7337" s="17">
        <v>0</v>
      </c>
      <c r="I7337" s="7">
        <v>1.2</v>
      </c>
      <c r="J7337" s="7">
        <v>17</v>
      </c>
      <c r="K7337" s="4">
        <v>119</v>
      </c>
      <c r="L7337" s="5">
        <v>119.38590000000001</v>
      </c>
      <c r="M7337">
        <v>151500</v>
      </c>
      <c r="N7337" s="3">
        <v>1</v>
      </c>
      <c r="O7337" s="50" t="e">
        <f>INDEX([1]Dados!$M$2:$N$26779,MATCH($P7337,[1]Dados!$N$2:$N$26779,),2)</f>
        <v>#N/A</v>
      </c>
      <c r="P7337">
        <v>177093</v>
      </c>
      <c r="Q7337" s="1">
        <v>37337</v>
      </c>
      <c r="R7337" s="1">
        <v>37429</v>
      </c>
      <c r="S7337" t="s">
        <v>1068</v>
      </c>
    </row>
    <row r="7338" spans="1:19" x14ac:dyDescent="0.2">
      <c r="A7338" s="7">
        <v>270190</v>
      </c>
      <c r="B7338" s="3">
        <v>27375</v>
      </c>
      <c r="C7338" s="3" t="s">
        <v>60</v>
      </c>
      <c r="D7338" s="2" t="s">
        <v>362</v>
      </c>
      <c r="E7338" s="3">
        <v>20</v>
      </c>
      <c r="F7338" s="17">
        <v>0</v>
      </c>
      <c r="G7338" s="17">
        <v>1</v>
      </c>
      <c r="H7338" s="17">
        <v>0</v>
      </c>
      <c r="I7338" s="7">
        <v>1.3</v>
      </c>
      <c r="J7338" s="7">
        <v>18</v>
      </c>
      <c r="K7338" s="4">
        <v>119</v>
      </c>
      <c r="L7338" s="5">
        <v>119.38590000000001</v>
      </c>
      <c r="M7338">
        <v>151500</v>
      </c>
      <c r="N7338" s="3">
        <v>1</v>
      </c>
      <c r="O7338" s="50" t="e">
        <f>INDEX([1]Dados!$M$2:$N$26779,MATCH($P7338,[1]Dados!$N$2:$N$26779,),2)</f>
        <v>#N/A</v>
      </c>
      <c r="P7338">
        <v>177093</v>
      </c>
      <c r="Q7338" s="1">
        <v>37337</v>
      </c>
      <c r="R7338" s="1">
        <v>37429</v>
      </c>
      <c r="S7338" t="s">
        <v>1068</v>
      </c>
    </row>
    <row r="7339" spans="1:19" x14ac:dyDescent="0.2">
      <c r="A7339" s="7">
        <v>270190</v>
      </c>
      <c r="B7339" s="3">
        <v>27375</v>
      </c>
      <c r="C7339" s="3" t="s">
        <v>60</v>
      </c>
      <c r="D7339" s="2" t="s">
        <v>362</v>
      </c>
      <c r="E7339" s="3">
        <v>20</v>
      </c>
      <c r="F7339" s="17">
        <v>0</v>
      </c>
      <c r="G7339" s="17">
        <v>1</v>
      </c>
      <c r="H7339" s="17">
        <v>0</v>
      </c>
      <c r="I7339" s="7">
        <v>1.4</v>
      </c>
      <c r="J7339" s="7">
        <v>20</v>
      </c>
      <c r="K7339" s="4">
        <v>119</v>
      </c>
      <c r="L7339" s="5">
        <v>119.38590000000001</v>
      </c>
      <c r="M7339">
        <v>151500</v>
      </c>
      <c r="N7339" s="3">
        <v>1</v>
      </c>
      <c r="O7339" s="50" t="e">
        <f>INDEX([1]Dados!$M$2:$N$26779,MATCH($P7339,[1]Dados!$N$2:$N$26779,),2)</f>
        <v>#N/A</v>
      </c>
      <c r="P7339">
        <v>177093</v>
      </c>
      <c r="Q7339" s="1">
        <v>37337</v>
      </c>
      <c r="R7339" s="1">
        <v>37429</v>
      </c>
      <c r="S7339" t="s">
        <v>1068</v>
      </c>
    </row>
    <row r="7340" spans="1:19" x14ac:dyDescent="0.2">
      <c r="A7340" s="7">
        <v>270190</v>
      </c>
      <c r="B7340" s="3">
        <v>27375</v>
      </c>
      <c r="C7340" s="3" t="s">
        <v>60</v>
      </c>
      <c r="D7340" s="2" t="s">
        <v>362</v>
      </c>
      <c r="E7340" s="3">
        <v>20</v>
      </c>
      <c r="F7340" s="17">
        <v>0</v>
      </c>
      <c r="G7340" s="17">
        <v>1</v>
      </c>
      <c r="H7340" s="17">
        <v>0</v>
      </c>
      <c r="I7340" s="7">
        <v>2.1</v>
      </c>
      <c r="J7340" s="7">
        <v>17</v>
      </c>
      <c r="K7340" s="4">
        <v>122</v>
      </c>
      <c r="L7340" s="5">
        <v>122.76519999999999</v>
      </c>
      <c r="M7340">
        <v>311927.32</v>
      </c>
      <c r="N7340" s="3">
        <v>1</v>
      </c>
      <c r="O7340" s="50" t="e">
        <f>INDEX([1]Dados!$M$2:$N$26779,MATCH($P7340,[1]Dados!$N$2:$N$26779,),2)</f>
        <v>#N/A</v>
      </c>
      <c r="P7340">
        <v>177094</v>
      </c>
      <c r="Q7340" s="1">
        <v>37337</v>
      </c>
      <c r="R7340" s="1">
        <v>37429</v>
      </c>
      <c r="S7340" t="s">
        <v>1068</v>
      </c>
    </row>
    <row r="7341" spans="1:19" x14ac:dyDescent="0.2">
      <c r="A7341" s="7">
        <v>270190</v>
      </c>
      <c r="B7341" s="3">
        <v>27375</v>
      </c>
      <c r="C7341" s="3" t="s">
        <v>60</v>
      </c>
      <c r="D7341" s="2" t="s">
        <v>362</v>
      </c>
      <c r="E7341" s="3">
        <v>20</v>
      </c>
      <c r="F7341" s="17">
        <v>0</v>
      </c>
      <c r="G7341" s="17">
        <v>1</v>
      </c>
      <c r="H7341" s="17">
        <v>0</v>
      </c>
      <c r="I7341" s="7">
        <v>2.2000000000000002</v>
      </c>
      <c r="J7341" s="7">
        <v>33</v>
      </c>
      <c r="K7341" s="4">
        <v>122</v>
      </c>
      <c r="L7341" s="5">
        <v>122.76519999999999</v>
      </c>
      <c r="M7341">
        <v>311927.32</v>
      </c>
      <c r="N7341" s="3">
        <v>1</v>
      </c>
      <c r="O7341" s="50" t="e">
        <f>INDEX([1]Dados!$M$2:$N$26779,MATCH($P7341,[1]Dados!$N$2:$N$26779,),2)</f>
        <v>#N/A</v>
      </c>
      <c r="P7341">
        <v>177094</v>
      </c>
      <c r="Q7341" s="1">
        <v>37337</v>
      </c>
      <c r="R7341" s="1">
        <v>37429</v>
      </c>
      <c r="S7341" t="s">
        <v>1068</v>
      </c>
    </row>
    <row r="7342" spans="1:19" x14ac:dyDescent="0.2">
      <c r="A7342" s="7">
        <v>270190</v>
      </c>
      <c r="B7342" s="3">
        <v>27375</v>
      </c>
      <c r="C7342" s="3" t="s">
        <v>60</v>
      </c>
      <c r="D7342" s="2" t="s">
        <v>362</v>
      </c>
      <c r="E7342" s="3">
        <v>20</v>
      </c>
      <c r="F7342" s="17">
        <v>0</v>
      </c>
      <c r="G7342" s="17">
        <v>1</v>
      </c>
      <c r="H7342" s="17">
        <v>0</v>
      </c>
      <c r="I7342" s="7">
        <v>3.1</v>
      </c>
      <c r="J7342" s="7">
        <v>20</v>
      </c>
      <c r="K7342" s="4">
        <v>1203</v>
      </c>
      <c r="L7342" s="5">
        <v>1203.0829000000001</v>
      </c>
      <c r="M7342">
        <v>24177.54</v>
      </c>
      <c r="N7342" s="3">
        <v>1</v>
      </c>
      <c r="O7342" s="50" t="e">
        <f>INDEX([1]Dados!$M$2:$N$26779,MATCH($P7342,[1]Dados!$N$2:$N$26779,),2)</f>
        <v>#N/A</v>
      </c>
      <c r="P7342">
        <v>177035</v>
      </c>
      <c r="Q7342" s="1">
        <v>37337</v>
      </c>
      <c r="R7342" s="1">
        <v>37429</v>
      </c>
      <c r="S7342" t="s">
        <v>889</v>
      </c>
    </row>
    <row r="7343" spans="1:19" x14ac:dyDescent="0.2">
      <c r="A7343" s="7">
        <v>270190</v>
      </c>
      <c r="B7343" s="3">
        <v>27375</v>
      </c>
      <c r="C7343" s="3" t="s">
        <v>60</v>
      </c>
      <c r="D7343" s="2" t="s">
        <v>362</v>
      </c>
      <c r="E7343" s="3">
        <v>20</v>
      </c>
      <c r="F7343" s="17">
        <v>0</v>
      </c>
      <c r="G7343" s="17">
        <v>1</v>
      </c>
      <c r="H7343" s="17">
        <v>0</v>
      </c>
      <c r="I7343" s="7">
        <v>3.2</v>
      </c>
      <c r="J7343" s="7">
        <v>18</v>
      </c>
      <c r="K7343" s="4">
        <v>1203</v>
      </c>
      <c r="L7343" s="5">
        <v>1203.0829000000001</v>
      </c>
      <c r="M7343">
        <v>24177.54</v>
      </c>
      <c r="N7343" s="3">
        <v>1</v>
      </c>
      <c r="O7343" s="50" t="e">
        <f>INDEX([1]Dados!$M$2:$N$26779,MATCH($P7343,[1]Dados!$N$2:$N$26779,),2)</f>
        <v>#N/A</v>
      </c>
      <c r="P7343">
        <v>177035</v>
      </c>
      <c r="Q7343" s="1">
        <v>37337</v>
      </c>
      <c r="R7343" s="1">
        <v>37429</v>
      </c>
      <c r="S7343" t="s">
        <v>889</v>
      </c>
    </row>
    <row r="7344" spans="1:19" x14ac:dyDescent="0.2">
      <c r="A7344" s="7">
        <v>270190</v>
      </c>
      <c r="B7344" s="3">
        <v>27375</v>
      </c>
      <c r="C7344" s="3" t="s">
        <v>60</v>
      </c>
      <c r="D7344" s="2" t="s">
        <v>362</v>
      </c>
      <c r="E7344" s="3">
        <v>20</v>
      </c>
      <c r="F7344" s="17">
        <v>0</v>
      </c>
      <c r="G7344" s="17">
        <v>1</v>
      </c>
      <c r="H7344" s="17">
        <v>0</v>
      </c>
      <c r="I7344" s="7">
        <v>3.3</v>
      </c>
      <c r="J7344" s="7">
        <v>25</v>
      </c>
      <c r="K7344" s="4">
        <v>1203</v>
      </c>
      <c r="L7344" s="5">
        <v>1203.0829000000001</v>
      </c>
      <c r="M7344">
        <v>24177.54</v>
      </c>
      <c r="N7344" s="3">
        <v>1</v>
      </c>
      <c r="O7344" s="50" t="e">
        <f>INDEX([1]Dados!$M$2:$N$26779,MATCH($P7344,[1]Dados!$N$2:$N$26779,),2)</f>
        <v>#N/A</v>
      </c>
      <c r="P7344">
        <v>177035</v>
      </c>
      <c r="Q7344" s="1">
        <v>37337</v>
      </c>
      <c r="R7344" s="1">
        <v>37429</v>
      </c>
      <c r="S7344" t="s">
        <v>889</v>
      </c>
    </row>
    <row r="7345" spans="1:19" x14ac:dyDescent="0.2">
      <c r="A7345" s="7">
        <v>270190</v>
      </c>
      <c r="B7345" s="3">
        <v>27375</v>
      </c>
      <c r="C7345" s="3" t="s">
        <v>60</v>
      </c>
      <c r="D7345" s="2" t="s">
        <v>362</v>
      </c>
      <c r="E7345" s="3">
        <v>20</v>
      </c>
      <c r="F7345" s="17">
        <v>0</v>
      </c>
      <c r="G7345" s="17">
        <v>1</v>
      </c>
      <c r="H7345" s="17">
        <v>0</v>
      </c>
      <c r="I7345" s="7">
        <v>3.4</v>
      </c>
      <c r="J7345" s="7">
        <v>32</v>
      </c>
      <c r="K7345" s="4">
        <v>1203</v>
      </c>
      <c r="L7345" s="5">
        <v>1203.0829000000001</v>
      </c>
      <c r="M7345">
        <v>24177.54</v>
      </c>
      <c r="N7345" s="3">
        <v>1</v>
      </c>
      <c r="O7345" s="50" t="e">
        <f>INDEX([1]Dados!$M$2:$N$26779,MATCH($P7345,[1]Dados!$N$2:$N$26779,),2)</f>
        <v>#N/A</v>
      </c>
      <c r="P7345">
        <v>177035</v>
      </c>
      <c r="Q7345" s="1">
        <v>37337</v>
      </c>
      <c r="R7345" s="1">
        <v>37429</v>
      </c>
      <c r="S7345" t="s">
        <v>889</v>
      </c>
    </row>
    <row r="7346" spans="1:19" x14ac:dyDescent="0.2">
      <c r="A7346" s="7">
        <v>270190</v>
      </c>
      <c r="B7346" s="3">
        <v>27375</v>
      </c>
      <c r="C7346" s="3" t="s">
        <v>60</v>
      </c>
      <c r="D7346" s="2" t="s">
        <v>362</v>
      </c>
      <c r="E7346" s="3">
        <v>20</v>
      </c>
      <c r="F7346" s="17">
        <v>0</v>
      </c>
      <c r="G7346" s="17">
        <v>1</v>
      </c>
      <c r="H7346" s="17">
        <v>0</v>
      </c>
      <c r="I7346" s="7">
        <v>4.0999999999999996</v>
      </c>
      <c r="J7346" s="7">
        <v>20</v>
      </c>
      <c r="K7346" s="4">
        <v>1214</v>
      </c>
      <c r="L7346" s="5">
        <v>1214.0589</v>
      </c>
      <c r="M7346">
        <v>453700</v>
      </c>
      <c r="N7346" s="3">
        <v>1</v>
      </c>
      <c r="O7346" s="50" t="e">
        <f>INDEX([1]Dados!$M$2:$N$26779,MATCH($P7346,[1]Dados!$N$2:$N$26779,),2)</f>
        <v>#N/A</v>
      </c>
      <c r="P7346">
        <v>178361</v>
      </c>
      <c r="Q7346" s="1">
        <v>37337</v>
      </c>
      <c r="R7346" s="1">
        <v>37429</v>
      </c>
      <c r="S7346" t="s">
        <v>915</v>
      </c>
    </row>
    <row r="7347" spans="1:19" x14ac:dyDescent="0.2">
      <c r="A7347" s="7">
        <v>270190</v>
      </c>
      <c r="B7347" s="3">
        <v>27375</v>
      </c>
      <c r="C7347" s="3" t="s">
        <v>60</v>
      </c>
      <c r="D7347" s="2" t="s">
        <v>362</v>
      </c>
      <c r="E7347" s="3">
        <v>20</v>
      </c>
      <c r="F7347" s="17">
        <v>0</v>
      </c>
      <c r="G7347" s="17">
        <v>1</v>
      </c>
      <c r="H7347" s="17">
        <v>0</v>
      </c>
      <c r="I7347" s="7">
        <v>4.2</v>
      </c>
      <c r="J7347" s="7">
        <v>24</v>
      </c>
      <c r="K7347" s="4">
        <v>1214</v>
      </c>
      <c r="L7347" s="5">
        <v>1214.0589</v>
      </c>
      <c r="M7347">
        <v>453700</v>
      </c>
      <c r="N7347" s="3">
        <v>1</v>
      </c>
      <c r="O7347" s="50" t="e">
        <f>INDEX([1]Dados!$M$2:$N$26779,MATCH($P7347,[1]Dados!$N$2:$N$26779,),2)</f>
        <v>#N/A</v>
      </c>
      <c r="P7347">
        <v>178361</v>
      </c>
      <c r="Q7347" s="1">
        <v>37337</v>
      </c>
      <c r="R7347" s="1">
        <v>37429</v>
      </c>
      <c r="S7347" t="s">
        <v>915</v>
      </c>
    </row>
    <row r="7348" spans="1:19" x14ac:dyDescent="0.2">
      <c r="A7348" s="7">
        <v>270190</v>
      </c>
      <c r="B7348" s="3">
        <v>27375</v>
      </c>
      <c r="C7348" s="3" t="s">
        <v>60</v>
      </c>
      <c r="D7348" s="2" t="s">
        <v>362</v>
      </c>
      <c r="E7348" s="3">
        <v>20</v>
      </c>
      <c r="F7348" s="17">
        <v>0</v>
      </c>
      <c r="G7348" s="17">
        <v>1</v>
      </c>
      <c r="H7348" s="17">
        <v>0</v>
      </c>
      <c r="I7348" s="7">
        <v>4.3</v>
      </c>
      <c r="J7348" s="7">
        <v>25</v>
      </c>
      <c r="K7348" s="4">
        <v>1214</v>
      </c>
      <c r="L7348" s="5">
        <v>1214.0589</v>
      </c>
      <c r="M7348">
        <v>453700</v>
      </c>
      <c r="N7348" s="3">
        <v>1</v>
      </c>
      <c r="O7348" s="50" t="e">
        <f>INDEX([1]Dados!$M$2:$N$26779,MATCH($P7348,[1]Dados!$N$2:$N$26779,),2)</f>
        <v>#N/A</v>
      </c>
      <c r="P7348">
        <v>178361</v>
      </c>
      <c r="Q7348" s="1">
        <v>37337</v>
      </c>
      <c r="R7348" s="1">
        <v>37429</v>
      </c>
      <c r="S7348" t="s">
        <v>915</v>
      </c>
    </row>
    <row r="7349" spans="1:19" x14ac:dyDescent="0.2">
      <c r="A7349" s="7">
        <v>270190</v>
      </c>
      <c r="B7349" s="3">
        <v>27375</v>
      </c>
      <c r="C7349" s="3" t="s">
        <v>60</v>
      </c>
      <c r="D7349" s="2" t="s">
        <v>362</v>
      </c>
      <c r="E7349" s="3">
        <v>20</v>
      </c>
      <c r="F7349" s="17">
        <v>0</v>
      </c>
      <c r="G7349" s="17">
        <v>1</v>
      </c>
      <c r="H7349" s="17">
        <v>0</v>
      </c>
      <c r="I7349" s="7">
        <v>4.4000000000000004</v>
      </c>
      <c r="J7349" s="7">
        <v>28</v>
      </c>
      <c r="K7349" s="4">
        <v>1214</v>
      </c>
      <c r="L7349" s="5">
        <v>1214.0589</v>
      </c>
      <c r="M7349">
        <v>453700</v>
      </c>
      <c r="N7349" s="3">
        <v>1</v>
      </c>
      <c r="O7349" s="50" t="e">
        <f>INDEX([1]Dados!$M$2:$N$26779,MATCH($P7349,[1]Dados!$N$2:$N$26779,),2)</f>
        <v>#N/A</v>
      </c>
      <c r="P7349">
        <v>178361</v>
      </c>
      <c r="Q7349" s="1">
        <v>37337</v>
      </c>
      <c r="R7349" s="1">
        <v>37429</v>
      </c>
      <c r="S7349" t="s">
        <v>915</v>
      </c>
    </row>
    <row r="7350" spans="1:19" x14ac:dyDescent="0.2">
      <c r="A7350" s="7">
        <v>270190</v>
      </c>
      <c r="B7350" s="3">
        <v>27375</v>
      </c>
      <c r="C7350" s="3" t="s">
        <v>60</v>
      </c>
      <c r="D7350" s="2" t="s">
        <v>362</v>
      </c>
      <c r="E7350" s="3">
        <v>20</v>
      </c>
      <c r="F7350" s="17">
        <v>0</v>
      </c>
      <c r="G7350" s="17">
        <v>1</v>
      </c>
      <c r="H7350" s="17">
        <v>0</v>
      </c>
      <c r="I7350" s="7">
        <v>4.5</v>
      </c>
      <c r="J7350" s="7">
        <v>25</v>
      </c>
      <c r="K7350" s="4">
        <v>1214</v>
      </c>
      <c r="L7350" s="5">
        <v>1214.0589</v>
      </c>
      <c r="M7350">
        <v>453700</v>
      </c>
      <c r="N7350" s="3">
        <v>1</v>
      </c>
      <c r="O7350" s="50" t="e">
        <f>INDEX([1]Dados!$M$2:$N$26779,MATCH($P7350,[1]Dados!$N$2:$N$26779,),2)</f>
        <v>#N/A</v>
      </c>
      <c r="P7350">
        <v>178361</v>
      </c>
      <c r="Q7350" s="1">
        <v>37337</v>
      </c>
      <c r="R7350" s="1">
        <v>37429</v>
      </c>
      <c r="S7350" t="s">
        <v>915</v>
      </c>
    </row>
    <row r="7351" spans="1:19" x14ac:dyDescent="0.2">
      <c r="A7351" s="7">
        <v>270190</v>
      </c>
      <c r="B7351" s="3">
        <v>27375</v>
      </c>
      <c r="C7351" s="3" t="s">
        <v>60</v>
      </c>
      <c r="D7351" s="2" t="s">
        <v>362</v>
      </c>
      <c r="E7351" s="3">
        <v>20</v>
      </c>
      <c r="F7351" s="17">
        <v>0</v>
      </c>
      <c r="G7351" s="17">
        <v>1</v>
      </c>
      <c r="H7351" s="17">
        <v>0</v>
      </c>
      <c r="I7351" s="7">
        <v>4.5999999999999996</v>
      </c>
      <c r="J7351" s="7">
        <v>32</v>
      </c>
      <c r="K7351" s="4">
        <v>1214</v>
      </c>
      <c r="L7351" s="5">
        <v>1214.0589</v>
      </c>
      <c r="M7351">
        <v>453700</v>
      </c>
      <c r="N7351" s="3">
        <v>1</v>
      </c>
      <c r="O7351" s="50" t="e">
        <f>INDEX([1]Dados!$M$2:$N$26779,MATCH($P7351,[1]Dados!$N$2:$N$26779,),2)</f>
        <v>#N/A</v>
      </c>
      <c r="P7351">
        <v>178361</v>
      </c>
      <c r="Q7351" s="1">
        <v>37337</v>
      </c>
      <c r="R7351" s="1">
        <v>37429</v>
      </c>
      <c r="S7351" t="s">
        <v>915</v>
      </c>
    </row>
    <row r="7352" spans="1:19" x14ac:dyDescent="0.2">
      <c r="A7352" s="7">
        <v>270190</v>
      </c>
      <c r="B7352" s="3">
        <v>27375</v>
      </c>
      <c r="C7352" s="3" t="s">
        <v>60</v>
      </c>
      <c r="D7352" s="2" t="s">
        <v>362</v>
      </c>
      <c r="E7352" s="3">
        <v>20</v>
      </c>
      <c r="F7352" s="17">
        <v>0</v>
      </c>
      <c r="G7352" s="17">
        <v>1</v>
      </c>
      <c r="H7352" s="17">
        <v>0</v>
      </c>
      <c r="I7352" s="7">
        <v>4.0999999999999996</v>
      </c>
      <c r="J7352" s="7">
        <v>25</v>
      </c>
      <c r="K7352" s="4">
        <v>1214</v>
      </c>
      <c r="L7352" s="5">
        <v>1214.8577</v>
      </c>
      <c r="M7352">
        <v>113737</v>
      </c>
      <c r="N7352" s="3">
        <v>1</v>
      </c>
      <c r="O7352" s="50" t="e">
        <f>INDEX([1]Dados!$M$2:$N$26779,MATCH($P7352,[1]Dados!$N$2:$N$26779,),2)</f>
        <v>#N/A</v>
      </c>
      <c r="P7352">
        <v>177128</v>
      </c>
      <c r="Q7352" s="1">
        <v>37337</v>
      </c>
      <c r="R7352" s="1">
        <v>37429</v>
      </c>
      <c r="S7352" t="s">
        <v>914</v>
      </c>
    </row>
    <row r="7353" spans="1:19" x14ac:dyDescent="0.2">
      <c r="A7353" s="7">
        <v>270190</v>
      </c>
      <c r="B7353" s="3">
        <v>27375</v>
      </c>
      <c r="C7353" s="3" t="s">
        <v>60</v>
      </c>
      <c r="D7353" s="2" t="s">
        <v>362</v>
      </c>
      <c r="E7353" s="3">
        <v>20</v>
      </c>
      <c r="F7353" s="17">
        <v>0</v>
      </c>
      <c r="G7353" s="17">
        <v>1</v>
      </c>
      <c r="H7353" s="17">
        <v>0</v>
      </c>
      <c r="I7353" s="7">
        <v>4.1100000000000003</v>
      </c>
      <c r="J7353" s="7">
        <v>2</v>
      </c>
      <c r="K7353" s="4">
        <v>1214</v>
      </c>
      <c r="L7353" s="5">
        <v>1214.8577</v>
      </c>
      <c r="M7353">
        <v>113737</v>
      </c>
      <c r="N7353" s="3">
        <v>1</v>
      </c>
      <c r="O7353" s="50" t="e">
        <f>INDEX([1]Dados!$M$2:$N$26779,MATCH($P7353,[1]Dados!$N$2:$N$26779,),2)</f>
        <v>#N/A</v>
      </c>
      <c r="P7353">
        <v>177128</v>
      </c>
      <c r="Q7353" s="1">
        <v>37337</v>
      </c>
      <c r="R7353" s="1">
        <v>37429</v>
      </c>
      <c r="S7353" t="s">
        <v>914</v>
      </c>
    </row>
    <row r="7354" spans="1:19" x14ac:dyDescent="0.2">
      <c r="A7354" s="7">
        <v>270190</v>
      </c>
      <c r="B7354" s="3">
        <v>27375</v>
      </c>
      <c r="C7354" s="3" t="s">
        <v>60</v>
      </c>
      <c r="D7354" s="2" t="s">
        <v>362</v>
      </c>
      <c r="E7354" s="3">
        <v>20</v>
      </c>
      <c r="F7354" s="17">
        <v>0</v>
      </c>
      <c r="G7354" s="17">
        <v>1</v>
      </c>
      <c r="H7354" s="17">
        <v>0</v>
      </c>
      <c r="I7354" s="7">
        <v>4.12</v>
      </c>
      <c r="J7354" s="7">
        <v>25</v>
      </c>
      <c r="K7354" s="4">
        <v>1214</v>
      </c>
      <c r="L7354" s="5">
        <v>1214.8577</v>
      </c>
      <c r="M7354">
        <v>113737</v>
      </c>
      <c r="N7354" s="3">
        <v>1</v>
      </c>
      <c r="O7354" s="50" t="e">
        <f>INDEX([1]Dados!$M$2:$N$26779,MATCH($P7354,[1]Dados!$N$2:$N$26779,),2)</f>
        <v>#N/A</v>
      </c>
      <c r="P7354">
        <v>177128</v>
      </c>
      <c r="Q7354" s="1">
        <v>37337</v>
      </c>
      <c r="R7354" s="1">
        <v>37429</v>
      </c>
      <c r="S7354" t="s">
        <v>914</v>
      </c>
    </row>
    <row r="7355" spans="1:19" x14ac:dyDescent="0.2">
      <c r="A7355" s="7">
        <v>270190</v>
      </c>
      <c r="B7355" s="3">
        <v>27375</v>
      </c>
      <c r="C7355" s="3" t="s">
        <v>60</v>
      </c>
      <c r="D7355" s="2" t="s">
        <v>362</v>
      </c>
      <c r="E7355" s="3">
        <v>20</v>
      </c>
      <c r="F7355" s="17">
        <v>0</v>
      </c>
      <c r="G7355" s="17">
        <v>1</v>
      </c>
      <c r="H7355" s="17">
        <v>0</v>
      </c>
      <c r="I7355" s="7">
        <v>4.7</v>
      </c>
      <c r="J7355" s="7">
        <v>25</v>
      </c>
      <c r="K7355" s="4">
        <v>1214</v>
      </c>
      <c r="L7355" s="5">
        <v>1214.8577</v>
      </c>
      <c r="M7355">
        <v>113737</v>
      </c>
      <c r="N7355" s="3">
        <v>1</v>
      </c>
      <c r="O7355" s="50" t="e">
        <f>INDEX([1]Dados!$M$2:$N$26779,MATCH($P7355,[1]Dados!$N$2:$N$26779,),2)</f>
        <v>#N/A</v>
      </c>
      <c r="P7355">
        <v>177128</v>
      </c>
      <c r="Q7355" s="1">
        <v>37337</v>
      </c>
      <c r="R7355" s="1">
        <v>37429</v>
      </c>
      <c r="S7355" t="s">
        <v>914</v>
      </c>
    </row>
    <row r="7356" spans="1:19" x14ac:dyDescent="0.2">
      <c r="A7356" s="7">
        <v>270190</v>
      </c>
      <c r="B7356" s="3">
        <v>27375</v>
      </c>
      <c r="C7356" s="3" t="s">
        <v>60</v>
      </c>
      <c r="D7356" s="2" t="s">
        <v>362</v>
      </c>
      <c r="E7356" s="3">
        <v>20</v>
      </c>
      <c r="F7356" s="17">
        <v>0</v>
      </c>
      <c r="G7356" s="17">
        <v>1</v>
      </c>
      <c r="H7356" s="17">
        <v>0</v>
      </c>
      <c r="I7356" s="7">
        <v>4.8</v>
      </c>
      <c r="J7356" s="7">
        <v>13</v>
      </c>
      <c r="K7356" s="4">
        <v>1214</v>
      </c>
      <c r="L7356" s="5">
        <v>1214.8577</v>
      </c>
      <c r="M7356">
        <v>113737</v>
      </c>
      <c r="N7356" s="3">
        <v>1</v>
      </c>
      <c r="O7356" s="50" t="e">
        <f>INDEX([1]Dados!$M$2:$N$26779,MATCH($P7356,[1]Dados!$N$2:$N$26779,),2)</f>
        <v>#N/A</v>
      </c>
      <c r="P7356">
        <v>177128</v>
      </c>
      <c r="Q7356" s="1">
        <v>37337</v>
      </c>
      <c r="R7356" s="1">
        <v>37429</v>
      </c>
      <c r="S7356" t="s">
        <v>914</v>
      </c>
    </row>
    <row r="7357" spans="1:19" x14ac:dyDescent="0.2">
      <c r="A7357" s="7">
        <v>270190</v>
      </c>
      <c r="B7357" s="3">
        <v>27375</v>
      </c>
      <c r="C7357" s="3" t="s">
        <v>60</v>
      </c>
      <c r="D7357" s="2" t="s">
        <v>362</v>
      </c>
      <c r="E7357" s="3">
        <v>20</v>
      </c>
      <c r="F7357" s="17">
        <v>0</v>
      </c>
      <c r="G7357" s="17">
        <v>1</v>
      </c>
      <c r="H7357" s="17">
        <v>0</v>
      </c>
      <c r="I7357" s="7">
        <v>4.9000000000000004</v>
      </c>
      <c r="J7357" s="7">
        <v>31</v>
      </c>
      <c r="K7357" s="4">
        <v>1214</v>
      </c>
      <c r="L7357" s="5">
        <v>1214.8577</v>
      </c>
      <c r="M7357">
        <v>113737</v>
      </c>
      <c r="N7357" s="3">
        <v>1</v>
      </c>
      <c r="O7357" s="50" t="e">
        <f>INDEX([1]Dados!$M$2:$N$26779,MATCH($P7357,[1]Dados!$N$2:$N$26779,),2)</f>
        <v>#N/A</v>
      </c>
      <c r="P7357">
        <v>177128</v>
      </c>
      <c r="Q7357" s="1">
        <v>37337</v>
      </c>
      <c r="R7357" s="1">
        <v>37429</v>
      </c>
      <c r="S7357" t="s">
        <v>914</v>
      </c>
    </row>
    <row r="7358" spans="1:19" x14ac:dyDescent="0.2">
      <c r="A7358" s="7">
        <v>270190</v>
      </c>
      <c r="B7358" s="3">
        <v>27375</v>
      </c>
      <c r="C7358" s="3" t="s">
        <v>60</v>
      </c>
      <c r="D7358" s="2" t="s">
        <v>362</v>
      </c>
      <c r="E7358" s="3">
        <v>20</v>
      </c>
      <c r="F7358" s="17">
        <v>0</v>
      </c>
      <c r="G7358" s="17">
        <v>1</v>
      </c>
      <c r="H7358" s="17">
        <v>0</v>
      </c>
      <c r="I7358" s="7" t="s">
        <v>3</v>
      </c>
      <c r="J7358" s="7">
        <v>0</v>
      </c>
      <c r="K7358" s="4">
        <v>1214</v>
      </c>
      <c r="L7358" s="5">
        <v>1214.8580999999999</v>
      </c>
      <c r="M7358">
        <v>88000</v>
      </c>
      <c r="N7358" s="3">
        <v>1</v>
      </c>
      <c r="O7358" s="50" t="e">
        <f>INDEX([1]Dados!$M$2:$N$26779,MATCH($P7358,[1]Dados!$N$2:$N$26779,),2)</f>
        <v>#N/A</v>
      </c>
      <c r="P7358">
        <v>177128</v>
      </c>
      <c r="Q7358" s="1">
        <v>37337</v>
      </c>
      <c r="R7358" s="1">
        <v>37429</v>
      </c>
      <c r="S7358" t="s">
        <v>2134</v>
      </c>
    </row>
    <row r="7359" spans="1:19" x14ac:dyDescent="0.2">
      <c r="A7359" s="7">
        <v>270190</v>
      </c>
      <c r="B7359" s="3">
        <v>27375</v>
      </c>
      <c r="C7359" s="3" t="s">
        <v>60</v>
      </c>
      <c r="D7359" s="2" t="s">
        <v>362</v>
      </c>
      <c r="E7359" s="3">
        <v>20</v>
      </c>
      <c r="F7359" s="17">
        <v>0</v>
      </c>
      <c r="G7359" s="17">
        <v>1</v>
      </c>
      <c r="H7359" s="17">
        <v>0</v>
      </c>
      <c r="I7359" s="7" t="s">
        <v>3</v>
      </c>
      <c r="J7359" s="7">
        <v>0</v>
      </c>
      <c r="K7359" s="4">
        <v>1214</v>
      </c>
      <c r="L7359" s="5">
        <v>1214.8580999999999</v>
      </c>
      <c r="M7359">
        <v>82400</v>
      </c>
      <c r="N7359" s="3">
        <v>1</v>
      </c>
      <c r="O7359" s="50" t="e">
        <f>INDEX([1]Dados!$M$2:$N$26779,MATCH($P7359,[1]Dados!$N$2:$N$26779,),2)</f>
        <v>#N/A</v>
      </c>
      <c r="P7359">
        <v>177128</v>
      </c>
      <c r="Q7359" s="1">
        <v>37337</v>
      </c>
      <c r="R7359" s="1">
        <v>37429</v>
      </c>
      <c r="S7359" t="s">
        <v>2134</v>
      </c>
    </row>
    <row r="7360" spans="1:19" x14ac:dyDescent="0.2">
      <c r="A7360" s="7">
        <v>270190</v>
      </c>
      <c r="B7360" s="3">
        <v>27375</v>
      </c>
      <c r="C7360" s="3" t="s">
        <v>60</v>
      </c>
      <c r="D7360" s="2" t="s">
        <v>362</v>
      </c>
      <c r="E7360" s="3">
        <v>20</v>
      </c>
      <c r="F7360" s="17">
        <v>0</v>
      </c>
      <c r="G7360" s="17">
        <v>1</v>
      </c>
      <c r="H7360" s="17">
        <v>0</v>
      </c>
      <c r="I7360" s="7">
        <v>5.0999999999999996</v>
      </c>
      <c r="J7360" s="7">
        <v>0</v>
      </c>
      <c r="K7360" s="4">
        <v>1293</v>
      </c>
      <c r="L7360" s="5">
        <v>1293.0592999999999</v>
      </c>
      <c r="M7360">
        <v>16123.66</v>
      </c>
      <c r="N7360" s="3">
        <v>1</v>
      </c>
      <c r="O7360" s="50" t="e">
        <f>INDEX([1]Dados!$M$2:$N$26779,MATCH($P7360,[1]Dados!$N$2:$N$26779,),2)</f>
        <v>#N/A</v>
      </c>
      <c r="P7360">
        <v>178225</v>
      </c>
      <c r="Q7360" s="1">
        <v>37337</v>
      </c>
      <c r="R7360" s="1">
        <v>37429</v>
      </c>
      <c r="S7360" t="s">
        <v>886</v>
      </c>
    </row>
    <row r="7361" spans="1:20" x14ac:dyDescent="0.2">
      <c r="A7361" s="7">
        <v>270190</v>
      </c>
      <c r="B7361" s="3">
        <v>27375</v>
      </c>
      <c r="C7361" s="3" t="s">
        <v>60</v>
      </c>
      <c r="D7361" s="2" t="s">
        <v>362</v>
      </c>
      <c r="E7361" s="3">
        <v>20</v>
      </c>
      <c r="F7361" s="17">
        <v>0</v>
      </c>
      <c r="G7361" s="17">
        <v>1</v>
      </c>
      <c r="H7361" s="17">
        <v>0</v>
      </c>
      <c r="I7361" s="7">
        <v>5.2</v>
      </c>
      <c r="J7361" s="7">
        <v>22</v>
      </c>
      <c r="K7361" s="4">
        <v>1293</v>
      </c>
      <c r="L7361" s="5">
        <v>1293.0592999999999</v>
      </c>
      <c r="M7361">
        <v>16123.66</v>
      </c>
      <c r="N7361" s="3">
        <v>1</v>
      </c>
      <c r="O7361" s="50" t="e">
        <f>INDEX([1]Dados!$M$2:$N$26779,MATCH($P7361,[1]Dados!$N$2:$N$26779,),2)</f>
        <v>#N/A</v>
      </c>
      <c r="P7361">
        <v>178225</v>
      </c>
      <c r="Q7361" s="1">
        <v>37337</v>
      </c>
      <c r="R7361" s="1">
        <v>37429</v>
      </c>
      <c r="S7361" t="s">
        <v>886</v>
      </c>
    </row>
    <row r="7362" spans="1:20" x14ac:dyDescent="0.2">
      <c r="A7362" s="7">
        <v>130030</v>
      </c>
      <c r="B7362" s="3">
        <v>2070</v>
      </c>
      <c r="C7362" s="3" t="s">
        <v>43</v>
      </c>
      <c r="D7362" s="2" t="s">
        <v>276</v>
      </c>
      <c r="E7362" s="3">
        <v>20</v>
      </c>
      <c r="F7362" s="17">
        <v>0</v>
      </c>
      <c r="G7362" s="17">
        <v>1</v>
      </c>
      <c r="H7362" s="17">
        <v>0</v>
      </c>
      <c r="I7362" s="7" t="s">
        <v>3</v>
      </c>
      <c r="J7362" s="7">
        <v>98</v>
      </c>
      <c r="K7362" s="4">
        <v>119</v>
      </c>
      <c r="L7362" s="5">
        <v>119.38590000000001</v>
      </c>
      <c r="M7362">
        <v>366666.66</v>
      </c>
      <c r="N7362" s="33">
        <v>1</v>
      </c>
      <c r="O7362" s="50" t="e">
        <f>INDEX([1]Dados!$M$2:$N$26779,MATCH($P7362,[1]Dados!$N$2:$N$26779,),2)</f>
        <v>#N/A</v>
      </c>
      <c r="P7362">
        <v>177095</v>
      </c>
      <c r="Q7362" s="1">
        <v>37343</v>
      </c>
      <c r="R7362" s="1">
        <v>37440</v>
      </c>
      <c r="S7362" t="s">
        <v>2134</v>
      </c>
    </row>
    <row r="7363" spans="1:20" x14ac:dyDescent="0.2">
      <c r="A7363" s="7">
        <v>130030</v>
      </c>
      <c r="B7363" s="3">
        <v>2070</v>
      </c>
      <c r="C7363" s="3" t="s">
        <v>43</v>
      </c>
      <c r="D7363" s="2" t="s">
        <v>276</v>
      </c>
      <c r="E7363" s="3">
        <v>20</v>
      </c>
      <c r="F7363" s="17">
        <v>0</v>
      </c>
      <c r="G7363" s="17">
        <v>1</v>
      </c>
      <c r="H7363" s="17">
        <v>0</v>
      </c>
      <c r="I7363" s="7" t="s">
        <v>3</v>
      </c>
      <c r="J7363" s="7">
        <v>98</v>
      </c>
      <c r="K7363" s="4">
        <v>1203</v>
      </c>
      <c r="L7363" s="5">
        <v>1203.0829000000001</v>
      </c>
      <c r="M7363">
        <v>353980.38</v>
      </c>
      <c r="N7363" s="33">
        <v>1</v>
      </c>
      <c r="O7363" s="50" t="e">
        <f>INDEX([1]Dados!$M$2:$N$26779,MATCH($P7363,[1]Dados!$N$2:$N$26779,),2)</f>
        <v>#N/A</v>
      </c>
      <c r="P7363">
        <v>177036</v>
      </c>
      <c r="Q7363" s="1">
        <v>37343</v>
      </c>
      <c r="R7363" s="1">
        <v>37440</v>
      </c>
      <c r="S7363" t="s">
        <v>2134</v>
      </c>
    </row>
    <row r="7364" spans="1:20" x14ac:dyDescent="0.2">
      <c r="A7364" s="7">
        <v>130030</v>
      </c>
      <c r="B7364" s="3">
        <v>2070</v>
      </c>
      <c r="C7364" s="3" t="s">
        <v>43</v>
      </c>
      <c r="D7364" s="2" t="s">
        <v>276</v>
      </c>
      <c r="E7364" s="3">
        <v>20</v>
      </c>
      <c r="F7364" s="17">
        <v>0</v>
      </c>
      <c r="G7364" s="17">
        <v>1</v>
      </c>
      <c r="H7364" s="17">
        <v>0</v>
      </c>
      <c r="I7364" s="7" t="s">
        <v>53</v>
      </c>
      <c r="J7364" s="7">
        <v>23</v>
      </c>
      <c r="K7364" s="4">
        <v>1214</v>
      </c>
      <c r="L7364" s="5">
        <v>1214.0589</v>
      </c>
      <c r="M7364">
        <v>85120</v>
      </c>
      <c r="N7364" s="33">
        <v>1</v>
      </c>
      <c r="O7364" s="50" t="e">
        <f>INDEX([1]Dados!$M$2:$N$26779,MATCH($P7364,[1]Dados!$N$2:$N$26779,),2)</f>
        <v>#N/A</v>
      </c>
      <c r="P7364">
        <v>178543</v>
      </c>
      <c r="Q7364" s="1">
        <v>37343</v>
      </c>
      <c r="R7364" s="1">
        <v>37440</v>
      </c>
      <c r="S7364" t="s">
        <v>54</v>
      </c>
    </row>
    <row r="7365" spans="1:20" x14ac:dyDescent="0.2">
      <c r="A7365" s="7">
        <v>130030</v>
      </c>
      <c r="B7365" s="3">
        <v>2070</v>
      </c>
      <c r="C7365" s="3" t="s">
        <v>43</v>
      </c>
      <c r="D7365" s="2" t="s">
        <v>276</v>
      </c>
      <c r="E7365" s="3">
        <v>20</v>
      </c>
      <c r="F7365" s="17">
        <v>0</v>
      </c>
      <c r="G7365" s="17">
        <v>1</v>
      </c>
      <c r="H7365" s="17">
        <v>0</v>
      </c>
      <c r="I7365" s="7" t="s">
        <v>52</v>
      </c>
      <c r="J7365" s="7">
        <v>24</v>
      </c>
      <c r="K7365" s="4">
        <v>1214</v>
      </c>
      <c r="L7365" s="5">
        <v>1214.0589</v>
      </c>
      <c r="M7365">
        <v>873850</v>
      </c>
      <c r="N7365" s="33">
        <v>1</v>
      </c>
      <c r="O7365" s="50" t="e">
        <f>INDEX([1]Dados!$M$2:$N$26779,MATCH($P7365,[1]Dados!$N$2:$N$26779,),2)</f>
        <v>#N/A</v>
      </c>
      <c r="P7365">
        <v>178584</v>
      </c>
      <c r="Q7365" s="1">
        <v>37343</v>
      </c>
      <c r="R7365" s="1">
        <v>37440</v>
      </c>
      <c r="S7365" t="s">
        <v>915</v>
      </c>
    </row>
    <row r="7366" spans="1:20" x14ac:dyDescent="0.2">
      <c r="A7366" s="7">
        <v>130030</v>
      </c>
      <c r="B7366" s="3">
        <v>2070</v>
      </c>
      <c r="C7366" s="3" t="s">
        <v>43</v>
      </c>
      <c r="D7366" s="2" t="s">
        <v>276</v>
      </c>
      <c r="E7366" s="3">
        <v>20</v>
      </c>
      <c r="F7366" s="17">
        <v>0</v>
      </c>
      <c r="G7366" s="17">
        <v>1</v>
      </c>
      <c r="H7366" s="17">
        <v>0</v>
      </c>
      <c r="I7366" s="7" t="s">
        <v>55</v>
      </c>
      <c r="J7366" s="7">
        <v>13</v>
      </c>
      <c r="K7366" s="4">
        <v>1214</v>
      </c>
      <c r="L7366" s="5">
        <v>1214.8577</v>
      </c>
      <c r="M7366">
        <v>345474.86</v>
      </c>
      <c r="N7366" s="33">
        <v>1</v>
      </c>
      <c r="O7366" s="50" t="e">
        <f>INDEX([1]Dados!$M$2:$N$26779,MATCH($P7366,[1]Dados!$N$2:$N$26779,),2)</f>
        <v>#N/A</v>
      </c>
      <c r="P7366">
        <v>177129</v>
      </c>
      <c r="Q7366" s="1">
        <v>37343</v>
      </c>
      <c r="R7366" s="1">
        <v>37440</v>
      </c>
      <c r="S7366" t="s">
        <v>914</v>
      </c>
    </row>
    <row r="7367" spans="1:20" x14ac:dyDescent="0.2">
      <c r="A7367" s="7">
        <v>130030</v>
      </c>
      <c r="B7367" s="3">
        <v>2070</v>
      </c>
      <c r="C7367" s="3" t="s">
        <v>43</v>
      </c>
      <c r="D7367" s="2" t="s">
        <v>276</v>
      </c>
      <c r="E7367" s="3">
        <v>20</v>
      </c>
      <c r="F7367" s="17">
        <v>0</v>
      </c>
      <c r="G7367" s="17">
        <v>1</v>
      </c>
      <c r="H7367" s="17">
        <v>0</v>
      </c>
      <c r="I7367" s="7" t="s">
        <v>3</v>
      </c>
      <c r="J7367" s="7">
        <v>98</v>
      </c>
      <c r="K7367" s="4">
        <v>1293</v>
      </c>
      <c r="L7367" s="5">
        <v>1293.0592999999999</v>
      </c>
      <c r="M7367">
        <v>107069</v>
      </c>
      <c r="N7367" s="33">
        <v>1</v>
      </c>
      <c r="O7367" s="50" t="e">
        <f>INDEX([1]Dados!$M$2:$N$26779,MATCH($P7367,[1]Dados!$N$2:$N$26779,),2)</f>
        <v>#N/A</v>
      </c>
      <c r="P7367">
        <v>178755</v>
      </c>
      <c r="Q7367" s="1">
        <v>37343</v>
      </c>
      <c r="R7367" s="1">
        <v>37440</v>
      </c>
      <c r="S7367" t="s">
        <v>2134</v>
      </c>
    </row>
    <row r="7368" spans="1:20" x14ac:dyDescent="0.2">
      <c r="A7368" s="7">
        <v>160030</v>
      </c>
      <c r="B7368" s="3">
        <v>6050</v>
      </c>
      <c r="C7368" s="3" t="s">
        <v>96</v>
      </c>
      <c r="D7368" s="2" t="s">
        <v>539</v>
      </c>
      <c r="E7368" s="3">
        <v>20</v>
      </c>
      <c r="F7368" s="17">
        <v>0</v>
      </c>
      <c r="G7368" s="17">
        <v>1</v>
      </c>
      <c r="H7368" s="17">
        <v>0</v>
      </c>
      <c r="I7368" s="7" t="s">
        <v>3</v>
      </c>
      <c r="J7368" s="7">
        <v>0</v>
      </c>
      <c r="K7368" s="4">
        <v>3600</v>
      </c>
      <c r="L7368" s="5">
        <v>3600.0001000000002</v>
      </c>
      <c r="M7368">
        <f>215600+388080</f>
        <v>603680</v>
      </c>
      <c r="N7368" s="3">
        <v>1</v>
      </c>
      <c r="O7368" s="50" t="e">
        <f>INDEX([1]Dados!$M$2:$N$26779,MATCH($P7368,[1]Dados!$N$2:$N$26779,),2)</f>
        <v>#N/A</v>
      </c>
      <c r="P7368">
        <v>178382</v>
      </c>
      <c r="Q7368" s="1">
        <v>37344</v>
      </c>
      <c r="R7368" s="1">
        <v>37384</v>
      </c>
      <c r="S7368" t="s">
        <v>960</v>
      </c>
    </row>
    <row r="7369" spans="1:20" x14ac:dyDescent="0.2">
      <c r="A7369" s="7">
        <v>160030</v>
      </c>
      <c r="B7369" s="3">
        <v>6050</v>
      </c>
      <c r="C7369" s="3" t="s">
        <v>96</v>
      </c>
      <c r="D7369" s="2" t="s">
        <v>539</v>
      </c>
      <c r="E7369" s="3">
        <v>20</v>
      </c>
      <c r="F7369" s="17">
        <v>0</v>
      </c>
      <c r="G7369" s="17">
        <v>1</v>
      </c>
      <c r="H7369" s="17">
        <v>0</v>
      </c>
      <c r="I7369" s="7">
        <v>2.1</v>
      </c>
      <c r="J7369" s="7">
        <v>20</v>
      </c>
      <c r="K7369" s="4">
        <v>2</v>
      </c>
      <c r="L7369" s="5">
        <v>2.3883000000000001</v>
      </c>
      <c r="M7369">
        <v>1224489</v>
      </c>
      <c r="N7369" s="3">
        <v>1</v>
      </c>
      <c r="O7369" s="50" t="e">
        <f>INDEX([1]Dados!$M$2:$N$26779,MATCH($P7369,[1]Dados!$N$2:$N$26779,),2)</f>
        <v>#N/A</v>
      </c>
      <c r="P7369">
        <v>177158</v>
      </c>
      <c r="Q7369" s="1">
        <v>37344</v>
      </c>
      <c r="R7369" s="1">
        <v>37384</v>
      </c>
      <c r="S7369" t="s">
        <v>116</v>
      </c>
    </row>
    <row r="7370" spans="1:20" x14ac:dyDescent="0.2">
      <c r="A7370" s="7">
        <v>160030</v>
      </c>
      <c r="B7370" s="3">
        <v>6050</v>
      </c>
      <c r="C7370" s="3" t="s">
        <v>96</v>
      </c>
      <c r="D7370" s="2" t="s">
        <v>539</v>
      </c>
      <c r="E7370" s="3">
        <v>20</v>
      </c>
      <c r="F7370" s="17">
        <v>0</v>
      </c>
      <c r="G7370" s="17">
        <v>1</v>
      </c>
      <c r="H7370" s="17">
        <v>0</v>
      </c>
      <c r="I7370" s="7">
        <v>2.2000000000000002</v>
      </c>
      <c r="J7370" s="7">
        <v>18</v>
      </c>
      <c r="K7370" s="4">
        <v>2</v>
      </c>
      <c r="L7370" s="5">
        <v>2.3883000000000001</v>
      </c>
      <c r="M7370">
        <v>1224489</v>
      </c>
      <c r="N7370" s="3">
        <v>1</v>
      </c>
      <c r="O7370" s="50" t="e">
        <f>INDEX([1]Dados!$M$2:$N$26779,MATCH($P7370,[1]Dados!$N$2:$N$26779,),2)</f>
        <v>#N/A</v>
      </c>
      <c r="P7370">
        <v>177158</v>
      </c>
      <c r="Q7370" s="1">
        <v>37344</v>
      </c>
      <c r="R7370" s="1">
        <v>37384</v>
      </c>
      <c r="S7370" t="s">
        <v>116</v>
      </c>
    </row>
    <row r="7371" spans="1:20" x14ac:dyDescent="0.2">
      <c r="A7371" s="7">
        <v>160030</v>
      </c>
      <c r="B7371" s="3">
        <v>6050</v>
      </c>
      <c r="C7371" s="3" t="s">
        <v>96</v>
      </c>
      <c r="D7371" s="2" t="s">
        <v>539</v>
      </c>
      <c r="E7371" s="3">
        <v>20</v>
      </c>
      <c r="F7371" s="17">
        <v>0</v>
      </c>
      <c r="G7371" s="17">
        <v>1</v>
      </c>
      <c r="H7371" s="17">
        <v>0</v>
      </c>
      <c r="I7371" s="7">
        <v>2.2999999999999998</v>
      </c>
      <c r="J7371" s="7">
        <v>10</v>
      </c>
      <c r="K7371" s="4">
        <v>2</v>
      </c>
      <c r="L7371" s="5">
        <v>2.3883000000000001</v>
      </c>
      <c r="M7371">
        <v>1224489</v>
      </c>
      <c r="N7371" s="3">
        <v>1</v>
      </c>
      <c r="O7371" s="50" t="e">
        <f>INDEX([1]Dados!$M$2:$N$26779,MATCH($P7371,[1]Dados!$N$2:$N$26779,),2)</f>
        <v>#N/A</v>
      </c>
      <c r="P7371">
        <v>177158</v>
      </c>
      <c r="Q7371" s="1">
        <v>37344</v>
      </c>
      <c r="R7371" s="1">
        <v>37384</v>
      </c>
      <c r="S7371" t="s">
        <v>116</v>
      </c>
    </row>
    <row r="7372" spans="1:20" x14ac:dyDescent="0.2">
      <c r="A7372" s="7">
        <v>160030</v>
      </c>
      <c r="B7372" s="3">
        <v>6050</v>
      </c>
      <c r="C7372" s="3" t="s">
        <v>96</v>
      </c>
      <c r="D7372" s="2" t="s">
        <v>539</v>
      </c>
      <c r="E7372" s="3">
        <v>20</v>
      </c>
      <c r="F7372" s="17">
        <v>0</v>
      </c>
      <c r="G7372" s="17">
        <v>1</v>
      </c>
      <c r="H7372" s="17">
        <v>0</v>
      </c>
      <c r="I7372" s="7">
        <v>2.4</v>
      </c>
      <c r="J7372" s="7">
        <v>25</v>
      </c>
      <c r="K7372" s="4">
        <v>2</v>
      </c>
      <c r="L7372" s="5">
        <v>2.3883000000000001</v>
      </c>
      <c r="M7372">
        <v>1224489</v>
      </c>
      <c r="N7372" s="3">
        <v>1</v>
      </c>
      <c r="O7372" s="50" t="e">
        <f>INDEX([1]Dados!$M$2:$N$26779,MATCH($P7372,[1]Dados!$N$2:$N$26779,),2)</f>
        <v>#N/A</v>
      </c>
      <c r="P7372">
        <v>177158</v>
      </c>
      <c r="Q7372" s="1">
        <v>37344</v>
      </c>
      <c r="R7372" s="1">
        <v>37384</v>
      </c>
      <c r="S7372" t="s">
        <v>116</v>
      </c>
    </row>
    <row r="7373" spans="1:20" x14ac:dyDescent="0.2">
      <c r="A7373" s="7">
        <v>160030</v>
      </c>
      <c r="B7373" s="3">
        <v>6050</v>
      </c>
      <c r="C7373" s="3" t="s">
        <v>96</v>
      </c>
      <c r="D7373" s="2" t="s">
        <v>539</v>
      </c>
      <c r="E7373" s="3">
        <v>20</v>
      </c>
      <c r="F7373" s="17">
        <v>0</v>
      </c>
      <c r="G7373" s="17">
        <v>1</v>
      </c>
      <c r="H7373" s="17">
        <v>0</v>
      </c>
      <c r="I7373" s="7">
        <v>2.5</v>
      </c>
      <c r="J7373" s="7">
        <v>13</v>
      </c>
      <c r="K7373" s="4">
        <v>2</v>
      </c>
      <c r="L7373" s="5">
        <v>2.3883000000000001</v>
      </c>
      <c r="M7373">
        <v>1224489</v>
      </c>
      <c r="N7373" s="3">
        <v>1</v>
      </c>
      <c r="O7373" s="50" t="e">
        <f>INDEX([1]Dados!$M$2:$N$26779,MATCH($P7373,[1]Dados!$N$2:$N$26779,),2)</f>
        <v>#N/A</v>
      </c>
      <c r="P7373">
        <v>177158</v>
      </c>
      <c r="Q7373" s="1">
        <v>37344</v>
      </c>
      <c r="R7373" s="1">
        <v>37384</v>
      </c>
      <c r="S7373" t="s">
        <v>116</v>
      </c>
    </row>
    <row r="7374" spans="1:20" x14ac:dyDescent="0.2">
      <c r="A7374" s="7">
        <v>160030</v>
      </c>
      <c r="B7374" s="3">
        <v>6050</v>
      </c>
      <c r="C7374" s="3" t="s">
        <v>96</v>
      </c>
      <c r="D7374" s="2" t="s">
        <v>539</v>
      </c>
      <c r="E7374" s="3">
        <v>20</v>
      </c>
      <c r="F7374" s="17">
        <v>0</v>
      </c>
      <c r="G7374" s="17">
        <v>1</v>
      </c>
      <c r="H7374" s="17">
        <v>0</v>
      </c>
      <c r="I7374" s="7" t="s">
        <v>3</v>
      </c>
      <c r="J7374" s="7">
        <v>0</v>
      </c>
      <c r="K7374" s="4">
        <v>6</v>
      </c>
      <c r="L7374" s="5">
        <v>6.4382999999999999</v>
      </c>
      <c r="M7374">
        <f>80650.08+118947.06</f>
        <v>199597.14</v>
      </c>
      <c r="N7374" s="3">
        <v>1</v>
      </c>
      <c r="O7374" s="50" t="e">
        <f>INDEX([1]Dados!$M$2:$N$26779,MATCH($P7374,[1]Dados!$N$2:$N$26779,),2)</f>
        <v>#N/A</v>
      </c>
      <c r="P7374">
        <v>177126</v>
      </c>
      <c r="Q7374" s="1">
        <v>37344</v>
      </c>
      <c r="R7374" s="1">
        <v>37384</v>
      </c>
      <c r="S7374" t="s">
        <v>2134</v>
      </c>
    </row>
    <row r="7375" spans="1:20" x14ac:dyDescent="0.2">
      <c r="A7375" s="7">
        <v>160030</v>
      </c>
      <c r="B7375" s="3">
        <v>6050</v>
      </c>
      <c r="C7375" s="3" t="s">
        <v>96</v>
      </c>
      <c r="D7375" s="2" t="s">
        <v>539</v>
      </c>
      <c r="E7375" s="3">
        <v>20</v>
      </c>
      <c r="F7375" s="17">
        <v>0</v>
      </c>
      <c r="G7375" s="17">
        <v>1</v>
      </c>
      <c r="H7375" s="17">
        <v>0</v>
      </c>
      <c r="I7375" s="7">
        <v>3.1</v>
      </c>
      <c r="J7375" s="7">
        <v>30</v>
      </c>
      <c r="K7375" s="4">
        <v>119</v>
      </c>
      <c r="L7375" s="5">
        <v>119.38590000000001</v>
      </c>
      <c r="M7375">
        <v>412910.22</v>
      </c>
      <c r="N7375" s="3">
        <v>1</v>
      </c>
      <c r="O7375" s="50" t="e">
        <f>INDEX([1]Dados!$M$2:$N$26779,MATCH($P7375,[1]Dados!$N$2:$N$26779,),2)</f>
        <v>#N/A</v>
      </c>
      <c r="P7375">
        <v>177097</v>
      </c>
      <c r="Q7375" s="1">
        <v>37344</v>
      </c>
      <c r="R7375" s="1">
        <v>37384</v>
      </c>
      <c r="S7375" t="s">
        <v>1068</v>
      </c>
    </row>
    <row r="7376" spans="1:20" x14ac:dyDescent="0.2">
      <c r="A7376" s="37">
        <v>160030</v>
      </c>
      <c r="B7376" s="33">
        <v>6050</v>
      </c>
      <c r="C7376" s="33" t="s">
        <v>96</v>
      </c>
      <c r="D7376" s="38" t="s">
        <v>539</v>
      </c>
      <c r="E7376" s="33">
        <v>20</v>
      </c>
      <c r="F7376" s="39">
        <v>0</v>
      </c>
      <c r="G7376" s="39">
        <v>1</v>
      </c>
      <c r="H7376" s="39">
        <v>0</v>
      </c>
      <c r="I7376" s="37" t="s">
        <v>3</v>
      </c>
      <c r="J7376" s="37">
        <v>0</v>
      </c>
      <c r="K7376" s="45">
        <v>119</v>
      </c>
      <c r="L7376" s="46">
        <v>119.386</v>
      </c>
      <c r="M7376" s="36">
        <f>924008.59+116773.31</f>
        <v>1040781.8999999999</v>
      </c>
      <c r="N7376" s="33">
        <v>1</v>
      </c>
      <c r="O7376" s="50" t="e">
        <f>INDEX([1]Dados!$M$2:$N$26779,MATCH($P7376,[1]Dados!$N$2:$N$26779,),2)</f>
        <v>#N/A</v>
      </c>
      <c r="P7376" s="36">
        <v>177096</v>
      </c>
      <c r="Q7376" s="47">
        <v>37344</v>
      </c>
      <c r="R7376" s="47">
        <v>37384</v>
      </c>
      <c r="S7376" s="36" t="s">
        <v>2134</v>
      </c>
      <c r="T7376" s="36"/>
    </row>
    <row r="7377" spans="1:19" x14ac:dyDescent="0.2">
      <c r="A7377" s="7">
        <v>160030</v>
      </c>
      <c r="B7377" s="3">
        <v>6050</v>
      </c>
      <c r="C7377" s="3" t="s">
        <v>96</v>
      </c>
      <c r="D7377" s="2" t="s">
        <v>539</v>
      </c>
      <c r="E7377" s="3">
        <v>20</v>
      </c>
      <c r="F7377" s="17">
        <v>0</v>
      </c>
      <c r="G7377" s="17">
        <v>1</v>
      </c>
      <c r="H7377" s="17">
        <v>0</v>
      </c>
      <c r="I7377" s="7" t="s">
        <v>3</v>
      </c>
      <c r="J7377" s="7">
        <v>0</v>
      </c>
      <c r="K7377" s="4">
        <v>119</v>
      </c>
      <c r="L7377" s="5">
        <v>119.3861</v>
      </c>
      <c r="M7377">
        <v>731328.3</v>
      </c>
      <c r="N7377" s="3">
        <v>1</v>
      </c>
      <c r="O7377" s="50" t="e">
        <f>INDEX([1]Dados!$M$2:$N$26779,MATCH($P7377,[1]Dados!$N$2:$N$26779,),2)</f>
        <v>#N/A</v>
      </c>
      <c r="P7377" s="28">
        <v>177098</v>
      </c>
      <c r="Q7377" s="1">
        <v>37344</v>
      </c>
      <c r="R7377" s="1">
        <v>37384</v>
      </c>
      <c r="S7377" t="s">
        <v>2134</v>
      </c>
    </row>
    <row r="7378" spans="1:19" x14ac:dyDescent="0.2">
      <c r="A7378" s="7">
        <v>160030</v>
      </c>
      <c r="B7378" s="3">
        <v>6050</v>
      </c>
      <c r="C7378" s="3" t="s">
        <v>96</v>
      </c>
      <c r="D7378" s="2" t="s">
        <v>539</v>
      </c>
      <c r="E7378" s="3">
        <v>20</v>
      </c>
      <c r="F7378" s="17">
        <v>0</v>
      </c>
      <c r="G7378" s="17">
        <v>1</v>
      </c>
      <c r="H7378" s="17">
        <v>0</v>
      </c>
      <c r="I7378" s="7">
        <v>1</v>
      </c>
      <c r="J7378" s="7">
        <v>0</v>
      </c>
      <c r="K7378" s="4">
        <v>1203</v>
      </c>
      <c r="L7378" s="5">
        <v>1203.0829000000001</v>
      </c>
      <c r="M7378">
        <v>1912183.42</v>
      </c>
      <c r="N7378" s="3">
        <v>1</v>
      </c>
      <c r="O7378" s="50" t="e">
        <f>INDEX([1]Dados!$M$2:$N$26779,MATCH($P7378,[1]Dados!$N$2:$N$26779,),2)</f>
        <v>#N/A</v>
      </c>
      <c r="P7378" s="23" t="s">
        <v>2137</v>
      </c>
      <c r="Q7378" s="1">
        <v>37344</v>
      </c>
      <c r="R7378" s="1">
        <v>37384</v>
      </c>
      <c r="S7378" t="s">
        <v>18</v>
      </c>
    </row>
    <row r="7379" spans="1:19" x14ac:dyDescent="0.2">
      <c r="A7379" s="7">
        <v>160030</v>
      </c>
      <c r="B7379" s="3">
        <v>6050</v>
      </c>
      <c r="C7379" s="3" t="s">
        <v>96</v>
      </c>
      <c r="D7379" s="2" t="s">
        <v>539</v>
      </c>
      <c r="E7379" s="3">
        <v>20</v>
      </c>
      <c r="F7379" s="17">
        <v>0</v>
      </c>
      <c r="G7379" s="17">
        <v>1</v>
      </c>
      <c r="H7379" s="17">
        <v>0</v>
      </c>
      <c r="I7379" s="7">
        <v>4.2</v>
      </c>
      <c r="J7379" s="7">
        <v>28</v>
      </c>
      <c r="K7379" s="4">
        <v>1214</v>
      </c>
      <c r="L7379" s="5">
        <v>1214.0589</v>
      </c>
      <c r="M7379" t="s">
        <v>2134</v>
      </c>
      <c r="N7379" s="3">
        <v>1</v>
      </c>
      <c r="O7379" s="50" t="e">
        <f>INDEX([1]Dados!$M$2:$N$26779,MATCH($P7379,[1]Dados!$N$2:$N$26779,),2)</f>
        <v>#N/A</v>
      </c>
      <c r="P7379">
        <v>178545</v>
      </c>
      <c r="Q7379" s="1">
        <v>37344</v>
      </c>
      <c r="R7379" s="1">
        <v>37384</v>
      </c>
      <c r="S7379" t="s">
        <v>1613</v>
      </c>
    </row>
    <row r="7380" spans="1:19" x14ac:dyDescent="0.2">
      <c r="A7380" s="7">
        <v>160030</v>
      </c>
      <c r="B7380" s="3">
        <v>6050</v>
      </c>
      <c r="C7380" s="3" t="s">
        <v>96</v>
      </c>
      <c r="D7380" s="2" t="s">
        <v>539</v>
      </c>
      <c r="E7380" s="3">
        <v>20</v>
      </c>
      <c r="F7380" s="17">
        <v>0</v>
      </c>
      <c r="G7380" s="17">
        <v>1</v>
      </c>
      <c r="H7380" s="17">
        <v>0</v>
      </c>
      <c r="I7380" s="7">
        <v>4.0999999999999996</v>
      </c>
      <c r="J7380" s="7">
        <v>18</v>
      </c>
      <c r="K7380" s="4">
        <v>1214</v>
      </c>
      <c r="L7380" s="5">
        <v>1214.0589</v>
      </c>
      <c r="M7380" t="s">
        <v>2134</v>
      </c>
      <c r="N7380" s="3">
        <v>1</v>
      </c>
      <c r="O7380" s="50" t="e">
        <f>INDEX([1]Dados!$M$2:$N$26779,MATCH($P7380,[1]Dados!$N$2:$N$26779,),2)</f>
        <v>#N/A</v>
      </c>
      <c r="P7380">
        <v>178591</v>
      </c>
      <c r="Q7380" s="1">
        <v>37344</v>
      </c>
      <c r="R7380" s="1">
        <v>37384</v>
      </c>
      <c r="S7380" t="s">
        <v>1479</v>
      </c>
    </row>
    <row r="7381" spans="1:19" x14ac:dyDescent="0.2">
      <c r="A7381" s="7">
        <v>160030</v>
      </c>
      <c r="B7381" s="3">
        <v>6050</v>
      </c>
      <c r="C7381" s="3" t="s">
        <v>96</v>
      </c>
      <c r="D7381" s="2" t="s">
        <v>539</v>
      </c>
      <c r="E7381" s="3">
        <v>20</v>
      </c>
      <c r="F7381" s="17">
        <v>0</v>
      </c>
      <c r="G7381" s="17">
        <v>1</v>
      </c>
      <c r="H7381" s="17">
        <v>0</v>
      </c>
      <c r="I7381" s="7" t="s">
        <v>3</v>
      </c>
      <c r="J7381" s="7">
        <v>98</v>
      </c>
      <c r="K7381" s="4">
        <v>1214</v>
      </c>
      <c r="L7381" s="5">
        <v>1214.8577</v>
      </c>
      <c r="M7381">
        <v>4841870.12</v>
      </c>
      <c r="N7381" s="3">
        <v>1</v>
      </c>
      <c r="O7381" s="50" t="e">
        <f>INDEX([1]Dados!$M$2:$N$26779,MATCH($P7381,[1]Dados!$N$2:$N$26779,),2)</f>
        <v>#N/A</v>
      </c>
      <c r="P7381">
        <v>177130</v>
      </c>
      <c r="Q7381" s="1">
        <v>37344</v>
      </c>
      <c r="R7381" s="1">
        <v>37384</v>
      </c>
      <c r="S7381" t="s">
        <v>2134</v>
      </c>
    </row>
    <row r="7382" spans="1:19" x14ac:dyDescent="0.2">
      <c r="A7382" s="7">
        <v>160030</v>
      </c>
      <c r="B7382" s="3">
        <v>6050</v>
      </c>
      <c r="C7382" s="3" t="s">
        <v>96</v>
      </c>
      <c r="D7382" s="2" t="s">
        <v>539</v>
      </c>
      <c r="E7382" s="3">
        <v>20</v>
      </c>
      <c r="F7382" s="17">
        <v>0</v>
      </c>
      <c r="G7382" s="17">
        <v>1</v>
      </c>
      <c r="H7382" s="17">
        <v>0</v>
      </c>
      <c r="I7382" s="7" t="s">
        <v>3</v>
      </c>
      <c r="J7382" s="7">
        <v>0</v>
      </c>
      <c r="K7382" s="4">
        <v>1214</v>
      </c>
      <c r="L7382" s="5">
        <v>1214.8580999999999</v>
      </c>
      <c r="M7382">
        <v>132000</v>
      </c>
      <c r="N7382" s="3">
        <v>1</v>
      </c>
      <c r="O7382" s="50" t="e">
        <f>INDEX([1]Dados!$M$2:$N$26779,MATCH($P7382,[1]Dados!$N$2:$N$26779,),2)</f>
        <v>#N/A</v>
      </c>
      <c r="P7382">
        <v>178342</v>
      </c>
      <c r="Q7382" s="1">
        <v>37344</v>
      </c>
      <c r="R7382" s="1">
        <v>37384</v>
      </c>
      <c r="S7382" t="s">
        <v>960</v>
      </c>
    </row>
    <row r="7383" spans="1:19" x14ac:dyDescent="0.2">
      <c r="A7383" s="7">
        <v>160030</v>
      </c>
      <c r="B7383" s="3">
        <v>6050</v>
      </c>
      <c r="C7383" s="3" t="s">
        <v>96</v>
      </c>
      <c r="D7383" s="2" t="s">
        <v>539</v>
      </c>
      <c r="E7383" s="3">
        <v>20</v>
      </c>
      <c r="F7383" s="17">
        <v>0</v>
      </c>
      <c r="G7383" s="17">
        <v>1</v>
      </c>
      <c r="H7383" s="17">
        <v>0</v>
      </c>
      <c r="I7383" s="7">
        <v>4.3</v>
      </c>
      <c r="J7383" s="7">
        <v>4</v>
      </c>
      <c r="K7383" s="4">
        <v>1214</v>
      </c>
      <c r="L7383" s="5">
        <v>1214.8580999999999</v>
      </c>
      <c r="M7383">
        <v>663759.53</v>
      </c>
      <c r="N7383" s="3">
        <v>1</v>
      </c>
      <c r="O7383" s="50" t="e">
        <f>INDEX([1]Dados!$M$2:$N$26779,MATCH($P7383,[1]Dados!$N$2:$N$26779,),2)</f>
        <v>#N/A</v>
      </c>
      <c r="P7383">
        <v>178352</v>
      </c>
      <c r="Q7383" s="1">
        <v>37344</v>
      </c>
      <c r="R7383" s="1">
        <v>37384</v>
      </c>
      <c r="S7383" t="s">
        <v>960</v>
      </c>
    </row>
    <row r="7384" spans="1:19" x14ac:dyDescent="0.2">
      <c r="A7384" s="7">
        <v>160030</v>
      </c>
      <c r="B7384" s="3">
        <v>6050</v>
      </c>
      <c r="C7384" s="3" t="s">
        <v>96</v>
      </c>
      <c r="D7384" s="2" t="s">
        <v>539</v>
      </c>
      <c r="E7384" s="3">
        <v>20</v>
      </c>
      <c r="F7384" s="17">
        <v>0</v>
      </c>
      <c r="G7384" s="17">
        <v>1</v>
      </c>
      <c r="H7384" s="17">
        <v>0</v>
      </c>
      <c r="I7384" s="7">
        <v>4.4000000000000004</v>
      </c>
      <c r="J7384" s="7">
        <v>25</v>
      </c>
      <c r="K7384" s="4">
        <v>1214</v>
      </c>
      <c r="L7384" s="5">
        <v>1214.8580999999999</v>
      </c>
      <c r="M7384">
        <v>663759.53</v>
      </c>
      <c r="N7384" s="3">
        <v>1</v>
      </c>
      <c r="O7384" s="50" t="e">
        <f>INDEX([1]Dados!$M$2:$N$26779,MATCH($P7384,[1]Dados!$N$2:$N$26779,),2)</f>
        <v>#N/A</v>
      </c>
      <c r="P7384">
        <v>178352</v>
      </c>
      <c r="Q7384" s="1">
        <v>37344</v>
      </c>
      <c r="R7384" s="1">
        <v>37384</v>
      </c>
      <c r="S7384" t="s">
        <v>960</v>
      </c>
    </row>
    <row r="7385" spans="1:19" x14ac:dyDescent="0.2">
      <c r="A7385" s="7">
        <v>160030</v>
      </c>
      <c r="B7385" s="3">
        <v>6050</v>
      </c>
      <c r="C7385" s="3" t="s">
        <v>96</v>
      </c>
      <c r="D7385" s="2" t="s">
        <v>539</v>
      </c>
      <c r="E7385" s="3">
        <v>20</v>
      </c>
      <c r="F7385" s="17">
        <v>0</v>
      </c>
      <c r="G7385" s="17">
        <v>1</v>
      </c>
      <c r="H7385" s="17">
        <v>0</v>
      </c>
      <c r="I7385" s="7">
        <v>4.5</v>
      </c>
      <c r="J7385" s="7">
        <v>25</v>
      </c>
      <c r="K7385" s="4">
        <v>1214</v>
      </c>
      <c r="L7385" s="5">
        <v>1214.8580999999999</v>
      </c>
      <c r="M7385">
        <v>663759.53</v>
      </c>
      <c r="N7385" s="3">
        <v>1</v>
      </c>
      <c r="O7385" s="50" t="e">
        <f>INDEX([1]Dados!$M$2:$N$26779,MATCH($P7385,[1]Dados!$N$2:$N$26779,),2)</f>
        <v>#N/A</v>
      </c>
      <c r="P7385">
        <v>178352</v>
      </c>
      <c r="Q7385" s="1">
        <v>37344</v>
      </c>
      <c r="R7385" s="1">
        <v>37384</v>
      </c>
      <c r="S7385" t="s">
        <v>960</v>
      </c>
    </row>
    <row r="7386" spans="1:19" x14ac:dyDescent="0.2">
      <c r="A7386" s="7">
        <v>160030</v>
      </c>
      <c r="B7386" s="3">
        <v>6050</v>
      </c>
      <c r="C7386" s="3" t="s">
        <v>96</v>
      </c>
      <c r="D7386" s="2" t="s">
        <v>539</v>
      </c>
      <c r="E7386" s="3">
        <v>20</v>
      </c>
      <c r="F7386" s="17">
        <v>0</v>
      </c>
      <c r="G7386" s="17">
        <v>1</v>
      </c>
      <c r="H7386" s="17">
        <v>0</v>
      </c>
      <c r="I7386" s="7">
        <v>4.5999999999999996</v>
      </c>
      <c r="J7386" s="7">
        <v>4</v>
      </c>
      <c r="K7386" s="4">
        <v>1214</v>
      </c>
      <c r="L7386" s="5">
        <v>1214.8580999999999</v>
      </c>
      <c r="M7386">
        <v>663759.53</v>
      </c>
      <c r="N7386" s="3">
        <v>1</v>
      </c>
      <c r="O7386" s="50" t="e">
        <f>INDEX([1]Dados!$M$2:$N$26779,MATCH($P7386,[1]Dados!$N$2:$N$26779,),2)</f>
        <v>#N/A</v>
      </c>
      <c r="P7386">
        <v>178352</v>
      </c>
      <c r="Q7386" s="1">
        <v>37344</v>
      </c>
      <c r="R7386" s="1">
        <v>37384</v>
      </c>
      <c r="S7386" t="s">
        <v>960</v>
      </c>
    </row>
    <row r="7387" spans="1:19" x14ac:dyDescent="0.2">
      <c r="A7387" s="7">
        <v>160030</v>
      </c>
      <c r="B7387" s="3">
        <v>6050</v>
      </c>
      <c r="C7387" s="3" t="s">
        <v>96</v>
      </c>
      <c r="D7387" s="2" t="s">
        <v>539</v>
      </c>
      <c r="E7387" s="3">
        <v>20</v>
      </c>
      <c r="F7387" s="17">
        <v>0</v>
      </c>
      <c r="G7387" s="17">
        <v>1</v>
      </c>
      <c r="H7387" s="17">
        <v>0</v>
      </c>
      <c r="I7387" s="7">
        <v>4.7</v>
      </c>
      <c r="J7387" s="7">
        <v>19</v>
      </c>
      <c r="K7387" s="4">
        <v>1214</v>
      </c>
      <c r="L7387" s="5">
        <v>1214.8580999999999</v>
      </c>
      <c r="M7387">
        <v>3684279.83</v>
      </c>
      <c r="N7387" s="3">
        <v>1</v>
      </c>
      <c r="O7387" s="50" t="e">
        <f>INDEX([1]Dados!$M$2:$N$26779,MATCH($P7387,[1]Dados!$N$2:$N$26779,),2)</f>
        <v>#N/A</v>
      </c>
      <c r="P7387">
        <v>178357</v>
      </c>
      <c r="Q7387" s="1">
        <v>37344</v>
      </c>
      <c r="R7387" s="1">
        <v>37384</v>
      </c>
      <c r="S7387" t="s">
        <v>960</v>
      </c>
    </row>
    <row r="7388" spans="1:19" x14ac:dyDescent="0.2">
      <c r="A7388" s="7">
        <v>160030</v>
      </c>
      <c r="B7388" s="3">
        <v>6050</v>
      </c>
      <c r="C7388" s="3" t="s">
        <v>96</v>
      </c>
      <c r="D7388" s="2" t="s">
        <v>539</v>
      </c>
      <c r="E7388" s="3">
        <v>20</v>
      </c>
      <c r="F7388" s="17">
        <v>0</v>
      </c>
      <c r="G7388" s="17">
        <v>1</v>
      </c>
      <c r="H7388" s="17">
        <v>0</v>
      </c>
      <c r="I7388" s="7">
        <v>4.8</v>
      </c>
      <c r="J7388" s="7">
        <v>25</v>
      </c>
      <c r="K7388" s="4">
        <v>1214</v>
      </c>
      <c r="L7388" s="5">
        <v>1214.8580999999999</v>
      </c>
      <c r="M7388">
        <v>3684279.83</v>
      </c>
      <c r="N7388" s="3">
        <v>1</v>
      </c>
      <c r="O7388" s="50" t="e">
        <f>INDEX([1]Dados!$M$2:$N$26779,MATCH($P7388,[1]Dados!$N$2:$N$26779,),2)</f>
        <v>#N/A</v>
      </c>
      <c r="P7388">
        <v>178357</v>
      </c>
      <c r="Q7388" s="1">
        <v>37344</v>
      </c>
      <c r="R7388" s="1">
        <v>37384</v>
      </c>
      <c r="S7388" t="s">
        <v>960</v>
      </c>
    </row>
    <row r="7389" spans="1:19" x14ac:dyDescent="0.2">
      <c r="A7389" s="7">
        <v>160030</v>
      </c>
      <c r="B7389" s="3">
        <v>6050</v>
      </c>
      <c r="C7389" s="3" t="s">
        <v>96</v>
      </c>
      <c r="D7389" s="2" t="s">
        <v>539</v>
      </c>
      <c r="E7389" s="3">
        <v>20</v>
      </c>
      <c r="F7389" s="17">
        <v>0</v>
      </c>
      <c r="G7389" s="17">
        <v>1</v>
      </c>
      <c r="H7389" s="17">
        <v>0</v>
      </c>
      <c r="I7389" s="7" t="s">
        <v>3</v>
      </c>
      <c r="J7389" s="7">
        <v>0</v>
      </c>
      <c r="K7389" s="4">
        <v>1214</v>
      </c>
      <c r="L7389" s="5">
        <v>1214.8580999999999</v>
      </c>
      <c r="M7389">
        <v>132000</v>
      </c>
      <c r="N7389" s="3">
        <v>1</v>
      </c>
      <c r="O7389" s="50" t="e">
        <f>INDEX([1]Dados!$M$2:$N$26779,MATCH($P7389,[1]Dados!$N$2:$N$26779,),2)</f>
        <v>#N/A</v>
      </c>
      <c r="P7389">
        <v>178418</v>
      </c>
      <c r="Q7389" s="1">
        <v>37344</v>
      </c>
      <c r="R7389" s="1">
        <v>37384</v>
      </c>
      <c r="S7389" t="s">
        <v>959</v>
      </c>
    </row>
    <row r="7390" spans="1:19" x14ac:dyDescent="0.2">
      <c r="A7390" s="7">
        <v>160030</v>
      </c>
      <c r="B7390" s="3">
        <v>6050</v>
      </c>
      <c r="C7390" s="3" t="s">
        <v>96</v>
      </c>
      <c r="D7390" s="2" t="s">
        <v>539</v>
      </c>
      <c r="E7390" s="3">
        <v>20</v>
      </c>
      <c r="F7390" s="17">
        <v>0</v>
      </c>
      <c r="G7390" s="17">
        <v>1</v>
      </c>
      <c r="H7390" s="17">
        <v>0</v>
      </c>
      <c r="I7390" s="7">
        <v>4.9000000000000004</v>
      </c>
      <c r="J7390" s="7">
        <v>15</v>
      </c>
      <c r="K7390" s="4">
        <v>1214</v>
      </c>
      <c r="L7390" s="5">
        <v>1214.8580999999999</v>
      </c>
      <c r="M7390">
        <v>400000</v>
      </c>
      <c r="N7390" s="3">
        <v>1</v>
      </c>
      <c r="O7390" s="50" t="e">
        <f>INDEX([1]Dados!$M$2:$N$26779,MATCH($P7390,[1]Dados!$N$2:$N$26779,),2)</f>
        <v>#N/A</v>
      </c>
      <c r="P7390">
        <v>178424</v>
      </c>
      <c r="Q7390" s="1">
        <v>37344</v>
      </c>
      <c r="R7390" s="1">
        <v>37384</v>
      </c>
      <c r="S7390" t="s">
        <v>959</v>
      </c>
    </row>
    <row r="7391" spans="1:19" x14ac:dyDescent="0.2">
      <c r="A7391" s="7">
        <v>160030</v>
      </c>
      <c r="B7391" s="3">
        <v>6050</v>
      </c>
      <c r="C7391" s="3" t="s">
        <v>96</v>
      </c>
      <c r="D7391" s="2" t="s">
        <v>539</v>
      </c>
      <c r="E7391" s="3">
        <v>20</v>
      </c>
      <c r="F7391" s="17">
        <v>0</v>
      </c>
      <c r="G7391" s="17">
        <v>1</v>
      </c>
      <c r="H7391" s="17">
        <v>0</v>
      </c>
      <c r="I7391" s="29">
        <v>4.0999999999999996</v>
      </c>
      <c r="J7391" s="7">
        <v>4</v>
      </c>
      <c r="K7391" s="4">
        <v>1214</v>
      </c>
      <c r="L7391" s="5">
        <v>1214.8580999999999</v>
      </c>
      <c r="M7391">
        <v>2040000</v>
      </c>
      <c r="N7391" s="3">
        <v>1</v>
      </c>
      <c r="O7391" s="50" t="e">
        <f>INDEX([1]Dados!$M$2:$N$26779,MATCH($P7391,[1]Dados!$N$2:$N$26779,),2)</f>
        <v>#N/A</v>
      </c>
      <c r="P7391">
        <v>178426</v>
      </c>
      <c r="Q7391" s="1">
        <v>37344</v>
      </c>
      <c r="R7391" s="1">
        <v>37384</v>
      </c>
      <c r="S7391" t="s">
        <v>960</v>
      </c>
    </row>
    <row r="7392" spans="1:19" x14ac:dyDescent="0.2">
      <c r="A7392" s="7">
        <v>160030</v>
      </c>
      <c r="B7392" s="3">
        <v>6050</v>
      </c>
      <c r="C7392" s="3" t="s">
        <v>96</v>
      </c>
      <c r="D7392" s="2" t="s">
        <v>539</v>
      </c>
      <c r="E7392" s="3">
        <v>20</v>
      </c>
      <c r="F7392" s="17">
        <v>0</v>
      </c>
      <c r="G7392" s="17">
        <v>1</v>
      </c>
      <c r="H7392" s="17">
        <v>0</v>
      </c>
      <c r="I7392" s="7">
        <v>4.1100000000000003</v>
      </c>
      <c r="J7392" s="7">
        <v>9</v>
      </c>
      <c r="K7392" s="4">
        <v>1214</v>
      </c>
      <c r="L7392" s="5">
        <v>1214.8580999999999</v>
      </c>
      <c r="M7392">
        <v>2040000</v>
      </c>
      <c r="N7392" s="3">
        <v>1</v>
      </c>
      <c r="O7392" s="50" t="e">
        <f>INDEX([1]Dados!$M$2:$N$26779,MATCH($P7392,[1]Dados!$N$2:$N$26779,),2)</f>
        <v>#N/A</v>
      </c>
      <c r="P7392">
        <v>178426</v>
      </c>
      <c r="Q7392" s="1">
        <v>37344</v>
      </c>
      <c r="R7392" s="1">
        <v>37384</v>
      </c>
      <c r="S7392" t="s">
        <v>960</v>
      </c>
    </row>
    <row r="7393" spans="1:19" x14ac:dyDescent="0.2">
      <c r="A7393" s="7">
        <v>160030</v>
      </c>
      <c r="B7393" s="3">
        <v>6050</v>
      </c>
      <c r="C7393" s="3" t="s">
        <v>96</v>
      </c>
      <c r="D7393" s="2" t="s">
        <v>539</v>
      </c>
      <c r="E7393" s="3">
        <v>20</v>
      </c>
      <c r="F7393" s="17">
        <v>0</v>
      </c>
      <c r="G7393" s="17">
        <v>1</v>
      </c>
      <c r="H7393" s="17">
        <v>0</v>
      </c>
      <c r="I7393" s="7">
        <v>4.12</v>
      </c>
      <c r="J7393" s="7">
        <v>19</v>
      </c>
      <c r="K7393" s="4">
        <v>1214</v>
      </c>
      <c r="L7393" s="5">
        <v>1214.8580999999999</v>
      </c>
      <c r="M7393">
        <v>2040000</v>
      </c>
      <c r="N7393" s="3">
        <v>1</v>
      </c>
      <c r="O7393" s="50" t="e">
        <f>INDEX([1]Dados!$M$2:$N$26779,MATCH($P7393,[1]Dados!$N$2:$N$26779,),2)</f>
        <v>#N/A</v>
      </c>
      <c r="P7393">
        <v>178426</v>
      </c>
      <c r="Q7393" s="1">
        <v>37344</v>
      </c>
      <c r="R7393" s="1">
        <v>37384</v>
      </c>
      <c r="S7393" t="s">
        <v>960</v>
      </c>
    </row>
    <row r="7394" spans="1:19" x14ac:dyDescent="0.2">
      <c r="A7394" s="7">
        <v>160030</v>
      </c>
      <c r="B7394" s="3">
        <v>6050</v>
      </c>
      <c r="C7394" s="3" t="s">
        <v>96</v>
      </c>
      <c r="D7394" s="2" t="s">
        <v>539</v>
      </c>
      <c r="E7394" s="3">
        <v>20</v>
      </c>
      <c r="F7394" s="17">
        <v>0</v>
      </c>
      <c r="G7394" s="17">
        <v>1</v>
      </c>
      <c r="H7394" s="17">
        <v>0</v>
      </c>
      <c r="I7394" s="7">
        <v>4.13</v>
      </c>
      <c r="J7394" s="7">
        <v>25</v>
      </c>
      <c r="K7394" s="4">
        <v>1214</v>
      </c>
      <c r="L7394" s="5">
        <v>1214.8580999999999</v>
      </c>
      <c r="M7394">
        <v>2040000</v>
      </c>
      <c r="N7394" s="3">
        <v>1</v>
      </c>
      <c r="O7394" s="50" t="e">
        <f>INDEX([1]Dados!$M$2:$N$26779,MATCH($P7394,[1]Dados!$N$2:$N$26779,),2)</f>
        <v>#N/A</v>
      </c>
      <c r="P7394">
        <v>178426</v>
      </c>
      <c r="Q7394" s="1">
        <v>37344</v>
      </c>
      <c r="R7394" s="1">
        <v>37384</v>
      </c>
      <c r="S7394" t="s">
        <v>960</v>
      </c>
    </row>
    <row r="7395" spans="1:19" x14ac:dyDescent="0.2">
      <c r="A7395" s="7">
        <v>160030</v>
      </c>
      <c r="B7395" s="3">
        <v>6050</v>
      </c>
      <c r="C7395" s="3" t="s">
        <v>96</v>
      </c>
      <c r="D7395" s="2" t="s">
        <v>539</v>
      </c>
      <c r="E7395" s="3">
        <v>20</v>
      </c>
      <c r="F7395" s="17">
        <v>0</v>
      </c>
      <c r="G7395" s="17">
        <v>1</v>
      </c>
      <c r="H7395" s="17">
        <v>0</v>
      </c>
      <c r="I7395" s="7" t="s">
        <v>3</v>
      </c>
      <c r="J7395" s="7">
        <v>0</v>
      </c>
      <c r="K7395" s="4">
        <v>1214</v>
      </c>
      <c r="L7395" s="5">
        <v>1214.8580999999999</v>
      </c>
      <c r="M7395">
        <v>246400</v>
      </c>
      <c r="N7395" s="3">
        <v>1</v>
      </c>
      <c r="O7395" s="50" t="e">
        <f>INDEX([1]Dados!$M$2:$N$26779,MATCH($P7395,[1]Dados!$N$2:$N$26779,),2)</f>
        <v>#N/A</v>
      </c>
      <c r="P7395">
        <v>178427</v>
      </c>
      <c r="Q7395" s="1">
        <v>37344</v>
      </c>
      <c r="R7395" s="1">
        <v>37384</v>
      </c>
      <c r="S7395" t="s">
        <v>959</v>
      </c>
    </row>
    <row r="7396" spans="1:19" x14ac:dyDescent="0.2">
      <c r="A7396" s="7">
        <v>160030</v>
      </c>
      <c r="B7396" s="3">
        <v>6050</v>
      </c>
      <c r="C7396" s="3" t="s">
        <v>96</v>
      </c>
      <c r="D7396" s="2" t="s">
        <v>539</v>
      </c>
      <c r="E7396" s="3">
        <v>20</v>
      </c>
      <c r="F7396" s="17">
        <v>0</v>
      </c>
      <c r="G7396" s="17">
        <v>1</v>
      </c>
      <c r="H7396" s="17">
        <v>0</v>
      </c>
      <c r="I7396" s="7" t="s">
        <v>3</v>
      </c>
      <c r="J7396" s="7">
        <v>0</v>
      </c>
      <c r="K7396" s="4">
        <v>1214</v>
      </c>
      <c r="L7396" s="5">
        <v>1214.8580999999999</v>
      </c>
      <c r="M7396">
        <v>323136</v>
      </c>
      <c r="N7396" s="3">
        <v>1</v>
      </c>
      <c r="O7396" s="50" t="e">
        <f>INDEX([1]Dados!$M$2:$N$26779,MATCH($P7396,[1]Dados!$N$2:$N$26779,),2)</f>
        <v>#N/A</v>
      </c>
      <c r="P7396">
        <v>178431</v>
      </c>
      <c r="Q7396" s="1">
        <v>37344</v>
      </c>
      <c r="R7396" s="1">
        <v>37384</v>
      </c>
      <c r="S7396" t="s">
        <v>959</v>
      </c>
    </row>
    <row r="7397" spans="1:19" x14ac:dyDescent="0.2">
      <c r="A7397" s="7">
        <v>160030</v>
      </c>
      <c r="B7397" s="3">
        <v>6050</v>
      </c>
      <c r="C7397" s="3" t="s">
        <v>96</v>
      </c>
      <c r="D7397" s="2" t="s">
        <v>539</v>
      </c>
      <c r="E7397" s="3">
        <v>20</v>
      </c>
      <c r="F7397" s="17">
        <v>0</v>
      </c>
      <c r="G7397" s="17">
        <v>1</v>
      </c>
      <c r="H7397" s="17">
        <v>0</v>
      </c>
      <c r="I7397" s="7">
        <v>4.1399999999999997</v>
      </c>
      <c r="J7397" s="7">
        <v>19</v>
      </c>
      <c r="K7397" s="4">
        <v>1214</v>
      </c>
      <c r="L7397" s="5">
        <v>1214.8580999999999</v>
      </c>
      <c r="M7397">
        <v>3500000</v>
      </c>
      <c r="N7397" s="3">
        <v>1</v>
      </c>
      <c r="O7397" s="50" t="e">
        <f>INDEX([1]Dados!$M$2:$N$26779,MATCH($P7397,[1]Dados!$N$2:$N$26779,),2)</f>
        <v>#N/A</v>
      </c>
      <c r="P7397">
        <v>178437</v>
      </c>
      <c r="Q7397" s="1">
        <v>37344</v>
      </c>
      <c r="R7397" s="1">
        <v>37384</v>
      </c>
      <c r="S7397" t="s">
        <v>959</v>
      </c>
    </row>
    <row r="7398" spans="1:19" x14ac:dyDescent="0.2">
      <c r="A7398" s="7">
        <v>160030</v>
      </c>
      <c r="B7398" s="3">
        <v>6050</v>
      </c>
      <c r="C7398" s="3" t="s">
        <v>96</v>
      </c>
      <c r="D7398" s="2" t="s">
        <v>539</v>
      </c>
      <c r="E7398" s="3">
        <v>20</v>
      </c>
      <c r="F7398" s="17">
        <v>0</v>
      </c>
      <c r="G7398" s="17">
        <v>1</v>
      </c>
      <c r="H7398" s="17">
        <v>0</v>
      </c>
      <c r="I7398" s="7">
        <v>4.1500000000000004</v>
      </c>
      <c r="J7398" s="7">
        <v>15</v>
      </c>
      <c r="K7398" s="4">
        <v>1214</v>
      </c>
      <c r="L7398" s="5">
        <v>1214.8580999999999</v>
      </c>
      <c r="M7398">
        <v>3500000</v>
      </c>
      <c r="N7398" s="3">
        <v>1</v>
      </c>
      <c r="O7398" s="50" t="e">
        <f>INDEX([1]Dados!$M$2:$N$26779,MATCH($P7398,[1]Dados!$N$2:$N$26779,),2)</f>
        <v>#N/A</v>
      </c>
      <c r="P7398">
        <v>178437</v>
      </c>
      <c r="Q7398" s="1">
        <v>37344</v>
      </c>
      <c r="R7398" s="1">
        <v>37384</v>
      </c>
      <c r="S7398" t="s">
        <v>959</v>
      </c>
    </row>
    <row r="7399" spans="1:19" x14ac:dyDescent="0.2">
      <c r="A7399" s="7">
        <v>160030</v>
      </c>
      <c r="B7399" s="3">
        <v>6050</v>
      </c>
      <c r="C7399" s="3" t="s">
        <v>96</v>
      </c>
      <c r="D7399" s="2" t="s">
        <v>539</v>
      </c>
      <c r="E7399" s="3">
        <v>20</v>
      </c>
      <c r="F7399" s="17">
        <v>0</v>
      </c>
      <c r="G7399" s="17">
        <v>1</v>
      </c>
      <c r="H7399" s="17">
        <v>0</v>
      </c>
      <c r="I7399" s="7" t="s">
        <v>3</v>
      </c>
      <c r="J7399" s="7">
        <v>0</v>
      </c>
      <c r="K7399" s="4">
        <v>1214</v>
      </c>
      <c r="L7399" s="5">
        <v>1214.8580999999999</v>
      </c>
      <c r="M7399">
        <v>264000</v>
      </c>
      <c r="N7399" s="3">
        <v>1</v>
      </c>
      <c r="O7399" s="50" t="e">
        <f>INDEX([1]Dados!$M$2:$N$26779,MATCH($P7399,[1]Dados!$N$2:$N$26779,),2)</f>
        <v>#N/A</v>
      </c>
      <c r="P7399">
        <v>178483</v>
      </c>
      <c r="Q7399" s="1">
        <v>37344</v>
      </c>
      <c r="R7399" s="1">
        <v>37384</v>
      </c>
      <c r="S7399" t="s">
        <v>959</v>
      </c>
    </row>
    <row r="7400" spans="1:19" x14ac:dyDescent="0.2">
      <c r="A7400" s="7">
        <v>160030</v>
      </c>
      <c r="B7400" s="3">
        <v>6050</v>
      </c>
      <c r="C7400" s="3" t="s">
        <v>96</v>
      </c>
      <c r="D7400" s="2" t="s">
        <v>539</v>
      </c>
      <c r="E7400" s="3">
        <v>20</v>
      </c>
      <c r="F7400" s="17">
        <v>0</v>
      </c>
      <c r="G7400" s="17">
        <v>1</v>
      </c>
      <c r="H7400" s="17">
        <v>0</v>
      </c>
      <c r="I7400" s="7" t="s">
        <v>3</v>
      </c>
      <c r="J7400" s="7">
        <v>0</v>
      </c>
      <c r="K7400" s="4">
        <v>1214</v>
      </c>
      <c r="L7400" s="5">
        <v>1214.8580999999999</v>
      </c>
      <c r="M7400">
        <v>66000</v>
      </c>
      <c r="N7400" s="3">
        <v>1</v>
      </c>
      <c r="O7400" s="50" t="e">
        <f>INDEX([1]Dados!$M$2:$N$26779,MATCH($P7400,[1]Dados!$N$2:$N$26779,),2)</f>
        <v>#N/A</v>
      </c>
      <c r="P7400">
        <v>178485</v>
      </c>
      <c r="Q7400" s="1">
        <v>37344</v>
      </c>
      <c r="R7400" s="1">
        <v>37384</v>
      </c>
      <c r="S7400" t="s">
        <v>959</v>
      </c>
    </row>
    <row r="7401" spans="1:19" x14ac:dyDescent="0.2">
      <c r="A7401" s="7">
        <v>160030</v>
      </c>
      <c r="B7401" s="3">
        <v>6050</v>
      </c>
      <c r="C7401" s="3" t="s">
        <v>96</v>
      </c>
      <c r="D7401" s="2" t="s">
        <v>539</v>
      </c>
      <c r="E7401" s="3">
        <v>20</v>
      </c>
      <c r="F7401" s="17">
        <v>0</v>
      </c>
      <c r="G7401" s="17">
        <v>1</v>
      </c>
      <c r="H7401" s="17">
        <v>0</v>
      </c>
      <c r="I7401" s="7" t="s">
        <v>3</v>
      </c>
      <c r="J7401" s="7">
        <v>0</v>
      </c>
      <c r="K7401" s="4">
        <v>1214</v>
      </c>
      <c r="L7401" s="5">
        <v>1214.8580999999999</v>
      </c>
      <c r="M7401">
        <v>261600</v>
      </c>
      <c r="N7401" s="3">
        <v>1</v>
      </c>
      <c r="O7401" s="50" t="e">
        <f>INDEX([1]Dados!$M$2:$N$26779,MATCH($P7401,[1]Dados!$N$2:$N$26779,),2)</f>
        <v>#N/A</v>
      </c>
      <c r="P7401">
        <v>178493</v>
      </c>
      <c r="Q7401" s="1">
        <v>37344</v>
      </c>
      <c r="R7401" s="1">
        <v>37384</v>
      </c>
      <c r="S7401" t="s">
        <v>959</v>
      </c>
    </row>
    <row r="7402" spans="1:19" x14ac:dyDescent="0.2">
      <c r="A7402" s="7">
        <v>160030</v>
      </c>
      <c r="B7402" s="3">
        <v>6050</v>
      </c>
      <c r="C7402" s="3" t="s">
        <v>96</v>
      </c>
      <c r="D7402" s="2" t="s">
        <v>539</v>
      </c>
      <c r="E7402" s="3">
        <v>20</v>
      </c>
      <c r="F7402" s="17">
        <v>0</v>
      </c>
      <c r="G7402" s="17">
        <v>1</v>
      </c>
      <c r="H7402" s="17">
        <v>0</v>
      </c>
      <c r="I7402" s="7">
        <v>4.16</v>
      </c>
      <c r="J7402" s="7">
        <v>31</v>
      </c>
      <c r="K7402" s="4">
        <v>1214</v>
      </c>
      <c r="L7402" s="5">
        <v>1214.8580999999999</v>
      </c>
      <c r="M7402">
        <v>572000</v>
      </c>
      <c r="N7402" s="3">
        <v>1</v>
      </c>
      <c r="O7402" s="50" t="e">
        <f>INDEX([1]Dados!$M$2:$N$26779,MATCH($P7402,[1]Dados!$N$2:$N$26779,),2)</f>
        <v>#N/A</v>
      </c>
      <c r="P7402">
        <v>178471</v>
      </c>
      <c r="Q7402" s="1">
        <v>37344</v>
      </c>
      <c r="R7402" s="1">
        <v>37384</v>
      </c>
      <c r="S7402" t="s">
        <v>887</v>
      </c>
    </row>
    <row r="7403" spans="1:19" x14ac:dyDescent="0.2">
      <c r="A7403" s="7">
        <v>160030</v>
      </c>
      <c r="B7403" s="3">
        <v>6050</v>
      </c>
      <c r="C7403" s="3" t="s">
        <v>96</v>
      </c>
      <c r="D7403" s="2" t="s">
        <v>539</v>
      </c>
      <c r="E7403" s="3">
        <v>20</v>
      </c>
      <c r="F7403" s="17">
        <v>0</v>
      </c>
      <c r="G7403" s="17">
        <v>1</v>
      </c>
      <c r="H7403" s="17">
        <v>0</v>
      </c>
      <c r="I7403" s="7" t="s">
        <v>3</v>
      </c>
      <c r="J7403" s="7">
        <v>0</v>
      </c>
      <c r="K7403" s="4">
        <v>1214</v>
      </c>
      <c r="L7403" s="5">
        <v>1214.8580999999999</v>
      </c>
      <c r="M7403">
        <v>114000</v>
      </c>
      <c r="N7403" s="3">
        <v>1</v>
      </c>
      <c r="O7403" s="50" t="e">
        <f>INDEX([1]Dados!$M$2:$N$26779,MATCH($P7403,[1]Dados!$N$2:$N$26779,),2)</f>
        <v>#N/A</v>
      </c>
      <c r="P7403">
        <v>178465</v>
      </c>
      <c r="Q7403" s="1">
        <v>37344</v>
      </c>
      <c r="R7403" s="1">
        <v>37384</v>
      </c>
      <c r="S7403" t="s">
        <v>887</v>
      </c>
    </row>
    <row r="7404" spans="1:19" x14ac:dyDescent="0.2">
      <c r="A7404" s="7">
        <v>160030</v>
      </c>
      <c r="B7404" s="3">
        <v>6050</v>
      </c>
      <c r="C7404" s="3" t="s">
        <v>96</v>
      </c>
      <c r="D7404" s="2" t="s">
        <v>539</v>
      </c>
      <c r="E7404" s="3">
        <v>20</v>
      </c>
      <c r="F7404" s="17">
        <v>0</v>
      </c>
      <c r="G7404" s="17">
        <v>1</v>
      </c>
      <c r="H7404" s="17">
        <v>0</v>
      </c>
      <c r="I7404" s="7" t="s">
        <v>3</v>
      </c>
      <c r="J7404" s="7">
        <v>0</v>
      </c>
      <c r="K7404" s="4">
        <v>1214</v>
      </c>
      <c r="L7404" s="5">
        <v>1214.8580999999999</v>
      </c>
      <c r="M7404">
        <v>176000</v>
      </c>
      <c r="N7404" s="3">
        <v>1</v>
      </c>
      <c r="O7404" s="50" t="e">
        <f>INDEX([1]Dados!$M$2:$N$26779,MATCH($P7404,[1]Dados!$N$2:$N$26779,),2)</f>
        <v>#N/A</v>
      </c>
      <c r="P7404">
        <v>178469</v>
      </c>
      <c r="Q7404" s="1">
        <v>37344</v>
      </c>
      <c r="R7404" s="1">
        <v>37384</v>
      </c>
      <c r="S7404" t="s">
        <v>887</v>
      </c>
    </row>
    <row r="7405" spans="1:19" x14ac:dyDescent="0.2">
      <c r="A7405" s="7">
        <v>160030</v>
      </c>
      <c r="B7405" s="3">
        <v>6050</v>
      </c>
      <c r="C7405" s="3" t="s">
        <v>96</v>
      </c>
      <c r="D7405" s="2" t="s">
        <v>539</v>
      </c>
      <c r="E7405" s="3">
        <v>20</v>
      </c>
      <c r="F7405" s="17">
        <v>0</v>
      </c>
      <c r="G7405" s="17">
        <v>1</v>
      </c>
      <c r="H7405" s="17">
        <v>0</v>
      </c>
      <c r="I7405" s="7" t="s">
        <v>3</v>
      </c>
      <c r="J7405" s="7">
        <v>0</v>
      </c>
      <c r="K7405" s="4">
        <v>1214</v>
      </c>
      <c r="L7405" s="5">
        <v>1214.8580999999999</v>
      </c>
      <c r="M7405">
        <v>400000</v>
      </c>
      <c r="N7405" s="3">
        <v>1</v>
      </c>
      <c r="O7405" s="50" t="e">
        <f>INDEX([1]Dados!$M$2:$N$26779,MATCH($P7405,[1]Dados!$N$2:$N$26779,),2)</f>
        <v>#N/A</v>
      </c>
      <c r="P7405">
        <v>178470</v>
      </c>
      <c r="Q7405" s="1">
        <v>37344</v>
      </c>
      <c r="R7405" s="1">
        <v>37384</v>
      </c>
      <c r="S7405" t="s">
        <v>887</v>
      </c>
    </row>
    <row r="7406" spans="1:19" x14ac:dyDescent="0.2">
      <c r="A7406" s="7">
        <v>160030</v>
      </c>
      <c r="B7406" s="3">
        <v>6050</v>
      </c>
      <c r="C7406" s="3" t="s">
        <v>96</v>
      </c>
      <c r="D7406" s="2" t="s">
        <v>539</v>
      </c>
      <c r="E7406" s="3">
        <v>20</v>
      </c>
      <c r="F7406" s="17">
        <v>0</v>
      </c>
      <c r="G7406" s="17">
        <v>1</v>
      </c>
      <c r="H7406" s="17">
        <v>0</v>
      </c>
      <c r="I7406" s="7">
        <v>4.17</v>
      </c>
      <c r="J7406" s="7">
        <v>31</v>
      </c>
      <c r="K7406" s="4">
        <v>1214</v>
      </c>
      <c r="L7406" s="5">
        <v>1214.8580999999999</v>
      </c>
      <c r="M7406">
        <v>211200</v>
      </c>
      <c r="N7406" s="3">
        <v>1</v>
      </c>
      <c r="O7406" s="50" t="e">
        <f>INDEX([1]Dados!$M$2:$N$26779,MATCH($P7406,[1]Dados!$N$2:$N$26779,),2)</f>
        <v>#N/A</v>
      </c>
      <c r="P7406">
        <v>178496</v>
      </c>
      <c r="Q7406" s="1">
        <v>37344</v>
      </c>
      <c r="R7406" s="1">
        <v>37384</v>
      </c>
      <c r="S7406" t="s">
        <v>887</v>
      </c>
    </row>
    <row r="7407" spans="1:19" x14ac:dyDescent="0.2">
      <c r="A7407" s="7">
        <v>160030</v>
      </c>
      <c r="B7407" s="3">
        <v>6050</v>
      </c>
      <c r="C7407" s="3" t="s">
        <v>96</v>
      </c>
      <c r="D7407" s="2" t="s">
        <v>539</v>
      </c>
      <c r="E7407" s="3">
        <v>20</v>
      </c>
      <c r="F7407" s="17">
        <v>0</v>
      </c>
      <c r="G7407" s="17">
        <v>1</v>
      </c>
      <c r="H7407" s="17">
        <v>0</v>
      </c>
      <c r="I7407" s="7" t="s">
        <v>3</v>
      </c>
      <c r="J7407" s="7">
        <v>0</v>
      </c>
      <c r="K7407" s="4">
        <v>1216</v>
      </c>
      <c r="L7407" s="5">
        <v>1216.0832</v>
      </c>
      <c r="M7407">
        <v>1216685.46</v>
      </c>
      <c r="N7407" s="3">
        <v>1</v>
      </c>
      <c r="O7407" s="50" t="e">
        <f>INDEX([1]Dados!$M$2:$N$26779,MATCH($P7407,[1]Dados!$N$2:$N$26779,),2)</f>
        <v>#N/A</v>
      </c>
      <c r="P7407">
        <v>178369</v>
      </c>
      <c r="Q7407" s="1">
        <v>37344</v>
      </c>
      <c r="R7407" s="1">
        <v>37384</v>
      </c>
      <c r="S7407" t="s">
        <v>2134</v>
      </c>
    </row>
    <row r="7408" spans="1:19" x14ac:dyDescent="0.2">
      <c r="A7408" s="7">
        <v>160030</v>
      </c>
      <c r="B7408" s="3">
        <v>6050</v>
      </c>
      <c r="C7408" s="3" t="s">
        <v>96</v>
      </c>
      <c r="D7408" s="2" t="s">
        <v>539</v>
      </c>
      <c r="E7408" s="3">
        <v>20</v>
      </c>
      <c r="F7408" s="17">
        <v>0</v>
      </c>
      <c r="G7408" s="17">
        <v>1</v>
      </c>
      <c r="H7408" s="17">
        <v>0</v>
      </c>
      <c r="I7408" s="7">
        <v>5.0999999999999996</v>
      </c>
      <c r="J7408" s="7">
        <v>20</v>
      </c>
      <c r="K7408" s="4">
        <v>1220</v>
      </c>
      <c r="L7408" s="5">
        <v>1220.0906</v>
      </c>
      <c r="M7408">
        <v>285835</v>
      </c>
      <c r="N7408" s="3">
        <v>1</v>
      </c>
      <c r="O7408" s="50" t="e">
        <f>INDEX([1]Dados!$M$2:$N$26779,MATCH($P7408,[1]Dados!$N$2:$N$26779,),2)</f>
        <v>#N/A</v>
      </c>
      <c r="P7408">
        <v>178847</v>
      </c>
      <c r="Q7408" s="1">
        <v>37344</v>
      </c>
      <c r="R7408" s="1">
        <v>37384</v>
      </c>
      <c r="S7408" t="s">
        <v>1507</v>
      </c>
    </row>
    <row r="7409" spans="1:19" x14ac:dyDescent="0.2">
      <c r="A7409" s="7">
        <v>160030</v>
      </c>
      <c r="B7409" s="3">
        <v>6050</v>
      </c>
      <c r="C7409" s="3" t="s">
        <v>96</v>
      </c>
      <c r="D7409" s="2" t="s">
        <v>539</v>
      </c>
      <c r="E7409" s="3">
        <v>20</v>
      </c>
      <c r="F7409" s="17">
        <v>0</v>
      </c>
      <c r="G7409" s="17">
        <v>1</v>
      </c>
      <c r="H7409" s="17">
        <v>0</v>
      </c>
      <c r="I7409" s="7">
        <v>5.2</v>
      </c>
      <c r="J7409" s="7">
        <v>20</v>
      </c>
      <c r="K7409" s="4">
        <v>1220</v>
      </c>
      <c r="L7409" s="5">
        <v>1220.0906</v>
      </c>
      <c r="M7409">
        <v>285835</v>
      </c>
      <c r="N7409" s="3">
        <v>1</v>
      </c>
      <c r="O7409" s="50" t="e">
        <f>INDEX([1]Dados!$M$2:$N$26779,MATCH($P7409,[1]Dados!$N$2:$N$26779,),2)</f>
        <v>#N/A</v>
      </c>
      <c r="P7409">
        <v>178847</v>
      </c>
      <c r="Q7409" s="1">
        <v>37344</v>
      </c>
      <c r="R7409" s="1">
        <v>37384</v>
      </c>
      <c r="S7409" t="s">
        <v>1507</v>
      </c>
    </row>
    <row r="7410" spans="1:19" x14ac:dyDescent="0.2">
      <c r="A7410" s="7">
        <v>160030</v>
      </c>
      <c r="B7410" s="3">
        <v>6050</v>
      </c>
      <c r="C7410" s="3" t="s">
        <v>96</v>
      </c>
      <c r="D7410" s="2" t="s">
        <v>539</v>
      </c>
      <c r="E7410" s="3">
        <v>20</v>
      </c>
      <c r="F7410" s="17">
        <v>0</v>
      </c>
      <c r="G7410" s="17">
        <v>1</v>
      </c>
      <c r="H7410" s="17">
        <v>0</v>
      </c>
      <c r="I7410" s="7">
        <v>5.3</v>
      </c>
      <c r="J7410" s="7">
        <v>20</v>
      </c>
      <c r="K7410" s="4">
        <v>1220</v>
      </c>
      <c r="L7410" s="5">
        <v>1220.0906</v>
      </c>
      <c r="M7410">
        <v>285835</v>
      </c>
      <c r="N7410" s="3">
        <v>1</v>
      </c>
      <c r="O7410" s="50" t="e">
        <f>INDEX([1]Dados!$M$2:$N$26779,MATCH($P7410,[1]Dados!$N$2:$N$26779,),2)</f>
        <v>#N/A</v>
      </c>
      <c r="P7410">
        <v>178847</v>
      </c>
      <c r="Q7410" s="1">
        <v>37344</v>
      </c>
      <c r="R7410" s="1">
        <v>37384</v>
      </c>
      <c r="S7410" t="s">
        <v>1507</v>
      </c>
    </row>
    <row r="7411" spans="1:19" x14ac:dyDescent="0.2">
      <c r="A7411" s="7">
        <v>160030</v>
      </c>
      <c r="B7411" s="3">
        <v>6050</v>
      </c>
      <c r="C7411" s="3" t="s">
        <v>96</v>
      </c>
      <c r="D7411" s="2" t="s">
        <v>539</v>
      </c>
      <c r="E7411" s="3">
        <v>20</v>
      </c>
      <c r="F7411" s="17">
        <v>0</v>
      </c>
      <c r="G7411" s="17">
        <v>1</v>
      </c>
      <c r="H7411" s="17">
        <v>0</v>
      </c>
      <c r="I7411" s="7">
        <v>5.4</v>
      </c>
      <c r="J7411" s="7">
        <v>21</v>
      </c>
      <c r="K7411" s="4">
        <v>1220</v>
      </c>
      <c r="L7411" s="5">
        <v>1220.0906</v>
      </c>
      <c r="M7411">
        <v>285835</v>
      </c>
      <c r="N7411" s="3">
        <v>1</v>
      </c>
      <c r="O7411" s="50" t="e">
        <f>INDEX([1]Dados!$M$2:$N$26779,MATCH($P7411,[1]Dados!$N$2:$N$26779,),2)</f>
        <v>#N/A</v>
      </c>
      <c r="P7411">
        <v>178847</v>
      </c>
      <c r="Q7411" s="1">
        <v>37344</v>
      </c>
      <c r="R7411" s="1">
        <v>37384</v>
      </c>
      <c r="S7411" t="s">
        <v>1507</v>
      </c>
    </row>
    <row r="7412" spans="1:19" x14ac:dyDescent="0.2">
      <c r="A7412" s="7">
        <v>160030</v>
      </c>
      <c r="B7412" s="3">
        <v>6050</v>
      </c>
      <c r="C7412" s="3" t="s">
        <v>96</v>
      </c>
      <c r="D7412" s="2" t="s">
        <v>539</v>
      </c>
      <c r="E7412" s="3">
        <v>20</v>
      </c>
      <c r="F7412" s="17">
        <v>0</v>
      </c>
      <c r="G7412" s="17">
        <v>1</v>
      </c>
      <c r="H7412" s="17">
        <v>0</v>
      </c>
      <c r="I7412" s="7">
        <v>5.5</v>
      </c>
      <c r="J7412" s="7">
        <v>25</v>
      </c>
      <c r="K7412" s="4">
        <v>1220</v>
      </c>
      <c r="L7412" s="5">
        <v>1220.0906</v>
      </c>
      <c r="M7412">
        <v>285835</v>
      </c>
      <c r="N7412" s="3">
        <v>1</v>
      </c>
      <c r="O7412" s="50" t="e">
        <f>INDEX([1]Dados!$M$2:$N$26779,MATCH($P7412,[1]Dados!$N$2:$N$26779,),2)</f>
        <v>#N/A</v>
      </c>
      <c r="P7412">
        <v>178847</v>
      </c>
      <c r="Q7412" s="1">
        <v>37344</v>
      </c>
      <c r="R7412" s="1">
        <v>37384</v>
      </c>
      <c r="S7412" t="s">
        <v>1507</v>
      </c>
    </row>
    <row r="7413" spans="1:19" x14ac:dyDescent="0.2">
      <c r="A7413" s="7">
        <v>160030</v>
      </c>
      <c r="B7413" s="3">
        <v>6050</v>
      </c>
      <c r="C7413" s="3" t="s">
        <v>96</v>
      </c>
      <c r="D7413" s="2" t="s">
        <v>539</v>
      </c>
      <c r="E7413" s="3">
        <v>20</v>
      </c>
      <c r="F7413" s="17">
        <v>0</v>
      </c>
      <c r="G7413" s="17">
        <v>1</v>
      </c>
      <c r="H7413" s="17">
        <v>0</v>
      </c>
      <c r="I7413" s="7">
        <v>5.6</v>
      </c>
      <c r="J7413" s="7">
        <v>20</v>
      </c>
      <c r="K7413" s="4">
        <v>1220</v>
      </c>
      <c r="L7413" s="5">
        <v>1220.0906</v>
      </c>
      <c r="M7413">
        <v>285835</v>
      </c>
      <c r="N7413" s="3">
        <v>1</v>
      </c>
      <c r="O7413" s="50" t="e">
        <f>INDEX([1]Dados!$M$2:$N$26779,MATCH($P7413,[1]Dados!$N$2:$N$26779,),2)</f>
        <v>#N/A</v>
      </c>
      <c r="P7413">
        <v>178847</v>
      </c>
      <c r="Q7413" s="1">
        <v>37344</v>
      </c>
      <c r="R7413" s="1">
        <v>37384</v>
      </c>
      <c r="S7413" t="s">
        <v>1507</v>
      </c>
    </row>
    <row r="7414" spans="1:19" x14ac:dyDescent="0.2">
      <c r="A7414" s="7">
        <v>160030</v>
      </c>
      <c r="B7414" s="3">
        <v>6050</v>
      </c>
      <c r="C7414" s="3" t="s">
        <v>96</v>
      </c>
      <c r="D7414" s="2" t="s">
        <v>539</v>
      </c>
      <c r="E7414" s="3">
        <v>20</v>
      </c>
      <c r="F7414" s="17">
        <v>0</v>
      </c>
      <c r="G7414" s="17">
        <v>1</v>
      </c>
      <c r="H7414" s="17">
        <v>0</v>
      </c>
      <c r="I7414" s="7">
        <v>5.7</v>
      </c>
      <c r="J7414" s="7">
        <v>18</v>
      </c>
      <c r="K7414" s="4">
        <v>1220</v>
      </c>
      <c r="L7414" s="5">
        <v>1220.0906</v>
      </c>
      <c r="M7414">
        <v>285835</v>
      </c>
      <c r="N7414" s="3">
        <v>1</v>
      </c>
      <c r="O7414" s="50" t="e">
        <f>INDEX([1]Dados!$M$2:$N$26779,MATCH($P7414,[1]Dados!$N$2:$N$26779,),2)</f>
        <v>#N/A</v>
      </c>
      <c r="P7414">
        <v>178847</v>
      </c>
      <c r="Q7414" s="1">
        <v>37344</v>
      </c>
      <c r="R7414" s="1">
        <v>37384</v>
      </c>
      <c r="S7414" t="s">
        <v>1507</v>
      </c>
    </row>
    <row r="7415" spans="1:19" x14ac:dyDescent="0.2">
      <c r="A7415" s="7">
        <v>160030</v>
      </c>
      <c r="B7415" s="3">
        <v>6050</v>
      </c>
      <c r="C7415" s="3" t="s">
        <v>96</v>
      </c>
      <c r="D7415" s="2" t="s">
        <v>539</v>
      </c>
      <c r="E7415" s="3">
        <v>20</v>
      </c>
      <c r="F7415" s="17">
        <v>0</v>
      </c>
      <c r="G7415" s="17">
        <v>1</v>
      </c>
      <c r="H7415" s="17">
        <v>0</v>
      </c>
      <c r="I7415" s="7">
        <v>6.1</v>
      </c>
      <c r="J7415" s="7">
        <v>11</v>
      </c>
      <c r="K7415" s="4">
        <v>1293</v>
      </c>
      <c r="L7415" s="5">
        <v>1293.0592999999999</v>
      </c>
      <c r="M7415">
        <v>943727.98</v>
      </c>
      <c r="N7415" s="3">
        <v>1</v>
      </c>
      <c r="O7415" s="50" t="e">
        <f>INDEX([1]Dados!$M$2:$N$26779,MATCH($P7415,[1]Dados!$N$2:$N$26779,),2)</f>
        <v>#N/A</v>
      </c>
      <c r="P7415">
        <v>178251</v>
      </c>
      <c r="Q7415" s="1">
        <v>37344</v>
      </c>
      <c r="R7415" s="1">
        <v>37384</v>
      </c>
      <c r="S7415" t="s">
        <v>886</v>
      </c>
    </row>
    <row r="7416" spans="1:19" x14ac:dyDescent="0.2">
      <c r="A7416" s="7">
        <v>160030</v>
      </c>
      <c r="B7416" s="3">
        <v>6050</v>
      </c>
      <c r="C7416" s="3" t="s">
        <v>96</v>
      </c>
      <c r="D7416" s="2" t="s">
        <v>539</v>
      </c>
      <c r="E7416" s="3">
        <v>20</v>
      </c>
      <c r="F7416" s="17">
        <v>0</v>
      </c>
      <c r="G7416" s="17">
        <v>1</v>
      </c>
      <c r="H7416" s="17">
        <v>0</v>
      </c>
      <c r="I7416" s="7">
        <v>1.1000000000000001</v>
      </c>
      <c r="J7416" s="7">
        <v>25</v>
      </c>
      <c r="K7416" s="4">
        <v>3600</v>
      </c>
      <c r="L7416" s="5">
        <v>3600.0001000000002</v>
      </c>
      <c r="M7416">
        <v>159691.32</v>
      </c>
      <c r="N7416" s="3">
        <v>1</v>
      </c>
      <c r="O7416" s="50" t="e">
        <f>INDEX([1]Dados!$M$2:$N$26779,MATCH($P7416,[1]Dados!$N$2:$N$26779,),2)</f>
        <v>#N/A</v>
      </c>
      <c r="P7416">
        <v>178384</v>
      </c>
      <c r="Q7416" s="1">
        <v>37344</v>
      </c>
      <c r="R7416" s="1">
        <v>37384</v>
      </c>
      <c r="S7416" t="s">
        <v>960</v>
      </c>
    </row>
    <row r="7417" spans="1:19" x14ac:dyDescent="0.2">
      <c r="A7417" s="7">
        <v>160030</v>
      </c>
      <c r="B7417" s="3">
        <v>6050</v>
      </c>
      <c r="C7417" s="3" t="s">
        <v>96</v>
      </c>
      <c r="D7417" s="2" t="s">
        <v>539</v>
      </c>
      <c r="E7417" s="3">
        <v>20</v>
      </c>
      <c r="F7417" s="17">
        <v>0</v>
      </c>
      <c r="G7417" s="17">
        <v>1</v>
      </c>
      <c r="H7417" s="17">
        <v>0</v>
      </c>
      <c r="I7417" s="7">
        <v>1.2</v>
      </c>
      <c r="J7417" s="7">
        <v>25</v>
      </c>
      <c r="K7417" s="4">
        <v>3600</v>
      </c>
      <c r="L7417" s="5">
        <v>3600.0001000000002</v>
      </c>
      <c r="M7417">
        <v>159691.32</v>
      </c>
      <c r="N7417" s="3">
        <v>1</v>
      </c>
      <c r="O7417" s="50" t="e">
        <f>INDEX([1]Dados!$M$2:$N$26779,MATCH($P7417,[1]Dados!$N$2:$N$26779,),2)</f>
        <v>#N/A</v>
      </c>
      <c r="P7417">
        <v>178384</v>
      </c>
      <c r="Q7417" s="1">
        <v>37344</v>
      </c>
      <c r="R7417" s="1">
        <v>37384</v>
      </c>
      <c r="S7417" t="s">
        <v>960</v>
      </c>
    </row>
    <row r="7418" spans="1:19" x14ac:dyDescent="0.2">
      <c r="A7418" s="7">
        <v>160030</v>
      </c>
      <c r="B7418" s="3">
        <v>6050</v>
      </c>
      <c r="C7418" s="3" t="s">
        <v>96</v>
      </c>
      <c r="D7418" s="2" t="s">
        <v>539</v>
      </c>
      <c r="E7418" s="3">
        <v>20</v>
      </c>
      <c r="F7418" s="17">
        <v>0</v>
      </c>
      <c r="G7418" s="17">
        <v>1</v>
      </c>
      <c r="H7418" s="17">
        <v>0</v>
      </c>
      <c r="I7418" s="7">
        <v>1.3</v>
      </c>
      <c r="J7418" s="7">
        <v>25</v>
      </c>
      <c r="K7418" s="4">
        <v>3600</v>
      </c>
      <c r="L7418" s="5">
        <v>3600.0001000000002</v>
      </c>
      <c r="M7418">
        <v>159691.32</v>
      </c>
      <c r="N7418" s="3">
        <v>1</v>
      </c>
      <c r="O7418" s="50" t="e">
        <f>INDEX([1]Dados!$M$2:$N$26779,MATCH($P7418,[1]Dados!$N$2:$N$26779,),2)</f>
        <v>#N/A</v>
      </c>
      <c r="P7418">
        <v>178384</v>
      </c>
      <c r="Q7418" s="1">
        <v>37344</v>
      </c>
      <c r="R7418" s="1">
        <v>37384</v>
      </c>
      <c r="S7418" t="s">
        <v>960</v>
      </c>
    </row>
    <row r="7419" spans="1:19" x14ac:dyDescent="0.2">
      <c r="A7419" s="7">
        <v>160030</v>
      </c>
      <c r="B7419" s="3">
        <v>6050</v>
      </c>
      <c r="C7419" s="3" t="s">
        <v>96</v>
      </c>
      <c r="D7419" s="2" t="s">
        <v>539</v>
      </c>
      <c r="E7419" s="3">
        <v>20</v>
      </c>
      <c r="F7419" s="17">
        <v>0</v>
      </c>
      <c r="G7419" s="17">
        <v>1</v>
      </c>
      <c r="H7419" s="17">
        <v>0</v>
      </c>
      <c r="I7419" s="7">
        <v>1.4</v>
      </c>
      <c r="J7419" s="7">
        <v>25</v>
      </c>
      <c r="K7419" s="4">
        <v>3600</v>
      </c>
      <c r="L7419" s="5">
        <v>3600.0001000000002</v>
      </c>
      <c r="M7419">
        <v>574000</v>
      </c>
      <c r="N7419" s="3">
        <v>1</v>
      </c>
      <c r="O7419" s="50" t="e">
        <f>INDEX([1]Dados!$M$2:$N$26779,MATCH($P7419,[1]Dados!$N$2:$N$26779,),2)</f>
        <v>#N/A</v>
      </c>
      <c r="P7419">
        <v>178410</v>
      </c>
      <c r="Q7419" s="1">
        <v>37344</v>
      </c>
      <c r="R7419" s="1">
        <v>37384</v>
      </c>
      <c r="S7419" t="s">
        <v>959</v>
      </c>
    </row>
    <row r="7420" spans="1:19" x14ac:dyDescent="0.2">
      <c r="A7420" s="7">
        <v>160030</v>
      </c>
      <c r="B7420" s="3">
        <v>6050</v>
      </c>
      <c r="C7420" s="3" t="s">
        <v>96</v>
      </c>
      <c r="D7420" s="2" t="s">
        <v>539</v>
      </c>
      <c r="E7420" s="3">
        <v>20</v>
      </c>
      <c r="F7420" s="17">
        <v>0</v>
      </c>
      <c r="G7420" s="17">
        <v>1</v>
      </c>
      <c r="H7420" s="17">
        <v>0</v>
      </c>
      <c r="I7420" s="7">
        <v>1.5</v>
      </c>
      <c r="J7420" s="7">
        <v>25</v>
      </c>
      <c r="K7420" s="4">
        <v>3600</v>
      </c>
      <c r="L7420" s="5">
        <v>3600.0001000000002</v>
      </c>
      <c r="M7420">
        <v>99928</v>
      </c>
      <c r="N7420" s="3">
        <v>1</v>
      </c>
      <c r="O7420" s="50" t="e">
        <f>INDEX([1]Dados!$M$2:$N$26779,MATCH($P7420,[1]Dados!$N$2:$N$26779,),2)</f>
        <v>#N/A</v>
      </c>
      <c r="P7420">
        <v>178440</v>
      </c>
      <c r="Q7420" s="1">
        <v>37344</v>
      </c>
      <c r="R7420" s="1">
        <v>37384</v>
      </c>
      <c r="S7420" t="s">
        <v>959</v>
      </c>
    </row>
    <row r="7421" spans="1:19" x14ac:dyDescent="0.2">
      <c r="A7421" s="7">
        <v>160030</v>
      </c>
      <c r="B7421" s="3">
        <v>6050</v>
      </c>
      <c r="C7421" s="3" t="s">
        <v>96</v>
      </c>
      <c r="D7421" s="2" t="s">
        <v>539</v>
      </c>
      <c r="E7421" s="3">
        <v>20</v>
      </c>
      <c r="F7421" s="17">
        <v>0</v>
      </c>
      <c r="G7421" s="17">
        <v>1</v>
      </c>
      <c r="H7421" s="17">
        <v>0</v>
      </c>
      <c r="I7421" s="7">
        <v>1.1000000000000001</v>
      </c>
      <c r="J7421" s="7">
        <v>25</v>
      </c>
      <c r="K7421" s="4">
        <v>3600</v>
      </c>
      <c r="L7421" s="5">
        <v>3600.0001000000002</v>
      </c>
      <c r="M7421">
        <v>696893.51</v>
      </c>
      <c r="N7421" s="3">
        <v>1</v>
      </c>
      <c r="O7421" s="50" t="e">
        <f>INDEX([1]Dados!$M$2:$N$26779,MATCH($P7421,[1]Dados!$N$2:$N$26779,),2)</f>
        <v>#N/A</v>
      </c>
      <c r="P7421">
        <v>178488</v>
      </c>
      <c r="Q7421" s="1">
        <v>37344</v>
      </c>
      <c r="R7421" s="1">
        <v>37384</v>
      </c>
      <c r="S7421" t="s">
        <v>960</v>
      </c>
    </row>
    <row r="7422" spans="1:19" x14ac:dyDescent="0.2">
      <c r="A7422" s="7">
        <v>160030</v>
      </c>
      <c r="B7422" s="3">
        <v>6050</v>
      </c>
      <c r="C7422" s="3" t="s">
        <v>96</v>
      </c>
      <c r="D7422" s="2" t="s">
        <v>539</v>
      </c>
      <c r="E7422" s="3">
        <v>20</v>
      </c>
      <c r="F7422" s="17">
        <v>0</v>
      </c>
      <c r="G7422" s="17">
        <v>1</v>
      </c>
      <c r="H7422" s="17">
        <v>0</v>
      </c>
      <c r="I7422" s="7">
        <v>1.1100000000000001</v>
      </c>
      <c r="J7422" s="7">
        <v>25</v>
      </c>
      <c r="K7422" s="4">
        <v>3600</v>
      </c>
      <c r="L7422" s="5">
        <v>3600.0001000000002</v>
      </c>
      <c r="M7422">
        <v>696893.51</v>
      </c>
      <c r="N7422" s="3">
        <v>1</v>
      </c>
      <c r="O7422" s="50" t="e">
        <f>INDEX([1]Dados!$M$2:$N$26779,MATCH($P7422,[1]Dados!$N$2:$N$26779,),2)</f>
        <v>#N/A</v>
      </c>
      <c r="P7422">
        <v>178488</v>
      </c>
      <c r="Q7422" s="1">
        <v>37344</v>
      </c>
      <c r="R7422" s="1">
        <v>37384</v>
      </c>
      <c r="S7422" t="s">
        <v>960</v>
      </c>
    </row>
    <row r="7423" spans="1:19" x14ac:dyDescent="0.2">
      <c r="A7423" s="7">
        <v>160030</v>
      </c>
      <c r="B7423" s="3">
        <v>6050</v>
      </c>
      <c r="C7423" s="3" t="s">
        <v>96</v>
      </c>
      <c r="D7423" s="2" t="s">
        <v>539</v>
      </c>
      <c r="E7423" s="3">
        <v>20</v>
      </c>
      <c r="F7423" s="17">
        <v>0</v>
      </c>
      <c r="G7423" s="17">
        <v>1</v>
      </c>
      <c r="H7423" s="17">
        <v>0</v>
      </c>
      <c r="I7423" s="7">
        <v>1.1200000000000001</v>
      </c>
      <c r="J7423" s="7">
        <v>14</v>
      </c>
      <c r="K7423" s="4">
        <v>3600</v>
      </c>
      <c r="L7423" s="5">
        <v>3600.0001000000002</v>
      </c>
      <c r="M7423">
        <v>696893.51</v>
      </c>
      <c r="N7423" s="3">
        <v>1</v>
      </c>
      <c r="O7423" s="50" t="e">
        <f>INDEX([1]Dados!$M$2:$N$26779,MATCH($P7423,[1]Dados!$N$2:$N$26779,),2)</f>
        <v>#N/A</v>
      </c>
      <c r="P7423">
        <v>178488</v>
      </c>
      <c r="Q7423" s="1">
        <v>37344</v>
      </c>
      <c r="R7423" s="1">
        <v>37384</v>
      </c>
      <c r="S7423" t="s">
        <v>960</v>
      </c>
    </row>
    <row r="7424" spans="1:19" x14ac:dyDescent="0.2">
      <c r="A7424" s="7">
        <v>160030</v>
      </c>
      <c r="B7424" s="3">
        <v>6050</v>
      </c>
      <c r="C7424" s="3" t="s">
        <v>96</v>
      </c>
      <c r="D7424" s="2" t="s">
        <v>539</v>
      </c>
      <c r="E7424" s="3">
        <v>20</v>
      </c>
      <c r="F7424" s="17">
        <v>0</v>
      </c>
      <c r="G7424" s="17">
        <v>1</v>
      </c>
      <c r="H7424" s="17">
        <v>0</v>
      </c>
      <c r="I7424" s="7">
        <v>1.1299999999999999</v>
      </c>
      <c r="J7424" s="7">
        <v>20</v>
      </c>
      <c r="K7424" s="4">
        <v>3600</v>
      </c>
      <c r="L7424" s="5">
        <v>3600.0001000000002</v>
      </c>
      <c r="M7424">
        <v>696893.51</v>
      </c>
      <c r="N7424" s="3">
        <v>1</v>
      </c>
      <c r="O7424" s="50" t="e">
        <f>INDEX([1]Dados!$M$2:$N$26779,MATCH($P7424,[1]Dados!$N$2:$N$26779,),2)</f>
        <v>#N/A</v>
      </c>
      <c r="P7424">
        <v>178488</v>
      </c>
      <c r="Q7424" s="1">
        <v>37344</v>
      </c>
      <c r="R7424" s="1">
        <v>37384</v>
      </c>
      <c r="S7424" t="s">
        <v>960</v>
      </c>
    </row>
    <row r="7425" spans="1:19" x14ac:dyDescent="0.2">
      <c r="A7425" s="7">
        <v>160030</v>
      </c>
      <c r="B7425" s="3">
        <v>6050</v>
      </c>
      <c r="C7425" s="3" t="s">
        <v>96</v>
      </c>
      <c r="D7425" s="2" t="s">
        <v>539</v>
      </c>
      <c r="E7425" s="3">
        <v>20</v>
      </c>
      <c r="F7425" s="17">
        <v>0</v>
      </c>
      <c r="G7425" s="17">
        <v>1</v>
      </c>
      <c r="H7425" s="17">
        <v>0</v>
      </c>
      <c r="I7425" s="7">
        <v>1.5</v>
      </c>
      <c r="J7425" s="7">
        <v>25</v>
      </c>
      <c r="K7425" s="4">
        <v>3600</v>
      </c>
      <c r="L7425" s="5">
        <v>3600.0001000000002</v>
      </c>
      <c r="M7425">
        <v>696893.51</v>
      </c>
      <c r="N7425" s="3">
        <v>1</v>
      </c>
      <c r="O7425" s="50" t="e">
        <f>INDEX([1]Dados!$M$2:$N$26779,MATCH($P7425,[1]Dados!$N$2:$N$26779,),2)</f>
        <v>#N/A</v>
      </c>
      <c r="P7425">
        <v>178488</v>
      </c>
      <c r="Q7425" s="1">
        <v>37344</v>
      </c>
      <c r="R7425" s="1">
        <v>37384</v>
      </c>
      <c r="S7425" t="s">
        <v>960</v>
      </c>
    </row>
    <row r="7426" spans="1:19" x14ac:dyDescent="0.2">
      <c r="A7426" s="7">
        <v>160030</v>
      </c>
      <c r="B7426" s="3">
        <v>6050</v>
      </c>
      <c r="C7426" s="3" t="s">
        <v>96</v>
      </c>
      <c r="D7426" s="2" t="s">
        <v>539</v>
      </c>
      <c r="E7426" s="3">
        <v>20</v>
      </c>
      <c r="F7426" s="17">
        <v>0</v>
      </c>
      <c r="G7426" s="17">
        <v>1</v>
      </c>
      <c r="H7426" s="17">
        <v>0</v>
      </c>
      <c r="I7426" s="7">
        <v>1.6</v>
      </c>
      <c r="J7426" s="7">
        <v>25</v>
      </c>
      <c r="K7426" s="4">
        <v>3600</v>
      </c>
      <c r="L7426" s="5">
        <v>3600.0001000000002</v>
      </c>
      <c r="M7426">
        <v>696893.51</v>
      </c>
      <c r="N7426" s="3">
        <v>1</v>
      </c>
      <c r="O7426" s="50" t="e">
        <f>INDEX([1]Dados!$M$2:$N$26779,MATCH($P7426,[1]Dados!$N$2:$N$26779,),2)</f>
        <v>#N/A</v>
      </c>
      <c r="P7426">
        <v>178488</v>
      </c>
      <c r="Q7426" s="1">
        <v>37344</v>
      </c>
      <c r="R7426" s="1">
        <v>37384</v>
      </c>
      <c r="S7426" t="s">
        <v>960</v>
      </c>
    </row>
    <row r="7427" spans="1:19" x14ac:dyDescent="0.2">
      <c r="A7427" s="7">
        <v>160030</v>
      </c>
      <c r="B7427" s="3">
        <v>6050</v>
      </c>
      <c r="C7427" s="3" t="s">
        <v>96</v>
      </c>
      <c r="D7427" s="2" t="s">
        <v>539</v>
      </c>
      <c r="E7427" s="3">
        <v>20</v>
      </c>
      <c r="F7427" s="17">
        <v>0</v>
      </c>
      <c r="G7427" s="17">
        <v>1</v>
      </c>
      <c r="H7427" s="17">
        <v>0</v>
      </c>
      <c r="I7427" s="7">
        <v>1.7</v>
      </c>
      <c r="J7427" s="7">
        <v>25</v>
      </c>
      <c r="K7427" s="4">
        <v>3600</v>
      </c>
      <c r="L7427" s="5">
        <v>3600.0001000000002</v>
      </c>
      <c r="M7427">
        <v>696893.51</v>
      </c>
      <c r="N7427" s="3">
        <v>1</v>
      </c>
      <c r="O7427" s="50" t="e">
        <f>INDEX([1]Dados!$M$2:$N$26779,MATCH($P7427,[1]Dados!$N$2:$N$26779,),2)</f>
        <v>#N/A</v>
      </c>
      <c r="P7427">
        <v>178488</v>
      </c>
      <c r="Q7427" s="1">
        <v>37344</v>
      </c>
      <c r="R7427" s="1">
        <v>37384</v>
      </c>
      <c r="S7427" t="s">
        <v>960</v>
      </c>
    </row>
    <row r="7428" spans="1:19" x14ac:dyDescent="0.2">
      <c r="A7428" s="7">
        <v>160030</v>
      </c>
      <c r="B7428" s="3">
        <v>6050</v>
      </c>
      <c r="C7428" s="3" t="s">
        <v>96</v>
      </c>
      <c r="D7428" s="2" t="s">
        <v>539</v>
      </c>
      <c r="E7428" s="3">
        <v>20</v>
      </c>
      <c r="F7428" s="17">
        <v>0</v>
      </c>
      <c r="G7428" s="17">
        <v>1</v>
      </c>
      <c r="H7428" s="17">
        <v>0</v>
      </c>
      <c r="I7428" s="7">
        <v>1.8</v>
      </c>
      <c r="J7428" s="7">
        <v>25</v>
      </c>
      <c r="K7428" s="4">
        <v>3600</v>
      </c>
      <c r="L7428" s="5">
        <v>3600.0001000000002</v>
      </c>
      <c r="M7428">
        <v>696893.51</v>
      </c>
      <c r="N7428" s="3">
        <v>1</v>
      </c>
      <c r="O7428" s="50" t="e">
        <f>INDEX([1]Dados!$M$2:$N$26779,MATCH($P7428,[1]Dados!$N$2:$N$26779,),2)</f>
        <v>#N/A</v>
      </c>
      <c r="P7428">
        <v>178488</v>
      </c>
      <c r="Q7428" s="1">
        <v>37344</v>
      </c>
      <c r="R7428" s="1">
        <v>37384</v>
      </c>
      <c r="S7428" t="s">
        <v>960</v>
      </c>
    </row>
    <row r="7429" spans="1:19" x14ac:dyDescent="0.2">
      <c r="A7429" s="7">
        <v>160030</v>
      </c>
      <c r="B7429" s="3">
        <v>6050</v>
      </c>
      <c r="C7429" s="3" t="s">
        <v>96</v>
      </c>
      <c r="D7429" s="2" t="s">
        <v>539</v>
      </c>
      <c r="E7429" s="3">
        <v>20</v>
      </c>
      <c r="F7429" s="17">
        <v>0</v>
      </c>
      <c r="G7429" s="17">
        <v>1</v>
      </c>
      <c r="H7429" s="17">
        <v>0</v>
      </c>
      <c r="I7429" s="7">
        <v>1.9</v>
      </c>
      <c r="J7429" s="7">
        <v>20</v>
      </c>
      <c r="K7429" s="4">
        <v>3600</v>
      </c>
      <c r="L7429" s="5">
        <v>3600.0001000000002</v>
      </c>
      <c r="M7429">
        <v>696893.51</v>
      </c>
      <c r="N7429" s="3">
        <v>1</v>
      </c>
      <c r="O7429" s="50" t="e">
        <f>INDEX([1]Dados!$M$2:$N$26779,MATCH($P7429,[1]Dados!$N$2:$N$26779,),2)</f>
        <v>#N/A</v>
      </c>
      <c r="P7429">
        <v>178488</v>
      </c>
      <c r="Q7429" s="1">
        <v>37344</v>
      </c>
      <c r="R7429" s="1">
        <v>37384</v>
      </c>
      <c r="S7429" t="s">
        <v>960</v>
      </c>
    </row>
    <row r="7430" spans="1:19" x14ac:dyDescent="0.2">
      <c r="A7430" s="7">
        <v>160030</v>
      </c>
      <c r="B7430" s="3">
        <v>6050</v>
      </c>
      <c r="C7430" s="3" t="s">
        <v>96</v>
      </c>
      <c r="D7430" s="2" t="s">
        <v>539</v>
      </c>
      <c r="E7430" s="3">
        <v>20</v>
      </c>
      <c r="F7430" s="17">
        <v>0</v>
      </c>
      <c r="G7430" s="17">
        <v>1</v>
      </c>
      <c r="H7430" s="17">
        <v>0</v>
      </c>
      <c r="I7430" s="7">
        <v>1.1399999999999999</v>
      </c>
      <c r="J7430" s="7">
        <v>13</v>
      </c>
      <c r="K7430" s="4">
        <v>3600</v>
      </c>
      <c r="L7430" s="5">
        <v>3600.0001000000002</v>
      </c>
      <c r="M7430">
        <v>430000</v>
      </c>
      <c r="N7430" s="3">
        <v>1</v>
      </c>
      <c r="O7430" s="50" t="e">
        <f>INDEX([1]Dados!$M$2:$N$26779,MATCH($P7430,[1]Dados!$N$2:$N$26779,),2)</f>
        <v>#N/A</v>
      </c>
      <c r="P7430">
        <v>178501</v>
      </c>
      <c r="Q7430" s="1">
        <v>37344</v>
      </c>
      <c r="R7430" s="1">
        <v>37384</v>
      </c>
      <c r="S7430" t="s">
        <v>960</v>
      </c>
    </row>
    <row r="7431" spans="1:19" x14ac:dyDescent="0.2">
      <c r="A7431" s="7">
        <v>291410</v>
      </c>
      <c r="B7431" s="3">
        <v>35831</v>
      </c>
      <c r="C7431" s="3" t="s">
        <v>31</v>
      </c>
      <c r="D7431" s="2" t="s">
        <v>482</v>
      </c>
      <c r="E7431" s="3">
        <v>20</v>
      </c>
      <c r="F7431" s="17">
        <v>0</v>
      </c>
      <c r="G7431" s="17">
        <v>1</v>
      </c>
      <c r="H7431" s="17">
        <v>0</v>
      </c>
      <c r="I7431" s="7" t="s">
        <v>3</v>
      </c>
      <c r="J7431" s="7">
        <v>0</v>
      </c>
      <c r="K7431" s="4">
        <v>1203</v>
      </c>
      <c r="L7431" s="5">
        <v>1203.0829000000001</v>
      </c>
      <c r="M7431">
        <v>27324.75</v>
      </c>
      <c r="N7431" s="3">
        <v>1</v>
      </c>
      <c r="O7431" s="50" t="e">
        <f>INDEX([1]Dados!$M$2:$N$26779,MATCH($P7431,[1]Dados!$N$2:$N$26779,),2)</f>
        <v>#N/A</v>
      </c>
      <c r="P7431">
        <v>177038</v>
      </c>
      <c r="Q7431" s="1">
        <v>37344</v>
      </c>
      <c r="R7431" s="1">
        <v>37384</v>
      </c>
      <c r="S7431" t="s">
        <v>2134</v>
      </c>
    </row>
    <row r="7432" spans="1:19" x14ac:dyDescent="0.2">
      <c r="A7432" s="7">
        <v>291410</v>
      </c>
      <c r="B7432" s="3">
        <v>35831</v>
      </c>
      <c r="C7432" s="3" t="s">
        <v>31</v>
      </c>
      <c r="D7432" s="2" t="s">
        <v>482</v>
      </c>
      <c r="E7432" s="3">
        <v>20</v>
      </c>
      <c r="F7432" s="17">
        <v>0</v>
      </c>
      <c r="G7432" s="17">
        <v>1</v>
      </c>
      <c r="H7432" s="17">
        <v>0</v>
      </c>
      <c r="I7432" s="7">
        <v>1.1000000000000001</v>
      </c>
      <c r="J7432" s="7">
        <v>24</v>
      </c>
      <c r="K7432" s="4">
        <v>1214</v>
      </c>
      <c r="L7432" s="5">
        <v>1214.0589</v>
      </c>
      <c r="M7432">
        <v>226800</v>
      </c>
      <c r="N7432" s="33">
        <v>1</v>
      </c>
      <c r="O7432" s="50" t="e">
        <f>INDEX([1]Dados!$M$2:$N$26779,MATCH($P7432,[1]Dados!$N$2:$N$26779,),2)</f>
        <v>#N/A</v>
      </c>
      <c r="P7432">
        <v>178364</v>
      </c>
      <c r="Q7432" s="1">
        <v>37355</v>
      </c>
      <c r="R7432" s="1">
        <v>37435</v>
      </c>
      <c r="S7432" t="s">
        <v>2489</v>
      </c>
    </row>
    <row r="7433" spans="1:19" x14ac:dyDescent="0.2">
      <c r="A7433" s="7">
        <v>291410</v>
      </c>
      <c r="B7433" s="3">
        <v>35831</v>
      </c>
      <c r="C7433" s="3" t="s">
        <v>31</v>
      </c>
      <c r="D7433" s="2" t="s">
        <v>482</v>
      </c>
      <c r="E7433" s="3">
        <v>20</v>
      </c>
      <c r="F7433" s="17">
        <v>0</v>
      </c>
      <c r="G7433" s="17">
        <v>1</v>
      </c>
      <c r="H7433" s="17">
        <v>0</v>
      </c>
      <c r="I7433" s="7">
        <v>2.1</v>
      </c>
      <c r="J7433" s="7">
        <v>14</v>
      </c>
      <c r="K7433" s="4">
        <v>1214</v>
      </c>
      <c r="L7433" s="5">
        <v>1214.8577</v>
      </c>
      <c r="M7433">
        <v>131904</v>
      </c>
      <c r="N7433" s="33">
        <v>1</v>
      </c>
      <c r="O7433" s="50" t="e">
        <f>INDEX([1]Dados!$M$2:$N$26779,MATCH($P7433,[1]Dados!$N$2:$N$26779,),2)</f>
        <v>#N/A</v>
      </c>
      <c r="P7433">
        <v>177131</v>
      </c>
      <c r="Q7433" s="1">
        <v>37355</v>
      </c>
      <c r="R7433" s="1">
        <v>37435</v>
      </c>
      <c r="S7433" t="s">
        <v>2490</v>
      </c>
    </row>
    <row r="7434" spans="1:19" x14ac:dyDescent="0.2">
      <c r="A7434" s="7">
        <v>291410</v>
      </c>
      <c r="B7434" s="3">
        <v>35831</v>
      </c>
      <c r="C7434" s="3" t="s">
        <v>31</v>
      </c>
      <c r="D7434" s="2" t="s">
        <v>482</v>
      </c>
      <c r="E7434" s="3">
        <v>20</v>
      </c>
      <c r="F7434" s="17">
        <v>0</v>
      </c>
      <c r="G7434" s="17">
        <v>1</v>
      </c>
      <c r="H7434" s="17">
        <v>0</v>
      </c>
      <c r="I7434" s="7">
        <v>3.1</v>
      </c>
      <c r="J7434" s="7">
        <v>20</v>
      </c>
      <c r="K7434" s="4">
        <v>1293</v>
      </c>
      <c r="L7434" s="5">
        <v>1293.0592999999999</v>
      </c>
      <c r="M7434">
        <v>20243.98</v>
      </c>
      <c r="N7434" s="33">
        <v>1</v>
      </c>
      <c r="O7434" s="50" t="e">
        <f>INDEX([1]Dados!$M$2:$N$26779,MATCH($P7434,[1]Dados!$N$2:$N$26779,),2)</f>
        <v>#N/A</v>
      </c>
      <c r="P7434">
        <v>178226</v>
      </c>
      <c r="Q7434" s="1">
        <v>37355</v>
      </c>
      <c r="R7434" s="1">
        <v>37435</v>
      </c>
      <c r="S7434" t="s">
        <v>2491</v>
      </c>
    </row>
    <row r="7435" spans="1:19" x14ac:dyDescent="0.2">
      <c r="A7435" s="7">
        <v>291410</v>
      </c>
      <c r="B7435" s="3">
        <v>35831</v>
      </c>
      <c r="C7435" s="3" t="s">
        <v>31</v>
      </c>
      <c r="D7435" s="2" t="s">
        <v>482</v>
      </c>
      <c r="E7435" s="3">
        <v>20</v>
      </c>
      <c r="F7435" s="17">
        <v>0</v>
      </c>
      <c r="G7435" s="17">
        <v>1</v>
      </c>
      <c r="H7435" s="17">
        <v>0</v>
      </c>
      <c r="I7435" s="7">
        <v>3.2</v>
      </c>
      <c r="J7435" s="7">
        <v>22</v>
      </c>
      <c r="K7435" s="4">
        <v>1293</v>
      </c>
      <c r="L7435" s="5">
        <v>1293.0592999999999</v>
      </c>
      <c r="M7435">
        <v>20243.98</v>
      </c>
      <c r="N7435" s="33">
        <v>1</v>
      </c>
      <c r="O7435" s="50" t="e">
        <f>INDEX([1]Dados!$M$2:$N$26779,MATCH($P7435,[1]Dados!$N$2:$N$26779,),2)</f>
        <v>#N/A</v>
      </c>
      <c r="P7435">
        <v>178226</v>
      </c>
      <c r="Q7435" s="1">
        <v>37355</v>
      </c>
      <c r="R7435" s="1">
        <v>37435</v>
      </c>
      <c r="S7435" t="s">
        <v>2491</v>
      </c>
    </row>
    <row r="7436" spans="1:19" x14ac:dyDescent="0.2">
      <c r="A7436" s="7">
        <v>292160</v>
      </c>
      <c r="B7436" s="3">
        <v>37338</v>
      </c>
      <c r="C7436" s="3" t="s">
        <v>31</v>
      </c>
      <c r="D7436" s="2" t="s">
        <v>579</v>
      </c>
      <c r="E7436" s="3">
        <v>20</v>
      </c>
      <c r="F7436" s="17">
        <v>0</v>
      </c>
      <c r="G7436" s="17">
        <v>1</v>
      </c>
      <c r="H7436" s="17">
        <v>0</v>
      </c>
      <c r="I7436" s="7" t="s">
        <v>3</v>
      </c>
      <c r="J7436" s="7">
        <v>0</v>
      </c>
      <c r="K7436" s="4">
        <v>1203</v>
      </c>
      <c r="L7436" s="5">
        <v>1203.0829000000001</v>
      </c>
      <c r="M7436">
        <v>33947.31</v>
      </c>
      <c r="N7436" s="33">
        <v>1</v>
      </c>
      <c r="O7436" s="50" t="e">
        <f>INDEX([1]Dados!$M$2:$N$26779,MATCH($P7436,[1]Dados!$N$2:$N$26779,),2)</f>
        <v>#N/A</v>
      </c>
      <c r="P7436">
        <v>177039</v>
      </c>
      <c r="Q7436" s="1">
        <v>37344</v>
      </c>
      <c r="R7436" s="1">
        <v>37425</v>
      </c>
      <c r="S7436" t="s">
        <v>2134</v>
      </c>
    </row>
    <row r="7437" spans="1:19" x14ac:dyDescent="0.2">
      <c r="A7437" s="7">
        <v>292160</v>
      </c>
      <c r="B7437" s="3">
        <v>37338</v>
      </c>
      <c r="C7437" s="3" t="s">
        <v>31</v>
      </c>
      <c r="D7437" s="2" t="s">
        <v>579</v>
      </c>
      <c r="E7437" s="3">
        <v>20</v>
      </c>
      <c r="F7437" s="17">
        <v>0</v>
      </c>
      <c r="G7437" s="17">
        <v>1</v>
      </c>
      <c r="H7437" s="17">
        <v>0</v>
      </c>
      <c r="I7437" s="7">
        <v>1.1000000000000001</v>
      </c>
      <c r="J7437" s="7">
        <v>25</v>
      </c>
      <c r="K7437" s="4">
        <v>1214</v>
      </c>
      <c r="L7437" s="5">
        <v>1214.0589</v>
      </c>
      <c r="M7437">
        <v>256800</v>
      </c>
      <c r="N7437" s="33">
        <v>1</v>
      </c>
      <c r="O7437" s="50" t="e">
        <f>INDEX([1]Dados!$M$2:$N$26779,MATCH($P7437,[1]Dados!$N$2:$N$26779,),2)</f>
        <v>#N/A</v>
      </c>
      <c r="P7437">
        <v>178365</v>
      </c>
      <c r="Q7437" s="1">
        <v>37344</v>
      </c>
      <c r="R7437" s="1">
        <v>37425</v>
      </c>
      <c r="S7437" t="s">
        <v>1479</v>
      </c>
    </row>
    <row r="7438" spans="1:19" x14ac:dyDescent="0.2">
      <c r="A7438" s="7">
        <v>292160</v>
      </c>
      <c r="B7438" s="3">
        <v>37338</v>
      </c>
      <c r="C7438" s="3" t="s">
        <v>31</v>
      </c>
      <c r="D7438" s="2" t="s">
        <v>579</v>
      </c>
      <c r="E7438" s="3">
        <v>20</v>
      </c>
      <c r="F7438" s="17">
        <v>0</v>
      </c>
      <c r="G7438" s="17">
        <v>1</v>
      </c>
      <c r="H7438" s="17">
        <v>0</v>
      </c>
      <c r="I7438" s="7">
        <v>1.2</v>
      </c>
      <c r="J7438" s="7">
        <v>27</v>
      </c>
      <c r="K7438" s="4">
        <v>1214</v>
      </c>
      <c r="L7438" s="5">
        <v>1214.0589</v>
      </c>
      <c r="M7438">
        <v>256800</v>
      </c>
      <c r="N7438" s="33">
        <v>1</v>
      </c>
      <c r="O7438" s="50" t="e">
        <f>INDEX([1]Dados!$M$2:$N$26779,MATCH($P7438,[1]Dados!$N$2:$N$26779,),2)</f>
        <v>#N/A</v>
      </c>
      <c r="P7438">
        <v>178365</v>
      </c>
      <c r="Q7438" s="1">
        <v>37344</v>
      </c>
      <c r="R7438" s="1">
        <v>37425</v>
      </c>
      <c r="S7438" t="s">
        <v>1479</v>
      </c>
    </row>
    <row r="7439" spans="1:19" x14ac:dyDescent="0.2">
      <c r="A7439" s="7">
        <v>292160</v>
      </c>
      <c r="B7439" s="3">
        <v>37338</v>
      </c>
      <c r="C7439" s="3" t="s">
        <v>31</v>
      </c>
      <c r="D7439" s="2" t="s">
        <v>579</v>
      </c>
      <c r="E7439" s="3">
        <v>20</v>
      </c>
      <c r="F7439" s="17">
        <v>0</v>
      </c>
      <c r="G7439" s="17">
        <v>1</v>
      </c>
      <c r="H7439" s="17">
        <v>0</v>
      </c>
      <c r="I7439" s="7">
        <v>1.3</v>
      </c>
      <c r="J7439" s="7">
        <v>20</v>
      </c>
      <c r="K7439" s="4">
        <v>1214</v>
      </c>
      <c r="L7439" s="5">
        <v>1214.0589</v>
      </c>
      <c r="M7439">
        <v>256800</v>
      </c>
      <c r="N7439" s="33">
        <v>1</v>
      </c>
      <c r="O7439" s="50" t="e">
        <f>INDEX([1]Dados!$M$2:$N$26779,MATCH($P7439,[1]Dados!$N$2:$N$26779,),2)</f>
        <v>#N/A</v>
      </c>
      <c r="P7439">
        <v>178365</v>
      </c>
      <c r="Q7439" s="1">
        <v>37344</v>
      </c>
      <c r="R7439" s="1">
        <v>37425</v>
      </c>
      <c r="S7439" t="s">
        <v>1479</v>
      </c>
    </row>
    <row r="7440" spans="1:19" x14ac:dyDescent="0.2">
      <c r="A7440" s="7">
        <v>292160</v>
      </c>
      <c r="B7440" s="3">
        <v>37338</v>
      </c>
      <c r="C7440" s="3" t="s">
        <v>31</v>
      </c>
      <c r="D7440" s="2" t="s">
        <v>579</v>
      </c>
      <c r="E7440" s="3">
        <v>20</v>
      </c>
      <c r="F7440" s="17">
        <v>0</v>
      </c>
      <c r="G7440" s="17">
        <v>1</v>
      </c>
      <c r="H7440" s="17">
        <v>0</v>
      </c>
      <c r="I7440" s="7">
        <v>1.4</v>
      </c>
      <c r="J7440" s="7">
        <v>18</v>
      </c>
      <c r="K7440" s="4">
        <v>1214</v>
      </c>
      <c r="L7440" s="5">
        <v>1214.0589</v>
      </c>
      <c r="M7440">
        <v>256800</v>
      </c>
      <c r="N7440" s="33">
        <v>1</v>
      </c>
      <c r="O7440" s="50" t="e">
        <f>INDEX([1]Dados!$M$2:$N$26779,MATCH($P7440,[1]Dados!$N$2:$N$26779,),2)</f>
        <v>#N/A</v>
      </c>
      <c r="P7440">
        <v>178365</v>
      </c>
      <c r="Q7440" s="1">
        <v>37344</v>
      </c>
      <c r="R7440" s="1">
        <v>37425</v>
      </c>
      <c r="S7440" t="s">
        <v>1479</v>
      </c>
    </row>
    <row r="7441" spans="1:19" x14ac:dyDescent="0.2">
      <c r="A7441" s="7">
        <v>292160</v>
      </c>
      <c r="B7441" s="3">
        <v>37338</v>
      </c>
      <c r="C7441" s="3" t="s">
        <v>31</v>
      </c>
      <c r="D7441" s="2" t="s">
        <v>579</v>
      </c>
      <c r="E7441" s="3">
        <v>20</v>
      </c>
      <c r="F7441" s="17">
        <v>0</v>
      </c>
      <c r="G7441" s="17">
        <v>1</v>
      </c>
      <c r="H7441" s="17">
        <v>0</v>
      </c>
      <c r="I7441" s="7">
        <v>1.5</v>
      </c>
      <c r="J7441" s="7">
        <v>28</v>
      </c>
      <c r="K7441" s="4">
        <v>1214</v>
      </c>
      <c r="L7441" s="5">
        <v>1214.8577</v>
      </c>
      <c r="M7441">
        <v>135923.62</v>
      </c>
      <c r="N7441" s="33">
        <v>1</v>
      </c>
      <c r="O7441" s="50" t="e">
        <f>INDEX([1]Dados!$M$2:$N$26779,MATCH($P7441,[1]Dados!$N$2:$N$26779,),2)</f>
        <v>#N/A</v>
      </c>
      <c r="P7441">
        <v>177132</v>
      </c>
      <c r="Q7441" s="1">
        <v>37344</v>
      </c>
      <c r="R7441" s="1">
        <v>37425</v>
      </c>
      <c r="S7441" t="s">
        <v>914</v>
      </c>
    </row>
    <row r="7442" spans="1:19" x14ac:dyDescent="0.2">
      <c r="A7442" s="7">
        <v>292160</v>
      </c>
      <c r="B7442" s="3">
        <v>37338</v>
      </c>
      <c r="C7442" s="3" t="s">
        <v>31</v>
      </c>
      <c r="D7442" s="2" t="s">
        <v>579</v>
      </c>
      <c r="E7442" s="3">
        <v>20</v>
      </c>
      <c r="F7442" s="17">
        <v>0</v>
      </c>
      <c r="G7442" s="17">
        <v>1</v>
      </c>
      <c r="H7442" s="17">
        <v>0</v>
      </c>
      <c r="I7442" s="7">
        <v>1.6</v>
      </c>
      <c r="J7442" s="7">
        <v>15</v>
      </c>
      <c r="K7442" s="4">
        <v>1214</v>
      </c>
      <c r="L7442" s="5">
        <v>1214.8577</v>
      </c>
      <c r="M7442">
        <v>135923.62</v>
      </c>
      <c r="N7442" s="33">
        <v>1</v>
      </c>
      <c r="O7442" s="50" t="e">
        <f>INDEX([1]Dados!$M$2:$N$26779,MATCH($P7442,[1]Dados!$N$2:$N$26779,),2)</f>
        <v>#N/A</v>
      </c>
      <c r="P7442">
        <v>177132</v>
      </c>
      <c r="Q7442" s="1">
        <v>37344</v>
      </c>
      <c r="R7442" s="1">
        <v>37425</v>
      </c>
      <c r="S7442" t="s">
        <v>914</v>
      </c>
    </row>
    <row r="7443" spans="1:19" x14ac:dyDescent="0.2">
      <c r="A7443" s="7">
        <v>292160</v>
      </c>
      <c r="B7443" s="3">
        <v>37338</v>
      </c>
      <c r="C7443" s="3" t="s">
        <v>31</v>
      </c>
      <c r="D7443" s="2" t="s">
        <v>579</v>
      </c>
      <c r="E7443" s="3">
        <v>20</v>
      </c>
      <c r="F7443" s="17">
        <v>0</v>
      </c>
      <c r="G7443" s="17">
        <v>1</v>
      </c>
      <c r="H7443" s="17">
        <v>0</v>
      </c>
      <c r="I7443" s="7">
        <v>1.7</v>
      </c>
      <c r="J7443" s="7">
        <v>30</v>
      </c>
      <c r="K7443" s="4">
        <v>1214</v>
      </c>
      <c r="L7443" s="5">
        <v>1214.8577</v>
      </c>
      <c r="M7443">
        <v>135923.62</v>
      </c>
      <c r="N7443" s="33">
        <v>1</v>
      </c>
      <c r="O7443" s="50" t="e">
        <f>INDEX([1]Dados!$M$2:$N$26779,MATCH($P7443,[1]Dados!$N$2:$N$26779,),2)</f>
        <v>#N/A</v>
      </c>
      <c r="P7443">
        <v>177132</v>
      </c>
      <c r="Q7443" s="1">
        <v>37344</v>
      </c>
      <c r="R7443" s="1">
        <v>37425</v>
      </c>
      <c r="S7443" t="s">
        <v>914</v>
      </c>
    </row>
    <row r="7444" spans="1:19" x14ac:dyDescent="0.2">
      <c r="A7444" s="7">
        <v>292160</v>
      </c>
      <c r="B7444" s="3">
        <v>37338</v>
      </c>
      <c r="C7444" s="3" t="s">
        <v>31</v>
      </c>
      <c r="D7444" s="2" t="s">
        <v>579</v>
      </c>
      <c r="E7444" s="3">
        <v>20</v>
      </c>
      <c r="F7444" s="17">
        <v>0</v>
      </c>
      <c r="G7444" s="17">
        <v>1</v>
      </c>
      <c r="H7444" s="17">
        <v>0</v>
      </c>
      <c r="I7444" s="7">
        <v>1.8</v>
      </c>
      <c r="J7444" s="7">
        <v>18</v>
      </c>
      <c r="K7444" s="4">
        <v>1214</v>
      </c>
      <c r="L7444" s="5">
        <v>1214.8577</v>
      </c>
      <c r="M7444">
        <v>135923.62</v>
      </c>
      <c r="N7444" s="33">
        <v>1</v>
      </c>
      <c r="O7444" s="50" t="e">
        <f>INDEX([1]Dados!$M$2:$N$26779,MATCH($P7444,[1]Dados!$N$2:$N$26779,),2)</f>
        <v>#N/A</v>
      </c>
      <c r="P7444">
        <v>177132</v>
      </c>
      <c r="Q7444" s="1">
        <v>37344</v>
      </c>
      <c r="R7444" s="1">
        <v>37425</v>
      </c>
      <c r="S7444" t="s">
        <v>914</v>
      </c>
    </row>
    <row r="7445" spans="1:19" x14ac:dyDescent="0.2">
      <c r="A7445" s="7">
        <v>292160</v>
      </c>
      <c r="B7445" s="3">
        <v>37338</v>
      </c>
      <c r="C7445" s="3" t="s">
        <v>31</v>
      </c>
      <c r="D7445" s="2" t="s">
        <v>579</v>
      </c>
      <c r="E7445" s="3">
        <v>20</v>
      </c>
      <c r="F7445" s="17">
        <v>0</v>
      </c>
      <c r="G7445" s="17">
        <v>1</v>
      </c>
      <c r="H7445" s="17">
        <v>0</v>
      </c>
      <c r="I7445" s="7">
        <v>2.1</v>
      </c>
      <c r="J7445" s="7">
        <v>29</v>
      </c>
      <c r="K7445" s="4">
        <v>1293</v>
      </c>
      <c r="L7445" s="5">
        <v>1293.0592999999999</v>
      </c>
      <c r="M7445">
        <v>22290.03</v>
      </c>
      <c r="N7445" s="33">
        <v>1</v>
      </c>
      <c r="O7445" s="50" t="e">
        <f>INDEX([1]Dados!$M$2:$N$26779,MATCH($P7445,[1]Dados!$N$2:$N$26779,),2)</f>
        <v>#N/A</v>
      </c>
      <c r="P7445">
        <v>178756</v>
      </c>
      <c r="Q7445" s="1">
        <v>37344</v>
      </c>
      <c r="R7445" s="1">
        <v>37425</v>
      </c>
      <c r="S7445" t="s">
        <v>886</v>
      </c>
    </row>
    <row r="7446" spans="1:19" x14ac:dyDescent="0.2">
      <c r="A7446" s="7">
        <v>292240</v>
      </c>
      <c r="B7446" s="3">
        <v>37494</v>
      </c>
      <c r="C7446" s="3" t="s">
        <v>31</v>
      </c>
      <c r="D7446" s="2" t="s">
        <v>585</v>
      </c>
      <c r="E7446" s="3">
        <v>20</v>
      </c>
      <c r="F7446" s="17">
        <v>0</v>
      </c>
      <c r="G7446" s="17">
        <v>1</v>
      </c>
      <c r="H7446" s="17">
        <v>0</v>
      </c>
      <c r="I7446" s="7" t="s">
        <v>3</v>
      </c>
      <c r="J7446" s="7">
        <v>0</v>
      </c>
      <c r="K7446" s="4">
        <v>119</v>
      </c>
      <c r="L7446" s="5">
        <v>119.3861</v>
      </c>
      <c r="M7446">
        <v>309225.69</v>
      </c>
      <c r="N7446" s="33">
        <v>1</v>
      </c>
      <c r="O7446" s="50" t="e">
        <f>INDEX([1]Dados!$M$2:$N$26779,MATCH($P7446,[1]Dados!$N$2:$N$26779,),2)</f>
        <v>#N/A</v>
      </c>
      <c r="P7446">
        <v>177101</v>
      </c>
      <c r="Q7446" s="1">
        <v>37344</v>
      </c>
      <c r="R7446" s="1">
        <v>37413</v>
      </c>
      <c r="S7446" t="s">
        <v>2134</v>
      </c>
    </row>
    <row r="7447" spans="1:19" x14ac:dyDescent="0.2">
      <c r="A7447" s="7">
        <v>292240</v>
      </c>
      <c r="B7447" s="3">
        <v>37494</v>
      </c>
      <c r="C7447" s="3" t="s">
        <v>31</v>
      </c>
      <c r="D7447" s="2" t="s">
        <v>585</v>
      </c>
      <c r="E7447" s="3">
        <v>20</v>
      </c>
      <c r="F7447" s="17">
        <v>0</v>
      </c>
      <c r="G7447" s="17">
        <v>1</v>
      </c>
      <c r="H7447" s="17">
        <v>0</v>
      </c>
      <c r="I7447" s="7" t="s">
        <v>3</v>
      </c>
      <c r="J7447" s="7">
        <v>0</v>
      </c>
      <c r="K7447" s="4">
        <v>122</v>
      </c>
      <c r="L7447" s="5">
        <v>122.3861</v>
      </c>
      <c r="M7447">
        <v>186583.74</v>
      </c>
      <c r="N7447" s="33">
        <v>1</v>
      </c>
      <c r="O7447" s="50" t="e">
        <f>INDEX([1]Dados!$M$2:$N$26779,MATCH($P7447,[1]Dados!$N$2:$N$26779,),2)</f>
        <v>#N/A</v>
      </c>
      <c r="P7447">
        <v>177099</v>
      </c>
      <c r="Q7447" s="1">
        <v>37344</v>
      </c>
      <c r="R7447" s="1">
        <v>37413</v>
      </c>
      <c r="S7447" t="s">
        <v>2134</v>
      </c>
    </row>
    <row r="7448" spans="1:19" x14ac:dyDescent="0.2">
      <c r="A7448" s="7">
        <v>292240</v>
      </c>
      <c r="B7448" s="3">
        <v>37494</v>
      </c>
      <c r="C7448" s="3" t="s">
        <v>31</v>
      </c>
      <c r="D7448" s="2" t="s">
        <v>585</v>
      </c>
      <c r="E7448" s="3">
        <v>20</v>
      </c>
      <c r="F7448" s="17">
        <v>0</v>
      </c>
      <c r="G7448" s="17">
        <v>1</v>
      </c>
      <c r="H7448" s="17">
        <v>0</v>
      </c>
      <c r="I7448" s="7" t="s">
        <v>3</v>
      </c>
      <c r="J7448" s="7">
        <v>0</v>
      </c>
      <c r="K7448" s="4">
        <v>122</v>
      </c>
      <c r="L7448" s="5">
        <v>122.3861</v>
      </c>
      <c r="M7448">
        <v>209973.71</v>
      </c>
      <c r="N7448" s="33">
        <v>1</v>
      </c>
      <c r="O7448" s="50" t="e">
        <f>INDEX([1]Dados!$M$2:$N$26779,MATCH($P7448,[1]Dados!$N$2:$N$26779,),2)</f>
        <v>#N/A</v>
      </c>
      <c r="P7448">
        <v>177103</v>
      </c>
      <c r="Q7448" s="1">
        <v>37344</v>
      </c>
      <c r="R7448" s="1">
        <v>37413</v>
      </c>
      <c r="S7448" t="s">
        <v>2134</v>
      </c>
    </row>
    <row r="7449" spans="1:19" x14ac:dyDescent="0.2">
      <c r="A7449" s="7">
        <v>292240</v>
      </c>
      <c r="B7449" s="3">
        <v>37494</v>
      </c>
      <c r="C7449" s="3" t="s">
        <v>31</v>
      </c>
      <c r="D7449" s="2" t="s">
        <v>585</v>
      </c>
      <c r="E7449" s="3">
        <v>20</v>
      </c>
      <c r="F7449" s="17">
        <v>0</v>
      </c>
      <c r="G7449" s="17">
        <v>1</v>
      </c>
      <c r="H7449" s="17">
        <v>0</v>
      </c>
      <c r="I7449" s="7" t="s">
        <v>3</v>
      </c>
      <c r="J7449" s="7">
        <v>0</v>
      </c>
      <c r="K7449" s="4">
        <v>1203</v>
      </c>
      <c r="L7449" s="5">
        <v>1203.0829000000001</v>
      </c>
      <c r="M7449">
        <v>4867</v>
      </c>
      <c r="N7449" s="33">
        <v>1</v>
      </c>
      <c r="O7449" s="50" t="e">
        <f>INDEX([1]Dados!$M$2:$N$26779,MATCH($P7449,[1]Dados!$N$2:$N$26779,),2)</f>
        <v>#N/A</v>
      </c>
      <c r="P7449">
        <v>177040</v>
      </c>
      <c r="Q7449" s="1">
        <v>37344</v>
      </c>
      <c r="R7449" s="1">
        <v>37413</v>
      </c>
      <c r="S7449" t="s">
        <v>2134</v>
      </c>
    </row>
    <row r="7450" spans="1:19" x14ac:dyDescent="0.2">
      <c r="A7450" s="7">
        <v>292240</v>
      </c>
      <c r="B7450" s="3">
        <v>37494</v>
      </c>
      <c r="C7450" s="3" t="s">
        <v>31</v>
      </c>
      <c r="D7450" s="2" t="s">
        <v>585</v>
      </c>
      <c r="E7450" s="3">
        <v>20</v>
      </c>
      <c r="F7450" s="17">
        <v>0</v>
      </c>
      <c r="G7450" s="17">
        <v>1</v>
      </c>
      <c r="H7450" s="17">
        <v>0</v>
      </c>
      <c r="I7450" s="7" t="s">
        <v>3</v>
      </c>
      <c r="J7450" s="7">
        <v>0</v>
      </c>
      <c r="K7450" s="4">
        <v>1214</v>
      </c>
      <c r="L7450" s="5">
        <v>1214.0589</v>
      </c>
      <c r="M7450">
        <v>367924</v>
      </c>
      <c r="N7450" s="33">
        <v>1</v>
      </c>
      <c r="O7450" s="50" t="e">
        <f>INDEX([1]Dados!$M$2:$N$26779,MATCH($P7450,[1]Dados!$N$2:$N$26779,),2)</f>
        <v>#N/A</v>
      </c>
      <c r="P7450">
        <v>178547</v>
      </c>
      <c r="Q7450" s="1">
        <v>37344</v>
      </c>
      <c r="R7450" s="1">
        <v>37413</v>
      </c>
      <c r="S7450" t="s">
        <v>1785</v>
      </c>
    </row>
    <row r="7451" spans="1:19" x14ac:dyDescent="0.2">
      <c r="A7451" s="7">
        <v>292240</v>
      </c>
      <c r="B7451" s="3">
        <v>37494</v>
      </c>
      <c r="C7451" s="3" t="s">
        <v>31</v>
      </c>
      <c r="D7451" s="2" t="s">
        <v>585</v>
      </c>
      <c r="E7451" s="3">
        <v>20</v>
      </c>
      <c r="F7451" s="17">
        <v>0</v>
      </c>
      <c r="G7451" s="17">
        <v>1</v>
      </c>
      <c r="H7451" s="17">
        <v>0</v>
      </c>
      <c r="I7451" s="7" t="s">
        <v>56</v>
      </c>
      <c r="J7451" s="7">
        <v>24</v>
      </c>
      <c r="K7451" s="4">
        <v>1214</v>
      </c>
      <c r="L7451" s="5">
        <v>1214.0589</v>
      </c>
      <c r="M7451" t="s">
        <v>2134</v>
      </c>
      <c r="N7451" s="33">
        <v>1</v>
      </c>
      <c r="O7451" s="50" t="e">
        <f>INDEX([1]Dados!$M$2:$N$26779,MATCH($P7451,[1]Dados!$N$2:$N$26779,),2)</f>
        <v>#N/A</v>
      </c>
      <c r="P7451">
        <v>178592</v>
      </c>
      <c r="Q7451" s="1">
        <v>37344</v>
      </c>
      <c r="R7451" s="1">
        <v>37413</v>
      </c>
      <c r="S7451" t="s">
        <v>1785</v>
      </c>
    </row>
    <row r="7452" spans="1:19" x14ac:dyDescent="0.2">
      <c r="A7452" s="7">
        <v>292240</v>
      </c>
      <c r="B7452" s="3">
        <v>37494</v>
      </c>
      <c r="C7452" s="3" t="s">
        <v>31</v>
      </c>
      <c r="D7452" s="2" t="s">
        <v>585</v>
      </c>
      <c r="E7452" s="3">
        <v>20</v>
      </c>
      <c r="F7452" s="17">
        <v>0</v>
      </c>
      <c r="G7452" s="17">
        <v>1</v>
      </c>
      <c r="H7452" s="17">
        <v>0</v>
      </c>
      <c r="I7452" s="7" t="s">
        <v>3</v>
      </c>
      <c r="J7452" s="7">
        <v>0</v>
      </c>
      <c r="K7452" s="4">
        <v>1214</v>
      </c>
      <c r="L7452" s="5">
        <v>1214.8577</v>
      </c>
      <c r="M7452">
        <v>221574</v>
      </c>
      <c r="N7452" s="33">
        <v>1</v>
      </c>
      <c r="O7452" s="50" t="e">
        <f>INDEX([1]Dados!$M$2:$N$26779,MATCH($P7452,[1]Dados!$N$2:$N$26779,),2)</f>
        <v>#N/A</v>
      </c>
      <c r="P7452">
        <v>178592</v>
      </c>
      <c r="Q7452" s="1">
        <v>37344</v>
      </c>
      <c r="R7452" s="1">
        <v>37413</v>
      </c>
      <c r="S7452" t="s">
        <v>2134</v>
      </c>
    </row>
    <row r="7453" spans="1:19" x14ac:dyDescent="0.2">
      <c r="A7453" s="7">
        <v>292240</v>
      </c>
      <c r="B7453" s="3">
        <v>37494</v>
      </c>
      <c r="C7453" s="3" t="s">
        <v>31</v>
      </c>
      <c r="D7453" s="2" t="s">
        <v>585</v>
      </c>
      <c r="E7453" s="3">
        <v>20</v>
      </c>
      <c r="F7453" s="17">
        <v>0</v>
      </c>
      <c r="G7453" s="17">
        <v>1</v>
      </c>
      <c r="H7453" s="17">
        <v>0</v>
      </c>
      <c r="I7453" s="7" t="s">
        <v>3</v>
      </c>
      <c r="J7453" s="7">
        <v>0</v>
      </c>
      <c r="K7453" s="4">
        <v>1214</v>
      </c>
      <c r="L7453" s="5">
        <v>1214.8580999999999</v>
      </c>
      <c r="M7453">
        <v>115070</v>
      </c>
      <c r="N7453" s="33">
        <v>1</v>
      </c>
      <c r="O7453" s="50" t="e">
        <f>INDEX([1]Dados!$M$2:$N$26779,MATCH($P7453,[1]Dados!$N$2:$N$26779,),2)</f>
        <v>#N/A</v>
      </c>
      <c r="P7453">
        <v>178592</v>
      </c>
      <c r="Q7453" s="1">
        <v>37344</v>
      </c>
      <c r="R7453" s="1">
        <v>37413</v>
      </c>
      <c r="S7453" t="s">
        <v>2134</v>
      </c>
    </row>
    <row r="7454" spans="1:19" x14ac:dyDescent="0.2">
      <c r="A7454" s="7">
        <v>292240</v>
      </c>
      <c r="B7454" s="3">
        <v>37494</v>
      </c>
      <c r="C7454" s="3" t="s">
        <v>31</v>
      </c>
      <c r="D7454" s="2" t="s">
        <v>585</v>
      </c>
      <c r="E7454" s="3">
        <v>20</v>
      </c>
      <c r="F7454" s="17">
        <v>0</v>
      </c>
      <c r="G7454" s="17">
        <v>1</v>
      </c>
      <c r="H7454" s="17">
        <v>0</v>
      </c>
      <c r="I7454" s="7" t="s">
        <v>3</v>
      </c>
      <c r="J7454" s="7">
        <v>0</v>
      </c>
      <c r="K7454" s="4">
        <v>1214</v>
      </c>
      <c r="L7454" s="5">
        <v>1214.8580999999999</v>
      </c>
      <c r="M7454">
        <v>44000</v>
      </c>
      <c r="N7454" s="33">
        <v>1</v>
      </c>
      <c r="O7454" s="50" t="e">
        <f>INDEX([1]Dados!$M$2:$N$26779,MATCH($P7454,[1]Dados!$N$2:$N$26779,),2)</f>
        <v>#N/A</v>
      </c>
      <c r="P7454">
        <v>178592</v>
      </c>
      <c r="Q7454" s="1">
        <v>37344</v>
      </c>
      <c r="R7454" s="1">
        <v>37413</v>
      </c>
      <c r="S7454" t="s">
        <v>2134</v>
      </c>
    </row>
    <row r="7455" spans="1:19" x14ac:dyDescent="0.2">
      <c r="A7455" s="7">
        <v>292240</v>
      </c>
      <c r="B7455" s="3">
        <v>37494</v>
      </c>
      <c r="C7455" s="3" t="s">
        <v>31</v>
      </c>
      <c r="D7455" s="2" t="s">
        <v>585</v>
      </c>
      <c r="E7455" s="3">
        <v>20</v>
      </c>
      <c r="F7455" s="17">
        <v>0</v>
      </c>
      <c r="G7455" s="17">
        <v>1</v>
      </c>
      <c r="H7455" s="17">
        <v>0</v>
      </c>
      <c r="I7455" s="7" t="s">
        <v>3</v>
      </c>
      <c r="J7455" s="7">
        <v>0</v>
      </c>
      <c r="K7455" s="4">
        <v>1214</v>
      </c>
      <c r="L7455" s="5">
        <v>1293.0592999999999</v>
      </c>
      <c r="M7455" t="s">
        <v>2134</v>
      </c>
      <c r="N7455" s="33">
        <v>1</v>
      </c>
      <c r="O7455" s="50" t="e">
        <f>INDEX([1]Dados!$M$2:$N$26779,MATCH($P7455,[1]Dados!$N$2:$N$26779,),2)</f>
        <v>#N/A</v>
      </c>
      <c r="P7455">
        <v>178592</v>
      </c>
      <c r="Q7455" s="1">
        <v>37344</v>
      </c>
      <c r="R7455" s="1">
        <v>37413</v>
      </c>
      <c r="S7455" t="s">
        <v>2134</v>
      </c>
    </row>
    <row r="7456" spans="1:19" x14ac:dyDescent="0.2">
      <c r="A7456" s="7">
        <v>292240</v>
      </c>
      <c r="B7456" s="3">
        <v>37494</v>
      </c>
      <c r="C7456" s="3" t="s">
        <v>31</v>
      </c>
      <c r="D7456" s="2" t="s">
        <v>585</v>
      </c>
      <c r="E7456" s="3">
        <v>20</v>
      </c>
      <c r="F7456" s="17">
        <v>0</v>
      </c>
      <c r="G7456" s="17">
        <v>1</v>
      </c>
      <c r="H7456" s="17">
        <v>0</v>
      </c>
      <c r="I7456" s="7" t="s">
        <v>3</v>
      </c>
      <c r="J7456" s="7">
        <v>0</v>
      </c>
      <c r="K7456" s="4">
        <v>8007</v>
      </c>
      <c r="L7456" s="5">
        <v>8007.3984</v>
      </c>
      <c r="M7456">
        <v>314150</v>
      </c>
      <c r="N7456" s="33">
        <v>1</v>
      </c>
      <c r="O7456" s="50" t="e">
        <f>INDEX([1]Dados!$M$2:$N$26779,MATCH($P7456,[1]Dados!$N$2:$N$26779,),2)</f>
        <v>#N/A</v>
      </c>
      <c r="P7456">
        <v>178592</v>
      </c>
      <c r="Q7456" s="1">
        <v>37344</v>
      </c>
      <c r="R7456" s="1">
        <v>37413</v>
      </c>
      <c r="S7456" t="s">
        <v>2134</v>
      </c>
    </row>
    <row r="7457" spans="1:19" x14ac:dyDescent="0.2">
      <c r="A7457" s="7">
        <v>292593</v>
      </c>
      <c r="B7457" s="3">
        <v>39845</v>
      </c>
      <c r="C7457" s="3" t="s">
        <v>31</v>
      </c>
      <c r="D7457" s="2" t="s">
        <v>687</v>
      </c>
      <c r="E7457" s="3">
        <v>20</v>
      </c>
      <c r="F7457" s="17">
        <v>0</v>
      </c>
      <c r="G7457" s="17">
        <v>1</v>
      </c>
      <c r="H7457" s="17">
        <v>0</v>
      </c>
      <c r="I7457" s="7">
        <v>1.1000000000000001</v>
      </c>
      <c r="J7457" s="7">
        <v>14</v>
      </c>
      <c r="K7457" s="4">
        <v>1203</v>
      </c>
      <c r="L7457" s="5">
        <v>1203.0829000000001</v>
      </c>
      <c r="M7457">
        <v>27097.8</v>
      </c>
      <c r="N7457" s="33">
        <v>1</v>
      </c>
      <c r="O7457" s="50" t="e">
        <f>INDEX([1]Dados!$M$2:$N$26779,MATCH($P7457,[1]Dados!$N$2:$N$26779,),2)</f>
        <v>#N/A</v>
      </c>
      <c r="P7457">
        <v>177042</v>
      </c>
      <c r="Q7457" s="1">
        <v>36984</v>
      </c>
      <c r="R7457" s="1">
        <v>37425</v>
      </c>
      <c r="S7457" t="s">
        <v>1779</v>
      </c>
    </row>
    <row r="7458" spans="1:19" x14ac:dyDescent="0.2">
      <c r="A7458" s="7">
        <v>292593</v>
      </c>
      <c r="B7458" s="3">
        <v>39845</v>
      </c>
      <c r="C7458" s="3" t="s">
        <v>31</v>
      </c>
      <c r="D7458" s="2" t="s">
        <v>687</v>
      </c>
      <c r="E7458" s="3">
        <v>20</v>
      </c>
      <c r="F7458" s="17">
        <v>0</v>
      </c>
      <c r="G7458" s="17">
        <v>1</v>
      </c>
      <c r="H7458" s="17">
        <v>0</v>
      </c>
      <c r="I7458" s="7">
        <v>1.2</v>
      </c>
      <c r="J7458" s="7">
        <v>28</v>
      </c>
      <c r="K7458" s="4">
        <v>1203</v>
      </c>
      <c r="L7458" s="5">
        <v>1203.0829000000001</v>
      </c>
      <c r="M7458">
        <v>27097.8</v>
      </c>
      <c r="N7458" s="33">
        <v>1</v>
      </c>
      <c r="O7458" s="50" t="e">
        <f>INDEX([1]Dados!$M$2:$N$26779,MATCH($P7458,[1]Dados!$N$2:$N$26779,),2)</f>
        <v>#N/A</v>
      </c>
      <c r="P7458">
        <v>177042</v>
      </c>
      <c r="Q7458" s="1">
        <v>36984</v>
      </c>
      <c r="R7458" s="1">
        <v>37425</v>
      </c>
      <c r="S7458" t="s">
        <v>1779</v>
      </c>
    </row>
    <row r="7459" spans="1:19" x14ac:dyDescent="0.2">
      <c r="A7459" s="7">
        <v>292593</v>
      </c>
      <c r="B7459" s="3">
        <v>39845</v>
      </c>
      <c r="C7459" s="3" t="s">
        <v>31</v>
      </c>
      <c r="D7459" s="2" t="s">
        <v>687</v>
      </c>
      <c r="E7459" s="3">
        <v>20</v>
      </c>
      <c r="F7459" s="17">
        <v>0</v>
      </c>
      <c r="G7459" s="17">
        <v>1</v>
      </c>
      <c r="H7459" s="17">
        <v>0</v>
      </c>
      <c r="I7459" s="7">
        <v>2.1</v>
      </c>
      <c r="J7459" s="7">
        <v>24</v>
      </c>
      <c r="K7459" s="4">
        <v>1214</v>
      </c>
      <c r="L7459" s="5">
        <v>1214.0589</v>
      </c>
      <c r="M7459">
        <v>194400</v>
      </c>
      <c r="N7459" s="33">
        <v>1</v>
      </c>
      <c r="O7459" s="50" t="e">
        <f>INDEX([1]Dados!$M$2:$N$26779,MATCH($P7459,[1]Dados!$N$2:$N$26779,),2)</f>
        <v>#N/A</v>
      </c>
      <c r="P7459">
        <v>178368</v>
      </c>
      <c r="Q7459" s="1">
        <v>36984</v>
      </c>
      <c r="R7459" s="1">
        <v>37425</v>
      </c>
      <c r="S7459" t="s">
        <v>1785</v>
      </c>
    </row>
    <row r="7460" spans="1:19" x14ac:dyDescent="0.2">
      <c r="A7460" s="7">
        <v>292593</v>
      </c>
      <c r="B7460" s="3">
        <v>39845</v>
      </c>
      <c r="C7460" s="3" t="s">
        <v>31</v>
      </c>
      <c r="D7460" s="2" t="s">
        <v>687</v>
      </c>
      <c r="E7460" s="3">
        <v>20</v>
      </c>
      <c r="F7460" s="17">
        <v>0</v>
      </c>
      <c r="G7460" s="17">
        <v>1</v>
      </c>
      <c r="H7460" s="17">
        <v>0</v>
      </c>
      <c r="I7460" s="7">
        <v>2.2000000000000002</v>
      </c>
      <c r="J7460" s="7">
        <v>14</v>
      </c>
      <c r="K7460" s="4">
        <v>1214</v>
      </c>
      <c r="L7460" s="5">
        <v>1214.0589</v>
      </c>
      <c r="M7460">
        <v>194400</v>
      </c>
      <c r="N7460" s="33">
        <v>1</v>
      </c>
      <c r="O7460" s="50" t="e">
        <f>INDEX([1]Dados!$M$2:$N$26779,MATCH($P7460,[1]Dados!$N$2:$N$26779,),2)</f>
        <v>#N/A</v>
      </c>
      <c r="P7460">
        <v>178368</v>
      </c>
      <c r="Q7460" s="1">
        <v>36984</v>
      </c>
      <c r="R7460" s="1">
        <v>37425</v>
      </c>
      <c r="S7460" t="s">
        <v>1785</v>
      </c>
    </row>
    <row r="7461" spans="1:19" x14ac:dyDescent="0.2">
      <c r="A7461" s="7">
        <v>292593</v>
      </c>
      <c r="B7461" s="3">
        <v>39845</v>
      </c>
      <c r="C7461" s="3" t="s">
        <v>31</v>
      </c>
      <c r="D7461" s="2" t="s">
        <v>687</v>
      </c>
      <c r="E7461" s="3">
        <v>20</v>
      </c>
      <c r="F7461" s="17">
        <v>0</v>
      </c>
      <c r="G7461" s="17">
        <v>1</v>
      </c>
      <c r="H7461" s="17">
        <v>0</v>
      </c>
      <c r="I7461" s="7">
        <v>2.2999999999999998</v>
      </c>
      <c r="J7461" s="7">
        <v>15</v>
      </c>
      <c r="K7461" s="4">
        <v>1214</v>
      </c>
      <c r="L7461" s="5">
        <v>1214.8577</v>
      </c>
      <c r="M7461">
        <v>131494.95000000001</v>
      </c>
      <c r="N7461" s="33">
        <v>1</v>
      </c>
      <c r="O7461" s="50" t="e">
        <f>INDEX([1]Dados!$M$2:$N$26779,MATCH($P7461,[1]Dados!$N$2:$N$26779,),2)</f>
        <v>#N/A</v>
      </c>
      <c r="P7461">
        <v>177135</v>
      </c>
      <c r="Q7461" s="1">
        <v>36984</v>
      </c>
      <c r="R7461" s="1">
        <v>37425</v>
      </c>
      <c r="S7461" t="s">
        <v>2492</v>
      </c>
    </row>
    <row r="7462" spans="1:19" x14ac:dyDescent="0.2">
      <c r="A7462" s="7">
        <v>292593</v>
      </c>
      <c r="B7462" s="3">
        <v>39845</v>
      </c>
      <c r="C7462" s="3" t="s">
        <v>31</v>
      </c>
      <c r="D7462" s="2" t="s">
        <v>687</v>
      </c>
      <c r="E7462" s="3">
        <v>20</v>
      </c>
      <c r="F7462" s="17">
        <v>0</v>
      </c>
      <c r="G7462" s="17">
        <v>1</v>
      </c>
      <c r="H7462" s="17">
        <v>0</v>
      </c>
      <c r="I7462" s="7">
        <v>2.4</v>
      </c>
      <c r="J7462" s="7">
        <v>25</v>
      </c>
      <c r="K7462" s="4">
        <v>1214</v>
      </c>
      <c r="L7462" s="5">
        <v>1214.8577</v>
      </c>
      <c r="M7462">
        <v>131494.95000000001</v>
      </c>
      <c r="N7462" s="33">
        <v>1</v>
      </c>
      <c r="O7462" s="50" t="e">
        <f>INDEX([1]Dados!$M$2:$N$26779,MATCH($P7462,[1]Dados!$N$2:$N$26779,),2)</f>
        <v>#N/A</v>
      </c>
      <c r="P7462">
        <v>177135</v>
      </c>
      <c r="Q7462" s="1">
        <v>36984</v>
      </c>
      <c r="R7462" s="1">
        <v>37425</v>
      </c>
      <c r="S7462" t="s">
        <v>2492</v>
      </c>
    </row>
    <row r="7463" spans="1:19" x14ac:dyDescent="0.2">
      <c r="A7463" s="7">
        <v>292593</v>
      </c>
      <c r="B7463" s="3">
        <v>39845</v>
      </c>
      <c r="C7463" s="3" t="s">
        <v>31</v>
      </c>
      <c r="D7463" s="2" t="s">
        <v>687</v>
      </c>
      <c r="E7463" s="3">
        <v>20</v>
      </c>
      <c r="F7463" s="17">
        <v>0</v>
      </c>
      <c r="G7463" s="17">
        <v>1</v>
      </c>
      <c r="H7463" s="17">
        <v>0</v>
      </c>
      <c r="I7463" s="7">
        <v>2.5</v>
      </c>
      <c r="J7463" s="7">
        <v>2</v>
      </c>
      <c r="K7463" s="4">
        <v>1214</v>
      </c>
      <c r="L7463" s="5">
        <v>1214.8577</v>
      </c>
      <c r="M7463">
        <v>131494.95000000001</v>
      </c>
      <c r="N7463" s="33">
        <v>1</v>
      </c>
      <c r="O7463" s="50" t="e">
        <f>INDEX([1]Dados!$M$2:$N$26779,MATCH($P7463,[1]Dados!$N$2:$N$26779,),2)</f>
        <v>#N/A</v>
      </c>
      <c r="P7463">
        <v>177135</v>
      </c>
      <c r="Q7463" s="1">
        <v>36984</v>
      </c>
      <c r="R7463" s="1">
        <v>37425</v>
      </c>
      <c r="S7463" t="s">
        <v>2492</v>
      </c>
    </row>
    <row r="7464" spans="1:19" x14ac:dyDescent="0.2">
      <c r="A7464" s="7">
        <v>292593</v>
      </c>
      <c r="B7464" s="3">
        <v>39845</v>
      </c>
      <c r="C7464" s="3" t="s">
        <v>31</v>
      </c>
      <c r="D7464" s="2" t="s">
        <v>687</v>
      </c>
      <c r="E7464" s="3">
        <v>20</v>
      </c>
      <c r="F7464" s="17">
        <v>0</v>
      </c>
      <c r="G7464" s="17">
        <v>1</v>
      </c>
      <c r="H7464" s="17">
        <v>0</v>
      </c>
      <c r="I7464" s="7" t="s">
        <v>3</v>
      </c>
      <c r="J7464" s="7">
        <v>0</v>
      </c>
      <c r="K7464" s="4">
        <v>1214</v>
      </c>
      <c r="L7464" s="5">
        <v>1214.8580999999999</v>
      </c>
      <c r="M7464">
        <v>263159.90000000002</v>
      </c>
      <c r="N7464" s="33">
        <v>1</v>
      </c>
      <c r="O7464" s="50" t="e">
        <f>INDEX([1]Dados!$M$2:$N$26779,MATCH($P7464,[1]Dados!$N$2:$N$26779,),2)</f>
        <v>#N/A</v>
      </c>
      <c r="P7464">
        <v>178498</v>
      </c>
      <c r="Q7464" s="1">
        <v>36984</v>
      </c>
      <c r="R7464" s="1">
        <v>37425</v>
      </c>
      <c r="S7464" t="s">
        <v>2134</v>
      </c>
    </row>
    <row r="7465" spans="1:19" x14ac:dyDescent="0.2">
      <c r="A7465" s="7">
        <v>292593</v>
      </c>
      <c r="B7465" s="3">
        <v>39845</v>
      </c>
      <c r="C7465" s="3" t="s">
        <v>31</v>
      </c>
      <c r="D7465" s="2" t="s">
        <v>687</v>
      </c>
      <c r="E7465" s="3">
        <v>20</v>
      </c>
      <c r="F7465" s="17">
        <v>0</v>
      </c>
      <c r="G7465" s="17">
        <v>1</v>
      </c>
      <c r="H7465" s="17">
        <v>0</v>
      </c>
      <c r="I7465" s="7" t="s">
        <v>3</v>
      </c>
      <c r="J7465" s="7">
        <v>0</v>
      </c>
      <c r="K7465" s="4">
        <v>1293</v>
      </c>
      <c r="L7465" s="5">
        <v>1293.0592999999999</v>
      </c>
      <c r="M7465" t="s">
        <v>2134</v>
      </c>
      <c r="N7465" s="33">
        <v>1</v>
      </c>
      <c r="O7465" s="50" t="e">
        <f>INDEX([1]Dados!$M$2:$N$26779,MATCH($P7465,[1]Dados!$N$2:$N$26779,),2)</f>
        <v>#N/A</v>
      </c>
      <c r="P7465">
        <v>178759</v>
      </c>
      <c r="Q7465" s="1">
        <v>36984</v>
      </c>
      <c r="R7465" s="1">
        <v>37425</v>
      </c>
      <c r="S7465" t="s">
        <v>2134</v>
      </c>
    </row>
    <row r="7466" spans="1:19" x14ac:dyDescent="0.2">
      <c r="A7466" s="7">
        <v>230390</v>
      </c>
      <c r="B7466" s="3">
        <v>13773</v>
      </c>
      <c r="C7466" s="3" t="s">
        <v>4</v>
      </c>
      <c r="D7466" s="2" t="s">
        <v>364</v>
      </c>
      <c r="E7466" s="3">
        <v>20</v>
      </c>
      <c r="F7466" s="17">
        <v>0</v>
      </c>
      <c r="G7466" s="17">
        <v>1</v>
      </c>
      <c r="H7466" s="17">
        <v>0</v>
      </c>
      <c r="I7466" s="7">
        <v>1.1000000000000001</v>
      </c>
      <c r="J7466" s="7">
        <v>15</v>
      </c>
      <c r="K7466" s="4">
        <v>1203</v>
      </c>
      <c r="L7466" s="5">
        <v>1203.0829000000001</v>
      </c>
      <c r="M7466">
        <v>34503.81</v>
      </c>
      <c r="N7466" s="33">
        <v>1</v>
      </c>
      <c r="O7466" s="50" t="e">
        <f>INDEX([1]Dados!$M$2:$N$26779,MATCH($P7466,[1]Dados!$N$2:$N$26779,),2)</f>
        <v>#N/A</v>
      </c>
      <c r="P7466">
        <v>177043</v>
      </c>
      <c r="Q7466" s="1">
        <v>36979</v>
      </c>
      <c r="R7466" s="1">
        <v>36980</v>
      </c>
      <c r="S7466" t="s">
        <v>2493</v>
      </c>
    </row>
    <row r="7467" spans="1:19" x14ac:dyDescent="0.2">
      <c r="A7467" s="7">
        <v>230390</v>
      </c>
      <c r="B7467" s="3">
        <v>13773</v>
      </c>
      <c r="C7467" s="3" t="s">
        <v>4</v>
      </c>
      <c r="D7467" s="2" t="s">
        <v>364</v>
      </c>
      <c r="E7467" s="3">
        <v>20</v>
      </c>
      <c r="F7467" s="17">
        <v>0</v>
      </c>
      <c r="G7467" s="17">
        <v>1</v>
      </c>
      <c r="H7467" s="17">
        <v>0</v>
      </c>
      <c r="I7467" s="7" t="s">
        <v>3</v>
      </c>
      <c r="J7467" s="7">
        <v>98</v>
      </c>
      <c r="K7467" s="4">
        <v>1214</v>
      </c>
      <c r="L7467" s="5">
        <v>1214.0589</v>
      </c>
      <c r="M7467">
        <v>546100</v>
      </c>
      <c r="N7467" s="33">
        <v>1</v>
      </c>
      <c r="O7467" s="50" t="e">
        <f>INDEX([1]Dados!$M$2:$N$26779,MATCH($P7467,[1]Dados!$N$2:$N$26779,),2)</f>
        <v>#N/A</v>
      </c>
      <c r="P7467">
        <v>178371</v>
      </c>
      <c r="Q7467" s="1">
        <v>36979</v>
      </c>
      <c r="R7467" s="1">
        <v>36980</v>
      </c>
      <c r="S7467" t="s">
        <v>2134</v>
      </c>
    </row>
    <row r="7468" spans="1:19" x14ac:dyDescent="0.2">
      <c r="A7468" s="7">
        <v>230390</v>
      </c>
      <c r="B7468" s="3">
        <v>13773</v>
      </c>
      <c r="C7468" s="3" t="s">
        <v>4</v>
      </c>
      <c r="D7468" s="2" t="s">
        <v>364</v>
      </c>
      <c r="E7468" s="3">
        <v>20</v>
      </c>
      <c r="F7468" s="17">
        <v>0</v>
      </c>
      <c r="G7468" s="17">
        <v>1</v>
      </c>
      <c r="H7468" s="17">
        <v>0</v>
      </c>
      <c r="I7468" s="7">
        <v>2.1</v>
      </c>
      <c r="J7468" s="7">
        <v>15</v>
      </c>
      <c r="K7468" s="4">
        <v>1214</v>
      </c>
      <c r="L7468" s="5">
        <v>1214.8577</v>
      </c>
      <c r="M7468">
        <v>191964.5</v>
      </c>
      <c r="N7468" s="33">
        <v>1</v>
      </c>
      <c r="O7468" s="50" t="e">
        <f>INDEX([1]Dados!$M$2:$N$26779,MATCH($P7468,[1]Dados!$N$2:$N$26779,),2)</f>
        <v>#N/A</v>
      </c>
      <c r="P7468">
        <v>177136</v>
      </c>
      <c r="Q7468" s="1">
        <v>36979</v>
      </c>
      <c r="R7468" s="1">
        <v>36980</v>
      </c>
      <c r="S7468" t="s">
        <v>2492</v>
      </c>
    </row>
    <row r="7469" spans="1:19" x14ac:dyDescent="0.2">
      <c r="A7469" s="7">
        <v>230390</v>
      </c>
      <c r="B7469" s="3">
        <v>13773</v>
      </c>
      <c r="C7469" s="3" t="s">
        <v>4</v>
      </c>
      <c r="D7469" s="2" t="s">
        <v>364</v>
      </c>
      <c r="E7469" s="3">
        <v>20</v>
      </c>
      <c r="F7469" s="17">
        <v>0</v>
      </c>
      <c r="G7469" s="17">
        <v>1</v>
      </c>
      <c r="H7469" s="17">
        <v>0</v>
      </c>
      <c r="I7469" s="7">
        <v>2.2000000000000002</v>
      </c>
      <c r="J7469" s="7">
        <v>14</v>
      </c>
      <c r="K7469" s="4">
        <v>1214</v>
      </c>
      <c r="L7469" s="5">
        <v>1214.8577</v>
      </c>
      <c r="M7469">
        <v>191964.5</v>
      </c>
      <c r="N7469" s="33">
        <v>1</v>
      </c>
      <c r="O7469" s="50" t="e">
        <f>INDEX([1]Dados!$M$2:$N$26779,MATCH($P7469,[1]Dados!$N$2:$N$26779,),2)</f>
        <v>#N/A</v>
      </c>
      <c r="P7469">
        <v>177136</v>
      </c>
      <c r="Q7469" s="1">
        <v>36979</v>
      </c>
      <c r="R7469" s="1">
        <v>36980</v>
      </c>
      <c r="S7469" t="s">
        <v>2492</v>
      </c>
    </row>
    <row r="7470" spans="1:19" x14ac:dyDescent="0.2">
      <c r="A7470" s="7">
        <v>230390</v>
      </c>
      <c r="B7470" s="3">
        <v>13773</v>
      </c>
      <c r="C7470" s="3" t="s">
        <v>4</v>
      </c>
      <c r="D7470" s="2" t="s">
        <v>364</v>
      </c>
      <c r="E7470" s="3">
        <v>20</v>
      </c>
      <c r="F7470" s="17">
        <v>0</v>
      </c>
      <c r="G7470" s="17">
        <v>1</v>
      </c>
      <c r="H7470" s="17">
        <v>0</v>
      </c>
      <c r="I7470" s="7">
        <v>2.2999999999999998</v>
      </c>
      <c r="J7470" s="7">
        <v>14</v>
      </c>
      <c r="K7470" s="4">
        <v>1214</v>
      </c>
      <c r="L7470" s="5">
        <v>1214.8577</v>
      </c>
      <c r="M7470">
        <v>191964.5</v>
      </c>
      <c r="N7470" s="33">
        <v>1</v>
      </c>
      <c r="O7470" s="50" t="e">
        <f>INDEX([1]Dados!$M$2:$N$26779,MATCH($P7470,[1]Dados!$N$2:$N$26779,),2)</f>
        <v>#N/A</v>
      </c>
      <c r="P7470">
        <v>177136</v>
      </c>
      <c r="Q7470" s="1">
        <v>36979</v>
      </c>
      <c r="R7470" s="1">
        <v>36980</v>
      </c>
      <c r="S7470" t="s">
        <v>2492</v>
      </c>
    </row>
    <row r="7471" spans="1:19" x14ac:dyDescent="0.2">
      <c r="A7471" s="7">
        <v>230390</v>
      </c>
      <c r="B7471" s="3">
        <v>13773</v>
      </c>
      <c r="C7471" s="3" t="s">
        <v>4</v>
      </c>
      <c r="D7471" s="2" t="s">
        <v>364</v>
      </c>
      <c r="E7471" s="3">
        <v>20</v>
      </c>
      <c r="F7471" s="17">
        <v>0</v>
      </c>
      <c r="G7471" s="17">
        <v>1</v>
      </c>
      <c r="H7471" s="17">
        <v>0</v>
      </c>
      <c r="I7471" s="7">
        <v>3.1</v>
      </c>
      <c r="J7471" s="7">
        <v>22</v>
      </c>
      <c r="K7471" s="4">
        <v>1293</v>
      </c>
      <c r="L7471" s="5">
        <v>1293.0592999999999</v>
      </c>
      <c r="M7471" t="s">
        <v>2134</v>
      </c>
      <c r="N7471" s="33">
        <v>1</v>
      </c>
      <c r="O7471" s="50" t="e">
        <f>INDEX([1]Dados!$M$2:$N$26779,MATCH($P7471,[1]Dados!$N$2:$N$26779,),2)</f>
        <v>#N/A</v>
      </c>
      <c r="P7471">
        <v>178228</v>
      </c>
      <c r="Q7471" s="1">
        <v>36979</v>
      </c>
      <c r="R7471" s="1">
        <v>36980</v>
      </c>
      <c r="S7471" t="s">
        <v>2491</v>
      </c>
    </row>
    <row r="7472" spans="1:19" x14ac:dyDescent="0.2">
      <c r="A7472" s="7">
        <v>230390</v>
      </c>
      <c r="B7472" s="3">
        <v>13773</v>
      </c>
      <c r="C7472" s="3" t="s">
        <v>4</v>
      </c>
      <c r="D7472" s="2" t="s">
        <v>364</v>
      </c>
      <c r="E7472" s="3">
        <v>20</v>
      </c>
      <c r="F7472" s="17">
        <v>0</v>
      </c>
      <c r="G7472" s="17">
        <v>1</v>
      </c>
      <c r="H7472" s="17">
        <v>0</v>
      </c>
      <c r="I7472" s="7">
        <v>3.2</v>
      </c>
      <c r="J7472" s="7">
        <v>29</v>
      </c>
      <c r="K7472" s="4">
        <v>1293</v>
      </c>
      <c r="L7472" s="5">
        <v>1293.0592999999999</v>
      </c>
      <c r="M7472" t="s">
        <v>2134</v>
      </c>
      <c r="N7472" s="33">
        <v>1</v>
      </c>
      <c r="O7472" s="50" t="e">
        <f>INDEX([1]Dados!$M$2:$N$26779,MATCH($P7472,[1]Dados!$N$2:$N$26779,),2)</f>
        <v>#N/A</v>
      </c>
      <c r="P7472">
        <v>178228</v>
      </c>
      <c r="Q7472" s="1">
        <v>36979</v>
      </c>
      <c r="R7472" s="1">
        <v>36980</v>
      </c>
      <c r="S7472" t="s">
        <v>2491</v>
      </c>
    </row>
    <row r="7473" spans="1:19" x14ac:dyDescent="0.2">
      <c r="A7473" s="7">
        <v>230390</v>
      </c>
      <c r="B7473" s="3">
        <v>13773</v>
      </c>
      <c r="C7473" s="3" t="s">
        <v>4</v>
      </c>
      <c r="D7473" s="2" t="s">
        <v>364</v>
      </c>
      <c r="E7473" s="3">
        <v>20</v>
      </c>
      <c r="F7473" s="17">
        <v>0</v>
      </c>
      <c r="G7473" s="17">
        <v>1</v>
      </c>
      <c r="H7473" s="17">
        <v>0</v>
      </c>
      <c r="I7473" s="7">
        <v>3.3</v>
      </c>
      <c r="J7473" s="7">
        <v>22</v>
      </c>
      <c r="K7473" s="4">
        <v>1293</v>
      </c>
      <c r="L7473" s="5">
        <v>1293.0592999999999</v>
      </c>
      <c r="M7473" t="s">
        <v>2134</v>
      </c>
      <c r="N7473" s="33">
        <v>1</v>
      </c>
      <c r="O7473" s="50" t="e">
        <f>INDEX([1]Dados!$M$2:$N$26779,MATCH($P7473,[1]Dados!$N$2:$N$26779,),2)</f>
        <v>#N/A</v>
      </c>
      <c r="P7473">
        <v>178228</v>
      </c>
      <c r="Q7473" s="1">
        <v>36979</v>
      </c>
      <c r="R7473" s="1">
        <v>36980</v>
      </c>
      <c r="S7473" t="s">
        <v>2491</v>
      </c>
    </row>
    <row r="7474" spans="1:19" x14ac:dyDescent="0.2">
      <c r="A7474" s="7">
        <v>230390</v>
      </c>
      <c r="B7474" s="3">
        <v>13773</v>
      </c>
      <c r="C7474" s="3" t="s">
        <v>4</v>
      </c>
      <c r="D7474" s="2" t="s">
        <v>364</v>
      </c>
      <c r="E7474" s="3">
        <v>20</v>
      </c>
      <c r="F7474" s="17">
        <v>0</v>
      </c>
      <c r="G7474" s="17">
        <v>1</v>
      </c>
      <c r="H7474" s="17">
        <v>0</v>
      </c>
      <c r="I7474" s="7">
        <v>3.4</v>
      </c>
      <c r="J7474" s="7">
        <v>17</v>
      </c>
      <c r="K7474" s="4">
        <v>1293</v>
      </c>
      <c r="L7474" s="5">
        <v>1293.0592999999999</v>
      </c>
      <c r="M7474" t="s">
        <v>2134</v>
      </c>
      <c r="N7474" s="33">
        <v>1</v>
      </c>
      <c r="O7474" s="50" t="e">
        <f>INDEX([1]Dados!$M$2:$N$26779,MATCH($P7474,[1]Dados!$N$2:$N$26779,),2)</f>
        <v>#N/A</v>
      </c>
      <c r="P7474">
        <v>178228</v>
      </c>
      <c r="Q7474" s="1">
        <v>36979</v>
      </c>
      <c r="R7474" s="1">
        <v>36980</v>
      </c>
      <c r="S7474" t="s">
        <v>2491</v>
      </c>
    </row>
    <row r="7475" spans="1:19" x14ac:dyDescent="0.2">
      <c r="A7475" s="7">
        <v>230780</v>
      </c>
      <c r="B7475" s="3">
        <v>14575</v>
      </c>
      <c r="C7475" s="3" t="s">
        <v>4</v>
      </c>
      <c r="D7475" s="2" t="s">
        <v>548</v>
      </c>
      <c r="E7475" s="3">
        <v>20</v>
      </c>
      <c r="F7475" s="17">
        <v>0</v>
      </c>
      <c r="G7475" s="17">
        <v>1</v>
      </c>
      <c r="H7475" s="17">
        <v>0</v>
      </c>
      <c r="I7475" s="7">
        <v>1.1000000000000001</v>
      </c>
      <c r="J7475" s="7">
        <v>25</v>
      </c>
      <c r="K7475" s="4">
        <v>122</v>
      </c>
      <c r="L7475" s="5">
        <v>122.76519999999999</v>
      </c>
      <c r="M7475">
        <v>110488.83</v>
      </c>
      <c r="N7475" s="3">
        <v>1</v>
      </c>
      <c r="O7475" s="50" t="e">
        <f>INDEX([1]Dados!$M$2:$N$26779,MATCH($P7475,[1]Dados!$N$2:$N$26779,),2)</f>
        <v>#N/A</v>
      </c>
      <c r="P7475">
        <v>177104</v>
      </c>
      <c r="Q7475" s="1">
        <v>37344</v>
      </c>
      <c r="R7475" s="1">
        <v>37377</v>
      </c>
      <c r="S7475" t="s">
        <v>1068</v>
      </c>
    </row>
    <row r="7476" spans="1:19" x14ac:dyDescent="0.2">
      <c r="A7476" s="7">
        <v>230780</v>
      </c>
      <c r="B7476" s="3">
        <v>14575</v>
      </c>
      <c r="C7476" s="3" t="s">
        <v>4</v>
      </c>
      <c r="D7476" s="2" t="s">
        <v>548</v>
      </c>
      <c r="E7476" s="3">
        <v>20</v>
      </c>
      <c r="F7476" s="17">
        <v>0</v>
      </c>
      <c r="G7476" s="17">
        <v>1</v>
      </c>
      <c r="H7476" s="17">
        <v>0</v>
      </c>
      <c r="I7476" s="7">
        <v>1.2</v>
      </c>
      <c r="J7476" s="7">
        <v>32</v>
      </c>
      <c r="K7476" s="4">
        <v>122</v>
      </c>
      <c r="L7476" s="5">
        <v>122.76519999999999</v>
      </c>
      <c r="M7476">
        <v>110488.83</v>
      </c>
      <c r="N7476" s="3">
        <v>1</v>
      </c>
      <c r="O7476" s="50" t="e">
        <f>INDEX([1]Dados!$M$2:$N$26779,MATCH($P7476,[1]Dados!$N$2:$N$26779,),2)</f>
        <v>#N/A</v>
      </c>
      <c r="P7476">
        <v>177104</v>
      </c>
      <c r="Q7476" s="1">
        <v>37344</v>
      </c>
      <c r="R7476" s="1">
        <v>37377</v>
      </c>
      <c r="S7476" t="s">
        <v>1068</v>
      </c>
    </row>
    <row r="7477" spans="1:19" x14ac:dyDescent="0.2">
      <c r="A7477" s="7">
        <v>230780</v>
      </c>
      <c r="B7477" s="3">
        <v>14575</v>
      </c>
      <c r="C7477" s="3" t="s">
        <v>4</v>
      </c>
      <c r="D7477" s="2" t="s">
        <v>548</v>
      </c>
      <c r="E7477" s="3">
        <v>20</v>
      </c>
      <c r="F7477" s="17">
        <v>0</v>
      </c>
      <c r="G7477" s="17">
        <v>1</v>
      </c>
      <c r="H7477" s="17">
        <v>0</v>
      </c>
      <c r="I7477" s="7" t="s">
        <v>3</v>
      </c>
      <c r="J7477" s="7">
        <v>98</v>
      </c>
      <c r="K7477" s="4">
        <v>1203</v>
      </c>
      <c r="L7477" s="5">
        <v>1203.0829000000001</v>
      </c>
      <c r="M7477" t="s">
        <v>2134</v>
      </c>
      <c r="N7477" s="3">
        <v>1</v>
      </c>
      <c r="O7477" s="50" t="e">
        <f>INDEX([1]Dados!$M$2:$N$26779,MATCH($P7477,[1]Dados!$N$2:$N$26779,),2)</f>
        <v>#N/A</v>
      </c>
      <c r="P7477">
        <v>177044</v>
      </c>
      <c r="Q7477" s="1">
        <v>37344</v>
      </c>
      <c r="R7477" s="1">
        <v>37377</v>
      </c>
      <c r="S7477" t="s">
        <v>2134</v>
      </c>
    </row>
    <row r="7478" spans="1:19" x14ac:dyDescent="0.2">
      <c r="A7478" s="7">
        <v>230780</v>
      </c>
      <c r="B7478" s="3">
        <v>14575</v>
      </c>
      <c r="C7478" s="3" t="s">
        <v>4</v>
      </c>
      <c r="D7478" s="2" t="s">
        <v>548</v>
      </c>
      <c r="E7478" s="3">
        <v>20</v>
      </c>
      <c r="F7478" s="17">
        <v>0</v>
      </c>
      <c r="G7478" s="17">
        <v>1</v>
      </c>
      <c r="H7478" s="17">
        <v>0</v>
      </c>
      <c r="I7478" s="7" t="s">
        <v>3</v>
      </c>
      <c r="J7478" s="7">
        <v>98</v>
      </c>
      <c r="K7478" s="4">
        <v>1214</v>
      </c>
      <c r="L7478" s="5">
        <v>1214.8580999999999</v>
      </c>
      <c r="M7478" t="s">
        <v>2134</v>
      </c>
      <c r="N7478" s="3">
        <v>1</v>
      </c>
      <c r="O7478" s="50" t="e">
        <f>INDEX([1]Dados!$M$2:$N$26779,MATCH($P7478,[1]Dados!$N$2:$N$26779,),2)</f>
        <v>#N/A</v>
      </c>
      <c r="P7478">
        <v>178377</v>
      </c>
      <c r="Q7478" s="1">
        <v>37344</v>
      </c>
      <c r="R7478" s="1">
        <v>37377</v>
      </c>
      <c r="S7478" t="s">
        <v>2134</v>
      </c>
    </row>
    <row r="7479" spans="1:19" x14ac:dyDescent="0.2">
      <c r="A7479" s="7">
        <v>230780</v>
      </c>
      <c r="B7479" s="3">
        <v>14575</v>
      </c>
      <c r="C7479" s="3" t="s">
        <v>4</v>
      </c>
      <c r="D7479" s="2" t="s">
        <v>548</v>
      </c>
      <c r="E7479" s="3">
        <v>20</v>
      </c>
      <c r="F7479" s="17">
        <v>0</v>
      </c>
      <c r="G7479" s="17">
        <v>1</v>
      </c>
      <c r="H7479" s="17">
        <v>0</v>
      </c>
      <c r="I7479" s="7" t="s">
        <v>3</v>
      </c>
      <c r="J7479" s="7">
        <v>98</v>
      </c>
      <c r="K7479" s="4">
        <v>1214</v>
      </c>
      <c r="L7479" s="5">
        <v>1214.8580999999999</v>
      </c>
      <c r="M7479" t="s">
        <v>2134</v>
      </c>
      <c r="N7479" s="3">
        <v>1</v>
      </c>
      <c r="O7479" s="50" t="e">
        <f>INDEX([1]Dados!$M$2:$N$26779,MATCH($P7479,[1]Dados!$N$2:$N$26779,),2)</f>
        <v>#N/A</v>
      </c>
      <c r="P7479">
        <v>178528</v>
      </c>
      <c r="Q7479" s="1">
        <v>37344</v>
      </c>
      <c r="R7479" s="1">
        <v>37377</v>
      </c>
      <c r="S7479" t="s">
        <v>2134</v>
      </c>
    </row>
    <row r="7480" spans="1:19" x14ac:dyDescent="0.2">
      <c r="A7480" s="7">
        <v>230780</v>
      </c>
      <c r="B7480" s="3">
        <v>14575</v>
      </c>
      <c r="C7480" s="3" t="s">
        <v>4</v>
      </c>
      <c r="D7480" s="2" t="s">
        <v>548</v>
      </c>
      <c r="E7480" s="3">
        <v>20</v>
      </c>
      <c r="F7480" s="17">
        <v>0</v>
      </c>
      <c r="G7480" s="17">
        <v>1</v>
      </c>
      <c r="H7480" s="17">
        <v>0</v>
      </c>
      <c r="I7480" s="7">
        <v>2.1</v>
      </c>
      <c r="J7480" s="7">
        <v>24</v>
      </c>
      <c r="K7480" s="4">
        <v>1214</v>
      </c>
      <c r="L7480" s="5">
        <v>1214.0589</v>
      </c>
      <c r="M7480">
        <v>844750</v>
      </c>
      <c r="N7480" s="3">
        <v>1</v>
      </c>
      <c r="O7480" s="50" t="e">
        <f>INDEX([1]Dados!$M$2:$N$26779,MATCH($P7480,[1]Dados!$N$2:$N$26779,),2)</f>
        <v>#N/A</v>
      </c>
      <c r="P7480">
        <v>178373</v>
      </c>
      <c r="Q7480" s="1">
        <v>37344</v>
      </c>
      <c r="R7480" s="1">
        <v>37377</v>
      </c>
      <c r="S7480" t="s">
        <v>1479</v>
      </c>
    </row>
    <row r="7481" spans="1:19" x14ac:dyDescent="0.2">
      <c r="A7481" s="7">
        <v>230780</v>
      </c>
      <c r="B7481" s="3">
        <v>14575</v>
      </c>
      <c r="C7481" s="3" t="s">
        <v>4</v>
      </c>
      <c r="D7481" s="2" t="s">
        <v>548</v>
      </c>
      <c r="E7481" s="3">
        <v>20</v>
      </c>
      <c r="F7481" s="17">
        <v>0</v>
      </c>
      <c r="G7481" s="17">
        <v>1</v>
      </c>
      <c r="H7481" s="17">
        <v>0</v>
      </c>
      <c r="I7481" s="7">
        <v>2.2000000000000002</v>
      </c>
      <c r="J7481" s="7">
        <v>20</v>
      </c>
      <c r="K7481" s="4">
        <v>1214</v>
      </c>
      <c r="L7481" s="5">
        <v>1214.0589</v>
      </c>
      <c r="M7481">
        <v>844750</v>
      </c>
      <c r="N7481" s="3">
        <v>1</v>
      </c>
      <c r="O7481" s="50" t="e">
        <f>INDEX([1]Dados!$M$2:$N$26779,MATCH($P7481,[1]Dados!$N$2:$N$26779,),2)</f>
        <v>#N/A</v>
      </c>
      <c r="P7481">
        <v>178373</v>
      </c>
      <c r="Q7481" s="1">
        <v>37344</v>
      </c>
      <c r="R7481" s="1">
        <v>37377</v>
      </c>
      <c r="S7481" t="s">
        <v>1479</v>
      </c>
    </row>
    <row r="7482" spans="1:19" x14ac:dyDescent="0.2">
      <c r="A7482" s="7">
        <v>230780</v>
      </c>
      <c r="B7482" s="3">
        <v>14575</v>
      </c>
      <c r="C7482" s="3" t="s">
        <v>4</v>
      </c>
      <c r="D7482" s="2" t="s">
        <v>548</v>
      </c>
      <c r="E7482" s="3">
        <v>20</v>
      </c>
      <c r="F7482" s="17">
        <v>0</v>
      </c>
      <c r="G7482" s="17">
        <v>1</v>
      </c>
      <c r="H7482" s="17">
        <v>0</v>
      </c>
      <c r="I7482" s="7">
        <v>2.2999999999999998</v>
      </c>
      <c r="J7482" s="7">
        <v>28</v>
      </c>
      <c r="K7482" s="4">
        <v>1214</v>
      </c>
      <c r="L7482" s="5">
        <v>1214.0589</v>
      </c>
      <c r="M7482">
        <v>844750</v>
      </c>
      <c r="N7482" s="3">
        <v>1</v>
      </c>
      <c r="O7482" s="50" t="e">
        <f>INDEX([1]Dados!$M$2:$N$26779,MATCH($P7482,[1]Dados!$N$2:$N$26779,),2)</f>
        <v>#N/A</v>
      </c>
      <c r="P7482">
        <v>178373</v>
      </c>
      <c r="Q7482" s="1">
        <v>37344</v>
      </c>
      <c r="R7482" s="1">
        <v>37377</v>
      </c>
      <c r="S7482" t="s">
        <v>1479</v>
      </c>
    </row>
    <row r="7483" spans="1:19" x14ac:dyDescent="0.2">
      <c r="A7483" s="7">
        <v>230780</v>
      </c>
      <c r="B7483" s="3">
        <v>14575</v>
      </c>
      <c r="C7483" s="3" t="s">
        <v>4</v>
      </c>
      <c r="D7483" s="2" t="s">
        <v>548</v>
      </c>
      <c r="E7483" s="3">
        <v>20</v>
      </c>
      <c r="F7483" s="17">
        <v>0</v>
      </c>
      <c r="G7483" s="17">
        <v>1</v>
      </c>
      <c r="H7483" s="17">
        <v>0</v>
      </c>
      <c r="I7483" s="7">
        <v>2.4</v>
      </c>
      <c r="J7483" s="7">
        <v>15</v>
      </c>
      <c r="K7483" s="4">
        <v>1214</v>
      </c>
      <c r="L7483" s="5">
        <v>1214.8577</v>
      </c>
      <c r="M7483">
        <v>375138.82</v>
      </c>
      <c r="N7483" s="3">
        <v>1</v>
      </c>
      <c r="O7483" s="50" t="e">
        <f>INDEX([1]Dados!$M$2:$N$26779,MATCH($P7483,[1]Dados!$N$2:$N$26779,),2)</f>
        <v>#N/A</v>
      </c>
      <c r="P7483">
        <v>177137</v>
      </c>
      <c r="Q7483" s="1">
        <v>37344</v>
      </c>
      <c r="R7483" s="1">
        <v>37377</v>
      </c>
      <c r="S7483" t="s">
        <v>914</v>
      </c>
    </row>
    <row r="7484" spans="1:19" x14ac:dyDescent="0.2">
      <c r="A7484" s="7">
        <v>230780</v>
      </c>
      <c r="B7484" s="3">
        <v>14575</v>
      </c>
      <c r="C7484" s="3" t="s">
        <v>4</v>
      </c>
      <c r="D7484" s="2" t="s">
        <v>548</v>
      </c>
      <c r="E7484" s="3">
        <v>20</v>
      </c>
      <c r="F7484" s="17">
        <v>0</v>
      </c>
      <c r="G7484" s="17">
        <v>1</v>
      </c>
      <c r="H7484" s="17">
        <v>0</v>
      </c>
      <c r="I7484" s="7">
        <v>2.5</v>
      </c>
      <c r="J7484" s="7">
        <v>15</v>
      </c>
      <c r="K7484" s="4">
        <v>1214</v>
      </c>
      <c r="L7484" s="5">
        <v>1214.8577</v>
      </c>
      <c r="M7484">
        <v>375138.82</v>
      </c>
      <c r="N7484" s="3">
        <v>1</v>
      </c>
      <c r="O7484" s="50" t="e">
        <f>INDEX([1]Dados!$M$2:$N$26779,MATCH($P7484,[1]Dados!$N$2:$N$26779,),2)</f>
        <v>#N/A</v>
      </c>
      <c r="P7484">
        <v>177137</v>
      </c>
      <c r="Q7484" s="1">
        <v>37344</v>
      </c>
      <c r="R7484" s="1">
        <v>37377</v>
      </c>
      <c r="S7484" t="s">
        <v>914</v>
      </c>
    </row>
    <row r="7485" spans="1:19" x14ac:dyDescent="0.2">
      <c r="A7485" s="7">
        <v>230780</v>
      </c>
      <c r="B7485" s="3">
        <v>14575</v>
      </c>
      <c r="C7485" s="3" t="s">
        <v>4</v>
      </c>
      <c r="D7485" s="2" t="s">
        <v>548</v>
      </c>
      <c r="E7485" s="3">
        <v>20</v>
      </c>
      <c r="F7485" s="17">
        <v>0</v>
      </c>
      <c r="G7485" s="17">
        <v>1</v>
      </c>
      <c r="H7485" s="17">
        <v>0</v>
      </c>
      <c r="I7485" s="7">
        <v>2.6</v>
      </c>
      <c r="J7485" s="7">
        <v>13</v>
      </c>
      <c r="K7485" s="4">
        <v>1214</v>
      </c>
      <c r="L7485" s="5">
        <v>1214.8577</v>
      </c>
      <c r="M7485">
        <v>375138.82</v>
      </c>
      <c r="N7485" s="3">
        <v>1</v>
      </c>
      <c r="O7485" s="50" t="e">
        <f>INDEX([1]Dados!$M$2:$N$26779,MATCH($P7485,[1]Dados!$N$2:$N$26779,),2)</f>
        <v>#N/A</v>
      </c>
      <c r="P7485">
        <v>177137</v>
      </c>
      <c r="Q7485" s="1">
        <v>37344</v>
      </c>
      <c r="R7485" s="1">
        <v>37377</v>
      </c>
      <c r="S7485" t="s">
        <v>914</v>
      </c>
    </row>
    <row r="7486" spans="1:19" x14ac:dyDescent="0.2">
      <c r="A7486" s="7">
        <v>230780</v>
      </c>
      <c r="B7486" s="3">
        <v>14575</v>
      </c>
      <c r="C7486" s="3" t="s">
        <v>4</v>
      </c>
      <c r="D7486" s="2" t="s">
        <v>548</v>
      </c>
      <c r="E7486" s="3">
        <v>20</v>
      </c>
      <c r="F7486" s="17">
        <v>0</v>
      </c>
      <c r="G7486" s="17">
        <v>1</v>
      </c>
      <c r="H7486" s="17">
        <v>0</v>
      </c>
      <c r="I7486" s="7">
        <v>2.7</v>
      </c>
      <c r="J7486" s="7">
        <v>13</v>
      </c>
      <c r="K7486" s="4">
        <v>1214</v>
      </c>
      <c r="L7486" s="5">
        <v>1214.8577</v>
      </c>
      <c r="M7486">
        <v>375138.82</v>
      </c>
      <c r="N7486" s="3">
        <v>1</v>
      </c>
      <c r="O7486" s="50" t="e">
        <f>INDEX([1]Dados!$M$2:$N$26779,MATCH($P7486,[1]Dados!$N$2:$N$26779,),2)</f>
        <v>#N/A</v>
      </c>
      <c r="P7486">
        <v>177137</v>
      </c>
      <c r="Q7486" s="1">
        <v>37344</v>
      </c>
      <c r="R7486" s="1">
        <v>37377</v>
      </c>
      <c r="S7486" t="s">
        <v>914</v>
      </c>
    </row>
    <row r="7487" spans="1:19" x14ac:dyDescent="0.2">
      <c r="A7487" s="7">
        <v>230780</v>
      </c>
      <c r="B7487" s="3">
        <v>14575</v>
      </c>
      <c r="C7487" s="3" t="s">
        <v>4</v>
      </c>
      <c r="D7487" s="2" t="s">
        <v>548</v>
      </c>
      <c r="E7487" s="3">
        <v>20</v>
      </c>
      <c r="F7487" s="17">
        <v>0</v>
      </c>
      <c r="G7487" s="17">
        <v>1</v>
      </c>
      <c r="H7487" s="17">
        <v>0</v>
      </c>
      <c r="I7487" s="7">
        <v>2.8</v>
      </c>
      <c r="J7487" s="7">
        <v>25</v>
      </c>
      <c r="K7487" s="4">
        <v>1214</v>
      </c>
      <c r="L7487" s="5">
        <v>1214.8577</v>
      </c>
      <c r="M7487">
        <v>375138.82</v>
      </c>
      <c r="N7487" s="3">
        <v>1</v>
      </c>
      <c r="O7487" s="50" t="e">
        <f>INDEX([1]Dados!$M$2:$N$26779,MATCH($P7487,[1]Dados!$N$2:$N$26779,),2)</f>
        <v>#N/A</v>
      </c>
      <c r="P7487">
        <v>177137</v>
      </c>
      <c r="Q7487" s="1">
        <v>37344</v>
      </c>
      <c r="R7487" s="1">
        <v>37377</v>
      </c>
      <c r="S7487" t="s">
        <v>914</v>
      </c>
    </row>
    <row r="7488" spans="1:19" x14ac:dyDescent="0.2">
      <c r="A7488" s="7">
        <v>230780</v>
      </c>
      <c r="B7488" s="3">
        <v>14575</v>
      </c>
      <c r="C7488" s="3" t="s">
        <v>4</v>
      </c>
      <c r="D7488" s="2" t="s">
        <v>548</v>
      </c>
      <c r="E7488" s="3">
        <v>20</v>
      </c>
      <c r="F7488" s="17">
        <v>0</v>
      </c>
      <c r="G7488" s="17">
        <v>1</v>
      </c>
      <c r="H7488" s="17">
        <v>0</v>
      </c>
      <c r="I7488" s="7">
        <v>2.9</v>
      </c>
      <c r="J7488" s="7">
        <v>30</v>
      </c>
      <c r="K7488" s="4">
        <v>1214</v>
      </c>
      <c r="L7488" s="5">
        <v>1214.8577</v>
      </c>
      <c r="M7488">
        <v>375138.82</v>
      </c>
      <c r="N7488" s="3">
        <v>1</v>
      </c>
      <c r="O7488" s="50" t="e">
        <f>INDEX([1]Dados!$M$2:$N$26779,MATCH($P7488,[1]Dados!$N$2:$N$26779,),2)</f>
        <v>#N/A</v>
      </c>
      <c r="P7488">
        <v>177137</v>
      </c>
      <c r="Q7488" s="1">
        <v>37344</v>
      </c>
      <c r="R7488" s="1">
        <v>37377</v>
      </c>
      <c r="S7488" t="s">
        <v>914</v>
      </c>
    </row>
    <row r="7489" spans="1:19" x14ac:dyDescent="0.2">
      <c r="A7489" s="7">
        <v>230780</v>
      </c>
      <c r="B7489" s="3">
        <v>14575</v>
      </c>
      <c r="C7489" s="3" t="s">
        <v>4</v>
      </c>
      <c r="D7489" s="2" t="s">
        <v>548</v>
      </c>
      <c r="E7489" s="3">
        <v>20</v>
      </c>
      <c r="F7489" s="17">
        <v>0</v>
      </c>
      <c r="G7489" s="17">
        <v>1</v>
      </c>
      <c r="H7489" s="17">
        <v>0</v>
      </c>
      <c r="I7489" s="7">
        <v>3.1</v>
      </c>
      <c r="J7489" s="7">
        <v>29</v>
      </c>
      <c r="K7489" s="4">
        <v>1293</v>
      </c>
      <c r="L7489" s="5">
        <v>1293.0592999999999</v>
      </c>
      <c r="M7489" t="s">
        <v>2134</v>
      </c>
      <c r="N7489" s="3">
        <v>1</v>
      </c>
      <c r="O7489" s="50" t="e">
        <f>INDEX([1]Dados!$M$2:$N$26779,MATCH($P7489,[1]Dados!$N$2:$N$26779,),2)</f>
        <v>#N/A</v>
      </c>
      <c r="P7489">
        <v>178253</v>
      </c>
      <c r="Q7489" s="1">
        <v>37344</v>
      </c>
      <c r="R7489" s="1">
        <v>37377</v>
      </c>
      <c r="S7489" t="s">
        <v>886</v>
      </c>
    </row>
    <row r="7490" spans="1:19" x14ac:dyDescent="0.2">
      <c r="A7490" s="7">
        <v>230780</v>
      </c>
      <c r="B7490" s="3">
        <v>14575</v>
      </c>
      <c r="C7490" s="3" t="s">
        <v>4</v>
      </c>
      <c r="D7490" s="2" t="s">
        <v>548</v>
      </c>
      <c r="E7490" s="3">
        <v>20</v>
      </c>
      <c r="F7490" s="17">
        <v>0</v>
      </c>
      <c r="G7490" s="17">
        <v>1</v>
      </c>
      <c r="H7490" s="17">
        <v>0</v>
      </c>
      <c r="I7490" s="7">
        <v>3.2</v>
      </c>
      <c r="J7490" s="7">
        <v>22</v>
      </c>
      <c r="K7490" s="4">
        <v>1293</v>
      </c>
      <c r="L7490" s="5">
        <v>1293.0592999999999</v>
      </c>
      <c r="M7490" t="s">
        <v>2134</v>
      </c>
      <c r="N7490" s="3">
        <v>1</v>
      </c>
      <c r="O7490" s="50" t="e">
        <f>INDEX([1]Dados!$M$2:$N$26779,MATCH($P7490,[1]Dados!$N$2:$N$26779,),2)</f>
        <v>#N/A</v>
      </c>
      <c r="P7490">
        <v>178253</v>
      </c>
      <c r="Q7490" s="1">
        <v>37344</v>
      </c>
      <c r="R7490" s="1">
        <v>37377</v>
      </c>
      <c r="S7490" t="s">
        <v>886</v>
      </c>
    </row>
    <row r="7491" spans="1:19" x14ac:dyDescent="0.2">
      <c r="A7491" s="7">
        <v>230780</v>
      </c>
      <c r="B7491" s="3">
        <v>14575</v>
      </c>
      <c r="C7491" s="3" t="s">
        <v>4</v>
      </c>
      <c r="D7491" s="2" t="s">
        <v>548</v>
      </c>
      <c r="E7491" s="3">
        <v>20</v>
      </c>
      <c r="F7491" s="17">
        <v>0</v>
      </c>
      <c r="G7491" s="17">
        <v>1</v>
      </c>
      <c r="H7491" s="17">
        <v>0</v>
      </c>
      <c r="I7491" s="7">
        <v>3.3</v>
      </c>
      <c r="J7491" s="7">
        <v>21</v>
      </c>
      <c r="K7491" s="4">
        <v>1293</v>
      </c>
      <c r="L7491" s="5">
        <v>1293.0592999999999</v>
      </c>
      <c r="M7491" t="s">
        <v>2134</v>
      </c>
      <c r="N7491" s="3">
        <v>1</v>
      </c>
      <c r="O7491" s="50" t="e">
        <f>INDEX([1]Dados!$M$2:$N$26779,MATCH($P7491,[1]Dados!$N$2:$N$26779,),2)</f>
        <v>#N/A</v>
      </c>
      <c r="P7491">
        <v>178253</v>
      </c>
      <c r="Q7491" s="1">
        <v>37344</v>
      </c>
      <c r="R7491" s="1">
        <v>37377</v>
      </c>
      <c r="S7491" t="s">
        <v>886</v>
      </c>
    </row>
    <row r="7492" spans="1:19" x14ac:dyDescent="0.2">
      <c r="A7492" s="7">
        <v>230780</v>
      </c>
      <c r="B7492" s="3">
        <v>14575</v>
      </c>
      <c r="C7492" s="3" t="s">
        <v>4</v>
      </c>
      <c r="D7492" s="2" t="s">
        <v>548</v>
      </c>
      <c r="E7492" s="3">
        <v>20</v>
      </c>
      <c r="F7492" s="17">
        <v>0</v>
      </c>
      <c r="G7492" s="17">
        <v>1</v>
      </c>
      <c r="H7492" s="17">
        <v>0</v>
      </c>
      <c r="I7492" s="7">
        <v>3.4</v>
      </c>
      <c r="J7492" s="7">
        <v>15</v>
      </c>
      <c r="K7492" s="4">
        <v>1293</v>
      </c>
      <c r="L7492" s="5">
        <v>1293.0592999999999</v>
      </c>
      <c r="M7492" t="s">
        <v>2134</v>
      </c>
      <c r="N7492" s="3">
        <v>1</v>
      </c>
      <c r="O7492" s="50" t="e">
        <f>INDEX([1]Dados!$M$2:$N$26779,MATCH($P7492,[1]Dados!$N$2:$N$26779,),2)</f>
        <v>#N/A</v>
      </c>
      <c r="P7492">
        <v>178253</v>
      </c>
      <c r="Q7492" s="1">
        <v>37344</v>
      </c>
      <c r="R7492" s="1">
        <v>37377</v>
      </c>
      <c r="S7492" t="s">
        <v>886</v>
      </c>
    </row>
    <row r="7493" spans="1:19" x14ac:dyDescent="0.2">
      <c r="A7493" s="7">
        <v>230780</v>
      </c>
      <c r="B7493" s="3">
        <v>14575</v>
      </c>
      <c r="C7493" s="3" t="s">
        <v>4</v>
      </c>
      <c r="D7493" s="2" t="s">
        <v>548</v>
      </c>
      <c r="E7493" s="3">
        <v>20</v>
      </c>
      <c r="F7493" s="17">
        <v>0</v>
      </c>
      <c r="G7493" s="17">
        <v>1</v>
      </c>
      <c r="H7493" s="17">
        <v>0</v>
      </c>
      <c r="I7493" s="7">
        <v>3.5</v>
      </c>
      <c r="J7493" s="7">
        <v>14</v>
      </c>
      <c r="K7493" s="4">
        <v>1293</v>
      </c>
      <c r="L7493" s="5">
        <v>1293.0592999999999</v>
      </c>
      <c r="M7493" t="s">
        <v>2134</v>
      </c>
      <c r="N7493" s="3">
        <v>1</v>
      </c>
      <c r="O7493" s="50" t="e">
        <f>INDEX([1]Dados!$M$2:$N$26779,MATCH($P7493,[1]Dados!$N$2:$N$26779,),2)</f>
        <v>#N/A</v>
      </c>
      <c r="P7493">
        <v>178253</v>
      </c>
      <c r="Q7493" s="1">
        <v>37344</v>
      </c>
      <c r="R7493" s="1">
        <v>37377</v>
      </c>
      <c r="S7493" t="s">
        <v>886</v>
      </c>
    </row>
    <row r="7494" spans="1:19" x14ac:dyDescent="0.2">
      <c r="A7494" s="7">
        <v>230780</v>
      </c>
      <c r="B7494" s="3">
        <v>14575</v>
      </c>
      <c r="C7494" s="3" t="s">
        <v>4</v>
      </c>
      <c r="D7494" s="2" t="s">
        <v>548</v>
      </c>
      <c r="E7494" s="3">
        <v>20</v>
      </c>
      <c r="F7494" s="17">
        <v>0</v>
      </c>
      <c r="G7494" s="17">
        <v>1</v>
      </c>
      <c r="H7494" s="17">
        <v>0</v>
      </c>
      <c r="I7494" s="7">
        <v>3.6</v>
      </c>
      <c r="J7494" s="7">
        <v>22</v>
      </c>
      <c r="K7494" s="4">
        <v>1293</v>
      </c>
      <c r="L7494" s="5">
        <v>1293.0592999999999</v>
      </c>
      <c r="M7494" t="s">
        <v>2134</v>
      </c>
      <c r="N7494" s="3">
        <v>1</v>
      </c>
      <c r="O7494" s="50" t="e">
        <f>INDEX([1]Dados!$M$2:$N$26779,MATCH($P7494,[1]Dados!$N$2:$N$26779,),2)</f>
        <v>#N/A</v>
      </c>
      <c r="P7494">
        <v>178253</v>
      </c>
      <c r="Q7494" s="1">
        <v>37344</v>
      </c>
      <c r="R7494" s="1">
        <v>37377</v>
      </c>
      <c r="S7494" t="s">
        <v>886</v>
      </c>
    </row>
    <row r="7495" spans="1:19" x14ac:dyDescent="0.2">
      <c r="A7495" s="7">
        <v>520630</v>
      </c>
      <c r="B7495" s="3">
        <v>93270</v>
      </c>
      <c r="C7495" s="3" t="s">
        <v>1</v>
      </c>
      <c r="D7495" s="2" t="s">
        <v>383</v>
      </c>
      <c r="E7495" s="3">
        <v>20</v>
      </c>
      <c r="F7495" s="17">
        <v>0</v>
      </c>
      <c r="G7495" s="17">
        <v>1</v>
      </c>
      <c r="H7495" s="17">
        <v>0</v>
      </c>
      <c r="I7495" s="7">
        <v>1.1000000000000001</v>
      </c>
      <c r="J7495" s="7">
        <v>29</v>
      </c>
      <c r="K7495" s="4">
        <v>1203</v>
      </c>
      <c r="L7495" s="5">
        <v>1203.0829000000001</v>
      </c>
      <c r="M7495">
        <v>14383.03</v>
      </c>
      <c r="N7495" s="33">
        <v>1</v>
      </c>
      <c r="O7495" s="50" t="e">
        <f>INDEX([1]Dados!$M$2:$N$26779,MATCH($P7495,[1]Dados!$N$2:$N$26779,),2)</f>
        <v>#N/A</v>
      </c>
      <c r="P7495">
        <v>177046</v>
      </c>
      <c r="Q7495" s="1">
        <v>37345</v>
      </c>
      <c r="R7495" s="1">
        <v>37384</v>
      </c>
      <c r="S7495" t="s">
        <v>889</v>
      </c>
    </row>
    <row r="7496" spans="1:19" x14ac:dyDescent="0.2">
      <c r="A7496" s="7">
        <v>520630</v>
      </c>
      <c r="B7496" s="3">
        <v>93270</v>
      </c>
      <c r="C7496" s="3" t="s">
        <v>1</v>
      </c>
      <c r="D7496" s="2" t="s">
        <v>383</v>
      </c>
      <c r="E7496" s="3">
        <v>20</v>
      </c>
      <c r="F7496" s="17">
        <v>0</v>
      </c>
      <c r="G7496" s="17">
        <v>1</v>
      </c>
      <c r="H7496" s="17">
        <v>0</v>
      </c>
      <c r="I7496" s="7">
        <v>1.2</v>
      </c>
      <c r="J7496" s="7">
        <v>18</v>
      </c>
      <c r="K7496" s="4">
        <v>1203</v>
      </c>
      <c r="L7496" s="5">
        <v>1203.0829000000001</v>
      </c>
      <c r="M7496">
        <v>14383.03</v>
      </c>
      <c r="N7496" s="33">
        <v>1</v>
      </c>
      <c r="O7496" s="50" t="e">
        <f>INDEX([1]Dados!$M$2:$N$26779,MATCH($P7496,[1]Dados!$N$2:$N$26779,),2)</f>
        <v>#N/A</v>
      </c>
      <c r="P7496">
        <v>177046</v>
      </c>
      <c r="Q7496" s="1">
        <v>37345</v>
      </c>
      <c r="R7496" s="1">
        <v>37384</v>
      </c>
      <c r="S7496" t="s">
        <v>889</v>
      </c>
    </row>
    <row r="7497" spans="1:19" x14ac:dyDescent="0.2">
      <c r="A7497" s="7">
        <v>520630</v>
      </c>
      <c r="B7497" s="3">
        <v>93270</v>
      </c>
      <c r="C7497" s="3" t="s">
        <v>1</v>
      </c>
      <c r="D7497" s="2" t="s">
        <v>383</v>
      </c>
      <c r="E7497" s="3">
        <v>20</v>
      </c>
      <c r="F7497" s="17">
        <v>0</v>
      </c>
      <c r="G7497" s="17">
        <v>1</v>
      </c>
      <c r="H7497" s="17">
        <v>0</v>
      </c>
      <c r="I7497" s="7">
        <v>2.1</v>
      </c>
      <c r="J7497" s="7">
        <v>24</v>
      </c>
      <c r="K7497" s="4">
        <v>1214</v>
      </c>
      <c r="L7497" s="5">
        <v>1214.0589</v>
      </c>
      <c r="M7497">
        <v>92300</v>
      </c>
      <c r="N7497" s="33">
        <v>1</v>
      </c>
      <c r="O7497" s="50" t="e">
        <f>INDEX([1]Dados!$M$2:$N$26779,MATCH($P7497,[1]Dados!$N$2:$N$26779,),2)</f>
        <v>#N/A</v>
      </c>
      <c r="P7497">
        <v>178376</v>
      </c>
      <c r="Q7497" s="1">
        <v>37345</v>
      </c>
      <c r="R7497" s="1">
        <v>37384</v>
      </c>
      <c r="S7497" t="s">
        <v>915</v>
      </c>
    </row>
    <row r="7498" spans="1:19" x14ac:dyDescent="0.2">
      <c r="A7498" s="7">
        <v>520630</v>
      </c>
      <c r="B7498" s="3">
        <v>93270</v>
      </c>
      <c r="C7498" s="3" t="s">
        <v>1</v>
      </c>
      <c r="D7498" s="2" t="s">
        <v>383</v>
      </c>
      <c r="E7498" s="3">
        <v>20</v>
      </c>
      <c r="F7498" s="17">
        <v>0</v>
      </c>
      <c r="G7498" s="17">
        <v>1</v>
      </c>
      <c r="H7498" s="17">
        <v>0</v>
      </c>
      <c r="I7498" s="7">
        <v>3.1</v>
      </c>
      <c r="J7498" s="7">
        <v>25</v>
      </c>
      <c r="K7498" s="4">
        <v>1214</v>
      </c>
      <c r="L7498" s="5">
        <v>1214.8577</v>
      </c>
      <c r="M7498">
        <v>46880.12</v>
      </c>
      <c r="N7498" s="33">
        <v>1</v>
      </c>
      <c r="O7498" s="50" t="e">
        <f>INDEX([1]Dados!$M$2:$N$26779,MATCH($P7498,[1]Dados!$N$2:$N$26779,),2)</f>
        <v>#N/A</v>
      </c>
      <c r="P7498">
        <v>177139</v>
      </c>
      <c r="Q7498" s="1">
        <v>37345</v>
      </c>
      <c r="R7498" s="1">
        <v>37384</v>
      </c>
      <c r="S7498" t="s">
        <v>914</v>
      </c>
    </row>
    <row r="7499" spans="1:19" x14ac:dyDescent="0.2">
      <c r="A7499" s="7">
        <v>520630</v>
      </c>
      <c r="B7499" s="3">
        <v>93270</v>
      </c>
      <c r="C7499" s="3" t="s">
        <v>1</v>
      </c>
      <c r="D7499" s="2" t="s">
        <v>383</v>
      </c>
      <c r="E7499" s="3">
        <v>20</v>
      </c>
      <c r="F7499" s="17">
        <v>0</v>
      </c>
      <c r="G7499" s="17">
        <v>1</v>
      </c>
      <c r="H7499" s="17">
        <v>0</v>
      </c>
      <c r="I7499" s="7" t="s">
        <v>3</v>
      </c>
      <c r="J7499" s="7">
        <v>98</v>
      </c>
      <c r="K7499" s="4">
        <v>1214</v>
      </c>
      <c r="L7499" s="5">
        <v>1214.8580999999999</v>
      </c>
      <c r="M7499">
        <v>149926</v>
      </c>
      <c r="N7499" s="33">
        <v>1</v>
      </c>
      <c r="O7499" s="50" t="e">
        <f>INDEX([1]Dados!$M$2:$N$26779,MATCH($P7499,[1]Dados!$N$2:$N$26779,),2)</f>
        <v>#N/A</v>
      </c>
      <c r="P7499">
        <v>178347</v>
      </c>
      <c r="Q7499" s="1">
        <v>37345</v>
      </c>
      <c r="R7499" s="1">
        <v>37384</v>
      </c>
      <c r="S7499" t="s">
        <v>2134</v>
      </c>
    </row>
    <row r="7500" spans="1:19" x14ac:dyDescent="0.2">
      <c r="A7500" s="7">
        <v>520630</v>
      </c>
      <c r="B7500" s="3">
        <v>93270</v>
      </c>
      <c r="C7500" s="3" t="s">
        <v>1</v>
      </c>
      <c r="D7500" s="2" t="s">
        <v>383</v>
      </c>
      <c r="E7500" s="3">
        <v>20</v>
      </c>
      <c r="F7500" s="17">
        <v>0</v>
      </c>
      <c r="G7500" s="17">
        <v>1</v>
      </c>
      <c r="H7500" s="17">
        <v>0</v>
      </c>
      <c r="I7500" s="7">
        <v>4.0999999999999996</v>
      </c>
      <c r="J7500" s="7">
        <v>29</v>
      </c>
      <c r="K7500" s="4">
        <v>1293</v>
      </c>
      <c r="L7500" s="5">
        <v>1293.0592999999999</v>
      </c>
      <c r="M7500">
        <v>4803.21</v>
      </c>
      <c r="N7500" s="33">
        <v>1</v>
      </c>
      <c r="O7500" s="50" t="e">
        <f>INDEX([1]Dados!$M$2:$N$26779,MATCH($P7500,[1]Dados!$N$2:$N$26779,),2)</f>
        <v>#N/A</v>
      </c>
      <c r="P7500">
        <v>178230</v>
      </c>
      <c r="Q7500" s="1">
        <v>37345</v>
      </c>
      <c r="R7500" s="1">
        <v>37384</v>
      </c>
      <c r="S7500" t="s">
        <v>886</v>
      </c>
    </row>
    <row r="7501" spans="1:19" x14ac:dyDescent="0.2">
      <c r="A7501" s="7">
        <v>521080</v>
      </c>
      <c r="B7501" s="3">
        <v>94110</v>
      </c>
      <c r="C7501" s="3" t="s">
        <v>1</v>
      </c>
      <c r="D7501" s="2" t="s">
        <v>487</v>
      </c>
      <c r="E7501" s="3">
        <v>20</v>
      </c>
      <c r="F7501" s="17">
        <v>0</v>
      </c>
      <c r="G7501" s="17">
        <v>1</v>
      </c>
      <c r="H7501" s="17">
        <v>0</v>
      </c>
      <c r="I7501" s="7" t="s">
        <v>47</v>
      </c>
      <c r="J7501" s="7">
        <v>27</v>
      </c>
      <c r="K7501" s="4">
        <v>1214</v>
      </c>
      <c r="L7501" s="5">
        <v>1214.0589</v>
      </c>
      <c r="M7501">
        <v>64200</v>
      </c>
      <c r="N7501" s="33">
        <v>1</v>
      </c>
      <c r="O7501" s="50" t="e">
        <f>INDEX([1]Dados!$M$2:$N$26779,MATCH($P7501,[1]Dados!$N$2:$N$26779,),2)</f>
        <v>#N/A</v>
      </c>
      <c r="P7501">
        <v>178378</v>
      </c>
      <c r="Q7501" s="1">
        <v>37345</v>
      </c>
      <c r="R7501" s="1">
        <v>37386</v>
      </c>
      <c r="S7501" t="s">
        <v>1785</v>
      </c>
    </row>
    <row r="7502" spans="1:19" x14ac:dyDescent="0.2">
      <c r="A7502" s="7">
        <v>521080</v>
      </c>
      <c r="B7502" s="3">
        <v>94110</v>
      </c>
      <c r="C7502" s="3" t="s">
        <v>1</v>
      </c>
      <c r="D7502" s="2" t="s">
        <v>487</v>
      </c>
      <c r="E7502" s="3">
        <v>20</v>
      </c>
      <c r="F7502" s="17">
        <v>0</v>
      </c>
      <c r="G7502" s="17">
        <v>1</v>
      </c>
      <c r="H7502" s="17">
        <v>0</v>
      </c>
      <c r="I7502" s="7" t="s">
        <v>48</v>
      </c>
      <c r="J7502" s="7">
        <v>1</v>
      </c>
      <c r="K7502" s="4">
        <v>1214</v>
      </c>
      <c r="L7502" s="5">
        <v>1214.0589</v>
      </c>
      <c r="M7502">
        <v>64200</v>
      </c>
      <c r="N7502" s="33">
        <v>1</v>
      </c>
      <c r="O7502" s="50" t="e">
        <f>INDEX([1]Dados!$M$2:$N$26779,MATCH($P7502,[1]Dados!$N$2:$N$26779,),2)</f>
        <v>#N/A</v>
      </c>
      <c r="P7502">
        <v>178378</v>
      </c>
      <c r="Q7502" s="1">
        <v>37345</v>
      </c>
      <c r="R7502" s="1">
        <v>37386</v>
      </c>
      <c r="S7502" t="s">
        <v>1785</v>
      </c>
    </row>
    <row r="7503" spans="1:19" x14ac:dyDescent="0.2">
      <c r="A7503" s="7">
        <v>521080</v>
      </c>
      <c r="B7503" s="3">
        <v>94110</v>
      </c>
      <c r="C7503" s="3" t="s">
        <v>1</v>
      </c>
      <c r="D7503" s="2" t="s">
        <v>487</v>
      </c>
      <c r="E7503" s="3">
        <v>20</v>
      </c>
      <c r="F7503" s="17">
        <v>0</v>
      </c>
      <c r="G7503" s="17">
        <v>1</v>
      </c>
      <c r="H7503" s="17">
        <v>0</v>
      </c>
      <c r="I7503" s="7" t="s">
        <v>49</v>
      </c>
      <c r="J7503" s="7">
        <v>25</v>
      </c>
      <c r="K7503" s="4">
        <v>1214</v>
      </c>
      <c r="L7503" s="5">
        <v>1214.0589</v>
      </c>
      <c r="M7503">
        <v>64200</v>
      </c>
      <c r="N7503" s="33">
        <v>1</v>
      </c>
      <c r="O7503" s="50" t="e">
        <f>INDEX([1]Dados!$M$2:$N$26779,MATCH($P7503,[1]Dados!$N$2:$N$26779,),2)</f>
        <v>#N/A</v>
      </c>
      <c r="P7503">
        <v>178378</v>
      </c>
      <c r="Q7503" s="1">
        <v>37345</v>
      </c>
      <c r="R7503" s="1">
        <v>37386</v>
      </c>
      <c r="S7503" t="s">
        <v>1785</v>
      </c>
    </row>
    <row r="7504" spans="1:19" x14ac:dyDescent="0.2">
      <c r="A7504" s="7">
        <v>521080</v>
      </c>
      <c r="B7504" s="3">
        <v>94110</v>
      </c>
      <c r="C7504" s="3" t="s">
        <v>1</v>
      </c>
      <c r="D7504" s="2" t="s">
        <v>487</v>
      </c>
      <c r="E7504" s="3">
        <v>20</v>
      </c>
      <c r="F7504" s="17">
        <v>0</v>
      </c>
      <c r="G7504" s="17">
        <v>1</v>
      </c>
      <c r="H7504" s="17">
        <v>0</v>
      </c>
      <c r="I7504" s="7" t="s">
        <v>50</v>
      </c>
      <c r="J7504" s="7">
        <v>20</v>
      </c>
      <c r="K7504" s="4">
        <v>1214</v>
      </c>
      <c r="L7504" s="5">
        <v>1214.8577</v>
      </c>
      <c r="M7504">
        <v>64200</v>
      </c>
      <c r="N7504" s="33">
        <v>1</v>
      </c>
      <c r="O7504" s="50" t="e">
        <f>INDEX([1]Dados!$M$2:$N$26779,MATCH($P7504,[1]Dados!$N$2:$N$26779,),2)</f>
        <v>#N/A</v>
      </c>
      <c r="P7504">
        <v>178378</v>
      </c>
      <c r="Q7504" s="1">
        <v>37345</v>
      </c>
      <c r="R7504" s="1">
        <v>37386</v>
      </c>
      <c r="S7504" t="s">
        <v>1785</v>
      </c>
    </row>
    <row r="7505" spans="1:19" x14ac:dyDescent="0.2">
      <c r="A7505" s="7">
        <v>521080</v>
      </c>
      <c r="B7505" s="3">
        <v>94110</v>
      </c>
      <c r="C7505" s="3" t="s">
        <v>1</v>
      </c>
      <c r="D7505" s="2" t="s">
        <v>487</v>
      </c>
      <c r="E7505" s="3">
        <v>20</v>
      </c>
      <c r="F7505" s="17">
        <v>0</v>
      </c>
      <c r="G7505" s="17">
        <v>1</v>
      </c>
      <c r="H7505" s="17">
        <v>0</v>
      </c>
      <c r="I7505" s="7" t="s">
        <v>145</v>
      </c>
      <c r="J7505" s="7">
        <v>24</v>
      </c>
      <c r="K7505" s="4">
        <v>1214</v>
      </c>
      <c r="L7505" s="5">
        <v>1214.0589</v>
      </c>
      <c r="M7505">
        <v>87451</v>
      </c>
      <c r="N7505" s="33">
        <v>1</v>
      </c>
      <c r="O7505" s="50" t="e">
        <f>INDEX([1]Dados!$M$2:$N$26779,MATCH($P7505,[1]Dados!$N$2:$N$26779,),2)</f>
        <v>#N/A</v>
      </c>
      <c r="P7505">
        <v>177140</v>
      </c>
      <c r="Q7505" s="1">
        <v>37345</v>
      </c>
      <c r="R7505" s="1">
        <v>37386</v>
      </c>
      <c r="S7505" t="s">
        <v>2490</v>
      </c>
    </row>
    <row r="7506" spans="1:19" x14ac:dyDescent="0.2">
      <c r="A7506" s="7">
        <v>521080</v>
      </c>
      <c r="B7506" s="3">
        <v>94110</v>
      </c>
      <c r="C7506" s="3" t="s">
        <v>1</v>
      </c>
      <c r="D7506" s="2" t="s">
        <v>487</v>
      </c>
      <c r="E7506" s="3">
        <v>20</v>
      </c>
      <c r="F7506" s="17">
        <v>0</v>
      </c>
      <c r="G7506" s="17">
        <v>1</v>
      </c>
      <c r="H7506" s="17">
        <v>0</v>
      </c>
      <c r="I7506" s="7" t="s">
        <v>177</v>
      </c>
      <c r="J7506" s="7">
        <v>14</v>
      </c>
      <c r="K7506" s="4">
        <v>1214</v>
      </c>
      <c r="L7506" s="5">
        <v>1214.0589</v>
      </c>
      <c r="M7506">
        <v>87451</v>
      </c>
      <c r="N7506" s="33">
        <v>1</v>
      </c>
      <c r="O7506" s="50" t="e">
        <f>INDEX([1]Dados!$M$2:$N$26779,MATCH($P7506,[1]Dados!$N$2:$N$26779,),2)</f>
        <v>#N/A</v>
      </c>
      <c r="P7506">
        <v>177140</v>
      </c>
      <c r="Q7506" s="1">
        <v>37345</v>
      </c>
      <c r="R7506" s="1">
        <v>37386</v>
      </c>
      <c r="S7506" t="s">
        <v>2490</v>
      </c>
    </row>
    <row r="7507" spans="1:19" x14ac:dyDescent="0.2">
      <c r="A7507" s="7">
        <v>521080</v>
      </c>
      <c r="B7507" s="3">
        <v>94110</v>
      </c>
      <c r="C7507" s="3" t="s">
        <v>1</v>
      </c>
      <c r="D7507" s="2" t="s">
        <v>487</v>
      </c>
      <c r="E7507" s="3">
        <v>20</v>
      </c>
      <c r="F7507" s="17">
        <v>0</v>
      </c>
      <c r="G7507" s="17">
        <v>1</v>
      </c>
      <c r="H7507" s="17">
        <v>0</v>
      </c>
      <c r="I7507" s="7" t="s">
        <v>178</v>
      </c>
      <c r="J7507" s="7">
        <v>2</v>
      </c>
      <c r="K7507" s="4">
        <v>1214</v>
      </c>
      <c r="L7507" s="5">
        <v>1214.0589</v>
      </c>
      <c r="M7507">
        <v>87451</v>
      </c>
      <c r="N7507" s="33">
        <v>1</v>
      </c>
      <c r="O7507" s="50" t="e">
        <f>INDEX([1]Dados!$M$2:$N$26779,MATCH($P7507,[1]Dados!$N$2:$N$26779,),2)</f>
        <v>#N/A</v>
      </c>
      <c r="P7507">
        <v>177140</v>
      </c>
      <c r="Q7507" s="1">
        <v>37345</v>
      </c>
      <c r="R7507" s="1">
        <v>37386</v>
      </c>
      <c r="S7507" t="s">
        <v>2490</v>
      </c>
    </row>
    <row r="7508" spans="1:19" x14ac:dyDescent="0.2">
      <c r="A7508" s="7">
        <v>521080</v>
      </c>
      <c r="B7508" s="3">
        <v>94110</v>
      </c>
      <c r="C7508" s="3" t="s">
        <v>1</v>
      </c>
      <c r="D7508" s="2" t="s">
        <v>487</v>
      </c>
      <c r="E7508" s="3">
        <v>20</v>
      </c>
      <c r="F7508" s="17">
        <v>0</v>
      </c>
      <c r="G7508" s="17">
        <v>1</v>
      </c>
      <c r="H7508" s="17">
        <v>0</v>
      </c>
      <c r="I7508" s="7" t="s">
        <v>3</v>
      </c>
      <c r="J7508" s="7">
        <v>0</v>
      </c>
      <c r="K7508" s="4">
        <v>1203</v>
      </c>
      <c r="L7508" s="5">
        <v>1203.0829000000001</v>
      </c>
      <c r="M7508">
        <v>24521.9</v>
      </c>
      <c r="N7508" s="33">
        <v>1</v>
      </c>
      <c r="O7508" s="50" t="e">
        <f>INDEX([1]Dados!$M$2:$N$26779,MATCH($P7508,[1]Dados!$N$2:$N$26779,),2)</f>
        <v>#N/A</v>
      </c>
      <c r="P7508">
        <v>177047</v>
      </c>
      <c r="Q7508" s="1">
        <v>37345</v>
      </c>
      <c r="R7508" s="1">
        <v>37386</v>
      </c>
      <c r="S7508" t="s">
        <v>2134</v>
      </c>
    </row>
    <row r="7509" spans="1:19" x14ac:dyDescent="0.2">
      <c r="A7509" s="7">
        <v>521080</v>
      </c>
      <c r="B7509" s="3">
        <v>94110</v>
      </c>
      <c r="C7509" s="3" t="s">
        <v>1</v>
      </c>
      <c r="D7509" s="2" t="s">
        <v>487</v>
      </c>
      <c r="E7509" s="3">
        <v>20</v>
      </c>
      <c r="F7509" s="17">
        <v>0</v>
      </c>
      <c r="G7509" s="17">
        <v>1</v>
      </c>
      <c r="H7509" s="17">
        <v>0</v>
      </c>
      <c r="I7509" s="7" t="s">
        <v>3</v>
      </c>
      <c r="J7509" s="7">
        <v>0</v>
      </c>
      <c r="K7509" s="4">
        <v>1293</v>
      </c>
      <c r="L7509" s="5">
        <v>1293.0592999999999</v>
      </c>
      <c r="M7509">
        <v>8991.4</v>
      </c>
      <c r="N7509" s="33">
        <v>1</v>
      </c>
      <c r="O7509" s="50" t="e">
        <f>INDEX([1]Dados!$M$2:$N$26779,MATCH($P7509,[1]Dados!$N$2:$N$26779,),2)</f>
        <v>#N/A</v>
      </c>
      <c r="P7509">
        <v>178231</v>
      </c>
      <c r="Q7509" s="1">
        <v>37345</v>
      </c>
      <c r="R7509" s="1">
        <v>37386</v>
      </c>
      <c r="S7509" t="s">
        <v>2134</v>
      </c>
    </row>
    <row r="7510" spans="1:19" x14ac:dyDescent="0.2">
      <c r="A7510" s="6">
        <v>522015</v>
      </c>
      <c r="B7510" s="3">
        <v>92649</v>
      </c>
      <c r="C7510" s="3" t="s">
        <v>1</v>
      </c>
      <c r="D7510" s="2" t="s">
        <v>770</v>
      </c>
      <c r="E7510" s="3">
        <v>20</v>
      </c>
      <c r="F7510" s="17">
        <v>0</v>
      </c>
      <c r="G7510" s="17">
        <v>1</v>
      </c>
      <c r="H7510" s="17">
        <v>0</v>
      </c>
      <c r="I7510" s="7" t="s">
        <v>3</v>
      </c>
      <c r="J7510" s="7">
        <v>0</v>
      </c>
      <c r="K7510" s="4">
        <v>119</v>
      </c>
      <c r="L7510" s="5">
        <v>119.38590000000001</v>
      </c>
      <c r="M7510">
        <v>95572.78</v>
      </c>
      <c r="N7510" s="3">
        <v>1</v>
      </c>
      <c r="O7510" s="50" t="e">
        <f>INDEX([1]Dados!$M$2:$N$26779,MATCH($P7510,[1]Dados!$N$2:$N$26779,),2)</f>
        <v>#N/A</v>
      </c>
      <c r="P7510" s="28">
        <v>177108</v>
      </c>
      <c r="Q7510" s="1">
        <v>37344</v>
      </c>
      <c r="R7510" s="1">
        <v>37387</v>
      </c>
      <c r="S7510" t="s">
        <v>2134</v>
      </c>
    </row>
    <row r="7511" spans="1:19" x14ac:dyDescent="0.2">
      <c r="A7511" s="6">
        <v>522015</v>
      </c>
      <c r="B7511" s="3">
        <v>92649</v>
      </c>
      <c r="C7511" s="3" t="s">
        <v>1</v>
      </c>
      <c r="D7511" s="2" t="s">
        <v>770</v>
      </c>
      <c r="E7511" s="3">
        <v>20</v>
      </c>
      <c r="F7511" s="17">
        <v>0</v>
      </c>
      <c r="G7511" s="17">
        <v>1</v>
      </c>
      <c r="H7511" s="17">
        <v>0</v>
      </c>
      <c r="I7511" s="7" t="s">
        <v>52</v>
      </c>
      <c r="J7511" s="7">
        <v>12</v>
      </c>
      <c r="K7511" s="4">
        <v>119</v>
      </c>
      <c r="L7511" s="5">
        <v>119.3861</v>
      </c>
      <c r="M7511">
        <v>151018</v>
      </c>
      <c r="N7511" s="3">
        <v>1</v>
      </c>
      <c r="O7511" s="50" t="e">
        <f>INDEX([1]Dados!$M$2:$N$26779,MATCH($P7511,[1]Dados!$N$2:$N$26779,),2)</f>
        <v>#N/A</v>
      </c>
      <c r="P7511">
        <v>177107</v>
      </c>
      <c r="Q7511" s="1">
        <v>37344</v>
      </c>
      <c r="R7511" s="1">
        <v>37387</v>
      </c>
      <c r="S7511" t="s">
        <v>1429</v>
      </c>
    </row>
    <row r="7512" spans="1:19" x14ac:dyDescent="0.2">
      <c r="A7512" s="6">
        <v>522015</v>
      </c>
      <c r="B7512" s="3">
        <v>92649</v>
      </c>
      <c r="C7512" s="3" t="s">
        <v>1</v>
      </c>
      <c r="D7512" s="2" t="s">
        <v>770</v>
      </c>
      <c r="E7512" s="3">
        <v>20</v>
      </c>
      <c r="F7512" s="17">
        <v>0</v>
      </c>
      <c r="G7512" s="17">
        <v>1</v>
      </c>
      <c r="H7512" s="17">
        <v>0</v>
      </c>
      <c r="I7512" s="7" t="s">
        <v>3</v>
      </c>
      <c r="J7512" s="7">
        <v>0</v>
      </c>
      <c r="K7512" s="4">
        <v>122</v>
      </c>
      <c r="L7512" s="5">
        <v>122.3861</v>
      </c>
      <c r="M7512">
        <v>44021.2</v>
      </c>
      <c r="N7512" s="3">
        <v>1</v>
      </c>
      <c r="O7512" s="50" t="e">
        <f>INDEX([1]Dados!$M$2:$N$26779,MATCH($P7512,[1]Dados!$N$2:$N$26779,),2)</f>
        <v>#N/A</v>
      </c>
      <c r="P7512" s="28">
        <v>177109</v>
      </c>
      <c r="Q7512" s="1">
        <v>37344</v>
      </c>
      <c r="R7512" s="1">
        <v>37387</v>
      </c>
      <c r="S7512" t="s">
        <v>2134</v>
      </c>
    </row>
    <row r="7513" spans="1:19" x14ac:dyDescent="0.2">
      <c r="A7513" s="6">
        <v>522015</v>
      </c>
      <c r="B7513" s="3">
        <v>92649</v>
      </c>
      <c r="C7513" s="3" t="s">
        <v>1</v>
      </c>
      <c r="D7513" s="2" t="s">
        <v>770</v>
      </c>
      <c r="E7513" s="3">
        <v>20</v>
      </c>
      <c r="F7513" s="17">
        <v>0</v>
      </c>
      <c r="G7513" s="17">
        <v>1</v>
      </c>
      <c r="H7513" s="17">
        <v>0</v>
      </c>
      <c r="I7513" s="7" t="s">
        <v>126</v>
      </c>
      <c r="J7513" s="7">
        <v>18</v>
      </c>
      <c r="K7513" s="4">
        <v>1203</v>
      </c>
      <c r="L7513" s="5">
        <v>1203.0829000000001</v>
      </c>
      <c r="M7513">
        <v>16117.3</v>
      </c>
      <c r="N7513" s="3">
        <v>1</v>
      </c>
      <c r="O7513" s="50" t="e">
        <f>INDEX([1]Dados!$M$2:$N$26779,MATCH($P7513,[1]Dados!$N$2:$N$26779,),2)</f>
        <v>#N/A</v>
      </c>
      <c r="P7513">
        <v>177048</v>
      </c>
      <c r="Q7513" s="1">
        <v>37344</v>
      </c>
      <c r="R7513" s="1">
        <v>37387</v>
      </c>
      <c r="S7513" t="s">
        <v>889</v>
      </c>
    </row>
    <row r="7514" spans="1:19" x14ac:dyDescent="0.2">
      <c r="A7514" s="6">
        <v>522015</v>
      </c>
      <c r="B7514" s="3">
        <v>92649</v>
      </c>
      <c r="C7514" s="3" t="s">
        <v>1</v>
      </c>
      <c r="D7514" s="2" t="s">
        <v>770</v>
      </c>
      <c r="E7514" s="3">
        <v>20</v>
      </c>
      <c r="F7514" s="17">
        <v>0</v>
      </c>
      <c r="G7514" s="17">
        <v>1</v>
      </c>
      <c r="H7514" s="17">
        <v>0</v>
      </c>
      <c r="I7514" s="7" t="s">
        <v>9</v>
      </c>
      <c r="J7514" s="7">
        <v>15</v>
      </c>
      <c r="K7514" s="4">
        <v>1203</v>
      </c>
      <c r="L7514" s="5">
        <v>1203.0829000000001</v>
      </c>
      <c r="M7514">
        <v>16117.3</v>
      </c>
      <c r="N7514" s="3">
        <v>1</v>
      </c>
      <c r="O7514" s="50" t="e">
        <f>INDEX([1]Dados!$M$2:$N$26779,MATCH($P7514,[1]Dados!$N$2:$N$26779,),2)</f>
        <v>#N/A</v>
      </c>
      <c r="P7514">
        <v>177048</v>
      </c>
      <c r="Q7514" s="1">
        <v>37344</v>
      </c>
      <c r="R7514" s="1">
        <v>37387</v>
      </c>
      <c r="S7514" t="s">
        <v>889</v>
      </c>
    </row>
    <row r="7515" spans="1:19" x14ac:dyDescent="0.2">
      <c r="A7515" s="6">
        <v>522015</v>
      </c>
      <c r="B7515" s="3">
        <v>92649</v>
      </c>
      <c r="C7515" s="3" t="s">
        <v>1</v>
      </c>
      <c r="D7515" s="2" t="s">
        <v>770</v>
      </c>
      <c r="E7515" s="3">
        <v>20</v>
      </c>
      <c r="F7515" s="17">
        <v>0</v>
      </c>
      <c r="G7515" s="17">
        <v>1</v>
      </c>
      <c r="H7515" s="17">
        <v>0</v>
      </c>
      <c r="I7515" s="7" t="s">
        <v>10</v>
      </c>
      <c r="J7515" s="7">
        <v>29</v>
      </c>
      <c r="K7515" s="4">
        <v>1203</v>
      </c>
      <c r="L7515" s="5">
        <v>1203.0829000000001</v>
      </c>
      <c r="M7515">
        <v>16117.3</v>
      </c>
      <c r="N7515" s="3">
        <v>1</v>
      </c>
      <c r="O7515" s="50" t="e">
        <f>INDEX([1]Dados!$M$2:$N$26779,MATCH($P7515,[1]Dados!$N$2:$N$26779,),2)</f>
        <v>#N/A</v>
      </c>
      <c r="P7515">
        <v>177048</v>
      </c>
      <c r="Q7515" s="1">
        <v>37344</v>
      </c>
      <c r="R7515" s="1">
        <v>37387</v>
      </c>
      <c r="S7515" t="s">
        <v>889</v>
      </c>
    </row>
    <row r="7516" spans="1:19" x14ac:dyDescent="0.2">
      <c r="A7516" s="6">
        <v>522015</v>
      </c>
      <c r="B7516" s="3">
        <v>92649</v>
      </c>
      <c r="C7516" s="3" t="s">
        <v>1</v>
      </c>
      <c r="D7516" s="2" t="s">
        <v>770</v>
      </c>
      <c r="E7516" s="3">
        <v>20</v>
      </c>
      <c r="F7516" s="17">
        <v>0</v>
      </c>
      <c r="G7516" s="17">
        <v>1</v>
      </c>
      <c r="H7516" s="17">
        <v>0</v>
      </c>
      <c r="I7516" s="7" t="s">
        <v>11</v>
      </c>
      <c r="J7516" s="7">
        <v>28</v>
      </c>
      <c r="K7516" s="4">
        <v>1203</v>
      </c>
      <c r="L7516" s="5">
        <v>1203.0829000000001</v>
      </c>
      <c r="M7516">
        <v>16117.3</v>
      </c>
      <c r="N7516" s="3">
        <v>1</v>
      </c>
      <c r="O7516" s="50" t="e">
        <f>INDEX([1]Dados!$M$2:$N$26779,MATCH($P7516,[1]Dados!$N$2:$N$26779,),2)</f>
        <v>#N/A</v>
      </c>
      <c r="P7516">
        <v>177048</v>
      </c>
      <c r="Q7516" s="1">
        <v>37344</v>
      </c>
      <c r="R7516" s="1">
        <v>37387</v>
      </c>
      <c r="S7516" t="s">
        <v>889</v>
      </c>
    </row>
    <row r="7517" spans="1:19" x14ac:dyDescent="0.2">
      <c r="A7517" s="6">
        <v>522015</v>
      </c>
      <c r="B7517" s="3">
        <v>92649</v>
      </c>
      <c r="C7517" s="3" t="s">
        <v>1</v>
      </c>
      <c r="D7517" s="2" t="s">
        <v>770</v>
      </c>
      <c r="E7517" s="3">
        <v>20</v>
      </c>
      <c r="F7517" s="17">
        <v>0</v>
      </c>
      <c r="G7517" s="17">
        <v>1</v>
      </c>
      <c r="H7517" s="17">
        <v>0</v>
      </c>
      <c r="I7517" s="7" t="s">
        <v>127</v>
      </c>
      <c r="J7517" s="7">
        <v>20</v>
      </c>
      <c r="K7517" s="4">
        <v>1214</v>
      </c>
      <c r="L7517" s="5">
        <v>1214.0589</v>
      </c>
      <c r="M7517">
        <v>173600</v>
      </c>
      <c r="N7517" s="3">
        <v>1</v>
      </c>
      <c r="O7517" s="50" t="e">
        <f>INDEX([1]Dados!$M$2:$N$26779,MATCH($P7517,[1]Dados!$N$2:$N$26779,),2)</f>
        <v>#N/A</v>
      </c>
      <c r="P7517">
        <v>178381</v>
      </c>
      <c r="Q7517" s="1">
        <v>37344</v>
      </c>
      <c r="R7517" s="1">
        <v>37387</v>
      </c>
      <c r="S7517" t="s">
        <v>1479</v>
      </c>
    </row>
    <row r="7518" spans="1:19" x14ac:dyDescent="0.2">
      <c r="A7518" s="6">
        <v>522015</v>
      </c>
      <c r="B7518" s="3">
        <v>92649</v>
      </c>
      <c r="C7518" s="3" t="s">
        <v>1</v>
      </c>
      <c r="D7518" s="2" t="s">
        <v>770</v>
      </c>
      <c r="E7518" s="3">
        <v>20</v>
      </c>
      <c r="F7518" s="17">
        <v>0</v>
      </c>
      <c r="G7518" s="17">
        <v>1</v>
      </c>
      <c r="H7518" s="17">
        <v>0</v>
      </c>
      <c r="I7518" s="7" t="s">
        <v>128</v>
      </c>
      <c r="J7518" s="7">
        <v>23</v>
      </c>
      <c r="K7518" s="4">
        <v>1214</v>
      </c>
      <c r="L7518" s="5">
        <v>1214.0589</v>
      </c>
      <c r="M7518">
        <v>173600</v>
      </c>
      <c r="N7518" s="3">
        <v>1</v>
      </c>
      <c r="O7518" s="50" t="e">
        <f>INDEX([1]Dados!$M$2:$N$26779,MATCH($P7518,[1]Dados!$N$2:$N$26779,),2)</f>
        <v>#N/A</v>
      </c>
      <c r="P7518">
        <v>178381</v>
      </c>
      <c r="Q7518" s="1">
        <v>37344</v>
      </c>
      <c r="R7518" s="1">
        <v>37387</v>
      </c>
      <c r="S7518" t="s">
        <v>1479</v>
      </c>
    </row>
    <row r="7519" spans="1:19" x14ac:dyDescent="0.2">
      <c r="A7519" s="6">
        <v>522015</v>
      </c>
      <c r="B7519" s="3">
        <v>92649</v>
      </c>
      <c r="C7519" s="3" t="s">
        <v>1</v>
      </c>
      <c r="D7519" s="2" t="s">
        <v>770</v>
      </c>
      <c r="E7519" s="3">
        <v>20</v>
      </c>
      <c r="F7519" s="17">
        <v>0</v>
      </c>
      <c r="G7519" s="17">
        <v>1</v>
      </c>
      <c r="H7519" s="17">
        <v>0</v>
      </c>
      <c r="I7519" s="7" t="s">
        <v>129</v>
      </c>
      <c r="J7519" s="7">
        <v>23</v>
      </c>
      <c r="K7519" s="4">
        <v>1214</v>
      </c>
      <c r="L7519" s="5">
        <v>1214.0589</v>
      </c>
      <c r="M7519">
        <v>173600</v>
      </c>
      <c r="N7519" s="3">
        <v>1</v>
      </c>
      <c r="O7519" s="50" t="e">
        <f>INDEX([1]Dados!$M$2:$N$26779,MATCH($P7519,[1]Dados!$N$2:$N$26779,),2)</f>
        <v>#N/A</v>
      </c>
      <c r="P7519">
        <v>178381</v>
      </c>
      <c r="Q7519" s="1">
        <v>37344</v>
      </c>
      <c r="R7519" s="1">
        <v>37387</v>
      </c>
      <c r="S7519" t="s">
        <v>1479</v>
      </c>
    </row>
    <row r="7520" spans="1:19" x14ac:dyDescent="0.2">
      <c r="A7520" s="6">
        <v>522015</v>
      </c>
      <c r="B7520" s="3">
        <v>92649</v>
      </c>
      <c r="C7520" s="3" t="s">
        <v>1</v>
      </c>
      <c r="D7520" s="2" t="s">
        <v>770</v>
      </c>
      <c r="E7520" s="3">
        <v>20</v>
      </c>
      <c r="F7520" s="17">
        <v>0</v>
      </c>
      <c r="G7520" s="17">
        <v>1</v>
      </c>
      <c r="H7520" s="17">
        <v>0</v>
      </c>
      <c r="I7520" s="7" t="s">
        <v>130</v>
      </c>
      <c r="J7520" s="7">
        <v>27</v>
      </c>
      <c r="K7520" s="4">
        <v>1214</v>
      </c>
      <c r="L7520" s="5">
        <v>1214.0589</v>
      </c>
      <c r="M7520">
        <v>173600</v>
      </c>
      <c r="N7520" s="3">
        <v>1</v>
      </c>
      <c r="O7520" s="50" t="e">
        <f>INDEX([1]Dados!$M$2:$N$26779,MATCH($P7520,[1]Dados!$N$2:$N$26779,),2)</f>
        <v>#N/A</v>
      </c>
      <c r="P7520">
        <v>178381</v>
      </c>
      <c r="Q7520" s="1">
        <v>37344</v>
      </c>
      <c r="R7520" s="1">
        <v>37387</v>
      </c>
      <c r="S7520" t="s">
        <v>1479</v>
      </c>
    </row>
    <row r="7521" spans="1:19" x14ac:dyDescent="0.2">
      <c r="A7521" s="6">
        <v>522015</v>
      </c>
      <c r="B7521" s="3">
        <v>92649</v>
      </c>
      <c r="C7521" s="3" t="s">
        <v>1</v>
      </c>
      <c r="D7521" s="2" t="s">
        <v>770</v>
      </c>
      <c r="E7521" s="3">
        <v>20</v>
      </c>
      <c r="F7521" s="17">
        <v>0</v>
      </c>
      <c r="G7521" s="17">
        <v>1</v>
      </c>
      <c r="H7521" s="17">
        <v>0</v>
      </c>
      <c r="I7521" s="7" t="s">
        <v>131</v>
      </c>
      <c r="J7521" s="7">
        <v>32</v>
      </c>
      <c r="K7521" s="4">
        <v>1214</v>
      </c>
      <c r="L7521" s="5">
        <v>1214.0589</v>
      </c>
      <c r="M7521">
        <v>173600</v>
      </c>
      <c r="N7521" s="3">
        <v>1</v>
      </c>
      <c r="O7521" s="50" t="e">
        <f>INDEX([1]Dados!$M$2:$N$26779,MATCH($P7521,[1]Dados!$N$2:$N$26779,),2)</f>
        <v>#N/A</v>
      </c>
      <c r="P7521">
        <v>178381</v>
      </c>
      <c r="Q7521" s="1">
        <v>37344</v>
      </c>
      <c r="R7521" s="1">
        <v>37387</v>
      </c>
      <c r="S7521" t="s">
        <v>1479</v>
      </c>
    </row>
    <row r="7522" spans="1:19" x14ac:dyDescent="0.2">
      <c r="A7522" s="6">
        <v>522015</v>
      </c>
      <c r="B7522" s="3">
        <v>92649</v>
      </c>
      <c r="C7522" s="3" t="s">
        <v>1</v>
      </c>
      <c r="D7522" s="2" t="s">
        <v>770</v>
      </c>
      <c r="E7522" s="3">
        <v>20</v>
      </c>
      <c r="F7522" s="17">
        <v>0</v>
      </c>
      <c r="G7522" s="17">
        <v>1</v>
      </c>
      <c r="H7522" s="17">
        <v>0</v>
      </c>
      <c r="I7522" s="7" t="s">
        <v>132</v>
      </c>
      <c r="J7522" s="7">
        <v>28</v>
      </c>
      <c r="K7522" s="4">
        <v>1214</v>
      </c>
      <c r="L7522" s="5">
        <v>1214.0589</v>
      </c>
      <c r="M7522">
        <v>173600</v>
      </c>
      <c r="N7522" s="3">
        <v>1</v>
      </c>
      <c r="O7522" s="50" t="e">
        <f>INDEX([1]Dados!$M$2:$N$26779,MATCH($P7522,[1]Dados!$N$2:$N$26779,),2)</f>
        <v>#N/A</v>
      </c>
      <c r="P7522">
        <v>178381</v>
      </c>
      <c r="Q7522" s="1">
        <v>37344</v>
      </c>
      <c r="R7522" s="1">
        <v>37387</v>
      </c>
      <c r="S7522" t="s">
        <v>1479</v>
      </c>
    </row>
    <row r="7523" spans="1:19" x14ac:dyDescent="0.2">
      <c r="A7523" s="6">
        <v>522015</v>
      </c>
      <c r="B7523" s="3">
        <v>92649</v>
      </c>
      <c r="C7523" s="3" t="s">
        <v>1</v>
      </c>
      <c r="D7523" s="2" t="s">
        <v>770</v>
      </c>
      <c r="E7523" s="3">
        <v>20</v>
      </c>
      <c r="F7523" s="17">
        <v>0</v>
      </c>
      <c r="G7523" s="17">
        <v>1</v>
      </c>
      <c r="H7523" s="17">
        <v>0</v>
      </c>
      <c r="I7523" s="7" t="s">
        <v>2494</v>
      </c>
      <c r="J7523" s="7">
        <v>25</v>
      </c>
      <c r="K7523" s="4">
        <v>1214</v>
      </c>
      <c r="L7523" s="5">
        <v>1214.0589</v>
      </c>
      <c r="M7523">
        <v>173600</v>
      </c>
      <c r="N7523" s="3">
        <v>1</v>
      </c>
      <c r="O7523" s="50" t="e">
        <f>INDEX([1]Dados!$M$2:$N$26779,MATCH($P7523,[1]Dados!$N$2:$N$26779,),2)</f>
        <v>#N/A</v>
      </c>
      <c r="P7523">
        <v>178381</v>
      </c>
      <c r="Q7523" s="1">
        <v>37344</v>
      </c>
      <c r="R7523" s="1">
        <v>37387</v>
      </c>
      <c r="S7523" t="s">
        <v>1479</v>
      </c>
    </row>
    <row r="7524" spans="1:19" x14ac:dyDescent="0.2">
      <c r="A7524" s="6">
        <v>522015</v>
      </c>
      <c r="B7524" s="3">
        <v>92649</v>
      </c>
      <c r="C7524" s="3" t="s">
        <v>1</v>
      </c>
      <c r="D7524" s="2" t="s">
        <v>770</v>
      </c>
      <c r="E7524" s="3">
        <v>20</v>
      </c>
      <c r="F7524" s="17">
        <v>0</v>
      </c>
      <c r="G7524" s="17">
        <v>1</v>
      </c>
      <c r="H7524" s="17">
        <v>0</v>
      </c>
      <c r="I7524" s="7" t="s">
        <v>2495</v>
      </c>
      <c r="J7524" s="7">
        <v>23</v>
      </c>
      <c r="K7524" s="4">
        <v>1214</v>
      </c>
      <c r="L7524" s="5">
        <v>1214.0589</v>
      </c>
      <c r="M7524">
        <v>173600</v>
      </c>
      <c r="N7524" s="3">
        <v>1</v>
      </c>
      <c r="O7524" s="50" t="e">
        <f>INDEX([1]Dados!$M$2:$N$26779,MATCH($P7524,[1]Dados!$N$2:$N$26779,),2)</f>
        <v>#N/A</v>
      </c>
      <c r="P7524">
        <v>178381</v>
      </c>
      <c r="Q7524" s="1">
        <v>37344</v>
      </c>
      <c r="R7524" s="1">
        <v>37387</v>
      </c>
      <c r="S7524" t="s">
        <v>1479</v>
      </c>
    </row>
    <row r="7525" spans="1:19" x14ac:dyDescent="0.2">
      <c r="A7525" s="6">
        <v>522015</v>
      </c>
      <c r="B7525" s="3">
        <v>92649</v>
      </c>
      <c r="C7525" s="3" t="s">
        <v>1</v>
      </c>
      <c r="D7525" s="2" t="s">
        <v>770</v>
      </c>
      <c r="E7525" s="3">
        <v>20</v>
      </c>
      <c r="F7525" s="17">
        <v>0</v>
      </c>
      <c r="G7525" s="17">
        <v>1</v>
      </c>
      <c r="H7525" s="17">
        <v>0</v>
      </c>
      <c r="I7525" s="7" t="s">
        <v>2496</v>
      </c>
      <c r="J7525" s="7">
        <v>18</v>
      </c>
      <c r="K7525" s="4">
        <v>1214</v>
      </c>
      <c r="L7525" s="5">
        <v>1214.8577</v>
      </c>
      <c r="M7525">
        <v>75249.3</v>
      </c>
      <c r="N7525" s="3">
        <v>1</v>
      </c>
      <c r="O7525" s="50" t="e">
        <f>INDEX([1]Dados!$M$2:$N$26779,MATCH($P7525,[1]Dados!$N$2:$N$26779,),2)</f>
        <v>#N/A</v>
      </c>
      <c r="P7525">
        <v>177127</v>
      </c>
      <c r="Q7525" s="1">
        <v>37344</v>
      </c>
      <c r="R7525" s="1">
        <v>37387</v>
      </c>
      <c r="S7525" t="s">
        <v>914</v>
      </c>
    </row>
    <row r="7526" spans="1:19" x14ac:dyDescent="0.2">
      <c r="A7526" s="6">
        <v>522015</v>
      </c>
      <c r="B7526" s="3">
        <v>92649</v>
      </c>
      <c r="C7526" s="3" t="s">
        <v>1</v>
      </c>
      <c r="D7526" s="2" t="s">
        <v>770</v>
      </c>
      <c r="E7526" s="3">
        <v>20</v>
      </c>
      <c r="F7526" s="17">
        <v>0</v>
      </c>
      <c r="G7526" s="17">
        <v>1</v>
      </c>
      <c r="H7526" s="17">
        <v>0</v>
      </c>
      <c r="I7526" s="7" t="s">
        <v>2497</v>
      </c>
      <c r="J7526" s="7">
        <v>25</v>
      </c>
      <c r="K7526" s="4">
        <v>1214</v>
      </c>
      <c r="L7526" s="5">
        <v>1214.8577</v>
      </c>
      <c r="M7526">
        <v>75249.3</v>
      </c>
      <c r="N7526" s="3">
        <v>1</v>
      </c>
      <c r="O7526" s="50" t="e">
        <f>INDEX([1]Dados!$M$2:$N$26779,MATCH($P7526,[1]Dados!$N$2:$N$26779,),2)</f>
        <v>#N/A</v>
      </c>
      <c r="P7526">
        <v>177127</v>
      </c>
      <c r="Q7526" s="1">
        <v>37344</v>
      </c>
      <c r="R7526" s="1">
        <v>37387</v>
      </c>
      <c r="S7526" t="s">
        <v>914</v>
      </c>
    </row>
    <row r="7527" spans="1:19" x14ac:dyDescent="0.2">
      <c r="A7527" s="6">
        <v>522015</v>
      </c>
      <c r="B7527" s="3">
        <v>92649</v>
      </c>
      <c r="C7527" s="3" t="s">
        <v>1</v>
      </c>
      <c r="D7527" s="2" t="s">
        <v>770</v>
      </c>
      <c r="E7527" s="3">
        <v>20</v>
      </c>
      <c r="F7527" s="17">
        <v>0</v>
      </c>
      <c r="G7527" s="17">
        <v>1</v>
      </c>
      <c r="H7527" s="17">
        <v>0</v>
      </c>
      <c r="I7527" s="7" t="s">
        <v>2498</v>
      </c>
      <c r="J7527" s="7">
        <v>15</v>
      </c>
      <c r="K7527" s="4">
        <v>1214</v>
      </c>
      <c r="L7527" s="5">
        <v>1214.8577</v>
      </c>
      <c r="M7527">
        <v>75249.3</v>
      </c>
      <c r="N7527" s="3">
        <v>1</v>
      </c>
      <c r="O7527" s="50" t="e">
        <f>INDEX([1]Dados!$M$2:$N$26779,MATCH($P7527,[1]Dados!$N$2:$N$26779,),2)</f>
        <v>#N/A</v>
      </c>
      <c r="P7527">
        <v>177127</v>
      </c>
      <c r="Q7527" s="1">
        <v>37344</v>
      </c>
      <c r="R7527" s="1">
        <v>37387</v>
      </c>
      <c r="S7527" t="s">
        <v>914</v>
      </c>
    </row>
    <row r="7528" spans="1:19" x14ac:dyDescent="0.2">
      <c r="A7528" s="6">
        <v>522015</v>
      </c>
      <c r="B7528" s="3">
        <v>92649</v>
      </c>
      <c r="C7528" s="3" t="s">
        <v>1</v>
      </c>
      <c r="D7528" s="2" t="s">
        <v>770</v>
      </c>
      <c r="E7528" s="3">
        <v>20</v>
      </c>
      <c r="F7528" s="17">
        <v>0</v>
      </c>
      <c r="G7528" s="17">
        <v>1</v>
      </c>
      <c r="H7528" s="17">
        <v>0</v>
      </c>
      <c r="I7528" s="7" t="s">
        <v>3</v>
      </c>
      <c r="J7528" s="7">
        <v>0</v>
      </c>
      <c r="K7528" s="4">
        <v>1293</v>
      </c>
      <c r="L7528" s="5">
        <v>1293.0592999999999</v>
      </c>
      <c r="M7528">
        <v>7005.3</v>
      </c>
      <c r="N7528" s="3">
        <v>1</v>
      </c>
      <c r="O7528" s="50" t="e">
        <f>INDEX([1]Dados!$M$2:$N$26779,MATCH($P7528,[1]Dados!$N$2:$N$26779,),2)</f>
        <v>#N/A</v>
      </c>
      <c r="P7528" s="28">
        <v>178232</v>
      </c>
      <c r="Q7528" s="1">
        <v>37344</v>
      </c>
      <c r="R7528" s="1">
        <v>37387</v>
      </c>
      <c r="S7528" t="s">
        <v>2134</v>
      </c>
    </row>
    <row r="7529" spans="1:19" x14ac:dyDescent="0.2">
      <c r="A7529" s="7">
        <v>210360</v>
      </c>
      <c r="B7529" s="3">
        <v>7692</v>
      </c>
      <c r="C7529" s="3" t="s">
        <v>39</v>
      </c>
      <c r="D7529" s="2" t="s">
        <v>379</v>
      </c>
      <c r="E7529" s="3">
        <v>20</v>
      </c>
      <c r="F7529" s="17">
        <v>0</v>
      </c>
      <c r="G7529" s="17">
        <v>1</v>
      </c>
      <c r="H7529" s="17">
        <v>0</v>
      </c>
      <c r="I7529" s="7" t="s">
        <v>56</v>
      </c>
      <c r="J7529" s="7">
        <v>27</v>
      </c>
      <c r="K7529" s="4">
        <v>1203</v>
      </c>
      <c r="L7529" s="5">
        <v>1203.0829000000001</v>
      </c>
      <c r="M7529">
        <v>318723.53000000003</v>
      </c>
      <c r="N7529" s="33">
        <v>1</v>
      </c>
      <c r="O7529" s="50" t="e">
        <f>INDEX([1]Dados!$M$2:$N$26779,MATCH($P7529,[1]Dados!$N$2:$N$26779,),2)</f>
        <v>#N/A</v>
      </c>
      <c r="P7529">
        <v>177049</v>
      </c>
      <c r="Q7529" s="1">
        <v>37343</v>
      </c>
      <c r="R7529" s="1">
        <v>37384</v>
      </c>
      <c r="S7529" t="s">
        <v>1779</v>
      </c>
    </row>
    <row r="7530" spans="1:19" x14ac:dyDescent="0.2">
      <c r="A7530" s="7">
        <v>210360</v>
      </c>
      <c r="B7530" s="3">
        <v>7692</v>
      </c>
      <c r="C7530" s="3" t="s">
        <v>39</v>
      </c>
      <c r="D7530" s="2" t="s">
        <v>379</v>
      </c>
      <c r="E7530" s="3">
        <v>20</v>
      </c>
      <c r="F7530" s="17">
        <v>0</v>
      </c>
      <c r="G7530" s="17">
        <v>1</v>
      </c>
      <c r="H7530" s="17">
        <v>0</v>
      </c>
      <c r="I7530" s="7" t="s">
        <v>57</v>
      </c>
      <c r="J7530" s="7">
        <v>25</v>
      </c>
      <c r="K7530" s="4">
        <v>1203</v>
      </c>
      <c r="L7530" s="5">
        <v>1203.0829000000001</v>
      </c>
      <c r="M7530">
        <v>318723.53000000003</v>
      </c>
      <c r="N7530" s="33">
        <v>1</v>
      </c>
      <c r="O7530" s="50" t="e">
        <f>INDEX([1]Dados!$M$2:$N$26779,MATCH($P7530,[1]Dados!$N$2:$N$26779,),2)</f>
        <v>#N/A</v>
      </c>
      <c r="P7530">
        <v>177049</v>
      </c>
      <c r="Q7530" s="1">
        <v>37343</v>
      </c>
      <c r="R7530" s="1">
        <v>37384</v>
      </c>
      <c r="S7530" t="s">
        <v>1779</v>
      </c>
    </row>
    <row r="7531" spans="1:19" x14ac:dyDescent="0.2">
      <c r="A7531" s="7">
        <v>210360</v>
      </c>
      <c r="B7531" s="3">
        <v>7692</v>
      </c>
      <c r="C7531" s="3" t="s">
        <v>39</v>
      </c>
      <c r="D7531" s="2" t="s">
        <v>379</v>
      </c>
      <c r="E7531" s="3">
        <v>20</v>
      </c>
      <c r="F7531" s="17">
        <v>0</v>
      </c>
      <c r="G7531" s="17">
        <v>1</v>
      </c>
      <c r="H7531" s="17">
        <v>0</v>
      </c>
      <c r="I7531" s="7" t="s">
        <v>84</v>
      </c>
      <c r="J7531" s="7">
        <v>20</v>
      </c>
      <c r="K7531" s="4">
        <v>1203</v>
      </c>
      <c r="L7531" s="5">
        <v>1203.0829000000001</v>
      </c>
      <c r="M7531">
        <v>318723.53000000003</v>
      </c>
      <c r="N7531" s="33">
        <v>1</v>
      </c>
      <c r="O7531" s="50" t="e">
        <f>INDEX([1]Dados!$M$2:$N$26779,MATCH($P7531,[1]Dados!$N$2:$N$26779,),2)</f>
        <v>#N/A</v>
      </c>
      <c r="P7531">
        <v>177049</v>
      </c>
      <c r="Q7531" s="1">
        <v>37343</v>
      </c>
      <c r="R7531" s="1">
        <v>37384</v>
      </c>
      <c r="S7531" t="s">
        <v>1779</v>
      </c>
    </row>
    <row r="7532" spans="1:19" x14ac:dyDescent="0.2">
      <c r="A7532" s="7">
        <v>210360</v>
      </c>
      <c r="B7532" s="3">
        <v>7692</v>
      </c>
      <c r="C7532" s="3" t="s">
        <v>39</v>
      </c>
      <c r="D7532" s="2" t="s">
        <v>379</v>
      </c>
      <c r="E7532" s="3">
        <v>20</v>
      </c>
      <c r="F7532" s="17">
        <v>0</v>
      </c>
      <c r="G7532" s="17">
        <v>1</v>
      </c>
      <c r="H7532" s="17">
        <v>0</v>
      </c>
      <c r="I7532" s="7" t="s">
        <v>85</v>
      </c>
      <c r="J7532" s="7">
        <v>17</v>
      </c>
      <c r="K7532" s="4">
        <v>1203</v>
      </c>
      <c r="L7532" s="5">
        <v>1203.0829000000001</v>
      </c>
      <c r="M7532">
        <v>318723.53000000003</v>
      </c>
      <c r="N7532" s="33">
        <v>1</v>
      </c>
      <c r="O7532" s="50" t="e">
        <f>INDEX([1]Dados!$M$2:$N$26779,MATCH($P7532,[1]Dados!$N$2:$N$26779,),2)</f>
        <v>#N/A</v>
      </c>
      <c r="P7532">
        <v>177049</v>
      </c>
      <c r="Q7532" s="1">
        <v>37343</v>
      </c>
      <c r="R7532" s="1">
        <v>37384</v>
      </c>
      <c r="S7532" t="s">
        <v>1779</v>
      </c>
    </row>
    <row r="7533" spans="1:19" x14ac:dyDescent="0.2">
      <c r="A7533" s="7">
        <v>210360</v>
      </c>
      <c r="B7533" s="3">
        <v>7692</v>
      </c>
      <c r="C7533" s="3" t="s">
        <v>39</v>
      </c>
      <c r="D7533" s="2" t="s">
        <v>379</v>
      </c>
      <c r="E7533" s="3">
        <v>20</v>
      </c>
      <c r="F7533" s="17">
        <v>0</v>
      </c>
      <c r="G7533" s="17">
        <v>1</v>
      </c>
      <c r="H7533" s="17">
        <v>0</v>
      </c>
      <c r="I7533" s="7" t="s">
        <v>58</v>
      </c>
      <c r="J7533" s="7">
        <v>25</v>
      </c>
      <c r="K7533" s="4">
        <v>1214</v>
      </c>
      <c r="L7533" s="5">
        <v>1214.0589</v>
      </c>
      <c r="M7533">
        <v>891262</v>
      </c>
      <c r="N7533" s="33">
        <v>1</v>
      </c>
      <c r="O7533" s="50" t="e">
        <f>INDEX([1]Dados!$M$2:$N$26779,MATCH($P7533,[1]Dados!$N$2:$N$26779,),2)</f>
        <v>#N/A</v>
      </c>
      <c r="P7533">
        <v>178586</v>
      </c>
      <c r="Q7533" s="1">
        <v>37343</v>
      </c>
      <c r="R7533" s="1">
        <v>37384</v>
      </c>
      <c r="S7533" t="s">
        <v>1785</v>
      </c>
    </row>
    <row r="7534" spans="1:19" x14ac:dyDescent="0.2">
      <c r="A7534" s="7">
        <v>210360</v>
      </c>
      <c r="B7534" s="3">
        <v>7692</v>
      </c>
      <c r="C7534" s="3" t="s">
        <v>39</v>
      </c>
      <c r="D7534" s="2" t="s">
        <v>379</v>
      </c>
      <c r="E7534" s="3">
        <v>20</v>
      </c>
      <c r="F7534" s="17">
        <v>0</v>
      </c>
      <c r="G7534" s="17">
        <v>1</v>
      </c>
      <c r="H7534" s="17">
        <v>0</v>
      </c>
      <c r="I7534" s="7" t="s">
        <v>90</v>
      </c>
      <c r="J7534" s="7">
        <v>25</v>
      </c>
      <c r="K7534" s="4">
        <v>1214</v>
      </c>
      <c r="L7534" s="5">
        <v>1214.0589</v>
      </c>
      <c r="M7534">
        <v>1158915.52</v>
      </c>
      <c r="N7534" s="33">
        <v>1</v>
      </c>
      <c r="O7534" s="50" t="e">
        <f>INDEX([1]Dados!$M$2:$N$26779,MATCH($P7534,[1]Dados!$N$2:$N$26779,),2)</f>
        <v>#N/A</v>
      </c>
      <c r="P7534">
        <v>177141</v>
      </c>
      <c r="Q7534" s="1">
        <v>37343</v>
      </c>
      <c r="R7534" s="1">
        <v>37384</v>
      </c>
      <c r="S7534" t="s">
        <v>2490</v>
      </c>
    </row>
    <row r="7535" spans="1:19" x14ac:dyDescent="0.2">
      <c r="A7535" s="7">
        <v>210360</v>
      </c>
      <c r="B7535" s="3">
        <v>7692</v>
      </c>
      <c r="C7535" s="3" t="s">
        <v>39</v>
      </c>
      <c r="D7535" s="2" t="s">
        <v>379</v>
      </c>
      <c r="E7535" s="3">
        <v>20</v>
      </c>
      <c r="F7535" s="17">
        <v>0</v>
      </c>
      <c r="G7535" s="17">
        <v>1</v>
      </c>
      <c r="H7535" s="17">
        <v>0</v>
      </c>
      <c r="I7535" s="7" t="s">
        <v>2499</v>
      </c>
      <c r="J7535" s="7">
        <v>25</v>
      </c>
      <c r="K7535" s="4">
        <v>1214</v>
      </c>
      <c r="L7535" s="5">
        <v>1214.0589</v>
      </c>
      <c r="M7535">
        <v>1158915.52</v>
      </c>
      <c r="N7535" s="33">
        <v>1</v>
      </c>
      <c r="O7535" s="50" t="e">
        <f>INDEX([1]Dados!$M$2:$N$26779,MATCH($P7535,[1]Dados!$N$2:$N$26779,),2)</f>
        <v>#N/A</v>
      </c>
      <c r="P7535">
        <v>177141</v>
      </c>
      <c r="Q7535" s="1">
        <v>37343</v>
      </c>
      <c r="R7535" s="1">
        <v>37384</v>
      </c>
      <c r="S7535" t="s">
        <v>2490</v>
      </c>
    </row>
    <row r="7536" spans="1:19" x14ac:dyDescent="0.2">
      <c r="A7536" s="7">
        <v>210360</v>
      </c>
      <c r="B7536" s="3">
        <v>7692</v>
      </c>
      <c r="C7536" s="3" t="s">
        <v>39</v>
      </c>
      <c r="D7536" s="2" t="s">
        <v>379</v>
      </c>
      <c r="E7536" s="3">
        <v>20</v>
      </c>
      <c r="F7536" s="17">
        <v>0</v>
      </c>
      <c r="G7536" s="17">
        <v>1</v>
      </c>
      <c r="H7536" s="17">
        <v>0</v>
      </c>
      <c r="I7536" s="7" t="s">
        <v>2500</v>
      </c>
      <c r="J7536" s="7">
        <v>2</v>
      </c>
      <c r="K7536" s="4">
        <v>1214</v>
      </c>
      <c r="L7536" s="5">
        <v>1214.0589</v>
      </c>
      <c r="M7536">
        <v>1158915.52</v>
      </c>
      <c r="N7536" s="33">
        <v>1</v>
      </c>
      <c r="O7536" s="50" t="e">
        <f>INDEX([1]Dados!$M$2:$N$26779,MATCH($P7536,[1]Dados!$N$2:$N$26779,),2)</f>
        <v>#N/A</v>
      </c>
      <c r="P7536">
        <v>177141</v>
      </c>
      <c r="Q7536" s="1">
        <v>37343</v>
      </c>
      <c r="R7536" s="1">
        <v>37384</v>
      </c>
      <c r="S7536" t="s">
        <v>2490</v>
      </c>
    </row>
    <row r="7537" spans="1:19" x14ac:dyDescent="0.2">
      <c r="A7537" s="7">
        <v>210360</v>
      </c>
      <c r="B7537" s="3">
        <v>7692</v>
      </c>
      <c r="C7537" s="3" t="s">
        <v>39</v>
      </c>
      <c r="D7537" s="2" t="s">
        <v>379</v>
      </c>
      <c r="E7537" s="3">
        <v>20</v>
      </c>
      <c r="F7537" s="17">
        <v>0</v>
      </c>
      <c r="G7537" s="17">
        <v>1</v>
      </c>
      <c r="H7537" s="17">
        <v>0</v>
      </c>
      <c r="I7537" s="7" t="s">
        <v>2501</v>
      </c>
      <c r="J7537" s="7">
        <v>25</v>
      </c>
      <c r="K7537" s="4">
        <v>1214</v>
      </c>
      <c r="L7537" s="5">
        <v>1214.0589</v>
      </c>
      <c r="M7537">
        <v>188571.24</v>
      </c>
      <c r="N7537" s="33">
        <v>1</v>
      </c>
      <c r="O7537" s="50" t="e">
        <f>INDEX([1]Dados!$M$2:$N$26779,MATCH($P7537,[1]Dados!$N$2:$N$26779,),2)</f>
        <v>#N/A</v>
      </c>
      <c r="P7537">
        <v>178536</v>
      </c>
      <c r="Q7537" s="1">
        <v>37343</v>
      </c>
      <c r="R7537" s="1">
        <v>37384</v>
      </c>
      <c r="S7537" t="s">
        <v>2503</v>
      </c>
    </row>
    <row r="7538" spans="1:19" x14ac:dyDescent="0.2">
      <c r="A7538" s="7">
        <v>210360</v>
      </c>
      <c r="B7538" s="3">
        <v>7692</v>
      </c>
      <c r="C7538" s="3" t="s">
        <v>39</v>
      </c>
      <c r="D7538" s="2" t="s">
        <v>379</v>
      </c>
      <c r="E7538" s="3">
        <v>20</v>
      </c>
      <c r="F7538" s="17">
        <v>0</v>
      </c>
      <c r="G7538" s="17">
        <v>1</v>
      </c>
      <c r="H7538" s="17">
        <v>0</v>
      </c>
      <c r="I7538" s="7" t="s">
        <v>59</v>
      </c>
      <c r="J7538" s="7">
        <v>25</v>
      </c>
      <c r="K7538" s="4">
        <v>1214</v>
      </c>
      <c r="L7538" s="5">
        <v>1214.0589</v>
      </c>
      <c r="M7538">
        <v>891262</v>
      </c>
      <c r="N7538" s="33">
        <v>1</v>
      </c>
      <c r="O7538" s="50" t="e">
        <f>INDEX([1]Dados!$M$2:$N$26779,MATCH($P7538,[1]Dados!$N$2:$N$26779,),2)</f>
        <v>#N/A</v>
      </c>
      <c r="P7538">
        <v>178586</v>
      </c>
      <c r="Q7538" s="1">
        <v>37343</v>
      </c>
      <c r="R7538" s="1">
        <v>37384</v>
      </c>
      <c r="S7538" t="s">
        <v>1785</v>
      </c>
    </row>
    <row r="7539" spans="1:19" x14ac:dyDescent="0.2">
      <c r="A7539" s="7">
        <v>210360</v>
      </c>
      <c r="B7539" s="3">
        <v>7692</v>
      </c>
      <c r="C7539" s="3" t="s">
        <v>39</v>
      </c>
      <c r="D7539" s="2" t="s">
        <v>379</v>
      </c>
      <c r="E7539" s="3">
        <v>20</v>
      </c>
      <c r="F7539" s="17">
        <v>0</v>
      </c>
      <c r="G7539" s="17">
        <v>1</v>
      </c>
      <c r="H7539" s="17">
        <v>0</v>
      </c>
      <c r="I7539" s="7" t="s">
        <v>79</v>
      </c>
      <c r="J7539" s="7">
        <v>18</v>
      </c>
      <c r="K7539" s="4">
        <v>1214</v>
      </c>
      <c r="L7539" s="5">
        <v>1214.0589</v>
      </c>
      <c r="M7539">
        <v>891262</v>
      </c>
      <c r="N7539" s="33">
        <v>1</v>
      </c>
      <c r="O7539" s="50" t="e">
        <f>INDEX([1]Dados!$M$2:$N$26779,MATCH($P7539,[1]Dados!$N$2:$N$26779,),2)</f>
        <v>#N/A</v>
      </c>
      <c r="P7539">
        <v>178586</v>
      </c>
      <c r="Q7539" s="1">
        <v>37343</v>
      </c>
      <c r="R7539" s="1">
        <v>37384</v>
      </c>
      <c r="S7539" t="s">
        <v>1785</v>
      </c>
    </row>
    <row r="7540" spans="1:19" x14ac:dyDescent="0.2">
      <c r="A7540" s="7">
        <v>210360</v>
      </c>
      <c r="B7540" s="3">
        <v>7692</v>
      </c>
      <c r="C7540" s="3" t="s">
        <v>39</v>
      </c>
      <c r="D7540" s="2" t="s">
        <v>379</v>
      </c>
      <c r="E7540" s="3">
        <v>20</v>
      </c>
      <c r="F7540" s="17">
        <v>0</v>
      </c>
      <c r="G7540" s="17">
        <v>1</v>
      </c>
      <c r="H7540" s="17">
        <v>0</v>
      </c>
      <c r="I7540" s="7" t="s">
        <v>80</v>
      </c>
      <c r="J7540" s="7">
        <v>0</v>
      </c>
      <c r="K7540" s="4">
        <v>1214</v>
      </c>
      <c r="L7540" s="5">
        <v>1214.0589</v>
      </c>
      <c r="M7540">
        <v>891262</v>
      </c>
      <c r="N7540" s="33">
        <v>1</v>
      </c>
      <c r="O7540" s="50" t="e">
        <f>INDEX([1]Dados!$M$2:$N$26779,MATCH($P7540,[1]Dados!$N$2:$N$26779,),2)</f>
        <v>#N/A</v>
      </c>
      <c r="P7540">
        <v>178586</v>
      </c>
      <c r="Q7540" s="1">
        <v>37343</v>
      </c>
      <c r="R7540" s="1">
        <v>37384</v>
      </c>
      <c r="S7540" t="s">
        <v>1785</v>
      </c>
    </row>
    <row r="7541" spans="1:19" x14ac:dyDescent="0.2">
      <c r="A7541" s="7">
        <v>210360</v>
      </c>
      <c r="B7541" s="3">
        <v>7692</v>
      </c>
      <c r="C7541" s="3" t="s">
        <v>39</v>
      </c>
      <c r="D7541" s="2" t="s">
        <v>379</v>
      </c>
      <c r="E7541" s="3">
        <v>20</v>
      </c>
      <c r="F7541" s="17">
        <v>0</v>
      </c>
      <c r="G7541" s="17">
        <v>1</v>
      </c>
      <c r="H7541" s="17">
        <v>0</v>
      </c>
      <c r="I7541" s="7" t="s">
        <v>81</v>
      </c>
      <c r="J7541" s="7">
        <v>25</v>
      </c>
      <c r="K7541" s="4">
        <v>1214</v>
      </c>
      <c r="L7541" s="5">
        <v>1214.0589</v>
      </c>
      <c r="M7541">
        <v>891262</v>
      </c>
      <c r="N7541" s="33">
        <v>1</v>
      </c>
      <c r="O7541" s="50" t="e">
        <f>INDEX([1]Dados!$M$2:$N$26779,MATCH($P7541,[1]Dados!$N$2:$N$26779,),2)</f>
        <v>#N/A</v>
      </c>
      <c r="P7541">
        <v>178586</v>
      </c>
      <c r="Q7541" s="1">
        <v>37343</v>
      </c>
      <c r="R7541" s="1">
        <v>37384</v>
      </c>
      <c r="S7541" t="s">
        <v>1785</v>
      </c>
    </row>
    <row r="7542" spans="1:19" x14ac:dyDescent="0.2">
      <c r="A7542" s="7">
        <v>210360</v>
      </c>
      <c r="B7542" s="3">
        <v>7692</v>
      </c>
      <c r="C7542" s="3" t="s">
        <v>39</v>
      </c>
      <c r="D7542" s="2" t="s">
        <v>379</v>
      </c>
      <c r="E7542" s="3">
        <v>20</v>
      </c>
      <c r="F7542" s="17">
        <v>0</v>
      </c>
      <c r="G7542" s="17">
        <v>1</v>
      </c>
      <c r="H7542" s="17">
        <v>0</v>
      </c>
      <c r="I7542" s="7" t="s">
        <v>91</v>
      </c>
      <c r="J7542" s="7">
        <v>24</v>
      </c>
      <c r="K7542" s="4">
        <v>1214</v>
      </c>
      <c r="L7542" s="5">
        <v>1214.0589</v>
      </c>
      <c r="M7542">
        <v>536940</v>
      </c>
      <c r="N7542" s="33">
        <v>1</v>
      </c>
      <c r="O7542" s="50" t="e">
        <f>INDEX([1]Dados!$M$2:$N$26779,MATCH($P7542,[1]Dados!$N$2:$N$26779,),2)</f>
        <v>#N/A</v>
      </c>
      <c r="P7542">
        <v>178522</v>
      </c>
      <c r="Q7542" s="1">
        <v>37343</v>
      </c>
      <c r="R7542" s="1">
        <v>37384</v>
      </c>
      <c r="S7542" t="s">
        <v>2502</v>
      </c>
    </row>
    <row r="7543" spans="1:19" x14ac:dyDescent="0.2">
      <c r="A7543" s="7">
        <v>210360</v>
      </c>
      <c r="B7543" s="3">
        <v>7692</v>
      </c>
      <c r="C7543" s="3" t="s">
        <v>39</v>
      </c>
      <c r="D7543" s="2" t="s">
        <v>379</v>
      </c>
      <c r="E7543" s="3">
        <v>20</v>
      </c>
      <c r="F7543" s="17">
        <v>0</v>
      </c>
      <c r="G7543" s="17">
        <v>1</v>
      </c>
      <c r="H7543" s="17">
        <v>0</v>
      </c>
      <c r="I7543" s="7" t="s">
        <v>92</v>
      </c>
      <c r="J7543" s="7">
        <v>28</v>
      </c>
      <c r="K7543" s="4">
        <v>1214</v>
      </c>
      <c r="L7543" s="5">
        <v>1214.0589</v>
      </c>
      <c r="M7543">
        <v>1158915.52</v>
      </c>
      <c r="N7543" s="33">
        <v>1</v>
      </c>
      <c r="O7543" s="50" t="e">
        <f>INDEX([1]Dados!$M$2:$N$26779,MATCH($P7543,[1]Dados!$N$2:$N$26779,),2)</f>
        <v>#N/A</v>
      </c>
      <c r="P7543">
        <v>177141</v>
      </c>
      <c r="Q7543" s="1">
        <v>37343</v>
      </c>
      <c r="R7543" s="1">
        <v>37384</v>
      </c>
      <c r="S7543" t="s">
        <v>2490</v>
      </c>
    </row>
    <row r="7544" spans="1:19" x14ac:dyDescent="0.2">
      <c r="A7544" s="7">
        <v>210360</v>
      </c>
      <c r="B7544" s="3">
        <v>7692</v>
      </c>
      <c r="C7544" s="3" t="s">
        <v>39</v>
      </c>
      <c r="D7544" s="2" t="s">
        <v>379</v>
      </c>
      <c r="E7544" s="3">
        <v>20</v>
      </c>
      <c r="F7544" s="17">
        <v>0</v>
      </c>
      <c r="G7544" s="17">
        <v>1</v>
      </c>
      <c r="H7544" s="17">
        <v>0</v>
      </c>
      <c r="I7544" s="7" t="s">
        <v>93</v>
      </c>
      <c r="J7544" s="7">
        <v>28</v>
      </c>
      <c r="K7544" s="4">
        <v>1214</v>
      </c>
      <c r="L7544" s="5">
        <v>1214.0589</v>
      </c>
      <c r="M7544">
        <v>1158915.52</v>
      </c>
      <c r="N7544" s="33">
        <v>1</v>
      </c>
      <c r="O7544" s="50" t="e">
        <f>INDEX([1]Dados!$M$2:$N$26779,MATCH($P7544,[1]Dados!$N$2:$N$26779,),2)</f>
        <v>#N/A</v>
      </c>
      <c r="P7544">
        <v>177141</v>
      </c>
      <c r="Q7544" s="1">
        <v>37343</v>
      </c>
      <c r="R7544" s="1">
        <v>37384</v>
      </c>
      <c r="S7544" t="s">
        <v>2490</v>
      </c>
    </row>
    <row r="7545" spans="1:19" x14ac:dyDescent="0.2">
      <c r="A7545" s="7">
        <v>210360</v>
      </c>
      <c r="B7545" s="3">
        <v>7692</v>
      </c>
      <c r="C7545" s="3" t="s">
        <v>39</v>
      </c>
      <c r="D7545" s="2" t="s">
        <v>379</v>
      </c>
      <c r="E7545" s="3">
        <v>20</v>
      </c>
      <c r="F7545" s="17">
        <v>0</v>
      </c>
      <c r="G7545" s="17">
        <v>1</v>
      </c>
      <c r="H7545" s="17">
        <v>0</v>
      </c>
      <c r="I7545" s="7" t="s">
        <v>94</v>
      </c>
      <c r="J7545" s="7">
        <v>2</v>
      </c>
      <c r="K7545" s="4">
        <v>1214</v>
      </c>
      <c r="L7545" s="5">
        <v>1214.0589</v>
      </c>
      <c r="M7545">
        <v>1158915.52</v>
      </c>
      <c r="N7545" s="33">
        <v>1</v>
      </c>
      <c r="O7545" s="50" t="e">
        <f>INDEX([1]Dados!$M$2:$N$26779,MATCH($P7545,[1]Dados!$N$2:$N$26779,),2)</f>
        <v>#N/A</v>
      </c>
      <c r="P7545">
        <v>177141</v>
      </c>
      <c r="Q7545" s="1">
        <v>37343</v>
      </c>
      <c r="R7545" s="1">
        <v>37384</v>
      </c>
      <c r="S7545" t="s">
        <v>2490</v>
      </c>
    </row>
    <row r="7546" spans="1:19" x14ac:dyDescent="0.2">
      <c r="A7546" s="7">
        <v>210360</v>
      </c>
      <c r="B7546" s="3">
        <v>7692</v>
      </c>
      <c r="C7546" s="3" t="s">
        <v>39</v>
      </c>
      <c r="D7546" s="2" t="s">
        <v>379</v>
      </c>
      <c r="E7546" s="3">
        <v>20</v>
      </c>
      <c r="F7546" s="17">
        <v>0</v>
      </c>
      <c r="G7546" s="17">
        <v>1</v>
      </c>
      <c r="H7546" s="17">
        <v>0</v>
      </c>
      <c r="I7546" s="7" t="s">
        <v>865</v>
      </c>
      <c r="J7546" s="7">
        <v>29</v>
      </c>
      <c r="K7546" s="4">
        <v>1293</v>
      </c>
      <c r="L7546" s="5">
        <v>1293.0592999999999</v>
      </c>
      <c r="M7546">
        <v>78772.59</v>
      </c>
      <c r="N7546" s="33">
        <v>1</v>
      </c>
      <c r="O7546" s="50" t="e">
        <f>INDEX([1]Dados!$M$2:$N$26779,MATCH($P7546,[1]Dados!$N$2:$N$26779,),2)</f>
        <v>#N/A</v>
      </c>
      <c r="P7546">
        <v>178254</v>
      </c>
      <c r="Q7546" s="1">
        <v>37343</v>
      </c>
      <c r="R7546" s="1">
        <v>37384</v>
      </c>
      <c r="S7546" t="s">
        <v>1783</v>
      </c>
    </row>
    <row r="7547" spans="1:19" x14ac:dyDescent="0.2">
      <c r="A7547" s="7">
        <v>210360</v>
      </c>
      <c r="B7547" s="3">
        <v>7692</v>
      </c>
      <c r="C7547" s="3" t="s">
        <v>39</v>
      </c>
      <c r="D7547" s="2" t="s">
        <v>379</v>
      </c>
      <c r="E7547" s="3">
        <v>20</v>
      </c>
      <c r="F7547" s="17">
        <v>0</v>
      </c>
      <c r="G7547" s="17">
        <v>1</v>
      </c>
      <c r="H7547" s="17">
        <v>0</v>
      </c>
      <c r="I7547" s="7" t="s">
        <v>866</v>
      </c>
      <c r="J7547" s="7">
        <v>22</v>
      </c>
      <c r="K7547" s="4">
        <v>1293</v>
      </c>
      <c r="L7547" s="5">
        <v>1293.0592999999999</v>
      </c>
      <c r="M7547">
        <v>78772.59</v>
      </c>
      <c r="N7547" s="33">
        <v>1</v>
      </c>
      <c r="O7547" s="50" t="e">
        <f>INDEX([1]Dados!$M$2:$N$26779,MATCH($P7547,[1]Dados!$N$2:$N$26779,),2)</f>
        <v>#N/A</v>
      </c>
      <c r="P7547">
        <v>178254</v>
      </c>
      <c r="Q7547" s="1">
        <v>37343</v>
      </c>
      <c r="R7547" s="1">
        <v>37384</v>
      </c>
      <c r="S7547" t="s">
        <v>1783</v>
      </c>
    </row>
    <row r="7548" spans="1:19" x14ac:dyDescent="0.2">
      <c r="A7548" s="7">
        <v>210360</v>
      </c>
      <c r="B7548" s="3">
        <v>7692</v>
      </c>
      <c r="C7548" s="3" t="s">
        <v>39</v>
      </c>
      <c r="D7548" s="2" t="s">
        <v>379</v>
      </c>
      <c r="E7548" s="3">
        <v>20</v>
      </c>
      <c r="F7548" s="17">
        <v>0</v>
      </c>
      <c r="G7548" s="17">
        <v>1</v>
      </c>
      <c r="H7548" s="17">
        <v>0</v>
      </c>
      <c r="I7548" s="7" t="s">
        <v>867</v>
      </c>
      <c r="J7548" s="7">
        <v>10</v>
      </c>
      <c r="K7548" s="4">
        <v>1293</v>
      </c>
      <c r="L7548" s="5">
        <v>1293.0592999999999</v>
      </c>
      <c r="M7548">
        <v>78772.59</v>
      </c>
      <c r="N7548" s="33">
        <v>1</v>
      </c>
      <c r="O7548" s="50" t="e">
        <f>INDEX([1]Dados!$M$2:$N$26779,MATCH($P7548,[1]Dados!$N$2:$N$26779,),2)</f>
        <v>#N/A</v>
      </c>
      <c r="P7548">
        <v>178254</v>
      </c>
      <c r="Q7548" s="1">
        <v>37343</v>
      </c>
      <c r="R7548" s="1">
        <v>37384</v>
      </c>
      <c r="S7548" t="s">
        <v>1783</v>
      </c>
    </row>
    <row r="7549" spans="1:19" x14ac:dyDescent="0.2">
      <c r="A7549" s="7">
        <v>211270</v>
      </c>
      <c r="B7549" s="3">
        <v>9474</v>
      </c>
      <c r="C7549" s="3" t="s">
        <v>39</v>
      </c>
      <c r="D7549" s="2" t="s">
        <v>841</v>
      </c>
      <c r="E7549" s="3">
        <v>20</v>
      </c>
      <c r="F7549" s="17">
        <v>0</v>
      </c>
      <c r="G7549" s="17">
        <v>1</v>
      </c>
      <c r="H7549" s="17">
        <v>0</v>
      </c>
      <c r="I7549" s="7">
        <v>1.1000000000000001</v>
      </c>
      <c r="J7549" s="7">
        <v>25</v>
      </c>
      <c r="K7549" s="4">
        <v>119</v>
      </c>
      <c r="L7549" s="5">
        <v>119.5528</v>
      </c>
      <c r="M7549">
        <v>94500</v>
      </c>
      <c r="N7549" s="33">
        <v>1</v>
      </c>
      <c r="O7549" s="50" t="e">
        <f>INDEX([1]Dados!$M$2:$N$26779,MATCH($P7549,[1]Dados!$N$2:$N$26779,),2)</f>
        <v>#N/A</v>
      </c>
      <c r="P7549">
        <v>177110</v>
      </c>
      <c r="Q7549" s="1">
        <v>37348</v>
      </c>
      <c r="R7549" s="1">
        <v>37404</v>
      </c>
      <c r="S7549" t="s">
        <v>2504</v>
      </c>
    </row>
    <row r="7550" spans="1:19" x14ac:dyDescent="0.2">
      <c r="A7550" s="7">
        <v>211270</v>
      </c>
      <c r="B7550" s="3">
        <v>9474</v>
      </c>
      <c r="C7550" s="3" t="s">
        <v>39</v>
      </c>
      <c r="D7550" s="2" t="s">
        <v>841</v>
      </c>
      <c r="E7550" s="3">
        <v>20</v>
      </c>
      <c r="F7550" s="17">
        <v>0</v>
      </c>
      <c r="G7550" s="17">
        <v>1</v>
      </c>
      <c r="H7550" s="17">
        <v>0</v>
      </c>
      <c r="I7550" s="7">
        <v>1.2</v>
      </c>
      <c r="J7550" s="7">
        <v>10</v>
      </c>
      <c r="K7550" s="4">
        <v>119</v>
      </c>
      <c r="L7550" s="5">
        <v>119.5528</v>
      </c>
      <c r="M7550">
        <v>94500</v>
      </c>
      <c r="N7550" s="33">
        <v>1</v>
      </c>
      <c r="O7550" s="50" t="e">
        <f>INDEX([1]Dados!$M$2:$N$26779,MATCH($P7550,[1]Dados!$N$2:$N$26779,),2)</f>
        <v>#N/A</v>
      </c>
      <c r="P7550">
        <v>177110</v>
      </c>
      <c r="Q7550" s="1">
        <v>37348</v>
      </c>
      <c r="R7550" s="1">
        <v>37404</v>
      </c>
      <c r="S7550" t="s">
        <v>2504</v>
      </c>
    </row>
    <row r="7551" spans="1:19" x14ac:dyDescent="0.2">
      <c r="A7551" s="7">
        <v>211270</v>
      </c>
      <c r="B7551" s="3">
        <v>9474</v>
      </c>
      <c r="C7551" s="3" t="s">
        <v>39</v>
      </c>
      <c r="D7551" s="2" t="s">
        <v>841</v>
      </c>
      <c r="E7551" s="3">
        <v>20</v>
      </c>
      <c r="F7551" s="17">
        <v>0</v>
      </c>
      <c r="G7551" s="17">
        <v>1</v>
      </c>
      <c r="H7551" s="17">
        <v>0</v>
      </c>
      <c r="I7551" s="7">
        <v>1.3</v>
      </c>
      <c r="J7551" s="7">
        <v>7</v>
      </c>
      <c r="K7551" s="4">
        <v>119</v>
      </c>
      <c r="L7551" s="5">
        <v>119.5528</v>
      </c>
      <c r="M7551">
        <v>94500</v>
      </c>
      <c r="N7551" s="33">
        <v>1</v>
      </c>
      <c r="O7551" s="50" t="e">
        <f>INDEX([1]Dados!$M$2:$N$26779,MATCH($P7551,[1]Dados!$N$2:$N$26779,),2)</f>
        <v>#N/A</v>
      </c>
      <c r="P7551">
        <v>177110</v>
      </c>
      <c r="Q7551" s="1">
        <v>37348</v>
      </c>
      <c r="R7551" s="1">
        <v>37404</v>
      </c>
      <c r="S7551" t="s">
        <v>2504</v>
      </c>
    </row>
    <row r="7552" spans="1:19" x14ac:dyDescent="0.2">
      <c r="A7552" s="7">
        <v>211270</v>
      </c>
      <c r="B7552" s="3">
        <v>9474</v>
      </c>
      <c r="C7552" s="3" t="s">
        <v>39</v>
      </c>
      <c r="D7552" s="2" t="s">
        <v>841</v>
      </c>
      <c r="E7552" s="3">
        <v>20</v>
      </c>
      <c r="F7552" s="17">
        <v>0</v>
      </c>
      <c r="G7552" s="17">
        <v>1</v>
      </c>
      <c r="H7552" s="17">
        <v>0</v>
      </c>
      <c r="I7552" s="7">
        <v>1.4</v>
      </c>
      <c r="J7552" s="7">
        <v>32</v>
      </c>
      <c r="K7552" s="4">
        <v>119</v>
      </c>
      <c r="L7552" s="5">
        <v>119.5528</v>
      </c>
      <c r="M7552">
        <v>94500</v>
      </c>
      <c r="N7552" s="33">
        <v>1</v>
      </c>
      <c r="O7552" s="50" t="e">
        <f>INDEX([1]Dados!$M$2:$N$26779,MATCH($P7552,[1]Dados!$N$2:$N$26779,),2)</f>
        <v>#N/A</v>
      </c>
      <c r="P7552">
        <v>177110</v>
      </c>
      <c r="Q7552" s="1">
        <v>37348</v>
      </c>
      <c r="R7552" s="1">
        <v>37404</v>
      </c>
      <c r="S7552" t="s">
        <v>2504</v>
      </c>
    </row>
    <row r="7553" spans="1:19" x14ac:dyDescent="0.2">
      <c r="A7553" s="7">
        <v>211270</v>
      </c>
      <c r="B7553" s="3">
        <v>9474</v>
      </c>
      <c r="C7553" s="3" t="s">
        <v>39</v>
      </c>
      <c r="D7553" s="2" t="s">
        <v>841</v>
      </c>
      <c r="E7553" s="3">
        <v>20</v>
      </c>
      <c r="F7553" s="17">
        <v>0</v>
      </c>
      <c r="G7553" s="17">
        <v>1</v>
      </c>
      <c r="H7553" s="17">
        <v>0</v>
      </c>
      <c r="I7553" s="7">
        <v>1.5</v>
      </c>
      <c r="J7553" s="7">
        <v>4</v>
      </c>
      <c r="K7553" s="4">
        <v>119</v>
      </c>
      <c r="L7553" s="5">
        <v>119.5528</v>
      </c>
      <c r="M7553">
        <v>94500</v>
      </c>
      <c r="N7553" s="33">
        <v>1</v>
      </c>
      <c r="O7553" s="50" t="e">
        <f>INDEX([1]Dados!$M$2:$N$26779,MATCH($P7553,[1]Dados!$N$2:$N$26779,),2)</f>
        <v>#N/A</v>
      </c>
      <c r="P7553">
        <v>177110</v>
      </c>
      <c r="Q7553" s="1">
        <v>37348</v>
      </c>
      <c r="R7553" s="1">
        <v>37404</v>
      </c>
      <c r="S7553" t="s">
        <v>2504</v>
      </c>
    </row>
    <row r="7554" spans="1:19" x14ac:dyDescent="0.2">
      <c r="A7554" s="7">
        <v>211270</v>
      </c>
      <c r="B7554" s="3">
        <v>9474</v>
      </c>
      <c r="C7554" s="3" t="s">
        <v>39</v>
      </c>
      <c r="D7554" s="2" t="s">
        <v>841</v>
      </c>
      <c r="E7554" s="3">
        <v>20</v>
      </c>
      <c r="F7554" s="17">
        <v>0</v>
      </c>
      <c r="G7554" s="17">
        <v>1</v>
      </c>
      <c r="H7554" s="17">
        <v>0</v>
      </c>
      <c r="I7554" s="7">
        <v>1.6</v>
      </c>
      <c r="J7554" s="7">
        <v>19</v>
      </c>
      <c r="K7554" s="4">
        <v>119</v>
      </c>
      <c r="L7554" s="5">
        <v>119.5528</v>
      </c>
      <c r="M7554">
        <v>94500</v>
      </c>
      <c r="N7554" s="33">
        <v>1</v>
      </c>
      <c r="O7554" s="50" t="e">
        <f>INDEX([1]Dados!$M$2:$N$26779,MATCH($P7554,[1]Dados!$N$2:$N$26779,),2)</f>
        <v>#N/A</v>
      </c>
      <c r="P7554">
        <v>177110</v>
      </c>
      <c r="Q7554" s="1">
        <v>37348</v>
      </c>
      <c r="R7554" s="1">
        <v>37404</v>
      </c>
      <c r="S7554" t="s">
        <v>2504</v>
      </c>
    </row>
    <row r="7555" spans="1:19" x14ac:dyDescent="0.2">
      <c r="A7555" s="7">
        <v>211270</v>
      </c>
      <c r="B7555" s="3">
        <v>9474</v>
      </c>
      <c r="C7555" s="3" t="s">
        <v>39</v>
      </c>
      <c r="D7555" s="2" t="s">
        <v>841</v>
      </c>
      <c r="E7555" s="3">
        <v>20</v>
      </c>
      <c r="F7555" s="17">
        <v>0</v>
      </c>
      <c r="G7555" s="17">
        <v>1</v>
      </c>
      <c r="H7555" s="17">
        <v>0</v>
      </c>
      <c r="I7555" s="7">
        <v>2.1</v>
      </c>
      <c r="J7555" s="7">
        <v>13</v>
      </c>
      <c r="K7555" s="4">
        <v>1203</v>
      </c>
      <c r="L7555" s="5">
        <v>1203.0829000000001</v>
      </c>
      <c r="M7555">
        <v>173635.6</v>
      </c>
      <c r="N7555" s="33">
        <v>1</v>
      </c>
      <c r="O7555" s="50" t="e">
        <f>INDEX([1]Dados!$M$2:$N$26779,MATCH($P7555,[1]Dados!$N$2:$N$26779,),2)</f>
        <v>#N/A</v>
      </c>
      <c r="P7555">
        <v>177050</v>
      </c>
      <c r="Q7555" s="1">
        <v>37348</v>
      </c>
      <c r="R7555" s="1">
        <v>37404</v>
      </c>
      <c r="S7555" t="s">
        <v>2493</v>
      </c>
    </row>
    <row r="7556" spans="1:19" x14ac:dyDescent="0.2">
      <c r="A7556" s="7">
        <v>211270</v>
      </c>
      <c r="B7556" s="3">
        <v>9474</v>
      </c>
      <c r="C7556" s="3" t="s">
        <v>39</v>
      </c>
      <c r="D7556" s="2" t="s">
        <v>841</v>
      </c>
      <c r="E7556" s="3">
        <v>20</v>
      </c>
      <c r="F7556" s="17">
        <v>0</v>
      </c>
      <c r="G7556" s="17">
        <v>1</v>
      </c>
      <c r="H7556" s="17">
        <v>0</v>
      </c>
      <c r="I7556" s="7">
        <v>2.2000000000000002</v>
      </c>
      <c r="J7556" s="7">
        <v>14</v>
      </c>
      <c r="K7556" s="4">
        <v>1203</v>
      </c>
      <c r="L7556" s="5">
        <v>1203.0829000000001</v>
      </c>
      <c r="M7556">
        <v>173635.6</v>
      </c>
      <c r="N7556" s="33">
        <v>1</v>
      </c>
      <c r="O7556" s="50" t="e">
        <f>INDEX([1]Dados!$M$2:$N$26779,MATCH($P7556,[1]Dados!$N$2:$N$26779,),2)</f>
        <v>#N/A</v>
      </c>
      <c r="P7556">
        <v>177050</v>
      </c>
      <c r="Q7556" s="1">
        <v>37348</v>
      </c>
      <c r="R7556" s="1">
        <v>37404</v>
      </c>
      <c r="S7556" t="s">
        <v>2493</v>
      </c>
    </row>
    <row r="7557" spans="1:19" x14ac:dyDescent="0.2">
      <c r="A7557" s="7">
        <v>211270</v>
      </c>
      <c r="B7557" s="3">
        <v>9474</v>
      </c>
      <c r="C7557" s="3" t="s">
        <v>39</v>
      </c>
      <c r="D7557" s="2" t="s">
        <v>841</v>
      </c>
      <c r="E7557" s="3">
        <v>20</v>
      </c>
      <c r="F7557" s="17">
        <v>0</v>
      </c>
      <c r="G7557" s="17">
        <v>1</v>
      </c>
      <c r="H7557" s="17">
        <v>0</v>
      </c>
      <c r="I7557" s="7">
        <v>2.2999999999999998</v>
      </c>
      <c r="J7557" s="7">
        <v>13</v>
      </c>
      <c r="K7557" s="4">
        <v>1203</v>
      </c>
      <c r="L7557" s="5">
        <v>1203.0829000000001</v>
      </c>
      <c r="M7557">
        <v>173635.6</v>
      </c>
      <c r="N7557" s="33">
        <v>1</v>
      </c>
      <c r="O7557" s="50" t="e">
        <f>INDEX([1]Dados!$M$2:$N$26779,MATCH($P7557,[1]Dados!$N$2:$N$26779,),2)</f>
        <v>#N/A</v>
      </c>
      <c r="P7557">
        <v>177050</v>
      </c>
      <c r="Q7557" s="1">
        <v>37348</v>
      </c>
      <c r="R7557" s="1">
        <v>37404</v>
      </c>
      <c r="S7557" t="s">
        <v>2493</v>
      </c>
    </row>
    <row r="7558" spans="1:19" x14ac:dyDescent="0.2">
      <c r="A7558" s="7">
        <v>211270</v>
      </c>
      <c r="B7558" s="3">
        <v>9474</v>
      </c>
      <c r="C7558" s="3" t="s">
        <v>39</v>
      </c>
      <c r="D7558" s="2" t="s">
        <v>841</v>
      </c>
      <c r="E7558" s="3">
        <v>20</v>
      </c>
      <c r="F7558" s="17">
        <v>0</v>
      </c>
      <c r="G7558" s="17">
        <v>1</v>
      </c>
      <c r="H7558" s="17">
        <v>0</v>
      </c>
      <c r="I7558" s="7">
        <v>3.5</v>
      </c>
      <c r="J7558" s="7">
        <v>24</v>
      </c>
      <c r="K7558" s="4">
        <v>1214</v>
      </c>
      <c r="L7558" s="5">
        <v>1214.0589</v>
      </c>
      <c r="M7558">
        <v>299720</v>
      </c>
      <c r="N7558" s="33">
        <v>1</v>
      </c>
      <c r="O7558" s="50" t="e">
        <f>INDEX([1]Dados!$M$2:$N$26779,MATCH($P7558,[1]Dados!$N$2:$N$26779,),2)</f>
        <v>#N/A</v>
      </c>
      <c r="P7558">
        <v>178553</v>
      </c>
      <c r="Q7558" s="1">
        <v>37348</v>
      </c>
      <c r="R7558" s="1">
        <v>37404</v>
      </c>
      <c r="S7558" t="s">
        <v>2505</v>
      </c>
    </row>
    <row r="7559" spans="1:19" x14ac:dyDescent="0.2">
      <c r="A7559" s="7">
        <v>211270</v>
      </c>
      <c r="B7559" s="3">
        <v>9474</v>
      </c>
      <c r="C7559" s="3" t="s">
        <v>39</v>
      </c>
      <c r="D7559" s="2" t="s">
        <v>841</v>
      </c>
      <c r="E7559" s="3">
        <v>20</v>
      </c>
      <c r="F7559" s="17">
        <v>0</v>
      </c>
      <c r="G7559" s="17">
        <v>1</v>
      </c>
      <c r="H7559" s="17">
        <v>0</v>
      </c>
      <c r="I7559" s="7">
        <v>3.6</v>
      </c>
      <c r="J7559" s="7">
        <v>13</v>
      </c>
      <c r="K7559" s="4">
        <v>1214</v>
      </c>
      <c r="L7559" s="5">
        <v>1214.0589</v>
      </c>
      <c r="M7559">
        <v>299720</v>
      </c>
      <c r="N7559" s="33">
        <v>1</v>
      </c>
      <c r="O7559" s="50" t="e">
        <f>INDEX([1]Dados!$M$2:$N$26779,MATCH($P7559,[1]Dados!$N$2:$N$26779,),2)</f>
        <v>#N/A</v>
      </c>
      <c r="P7559">
        <v>178553</v>
      </c>
      <c r="Q7559" s="1">
        <v>37348</v>
      </c>
      <c r="R7559" s="1">
        <v>37404</v>
      </c>
      <c r="S7559" t="s">
        <v>2505</v>
      </c>
    </row>
    <row r="7560" spans="1:19" x14ac:dyDescent="0.2">
      <c r="A7560" s="7">
        <v>211270</v>
      </c>
      <c r="B7560" s="3">
        <v>9474</v>
      </c>
      <c r="C7560" s="3" t="s">
        <v>39</v>
      </c>
      <c r="D7560" s="2" t="s">
        <v>841</v>
      </c>
      <c r="E7560" s="3">
        <v>20</v>
      </c>
      <c r="F7560" s="17">
        <v>0</v>
      </c>
      <c r="G7560" s="17">
        <v>1</v>
      </c>
      <c r="H7560" s="17">
        <v>0</v>
      </c>
      <c r="I7560" s="7">
        <v>3.1</v>
      </c>
      <c r="J7560" s="7">
        <v>24</v>
      </c>
      <c r="K7560" s="4">
        <v>1214</v>
      </c>
      <c r="L7560" s="5">
        <v>1214.0589</v>
      </c>
      <c r="M7560">
        <v>183938.02</v>
      </c>
      <c r="N7560" s="33">
        <v>1</v>
      </c>
      <c r="O7560" s="50" t="e">
        <f>INDEX([1]Dados!$M$2:$N$26779,MATCH($P7560,[1]Dados!$N$2:$N$26779,),2)</f>
        <v>#N/A</v>
      </c>
      <c r="P7560">
        <v>178587</v>
      </c>
      <c r="Q7560" s="1">
        <v>37348</v>
      </c>
      <c r="R7560" s="1">
        <v>37404</v>
      </c>
      <c r="S7560" t="s">
        <v>2489</v>
      </c>
    </row>
    <row r="7561" spans="1:19" x14ac:dyDescent="0.2">
      <c r="A7561" s="7">
        <v>211270</v>
      </c>
      <c r="B7561" s="3">
        <v>9474</v>
      </c>
      <c r="C7561" s="3" t="s">
        <v>39</v>
      </c>
      <c r="D7561" s="2" t="s">
        <v>841</v>
      </c>
      <c r="E7561" s="3">
        <v>20</v>
      </c>
      <c r="F7561" s="17">
        <v>0</v>
      </c>
      <c r="G7561" s="17">
        <v>1</v>
      </c>
      <c r="H7561" s="17">
        <v>0</v>
      </c>
      <c r="I7561" s="7">
        <v>3.2</v>
      </c>
      <c r="J7561" s="7">
        <v>31</v>
      </c>
      <c r="K7561" s="4">
        <v>1214</v>
      </c>
      <c r="L7561" s="5">
        <v>1214.0589</v>
      </c>
      <c r="M7561">
        <v>183938.02</v>
      </c>
      <c r="N7561" s="33">
        <v>1</v>
      </c>
      <c r="O7561" s="50" t="e">
        <f>INDEX([1]Dados!$M$2:$N$26779,MATCH($P7561,[1]Dados!$N$2:$N$26779,),2)</f>
        <v>#N/A</v>
      </c>
      <c r="P7561">
        <v>178587</v>
      </c>
      <c r="Q7561" s="1">
        <v>37348</v>
      </c>
      <c r="R7561" s="1">
        <v>37404</v>
      </c>
      <c r="S7561" t="s">
        <v>2489</v>
      </c>
    </row>
    <row r="7562" spans="1:19" x14ac:dyDescent="0.2">
      <c r="A7562" s="7">
        <v>211270</v>
      </c>
      <c r="B7562" s="3">
        <v>9474</v>
      </c>
      <c r="C7562" s="3" t="s">
        <v>39</v>
      </c>
      <c r="D7562" s="2" t="s">
        <v>841</v>
      </c>
      <c r="E7562" s="3">
        <v>20</v>
      </c>
      <c r="F7562" s="17">
        <v>0</v>
      </c>
      <c r="G7562" s="17">
        <v>1</v>
      </c>
      <c r="H7562" s="17">
        <v>0</v>
      </c>
      <c r="I7562" s="7">
        <v>3.3</v>
      </c>
      <c r="J7562" s="7">
        <v>14</v>
      </c>
      <c r="K7562" s="4">
        <v>1214</v>
      </c>
      <c r="L7562" s="5">
        <v>1214.0589</v>
      </c>
      <c r="M7562">
        <v>183938.02</v>
      </c>
      <c r="N7562" s="33">
        <v>1</v>
      </c>
      <c r="O7562" s="50" t="e">
        <f>INDEX([1]Dados!$M$2:$N$26779,MATCH($P7562,[1]Dados!$N$2:$N$26779,),2)</f>
        <v>#N/A</v>
      </c>
      <c r="P7562">
        <v>178587</v>
      </c>
      <c r="Q7562" s="1">
        <v>37348</v>
      </c>
      <c r="R7562" s="1">
        <v>37404</v>
      </c>
      <c r="S7562" t="s">
        <v>2489</v>
      </c>
    </row>
    <row r="7563" spans="1:19" x14ac:dyDescent="0.2">
      <c r="A7563" s="7">
        <v>211270</v>
      </c>
      <c r="B7563" s="3">
        <v>9474</v>
      </c>
      <c r="C7563" s="3" t="s">
        <v>39</v>
      </c>
      <c r="D7563" s="2" t="s">
        <v>841</v>
      </c>
      <c r="E7563" s="3">
        <v>20</v>
      </c>
      <c r="F7563" s="17">
        <v>0</v>
      </c>
      <c r="G7563" s="17">
        <v>1</v>
      </c>
      <c r="H7563" s="17">
        <v>0</v>
      </c>
      <c r="I7563" s="7">
        <v>3.4</v>
      </c>
      <c r="J7563" s="7">
        <v>15</v>
      </c>
      <c r="K7563" s="4">
        <v>1214</v>
      </c>
      <c r="L7563" s="5">
        <v>1214.0589</v>
      </c>
      <c r="M7563">
        <v>183938.02</v>
      </c>
      <c r="N7563" s="33">
        <v>1</v>
      </c>
      <c r="O7563" s="50" t="e">
        <f>INDEX([1]Dados!$M$2:$N$26779,MATCH($P7563,[1]Dados!$N$2:$N$26779,),2)</f>
        <v>#N/A</v>
      </c>
      <c r="P7563">
        <v>178587</v>
      </c>
      <c r="Q7563" s="1">
        <v>37348</v>
      </c>
      <c r="R7563" s="1">
        <v>37404</v>
      </c>
      <c r="S7563" t="s">
        <v>2489</v>
      </c>
    </row>
    <row r="7564" spans="1:19" x14ac:dyDescent="0.2">
      <c r="A7564" s="7">
        <v>211270</v>
      </c>
      <c r="B7564" s="3">
        <v>9474</v>
      </c>
      <c r="C7564" s="3" t="s">
        <v>39</v>
      </c>
      <c r="D7564" s="2" t="s">
        <v>841</v>
      </c>
      <c r="E7564" s="3">
        <v>20</v>
      </c>
      <c r="F7564" s="17">
        <v>0</v>
      </c>
      <c r="G7564" s="17">
        <v>1</v>
      </c>
      <c r="H7564" s="17">
        <v>0</v>
      </c>
      <c r="I7564" s="7">
        <v>3.7</v>
      </c>
      <c r="J7564" s="7">
        <v>14</v>
      </c>
      <c r="K7564" s="4">
        <v>1214</v>
      </c>
      <c r="L7564" s="5">
        <v>1214.8577</v>
      </c>
      <c r="M7564">
        <v>536338.88</v>
      </c>
      <c r="N7564" s="33">
        <v>1</v>
      </c>
      <c r="O7564" s="50" t="e">
        <f>INDEX([1]Dados!$M$2:$N$26779,MATCH($P7564,[1]Dados!$N$2:$N$26779,),2)</f>
        <v>#N/A</v>
      </c>
      <c r="P7564">
        <v>177142</v>
      </c>
      <c r="Q7564" s="1">
        <v>37348</v>
      </c>
      <c r="R7564" s="1">
        <v>37404</v>
      </c>
      <c r="S7564" t="s">
        <v>2492</v>
      </c>
    </row>
    <row r="7565" spans="1:19" x14ac:dyDescent="0.2">
      <c r="A7565" s="7">
        <v>211270</v>
      </c>
      <c r="B7565" s="3">
        <v>9474</v>
      </c>
      <c r="C7565" s="3" t="s">
        <v>39</v>
      </c>
      <c r="D7565" s="2" t="s">
        <v>841</v>
      </c>
      <c r="E7565" s="3">
        <v>20</v>
      </c>
      <c r="F7565" s="17">
        <v>0</v>
      </c>
      <c r="G7565" s="17">
        <v>1</v>
      </c>
      <c r="H7565" s="17">
        <v>0</v>
      </c>
      <c r="I7565" s="7">
        <v>3.8</v>
      </c>
      <c r="J7565" s="7">
        <v>13</v>
      </c>
      <c r="K7565" s="4">
        <v>1214</v>
      </c>
      <c r="L7565" s="5">
        <v>1214.8577</v>
      </c>
      <c r="M7565">
        <v>536338.88</v>
      </c>
      <c r="N7565" s="33">
        <v>1</v>
      </c>
      <c r="O7565" s="50" t="e">
        <f>INDEX([1]Dados!$M$2:$N$26779,MATCH($P7565,[1]Dados!$N$2:$N$26779,),2)</f>
        <v>#N/A</v>
      </c>
      <c r="P7565">
        <v>177142</v>
      </c>
      <c r="Q7565" s="1">
        <v>37348</v>
      </c>
      <c r="R7565" s="1">
        <v>37404</v>
      </c>
      <c r="S7565" t="s">
        <v>2492</v>
      </c>
    </row>
    <row r="7566" spans="1:19" x14ac:dyDescent="0.2">
      <c r="A7566" s="7">
        <v>211270</v>
      </c>
      <c r="B7566" s="3">
        <v>9474</v>
      </c>
      <c r="C7566" s="3" t="s">
        <v>39</v>
      </c>
      <c r="D7566" s="2" t="s">
        <v>841</v>
      </c>
      <c r="E7566" s="3">
        <v>20</v>
      </c>
      <c r="F7566" s="17">
        <v>0</v>
      </c>
      <c r="G7566" s="17">
        <v>1</v>
      </c>
      <c r="H7566" s="17">
        <v>0</v>
      </c>
      <c r="I7566" s="7">
        <v>3.9</v>
      </c>
      <c r="J7566" s="7">
        <v>11</v>
      </c>
      <c r="K7566" s="4">
        <v>1214</v>
      </c>
      <c r="L7566" s="5">
        <v>1214.8577</v>
      </c>
      <c r="M7566">
        <v>536338.88</v>
      </c>
      <c r="N7566" s="33">
        <v>1</v>
      </c>
      <c r="O7566" s="50" t="e">
        <f>INDEX([1]Dados!$M$2:$N$26779,MATCH($P7566,[1]Dados!$N$2:$N$26779,),2)</f>
        <v>#N/A</v>
      </c>
      <c r="P7566">
        <v>177142</v>
      </c>
      <c r="Q7566" s="1">
        <v>37348</v>
      </c>
      <c r="R7566" s="1">
        <v>37404</v>
      </c>
      <c r="S7566" t="s">
        <v>2492</v>
      </c>
    </row>
    <row r="7567" spans="1:19" x14ac:dyDescent="0.2">
      <c r="A7567" s="7">
        <v>211270</v>
      </c>
      <c r="B7567" s="3">
        <v>9474</v>
      </c>
      <c r="C7567" s="3" t="s">
        <v>39</v>
      </c>
      <c r="D7567" s="2" t="s">
        <v>841</v>
      </c>
      <c r="E7567" s="3">
        <v>20</v>
      </c>
      <c r="F7567" s="17">
        <v>0</v>
      </c>
      <c r="G7567" s="17">
        <v>1</v>
      </c>
      <c r="H7567" s="17">
        <v>0</v>
      </c>
      <c r="I7567" s="29">
        <v>3.1</v>
      </c>
      <c r="J7567" s="7">
        <v>11</v>
      </c>
      <c r="K7567" s="4">
        <v>1214</v>
      </c>
      <c r="L7567" s="5">
        <v>1214.8577</v>
      </c>
      <c r="M7567">
        <v>536338.88</v>
      </c>
      <c r="N7567" s="33">
        <v>1</v>
      </c>
      <c r="O7567" s="50" t="e">
        <f>INDEX([1]Dados!$M$2:$N$26779,MATCH($P7567,[1]Dados!$N$2:$N$26779,),2)</f>
        <v>#N/A</v>
      </c>
      <c r="P7567">
        <v>177142</v>
      </c>
      <c r="Q7567" s="1">
        <v>37348</v>
      </c>
      <c r="R7567" s="1">
        <v>37404</v>
      </c>
      <c r="S7567" t="s">
        <v>2492</v>
      </c>
    </row>
    <row r="7568" spans="1:19" x14ac:dyDescent="0.2">
      <c r="A7568" s="7">
        <v>211270</v>
      </c>
      <c r="B7568" s="3">
        <v>9474</v>
      </c>
      <c r="C7568" s="3" t="s">
        <v>39</v>
      </c>
      <c r="D7568" s="2" t="s">
        <v>841</v>
      </c>
      <c r="E7568" s="3">
        <v>20</v>
      </c>
      <c r="F7568" s="17">
        <v>0</v>
      </c>
      <c r="G7568" s="17">
        <v>1</v>
      </c>
      <c r="H7568" s="17">
        <v>0</v>
      </c>
      <c r="I7568" s="7">
        <v>3.11</v>
      </c>
      <c r="J7568" s="7">
        <v>13</v>
      </c>
      <c r="K7568" s="4">
        <v>1214</v>
      </c>
      <c r="L7568" s="5">
        <v>1214.8577</v>
      </c>
      <c r="M7568">
        <v>536338.88</v>
      </c>
      <c r="N7568" s="33">
        <v>1</v>
      </c>
      <c r="O7568" s="50" t="e">
        <f>INDEX([1]Dados!$M$2:$N$26779,MATCH($P7568,[1]Dados!$N$2:$N$26779,),2)</f>
        <v>#N/A</v>
      </c>
      <c r="P7568">
        <v>177142</v>
      </c>
      <c r="Q7568" s="1">
        <v>37348</v>
      </c>
      <c r="R7568" s="1">
        <v>37404</v>
      </c>
      <c r="S7568" t="s">
        <v>2492</v>
      </c>
    </row>
    <row r="7569" spans="1:19" x14ac:dyDescent="0.2">
      <c r="A7569" s="7">
        <v>211270</v>
      </c>
      <c r="B7569" s="3">
        <v>9474</v>
      </c>
      <c r="C7569" s="3" t="s">
        <v>39</v>
      </c>
      <c r="D7569" s="2" t="s">
        <v>841</v>
      </c>
      <c r="E7569" s="3">
        <v>20</v>
      </c>
      <c r="F7569" s="17">
        <v>0</v>
      </c>
      <c r="G7569" s="17">
        <v>1</v>
      </c>
      <c r="H7569" s="17">
        <v>0</v>
      </c>
      <c r="I7569" s="7">
        <v>3.12</v>
      </c>
      <c r="J7569" s="7">
        <v>31</v>
      </c>
      <c r="K7569" s="4">
        <v>1214</v>
      </c>
      <c r="L7569" s="5">
        <v>1214.8577</v>
      </c>
      <c r="M7569">
        <v>536338.88</v>
      </c>
      <c r="N7569" s="33">
        <v>1</v>
      </c>
      <c r="O7569" s="50" t="e">
        <f>INDEX([1]Dados!$M$2:$N$26779,MATCH($P7569,[1]Dados!$N$2:$N$26779,),2)</f>
        <v>#N/A</v>
      </c>
      <c r="P7569">
        <v>177142</v>
      </c>
      <c r="Q7569" s="1">
        <v>37348</v>
      </c>
      <c r="R7569" s="1">
        <v>37404</v>
      </c>
      <c r="S7569" t="s">
        <v>2492</v>
      </c>
    </row>
    <row r="7570" spans="1:19" x14ac:dyDescent="0.2">
      <c r="A7570" s="7">
        <v>211270</v>
      </c>
      <c r="B7570" s="3">
        <v>9474</v>
      </c>
      <c r="C7570" s="3" t="s">
        <v>39</v>
      </c>
      <c r="D7570" s="2" t="s">
        <v>841</v>
      </c>
      <c r="E7570" s="3">
        <v>20</v>
      </c>
      <c r="F7570" s="17">
        <v>0</v>
      </c>
      <c r="G7570" s="17">
        <v>1</v>
      </c>
      <c r="H7570" s="17">
        <v>0</v>
      </c>
      <c r="I7570" s="7">
        <v>3.13</v>
      </c>
      <c r="J7570" s="7">
        <v>13</v>
      </c>
      <c r="K7570" s="4">
        <v>1214</v>
      </c>
      <c r="L7570" s="5">
        <v>1214.0808</v>
      </c>
      <c r="M7570">
        <v>42680</v>
      </c>
      <c r="N7570" s="33">
        <v>1</v>
      </c>
      <c r="O7570" s="50" t="e">
        <f>INDEX([1]Dados!$M$2:$N$26779,MATCH($P7570,[1]Dados!$N$2:$N$26779,),2)</f>
        <v>#N/A</v>
      </c>
      <c r="P7570">
        <v>178358</v>
      </c>
      <c r="Q7570" s="1">
        <v>37348</v>
      </c>
      <c r="R7570" s="1">
        <v>37404</v>
      </c>
      <c r="S7570" t="s">
        <v>887</v>
      </c>
    </row>
    <row r="7571" spans="1:19" x14ac:dyDescent="0.2">
      <c r="A7571" s="7">
        <v>211270</v>
      </c>
      <c r="B7571" s="3">
        <v>9474</v>
      </c>
      <c r="C7571" s="3" t="s">
        <v>39</v>
      </c>
      <c r="D7571" s="2" t="s">
        <v>841</v>
      </c>
      <c r="E7571" s="3">
        <v>20</v>
      </c>
      <c r="F7571" s="17">
        <v>0</v>
      </c>
      <c r="G7571" s="17">
        <v>1</v>
      </c>
      <c r="H7571" s="17">
        <v>0</v>
      </c>
      <c r="I7571" s="7">
        <v>3.14</v>
      </c>
      <c r="J7571" s="7">
        <v>13</v>
      </c>
      <c r="K7571" s="4">
        <v>1214</v>
      </c>
      <c r="L7571" s="5">
        <v>1214.8580999999999</v>
      </c>
      <c r="M7571">
        <v>61600</v>
      </c>
      <c r="N7571" s="33">
        <v>1</v>
      </c>
      <c r="O7571" s="50" t="e">
        <f>INDEX([1]Dados!$M$2:$N$26779,MATCH($P7571,[1]Dados!$N$2:$N$26779,),2)</f>
        <v>#N/A</v>
      </c>
      <c r="P7571">
        <v>178464</v>
      </c>
      <c r="Q7571" s="1">
        <v>37348</v>
      </c>
      <c r="R7571" s="1">
        <v>37404</v>
      </c>
      <c r="S7571" t="s">
        <v>887</v>
      </c>
    </row>
    <row r="7572" spans="1:19" x14ac:dyDescent="0.2">
      <c r="A7572" s="7">
        <v>211270</v>
      </c>
      <c r="B7572" s="3">
        <v>9474</v>
      </c>
      <c r="C7572" s="3" t="s">
        <v>39</v>
      </c>
      <c r="D7572" s="2" t="s">
        <v>841</v>
      </c>
      <c r="E7572" s="3">
        <v>20</v>
      </c>
      <c r="F7572" s="17">
        <v>0</v>
      </c>
      <c r="G7572" s="17">
        <v>1</v>
      </c>
      <c r="H7572" s="17">
        <v>0</v>
      </c>
      <c r="I7572" s="7" t="s">
        <v>2506</v>
      </c>
      <c r="J7572" s="7">
        <v>31</v>
      </c>
      <c r="K7572" s="4">
        <v>1293</v>
      </c>
      <c r="L7572" s="5">
        <v>1293.0592999999999</v>
      </c>
      <c r="M7572">
        <v>45315.21</v>
      </c>
      <c r="N7572" s="33">
        <v>1</v>
      </c>
      <c r="O7572" s="50" t="e">
        <f>INDEX([1]Dados!$M$2:$N$26779,MATCH($P7572,[1]Dados!$N$2:$N$26779,),2)</f>
        <v>#N/A</v>
      </c>
      <c r="P7572">
        <v>178255</v>
      </c>
      <c r="Q7572" s="1">
        <v>37348</v>
      </c>
      <c r="R7572" s="1">
        <v>37404</v>
      </c>
      <c r="S7572" t="s">
        <v>2491</v>
      </c>
    </row>
    <row r="7573" spans="1:19" x14ac:dyDescent="0.2">
      <c r="A7573" s="7">
        <v>211270</v>
      </c>
      <c r="B7573" s="3">
        <v>9474</v>
      </c>
      <c r="C7573" s="3" t="s">
        <v>39</v>
      </c>
      <c r="D7573" s="2" t="s">
        <v>841</v>
      </c>
      <c r="E7573" s="3">
        <v>20</v>
      </c>
      <c r="F7573" s="17">
        <v>0</v>
      </c>
      <c r="G7573" s="17">
        <v>1</v>
      </c>
      <c r="H7573" s="17">
        <v>0</v>
      </c>
      <c r="I7573" s="7" t="s">
        <v>2507</v>
      </c>
      <c r="J7573" s="7">
        <v>13</v>
      </c>
      <c r="K7573" s="4">
        <v>1293</v>
      </c>
      <c r="L7573" s="5">
        <v>1293.0592999999999</v>
      </c>
      <c r="M7573">
        <v>45315.21</v>
      </c>
      <c r="N7573" s="33">
        <v>1</v>
      </c>
      <c r="O7573" s="50" t="e">
        <f>INDEX([1]Dados!$M$2:$N$26779,MATCH($P7573,[1]Dados!$N$2:$N$26779,),2)</f>
        <v>#N/A</v>
      </c>
      <c r="P7573">
        <v>178255</v>
      </c>
      <c r="Q7573" s="1">
        <v>37348</v>
      </c>
      <c r="R7573" s="1">
        <v>37404</v>
      </c>
      <c r="S7573" t="s">
        <v>2491</v>
      </c>
    </row>
    <row r="7574" spans="1:19" x14ac:dyDescent="0.2">
      <c r="A7574" s="7">
        <v>211270</v>
      </c>
      <c r="B7574" s="3">
        <v>9474</v>
      </c>
      <c r="C7574" s="3" t="s">
        <v>39</v>
      </c>
      <c r="D7574" s="2" t="s">
        <v>841</v>
      </c>
      <c r="E7574" s="3">
        <v>20</v>
      </c>
      <c r="F7574" s="17">
        <v>0</v>
      </c>
      <c r="G7574" s="17">
        <v>1</v>
      </c>
      <c r="H7574" s="17">
        <v>0</v>
      </c>
      <c r="I7574" s="7" t="s">
        <v>2508</v>
      </c>
      <c r="J7574" s="7">
        <v>15</v>
      </c>
      <c r="K7574" s="4">
        <v>1293</v>
      </c>
      <c r="L7574" s="5">
        <v>1293.0592999999999</v>
      </c>
      <c r="M7574">
        <v>45315.21</v>
      </c>
      <c r="N7574" s="33">
        <v>1</v>
      </c>
      <c r="O7574" s="50" t="e">
        <f>INDEX([1]Dados!$M$2:$N$26779,MATCH($P7574,[1]Dados!$N$2:$N$26779,),2)</f>
        <v>#N/A</v>
      </c>
      <c r="P7574">
        <v>178255</v>
      </c>
      <c r="Q7574" s="1">
        <v>37348</v>
      </c>
      <c r="R7574" s="1">
        <v>37404</v>
      </c>
      <c r="S7574" t="s">
        <v>2491</v>
      </c>
    </row>
    <row r="7575" spans="1:19" x14ac:dyDescent="0.2">
      <c r="A7575" s="7">
        <v>313070</v>
      </c>
      <c r="B7575" s="3">
        <v>46132</v>
      </c>
      <c r="C7575" s="3" t="s">
        <v>33</v>
      </c>
      <c r="D7575" s="2" t="s">
        <v>478</v>
      </c>
      <c r="E7575" s="3">
        <v>20</v>
      </c>
      <c r="F7575" s="17">
        <v>0</v>
      </c>
      <c r="G7575" s="17">
        <v>1</v>
      </c>
      <c r="H7575" s="17">
        <v>0</v>
      </c>
      <c r="I7575" s="7">
        <v>1.1000000000000001</v>
      </c>
      <c r="J7575" s="7">
        <v>25</v>
      </c>
      <c r="K7575" s="4">
        <v>1203</v>
      </c>
      <c r="L7575" s="5">
        <v>1203.0829000000001</v>
      </c>
      <c r="M7575">
        <v>18136.29</v>
      </c>
      <c r="N7575" s="33">
        <v>1</v>
      </c>
      <c r="O7575" s="50" t="e">
        <f>INDEX([1]Dados!$M$2:$N$26779,MATCH($P7575,[1]Dados!$N$2:$N$26779,),2)</f>
        <v>#N/A</v>
      </c>
      <c r="P7575">
        <v>177051</v>
      </c>
      <c r="Q7575" s="1">
        <v>37344</v>
      </c>
      <c r="R7575" s="1">
        <v>37412</v>
      </c>
      <c r="S7575" t="s">
        <v>889</v>
      </c>
    </row>
    <row r="7576" spans="1:19" x14ac:dyDescent="0.2">
      <c r="A7576" s="7">
        <v>313070</v>
      </c>
      <c r="B7576" s="3">
        <v>46132</v>
      </c>
      <c r="C7576" s="3" t="s">
        <v>33</v>
      </c>
      <c r="D7576" s="2" t="s">
        <v>478</v>
      </c>
      <c r="E7576" s="3">
        <v>20</v>
      </c>
      <c r="F7576" s="17">
        <v>0</v>
      </c>
      <c r="G7576" s="17">
        <v>1</v>
      </c>
      <c r="H7576" s="17">
        <v>0</v>
      </c>
      <c r="I7576" s="7">
        <v>2.1</v>
      </c>
      <c r="J7576" s="7">
        <v>25</v>
      </c>
      <c r="K7576" s="4">
        <v>1214</v>
      </c>
      <c r="L7576" s="5">
        <v>1214.0589</v>
      </c>
      <c r="M7576">
        <v>128896</v>
      </c>
      <c r="N7576" s="33">
        <v>1</v>
      </c>
      <c r="O7576" s="50" t="e">
        <f>INDEX([1]Dados!$M$2:$N$26779,MATCH($P7576,[1]Dados!$N$2:$N$26779,),2)</f>
        <v>#N/A</v>
      </c>
      <c r="P7576">
        <v>178383</v>
      </c>
      <c r="Q7576" s="1">
        <v>37344</v>
      </c>
      <c r="R7576" s="1">
        <v>37412</v>
      </c>
      <c r="S7576" t="s">
        <v>915</v>
      </c>
    </row>
    <row r="7577" spans="1:19" x14ac:dyDescent="0.2">
      <c r="A7577" s="7">
        <v>313070</v>
      </c>
      <c r="B7577" s="3">
        <v>46132</v>
      </c>
      <c r="C7577" s="3" t="s">
        <v>33</v>
      </c>
      <c r="D7577" s="2" t="s">
        <v>478</v>
      </c>
      <c r="E7577" s="3">
        <v>20</v>
      </c>
      <c r="F7577" s="17">
        <v>0</v>
      </c>
      <c r="G7577" s="17">
        <v>1</v>
      </c>
      <c r="H7577" s="17">
        <v>0</v>
      </c>
      <c r="I7577" s="7">
        <v>3.1</v>
      </c>
      <c r="J7577" s="7">
        <v>2</v>
      </c>
      <c r="K7577" s="4">
        <v>1214</v>
      </c>
      <c r="L7577" s="5">
        <v>1214.8577</v>
      </c>
      <c r="M7577">
        <v>85713.600000000006</v>
      </c>
      <c r="N7577" s="33">
        <v>1</v>
      </c>
      <c r="O7577" s="50" t="e">
        <f>INDEX([1]Dados!$M$2:$N$26779,MATCH($P7577,[1]Dados!$N$2:$N$26779,),2)</f>
        <v>#N/A</v>
      </c>
      <c r="P7577">
        <v>177143</v>
      </c>
      <c r="Q7577" s="1">
        <v>37344</v>
      </c>
      <c r="R7577" s="1">
        <v>37412</v>
      </c>
      <c r="S7577" t="s">
        <v>914</v>
      </c>
    </row>
    <row r="7578" spans="1:19" x14ac:dyDescent="0.2">
      <c r="A7578" s="7">
        <v>313070</v>
      </c>
      <c r="B7578" s="3">
        <v>46132</v>
      </c>
      <c r="C7578" s="3" t="s">
        <v>33</v>
      </c>
      <c r="D7578" s="2" t="s">
        <v>478</v>
      </c>
      <c r="E7578" s="3">
        <v>20</v>
      </c>
      <c r="F7578" s="17">
        <v>0</v>
      </c>
      <c r="G7578" s="17">
        <v>1</v>
      </c>
      <c r="H7578" s="17">
        <v>0</v>
      </c>
      <c r="I7578" s="7">
        <v>3.2</v>
      </c>
      <c r="J7578" s="7">
        <v>15</v>
      </c>
      <c r="K7578" s="4">
        <v>1214</v>
      </c>
      <c r="L7578" s="5">
        <v>1214.8577</v>
      </c>
      <c r="M7578">
        <v>85713.600000000006</v>
      </c>
      <c r="N7578" s="33">
        <v>1</v>
      </c>
      <c r="O7578" s="50" t="e">
        <f>INDEX([1]Dados!$M$2:$N$26779,MATCH($P7578,[1]Dados!$N$2:$N$26779,),2)</f>
        <v>#N/A</v>
      </c>
      <c r="P7578">
        <v>177143</v>
      </c>
      <c r="Q7578" s="1">
        <v>37344</v>
      </c>
      <c r="R7578" s="1">
        <v>37412</v>
      </c>
      <c r="S7578" t="s">
        <v>914</v>
      </c>
    </row>
    <row r="7579" spans="1:19" x14ac:dyDescent="0.2">
      <c r="A7579" s="7">
        <v>313070</v>
      </c>
      <c r="B7579" s="3">
        <v>46132</v>
      </c>
      <c r="C7579" s="3" t="s">
        <v>33</v>
      </c>
      <c r="D7579" s="2" t="s">
        <v>478</v>
      </c>
      <c r="E7579" s="3">
        <v>20</v>
      </c>
      <c r="F7579" s="17">
        <v>0</v>
      </c>
      <c r="G7579" s="17">
        <v>1</v>
      </c>
      <c r="H7579" s="17">
        <v>0</v>
      </c>
      <c r="I7579" s="7">
        <v>3.3</v>
      </c>
      <c r="J7579" s="7">
        <v>25</v>
      </c>
      <c r="K7579" s="4">
        <v>1214</v>
      </c>
      <c r="L7579" s="5">
        <v>1214.8577</v>
      </c>
      <c r="M7579">
        <v>85713.600000000006</v>
      </c>
      <c r="N7579" s="33">
        <v>1</v>
      </c>
      <c r="O7579" s="50" t="e">
        <f>INDEX([1]Dados!$M$2:$N$26779,MATCH($P7579,[1]Dados!$N$2:$N$26779,),2)</f>
        <v>#N/A</v>
      </c>
      <c r="P7579">
        <v>177143</v>
      </c>
      <c r="Q7579" s="1">
        <v>37344</v>
      </c>
      <c r="R7579" s="1">
        <v>37412</v>
      </c>
      <c r="S7579" t="s">
        <v>914</v>
      </c>
    </row>
    <row r="7580" spans="1:19" x14ac:dyDescent="0.2">
      <c r="A7580" s="7">
        <v>313070</v>
      </c>
      <c r="B7580" s="3">
        <v>46132</v>
      </c>
      <c r="C7580" s="3" t="s">
        <v>33</v>
      </c>
      <c r="D7580" s="2" t="s">
        <v>478</v>
      </c>
      <c r="E7580" s="3">
        <v>20</v>
      </c>
      <c r="F7580" s="17">
        <v>0</v>
      </c>
      <c r="G7580" s="17">
        <v>1</v>
      </c>
      <c r="H7580" s="17">
        <v>0</v>
      </c>
      <c r="I7580" s="7">
        <v>3.4</v>
      </c>
      <c r="J7580" s="7">
        <v>25</v>
      </c>
      <c r="K7580" s="4">
        <v>1214</v>
      </c>
      <c r="L7580" s="5">
        <v>1214.8577</v>
      </c>
      <c r="M7580">
        <v>85713.600000000006</v>
      </c>
      <c r="N7580" s="33">
        <v>1</v>
      </c>
      <c r="O7580" s="50" t="e">
        <f>INDEX([1]Dados!$M$2:$N$26779,MATCH($P7580,[1]Dados!$N$2:$N$26779,),2)</f>
        <v>#N/A</v>
      </c>
      <c r="P7580">
        <v>177143</v>
      </c>
      <c r="Q7580" s="1">
        <v>37344</v>
      </c>
      <c r="R7580" s="1">
        <v>37412</v>
      </c>
      <c r="S7580" t="s">
        <v>914</v>
      </c>
    </row>
    <row r="7581" spans="1:19" x14ac:dyDescent="0.2">
      <c r="A7581" s="7">
        <v>313070</v>
      </c>
      <c r="B7581" s="3">
        <v>46132</v>
      </c>
      <c r="C7581" s="3" t="s">
        <v>33</v>
      </c>
      <c r="D7581" s="2" t="s">
        <v>478</v>
      </c>
      <c r="E7581" s="3">
        <v>20</v>
      </c>
      <c r="F7581" s="17">
        <v>0</v>
      </c>
      <c r="G7581" s="17">
        <v>1</v>
      </c>
      <c r="H7581" s="17">
        <v>0</v>
      </c>
      <c r="I7581" s="7">
        <v>3.5</v>
      </c>
      <c r="J7581" s="7">
        <v>25</v>
      </c>
      <c r="K7581" s="4">
        <v>1214</v>
      </c>
      <c r="L7581" s="5">
        <v>1214.8577</v>
      </c>
      <c r="M7581">
        <v>85713.600000000006</v>
      </c>
      <c r="N7581" s="33">
        <v>1</v>
      </c>
      <c r="O7581" s="50" t="e">
        <f>INDEX([1]Dados!$M$2:$N$26779,MATCH($P7581,[1]Dados!$N$2:$N$26779,),2)</f>
        <v>#N/A</v>
      </c>
      <c r="P7581">
        <v>177143</v>
      </c>
      <c r="Q7581" s="1">
        <v>37344</v>
      </c>
      <c r="R7581" s="1">
        <v>37412</v>
      </c>
      <c r="S7581" t="s">
        <v>914</v>
      </c>
    </row>
    <row r="7582" spans="1:19" x14ac:dyDescent="0.2">
      <c r="A7582" s="7">
        <v>313070</v>
      </c>
      <c r="B7582" s="3">
        <v>46132</v>
      </c>
      <c r="C7582" s="3" t="s">
        <v>33</v>
      </c>
      <c r="D7582" s="2" t="s">
        <v>478</v>
      </c>
      <c r="E7582" s="3">
        <v>20</v>
      </c>
      <c r="F7582" s="17">
        <v>0</v>
      </c>
      <c r="G7582" s="17">
        <v>1</v>
      </c>
      <c r="H7582" s="17">
        <v>0</v>
      </c>
      <c r="I7582" s="7">
        <v>4.0999999999999996</v>
      </c>
      <c r="J7582" s="7">
        <v>5</v>
      </c>
      <c r="K7582" s="4">
        <v>1214</v>
      </c>
      <c r="L7582" s="5">
        <v>1214.8580999999999</v>
      </c>
      <c r="M7582">
        <v>48000</v>
      </c>
      <c r="N7582" s="33">
        <v>1</v>
      </c>
      <c r="O7582" s="50" t="e">
        <f>INDEX([1]Dados!$M$2:$N$26779,MATCH($P7582,[1]Dados!$N$2:$N$26779,),2)</f>
        <v>#N/A</v>
      </c>
      <c r="P7582">
        <v>178480</v>
      </c>
      <c r="Q7582" s="1">
        <v>37344</v>
      </c>
      <c r="R7582" s="1">
        <v>37412</v>
      </c>
      <c r="S7582" t="s">
        <v>887</v>
      </c>
    </row>
    <row r="7583" spans="1:19" x14ac:dyDescent="0.2">
      <c r="A7583" s="7">
        <v>313070</v>
      </c>
      <c r="B7583" s="3">
        <v>46132</v>
      </c>
      <c r="C7583" s="3" t="s">
        <v>33</v>
      </c>
      <c r="D7583" s="2" t="s">
        <v>478</v>
      </c>
      <c r="E7583" s="3">
        <v>20</v>
      </c>
      <c r="F7583" s="17">
        <v>0</v>
      </c>
      <c r="G7583" s="17">
        <v>1</v>
      </c>
      <c r="H7583" s="17">
        <v>0</v>
      </c>
      <c r="I7583" s="7">
        <v>5.0999999999999996</v>
      </c>
      <c r="J7583" s="7">
        <v>22</v>
      </c>
      <c r="K7583" s="4">
        <v>1293</v>
      </c>
      <c r="L7583" s="5">
        <v>1293.0592999999999</v>
      </c>
      <c r="M7583">
        <v>8644.86</v>
      </c>
      <c r="N7583" s="33">
        <v>1</v>
      </c>
      <c r="O7583" s="50" t="e">
        <f>INDEX([1]Dados!$M$2:$N$26779,MATCH($P7583,[1]Dados!$N$2:$N$26779,),2)</f>
        <v>#N/A</v>
      </c>
      <c r="P7583">
        <v>178233</v>
      </c>
      <c r="Q7583" s="1">
        <v>37344</v>
      </c>
      <c r="R7583" s="1">
        <v>37412</v>
      </c>
      <c r="S7583" t="s">
        <v>886</v>
      </c>
    </row>
    <row r="7584" spans="1:19" x14ac:dyDescent="0.2">
      <c r="A7584" s="7">
        <v>313430</v>
      </c>
      <c r="B7584" s="3">
        <v>46850</v>
      </c>
      <c r="C7584" s="3" t="s">
        <v>33</v>
      </c>
      <c r="D7584" s="2" t="s">
        <v>501</v>
      </c>
      <c r="E7584" s="3">
        <v>20</v>
      </c>
      <c r="F7584" s="17">
        <v>0</v>
      </c>
      <c r="G7584" s="17">
        <v>1</v>
      </c>
      <c r="H7584" s="17">
        <v>0</v>
      </c>
      <c r="I7584" s="7">
        <v>1.1000000000000001</v>
      </c>
      <c r="J7584" s="7">
        <v>15</v>
      </c>
      <c r="K7584" s="4">
        <v>1203</v>
      </c>
      <c r="L7584" s="5">
        <v>1203.0829000000001</v>
      </c>
      <c r="M7584">
        <v>20974.04</v>
      </c>
      <c r="N7584" s="33">
        <v>1</v>
      </c>
      <c r="O7584" s="50" t="e">
        <f>INDEX([1]Dados!$M$2:$N$26779,MATCH($P7584,[1]Dados!$N$2:$N$26779,),2)</f>
        <v>#N/A</v>
      </c>
      <c r="P7584">
        <v>177052</v>
      </c>
      <c r="Q7584" s="1">
        <v>36986</v>
      </c>
      <c r="R7584" s="1">
        <v>37405</v>
      </c>
      <c r="S7584" t="s">
        <v>1779</v>
      </c>
    </row>
    <row r="7585" spans="1:20" x14ac:dyDescent="0.2">
      <c r="A7585" s="7">
        <v>313430</v>
      </c>
      <c r="B7585" s="3">
        <v>46850</v>
      </c>
      <c r="C7585" s="3" t="s">
        <v>33</v>
      </c>
      <c r="D7585" s="2" t="s">
        <v>501</v>
      </c>
      <c r="E7585" s="3">
        <v>20</v>
      </c>
      <c r="F7585" s="17">
        <v>0</v>
      </c>
      <c r="G7585" s="17">
        <v>1</v>
      </c>
      <c r="H7585" s="17">
        <v>0</v>
      </c>
      <c r="I7585" s="7">
        <v>1.2</v>
      </c>
      <c r="J7585" s="7">
        <v>25</v>
      </c>
      <c r="K7585" s="4">
        <v>1203</v>
      </c>
      <c r="L7585" s="5">
        <v>1203.0829000000001</v>
      </c>
      <c r="M7585">
        <v>20974.04</v>
      </c>
      <c r="N7585" s="33">
        <v>1</v>
      </c>
      <c r="O7585" s="50" t="e">
        <f>INDEX([1]Dados!$M$2:$N$26779,MATCH($P7585,[1]Dados!$N$2:$N$26779,),2)</f>
        <v>#N/A</v>
      </c>
      <c r="P7585">
        <v>177052</v>
      </c>
      <c r="Q7585" s="1">
        <v>36986</v>
      </c>
      <c r="R7585" s="1">
        <v>37405</v>
      </c>
      <c r="S7585" t="s">
        <v>1779</v>
      </c>
    </row>
    <row r="7586" spans="1:20" x14ac:dyDescent="0.2">
      <c r="A7586" s="7">
        <v>313430</v>
      </c>
      <c r="B7586" s="3">
        <v>46850</v>
      </c>
      <c r="C7586" s="3" t="s">
        <v>33</v>
      </c>
      <c r="D7586" s="2" t="s">
        <v>501</v>
      </c>
      <c r="E7586" s="3">
        <v>20</v>
      </c>
      <c r="F7586" s="17">
        <v>0</v>
      </c>
      <c r="G7586" s="17">
        <v>1</v>
      </c>
      <c r="H7586" s="17">
        <v>0</v>
      </c>
      <c r="I7586" s="7" t="s">
        <v>126</v>
      </c>
      <c r="J7586" s="7">
        <v>18</v>
      </c>
      <c r="K7586" s="4">
        <v>1214</v>
      </c>
      <c r="L7586" s="5">
        <v>1214.0587</v>
      </c>
      <c r="M7586">
        <v>138575.14000000001</v>
      </c>
      <c r="N7586" s="33">
        <v>1</v>
      </c>
      <c r="O7586" s="50" t="e">
        <f>INDEX([1]Dados!$M$2:$N$26779,MATCH($P7586,[1]Dados!$N$2:$N$26779,),2)</f>
        <v>#N/A</v>
      </c>
      <c r="P7586">
        <v>174433</v>
      </c>
      <c r="Q7586" s="1">
        <v>36986</v>
      </c>
      <c r="R7586" s="1">
        <v>37405</v>
      </c>
      <c r="S7586" t="s">
        <v>2509</v>
      </c>
    </row>
    <row r="7587" spans="1:20" x14ac:dyDescent="0.2">
      <c r="A7587" s="7">
        <v>313430</v>
      </c>
      <c r="B7587" s="3">
        <v>46850</v>
      </c>
      <c r="C7587" s="3" t="s">
        <v>33</v>
      </c>
      <c r="D7587" s="2" t="s">
        <v>501</v>
      </c>
      <c r="E7587" s="3">
        <v>20</v>
      </c>
      <c r="F7587" s="17">
        <v>0</v>
      </c>
      <c r="G7587" s="17">
        <v>1</v>
      </c>
      <c r="H7587" s="17">
        <v>0</v>
      </c>
      <c r="I7587" s="7" t="s">
        <v>9</v>
      </c>
      <c r="J7587" s="7">
        <v>18</v>
      </c>
      <c r="K7587" s="4">
        <v>1214</v>
      </c>
      <c r="L7587" s="5">
        <v>1214.0587</v>
      </c>
      <c r="M7587">
        <v>138575.14000000001</v>
      </c>
      <c r="N7587" s="33">
        <v>1</v>
      </c>
      <c r="O7587" s="50" t="e">
        <f>INDEX([1]Dados!$M$2:$N$26779,MATCH($P7587,[1]Dados!$N$2:$N$26779,),2)</f>
        <v>#N/A</v>
      </c>
      <c r="P7587">
        <v>174433</v>
      </c>
      <c r="Q7587" s="1">
        <v>36986</v>
      </c>
      <c r="R7587" s="1">
        <v>37405</v>
      </c>
      <c r="S7587" t="s">
        <v>2509</v>
      </c>
    </row>
    <row r="7588" spans="1:20" x14ac:dyDescent="0.2">
      <c r="A7588" s="7">
        <v>313430</v>
      </c>
      <c r="B7588" s="3">
        <v>46850</v>
      </c>
      <c r="C7588" s="3" t="s">
        <v>33</v>
      </c>
      <c r="D7588" s="2" t="s">
        <v>501</v>
      </c>
      <c r="E7588" s="3">
        <v>20</v>
      </c>
      <c r="F7588" s="17">
        <v>0</v>
      </c>
      <c r="G7588" s="17">
        <v>1</v>
      </c>
      <c r="H7588" s="17">
        <v>0</v>
      </c>
      <c r="I7588" s="7" t="s">
        <v>10</v>
      </c>
      <c r="J7588" s="7">
        <v>2</v>
      </c>
      <c r="K7588" s="4">
        <v>1214</v>
      </c>
      <c r="L7588" s="5">
        <v>1214.0587</v>
      </c>
      <c r="M7588">
        <v>138575.14000000001</v>
      </c>
      <c r="N7588" s="33">
        <v>1</v>
      </c>
      <c r="O7588" s="50" t="e">
        <f>INDEX([1]Dados!$M$2:$N$26779,MATCH($P7588,[1]Dados!$N$2:$N$26779,),2)</f>
        <v>#N/A</v>
      </c>
      <c r="P7588">
        <v>174433</v>
      </c>
      <c r="Q7588" s="1">
        <v>36986</v>
      </c>
      <c r="R7588" s="1">
        <v>37405</v>
      </c>
      <c r="S7588" t="s">
        <v>2509</v>
      </c>
    </row>
    <row r="7589" spans="1:20" x14ac:dyDescent="0.2">
      <c r="A7589" s="7">
        <v>313430</v>
      </c>
      <c r="B7589" s="3">
        <v>46850</v>
      </c>
      <c r="C7589" s="3" t="s">
        <v>33</v>
      </c>
      <c r="D7589" s="2" t="s">
        <v>501</v>
      </c>
      <c r="E7589" s="3">
        <v>20</v>
      </c>
      <c r="F7589" s="17">
        <v>0</v>
      </c>
      <c r="G7589" s="17">
        <v>1</v>
      </c>
      <c r="H7589" s="17">
        <v>0</v>
      </c>
      <c r="I7589" s="7" t="s">
        <v>11</v>
      </c>
      <c r="J7589" s="7">
        <v>18</v>
      </c>
      <c r="K7589" s="4">
        <v>1214</v>
      </c>
      <c r="L7589" s="5">
        <v>1214.0587</v>
      </c>
      <c r="M7589">
        <v>138575.14000000001</v>
      </c>
      <c r="N7589" s="33">
        <v>1</v>
      </c>
      <c r="O7589" s="50" t="e">
        <f>INDEX([1]Dados!$M$2:$N$26779,MATCH($P7589,[1]Dados!$N$2:$N$26779,),2)</f>
        <v>#N/A</v>
      </c>
      <c r="P7589">
        <v>174433</v>
      </c>
      <c r="Q7589" s="1">
        <v>36986</v>
      </c>
      <c r="R7589" s="1">
        <v>37405</v>
      </c>
      <c r="S7589" t="s">
        <v>2509</v>
      </c>
    </row>
    <row r="7590" spans="1:20" x14ac:dyDescent="0.2">
      <c r="A7590" s="7">
        <v>313430</v>
      </c>
      <c r="B7590" s="3">
        <v>46850</v>
      </c>
      <c r="C7590" s="3" t="s">
        <v>33</v>
      </c>
      <c r="D7590" s="2" t="s">
        <v>501</v>
      </c>
      <c r="E7590" s="3">
        <v>20</v>
      </c>
      <c r="F7590" s="17">
        <v>0</v>
      </c>
      <c r="G7590" s="17">
        <v>1</v>
      </c>
      <c r="H7590" s="17">
        <v>0</v>
      </c>
      <c r="I7590" s="7" t="s">
        <v>12</v>
      </c>
      <c r="J7590" s="7">
        <v>0</v>
      </c>
      <c r="K7590" s="4">
        <v>1214</v>
      </c>
      <c r="L7590" s="5">
        <v>1214.0587</v>
      </c>
      <c r="M7590">
        <v>138575.14000000001</v>
      </c>
      <c r="N7590" s="33">
        <v>1</v>
      </c>
      <c r="O7590" s="50" t="e">
        <f>INDEX([1]Dados!$M$2:$N$26779,MATCH($P7590,[1]Dados!$N$2:$N$26779,),2)</f>
        <v>#N/A</v>
      </c>
      <c r="P7590">
        <v>174433</v>
      </c>
      <c r="Q7590" s="1">
        <v>36986</v>
      </c>
      <c r="R7590" s="1">
        <v>37405</v>
      </c>
      <c r="S7590" t="s">
        <v>2509</v>
      </c>
    </row>
    <row r="7591" spans="1:20" x14ac:dyDescent="0.2">
      <c r="A7591" s="7">
        <v>313430</v>
      </c>
      <c r="B7591" s="3">
        <v>46850</v>
      </c>
      <c r="C7591" s="3" t="s">
        <v>33</v>
      </c>
      <c r="D7591" s="2" t="s">
        <v>501</v>
      </c>
      <c r="E7591" s="3">
        <v>20</v>
      </c>
      <c r="F7591" s="17">
        <v>0</v>
      </c>
      <c r="G7591" s="17">
        <v>1</v>
      </c>
      <c r="H7591" s="17">
        <v>0</v>
      </c>
      <c r="I7591" s="7" t="s">
        <v>13</v>
      </c>
      <c r="J7591" s="7">
        <v>18</v>
      </c>
      <c r="K7591" s="4">
        <v>1214</v>
      </c>
      <c r="L7591" s="5">
        <v>1214.0589</v>
      </c>
      <c r="M7591">
        <v>216000</v>
      </c>
      <c r="N7591" s="33">
        <v>1</v>
      </c>
      <c r="O7591" s="50" t="e">
        <f>INDEX([1]Dados!$M$2:$N$26779,MATCH($P7591,[1]Dados!$N$2:$N$26779,),2)</f>
        <v>#N/A</v>
      </c>
      <c r="P7591">
        <v>174435</v>
      </c>
      <c r="Q7591" s="1">
        <v>36986</v>
      </c>
      <c r="R7591" s="1">
        <v>37405</v>
      </c>
      <c r="S7591" t="s">
        <v>1946</v>
      </c>
    </row>
    <row r="7592" spans="1:20" x14ac:dyDescent="0.2">
      <c r="A7592" s="7">
        <v>313430</v>
      </c>
      <c r="B7592" s="3">
        <v>46850</v>
      </c>
      <c r="C7592" s="3" t="s">
        <v>33</v>
      </c>
      <c r="D7592" s="2" t="s">
        <v>501</v>
      </c>
      <c r="E7592" s="3">
        <v>20</v>
      </c>
      <c r="F7592" s="17">
        <v>0</v>
      </c>
      <c r="G7592" s="17">
        <v>1</v>
      </c>
      <c r="H7592" s="17">
        <v>0</v>
      </c>
      <c r="I7592" s="7" t="s">
        <v>3</v>
      </c>
      <c r="J7592" s="7">
        <v>0</v>
      </c>
      <c r="K7592" s="4">
        <v>1214</v>
      </c>
      <c r="L7592" s="5">
        <v>1214.0589</v>
      </c>
      <c r="M7592" t="s">
        <v>2134</v>
      </c>
      <c r="N7592" s="33">
        <v>1</v>
      </c>
      <c r="O7592" s="50" t="e">
        <f>INDEX([1]Dados!$M$2:$N$26779,MATCH($P7592,[1]Dados!$N$2:$N$26779,),2)</f>
        <v>#N/A</v>
      </c>
      <c r="P7592">
        <v>178695</v>
      </c>
      <c r="Q7592" s="1">
        <v>36986</v>
      </c>
      <c r="R7592" s="1">
        <v>37405</v>
      </c>
      <c r="S7592" t="s">
        <v>2134</v>
      </c>
    </row>
    <row r="7593" spans="1:20" x14ac:dyDescent="0.2">
      <c r="A7593" s="7">
        <v>313430</v>
      </c>
      <c r="B7593" s="3">
        <v>46850</v>
      </c>
      <c r="C7593" s="3" t="s">
        <v>33</v>
      </c>
      <c r="D7593" s="2" t="s">
        <v>501</v>
      </c>
      <c r="E7593" s="3">
        <v>20</v>
      </c>
      <c r="F7593" s="17">
        <v>0</v>
      </c>
      <c r="G7593" s="17">
        <v>1</v>
      </c>
      <c r="H7593" s="17">
        <v>0</v>
      </c>
      <c r="I7593" s="7" t="s">
        <v>3</v>
      </c>
      <c r="J7593" s="7">
        <v>0</v>
      </c>
      <c r="K7593" s="4">
        <v>1214</v>
      </c>
      <c r="L7593" s="5">
        <v>1214.8577</v>
      </c>
      <c r="M7593" t="s">
        <v>2134</v>
      </c>
      <c r="N7593" s="33">
        <v>1</v>
      </c>
      <c r="O7593" s="50" t="e">
        <f>INDEX([1]Dados!$M$2:$N$26779,MATCH($P7593,[1]Dados!$N$2:$N$26779,),2)</f>
        <v>#N/A</v>
      </c>
      <c r="P7593">
        <v>177144</v>
      </c>
      <c r="Q7593" s="1">
        <v>36986</v>
      </c>
      <c r="R7593" s="1">
        <v>37405</v>
      </c>
      <c r="S7593" t="s">
        <v>2134</v>
      </c>
    </row>
    <row r="7594" spans="1:20" x14ac:dyDescent="0.2">
      <c r="A7594" s="7">
        <v>313430</v>
      </c>
      <c r="B7594" s="3">
        <v>46850</v>
      </c>
      <c r="C7594" s="3" t="s">
        <v>33</v>
      </c>
      <c r="D7594" s="2" t="s">
        <v>501</v>
      </c>
      <c r="E7594" s="3">
        <v>20</v>
      </c>
      <c r="F7594" s="17">
        <v>0</v>
      </c>
      <c r="G7594" s="17">
        <v>1</v>
      </c>
      <c r="H7594" s="17">
        <v>0</v>
      </c>
      <c r="I7594" s="7" t="s">
        <v>3</v>
      </c>
      <c r="J7594" s="7">
        <v>0</v>
      </c>
      <c r="K7594" s="4">
        <v>1214</v>
      </c>
      <c r="L7594" s="5">
        <v>1214.8580999999999</v>
      </c>
      <c r="M7594">
        <v>48000</v>
      </c>
      <c r="N7594" s="33">
        <v>1</v>
      </c>
      <c r="O7594" s="50" t="e">
        <f>INDEX([1]Dados!$M$2:$N$26779,MATCH($P7594,[1]Dados!$N$2:$N$26779,),2)</f>
        <v>#N/A</v>
      </c>
      <c r="P7594">
        <v>178394</v>
      </c>
      <c r="Q7594" s="1">
        <v>36986</v>
      </c>
      <c r="R7594" s="1">
        <v>37405</v>
      </c>
      <c r="S7594" t="s">
        <v>2134</v>
      </c>
    </row>
    <row r="7595" spans="1:20" x14ac:dyDescent="0.2">
      <c r="A7595" s="7">
        <v>313430</v>
      </c>
      <c r="B7595" s="3">
        <v>46850</v>
      </c>
      <c r="C7595" s="3" t="s">
        <v>33</v>
      </c>
      <c r="D7595" s="2" t="s">
        <v>501</v>
      </c>
      <c r="E7595" s="3">
        <v>20</v>
      </c>
      <c r="F7595" s="17">
        <v>0</v>
      </c>
      <c r="G7595" s="17">
        <v>1</v>
      </c>
      <c r="H7595" s="17">
        <v>0</v>
      </c>
      <c r="I7595" s="7" t="s">
        <v>127</v>
      </c>
      <c r="J7595" s="7">
        <v>22</v>
      </c>
      <c r="K7595" s="4">
        <v>1293</v>
      </c>
      <c r="L7595" s="5">
        <v>1293.0592999999999</v>
      </c>
      <c r="M7595">
        <v>11019.88</v>
      </c>
      <c r="N7595" s="33">
        <v>1</v>
      </c>
      <c r="O7595" s="50" t="e">
        <f>INDEX([1]Dados!$M$2:$N$26779,MATCH($P7595,[1]Dados!$N$2:$N$26779,),2)</f>
        <v>#N/A</v>
      </c>
      <c r="P7595">
        <v>174436</v>
      </c>
      <c r="Q7595" s="1">
        <v>36986</v>
      </c>
      <c r="R7595" s="1">
        <v>37405</v>
      </c>
      <c r="S7595" t="s">
        <v>1801</v>
      </c>
    </row>
    <row r="7596" spans="1:20" x14ac:dyDescent="0.2">
      <c r="A7596" s="7">
        <v>313430</v>
      </c>
      <c r="B7596" s="3">
        <v>46850</v>
      </c>
      <c r="C7596" s="3" t="s">
        <v>33</v>
      </c>
      <c r="D7596" s="2" t="s">
        <v>501</v>
      </c>
      <c r="E7596" s="3">
        <v>20</v>
      </c>
      <c r="F7596" s="17">
        <v>0</v>
      </c>
      <c r="G7596" s="17">
        <v>1</v>
      </c>
      <c r="H7596" s="17">
        <v>0</v>
      </c>
      <c r="I7596" s="7" t="s">
        <v>128</v>
      </c>
      <c r="J7596" s="7">
        <v>0</v>
      </c>
      <c r="K7596" s="4">
        <v>1293</v>
      </c>
      <c r="L7596" s="5">
        <v>1293.0592999999999</v>
      </c>
      <c r="M7596">
        <v>11019.88</v>
      </c>
      <c r="N7596" s="33">
        <v>1</v>
      </c>
      <c r="O7596" s="50" t="e">
        <f>INDEX([1]Dados!$M$2:$N$26779,MATCH($P7596,[1]Dados!$N$2:$N$26779,),2)</f>
        <v>#N/A</v>
      </c>
      <c r="P7596">
        <v>174436</v>
      </c>
      <c r="Q7596" s="1">
        <v>36986</v>
      </c>
      <c r="R7596" s="1">
        <v>37405</v>
      </c>
      <c r="S7596" t="s">
        <v>1801</v>
      </c>
    </row>
    <row r="7597" spans="1:20" x14ac:dyDescent="0.2">
      <c r="A7597" s="37">
        <v>313430</v>
      </c>
      <c r="B7597" s="33">
        <v>46850</v>
      </c>
      <c r="C7597" s="33" t="s">
        <v>33</v>
      </c>
      <c r="D7597" s="38" t="s">
        <v>501</v>
      </c>
      <c r="E7597" s="33">
        <v>20</v>
      </c>
      <c r="F7597" s="39">
        <v>0</v>
      </c>
      <c r="G7597" s="39">
        <v>1</v>
      </c>
      <c r="H7597" s="39">
        <v>0</v>
      </c>
      <c r="I7597" s="37" t="s">
        <v>3</v>
      </c>
      <c r="J7597" s="37">
        <v>0</v>
      </c>
      <c r="K7597" s="45">
        <v>1293</v>
      </c>
      <c r="L7597" s="46">
        <v>1293.0592999999999</v>
      </c>
      <c r="M7597" s="36" t="s">
        <v>2134</v>
      </c>
      <c r="N7597" s="33">
        <v>1</v>
      </c>
      <c r="O7597" s="50" t="e">
        <f>INDEX([1]Dados!$M$2:$N$26779,MATCH($P7597,[1]Dados!$N$2:$N$26779,),2)</f>
        <v>#N/A</v>
      </c>
      <c r="P7597" s="36">
        <v>178695</v>
      </c>
      <c r="Q7597" s="47">
        <v>36986</v>
      </c>
      <c r="R7597" s="47">
        <v>37405</v>
      </c>
      <c r="S7597" s="36" t="s">
        <v>2134</v>
      </c>
      <c r="T7597" s="36"/>
    </row>
    <row r="7598" spans="1:20" x14ac:dyDescent="0.2">
      <c r="A7598" s="7">
        <v>314140</v>
      </c>
      <c r="B7598" s="3">
        <v>48275</v>
      </c>
      <c r="C7598" s="3" t="s">
        <v>33</v>
      </c>
      <c r="D7598" s="2" t="s">
        <v>559</v>
      </c>
      <c r="E7598" s="3">
        <v>20</v>
      </c>
      <c r="F7598" s="17">
        <v>0</v>
      </c>
      <c r="G7598" s="17">
        <v>1</v>
      </c>
      <c r="H7598" s="17">
        <v>0</v>
      </c>
      <c r="I7598" s="7">
        <v>1.1000000000000001</v>
      </c>
      <c r="J7598" s="7">
        <v>18</v>
      </c>
      <c r="K7598" s="4">
        <v>1203</v>
      </c>
      <c r="L7598" s="5">
        <v>1203.0829000000001</v>
      </c>
      <c r="M7598">
        <v>73282.66</v>
      </c>
      <c r="N7598" s="3">
        <v>1</v>
      </c>
      <c r="O7598" s="50" t="e">
        <f>INDEX([1]Dados!$M$2:$N$26779,MATCH($P7598,[1]Dados!$N$2:$N$26779,),2)</f>
        <v>#N/A</v>
      </c>
      <c r="P7598">
        <v>177053</v>
      </c>
      <c r="Q7598" s="1">
        <v>37344</v>
      </c>
      <c r="R7598" s="1">
        <v>37527</v>
      </c>
      <c r="S7598" t="s">
        <v>889</v>
      </c>
    </row>
    <row r="7599" spans="1:20" x14ac:dyDescent="0.2">
      <c r="A7599" s="7">
        <v>314140</v>
      </c>
      <c r="B7599" s="3">
        <v>48275</v>
      </c>
      <c r="C7599" s="3" t="s">
        <v>33</v>
      </c>
      <c r="D7599" s="2" t="s">
        <v>559</v>
      </c>
      <c r="E7599" s="3">
        <v>20</v>
      </c>
      <c r="F7599" s="17">
        <v>0</v>
      </c>
      <c r="G7599" s="17">
        <v>1</v>
      </c>
      <c r="H7599" s="17">
        <v>0</v>
      </c>
      <c r="I7599" s="7">
        <v>1.2</v>
      </c>
      <c r="J7599" s="7">
        <v>15</v>
      </c>
      <c r="K7599" s="4">
        <v>1203</v>
      </c>
      <c r="L7599" s="5">
        <v>1203.0829000000001</v>
      </c>
      <c r="M7599">
        <v>73282.66</v>
      </c>
      <c r="N7599" s="3">
        <v>1</v>
      </c>
      <c r="O7599" s="50" t="e">
        <f>INDEX([1]Dados!$M$2:$N$26779,MATCH($P7599,[1]Dados!$N$2:$N$26779,),2)</f>
        <v>#N/A</v>
      </c>
      <c r="P7599">
        <v>177053</v>
      </c>
      <c r="Q7599" s="1">
        <v>37344</v>
      </c>
      <c r="R7599" s="1">
        <v>37527</v>
      </c>
      <c r="S7599" t="s">
        <v>889</v>
      </c>
    </row>
    <row r="7600" spans="1:20" x14ac:dyDescent="0.2">
      <c r="A7600" s="7">
        <v>314140</v>
      </c>
      <c r="B7600" s="3">
        <v>48275</v>
      </c>
      <c r="C7600" s="3" t="s">
        <v>33</v>
      </c>
      <c r="D7600" s="2" t="s">
        <v>559</v>
      </c>
      <c r="E7600" s="3">
        <v>20</v>
      </c>
      <c r="F7600" s="17">
        <v>0</v>
      </c>
      <c r="G7600" s="17">
        <v>1</v>
      </c>
      <c r="H7600" s="17">
        <v>0</v>
      </c>
      <c r="I7600" s="7">
        <v>2.1</v>
      </c>
      <c r="J7600" s="7">
        <v>25</v>
      </c>
      <c r="K7600" s="4">
        <v>1214</v>
      </c>
      <c r="L7600" s="5">
        <v>1214.0589</v>
      </c>
      <c r="M7600">
        <v>503365</v>
      </c>
      <c r="N7600" s="3">
        <v>1</v>
      </c>
      <c r="O7600" s="50" t="e">
        <f>INDEX([1]Dados!$M$2:$N$26779,MATCH($P7600,[1]Dados!$N$2:$N$26779,),2)</f>
        <v>#N/A</v>
      </c>
      <c r="P7600">
        <v>178389</v>
      </c>
      <c r="Q7600" s="1">
        <v>37344</v>
      </c>
      <c r="R7600" s="1">
        <v>37527</v>
      </c>
      <c r="S7600" t="s">
        <v>1479</v>
      </c>
    </row>
    <row r="7601" spans="1:19" x14ac:dyDescent="0.2">
      <c r="A7601" s="7">
        <v>314140</v>
      </c>
      <c r="B7601" s="3">
        <v>48275</v>
      </c>
      <c r="C7601" s="3" t="s">
        <v>33</v>
      </c>
      <c r="D7601" s="2" t="s">
        <v>559</v>
      </c>
      <c r="E7601" s="3">
        <v>20</v>
      </c>
      <c r="F7601" s="17">
        <v>0</v>
      </c>
      <c r="G7601" s="17">
        <v>1</v>
      </c>
      <c r="H7601" s="17">
        <v>0</v>
      </c>
      <c r="I7601" s="7">
        <v>2.2000000000000002</v>
      </c>
      <c r="J7601" s="7">
        <v>28</v>
      </c>
      <c r="K7601" s="4">
        <v>1214</v>
      </c>
      <c r="L7601" s="5">
        <v>1214.0589</v>
      </c>
      <c r="M7601">
        <v>503365</v>
      </c>
      <c r="N7601" s="3">
        <v>1</v>
      </c>
      <c r="O7601" s="50" t="e">
        <f>INDEX([1]Dados!$M$2:$N$26779,MATCH($P7601,[1]Dados!$N$2:$N$26779,),2)</f>
        <v>#N/A</v>
      </c>
      <c r="P7601">
        <v>178389</v>
      </c>
      <c r="Q7601" s="1">
        <v>37344</v>
      </c>
      <c r="R7601" s="1">
        <v>37527</v>
      </c>
      <c r="S7601" t="s">
        <v>1479</v>
      </c>
    </row>
    <row r="7602" spans="1:19" x14ac:dyDescent="0.2">
      <c r="A7602" s="7">
        <v>314140</v>
      </c>
      <c r="B7602" s="3">
        <v>48275</v>
      </c>
      <c r="C7602" s="3" t="s">
        <v>33</v>
      </c>
      <c r="D7602" s="2" t="s">
        <v>559</v>
      </c>
      <c r="E7602" s="3">
        <v>20</v>
      </c>
      <c r="F7602" s="17">
        <v>0</v>
      </c>
      <c r="G7602" s="17">
        <v>1</v>
      </c>
      <c r="H7602" s="17">
        <v>0</v>
      </c>
      <c r="I7602" s="7">
        <v>2.2999999999999998</v>
      </c>
      <c r="J7602" s="7">
        <v>28</v>
      </c>
      <c r="K7602" s="4">
        <v>1214</v>
      </c>
      <c r="L7602" s="5">
        <v>1214.0589</v>
      </c>
      <c r="M7602">
        <v>503365</v>
      </c>
      <c r="N7602" s="3">
        <v>1</v>
      </c>
      <c r="O7602" s="50" t="e">
        <f>INDEX([1]Dados!$M$2:$N$26779,MATCH($P7602,[1]Dados!$N$2:$N$26779,),2)</f>
        <v>#N/A</v>
      </c>
      <c r="P7602">
        <v>178389</v>
      </c>
      <c r="Q7602" s="1">
        <v>37344</v>
      </c>
      <c r="R7602" s="1">
        <v>37527</v>
      </c>
      <c r="S7602" t="s">
        <v>1479</v>
      </c>
    </row>
    <row r="7603" spans="1:19" x14ac:dyDescent="0.2">
      <c r="A7603" s="7">
        <v>314140</v>
      </c>
      <c r="B7603" s="3">
        <v>48275</v>
      </c>
      <c r="C7603" s="3" t="s">
        <v>33</v>
      </c>
      <c r="D7603" s="2" t="s">
        <v>559</v>
      </c>
      <c r="E7603" s="3">
        <v>20</v>
      </c>
      <c r="F7603" s="17">
        <v>0</v>
      </c>
      <c r="G7603" s="17">
        <v>1</v>
      </c>
      <c r="H7603" s="17">
        <v>0</v>
      </c>
      <c r="I7603" s="7" t="s">
        <v>80</v>
      </c>
      <c r="J7603" s="7">
        <v>25</v>
      </c>
      <c r="K7603" s="4">
        <v>1214</v>
      </c>
      <c r="L7603" s="5">
        <v>1214.8577</v>
      </c>
      <c r="M7603">
        <v>127355.84</v>
      </c>
      <c r="N7603" s="3">
        <v>1</v>
      </c>
      <c r="O7603" s="50" t="e">
        <f>INDEX([1]Dados!$M$2:$N$26779,MATCH($P7603,[1]Dados!$N$2:$N$26779,),2)</f>
        <v>#N/A</v>
      </c>
      <c r="P7603">
        <v>177145</v>
      </c>
      <c r="Q7603" s="1">
        <v>37344</v>
      </c>
      <c r="R7603" s="1">
        <v>37527</v>
      </c>
      <c r="S7603" t="s">
        <v>914</v>
      </c>
    </row>
    <row r="7604" spans="1:19" x14ac:dyDescent="0.2">
      <c r="A7604" s="7">
        <v>314140</v>
      </c>
      <c r="B7604" s="3">
        <v>48275</v>
      </c>
      <c r="C7604" s="3" t="s">
        <v>33</v>
      </c>
      <c r="D7604" s="2" t="s">
        <v>559</v>
      </c>
      <c r="E7604" s="3">
        <v>20</v>
      </c>
      <c r="F7604" s="17">
        <v>0</v>
      </c>
      <c r="G7604" s="17">
        <v>1</v>
      </c>
      <c r="H7604" s="17">
        <v>0</v>
      </c>
      <c r="I7604" s="7" t="s">
        <v>81</v>
      </c>
      <c r="J7604" s="7">
        <v>17</v>
      </c>
      <c r="K7604" s="4">
        <v>1214</v>
      </c>
      <c r="L7604" s="5">
        <v>1214.8577</v>
      </c>
      <c r="M7604">
        <v>127355.84</v>
      </c>
      <c r="N7604" s="3">
        <v>1</v>
      </c>
      <c r="O7604" s="50" t="e">
        <f>INDEX([1]Dados!$M$2:$N$26779,MATCH($P7604,[1]Dados!$N$2:$N$26779,),2)</f>
        <v>#N/A</v>
      </c>
      <c r="P7604">
        <v>177145</v>
      </c>
      <c r="Q7604" s="1">
        <v>37344</v>
      </c>
      <c r="R7604" s="1">
        <v>37527</v>
      </c>
      <c r="S7604" t="s">
        <v>914</v>
      </c>
    </row>
    <row r="7605" spans="1:19" x14ac:dyDescent="0.2">
      <c r="A7605" s="7">
        <v>314140</v>
      </c>
      <c r="B7605" s="3">
        <v>48275</v>
      </c>
      <c r="C7605" s="3" t="s">
        <v>33</v>
      </c>
      <c r="D7605" s="2" t="s">
        <v>559</v>
      </c>
      <c r="E7605" s="3">
        <v>20</v>
      </c>
      <c r="F7605" s="17">
        <v>0</v>
      </c>
      <c r="G7605" s="17">
        <v>1</v>
      </c>
      <c r="H7605" s="17">
        <v>0</v>
      </c>
      <c r="I7605" s="7" t="s">
        <v>91</v>
      </c>
      <c r="J7605" s="7">
        <v>15</v>
      </c>
      <c r="K7605" s="4">
        <v>1214</v>
      </c>
      <c r="L7605" s="5">
        <v>1214.8577</v>
      </c>
      <c r="M7605">
        <v>127355.84</v>
      </c>
      <c r="N7605" s="3">
        <v>1</v>
      </c>
      <c r="O7605" s="50" t="e">
        <f>INDEX([1]Dados!$M$2:$N$26779,MATCH($P7605,[1]Dados!$N$2:$N$26779,),2)</f>
        <v>#N/A</v>
      </c>
      <c r="P7605">
        <v>177145</v>
      </c>
      <c r="Q7605" s="1">
        <v>37344</v>
      </c>
      <c r="R7605" s="1">
        <v>37527</v>
      </c>
      <c r="S7605" t="s">
        <v>914</v>
      </c>
    </row>
    <row r="7606" spans="1:19" x14ac:dyDescent="0.2">
      <c r="A7606" s="7">
        <v>314140</v>
      </c>
      <c r="B7606" s="3">
        <v>48275</v>
      </c>
      <c r="C7606" s="3" t="s">
        <v>33</v>
      </c>
      <c r="D7606" s="2" t="s">
        <v>559</v>
      </c>
      <c r="E7606" s="3">
        <v>20</v>
      </c>
      <c r="F7606" s="17">
        <v>0</v>
      </c>
      <c r="G7606" s="17">
        <v>1</v>
      </c>
      <c r="H7606" s="17">
        <v>0</v>
      </c>
      <c r="I7606" s="7" t="s">
        <v>92</v>
      </c>
      <c r="J7606" s="7">
        <v>9</v>
      </c>
      <c r="K7606" s="4">
        <v>1214</v>
      </c>
      <c r="L7606" s="5">
        <v>1214.8577</v>
      </c>
      <c r="M7606">
        <v>127355.84</v>
      </c>
      <c r="N7606" s="3">
        <v>1</v>
      </c>
      <c r="O7606" s="50" t="e">
        <f>INDEX([1]Dados!$M$2:$N$26779,MATCH($P7606,[1]Dados!$N$2:$N$26779,),2)</f>
        <v>#N/A</v>
      </c>
      <c r="P7606">
        <v>177145</v>
      </c>
      <c r="Q7606" s="1">
        <v>37344</v>
      </c>
      <c r="R7606" s="1">
        <v>37527</v>
      </c>
      <c r="S7606" t="s">
        <v>914</v>
      </c>
    </row>
    <row r="7607" spans="1:19" x14ac:dyDescent="0.2">
      <c r="A7607" s="7">
        <v>314140</v>
      </c>
      <c r="B7607" s="3">
        <v>48275</v>
      </c>
      <c r="C7607" s="3" t="s">
        <v>33</v>
      </c>
      <c r="D7607" s="2" t="s">
        <v>559</v>
      </c>
      <c r="E7607" s="3">
        <v>20</v>
      </c>
      <c r="F7607" s="17">
        <v>0</v>
      </c>
      <c r="G7607" s="17">
        <v>1</v>
      </c>
      <c r="H7607" s="17">
        <v>0</v>
      </c>
      <c r="I7607" s="7" t="s">
        <v>93</v>
      </c>
      <c r="J7607" s="7">
        <v>28</v>
      </c>
      <c r="K7607" s="4">
        <v>1214</v>
      </c>
      <c r="L7607" s="5">
        <v>1214.8577</v>
      </c>
      <c r="M7607">
        <v>127355.84</v>
      </c>
      <c r="N7607" s="3">
        <v>1</v>
      </c>
      <c r="O7607" s="50" t="e">
        <f>INDEX([1]Dados!$M$2:$N$26779,MATCH($P7607,[1]Dados!$N$2:$N$26779,),2)</f>
        <v>#N/A</v>
      </c>
      <c r="P7607">
        <v>177145</v>
      </c>
      <c r="Q7607" s="1">
        <v>37344</v>
      </c>
      <c r="R7607" s="1">
        <v>37527</v>
      </c>
      <c r="S7607" t="s">
        <v>914</v>
      </c>
    </row>
    <row r="7608" spans="1:19" x14ac:dyDescent="0.2">
      <c r="A7608" s="7">
        <v>314140</v>
      </c>
      <c r="B7608" s="3">
        <v>48275</v>
      </c>
      <c r="C7608" s="3" t="s">
        <v>33</v>
      </c>
      <c r="D7608" s="2" t="s">
        <v>559</v>
      </c>
      <c r="E7608" s="3">
        <v>20</v>
      </c>
      <c r="F7608" s="17">
        <v>0</v>
      </c>
      <c r="G7608" s="17">
        <v>1</v>
      </c>
      <c r="H7608" s="17">
        <v>0</v>
      </c>
      <c r="I7608" s="7" t="s">
        <v>94</v>
      </c>
      <c r="J7608" s="7">
        <v>33</v>
      </c>
      <c r="K7608" s="4">
        <v>1214</v>
      </c>
      <c r="L7608" s="5">
        <v>1214.8580999999999</v>
      </c>
      <c r="M7608">
        <v>109998</v>
      </c>
      <c r="N7608" s="3">
        <v>1</v>
      </c>
      <c r="O7608" s="50" t="e">
        <f>INDEX([1]Dados!$M$2:$N$26779,MATCH($P7608,[1]Dados!$N$2:$N$26779,),2)</f>
        <v>#N/A</v>
      </c>
      <c r="P7608">
        <v>178434</v>
      </c>
      <c r="Q7608" s="1">
        <v>37344</v>
      </c>
      <c r="R7608" s="1">
        <v>37527</v>
      </c>
      <c r="S7608" t="s">
        <v>920</v>
      </c>
    </row>
    <row r="7609" spans="1:19" x14ac:dyDescent="0.2">
      <c r="A7609" s="7">
        <v>314140</v>
      </c>
      <c r="B7609" s="3">
        <v>48275</v>
      </c>
      <c r="C7609" s="3" t="s">
        <v>33</v>
      </c>
      <c r="D7609" s="2" t="s">
        <v>559</v>
      </c>
      <c r="E7609" s="3">
        <v>20</v>
      </c>
      <c r="F7609" s="17">
        <v>0</v>
      </c>
      <c r="G7609" s="17">
        <v>1</v>
      </c>
      <c r="H7609" s="17">
        <v>0</v>
      </c>
      <c r="I7609" s="7" t="s">
        <v>90</v>
      </c>
      <c r="J7609" s="7">
        <v>7</v>
      </c>
      <c r="K7609" s="4">
        <v>1214</v>
      </c>
      <c r="L7609" s="5">
        <v>1214.8580999999999</v>
      </c>
      <c r="M7609">
        <v>109998</v>
      </c>
      <c r="N7609" s="3">
        <v>1</v>
      </c>
      <c r="O7609" s="50" t="e">
        <f>INDEX([1]Dados!$M$2:$N$26779,MATCH($P7609,[1]Dados!$N$2:$N$26779,),2)</f>
        <v>#N/A</v>
      </c>
      <c r="P7609">
        <v>178434</v>
      </c>
      <c r="Q7609" s="1">
        <v>37344</v>
      </c>
      <c r="R7609" s="1">
        <v>37527</v>
      </c>
      <c r="S7609" t="s">
        <v>920</v>
      </c>
    </row>
    <row r="7610" spans="1:19" x14ac:dyDescent="0.2">
      <c r="A7610" s="7">
        <v>314140</v>
      </c>
      <c r="B7610" s="3">
        <v>48275</v>
      </c>
      <c r="C7610" s="3" t="s">
        <v>33</v>
      </c>
      <c r="D7610" s="2" t="s">
        <v>559</v>
      </c>
      <c r="E7610" s="3">
        <v>20</v>
      </c>
      <c r="F7610" s="17">
        <v>0</v>
      </c>
      <c r="G7610" s="17">
        <v>1</v>
      </c>
      <c r="H7610" s="17">
        <v>0</v>
      </c>
      <c r="I7610" s="7" t="s">
        <v>3</v>
      </c>
      <c r="J7610" s="7">
        <v>0</v>
      </c>
      <c r="K7610" s="4">
        <v>119</v>
      </c>
      <c r="L7610" s="5">
        <v>119.38590000000001</v>
      </c>
      <c r="M7610">
        <v>404540</v>
      </c>
      <c r="N7610" s="3">
        <v>1</v>
      </c>
      <c r="O7610" s="50" t="e">
        <f>INDEX([1]Dados!$M$2:$N$26779,MATCH($P7610,[1]Dados!$N$2:$N$26779,),2)</f>
        <v>#N/A</v>
      </c>
      <c r="P7610">
        <v>178764</v>
      </c>
      <c r="Q7610" s="1">
        <v>37344</v>
      </c>
      <c r="R7610" s="1">
        <v>37527</v>
      </c>
      <c r="S7610" t="s">
        <v>2134</v>
      </c>
    </row>
    <row r="7611" spans="1:19" x14ac:dyDescent="0.2">
      <c r="A7611" s="7">
        <v>314140</v>
      </c>
      <c r="B7611" s="3">
        <v>48275</v>
      </c>
      <c r="C7611" s="3" t="s">
        <v>33</v>
      </c>
      <c r="D7611" s="2" t="s">
        <v>559</v>
      </c>
      <c r="E7611" s="3">
        <v>20</v>
      </c>
      <c r="F7611" s="17">
        <v>0</v>
      </c>
      <c r="G7611" s="17">
        <v>1</v>
      </c>
      <c r="H7611" s="17">
        <v>0</v>
      </c>
      <c r="I7611" s="7" t="s">
        <v>3</v>
      </c>
      <c r="J7611" s="7">
        <v>0</v>
      </c>
      <c r="K7611" s="4">
        <v>119</v>
      </c>
      <c r="L7611" s="5">
        <v>119.3861</v>
      </c>
      <c r="M7611">
        <f>111736.9+1793.8</f>
        <v>113530.7</v>
      </c>
      <c r="N7611" s="3">
        <v>1</v>
      </c>
      <c r="O7611" s="50" t="e">
        <f>INDEX([1]Dados!$M$2:$N$26779,MATCH($P7611,[1]Dados!$N$2:$N$26779,),2)</f>
        <v>#N/A</v>
      </c>
      <c r="P7611">
        <v>178765</v>
      </c>
      <c r="Q7611" s="1">
        <v>37344</v>
      </c>
      <c r="R7611" s="1">
        <v>37527</v>
      </c>
      <c r="S7611" t="s">
        <v>2134</v>
      </c>
    </row>
    <row r="7612" spans="1:19" x14ac:dyDescent="0.2">
      <c r="A7612" s="7">
        <v>314140</v>
      </c>
      <c r="B7612" s="3">
        <v>48275</v>
      </c>
      <c r="C7612" s="3" t="s">
        <v>33</v>
      </c>
      <c r="D7612" s="2" t="s">
        <v>559</v>
      </c>
      <c r="E7612" s="3">
        <v>20</v>
      </c>
      <c r="F7612" s="17">
        <v>0</v>
      </c>
      <c r="G7612" s="17">
        <v>1</v>
      </c>
      <c r="H7612" s="17">
        <v>0</v>
      </c>
      <c r="I7612" s="7" t="s">
        <v>3</v>
      </c>
      <c r="J7612" s="7">
        <v>0</v>
      </c>
      <c r="K7612" s="4">
        <v>1214</v>
      </c>
      <c r="L7612" s="5">
        <v>1214.8580999999999</v>
      </c>
      <c r="M7612">
        <v>120000</v>
      </c>
      <c r="N7612" s="3">
        <v>1</v>
      </c>
      <c r="O7612" s="50" t="e">
        <f>INDEX([1]Dados!$M$2:$N$26779,MATCH($P7612,[1]Dados!$N$2:$N$26779,),2)</f>
        <v>#N/A</v>
      </c>
      <c r="P7612">
        <v>178359</v>
      </c>
      <c r="Q7612" s="1">
        <v>37344</v>
      </c>
      <c r="R7612" s="1">
        <v>37527</v>
      </c>
      <c r="S7612" t="s">
        <v>2134</v>
      </c>
    </row>
    <row r="7613" spans="1:19" x14ac:dyDescent="0.2">
      <c r="A7613" s="7">
        <v>314140</v>
      </c>
      <c r="B7613" s="3">
        <v>48275</v>
      </c>
      <c r="C7613" s="3" t="s">
        <v>33</v>
      </c>
      <c r="D7613" s="2" t="s">
        <v>559</v>
      </c>
      <c r="E7613" s="3">
        <v>20</v>
      </c>
      <c r="F7613" s="17">
        <v>0</v>
      </c>
      <c r="G7613" s="17">
        <v>1</v>
      </c>
      <c r="H7613" s="17">
        <v>0</v>
      </c>
      <c r="I7613" s="7" t="s">
        <v>3</v>
      </c>
      <c r="J7613" s="7">
        <v>0</v>
      </c>
      <c r="K7613" s="4">
        <v>1220</v>
      </c>
      <c r="L7613" s="5">
        <v>1220.0906</v>
      </c>
      <c r="M7613" t="s">
        <v>2134</v>
      </c>
      <c r="N7613" s="3">
        <v>1</v>
      </c>
      <c r="O7613" s="50" t="e">
        <f>INDEX([1]Dados!$M$2:$N$26779,MATCH($P7613,[1]Dados!$N$2:$N$26779,),2)</f>
        <v>#N/A</v>
      </c>
      <c r="P7613">
        <v>178850</v>
      </c>
      <c r="Q7613" s="1">
        <v>37344</v>
      </c>
      <c r="R7613" s="1">
        <v>37527</v>
      </c>
      <c r="S7613" t="s">
        <v>2134</v>
      </c>
    </row>
    <row r="7614" spans="1:19" x14ac:dyDescent="0.2">
      <c r="A7614" s="7">
        <v>314140</v>
      </c>
      <c r="B7614" s="3">
        <v>48275</v>
      </c>
      <c r="C7614" s="3" t="s">
        <v>33</v>
      </c>
      <c r="D7614" s="2" t="s">
        <v>559</v>
      </c>
      <c r="E7614" s="3">
        <v>20</v>
      </c>
      <c r="F7614" s="17">
        <v>0</v>
      </c>
      <c r="G7614" s="17">
        <v>1</v>
      </c>
      <c r="H7614" s="17">
        <v>0</v>
      </c>
      <c r="I7614" s="7" t="s">
        <v>2499</v>
      </c>
      <c r="J7614" s="7">
        <v>33</v>
      </c>
      <c r="K7614" s="4">
        <v>1214</v>
      </c>
      <c r="L7614" s="5">
        <v>1214.8580999999999</v>
      </c>
      <c r="M7614">
        <v>37800</v>
      </c>
      <c r="N7614" s="3">
        <v>1</v>
      </c>
      <c r="O7614" s="50" t="e">
        <f>INDEX([1]Dados!$M$2:$N$26779,MATCH($P7614,[1]Dados!$N$2:$N$26779,),2)</f>
        <v>#N/A</v>
      </c>
      <c r="P7614">
        <v>178499</v>
      </c>
      <c r="Q7614" s="1">
        <v>37344</v>
      </c>
      <c r="R7614" s="1">
        <v>37527</v>
      </c>
      <c r="S7614" t="s">
        <v>887</v>
      </c>
    </row>
    <row r="7615" spans="1:19" x14ac:dyDescent="0.2">
      <c r="A7615" s="7">
        <v>314140</v>
      </c>
      <c r="B7615" s="3">
        <v>48275</v>
      </c>
      <c r="C7615" s="3" t="s">
        <v>33</v>
      </c>
      <c r="D7615" s="2" t="s">
        <v>559</v>
      </c>
      <c r="E7615" s="3">
        <v>20</v>
      </c>
      <c r="F7615" s="17">
        <v>0</v>
      </c>
      <c r="G7615" s="17">
        <v>1</v>
      </c>
      <c r="H7615" s="17">
        <v>0</v>
      </c>
      <c r="I7615" s="7" t="s">
        <v>2500</v>
      </c>
      <c r="J7615" s="7">
        <v>9</v>
      </c>
      <c r="K7615" s="4">
        <v>1214</v>
      </c>
      <c r="L7615" s="5">
        <v>1214.8580999999999</v>
      </c>
      <c r="M7615">
        <v>37800</v>
      </c>
      <c r="N7615" s="3">
        <v>1</v>
      </c>
      <c r="O7615" s="50" t="e">
        <f>INDEX([1]Dados!$M$2:$N$26779,MATCH($P7615,[1]Dados!$N$2:$N$26779,),2)</f>
        <v>#N/A</v>
      </c>
      <c r="P7615">
        <v>178499</v>
      </c>
      <c r="Q7615" s="1">
        <v>37344</v>
      </c>
      <c r="R7615" s="1">
        <v>37527</v>
      </c>
      <c r="S7615" t="s">
        <v>887</v>
      </c>
    </row>
    <row r="7616" spans="1:19" x14ac:dyDescent="0.2">
      <c r="A7616" s="7">
        <v>314140</v>
      </c>
      <c r="B7616" s="3">
        <v>48275</v>
      </c>
      <c r="C7616" s="3" t="s">
        <v>33</v>
      </c>
      <c r="D7616" s="2" t="s">
        <v>559</v>
      </c>
      <c r="E7616" s="3">
        <v>20</v>
      </c>
      <c r="F7616" s="17">
        <v>0</v>
      </c>
      <c r="G7616" s="17">
        <v>1</v>
      </c>
      <c r="H7616" s="17">
        <v>0</v>
      </c>
      <c r="I7616" s="7" t="s">
        <v>865</v>
      </c>
      <c r="J7616" s="7">
        <v>28</v>
      </c>
      <c r="K7616" s="4">
        <v>1293</v>
      </c>
      <c r="L7616" s="5">
        <v>1293.0592999999999</v>
      </c>
      <c r="M7616">
        <v>86416</v>
      </c>
      <c r="N7616" s="3">
        <v>1</v>
      </c>
      <c r="O7616" s="50" t="e">
        <f>INDEX([1]Dados!$M$2:$N$26779,MATCH($P7616,[1]Dados!$N$2:$N$26779,),2)</f>
        <v>#N/A</v>
      </c>
      <c r="P7616">
        <v>178235</v>
      </c>
      <c r="Q7616" s="1">
        <v>37344</v>
      </c>
      <c r="R7616" s="1">
        <v>37527</v>
      </c>
      <c r="S7616" t="s">
        <v>886</v>
      </c>
    </row>
    <row r="7617" spans="1:19" x14ac:dyDescent="0.2">
      <c r="A7617" s="7">
        <v>314140</v>
      </c>
      <c r="B7617" s="3">
        <v>48275</v>
      </c>
      <c r="C7617" s="3" t="s">
        <v>33</v>
      </c>
      <c r="D7617" s="2" t="s">
        <v>559</v>
      </c>
      <c r="E7617" s="3">
        <v>20</v>
      </c>
      <c r="F7617" s="17">
        <v>0</v>
      </c>
      <c r="G7617" s="17">
        <v>1</v>
      </c>
      <c r="H7617" s="17">
        <v>0</v>
      </c>
      <c r="I7617" s="7" t="s">
        <v>866</v>
      </c>
      <c r="J7617" s="7">
        <v>0</v>
      </c>
      <c r="K7617" s="4">
        <v>1293</v>
      </c>
      <c r="L7617" s="5">
        <v>1293.0592999999999</v>
      </c>
      <c r="M7617">
        <v>86416</v>
      </c>
      <c r="N7617" s="3">
        <v>1</v>
      </c>
      <c r="O7617" s="50" t="e">
        <f>INDEX([1]Dados!$M$2:$N$26779,MATCH($P7617,[1]Dados!$N$2:$N$26779,),2)</f>
        <v>#N/A</v>
      </c>
      <c r="P7617">
        <v>178235</v>
      </c>
      <c r="Q7617" s="1">
        <v>37344</v>
      </c>
      <c r="R7617" s="1">
        <v>37527</v>
      </c>
      <c r="S7617" t="s">
        <v>886</v>
      </c>
    </row>
    <row r="7618" spans="1:19" x14ac:dyDescent="0.2">
      <c r="A7618" s="7">
        <v>314140</v>
      </c>
      <c r="B7618" s="3">
        <v>48275</v>
      </c>
      <c r="C7618" s="3" t="s">
        <v>33</v>
      </c>
      <c r="D7618" s="2" t="s">
        <v>559</v>
      </c>
      <c r="E7618" s="3">
        <v>20</v>
      </c>
      <c r="F7618" s="17">
        <v>0</v>
      </c>
      <c r="G7618" s="17">
        <v>1</v>
      </c>
      <c r="H7618" s="17">
        <v>0</v>
      </c>
      <c r="I7618" s="7" t="s">
        <v>867</v>
      </c>
      <c r="J7618" s="7">
        <v>29</v>
      </c>
      <c r="K7618" s="4">
        <v>1293</v>
      </c>
      <c r="L7618" s="5">
        <v>1293.0592999999999</v>
      </c>
      <c r="M7618">
        <v>86416</v>
      </c>
      <c r="N7618" s="3">
        <v>1</v>
      </c>
      <c r="O7618" s="50" t="e">
        <f>INDEX([1]Dados!$M$2:$N$26779,MATCH($P7618,[1]Dados!$N$2:$N$26779,),2)</f>
        <v>#N/A</v>
      </c>
      <c r="P7618">
        <v>178235</v>
      </c>
      <c r="Q7618" s="1">
        <v>37344</v>
      </c>
      <c r="R7618" s="1">
        <v>37527</v>
      </c>
      <c r="S7618" t="s">
        <v>886</v>
      </c>
    </row>
    <row r="7619" spans="1:19" x14ac:dyDescent="0.2">
      <c r="A7619" s="7">
        <v>315520</v>
      </c>
      <c r="B7619" s="3">
        <v>51039</v>
      </c>
      <c r="C7619" s="3" t="s">
        <v>33</v>
      </c>
      <c r="D7619" s="2" t="s">
        <v>704</v>
      </c>
      <c r="E7619" s="3">
        <v>20</v>
      </c>
      <c r="F7619" s="17">
        <v>0</v>
      </c>
      <c r="G7619" s="17">
        <v>1</v>
      </c>
      <c r="H7619" s="17">
        <v>0</v>
      </c>
      <c r="I7619" s="7">
        <v>1.1000000000000001</v>
      </c>
      <c r="J7619" s="7">
        <v>15</v>
      </c>
      <c r="K7619" s="4">
        <v>1203</v>
      </c>
      <c r="L7619" s="5">
        <v>1203.0829000000001</v>
      </c>
      <c r="M7619">
        <v>21574.59</v>
      </c>
      <c r="N7619" s="33">
        <v>1</v>
      </c>
      <c r="O7619" s="50" t="e">
        <f>INDEX([1]Dados!$M$2:$N$26779,MATCH($P7619,[1]Dados!$N$2:$N$26779,),2)</f>
        <v>#N/A</v>
      </c>
      <c r="P7619">
        <v>177056</v>
      </c>
      <c r="Q7619" s="1">
        <v>37344</v>
      </c>
      <c r="R7619" s="1">
        <v>37405</v>
      </c>
      <c r="S7619" t="s">
        <v>889</v>
      </c>
    </row>
    <row r="7620" spans="1:19" x14ac:dyDescent="0.2">
      <c r="A7620" s="7">
        <v>315520</v>
      </c>
      <c r="B7620" s="3">
        <v>51039</v>
      </c>
      <c r="C7620" s="3" t="s">
        <v>33</v>
      </c>
      <c r="D7620" s="2" t="s">
        <v>704</v>
      </c>
      <c r="E7620" s="3">
        <v>20</v>
      </c>
      <c r="F7620" s="17">
        <v>0</v>
      </c>
      <c r="G7620" s="17">
        <v>1</v>
      </c>
      <c r="H7620" s="17">
        <v>0</v>
      </c>
      <c r="I7620" s="7">
        <v>2.1</v>
      </c>
      <c r="J7620" s="7">
        <v>27</v>
      </c>
      <c r="K7620" s="4">
        <v>1214</v>
      </c>
      <c r="L7620" s="5">
        <v>1214.0589</v>
      </c>
      <c r="M7620">
        <v>7200</v>
      </c>
      <c r="N7620" s="33">
        <v>1</v>
      </c>
      <c r="O7620" s="50" t="e">
        <f>INDEX([1]Dados!$M$2:$N$26779,MATCH($P7620,[1]Dados!$N$2:$N$26779,),2)</f>
        <v>#N/A</v>
      </c>
      <c r="P7620">
        <v>178589</v>
      </c>
      <c r="Q7620" s="1">
        <v>37344</v>
      </c>
      <c r="R7620" s="1">
        <v>37405</v>
      </c>
      <c r="S7620" t="s">
        <v>1613</v>
      </c>
    </row>
    <row r="7621" spans="1:19" x14ac:dyDescent="0.2">
      <c r="A7621" s="7">
        <v>315520</v>
      </c>
      <c r="B7621" s="3">
        <v>51039</v>
      </c>
      <c r="C7621" s="3" t="s">
        <v>33</v>
      </c>
      <c r="D7621" s="2" t="s">
        <v>704</v>
      </c>
      <c r="E7621" s="3">
        <v>20</v>
      </c>
      <c r="F7621" s="17">
        <v>0</v>
      </c>
      <c r="G7621" s="17">
        <v>1</v>
      </c>
      <c r="H7621" s="17">
        <v>0</v>
      </c>
      <c r="I7621" s="7">
        <v>3.1</v>
      </c>
      <c r="J7621" s="7">
        <v>25</v>
      </c>
      <c r="K7621" s="4">
        <v>1214</v>
      </c>
      <c r="L7621" s="5">
        <v>1214.8577</v>
      </c>
      <c r="M7621">
        <v>102860.38</v>
      </c>
      <c r="N7621" s="33">
        <v>1</v>
      </c>
      <c r="O7621" s="50" t="e">
        <f>INDEX([1]Dados!$M$2:$N$26779,MATCH($P7621,[1]Dados!$N$2:$N$26779,),2)</f>
        <v>#N/A</v>
      </c>
      <c r="P7621">
        <v>177148</v>
      </c>
      <c r="Q7621" s="1">
        <v>37344</v>
      </c>
      <c r="R7621" s="1">
        <v>37405</v>
      </c>
      <c r="S7621" t="s">
        <v>914</v>
      </c>
    </row>
    <row r="7622" spans="1:19" x14ac:dyDescent="0.2">
      <c r="A7622" s="7">
        <v>315520</v>
      </c>
      <c r="B7622" s="3">
        <v>51039</v>
      </c>
      <c r="C7622" s="3" t="s">
        <v>33</v>
      </c>
      <c r="D7622" s="2" t="s">
        <v>704</v>
      </c>
      <c r="E7622" s="3">
        <v>20</v>
      </c>
      <c r="F7622" s="17">
        <v>0</v>
      </c>
      <c r="G7622" s="17">
        <v>1</v>
      </c>
      <c r="H7622" s="17">
        <v>0</v>
      </c>
      <c r="I7622" s="7">
        <v>3.2</v>
      </c>
      <c r="J7622" s="7">
        <v>2</v>
      </c>
      <c r="K7622" s="4">
        <v>1214</v>
      </c>
      <c r="L7622" s="5">
        <v>1214.8577</v>
      </c>
      <c r="M7622">
        <v>102860.38</v>
      </c>
      <c r="N7622" s="33">
        <v>1</v>
      </c>
      <c r="O7622" s="50" t="e">
        <f>INDEX([1]Dados!$M$2:$N$26779,MATCH($P7622,[1]Dados!$N$2:$N$26779,),2)</f>
        <v>#N/A</v>
      </c>
      <c r="P7622">
        <v>177148</v>
      </c>
      <c r="Q7622" s="1">
        <v>37344</v>
      </c>
      <c r="R7622" s="1">
        <v>37405</v>
      </c>
      <c r="S7622" t="s">
        <v>914</v>
      </c>
    </row>
    <row r="7623" spans="1:19" x14ac:dyDescent="0.2">
      <c r="A7623" s="7">
        <v>315520</v>
      </c>
      <c r="B7623" s="3">
        <v>51039</v>
      </c>
      <c r="C7623" s="3" t="s">
        <v>33</v>
      </c>
      <c r="D7623" s="2" t="s">
        <v>704</v>
      </c>
      <c r="E7623" s="3">
        <v>20</v>
      </c>
      <c r="F7623" s="17">
        <v>0</v>
      </c>
      <c r="G7623" s="17">
        <v>1</v>
      </c>
      <c r="H7623" s="17">
        <v>0</v>
      </c>
      <c r="I7623" s="7">
        <v>3.3</v>
      </c>
      <c r="J7623" s="7">
        <v>15</v>
      </c>
      <c r="K7623" s="4">
        <v>1214</v>
      </c>
      <c r="L7623" s="5">
        <v>1214.8577</v>
      </c>
      <c r="M7623">
        <v>102860.38</v>
      </c>
      <c r="N7623" s="33">
        <v>1</v>
      </c>
      <c r="O7623" s="50" t="e">
        <f>INDEX([1]Dados!$M$2:$N$26779,MATCH($P7623,[1]Dados!$N$2:$N$26779,),2)</f>
        <v>#N/A</v>
      </c>
      <c r="P7623">
        <v>177148</v>
      </c>
      <c r="Q7623" s="1">
        <v>37344</v>
      </c>
      <c r="R7623" s="1">
        <v>37405</v>
      </c>
      <c r="S7623" t="s">
        <v>914</v>
      </c>
    </row>
    <row r="7624" spans="1:19" x14ac:dyDescent="0.2">
      <c r="A7624" s="7">
        <v>315520</v>
      </c>
      <c r="B7624" s="3">
        <v>51039</v>
      </c>
      <c r="C7624" s="3" t="s">
        <v>33</v>
      </c>
      <c r="D7624" s="2" t="s">
        <v>704</v>
      </c>
      <c r="E7624" s="3">
        <v>20</v>
      </c>
      <c r="F7624" s="17">
        <v>0</v>
      </c>
      <c r="G7624" s="17">
        <v>1</v>
      </c>
      <c r="H7624" s="17">
        <v>0</v>
      </c>
      <c r="I7624" s="7">
        <v>3.4</v>
      </c>
      <c r="J7624" s="7">
        <v>30</v>
      </c>
      <c r="K7624" s="4">
        <v>1214</v>
      </c>
      <c r="L7624" s="5">
        <v>1214.8577</v>
      </c>
      <c r="M7624">
        <v>102860.38</v>
      </c>
      <c r="N7624" s="33">
        <v>1</v>
      </c>
      <c r="O7624" s="50" t="e">
        <f>INDEX([1]Dados!$M$2:$N$26779,MATCH($P7624,[1]Dados!$N$2:$N$26779,),2)</f>
        <v>#N/A</v>
      </c>
      <c r="P7624">
        <v>177148</v>
      </c>
      <c r="Q7624" s="1">
        <v>37344</v>
      </c>
      <c r="R7624" s="1">
        <v>37405</v>
      </c>
      <c r="S7624" t="s">
        <v>914</v>
      </c>
    </row>
    <row r="7625" spans="1:19" x14ac:dyDescent="0.2">
      <c r="A7625" s="7">
        <v>315520</v>
      </c>
      <c r="B7625" s="3">
        <v>51039</v>
      </c>
      <c r="C7625" s="3" t="s">
        <v>33</v>
      </c>
      <c r="D7625" s="2" t="s">
        <v>704</v>
      </c>
      <c r="E7625" s="3">
        <v>20</v>
      </c>
      <c r="F7625" s="17">
        <v>0</v>
      </c>
      <c r="G7625" s="17">
        <v>1</v>
      </c>
      <c r="H7625" s="17">
        <v>0</v>
      </c>
      <c r="I7625" s="7">
        <v>3.5</v>
      </c>
      <c r="J7625" s="7">
        <v>7</v>
      </c>
      <c r="K7625" s="4">
        <v>1214</v>
      </c>
      <c r="L7625" s="5">
        <v>1214.8577</v>
      </c>
      <c r="M7625">
        <v>102860.38</v>
      </c>
      <c r="N7625" s="33">
        <v>1</v>
      </c>
      <c r="O7625" s="50" t="e">
        <f>INDEX([1]Dados!$M$2:$N$26779,MATCH($P7625,[1]Dados!$N$2:$N$26779,),2)</f>
        <v>#N/A</v>
      </c>
      <c r="P7625">
        <v>177148</v>
      </c>
      <c r="Q7625" s="1">
        <v>37344</v>
      </c>
      <c r="R7625" s="1">
        <v>37405</v>
      </c>
      <c r="S7625" t="s">
        <v>914</v>
      </c>
    </row>
    <row r="7626" spans="1:19" x14ac:dyDescent="0.2">
      <c r="A7626" s="7">
        <v>315520</v>
      </c>
      <c r="B7626" s="3">
        <v>51039</v>
      </c>
      <c r="C7626" s="3" t="s">
        <v>33</v>
      </c>
      <c r="D7626" s="2" t="s">
        <v>704</v>
      </c>
      <c r="E7626" s="3">
        <v>20</v>
      </c>
      <c r="F7626" s="17">
        <v>0</v>
      </c>
      <c r="G7626" s="17">
        <v>1</v>
      </c>
      <c r="H7626" s="17">
        <v>0</v>
      </c>
      <c r="I7626" s="7">
        <v>4.0999999999999996</v>
      </c>
      <c r="J7626" s="7">
        <v>25</v>
      </c>
      <c r="K7626" s="4">
        <v>1214</v>
      </c>
      <c r="L7626" s="5">
        <v>1214.8580999999999</v>
      </c>
      <c r="M7626">
        <v>22000</v>
      </c>
      <c r="N7626" s="33">
        <v>1</v>
      </c>
      <c r="O7626" s="50" t="e">
        <f>INDEX([1]Dados!$M$2:$N$26779,MATCH($P7626,[1]Dados!$N$2:$N$26779,),2)</f>
        <v>#N/A</v>
      </c>
      <c r="P7626">
        <v>178456</v>
      </c>
      <c r="Q7626" s="1">
        <v>37344</v>
      </c>
      <c r="R7626" s="1">
        <v>37405</v>
      </c>
      <c r="S7626" t="s">
        <v>887</v>
      </c>
    </row>
    <row r="7627" spans="1:19" x14ac:dyDescent="0.2">
      <c r="A7627" s="7">
        <v>315520</v>
      </c>
      <c r="B7627" s="3">
        <v>51039</v>
      </c>
      <c r="C7627" s="3" t="s">
        <v>33</v>
      </c>
      <c r="D7627" s="2" t="s">
        <v>704</v>
      </c>
      <c r="E7627" s="3">
        <v>20</v>
      </c>
      <c r="F7627" s="17">
        <v>0</v>
      </c>
      <c r="G7627" s="17">
        <v>1</v>
      </c>
      <c r="H7627" s="17">
        <v>0</v>
      </c>
      <c r="I7627" s="7">
        <v>5.0999999999999996</v>
      </c>
      <c r="J7627" s="7">
        <v>22</v>
      </c>
      <c r="K7627" s="4">
        <v>1293</v>
      </c>
      <c r="L7627" s="5">
        <v>1293.0592999999999</v>
      </c>
      <c r="M7627">
        <v>64400</v>
      </c>
      <c r="N7627" s="33">
        <v>1</v>
      </c>
      <c r="O7627" s="50" t="e">
        <f>INDEX([1]Dados!$M$2:$N$26779,MATCH($P7627,[1]Dados!$N$2:$N$26779,),2)</f>
        <v>#N/A</v>
      </c>
      <c r="P7627">
        <v>178238</v>
      </c>
      <c r="Q7627" s="1">
        <v>37344</v>
      </c>
      <c r="R7627" s="1">
        <v>37405</v>
      </c>
      <c r="S7627" t="s">
        <v>886</v>
      </c>
    </row>
    <row r="7628" spans="1:19" s="23" customFormat="1" x14ac:dyDescent="0.2">
      <c r="A7628" s="19">
        <v>315520</v>
      </c>
      <c r="B7628" s="20">
        <v>51039</v>
      </c>
      <c r="C7628" s="20" t="s">
        <v>33</v>
      </c>
      <c r="D7628" s="21" t="s">
        <v>704</v>
      </c>
      <c r="E7628" s="20">
        <v>20</v>
      </c>
      <c r="F7628" s="22">
        <v>0</v>
      </c>
      <c r="G7628" s="22">
        <v>1</v>
      </c>
      <c r="H7628" s="22">
        <v>0</v>
      </c>
      <c r="I7628" s="19">
        <v>5.2</v>
      </c>
      <c r="J7628" s="19">
        <v>0</v>
      </c>
      <c r="K7628" s="24">
        <v>1293</v>
      </c>
      <c r="L7628" s="25">
        <v>1293.0592999999999</v>
      </c>
      <c r="M7628" s="23">
        <v>64400</v>
      </c>
      <c r="N7628" s="43">
        <v>1</v>
      </c>
      <c r="O7628" s="50" t="e">
        <f>INDEX([1]Dados!$M$2:$N$26779,MATCH($P7628,[1]Dados!$N$2:$N$26779,),2)</f>
        <v>#N/A</v>
      </c>
      <c r="P7628" s="23">
        <v>178238</v>
      </c>
      <c r="Q7628" s="26">
        <v>37344</v>
      </c>
      <c r="R7628" s="26">
        <v>37405</v>
      </c>
      <c r="S7628" s="23" t="s">
        <v>886</v>
      </c>
    </row>
    <row r="7629" spans="1:19" x14ac:dyDescent="0.2">
      <c r="A7629" s="7">
        <v>317160</v>
      </c>
      <c r="B7629" s="3">
        <v>54330</v>
      </c>
      <c r="C7629" s="3" t="s">
        <v>33</v>
      </c>
      <c r="D7629" s="2" t="s">
        <v>855</v>
      </c>
      <c r="E7629" s="3">
        <v>20</v>
      </c>
      <c r="F7629" s="17">
        <v>0</v>
      </c>
      <c r="G7629" s="17">
        <v>1</v>
      </c>
      <c r="H7629" s="17">
        <v>0</v>
      </c>
      <c r="I7629" s="7" t="s">
        <v>47</v>
      </c>
      <c r="J7629" s="7">
        <v>10</v>
      </c>
      <c r="K7629" s="4">
        <v>119</v>
      </c>
      <c r="L7629" s="5">
        <v>119.5528</v>
      </c>
      <c r="M7629">
        <v>123525.26</v>
      </c>
      <c r="N7629" s="33">
        <v>1</v>
      </c>
      <c r="O7629" s="50" t="e">
        <f>INDEX([1]Dados!$M$2:$N$26779,MATCH($P7629,[1]Dados!$N$2:$N$26779,),2)</f>
        <v>#N/A</v>
      </c>
      <c r="P7629">
        <v>177111</v>
      </c>
      <c r="Q7629" s="1">
        <v>37336</v>
      </c>
      <c r="R7629" s="1">
        <v>37406</v>
      </c>
      <c r="S7629" t="s">
        <v>2510</v>
      </c>
    </row>
    <row r="7630" spans="1:19" x14ac:dyDescent="0.2">
      <c r="A7630" s="7">
        <v>317160</v>
      </c>
      <c r="B7630" s="3">
        <v>54330</v>
      </c>
      <c r="C7630" s="3" t="s">
        <v>33</v>
      </c>
      <c r="D7630" s="2" t="s">
        <v>855</v>
      </c>
      <c r="E7630" s="3">
        <v>20</v>
      </c>
      <c r="F7630" s="17">
        <v>0</v>
      </c>
      <c r="G7630" s="17">
        <v>1</v>
      </c>
      <c r="H7630" s="17">
        <v>0</v>
      </c>
      <c r="I7630" s="7" t="s">
        <v>48</v>
      </c>
      <c r="J7630" s="7">
        <v>19</v>
      </c>
      <c r="K7630" s="4">
        <v>119</v>
      </c>
      <c r="L7630" s="5">
        <v>119.5528</v>
      </c>
      <c r="M7630">
        <v>123525.26</v>
      </c>
      <c r="N7630" s="33">
        <v>1</v>
      </c>
      <c r="O7630" s="50" t="e">
        <f>INDEX([1]Dados!$M$2:$N$26779,MATCH($P7630,[1]Dados!$N$2:$N$26779,),2)</f>
        <v>#N/A</v>
      </c>
      <c r="P7630">
        <v>177111</v>
      </c>
      <c r="Q7630" s="1">
        <v>37336</v>
      </c>
      <c r="R7630" s="1">
        <v>37406</v>
      </c>
      <c r="S7630" t="s">
        <v>2510</v>
      </c>
    </row>
    <row r="7631" spans="1:19" x14ac:dyDescent="0.2">
      <c r="A7631" s="7">
        <v>317160</v>
      </c>
      <c r="B7631" s="3">
        <v>54330</v>
      </c>
      <c r="C7631" s="3" t="s">
        <v>33</v>
      </c>
      <c r="D7631" s="2" t="s">
        <v>855</v>
      </c>
      <c r="E7631" s="3">
        <v>20</v>
      </c>
      <c r="F7631" s="17">
        <v>0</v>
      </c>
      <c r="G7631" s="17">
        <v>1</v>
      </c>
      <c r="H7631" s="17">
        <v>0</v>
      </c>
      <c r="I7631" s="7" t="s">
        <v>3</v>
      </c>
      <c r="J7631" s="7">
        <v>0</v>
      </c>
      <c r="K7631" s="4">
        <v>119</v>
      </c>
      <c r="L7631" s="5">
        <v>119.5528</v>
      </c>
      <c r="M7631">
        <v>25997.25</v>
      </c>
      <c r="N7631" s="33">
        <v>1</v>
      </c>
      <c r="O7631" s="50" t="e">
        <f>INDEX([1]Dados!$M$2:$N$26779,MATCH($P7631,[1]Dados!$N$2:$N$26779,),2)</f>
        <v>#N/A</v>
      </c>
      <c r="P7631">
        <v>177112</v>
      </c>
      <c r="Q7631" s="1">
        <v>37336</v>
      </c>
      <c r="R7631" s="1">
        <v>37406</v>
      </c>
      <c r="S7631" t="s">
        <v>2510</v>
      </c>
    </row>
    <row r="7632" spans="1:19" x14ac:dyDescent="0.2">
      <c r="A7632" s="7">
        <v>317160</v>
      </c>
      <c r="B7632" s="3">
        <v>54330</v>
      </c>
      <c r="C7632" s="3" t="s">
        <v>33</v>
      </c>
      <c r="D7632" s="2" t="s">
        <v>855</v>
      </c>
      <c r="E7632" s="3">
        <v>20</v>
      </c>
      <c r="F7632" s="17">
        <v>0</v>
      </c>
      <c r="G7632" s="17">
        <v>1</v>
      </c>
      <c r="H7632" s="17">
        <v>0</v>
      </c>
      <c r="I7632" s="7">
        <v>2.1</v>
      </c>
      <c r="J7632" s="7">
        <v>18</v>
      </c>
      <c r="K7632" s="4">
        <v>1203</v>
      </c>
      <c r="L7632" s="5">
        <v>1203.0829000000001</v>
      </c>
      <c r="M7632">
        <v>38683.910000000003</v>
      </c>
      <c r="N7632" s="33">
        <v>1</v>
      </c>
      <c r="O7632" s="50" t="e">
        <f>INDEX([1]Dados!$M$2:$N$26779,MATCH($P7632,[1]Dados!$N$2:$N$26779,),2)</f>
        <v>#N/A</v>
      </c>
      <c r="P7632">
        <v>177057</v>
      </c>
      <c r="Q7632" s="1">
        <v>37336</v>
      </c>
      <c r="R7632" s="1">
        <v>37406</v>
      </c>
      <c r="S7632" t="s">
        <v>889</v>
      </c>
    </row>
    <row r="7633" spans="1:19" x14ac:dyDescent="0.2">
      <c r="A7633" s="7">
        <v>317160</v>
      </c>
      <c r="B7633" s="3">
        <v>54330</v>
      </c>
      <c r="C7633" s="3" t="s">
        <v>33</v>
      </c>
      <c r="D7633" s="2" t="s">
        <v>855</v>
      </c>
      <c r="E7633" s="3">
        <v>20</v>
      </c>
      <c r="F7633" s="17">
        <v>0</v>
      </c>
      <c r="G7633" s="17">
        <v>1</v>
      </c>
      <c r="H7633" s="17">
        <v>0</v>
      </c>
      <c r="I7633" s="7">
        <v>3.1</v>
      </c>
      <c r="J7633" s="7">
        <v>24</v>
      </c>
      <c r="K7633" s="4">
        <v>1214</v>
      </c>
      <c r="L7633" s="5">
        <v>1214.0589</v>
      </c>
      <c r="M7633">
        <v>98140</v>
      </c>
      <c r="N7633" s="33">
        <v>1</v>
      </c>
      <c r="O7633" s="50" t="e">
        <f>INDEX([1]Dados!$M$2:$N$26779,MATCH($P7633,[1]Dados!$N$2:$N$26779,),2)</f>
        <v>#N/A</v>
      </c>
      <c r="P7633">
        <v>178489</v>
      </c>
      <c r="Q7633" s="1">
        <v>37336</v>
      </c>
      <c r="R7633" s="1">
        <v>37406</v>
      </c>
      <c r="S7633" t="s">
        <v>1613</v>
      </c>
    </row>
    <row r="7634" spans="1:19" x14ac:dyDescent="0.2">
      <c r="A7634" s="7">
        <v>317160</v>
      </c>
      <c r="B7634" s="3">
        <v>54330</v>
      </c>
      <c r="C7634" s="3" t="s">
        <v>33</v>
      </c>
      <c r="D7634" s="2" t="s">
        <v>855</v>
      </c>
      <c r="E7634" s="3">
        <v>20</v>
      </c>
      <c r="F7634" s="17">
        <v>0</v>
      </c>
      <c r="G7634" s="17">
        <v>1</v>
      </c>
      <c r="H7634" s="17">
        <v>0</v>
      </c>
      <c r="I7634" s="7">
        <v>3.2</v>
      </c>
      <c r="J7634" s="7">
        <v>25</v>
      </c>
      <c r="K7634" s="4">
        <v>1214</v>
      </c>
      <c r="L7634" s="5">
        <v>1214.8577</v>
      </c>
      <c r="M7634">
        <v>180150.98</v>
      </c>
      <c r="N7634" s="33">
        <v>1</v>
      </c>
      <c r="O7634" s="50" t="e">
        <f>INDEX([1]Dados!$M$2:$N$26779,MATCH($P7634,[1]Dados!$N$2:$N$26779,),2)</f>
        <v>#N/A</v>
      </c>
      <c r="P7634">
        <v>177149</v>
      </c>
      <c r="Q7634" s="1">
        <v>37336</v>
      </c>
      <c r="R7634" s="1">
        <v>37406</v>
      </c>
      <c r="S7634" t="s">
        <v>914</v>
      </c>
    </row>
    <row r="7635" spans="1:19" x14ac:dyDescent="0.2">
      <c r="A7635" s="7">
        <v>317160</v>
      </c>
      <c r="B7635" s="3">
        <v>54330</v>
      </c>
      <c r="C7635" s="3" t="s">
        <v>33</v>
      </c>
      <c r="D7635" s="2" t="s">
        <v>855</v>
      </c>
      <c r="E7635" s="3">
        <v>20</v>
      </c>
      <c r="F7635" s="17">
        <v>0</v>
      </c>
      <c r="G7635" s="17">
        <v>1</v>
      </c>
      <c r="H7635" s="17">
        <v>0</v>
      </c>
      <c r="I7635" s="7">
        <v>3.3</v>
      </c>
      <c r="J7635" s="7">
        <v>25</v>
      </c>
      <c r="K7635" s="4">
        <v>1214</v>
      </c>
      <c r="L7635" s="5">
        <v>1214.8577</v>
      </c>
      <c r="M7635">
        <v>180150.98</v>
      </c>
      <c r="N7635" s="33">
        <v>1</v>
      </c>
      <c r="O7635" s="50" t="e">
        <f>INDEX([1]Dados!$M$2:$N$26779,MATCH($P7635,[1]Dados!$N$2:$N$26779,),2)</f>
        <v>#N/A</v>
      </c>
      <c r="P7635">
        <v>177149</v>
      </c>
      <c r="Q7635" s="1">
        <v>37336</v>
      </c>
      <c r="R7635" s="1">
        <v>37406</v>
      </c>
      <c r="S7635" t="s">
        <v>914</v>
      </c>
    </row>
    <row r="7636" spans="1:19" x14ac:dyDescent="0.2">
      <c r="A7636" s="7">
        <v>317160</v>
      </c>
      <c r="B7636" s="3">
        <v>54330</v>
      </c>
      <c r="C7636" s="3" t="s">
        <v>33</v>
      </c>
      <c r="D7636" s="2" t="s">
        <v>855</v>
      </c>
      <c r="E7636" s="3">
        <v>20</v>
      </c>
      <c r="F7636" s="17">
        <v>0</v>
      </c>
      <c r="G7636" s="17">
        <v>1</v>
      </c>
      <c r="H7636" s="17">
        <v>0</v>
      </c>
      <c r="I7636" s="7">
        <v>3.4</v>
      </c>
      <c r="J7636" s="7">
        <v>1</v>
      </c>
      <c r="K7636" s="4">
        <v>1214</v>
      </c>
      <c r="L7636" s="5">
        <v>1214.8577</v>
      </c>
      <c r="M7636">
        <v>180150.98</v>
      </c>
      <c r="N7636" s="33">
        <v>1</v>
      </c>
      <c r="O7636" s="50" t="e">
        <f>INDEX([1]Dados!$M$2:$N$26779,MATCH($P7636,[1]Dados!$N$2:$N$26779,),2)</f>
        <v>#N/A</v>
      </c>
      <c r="P7636">
        <v>177149</v>
      </c>
      <c r="Q7636" s="1">
        <v>37336</v>
      </c>
      <c r="R7636" s="1">
        <v>37406</v>
      </c>
      <c r="S7636" t="s">
        <v>914</v>
      </c>
    </row>
    <row r="7637" spans="1:19" x14ac:dyDescent="0.2">
      <c r="A7637" s="7">
        <v>317160</v>
      </c>
      <c r="B7637" s="3">
        <v>54330</v>
      </c>
      <c r="C7637" s="3" t="s">
        <v>33</v>
      </c>
      <c r="D7637" s="2" t="s">
        <v>855</v>
      </c>
      <c r="E7637" s="3">
        <v>20</v>
      </c>
      <c r="F7637" s="17">
        <v>0</v>
      </c>
      <c r="G7637" s="17">
        <v>1</v>
      </c>
      <c r="H7637" s="17">
        <v>0</v>
      </c>
      <c r="I7637" s="7">
        <v>3.5</v>
      </c>
      <c r="J7637" s="7">
        <v>2</v>
      </c>
      <c r="K7637" s="4">
        <v>1214</v>
      </c>
      <c r="L7637" s="5">
        <v>1214.8577</v>
      </c>
      <c r="M7637">
        <v>180150.98</v>
      </c>
      <c r="N7637" s="33">
        <v>1</v>
      </c>
      <c r="O7637" s="50" t="e">
        <f>INDEX([1]Dados!$M$2:$N$26779,MATCH($P7637,[1]Dados!$N$2:$N$26779,),2)</f>
        <v>#N/A</v>
      </c>
      <c r="P7637">
        <v>177149</v>
      </c>
      <c r="Q7637" s="1">
        <v>37336</v>
      </c>
      <c r="R7637" s="1">
        <v>37406</v>
      </c>
      <c r="S7637" t="s">
        <v>914</v>
      </c>
    </row>
    <row r="7638" spans="1:19" x14ac:dyDescent="0.2">
      <c r="A7638" s="7">
        <v>317160</v>
      </c>
      <c r="B7638" s="3">
        <v>54330</v>
      </c>
      <c r="C7638" s="3" t="s">
        <v>33</v>
      </c>
      <c r="D7638" s="2" t="s">
        <v>855</v>
      </c>
      <c r="E7638" s="3">
        <v>20</v>
      </c>
      <c r="F7638" s="17">
        <v>0</v>
      </c>
      <c r="G7638" s="17">
        <v>1</v>
      </c>
      <c r="H7638" s="17">
        <v>0</v>
      </c>
      <c r="I7638" s="7">
        <v>3.6</v>
      </c>
      <c r="J7638" s="7">
        <v>15</v>
      </c>
      <c r="K7638" s="4">
        <v>1214</v>
      </c>
      <c r="L7638" s="5">
        <v>1214.8577</v>
      </c>
      <c r="M7638">
        <v>180150.98</v>
      </c>
      <c r="N7638" s="33">
        <v>1</v>
      </c>
      <c r="O7638" s="50" t="e">
        <f>INDEX([1]Dados!$M$2:$N$26779,MATCH($P7638,[1]Dados!$N$2:$N$26779,),2)</f>
        <v>#N/A</v>
      </c>
      <c r="P7638">
        <v>177149</v>
      </c>
      <c r="Q7638" s="1">
        <v>37336</v>
      </c>
      <c r="R7638" s="1">
        <v>37406</v>
      </c>
      <c r="S7638" t="s">
        <v>914</v>
      </c>
    </row>
    <row r="7639" spans="1:19" x14ac:dyDescent="0.2">
      <c r="A7639" s="7">
        <v>317160</v>
      </c>
      <c r="B7639" s="3">
        <v>54330</v>
      </c>
      <c r="C7639" s="3" t="s">
        <v>33</v>
      </c>
      <c r="D7639" s="2" t="s">
        <v>855</v>
      </c>
      <c r="E7639" s="3">
        <v>20</v>
      </c>
      <c r="F7639" s="17">
        <v>0</v>
      </c>
      <c r="G7639" s="17">
        <v>1</v>
      </c>
      <c r="H7639" s="17">
        <v>0</v>
      </c>
      <c r="I7639" s="7">
        <v>3.7</v>
      </c>
      <c r="J7639" s="7">
        <v>9</v>
      </c>
      <c r="K7639" s="4">
        <v>1214</v>
      </c>
      <c r="L7639" s="5">
        <v>1214.8577</v>
      </c>
      <c r="M7639">
        <v>180150.98</v>
      </c>
      <c r="N7639" s="33">
        <v>1</v>
      </c>
      <c r="O7639" s="50" t="e">
        <f>INDEX([1]Dados!$M$2:$N$26779,MATCH($P7639,[1]Dados!$N$2:$N$26779,),2)</f>
        <v>#N/A</v>
      </c>
      <c r="P7639">
        <v>177149</v>
      </c>
      <c r="Q7639" s="1">
        <v>37336</v>
      </c>
      <c r="R7639" s="1">
        <v>37406</v>
      </c>
      <c r="S7639" t="s">
        <v>914</v>
      </c>
    </row>
    <row r="7640" spans="1:19" x14ac:dyDescent="0.2">
      <c r="A7640" s="7">
        <v>317160</v>
      </c>
      <c r="B7640" s="3">
        <v>54330</v>
      </c>
      <c r="C7640" s="3" t="s">
        <v>33</v>
      </c>
      <c r="D7640" s="2" t="s">
        <v>855</v>
      </c>
      <c r="E7640" s="3">
        <v>20</v>
      </c>
      <c r="F7640" s="17">
        <v>0</v>
      </c>
      <c r="G7640" s="17">
        <v>1</v>
      </c>
      <c r="H7640" s="17">
        <v>0</v>
      </c>
      <c r="I7640" s="7">
        <v>3.8</v>
      </c>
      <c r="J7640" s="7">
        <v>28</v>
      </c>
      <c r="K7640" s="4">
        <v>1214</v>
      </c>
      <c r="L7640" s="5">
        <v>1214.8577</v>
      </c>
      <c r="M7640">
        <v>180150.98</v>
      </c>
      <c r="N7640" s="33">
        <v>1</v>
      </c>
      <c r="O7640" s="50" t="e">
        <f>INDEX([1]Dados!$M$2:$N$26779,MATCH($P7640,[1]Dados!$N$2:$N$26779,),2)</f>
        <v>#N/A</v>
      </c>
      <c r="P7640">
        <v>177149</v>
      </c>
      <c r="Q7640" s="1">
        <v>37336</v>
      </c>
      <c r="R7640" s="1">
        <v>37406</v>
      </c>
      <c r="S7640" t="s">
        <v>914</v>
      </c>
    </row>
    <row r="7641" spans="1:19" x14ac:dyDescent="0.2">
      <c r="A7641" s="7">
        <v>317160</v>
      </c>
      <c r="B7641" s="3">
        <v>54330</v>
      </c>
      <c r="C7641" s="3" t="s">
        <v>33</v>
      </c>
      <c r="D7641" s="2" t="s">
        <v>855</v>
      </c>
      <c r="E7641" s="3">
        <v>20</v>
      </c>
      <c r="F7641" s="17">
        <v>0</v>
      </c>
      <c r="G7641" s="17">
        <v>1</v>
      </c>
      <c r="H7641" s="17">
        <v>0</v>
      </c>
      <c r="I7641" s="7">
        <v>3.9</v>
      </c>
      <c r="J7641" s="7">
        <v>8</v>
      </c>
      <c r="K7641" s="4">
        <v>1214</v>
      </c>
      <c r="L7641" s="5">
        <v>1214.8577</v>
      </c>
      <c r="M7641">
        <v>180150.98</v>
      </c>
      <c r="N7641" s="33">
        <v>1</v>
      </c>
      <c r="O7641" s="50" t="e">
        <f>INDEX([1]Dados!$M$2:$N$26779,MATCH($P7641,[1]Dados!$N$2:$N$26779,),2)</f>
        <v>#N/A</v>
      </c>
      <c r="P7641">
        <v>177149</v>
      </c>
      <c r="Q7641" s="1">
        <v>37336</v>
      </c>
      <c r="R7641" s="1">
        <v>37406</v>
      </c>
      <c r="S7641" t="s">
        <v>914</v>
      </c>
    </row>
    <row r="7642" spans="1:19" x14ac:dyDescent="0.2">
      <c r="A7642" s="7">
        <v>317160</v>
      </c>
      <c r="B7642" s="3">
        <v>54330</v>
      </c>
      <c r="C7642" s="3" t="s">
        <v>33</v>
      </c>
      <c r="D7642" s="2" t="s">
        <v>855</v>
      </c>
      <c r="E7642" s="3">
        <v>20</v>
      </c>
      <c r="F7642" s="17">
        <v>0</v>
      </c>
      <c r="G7642" s="17">
        <v>1</v>
      </c>
      <c r="H7642" s="17">
        <v>0</v>
      </c>
      <c r="I7642" s="7" t="s">
        <v>118</v>
      </c>
      <c r="J7642" s="7">
        <v>25</v>
      </c>
      <c r="K7642" s="4">
        <v>1214</v>
      </c>
      <c r="L7642" s="5">
        <v>1214.8580999999999</v>
      </c>
      <c r="M7642">
        <v>44000</v>
      </c>
      <c r="N7642" s="33">
        <v>1</v>
      </c>
      <c r="O7642" s="50" t="e">
        <f>INDEX([1]Dados!$M$2:$N$26779,MATCH($P7642,[1]Dados!$N$2:$N$26779,),2)</f>
        <v>#N/A</v>
      </c>
      <c r="P7642">
        <v>178353</v>
      </c>
      <c r="Q7642" s="1">
        <v>37336</v>
      </c>
      <c r="R7642" s="1">
        <v>37406</v>
      </c>
      <c r="S7642" t="s">
        <v>887</v>
      </c>
    </row>
    <row r="7643" spans="1:19" x14ac:dyDescent="0.2">
      <c r="A7643" s="7">
        <v>317160</v>
      </c>
      <c r="B7643" s="3">
        <v>54330</v>
      </c>
      <c r="C7643" s="3" t="s">
        <v>33</v>
      </c>
      <c r="D7643" s="2" t="s">
        <v>855</v>
      </c>
      <c r="E7643" s="3">
        <v>20</v>
      </c>
      <c r="F7643" s="17">
        <v>0</v>
      </c>
      <c r="G7643" s="17">
        <v>1</v>
      </c>
      <c r="H7643" s="17">
        <v>0</v>
      </c>
      <c r="I7643" s="7" t="s">
        <v>146</v>
      </c>
      <c r="J7643" s="7">
        <v>20</v>
      </c>
      <c r="K7643" s="4">
        <v>1214</v>
      </c>
      <c r="L7643" s="5">
        <v>1214.8580999999999</v>
      </c>
      <c r="M7643">
        <v>96130</v>
      </c>
      <c r="N7643" s="33">
        <v>1</v>
      </c>
      <c r="O7643" s="50" t="e">
        <f>INDEX([1]Dados!$M$2:$N$26779,MATCH($P7643,[1]Dados!$N$2:$N$26779,),2)</f>
        <v>#N/A</v>
      </c>
      <c r="P7643">
        <v>178539</v>
      </c>
      <c r="Q7643" s="1">
        <v>37336</v>
      </c>
      <c r="R7643" s="1">
        <v>37406</v>
      </c>
      <c r="S7643" t="s">
        <v>961</v>
      </c>
    </row>
    <row r="7644" spans="1:19" x14ac:dyDescent="0.2">
      <c r="A7644" s="7">
        <v>317160</v>
      </c>
      <c r="B7644" s="3">
        <v>54330</v>
      </c>
      <c r="C7644" s="3" t="s">
        <v>33</v>
      </c>
      <c r="D7644" s="2" t="s">
        <v>855</v>
      </c>
      <c r="E7644" s="3">
        <v>20</v>
      </c>
      <c r="F7644" s="17">
        <v>0</v>
      </c>
      <c r="G7644" s="17">
        <v>1</v>
      </c>
      <c r="H7644" s="17">
        <v>0</v>
      </c>
      <c r="I7644" s="7" t="s">
        <v>147</v>
      </c>
      <c r="J7644" s="7">
        <v>5</v>
      </c>
      <c r="K7644" s="4">
        <v>1214</v>
      </c>
      <c r="L7644" s="5">
        <v>1214.8580999999999</v>
      </c>
      <c r="M7644">
        <v>96130</v>
      </c>
      <c r="N7644" s="33">
        <v>1</v>
      </c>
      <c r="O7644" s="50" t="e">
        <f>INDEX([1]Dados!$M$2:$N$26779,MATCH($P7644,[1]Dados!$N$2:$N$26779,),2)</f>
        <v>#N/A</v>
      </c>
      <c r="P7644">
        <v>178539</v>
      </c>
      <c r="Q7644" s="1">
        <v>37336</v>
      </c>
      <c r="R7644" s="1">
        <v>37406</v>
      </c>
      <c r="S7644" t="s">
        <v>961</v>
      </c>
    </row>
    <row r="7645" spans="1:19" x14ac:dyDescent="0.2">
      <c r="A7645" s="7">
        <v>317160</v>
      </c>
      <c r="B7645" s="3">
        <v>54330</v>
      </c>
      <c r="C7645" s="3" t="s">
        <v>33</v>
      </c>
      <c r="D7645" s="2" t="s">
        <v>855</v>
      </c>
      <c r="E7645" s="3">
        <v>20</v>
      </c>
      <c r="F7645" s="17">
        <v>0</v>
      </c>
      <c r="G7645" s="17">
        <v>1</v>
      </c>
      <c r="H7645" s="17">
        <v>0</v>
      </c>
      <c r="I7645" s="7" t="s">
        <v>3</v>
      </c>
      <c r="J7645" s="7">
        <v>0</v>
      </c>
      <c r="K7645" s="4">
        <v>1214</v>
      </c>
      <c r="L7645" s="5">
        <v>1214.8580999999999</v>
      </c>
      <c r="M7645">
        <v>55690.74</v>
      </c>
      <c r="N7645" s="33">
        <v>1</v>
      </c>
      <c r="O7645" s="50" t="e">
        <f>INDEX([1]Dados!$M$2:$N$26779,MATCH($P7645,[1]Dados!$N$2:$N$26779,),2)</f>
        <v>#N/A</v>
      </c>
      <c r="P7645">
        <v>178500</v>
      </c>
      <c r="Q7645" s="1">
        <v>37336</v>
      </c>
      <c r="R7645" s="1">
        <v>37406</v>
      </c>
      <c r="S7645" t="s">
        <v>2134</v>
      </c>
    </row>
    <row r="7646" spans="1:19" x14ac:dyDescent="0.2">
      <c r="A7646" s="7">
        <v>317160</v>
      </c>
      <c r="B7646" s="3">
        <v>54330</v>
      </c>
      <c r="C7646" s="3" t="s">
        <v>33</v>
      </c>
      <c r="D7646" s="2" t="s">
        <v>855</v>
      </c>
      <c r="E7646" s="3">
        <v>20</v>
      </c>
      <c r="F7646" s="17">
        <v>0</v>
      </c>
      <c r="G7646" s="17">
        <v>1</v>
      </c>
      <c r="H7646" s="17">
        <v>0</v>
      </c>
      <c r="I7646" s="7">
        <v>4.0999999999999996</v>
      </c>
      <c r="J7646" s="7">
        <v>0</v>
      </c>
      <c r="K7646" s="4">
        <v>1293</v>
      </c>
      <c r="L7646" s="5">
        <v>1293.0592999999999</v>
      </c>
      <c r="M7646">
        <v>27213</v>
      </c>
      <c r="N7646" s="33">
        <v>1</v>
      </c>
      <c r="O7646" s="50" t="e">
        <f>INDEX([1]Dados!$M$2:$N$26779,MATCH($P7646,[1]Dados!$N$2:$N$26779,),2)</f>
        <v>#N/A</v>
      </c>
      <c r="P7646">
        <v>178239</v>
      </c>
      <c r="Q7646" s="1">
        <v>37336</v>
      </c>
      <c r="R7646" s="1">
        <v>37406</v>
      </c>
      <c r="S7646" t="s">
        <v>886</v>
      </c>
    </row>
    <row r="7647" spans="1:19" x14ac:dyDescent="0.2">
      <c r="A7647" s="7">
        <v>317160</v>
      </c>
      <c r="B7647" s="3">
        <v>54330</v>
      </c>
      <c r="C7647" s="3" t="s">
        <v>33</v>
      </c>
      <c r="D7647" s="2" t="s">
        <v>855</v>
      </c>
      <c r="E7647" s="3">
        <v>20</v>
      </c>
      <c r="F7647" s="17">
        <v>0</v>
      </c>
      <c r="G7647" s="17">
        <v>1</v>
      </c>
      <c r="H7647" s="17">
        <v>0</v>
      </c>
      <c r="I7647" s="7">
        <v>4.2</v>
      </c>
      <c r="J7647" s="7">
        <v>0</v>
      </c>
      <c r="K7647" s="4">
        <v>1293</v>
      </c>
      <c r="L7647" s="5">
        <v>1293.0592999999999</v>
      </c>
      <c r="M7647">
        <v>27213</v>
      </c>
      <c r="N7647" s="33">
        <v>1</v>
      </c>
      <c r="O7647" s="50" t="e">
        <f>INDEX([1]Dados!$M$2:$N$26779,MATCH($P7647,[1]Dados!$N$2:$N$26779,),2)</f>
        <v>#N/A</v>
      </c>
      <c r="P7647">
        <v>178239</v>
      </c>
      <c r="Q7647" s="1">
        <v>37336</v>
      </c>
      <c r="R7647" s="1">
        <v>37406</v>
      </c>
      <c r="S7647" t="s">
        <v>886</v>
      </c>
    </row>
    <row r="7648" spans="1:19" x14ac:dyDescent="0.2">
      <c r="A7648" s="7">
        <v>317160</v>
      </c>
      <c r="B7648" s="3">
        <v>54330</v>
      </c>
      <c r="C7648" s="3" t="s">
        <v>33</v>
      </c>
      <c r="D7648" s="2" t="s">
        <v>855</v>
      </c>
      <c r="E7648" s="3">
        <v>20</v>
      </c>
      <c r="F7648" s="17">
        <v>0</v>
      </c>
      <c r="G7648" s="17">
        <v>1</v>
      </c>
      <c r="H7648" s="17">
        <v>0</v>
      </c>
      <c r="I7648" s="7">
        <v>4.3</v>
      </c>
      <c r="J7648" s="7">
        <v>22</v>
      </c>
      <c r="K7648" s="4">
        <v>1293</v>
      </c>
      <c r="L7648" s="5">
        <v>1293.0592999999999</v>
      </c>
      <c r="M7648">
        <v>27213</v>
      </c>
      <c r="N7648" s="33">
        <v>1</v>
      </c>
      <c r="O7648" s="50" t="e">
        <f>INDEX([1]Dados!$M$2:$N$26779,MATCH($P7648,[1]Dados!$N$2:$N$26779,),2)</f>
        <v>#N/A</v>
      </c>
      <c r="P7648">
        <v>178239</v>
      </c>
      <c r="Q7648" s="1">
        <v>37336</v>
      </c>
      <c r="R7648" s="1">
        <v>37406</v>
      </c>
      <c r="S7648" t="s">
        <v>886</v>
      </c>
    </row>
    <row r="7649" spans="1:19" x14ac:dyDescent="0.2">
      <c r="A7649" s="7">
        <v>317160</v>
      </c>
      <c r="B7649" s="3">
        <v>54330</v>
      </c>
      <c r="C7649" s="3" t="s">
        <v>33</v>
      </c>
      <c r="D7649" s="2" t="s">
        <v>855</v>
      </c>
      <c r="E7649" s="3">
        <v>20</v>
      </c>
      <c r="F7649" s="17">
        <v>0</v>
      </c>
      <c r="G7649" s="17">
        <v>1</v>
      </c>
      <c r="H7649" s="17">
        <v>0</v>
      </c>
      <c r="I7649" s="7">
        <v>4.4000000000000004</v>
      </c>
      <c r="J7649" s="7">
        <v>22</v>
      </c>
      <c r="K7649" s="4">
        <v>1293</v>
      </c>
      <c r="L7649" s="5">
        <v>1293.0592999999999</v>
      </c>
      <c r="M7649">
        <v>27213</v>
      </c>
      <c r="N7649" s="33">
        <v>1</v>
      </c>
      <c r="O7649" s="50" t="e">
        <f>INDEX([1]Dados!$M$2:$N$26779,MATCH($P7649,[1]Dados!$N$2:$N$26779,),2)</f>
        <v>#N/A</v>
      </c>
      <c r="P7649">
        <v>178239</v>
      </c>
      <c r="Q7649" s="1">
        <v>37336</v>
      </c>
      <c r="R7649" s="1">
        <v>37406</v>
      </c>
      <c r="S7649" t="s">
        <v>886</v>
      </c>
    </row>
    <row r="7650" spans="1:19" x14ac:dyDescent="0.2">
      <c r="A7650" s="7">
        <v>500220</v>
      </c>
      <c r="B7650" s="3">
        <v>90433</v>
      </c>
      <c r="C7650" s="3" t="s">
        <v>42</v>
      </c>
      <c r="D7650" s="2" t="s">
        <v>297</v>
      </c>
      <c r="E7650" s="3">
        <v>20</v>
      </c>
      <c r="F7650" s="17">
        <v>0</v>
      </c>
      <c r="G7650" s="17">
        <v>1</v>
      </c>
      <c r="H7650" s="17">
        <v>0</v>
      </c>
      <c r="I7650" s="7" t="s">
        <v>47</v>
      </c>
      <c r="J7650" s="7">
        <v>14</v>
      </c>
      <c r="K7650" s="4">
        <v>1203</v>
      </c>
      <c r="L7650" s="5">
        <v>1203.0829000000001</v>
      </c>
      <c r="M7650">
        <v>44283.65</v>
      </c>
      <c r="N7650" s="33">
        <v>1</v>
      </c>
      <c r="O7650" s="50" t="e">
        <f>INDEX([1]Dados!$M$2:$N$26779,MATCH($P7650,[1]Dados!$N$2:$N$26779,),2)</f>
        <v>#N/A</v>
      </c>
      <c r="P7650">
        <v>177058</v>
      </c>
      <c r="Q7650" s="1">
        <v>37343</v>
      </c>
      <c r="R7650" s="1">
        <v>37387</v>
      </c>
      <c r="S7650" t="s">
        <v>1821</v>
      </c>
    </row>
    <row r="7651" spans="1:19" x14ac:dyDescent="0.2">
      <c r="A7651" s="7">
        <v>500220</v>
      </c>
      <c r="B7651" s="3">
        <v>90433</v>
      </c>
      <c r="C7651" s="3" t="s">
        <v>42</v>
      </c>
      <c r="D7651" s="2" t="s">
        <v>297</v>
      </c>
      <c r="E7651" s="3">
        <v>20</v>
      </c>
      <c r="F7651" s="17">
        <v>0</v>
      </c>
      <c r="G7651" s="17">
        <v>1</v>
      </c>
      <c r="H7651" s="17">
        <v>0</v>
      </c>
      <c r="I7651" s="7" t="s">
        <v>186</v>
      </c>
      <c r="J7651" s="7">
        <v>28</v>
      </c>
      <c r="K7651" s="4">
        <v>1214</v>
      </c>
      <c r="L7651" s="5">
        <v>1214.0589</v>
      </c>
      <c r="M7651">
        <v>109384</v>
      </c>
      <c r="N7651" s="33">
        <v>1</v>
      </c>
      <c r="O7651" s="50" t="e">
        <f>INDEX([1]Dados!$M$2:$N$26779,MATCH($P7651,[1]Dados!$N$2:$N$26779,),2)</f>
        <v>#N/A</v>
      </c>
      <c r="P7651">
        <v>178588</v>
      </c>
      <c r="Q7651" s="1">
        <v>37343</v>
      </c>
      <c r="R7651" s="1">
        <v>37387</v>
      </c>
      <c r="S7651" t="s">
        <v>1479</v>
      </c>
    </row>
    <row r="7652" spans="1:19" x14ac:dyDescent="0.2">
      <c r="A7652" s="7">
        <v>500220</v>
      </c>
      <c r="B7652" s="3">
        <v>90433</v>
      </c>
      <c r="C7652" s="3" t="s">
        <v>42</v>
      </c>
      <c r="D7652" s="2" t="s">
        <v>297</v>
      </c>
      <c r="E7652" s="3">
        <v>20</v>
      </c>
      <c r="F7652" s="17">
        <v>0</v>
      </c>
      <c r="G7652" s="17">
        <v>1</v>
      </c>
      <c r="H7652" s="17">
        <v>0</v>
      </c>
      <c r="I7652" s="7" t="s">
        <v>187</v>
      </c>
      <c r="J7652" s="7">
        <v>25</v>
      </c>
      <c r="K7652" s="4">
        <v>1214</v>
      </c>
      <c r="L7652" s="5">
        <v>1214.0589</v>
      </c>
      <c r="M7652">
        <v>40840</v>
      </c>
      <c r="N7652" s="33">
        <v>1</v>
      </c>
      <c r="O7652" s="50" t="e">
        <f>INDEX([1]Dados!$M$2:$N$26779,MATCH($P7652,[1]Dados!$N$2:$N$26779,),2)</f>
        <v>#N/A</v>
      </c>
      <c r="P7652">
        <v>178554</v>
      </c>
      <c r="Q7652" s="1">
        <v>37343</v>
      </c>
      <c r="R7652" s="1">
        <v>37387</v>
      </c>
      <c r="S7652" t="s">
        <v>2511</v>
      </c>
    </row>
    <row r="7653" spans="1:19" x14ac:dyDescent="0.2">
      <c r="A7653" s="7">
        <v>500220</v>
      </c>
      <c r="B7653" s="3">
        <v>90433</v>
      </c>
      <c r="C7653" s="3" t="s">
        <v>42</v>
      </c>
      <c r="D7653" s="2" t="s">
        <v>297</v>
      </c>
      <c r="E7653" s="3">
        <v>20</v>
      </c>
      <c r="F7653" s="17">
        <v>0</v>
      </c>
      <c r="G7653" s="17">
        <v>1</v>
      </c>
      <c r="H7653" s="17">
        <v>0</v>
      </c>
      <c r="I7653" s="7" t="s">
        <v>67</v>
      </c>
      <c r="J7653" s="7">
        <v>9</v>
      </c>
      <c r="K7653" s="4">
        <v>1214</v>
      </c>
      <c r="L7653" s="5">
        <v>1214.8577</v>
      </c>
      <c r="M7653">
        <v>226083</v>
      </c>
      <c r="N7653" s="33">
        <v>1</v>
      </c>
      <c r="O7653" s="50" t="e">
        <f>INDEX([1]Dados!$M$2:$N$26779,MATCH($P7653,[1]Dados!$N$2:$N$26779,),2)</f>
        <v>#N/A</v>
      </c>
      <c r="P7653">
        <v>177150</v>
      </c>
      <c r="Q7653" s="1">
        <v>37343</v>
      </c>
      <c r="R7653" s="1">
        <v>37387</v>
      </c>
      <c r="S7653" t="s">
        <v>2492</v>
      </c>
    </row>
    <row r="7654" spans="1:19" x14ac:dyDescent="0.2">
      <c r="A7654" s="7">
        <v>500220</v>
      </c>
      <c r="B7654" s="3">
        <v>90433</v>
      </c>
      <c r="C7654" s="3" t="s">
        <v>42</v>
      </c>
      <c r="D7654" s="2" t="s">
        <v>297</v>
      </c>
      <c r="E7654" s="3">
        <v>20</v>
      </c>
      <c r="F7654" s="17">
        <v>0</v>
      </c>
      <c r="G7654" s="17">
        <v>1</v>
      </c>
      <c r="H7654" s="17">
        <v>0</v>
      </c>
      <c r="I7654" s="7" t="s">
        <v>68</v>
      </c>
      <c r="J7654" s="7">
        <v>30</v>
      </c>
      <c r="K7654" s="4">
        <v>1214</v>
      </c>
      <c r="L7654" s="5">
        <v>1214.8577</v>
      </c>
      <c r="M7654">
        <v>226083</v>
      </c>
      <c r="N7654" s="33">
        <v>1</v>
      </c>
      <c r="O7654" s="50" t="e">
        <f>INDEX([1]Dados!$M$2:$N$26779,MATCH($P7654,[1]Dados!$N$2:$N$26779,),2)</f>
        <v>#N/A</v>
      </c>
      <c r="P7654">
        <v>177150</v>
      </c>
      <c r="Q7654" s="1">
        <v>37343</v>
      </c>
      <c r="R7654" s="1">
        <v>37387</v>
      </c>
      <c r="S7654" t="s">
        <v>2492</v>
      </c>
    </row>
    <row r="7655" spans="1:19" x14ac:dyDescent="0.2">
      <c r="A7655" s="7">
        <v>500220</v>
      </c>
      <c r="B7655" s="3">
        <v>90433</v>
      </c>
      <c r="C7655" s="3" t="s">
        <v>42</v>
      </c>
      <c r="D7655" s="2" t="s">
        <v>297</v>
      </c>
      <c r="E7655" s="3">
        <v>20</v>
      </c>
      <c r="F7655" s="17">
        <v>0</v>
      </c>
      <c r="G7655" s="17">
        <v>1</v>
      </c>
      <c r="H7655" s="17">
        <v>0</v>
      </c>
      <c r="I7655" s="7" t="s">
        <v>69</v>
      </c>
      <c r="J7655" s="7">
        <v>15</v>
      </c>
      <c r="K7655" s="4">
        <v>1214</v>
      </c>
      <c r="L7655" s="5">
        <v>1214.8577</v>
      </c>
      <c r="M7655">
        <v>226083</v>
      </c>
      <c r="N7655" s="33">
        <v>1</v>
      </c>
      <c r="O7655" s="50" t="e">
        <f>INDEX([1]Dados!$M$2:$N$26779,MATCH($P7655,[1]Dados!$N$2:$N$26779,),2)</f>
        <v>#N/A</v>
      </c>
      <c r="P7655">
        <v>177150</v>
      </c>
      <c r="Q7655" s="1">
        <v>37343</v>
      </c>
      <c r="R7655" s="1">
        <v>37387</v>
      </c>
      <c r="S7655" t="s">
        <v>2492</v>
      </c>
    </row>
    <row r="7656" spans="1:19" x14ac:dyDescent="0.2">
      <c r="A7656" s="7">
        <v>500220</v>
      </c>
      <c r="B7656" s="3">
        <v>90433</v>
      </c>
      <c r="C7656" s="3" t="s">
        <v>42</v>
      </c>
      <c r="D7656" s="2" t="s">
        <v>297</v>
      </c>
      <c r="E7656" s="3">
        <v>20</v>
      </c>
      <c r="F7656" s="17">
        <v>0</v>
      </c>
      <c r="G7656" s="17">
        <v>1</v>
      </c>
      <c r="H7656" s="17">
        <v>0</v>
      </c>
      <c r="I7656" s="7" t="s">
        <v>70</v>
      </c>
      <c r="J7656" s="7">
        <v>15</v>
      </c>
      <c r="K7656" s="4">
        <v>1214</v>
      </c>
      <c r="L7656" s="5">
        <v>1214.8577</v>
      </c>
      <c r="M7656">
        <v>226083</v>
      </c>
      <c r="N7656" s="33">
        <v>1</v>
      </c>
      <c r="O7656" s="50" t="e">
        <f>INDEX([1]Dados!$M$2:$N$26779,MATCH($P7656,[1]Dados!$N$2:$N$26779,),2)</f>
        <v>#N/A</v>
      </c>
      <c r="P7656">
        <v>177150</v>
      </c>
      <c r="Q7656" s="1">
        <v>37343</v>
      </c>
      <c r="R7656" s="1">
        <v>37387</v>
      </c>
      <c r="S7656" t="s">
        <v>2492</v>
      </c>
    </row>
    <row r="7657" spans="1:19" x14ac:dyDescent="0.2">
      <c r="A7657" s="7">
        <v>500220</v>
      </c>
      <c r="B7657" s="3">
        <v>90433</v>
      </c>
      <c r="C7657" s="3" t="s">
        <v>42</v>
      </c>
      <c r="D7657" s="2" t="s">
        <v>297</v>
      </c>
      <c r="E7657" s="3">
        <v>20</v>
      </c>
      <c r="F7657" s="17">
        <v>0</v>
      </c>
      <c r="G7657" s="17">
        <v>1</v>
      </c>
      <c r="H7657" s="17">
        <v>0</v>
      </c>
      <c r="I7657" s="7" t="s">
        <v>71</v>
      </c>
      <c r="J7657" s="7">
        <v>10</v>
      </c>
      <c r="K7657" s="4">
        <v>1214</v>
      </c>
      <c r="L7657" s="5">
        <v>1214.8580999999999</v>
      </c>
      <c r="M7657">
        <v>135540</v>
      </c>
      <c r="N7657" s="33">
        <v>1</v>
      </c>
      <c r="O7657" s="50" t="e">
        <f>INDEX([1]Dados!$M$2:$N$26779,MATCH($P7657,[1]Dados!$N$2:$N$26779,),2)</f>
        <v>#N/A</v>
      </c>
      <c r="P7657">
        <v>178387</v>
      </c>
      <c r="Q7657" s="1">
        <v>37343</v>
      </c>
      <c r="R7657" s="1">
        <v>37387</v>
      </c>
      <c r="S7657" t="s">
        <v>960</v>
      </c>
    </row>
    <row r="7658" spans="1:19" x14ac:dyDescent="0.2">
      <c r="A7658" s="7">
        <v>500220</v>
      </c>
      <c r="B7658" s="3">
        <v>90433</v>
      </c>
      <c r="C7658" s="3" t="s">
        <v>42</v>
      </c>
      <c r="D7658" s="2" t="s">
        <v>297</v>
      </c>
      <c r="E7658" s="3">
        <v>20</v>
      </c>
      <c r="F7658" s="17">
        <v>0</v>
      </c>
      <c r="G7658" s="17">
        <v>1</v>
      </c>
      <c r="H7658" s="17">
        <v>0</v>
      </c>
      <c r="I7658" s="7" t="s">
        <v>72</v>
      </c>
      <c r="J7658" s="7">
        <v>10</v>
      </c>
      <c r="K7658" s="4">
        <v>1214</v>
      </c>
      <c r="L7658" s="5">
        <v>1214.8580999999999</v>
      </c>
      <c r="M7658">
        <v>148500</v>
      </c>
      <c r="N7658" s="33">
        <v>1</v>
      </c>
      <c r="O7658" s="50" t="e">
        <f>INDEX([1]Dados!$M$2:$N$26779,MATCH($P7658,[1]Dados!$N$2:$N$26779,),2)</f>
        <v>#N/A</v>
      </c>
      <c r="P7658">
        <v>178398</v>
      </c>
      <c r="Q7658" s="1">
        <v>37343</v>
      </c>
      <c r="R7658" s="1">
        <v>37387</v>
      </c>
      <c r="S7658" t="s">
        <v>959</v>
      </c>
    </row>
    <row r="7659" spans="1:19" x14ac:dyDescent="0.2">
      <c r="A7659" s="7">
        <v>500220</v>
      </c>
      <c r="B7659" s="3">
        <v>90433</v>
      </c>
      <c r="C7659" s="3" t="s">
        <v>42</v>
      </c>
      <c r="D7659" s="2" t="s">
        <v>297</v>
      </c>
      <c r="E7659" s="3">
        <v>20</v>
      </c>
      <c r="F7659" s="17">
        <v>0</v>
      </c>
      <c r="G7659" s="17">
        <v>1</v>
      </c>
      <c r="H7659" s="17">
        <v>0</v>
      </c>
      <c r="I7659" s="7" t="s">
        <v>73</v>
      </c>
      <c r="J7659" s="7">
        <v>7</v>
      </c>
      <c r="K7659" s="4">
        <v>1214</v>
      </c>
      <c r="L7659" s="5">
        <v>1214.8580999999999</v>
      </c>
      <c r="M7659">
        <v>148500</v>
      </c>
      <c r="N7659" s="33">
        <v>1</v>
      </c>
      <c r="O7659" s="50" t="e">
        <f>INDEX([1]Dados!$M$2:$N$26779,MATCH($P7659,[1]Dados!$N$2:$N$26779,),2)</f>
        <v>#N/A</v>
      </c>
      <c r="P7659">
        <v>178398</v>
      </c>
      <c r="Q7659" s="1">
        <v>37343</v>
      </c>
      <c r="R7659" s="1">
        <v>37387</v>
      </c>
      <c r="S7659" t="s">
        <v>959</v>
      </c>
    </row>
    <row r="7660" spans="1:19" x14ac:dyDescent="0.2">
      <c r="A7660" s="7">
        <v>500220</v>
      </c>
      <c r="B7660" s="3">
        <v>90433</v>
      </c>
      <c r="C7660" s="3" t="s">
        <v>42</v>
      </c>
      <c r="D7660" s="2" t="s">
        <v>297</v>
      </c>
      <c r="E7660" s="3">
        <v>20</v>
      </c>
      <c r="F7660" s="17">
        <v>0</v>
      </c>
      <c r="G7660" s="17">
        <v>1</v>
      </c>
      <c r="H7660" s="17">
        <v>0</v>
      </c>
      <c r="I7660" s="7" t="s">
        <v>61</v>
      </c>
      <c r="J7660" s="7">
        <v>10</v>
      </c>
      <c r="K7660" s="4">
        <v>1214</v>
      </c>
      <c r="L7660" s="5">
        <v>1214.8580999999999</v>
      </c>
      <c r="M7660">
        <v>158464</v>
      </c>
      <c r="N7660" s="33">
        <v>1</v>
      </c>
      <c r="O7660" s="50" t="e">
        <f>INDEX([1]Dados!$M$2:$N$26779,MATCH($P7660,[1]Dados!$N$2:$N$26779,),2)</f>
        <v>#N/A</v>
      </c>
      <c r="P7660">
        <v>178399</v>
      </c>
      <c r="Q7660" s="1">
        <v>37343</v>
      </c>
      <c r="R7660" s="1">
        <v>37387</v>
      </c>
      <c r="S7660" t="s">
        <v>959</v>
      </c>
    </row>
    <row r="7661" spans="1:19" x14ac:dyDescent="0.2">
      <c r="A7661" s="7">
        <v>500220</v>
      </c>
      <c r="B7661" s="3">
        <v>90433</v>
      </c>
      <c r="C7661" s="3" t="s">
        <v>42</v>
      </c>
      <c r="D7661" s="2" t="s">
        <v>297</v>
      </c>
      <c r="E7661" s="3">
        <v>20</v>
      </c>
      <c r="F7661" s="17">
        <v>0</v>
      </c>
      <c r="G7661" s="17">
        <v>1</v>
      </c>
      <c r="H7661" s="17">
        <v>0</v>
      </c>
      <c r="I7661" s="7" t="s">
        <v>62</v>
      </c>
      <c r="J7661" s="7">
        <v>20</v>
      </c>
      <c r="K7661" s="4">
        <v>1214</v>
      </c>
      <c r="L7661" s="5">
        <v>1214.8580999999999</v>
      </c>
      <c r="M7661">
        <v>158464</v>
      </c>
      <c r="N7661" s="33">
        <v>1</v>
      </c>
      <c r="O7661" s="50" t="e">
        <f>INDEX([1]Dados!$M$2:$N$26779,MATCH($P7661,[1]Dados!$N$2:$N$26779,),2)</f>
        <v>#N/A</v>
      </c>
      <c r="P7661">
        <v>178399</v>
      </c>
      <c r="Q7661" s="1">
        <v>37343</v>
      </c>
      <c r="R7661" s="1">
        <v>37387</v>
      </c>
      <c r="S7661" t="s">
        <v>959</v>
      </c>
    </row>
    <row r="7662" spans="1:19" x14ac:dyDescent="0.2">
      <c r="A7662" s="7">
        <v>500220</v>
      </c>
      <c r="B7662" s="3">
        <v>90433</v>
      </c>
      <c r="C7662" s="3" t="s">
        <v>42</v>
      </c>
      <c r="D7662" s="2" t="s">
        <v>297</v>
      </c>
      <c r="E7662" s="3">
        <v>20</v>
      </c>
      <c r="F7662" s="17">
        <v>0</v>
      </c>
      <c r="G7662" s="17">
        <v>1</v>
      </c>
      <c r="H7662" s="17">
        <v>0</v>
      </c>
      <c r="I7662" s="7" t="s">
        <v>63</v>
      </c>
      <c r="J7662" s="7">
        <v>13</v>
      </c>
      <c r="K7662" s="4">
        <v>1214</v>
      </c>
      <c r="L7662" s="5">
        <v>1214.8580999999999</v>
      </c>
      <c r="M7662">
        <v>63720</v>
      </c>
      <c r="N7662" s="33">
        <v>1</v>
      </c>
      <c r="O7662" s="50" t="e">
        <f>INDEX([1]Dados!$M$2:$N$26779,MATCH($P7662,[1]Dados!$N$2:$N$26779,),2)</f>
        <v>#N/A</v>
      </c>
      <c r="P7662">
        <v>178544</v>
      </c>
      <c r="Q7662" s="1">
        <v>37343</v>
      </c>
      <c r="R7662" s="1">
        <v>37387</v>
      </c>
      <c r="S7662" t="s">
        <v>998</v>
      </c>
    </row>
    <row r="7663" spans="1:19" x14ac:dyDescent="0.2">
      <c r="A7663" s="7">
        <v>500220</v>
      </c>
      <c r="B7663" s="3">
        <v>90433</v>
      </c>
      <c r="C7663" s="3" t="s">
        <v>42</v>
      </c>
      <c r="D7663" s="2" t="s">
        <v>297</v>
      </c>
      <c r="E7663" s="3">
        <v>20</v>
      </c>
      <c r="F7663" s="17">
        <v>0</v>
      </c>
      <c r="G7663" s="17">
        <v>1</v>
      </c>
      <c r="H7663" s="17">
        <v>0</v>
      </c>
      <c r="I7663" s="7" t="s">
        <v>64</v>
      </c>
      <c r="J7663" s="7">
        <v>5</v>
      </c>
      <c r="K7663" s="4">
        <v>1214</v>
      </c>
      <c r="L7663" s="5">
        <v>1214.8580999999999</v>
      </c>
      <c r="M7663">
        <v>200000</v>
      </c>
      <c r="N7663" s="33">
        <v>1</v>
      </c>
      <c r="O7663" s="50" t="e">
        <f>INDEX([1]Dados!$M$2:$N$26779,MATCH($P7663,[1]Dados!$N$2:$N$26779,),2)</f>
        <v>#N/A</v>
      </c>
      <c r="P7663">
        <v>178546</v>
      </c>
      <c r="Q7663" s="1">
        <v>37343</v>
      </c>
      <c r="R7663" s="1">
        <v>37387</v>
      </c>
      <c r="S7663" t="s">
        <v>998</v>
      </c>
    </row>
    <row r="7664" spans="1:19" x14ac:dyDescent="0.2">
      <c r="A7664" s="7">
        <v>500220</v>
      </c>
      <c r="B7664" s="3">
        <v>90433</v>
      </c>
      <c r="C7664" s="3" t="s">
        <v>42</v>
      </c>
      <c r="D7664" s="2" t="s">
        <v>297</v>
      </c>
      <c r="E7664" s="3">
        <v>20</v>
      </c>
      <c r="F7664" s="17">
        <v>0</v>
      </c>
      <c r="G7664" s="17">
        <v>1</v>
      </c>
      <c r="H7664" s="17">
        <v>0</v>
      </c>
      <c r="I7664" s="7" t="s">
        <v>165</v>
      </c>
      <c r="J7664" s="7">
        <v>18</v>
      </c>
      <c r="K7664" s="4">
        <v>1220</v>
      </c>
      <c r="L7664" s="5">
        <v>1214.8580999999999</v>
      </c>
      <c r="M7664">
        <v>15662.62</v>
      </c>
      <c r="N7664" s="33">
        <v>1</v>
      </c>
      <c r="O7664" s="50" t="e">
        <f>INDEX([1]Dados!$M$2:$N$26779,MATCH($P7664,[1]Dados!$N$2:$N$26779,),2)</f>
        <v>#N/A</v>
      </c>
      <c r="P7664">
        <v>178851</v>
      </c>
      <c r="Q7664" s="1">
        <v>37343</v>
      </c>
      <c r="R7664" s="1">
        <v>37387</v>
      </c>
      <c r="S7664" t="s">
        <v>1507</v>
      </c>
    </row>
    <row r="7665" spans="1:19" x14ac:dyDescent="0.2">
      <c r="A7665" s="7">
        <v>500220</v>
      </c>
      <c r="B7665" s="3">
        <v>90433</v>
      </c>
      <c r="C7665" s="3" t="s">
        <v>42</v>
      </c>
      <c r="D7665" s="2" t="s">
        <v>297</v>
      </c>
      <c r="E7665" s="3">
        <v>20</v>
      </c>
      <c r="F7665" s="17">
        <v>0</v>
      </c>
      <c r="G7665" s="17">
        <v>1</v>
      </c>
      <c r="H7665" s="17">
        <v>0</v>
      </c>
      <c r="I7665" s="7">
        <v>3.1</v>
      </c>
      <c r="J7665" s="7">
        <v>7</v>
      </c>
      <c r="K7665" s="4">
        <v>1216</v>
      </c>
      <c r="L7665" s="5">
        <v>1216.0832</v>
      </c>
      <c r="M7665">
        <v>158281</v>
      </c>
      <c r="N7665" s="33">
        <v>1</v>
      </c>
      <c r="O7665" s="50" t="e">
        <f>INDEX([1]Dados!$M$2:$N$26779,MATCH($P7665,[1]Dados!$N$2:$N$26779,),2)</f>
        <v>#N/A</v>
      </c>
      <c r="P7665">
        <v>178396</v>
      </c>
      <c r="Q7665" s="1">
        <v>37343</v>
      </c>
      <c r="R7665" s="1">
        <v>37387</v>
      </c>
      <c r="S7665" t="s">
        <v>960</v>
      </c>
    </row>
    <row r="7666" spans="1:19" x14ac:dyDescent="0.2">
      <c r="A7666" s="7">
        <v>500220</v>
      </c>
      <c r="B7666" s="3">
        <v>90433</v>
      </c>
      <c r="C7666" s="3" t="s">
        <v>42</v>
      </c>
      <c r="D7666" s="2" t="s">
        <v>297</v>
      </c>
      <c r="E7666" s="3">
        <v>20</v>
      </c>
      <c r="F7666" s="17">
        <v>0</v>
      </c>
      <c r="G7666" s="17">
        <v>1</v>
      </c>
      <c r="H7666" s="17">
        <v>0</v>
      </c>
      <c r="I7666" s="7">
        <v>3.2</v>
      </c>
      <c r="J7666" s="7">
        <v>20</v>
      </c>
      <c r="K7666" s="4">
        <v>1216</v>
      </c>
      <c r="L7666" s="5">
        <v>1216.0832</v>
      </c>
      <c r="M7666">
        <v>158281</v>
      </c>
      <c r="N7666" s="33">
        <v>1</v>
      </c>
      <c r="O7666" s="50" t="e">
        <f>INDEX([1]Dados!$M$2:$N$26779,MATCH($P7666,[1]Dados!$N$2:$N$26779,),2)</f>
        <v>#N/A</v>
      </c>
      <c r="P7666">
        <v>178396</v>
      </c>
      <c r="Q7666" s="1">
        <v>37343</v>
      </c>
      <c r="R7666" s="1">
        <v>37387</v>
      </c>
      <c r="S7666" t="s">
        <v>960</v>
      </c>
    </row>
    <row r="7667" spans="1:19" x14ac:dyDescent="0.2">
      <c r="A7667" s="7">
        <v>500220</v>
      </c>
      <c r="B7667" s="3">
        <v>90433</v>
      </c>
      <c r="C7667" s="3" t="s">
        <v>42</v>
      </c>
      <c r="D7667" s="2" t="s">
        <v>297</v>
      </c>
      <c r="E7667" s="3">
        <v>20</v>
      </c>
      <c r="F7667" s="17">
        <v>0</v>
      </c>
      <c r="G7667" s="17">
        <v>1</v>
      </c>
      <c r="H7667" s="17">
        <v>0</v>
      </c>
      <c r="I7667" s="7">
        <v>5.0999999999999996</v>
      </c>
      <c r="J7667" s="7">
        <v>15</v>
      </c>
      <c r="K7667" s="4">
        <v>1293</v>
      </c>
      <c r="L7667" s="5">
        <v>1293.0592999999999</v>
      </c>
      <c r="M7667">
        <v>16101.65</v>
      </c>
      <c r="N7667" s="33">
        <v>1</v>
      </c>
      <c r="O7667" s="50" t="e">
        <f>INDEX([1]Dados!$M$2:$N$26779,MATCH($P7667,[1]Dados!$N$2:$N$26779,),2)</f>
        <v>#N/A</v>
      </c>
      <c r="P7667">
        <v>178256</v>
      </c>
      <c r="Q7667" s="1">
        <v>37343</v>
      </c>
      <c r="R7667" s="1">
        <v>37387</v>
      </c>
      <c r="S7667" t="s">
        <v>886</v>
      </c>
    </row>
    <row r="7668" spans="1:19" x14ac:dyDescent="0.2">
      <c r="A7668" s="7">
        <v>500220</v>
      </c>
      <c r="B7668" s="3">
        <v>90433</v>
      </c>
      <c r="C7668" s="3" t="s">
        <v>42</v>
      </c>
      <c r="D7668" s="2" t="s">
        <v>297</v>
      </c>
      <c r="E7668" s="3">
        <v>20</v>
      </c>
      <c r="F7668" s="17">
        <v>0</v>
      </c>
      <c r="G7668" s="17">
        <v>1</v>
      </c>
      <c r="H7668" s="17">
        <v>0</v>
      </c>
      <c r="I7668" s="7">
        <v>5.2</v>
      </c>
      <c r="J7668" s="7">
        <v>29</v>
      </c>
      <c r="K7668" s="4">
        <v>1293</v>
      </c>
      <c r="L7668" s="5">
        <v>1293.0592999999999</v>
      </c>
      <c r="M7668">
        <v>16101.65</v>
      </c>
      <c r="N7668" s="33">
        <v>1</v>
      </c>
      <c r="O7668" s="50" t="e">
        <f>INDEX([1]Dados!$M$2:$N$26779,MATCH($P7668,[1]Dados!$N$2:$N$26779,),2)</f>
        <v>#N/A</v>
      </c>
      <c r="P7668">
        <v>178256</v>
      </c>
      <c r="Q7668" s="1">
        <v>37343</v>
      </c>
      <c r="R7668" s="1">
        <v>37387</v>
      </c>
      <c r="S7668" t="s">
        <v>886</v>
      </c>
    </row>
    <row r="7669" spans="1:19" x14ac:dyDescent="0.2">
      <c r="A7669" s="7">
        <v>500220</v>
      </c>
      <c r="B7669" s="3">
        <v>90433</v>
      </c>
      <c r="C7669" s="3" t="s">
        <v>42</v>
      </c>
      <c r="D7669" s="2" t="s">
        <v>297</v>
      </c>
      <c r="E7669" s="3">
        <v>20</v>
      </c>
      <c r="F7669" s="17">
        <v>0</v>
      </c>
      <c r="G7669" s="17">
        <v>1</v>
      </c>
      <c r="H7669" s="17">
        <v>0</v>
      </c>
      <c r="I7669" s="7">
        <v>5.3</v>
      </c>
      <c r="J7669" s="7">
        <v>22</v>
      </c>
      <c r="K7669" s="4">
        <v>1293</v>
      </c>
      <c r="L7669" s="5">
        <v>1293.0592999999999</v>
      </c>
      <c r="M7669">
        <v>16101.65</v>
      </c>
      <c r="N7669" s="33">
        <v>1</v>
      </c>
      <c r="O7669" s="50" t="e">
        <f>INDEX([1]Dados!$M$2:$N$26779,MATCH($P7669,[1]Dados!$N$2:$N$26779,),2)</f>
        <v>#N/A</v>
      </c>
      <c r="P7669">
        <v>178256</v>
      </c>
      <c r="Q7669" s="1">
        <v>37343</v>
      </c>
      <c r="R7669" s="1">
        <v>37387</v>
      </c>
      <c r="S7669" t="s">
        <v>886</v>
      </c>
    </row>
    <row r="7670" spans="1:19" x14ac:dyDescent="0.2">
      <c r="A7670" s="7">
        <v>500220</v>
      </c>
      <c r="B7670" s="3">
        <v>90433</v>
      </c>
      <c r="C7670" s="3" t="s">
        <v>42</v>
      </c>
      <c r="D7670" s="2" t="s">
        <v>297</v>
      </c>
      <c r="E7670" s="3">
        <v>20</v>
      </c>
      <c r="F7670" s="17">
        <v>0</v>
      </c>
      <c r="G7670" s="17">
        <v>1</v>
      </c>
      <c r="H7670" s="17">
        <v>0</v>
      </c>
      <c r="I7670" s="7">
        <v>5.4</v>
      </c>
      <c r="J7670" s="7">
        <v>11</v>
      </c>
      <c r="K7670" s="4">
        <v>1293</v>
      </c>
      <c r="L7670" s="5">
        <v>1293.0592999999999</v>
      </c>
      <c r="M7670">
        <v>16101.65</v>
      </c>
      <c r="N7670" s="33">
        <v>1</v>
      </c>
      <c r="O7670" s="50" t="e">
        <f>INDEX([1]Dados!$M$2:$N$26779,MATCH($P7670,[1]Dados!$N$2:$N$26779,),2)</f>
        <v>#N/A</v>
      </c>
      <c r="P7670">
        <v>178256</v>
      </c>
      <c r="Q7670" s="1">
        <v>37343</v>
      </c>
      <c r="R7670" s="1">
        <v>37387</v>
      </c>
      <c r="S7670" t="s">
        <v>886</v>
      </c>
    </row>
    <row r="7671" spans="1:19" x14ac:dyDescent="0.2">
      <c r="A7671" s="7">
        <v>510480</v>
      </c>
      <c r="B7671" s="3">
        <v>90956</v>
      </c>
      <c r="C7671" s="3" t="s">
        <v>38</v>
      </c>
      <c r="D7671" s="2" t="s">
        <v>504</v>
      </c>
      <c r="E7671" s="3">
        <v>20</v>
      </c>
      <c r="F7671" s="17">
        <v>0</v>
      </c>
      <c r="G7671" s="17">
        <v>1</v>
      </c>
      <c r="H7671" s="17">
        <v>0</v>
      </c>
      <c r="I7671" s="7" t="s">
        <v>3</v>
      </c>
      <c r="J7671" s="7">
        <v>98</v>
      </c>
      <c r="K7671" s="4">
        <v>1</v>
      </c>
      <c r="L7671" s="5">
        <v>1.3375999999999999</v>
      </c>
      <c r="M7671">
        <v>163145.20000000001</v>
      </c>
      <c r="N7671" s="33">
        <v>1</v>
      </c>
      <c r="O7671" s="50" t="e">
        <f>INDEX([1]Dados!$M$2:$N$26779,MATCH($P7671,[1]Dados!$N$2:$N$26779,),2)</f>
        <v>#N/A</v>
      </c>
      <c r="P7671">
        <v>178570</v>
      </c>
      <c r="Q7671" s="1">
        <v>37337</v>
      </c>
      <c r="R7671" s="1">
        <v>37397</v>
      </c>
      <c r="S7671" t="s">
        <v>2134</v>
      </c>
    </row>
    <row r="7672" spans="1:19" x14ac:dyDescent="0.2">
      <c r="A7672" s="7">
        <v>510480</v>
      </c>
      <c r="B7672" s="3">
        <v>90956</v>
      </c>
      <c r="C7672" s="3" t="s">
        <v>38</v>
      </c>
      <c r="D7672" s="2" t="s">
        <v>504</v>
      </c>
      <c r="E7672" s="3">
        <v>20</v>
      </c>
      <c r="F7672" s="17">
        <v>0</v>
      </c>
      <c r="G7672" s="17">
        <v>1</v>
      </c>
      <c r="H7672" s="17">
        <v>0</v>
      </c>
      <c r="I7672" s="7">
        <v>1.1000000000000001</v>
      </c>
      <c r="J7672" s="7">
        <v>9</v>
      </c>
      <c r="K7672" s="4">
        <v>119</v>
      </c>
      <c r="L7672" s="5">
        <v>119.5528</v>
      </c>
      <c r="M7672">
        <v>334934</v>
      </c>
      <c r="N7672" s="33">
        <v>1</v>
      </c>
      <c r="O7672" s="50" t="e">
        <f>INDEX([1]Dados!$M$2:$N$26779,MATCH($P7672,[1]Dados!$N$2:$N$26779,),2)</f>
        <v>#N/A</v>
      </c>
      <c r="P7672">
        <v>179013</v>
      </c>
      <c r="Q7672" s="1">
        <v>37337</v>
      </c>
      <c r="R7672" s="1">
        <v>37397</v>
      </c>
      <c r="S7672" t="s">
        <v>1429</v>
      </c>
    </row>
    <row r="7673" spans="1:19" x14ac:dyDescent="0.2">
      <c r="A7673" s="7">
        <v>510480</v>
      </c>
      <c r="B7673" s="3">
        <v>90956</v>
      </c>
      <c r="C7673" s="3" t="s">
        <v>38</v>
      </c>
      <c r="D7673" s="2" t="s">
        <v>504</v>
      </c>
      <c r="E7673" s="3">
        <v>20</v>
      </c>
      <c r="F7673" s="17">
        <v>0</v>
      </c>
      <c r="G7673" s="17">
        <v>1</v>
      </c>
      <c r="H7673" s="17">
        <v>0</v>
      </c>
      <c r="I7673" s="7">
        <v>1.2</v>
      </c>
      <c r="J7673" s="7">
        <v>19</v>
      </c>
      <c r="K7673" s="4">
        <v>119</v>
      </c>
      <c r="L7673" s="5">
        <v>119.5528</v>
      </c>
      <c r="M7673">
        <v>334934</v>
      </c>
      <c r="N7673" s="33">
        <v>1</v>
      </c>
      <c r="O7673" s="50" t="e">
        <f>INDEX([1]Dados!$M$2:$N$26779,MATCH($P7673,[1]Dados!$N$2:$N$26779,),2)</f>
        <v>#N/A</v>
      </c>
      <c r="P7673">
        <v>179013</v>
      </c>
      <c r="Q7673" s="1">
        <v>37337</v>
      </c>
      <c r="R7673" s="1">
        <v>37397</v>
      </c>
      <c r="S7673" t="s">
        <v>1429</v>
      </c>
    </row>
    <row r="7674" spans="1:19" x14ac:dyDescent="0.2">
      <c r="A7674" s="7">
        <v>510480</v>
      </c>
      <c r="B7674" s="3">
        <v>90956</v>
      </c>
      <c r="C7674" s="3" t="s">
        <v>38</v>
      </c>
      <c r="D7674" s="2" t="s">
        <v>504</v>
      </c>
      <c r="E7674" s="3">
        <v>20</v>
      </c>
      <c r="F7674" s="17">
        <v>0</v>
      </c>
      <c r="G7674" s="17">
        <v>1</v>
      </c>
      <c r="H7674" s="17">
        <v>0</v>
      </c>
      <c r="I7674" s="7">
        <v>1.3</v>
      </c>
      <c r="J7674" s="7">
        <v>14</v>
      </c>
      <c r="K7674" s="4">
        <v>119</v>
      </c>
      <c r="L7674" s="5">
        <v>119.5528</v>
      </c>
      <c r="M7674">
        <v>334934</v>
      </c>
      <c r="N7674" s="33">
        <v>1</v>
      </c>
      <c r="O7674" s="50" t="e">
        <f>INDEX([1]Dados!$M$2:$N$26779,MATCH($P7674,[1]Dados!$N$2:$N$26779,),2)</f>
        <v>#N/A</v>
      </c>
      <c r="P7674">
        <v>179013</v>
      </c>
      <c r="Q7674" s="1">
        <v>37337</v>
      </c>
      <c r="R7674" s="1">
        <v>37397</v>
      </c>
      <c r="S7674" t="s">
        <v>1429</v>
      </c>
    </row>
    <row r="7675" spans="1:19" x14ac:dyDescent="0.2">
      <c r="A7675" s="7">
        <v>510480</v>
      </c>
      <c r="B7675" s="3">
        <v>90956</v>
      </c>
      <c r="C7675" s="3" t="s">
        <v>38</v>
      </c>
      <c r="D7675" s="2" t="s">
        <v>504</v>
      </c>
      <c r="E7675" s="3">
        <v>20</v>
      </c>
      <c r="F7675" s="17">
        <v>0</v>
      </c>
      <c r="G7675" s="17">
        <v>1</v>
      </c>
      <c r="H7675" s="17">
        <v>0</v>
      </c>
      <c r="I7675" s="7">
        <v>1.4</v>
      </c>
      <c r="J7675" s="7">
        <v>18</v>
      </c>
      <c r="K7675" s="4">
        <v>119</v>
      </c>
      <c r="L7675" s="5">
        <v>119.5528</v>
      </c>
      <c r="M7675">
        <v>334934</v>
      </c>
      <c r="N7675" s="33">
        <v>1</v>
      </c>
      <c r="O7675" s="50" t="e">
        <f>INDEX([1]Dados!$M$2:$N$26779,MATCH($P7675,[1]Dados!$N$2:$N$26779,),2)</f>
        <v>#N/A</v>
      </c>
      <c r="P7675">
        <v>179013</v>
      </c>
      <c r="Q7675" s="1">
        <v>37337</v>
      </c>
      <c r="R7675" s="1">
        <v>37397</v>
      </c>
      <c r="S7675" t="s">
        <v>1429</v>
      </c>
    </row>
    <row r="7676" spans="1:19" x14ac:dyDescent="0.2">
      <c r="A7676" s="7">
        <v>510480</v>
      </c>
      <c r="B7676" s="3">
        <v>90956</v>
      </c>
      <c r="C7676" s="3" t="s">
        <v>38</v>
      </c>
      <c r="D7676" s="2" t="s">
        <v>504</v>
      </c>
      <c r="E7676" s="3">
        <v>20</v>
      </c>
      <c r="F7676" s="17">
        <v>0</v>
      </c>
      <c r="G7676" s="17">
        <v>1</v>
      </c>
      <c r="H7676" s="17">
        <v>0</v>
      </c>
      <c r="I7676" s="7">
        <v>2.1</v>
      </c>
      <c r="J7676" s="7">
        <v>25</v>
      </c>
      <c r="K7676" s="4">
        <v>1203</v>
      </c>
      <c r="L7676" s="5">
        <v>1203.0829000000001</v>
      </c>
      <c r="M7676">
        <v>75745.61</v>
      </c>
      <c r="N7676" s="33">
        <v>1</v>
      </c>
      <c r="O7676" s="50" t="e">
        <f>INDEX([1]Dados!$M$2:$N$26779,MATCH($P7676,[1]Dados!$N$2:$N$26779,),2)</f>
        <v>#N/A</v>
      </c>
      <c r="P7676">
        <v>177059</v>
      </c>
      <c r="Q7676" s="1">
        <v>37337</v>
      </c>
      <c r="R7676" s="1">
        <v>37397</v>
      </c>
      <c r="S7676" t="s">
        <v>889</v>
      </c>
    </row>
    <row r="7677" spans="1:19" x14ac:dyDescent="0.2">
      <c r="A7677" s="7">
        <v>510480</v>
      </c>
      <c r="B7677" s="3">
        <v>90956</v>
      </c>
      <c r="C7677" s="3" t="s">
        <v>38</v>
      </c>
      <c r="D7677" s="2" t="s">
        <v>504</v>
      </c>
      <c r="E7677" s="3">
        <v>20</v>
      </c>
      <c r="F7677" s="17">
        <v>0</v>
      </c>
      <c r="G7677" s="17">
        <v>1</v>
      </c>
      <c r="H7677" s="17">
        <v>0</v>
      </c>
      <c r="I7677" s="7">
        <v>2.2000000000000002</v>
      </c>
      <c r="J7677" s="7">
        <v>17</v>
      </c>
      <c r="K7677" s="4">
        <v>1203</v>
      </c>
      <c r="L7677" s="5">
        <v>1203.0829000000001</v>
      </c>
      <c r="M7677">
        <v>75745.61</v>
      </c>
      <c r="N7677" s="33">
        <v>1</v>
      </c>
      <c r="O7677" s="50" t="e">
        <f>INDEX([1]Dados!$M$2:$N$26779,MATCH($P7677,[1]Dados!$N$2:$N$26779,),2)</f>
        <v>#N/A</v>
      </c>
      <c r="P7677">
        <v>177059</v>
      </c>
      <c r="Q7677" s="1">
        <v>37337</v>
      </c>
      <c r="R7677" s="1">
        <v>37397</v>
      </c>
      <c r="S7677" t="s">
        <v>889</v>
      </c>
    </row>
    <row r="7678" spans="1:19" x14ac:dyDescent="0.2">
      <c r="A7678" s="7">
        <v>510480</v>
      </c>
      <c r="B7678" s="3">
        <v>90956</v>
      </c>
      <c r="C7678" s="3" t="s">
        <v>38</v>
      </c>
      <c r="D7678" s="2" t="s">
        <v>504</v>
      </c>
      <c r="E7678" s="3">
        <v>20</v>
      </c>
      <c r="F7678" s="17">
        <v>0</v>
      </c>
      <c r="G7678" s="17">
        <v>1</v>
      </c>
      <c r="H7678" s="17">
        <v>0</v>
      </c>
      <c r="I7678" s="7" t="s">
        <v>3</v>
      </c>
      <c r="J7678" s="7">
        <v>98</v>
      </c>
      <c r="K7678" s="4">
        <v>1214</v>
      </c>
      <c r="L7678" s="5">
        <v>1214.0589</v>
      </c>
      <c r="M7678">
        <v>518400</v>
      </c>
      <c r="N7678" s="33">
        <v>1</v>
      </c>
      <c r="O7678" s="50" t="e">
        <f>INDEX([1]Dados!$M$2:$N$26779,MATCH($P7678,[1]Dados!$N$2:$N$26779,),2)</f>
        <v>#N/A</v>
      </c>
      <c r="P7678">
        <v>178397</v>
      </c>
      <c r="Q7678" s="1">
        <v>37337</v>
      </c>
      <c r="R7678" s="1">
        <v>37397</v>
      </c>
      <c r="S7678" t="s">
        <v>915</v>
      </c>
    </row>
    <row r="7679" spans="1:19" x14ac:dyDescent="0.2">
      <c r="A7679" s="7">
        <v>510480</v>
      </c>
      <c r="B7679" s="3">
        <v>90956</v>
      </c>
      <c r="C7679" s="3" t="s">
        <v>38</v>
      </c>
      <c r="D7679" s="2" t="s">
        <v>504</v>
      </c>
      <c r="E7679" s="3">
        <v>20</v>
      </c>
      <c r="F7679" s="17">
        <v>0</v>
      </c>
      <c r="G7679" s="17">
        <v>1</v>
      </c>
      <c r="H7679" s="17">
        <v>0</v>
      </c>
      <c r="I7679" s="7">
        <v>4.0999999999999996</v>
      </c>
      <c r="J7679" s="7">
        <v>20</v>
      </c>
      <c r="K7679" s="4">
        <v>1214</v>
      </c>
      <c r="L7679" s="5">
        <v>1214.8577</v>
      </c>
      <c r="M7679">
        <v>695831</v>
      </c>
      <c r="N7679" s="33">
        <v>1</v>
      </c>
      <c r="O7679" s="50" t="e">
        <f>INDEX([1]Dados!$M$2:$N$26779,MATCH($P7679,[1]Dados!$N$2:$N$26779,),2)</f>
        <v>#N/A</v>
      </c>
      <c r="P7679">
        <v>177161</v>
      </c>
      <c r="Q7679" s="1">
        <v>37337</v>
      </c>
      <c r="R7679" s="1">
        <v>37397</v>
      </c>
      <c r="S7679" t="s">
        <v>914</v>
      </c>
    </row>
    <row r="7680" spans="1:19" x14ac:dyDescent="0.2">
      <c r="A7680" s="7">
        <v>510480</v>
      </c>
      <c r="B7680" s="3">
        <v>90956</v>
      </c>
      <c r="C7680" s="3" t="s">
        <v>38</v>
      </c>
      <c r="D7680" s="2" t="s">
        <v>504</v>
      </c>
      <c r="E7680" s="3">
        <v>20</v>
      </c>
      <c r="F7680" s="17">
        <v>0</v>
      </c>
      <c r="G7680" s="17">
        <v>1</v>
      </c>
      <c r="H7680" s="17">
        <v>0</v>
      </c>
      <c r="I7680" s="7">
        <v>4.2</v>
      </c>
      <c r="J7680" s="7">
        <v>25</v>
      </c>
      <c r="K7680" s="4">
        <v>1214</v>
      </c>
      <c r="L7680" s="5">
        <v>1214.8577</v>
      </c>
      <c r="M7680">
        <v>695831</v>
      </c>
      <c r="N7680" s="33">
        <v>1</v>
      </c>
      <c r="O7680" s="50" t="e">
        <f>INDEX([1]Dados!$M$2:$N$26779,MATCH($P7680,[1]Dados!$N$2:$N$26779,),2)</f>
        <v>#N/A</v>
      </c>
      <c r="P7680">
        <v>177161</v>
      </c>
      <c r="Q7680" s="1">
        <v>37337</v>
      </c>
      <c r="R7680" s="1">
        <v>37397</v>
      </c>
      <c r="S7680" t="s">
        <v>914</v>
      </c>
    </row>
    <row r="7681" spans="1:19" x14ac:dyDescent="0.2">
      <c r="A7681" s="7">
        <v>510480</v>
      </c>
      <c r="B7681" s="3">
        <v>90956</v>
      </c>
      <c r="C7681" s="3" t="s">
        <v>38</v>
      </c>
      <c r="D7681" s="2" t="s">
        <v>504</v>
      </c>
      <c r="E7681" s="3">
        <v>20</v>
      </c>
      <c r="F7681" s="17">
        <v>0</v>
      </c>
      <c r="G7681" s="17">
        <v>1</v>
      </c>
      <c r="H7681" s="17">
        <v>0</v>
      </c>
      <c r="I7681" s="7">
        <v>4.3</v>
      </c>
      <c r="J7681" s="7">
        <v>7</v>
      </c>
      <c r="K7681" s="4">
        <v>1214</v>
      </c>
      <c r="L7681" s="5">
        <v>1214.8577</v>
      </c>
      <c r="M7681">
        <v>695831</v>
      </c>
      <c r="N7681" s="33">
        <v>1</v>
      </c>
      <c r="O7681" s="50" t="e">
        <f>INDEX([1]Dados!$M$2:$N$26779,MATCH($P7681,[1]Dados!$N$2:$N$26779,),2)</f>
        <v>#N/A</v>
      </c>
      <c r="P7681">
        <v>177161</v>
      </c>
      <c r="Q7681" s="1">
        <v>37337</v>
      </c>
      <c r="R7681" s="1">
        <v>37397</v>
      </c>
      <c r="S7681" t="s">
        <v>914</v>
      </c>
    </row>
    <row r="7682" spans="1:19" x14ac:dyDescent="0.2">
      <c r="A7682" s="7">
        <v>510480</v>
      </c>
      <c r="B7682" s="3">
        <v>90956</v>
      </c>
      <c r="C7682" s="3" t="s">
        <v>38</v>
      </c>
      <c r="D7682" s="2" t="s">
        <v>504</v>
      </c>
      <c r="E7682" s="3">
        <v>20</v>
      </c>
      <c r="F7682" s="17">
        <v>0</v>
      </c>
      <c r="G7682" s="17">
        <v>1</v>
      </c>
      <c r="H7682" s="17">
        <v>0</v>
      </c>
      <c r="I7682" s="7">
        <v>4.4000000000000004</v>
      </c>
      <c r="J7682" s="7">
        <v>20</v>
      </c>
      <c r="K7682" s="4">
        <v>1214</v>
      </c>
      <c r="L7682" s="5">
        <v>1214.8577</v>
      </c>
      <c r="M7682">
        <v>695831</v>
      </c>
      <c r="N7682" s="33">
        <v>1</v>
      </c>
      <c r="O7682" s="50" t="e">
        <f>INDEX([1]Dados!$M$2:$N$26779,MATCH($P7682,[1]Dados!$N$2:$N$26779,),2)</f>
        <v>#N/A</v>
      </c>
      <c r="P7682">
        <v>177161</v>
      </c>
      <c r="Q7682" s="1">
        <v>37337</v>
      </c>
      <c r="R7682" s="1">
        <v>37397</v>
      </c>
      <c r="S7682" t="s">
        <v>914</v>
      </c>
    </row>
    <row r="7683" spans="1:19" x14ac:dyDescent="0.2">
      <c r="A7683" s="7">
        <v>510480</v>
      </c>
      <c r="B7683" s="3">
        <v>90956</v>
      </c>
      <c r="C7683" s="3" t="s">
        <v>38</v>
      </c>
      <c r="D7683" s="2" t="s">
        <v>504</v>
      </c>
      <c r="E7683" s="3">
        <v>20</v>
      </c>
      <c r="F7683" s="17">
        <v>0</v>
      </c>
      <c r="G7683" s="17">
        <v>1</v>
      </c>
      <c r="H7683" s="17">
        <v>0</v>
      </c>
      <c r="I7683" s="7">
        <v>4.5</v>
      </c>
      <c r="J7683" s="7">
        <v>20</v>
      </c>
      <c r="K7683" s="4">
        <v>1214</v>
      </c>
      <c r="L7683" s="5">
        <v>1214.8577</v>
      </c>
      <c r="M7683">
        <v>695831</v>
      </c>
      <c r="N7683" s="33">
        <v>1</v>
      </c>
      <c r="O7683" s="50" t="e">
        <f>INDEX([1]Dados!$M$2:$N$26779,MATCH($P7683,[1]Dados!$N$2:$N$26779,),2)</f>
        <v>#N/A</v>
      </c>
      <c r="P7683">
        <v>177161</v>
      </c>
      <c r="Q7683" s="1">
        <v>37337</v>
      </c>
      <c r="R7683" s="1">
        <v>37397</v>
      </c>
      <c r="S7683" t="s">
        <v>914</v>
      </c>
    </row>
    <row r="7684" spans="1:19" x14ac:dyDescent="0.2">
      <c r="A7684" s="7">
        <v>510480</v>
      </c>
      <c r="B7684" s="3">
        <v>90956</v>
      </c>
      <c r="C7684" s="3" t="s">
        <v>38</v>
      </c>
      <c r="D7684" s="2" t="s">
        <v>504</v>
      </c>
      <c r="E7684" s="3">
        <v>20</v>
      </c>
      <c r="F7684" s="17">
        <v>0</v>
      </c>
      <c r="G7684" s="17">
        <v>1</v>
      </c>
      <c r="H7684" s="17">
        <v>0</v>
      </c>
      <c r="I7684" s="7">
        <v>4.5999999999999996</v>
      </c>
      <c r="J7684" s="7">
        <v>25</v>
      </c>
      <c r="K7684" s="4">
        <v>1214</v>
      </c>
      <c r="L7684" s="5">
        <v>1214.8577</v>
      </c>
      <c r="M7684">
        <v>695831</v>
      </c>
      <c r="N7684" s="33">
        <v>1</v>
      </c>
      <c r="O7684" s="50" t="e">
        <f>INDEX([1]Dados!$M$2:$N$26779,MATCH($P7684,[1]Dados!$N$2:$N$26779,),2)</f>
        <v>#N/A</v>
      </c>
      <c r="P7684">
        <v>177161</v>
      </c>
      <c r="Q7684" s="1">
        <v>37337</v>
      </c>
      <c r="R7684" s="1">
        <v>37397</v>
      </c>
      <c r="S7684" t="s">
        <v>914</v>
      </c>
    </row>
    <row r="7685" spans="1:19" x14ac:dyDescent="0.2">
      <c r="A7685" s="7">
        <v>510480</v>
      </c>
      <c r="B7685" s="3">
        <v>90956</v>
      </c>
      <c r="C7685" s="3" t="s">
        <v>38</v>
      </c>
      <c r="D7685" s="2" t="s">
        <v>504</v>
      </c>
      <c r="E7685" s="3">
        <v>20</v>
      </c>
      <c r="F7685" s="17">
        <v>0</v>
      </c>
      <c r="G7685" s="17">
        <v>1</v>
      </c>
      <c r="H7685" s="17">
        <v>0</v>
      </c>
      <c r="I7685" s="7">
        <v>3.5</v>
      </c>
      <c r="J7685" s="7">
        <v>13</v>
      </c>
      <c r="K7685" s="4">
        <v>1214</v>
      </c>
      <c r="L7685" s="5">
        <v>1214.8580999999999</v>
      </c>
      <c r="M7685">
        <v>1093572.3</v>
      </c>
      <c r="N7685" s="33">
        <v>1</v>
      </c>
      <c r="O7685" s="50" t="e">
        <f>INDEX([1]Dados!$M$2:$N$26779,MATCH($P7685,[1]Dados!$N$2:$N$26779,),2)</f>
        <v>#N/A</v>
      </c>
      <c r="P7685">
        <v>178407</v>
      </c>
      <c r="Q7685" s="1">
        <v>37337</v>
      </c>
      <c r="R7685" s="1">
        <v>37397</v>
      </c>
      <c r="S7685" t="s">
        <v>887</v>
      </c>
    </row>
    <row r="7686" spans="1:19" x14ac:dyDescent="0.2">
      <c r="A7686" s="7">
        <v>510480</v>
      </c>
      <c r="B7686" s="3">
        <v>90956</v>
      </c>
      <c r="C7686" s="3" t="s">
        <v>38</v>
      </c>
      <c r="D7686" s="2" t="s">
        <v>504</v>
      </c>
      <c r="E7686" s="3">
        <v>20</v>
      </c>
      <c r="F7686" s="17">
        <v>0</v>
      </c>
      <c r="G7686" s="17">
        <v>1</v>
      </c>
      <c r="H7686" s="17">
        <v>0</v>
      </c>
      <c r="I7686" s="7">
        <v>3.6</v>
      </c>
      <c r="J7686" s="7">
        <v>15</v>
      </c>
      <c r="K7686" s="4">
        <v>1214</v>
      </c>
      <c r="L7686" s="5">
        <v>1214.8580999999999</v>
      </c>
      <c r="M7686">
        <v>1093572.3</v>
      </c>
      <c r="N7686" s="33">
        <v>1</v>
      </c>
      <c r="O7686" s="50" t="e">
        <f>INDEX([1]Dados!$M$2:$N$26779,MATCH($P7686,[1]Dados!$N$2:$N$26779,),2)</f>
        <v>#N/A</v>
      </c>
      <c r="P7686">
        <v>178407</v>
      </c>
      <c r="Q7686" s="1">
        <v>37337</v>
      </c>
      <c r="R7686" s="1">
        <v>37397</v>
      </c>
      <c r="S7686" t="s">
        <v>887</v>
      </c>
    </row>
    <row r="7687" spans="1:19" x14ac:dyDescent="0.2">
      <c r="A7687" s="7">
        <v>510480</v>
      </c>
      <c r="B7687" s="3">
        <v>90956</v>
      </c>
      <c r="C7687" s="3" t="s">
        <v>38</v>
      </c>
      <c r="D7687" s="2" t="s">
        <v>504</v>
      </c>
      <c r="E7687" s="3">
        <v>20</v>
      </c>
      <c r="F7687" s="17">
        <v>0</v>
      </c>
      <c r="G7687" s="17">
        <v>1</v>
      </c>
      <c r="H7687" s="17">
        <v>0</v>
      </c>
      <c r="I7687" s="7">
        <v>3.7</v>
      </c>
      <c r="J7687" s="7">
        <v>13</v>
      </c>
      <c r="K7687" s="4">
        <v>1214</v>
      </c>
      <c r="L7687" s="5">
        <v>1214.8580999999999</v>
      </c>
      <c r="M7687">
        <v>1093572.3</v>
      </c>
      <c r="N7687" s="33">
        <v>1</v>
      </c>
      <c r="O7687" s="50" t="e">
        <f>INDEX([1]Dados!$M$2:$N$26779,MATCH($P7687,[1]Dados!$N$2:$N$26779,),2)</f>
        <v>#N/A</v>
      </c>
      <c r="P7687">
        <v>178407</v>
      </c>
      <c r="Q7687" s="1">
        <v>37337</v>
      </c>
      <c r="R7687" s="1">
        <v>37397</v>
      </c>
      <c r="S7687" t="s">
        <v>887</v>
      </c>
    </row>
    <row r="7688" spans="1:19" x14ac:dyDescent="0.2">
      <c r="A7688" s="7">
        <v>510480</v>
      </c>
      <c r="B7688" s="3">
        <v>90956</v>
      </c>
      <c r="C7688" s="3" t="s">
        <v>38</v>
      </c>
      <c r="D7688" s="2" t="s">
        <v>504</v>
      </c>
      <c r="E7688" s="3">
        <v>20</v>
      </c>
      <c r="F7688" s="17">
        <v>0</v>
      </c>
      <c r="G7688" s="17">
        <v>1</v>
      </c>
      <c r="H7688" s="17">
        <v>0</v>
      </c>
      <c r="I7688" s="7">
        <v>3.8</v>
      </c>
      <c r="J7688" s="7">
        <v>25</v>
      </c>
      <c r="K7688" s="4">
        <v>1214</v>
      </c>
      <c r="L7688" s="5">
        <v>1214.8580999999999</v>
      </c>
      <c r="M7688">
        <v>1093572.3</v>
      </c>
      <c r="N7688" s="33">
        <v>1</v>
      </c>
      <c r="O7688" s="50" t="e">
        <f>INDEX([1]Dados!$M$2:$N$26779,MATCH($P7688,[1]Dados!$N$2:$N$26779,),2)</f>
        <v>#N/A</v>
      </c>
      <c r="P7688">
        <v>178407</v>
      </c>
      <c r="Q7688" s="1">
        <v>37337</v>
      </c>
      <c r="R7688" s="1">
        <v>37397</v>
      </c>
      <c r="S7688" t="s">
        <v>887</v>
      </c>
    </row>
    <row r="7689" spans="1:19" x14ac:dyDescent="0.2">
      <c r="A7689" s="7">
        <v>510480</v>
      </c>
      <c r="B7689" s="3">
        <v>90956</v>
      </c>
      <c r="C7689" s="3" t="s">
        <v>38</v>
      </c>
      <c r="D7689" s="2" t="s">
        <v>504</v>
      </c>
      <c r="E7689" s="3">
        <v>20</v>
      </c>
      <c r="F7689" s="17">
        <v>0</v>
      </c>
      <c r="G7689" s="17">
        <v>1</v>
      </c>
      <c r="H7689" s="17">
        <v>0</v>
      </c>
      <c r="I7689" s="7">
        <v>3.18</v>
      </c>
      <c r="J7689" s="7">
        <v>18</v>
      </c>
      <c r="K7689" s="4">
        <v>1214</v>
      </c>
      <c r="L7689" s="5">
        <v>1214.8580999999999</v>
      </c>
      <c r="M7689">
        <v>1093572.3</v>
      </c>
      <c r="N7689" s="33">
        <v>1</v>
      </c>
      <c r="O7689" s="50" t="e">
        <f>INDEX([1]Dados!$M$2:$N$26779,MATCH($P7689,[1]Dados!$N$2:$N$26779,),2)</f>
        <v>#N/A</v>
      </c>
      <c r="P7689">
        <v>178412</v>
      </c>
      <c r="Q7689" s="1">
        <v>37337</v>
      </c>
      <c r="R7689" s="1">
        <v>37397</v>
      </c>
      <c r="S7689" t="s">
        <v>960</v>
      </c>
    </row>
    <row r="7690" spans="1:19" x14ac:dyDescent="0.2">
      <c r="A7690" s="7">
        <v>510480</v>
      </c>
      <c r="B7690" s="3">
        <v>90956</v>
      </c>
      <c r="C7690" s="3" t="s">
        <v>38</v>
      </c>
      <c r="D7690" s="2" t="s">
        <v>504</v>
      </c>
      <c r="E7690" s="3">
        <v>20</v>
      </c>
      <c r="F7690" s="17">
        <v>0</v>
      </c>
      <c r="G7690" s="17">
        <v>1</v>
      </c>
      <c r="H7690" s="17">
        <v>0</v>
      </c>
      <c r="I7690" s="7">
        <v>3.19</v>
      </c>
      <c r="J7690" s="7">
        <v>19</v>
      </c>
      <c r="K7690" s="4">
        <v>1214</v>
      </c>
      <c r="L7690" s="5">
        <v>1214.8580999999999</v>
      </c>
      <c r="M7690">
        <v>1093572.3</v>
      </c>
      <c r="N7690" s="33">
        <v>1</v>
      </c>
      <c r="O7690" s="50" t="e">
        <f>INDEX([1]Dados!$M$2:$N$26779,MATCH($P7690,[1]Dados!$N$2:$N$26779,),2)</f>
        <v>#N/A</v>
      </c>
      <c r="P7690">
        <v>178412</v>
      </c>
      <c r="Q7690" s="1">
        <v>37337</v>
      </c>
      <c r="R7690" s="1">
        <v>37397</v>
      </c>
      <c r="S7690" t="s">
        <v>960</v>
      </c>
    </row>
    <row r="7691" spans="1:19" x14ac:dyDescent="0.2">
      <c r="A7691" s="7">
        <v>510480</v>
      </c>
      <c r="B7691" s="3">
        <v>90956</v>
      </c>
      <c r="C7691" s="3" t="s">
        <v>38</v>
      </c>
      <c r="D7691" s="2" t="s">
        <v>504</v>
      </c>
      <c r="E7691" s="3">
        <v>20</v>
      </c>
      <c r="F7691" s="17">
        <v>0</v>
      </c>
      <c r="G7691" s="17">
        <v>1</v>
      </c>
      <c r="H7691" s="17">
        <v>0</v>
      </c>
      <c r="I7691" s="7">
        <v>3.2</v>
      </c>
      <c r="J7691" s="7">
        <v>9</v>
      </c>
      <c r="K7691" s="4">
        <v>1214</v>
      </c>
      <c r="L7691" s="5">
        <v>1214.8580999999999</v>
      </c>
      <c r="M7691">
        <v>1093572.3</v>
      </c>
      <c r="N7691" s="33">
        <v>1</v>
      </c>
      <c r="O7691" s="50" t="e">
        <f>INDEX([1]Dados!$M$2:$N$26779,MATCH($P7691,[1]Dados!$N$2:$N$26779,),2)</f>
        <v>#N/A</v>
      </c>
      <c r="P7691">
        <v>178412</v>
      </c>
      <c r="Q7691" s="1">
        <v>37337</v>
      </c>
      <c r="R7691" s="1">
        <v>37397</v>
      </c>
      <c r="S7691" t="s">
        <v>960</v>
      </c>
    </row>
    <row r="7692" spans="1:19" x14ac:dyDescent="0.2">
      <c r="A7692" s="7">
        <v>510480</v>
      </c>
      <c r="B7692" s="3">
        <v>90956</v>
      </c>
      <c r="C7692" s="3" t="s">
        <v>38</v>
      </c>
      <c r="D7692" s="2" t="s">
        <v>504</v>
      </c>
      <c r="E7692" s="3">
        <v>20</v>
      </c>
      <c r="F7692" s="17">
        <v>0</v>
      </c>
      <c r="G7692" s="17">
        <v>1</v>
      </c>
      <c r="H7692" s="17">
        <v>0</v>
      </c>
      <c r="I7692" s="7">
        <v>3.21</v>
      </c>
      <c r="J7692" s="7">
        <v>19</v>
      </c>
      <c r="K7692" s="4">
        <v>1214</v>
      </c>
      <c r="L7692" s="5">
        <v>1214.8580999999999</v>
      </c>
      <c r="M7692">
        <v>1093572.3</v>
      </c>
      <c r="N7692" s="33">
        <v>1</v>
      </c>
      <c r="O7692" s="50" t="e">
        <f>INDEX([1]Dados!$M$2:$N$26779,MATCH($P7692,[1]Dados!$N$2:$N$26779,),2)</f>
        <v>#N/A</v>
      </c>
      <c r="P7692">
        <v>178412</v>
      </c>
      <c r="Q7692" s="1">
        <v>37337</v>
      </c>
      <c r="R7692" s="1">
        <v>37397</v>
      </c>
      <c r="S7692" t="s">
        <v>960</v>
      </c>
    </row>
    <row r="7693" spans="1:19" x14ac:dyDescent="0.2">
      <c r="A7693" s="7">
        <v>510480</v>
      </c>
      <c r="B7693" s="3">
        <v>90956</v>
      </c>
      <c r="C7693" s="3" t="s">
        <v>38</v>
      </c>
      <c r="D7693" s="2" t="s">
        <v>504</v>
      </c>
      <c r="E7693" s="3">
        <v>20</v>
      </c>
      <c r="F7693" s="17">
        <v>0</v>
      </c>
      <c r="G7693" s="17">
        <v>1</v>
      </c>
      <c r="H7693" s="17">
        <v>0</v>
      </c>
      <c r="I7693" s="7">
        <v>3.22</v>
      </c>
      <c r="J7693" s="7">
        <v>15</v>
      </c>
      <c r="K7693" s="4">
        <v>1214</v>
      </c>
      <c r="L7693" s="5">
        <v>1214.8580999999999</v>
      </c>
      <c r="M7693">
        <v>1093572.3</v>
      </c>
      <c r="N7693" s="33">
        <v>1</v>
      </c>
      <c r="O7693" s="50" t="e">
        <f>INDEX([1]Dados!$M$2:$N$26779,MATCH($P7693,[1]Dados!$N$2:$N$26779,),2)</f>
        <v>#N/A</v>
      </c>
      <c r="P7693">
        <v>178412</v>
      </c>
      <c r="Q7693" s="1">
        <v>37337</v>
      </c>
      <c r="R7693" s="1">
        <v>37397</v>
      </c>
      <c r="S7693" t="s">
        <v>960</v>
      </c>
    </row>
    <row r="7694" spans="1:19" x14ac:dyDescent="0.2">
      <c r="A7694" s="7">
        <v>510480</v>
      </c>
      <c r="B7694" s="3">
        <v>90956</v>
      </c>
      <c r="C7694" s="3" t="s">
        <v>38</v>
      </c>
      <c r="D7694" s="2" t="s">
        <v>504</v>
      </c>
      <c r="E7694" s="3">
        <v>20</v>
      </c>
      <c r="F7694" s="17">
        <v>0</v>
      </c>
      <c r="G7694" s="17">
        <v>1</v>
      </c>
      <c r="H7694" s="17">
        <v>0</v>
      </c>
      <c r="I7694" s="7">
        <v>3.1</v>
      </c>
      <c r="J7694" s="7">
        <v>33</v>
      </c>
      <c r="K7694" s="4">
        <v>1214</v>
      </c>
      <c r="L7694" s="5">
        <v>1214.8580999999999</v>
      </c>
      <c r="M7694">
        <v>1093572.3</v>
      </c>
      <c r="N7694" s="33">
        <v>1</v>
      </c>
      <c r="O7694" s="50" t="e">
        <f>INDEX([1]Dados!$M$2:$N$26779,MATCH($P7694,[1]Dados!$N$2:$N$26779,),2)</f>
        <v>#N/A</v>
      </c>
      <c r="P7694">
        <v>178413</v>
      </c>
      <c r="Q7694" s="1">
        <v>37337</v>
      </c>
      <c r="R7694" s="1">
        <v>37397</v>
      </c>
      <c r="S7694" t="s">
        <v>887</v>
      </c>
    </row>
    <row r="7695" spans="1:19" x14ac:dyDescent="0.2">
      <c r="A7695" s="7">
        <v>510480</v>
      </c>
      <c r="B7695" s="3">
        <v>90956</v>
      </c>
      <c r="C7695" s="3" t="s">
        <v>38</v>
      </c>
      <c r="D7695" s="2" t="s">
        <v>504</v>
      </c>
      <c r="E7695" s="3">
        <v>20</v>
      </c>
      <c r="F7695" s="17">
        <v>0</v>
      </c>
      <c r="G7695" s="17">
        <v>1</v>
      </c>
      <c r="H7695" s="17">
        <v>0</v>
      </c>
      <c r="I7695" s="7">
        <v>3.11</v>
      </c>
      <c r="J7695" s="7">
        <v>9</v>
      </c>
      <c r="K7695" s="4">
        <v>1214</v>
      </c>
      <c r="L7695" s="5">
        <v>1214.8580999999999</v>
      </c>
      <c r="M7695">
        <v>1093572.3</v>
      </c>
      <c r="N7695" s="33">
        <v>1</v>
      </c>
      <c r="O7695" s="50" t="e">
        <f>INDEX([1]Dados!$M$2:$N$26779,MATCH($P7695,[1]Dados!$N$2:$N$26779,),2)</f>
        <v>#N/A</v>
      </c>
      <c r="P7695">
        <v>178413</v>
      </c>
      <c r="Q7695" s="1">
        <v>37337</v>
      </c>
      <c r="R7695" s="1">
        <v>37397</v>
      </c>
      <c r="S7695" t="s">
        <v>887</v>
      </c>
    </row>
    <row r="7696" spans="1:19" x14ac:dyDescent="0.2">
      <c r="A7696" s="7">
        <v>510480</v>
      </c>
      <c r="B7696" s="3">
        <v>90956</v>
      </c>
      <c r="C7696" s="3" t="s">
        <v>38</v>
      </c>
      <c r="D7696" s="2" t="s">
        <v>504</v>
      </c>
      <c r="E7696" s="3">
        <v>20</v>
      </c>
      <c r="F7696" s="17">
        <v>0</v>
      </c>
      <c r="G7696" s="17">
        <v>1</v>
      </c>
      <c r="H7696" s="17">
        <v>0</v>
      </c>
      <c r="I7696" s="7">
        <v>3.12</v>
      </c>
      <c r="J7696" s="7">
        <v>9</v>
      </c>
      <c r="K7696" s="4">
        <v>1214</v>
      </c>
      <c r="L7696" s="5">
        <v>1214.8580999999999</v>
      </c>
      <c r="M7696">
        <v>1093572.3</v>
      </c>
      <c r="N7696" s="33">
        <v>1</v>
      </c>
      <c r="O7696" s="50" t="e">
        <f>INDEX([1]Dados!$M$2:$N$26779,MATCH($P7696,[1]Dados!$N$2:$N$26779,),2)</f>
        <v>#N/A</v>
      </c>
      <c r="P7696">
        <v>178413</v>
      </c>
      <c r="Q7696" s="1">
        <v>37337</v>
      </c>
      <c r="R7696" s="1">
        <v>37397</v>
      </c>
      <c r="S7696" t="s">
        <v>887</v>
      </c>
    </row>
    <row r="7697" spans="1:19" x14ac:dyDescent="0.2">
      <c r="A7697" s="7">
        <v>510480</v>
      </c>
      <c r="B7697" s="3">
        <v>90956</v>
      </c>
      <c r="C7697" s="3" t="s">
        <v>38</v>
      </c>
      <c r="D7697" s="2" t="s">
        <v>504</v>
      </c>
      <c r="E7697" s="3">
        <v>20</v>
      </c>
      <c r="F7697" s="17">
        <v>0</v>
      </c>
      <c r="G7697" s="17">
        <v>1</v>
      </c>
      <c r="H7697" s="17">
        <v>0</v>
      </c>
      <c r="I7697" s="7">
        <v>3.13</v>
      </c>
      <c r="J7697" s="7">
        <v>6</v>
      </c>
      <c r="K7697" s="4">
        <v>1214</v>
      </c>
      <c r="L7697" s="5">
        <v>1214.8580999999999</v>
      </c>
      <c r="M7697">
        <v>1093572.3</v>
      </c>
      <c r="N7697" s="33">
        <v>1</v>
      </c>
      <c r="O7697" s="50" t="e">
        <f>INDEX([1]Dados!$M$2:$N$26779,MATCH($P7697,[1]Dados!$N$2:$N$26779,),2)</f>
        <v>#N/A</v>
      </c>
      <c r="P7697">
        <v>178413</v>
      </c>
      <c r="Q7697" s="1">
        <v>37337</v>
      </c>
      <c r="R7697" s="1">
        <v>37397</v>
      </c>
      <c r="S7697" t="s">
        <v>887</v>
      </c>
    </row>
    <row r="7698" spans="1:19" x14ac:dyDescent="0.2">
      <c r="A7698" s="7">
        <v>510480</v>
      </c>
      <c r="B7698" s="3">
        <v>90956</v>
      </c>
      <c r="C7698" s="3" t="s">
        <v>38</v>
      </c>
      <c r="D7698" s="2" t="s">
        <v>504</v>
      </c>
      <c r="E7698" s="3">
        <v>20</v>
      </c>
      <c r="F7698" s="17">
        <v>0</v>
      </c>
      <c r="G7698" s="17">
        <v>1</v>
      </c>
      <c r="H7698" s="17">
        <v>0</v>
      </c>
      <c r="I7698" s="7">
        <v>3.14</v>
      </c>
      <c r="J7698" s="7">
        <v>25</v>
      </c>
      <c r="K7698" s="4">
        <v>1214</v>
      </c>
      <c r="L7698" s="5">
        <v>1214.8580999999999</v>
      </c>
      <c r="M7698">
        <v>1093572.3</v>
      </c>
      <c r="N7698" s="33">
        <v>1</v>
      </c>
      <c r="O7698" s="50" t="e">
        <f>INDEX([1]Dados!$M$2:$N$26779,MATCH($P7698,[1]Dados!$N$2:$N$26779,),2)</f>
        <v>#N/A</v>
      </c>
      <c r="P7698">
        <v>178413</v>
      </c>
      <c r="Q7698" s="1">
        <v>37337</v>
      </c>
      <c r="R7698" s="1">
        <v>37397</v>
      </c>
      <c r="S7698" t="s">
        <v>887</v>
      </c>
    </row>
    <row r="7699" spans="1:19" x14ac:dyDescent="0.2">
      <c r="A7699" s="7">
        <v>510480</v>
      </c>
      <c r="B7699" s="3">
        <v>90956</v>
      </c>
      <c r="C7699" s="3" t="s">
        <v>38</v>
      </c>
      <c r="D7699" s="2" t="s">
        <v>504</v>
      </c>
      <c r="E7699" s="3">
        <v>20</v>
      </c>
      <c r="F7699" s="17">
        <v>0</v>
      </c>
      <c r="G7699" s="17">
        <v>1</v>
      </c>
      <c r="H7699" s="17">
        <v>0</v>
      </c>
      <c r="I7699" s="7">
        <v>3.15</v>
      </c>
      <c r="J7699" s="7">
        <v>30</v>
      </c>
      <c r="K7699" s="4">
        <v>1214</v>
      </c>
      <c r="L7699" s="5">
        <v>1214.8580999999999</v>
      </c>
      <c r="M7699">
        <v>1093572.3</v>
      </c>
      <c r="N7699" s="33">
        <v>1</v>
      </c>
      <c r="O7699" s="50" t="e">
        <f>INDEX([1]Dados!$M$2:$N$26779,MATCH($P7699,[1]Dados!$N$2:$N$26779,),2)</f>
        <v>#N/A</v>
      </c>
      <c r="P7699">
        <v>178413</v>
      </c>
      <c r="Q7699" s="1">
        <v>37337</v>
      </c>
      <c r="R7699" s="1">
        <v>37397</v>
      </c>
      <c r="S7699" t="s">
        <v>887</v>
      </c>
    </row>
    <row r="7700" spans="1:19" x14ac:dyDescent="0.2">
      <c r="A7700" s="7">
        <v>510480</v>
      </c>
      <c r="B7700" s="3">
        <v>90956</v>
      </c>
      <c r="C7700" s="3" t="s">
        <v>38</v>
      </c>
      <c r="D7700" s="2" t="s">
        <v>504</v>
      </c>
      <c r="E7700" s="3">
        <v>20</v>
      </c>
      <c r="F7700" s="17">
        <v>0</v>
      </c>
      <c r="G7700" s="17">
        <v>1</v>
      </c>
      <c r="H7700" s="17">
        <v>0</v>
      </c>
      <c r="I7700" s="7">
        <v>3.16</v>
      </c>
      <c r="J7700" s="7">
        <v>33</v>
      </c>
      <c r="K7700" s="4">
        <v>1214</v>
      </c>
      <c r="L7700" s="5">
        <v>1214.8580999999999</v>
      </c>
      <c r="M7700">
        <v>1093572.3</v>
      </c>
      <c r="N7700" s="33">
        <v>1</v>
      </c>
      <c r="O7700" s="50" t="e">
        <f>INDEX([1]Dados!$M$2:$N$26779,MATCH($P7700,[1]Dados!$N$2:$N$26779,),2)</f>
        <v>#N/A</v>
      </c>
      <c r="P7700">
        <v>178413</v>
      </c>
      <c r="Q7700" s="1">
        <v>37337</v>
      </c>
      <c r="R7700" s="1">
        <v>37397</v>
      </c>
      <c r="S7700" t="s">
        <v>887</v>
      </c>
    </row>
    <row r="7701" spans="1:19" x14ac:dyDescent="0.2">
      <c r="A7701" s="7">
        <v>510480</v>
      </c>
      <c r="B7701" s="3">
        <v>90956</v>
      </c>
      <c r="C7701" s="3" t="s">
        <v>38</v>
      </c>
      <c r="D7701" s="2" t="s">
        <v>504</v>
      </c>
      <c r="E7701" s="3">
        <v>20</v>
      </c>
      <c r="F7701" s="17">
        <v>0</v>
      </c>
      <c r="G7701" s="17">
        <v>1</v>
      </c>
      <c r="H7701" s="17">
        <v>0</v>
      </c>
      <c r="I7701" s="7">
        <v>3.17</v>
      </c>
      <c r="J7701" s="7">
        <v>6</v>
      </c>
      <c r="K7701" s="4">
        <v>1214</v>
      </c>
      <c r="L7701" s="5">
        <v>1214.8580999999999</v>
      </c>
      <c r="M7701">
        <v>1093572.3</v>
      </c>
      <c r="N7701" s="33">
        <v>1</v>
      </c>
      <c r="O7701" s="50" t="e">
        <f>INDEX([1]Dados!$M$2:$N$26779,MATCH($P7701,[1]Dados!$N$2:$N$26779,),2)</f>
        <v>#N/A</v>
      </c>
      <c r="P7701">
        <v>178413</v>
      </c>
      <c r="Q7701" s="1">
        <v>37337</v>
      </c>
      <c r="R7701" s="1">
        <v>37397</v>
      </c>
      <c r="S7701" t="s">
        <v>887</v>
      </c>
    </row>
    <row r="7702" spans="1:19" x14ac:dyDescent="0.2">
      <c r="A7702" s="7">
        <v>510480</v>
      </c>
      <c r="B7702" s="3">
        <v>90956</v>
      </c>
      <c r="C7702" s="3" t="s">
        <v>38</v>
      </c>
      <c r="D7702" s="2" t="s">
        <v>504</v>
      </c>
      <c r="E7702" s="3">
        <v>20</v>
      </c>
      <c r="F7702" s="17">
        <v>0</v>
      </c>
      <c r="G7702" s="17">
        <v>1</v>
      </c>
      <c r="H7702" s="17">
        <v>0</v>
      </c>
      <c r="I7702" s="7">
        <v>3.9</v>
      </c>
      <c r="J7702" s="7">
        <v>18</v>
      </c>
      <c r="K7702" s="4">
        <v>1214</v>
      </c>
      <c r="L7702" s="5">
        <v>1214.8580999999999</v>
      </c>
      <c r="M7702">
        <v>1093572.3</v>
      </c>
      <c r="N7702" s="33">
        <v>1</v>
      </c>
      <c r="O7702" s="50" t="e">
        <f>INDEX([1]Dados!$M$2:$N$26779,MATCH($P7702,[1]Dados!$N$2:$N$26779,),2)</f>
        <v>#N/A</v>
      </c>
      <c r="P7702">
        <v>178413</v>
      </c>
      <c r="Q7702" s="1">
        <v>37337</v>
      </c>
      <c r="R7702" s="1">
        <v>37397</v>
      </c>
      <c r="S7702" t="s">
        <v>887</v>
      </c>
    </row>
    <row r="7703" spans="1:19" x14ac:dyDescent="0.2">
      <c r="A7703" s="7">
        <v>510480</v>
      </c>
      <c r="B7703" s="3">
        <v>90956</v>
      </c>
      <c r="C7703" s="3" t="s">
        <v>38</v>
      </c>
      <c r="D7703" s="2" t="s">
        <v>504</v>
      </c>
      <c r="E7703" s="3">
        <v>20</v>
      </c>
      <c r="F7703" s="17">
        <v>0</v>
      </c>
      <c r="G7703" s="17">
        <v>1</v>
      </c>
      <c r="H7703" s="17">
        <v>0</v>
      </c>
      <c r="I7703" s="7" t="s">
        <v>3</v>
      </c>
      <c r="J7703" s="7">
        <v>0</v>
      </c>
      <c r="K7703" s="4">
        <v>1214</v>
      </c>
      <c r="L7703" s="5">
        <v>1214.8580999999999</v>
      </c>
      <c r="M7703">
        <v>132000</v>
      </c>
      <c r="N7703" s="33">
        <v>1</v>
      </c>
      <c r="O7703" s="50" t="e">
        <f>INDEX([1]Dados!$M$2:$N$26779,MATCH($P7703,[1]Dados!$N$2:$N$26779,),2)</f>
        <v>#N/A</v>
      </c>
      <c r="P7703">
        <v>178415</v>
      </c>
      <c r="Q7703" s="1">
        <v>37337</v>
      </c>
      <c r="R7703" s="1">
        <v>37397</v>
      </c>
      <c r="S7703" t="s">
        <v>2134</v>
      </c>
    </row>
    <row r="7704" spans="1:19" x14ac:dyDescent="0.2">
      <c r="A7704" s="7">
        <v>510480</v>
      </c>
      <c r="B7704" s="3">
        <v>90956</v>
      </c>
      <c r="C7704" s="3" t="s">
        <v>38</v>
      </c>
      <c r="D7704" s="2" t="s">
        <v>504</v>
      </c>
      <c r="E7704" s="3">
        <v>20</v>
      </c>
      <c r="F7704" s="17">
        <v>0</v>
      </c>
      <c r="G7704" s="17">
        <v>1</v>
      </c>
      <c r="H7704" s="17">
        <v>0</v>
      </c>
      <c r="I7704" s="7">
        <v>3.1</v>
      </c>
      <c r="J7704" s="7">
        <v>20</v>
      </c>
      <c r="K7704" s="4">
        <v>1214</v>
      </c>
      <c r="L7704" s="5">
        <v>1214.8580999999999</v>
      </c>
      <c r="M7704">
        <v>1093572.3</v>
      </c>
      <c r="N7704" s="33">
        <v>1</v>
      </c>
      <c r="O7704" s="50" t="e">
        <f>INDEX([1]Dados!$M$2:$N$26779,MATCH($P7704,[1]Dados!$N$2:$N$26779,),2)</f>
        <v>#N/A</v>
      </c>
      <c r="P7704">
        <v>178417</v>
      </c>
      <c r="Q7704" s="1">
        <v>37337</v>
      </c>
      <c r="R7704" s="1">
        <v>37397</v>
      </c>
      <c r="S7704" t="s">
        <v>960</v>
      </c>
    </row>
    <row r="7705" spans="1:19" x14ac:dyDescent="0.2">
      <c r="A7705" s="7">
        <v>510480</v>
      </c>
      <c r="B7705" s="3">
        <v>90956</v>
      </c>
      <c r="C7705" s="3" t="s">
        <v>38</v>
      </c>
      <c r="D7705" s="2" t="s">
        <v>504</v>
      </c>
      <c r="E7705" s="3">
        <v>20</v>
      </c>
      <c r="F7705" s="17">
        <v>0</v>
      </c>
      <c r="G7705" s="17">
        <v>1</v>
      </c>
      <c r="H7705" s="17">
        <v>0</v>
      </c>
      <c r="I7705" s="7">
        <v>3.2</v>
      </c>
      <c r="J7705" s="7">
        <v>28</v>
      </c>
      <c r="K7705" s="4">
        <v>1214</v>
      </c>
      <c r="L7705" s="5">
        <v>1214.8580999999999</v>
      </c>
      <c r="M7705">
        <v>1093572.3</v>
      </c>
      <c r="N7705" s="33">
        <v>1</v>
      </c>
      <c r="O7705" s="50" t="e">
        <f>INDEX([1]Dados!$M$2:$N$26779,MATCH($P7705,[1]Dados!$N$2:$N$26779,),2)</f>
        <v>#N/A</v>
      </c>
      <c r="P7705">
        <v>178417</v>
      </c>
      <c r="Q7705" s="1">
        <v>37337</v>
      </c>
      <c r="R7705" s="1">
        <v>37397</v>
      </c>
      <c r="S7705" t="s">
        <v>960</v>
      </c>
    </row>
    <row r="7706" spans="1:19" x14ac:dyDescent="0.2">
      <c r="A7706" s="7">
        <v>510480</v>
      </c>
      <c r="B7706" s="3">
        <v>90956</v>
      </c>
      <c r="C7706" s="3" t="s">
        <v>38</v>
      </c>
      <c r="D7706" s="2" t="s">
        <v>504</v>
      </c>
      <c r="E7706" s="3">
        <v>20</v>
      </c>
      <c r="F7706" s="17">
        <v>0</v>
      </c>
      <c r="G7706" s="17">
        <v>1</v>
      </c>
      <c r="H7706" s="17">
        <v>0</v>
      </c>
      <c r="I7706" s="7">
        <v>3.3</v>
      </c>
      <c r="J7706" s="7">
        <v>25</v>
      </c>
      <c r="K7706" s="4">
        <v>1214</v>
      </c>
      <c r="L7706" s="5">
        <v>1214.8580999999999</v>
      </c>
      <c r="M7706">
        <v>1093572.3</v>
      </c>
      <c r="N7706" s="33">
        <v>1</v>
      </c>
      <c r="O7706" s="50" t="e">
        <f>INDEX([1]Dados!$M$2:$N$26779,MATCH($P7706,[1]Dados!$N$2:$N$26779,),2)</f>
        <v>#N/A</v>
      </c>
      <c r="P7706">
        <v>178417</v>
      </c>
      <c r="Q7706" s="1">
        <v>37337</v>
      </c>
      <c r="R7706" s="1">
        <v>37397</v>
      </c>
      <c r="S7706" t="s">
        <v>960</v>
      </c>
    </row>
    <row r="7707" spans="1:19" x14ac:dyDescent="0.2">
      <c r="A7707" s="7">
        <v>510480</v>
      </c>
      <c r="B7707" s="3">
        <v>90956</v>
      </c>
      <c r="C7707" s="3" t="s">
        <v>38</v>
      </c>
      <c r="D7707" s="2" t="s">
        <v>504</v>
      </c>
      <c r="E7707" s="3">
        <v>20</v>
      </c>
      <c r="F7707" s="17">
        <v>0</v>
      </c>
      <c r="G7707" s="17">
        <v>1</v>
      </c>
      <c r="H7707" s="17">
        <v>0</v>
      </c>
      <c r="I7707" s="7">
        <v>3.4</v>
      </c>
      <c r="J7707" s="7">
        <v>24</v>
      </c>
      <c r="K7707" s="4">
        <v>1214</v>
      </c>
      <c r="L7707" s="5">
        <v>1214.8580999999999</v>
      </c>
      <c r="M7707">
        <v>1093572.3</v>
      </c>
      <c r="N7707" s="33">
        <v>1</v>
      </c>
      <c r="O7707" s="50" t="e">
        <f>INDEX([1]Dados!$M$2:$N$26779,MATCH($P7707,[1]Dados!$N$2:$N$26779,),2)</f>
        <v>#N/A</v>
      </c>
      <c r="P7707">
        <v>178417</v>
      </c>
      <c r="Q7707" s="1">
        <v>37337</v>
      </c>
      <c r="R7707" s="1">
        <v>37397</v>
      </c>
      <c r="S7707" t="s">
        <v>960</v>
      </c>
    </row>
    <row r="7708" spans="1:19" x14ac:dyDescent="0.2">
      <c r="A7708" s="7">
        <v>510480</v>
      </c>
      <c r="B7708" s="3">
        <v>90956</v>
      </c>
      <c r="C7708" s="3" t="s">
        <v>38</v>
      </c>
      <c r="D7708" s="2" t="s">
        <v>504</v>
      </c>
      <c r="E7708" s="3">
        <v>20</v>
      </c>
      <c r="F7708" s="17">
        <v>0</v>
      </c>
      <c r="G7708" s="17">
        <v>1</v>
      </c>
      <c r="H7708" s="17">
        <v>0</v>
      </c>
      <c r="I7708" s="7" t="s">
        <v>3</v>
      </c>
      <c r="J7708" s="7">
        <v>98</v>
      </c>
      <c r="K7708" s="4">
        <v>1214</v>
      </c>
      <c r="L7708" s="5">
        <v>1214.8580999999999</v>
      </c>
      <c r="M7708">
        <v>1093572.3</v>
      </c>
      <c r="N7708" s="33">
        <v>1</v>
      </c>
      <c r="O7708" s="50" t="e">
        <f>INDEX([1]Dados!$M$2:$N$26779,MATCH($P7708,[1]Dados!$N$2:$N$26779,),2)</f>
        <v>#N/A</v>
      </c>
      <c r="P7708">
        <v>178420</v>
      </c>
      <c r="Q7708" s="1">
        <v>37337</v>
      </c>
      <c r="R7708" s="1">
        <v>37397</v>
      </c>
      <c r="S7708" t="s">
        <v>887</v>
      </c>
    </row>
    <row r="7709" spans="1:19" x14ac:dyDescent="0.2">
      <c r="A7709" s="7">
        <v>510480</v>
      </c>
      <c r="B7709" s="3">
        <v>90956</v>
      </c>
      <c r="C7709" s="3" t="s">
        <v>38</v>
      </c>
      <c r="D7709" s="2" t="s">
        <v>504</v>
      </c>
      <c r="E7709" s="3">
        <v>20</v>
      </c>
      <c r="F7709" s="17">
        <v>0</v>
      </c>
      <c r="G7709" s="17">
        <v>1</v>
      </c>
      <c r="H7709" s="17">
        <v>0</v>
      </c>
      <c r="I7709" s="7" t="s">
        <v>3</v>
      </c>
      <c r="J7709" s="7">
        <v>98</v>
      </c>
      <c r="K7709" s="4">
        <v>1214</v>
      </c>
      <c r="L7709" s="5">
        <v>1214.8580999999999</v>
      </c>
      <c r="M7709">
        <v>1093572.3</v>
      </c>
      <c r="N7709" s="33">
        <v>1</v>
      </c>
      <c r="O7709" s="50" t="e">
        <f>INDEX([1]Dados!$M$2:$N$26779,MATCH($P7709,[1]Dados!$N$2:$N$26779,),2)</f>
        <v>#N/A</v>
      </c>
      <c r="P7709">
        <v>178422</v>
      </c>
      <c r="Q7709" s="1">
        <v>37337</v>
      </c>
      <c r="R7709" s="1">
        <v>37397</v>
      </c>
      <c r="S7709" t="s">
        <v>2134</v>
      </c>
    </row>
    <row r="7710" spans="1:19" x14ac:dyDescent="0.2">
      <c r="A7710" s="7">
        <v>510480</v>
      </c>
      <c r="B7710" s="3">
        <v>90956</v>
      </c>
      <c r="C7710" s="3" t="s">
        <v>38</v>
      </c>
      <c r="D7710" s="2" t="s">
        <v>504</v>
      </c>
      <c r="E7710" s="3">
        <v>20</v>
      </c>
      <c r="F7710" s="17">
        <v>0</v>
      </c>
      <c r="G7710" s="17">
        <v>1</v>
      </c>
      <c r="H7710" s="17">
        <v>0</v>
      </c>
      <c r="I7710" s="7" t="s">
        <v>3</v>
      </c>
      <c r="J7710" s="7">
        <v>98</v>
      </c>
      <c r="K7710" s="4">
        <v>1214</v>
      </c>
      <c r="L7710" s="5">
        <v>1214.8580999999999</v>
      </c>
      <c r="M7710">
        <v>1093572.3</v>
      </c>
      <c r="N7710" s="33">
        <v>1</v>
      </c>
      <c r="O7710" s="50" t="e">
        <f>INDEX([1]Dados!$M$2:$N$26779,MATCH($P7710,[1]Dados!$N$2:$N$26779,),2)</f>
        <v>#N/A</v>
      </c>
      <c r="P7710">
        <v>179012</v>
      </c>
      <c r="Q7710" s="1">
        <v>37337</v>
      </c>
      <c r="R7710" s="1">
        <v>37397</v>
      </c>
      <c r="S7710" t="s">
        <v>960</v>
      </c>
    </row>
    <row r="7711" spans="1:19" x14ac:dyDescent="0.2">
      <c r="A7711" s="7">
        <v>510480</v>
      </c>
      <c r="B7711" s="3">
        <v>90956</v>
      </c>
      <c r="C7711" s="3" t="s">
        <v>38</v>
      </c>
      <c r="D7711" s="2" t="s">
        <v>504</v>
      </c>
      <c r="E7711" s="3">
        <v>20</v>
      </c>
      <c r="F7711" s="17">
        <v>0</v>
      </c>
      <c r="G7711" s="17">
        <v>1</v>
      </c>
      <c r="H7711" s="17">
        <v>0</v>
      </c>
      <c r="I7711" s="7" t="s">
        <v>3</v>
      </c>
      <c r="J7711" s="7">
        <v>98</v>
      </c>
      <c r="K7711" s="4">
        <v>1216</v>
      </c>
      <c r="L7711" s="5">
        <v>1216.0832</v>
      </c>
      <c r="M7711">
        <v>839200</v>
      </c>
      <c r="N7711" s="33">
        <v>1</v>
      </c>
      <c r="O7711" s="50" t="e">
        <f>INDEX([1]Dados!$M$2:$N$26779,MATCH($P7711,[1]Dados!$N$2:$N$26779,),2)</f>
        <v>#N/A</v>
      </c>
      <c r="P7711">
        <v>178555</v>
      </c>
      <c r="Q7711" s="1">
        <v>37337</v>
      </c>
      <c r="R7711" s="1">
        <v>37397</v>
      </c>
      <c r="S7711" t="s">
        <v>961</v>
      </c>
    </row>
    <row r="7712" spans="1:19" x14ac:dyDescent="0.2">
      <c r="A7712" s="7">
        <v>510480</v>
      </c>
      <c r="B7712" s="3">
        <v>90956</v>
      </c>
      <c r="C7712" s="3" t="s">
        <v>38</v>
      </c>
      <c r="D7712" s="2" t="s">
        <v>504</v>
      </c>
      <c r="E7712" s="3">
        <v>20</v>
      </c>
      <c r="F7712" s="17">
        <v>0</v>
      </c>
      <c r="G7712" s="17">
        <v>1</v>
      </c>
      <c r="H7712" s="17">
        <v>0</v>
      </c>
      <c r="I7712" s="7" t="s">
        <v>3</v>
      </c>
      <c r="J7712" s="7">
        <v>98</v>
      </c>
      <c r="K7712" s="4">
        <v>1216</v>
      </c>
      <c r="L7712" s="5">
        <v>1216.0832</v>
      </c>
      <c r="M7712">
        <v>839200</v>
      </c>
      <c r="N7712" s="33">
        <v>1</v>
      </c>
      <c r="O7712" s="50" t="e">
        <f>INDEX([1]Dados!$M$2:$N$26779,MATCH($P7712,[1]Dados!$N$2:$N$26779,),2)</f>
        <v>#N/A</v>
      </c>
      <c r="P7712">
        <v>178557</v>
      </c>
      <c r="Q7712" s="1">
        <v>37337</v>
      </c>
      <c r="R7712" s="1">
        <v>37397</v>
      </c>
      <c r="S7712" t="s">
        <v>961</v>
      </c>
    </row>
    <row r="7713" spans="1:19" x14ac:dyDescent="0.2">
      <c r="A7713" s="7">
        <v>510480</v>
      </c>
      <c r="B7713" s="3">
        <v>90956</v>
      </c>
      <c r="C7713" s="3" t="s">
        <v>38</v>
      </c>
      <c r="D7713" s="2" t="s">
        <v>504</v>
      </c>
      <c r="E7713" s="3">
        <v>20</v>
      </c>
      <c r="F7713" s="17">
        <v>0</v>
      </c>
      <c r="G7713" s="17">
        <v>1</v>
      </c>
      <c r="H7713" s="17">
        <v>0</v>
      </c>
      <c r="I7713" s="7" t="s">
        <v>3</v>
      </c>
      <c r="J7713" s="7">
        <v>98</v>
      </c>
      <c r="K7713" s="4">
        <v>1216</v>
      </c>
      <c r="L7713" s="5">
        <v>1216.0832</v>
      </c>
      <c r="M7713">
        <v>839200</v>
      </c>
      <c r="N7713" s="33">
        <v>1</v>
      </c>
      <c r="O7713" s="50" t="e">
        <f>INDEX([1]Dados!$M$2:$N$26779,MATCH($P7713,[1]Dados!$N$2:$N$26779,),2)</f>
        <v>#N/A</v>
      </c>
      <c r="P7713">
        <v>178558</v>
      </c>
      <c r="Q7713" s="1">
        <v>37337</v>
      </c>
      <c r="R7713" s="1">
        <v>37397</v>
      </c>
      <c r="S7713" t="s">
        <v>961</v>
      </c>
    </row>
    <row r="7714" spans="1:19" x14ac:dyDescent="0.2">
      <c r="A7714" s="7">
        <v>510480</v>
      </c>
      <c r="B7714" s="3">
        <v>90956</v>
      </c>
      <c r="C7714" s="3" t="s">
        <v>38</v>
      </c>
      <c r="D7714" s="2" t="s">
        <v>504</v>
      </c>
      <c r="E7714" s="3">
        <v>20</v>
      </c>
      <c r="F7714" s="17">
        <v>0</v>
      </c>
      <c r="G7714" s="17">
        <v>1</v>
      </c>
      <c r="H7714" s="17">
        <v>0</v>
      </c>
      <c r="I7714" s="7">
        <v>5.0999999999999996</v>
      </c>
      <c r="J7714" s="7">
        <v>11</v>
      </c>
      <c r="K7714" s="4">
        <v>1293</v>
      </c>
      <c r="L7714" s="5">
        <v>1293.0592999999999</v>
      </c>
      <c r="M7714">
        <v>41415.839999999997</v>
      </c>
      <c r="N7714" s="33">
        <v>1</v>
      </c>
      <c r="O7714" s="50" t="e">
        <f>INDEX([1]Dados!$M$2:$N$26779,MATCH($P7714,[1]Dados!$N$2:$N$26779,),2)</f>
        <v>#N/A</v>
      </c>
      <c r="P7714">
        <v>178257</v>
      </c>
      <c r="Q7714" s="1">
        <v>37337</v>
      </c>
      <c r="R7714" s="1">
        <v>37397</v>
      </c>
      <c r="S7714" t="s">
        <v>886</v>
      </c>
    </row>
    <row r="7715" spans="1:19" x14ac:dyDescent="0.2">
      <c r="A7715" s="7">
        <v>510480</v>
      </c>
      <c r="B7715" s="3">
        <v>90956</v>
      </c>
      <c r="C7715" s="3" t="s">
        <v>38</v>
      </c>
      <c r="D7715" s="2" t="s">
        <v>504</v>
      </c>
      <c r="E7715" s="3">
        <v>20</v>
      </c>
      <c r="F7715" s="17">
        <v>0</v>
      </c>
      <c r="G7715" s="17">
        <v>1</v>
      </c>
      <c r="H7715" s="17">
        <v>0</v>
      </c>
      <c r="I7715" s="7">
        <v>5.2</v>
      </c>
      <c r="J7715" s="7">
        <v>29</v>
      </c>
      <c r="K7715" s="4">
        <v>1293</v>
      </c>
      <c r="L7715" s="5">
        <v>1293.0592999999999</v>
      </c>
      <c r="M7715">
        <v>41415.839999999997</v>
      </c>
      <c r="N7715" s="33">
        <v>1</v>
      </c>
      <c r="O7715" s="50" t="e">
        <f>INDEX([1]Dados!$M$2:$N$26779,MATCH($P7715,[1]Dados!$N$2:$N$26779,),2)</f>
        <v>#N/A</v>
      </c>
      <c r="P7715">
        <v>178257</v>
      </c>
      <c r="Q7715" s="1">
        <v>37337</v>
      </c>
      <c r="R7715" s="1">
        <v>37397</v>
      </c>
      <c r="S7715" t="s">
        <v>886</v>
      </c>
    </row>
    <row r="7716" spans="1:19" x14ac:dyDescent="0.2">
      <c r="A7716" s="7">
        <v>510480</v>
      </c>
      <c r="B7716" s="3">
        <v>90956</v>
      </c>
      <c r="C7716" s="3" t="s">
        <v>38</v>
      </c>
      <c r="D7716" s="2" t="s">
        <v>504</v>
      </c>
      <c r="E7716" s="3">
        <v>20</v>
      </c>
      <c r="F7716" s="17">
        <v>0</v>
      </c>
      <c r="G7716" s="17">
        <v>1</v>
      </c>
      <c r="H7716" s="17">
        <v>0</v>
      </c>
      <c r="I7716" s="7">
        <v>5.3</v>
      </c>
      <c r="J7716" s="7">
        <v>29</v>
      </c>
      <c r="K7716" s="4">
        <v>1293</v>
      </c>
      <c r="L7716" s="5">
        <v>1293.0592999999999</v>
      </c>
      <c r="M7716">
        <v>41415.839999999997</v>
      </c>
      <c r="N7716" s="33">
        <v>1</v>
      </c>
      <c r="O7716" s="50" t="e">
        <f>INDEX([1]Dados!$M$2:$N$26779,MATCH($P7716,[1]Dados!$N$2:$N$26779,),2)</f>
        <v>#N/A</v>
      </c>
      <c r="P7716">
        <v>178257</v>
      </c>
      <c r="Q7716" s="1">
        <v>37337</v>
      </c>
      <c r="R7716" s="1">
        <v>37397</v>
      </c>
      <c r="S7716" t="s">
        <v>886</v>
      </c>
    </row>
    <row r="7717" spans="1:19" x14ac:dyDescent="0.2">
      <c r="A7717" s="7">
        <v>510480</v>
      </c>
      <c r="B7717" s="3">
        <v>90956</v>
      </c>
      <c r="C7717" s="3" t="s">
        <v>38</v>
      </c>
      <c r="D7717" s="2" t="s">
        <v>504</v>
      </c>
      <c r="E7717" s="3">
        <v>20</v>
      </c>
      <c r="F7717" s="17">
        <v>0</v>
      </c>
      <c r="G7717" s="17">
        <v>1</v>
      </c>
      <c r="H7717" s="17">
        <v>0</v>
      </c>
      <c r="I7717" s="7">
        <v>5.4</v>
      </c>
      <c r="J7717" s="7">
        <v>7</v>
      </c>
      <c r="K7717" s="4">
        <v>1293</v>
      </c>
      <c r="L7717" s="5">
        <v>1293.0592999999999</v>
      </c>
      <c r="M7717">
        <v>41415.839999999997</v>
      </c>
      <c r="N7717" s="33">
        <v>1</v>
      </c>
      <c r="O7717" s="50" t="e">
        <f>INDEX([1]Dados!$M$2:$N$26779,MATCH($P7717,[1]Dados!$N$2:$N$26779,),2)</f>
        <v>#N/A</v>
      </c>
      <c r="P7717">
        <v>178257</v>
      </c>
      <c r="Q7717" s="1">
        <v>37337</v>
      </c>
      <c r="R7717" s="1">
        <v>37397</v>
      </c>
      <c r="S7717" t="s">
        <v>886</v>
      </c>
    </row>
    <row r="7718" spans="1:19" x14ac:dyDescent="0.2">
      <c r="A7718" s="7">
        <v>510480</v>
      </c>
      <c r="B7718" s="3">
        <v>90956</v>
      </c>
      <c r="C7718" s="3" t="s">
        <v>38</v>
      </c>
      <c r="D7718" s="2" t="s">
        <v>504</v>
      </c>
      <c r="E7718" s="3">
        <v>20</v>
      </c>
      <c r="F7718" s="17">
        <v>0</v>
      </c>
      <c r="G7718" s="17">
        <v>1</v>
      </c>
      <c r="H7718" s="17">
        <v>0</v>
      </c>
      <c r="I7718" s="7">
        <v>5.5</v>
      </c>
      <c r="J7718" s="7">
        <v>7</v>
      </c>
      <c r="K7718" s="4">
        <v>1293</v>
      </c>
      <c r="L7718" s="5">
        <v>1293.0592999999999</v>
      </c>
      <c r="M7718">
        <v>41415.839999999997</v>
      </c>
      <c r="N7718" s="33">
        <v>1</v>
      </c>
      <c r="O7718" s="50" t="e">
        <f>INDEX([1]Dados!$M$2:$N$26779,MATCH($P7718,[1]Dados!$N$2:$N$26779,),2)</f>
        <v>#N/A</v>
      </c>
      <c r="P7718">
        <v>178257</v>
      </c>
      <c r="Q7718" s="1">
        <v>37337</v>
      </c>
      <c r="R7718" s="1">
        <v>37397</v>
      </c>
      <c r="S7718" t="s">
        <v>886</v>
      </c>
    </row>
    <row r="7719" spans="1:19" x14ac:dyDescent="0.2">
      <c r="A7719" s="7">
        <v>510621</v>
      </c>
      <c r="B7719" s="3">
        <v>98752</v>
      </c>
      <c r="C7719" s="3" t="s">
        <v>38</v>
      </c>
      <c r="D7719" s="2" t="s">
        <v>598</v>
      </c>
      <c r="E7719" s="3">
        <v>20</v>
      </c>
      <c r="F7719" s="17">
        <v>0</v>
      </c>
      <c r="G7719" s="17">
        <v>1</v>
      </c>
      <c r="H7719" s="17">
        <v>0</v>
      </c>
      <c r="I7719" s="7" t="s">
        <v>3</v>
      </c>
      <c r="J7719" s="7">
        <v>0</v>
      </c>
      <c r="K7719" s="4">
        <v>1203</v>
      </c>
      <c r="L7719" s="5">
        <v>1203.0829000000001</v>
      </c>
      <c r="M7719">
        <v>73786.63</v>
      </c>
      <c r="N7719" s="3">
        <v>1</v>
      </c>
      <c r="O7719" s="50" t="e">
        <f>INDEX([1]Dados!$M$2:$N$26779,MATCH($P7719,[1]Dados!$N$2:$N$26779,),2)</f>
        <v>#N/A</v>
      </c>
      <c r="P7719">
        <v>177060</v>
      </c>
      <c r="Q7719" s="1">
        <v>37348</v>
      </c>
      <c r="R7719" s="1">
        <v>37399</v>
      </c>
      <c r="S7719" t="s">
        <v>2134</v>
      </c>
    </row>
    <row r="7720" spans="1:19" x14ac:dyDescent="0.2">
      <c r="A7720" s="7">
        <v>510621</v>
      </c>
      <c r="B7720" s="3">
        <v>98752</v>
      </c>
      <c r="C7720" s="3" t="s">
        <v>38</v>
      </c>
      <c r="D7720" s="2" t="s">
        <v>598</v>
      </c>
      <c r="E7720" s="3">
        <v>20</v>
      </c>
      <c r="F7720" s="17">
        <v>0</v>
      </c>
      <c r="G7720" s="17">
        <v>1</v>
      </c>
      <c r="H7720" s="17">
        <v>0</v>
      </c>
      <c r="I7720" s="7" t="s">
        <v>3</v>
      </c>
      <c r="J7720" s="7">
        <v>0</v>
      </c>
      <c r="K7720" s="4">
        <v>1214</v>
      </c>
      <c r="L7720" s="5">
        <v>1214.0589</v>
      </c>
      <c r="M7720">
        <v>169868</v>
      </c>
      <c r="N7720" s="3">
        <v>1</v>
      </c>
      <c r="O7720" s="50" t="e">
        <f>INDEX([1]Dados!$M$2:$N$26779,MATCH($P7720,[1]Dados!$N$2:$N$26779,),2)</f>
        <v>#N/A</v>
      </c>
      <c r="P7720">
        <v>178560</v>
      </c>
      <c r="Q7720" s="1">
        <v>37348</v>
      </c>
      <c r="R7720" s="1">
        <v>37399</v>
      </c>
      <c r="S7720" t="s">
        <v>2134</v>
      </c>
    </row>
    <row r="7721" spans="1:19" x14ac:dyDescent="0.2">
      <c r="A7721" s="7">
        <v>510621</v>
      </c>
      <c r="B7721" s="3">
        <v>98752</v>
      </c>
      <c r="C7721" s="3" t="s">
        <v>38</v>
      </c>
      <c r="D7721" s="2" t="s">
        <v>598</v>
      </c>
      <c r="E7721" s="3">
        <v>20</v>
      </c>
      <c r="F7721" s="17">
        <v>0</v>
      </c>
      <c r="G7721" s="17">
        <v>1</v>
      </c>
      <c r="H7721" s="17">
        <v>0</v>
      </c>
      <c r="I7721" s="7" t="s">
        <v>3</v>
      </c>
      <c r="J7721" s="7">
        <v>0</v>
      </c>
      <c r="K7721" s="4">
        <v>1214</v>
      </c>
      <c r="L7721" s="5">
        <v>1214.0589</v>
      </c>
      <c r="M7721">
        <v>130260</v>
      </c>
      <c r="N7721" s="3">
        <v>1</v>
      </c>
      <c r="O7721" s="50" t="e">
        <f>INDEX([1]Dados!$M$2:$N$26779,MATCH($P7721,[1]Dados!$N$2:$N$26779,),2)</f>
        <v>#N/A</v>
      </c>
      <c r="P7721">
        <v>178594</v>
      </c>
      <c r="Q7721" s="1">
        <v>37348</v>
      </c>
      <c r="R7721" s="1">
        <v>37399</v>
      </c>
      <c r="S7721" t="s">
        <v>2134</v>
      </c>
    </row>
    <row r="7722" spans="1:19" x14ac:dyDescent="0.2">
      <c r="A7722" s="7">
        <v>510621</v>
      </c>
      <c r="B7722" s="3">
        <v>98752</v>
      </c>
      <c r="C7722" s="3" t="s">
        <v>38</v>
      </c>
      <c r="D7722" s="2" t="s">
        <v>598</v>
      </c>
      <c r="E7722" s="3">
        <v>20</v>
      </c>
      <c r="F7722" s="17">
        <v>0</v>
      </c>
      <c r="G7722" s="17">
        <v>1</v>
      </c>
      <c r="H7722" s="17">
        <v>0</v>
      </c>
      <c r="I7722" s="7" t="s">
        <v>3</v>
      </c>
      <c r="J7722" s="7">
        <v>0</v>
      </c>
      <c r="K7722" s="4">
        <v>1214</v>
      </c>
      <c r="L7722" s="5">
        <v>1214.8577</v>
      </c>
      <c r="M7722">
        <v>175584.5</v>
      </c>
      <c r="N7722" s="3">
        <v>1</v>
      </c>
      <c r="O7722" s="50" t="e">
        <f>INDEX([1]Dados!$M$2:$N$26779,MATCH($P7722,[1]Dados!$N$2:$N$26779,),2)</f>
        <v>#N/A</v>
      </c>
      <c r="P7722">
        <v>177151</v>
      </c>
      <c r="Q7722" s="1">
        <v>37348</v>
      </c>
      <c r="R7722" s="1">
        <v>37399</v>
      </c>
      <c r="S7722" t="s">
        <v>2134</v>
      </c>
    </row>
    <row r="7723" spans="1:19" x14ac:dyDescent="0.2">
      <c r="A7723" s="7">
        <v>510621</v>
      </c>
      <c r="B7723" s="3">
        <v>98752</v>
      </c>
      <c r="C7723" s="3" t="s">
        <v>38</v>
      </c>
      <c r="D7723" s="2" t="s">
        <v>598</v>
      </c>
      <c r="E7723" s="3">
        <v>20</v>
      </c>
      <c r="F7723" s="17">
        <v>0</v>
      </c>
      <c r="G7723" s="17">
        <v>1</v>
      </c>
      <c r="H7723" s="17">
        <v>0</v>
      </c>
      <c r="I7723" s="7" t="s">
        <v>3</v>
      </c>
      <c r="J7723" s="7">
        <v>0</v>
      </c>
      <c r="K7723" s="4">
        <v>1293</v>
      </c>
      <c r="L7723" s="5">
        <v>1293.0592999999999</v>
      </c>
      <c r="M7723" t="s">
        <v>2134</v>
      </c>
      <c r="N7723" s="33">
        <v>1</v>
      </c>
      <c r="O7723" s="50" t="e">
        <f>INDEX([1]Dados!$M$2:$N$26779,MATCH($P7723,[1]Dados!$N$2:$N$26779,),2)</f>
        <v>#N/A</v>
      </c>
      <c r="P7723">
        <v>178258</v>
      </c>
      <c r="Q7723" s="1">
        <v>37348</v>
      </c>
      <c r="R7723" s="1">
        <v>37399</v>
      </c>
      <c r="S7723" t="s">
        <v>2134</v>
      </c>
    </row>
    <row r="7724" spans="1:19" x14ac:dyDescent="0.2">
      <c r="A7724" s="7">
        <v>510621</v>
      </c>
      <c r="B7724" s="3">
        <v>98752</v>
      </c>
      <c r="C7724" s="3" t="s">
        <v>38</v>
      </c>
      <c r="D7724" s="2" t="s">
        <v>598</v>
      </c>
      <c r="E7724" s="3">
        <v>20</v>
      </c>
      <c r="F7724" s="17">
        <v>0</v>
      </c>
      <c r="G7724" s="17">
        <v>1</v>
      </c>
      <c r="H7724" s="17">
        <v>0</v>
      </c>
      <c r="I7724" s="7">
        <v>1.1000000000000001</v>
      </c>
      <c r="J7724" s="7">
        <v>20</v>
      </c>
      <c r="K7724" s="4">
        <v>1214</v>
      </c>
      <c r="L7724" s="5">
        <v>1214.8580999999999</v>
      </c>
      <c r="M7724">
        <v>110468</v>
      </c>
      <c r="N7724" s="3">
        <v>1</v>
      </c>
      <c r="O7724" s="50" t="e">
        <f>INDEX([1]Dados!$M$2:$N$26779,MATCH($P7724,[1]Dados!$N$2:$N$26779,),2)</f>
        <v>#N/A</v>
      </c>
      <c r="P7724">
        <v>178767</v>
      </c>
      <c r="Q7724" s="1">
        <v>37348</v>
      </c>
      <c r="R7724" s="1">
        <v>37399</v>
      </c>
      <c r="S7724" t="s">
        <v>887</v>
      </c>
    </row>
    <row r="7725" spans="1:19" x14ac:dyDescent="0.2">
      <c r="A7725" s="7">
        <v>510621</v>
      </c>
      <c r="B7725" s="3">
        <v>98752</v>
      </c>
      <c r="C7725" s="3" t="s">
        <v>38</v>
      </c>
      <c r="D7725" s="2" t="s">
        <v>598</v>
      </c>
      <c r="E7725" s="3">
        <v>20</v>
      </c>
      <c r="F7725" s="17">
        <v>0</v>
      </c>
      <c r="G7725" s="17">
        <v>1</v>
      </c>
      <c r="H7725" s="17">
        <v>0</v>
      </c>
      <c r="I7725" s="7">
        <v>1.2</v>
      </c>
      <c r="J7725" s="7">
        <v>6</v>
      </c>
      <c r="K7725" s="4">
        <v>1214</v>
      </c>
      <c r="L7725" s="5">
        <v>1214.8580999999999</v>
      </c>
      <c r="M7725">
        <v>88245.16</v>
      </c>
      <c r="N7725" s="3">
        <v>1</v>
      </c>
      <c r="O7725" s="50" t="e">
        <f>INDEX([1]Dados!$M$2:$N$26779,MATCH($P7725,[1]Dados!$N$2:$N$26779,),2)</f>
        <v>#N/A</v>
      </c>
      <c r="P7725">
        <v>178768</v>
      </c>
      <c r="Q7725" s="1">
        <v>37348</v>
      </c>
      <c r="R7725" s="1">
        <v>37399</v>
      </c>
      <c r="S7725" t="s">
        <v>887</v>
      </c>
    </row>
    <row r="7726" spans="1:19" x14ac:dyDescent="0.2">
      <c r="A7726" s="7">
        <v>510621</v>
      </c>
      <c r="B7726" s="3">
        <v>98752</v>
      </c>
      <c r="C7726" s="3" t="s">
        <v>38</v>
      </c>
      <c r="D7726" s="2" t="s">
        <v>598</v>
      </c>
      <c r="E7726" s="3">
        <v>20</v>
      </c>
      <c r="F7726" s="17">
        <v>0</v>
      </c>
      <c r="G7726" s="17">
        <v>1</v>
      </c>
      <c r="H7726" s="17">
        <v>0</v>
      </c>
      <c r="I7726" s="7">
        <v>1.3</v>
      </c>
      <c r="J7726" s="7">
        <v>20</v>
      </c>
      <c r="K7726" s="4">
        <v>1214</v>
      </c>
      <c r="L7726" s="5">
        <v>1214.8580999999999</v>
      </c>
      <c r="M7726">
        <v>88245.16</v>
      </c>
      <c r="N7726" s="3">
        <v>1</v>
      </c>
      <c r="O7726" s="50" t="e">
        <f>INDEX([1]Dados!$M$2:$N$26779,MATCH($P7726,[1]Dados!$N$2:$N$26779,),2)</f>
        <v>#N/A</v>
      </c>
      <c r="P7726">
        <v>178768</v>
      </c>
      <c r="Q7726" s="1">
        <v>37348</v>
      </c>
      <c r="R7726" s="1">
        <v>37399</v>
      </c>
      <c r="S7726" t="s">
        <v>887</v>
      </c>
    </row>
    <row r="7727" spans="1:19" x14ac:dyDescent="0.2">
      <c r="A7727" s="7">
        <v>510621</v>
      </c>
      <c r="B7727" s="3">
        <v>98752</v>
      </c>
      <c r="C7727" s="3" t="s">
        <v>38</v>
      </c>
      <c r="D7727" s="2" t="s">
        <v>598</v>
      </c>
      <c r="E7727" s="3">
        <v>20</v>
      </c>
      <c r="F7727" s="17">
        <v>0</v>
      </c>
      <c r="G7727" s="17">
        <v>1</v>
      </c>
      <c r="H7727" s="17">
        <v>0</v>
      </c>
      <c r="I7727" s="7">
        <v>1.4</v>
      </c>
      <c r="J7727" s="7">
        <v>7</v>
      </c>
      <c r="K7727" s="4">
        <v>1214</v>
      </c>
      <c r="L7727" s="5">
        <v>1214.8580999999999</v>
      </c>
      <c r="M7727">
        <v>79700</v>
      </c>
      <c r="N7727" s="3">
        <v>1</v>
      </c>
      <c r="O7727" s="50" t="e">
        <f>INDEX([1]Dados!$M$2:$N$26779,MATCH($P7727,[1]Dados!$N$2:$N$26779,),2)</f>
        <v>#N/A</v>
      </c>
      <c r="P7727">
        <v>178769</v>
      </c>
      <c r="Q7727" s="1">
        <v>37348</v>
      </c>
      <c r="R7727" s="1">
        <v>37399</v>
      </c>
      <c r="S7727" t="s">
        <v>961</v>
      </c>
    </row>
    <row r="7728" spans="1:19" x14ac:dyDescent="0.2">
      <c r="A7728" s="7">
        <v>150405</v>
      </c>
      <c r="B7728" s="3">
        <v>4103</v>
      </c>
      <c r="C7728" s="3" t="s">
        <v>2</v>
      </c>
      <c r="D7728" s="2" t="s">
        <v>541</v>
      </c>
      <c r="E7728" s="3">
        <v>20</v>
      </c>
      <c r="F7728" s="17">
        <v>0</v>
      </c>
      <c r="G7728" s="17">
        <v>1</v>
      </c>
      <c r="H7728" s="17">
        <v>0</v>
      </c>
      <c r="I7728" s="7">
        <v>1.1000000000000001</v>
      </c>
      <c r="J7728" s="7">
        <v>13</v>
      </c>
      <c r="K7728" s="4">
        <v>122</v>
      </c>
      <c r="L7728" s="5">
        <v>122.76519999999999</v>
      </c>
      <c r="M7728">
        <v>204081.63</v>
      </c>
      <c r="N7728" s="33">
        <v>1</v>
      </c>
      <c r="O7728" s="50" t="e">
        <f>INDEX([1]Dados!$M$2:$N$26779,MATCH($P7728,[1]Dados!$N$2:$N$26779,),2)</f>
        <v>#N/A</v>
      </c>
      <c r="P7728">
        <v>177113</v>
      </c>
      <c r="Q7728" s="1">
        <v>37350</v>
      </c>
      <c r="R7728" s="1">
        <v>37441</v>
      </c>
      <c r="S7728" t="s">
        <v>1068</v>
      </c>
    </row>
    <row r="7729" spans="1:19" x14ac:dyDescent="0.2">
      <c r="A7729" s="7">
        <v>150405</v>
      </c>
      <c r="B7729" s="3">
        <v>4103</v>
      </c>
      <c r="C7729" s="3" t="s">
        <v>2</v>
      </c>
      <c r="D7729" s="2" t="s">
        <v>541</v>
      </c>
      <c r="E7729" s="3">
        <v>20</v>
      </c>
      <c r="F7729" s="17">
        <v>0</v>
      </c>
      <c r="G7729" s="17">
        <v>1</v>
      </c>
      <c r="H7729" s="17">
        <v>0</v>
      </c>
      <c r="I7729" s="7">
        <v>2.1</v>
      </c>
      <c r="J7729" s="7">
        <v>18</v>
      </c>
      <c r="K7729" s="4">
        <v>1203</v>
      </c>
      <c r="L7729" s="5">
        <v>1203.0829000000001</v>
      </c>
      <c r="M7729">
        <v>103555.65</v>
      </c>
      <c r="N7729" s="3">
        <v>1</v>
      </c>
      <c r="O7729" s="50" t="e">
        <f>INDEX([1]Dados!$M$2:$N$26779,MATCH($P7729,[1]Dados!$N$2:$N$26779,),2)</f>
        <v>#N/A</v>
      </c>
      <c r="P7729">
        <v>177061</v>
      </c>
      <c r="Q7729" s="1">
        <v>37350</v>
      </c>
      <c r="R7729" s="1">
        <v>37441</v>
      </c>
      <c r="S7729" t="s">
        <v>889</v>
      </c>
    </row>
    <row r="7730" spans="1:19" x14ac:dyDescent="0.2">
      <c r="A7730" s="7">
        <v>150405</v>
      </c>
      <c r="B7730" s="3">
        <v>4103</v>
      </c>
      <c r="C7730" s="3" t="s">
        <v>2</v>
      </c>
      <c r="D7730" s="2" t="s">
        <v>541</v>
      </c>
      <c r="E7730" s="3">
        <v>20</v>
      </c>
      <c r="F7730" s="17">
        <v>0</v>
      </c>
      <c r="G7730" s="17">
        <v>1</v>
      </c>
      <c r="H7730" s="17">
        <v>0</v>
      </c>
      <c r="I7730" s="7">
        <v>2.2000000000000002</v>
      </c>
      <c r="J7730" s="7">
        <v>20</v>
      </c>
      <c r="K7730" s="4">
        <v>1203</v>
      </c>
      <c r="L7730" s="5">
        <v>1203.0829000000001</v>
      </c>
      <c r="M7730">
        <v>103555.65</v>
      </c>
      <c r="N7730" s="3">
        <v>1</v>
      </c>
      <c r="O7730" s="50" t="e">
        <f>INDEX([1]Dados!$M$2:$N$26779,MATCH($P7730,[1]Dados!$N$2:$N$26779,),2)</f>
        <v>#N/A</v>
      </c>
      <c r="P7730">
        <v>177061</v>
      </c>
      <c r="Q7730" s="1">
        <v>37350</v>
      </c>
      <c r="R7730" s="1">
        <v>37441</v>
      </c>
      <c r="S7730" t="s">
        <v>889</v>
      </c>
    </row>
    <row r="7731" spans="1:19" x14ac:dyDescent="0.2">
      <c r="A7731" s="7">
        <v>150405</v>
      </c>
      <c r="B7731" s="3">
        <v>4103</v>
      </c>
      <c r="C7731" s="3" t="s">
        <v>2</v>
      </c>
      <c r="D7731" s="2" t="s">
        <v>541</v>
      </c>
      <c r="E7731" s="3">
        <v>20</v>
      </c>
      <c r="F7731" s="17">
        <v>0</v>
      </c>
      <c r="G7731" s="17">
        <v>1</v>
      </c>
      <c r="H7731" s="17">
        <v>0</v>
      </c>
      <c r="I7731" s="7">
        <v>3.1</v>
      </c>
      <c r="J7731" s="7">
        <v>23</v>
      </c>
      <c r="K7731" s="4">
        <v>1214</v>
      </c>
      <c r="L7731" s="5">
        <v>1214.0589</v>
      </c>
      <c r="M7731">
        <v>434148</v>
      </c>
      <c r="N7731" s="3">
        <v>1</v>
      </c>
      <c r="O7731" s="50" t="e">
        <f>INDEX([1]Dados!$M$2:$N$26779,MATCH($P7731,[1]Dados!$N$2:$N$26779,),2)</f>
        <v>#N/A</v>
      </c>
      <c r="P7731">
        <v>178561</v>
      </c>
      <c r="Q7731" s="1">
        <v>37350</v>
      </c>
      <c r="R7731" s="1">
        <v>37441</v>
      </c>
      <c r="S7731" t="s">
        <v>1479</v>
      </c>
    </row>
    <row r="7732" spans="1:19" x14ac:dyDescent="0.2">
      <c r="A7732" s="7">
        <v>150405</v>
      </c>
      <c r="B7732" s="3">
        <v>4103</v>
      </c>
      <c r="C7732" s="3" t="s">
        <v>2</v>
      </c>
      <c r="D7732" s="2" t="s">
        <v>541</v>
      </c>
      <c r="E7732" s="3">
        <v>20</v>
      </c>
      <c r="F7732" s="17">
        <v>0</v>
      </c>
      <c r="G7732" s="17">
        <v>1</v>
      </c>
      <c r="H7732" s="17">
        <v>0</v>
      </c>
      <c r="I7732" s="7">
        <v>3.2</v>
      </c>
      <c r="J7732" s="7">
        <v>24</v>
      </c>
      <c r="K7732" s="4">
        <v>1214</v>
      </c>
      <c r="L7732" s="5">
        <v>1214.0589</v>
      </c>
      <c r="M7732">
        <v>434148</v>
      </c>
      <c r="N7732" s="3">
        <v>1</v>
      </c>
      <c r="O7732" s="50" t="e">
        <f>INDEX([1]Dados!$M$2:$N$26779,MATCH($P7732,[1]Dados!$N$2:$N$26779,),2)</f>
        <v>#N/A</v>
      </c>
      <c r="P7732">
        <v>178561</v>
      </c>
      <c r="Q7732" s="1">
        <v>37350</v>
      </c>
      <c r="R7732" s="1">
        <v>37441</v>
      </c>
      <c r="S7732" t="s">
        <v>1479</v>
      </c>
    </row>
    <row r="7733" spans="1:19" x14ac:dyDescent="0.2">
      <c r="A7733" s="7">
        <v>150405</v>
      </c>
      <c r="B7733" s="3">
        <v>4103</v>
      </c>
      <c r="C7733" s="3" t="s">
        <v>2</v>
      </c>
      <c r="D7733" s="2" t="s">
        <v>541</v>
      </c>
      <c r="E7733" s="3">
        <v>20</v>
      </c>
      <c r="F7733" s="17">
        <v>0</v>
      </c>
      <c r="G7733" s="17">
        <v>1</v>
      </c>
      <c r="H7733" s="17">
        <v>0</v>
      </c>
      <c r="I7733" s="7">
        <v>3.3</v>
      </c>
      <c r="J7733" s="7">
        <v>27</v>
      </c>
      <c r="K7733" s="4">
        <v>1214</v>
      </c>
      <c r="L7733" s="5">
        <v>1214.0589</v>
      </c>
      <c r="M7733">
        <v>434148</v>
      </c>
      <c r="N7733" s="3">
        <v>1</v>
      </c>
      <c r="O7733" s="50" t="e">
        <f>INDEX([1]Dados!$M$2:$N$26779,MATCH($P7733,[1]Dados!$N$2:$N$26779,),2)</f>
        <v>#N/A</v>
      </c>
      <c r="P7733">
        <v>178561</v>
      </c>
      <c r="Q7733" s="1">
        <v>37350</v>
      </c>
      <c r="R7733" s="1">
        <v>37441</v>
      </c>
      <c r="S7733" t="s">
        <v>1479</v>
      </c>
    </row>
    <row r="7734" spans="1:19" x14ac:dyDescent="0.2">
      <c r="A7734" s="7">
        <v>150405</v>
      </c>
      <c r="B7734" s="3">
        <v>4103</v>
      </c>
      <c r="C7734" s="3" t="s">
        <v>2</v>
      </c>
      <c r="D7734" s="2" t="s">
        <v>541</v>
      </c>
      <c r="E7734" s="3">
        <v>20</v>
      </c>
      <c r="F7734" s="17">
        <v>0</v>
      </c>
      <c r="G7734" s="17">
        <v>1</v>
      </c>
      <c r="H7734" s="17">
        <v>0</v>
      </c>
      <c r="I7734" s="7">
        <v>3.4</v>
      </c>
      <c r="J7734" s="7">
        <v>18</v>
      </c>
      <c r="K7734" s="4">
        <v>1214</v>
      </c>
      <c r="L7734" s="5">
        <v>1214.0589</v>
      </c>
      <c r="M7734">
        <v>434148</v>
      </c>
      <c r="N7734" s="3">
        <v>1</v>
      </c>
      <c r="O7734" s="50" t="e">
        <f>INDEX([1]Dados!$M$2:$N$26779,MATCH($P7734,[1]Dados!$N$2:$N$26779,),2)</f>
        <v>#N/A</v>
      </c>
      <c r="P7734">
        <v>178561</v>
      </c>
      <c r="Q7734" s="1">
        <v>37350</v>
      </c>
      <c r="R7734" s="1">
        <v>37441</v>
      </c>
      <c r="S7734" t="s">
        <v>1479</v>
      </c>
    </row>
    <row r="7735" spans="1:19" x14ac:dyDescent="0.2">
      <c r="A7735" s="7">
        <v>150405</v>
      </c>
      <c r="B7735" s="3">
        <v>4103</v>
      </c>
      <c r="C7735" s="3" t="s">
        <v>2</v>
      </c>
      <c r="D7735" s="2" t="s">
        <v>541</v>
      </c>
      <c r="E7735" s="3">
        <v>20</v>
      </c>
      <c r="F7735" s="17">
        <v>0</v>
      </c>
      <c r="G7735" s="17">
        <v>1</v>
      </c>
      <c r="H7735" s="17">
        <v>0</v>
      </c>
      <c r="I7735" s="7">
        <v>3.5</v>
      </c>
      <c r="J7735" s="7">
        <v>28</v>
      </c>
      <c r="K7735" s="4">
        <v>1214</v>
      </c>
      <c r="L7735" s="5">
        <v>1214.0589</v>
      </c>
      <c r="M7735">
        <v>434148</v>
      </c>
      <c r="N7735" s="3">
        <v>1</v>
      </c>
      <c r="O7735" s="50" t="e">
        <f>INDEX([1]Dados!$M$2:$N$26779,MATCH($P7735,[1]Dados!$N$2:$N$26779,),2)</f>
        <v>#N/A</v>
      </c>
      <c r="P7735">
        <v>178561</v>
      </c>
      <c r="Q7735" s="1">
        <v>37350</v>
      </c>
      <c r="R7735" s="1">
        <v>37441</v>
      </c>
      <c r="S7735" t="s">
        <v>1479</v>
      </c>
    </row>
    <row r="7736" spans="1:19" x14ac:dyDescent="0.2">
      <c r="A7736" s="7">
        <v>150405</v>
      </c>
      <c r="B7736" s="3">
        <v>4103</v>
      </c>
      <c r="C7736" s="3" t="s">
        <v>2</v>
      </c>
      <c r="D7736" s="2" t="s">
        <v>541</v>
      </c>
      <c r="E7736" s="3">
        <v>20</v>
      </c>
      <c r="F7736" s="17">
        <v>0</v>
      </c>
      <c r="G7736" s="17">
        <v>1</v>
      </c>
      <c r="H7736" s="17">
        <v>0</v>
      </c>
      <c r="I7736" s="7">
        <v>3.6</v>
      </c>
      <c r="J7736" s="7">
        <v>18</v>
      </c>
      <c r="K7736" s="4">
        <v>1214</v>
      </c>
      <c r="L7736" s="5">
        <v>1214.0589</v>
      </c>
      <c r="M7736">
        <v>250480</v>
      </c>
      <c r="N7736" s="3">
        <v>1</v>
      </c>
      <c r="O7736" s="50" t="e">
        <f>INDEX([1]Dados!$M$2:$N$26779,MATCH($P7736,[1]Dados!$N$2:$N$26779,),2)</f>
        <v>#N/A</v>
      </c>
      <c r="P7736">
        <v>178595</v>
      </c>
      <c r="Q7736" s="1">
        <v>37350</v>
      </c>
      <c r="R7736" s="1">
        <v>37441</v>
      </c>
      <c r="S7736" t="s">
        <v>2502</v>
      </c>
    </row>
    <row r="7737" spans="1:19" x14ac:dyDescent="0.2">
      <c r="A7737" s="7">
        <v>150405</v>
      </c>
      <c r="B7737" s="3">
        <v>4103</v>
      </c>
      <c r="C7737" s="3" t="s">
        <v>2</v>
      </c>
      <c r="D7737" s="2" t="s">
        <v>541</v>
      </c>
      <c r="E7737" s="3">
        <v>20</v>
      </c>
      <c r="F7737" s="17">
        <v>0</v>
      </c>
      <c r="G7737" s="17">
        <v>1</v>
      </c>
      <c r="H7737" s="17">
        <v>0</v>
      </c>
      <c r="I7737" s="7">
        <v>3.7</v>
      </c>
      <c r="J7737" s="7">
        <v>28</v>
      </c>
      <c r="K7737" s="4">
        <v>1214</v>
      </c>
      <c r="L7737" s="5">
        <v>1214.0589</v>
      </c>
      <c r="M7737">
        <v>250480</v>
      </c>
      <c r="N7737" s="3">
        <v>1</v>
      </c>
      <c r="O7737" s="50" t="e">
        <f>INDEX([1]Dados!$M$2:$N$26779,MATCH($P7737,[1]Dados!$N$2:$N$26779,),2)</f>
        <v>#N/A</v>
      </c>
      <c r="P7737">
        <v>178595</v>
      </c>
      <c r="Q7737" s="1">
        <v>37350</v>
      </c>
      <c r="R7737" s="1">
        <v>37441</v>
      </c>
      <c r="S7737" t="s">
        <v>2502</v>
      </c>
    </row>
    <row r="7738" spans="1:19" x14ac:dyDescent="0.2">
      <c r="A7738" s="7">
        <v>150405</v>
      </c>
      <c r="B7738" s="3">
        <v>4103</v>
      </c>
      <c r="C7738" s="3" t="s">
        <v>2</v>
      </c>
      <c r="D7738" s="2" t="s">
        <v>541</v>
      </c>
      <c r="E7738" s="3">
        <v>20</v>
      </c>
      <c r="F7738" s="17">
        <v>0</v>
      </c>
      <c r="G7738" s="17">
        <v>1</v>
      </c>
      <c r="H7738" s="17">
        <v>0</v>
      </c>
      <c r="I7738" s="7">
        <v>3.8</v>
      </c>
      <c r="J7738" s="7">
        <v>20</v>
      </c>
      <c r="K7738" s="4">
        <v>1214</v>
      </c>
      <c r="L7738" s="5">
        <v>1214.0589</v>
      </c>
      <c r="M7738">
        <v>250480</v>
      </c>
      <c r="N7738" s="3">
        <v>1</v>
      </c>
      <c r="O7738" s="50" t="e">
        <f>INDEX([1]Dados!$M$2:$N$26779,MATCH($P7738,[1]Dados!$N$2:$N$26779,),2)</f>
        <v>#N/A</v>
      </c>
      <c r="P7738">
        <v>178595</v>
      </c>
      <c r="Q7738" s="1">
        <v>37350</v>
      </c>
      <c r="R7738" s="1">
        <v>37441</v>
      </c>
      <c r="S7738" t="s">
        <v>2502</v>
      </c>
    </row>
    <row r="7739" spans="1:19" x14ac:dyDescent="0.2">
      <c r="A7739" s="7">
        <v>150405</v>
      </c>
      <c r="B7739" s="3">
        <v>4103</v>
      </c>
      <c r="C7739" s="3" t="s">
        <v>2</v>
      </c>
      <c r="D7739" s="2" t="s">
        <v>541</v>
      </c>
      <c r="E7739" s="3">
        <v>20</v>
      </c>
      <c r="F7739" s="17">
        <v>0</v>
      </c>
      <c r="G7739" s="17">
        <v>1</v>
      </c>
      <c r="H7739" s="17">
        <v>0</v>
      </c>
      <c r="I7739" s="7">
        <v>3.9</v>
      </c>
      <c r="J7739" s="7">
        <v>20</v>
      </c>
      <c r="K7739" s="4">
        <v>1214</v>
      </c>
      <c r="L7739" s="5">
        <v>1214.8577</v>
      </c>
      <c r="M7739">
        <v>366972.62</v>
      </c>
      <c r="N7739" s="3">
        <v>1</v>
      </c>
      <c r="O7739" s="50" t="e">
        <f>INDEX([1]Dados!$M$2:$N$26779,MATCH($P7739,[1]Dados!$N$2:$N$26779,),2)</f>
        <v>#N/A</v>
      </c>
      <c r="P7739">
        <v>177152</v>
      </c>
      <c r="Q7739" s="1">
        <v>37350</v>
      </c>
      <c r="R7739" s="1">
        <v>37441</v>
      </c>
      <c r="S7739" t="s">
        <v>914</v>
      </c>
    </row>
    <row r="7740" spans="1:19" x14ac:dyDescent="0.2">
      <c r="A7740" s="7">
        <v>150405</v>
      </c>
      <c r="B7740" s="3">
        <v>4103</v>
      </c>
      <c r="C7740" s="3" t="s">
        <v>2</v>
      </c>
      <c r="D7740" s="2" t="s">
        <v>541</v>
      </c>
      <c r="E7740" s="3">
        <v>20</v>
      </c>
      <c r="F7740" s="17">
        <v>0</v>
      </c>
      <c r="G7740" s="17">
        <v>1</v>
      </c>
      <c r="H7740" s="17">
        <v>0</v>
      </c>
      <c r="I7740" s="29">
        <v>3.1</v>
      </c>
      <c r="J7740" s="7">
        <v>11</v>
      </c>
      <c r="K7740" s="4">
        <v>1214</v>
      </c>
      <c r="L7740" s="5">
        <v>1214.8577</v>
      </c>
      <c r="M7740">
        <v>366972.62</v>
      </c>
      <c r="N7740" s="3">
        <v>1</v>
      </c>
      <c r="O7740" s="50" t="e">
        <f>INDEX([1]Dados!$M$2:$N$26779,MATCH($P7740,[1]Dados!$N$2:$N$26779,),2)</f>
        <v>#N/A</v>
      </c>
      <c r="P7740">
        <v>177152</v>
      </c>
      <c r="Q7740" s="1">
        <v>37350</v>
      </c>
      <c r="R7740" s="1">
        <v>37441</v>
      </c>
      <c r="S7740" t="s">
        <v>914</v>
      </c>
    </row>
    <row r="7741" spans="1:19" x14ac:dyDescent="0.2">
      <c r="A7741" s="7">
        <v>150405</v>
      </c>
      <c r="B7741" s="3">
        <v>4103</v>
      </c>
      <c r="C7741" s="3" t="s">
        <v>2</v>
      </c>
      <c r="D7741" s="2" t="s">
        <v>541</v>
      </c>
      <c r="E7741" s="3">
        <v>20</v>
      </c>
      <c r="F7741" s="17">
        <v>0</v>
      </c>
      <c r="G7741" s="17">
        <v>1</v>
      </c>
      <c r="H7741" s="17">
        <v>0</v>
      </c>
      <c r="I7741" s="7">
        <v>3.11</v>
      </c>
      <c r="J7741" s="7">
        <v>20</v>
      </c>
      <c r="K7741" s="4">
        <v>1214</v>
      </c>
      <c r="L7741" s="5">
        <v>1214.8577</v>
      </c>
      <c r="M7741">
        <v>366972.62</v>
      </c>
      <c r="N7741" s="3">
        <v>1</v>
      </c>
      <c r="O7741" s="50" t="e">
        <f>INDEX([1]Dados!$M$2:$N$26779,MATCH($P7741,[1]Dados!$N$2:$N$26779,),2)</f>
        <v>#N/A</v>
      </c>
      <c r="P7741">
        <v>177152</v>
      </c>
      <c r="Q7741" s="1">
        <v>37350</v>
      </c>
      <c r="R7741" s="1">
        <v>37441</v>
      </c>
      <c r="S7741" t="s">
        <v>914</v>
      </c>
    </row>
    <row r="7742" spans="1:19" x14ac:dyDescent="0.2">
      <c r="A7742" s="7">
        <v>150405</v>
      </c>
      <c r="B7742" s="3">
        <v>4103</v>
      </c>
      <c r="C7742" s="3" t="s">
        <v>2</v>
      </c>
      <c r="D7742" s="2" t="s">
        <v>541</v>
      </c>
      <c r="E7742" s="3">
        <v>20</v>
      </c>
      <c r="F7742" s="17">
        <v>0</v>
      </c>
      <c r="G7742" s="17">
        <v>1</v>
      </c>
      <c r="H7742" s="17">
        <v>0</v>
      </c>
      <c r="I7742" s="7">
        <v>3.12</v>
      </c>
      <c r="J7742" s="7">
        <v>28</v>
      </c>
      <c r="K7742" s="4">
        <v>1214</v>
      </c>
      <c r="L7742" s="5">
        <v>1214.8577</v>
      </c>
      <c r="M7742">
        <v>366972.62</v>
      </c>
      <c r="N7742" s="3">
        <v>1</v>
      </c>
      <c r="O7742" s="50" t="e">
        <f>INDEX([1]Dados!$M$2:$N$26779,MATCH($P7742,[1]Dados!$N$2:$N$26779,),2)</f>
        <v>#N/A</v>
      </c>
      <c r="P7742">
        <v>177152</v>
      </c>
      <c r="Q7742" s="1">
        <v>37350</v>
      </c>
      <c r="R7742" s="1">
        <v>37441</v>
      </c>
      <c r="S7742" t="s">
        <v>914</v>
      </c>
    </row>
    <row r="7743" spans="1:19" x14ac:dyDescent="0.2">
      <c r="A7743" s="7">
        <v>150405</v>
      </c>
      <c r="B7743" s="3">
        <v>4103</v>
      </c>
      <c r="C7743" s="3" t="s">
        <v>2</v>
      </c>
      <c r="D7743" s="2" t="s">
        <v>541</v>
      </c>
      <c r="E7743" s="3">
        <v>20</v>
      </c>
      <c r="F7743" s="17">
        <v>0</v>
      </c>
      <c r="G7743" s="17">
        <v>1</v>
      </c>
      <c r="H7743" s="17">
        <v>0</v>
      </c>
      <c r="I7743" s="7">
        <v>3.13</v>
      </c>
      <c r="J7743" s="7">
        <v>10</v>
      </c>
      <c r="K7743" s="4">
        <v>1214</v>
      </c>
      <c r="L7743" s="5">
        <v>1214.8580999999999</v>
      </c>
      <c r="M7743">
        <v>86400</v>
      </c>
      <c r="N7743" s="3">
        <v>1</v>
      </c>
      <c r="O7743" s="50" t="e">
        <f>INDEX([1]Dados!$M$2:$N$26779,MATCH($P7743,[1]Dados!$N$2:$N$26779,),2)</f>
        <v>#N/A</v>
      </c>
      <c r="P7743">
        <v>178400</v>
      </c>
      <c r="Q7743" s="1">
        <v>37350</v>
      </c>
      <c r="R7743" s="1">
        <v>37441</v>
      </c>
      <c r="S7743" t="s">
        <v>960</v>
      </c>
    </row>
    <row r="7744" spans="1:19" x14ac:dyDescent="0.2">
      <c r="A7744" s="7">
        <v>150405</v>
      </c>
      <c r="B7744" s="3">
        <v>4103</v>
      </c>
      <c r="C7744" s="3" t="s">
        <v>2</v>
      </c>
      <c r="D7744" s="2" t="s">
        <v>541</v>
      </c>
      <c r="E7744" s="3">
        <v>20</v>
      </c>
      <c r="F7744" s="17">
        <v>0</v>
      </c>
      <c r="G7744" s="17">
        <v>1</v>
      </c>
      <c r="H7744" s="17">
        <v>0</v>
      </c>
      <c r="I7744" s="7">
        <v>3.14</v>
      </c>
      <c r="J7744" s="7">
        <v>10</v>
      </c>
      <c r="K7744" s="4">
        <v>1214</v>
      </c>
      <c r="L7744" s="5">
        <v>1214.8580999999999</v>
      </c>
      <c r="M7744">
        <v>86400</v>
      </c>
      <c r="N7744" s="3">
        <v>1</v>
      </c>
      <c r="O7744" s="50" t="e">
        <f>INDEX([1]Dados!$M$2:$N$26779,MATCH($P7744,[1]Dados!$N$2:$N$26779,),2)</f>
        <v>#N/A</v>
      </c>
      <c r="P7744">
        <v>178405</v>
      </c>
      <c r="Q7744" s="1">
        <v>37350</v>
      </c>
      <c r="R7744" s="1">
        <v>37441</v>
      </c>
      <c r="S7744" t="s">
        <v>960</v>
      </c>
    </row>
    <row r="7745" spans="1:19" x14ac:dyDescent="0.2">
      <c r="A7745" s="7">
        <v>150405</v>
      </c>
      <c r="B7745" s="3">
        <v>4103</v>
      </c>
      <c r="C7745" s="3" t="s">
        <v>2</v>
      </c>
      <c r="D7745" s="2" t="s">
        <v>541</v>
      </c>
      <c r="E7745" s="3">
        <v>20</v>
      </c>
      <c r="F7745" s="17">
        <v>0</v>
      </c>
      <c r="G7745" s="17">
        <v>1</v>
      </c>
      <c r="H7745" s="17">
        <v>0</v>
      </c>
      <c r="I7745" s="7">
        <v>3.15</v>
      </c>
      <c r="J7745" s="7">
        <v>20</v>
      </c>
      <c r="K7745" s="4">
        <v>1214</v>
      </c>
      <c r="L7745" s="5">
        <v>1214.8580999999999</v>
      </c>
      <c r="M7745">
        <v>83760</v>
      </c>
      <c r="N7745" s="3">
        <v>1</v>
      </c>
      <c r="O7745" s="50" t="e">
        <f>INDEX([1]Dados!$M$2:$N$26779,MATCH($P7745,[1]Dados!$N$2:$N$26779,),2)</f>
        <v>#N/A</v>
      </c>
      <c r="P7745">
        <v>178477</v>
      </c>
      <c r="Q7745" s="1">
        <v>37350</v>
      </c>
      <c r="R7745" s="1">
        <v>37441</v>
      </c>
      <c r="S7745" t="s">
        <v>960</v>
      </c>
    </row>
    <row r="7746" spans="1:19" x14ac:dyDescent="0.2">
      <c r="A7746" s="7">
        <v>150405</v>
      </c>
      <c r="B7746" s="3">
        <v>4103</v>
      </c>
      <c r="C7746" s="3" t="s">
        <v>2</v>
      </c>
      <c r="D7746" s="2" t="s">
        <v>541</v>
      </c>
      <c r="E7746" s="3">
        <v>20</v>
      </c>
      <c r="F7746" s="17">
        <v>0</v>
      </c>
      <c r="G7746" s="17">
        <v>1</v>
      </c>
      <c r="H7746" s="17">
        <v>0</v>
      </c>
      <c r="I7746" s="7">
        <v>3.16</v>
      </c>
      <c r="J7746" s="7">
        <v>8</v>
      </c>
      <c r="K7746" s="4">
        <v>1214</v>
      </c>
      <c r="L7746" s="5">
        <v>1214.8580999999999</v>
      </c>
      <c r="M7746">
        <v>83760</v>
      </c>
      <c r="N7746" s="3">
        <v>1</v>
      </c>
      <c r="O7746" s="50" t="e">
        <f>INDEX([1]Dados!$M$2:$N$26779,MATCH($P7746,[1]Dados!$N$2:$N$26779,),2)</f>
        <v>#N/A</v>
      </c>
      <c r="P7746">
        <v>178477</v>
      </c>
      <c r="Q7746" s="1">
        <v>37350</v>
      </c>
      <c r="R7746" s="1">
        <v>37441</v>
      </c>
      <c r="S7746" t="s">
        <v>960</v>
      </c>
    </row>
    <row r="7747" spans="1:19" x14ac:dyDescent="0.2">
      <c r="A7747" s="7">
        <v>150405</v>
      </c>
      <c r="B7747" s="3">
        <v>4103</v>
      </c>
      <c r="C7747" s="3" t="s">
        <v>2</v>
      </c>
      <c r="D7747" s="2" t="s">
        <v>541</v>
      </c>
      <c r="E7747" s="3">
        <v>20</v>
      </c>
      <c r="F7747" s="17">
        <v>0</v>
      </c>
      <c r="G7747" s="17">
        <v>1</v>
      </c>
      <c r="H7747" s="17">
        <v>0</v>
      </c>
      <c r="I7747" s="7">
        <v>3.17</v>
      </c>
      <c r="J7747" s="7">
        <v>13</v>
      </c>
      <c r="K7747" s="4">
        <v>1214</v>
      </c>
      <c r="L7747" s="5">
        <v>1214.8580999999999</v>
      </c>
      <c r="M7747">
        <v>88000</v>
      </c>
      <c r="N7747" s="3">
        <v>1</v>
      </c>
      <c r="O7747" s="50" t="e">
        <f>INDEX([1]Dados!$M$2:$N$26779,MATCH($P7747,[1]Dados!$N$2:$N$26779,),2)</f>
        <v>#N/A</v>
      </c>
      <c r="P7747">
        <v>178574</v>
      </c>
      <c r="Q7747" s="1">
        <v>37350</v>
      </c>
      <c r="R7747" s="1">
        <v>37441</v>
      </c>
      <c r="S7747" t="s">
        <v>1783</v>
      </c>
    </row>
    <row r="7748" spans="1:19" x14ac:dyDescent="0.2">
      <c r="A7748" s="7">
        <v>150405</v>
      </c>
      <c r="B7748" s="3">
        <v>4103</v>
      </c>
      <c r="C7748" s="3" t="s">
        <v>2</v>
      </c>
      <c r="D7748" s="2" t="s">
        <v>541</v>
      </c>
      <c r="E7748" s="3">
        <v>20</v>
      </c>
      <c r="F7748" s="17">
        <v>0</v>
      </c>
      <c r="G7748" s="17">
        <v>1</v>
      </c>
      <c r="H7748" s="17">
        <v>0</v>
      </c>
      <c r="I7748" s="7">
        <v>4.0999999999999996</v>
      </c>
      <c r="J7748" s="7">
        <v>20</v>
      </c>
      <c r="K7748" s="4">
        <v>1220</v>
      </c>
      <c r="L7748" s="5">
        <v>1220.0906</v>
      </c>
      <c r="M7748">
        <v>69748</v>
      </c>
      <c r="N7748" s="3">
        <v>1</v>
      </c>
      <c r="O7748" s="50" t="e">
        <f>INDEX([1]Dados!$M$2:$N$26779,MATCH($P7748,[1]Dados!$N$2:$N$26779,),2)</f>
        <v>#N/A</v>
      </c>
      <c r="P7748">
        <v>178852</v>
      </c>
      <c r="Q7748" s="1">
        <v>37350</v>
      </c>
      <c r="R7748" s="1">
        <v>37441</v>
      </c>
      <c r="S7748" t="s">
        <v>1507</v>
      </c>
    </row>
    <row r="7749" spans="1:19" x14ac:dyDescent="0.2">
      <c r="A7749" s="7">
        <v>150405</v>
      </c>
      <c r="B7749" s="3">
        <v>4103</v>
      </c>
      <c r="C7749" s="3" t="s">
        <v>2</v>
      </c>
      <c r="D7749" s="2" t="s">
        <v>541</v>
      </c>
      <c r="E7749" s="3">
        <v>20</v>
      </c>
      <c r="F7749" s="17">
        <v>0</v>
      </c>
      <c r="G7749" s="17">
        <v>1</v>
      </c>
      <c r="H7749" s="17">
        <v>0</v>
      </c>
      <c r="I7749" s="7">
        <v>4.2</v>
      </c>
      <c r="J7749" s="7">
        <v>18</v>
      </c>
      <c r="K7749" s="4">
        <v>1220</v>
      </c>
      <c r="L7749" s="5">
        <v>1220.0906</v>
      </c>
      <c r="M7749">
        <v>69748</v>
      </c>
      <c r="N7749" s="3">
        <v>1</v>
      </c>
      <c r="O7749" s="50" t="e">
        <f>INDEX([1]Dados!$M$2:$N$26779,MATCH($P7749,[1]Dados!$N$2:$N$26779,),2)</f>
        <v>#N/A</v>
      </c>
      <c r="P7749">
        <v>178852</v>
      </c>
      <c r="Q7749" s="1">
        <v>37350</v>
      </c>
      <c r="R7749" s="1">
        <v>37441</v>
      </c>
      <c r="S7749" t="s">
        <v>1507</v>
      </c>
    </row>
    <row r="7750" spans="1:19" x14ac:dyDescent="0.2">
      <c r="A7750" s="7">
        <v>150405</v>
      </c>
      <c r="B7750" s="3">
        <v>4103</v>
      </c>
      <c r="C7750" s="3" t="s">
        <v>2</v>
      </c>
      <c r="D7750" s="2" t="s">
        <v>541</v>
      </c>
      <c r="E7750" s="3">
        <v>20</v>
      </c>
      <c r="F7750" s="17">
        <v>0</v>
      </c>
      <c r="G7750" s="17">
        <v>1</v>
      </c>
      <c r="H7750" s="17">
        <v>0</v>
      </c>
      <c r="I7750" s="7">
        <v>4.3</v>
      </c>
      <c r="J7750" s="7">
        <v>20</v>
      </c>
      <c r="K7750" s="4">
        <v>1220</v>
      </c>
      <c r="L7750" s="5">
        <v>1220.0906</v>
      </c>
      <c r="M7750">
        <v>69748</v>
      </c>
      <c r="N7750" s="3">
        <v>1</v>
      </c>
      <c r="O7750" s="50" t="e">
        <f>INDEX([1]Dados!$M$2:$N$26779,MATCH($P7750,[1]Dados!$N$2:$N$26779,),2)</f>
        <v>#N/A</v>
      </c>
      <c r="P7750">
        <v>178852</v>
      </c>
      <c r="Q7750" s="1">
        <v>37350</v>
      </c>
      <c r="R7750" s="1">
        <v>37441</v>
      </c>
      <c r="S7750" t="s">
        <v>1507</v>
      </c>
    </row>
    <row r="7751" spans="1:19" x14ac:dyDescent="0.2">
      <c r="A7751" s="7">
        <v>150405</v>
      </c>
      <c r="B7751" s="3">
        <v>4103</v>
      </c>
      <c r="C7751" s="3" t="s">
        <v>2</v>
      </c>
      <c r="D7751" s="2" t="s">
        <v>541</v>
      </c>
      <c r="E7751" s="3">
        <v>20</v>
      </c>
      <c r="F7751" s="17">
        <v>0</v>
      </c>
      <c r="G7751" s="17">
        <v>1</v>
      </c>
      <c r="H7751" s="17">
        <v>0</v>
      </c>
      <c r="I7751" s="7">
        <v>4.4000000000000004</v>
      </c>
      <c r="J7751" s="7">
        <v>18</v>
      </c>
      <c r="K7751" s="4">
        <v>1220</v>
      </c>
      <c r="L7751" s="5">
        <v>1220.0906</v>
      </c>
      <c r="M7751">
        <v>69748</v>
      </c>
      <c r="N7751" s="3">
        <v>1</v>
      </c>
      <c r="O7751" s="50" t="e">
        <f>INDEX([1]Dados!$M$2:$N$26779,MATCH($P7751,[1]Dados!$N$2:$N$26779,),2)</f>
        <v>#N/A</v>
      </c>
      <c r="P7751">
        <v>178852</v>
      </c>
      <c r="Q7751" s="1">
        <v>37350</v>
      </c>
      <c r="R7751" s="1">
        <v>37441</v>
      </c>
      <c r="S7751" t="s">
        <v>1507</v>
      </c>
    </row>
    <row r="7752" spans="1:19" x14ac:dyDescent="0.2">
      <c r="A7752" s="7">
        <v>150405</v>
      </c>
      <c r="B7752" s="3">
        <v>4103</v>
      </c>
      <c r="C7752" s="3" t="s">
        <v>2</v>
      </c>
      <c r="D7752" s="2" t="s">
        <v>541</v>
      </c>
      <c r="E7752" s="3">
        <v>20</v>
      </c>
      <c r="F7752" s="17">
        <v>0</v>
      </c>
      <c r="G7752" s="17">
        <v>1</v>
      </c>
      <c r="H7752" s="17">
        <v>0</v>
      </c>
      <c r="I7752" s="7">
        <v>5.0999999999999996</v>
      </c>
      <c r="J7752" s="7">
        <v>29</v>
      </c>
      <c r="K7752" s="4">
        <v>1293</v>
      </c>
      <c r="L7752" s="5">
        <v>1293.0592999999999</v>
      </c>
      <c r="M7752">
        <v>3070.25</v>
      </c>
      <c r="N7752" s="33">
        <v>1</v>
      </c>
      <c r="O7752" s="50" t="e">
        <f>INDEX([1]Dados!$M$2:$N$26779,MATCH($P7752,[1]Dados!$N$2:$N$26779,),2)</f>
        <v>#N/A</v>
      </c>
      <c r="P7752">
        <v>178259</v>
      </c>
      <c r="Q7752" s="1">
        <v>37350</v>
      </c>
      <c r="R7752" s="1">
        <v>37441</v>
      </c>
      <c r="S7752" t="s">
        <v>886</v>
      </c>
    </row>
    <row r="7753" spans="1:19" x14ac:dyDescent="0.2">
      <c r="A7753" s="7">
        <v>150405</v>
      </c>
      <c r="B7753" s="3">
        <v>4103</v>
      </c>
      <c r="C7753" s="3" t="s">
        <v>2</v>
      </c>
      <c r="D7753" s="2" t="s">
        <v>541</v>
      </c>
      <c r="E7753" s="3">
        <v>20</v>
      </c>
      <c r="F7753" s="17">
        <v>0</v>
      </c>
      <c r="G7753" s="17">
        <v>1</v>
      </c>
      <c r="H7753" s="17">
        <v>0</v>
      </c>
      <c r="I7753" s="7">
        <v>5.2</v>
      </c>
      <c r="J7753" s="7">
        <v>22</v>
      </c>
      <c r="K7753" s="4">
        <v>1293</v>
      </c>
      <c r="L7753" s="5">
        <v>1293.0592999999999</v>
      </c>
      <c r="M7753">
        <v>3070.25</v>
      </c>
      <c r="N7753" s="33">
        <v>1</v>
      </c>
      <c r="O7753" s="50" t="e">
        <f>INDEX([1]Dados!$M$2:$N$26779,MATCH($P7753,[1]Dados!$N$2:$N$26779,),2)</f>
        <v>#N/A</v>
      </c>
      <c r="P7753">
        <v>178259</v>
      </c>
      <c r="Q7753" s="1">
        <v>37350</v>
      </c>
      <c r="R7753" s="1">
        <v>37441</v>
      </c>
      <c r="S7753" t="s">
        <v>886</v>
      </c>
    </row>
    <row r="7754" spans="1:19" x14ac:dyDescent="0.2">
      <c r="A7754" s="7">
        <v>150405</v>
      </c>
      <c r="B7754" s="3">
        <v>4103</v>
      </c>
      <c r="C7754" s="3" t="s">
        <v>2</v>
      </c>
      <c r="D7754" s="2" t="s">
        <v>541</v>
      </c>
      <c r="E7754" s="3">
        <v>20</v>
      </c>
      <c r="F7754" s="17">
        <v>0</v>
      </c>
      <c r="G7754" s="17">
        <v>1</v>
      </c>
      <c r="H7754" s="17">
        <v>0</v>
      </c>
      <c r="I7754" s="7">
        <v>5.3</v>
      </c>
      <c r="J7754" s="7">
        <v>25</v>
      </c>
      <c r="K7754" s="4">
        <v>1293</v>
      </c>
      <c r="L7754" s="5">
        <v>1293.0592999999999</v>
      </c>
      <c r="M7754">
        <v>3070.25</v>
      </c>
      <c r="N7754" s="33">
        <v>1</v>
      </c>
      <c r="O7754" s="50" t="e">
        <f>INDEX([1]Dados!$M$2:$N$26779,MATCH($P7754,[1]Dados!$N$2:$N$26779,),2)</f>
        <v>#N/A</v>
      </c>
      <c r="P7754">
        <v>178259</v>
      </c>
      <c r="Q7754" s="1">
        <v>37350</v>
      </c>
      <c r="R7754" s="1">
        <v>37441</v>
      </c>
      <c r="S7754" t="s">
        <v>886</v>
      </c>
    </row>
    <row r="7755" spans="1:19" x14ac:dyDescent="0.2">
      <c r="A7755" s="7">
        <v>150405</v>
      </c>
      <c r="B7755" s="3">
        <v>4103</v>
      </c>
      <c r="C7755" s="3" t="s">
        <v>2</v>
      </c>
      <c r="D7755" s="2" t="s">
        <v>541</v>
      </c>
      <c r="E7755" s="3">
        <v>20</v>
      </c>
      <c r="F7755" s="17">
        <v>0</v>
      </c>
      <c r="G7755" s="17">
        <v>1</v>
      </c>
      <c r="H7755" s="17">
        <v>0</v>
      </c>
      <c r="I7755" s="7">
        <v>5.4</v>
      </c>
      <c r="J7755" s="7">
        <v>12</v>
      </c>
      <c r="K7755" s="4">
        <v>1293</v>
      </c>
      <c r="L7755" s="5">
        <v>1293.0592999999999</v>
      </c>
      <c r="M7755">
        <v>3070.25</v>
      </c>
      <c r="N7755" s="33">
        <v>1</v>
      </c>
      <c r="O7755" s="50" t="e">
        <f>INDEX([1]Dados!$M$2:$N$26779,MATCH($P7755,[1]Dados!$N$2:$N$26779,),2)</f>
        <v>#N/A</v>
      </c>
      <c r="P7755">
        <v>178259</v>
      </c>
      <c r="Q7755" s="1">
        <v>37350</v>
      </c>
      <c r="R7755" s="1">
        <v>37441</v>
      </c>
      <c r="S7755" t="s">
        <v>886</v>
      </c>
    </row>
    <row r="7756" spans="1:19" x14ac:dyDescent="0.2">
      <c r="A7756" s="7">
        <v>150506</v>
      </c>
      <c r="B7756" s="3">
        <v>4421</v>
      </c>
      <c r="C7756" s="3" t="s">
        <v>2</v>
      </c>
      <c r="D7756" s="2" t="s">
        <v>616</v>
      </c>
      <c r="E7756" s="3">
        <v>20</v>
      </c>
      <c r="F7756" s="17">
        <v>0</v>
      </c>
      <c r="G7756" s="17">
        <v>1</v>
      </c>
      <c r="H7756" s="17">
        <v>0</v>
      </c>
      <c r="I7756" s="7">
        <v>1.1000000000000001</v>
      </c>
      <c r="J7756" s="7">
        <v>9</v>
      </c>
      <c r="K7756" s="4">
        <v>1214</v>
      </c>
      <c r="L7756" s="5">
        <v>1214.0589</v>
      </c>
      <c r="M7756">
        <v>51431.5</v>
      </c>
      <c r="N7756" s="3">
        <v>1</v>
      </c>
      <c r="O7756" s="50" t="e">
        <f>INDEX([1]Dados!$M$2:$N$26779,MATCH($P7756,[1]Dados!$N$2:$N$26779,),2)</f>
        <v>#N/A</v>
      </c>
      <c r="P7756">
        <v>178563</v>
      </c>
      <c r="Q7756" s="1">
        <v>37345</v>
      </c>
      <c r="R7756" s="1">
        <v>37443</v>
      </c>
      <c r="S7756" t="s">
        <v>1785</v>
      </c>
    </row>
    <row r="7757" spans="1:19" x14ac:dyDescent="0.2">
      <c r="A7757" s="7">
        <v>150506</v>
      </c>
      <c r="B7757" s="3">
        <v>4421</v>
      </c>
      <c r="C7757" s="3" t="s">
        <v>2</v>
      </c>
      <c r="D7757" s="2" t="s">
        <v>616</v>
      </c>
      <c r="E7757" s="3">
        <v>20</v>
      </c>
      <c r="F7757" s="17">
        <v>0</v>
      </c>
      <c r="G7757" s="17">
        <v>1</v>
      </c>
      <c r="H7757" s="17">
        <v>0</v>
      </c>
      <c r="I7757" s="7">
        <v>1.2</v>
      </c>
      <c r="J7757" s="7">
        <v>28</v>
      </c>
      <c r="K7757" s="4">
        <v>1214</v>
      </c>
      <c r="L7757" s="5">
        <v>1214.0589</v>
      </c>
      <c r="M7757">
        <v>286840</v>
      </c>
      <c r="N7757" s="3">
        <v>1</v>
      </c>
      <c r="O7757" s="50" t="e">
        <f>INDEX([1]Dados!$M$2:$N$26779,MATCH($P7757,[1]Dados!$N$2:$N$26779,),2)</f>
        <v>#N/A</v>
      </c>
      <c r="P7757">
        <v>178596</v>
      </c>
      <c r="Q7757" s="1">
        <v>37345</v>
      </c>
      <c r="R7757" s="1">
        <v>37443</v>
      </c>
      <c r="S7757" t="s">
        <v>2021</v>
      </c>
    </row>
    <row r="7758" spans="1:19" x14ac:dyDescent="0.2">
      <c r="A7758" s="7">
        <v>150506</v>
      </c>
      <c r="B7758" s="3">
        <v>4421</v>
      </c>
      <c r="C7758" s="3" t="s">
        <v>2</v>
      </c>
      <c r="D7758" s="2" t="s">
        <v>616</v>
      </c>
      <c r="E7758" s="3">
        <v>20</v>
      </c>
      <c r="F7758" s="17">
        <v>0</v>
      </c>
      <c r="G7758" s="17">
        <v>1</v>
      </c>
      <c r="H7758" s="17">
        <v>0</v>
      </c>
      <c r="I7758" s="7">
        <v>1.3</v>
      </c>
      <c r="J7758" s="7">
        <v>28</v>
      </c>
      <c r="K7758" s="4">
        <v>1214</v>
      </c>
      <c r="L7758" s="5">
        <v>1214.8577</v>
      </c>
      <c r="M7758">
        <v>719309.5</v>
      </c>
      <c r="N7758" s="3">
        <v>1</v>
      </c>
      <c r="O7758" s="50" t="e">
        <f>INDEX([1]Dados!$M$2:$N$26779,MATCH($P7758,[1]Dados!$N$2:$N$26779,),2)</f>
        <v>#N/A</v>
      </c>
      <c r="P7758">
        <v>177153</v>
      </c>
      <c r="Q7758" s="1">
        <v>37345</v>
      </c>
      <c r="R7758" s="1">
        <v>37443</v>
      </c>
      <c r="S7758" t="s">
        <v>1784</v>
      </c>
    </row>
    <row r="7759" spans="1:19" x14ac:dyDescent="0.2">
      <c r="A7759" s="7">
        <v>150506</v>
      </c>
      <c r="B7759" s="3">
        <v>4421</v>
      </c>
      <c r="C7759" s="3" t="s">
        <v>2</v>
      </c>
      <c r="D7759" s="2" t="s">
        <v>616</v>
      </c>
      <c r="E7759" s="3">
        <v>20</v>
      </c>
      <c r="F7759" s="17">
        <v>0</v>
      </c>
      <c r="G7759" s="17">
        <v>1</v>
      </c>
      <c r="H7759" s="17">
        <v>0</v>
      </c>
      <c r="I7759" s="7">
        <v>1.4</v>
      </c>
      <c r="J7759" s="7">
        <v>10</v>
      </c>
      <c r="K7759" s="4">
        <v>1214</v>
      </c>
      <c r="L7759" s="5">
        <v>1214.8577</v>
      </c>
      <c r="M7759">
        <v>719309.5</v>
      </c>
      <c r="N7759" s="3">
        <v>1</v>
      </c>
      <c r="O7759" s="50" t="e">
        <f>INDEX([1]Dados!$M$2:$N$26779,MATCH($P7759,[1]Dados!$N$2:$N$26779,),2)</f>
        <v>#N/A</v>
      </c>
      <c r="P7759">
        <v>177153</v>
      </c>
      <c r="Q7759" s="1">
        <v>37345</v>
      </c>
      <c r="R7759" s="1">
        <v>37443</v>
      </c>
      <c r="S7759" t="s">
        <v>1784</v>
      </c>
    </row>
    <row r="7760" spans="1:19" x14ac:dyDescent="0.2">
      <c r="A7760" s="7">
        <v>150506</v>
      </c>
      <c r="B7760" s="3">
        <v>4421</v>
      </c>
      <c r="C7760" s="3" t="s">
        <v>2</v>
      </c>
      <c r="D7760" s="2" t="s">
        <v>616</v>
      </c>
      <c r="E7760" s="3">
        <v>20</v>
      </c>
      <c r="F7760" s="17">
        <v>0</v>
      </c>
      <c r="G7760" s="17">
        <v>1</v>
      </c>
      <c r="H7760" s="17">
        <v>0</v>
      </c>
      <c r="I7760" s="7">
        <v>1.5</v>
      </c>
      <c r="J7760" s="7">
        <v>9</v>
      </c>
      <c r="K7760" s="4">
        <v>1214</v>
      </c>
      <c r="L7760" s="5">
        <v>1214.8580999999999</v>
      </c>
      <c r="M7760">
        <v>88000</v>
      </c>
      <c r="N7760" s="3">
        <v>1</v>
      </c>
      <c r="O7760" s="50" t="e">
        <f>INDEX([1]Dados!$M$2:$N$26779,MATCH($P7760,[1]Dados!$N$2:$N$26779,),2)</f>
        <v>#N/A</v>
      </c>
      <c r="P7760">
        <v>178449</v>
      </c>
      <c r="Q7760" s="1">
        <v>37345</v>
      </c>
      <c r="R7760" s="1">
        <v>37443</v>
      </c>
      <c r="S7760" t="s">
        <v>1873</v>
      </c>
    </row>
    <row r="7761" spans="1:19" x14ac:dyDescent="0.2">
      <c r="A7761" s="7">
        <v>150506</v>
      </c>
      <c r="B7761" s="3">
        <v>4421</v>
      </c>
      <c r="C7761" s="3" t="s">
        <v>2</v>
      </c>
      <c r="D7761" s="2" t="s">
        <v>616</v>
      </c>
      <c r="E7761" s="3">
        <v>20</v>
      </c>
      <c r="F7761" s="17">
        <v>0</v>
      </c>
      <c r="G7761" s="17">
        <v>1</v>
      </c>
      <c r="H7761" s="17">
        <v>0</v>
      </c>
      <c r="I7761" s="7">
        <v>2.1</v>
      </c>
      <c r="J7761" s="7">
        <v>22</v>
      </c>
      <c r="K7761" s="4">
        <v>1293</v>
      </c>
      <c r="L7761" s="5">
        <v>1293.0592999999999</v>
      </c>
      <c r="M7761">
        <v>137718</v>
      </c>
      <c r="N7761" s="3">
        <v>1</v>
      </c>
      <c r="O7761" s="50" t="e">
        <f>INDEX([1]Dados!$M$2:$N$26779,MATCH($P7761,[1]Dados!$N$2:$N$26779,),2)</f>
        <v>#N/A</v>
      </c>
      <c r="P7761">
        <v>178260</v>
      </c>
      <c r="Q7761" s="1">
        <v>37345</v>
      </c>
      <c r="R7761" s="1">
        <v>37443</v>
      </c>
      <c r="S7761" t="s">
        <v>1783</v>
      </c>
    </row>
    <row r="7762" spans="1:19" x14ac:dyDescent="0.2">
      <c r="A7762" s="7">
        <v>150506</v>
      </c>
      <c r="B7762" s="3">
        <v>4421</v>
      </c>
      <c r="C7762" s="3" t="s">
        <v>2</v>
      </c>
      <c r="D7762" s="2" t="s">
        <v>616</v>
      </c>
      <c r="E7762" s="3">
        <v>20</v>
      </c>
      <c r="F7762" s="17">
        <v>0</v>
      </c>
      <c r="G7762" s="17">
        <v>1</v>
      </c>
      <c r="H7762" s="17">
        <v>0</v>
      </c>
      <c r="I7762" s="7" t="s">
        <v>3</v>
      </c>
      <c r="J7762" s="7">
        <v>0</v>
      </c>
      <c r="K7762" s="4">
        <v>1203</v>
      </c>
      <c r="L7762" s="5">
        <v>1203.0829000000001</v>
      </c>
      <c r="M7762">
        <v>277753.89</v>
      </c>
      <c r="N7762" s="3">
        <v>1</v>
      </c>
      <c r="O7762" s="50" t="e">
        <f>INDEX([1]Dados!$M$2:$N$26779,MATCH($P7762,[1]Dados!$N$2:$N$26779,),2)</f>
        <v>#N/A</v>
      </c>
      <c r="P7762">
        <v>177062</v>
      </c>
      <c r="Q7762" s="1">
        <v>37345</v>
      </c>
      <c r="R7762" s="1">
        <v>37443</v>
      </c>
      <c r="S7762" t="s">
        <v>2134</v>
      </c>
    </row>
    <row r="7763" spans="1:19" x14ac:dyDescent="0.2">
      <c r="A7763" s="7">
        <v>250380</v>
      </c>
      <c r="B7763" s="3">
        <v>19771</v>
      </c>
      <c r="C7763" s="3" t="s">
        <v>34</v>
      </c>
      <c r="D7763" s="2" t="s">
        <v>323</v>
      </c>
      <c r="E7763" s="3">
        <v>20</v>
      </c>
      <c r="F7763" s="17">
        <v>0</v>
      </c>
      <c r="G7763" s="17">
        <v>1</v>
      </c>
      <c r="H7763" s="17">
        <v>0</v>
      </c>
      <c r="I7763" s="7" t="s">
        <v>3</v>
      </c>
      <c r="J7763" s="7">
        <v>0</v>
      </c>
      <c r="K7763" s="4">
        <v>1203</v>
      </c>
      <c r="L7763" s="5">
        <v>1203.0829000000001</v>
      </c>
      <c r="M7763">
        <v>6047.88</v>
      </c>
      <c r="N7763" s="3">
        <v>1</v>
      </c>
      <c r="O7763" s="50" t="e">
        <f>INDEX([1]Dados!$M$2:$N$26779,MATCH($P7763,[1]Dados!$N$2:$N$26779,),2)</f>
        <v>#N/A</v>
      </c>
      <c r="P7763" s="28">
        <v>177063</v>
      </c>
      <c r="Q7763" s="1">
        <v>37344</v>
      </c>
      <c r="R7763" s="1">
        <v>37523</v>
      </c>
      <c r="S7763" t="s">
        <v>2134</v>
      </c>
    </row>
    <row r="7764" spans="1:19" x14ac:dyDescent="0.2">
      <c r="A7764" s="7">
        <v>250380</v>
      </c>
      <c r="B7764" s="3">
        <v>19771</v>
      </c>
      <c r="C7764" s="3" t="s">
        <v>34</v>
      </c>
      <c r="D7764" s="2" t="s">
        <v>323</v>
      </c>
      <c r="E7764" s="3">
        <v>20</v>
      </c>
      <c r="F7764" s="17">
        <v>0</v>
      </c>
      <c r="G7764" s="17">
        <v>1</v>
      </c>
      <c r="H7764" s="17">
        <v>0</v>
      </c>
      <c r="I7764" s="7">
        <v>1.1000000000000001</v>
      </c>
      <c r="J7764" s="7">
        <v>24</v>
      </c>
      <c r="K7764" s="4">
        <v>1214</v>
      </c>
      <c r="L7764" s="5">
        <v>1214.0589</v>
      </c>
      <c r="M7764">
        <v>281162</v>
      </c>
      <c r="N7764" s="3">
        <v>1</v>
      </c>
      <c r="O7764" s="50" t="e">
        <f>INDEX([1]Dados!$M$2:$N$26779,MATCH($P7764,[1]Dados!$N$2:$N$26779,),2)</f>
        <v>#N/A</v>
      </c>
      <c r="P7764">
        <v>178771</v>
      </c>
      <c r="Q7764" s="1">
        <v>37344</v>
      </c>
      <c r="R7764" s="1">
        <v>37523</v>
      </c>
      <c r="S7764" t="s">
        <v>915</v>
      </c>
    </row>
    <row r="7765" spans="1:19" x14ac:dyDescent="0.2">
      <c r="A7765" s="7">
        <v>250380</v>
      </c>
      <c r="B7765" s="3">
        <v>19771</v>
      </c>
      <c r="C7765" s="3" t="s">
        <v>34</v>
      </c>
      <c r="D7765" s="2" t="s">
        <v>323</v>
      </c>
      <c r="E7765" s="3">
        <v>20</v>
      </c>
      <c r="F7765" s="17">
        <v>0</v>
      </c>
      <c r="G7765" s="17">
        <v>1</v>
      </c>
      <c r="H7765" s="17">
        <v>0</v>
      </c>
      <c r="I7765" s="7">
        <v>1.2</v>
      </c>
      <c r="J7765" s="7">
        <v>27</v>
      </c>
      <c r="K7765" s="4">
        <v>1214</v>
      </c>
      <c r="L7765" s="5">
        <v>1214.0589</v>
      </c>
      <c r="M7765">
        <v>281162</v>
      </c>
      <c r="N7765" s="3">
        <v>1</v>
      </c>
      <c r="O7765" s="50" t="e">
        <f>INDEX([1]Dados!$M$2:$N$26779,MATCH($P7765,[1]Dados!$N$2:$N$26779,),2)</f>
        <v>#N/A</v>
      </c>
      <c r="P7765">
        <v>178771</v>
      </c>
      <c r="Q7765" s="1">
        <v>37344</v>
      </c>
      <c r="R7765" s="1">
        <v>37523</v>
      </c>
      <c r="S7765" t="s">
        <v>915</v>
      </c>
    </row>
    <row r="7766" spans="1:19" x14ac:dyDescent="0.2">
      <c r="A7766" s="7">
        <v>250380</v>
      </c>
      <c r="B7766" s="3">
        <v>19771</v>
      </c>
      <c r="C7766" s="3" t="s">
        <v>34</v>
      </c>
      <c r="D7766" s="2" t="s">
        <v>323</v>
      </c>
      <c r="E7766" s="3">
        <v>20</v>
      </c>
      <c r="F7766" s="17">
        <v>0</v>
      </c>
      <c r="G7766" s="17">
        <v>1</v>
      </c>
      <c r="H7766" s="17">
        <v>0</v>
      </c>
      <c r="I7766" s="7">
        <v>1.3</v>
      </c>
      <c r="J7766" s="7">
        <v>28</v>
      </c>
      <c r="K7766" s="4">
        <v>1214</v>
      </c>
      <c r="L7766" s="5">
        <v>1214.0589</v>
      </c>
      <c r="M7766">
        <v>281162</v>
      </c>
      <c r="N7766" s="3">
        <v>1</v>
      </c>
      <c r="O7766" s="50" t="e">
        <f>INDEX([1]Dados!$M$2:$N$26779,MATCH($P7766,[1]Dados!$N$2:$N$26779,),2)</f>
        <v>#N/A</v>
      </c>
      <c r="P7766">
        <v>178771</v>
      </c>
      <c r="Q7766" s="1">
        <v>37344</v>
      </c>
      <c r="R7766" s="1">
        <v>37523</v>
      </c>
      <c r="S7766" t="s">
        <v>915</v>
      </c>
    </row>
    <row r="7767" spans="1:19" x14ac:dyDescent="0.2">
      <c r="A7767" s="7">
        <v>250380</v>
      </c>
      <c r="B7767" s="3">
        <v>19771</v>
      </c>
      <c r="C7767" s="3" t="s">
        <v>34</v>
      </c>
      <c r="D7767" s="2" t="s">
        <v>323</v>
      </c>
      <c r="E7767" s="3">
        <v>20</v>
      </c>
      <c r="F7767" s="17">
        <v>0</v>
      </c>
      <c r="G7767" s="17">
        <v>1</v>
      </c>
      <c r="H7767" s="17">
        <v>0</v>
      </c>
      <c r="I7767" s="7">
        <v>1.4</v>
      </c>
      <c r="J7767" s="7">
        <v>28</v>
      </c>
      <c r="K7767" s="4">
        <v>1214</v>
      </c>
      <c r="L7767" s="5">
        <v>1214.0589</v>
      </c>
      <c r="M7767">
        <v>281162</v>
      </c>
      <c r="N7767" s="3">
        <v>1</v>
      </c>
      <c r="O7767" s="50" t="e">
        <f>INDEX([1]Dados!$M$2:$N$26779,MATCH($P7767,[1]Dados!$N$2:$N$26779,),2)</f>
        <v>#N/A</v>
      </c>
      <c r="P7767">
        <v>178771</v>
      </c>
      <c r="Q7767" s="1">
        <v>37344</v>
      </c>
      <c r="R7767" s="1">
        <v>37523</v>
      </c>
      <c r="S7767" t="s">
        <v>915</v>
      </c>
    </row>
    <row r="7768" spans="1:19" x14ac:dyDescent="0.2">
      <c r="A7768" s="7">
        <v>250380</v>
      </c>
      <c r="B7768" s="3">
        <v>19771</v>
      </c>
      <c r="C7768" s="3" t="s">
        <v>34</v>
      </c>
      <c r="D7768" s="2" t="s">
        <v>323</v>
      </c>
      <c r="E7768" s="3">
        <v>20</v>
      </c>
      <c r="F7768" s="17">
        <v>0</v>
      </c>
      <c r="G7768" s="17">
        <v>1</v>
      </c>
      <c r="H7768" s="17">
        <v>0</v>
      </c>
      <c r="I7768" s="29">
        <v>1.1000000000000001</v>
      </c>
      <c r="J7768" s="7">
        <v>25</v>
      </c>
      <c r="K7768" s="4">
        <v>1214</v>
      </c>
      <c r="L7768" s="5">
        <v>1214.8577</v>
      </c>
      <c r="M7768">
        <v>79336.88</v>
      </c>
      <c r="N7768" s="3">
        <v>1</v>
      </c>
      <c r="O7768" s="50" t="e">
        <f>INDEX([1]Dados!$M$2:$N$26779,MATCH($P7768,[1]Dados!$N$2:$N$26779,),2)</f>
        <v>#N/A</v>
      </c>
      <c r="P7768">
        <v>177155</v>
      </c>
      <c r="Q7768" s="1">
        <v>37344</v>
      </c>
      <c r="R7768" s="1">
        <v>37523</v>
      </c>
      <c r="S7768" t="s">
        <v>914</v>
      </c>
    </row>
    <row r="7769" spans="1:19" x14ac:dyDescent="0.2">
      <c r="A7769" s="7">
        <v>250380</v>
      </c>
      <c r="B7769" s="3">
        <v>19771</v>
      </c>
      <c r="C7769" s="3" t="s">
        <v>34</v>
      </c>
      <c r="D7769" s="2" t="s">
        <v>323</v>
      </c>
      <c r="E7769" s="3">
        <v>20</v>
      </c>
      <c r="F7769" s="17">
        <v>0</v>
      </c>
      <c r="G7769" s="17">
        <v>1</v>
      </c>
      <c r="H7769" s="17">
        <v>0</v>
      </c>
      <c r="I7769" s="7">
        <v>1.1100000000000001</v>
      </c>
      <c r="J7769" s="7">
        <v>8</v>
      </c>
      <c r="K7769" s="4">
        <v>1214</v>
      </c>
      <c r="L7769" s="5">
        <v>1214.8577</v>
      </c>
      <c r="M7769">
        <v>79336.88</v>
      </c>
      <c r="N7769" s="3">
        <v>1</v>
      </c>
      <c r="O7769" s="50" t="e">
        <f>INDEX([1]Dados!$M$2:$N$26779,MATCH($P7769,[1]Dados!$N$2:$N$26779,),2)</f>
        <v>#N/A</v>
      </c>
      <c r="P7769">
        <v>177155</v>
      </c>
      <c r="Q7769" s="1">
        <v>37344</v>
      </c>
      <c r="R7769" s="1">
        <v>37523</v>
      </c>
      <c r="S7769" t="s">
        <v>914</v>
      </c>
    </row>
    <row r="7770" spans="1:19" x14ac:dyDescent="0.2">
      <c r="A7770" s="7">
        <v>250380</v>
      </c>
      <c r="B7770" s="3">
        <v>19771</v>
      </c>
      <c r="C7770" s="3" t="s">
        <v>34</v>
      </c>
      <c r="D7770" s="2" t="s">
        <v>323</v>
      </c>
      <c r="E7770" s="3">
        <v>20</v>
      </c>
      <c r="F7770" s="17">
        <v>0</v>
      </c>
      <c r="G7770" s="17">
        <v>1</v>
      </c>
      <c r="H7770" s="17">
        <v>0</v>
      </c>
      <c r="I7770" s="7">
        <v>1.5</v>
      </c>
      <c r="J7770" s="7">
        <v>15</v>
      </c>
      <c r="K7770" s="4">
        <v>1214</v>
      </c>
      <c r="L7770" s="5">
        <v>1214.8577</v>
      </c>
      <c r="M7770">
        <v>79336.88</v>
      </c>
      <c r="N7770" s="3">
        <v>1</v>
      </c>
      <c r="O7770" s="50" t="e">
        <f>INDEX([1]Dados!$M$2:$N$26779,MATCH($P7770,[1]Dados!$N$2:$N$26779,),2)</f>
        <v>#N/A</v>
      </c>
      <c r="P7770">
        <v>177155</v>
      </c>
      <c r="Q7770" s="1">
        <v>37344</v>
      </c>
      <c r="R7770" s="1">
        <v>37523</v>
      </c>
      <c r="S7770" t="s">
        <v>914</v>
      </c>
    </row>
    <row r="7771" spans="1:19" x14ac:dyDescent="0.2">
      <c r="A7771" s="7">
        <v>250380</v>
      </c>
      <c r="B7771" s="3">
        <v>19771</v>
      </c>
      <c r="C7771" s="3" t="s">
        <v>34</v>
      </c>
      <c r="D7771" s="2" t="s">
        <v>323</v>
      </c>
      <c r="E7771" s="3">
        <v>20</v>
      </c>
      <c r="F7771" s="17">
        <v>0</v>
      </c>
      <c r="G7771" s="17">
        <v>1</v>
      </c>
      <c r="H7771" s="17">
        <v>0</v>
      </c>
      <c r="I7771" s="7">
        <v>1.6</v>
      </c>
      <c r="J7771" s="7">
        <v>15</v>
      </c>
      <c r="K7771" s="4">
        <v>1214</v>
      </c>
      <c r="L7771" s="5">
        <v>1214.8577</v>
      </c>
      <c r="M7771">
        <v>79336.88</v>
      </c>
      <c r="N7771" s="3">
        <v>1</v>
      </c>
      <c r="O7771" s="50" t="e">
        <f>INDEX([1]Dados!$M$2:$N$26779,MATCH($P7771,[1]Dados!$N$2:$N$26779,),2)</f>
        <v>#N/A</v>
      </c>
      <c r="P7771">
        <v>177155</v>
      </c>
      <c r="Q7771" s="1">
        <v>37344</v>
      </c>
      <c r="R7771" s="1">
        <v>37523</v>
      </c>
      <c r="S7771" t="s">
        <v>914</v>
      </c>
    </row>
    <row r="7772" spans="1:19" x14ac:dyDescent="0.2">
      <c r="A7772" s="7">
        <v>250380</v>
      </c>
      <c r="B7772" s="3">
        <v>19771</v>
      </c>
      <c r="C7772" s="3" t="s">
        <v>34</v>
      </c>
      <c r="D7772" s="2" t="s">
        <v>323</v>
      </c>
      <c r="E7772" s="3">
        <v>20</v>
      </c>
      <c r="F7772" s="17">
        <v>0</v>
      </c>
      <c r="G7772" s="17">
        <v>1</v>
      </c>
      <c r="H7772" s="17">
        <v>0</v>
      </c>
      <c r="I7772" s="7">
        <v>1.7</v>
      </c>
      <c r="J7772" s="7">
        <v>15</v>
      </c>
      <c r="K7772" s="4">
        <v>1214</v>
      </c>
      <c r="L7772" s="5">
        <v>1214.8577</v>
      </c>
      <c r="M7772">
        <v>79336.88</v>
      </c>
      <c r="N7772" s="3">
        <v>1</v>
      </c>
      <c r="O7772" s="50" t="e">
        <f>INDEX([1]Dados!$M$2:$N$26779,MATCH($P7772,[1]Dados!$N$2:$N$26779,),2)</f>
        <v>#N/A</v>
      </c>
      <c r="P7772">
        <v>177155</v>
      </c>
      <c r="Q7772" s="1">
        <v>37344</v>
      </c>
      <c r="R7772" s="1">
        <v>37523</v>
      </c>
      <c r="S7772" t="s">
        <v>914</v>
      </c>
    </row>
    <row r="7773" spans="1:19" x14ac:dyDescent="0.2">
      <c r="A7773" s="7">
        <v>250380</v>
      </c>
      <c r="B7773" s="3">
        <v>19771</v>
      </c>
      <c r="C7773" s="3" t="s">
        <v>34</v>
      </c>
      <c r="D7773" s="2" t="s">
        <v>323</v>
      </c>
      <c r="E7773" s="3">
        <v>20</v>
      </c>
      <c r="F7773" s="17">
        <v>0</v>
      </c>
      <c r="G7773" s="17">
        <v>1</v>
      </c>
      <c r="H7773" s="17">
        <v>0</v>
      </c>
      <c r="I7773" s="7">
        <v>1.8</v>
      </c>
      <c r="J7773" s="7">
        <v>30</v>
      </c>
      <c r="K7773" s="4">
        <v>1214</v>
      </c>
      <c r="L7773" s="5">
        <v>1214.8577</v>
      </c>
      <c r="M7773">
        <v>79336.88</v>
      </c>
      <c r="N7773" s="3">
        <v>1</v>
      </c>
      <c r="O7773" s="50" t="e">
        <f>INDEX([1]Dados!$M$2:$N$26779,MATCH($P7773,[1]Dados!$N$2:$N$26779,),2)</f>
        <v>#N/A</v>
      </c>
      <c r="P7773">
        <v>177155</v>
      </c>
      <c r="Q7773" s="1">
        <v>37344</v>
      </c>
      <c r="R7773" s="1">
        <v>37523</v>
      </c>
      <c r="S7773" t="s">
        <v>914</v>
      </c>
    </row>
    <row r="7774" spans="1:19" x14ac:dyDescent="0.2">
      <c r="A7774" s="7">
        <v>250380</v>
      </c>
      <c r="B7774" s="3">
        <v>19771</v>
      </c>
      <c r="C7774" s="3" t="s">
        <v>34</v>
      </c>
      <c r="D7774" s="2" t="s">
        <v>323</v>
      </c>
      <c r="E7774" s="3">
        <v>20</v>
      </c>
      <c r="F7774" s="17">
        <v>0</v>
      </c>
      <c r="G7774" s="17">
        <v>1</v>
      </c>
      <c r="H7774" s="17">
        <v>0</v>
      </c>
      <c r="I7774" s="7">
        <v>1.9</v>
      </c>
      <c r="J7774" s="7">
        <v>18</v>
      </c>
      <c r="K7774" s="4">
        <v>1214</v>
      </c>
      <c r="L7774" s="5">
        <v>1214.8577</v>
      </c>
      <c r="M7774">
        <v>79336.88</v>
      </c>
      <c r="N7774" s="3">
        <v>1</v>
      </c>
      <c r="O7774" s="50" t="e">
        <f>INDEX([1]Dados!$M$2:$N$26779,MATCH($P7774,[1]Dados!$N$2:$N$26779,),2)</f>
        <v>#N/A</v>
      </c>
      <c r="P7774">
        <v>177155</v>
      </c>
      <c r="Q7774" s="1">
        <v>37344</v>
      </c>
      <c r="R7774" s="1">
        <v>37523</v>
      </c>
      <c r="S7774" t="s">
        <v>914</v>
      </c>
    </row>
    <row r="7775" spans="1:19" x14ac:dyDescent="0.2">
      <c r="A7775" s="7">
        <v>250380</v>
      </c>
      <c r="B7775" s="3">
        <v>19771</v>
      </c>
      <c r="C7775" s="3" t="s">
        <v>34</v>
      </c>
      <c r="D7775" s="2" t="s">
        <v>323</v>
      </c>
      <c r="E7775" s="3">
        <v>20</v>
      </c>
      <c r="F7775" s="17">
        <v>0</v>
      </c>
      <c r="G7775" s="17">
        <v>1</v>
      </c>
      <c r="H7775" s="17">
        <v>0</v>
      </c>
      <c r="I7775" s="7">
        <v>2.1</v>
      </c>
      <c r="J7775" s="7">
        <v>25</v>
      </c>
      <c r="K7775" s="4">
        <v>1293</v>
      </c>
      <c r="L7775" s="5">
        <v>1293.0592999999999</v>
      </c>
      <c r="M7775">
        <v>12181.62</v>
      </c>
      <c r="N7775" s="3">
        <v>1</v>
      </c>
      <c r="O7775" s="50" t="e">
        <f>INDEX([1]Dados!$M$2:$N$26779,MATCH($P7775,[1]Dados!$N$2:$N$26779,),2)</f>
        <v>#N/A</v>
      </c>
      <c r="P7775">
        <v>178770</v>
      </c>
      <c r="Q7775" s="1">
        <v>37344</v>
      </c>
      <c r="R7775" s="1">
        <v>37523</v>
      </c>
      <c r="S7775" t="s">
        <v>886</v>
      </c>
    </row>
    <row r="7776" spans="1:19" x14ac:dyDescent="0.2">
      <c r="A7776" s="7">
        <v>250380</v>
      </c>
      <c r="B7776" s="3">
        <v>19771</v>
      </c>
      <c r="C7776" s="3" t="s">
        <v>34</v>
      </c>
      <c r="D7776" s="2" t="s">
        <v>323</v>
      </c>
      <c r="E7776" s="3">
        <v>20</v>
      </c>
      <c r="F7776" s="17">
        <v>0</v>
      </c>
      <c r="G7776" s="17">
        <v>1</v>
      </c>
      <c r="H7776" s="17">
        <v>0</v>
      </c>
      <c r="I7776" s="7">
        <v>2.2000000000000002</v>
      </c>
      <c r="J7776" s="7">
        <v>22</v>
      </c>
      <c r="K7776" s="4">
        <v>1293</v>
      </c>
      <c r="L7776" s="5">
        <v>1293.0592999999999</v>
      </c>
      <c r="M7776">
        <v>12181.62</v>
      </c>
      <c r="N7776" s="3">
        <v>1</v>
      </c>
      <c r="O7776" s="50" t="e">
        <f>INDEX([1]Dados!$M$2:$N$26779,MATCH($P7776,[1]Dados!$N$2:$N$26779,),2)</f>
        <v>#N/A</v>
      </c>
      <c r="P7776">
        <v>178770</v>
      </c>
      <c r="Q7776" s="1">
        <v>37344</v>
      </c>
      <c r="R7776" s="1">
        <v>37523</v>
      </c>
      <c r="S7776" t="s">
        <v>886</v>
      </c>
    </row>
    <row r="7777" spans="1:19" x14ac:dyDescent="0.2">
      <c r="A7777" s="7">
        <v>250380</v>
      </c>
      <c r="B7777" s="3">
        <v>19771</v>
      </c>
      <c r="C7777" s="3" t="s">
        <v>34</v>
      </c>
      <c r="D7777" s="2" t="s">
        <v>323</v>
      </c>
      <c r="E7777" s="3">
        <v>20</v>
      </c>
      <c r="F7777" s="17">
        <v>0</v>
      </c>
      <c r="G7777" s="17">
        <v>1</v>
      </c>
      <c r="H7777" s="17">
        <v>0</v>
      </c>
      <c r="I7777" s="7">
        <v>2.2999999999999998</v>
      </c>
      <c r="J7777" s="7">
        <v>21</v>
      </c>
      <c r="K7777" s="4">
        <v>1293</v>
      </c>
      <c r="L7777" s="5">
        <v>1293.0592999999999</v>
      </c>
      <c r="M7777">
        <v>12181.62</v>
      </c>
      <c r="N7777" s="3">
        <v>1</v>
      </c>
      <c r="O7777" s="50" t="e">
        <f>INDEX([1]Dados!$M$2:$N$26779,MATCH($P7777,[1]Dados!$N$2:$N$26779,),2)</f>
        <v>#N/A</v>
      </c>
      <c r="P7777">
        <v>178770</v>
      </c>
      <c r="Q7777" s="1">
        <v>37344</v>
      </c>
      <c r="R7777" s="1">
        <v>37523</v>
      </c>
      <c r="S7777" t="s">
        <v>886</v>
      </c>
    </row>
    <row r="7778" spans="1:19" x14ac:dyDescent="0.2">
      <c r="A7778" s="7">
        <v>260250</v>
      </c>
      <c r="B7778" s="3">
        <v>23493</v>
      </c>
      <c r="C7778" s="3" t="s">
        <v>51</v>
      </c>
      <c r="D7778" s="2" t="s">
        <v>306</v>
      </c>
      <c r="E7778" s="3">
        <v>20</v>
      </c>
      <c r="F7778" s="17">
        <v>0</v>
      </c>
      <c r="G7778" s="17">
        <v>1</v>
      </c>
      <c r="H7778" s="17">
        <v>0</v>
      </c>
      <c r="I7778" s="7">
        <v>1.1000000000000001</v>
      </c>
      <c r="J7778" s="7">
        <v>28</v>
      </c>
      <c r="K7778" s="4">
        <v>1214</v>
      </c>
      <c r="L7778" s="5">
        <v>1214.0589</v>
      </c>
      <c r="M7778">
        <v>323550</v>
      </c>
      <c r="N7778" s="33">
        <v>1</v>
      </c>
      <c r="O7778" s="50" t="e">
        <f>INDEX([1]Dados!$M$2:$N$26779,MATCH($P7778,[1]Dados!$N$2:$N$26779,),2)</f>
        <v>#N/A</v>
      </c>
      <c r="P7778">
        <v>178402</v>
      </c>
      <c r="Q7778" s="1">
        <v>37341</v>
      </c>
      <c r="R7778" s="1">
        <v>37372</v>
      </c>
      <c r="S7778" t="s">
        <v>915</v>
      </c>
    </row>
    <row r="7779" spans="1:19" x14ac:dyDescent="0.2">
      <c r="A7779" s="7">
        <v>260250</v>
      </c>
      <c r="B7779" s="3">
        <v>23493</v>
      </c>
      <c r="C7779" s="3" t="s">
        <v>51</v>
      </c>
      <c r="D7779" s="2" t="s">
        <v>306</v>
      </c>
      <c r="E7779" s="3">
        <v>20</v>
      </c>
      <c r="F7779" s="17">
        <v>0</v>
      </c>
      <c r="G7779" s="17">
        <v>1</v>
      </c>
      <c r="H7779" s="17">
        <v>0</v>
      </c>
      <c r="I7779" s="7">
        <v>1.2</v>
      </c>
      <c r="J7779" s="7">
        <v>27</v>
      </c>
      <c r="K7779" s="4">
        <v>1214</v>
      </c>
      <c r="L7779" s="5">
        <v>1214.0589</v>
      </c>
      <c r="M7779">
        <v>323550</v>
      </c>
      <c r="N7779" s="33">
        <v>1</v>
      </c>
      <c r="O7779" s="50" t="e">
        <f>INDEX([1]Dados!$M$2:$N$26779,MATCH($P7779,[1]Dados!$N$2:$N$26779,),2)</f>
        <v>#N/A</v>
      </c>
      <c r="P7779">
        <v>178402</v>
      </c>
      <c r="Q7779" s="1">
        <v>37341</v>
      </c>
      <c r="R7779" s="1">
        <v>37372</v>
      </c>
      <c r="S7779" t="s">
        <v>915</v>
      </c>
    </row>
    <row r="7780" spans="1:19" x14ac:dyDescent="0.2">
      <c r="A7780" s="7">
        <v>260250</v>
      </c>
      <c r="B7780" s="3">
        <v>23493</v>
      </c>
      <c r="C7780" s="3" t="s">
        <v>51</v>
      </c>
      <c r="D7780" s="2" t="s">
        <v>306</v>
      </c>
      <c r="E7780" s="3">
        <v>20</v>
      </c>
      <c r="F7780" s="17">
        <v>0</v>
      </c>
      <c r="G7780" s="17">
        <v>1</v>
      </c>
      <c r="H7780" s="17">
        <v>0</v>
      </c>
      <c r="I7780" s="7">
        <v>1.3</v>
      </c>
      <c r="J7780" s="7">
        <v>20</v>
      </c>
      <c r="K7780" s="4">
        <v>1214</v>
      </c>
      <c r="L7780" s="5">
        <v>1214.0589</v>
      </c>
      <c r="M7780">
        <v>323550</v>
      </c>
      <c r="N7780" s="33">
        <v>1</v>
      </c>
      <c r="O7780" s="50" t="e">
        <f>INDEX([1]Dados!$M$2:$N$26779,MATCH($P7780,[1]Dados!$N$2:$N$26779,),2)</f>
        <v>#N/A</v>
      </c>
      <c r="P7780">
        <v>178402</v>
      </c>
      <c r="Q7780" s="1">
        <v>37341</v>
      </c>
      <c r="R7780" s="1">
        <v>37372</v>
      </c>
      <c r="S7780" t="s">
        <v>915</v>
      </c>
    </row>
    <row r="7781" spans="1:19" x14ac:dyDescent="0.2">
      <c r="A7781" s="7">
        <v>260250</v>
      </c>
      <c r="B7781" s="3">
        <v>23493</v>
      </c>
      <c r="C7781" s="3" t="s">
        <v>51</v>
      </c>
      <c r="D7781" s="2" t="s">
        <v>306</v>
      </c>
      <c r="E7781" s="3">
        <v>20</v>
      </c>
      <c r="F7781" s="17">
        <v>0</v>
      </c>
      <c r="G7781" s="17">
        <v>1</v>
      </c>
      <c r="H7781" s="17">
        <v>0</v>
      </c>
      <c r="I7781" s="7">
        <v>1.4</v>
      </c>
      <c r="J7781" s="7">
        <v>20</v>
      </c>
      <c r="K7781" s="4">
        <v>1214</v>
      </c>
      <c r="L7781" s="5">
        <v>1214.0589</v>
      </c>
      <c r="M7781">
        <v>323550</v>
      </c>
      <c r="N7781" s="33">
        <v>1</v>
      </c>
      <c r="O7781" s="50" t="e">
        <f>INDEX([1]Dados!$M$2:$N$26779,MATCH($P7781,[1]Dados!$N$2:$N$26779,),2)</f>
        <v>#N/A</v>
      </c>
      <c r="P7781">
        <v>178402</v>
      </c>
      <c r="Q7781" s="1">
        <v>37341</v>
      </c>
      <c r="R7781" s="1">
        <v>37372</v>
      </c>
      <c r="S7781" t="s">
        <v>915</v>
      </c>
    </row>
    <row r="7782" spans="1:19" x14ac:dyDescent="0.2">
      <c r="A7782" s="7">
        <v>260250</v>
      </c>
      <c r="B7782" s="3">
        <v>23493</v>
      </c>
      <c r="C7782" s="3" t="s">
        <v>51</v>
      </c>
      <c r="D7782" s="2" t="s">
        <v>306</v>
      </c>
      <c r="E7782" s="3">
        <v>20</v>
      </c>
      <c r="F7782" s="17">
        <v>0</v>
      </c>
      <c r="G7782" s="17">
        <v>1</v>
      </c>
      <c r="H7782" s="17">
        <v>0</v>
      </c>
      <c r="I7782" s="7">
        <v>2.1</v>
      </c>
      <c r="J7782" s="7">
        <v>1</v>
      </c>
      <c r="K7782" s="4">
        <v>1214</v>
      </c>
      <c r="L7782" s="5">
        <v>1214.8577</v>
      </c>
      <c r="M7782">
        <v>109791.5</v>
      </c>
      <c r="N7782" s="33">
        <v>1</v>
      </c>
      <c r="O7782" s="50" t="e">
        <f>INDEX([1]Dados!$M$2:$N$26779,MATCH($P7782,[1]Dados!$N$2:$N$26779,),2)</f>
        <v>#N/A</v>
      </c>
      <c r="P7782">
        <v>177157</v>
      </c>
      <c r="Q7782" s="1">
        <v>37341</v>
      </c>
      <c r="R7782" s="1">
        <v>37372</v>
      </c>
      <c r="S7782" t="s">
        <v>914</v>
      </c>
    </row>
    <row r="7783" spans="1:19" x14ac:dyDescent="0.2">
      <c r="A7783" s="7">
        <v>260250</v>
      </c>
      <c r="B7783" s="3">
        <v>23493</v>
      </c>
      <c r="C7783" s="3" t="s">
        <v>51</v>
      </c>
      <c r="D7783" s="2" t="s">
        <v>306</v>
      </c>
      <c r="E7783" s="3">
        <v>20</v>
      </c>
      <c r="F7783" s="17">
        <v>0</v>
      </c>
      <c r="G7783" s="17">
        <v>1</v>
      </c>
      <c r="H7783" s="17">
        <v>0</v>
      </c>
      <c r="I7783" s="7">
        <v>2.2000000000000002</v>
      </c>
      <c r="J7783" s="7">
        <v>15</v>
      </c>
      <c r="K7783" s="4">
        <v>1214</v>
      </c>
      <c r="L7783" s="5">
        <v>1214.8577</v>
      </c>
      <c r="M7783">
        <v>109791.5</v>
      </c>
      <c r="N7783" s="33">
        <v>1</v>
      </c>
      <c r="O7783" s="50" t="e">
        <f>INDEX([1]Dados!$M$2:$N$26779,MATCH($P7783,[1]Dados!$N$2:$N$26779,),2)</f>
        <v>#N/A</v>
      </c>
      <c r="P7783">
        <v>177157</v>
      </c>
      <c r="Q7783" s="1">
        <v>37341</v>
      </c>
      <c r="R7783" s="1">
        <v>37372</v>
      </c>
      <c r="S7783" t="s">
        <v>914</v>
      </c>
    </row>
    <row r="7784" spans="1:19" x14ac:dyDescent="0.2">
      <c r="A7784" s="7">
        <v>260250</v>
      </c>
      <c r="B7784" s="3">
        <v>23493</v>
      </c>
      <c r="C7784" s="3" t="s">
        <v>51</v>
      </c>
      <c r="D7784" s="2" t="s">
        <v>306</v>
      </c>
      <c r="E7784" s="3">
        <v>20</v>
      </c>
      <c r="F7784" s="17">
        <v>0</v>
      </c>
      <c r="G7784" s="17">
        <v>1</v>
      </c>
      <c r="H7784" s="17">
        <v>0</v>
      </c>
      <c r="I7784" s="7">
        <v>2.2999999999999998</v>
      </c>
      <c r="J7784" s="7">
        <v>25</v>
      </c>
      <c r="K7784" s="4">
        <v>1214</v>
      </c>
      <c r="L7784" s="5">
        <v>1214.8577</v>
      </c>
      <c r="M7784">
        <v>109791.5</v>
      </c>
      <c r="N7784" s="33">
        <v>1</v>
      </c>
      <c r="O7784" s="50" t="e">
        <f>INDEX([1]Dados!$M$2:$N$26779,MATCH($P7784,[1]Dados!$N$2:$N$26779,),2)</f>
        <v>#N/A</v>
      </c>
      <c r="P7784">
        <v>177157</v>
      </c>
      <c r="Q7784" s="1">
        <v>37341</v>
      </c>
      <c r="R7784" s="1">
        <v>37372</v>
      </c>
      <c r="S7784" t="s">
        <v>914</v>
      </c>
    </row>
    <row r="7785" spans="1:19" x14ac:dyDescent="0.2">
      <c r="A7785" s="7">
        <v>260250</v>
      </c>
      <c r="B7785" s="3">
        <v>23493</v>
      </c>
      <c r="C7785" s="3" t="s">
        <v>51</v>
      </c>
      <c r="D7785" s="2" t="s">
        <v>306</v>
      </c>
      <c r="E7785" s="3">
        <v>20</v>
      </c>
      <c r="F7785" s="17">
        <v>0</v>
      </c>
      <c r="G7785" s="17">
        <v>1</v>
      </c>
      <c r="H7785" s="17">
        <v>0</v>
      </c>
      <c r="I7785" s="7">
        <v>2.4</v>
      </c>
      <c r="J7785" s="7">
        <v>25</v>
      </c>
      <c r="K7785" s="4">
        <v>1214</v>
      </c>
      <c r="L7785" s="5">
        <v>1214.8577</v>
      </c>
      <c r="M7785">
        <v>109791.5</v>
      </c>
      <c r="N7785" s="33">
        <v>1</v>
      </c>
      <c r="O7785" s="50" t="e">
        <f>INDEX([1]Dados!$M$2:$N$26779,MATCH($P7785,[1]Dados!$N$2:$N$26779,),2)</f>
        <v>#N/A</v>
      </c>
      <c r="P7785">
        <v>177157</v>
      </c>
      <c r="Q7785" s="1">
        <v>37341</v>
      </c>
      <c r="R7785" s="1">
        <v>37372</v>
      </c>
      <c r="S7785" t="s">
        <v>914</v>
      </c>
    </row>
    <row r="7786" spans="1:19" x14ac:dyDescent="0.2">
      <c r="A7786" s="7">
        <v>260250</v>
      </c>
      <c r="B7786" s="3">
        <v>23493</v>
      </c>
      <c r="C7786" s="3" t="s">
        <v>51</v>
      </c>
      <c r="D7786" s="2" t="s">
        <v>306</v>
      </c>
      <c r="E7786" s="3">
        <v>20</v>
      </c>
      <c r="F7786" s="17">
        <v>0</v>
      </c>
      <c r="G7786" s="17">
        <v>1</v>
      </c>
      <c r="H7786" s="17">
        <v>0</v>
      </c>
      <c r="I7786" s="7">
        <v>3.1</v>
      </c>
      <c r="J7786" s="7">
        <v>15</v>
      </c>
      <c r="K7786" s="4">
        <v>1214</v>
      </c>
      <c r="L7786" s="5">
        <v>1214.8580999999999</v>
      </c>
      <c r="M7786">
        <v>215650</v>
      </c>
      <c r="N7786" s="33">
        <v>1</v>
      </c>
      <c r="O7786" s="50" t="e">
        <f>INDEX([1]Dados!$M$2:$N$26779,MATCH($P7786,[1]Dados!$N$2:$N$26779,),2)</f>
        <v>#N/A</v>
      </c>
      <c r="P7786">
        <v>178339</v>
      </c>
      <c r="Q7786" s="1">
        <v>37341</v>
      </c>
      <c r="R7786" s="1">
        <v>37372</v>
      </c>
      <c r="S7786" t="s">
        <v>960</v>
      </c>
    </row>
    <row r="7787" spans="1:19" x14ac:dyDescent="0.2">
      <c r="A7787" s="7">
        <v>260250</v>
      </c>
      <c r="B7787" s="3">
        <v>23493</v>
      </c>
      <c r="C7787" s="3" t="s">
        <v>51</v>
      </c>
      <c r="D7787" s="2" t="s">
        <v>306</v>
      </c>
      <c r="E7787" s="3">
        <v>20</v>
      </c>
      <c r="F7787" s="17">
        <v>0</v>
      </c>
      <c r="G7787" s="17">
        <v>1</v>
      </c>
      <c r="H7787" s="17">
        <v>0</v>
      </c>
      <c r="I7787" s="7">
        <v>4.0999999999999996</v>
      </c>
      <c r="J7787" s="7">
        <v>7</v>
      </c>
      <c r="K7787" s="4">
        <v>1214</v>
      </c>
      <c r="L7787" s="5">
        <v>1214.8580999999999</v>
      </c>
      <c r="M7787">
        <v>215650</v>
      </c>
      <c r="N7787" s="33">
        <v>1</v>
      </c>
      <c r="O7787" s="50" t="e">
        <f>INDEX([1]Dados!$M$2:$N$26779,MATCH($P7787,[1]Dados!$N$2:$N$26779,),2)</f>
        <v>#N/A</v>
      </c>
      <c r="P7787">
        <v>178576</v>
      </c>
      <c r="Q7787" s="1">
        <v>37341</v>
      </c>
      <c r="R7787" s="1">
        <v>37372</v>
      </c>
      <c r="S7787" t="s">
        <v>961</v>
      </c>
    </row>
    <row r="7788" spans="1:19" x14ac:dyDescent="0.2">
      <c r="A7788" s="7">
        <v>260250</v>
      </c>
      <c r="B7788" s="3">
        <v>23493</v>
      </c>
      <c r="C7788" s="3" t="s">
        <v>51</v>
      </c>
      <c r="D7788" s="2" t="s">
        <v>306</v>
      </c>
      <c r="E7788" s="3">
        <v>20</v>
      </c>
      <c r="F7788" s="17">
        <v>0</v>
      </c>
      <c r="G7788" s="17">
        <v>1</v>
      </c>
      <c r="H7788" s="17">
        <v>0</v>
      </c>
      <c r="I7788" s="7">
        <v>4.2</v>
      </c>
      <c r="J7788" s="7">
        <v>20</v>
      </c>
      <c r="K7788" s="4">
        <v>1214</v>
      </c>
      <c r="L7788" s="5">
        <v>1214.8580999999999</v>
      </c>
      <c r="M7788">
        <v>215650</v>
      </c>
      <c r="N7788" s="33">
        <v>1</v>
      </c>
      <c r="O7788" s="50" t="e">
        <f>INDEX([1]Dados!$M$2:$N$26779,MATCH($P7788,[1]Dados!$N$2:$N$26779,),2)</f>
        <v>#N/A</v>
      </c>
      <c r="P7788">
        <v>178576</v>
      </c>
      <c r="Q7788" s="1">
        <v>37341</v>
      </c>
      <c r="R7788" s="1">
        <v>37372</v>
      </c>
      <c r="S7788" t="s">
        <v>961</v>
      </c>
    </row>
    <row r="7789" spans="1:19" x14ac:dyDescent="0.2">
      <c r="A7789" s="7">
        <v>260250</v>
      </c>
      <c r="B7789" s="3">
        <v>23493</v>
      </c>
      <c r="C7789" s="3" t="s">
        <v>51</v>
      </c>
      <c r="D7789" s="2" t="s">
        <v>306</v>
      </c>
      <c r="E7789" s="3">
        <v>20</v>
      </c>
      <c r="F7789" s="17">
        <v>0</v>
      </c>
      <c r="G7789" s="17">
        <v>1</v>
      </c>
      <c r="H7789" s="17">
        <v>0</v>
      </c>
      <c r="I7789" s="7">
        <v>5.0999999999999996</v>
      </c>
      <c r="J7789" s="7">
        <v>20</v>
      </c>
      <c r="K7789" s="4">
        <v>1214</v>
      </c>
      <c r="L7789" s="5">
        <v>1214.8580999999999</v>
      </c>
      <c r="M7789">
        <v>215650</v>
      </c>
      <c r="N7789" s="33">
        <v>1</v>
      </c>
      <c r="O7789" s="50" t="e">
        <f>INDEX([1]Dados!$M$2:$N$26779,MATCH($P7789,[1]Dados!$N$2:$N$26779,),2)</f>
        <v>#N/A</v>
      </c>
      <c r="P7789">
        <v>178578</v>
      </c>
      <c r="Q7789" s="1">
        <v>37341</v>
      </c>
      <c r="R7789" s="1">
        <v>37372</v>
      </c>
      <c r="S7789" t="s">
        <v>961</v>
      </c>
    </row>
    <row r="7790" spans="1:19" x14ac:dyDescent="0.2">
      <c r="A7790" s="7">
        <v>260250</v>
      </c>
      <c r="B7790" s="3">
        <v>23493</v>
      </c>
      <c r="C7790" s="3" t="s">
        <v>51</v>
      </c>
      <c r="D7790" s="2" t="s">
        <v>306</v>
      </c>
      <c r="E7790" s="3">
        <v>20</v>
      </c>
      <c r="F7790" s="17">
        <v>0</v>
      </c>
      <c r="G7790" s="17">
        <v>1</v>
      </c>
      <c r="H7790" s="17">
        <v>0</v>
      </c>
      <c r="I7790" s="7">
        <v>6.1</v>
      </c>
      <c r="J7790" s="7">
        <v>22</v>
      </c>
      <c r="K7790" s="4">
        <v>1293</v>
      </c>
      <c r="L7790" s="5">
        <v>1293.0592999999999</v>
      </c>
      <c r="M7790">
        <v>18110.52</v>
      </c>
      <c r="N7790" s="33">
        <v>1</v>
      </c>
      <c r="O7790" s="50" t="e">
        <f>INDEX([1]Dados!$M$2:$N$26779,MATCH($P7790,[1]Dados!$N$2:$N$26779,),2)</f>
        <v>#N/A</v>
      </c>
      <c r="P7790">
        <v>178261</v>
      </c>
      <c r="Q7790" s="1">
        <v>37341</v>
      </c>
      <c r="R7790" s="1">
        <v>37372</v>
      </c>
      <c r="S7790" t="s">
        <v>1783</v>
      </c>
    </row>
    <row r="7791" spans="1:19" x14ac:dyDescent="0.2">
      <c r="A7791" s="7">
        <v>260250</v>
      </c>
      <c r="B7791" s="3">
        <v>23493</v>
      </c>
      <c r="C7791" s="3" t="s">
        <v>51</v>
      </c>
      <c r="D7791" s="2" t="s">
        <v>306</v>
      </c>
      <c r="E7791" s="3">
        <v>20</v>
      </c>
      <c r="F7791" s="17">
        <v>0</v>
      </c>
      <c r="G7791" s="17">
        <v>1</v>
      </c>
      <c r="H7791" s="17">
        <v>0</v>
      </c>
      <c r="I7791" s="7">
        <v>6.2</v>
      </c>
      <c r="J7791" s="7">
        <v>11</v>
      </c>
      <c r="K7791" s="4">
        <v>1293</v>
      </c>
      <c r="L7791" s="5">
        <v>1293.0592999999999</v>
      </c>
      <c r="M7791">
        <v>18110.52</v>
      </c>
      <c r="N7791" s="33">
        <v>1</v>
      </c>
      <c r="O7791" s="50" t="e">
        <f>INDEX([1]Dados!$M$2:$N$26779,MATCH($P7791,[1]Dados!$N$2:$N$26779,),2)</f>
        <v>#N/A</v>
      </c>
      <c r="P7791">
        <v>178261</v>
      </c>
      <c r="Q7791" s="1">
        <v>37341</v>
      </c>
      <c r="R7791" s="1">
        <v>37372</v>
      </c>
      <c r="S7791" t="s">
        <v>1783</v>
      </c>
    </row>
    <row r="7792" spans="1:19" x14ac:dyDescent="0.2">
      <c r="A7792" s="7">
        <v>260250</v>
      </c>
      <c r="B7792" s="3">
        <v>23493</v>
      </c>
      <c r="C7792" s="3" t="s">
        <v>51</v>
      </c>
      <c r="D7792" s="2" t="s">
        <v>306</v>
      </c>
      <c r="E7792" s="3">
        <v>20</v>
      </c>
      <c r="F7792" s="17">
        <v>0</v>
      </c>
      <c r="G7792" s="17">
        <v>1</v>
      </c>
      <c r="H7792" s="17">
        <v>0</v>
      </c>
      <c r="I7792" s="7">
        <v>6.3</v>
      </c>
      <c r="J7792" s="7">
        <v>21</v>
      </c>
      <c r="K7792" s="4">
        <v>1293</v>
      </c>
      <c r="L7792" s="5">
        <v>1293.0592999999999</v>
      </c>
      <c r="M7792">
        <v>18110.52</v>
      </c>
      <c r="N7792" s="33">
        <v>1</v>
      </c>
      <c r="O7792" s="50" t="e">
        <f>INDEX([1]Dados!$M$2:$N$26779,MATCH($P7792,[1]Dados!$N$2:$N$26779,),2)</f>
        <v>#N/A</v>
      </c>
      <c r="P7792">
        <v>178261</v>
      </c>
      <c r="Q7792" s="1">
        <v>37341</v>
      </c>
      <c r="R7792" s="1">
        <v>37372</v>
      </c>
      <c r="S7792" t="s">
        <v>1783</v>
      </c>
    </row>
    <row r="7793" spans="1:19" x14ac:dyDescent="0.2">
      <c r="A7793" s="7">
        <v>220945</v>
      </c>
      <c r="B7793" s="3">
        <v>12653</v>
      </c>
      <c r="C7793" s="3" t="s">
        <v>30</v>
      </c>
      <c r="D7793" s="2" t="s">
        <v>749</v>
      </c>
      <c r="E7793" s="3">
        <v>20</v>
      </c>
      <c r="F7793" s="17">
        <v>0</v>
      </c>
      <c r="G7793" s="17">
        <v>1</v>
      </c>
      <c r="H7793" s="17">
        <v>0</v>
      </c>
      <c r="I7793" s="7">
        <v>1.1000000000000001</v>
      </c>
      <c r="J7793" s="7">
        <v>33</v>
      </c>
      <c r="K7793" s="4">
        <v>119</v>
      </c>
      <c r="L7793" s="5">
        <v>119.38590000000001</v>
      </c>
      <c r="M7793">
        <v>150000</v>
      </c>
      <c r="N7793" s="33">
        <v>1</v>
      </c>
      <c r="O7793" s="50" t="e">
        <f>INDEX([1]Dados!$M$2:$N$26779,MATCH($P7793,[1]Dados!$N$2:$N$26779,),2)</f>
        <v>#N/A</v>
      </c>
      <c r="P7793">
        <v>177117</v>
      </c>
      <c r="Q7793" s="1">
        <v>37341</v>
      </c>
      <c r="R7793" s="1">
        <v>37365</v>
      </c>
      <c r="S7793" t="s">
        <v>1068</v>
      </c>
    </row>
    <row r="7794" spans="1:19" x14ac:dyDescent="0.2">
      <c r="A7794" s="7">
        <v>220945</v>
      </c>
      <c r="B7794" s="3">
        <v>12653</v>
      </c>
      <c r="C7794" s="3" t="s">
        <v>30</v>
      </c>
      <c r="D7794" s="2" t="s">
        <v>749</v>
      </c>
      <c r="E7794" s="3">
        <v>20</v>
      </c>
      <c r="F7794" s="17">
        <v>0</v>
      </c>
      <c r="G7794" s="17">
        <v>1</v>
      </c>
      <c r="H7794" s="17">
        <v>0</v>
      </c>
      <c r="I7794" s="7">
        <v>1.2</v>
      </c>
      <c r="J7794" s="7">
        <v>19</v>
      </c>
      <c r="K7794" s="4">
        <v>119</v>
      </c>
      <c r="L7794" s="5">
        <v>119.38590000000001</v>
      </c>
      <c r="M7794">
        <v>150000</v>
      </c>
      <c r="N7794" s="33">
        <v>1</v>
      </c>
      <c r="O7794" s="50" t="e">
        <f>INDEX([1]Dados!$M$2:$N$26779,MATCH($P7794,[1]Dados!$N$2:$N$26779,),2)</f>
        <v>#N/A</v>
      </c>
      <c r="P7794">
        <v>177117</v>
      </c>
      <c r="Q7794" s="1">
        <v>37341</v>
      </c>
      <c r="R7794" s="1">
        <v>37365</v>
      </c>
      <c r="S7794" t="s">
        <v>1068</v>
      </c>
    </row>
    <row r="7795" spans="1:19" x14ac:dyDescent="0.2">
      <c r="A7795" s="7">
        <v>220945</v>
      </c>
      <c r="B7795" s="3">
        <v>12653</v>
      </c>
      <c r="C7795" s="3" t="s">
        <v>30</v>
      </c>
      <c r="D7795" s="2" t="s">
        <v>749</v>
      </c>
      <c r="E7795" s="3">
        <v>20</v>
      </c>
      <c r="F7795" s="17">
        <v>0</v>
      </c>
      <c r="G7795" s="17">
        <v>1</v>
      </c>
      <c r="H7795" s="17">
        <v>0</v>
      </c>
      <c r="I7795" s="7">
        <v>1.3</v>
      </c>
      <c r="J7795" s="7">
        <v>13</v>
      </c>
      <c r="K7795" s="4">
        <v>119</v>
      </c>
      <c r="L7795" s="5">
        <v>119.38590000000001</v>
      </c>
      <c r="M7795">
        <v>150000</v>
      </c>
      <c r="N7795" s="33">
        <v>1</v>
      </c>
      <c r="O7795" s="50" t="e">
        <f>INDEX([1]Dados!$M$2:$N$26779,MATCH($P7795,[1]Dados!$N$2:$N$26779,),2)</f>
        <v>#N/A</v>
      </c>
      <c r="P7795">
        <v>177117</v>
      </c>
      <c r="Q7795" s="1">
        <v>37341</v>
      </c>
      <c r="R7795" s="1">
        <v>37365</v>
      </c>
      <c r="S7795" t="s">
        <v>1068</v>
      </c>
    </row>
    <row r="7796" spans="1:19" x14ac:dyDescent="0.2">
      <c r="A7796" s="7">
        <v>220945</v>
      </c>
      <c r="B7796" s="3">
        <v>12653</v>
      </c>
      <c r="C7796" s="3" t="s">
        <v>30</v>
      </c>
      <c r="D7796" s="2" t="s">
        <v>749</v>
      </c>
      <c r="E7796" s="3">
        <v>20</v>
      </c>
      <c r="F7796" s="17">
        <v>0</v>
      </c>
      <c r="G7796" s="17">
        <v>1</v>
      </c>
      <c r="H7796" s="17">
        <v>0</v>
      </c>
      <c r="I7796" s="7">
        <v>1.1000000000000001</v>
      </c>
      <c r="J7796" s="7">
        <v>33</v>
      </c>
      <c r="K7796" s="4">
        <v>119</v>
      </c>
      <c r="L7796" s="5">
        <v>119.3861</v>
      </c>
      <c r="M7796">
        <v>148331.39000000001</v>
      </c>
      <c r="N7796" s="33">
        <v>1</v>
      </c>
      <c r="O7796" s="50" t="e">
        <f>INDEX([1]Dados!$M$2:$N$26779,MATCH($P7796,[1]Dados!$N$2:$N$26779,),2)</f>
        <v>#N/A</v>
      </c>
      <c r="P7796">
        <v>177115</v>
      </c>
      <c r="Q7796" s="1">
        <v>37341</v>
      </c>
      <c r="R7796" s="1">
        <v>37365</v>
      </c>
      <c r="S7796" t="s">
        <v>1429</v>
      </c>
    </row>
    <row r="7797" spans="1:19" x14ac:dyDescent="0.2">
      <c r="A7797" s="7">
        <v>220945</v>
      </c>
      <c r="B7797" s="3">
        <v>12653</v>
      </c>
      <c r="C7797" s="3" t="s">
        <v>30</v>
      </c>
      <c r="D7797" s="2" t="s">
        <v>749</v>
      </c>
      <c r="E7797" s="3">
        <v>20</v>
      </c>
      <c r="F7797" s="17">
        <v>0</v>
      </c>
      <c r="G7797" s="17">
        <v>1</v>
      </c>
      <c r="H7797" s="17">
        <v>0</v>
      </c>
      <c r="I7797" s="7">
        <v>1.4</v>
      </c>
      <c r="J7797" s="7">
        <v>33</v>
      </c>
      <c r="K7797" s="4">
        <v>119</v>
      </c>
      <c r="L7797" s="5">
        <v>119.3861</v>
      </c>
      <c r="M7797">
        <v>148331.39000000001</v>
      </c>
      <c r="N7797" s="33">
        <v>1</v>
      </c>
      <c r="O7797" s="50" t="e">
        <f>INDEX([1]Dados!$M$2:$N$26779,MATCH($P7797,[1]Dados!$N$2:$N$26779,),2)</f>
        <v>#N/A</v>
      </c>
      <c r="P7797">
        <v>177115</v>
      </c>
      <c r="Q7797" s="1">
        <v>37341</v>
      </c>
      <c r="R7797" s="1">
        <v>37365</v>
      </c>
      <c r="S7797" t="s">
        <v>1429</v>
      </c>
    </row>
    <row r="7798" spans="1:19" x14ac:dyDescent="0.2">
      <c r="A7798" s="7">
        <v>220945</v>
      </c>
      <c r="B7798" s="3">
        <v>12653</v>
      </c>
      <c r="C7798" s="3" t="s">
        <v>30</v>
      </c>
      <c r="D7798" s="2" t="s">
        <v>749</v>
      </c>
      <c r="E7798" s="3">
        <v>20</v>
      </c>
      <c r="F7798" s="17">
        <v>0</v>
      </c>
      <c r="G7798" s="17">
        <v>1</v>
      </c>
      <c r="H7798" s="17">
        <v>0</v>
      </c>
      <c r="I7798" s="7">
        <v>1.5</v>
      </c>
      <c r="J7798" s="7">
        <v>19</v>
      </c>
      <c r="K7798" s="4">
        <v>119</v>
      </c>
      <c r="L7798" s="5">
        <v>119.3861</v>
      </c>
      <c r="M7798">
        <v>148331.39000000001</v>
      </c>
      <c r="N7798" s="33">
        <v>1</v>
      </c>
      <c r="O7798" s="50" t="e">
        <f>INDEX([1]Dados!$M$2:$N$26779,MATCH($P7798,[1]Dados!$N$2:$N$26779,),2)</f>
        <v>#N/A</v>
      </c>
      <c r="P7798">
        <v>177115</v>
      </c>
      <c r="Q7798" s="1">
        <v>37341</v>
      </c>
      <c r="R7798" s="1">
        <v>37365</v>
      </c>
      <c r="S7798" t="s">
        <v>1429</v>
      </c>
    </row>
    <row r="7799" spans="1:19" x14ac:dyDescent="0.2">
      <c r="A7799" s="7">
        <v>220945</v>
      </c>
      <c r="B7799" s="3">
        <v>12653</v>
      </c>
      <c r="C7799" s="3" t="s">
        <v>30</v>
      </c>
      <c r="D7799" s="2" t="s">
        <v>749</v>
      </c>
      <c r="E7799" s="3">
        <v>20</v>
      </c>
      <c r="F7799" s="17">
        <v>0</v>
      </c>
      <c r="G7799" s="17">
        <v>1</v>
      </c>
      <c r="H7799" s="17">
        <v>0</v>
      </c>
      <c r="I7799" s="7">
        <v>1.6</v>
      </c>
      <c r="J7799" s="7">
        <v>13</v>
      </c>
      <c r="K7799" s="4">
        <v>119</v>
      </c>
      <c r="L7799" s="5">
        <v>119.3861</v>
      </c>
      <c r="M7799">
        <v>148331.39000000001</v>
      </c>
      <c r="N7799" s="33">
        <v>1</v>
      </c>
      <c r="O7799" s="50" t="e">
        <f>INDEX([1]Dados!$M$2:$N$26779,MATCH($P7799,[1]Dados!$N$2:$N$26779,),2)</f>
        <v>#N/A</v>
      </c>
      <c r="P7799">
        <v>177115</v>
      </c>
      <c r="Q7799" s="1">
        <v>37341</v>
      </c>
      <c r="R7799" s="1">
        <v>37365</v>
      </c>
      <c r="S7799" t="s">
        <v>1429</v>
      </c>
    </row>
    <row r="7800" spans="1:19" x14ac:dyDescent="0.2">
      <c r="A7800" s="7">
        <v>220945</v>
      </c>
      <c r="B7800" s="3">
        <v>12653</v>
      </c>
      <c r="C7800" s="3" t="s">
        <v>30</v>
      </c>
      <c r="D7800" s="2" t="s">
        <v>749</v>
      </c>
      <c r="E7800" s="3">
        <v>20</v>
      </c>
      <c r="F7800" s="17">
        <v>0</v>
      </c>
      <c r="G7800" s="17">
        <v>1</v>
      </c>
      <c r="H7800" s="17">
        <v>0</v>
      </c>
      <c r="I7800" s="7">
        <v>2.1</v>
      </c>
      <c r="J7800" s="7">
        <v>13</v>
      </c>
      <c r="K7800" s="4">
        <v>122</v>
      </c>
      <c r="L7800" s="5">
        <v>122.3861</v>
      </c>
      <c r="M7800">
        <v>41000</v>
      </c>
      <c r="N7800" s="33">
        <v>1</v>
      </c>
      <c r="O7800" s="50" t="e">
        <f>INDEX([1]Dados!$M$2:$N$26779,MATCH($P7800,[1]Dados!$N$2:$N$26779,),2)</f>
        <v>#N/A</v>
      </c>
      <c r="P7800">
        <v>177118</v>
      </c>
      <c r="Q7800" s="1">
        <v>37341</v>
      </c>
      <c r="R7800" s="1">
        <v>37365</v>
      </c>
      <c r="S7800" t="s">
        <v>1429</v>
      </c>
    </row>
    <row r="7801" spans="1:19" x14ac:dyDescent="0.2">
      <c r="A7801" s="7">
        <v>220945</v>
      </c>
      <c r="B7801" s="3">
        <v>12653</v>
      </c>
      <c r="C7801" s="3" t="s">
        <v>30</v>
      </c>
      <c r="D7801" s="2" t="s">
        <v>749</v>
      </c>
      <c r="E7801" s="3">
        <v>20</v>
      </c>
      <c r="F7801" s="17">
        <v>0</v>
      </c>
      <c r="G7801" s="17">
        <v>1</v>
      </c>
      <c r="H7801" s="17">
        <v>0</v>
      </c>
      <c r="I7801" s="7" t="s">
        <v>3</v>
      </c>
      <c r="J7801" s="7">
        <v>0</v>
      </c>
      <c r="K7801" s="4">
        <v>1203</v>
      </c>
      <c r="L7801" s="5">
        <v>1203.0829000000001</v>
      </c>
      <c r="M7801">
        <v>6490.64</v>
      </c>
      <c r="N7801" s="33">
        <v>1</v>
      </c>
      <c r="O7801" s="50" t="e">
        <f>INDEX([1]Dados!$M$2:$N$26779,MATCH($P7801,[1]Dados!$N$2:$N$26779,),2)</f>
        <v>#N/A</v>
      </c>
      <c r="P7801">
        <v>177065</v>
      </c>
      <c r="Q7801" s="1">
        <v>37341</v>
      </c>
      <c r="R7801" s="1">
        <v>37365</v>
      </c>
      <c r="S7801" t="s">
        <v>2134</v>
      </c>
    </row>
    <row r="7802" spans="1:19" x14ac:dyDescent="0.2">
      <c r="A7802" s="7">
        <v>220945</v>
      </c>
      <c r="B7802" s="3">
        <v>12653</v>
      </c>
      <c r="C7802" s="3" t="s">
        <v>30</v>
      </c>
      <c r="D7802" s="2" t="s">
        <v>749</v>
      </c>
      <c r="E7802" s="3">
        <v>20</v>
      </c>
      <c r="F7802" s="17">
        <v>0</v>
      </c>
      <c r="G7802" s="17">
        <v>1</v>
      </c>
      <c r="H7802" s="17">
        <v>0</v>
      </c>
      <c r="I7802" s="7" t="s">
        <v>3</v>
      </c>
      <c r="J7802" s="7">
        <v>0</v>
      </c>
      <c r="K7802" s="4">
        <v>1214</v>
      </c>
      <c r="L7802" s="5">
        <v>1214.0589</v>
      </c>
      <c r="M7802">
        <v>153250</v>
      </c>
      <c r="N7802" s="33">
        <v>1</v>
      </c>
      <c r="O7802" s="50" t="e">
        <f>INDEX([1]Dados!$M$2:$N$26779,MATCH($P7802,[1]Dados!$N$2:$N$26779,),2)</f>
        <v>#N/A</v>
      </c>
      <c r="P7802">
        <v>178406</v>
      </c>
      <c r="Q7802" s="1">
        <v>37341</v>
      </c>
      <c r="R7802" s="1">
        <v>37365</v>
      </c>
      <c r="S7802" t="s">
        <v>2134</v>
      </c>
    </row>
    <row r="7803" spans="1:19" x14ac:dyDescent="0.2">
      <c r="A7803" s="7">
        <v>220945</v>
      </c>
      <c r="B7803" s="3">
        <v>12653</v>
      </c>
      <c r="C7803" s="3" t="s">
        <v>30</v>
      </c>
      <c r="D7803" s="2" t="s">
        <v>749</v>
      </c>
      <c r="E7803" s="3">
        <v>20</v>
      </c>
      <c r="F7803" s="17">
        <v>0</v>
      </c>
      <c r="G7803" s="17">
        <v>1</v>
      </c>
      <c r="H7803" s="17">
        <v>0</v>
      </c>
      <c r="I7803" s="7" t="s">
        <v>3</v>
      </c>
      <c r="J7803" s="7">
        <v>0</v>
      </c>
      <c r="K7803" s="4">
        <v>1214</v>
      </c>
      <c r="L7803" s="5">
        <v>1214.8577</v>
      </c>
      <c r="M7803">
        <v>27504.75</v>
      </c>
      <c r="N7803" s="33">
        <v>1</v>
      </c>
      <c r="O7803" s="50" t="e">
        <f>INDEX([1]Dados!$M$2:$N$26779,MATCH($P7803,[1]Dados!$N$2:$N$26779,),2)</f>
        <v>#N/A</v>
      </c>
      <c r="P7803">
        <v>177160</v>
      </c>
      <c r="Q7803" s="1">
        <v>37341</v>
      </c>
      <c r="R7803" s="1">
        <v>37365</v>
      </c>
      <c r="S7803" t="s">
        <v>2134</v>
      </c>
    </row>
    <row r="7804" spans="1:19" x14ac:dyDescent="0.2">
      <c r="A7804" s="7">
        <v>221063</v>
      </c>
      <c r="B7804" s="3">
        <v>12068</v>
      </c>
      <c r="C7804" s="3" t="s">
        <v>30</v>
      </c>
      <c r="D7804" s="2" t="s">
        <v>786</v>
      </c>
      <c r="E7804" s="3">
        <v>20</v>
      </c>
      <c r="F7804" s="17">
        <v>0</v>
      </c>
      <c r="G7804" s="17">
        <v>1</v>
      </c>
      <c r="H7804" s="17">
        <v>0</v>
      </c>
      <c r="I7804" s="7">
        <v>1.1000000000000001</v>
      </c>
      <c r="J7804" s="7">
        <v>15</v>
      </c>
      <c r="K7804" s="4">
        <v>119</v>
      </c>
      <c r="L7804" s="5">
        <v>119.3861</v>
      </c>
      <c r="M7804">
        <v>151560</v>
      </c>
      <c r="N7804" s="33">
        <v>1</v>
      </c>
      <c r="O7804" s="50" t="e">
        <f>INDEX([1]Dados!$M$2:$N$26779,MATCH($P7804,[1]Dados!$N$2:$N$26779,),2)</f>
        <v>#N/A</v>
      </c>
      <c r="P7804">
        <v>177116</v>
      </c>
      <c r="Q7804" s="1">
        <v>37341</v>
      </c>
      <c r="R7804" s="1">
        <v>37434</v>
      </c>
      <c r="S7804" t="s">
        <v>1912</v>
      </c>
    </row>
    <row r="7805" spans="1:19" x14ac:dyDescent="0.2">
      <c r="A7805" s="7">
        <v>221063</v>
      </c>
      <c r="B7805" s="3">
        <v>12068</v>
      </c>
      <c r="C7805" s="3" t="s">
        <v>30</v>
      </c>
      <c r="D7805" s="2" t="s">
        <v>786</v>
      </c>
      <c r="E7805" s="3">
        <v>20</v>
      </c>
      <c r="F7805" s="17">
        <v>0</v>
      </c>
      <c r="G7805" s="17">
        <v>1</v>
      </c>
      <c r="H7805" s="17">
        <v>0</v>
      </c>
      <c r="I7805" s="7">
        <v>2.1</v>
      </c>
      <c r="J7805" s="7">
        <v>18</v>
      </c>
      <c r="K7805" s="4">
        <v>1203</v>
      </c>
      <c r="L7805" s="5">
        <v>1203.0829000000001</v>
      </c>
      <c r="M7805">
        <v>12642.11</v>
      </c>
      <c r="N7805" s="33">
        <v>1</v>
      </c>
      <c r="O7805" s="50" t="e">
        <f>INDEX([1]Dados!$M$2:$N$26779,MATCH($P7805,[1]Dados!$N$2:$N$26779,),2)</f>
        <v>#N/A</v>
      </c>
      <c r="P7805">
        <v>177066</v>
      </c>
      <c r="Q7805" s="1">
        <v>37341</v>
      </c>
      <c r="R7805" s="1">
        <v>37434</v>
      </c>
      <c r="S7805" t="s">
        <v>1779</v>
      </c>
    </row>
    <row r="7806" spans="1:19" x14ac:dyDescent="0.2">
      <c r="A7806" s="7">
        <v>221063</v>
      </c>
      <c r="B7806" s="3">
        <v>12068</v>
      </c>
      <c r="C7806" s="3" t="s">
        <v>30</v>
      </c>
      <c r="D7806" s="2" t="s">
        <v>786</v>
      </c>
      <c r="E7806" s="3">
        <v>20</v>
      </c>
      <c r="F7806" s="17">
        <v>0</v>
      </c>
      <c r="G7806" s="17">
        <v>1</v>
      </c>
      <c r="H7806" s="17">
        <v>0</v>
      </c>
      <c r="I7806" s="7">
        <v>2.2000000000000002</v>
      </c>
      <c r="J7806" s="7">
        <v>18</v>
      </c>
      <c r="K7806" s="4">
        <v>1203</v>
      </c>
      <c r="L7806" s="5">
        <v>1203.0829000000001</v>
      </c>
      <c r="M7806">
        <v>12642.11</v>
      </c>
      <c r="N7806" s="33">
        <v>1</v>
      </c>
      <c r="O7806" s="50" t="e">
        <f>INDEX([1]Dados!$M$2:$N$26779,MATCH($P7806,[1]Dados!$N$2:$N$26779,),2)</f>
        <v>#N/A</v>
      </c>
      <c r="P7806">
        <v>177066</v>
      </c>
      <c r="Q7806" s="1">
        <v>37341</v>
      </c>
      <c r="R7806" s="1">
        <v>37434</v>
      </c>
      <c r="S7806" t="s">
        <v>1779</v>
      </c>
    </row>
    <row r="7807" spans="1:19" x14ac:dyDescent="0.2">
      <c r="A7807" s="7">
        <v>221063</v>
      </c>
      <c r="B7807" s="3">
        <v>12068</v>
      </c>
      <c r="C7807" s="3" t="s">
        <v>30</v>
      </c>
      <c r="D7807" s="2" t="s">
        <v>786</v>
      </c>
      <c r="E7807" s="3">
        <v>20</v>
      </c>
      <c r="F7807" s="17">
        <v>0</v>
      </c>
      <c r="G7807" s="17">
        <v>1</v>
      </c>
      <c r="H7807" s="17">
        <v>0</v>
      </c>
      <c r="I7807" s="7">
        <v>2.2999999999999998</v>
      </c>
      <c r="J7807" s="7">
        <v>20</v>
      </c>
      <c r="K7807" s="4">
        <v>1203</v>
      </c>
      <c r="L7807" s="5">
        <v>1203.0829000000001</v>
      </c>
      <c r="M7807">
        <v>12642.11</v>
      </c>
      <c r="N7807" s="33">
        <v>1</v>
      </c>
      <c r="O7807" s="50" t="e">
        <f>INDEX([1]Dados!$M$2:$N$26779,MATCH($P7807,[1]Dados!$N$2:$N$26779,),2)</f>
        <v>#N/A</v>
      </c>
      <c r="P7807">
        <v>177066</v>
      </c>
      <c r="Q7807" s="1">
        <v>37341</v>
      </c>
      <c r="R7807" s="1">
        <v>37434</v>
      </c>
      <c r="S7807" t="s">
        <v>1779</v>
      </c>
    </row>
    <row r="7808" spans="1:19" x14ac:dyDescent="0.2">
      <c r="A7808" s="7">
        <v>221063</v>
      </c>
      <c r="B7808" s="3">
        <v>12068</v>
      </c>
      <c r="C7808" s="3" t="s">
        <v>30</v>
      </c>
      <c r="D7808" s="2" t="s">
        <v>786</v>
      </c>
      <c r="E7808" s="3">
        <v>20</v>
      </c>
      <c r="F7808" s="17">
        <v>0</v>
      </c>
      <c r="G7808" s="17">
        <v>1</v>
      </c>
      <c r="H7808" s="17">
        <v>0</v>
      </c>
      <c r="I7808" s="7">
        <v>2.4</v>
      </c>
      <c r="J7808" s="7">
        <v>17</v>
      </c>
      <c r="K7808" s="4">
        <v>1203</v>
      </c>
      <c r="L7808" s="5">
        <v>1203.0829000000001</v>
      </c>
      <c r="M7808">
        <v>12642.11</v>
      </c>
      <c r="N7808" s="33">
        <v>1</v>
      </c>
      <c r="O7808" s="50" t="e">
        <f>INDEX([1]Dados!$M$2:$N$26779,MATCH($P7808,[1]Dados!$N$2:$N$26779,),2)</f>
        <v>#N/A</v>
      </c>
      <c r="P7808">
        <v>177066</v>
      </c>
      <c r="Q7808" s="1">
        <v>37341</v>
      </c>
      <c r="R7808" s="1">
        <v>37434</v>
      </c>
      <c r="S7808" t="s">
        <v>1779</v>
      </c>
    </row>
    <row r="7809" spans="1:19" x14ac:dyDescent="0.2">
      <c r="A7809" s="7">
        <v>221063</v>
      </c>
      <c r="B7809" s="3">
        <v>12068</v>
      </c>
      <c r="C7809" s="3" t="s">
        <v>30</v>
      </c>
      <c r="D7809" s="2" t="s">
        <v>786</v>
      </c>
      <c r="E7809" s="3">
        <v>20</v>
      </c>
      <c r="F7809" s="17">
        <v>0</v>
      </c>
      <c r="G7809" s="17">
        <v>1</v>
      </c>
      <c r="H7809" s="17">
        <v>0</v>
      </c>
      <c r="I7809" s="7">
        <v>3.15</v>
      </c>
      <c r="J7809" s="7">
        <v>25</v>
      </c>
      <c r="K7809" s="4">
        <v>1214</v>
      </c>
      <c r="L7809" s="5">
        <v>1214.0587</v>
      </c>
      <c r="M7809">
        <v>54403.96</v>
      </c>
      <c r="N7809" s="33">
        <v>1</v>
      </c>
      <c r="O7809" s="50" t="e">
        <f>INDEX([1]Dados!$M$2:$N$26779,MATCH($P7809,[1]Dados!$N$2:$N$26779,),2)</f>
        <v>#N/A</v>
      </c>
      <c r="P7809">
        <v>177162</v>
      </c>
      <c r="Q7809" s="1">
        <v>37341</v>
      </c>
      <c r="R7809" s="1">
        <v>37434</v>
      </c>
      <c r="S7809" t="s">
        <v>1784</v>
      </c>
    </row>
    <row r="7810" spans="1:19" x14ac:dyDescent="0.2">
      <c r="A7810" s="7">
        <v>221063</v>
      </c>
      <c r="B7810" s="3">
        <v>12068</v>
      </c>
      <c r="C7810" s="3" t="s">
        <v>30</v>
      </c>
      <c r="D7810" s="2" t="s">
        <v>786</v>
      </c>
      <c r="E7810" s="3">
        <v>20</v>
      </c>
      <c r="F7810" s="17">
        <v>0</v>
      </c>
      <c r="G7810" s="17">
        <v>1</v>
      </c>
      <c r="H7810" s="17">
        <v>0</v>
      </c>
      <c r="I7810" s="7">
        <v>3.16</v>
      </c>
      <c r="J7810" s="7">
        <v>25</v>
      </c>
      <c r="K7810" s="4">
        <v>1214</v>
      </c>
      <c r="L7810" s="5">
        <v>1214.0587</v>
      </c>
      <c r="M7810">
        <v>54403.96</v>
      </c>
      <c r="N7810" s="33">
        <v>1</v>
      </c>
      <c r="O7810" s="50" t="e">
        <f>INDEX([1]Dados!$M$2:$N$26779,MATCH($P7810,[1]Dados!$N$2:$N$26779,),2)</f>
        <v>#N/A</v>
      </c>
      <c r="P7810">
        <v>177162</v>
      </c>
      <c r="Q7810" s="1">
        <v>37341</v>
      </c>
      <c r="R7810" s="1">
        <v>37434</v>
      </c>
      <c r="S7810" t="s">
        <v>1784</v>
      </c>
    </row>
    <row r="7811" spans="1:19" x14ac:dyDescent="0.2">
      <c r="A7811" s="7">
        <v>221063</v>
      </c>
      <c r="B7811" s="3">
        <v>12068</v>
      </c>
      <c r="C7811" s="3" t="s">
        <v>30</v>
      </c>
      <c r="D7811" s="2" t="s">
        <v>786</v>
      </c>
      <c r="E7811" s="3">
        <v>20</v>
      </c>
      <c r="F7811" s="17">
        <v>0</v>
      </c>
      <c r="G7811" s="17">
        <v>1</v>
      </c>
      <c r="H7811" s="17">
        <v>0</v>
      </c>
      <c r="I7811" s="7">
        <v>3.1</v>
      </c>
      <c r="J7811" s="7">
        <v>24</v>
      </c>
      <c r="K7811" s="4">
        <v>1214</v>
      </c>
      <c r="L7811" s="5">
        <v>1214.0589</v>
      </c>
      <c r="M7811">
        <v>208810</v>
      </c>
      <c r="N7811" s="33">
        <v>1</v>
      </c>
      <c r="O7811" s="50" t="e">
        <f>INDEX([1]Dados!$M$2:$N$26779,MATCH($P7811,[1]Dados!$N$2:$N$26779,),2)</f>
        <v>#N/A</v>
      </c>
      <c r="P7811">
        <v>178409</v>
      </c>
      <c r="Q7811" s="1">
        <v>37341</v>
      </c>
      <c r="R7811" s="1">
        <v>37434</v>
      </c>
      <c r="S7811" t="s">
        <v>1785</v>
      </c>
    </row>
    <row r="7812" spans="1:19" x14ac:dyDescent="0.2">
      <c r="A7812" s="7">
        <v>221063</v>
      </c>
      <c r="B7812" s="3">
        <v>12068</v>
      </c>
      <c r="C7812" s="3" t="s">
        <v>30</v>
      </c>
      <c r="D7812" s="2" t="s">
        <v>786</v>
      </c>
      <c r="E7812" s="3">
        <v>20</v>
      </c>
      <c r="F7812" s="17">
        <v>0</v>
      </c>
      <c r="G7812" s="17">
        <v>1</v>
      </c>
      <c r="H7812" s="17">
        <v>0</v>
      </c>
      <c r="I7812" s="7">
        <v>3.1</v>
      </c>
      <c r="J7812" s="7">
        <v>25</v>
      </c>
      <c r="K7812" s="4">
        <v>1214</v>
      </c>
      <c r="L7812" s="5">
        <v>1214.0589</v>
      </c>
      <c r="M7812">
        <v>208810</v>
      </c>
      <c r="N7812" s="33">
        <v>1</v>
      </c>
      <c r="O7812" s="50" t="e">
        <f>INDEX([1]Dados!$M$2:$N$26779,MATCH($P7812,[1]Dados!$N$2:$N$26779,),2)</f>
        <v>#N/A</v>
      </c>
      <c r="P7812">
        <v>178409</v>
      </c>
      <c r="Q7812" s="1">
        <v>37341</v>
      </c>
      <c r="R7812" s="1">
        <v>37434</v>
      </c>
      <c r="S7812" t="s">
        <v>1785</v>
      </c>
    </row>
    <row r="7813" spans="1:19" x14ac:dyDescent="0.2">
      <c r="A7813" s="7">
        <v>221063</v>
      </c>
      <c r="B7813" s="3">
        <v>12068</v>
      </c>
      <c r="C7813" s="3" t="s">
        <v>30</v>
      </c>
      <c r="D7813" s="2" t="s">
        <v>786</v>
      </c>
      <c r="E7813" s="3">
        <v>20</v>
      </c>
      <c r="F7813" s="17">
        <v>0</v>
      </c>
      <c r="G7813" s="17">
        <v>1</v>
      </c>
      <c r="H7813" s="17">
        <v>0</v>
      </c>
      <c r="I7813" s="7">
        <v>3.11</v>
      </c>
      <c r="J7813" s="7">
        <v>24</v>
      </c>
      <c r="K7813" s="4">
        <v>1214</v>
      </c>
      <c r="L7813" s="5">
        <v>1214.0589</v>
      </c>
      <c r="M7813">
        <v>208810</v>
      </c>
      <c r="N7813" s="33">
        <v>1</v>
      </c>
      <c r="O7813" s="50" t="e">
        <f>INDEX([1]Dados!$M$2:$N$26779,MATCH($P7813,[1]Dados!$N$2:$N$26779,),2)</f>
        <v>#N/A</v>
      </c>
      <c r="P7813">
        <v>178409</v>
      </c>
      <c r="Q7813" s="1">
        <v>37341</v>
      </c>
      <c r="R7813" s="1">
        <v>37434</v>
      </c>
      <c r="S7813" t="s">
        <v>1785</v>
      </c>
    </row>
    <row r="7814" spans="1:19" x14ac:dyDescent="0.2">
      <c r="A7814" s="7">
        <v>221063</v>
      </c>
      <c r="B7814" s="3">
        <v>12068</v>
      </c>
      <c r="C7814" s="3" t="s">
        <v>30</v>
      </c>
      <c r="D7814" s="2" t="s">
        <v>786</v>
      </c>
      <c r="E7814" s="3">
        <v>20</v>
      </c>
      <c r="F7814" s="17">
        <v>0</v>
      </c>
      <c r="G7814" s="17">
        <v>1</v>
      </c>
      <c r="H7814" s="17">
        <v>0</v>
      </c>
      <c r="I7814" s="7">
        <v>3.12</v>
      </c>
      <c r="J7814" s="7">
        <v>25</v>
      </c>
      <c r="K7814" s="4">
        <v>1214</v>
      </c>
      <c r="L7814" s="5">
        <v>1214.0589</v>
      </c>
      <c r="M7814">
        <v>208810</v>
      </c>
      <c r="N7814" s="33">
        <v>1</v>
      </c>
      <c r="O7814" s="50" t="e">
        <f>INDEX([1]Dados!$M$2:$N$26779,MATCH($P7814,[1]Dados!$N$2:$N$26779,),2)</f>
        <v>#N/A</v>
      </c>
      <c r="P7814">
        <v>178409</v>
      </c>
      <c r="Q7814" s="1">
        <v>37341</v>
      </c>
      <c r="R7814" s="1">
        <v>37434</v>
      </c>
      <c r="S7814" t="s">
        <v>1785</v>
      </c>
    </row>
    <row r="7815" spans="1:19" x14ac:dyDescent="0.2">
      <c r="A7815" s="7">
        <v>221063</v>
      </c>
      <c r="B7815" s="3">
        <v>12068</v>
      </c>
      <c r="C7815" s="3" t="s">
        <v>30</v>
      </c>
      <c r="D7815" s="2" t="s">
        <v>786</v>
      </c>
      <c r="E7815" s="3">
        <v>20</v>
      </c>
      <c r="F7815" s="17">
        <v>0</v>
      </c>
      <c r="G7815" s="17">
        <v>1</v>
      </c>
      <c r="H7815" s="17">
        <v>0</v>
      </c>
      <c r="I7815" s="7">
        <v>3.13</v>
      </c>
      <c r="J7815" s="7">
        <v>23</v>
      </c>
      <c r="K7815" s="4">
        <v>1214</v>
      </c>
      <c r="L7815" s="5">
        <v>1214.0589</v>
      </c>
      <c r="M7815">
        <v>208810</v>
      </c>
      <c r="N7815" s="33">
        <v>1</v>
      </c>
      <c r="O7815" s="50" t="e">
        <f>INDEX([1]Dados!$M$2:$N$26779,MATCH($P7815,[1]Dados!$N$2:$N$26779,),2)</f>
        <v>#N/A</v>
      </c>
      <c r="P7815">
        <v>178409</v>
      </c>
      <c r="Q7815" s="1">
        <v>37341</v>
      </c>
      <c r="R7815" s="1">
        <v>37434</v>
      </c>
      <c r="S7815" t="s">
        <v>1785</v>
      </c>
    </row>
    <row r="7816" spans="1:19" x14ac:dyDescent="0.2">
      <c r="A7816" s="7">
        <v>221063</v>
      </c>
      <c r="B7816" s="3">
        <v>12068</v>
      </c>
      <c r="C7816" s="3" t="s">
        <v>30</v>
      </c>
      <c r="D7816" s="2" t="s">
        <v>786</v>
      </c>
      <c r="E7816" s="3">
        <v>20</v>
      </c>
      <c r="F7816" s="17">
        <v>0</v>
      </c>
      <c r="G7816" s="17">
        <v>1</v>
      </c>
      <c r="H7816" s="17">
        <v>0</v>
      </c>
      <c r="I7816" s="7">
        <v>3.14</v>
      </c>
      <c r="J7816" s="7">
        <v>13</v>
      </c>
      <c r="K7816" s="4">
        <v>1214</v>
      </c>
      <c r="L7816" s="5">
        <v>1214.0589</v>
      </c>
      <c r="M7816">
        <v>208810</v>
      </c>
      <c r="N7816" s="33">
        <v>1</v>
      </c>
      <c r="O7816" s="50" t="e">
        <f>INDEX([1]Dados!$M$2:$N$26779,MATCH($P7816,[1]Dados!$N$2:$N$26779,),2)</f>
        <v>#N/A</v>
      </c>
      <c r="P7816">
        <v>178409</v>
      </c>
      <c r="Q7816" s="1">
        <v>37341</v>
      </c>
      <c r="R7816" s="1">
        <v>37434</v>
      </c>
      <c r="S7816" t="s">
        <v>1785</v>
      </c>
    </row>
    <row r="7817" spans="1:19" x14ac:dyDescent="0.2">
      <c r="A7817" s="7">
        <v>221063</v>
      </c>
      <c r="B7817" s="3">
        <v>12068</v>
      </c>
      <c r="C7817" s="3" t="s">
        <v>30</v>
      </c>
      <c r="D7817" s="2" t="s">
        <v>786</v>
      </c>
      <c r="E7817" s="3">
        <v>20</v>
      </c>
      <c r="F7817" s="17">
        <v>0</v>
      </c>
      <c r="G7817" s="17">
        <v>1</v>
      </c>
      <c r="H7817" s="17">
        <v>0</v>
      </c>
      <c r="I7817" s="7">
        <v>3.2</v>
      </c>
      <c r="J7817" s="7">
        <v>25</v>
      </c>
      <c r="K7817" s="4">
        <v>1214</v>
      </c>
      <c r="L7817" s="5">
        <v>1214.0589</v>
      </c>
      <c r="M7817">
        <v>208810</v>
      </c>
      <c r="N7817" s="33">
        <v>1</v>
      </c>
      <c r="O7817" s="50" t="e">
        <f>INDEX([1]Dados!$M$2:$N$26779,MATCH($P7817,[1]Dados!$N$2:$N$26779,),2)</f>
        <v>#N/A</v>
      </c>
      <c r="P7817">
        <v>178409</v>
      </c>
      <c r="Q7817" s="1">
        <v>37341</v>
      </c>
      <c r="R7817" s="1">
        <v>37434</v>
      </c>
      <c r="S7817" t="s">
        <v>1785</v>
      </c>
    </row>
    <row r="7818" spans="1:19" x14ac:dyDescent="0.2">
      <c r="A7818" s="7">
        <v>221063</v>
      </c>
      <c r="B7818" s="3">
        <v>12068</v>
      </c>
      <c r="C7818" s="3" t="s">
        <v>30</v>
      </c>
      <c r="D7818" s="2" t="s">
        <v>786</v>
      </c>
      <c r="E7818" s="3">
        <v>20</v>
      </c>
      <c r="F7818" s="17">
        <v>0</v>
      </c>
      <c r="G7818" s="17">
        <v>1</v>
      </c>
      <c r="H7818" s="17">
        <v>0</v>
      </c>
      <c r="I7818" s="7">
        <v>3.3</v>
      </c>
      <c r="J7818" s="7">
        <v>28</v>
      </c>
      <c r="K7818" s="4">
        <v>1214</v>
      </c>
      <c r="L7818" s="5">
        <v>1214.0589</v>
      </c>
      <c r="M7818">
        <v>208810</v>
      </c>
      <c r="N7818" s="33">
        <v>1</v>
      </c>
      <c r="O7818" s="50" t="e">
        <f>INDEX([1]Dados!$M$2:$N$26779,MATCH($P7818,[1]Dados!$N$2:$N$26779,),2)</f>
        <v>#N/A</v>
      </c>
      <c r="P7818">
        <v>178409</v>
      </c>
      <c r="Q7818" s="1">
        <v>37341</v>
      </c>
      <c r="R7818" s="1">
        <v>37434</v>
      </c>
      <c r="S7818" t="s">
        <v>1785</v>
      </c>
    </row>
    <row r="7819" spans="1:19" x14ac:dyDescent="0.2">
      <c r="A7819" s="7">
        <v>221063</v>
      </c>
      <c r="B7819" s="3">
        <v>12068</v>
      </c>
      <c r="C7819" s="3" t="s">
        <v>30</v>
      </c>
      <c r="D7819" s="2" t="s">
        <v>786</v>
      </c>
      <c r="E7819" s="3">
        <v>20</v>
      </c>
      <c r="F7819" s="17">
        <v>0</v>
      </c>
      <c r="G7819" s="17">
        <v>1</v>
      </c>
      <c r="H7819" s="17">
        <v>0</v>
      </c>
      <c r="I7819" s="7">
        <v>3.4</v>
      </c>
      <c r="J7819" s="7">
        <v>28</v>
      </c>
      <c r="K7819" s="4">
        <v>1214</v>
      </c>
      <c r="L7819" s="5">
        <v>1214.0589</v>
      </c>
      <c r="M7819">
        <v>208810</v>
      </c>
      <c r="N7819" s="33">
        <v>1</v>
      </c>
      <c r="O7819" s="50" t="e">
        <f>INDEX([1]Dados!$M$2:$N$26779,MATCH($P7819,[1]Dados!$N$2:$N$26779,),2)</f>
        <v>#N/A</v>
      </c>
      <c r="P7819">
        <v>178409</v>
      </c>
      <c r="Q7819" s="1">
        <v>37341</v>
      </c>
      <c r="R7819" s="1">
        <v>37434</v>
      </c>
      <c r="S7819" t="s">
        <v>1785</v>
      </c>
    </row>
    <row r="7820" spans="1:19" x14ac:dyDescent="0.2">
      <c r="A7820" s="7">
        <v>221063</v>
      </c>
      <c r="B7820" s="3">
        <v>12068</v>
      </c>
      <c r="C7820" s="3" t="s">
        <v>30</v>
      </c>
      <c r="D7820" s="2" t="s">
        <v>786</v>
      </c>
      <c r="E7820" s="3">
        <v>20</v>
      </c>
      <c r="F7820" s="17">
        <v>0</v>
      </c>
      <c r="G7820" s="17">
        <v>1</v>
      </c>
      <c r="H7820" s="17">
        <v>0</v>
      </c>
      <c r="I7820" s="7">
        <v>3.5</v>
      </c>
      <c r="J7820" s="7">
        <v>28</v>
      </c>
      <c r="K7820" s="4">
        <v>1214</v>
      </c>
      <c r="L7820" s="5">
        <v>1214.0589</v>
      </c>
      <c r="M7820">
        <v>208810</v>
      </c>
      <c r="N7820" s="33">
        <v>1</v>
      </c>
      <c r="O7820" s="50" t="e">
        <f>INDEX([1]Dados!$M$2:$N$26779,MATCH($P7820,[1]Dados!$N$2:$N$26779,),2)</f>
        <v>#N/A</v>
      </c>
      <c r="P7820">
        <v>178409</v>
      </c>
      <c r="Q7820" s="1">
        <v>37341</v>
      </c>
      <c r="R7820" s="1">
        <v>37434</v>
      </c>
      <c r="S7820" t="s">
        <v>1785</v>
      </c>
    </row>
    <row r="7821" spans="1:19" x14ac:dyDescent="0.2">
      <c r="A7821" s="7">
        <v>221063</v>
      </c>
      <c r="B7821" s="3">
        <v>12068</v>
      </c>
      <c r="C7821" s="3" t="s">
        <v>30</v>
      </c>
      <c r="D7821" s="2" t="s">
        <v>786</v>
      </c>
      <c r="E7821" s="3">
        <v>20</v>
      </c>
      <c r="F7821" s="17">
        <v>0</v>
      </c>
      <c r="G7821" s="17">
        <v>1</v>
      </c>
      <c r="H7821" s="17">
        <v>0</v>
      </c>
      <c r="I7821" s="7">
        <v>3.6</v>
      </c>
      <c r="J7821" s="7">
        <v>28</v>
      </c>
      <c r="K7821" s="4">
        <v>1214</v>
      </c>
      <c r="L7821" s="5">
        <v>1214.0589</v>
      </c>
      <c r="M7821">
        <v>208810</v>
      </c>
      <c r="N7821" s="33">
        <v>1</v>
      </c>
      <c r="O7821" s="50" t="e">
        <f>INDEX([1]Dados!$M$2:$N$26779,MATCH($P7821,[1]Dados!$N$2:$N$26779,),2)</f>
        <v>#N/A</v>
      </c>
      <c r="P7821">
        <v>178409</v>
      </c>
      <c r="Q7821" s="1">
        <v>37341</v>
      </c>
      <c r="R7821" s="1">
        <v>37434</v>
      </c>
      <c r="S7821" t="s">
        <v>1785</v>
      </c>
    </row>
    <row r="7822" spans="1:19" x14ac:dyDescent="0.2">
      <c r="A7822" s="7">
        <v>221063</v>
      </c>
      <c r="B7822" s="3">
        <v>12068</v>
      </c>
      <c r="C7822" s="3" t="s">
        <v>30</v>
      </c>
      <c r="D7822" s="2" t="s">
        <v>786</v>
      </c>
      <c r="E7822" s="3">
        <v>20</v>
      </c>
      <c r="F7822" s="17">
        <v>0</v>
      </c>
      <c r="G7822" s="17">
        <v>1</v>
      </c>
      <c r="H7822" s="17">
        <v>0</v>
      </c>
      <c r="I7822" s="7">
        <v>3.7</v>
      </c>
      <c r="J7822" s="7">
        <v>20</v>
      </c>
      <c r="K7822" s="4">
        <v>1214</v>
      </c>
      <c r="L7822" s="5">
        <v>1214.0589</v>
      </c>
      <c r="M7822">
        <v>208810</v>
      </c>
      <c r="N7822" s="33">
        <v>1</v>
      </c>
      <c r="O7822" s="50" t="e">
        <f>INDEX([1]Dados!$M$2:$N$26779,MATCH($P7822,[1]Dados!$N$2:$N$26779,),2)</f>
        <v>#N/A</v>
      </c>
      <c r="P7822">
        <v>178409</v>
      </c>
      <c r="Q7822" s="1">
        <v>37341</v>
      </c>
      <c r="R7822" s="1">
        <v>37434</v>
      </c>
      <c r="S7822" t="s">
        <v>1785</v>
      </c>
    </row>
    <row r="7823" spans="1:19" x14ac:dyDescent="0.2">
      <c r="A7823" s="7">
        <v>221063</v>
      </c>
      <c r="B7823" s="3">
        <v>12068</v>
      </c>
      <c r="C7823" s="3" t="s">
        <v>30</v>
      </c>
      <c r="D7823" s="2" t="s">
        <v>786</v>
      </c>
      <c r="E7823" s="3">
        <v>20</v>
      </c>
      <c r="F7823" s="17">
        <v>0</v>
      </c>
      <c r="G7823" s="17">
        <v>1</v>
      </c>
      <c r="H7823" s="17">
        <v>0</v>
      </c>
      <c r="I7823" s="7">
        <v>3.8</v>
      </c>
      <c r="J7823" s="7">
        <v>20</v>
      </c>
      <c r="K7823" s="4">
        <v>1214</v>
      </c>
      <c r="L7823" s="5">
        <v>1214.0589</v>
      </c>
      <c r="M7823">
        <v>208810</v>
      </c>
      <c r="N7823" s="33">
        <v>1</v>
      </c>
      <c r="O7823" s="50" t="e">
        <f>INDEX([1]Dados!$M$2:$N$26779,MATCH($P7823,[1]Dados!$N$2:$N$26779,),2)</f>
        <v>#N/A</v>
      </c>
      <c r="P7823">
        <v>178409</v>
      </c>
      <c r="Q7823" s="1">
        <v>37341</v>
      </c>
      <c r="R7823" s="1">
        <v>37434</v>
      </c>
      <c r="S7823" t="s">
        <v>1785</v>
      </c>
    </row>
    <row r="7824" spans="1:19" x14ac:dyDescent="0.2">
      <c r="A7824" s="7">
        <v>221063</v>
      </c>
      <c r="B7824" s="3">
        <v>12068</v>
      </c>
      <c r="C7824" s="3" t="s">
        <v>30</v>
      </c>
      <c r="D7824" s="2" t="s">
        <v>786</v>
      </c>
      <c r="E7824" s="3">
        <v>20</v>
      </c>
      <c r="F7824" s="17">
        <v>0</v>
      </c>
      <c r="G7824" s="17">
        <v>1</v>
      </c>
      <c r="H7824" s="17">
        <v>0</v>
      </c>
      <c r="I7824" s="7">
        <v>3.9</v>
      </c>
      <c r="J7824" s="7">
        <v>27</v>
      </c>
      <c r="K7824" s="4">
        <v>1214</v>
      </c>
      <c r="L7824" s="5">
        <v>1214.0589</v>
      </c>
      <c r="M7824">
        <v>208810</v>
      </c>
      <c r="N7824" s="33">
        <v>1</v>
      </c>
      <c r="O7824" s="50" t="e">
        <f>INDEX([1]Dados!$M$2:$N$26779,MATCH($P7824,[1]Dados!$N$2:$N$26779,),2)</f>
        <v>#N/A</v>
      </c>
      <c r="P7824">
        <v>178409</v>
      </c>
      <c r="Q7824" s="1">
        <v>37341</v>
      </c>
      <c r="R7824" s="1">
        <v>37434</v>
      </c>
      <c r="S7824" t="s">
        <v>1785</v>
      </c>
    </row>
    <row r="7825" spans="1:19" x14ac:dyDescent="0.2">
      <c r="A7825" s="7">
        <v>221063</v>
      </c>
      <c r="B7825" s="3">
        <v>12068</v>
      </c>
      <c r="C7825" s="3" t="s">
        <v>30</v>
      </c>
      <c r="D7825" s="2" t="s">
        <v>786</v>
      </c>
      <c r="E7825" s="3">
        <v>20</v>
      </c>
      <c r="F7825" s="17">
        <v>0</v>
      </c>
      <c r="G7825" s="17">
        <v>1</v>
      </c>
      <c r="H7825" s="17">
        <v>0</v>
      </c>
      <c r="I7825" s="7">
        <v>3.17</v>
      </c>
      <c r="J7825" s="7">
        <v>6</v>
      </c>
      <c r="K7825" s="4">
        <v>1214</v>
      </c>
      <c r="L7825" s="5">
        <v>1214.8580999999999</v>
      </c>
      <c r="M7825">
        <v>88000</v>
      </c>
      <c r="N7825" s="33">
        <v>1</v>
      </c>
      <c r="O7825" s="50" t="e">
        <f>INDEX([1]Dados!$M$2:$N$26779,MATCH($P7825,[1]Dados!$N$2:$N$26779,),2)</f>
        <v>#N/A</v>
      </c>
      <c r="P7825">
        <v>178375</v>
      </c>
      <c r="Q7825" s="1">
        <v>37341</v>
      </c>
      <c r="R7825" s="1">
        <v>37434</v>
      </c>
      <c r="S7825" t="s">
        <v>1817</v>
      </c>
    </row>
    <row r="7826" spans="1:19" x14ac:dyDescent="0.2">
      <c r="A7826" s="7">
        <v>221063</v>
      </c>
      <c r="B7826" s="3">
        <v>12068</v>
      </c>
      <c r="C7826" s="3" t="s">
        <v>30</v>
      </c>
      <c r="D7826" s="2" t="s">
        <v>786</v>
      </c>
      <c r="E7826" s="3">
        <v>20</v>
      </c>
      <c r="F7826" s="17">
        <v>0</v>
      </c>
      <c r="G7826" s="17">
        <v>1</v>
      </c>
      <c r="H7826" s="17">
        <v>0</v>
      </c>
      <c r="I7826" s="7">
        <v>4.0999999999999996</v>
      </c>
      <c r="J7826" s="7">
        <v>25</v>
      </c>
      <c r="K7826" s="4">
        <v>1293</v>
      </c>
      <c r="L7826" s="5">
        <v>1293.0592999999999</v>
      </c>
      <c r="M7826">
        <v>5500.3</v>
      </c>
      <c r="N7826" s="33">
        <v>1</v>
      </c>
      <c r="O7826" s="50" t="e">
        <f>INDEX([1]Dados!$M$2:$N$26779,MATCH($P7826,[1]Dados!$N$2:$N$26779,),2)</f>
        <v>#N/A</v>
      </c>
      <c r="P7826">
        <v>178264</v>
      </c>
      <c r="Q7826" s="1">
        <v>37341</v>
      </c>
      <c r="R7826" s="1">
        <v>37434</v>
      </c>
      <c r="S7826" t="s">
        <v>2104</v>
      </c>
    </row>
    <row r="7827" spans="1:19" x14ac:dyDescent="0.2">
      <c r="A7827" s="7">
        <v>221063</v>
      </c>
      <c r="B7827" s="3">
        <v>12068</v>
      </c>
      <c r="C7827" s="3" t="s">
        <v>30</v>
      </c>
      <c r="D7827" s="2" t="s">
        <v>786</v>
      </c>
      <c r="E7827" s="3">
        <v>20</v>
      </c>
      <c r="F7827" s="17">
        <v>0</v>
      </c>
      <c r="G7827" s="17">
        <v>1</v>
      </c>
      <c r="H7827" s="17">
        <v>0</v>
      </c>
      <c r="I7827" s="7">
        <v>4.2</v>
      </c>
      <c r="J7827" s="7">
        <v>0</v>
      </c>
      <c r="K7827" s="4">
        <v>1293</v>
      </c>
      <c r="L7827" s="5">
        <v>1293.0592999999999</v>
      </c>
      <c r="M7827">
        <v>5500.3</v>
      </c>
      <c r="N7827" s="33">
        <v>1</v>
      </c>
      <c r="O7827" s="50" t="e">
        <f>INDEX([1]Dados!$M$2:$N$26779,MATCH($P7827,[1]Dados!$N$2:$N$26779,),2)</f>
        <v>#N/A</v>
      </c>
      <c r="P7827">
        <v>178264</v>
      </c>
      <c r="Q7827" s="1">
        <v>37341</v>
      </c>
      <c r="R7827" s="1">
        <v>37434</v>
      </c>
      <c r="S7827" t="s">
        <v>2104</v>
      </c>
    </row>
    <row r="7828" spans="1:19" x14ac:dyDescent="0.2">
      <c r="A7828" s="7">
        <v>221063</v>
      </c>
      <c r="B7828" s="3">
        <v>12068</v>
      </c>
      <c r="C7828" s="3" t="s">
        <v>30</v>
      </c>
      <c r="D7828" s="2" t="s">
        <v>786</v>
      </c>
      <c r="E7828" s="3">
        <v>20</v>
      </c>
      <c r="F7828" s="17">
        <v>0</v>
      </c>
      <c r="G7828" s="17">
        <v>1</v>
      </c>
      <c r="H7828" s="17">
        <v>0</v>
      </c>
      <c r="I7828" s="7">
        <v>4.3</v>
      </c>
      <c r="J7828" s="7">
        <v>29</v>
      </c>
      <c r="K7828" s="4">
        <v>1293</v>
      </c>
      <c r="L7828" s="5">
        <v>1293.0592999999999</v>
      </c>
      <c r="M7828">
        <v>5500.3</v>
      </c>
      <c r="N7828" s="33">
        <v>1</v>
      </c>
      <c r="O7828" s="50" t="e">
        <f>INDEX([1]Dados!$M$2:$N$26779,MATCH($P7828,[1]Dados!$N$2:$N$26779,),2)</f>
        <v>#N/A</v>
      </c>
      <c r="P7828">
        <v>178264</v>
      </c>
      <c r="Q7828" s="1">
        <v>37341</v>
      </c>
      <c r="R7828" s="1">
        <v>37434</v>
      </c>
      <c r="S7828" t="s">
        <v>2104</v>
      </c>
    </row>
    <row r="7829" spans="1:19" x14ac:dyDescent="0.2">
      <c r="A7829" s="7">
        <v>221063</v>
      </c>
      <c r="B7829" s="3">
        <v>12068</v>
      </c>
      <c r="C7829" s="3" t="s">
        <v>30</v>
      </c>
      <c r="D7829" s="2" t="s">
        <v>786</v>
      </c>
      <c r="E7829" s="3">
        <v>20</v>
      </c>
      <c r="F7829" s="17">
        <v>0</v>
      </c>
      <c r="G7829" s="17">
        <v>1</v>
      </c>
      <c r="H7829" s="17">
        <v>0</v>
      </c>
      <c r="I7829" s="7">
        <v>4.4000000000000004</v>
      </c>
      <c r="J7829" s="7">
        <v>22</v>
      </c>
      <c r="K7829" s="4">
        <v>1293</v>
      </c>
      <c r="L7829" s="5">
        <v>1293.0592999999999</v>
      </c>
      <c r="M7829">
        <v>5500.3</v>
      </c>
      <c r="N7829" s="33">
        <v>1</v>
      </c>
      <c r="O7829" s="50" t="e">
        <f>INDEX([1]Dados!$M$2:$N$26779,MATCH($P7829,[1]Dados!$N$2:$N$26779,),2)</f>
        <v>#N/A</v>
      </c>
      <c r="P7829">
        <v>178264</v>
      </c>
      <c r="Q7829" s="1">
        <v>37341</v>
      </c>
      <c r="R7829" s="1">
        <v>37434</v>
      </c>
      <c r="S7829" t="s">
        <v>2104</v>
      </c>
    </row>
    <row r="7830" spans="1:19" x14ac:dyDescent="0.2">
      <c r="A7830" s="7">
        <v>221063</v>
      </c>
      <c r="B7830" s="3">
        <v>12068</v>
      </c>
      <c r="C7830" s="3" t="s">
        <v>30</v>
      </c>
      <c r="D7830" s="2" t="s">
        <v>786</v>
      </c>
      <c r="E7830" s="3">
        <v>20</v>
      </c>
      <c r="F7830" s="17">
        <v>0</v>
      </c>
      <c r="G7830" s="17">
        <v>1</v>
      </c>
      <c r="H7830" s="17">
        <v>0</v>
      </c>
      <c r="I7830" s="7">
        <v>4.5</v>
      </c>
      <c r="J7830" s="7">
        <v>22</v>
      </c>
      <c r="K7830" s="4">
        <v>1293</v>
      </c>
      <c r="L7830" s="5">
        <v>1293.0592999999999</v>
      </c>
      <c r="M7830">
        <v>5500.3</v>
      </c>
      <c r="N7830" s="33">
        <v>1</v>
      </c>
      <c r="O7830" s="50" t="e">
        <f>INDEX([1]Dados!$M$2:$N$26779,MATCH($P7830,[1]Dados!$N$2:$N$26779,),2)</f>
        <v>#N/A</v>
      </c>
      <c r="P7830">
        <v>178264</v>
      </c>
      <c r="Q7830" s="1">
        <v>37341</v>
      </c>
      <c r="R7830" s="1">
        <v>37434</v>
      </c>
      <c r="S7830" t="s">
        <v>2104</v>
      </c>
    </row>
    <row r="7831" spans="1:19" x14ac:dyDescent="0.2">
      <c r="A7831" s="7">
        <v>410845</v>
      </c>
      <c r="B7831" s="3">
        <v>75361</v>
      </c>
      <c r="C7831" s="3" t="s">
        <v>37</v>
      </c>
      <c r="D7831" s="2" t="s">
        <v>433</v>
      </c>
      <c r="E7831" s="3">
        <v>20</v>
      </c>
      <c r="F7831" s="17">
        <v>0</v>
      </c>
      <c r="G7831" s="17">
        <v>1</v>
      </c>
      <c r="H7831" s="17">
        <v>0</v>
      </c>
      <c r="I7831" s="7" t="s">
        <v>3</v>
      </c>
      <c r="J7831" s="7">
        <v>0</v>
      </c>
      <c r="K7831" s="4">
        <v>1203</v>
      </c>
      <c r="L7831" s="5">
        <v>1203.0829000000001</v>
      </c>
      <c r="M7831">
        <v>13063.49</v>
      </c>
      <c r="N7831" s="3">
        <v>1</v>
      </c>
      <c r="O7831" s="50" t="e">
        <f>INDEX([1]Dados!$M$2:$N$26779,MATCH($P7831,[1]Dados!$N$2:$N$26779,),2)</f>
        <v>#N/A</v>
      </c>
      <c r="P7831" s="28">
        <v>177067</v>
      </c>
      <c r="Q7831" s="1">
        <v>37348</v>
      </c>
      <c r="R7831" s="1">
        <v>37525</v>
      </c>
      <c r="S7831" t="s">
        <v>2134</v>
      </c>
    </row>
    <row r="7832" spans="1:19" x14ac:dyDescent="0.2">
      <c r="A7832" s="7">
        <v>410845</v>
      </c>
      <c r="B7832" s="3">
        <v>75361</v>
      </c>
      <c r="C7832" s="3" t="s">
        <v>37</v>
      </c>
      <c r="D7832" s="2" t="s">
        <v>433</v>
      </c>
      <c r="E7832" s="3">
        <v>20</v>
      </c>
      <c r="F7832" s="17">
        <v>0</v>
      </c>
      <c r="G7832" s="17">
        <v>1</v>
      </c>
      <c r="H7832" s="17">
        <v>0</v>
      </c>
      <c r="I7832" s="7" t="s">
        <v>3</v>
      </c>
      <c r="J7832" s="7">
        <v>0</v>
      </c>
      <c r="K7832" s="4">
        <v>1214</v>
      </c>
      <c r="L7832" s="5">
        <v>1214.0587</v>
      </c>
      <c r="M7832">
        <v>84266.04</v>
      </c>
      <c r="N7832" s="3">
        <v>1</v>
      </c>
      <c r="O7832" s="50" t="e">
        <f>INDEX([1]Dados!$M$2:$N$26779,MATCH($P7832,[1]Dados!$N$2:$N$26779,),2)</f>
        <v>#N/A</v>
      </c>
      <c r="P7832" s="28">
        <v>177163</v>
      </c>
      <c r="Q7832" s="1">
        <v>37348</v>
      </c>
      <c r="R7832" s="1">
        <v>37525</v>
      </c>
      <c r="S7832" t="s">
        <v>2134</v>
      </c>
    </row>
    <row r="7833" spans="1:19" x14ac:dyDescent="0.2">
      <c r="A7833" s="7">
        <v>410845</v>
      </c>
      <c r="B7833" s="3">
        <v>75361</v>
      </c>
      <c r="C7833" s="3" t="s">
        <v>37</v>
      </c>
      <c r="D7833" s="2" t="s">
        <v>433</v>
      </c>
      <c r="E7833" s="3">
        <v>20</v>
      </c>
      <c r="F7833" s="17">
        <v>0</v>
      </c>
      <c r="G7833" s="17">
        <v>1</v>
      </c>
      <c r="H7833" s="17">
        <v>0</v>
      </c>
      <c r="I7833" s="7">
        <v>1.1000000000000001</v>
      </c>
      <c r="J7833" s="7">
        <v>25</v>
      </c>
      <c r="K7833" s="4">
        <v>1214</v>
      </c>
      <c r="L7833" s="5">
        <v>1214.0589</v>
      </c>
      <c r="M7833">
        <v>199400</v>
      </c>
      <c r="N7833" s="3">
        <v>1</v>
      </c>
      <c r="O7833" s="50" t="e">
        <f>INDEX([1]Dados!$M$2:$N$26779,MATCH($P7833,[1]Dados!$N$2:$N$26779,),2)</f>
        <v>#N/A</v>
      </c>
      <c r="P7833">
        <v>178411</v>
      </c>
      <c r="Q7833" s="1">
        <v>37348</v>
      </c>
      <c r="R7833" s="1">
        <v>37525</v>
      </c>
      <c r="S7833" t="s">
        <v>1479</v>
      </c>
    </row>
    <row r="7834" spans="1:19" x14ac:dyDescent="0.2">
      <c r="A7834" s="7">
        <v>410845</v>
      </c>
      <c r="B7834" s="3">
        <v>75361</v>
      </c>
      <c r="C7834" s="3" t="s">
        <v>37</v>
      </c>
      <c r="D7834" s="2" t="s">
        <v>433</v>
      </c>
      <c r="E7834" s="3">
        <v>20</v>
      </c>
      <c r="F7834" s="17">
        <v>0</v>
      </c>
      <c r="G7834" s="17">
        <v>1</v>
      </c>
      <c r="H7834" s="17">
        <v>0</v>
      </c>
      <c r="I7834" s="7" t="s">
        <v>3</v>
      </c>
      <c r="J7834" s="7">
        <v>0</v>
      </c>
      <c r="K7834" s="4">
        <v>1214</v>
      </c>
      <c r="L7834" s="5">
        <v>1214.8580999999999</v>
      </c>
      <c r="M7834">
        <v>24000</v>
      </c>
      <c r="N7834" s="3">
        <v>1</v>
      </c>
      <c r="O7834" s="50" t="e">
        <f>INDEX([1]Dados!$M$2:$N$26779,MATCH($P7834,[1]Dados!$N$2:$N$26779,),2)</f>
        <v>#N/A</v>
      </c>
      <c r="P7834" s="28">
        <v>178581</v>
      </c>
      <c r="Q7834" s="1">
        <v>37348</v>
      </c>
      <c r="R7834" s="1">
        <v>37525</v>
      </c>
      <c r="S7834" t="s">
        <v>2134</v>
      </c>
    </row>
    <row r="7835" spans="1:19" x14ac:dyDescent="0.2">
      <c r="A7835" s="7">
        <v>410845</v>
      </c>
      <c r="B7835" s="3">
        <v>75361</v>
      </c>
      <c r="C7835" s="3" t="s">
        <v>37</v>
      </c>
      <c r="D7835" s="2" t="s">
        <v>433</v>
      </c>
      <c r="E7835" s="3">
        <v>20</v>
      </c>
      <c r="F7835" s="17">
        <v>0</v>
      </c>
      <c r="G7835" s="17">
        <v>1</v>
      </c>
      <c r="H7835" s="17">
        <v>0</v>
      </c>
      <c r="I7835" s="7">
        <v>2.1</v>
      </c>
      <c r="J7835" s="7">
        <v>22</v>
      </c>
      <c r="K7835" s="4">
        <v>1293</v>
      </c>
      <c r="L7835" s="5">
        <v>1293.0592999999999</v>
      </c>
      <c r="M7835">
        <v>7787.57</v>
      </c>
      <c r="N7835" s="3">
        <v>1</v>
      </c>
      <c r="O7835" s="50" t="e">
        <f>INDEX([1]Dados!$M$2:$N$26779,MATCH($P7835,[1]Dados!$N$2:$N$26779,),2)</f>
        <v>#N/A</v>
      </c>
      <c r="P7835">
        <v>178241</v>
      </c>
      <c r="Q7835" s="1">
        <v>37348</v>
      </c>
      <c r="R7835" s="1">
        <v>37525</v>
      </c>
      <c r="S7835" t="s">
        <v>886</v>
      </c>
    </row>
    <row r="7836" spans="1:19" x14ac:dyDescent="0.2">
      <c r="A7836" s="7">
        <v>411155</v>
      </c>
      <c r="B7836" s="3">
        <v>74462</v>
      </c>
      <c r="C7836" s="3" t="s">
        <v>37</v>
      </c>
      <c r="D7836" s="2" t="s">
        <v>503</v>
      </c>
      <c r="E7836" s="3">
        <v>20</v>
      </c>
      <c r="F7836" s="17">
        <v>0</v>
      </c>
      <c r="G7836" s="17">
        <v>1</v>
      </c>
      <c r="H7836" s="17">
        <v>0</v>
      </c>
      <c r="I7836" s="7">
        <v>1.1000000000000001</v>
      </c>
      <c r="J7836" s="7">
        <v>25</v>
      </c>
      <c r="K7836" s="4">
        <v>1203</v>
      </c>
      <c r="L7836" s="5">
        <v>1203.0829000000001</v>
      </c>
      <c r="M7836">
        <v>16405.38</v>
      </c>
      <c r="N7836" s="3">
        <v>1</v>
      </c>
      <c r="O7836" s="50" t="e">
        <f>INDEX([1]Dados!$M$2:$N$26779,MATCH($P7836,[1]Dados!$N$2:$N$26779,),2)</f>
        <v>#N/A</v>
      </c>
      <c r="P7836">
        <v>177068</v>
      </c>
      <c r="Q7836" s="1">
        <v>36983</v>
      </c>
      <c r="R7836" s="1">
        <v>37377</v>
      </c>
      <c r="S7836" t="s">
        <v>889</v>
      </c>
    </row>
    <row r="7837" spans="1:19" x14ac:dyDescent="0.2">
      <c r="A7837" s="7">
        <v>411155</v>
      </c>
      <c r="B7837" s="3">
        <v>74462</v>
      </c>
      <c r="C7837" s="3" t="s">
        <v>37</v>
      </c>
      <c r="D7837" s="2" t="s">
        <v>503</v>
      </c>
      <c r="E7837" s="3">
        <v>20</v>
      </c>
      <c r="F7837" s="17">
        <v>0</v>
      </c>
      <c r="G7837" s="17">
        <v>1</v>
      </c>
      <c r="H7837" s="17">
        <v>0</v>
      </c>
      <c r="I7837" s="7">
        <v>2.1</v>
      </c>
      <c r="J7837" s="7">
        <v>18</v>
      </c>
      <c r="K7837" s="4">
        <v>1214</v>
      </c>
      <c r="L7837" s="5">
        <v>1214.0589</v>
      </c>
      <c r="M7837" t="s">
        <v>2134</v>
      </c>
      <c r="N7837" s="3">
        <v>1</v>
      </c>
      <c r="O7837" s="50" t="e">
        <f>INDEX([1]Dados!$M$2:$N$26779,MATCH($P7837,[1]Dados!$N$2:$N$26779,),2)</f>
        <v>#N/A</v>
      </c>
      <c r="P7837">
        <v>178414</v>
      </c>
      <c r="Q7837" s="1">
        <v>36983</v>
      </c>
      <c r="R7837" s="1">
        <v>37377</v>
      </c>
      <c r="S7837" t="s">
        <v>1597</v>
      </c>
    </row>
    <row r="7838" spans="1:19" x14ac:dyDescent="0.2">
      <c r="A7838" s="7">
        <v>411155</v>
      </c>
      <c r="B7838" s="3">
        <v>74462</v>
      </c>
      <c r="C7838" s="3" t="s">
        <v>37</v>
      </c>
      <c r="D7838" s="2" t="s">
        <v>503</v>
      </c>
      <c r="E7838" s="3">
        <v>20</v>
      </c>
      <c r="F7838" s="17">
        <v>0</v>
      </c>
      <c r="G7838" s="17">
        <v>1</v>
      </c>
      <c r="H7838" s="17">
        <v>0</v>
      </c>
      <c r="I7838" s="7">
        <v>2.2000000000000002</v>
      </c>
      <c r="J7838" s="7">
        <v>27</v>
      </c>
      <c r="K7838" s="4">
        <v>1214</v>
      </c>
      <c r="L7838" s="5">
        <v>1214.0589</v>
      </c>
      <c r="M7838" t="s">
        <v>2134</v>
      </c>
      <c r="N7838" s="3">
        <v>1</v>
      </c>
      <c r="O7838" s="50" t="e">
        <f>INDEX([1]Dados!$M$2:$N$26779,MATCH($P7838,[1]Dados!$N$2:$N$26779,),2)</f>
        <v>#N/A</v>
      </c>
      <c r="P7838">
        <v>178414</v>
      </c>
      <c r="Q7838" s="1">
        <v>36983</v>
      </c>
      <c r="R7838" s="1">
        <v>37377</v>
      </c>
      <c r="S7838" t="s">
        <v>1597</v>
      </c>
    </row>
    <row r="7839" spans="1:19" x14ac:dyDescent="0.2">
      <c r="A7839" s="7">
        <v>411155</v>
      </c>
      <c r="B7839" s="3">
        <v>74462</v>
      </c>
      <c r="C7839" s="3" t="s">
        <v>37</v>
      </c>
      <c r="D7839" s="2" t="s">
        <v>503</v>
      </c>
      <c r="E7839" s="3">
        <v>20</v>
      </c>
      <c r="F7839" s="17">
        <v>0</v>
      </c>
      <c r="G7839" s="17">
        <v>1</v>
      </c>
      <c r="H7839" s="17">
        <v>0</v>
      </c>
      <c r="I7839" s="7">
        <v>2.2999999999999998</v>
      </c>
      <c r="J7839" s="7">
        <v>23</v>
      </c>
      <c r="K7839" s="4">
        <v>1214</v>
      </c>
      <c r="L7839" s="5">
        <v>1214.0589</v>
      </c>
      <c r="M7839" t="s">
        <v>2134</v>
      </c>
      <c r="N7839" s="3">
        <v>1</v>
      </c>
      <c r="O7839" s="50" t="e">
        <f>INDEX([1]Dados!$M$2:$N$26779,MATCH($P7839,[1]Dados!$N$2:$N$26779,),2)</f>
        <v>#N/A</v>
      </c>
      <c r="P7839">
        <v>178414</v>
      </c>
      <c r="Q7839" s="1">
        <v>36983</v>
      </c>
      <c r="R7839" s="1">
        <v>37377</v>
      </c>
      <c r="S7839" t="s">
        <v>1597</v>
      </c>
    </row>
    <row r="7840" spans="1:19" x14ac:dyDescent="0.2">
      <c r="A7840" s="7">
        <v>411155</v>
      </c>
      <c r="B7840" s="3">
        <v>74462</v>
      </c>
      <c r="C7840" s="3" t="s">
        <v>37</v>
      </c>
      <c r="D7840" s="2" t="s">
        <v>503</v>
      </c>
      <c r="E7840" s="3">
        <v>20</v>
      </c>
      <c r="F7840" s="17">
        <v>0</v>
      </c>
      <c r="G7840" s="17">
        <v>1</v>
      </c>
      <c r="H7840" s="17">
        <v>0</v>
      </c>
      <c r="I7840" s="7">
        <v>2.4</v>
      </c>
      <c r="J7840" s="7">
        <v>25</v>
      </c>
      <c r="K7840" s="4">
        <v>1214</v>
      </c>
      <c r="L7840" s="5">
        <v>1214.8577</v>
      </c>
      <c r="M7840">
        <v>93125.759999999995</v>
      </c>
      <c r="N7840" s="3">
        <v>1</v>
      </c>
      <c r="O7840" s="50" t="e">
        <f>INDEX([1]Dados!$M$2:$N$26779,MATCH($P7840,[1]Dados!$N$2:$N$26779,),2)</f>
        <v>#N/A</v>
      </c>
      <c r="P7840">
        <v>177164</v>
      </c>
      <c r="Q7840" s="1">
        <v>36983</v>
      </c>
      <c r="R7840" s="1">
        <v>37377</v>
      </c>
      <c r="S7840" t="s">
        <v>914</v>
      </c>
    </row>
    <row r="7841" spans="1:19" x14ac:dyDescent="0.2">
      <c r="A7841" s="7">
        <v>411155</v>
      </c>
      <c r="B7841" s="3">
        <v>74462</v>
      </c>
      <c r="C7841" s="3" t="s">
        <v>37</v>
      </c>
      <c r="D7841" s="2" t="s">
        <v>503</v>
      </c>
      <c r="E7841" s="3">
        <v>20</v>
      </c>
      <c r="F7841" s="17">
        <v>0</v>
      </c>
      <c r="G7841" s="17">
        <v>1</v>
      </c>
      <c r="H7841" s="17">
        <v>0</v>
      </c>
      <c r="I7841" s="7">
        <v>2.5</v>
      </c>
      <c r="J7841" s="7">
        <v>25</v>
      </c>
      <c r="K7841" s="4">
        <v>1214</v>
      </c>
      <c r="L7841" s="5">
        <v>1214.8577</v>
      </c>
      <c r="M7841">
        <v>93125.759999999995</v>
      </c>
      <c r="N7841" s="3">
        <v>1</v>
      </c>
      <c r="O7841" s="50" t="e">
        <f>INDEX([1]Dados!$M$2:$N$26779,MATCH($P7841,[1]Dados!$N$2:$N$26779,),2)</f>
        <v>#N/A</v>
      </c>
      <c r="P7841">
        <v>177164</v>
      </c>
      <c r="Q7841" s="1">
        <v>36983</v>
      </c>
      <c r="R7841" s="1">
        <v>37377</v>
      </c>
      <c r="S7841" t="s">
        <v>914</v>
      </c>
    </row>
    <row r="7842" spans="1:19" x14ac:dyDescent="0.2">
      <c r="A7842" s="7">
        <v>411155</v>
      </c>
      <c r="B7842" s="3">
        <v>74462</v>
      </c>
      <c r="C7842" s="3" t="s">
        <v>37</v>
      </c>
      <c r="D7842" s="2" t="s">
        <v>503</v>
      </c>
      <c r="E7842" s="3">
        <v>20</v>
      </c>
      <c r="F7842" s="17">
        <v>0</v>
      </c>
      <c r="G7842" s="17">
        <v>1</v>
      </c>
      <c r="H7842" s="17">
        <v>0</v>
      </c>
      <c r="I7842" s="7">
        <v>2.6</v>
      </c>
      <c r="J7842" s="7">
        <v>25</v>
      </c>
      <c r="K7842" s="4">
        <v>1214</v>
      </c>
      <c r="L7842" s="5">
        <v>1214.8577</v>
      </c>
      <c r="M7842">
        <v>93125.759999999995</v>
      </c>
      <c r="N7842" s="3">
        <v>1</v>
      </c>
      <c r="O7842" s="50" t="e">
        <f>INDEX([1]Dados!$M$2:$N$26779,MATCH($P7842,[1]Dados!$N$2:$N$26779,),2)</f>
        <v>#N/A</v>
      </c>
      <c r="P7842">
        <v>177164</v>
      </c>
      <c r="Q7842" s="1">
        <v>36983</v>
      </c>
      <c r="R7842" s="1">
        <v>37377</v>
      </c>
      <c r="S7842" t="s">
        <v>914</v>
      </c>
    </row>
    <row r="7843" spans="1:19" x14ac:dyDescent="0.2">
      <c r="A7843" s="7">
        <v>411155</v>
      </c>
      <c r="B7843" s="3">
        <v>74462</v>
      </c>
      <c r="C7843" s="3" t="s">
        <v>37</v>
      </c>
      <c r="D7843" s="2" t="s">
        <v>503</v>
      </c>
      <c r="E7843" s="3">
        <v>20</v>
      </c>
      <c r="F7843" s="17">
        <v>0</v>
      </c>
      <c r="G7843" s="17">
        <v>1</v>
      </c>
      <c r="H7843" s="17">
        <v>0</v>
      </c>
      <c r="I7843" s="7">
        <v>2.7</v>
      </c>
      <c r="J7843" s="7">
        <v>7</v>
      </c>
      <c r="K7843" s="4">
        <v>1214</v>
      </c>
      <c r="L7843" s="5">
        <v>1214.8580999999999</v>
      </c>
      <c r="M7843">
        <v>39500</v>
      </c>
      <c r="N7843" s="3">
        <v>1</v>
      </c>
      <c r="O7843" s="50" t="e">
        <f>INDEX([1]Dados!$M$2:$N$26779,MATCH($P7843,[1]Dados!$N$2:$N$26779,),2)</f>
        <v>#N/A</v>
      </c>
      <c r="P7843">
        <v>178370</v>
      </c>
      <c r="Q7843" s="1">
        <v>36983</v>
      </c>
      <c r="R7843" s="1">
        <v>37377</v>
      </c>
      <c r="S7843" t="s">
        <v>887</v>
      </c>
    </row>
    <row r="7844" spans="1:19" x14ac:dyDescent="0.2">
      <c r="A7844" s="7">
        <v>411155</v>
      </c>
      <c r="B7844" s="3">
        <v>74462</v>
      </c>
      <c r="C7844" s="3" t="s">
        <v>37</v>
      </c>
      <c r="D7844" s="2" t="s">
        <v>503</v>
      </c>
      <c r="E7844" s="3">
        <v>20</v>
      </c>
      <c r="F7844" s="17">
        <v>0</v>
      </c>
      <c r="G7844" s="17">
        <v>1</v>
      </c>
      <c r="H7844" s="17">
        <v>0</v>
      </c>
      <c r="I7844" s="7">
        <v>2.8</v>
      </c>
      <c r="J7844" s="7">
        <v>7</v>
      </c>
      <c r="K7844" s="4">
        <v>1214</v>
      </c>
      <c r="L7844" s="5">
        <v>1214.8580999999999</v>
      </c>
      <c r="M7844">
        <v>76400</v>
      </c>
      <c r="N7844" s="3">
        <v>1</v>
      </c>
      <c r="O7844" s="50" t="e">
        <f>INDEX([1]Dados!$M$2:$N$26779,MATCH($P7844,[1]Dados!$N$2:$N$26779,),2)</f>
        <v>#N/A</v>
      </c>
      <c r="P7844">
        <v>178403</v>
      </c>
      <c r="Q7844" s="1">
        <v>36983</v>
      </c>
      <c r="R7844" s="1">
        <v>37377</v>
      </c>
      <c r="S7844" t="s">
        <v>887</v>
      </c>
    </row>
    <row r="7845" spans="1:19" x14ac:dyDescent="0.2">
      <c r="A7845" s="7">
        <v>411155</v>
      </c>
      <c r="B7845" s="3">
        <v>74462</v>
      </c>
      <c r="C7845" s="3" t="s">
        <v>37</v>
      </c>
      <c r="D7845" s="2" t="s">
        <v>503</v>
      </c>
      <c r="E7845" s="3">
        <v>20</v>
      </c>
      <c r="F7845" s="17">
        <v>0</v>
      </c>
      <c r="G7845" s="17">
        <v>1</v>
      </c>
      <c r="H7845" s="17">
        <v>0</v>
      </c>
      <c r="I7845" s="7">
        <v>2.9</v>
      </c>
      <c r="J7845" s="7">
        <v>7</v>
      </c>
      <c r="K7845" s="4">
        <v>1214</v>
      </c>
      <c r="L7845" s="5">
        <v>1214.8580999999999</v>
      </c>
      <c r="M7845">
        <v>76400</v>
      </c>
      <c r="N7845" s="3">
        <v>1</v>
      </c>
      <c r="O7845" s="50" t="e">
        <f>INDEX([1]Dados!$M$2:$N$26779,MATCH($P7845,[1]Dados!$N$2:$N$26779,),2)</f>
        <v>#N/A</v>
      </c>
      <c r="P7845">
        <v>178403</v>
      </c>
      <c r="Q7845" s="1">
        <v>36983</v>
      </c>
      <c r="R7845" s="1">
        <v>37377</v>
      </c>
      <c r="S7845" t="s">
        <v>887</v>
      </c>
    </row>
    <row r="7846" spans="1:19" x14ac:dyDescent="0.2">
      <c r="A7846" s="7">
        <v>411155</v>
      </c>
      <c r="B7846" s="3">
        <v>74462</v>
      </c>
      <c r="C7846" s="3" t="s">
        <v>37</v>
      </c>
      <c r="D7846" s="2" t="s">
        <v>503</v>
      </c>
      <c r="E7846" s="3">
        <v>20</v>
      </c>
      <c r="F7846" s="17">
        <v>0</v>
      </c>
      <c r="G7846" s="17">
        <v>1</v>
      </c>
      <c r="H7846" s="17">
        <v>0</v>
      </c>
      <c r="I7846" s="29">
        <v>2.1</v>
      </c>
      <c r="J7846" s="7">
        <v>7</v>
      </c>
      <c r="K7846" s="4">
        <v>1214</v>
      </c>
      <c r="L7846" s="5">
        <v>1214.8580999999999</v>
      </c>
      <c r="M7846">
        <v>70000</v>
      </c>
      <c r="N7846" s="3">
        <v>1</v>
      </c>
      <c r="O7846" s="50" t="e">
        <f>INDEX([1]Dados!$M$2:$N$26779,MATCH($P7846,[1]Dados!$N$2:$N$26779,),2)</f>
        <v>#N/A</v>
      </c>
      <c r="P7846">
        <v>178582</v>
      </c>
      <c r="Q7846" s="1">
        <v>36983</v>
      </c>
      <c r="R7846" s="1">
        <v>37377</v>
      </c>
      <c r="S7846" t="s">
        <v>1127</v>
      </c>
    </row>
    <row r="7847" spans="1:19" x14ac:dyDescent="0.2">
      <c r="A7847" s="7">
        <v>411155</v>
      </c>
      <c r="B7847" s="3">
        <v>74462</v>
      </c>
      <c r="C7847" s="3" t="s">
        <v>37</v>
      </c>
      <c r="D7847" s="2" t="s">
        <v>503</v>
      </c>
      <c r="E7847" s="3">
        <v>20</v>
      </c>
      <c r="F7847" s="17">
        <v>0</v>
      </c>
      <c r="G7847" s="17">
        <v>1</v>
      </c>
      <c r="H7847" s="17">
        <v>0</v>
      </c>
      <c r="I7847" s="7">
        <v>2.11</v>
      </c>
      <c r="J7847" s="7">
        <v>20</v>
      </c>
      <c r="K7847" s="4">
        <v>1214</v>
      </c>
      <c r="L7847" s="5">
        <v>1214.8580999999999</v>
      </c>
      <c r="M7847">
        <v>70000</v>
      </c>
      <c r="N7847" s="3">
        <v>1</v>
      </c>
      <c r="O7847" s="50" t="e">
        <f>INDEX([1]Dados!$M$2:$N$26779,MATCH($P7847,[1]Dados!$N$2:$N$26779,),2)</f>
        <v>#N/A</v>
      </c>
      <c r="P7847">
        <v>178582</v>
      </c>
      <c r="Q7847" s="1">
        <v>36983</v>
      </c>
      <c r="R7847" s="1">
        <v>37377</v>
      </c>
      <c r="S7847" t="s">
        <v>1127</v>
      </c>
    </row>
    <row r="7848" spans="1:19" x14ac:dyDescent="0.2">
      <c r="A7848" s="7">
        <v>411155</v>
      </c>
      <c r="B7848" s="3">
        <v>74462</v>
      </c>
      <c r="C7848" s="3" t="s">
        <v>37</v>
      </c>
      <c r="D7848" s="2" t="s">
        <v>503</v>
      </c>
      <c r="E7848" s="3">
        <v>20</v>
      </c>
      <c r="F7848" s="17">
        <v>0</v>
      </c>
      <c r="G7848" s="17">
        <v>1</v>
      </c>
      <c r="H7848" s="17">
        <v>0</v>
      </c>
      <c r="I7848" s="7">
        <v>3.1</v>
      </c>
      <c r="J7848" s="7">
        <v>28</v>
      </c>
      <c r="K7848" s="4">
        <v>1293</v>
      </c>
      <c r="L7848" s="5">
        <v>1293.0592999999999</v>
      </c>
      <c r="M7848">
        <v>8874.2999999999993</v>
      </c>
      <c r="N7848" s="3">
        <v>1</v>
      </c>
      <c r="O7848" s="50" t="e">
        <f>INDEX([1]Dados!$M$2:$N$26779,MATCH($P7848,[1]Dados!$N$2:$N$26779,),2)</f>
        <v>#N/A</v>
      </c>
      <c r="P7848">
        <v>178242</v>
      </c>
      <c r="Q7848" s="1">
        <v>36983</v>
      </c>
      <c r="R7848" s="1">
        <v>37377</v>
      </c>
      <c r="S7848" t="s">
        <v>886</v>
      </c>
    </row>
    <row r="7849" spans="1:19" x14ac:dyDescent="0.2">
      <c r="A7849" s="7">
        <v>411155</v>
      </c>
      <c r="B7849" s="3">
        <v>74462</v>
      </c>
      <c r="C7849" s="3" t="s">
        <v>37</v>
      </c>
      <c r="D7849" s="2" t="s">
        <v>503</v>
      </c>
      <c r="E7849" s="3">
        <v>20</v>
      </c>
      <c r="F7849" s="17">
        <v>0</v>
      </c>
      <c r="G7849" s="17">
        <v>1</v>
      </c>
      <c r="H7849" s="17">
        <v>0</v>
      </c>
      <c r="I7849" s="7">
        <v>3.2</v>
      </c>
      <c r="J7849" s="7">
        <v>5</v>
      </c>
      <c r="K7849" s="4">
        <v>1293</v>
      </c>
      <c r="L7849" s="5">
        <v>1293.0592999999999</v>
      </c>
      <c r="M7849">
        <v>8874.2999999999993</v>
      </c>
      <c r="N7849" s="3">
        <v>1</v>
      </c>
      <c r="O7849" s="50" t="e">
        <f>INDEX([1]Dados!$M$2:$N$26779,MATCH($P7849,[1]Dados!$N$2:$N$26779,),2)</f>
        <v>#N/A</v>
      </c>
      <c r="P7849">
        <v>178242</v>
      </c>
      <c r="Q7849" s="1">
        <v>36983</v>
      </c>
      <c r="R7849" s="1">
        <v>37377</v>
      </c>
      <c r="S7849" t="s">
        <v>886</v>
      </c>
    </row>
    <row r="7850" spans="1:19" x14ac:dyDescent="0.2">
      <c r="A7850" s="7">
        <v>411155</v>
      </c>
      <c r="B7850" s="3">
        <v>74462</v>
      </c>
      <c r="C7850" s="3" t="s">
        <v>37</v>
      </c>
      <c r="D7850" s="2" t="s">
        <v>503</v>
      </c>
      <c r="E7850" s="3">
        <v>20</v>
      </c>
      <c r="F7850" s="17">
        <v>0</v>
      </c>
      <c r="G7850" s="17">
        <v>1</v>
      </c>
      <c r="H7850" s="17">
        <v>0</v>
      </c>
      <c r="I7850" s="7">
        <v>3.3</v>
      </c>
      <c r="J7850" s="7">
        <v>22</v>
      </c>
      <c r="K7850" s="4">
        <v>1293</v>
      </c>
      <c r="L7850" s="5">
        <v>1293.0592999999999</v>
      </c>
      <c r="M7850">
        <v>8874.2999999999993</v>
      </c>
      <c r="N7850" s="3">
        <v>1</v>
      </c>
      <c r="O7850" s="50" t="e">
        <f>INDEX([1]Dados!$M$2:$N$26779,MATCH($P7850,[1]Dados!$N$2:$N$26779,),2)</f>
        <v>#N/A</v>
      </c>
      <c r="P7850">
        <v>178242</v>
      </c>
      <c r="Q7850" s="1">
        <v>36983</v>
      </c>
      <c r="R7850" s="1">
        <v>37377</v>
      </c>
      <c r="S7850" t="s">
        <v>886</v>
      </c>
    </row>
    <row r="7851" spans="1:19" x14ac:dyDescent="0.2">
      <c r="A7851" s="7">
        <v>411155</v>
      </c>
      <c r="B7851" s="3">
        <v>74462</v>
      </c>
      <c r="C7851" s="3" t="s">
        <v>37</v>
      </c>
      <c r="D7851" s="2" t="s">
        <v>503</v>
      </c>
      <c r="E7851" s="3">
        <v>20</v>
      </c>
      <c r="F7851" s="17">
        <v>0</v>
      </c>
      <c r="G7851" s="17">
        <v>1</v>
      </c>
      <c r="H7851" s="17">
        <v>0</v>
      </c>
      <c r="I7851" s="7">
        <v>3.4</v>
      </c>
      <c r="J7851" s="7">
        <v>29</v>
      </c>
      <c r="K7851" s="4">
        <v>1293</v>
      </c>
      <c r="L7851" s="5">
        <v>1293.0592999999999</v>
      </c>
      <c r="M7851">
        <v>8874.2999999999993</v>
      </c>
      <c r="N7851" s="3">
        <v>1</v>
      </c>
      <c r="O7851" s="50" t="e">
        <f>INDEX([1]Dados!$M$2:$N$26779,MATCH($P7851,[1]Dados!$N$2:$N$26779,),2)</f>
        <v>#N/A</v>
      </c>
      <c r="P7851">
        <v>178242</v>
      </c>
      <c r="Q7851" s="1">
        <v>36983</v>
      </c>
      <c r="R7851" s="1">
        <v>37377</v>
      </c>
      <c r="S7851" t="s">
        <v>886</v>
      </c>
    </row>
    <row r="7852" spans="1:19" x14ac:dyDescent="0.2">
      <c r="A7852" s="7">
        <v>411520</v>
      </c>
      <c r="B7852" s="3">
        <v>76910</v>
      </c>
      <c r="C7852" s="3" t="s">
        <v>37</v>
      </c>
      <c r="D7852" s="2" t="s">
        <v>550</v>
      </c>
      <c r="E7852" s="3">
        <v>20</v>
      </c>
      <c r="F7852" s="17">
        <v>0</v>
      </c>
      <c r="G7852" s="17">
        <v>1</v>
      </c>
      <c r="H7852" s="17">
        <v>0</v>
      </c>
      <c r="I7852" s="7">
        <v>1.1000000000000001</v>
      </c>
      <c r="J7852" s="7">
        <v>18</v>
      </c>
      <c r="K7852" s="4">
        <v>1203</v>
      </c>
      <c r="L7852" s="5">
        <v>1203.0829000000001</v>
      </c>
      <c r="M7852">
        <v>780000</v>
      </c>
      <c r="N7852" s="3">
        <v>1</v>
      </c>
      <c r="O7852" s="50" t="e">
        <f>INDEX([1]Dados!$M$2:$N$26779,MATCH($P7852,[1]Dados!$N$2:$N$26779,),2)</f>
        <v>#N/A</v>
      </c>
      <c r="P7852">
        <v>177069</v>
      </c>
      <c r="Q7852" s="1">
        <v>37344</v>
      </c>
      <c r="R7852" s="1">
        <v>37408</v>
      </c>
      <c r="S7852" t="s">
        <v>889</v>
      </c>
    </row>
    <row r="7853" spans="1:19" x14ac:dyDescent="0.2">
      <c r="A7853" s="7">
        <v>411520</v>
      </c>
      <c r="B7853" s="3">
        <v>76910</v>
      </c>
      <c r="C7853" s="3" t="s">
        <v>37</v>
      </c>
      <c r="D7853" s="2" t="s">
        <v>550</v>
      </c>
      <c r="E7853" s="3">
        <v>20</v>
      </c>
      <c r="F7853" s="17">
        <v>0</v>
      </c>
      <c r="G7853" s="17">
        <v>1</v>
      </c>
      <c r="H7853" s="17">
        <v>0</v>
      </c>
      <c r="I7853" s="7">
        <v>2.1</v>
      </c>
      <c r="J7853" s="7">
        <v>20</v>
      </c>
      <c r="K7853" s="4">
        <v>1214</v>
      </c>
      <c r="L7853" s="5">
        <v>1214.0589</v>
      </c>
      <c r="M7853">
        <v>4000000</v>
      </c>
      <c r="N7853" s="3">
        <v>1</v>
      </c>
      <c r="O7853" s="50" t="e">
        <f>INDEX([1]Dados!$M$2:$N$26779,MATCH($P7853,[1]Dados!$N$2:$N$26779,),2)</f>
        <v>#N/A</v>
      </c>
      <c r="P7853">
        <v>178566</v>
      </c>
      <c r="Q7853" s="1">
        <v>37344</v>
      </c>
      <c r="R7853" s="1">
        <v>37408</v>
      </c>
      <c r="S7853" t="s">
        <v>1479</v>
      </c>
    </row>
    <row r="7854" spans="1:19" x14ac:dyDescent="0.2">
      <c r="A7854" s="7">
        <v>411520</v>
      </c>
      <c r="B7854" s="3">
        <v>76910</v>
      </c>
      <c r="C7854" s="3" t="s">
        <v>37</v>
      </c>
      <c r="D7854" s="2" t="s">
        <v>550</v>
      </c>
      <c r="E7854" s="3">
        <v>20</v>
      </c>
      <c r="F7854" s="17">
        <v>0</v>
      </c>
      <c r="G7854" s="17">
        <v>1</v>
      </c>
      <c r="H7854" s="17">
        <v>0</v>
      </c>
      <c r="I7854" s="7">
        <v>2.2000000000000002</v>
      </c>
      <c r="J7854" s="7">
        <v>23</v>
      </c>
      <c r="K7854" s="4">
        <v>1214</v>
      </c>
      <c r="L7854" s="5">
        <v>1214.0589</v>
      </c>
      <c r="M7854">
        <v>4000000</v>
      </c>
      <c r="N7854" s="3">
        <v>1</v>
      </c>
      <c r="O7854" s="50" t="e">
        <f>INDEX([1]Dados!$M$2:$N$26779,MATCH($P7854,[1]Dados!$N$2:$N$26779,),2)</f>
        <v>#N/A</v>
      </c>
      <c r="P7854">
        <v>178566</v>
      </c>
      <c r="Q7854" s="1">
        <v>37344</v>
      </c>
      <c r="R7854" s="1">
        <v>37408</v>
      </c>
      <c r="S7854" t="s">
        <v>1479</v>
      </c>
    </row>
    <row r="7855" spans="1:19" x14ac:dyDescent="0.2">
      <c r="A7855" s="7">
        <v>411520</v>
      </c>
      <c r="B7855" s="3">
        <v>76910</v>
      </c>
      <c r="C7855" s="3" t="s">
        <v>37</v>
      </c>
      <c r="D7855" s="2" t="s">
        <v>550</v>
      </c>
      <c r="E7855" s="3">
        <v>20</v>
      </c>
      <c r="F7855" s="17">
        <v>0</v>
      </c>
      <c r="G7855" s="17">
        <v>1</v>
      </c>
      <c r="H7855" s="17">
        <v>0</v>
      </c>
      <c r="I7855" s="7">
        <v>2.2999999999999998</v>
      </c>
      <c r="J7855" s="7">
        <v>28</v>
      </c>
      <c r="K7855" s="4">
        <v>1214</v>
      </c>
      <c r="L7855" s="5">
        <v>1214.0589</v>
      </c>
      <c r="M7855" t="s">
        <v>2134</v>
      </c>
      <c r="N7855" s="3">
        <v>1</v>
      </c>
      <c r="O7855" s="50" t="e">
        <f>INDEX([1]Dados!$M$2:$N$26779,MATCH($P7855,[1]Dados!$N$2:$N$26779,),2)</f>
        <v>#N/A</v>
      </c>
      <c r="P7855">
        <v>178598</v>
      </c>
      <c r="Q7855" s="1">
        <v>37344</v>
      </c>
      <c r="R7855" s="1">
        <v>37408</v>
      </c>
      <c r="S7855" t="s">
        <v>1613</v>
      </c>
    </row>
    <row r="7856" spans="1:19" x14ac:dyDescent="0.2">
      <c r="A7856" s="7">
        <v>411520</v>
      </c>
      <c r="B7856" s="3">
        <v>76910</v>
      </c>
      <c r="C7856" s="3" t="s">
        <v>37</v>
      </c>
      <c r="D7856" s="2" t="s">
        <v>550</v>
      </c>
      <c r="E7856" s="3">
        <v>20</v>
      </c>
      <c r="F7856" s="17">
        <v>0</v>
      </c>
      <c r="G7856" s="17">
        <v>1</v>
      </c>
      <c r="H7856" s="17">
        <v>0</v>
      </c>
      <c r="I7856" s="7">
        <v>2.4</v>
      </c>
      <c r="J7856" s="7">
        <v>23</v>
      </c>
      <c r="K7856" s="4">
        <v>1214</v>
      </c>
      <c r="L7856" s="5">
        <v>1214.0589</v>
      </c>
      <c r="M7856" t="s">
        <v>2134</v>
      </c>
      <c r="N7856" s="3">
        <v>1</v>
      </c>
      <c r="O7856" s="50" t="e">
        <f>INDEX([1]Dados!$M$2:$N$26779,MATCH($P7856,[1]Dados!$N$2:$N$26779,),2)</f>
        <v>#N/A</v>
      </c>
      <c r="P7856">
        <v>178598</v>
      </c>
      <c r="Q7856" s="1">
        <v>37344</v>
      </c>
      <c r="R7856" s="1">
        <v>37408</v>
      </c>
      <c r="S7856" t="s">
        <v>1613</v>
      </c>
    </row>
    <row r="7857" spans="1:19" x14ac:dyDescent="0.2">
      <c r="A7857" s="7">
        <v>411520</v>
      </c>
      <c r="B7857" s="3">
        <v>76910</v>
      </c>
      <c r="C7857" s="3" t="s">
        <v>37</v>
      </c>
      <c r="D7857" s="2" t="s">
        <v>550</v>
      </c>
      <c r="E7857" s="3">
        <v>20</v>
      </c>
      <c r="F7857" s="17">
        <v>0</v>
      </c>
      <c r="G7857" s="17">
        <v>1</v>
      </c>
      <c r="H7857" s="17">
        <v>0</v>
      </c>
      <c r="I7857" s="7">
        <v>2.5</v>
      </c>
      <c r="J7857" s="7">
        <v>15</v>
      </c>
      <c r="K7857" s="4">
        <v>1214</v>
      </c>
      <c r="L7857" s="5">
        <v>1214.8577</v>
      </c>
      <c r="M7857">
        <v>4000000</v>
      </c>
      <c r="N7857" s="3">
        <v>1</v>
      </c>
      <c r="O7857" s="50" t="e">
        <f>INDEX([1]Dados!$M$2:$N$26779,MATCH($P7857,[1]Dados!$N$2:$N$26779,),2)</f>
        <v>#N/A</v>
      </c>
      <c r="P7857">
        <v>177165</v>
      </c>
      <c r="Q7857" s="1">
        <v>37344</v>
      </c>
      <c r="R7857" s="1">
        <v>37408</v>
      </c>
      <c r="S7857" t="s">
        <v>914</v>
      </c>
    </row>
    <row r="7858" spans="1:19" x14ac:dyDescent="0.2">
      <c r="A7858" s="7">
        <v>411520</v>
      </c>
      <c r="B7858" s="3">
        <v>76910</v>
      </c>
      <c r="C7858" s="3" t="s">
        <v>37</v>
      </c>
      <c r="D7858" s="2" t="s">
        <v>550</v>
      </c>
      <c r="E7858" s="3">
        <v>20</v>
      </c>
      <c r="F7858" s="17">
        <v>0</v>
      </c>
      <c r="G7858" s="17">
        <v>1</v>
      </c>
      <c r="H7858" s="17">
        <v>0</v>
      </c>
      <c r="I7858" s="7">
        <v>2.6</v>
      </c>
      <c r="J7858" s="7">
        <v>10</v>
      </c>
      <c r="K7858" s="4">
        <v>1214</v>
      </c>
      <c r="L7858" s="5">
        <v>1214.8577</v>
      </c>
      <c r="M7858">
        <v>4000000</v>
      </c>
      <c r="N7858" s="3">
        <v>1</v>
      </c>
      <c r="O7858" s="50" t="e">
        <f>INDEX([1]Dados!$M$2:$N$26779,MATCH($P7858,[1]Dados!$N$2:$N$26779,),2)</f>
        <v>#N/A</v>
      </c>
      <c r="P7858">
        <v>177165</v>
      </c>
      <c r="Q7858" s="1">
        <v>37344</v>
      </c>
      <c r="R7858" s="1">
        <v>37408</v>
      </c>
      <c r="S7858" t="s">
        <v>914</v>
      </c>
    </row>
    <row r="7859" spans="1:19" x14ac:dyDescent="0.2">
      <c r="A7859" s="7">
        <v>411520</v>
      </c>
      <c r="B7859" s="3">
        <v>76910</v>
      </c>
      <c r="C7859" s="3" t="s">
        <v>37</v>
      </c>
      <c r="D7859" s="2" t="s">
        <v>550</v>
      </c>
      <c r="E7859" s="3">
        <v>20</v>
      </c>
      <c r="F7859" s="17">
        <v>0</v>
      </c>
      <c r="G7859" s="17">
        <v>1</v>
      </c>
      <c r="H7859" s="17">
        <v>0</v>
      </c>
      <c r="I7859" s="7" t="s">
        <v>3</v>
      </c>
      <c r="J7859" s="7">
        <v>0</v>
      </c>
      <c r="K7859" s="4">
        <v>1214</v>
      </c>
      <c r="L7859" s="5">
        <v>1214.8580999999999</v>
      </c>
      <c r="M7859">
        <v>1421116.1</v>
      </c>
      <c r="N7859" s="3">
        <v>1</v>
      </c>
      <c r="O7859" s="50" t="e">
        <f>INDEX([1]Dados!$M$2:$N$26779,MATCH($P7859,[1]Dados!$N$2:$N$26779,),2)</f>
        <v>#N/A</v>
      </c>
      <c r="P7859" s="8">
        <v>178338</v>
      </c>
      <c r="Q7859" s="1">
        <v>37344</v>
      </c>
      <c r="R7859" s="1">
        <v>37408</v>
      </c>
      <c r="S7859" t="s">
        <v>2134</v>
      </c>
    </row>
    <row r="7860" spans="1:19" x14ac:dyDescent="0.2">
      <c r="A7860" s="7">
        <v>411520</v>
      </c>
      <c r="B7860" s="3">
        <v>76910</v>
      </c>
      <c r="C7860" s="3" t="s">
        <v>37</v>
      </c>
      <c r="D7860" s="2" t="s">
        <v>550</v>
      </c>
      <c r="E7860" s="3">
        <v>20</v>
      </c>
      <c r="F7860" s="17">
        <v>0</v>
      </c>
      <c r="G7860" s="17">
        <v>1</v>
      </c>
      <c r="H7860" s="17">
        <v>0</v>
      </c>
      <c r="I7860" s="7" t="s">
        <v>3</v>
      </c>
      <c r="J7860" s="7">
        <v>0</v>
      </c>
      <c r="K7860" s="4">
        <v>1214</v>
      </c>
      <c r="L7860" s="5">
        <v>1214.8580999999999</v>
      </c>
      <c r="M7860" s="7">
        <v>40000</v>
      </c>
      <c r="N7860" s="3">
        <v>1</v>
      </c>
      <c r="O7860" s="50" t="e">
        <f>INDEX([1]Dados!$M$2:$N$26779,MATCH($P7860,[1]Dados!$N$2:$N$26779,),2)</f>
        <v>#N/A</v>
      </c>
      <c r="P7860" s="8">
        <v>178391</v>
      </c>
      <c r="Q7860" s="1">
        <v>37344</v>
      </c>
      <c r="R7860" s="1">
        <v>37408</v>
      </c>
      <c r="S7860" t="s">
        <v>2134</v>
      </c>
    </row>
    <row r="7861" spans="1:19" x14ac:dyDescent="0.2">
      <c r="A7861" s="7">
        <v>411520</v>
      </c>
      <c r="B7861" s="3">
        <v>76910</v>
      </c>
      <c r="C7861" s="3" t="s">
        <v>37</v>
      </c>
      <c r="D7861" s="2" t="s">
        <v>550</v>
      </c>
      <c r="E7861" s="3">
        <v>20</v>
      </c>
      <c r="F7861" s="17">
        <v>0</v>
      </c>
      <c r="G7861" s="17">
        <v>1</v>
      </c>
      <c r="H7861" s="17">
        <v>0</v>
      </c>
      <c r="I7861" s="7" t="s">
        <v>3</v>
      </c>
      <c r="J7861" s="7">
        <v>0</v>
      </c>
      <c r="K7861" s="4">
        <v>1214</v>
      </c>
      <c r="L7861" s="5">
        <v>1214.8580999999999</v>
      </c>
      <c r="M7861" s="7">
        <v>350000</v>
      </c>
      <c r="N7861" s="3">
        <v>1</v>
      </c>
      <c r="O7861" s="50" t="e">
        <f>INDEX([1]Dados!$M$2:$N$26779,MATCH($P7861,[1]Dados!$N$2:$N$26779,),2)</f>
        <v>#N/A</v>
      </c>
      <c r="P7861" s="8">
        <v>178436</v>
      </c>
      <c r="Q7861" s="1">
        <v>37344</v>
      </c>
      <c r="R7861" s="1">
        <v>37408</v>
      </c>
      <c r="S7861" t="s">
        <v>2134</v>
      </c>
    </row>
    <row r="7862" spans="1:19" x14ac:dyDescent="0.2">
      <c r="A7862" s="7">
        <v>411520</v>
      </c>
      <c r="B7862" s="3">
        <v>76910</v>
      </c>
      <c r="C7862" s="3" t="s">
        <v>37</v>
      </c>
      <c r="D7862" s="2" t="s">
        <v>550</v>
      </c>
      <c r="E7862" s="3">
        <v>20</v>
      </c>
      <c r="F7862" s="17">
        <v>0</v>
      </c>
      <c r="G7862" s="17">
        <v>1</v>
      </c>
      <c r="H7862" s="17">
        <v>0</v>
      </c>
      <c r="I7862" s="7" t="s">
        <v>3</v>
      </c>
      <c r="J7862" s="7">
        <v>0</v>
      </c>
      <c r="K7862" s="4">
        <v>1214</v>
      </c>
      <c r="L7862" s="5">
        <v>1214.8580999999999</v>
      </c>
      <c r="M7862" s="7">
        <v>288000</v>
      </c>
      <c r="N7862" s="3">
        <v>1</v>
      </c>
      <c r="O7862" s="50" t="e">
        <f>INDEX([1]Dados!$M$2:$N$26779,MATCH($P7862,[1]Dados!$N$2:$N$26779,),2)</f>
        <v>#N/A</v>
      </c>
      <c r="P7862" s="8">
        <v>178468</v>
      </c>
      <c r="Q7862" s="1">
        <v>37344</v>
      </c>
      <c r="R7862" s="1">
        <v>37408</v>
      </c>
      <c r="S7862" t="s">
        <v>2134</v>
      </c>
    </row>
    <row r="7863" spans="1:19" x14ac:dyDescent="0.2">
      <c r="A7863" s="7">
        <v>411520</v>
      </c>
      <c r="B7863" s="3">
        <v>76910</v>
      </c>
      <c r="C7863" s="3" t="s">
        <v>37</v>
      </c>
      <c r="D7863" s="2" t="s">
        <v>550</v>
      </c>
      <c r="E7863" s="3">
        <v>20</v>
      </c>
      <c r="F7863" s="17">
        <v>0</v>
      </c>
      <c r="G7863" s="17">
        <v>1</v>
      </c>
      <c r="H7863" s="17">
        <v>0</v>
      </c>
      <c r="I7863" s="7" t="s">
        <v>3</v>
      </c>
      <c r="J7863" s="7">
        <v>0</v>
      </c>
      <c r="K7863" s="4">
        <v>1214</v>
      </c>
      <c r="L7863" s="5">
        <v>1214.8580999999999</v>
      </c>
      <c r="M7863" s="27">
        <v>240000</v>
      </c>
      <c r="N7863" s="3">
        <v>1</v>
      </c>
      <c r="O7863" s="50" t="e">
        <f>INDEX([1]Dados!$M$2:$N$26779,MATCH($P7863,[1]Dados!$N$2:$N$26779,),2)</f>
        <v>#N/A</v>
      </c>
      <c r="P7863" s="8">
        <v>178476</v>
      </c>
      <c r="Q7863" s="1">
        <v>37344</v>
      </c>
      <c r="R7863" s="1">
        <v>37408</v>
      </c>
      <c r="S7863" t="s">
        <v>2134</v>
      </c>
    </row>
    <row r="7864" spans="1:19" x14ac:dyDescent="0.2">
      <c r="A7864" s="7">
        <v>411520</v>
      </c>
      <c r="B7864" s="3">
        <v>76910</v>
      </c>
      <c r="C7864" s="3" t="s">
        <v>37</v>
      </c>
      <c r="D7864" s="2" t="s">
        <v>550</v>
      </c>
      <c r="E7864" s="3">
        <v>20</v>
      </c>
      <c r="F7864" s="17">
        <v>0</v>
      </c>
      <c r="G7864" s="17">
        <v>1</v>
      </c>
      <c r="H7864" s="17">
        <v>0</v>
      </c>
      <c r="I7864" s="7" t="s">
        <v>3</v>
      </c>
      <c r="J7864" s="7">
        <v>0</v>
      </c>
      <c r="K7864" s="4">
        <v>1214</v>
      </c>
      <c r="L7864" s="5">
        <v>1214.8580999999999</v>
      </c>
      <c r="M7864" s="7">
        <v>366918</v>
      </c>
      <c r="N7864" s="3">
        <v>1</v>
      </c>
      <c r="O7864" s="50" t="e">
        <f>INDEX([1]Dados!$M$2:$N$26779,MATCH($P7864,[1]Dados!$N$2:$N$26779,),2)</f>
        <v>#N/A</v>
      </c>
      <c r="P7864" s="8">
        <v>178482</v>
      </c>
      <c r="Q7864" s="1">
        <v>37344</v>
      </c>
      <c r="R7864" s="1">
        <v>37408</v>
      </c>
      <c r="S7864" t="s">
        <v>2134</v>
      </c>
    </row>
    <row r="7865" spans="1:19" x14ac:dyDescent="0.2">
      <c r="A7865" s="7">
        <v>411520</v>
      </c>
      <c r="B7865" s="3">
        <v>76910</v>
      </c>
      <c r="C7865" s="3" t="s">
        <v>37</v>
      </c>
      <c r="D7865" s="2" t="s">
        <v>550</v>
      </c>
      <c r="E7865" s="3">
        <v>20</v>
      </c>
      <c r="F7865" s="17">
        <v>0</v>
      </c>
      <c r="G7865" s="17">
        <v>1</v>
      </c>
      <c r="H7865" s="17">
        <v>0</v>
      </c>
      <c r="I7865" s="7" t="s">
        <v>3</v>
      </c>
      <c r="J7865" s="7">
        <v>0</v>
      </c>
      <c r="K7865" s="4">
        <v>1214</v>
      </c>
      <c r="L7865" s="5">
        <v>1214.8580999999999</v>
      </c>
      <c r="M7865" s="7">
        <v>100000</v>
      </c>
      <c r="N7865" s="3">
        <v>1</v>
      </c>
      <c r="O7865" s="50" t="e">
        <f>INDEX([1]Dados!$M$2:$N$26779,MATCH($P7865,[1]Dados!$N$2:$N$26779,),2)</f>
        <v>#N/A</v>
      </c>
      <c r="P7865" s="8">
        <v>178575</v>
      </c>
      <c r="Q7865" s="1">
        <v>37344</v>
      </c>
      <c r="R7865" s="1">
        <v>37408</v>
      </c>
      <c r="S7865" t="s">
        <v>2134</v>
      </c>
    </row>
    <row r="7866" spans="1:19" x14ac:dyDescent="0.2">
      <c r="A7866" s="7">
        <v>411520</v>
      </c>
      <c r="B7866" s="3">
        <v>76910</v>
      </c>
      <c r="C7866" s="3" t="s">
        <v>37</v>
      </c>
      <c r="D7866" s="2" t="s">
        <v>550</v>
      </c>
      <c r="E7866" s="3">
        <v>20</v>
      </c>
      <c r="F7866" s="17">
        <v>0</v>
      </c>
      <c r="G7866" s="17">
        <v>1</v>
      </c>
      <c r="H7866" s="17">
        <v>0</v>
      </c>
      <c r="I7866" s="7" t="s">
        <v>3</v>
      </c>
      <c r="J7866" s="7">
        <v>0</v>
      </c>
      <c r="K7866" s="4">
        <v>1214</v>
      </c>
      <c r="L7866" s="5">
        <v>1214.8580999999999</v>
      </c>
      <c r="M7866" s="7">
        <v>111944</v>
      </c>
      <c r="N7866" s="3">
        <v>1</v>
      </c>
      <c r="O7866" s="50" t="e">
        <f>INDEX([1]Dados!$M$2:$N$26779,MATCH($P7866,[1]Dados!$N$2:$N$26779,),2)</f>
        <v>#N/A</v>
      </c>
      <c r="P7866" s="8">
        <v>178577</v>
      </c>
      <c r="Q7866" s="1">
        <v>37344</v>
      </c>
      <c r="R7866" s="1">
        <v>37408</v>
      </c>
      <c r="S7866" t="s">
        <v>2134</v>
      </c>
    </row>
    <row r="7867" spans="1:19" x14ac:dyDescent="0.2">
      <c r="A7867" s="7">
        <v>411520</v>
      </c>
      <c r="B7867" s="3">
        <v>76910</v>
      </c>
      <c r="C7867" s="3" t="s">
        <v>37</v>
      </c>
      <c r="D7867" s="2" t="s">
        <v>550</v>
      </c>
      <c r="E7867" s="3">
        <v>20</v>
      </c>
      <c r="F7867" s="17">
        <v>0</v>
      </c>
      <c r="G7867" s="17">
        <v>1</v>
      </c>
      <c r="H7867" s="17">
        <v>0</v>
      </c>
      <c r="I7867" s="7" t="s">
        <v>3</v>
      </c>
      <c r="J7867" s="7">
        <v>0</v>
      </c>
      <c r="K7867" s="4">
        <v>1214</v>
      </c>
      <c r="L7867" s="5">
        <v>1214.8580999999999</v>
      </c>
      <c r="M7867" s="7">
        <v>61600</v>
      </c>
      <c r="N7867" s="3">
        <v>1</v>
      </c>
      <c r="O7867" s="50" t="e">
        <f>INDEX([1]Dados!$M$2:$N$26779,MATCH($P7867,[1]Dados!$N$2:$N$26779,),2)</f>
        <v>#N/A</v>
      </c>
      <c r="P7867" s="8">
        <v>178579</v>
      </c>
      <c r="Q7867" s="1">
        <v>37344</v>
      </c>
      <c r="R7867" s="1">
        <v>37408</v>
      </c>
      <c r="S7867" t="s">
        <v>2134</v>
      </c>
    </row>
    <row r="7868" spans="1:19" x14ac:dyDescent="0.2">
      <c r="A7868" s="7">
        <v>411520</v>
      </c>
      <c r="B7868" s="3">
        <v>76910</v>
      </c>
      <c r="C7868" s="3" t="s">
        <v>37</v>
      </c>
      <c r="D7868" s="2" t="s">
        <v>550</v>
      </c>
      <c r="E7868" s="3">
        <v>20</v>
      </c>
      <c r="F7868" s="17">
        <v>0</v>
      </c>
      <c r="G7868" s="17">
        <v>1</v>
      </c>
      <c r="H7868" s="17">
        <v>0</v>
      </c>
      <c r="I7868" s="7" t="s">
        <v>3</v>
      </c>
      <c r="J7868" s="7">
        <v>0</v>
      </c>
      <c r="K7868" s="4">
        <v>1214</v>
      </c>
      <c r="L7868" s="5">
        <v>1214.8580999999999</v>
      </c>
      <c r="M7868" s="7">
        <v>350000</v>
      </c>
      <c r="N7868" s="3">
        <v>1</v>
      </c>
      <c r="O7868" s="50" t="e">
        <f>INDEX([1]Dados!$M$2:$N$26779,MATCH($P7868,[1]Dados!$N$2:$N$26779,),2)</f>
        <v>#N/A</v>
      </c>
      <c r="P7868" s="8">
        <v>178580</v>
      </c>
      <c r="Q7868" s="1">
        <v>37344</v>
      </c>
      <c r="R7868" s="1">
        <v>37408</v>
      </c>
      <c r="S7868" t="s">
        <v>2134</v>
      </c>
    </row>
    <row r="7869" spans="1:19" x14ac:dyDescent="0.2">
      <c r="A7869" s="7">
        <v>411520</v>
      </c>
      <c r="B7869" s="3">
        <v>76910</v>
      </c>
      <c r="C7869" s="3" t="s">
        <v>37</v>
      </c>
      <c r="D7869" s="2" t="s">
        <v>550</v>
      </c>
      <c r="E7869" s="3">
        <v>20</v>
      </c>
      <c r="F7869" s="17">
        <v>0</v>
      </c>
      <c r="G7869" s="17">
        <v>1</v>
      </c>
      <c r="H7869" s="17">
        <v>0</v>
      </c>
      <c r="I7869" s="7" t="s">
        <v>3</v>
      </c>
      <c r="J7869" s="7">
        <v>0</v>
      </c>
      <c r="K7869" s="4">
        <v>1214</v>
      </c>
      <c r="L7869" s="5">
        <v>1214.8580999999999</v>
      </c>
      <c r="M7869" s="7">
        <v>85654.1</v>
      </c>
      <c r="N7869" s="3">
        <v>1</v>
      </c>
      <c r="O7869" s="50" t="e">
        <f>INDEX([1]Dados!$M$2:$N$26779,MATCH($P7869,[1]Dados!$N$2:$N$26779,),2)</f>
        <v>#N/A</v>
      </c>
      <c r="P7869" s="8">
        <v>178583</v>
      </c>
      <c r="Q7869" s="1">
        <v>37344</v>
      </c>
      <c r="R7869" s="1">
        <v>37408</v>
      </c>
      <c r="S7869" t="s">
        <v>2134</v>
      </c>
    </row>
    <row r="7870" spans="1:19" x14ac:dyDescent="0.2">
      <c r="A7870" s="7">
        <v>411520</v>
      </c>
      <c r="B7870" s="3">
        <v>76910</v>
      </c>
      <c r="C7870" s="3" t="s">
        <v>37</v>
      </c>
      <c r="D7870" s="2" t="s">
        <v>550</v>
      </c>
      <c r="E7870" s="3">
        <v>20</v>
      </c>
      <c r="F7870" s="17">
        <v>0</v>
      </c>
      <c r="G7870" s="17">
        <v>1</v>
      </c>
      <c r="H7870" s="17">
        <v>0</v>
      </c>
      <c r="I7870" s="7" t="s">
        <v>3</v>
      </c>
      <c r="J7870" s="7">
        <v>0</v>
      </c>
      <c r="K7870" s="4">
        <v>1220</v>
      </c>
      <c r="L7870" s="5">
        <v>1220.0906</v>
      </c>
      <c r="M7870" s="7">
        <v>65000</v>
      </c>
      <c r="N7870" s="3">
        <v>1</v>
      </c>
      <c r="O7870" s="50" t="e">
        <f>INDEX([1]Dados!$M$2:$N$26779,MATCH($P7870,[1]Dados!$N$2:$N$26779,),2)</f>
        <v>#N/A</v>
      </c>
      <c r="P7870">
        <v>178856</v>
      </c>
      <c r="Q7870" s="1">
        <v>37344</v>
      </c>
      <c r="R7870" s="1">
        <v>37408</v>
      </c>
      <c r="S7870" t="s">
        <v>2134</v>
      </c>
    </row>
    <row r="7871" spans="1:19" x14ac:dyDescent="0.2">
      <c r="A7871" s="7">
        <v>411520</v>
      </c>
      <c r="B7871" s="3">
        <v>76910</v>
      </c>
      <c r="C7871" s="3" t="s">
        <v>37</v>
      </c>
      <c r="D7871" s="2" t="s">
        <v>550</v>
      </c>
      <c r="E7871" s="3">
        <v>20</v>
      </c>
      <c r="F7871" s="17">
        <v>0</v>
      </c>
      <c r="G7871" s="17">
        <v>1</v>
      </c>
      <c r="H7871" s="17">
        <v>0</v>
      </c>
      <c r="I7871" s="7">
        <v>3.1</v>
      </c>
      <c r="J7871" s="7">
        <v>22</v>
      </c>
      <c r="K7871" s="4">
        <v>1293</v>
      </c>
      <c r="L7871" s="5">
        <v>1293.0592999999999</v>
      </c>
      <c r="M7871">
        <v>388460</v>
      </c>
      <c r="N7871" s="3">
        <v>1</v>
      </c>
      <c r="O7871" s="50" t="e">
        <f>INDEX([1]Dados!$M$2:$N$26779,MATCH($P7871,[1]Dados!$N$2:$N$26779,),2)</f>
        <v>#N/A</v>
      </c>
      <c r="P7871">
        <v>178243</v>
      </c>
      <c r="Q7871" s="1">
        <v>37344</v>
      </c>
      <c r="R7871" s="1">
        <v>37408</v>
      </c>
      <c r="S7871" t="s">
        <v>886</v>
      </c>
    </row>
    <row r="7872" spans="1:19" x14ac:dyDescent="0.2">
      <c r="A7872" s="7">
        <v>411520</v>
      </c>
      <c r="B7872" s="3">
        <v>76910</v>
      </c>
      <c r="C7872" s="3" t="s">
        <v>37</v>
      </c>
      <c r="D7872" s="2" t="s">
        <v>550</v>
      </c>
      <c r="E7872" s="3">
        <v>20</v>
      </c>
      <c r="F7872" s="17">
        <v>0</v>
      </c>
      <c r="G7872" s="17">
        <v>1</v>
      </c>
      <c r="H7872" s="17">
        <v>0</v>
      </c>
      <c r="I7872" s="7">
        <v>3.2</v>
      </c>
      <c r="J7872" s="7">
        <v>11</v>
      </c>
      <c r="K7872" s="4">
        <v>1293</v>
      </c>
      <c r="L7872" s="5">
        <v>1293.0592999999999</v>
      </c>
      <c r="M7872">
        <v>388460</v>
      </c>
      <c r="N7872" s="3">
        <v>1</v>
      </c>
      <c r="O7872" s="50" t="e">
        <f>INDEX([1]Dados!$M$2:$N$26779,MATCH($P7872,[1]Dados!$N$2:$N$26779,),2)</f>
        <v>#N/A</v>
      </c>
      <c r="P7872">
        <v>178243</v>
      </c>
      <c r="Q7872" s="1">
        <v>37344</v>
      </c>
      <c r="R7872" s="1">
        <v>37408</v>
      </c>
      <c r="S7872" t="s">
        <v>886</v>
      </c>
    </row>
    <row r="7873" spans="1:19" x14ac:dyDescent="0.2">
      <c r="A7873" s="7">
        <v>412033</v>
      </c>
      <c r="B7873" s="3">
        <v>75566</v>
      </c>
      <c r="C7873" s="3" t="s">
        <v>37</v>
      </c>
      <c r="D7873" s="2" t="s">
        <v>674</v>
      </c>
      <c r="E7873" s="3">
        <v>20</v>
      </c>
      <c r="F7873" s="17">
        <v>0</v>
      </c>
      <c r="G7873" s="17">
        <v>1</v>
      </c>
      <c r="H7873" s="17">
        <v>0</v>
      </c>
      <c r="I7873" s="7">
        <v>1.1000000000000001</v>
      </c>
      <c r="J7873" s="7">
        <v>15</v>
      </c>
      <c r="K7873" s="4">
        <v>1203</v>
      </c>
      <c r="L7873" s="5">
        <v>1203.0829000000001</v>
      </c>
      <c r="M7873">
        <v>17357.189999999999</v>
      </c>
      <c r="N7873" s="3">
        <v>1</v>
      </c>
      <c r="O7873" s="50" t="e">
        <f>INDEX([1]Dados!$M$2:$N$26779,MATCH($P7873,[1]Dados!$N$2:$N$26779,),2)</f>
        <v>#N/A</v>
      </c>
      <c r="P7873">
        <v>177070</v>
      </c>
      <c r="Q7873" s="1">
        <v>37350</v>
      </c>
      <c r="R7873" s="1">
        <v>37372</v>
      </c>
      <c r="S7873" t="s">
        <v>1779</v>
      </c>
    </row>
    <row r="7874" spans="1:19" x14ac:dyDescent="0.2">
      <c r="A7874" s="7">
        <v>412033</v>
      </c>
      <c r="B7874" s="3">
        <v>75566</v>
      </c>
      <c r="C7874" s="3" t="s">
        <v>37</v>
      </c>
      <c r="D7874" s="2" t="s">
        <v>674</v>
      </c>
      <c r="E7874" s="3">
        <v>20</v>
      </c>
      <c r="F7874" s="17">
        <v>0</v>
      </c>
      <c r="G7874" s="17">
        <v>1</v>
      </c>
      <c r="H7874" s="17">
        <v>0</v>
      </c>
      <c r="I7874" s="7">
        <v>2.1</v>
      </c>
      <c r="J7874" s="7">
        <v>28</v>
      </c>
      <c r="K7874" s="4">
        <v>1214</v>
      </c>
      <c r="L7874" s="5">
        <v>1214.0589</v>
      </c>
      <c r="M7874">
        <v>92800</v>
      </c>
      <c r="N7874" s="3">
        <v>1</v>
      </c>
      <c r="O7874" s="50" t="e">
        <f>INDEX([1]Dados!$M$2:$N$26779,MATCH($P7874,[1]Dados!$N$2:$N$26779,),2)</f>
        <v>#N/A</v>
      </c>
      <c r="P7874">
        <v>178416</v>
      </c>
      <c r="Q7874" s="1">
        <v>37350</v>
      </c>
      <c r="R7874" s="1">
        <v>37372</v>
      </c>
      <c r="S7874" t="s">
        <v>1785</v>
      </c>
    </row>
    <row r="7875" spans="1:19" x14ac:dyDescent="0.2">
      <c r="A7875" s="7">
        <v>412033</v>
      </c>
      <c r="B7875" s="3">
        <v>75566</v>
      </c>
      <c r="C7875" s="3" t="s">
        <v>37</v>
      </c>
      <c r="D7875" s="2" t="s">
        <v>674</v>
      </c>
      <c r="E7875" s="3">
        <v>20</v>
      </c>
      <c r="F7875" s="17">
        <v>0</v>
      </c>
      <c r="G7875" s="17">
        <v>1</v>
      </c>
      <c r="H7875" s="17">
        <v>0</v>
      </c>
      <c r="I7875" s="7">
        <v>2.2000000000000002</v>
      </c>
      <c r="J7875" s="7">
        <v>25</v>
      </c>
      <c r="K7875" s="4">
        <v>1214</v>
      </c>
      <c r="L7875" s="5">
        <v>1214.0589</v>
      </c>
      <c r="M7875">
        <v>92800</v>
      </c>
      <c r="N7875" s="3">
        <v>1</v>
      </c>
      <c r="O7875" s="50" t="e">
        <f>INDEX([1]Dados!$M$2:$N$26779,MATCH($P7875,[1]Dados!$N$2:$N$26779,),2)</f>
        <v>#N/A</v>
      </c>
      <c r="P7875">
        <v>178416</v>
      </c>
      <c r="Q7875" s="1">
        <v>37350</v>
      </c>
      <c r="R7875" s="1">
        <v>37372</v>
      </c>
      <c r="S7875" t="s">
        <v>1785</v>
      </c>
    </row>
    <row r="7876" spans="1:19" x14ac:dyDescent="0.2">
      <c r="A7876" s="7">
        <v>412033</v>
      </c>
      <c r="B7876" s="3">
        <v>75566</v>
      </c>
      <c r="C7876" s="3" t="s">
        <v>37</v>
      </c>
      <c r="D7876" s="2" t="s">
        <v>674</v>
      </c>
      <c r="E7876" s="3">
        <v>20</v>
      </c>
      <c r="F7876" s="17">
        <v>0</v>
      </c>
      <c r="G7876" s="17">
        <v>1</v>
      </c>
      <c r="H7876" s="17">
        <v>0</v>
      </c>
      <c r="I7876" s="7">
        <v>2.2999999999999998</v>
      </c>
      <c r="J7876" s="7">
        <v>28</v>
      </c>
      <c r="K7876" s="4">
        <v>1214</v>
      </c>
      <c r="L7876" s="5">
        <v>1214.0589</v>
      </c>
      <c r="M7876">
        <v>92800</v>
      </c>
      <c r="N7876" s="3">
        <v>1</v>
      </c>
      <c r="O7876" s="50" t="e">
        <f>INDEX([1]Dados!$M$2:$N$26779,MATCH($P7876,[1]Dados!$N$2:$N$26779,),2)</f>
        <v>#N/A</v>
      </c>
      <c r="P7876">
        <v>178416</v>
      </c>
      <c r="Q7876" s="1">
        <v>37350</v>
      </c>
      <c r="R7876" s="1">
        <v>37372</v>
      </c>
      <c r="S7876" t="s">
        <v>1785</v>
      </c>
    </row>
    <row r="7877" spans="1:19" x14ac:dyDescent="0.2">
      <c r="A7877" s="7">
        <v>412033</v>
      </c>
      <c r="B7877" s="3">
        <v>75566</v>
      </c>
      <c r="C7877" s="3" t="s">
        <v>37</v>
      </c>
      <c r="D7877" s="2" t="s">
        <v>674</v>
      </c>
      <c r="E7877" s="3">
        <v>20</v>
      </c>
      <c r="F7877" s="17">
        <v>0</v>
      </c>
      <c r="G7877" s="17">
        <v>1</v>
      </c>
      <c r="H7877" s="17">
        <v>0</v>
      </c>
      <c r="I7877" s="7">
        <v>2.4</v>
      </c>
      <c r="J7877" s="7">
        <v>25</v>
      </c>
      <c r="K7877" s="4">
        <v>1214</v>
      </c>
      <c r="L7877" s="5">
        <v>1214.0589</v>
      </c>
      <c r="M7877">
        <v>92800</v>
      </c>
      <c r="N7877" s="3">
        <v>1</v>
      </c>
      <c r="O7877" s="50" t="e">
        <f>INDEX([1]Dados!$M$2:$N$26779,MATCH($P7877,[1]Dados!$N$2:$N$26779,),2)</f>
        <v>#N/A</v>
      </c>
      <c r="P7877">
        <v>178416</v>
      </c>
      <c r="Q7877" s="1">
        <v>37350</v>
      </c>
      <c r="R7877" s="1">
        <v>37372</v>
      </c>
      <c r="S7877" t="s">
        <v>1785</v>
      </c>
    </row>
    <row r="7878" spans="1:19" x14ac:dyDescent="0.2">
      <c r="A7878" s="7">
        <v>412033</v>
      </c>
      <c r="B7878" s="3">
        <v>75566</v>
      </c>
      <c r="C7878" s="3" t="s">
        <v>37</v>
      </c>
      <c r="D7878" s="2" t="s">
        <v>674</v>
      </c>
      <c r="E7878" s="3">
        <v>20</v>
      </c>
      <c r="F7878" s="17">
        <v>0</v>
      </c>
      <c r="G7878" s="17">
        <v>1</v>
      </c>
      <c r="H7878" s="17">
        <v>0</v>
      </c>
      <c r="I7878" s="7">
        <v>2.5</v>
      </c>
      <c r="J7878" s="7">
        <v>15</v>
      </c>
      <c r="K7878" s="4">
        <v>1214</v>
      </c>
      <c r="L7878" s="5">
        <v>1214.0589</v>
      </c>
      <c r="M7878">
        <v>92800</v>
      </c>
      <c r="N7878" s="3">
        <v>1</v>
      </c>
      <c r="O7878" s="50" t="e">
        <f>INDEX([1]Dados!$M$2:$N$26779,MATCH($P7878,[1]Dados!$N$2:$N$26779,),2)</f>
        <v>#N/A</v>
      </c>
      <c r="P7878">
        <v>178416</v>
      </c>
      <c r="Q7878" s="1">
        <v>37350</v>
      </c>
      <c r="R7878" s="1">
        <v>37372</v>
      </c>
      <c r="S7878" t="s">
        <v>1785</v>
      </c>
    </row>
    <row r="7879" spans="1:19" x14ac:dyDescent="0.2">
      <c r="A7879" s="7">
        <v>412033</v>
      </c>
      <c r="B7879" s="3">
        <v>75566</v>
      </c>
      <c r="C7879" s="3" t="s">
        <v>37</v>
      </c>
      <c r="D7879" s="2" t="s">
        <v>674</v>
      </c>
      <c r="E7879" s="3">
        <v>20</v>
      </c>
      <c r="F7879" s="17">
        <v>0</v>
      </c>
      <c r="G7879" s="17">
        <v>1</v>
      </c>
      <c r="H7879" s="17">
        <v>0</v>
      </c>
      <c r="I7879" s="7">
        <v>2.6</v>
      </c>
      <c r="J7879" s="7">
        <v>2</v>
      </c>
      <c r="K7879" s="4">
        <v>1214</v>
      </c>
      <c r="L7879" s="5">
        <v>1214.0589</v>
      </c>
      <c r="M7879">
        <v>92800</v>
      </c>
      <c r="N7879" s="3">
        <v>1</v>
      </c>
      <c r="O7879" s="50" t="e">
        <f>INDEX([1]Dados!$M$2:$N$26779,MATCH($P7879,[1]Dados!$N$2:$N$26779,),2)</f>
        <v>#N/A</v>
      </c>
      <c r="P7879">
        <v>178416</v>
      </c>
      <c r="Q7879" s="1">
        <v>37350</v>
      </c>
      <c r="R7879" s="1">
        <v>37372</v>
      </c>
      <c r="S7879" t="s">
        <v>1785</v>
      </c>
    </row>
    <row r="7880" spans="1:19" x14ac:dyDescent="0.2">
      <c r="A7880" s="7">
        <v>412033</v>
      </c>
      <c r="B7880" s="3">
        <v>75566</v>
      </c>
      <c r="C7880" s="3" t="s">
        <v>37</v>
      </c>
      <c r="D7880" s="2" t="s">
        <v>674</v>
      </c>
      <c r="E7880" s="3">
        <v>20</v>
      </c>
      <c r="F7880" s="17">
        <v>0</v>
      </c>
      <c r="G7880" s="17">
        <v>1</v>
      </c>
      <c r="H7880" s="17">
        <v>0</v>
      </c>
      <c r="I7880" s="7" t="s">
        <v>3</v>
      </c>
      <c r="J7880" s="7">
        <v>0</v>
      </c>
      <c r="K7880" s="4">
        <v>1214</v>
      </c>
      <c r="L7880" s="5">
        <v>1214.8580999999999</v>
      </c>
      <c r="M7880">
        <v>66744</v>
      </c>
      <c r="N7880" s="3">
        <v>1</v>
      </c>
      <c r="O7880" s="50" t="e">
        <f>INDEX([1]Dados!$M$2:$N$26779,MATCH($P7880,[1]Dados!$N$2:$N$26779,),2)</f>
        <v>#N/A</v>
      </c>
      <c r="P7880">
        <v>178337</v>
      </c>
      <c r="Q7880" s="1">
        <v>37350</v>
      </c>
      <c r="R7880" s="1">
        <v>37372</v>
      </c>
      <c r="S7880" t="s">
        <v>2134</v>
      </c>
    </row>
    <row r="7881" spans="1:19" x14ac:dyDescent="0.2">
      <c r="A7881" s="7">
        <v>412033</v>
      </c>
      <c r="B7881" s="3">
        <v>75566</v>
      </c>
      <c r="C7881" s="3" t="s">
        <v>37</v>
      </c>
      <c r="D7881" s="2" t="s">
        <v>674</v>
      </c>
      <c r="E7881" s="3">
        <v>20</v>
      </c>
      <c r="F7881" s="17">
        <v>0</v>
      </c>
      <c r="G7881" s="17">
        <v>1</v>
      </c>
      <c r="H7881" s="17">
        <v>0</v>
      </c>
      <c r="I7881" s="7">
        <v>3.1</v>
      </c>
      <c r="J7881" s="7">
        <v>22</v>
      </c>
      <c r="K7881" s="4">
        <v>1293</v>
      </c>
      <c r="L7881" s="5">
        <v>1293.0592999999999</v>
      </c>
      <c r="M7881">
        <v>27594.06</v>
      </c>
      <c r="N7881" s="3">
        <v>1</v>
      </c>
      <c r="O7881" s="50" t="e">
        <f>INDEX([1]Dados!$M$2:$N$26779,MATCH($P7881,[1]Dados!$N$2:$N$26779,),2)</f>
        <v>#N/A</v>
      </c>
      <c r="P7881">
        <v>178244</v>
      </c>
      <c r="Q7881" s="1">
        <v>37350</v>
      </c>
      <c r="R7881" s="1">
        <v>37372</v>
      </c>
      <c r="S7881" t="s">
        <v>2134</v>
      </c>
    </row>
    <row r="7882" spans="1:19" x14ac:dyDescent="0.2">
      <c r="A7882" s="7">
        <v>412033</v>
      </c>
      <c r="B7882" s="3">
        <v>75566</v>
      </c>
      <c r="C7882" s="3" t="s">
        <v>37</v>
      </c>
      <c r="D7882" s="2" t="s">
        <v>674</v>
      </c>
      <c r="E7882" s="3">
        <v>20</v>
      </c>
      <c r="F7882" s="17">
        <v>0</v>
      </c>
      <c r="G7882" s="17">
        <v>1</v>
      </c>
      <c r="H7882" s="17">
        <v>0</v>
      </c>
      <c r="I7882" s="7">
        <v>3.2</v>
      </c>
      <c r="J7882" s="7">
        <v>29</v>
      </c>
      <c r="K7882" s="4">
        <v>1293</v>
      </c>
      <c r="L7882" s="5">
        <v>1293.0592999999999</v>
      </c>
      <c r="M7882">
        <v>27594.06</v>
      </c>
      <c r="N7882" s="3">
        <v>1</v>
      </c>
      <c r="O7882" s="50" t="e">
        <f>INDEX([1]Dados!$M$2:$N$26779,MATCH($P7882,[1]Dados!$N$2:$N$26779,),2)</f>
        <v>#N/A</v>
      </c>
      <c r="P7882">
        <v>178244</v>
      </c>
      <c r="Q7882" s="1">
        <v>37350</v>
      </c>
      <c r="R7882" s="1">
        <v>37372</v>
      </c>
      <c r="S7882" t="s">
        <v>2134</v>
      </c>
    </row>
    <row r="7883" spans="1:19" x14ac:dyDescent="0.2">
      <c r="A7883" s="7">
        <v>412033</v>
      </c>
      <c r="B7883" s="3">
        <v>75566</v>
      </c>
      <c r="C7883" s="3" t="s">
        <v>37</v>
      </c>
      <c r="D7883" s="2" t="s">
        <v>674</v>
      </c>
      <c r="E7883" s="3">
        <v>20</v>
      </c>
      <c r="F7883" s="17">
        <v>0</v>
      </c>
      <c r="G7883" s="17">
        <v>1</v>
      </c>
      <c r="H7883" s="17">
        <v>0</v>
      </c>
      <c r="I7883" s="7">
        <v>3.3</v>
      </c>
      <c r="J7883" s="7">
        <v>7</v>
      </c>
      <c r="K7883" s="4">
        <v>1293</v>
      </c>
      <c r="L7883" s="5">
        <v>1293.0592999999999</v>
      </c>
      <c r="M7883">
        <v>27594.06</v>
      </c>
      <c r="N7883" s="3">
        <v>1</v>
      </c>
      <c r="O7883" s="50" t="e">
        <f>INDEX([1]Dados!$M$2:$N$26779,MATCH($P7883,[1]Dados!$N$2:$N$26779,),2)</f>
        <v>#N/A</v>
      </c>
      <c r="P7883">
        <v>178244</v>
      </c>
      <c r="Q7883" s="1">
        <v>37350</v>
      </c>
      <c r="R7883" s="1">
        <v>37372</v>
      </c>
      <c r="S7883" t="s">
        <v>2134</v>
      </c>
    </row>
    <row r="7884" spans="1:19" x14ac:dyDescent="0.2">
      <c r="A7884" s="7">
        <v>241160</v>
      </c>
      <c r="B7884" s="3">
        <v>18317</v>
      </c>
      <c r="C7884" s="3" t="s">
        <v>17</v>
      </c>
      <c r="D7884" s="2" t="s">
        <v>752</v>
      </c>
      <c r="E7884" s="3">
        <v>20</v>
      </c>
      <c r="F7884" s="17">
        <v>0</v>
      </c>
      <c r="G7884" s="17">
        <v>1</v>
      </c>
      <c r="H7884" s="17">
        <v>0</v>
      </c>
      <c r="I7884" s="7">
        <v>1.1000000000000001</v>
      </c>
      <c r="J7884" s="7">
        <v>15</v>
      </c>
      <c r="K7884" s="4">
        <v>1203</v>
      </c>
      <c r="L7884" s="5">
        <v>1203.0829000000001</v>
      </c>
      <c r="M7884">
        <v>1280</v>
      </c>
      <c r="N7884" s="33">
        <v>1</v>
      </c>
      <c r="O7884" s="50" t="e">
        <f>INDEX([1]Dados!$M$2:$N$26779,MATCH($P7884,[1]Dados!$N$2:$N$26779,),2)</f>
        <v>#N/A</v>
      </c>
      <c r="P7884">
        <v>177073</v>
      </c>
      <c r="Q7884" s="1">
        <v>37351</v>
      </c>
      <c r="R7884" s="1">
        <v>37440</v>
      </c>
      <c r="S7884" t="s">
        <v>1779</v>
      </c>
    </row>
    <row r="7885" spans="1:19" x14ac:dyDescent="0.2">
      <c r="A7885" s="7">
        <v>241160</v>
      </c>
      <c r="B7885" s="3">
        <v>18317</v>
      </c>
      <c r="C7885" s="3" t="s">
        <v>17</v>
      </c>
      <c r="D7885" s="2" t="s">
        <v>752</v>
      </c>
      <c r="E7885" s="3">
        <v>20</v>
      </c>
      <c r="F7885" s="17">
        <v>0</v>
      </c>
      <c r="G7885" s="17">
        <v>1</v>
      </c>
      <c r="H7885" s="17">
        <v>0</v>
      </c>
      <c r="I7885" s="7">
        <v>2.1</v>
      </c>
      <c r="J7885" s="7">
        <v>28</v>
      </c>
      <c r="K7885" s="4">
        <v>1214</v>
      </c>
      <c r="L7885" s="5">
        <v>1214.0589</v>
      </c>
      <c r="M7885">
        <v>54918.8</v>
      </c>
      <c r="N7885" s="33">
        <v>1</v>
      </c>
      <c r="O7885" s="50" t="e">
        <f>INDEX([1]Dados!$M$2:$N$26779,MATCH($P7885,[1]Dados!$N$2:$N$26779,),2)</f>
        <v>#N/A</v>
      </c>
      <c r="P7885">
        <v>178421</v>
      </c>
      <c r="Q7885" s="1">
        <v>37351</v>
      </c>
      <c r="R7885" s="1">
        <v>37440</v>
      </c>
      <c r="S7885" t="s">
        <v>2077</v>
      </c>
    </row>
    <row r="7886" spans="1:19" x14ac:dyDescent="0.2">
      <c r="A7886" s="7">
        <v>241160</v>
      </c>
      <c r="B7886" s="3">
        <v>18317</v>
      </c>
      <c r="C7886" s="3" t="s">
        <v>17</v>
      </c>
      <c r="D7886" s="2" t="s">
        <v>752</v>
      </c>
      <c r="E7886" s="3">
        <v>20</v>
      </c>
      <c r="F7886" s="17">
        <v>0</v>
      </c>
      <c r="G7886" s="17">
        <v>1</v>
      </c>
      <c r="H7886" s="17">
        <v>0</v>
      </c>
      <c r="I7886" s="7">
        <v>2.2000000000000002</v>
      </c>
      <c r="J7886" s="7">
        <v>23</v>
      </c>
      <c r="K7886" s="4">
        <v>1214</v>
      </c>
      <c r="L7886" s="5">
        <v>1214.0589</v>
      </c>
      <c r="M7886">
        <v>54918.8</v>
      </c>
      <c r="N7886" s="33">
        <v>1</v>
      </c>
      <c r="O7886" s="50" t="e">
        <f>INDEX([1]Dados!$M$2:$N$26779,MATCH($P7886,[1]Dados!$N$2:$N$26779,),2)</f>
        <v>#N/A</v>
      </c>
      <c r="P7886">
        <v>178421</v>
      </c>
      <c r="Q7886" s="1">
        <v>37351</v>
      </c>
      <c r="R7886" s="1">
        <v>37440</v>
      </c>
      <c r="S7886" t="s">
        <v>2077</v>
      </c>
    </row>
    <row r="7887" spans="1:19" x14ac:dyDescent="0.2">
      <c r="A7887" s="7">
        <v>241160</v>
      </c>
      <c r="B7887" s="3">
        <v>18317</v>
      </c>
      <c r="C7887" s="3" t="s">
        <v>17</v>
      </c>
      <c r="D7887" s="2" t="s">
        <v>752</v>
      </c>
      <c r="E7887" s="3">
        <v>20</v>
      </c>
      <c r="F7887" s="17">
        <v>0</v>
      </c>
      <c r="G7887" s="17">
        <v>1</v>
      </c>
      <c r="H7887" s="17">
        <v>0</v>
      </c>
      <c r="I7887" s="7">
        <v>2.2999999999999998</v>
      </c>
      <c r="J7887" s="7">
        <v>24</v>
      </c>
      <c r="K7887" s="4">
        <v>1214</v>
      </c>
      <c r="L7887" s="5">
        <v>1214.0589</v>
      </c>
      <c r="M7887">
        <v>54918.8</v>
      </c>
      <c r="N7887" s="33">
        <v>1</v>
      </c>
      <c r="O7887" s="50" t="e">
        <f>INDEX([1]Dados!$M$2:$N$26779,MATCH($P7887,[1]Dados!$N$2:$N$26779,),2)</f>
        <v>#N/A</v>
      </c>
      <c r="P7887">
        <v>178421</v>
      </c>
      <c r="Q7887" s="1">
        <v>37351</v>
      </c>
      <c r="R7887" s="1">
        <v>37440</v>
      </c>
      <c r="S7887" t="s">
        <v>2077</v>
      </c>
    </row>
    <row r="7888" spans="1:19" x14ac:dyDescent="0.2">
      <c r="A7888" s="7">
        <v>241160</v>
      </c>
      <c r="B7888" s="3">
        <v>18317</v>
      </c>
      <c r="C7888" s="3" t="s">
        <v>17</v>
      </c>
      <c r="D7888" s="2" t="s">
        <v>752</v>
      </c>
      <c r="E7888" s="3">
        <v>20</v>
      </c>
      <c r="F7888" s="17">
        <v>0</v>
      </c>
      <c r="G7888" s="17">
        <v>1</v>
      </c>
      <c r="H7888" s="17">
        <v>0</v>
      </c>
      <c r="I7888" s="7">
        <v>2.4</v>
      </c>
      <c r="J7888" s="7">
        <v>20</v>
      </c>
      <c r="K7888" s="4">
        <v>1214</v>
      </c>
      <c r="L7888" s="5">
        <v>1214.0589</v>
      </c>
      <c r="M7888">
        <v>54918.8</v>
      </c>
      <c r="N7888" s="33">
        <v>1</v>
      </c>
      <c r="O7888" s="50" t="e">
        <f>INDEX([1]Dados!$M$2:$N$26779,MATCH($P7888,[1]Dados!$N$2:$N$26779,),2)</f>
        <v>#N/A</v>
      </c>
      <c r="P7888">
        <v>178421</v>
      </c>
      <c r="Q7888" s="1">
        <v>37351</v>
      </c>
      <c r="R7888" s="1">
        <v>37440</v>
      </c>
      <c r="S7888" t="s">
        <v>2077</v>
      </c>
    </row>
    <row r="7889" spans="1:19" x14ac:dyDescent="0.2">
      <c r="A7889" s="7">
        <v>241160</v>
      </c>
      <c r="B7889" s="3">
        <v>18317</v>
      </c>
      <c r="C7889" s="3" t="s">
        <v>17</v>
      </c>
      <c r="D7889" s="2" t="s">
        <v>752</v>
      </c>
      <c r="E7889" s="3">
        <v>20</v>
      </c>
      <c r="F7889" s="17">
        <v>0</v>
      </c>
      <c r="G7889" s="17">
        <v>1</v>
      </c>
      <c r="H7889" s="17">
        <v>0</v>
      </c>
      <c r="I7889" s="7">
        <v>2.5</v>
      </c>
      <c r="J7889" s="7">
        <v>24</v>
      </c>
      <c r="K7889" s="4">
        <v>1214</v>
      </c>
      <c r="L7889" s="5">
        <v>1214.0589</v>
      </c>
      <c r="M7889">
        <v>54918.8</v>
      </c>
      <c r="N7889" s="33">
        <v>1</v>
      </c>
      <c r="O7889" s="50" t="e">
        <f>INDEX([1]Dados!$M$2:$N$26779,MATCH($P7889,[1]Dados!$N$2:$N$26779,),2)</f>
        <v>#N/A</v>
      </c>
      <c r="P7889">
        <v>178421</v>
      </c>
      <c r="Q7889" s="1">
        <v>37351</v>
      </c>
      <c r="R7889" s="1">
        <v>37440</v>
      </c>
      <c r="S7889" t="s">
        <v>2077</v>
      </c>
    </row>
    <row r="7890" spans="1:19" x14ac:dyDescent="0.2">
      <c r="A7890" s="7">
        <v>241160</v>
      </c>
      <c r="B7890" s="3">
        <v>18317</v>
      </c>
      <c r="C7890" s="3" t="s">
        <v>17</v>
      </c>
      <c r="D7890" s="2" t="s">
        <v>752</v>
      </c>
      <c r="E7890" s="3">
        <v>20</v>
      </c>
      <c r="F7890" s="17">
        <v>0</v>
      </c>
      <c r="G7890" s="17">
        <v>1</v>
      </c>
      <c r="H7890" s="17">
        <v>0</v>
      </c>
      <c r="I7890" s="7">
        <v>2.6</v>
      </c>
      <c r="J7890" s="7">
        <v>20</v>
      </c>
      <c r="K7890" s="4">
        <v>1214</v>
      </c>
      <c r="L7890" s="5">
        <v>1214.0589</v>
      </c>
      <c r="M7890">
        <v>54918.8</v>
      </c>
      <c r="N7890" s="33">
        <v>1</v>
      </c>
      <c r="O7890" s="50" t="e">
        <f>INDEX([1]Dados!$M$2:$N$26779,MATCH($P7890,[1]Dados!$N$2:$N$26779,),2)</f>
        <v>#N/A</v>
      </c>
      <c r="P7890">
        <v>178421</v>
      </c>
      <c r="Q7890" s="1">
        <v>37351</v>
      </c>
      <c r="R7890" s="1">
        <v>37440</v>
      </c>
      <c r="S7890" t="s">
        <v>2077</v>
      </c>
    </row>
    <row r="7891" spans="1:19" x14ac:dyDescent="0.2">
      <c r="A7891" s="7">
        <v>241160</v>
      </c>
      <c r="B7891" s="3">
        <v>18317</v>
      </c>
      <c r="C7891" s="3" t="s">
        <v>17</v>
      </c>
      <c r="D7891" s="2" t="s">
        <v>752</v>
      </c>
      <c r="E7891" s="3">
        <v>20</v>
      </c>
      <c r="F7891" s="17">
        <v>0</v>
      </c>
      <c r="G7891" s="17">
        <v>1</v>
      </c>
      <c r="H7891" s="17">
        <v>0</v>
      </c>
      <c r="I7891" s="7">
        <v>2.7</v>
      </c>
      <c r="J7891" s="7">
        <v>15</v>
      </c>
      <c r="K7891" s="4">
        <v>1214</v>
      </c>
      <c r="L7891" s="5">
        <v>1214.0589</v>
      </c>
      <c r="M7891">
        <v>54918.8</v>
      </c>
      <c r="N7891" s="33">
        <v>1</v>
      </c>
      <c r="O7891" s="50" t="e">
        <f>INDEX([1]Dados!$M$2:$N$26779,MATCH($P7891,[1]Dados!$N$2:$N$26779,),2)</f>
        <v>#N/A</v>
      </c>
      <c r="P7891">
        <v>178421</v>
      </c>
      <c r="Q7891" s="1">
        <v>37351</v>
      </c>
      <c r="R7891" s="1">
        <v>37440</v>
      </c>
      <c r="S7891" t="s">
        <v>2077</v>
      </c>
    </row>
    <row r="7892" spans="1:19" x14ac:dyDescent="0.2">
      <c r="A7892" s="7">
        <v>241160</v>
      </c>
      <c r="B7892" s="3">
        <v>18317</v>
      </c>
      <c r="C7892" s="3" t="s">
        <v>17</v>
      </c>
      <c r="D7892" s="2" t="s">
        <v>752</v>
      </c>
      <c r="E7892" s="3">
        <v>20</v>
      </c>
      <c r="F7892" s="17">
        <v>0</v>
      </c>
      <c r="G7892" s="17">
        <v>1</v>
      </c>
      <c r="H7892" s="17">
        <v>0</v>
      </c>
      <c r="I7892" s="7">
        <v>2.8</v>
      </c>
      <c r="J7892" s="7">
        <v>15</v>
      </c>
      <c r="K7892" s="4">
        <v>1214</v>
      </c>
      <c r="L7892" s="5">
        <v>1214.0589</v>
      </c>
      <c r="M7892">
        <v>54918.8</v>
      </c>
      <c r="N7892" s="33">
        <v>1</v>
      </c>
      <c r="O7892" s="50" t="e">
        <f>INDEX([1]Dados!$M$2:$N$26779,MATCH($P7892,[1]Dados!$N$2:$N$26779,),2)</f>
        <v>#N/A</v>
      </c>
      <c r="P7892">
        <v>178421</v>
      </c>
      <c r="Q7892" s="1">
        <v>37351</v>
      </c>
      <c r="R7892" s="1">
        <v>37440</v>
      </c>
      <c r="S7892" t="s">
        <v>2077</v>
      </c>
    </row>
    <row r="7893" spans="1:19" x14ac:dyDescent="0.2">
      <c r="A7893" s="7">
        <v>241160</v>
      </c>
      <c r="B7893" s="3">
        <v>18317</v>
      </c>
      <c r="C7893" s="3" t="s">
        <v>17</v>
      </c>
      <c r="D7893" s="2" t="s">
        <v>752</v>
      </c>
      <c r="E7893" s="3">
        <v>20</v>
      </c>
      <c r="F7893" s="17">
        <v>0</v>
      </c>
      <c r="G7893" s="17">
        <v>1</v>
      </c>
      <c r="H7893" s="17">
        <v>0</v>
      </c>
      <c r="I7893" s="7" t="s">
        <v>193</v>
      </c>
      <c r="J7893" s="7">
        <v>9</v>
      </c>
      <c r="K7893" s="4">
        <v>1214</v>
      </c>
      <c r="L7893" s="5">
        <v>1214.8577</v>
      </c>
      <c r="M7893">
        <v>108498.78</v>
      </c>
      <c r="N7893" s="33">
        <v>1</v>
      </c>
      <c r="O7893" s="50" t="e">
        <f>INDEX([1]Dados!$M$2:$N$26779,MATCH($P7893,[1]Dados!$N$2:$N$26779,),2)</f>
        <v>#N/A</v>
      </c>
      <c r="P7893">
        <v>177169</v>
      </c>
      <c r="Q7893" s="1">
        <v>37351</v>
      </c>
      <c r="R7893" s="1">
        <v>37440</v>
      </c>
      <c r="S7893" t="s">
        <v>1784</v>
      </c>
    </row>
    <row r="7894" spans="1:19" x14ac:dyDescent="0.2">
      <c r="A7894" s="7">
        <v>241160</v>
      </c>
      <c r="B7894" s="3">
        <v>18317</v>
      </c>
      <c r="C7894" s="3" t="s">
        <v>17</v>
      </c>
      <c r="D7894" s="2" t="s">
        <v>752</v>
      </c>
      <c r="E7894" s="3">
        <v>20</v>
      </c>
      <c r="F7894" s="17">
        <v>0</v>
      </c>
      <c r="G7894" s="17">
        <v>1</v>
      </c>
      <c r="H7894" s="17">
        <v>0</v>
      </c>
      <c r="I7894" s="7" t="s">
        <v>194</v>
      </c>
      <c r="J7894" s="7">
        <v>18</v>
      </c>
      <c r="K7894" s="4">
        <v>1214</v>
      </c>
      <c r="L7894" s="5">
        <v>1214.8577</v>
      </c>
      <c r="M7894">
        <v>108498.78</v>
      </c>
      <c r="N7894" s="33">
        <v>1</v>
      </c>
      <c r="O7894" s="50" t="e">
        <f>INDEX([1]Dados!$M$2:$N$26779,MATCH($P7894,[1]Dados!$N$2:$N$26779,),2)</f>
        <v>#N/A</v>
      </c>
      <c r="P7894">
        <v>177169</v>
      </c>
      <c r="Q7894" s="1">
        <v>37351</v>
      </c>
      <c r="R7894" s="1">
        <v>37440</v>
      </c>
      <c r="S7894" t="s">
        <v>1784</v>
      </c>
    </row>
    <row r="7895" spans="1:19" x14ac:dyDescent="0.2">
      <c r="A7895" s="7">
        <v>241160</v>
      </c>
      <c r="B7895" s="3">
        <v>18317</v>
      </c>
      <c r="C7895" s="3" t="s">
        <v>17</v>
      </c>
      <c r="D7895" s="2" t="s">
        <v>752</v>
      </c>
      <c r="E7895" s="3">
        <v>20</v>
      </c>
      <c r="F7895" s="17">
        <v>0</v>
      </c>
      <c r="G7895" s="17">
        <v>1</v>
      </c>
      <c r="H7895" s="17">
        <v>0</v>
      </c>
      <c r="I7895" s="7" t="s">
        <v>195</v>
      </c>
      <c r="J7895" s="7">
        <v>18</v>
      </c>
      <c r="K7895" s="4">
        <v>1214</v>
      </c>
      <c r="L7895" s="5">
        <v>1214.8577</v>
      </c>
      <c r="M7895">
        <v>108498.78</v>
      </c>
      <c r="N7895" s="33">
        <v>1</v>
      </c>
      <c r="O7895" s="50" t="e">
        <f>INDEX([1]Dados!$M$2:$N$26779,MATCH($P7895,[1]Dados!$N$2:$N$26779,),2)</f>
        <v>#N/A</v>
      </c>
      <c r="P7895">
        <v>177169</v>
      </c>
      <c r="Q7895" s="1">
        <v>37351</v>
      </c>
      <c r="R7895" s="1">
        <v>37440</v>
      </c>
      <c r="S7895" t="s">
        <v>1784</v>
      </c>
    </row>
    <row r="7896" spans="1:19" x14ac:dyDescent="0.2">
      <c r="A7896" s="7">
        <v>241160</v>
      </c>
      <c r="B7896" s="3">
        <v>18317</v>
      </c>
      <c r="C7896" s="3" t="s">
        <v>17</v>
      </c>
      <c r="D7896" s="2" t="s">
        <v>752</v>
      </c>
      <c r="E7896" s="3">
        <v>20</v>
      </c>
      <c r="F7896" s="17">
        <v>0</v>
      </c>
      <c r="G7896" s="17">
        <v>1</v>
      </c>
      <c r="H7896" s="17">
        <v>0</v>
      </c>
      <c r="I7896" s="7">
        <v>2.12</v>
      </c>
      <c r="J7896" s="7">
        <v>7</v>
      </c>
      <c r="K7896" s="4">
        <v>1214</v>
      </c>
      <c r="L7896" s="5">
        <v>1214.8580999999999</v>
      </c>
      <c r="M7896">
        <v>57600</v>
      </c>
      <c r="N7896" s="33">
        <v>1</v>
      </c>
      <c r="O7896" s="50" t="e">
        <f>INDEX([1]Dados!$M$2:$N$26779,MATCH($P7896,[1]Dados!$N$2:$N$26779,),2)</f>
        <v>#N/A</v>
      </c>
      <c r="P7896">
        <v>178334</v>
      </c>
      <c r="Q7896" s="1">
        <v>37351</v>
      </c>
      <c r="R7896" s="1">
        <v>37440</v>
      </c>
      <c r="S7896" t="s">
        <v>1873</v>
      </c>
    </row>
    <row r="7897" spans="1:19" x14ac:dyDescent="0.2">
      <c r="A7897" s="7">
        <v>241160</v>
      </c>
      <c r="B7897" s="3">
        <v>18317</v>
      </c>
      <c r="C7897" s="3" t="s">
        <v>17</v>
      </c>
      <c r="D7897" s="2" t="s">
        <v>752</v>
      </c>
      <c r="E7897" s="3">
        <v>20</v>
      </c>
      <c r="F7897" s="17">
        <v>0</v>
      </c>
      <c r="G7897" s="17">
        <v>1</v>
      </c>
      <c r="H7897" s="17">
        <v>0</v>
      </c>
      <c r="I7897" s="7">
        <v>3.1</v>
      </c>
      <c r="J7897" s="7">
        <v>25</v>
      </c>
      <c r="K7897" s="4">
        <v>1293</v>
      </c>
      <c r="L7897" s="5">
        <v>1293.0592999999999</v>
      </c>
      <c r="M7897">
        <v>40693.019999999997</v>
      </c>
      <c r="N7897" s="33">
        <v>1</v>
      </c>
      <c r="O7897" s="50" t="e">
        <f>INDEX([1]Dados!$M$2:$N$26779,MATCH($P7897,[1]Dados!$N$2:$N$26779,),2)</f>
        <v>#N/A</v>
      </c>
      <c r="P7897">
        <v>178268</v>
      </c>
      <c r="Q7897" s="1">
        <v>37351</v>
      </c>
      <c r="R7897" s="1">
        <v>37440</v>
      </c>
      <c r="S7897" t="s">
        <v>1783</v>
      </c>
    </row>
    <row r="7898" spans="1:19" x14ac:dyDescent="0.2">
      <c r="A7898" s="7">
        <v>241160</v>
      </c>
      <c r="B7898" s="3">
        <v>18317</v>
      </c>
      <c r="C7898" s="3" t="s">
        <v>17</v>
      </c>
      <c r="D7898" s="2" t="s">
        <v>752</v>
      </c>
      <c r="E7898" s="3">
        <v>20</v>
      </c>
      <c r="F7898" s="17">
        <v>0</v>
      </c>
      <c r="G7898" s="17">
        <v>1</v>
      </c>
      <c r="H7898" s="17">
        <v>0</v>
      </c>
      <c r="I7898" s="7">
        <v>3.2</v>
      </c>
      <c r="J7898" s="7">
        <v>7</v>
      </c>
      <c r="K7898" s="4">
        <v>1293</v>
      </c>
      <c r="L7898" s="5">
        <v>1293.0592999999999</v>
      </c>
      <c r="M7898">
        <v>40693.019999999997</v>
      </c>
      <c r="N7898" s="33">
        <v>1</v>
      </c>
      <c r="O7898" s="50" t="e">
        <f>INDEX([1]Dados!$M$2:$N$26779,MATCH($P7898,[1]Dados!$N$2:$N$26779,),2)</f>
        <v>#N/A</v>
      </c>
      <c r="P7898">
        <v>178268</v>
      </c>
      <c r="Q7898" s="1">
        <v>37351</v>
      </c>
      <c r="R7898" s="1">
        <v>37440</v>
      </c>
      <c r="S7898" t="s">
        <v>1783</v>
      </c>
    </row>
    <row r="7899" spans="1:19" x14ac:dyDescent="0.2">
      <c r="A7899" s="7">
        <v>241160</v>
      </c>
      <c r="B7899" s="3">
        <v>18317</v>
      </c>
      <c r="C7899" s="3" t="s">
        <v>17</v>
      </c>
      <c r="D7899" s="2" t="s">
        <v>752</v>
      </c>
      <c r="E7899" s="3">
        <v>20</v>
      </c>
      <c r="F7899" s="17">
        <v>0</v>
      </c>
      <c r="G7899" s="17">
        <v>1</v>
      </c>
      <c r="H7899" s="17">
        <v>0</v>
      </c>
      <c r="I7899" s="7">
        <v>3.3</v>
      </c>
      <c r="J7899" s="7">
        <v>10</v>
      </c>
      <c r="K7899" s="4">
        <v>1293</v>
      </c>
      <c r="L7899" s="5">
        <v>1293.0592999999999</v>
      </c>
      <c r="M7899">
        <v>40693.019999999997</v>
      </c>
      <c r="N7899" s="33">
        <v>1</v>
      </c>
      <c r="O7899" s="50" t="e">
        <f>INDEX([1]Dados!$M$2:$N$26779,MATCH($P7899,[1]Dados!$N$2:$N$26779,),2)</f>
        <v>#N/A</v>
      </c>
      <c r="P7899">
        <v>178268</v>
      </c>
      <c r="Q7899" s="1">
        <v>37351</v>
      </c>
      <c r="R7899" s="1">
        <v>37440</v>
      </c>
      <c r="S7899" t="s">
        <v>1783</v>
      </c>
    </row>
    <row r="7900" spans="1:19" x14ac:dyDescent="0.2">
      <c r="A7900" s="7">
        <v>241160</v>
      </c>
      <c r="B7900" s="3">
        <v>18317</v>
      </c>
      <c r="C7900" s="3" t="s">
        <v>17</v>
      </c>
      <c r="D7900" s="2" t="s">
        <v>752</v>
      </c>
      <c r="E7900" s="3">
        <v>20</v>
      </c>
      <c r="F7900" s="17">
        <v>0</v>
      </c>
      <c r="G7900" s="17">
        <v>1</v>
      </c>
      <c r="H7900" s="17">
        <v>0</v>
      </c>
      <c r="I7900" s="7">
        <v>3.4</v>
      </c>
      <c r="J7900" s="7">
        <v>29</v>
      </c>
      <c r="K7900" s="4">
        <v>1293</v>
      </c>
      <c r="L7900" s="5">
        <v>1293.0592999999999</v>
      </c>
      <c r="M7900">
        <v>40693.019999999997</v>
      </c>
      <c r="N7900" s="33">
        <v>1</v>
      </c>
      <c r="O7900" s="50" t="e">
        <f>INDEX([1]Dados!$M$2:$N$26779,MATCH($P7900,[1]Dados!$N$2:$N$26779,),2)</f>
        <v>#N/A</v>
      </c>
      <c r="P7900">
        <v>178268</v>
      </c>
      <c r="Q7900" s="1">
        <v>37351</v>
      </c>
      <c r="R7900" s="1">
        <v>37440</v>
      </c>
      <c r="S7900" t="s">
        <v>1783</v>
      </c>
    </row>
    <row r="7901" spans="1:19" x14ac:dyDescent="0.2">
      <c r="A7901" s="7">
        <v>241280</v>
      </c>
      <c r="B7901" s="3">
        <v>18538</v>
      </c>
      <c r="C7901" s="3" t="s">
        <v>17</v>
      </c>
      <c r="D7901" s="2" t="s">
        <v>776</v>
      </c>
      <c r="E7901" s="3">
        <v>20</v>
      </c>
      <c r="F7901" s="17">
        <v>0</v>
      </c>
      <c r="G7901" s="17">
        <v>1</v>
      </c>
      <c r="H7901" s="17">
        <v>0</v>
      </c>
      <c r="I7901" s="7">
        <v>1.1000000000000001</v>
      </c>
      <c r="J7901" s="7">
        <v>18</v>
      </c>
      <c r="K7901" s="4">
        <v>1203</v>
      </c>
      <c r="L7901" s="5">
        <v>1203.0829000000001</v>
      </c>
      <c r="M7901">
        <v>22359.599999999999</v>
      </c>
      <c r="N7901" s="3">
        <v>1</v>
      </c>
      <c r="O7901" s="50" t="e">
        <f>INDEX([1]Dados!$M$2:$N$26779,MATCH($P7901,[1]Dados!$N$2:$N$26779,),2)</f>
        <v>#N/A</v>
      </c>
      <c r="P7901">
        <v>177074</v>
      </c>
      <c r="Q7901" s="1">
        <v>37351</v>
      </c>
      <c r="R7901" s="1">
        <v>37436</v>
      </c>
      <c r="S7901" t="s">
        <v>889</v>
      </c>
    </row>
    <row r="7902" spans="1:19" x14ac:dyDescent="0.2">
      <c r="A7902" s="7">
        <v>241280</v>
      </c>
      <c r="B7902" s="3">
        <v>18538</v>
      </c>
      <c r="C7902" s="3" t="s">
        <v>17</v>
      </c>
      <c r="D7902" s="2" t="s">
        <v>776</v>
      </c>
      <c r="E7902" s="3">
        <v>20</v>
      </c>
      <c r="F7902" s="17">
        <v>0</v>
      </c>
      <c r="G7902" s="17">
        <v>1</v>
      </c>
      <c r="H7902" s="17">
        <v>0</v>
      </c>
      <c r="I7902" s="7">
        <v>1.2</v>
      </c>
      <c r="J7902" s="7">
        <v>15</v>
      </c>
      <c r="K7902" s="4">
        <v>1203</v>
      </c>
      <c r="L7902" s="5">
        <v>1203.0829000000001</v>
      </c>
      <c r="M7902">
        <v>22359.599999999999</v>
      </c>
      <c r="N7902" s="3">
        <v>1</v>
      </c>
      <c r="O7902" s="50" t="e">
        <f>INDEX([1]Dados!$M$2:$N$26779,MATCH($P7902,[1]Dados!$N$2:$N$26779,),2)</f>
        <v>#N/A</v>
      </c>
      <c r="P7902">
        <v>177074</v>
      </c>
      <c r="Q7902" s="1">
        <v>37351</v>
      </c>
      <c r="R7902" s="1">
        <v>37436</v>
      </c>
      <c r="S7902" t="s">
        <v>889</v>
      </c>
    </row>
    <row r="7903" spans="1:19" x14ac:dyDescent="0.2">
      <c r="A7903" s="7">
        <v>241280</v>
      </c>
      <c r="B7903" s="3">
        <v>18538</v>
      </c>
      <c r="C7903" s="3" t="s">
        <v>17</v>
      </c>
      <c r="D7903" s="2" t="s">
        <v>776</v>
      </c>
      <c r="E7903" s="3">
        <v>20</v>
      </c>
      <c r="F7903" s="17">
        <v>0</v>
      </c>
      <c r="G7903" s="17">
        <v>1</v>
      </c>
      <c r="H7903" s="17">
        <v>0</v>
      </c>
      <c r="I7903" s="7" t="s">
        <v>3</v>
      </c>
      <c r="J7903" s="7">
        <v>0</v>
      </c>
      <c r="K7903" s="4">
        <v>1214</v>
      </c>
      <c r="L7903" s="5">
        <v>1214.0589</v>
      </c>
      <c r="M7903">
        <v>58336</v>
      </c>
      <c r="N7903" s="3">
        <v>1</v>
      </c>
      <c r="O7903" s="50" t="e">
        <f>INDEX([1]Dados!$M$2:$N$26779,MATCH($P7903,[1]Dados!$N$2:$N$26779,),2)</f>
        <v>#N/A</v>
      </c>
      <c r="P7903" s="8">
        <v>178568</v>
      </c>
      <c r="Q7903" s="1">
        <v>37351</v>
      </c>
      <c r="R7903" s="1">
        <v>37436</v>
      </c>
      <c r="S7903" t="s">
        <v>18</v>
      </c>
    </row>
    <row r="7904" spans="1:19" x14ac:dyDescent="0.2">
      <c r="A7904" s="7">
        <v>241280</v>
      </c>
      <c r="B7904" s="3">
        <v>18538</v>
      </c>
      <c r="C7904" s="3" t="s">
        <v>17</v>
      </c>
      <c r="D7904" s="2" t="s">
        <v>776</v>
      </c>
      <c r="E7904" s="3">
        <v>20</v>
      </c>
      <c r="F7904" s="17">
        <v>0</v>
      </c>
      <c r="G7904" s="17">
        <v>1</v>
      </c>
      <c r="H7904" s="17">
        <v>0</v>
      </c>
      <c r="I7904" s="7" t="s">
        <v>3</v>
      </c>
      <c r="J7904" s="7">
        <v>0</v>
      </c>
      <c r="K7904" s="4">
        <v>1214</v>
      </c>
      <c r="L7904" s="5">
        <v>1214.0589</v>
      </c>
      <c r="M7904" t="s">
        <v>2134</v>
      </c>
      <c r="N7904" s="3">
        <v>1</v>
      </c>
      <c r="O7904" s="50" t="e">
        <f>INDEX([1]Dados!$M$2:$N$26779,MATCH($P7904,[1]Dados!$N$2:$N$26779,),2)</f>
        <v>#N/A</v>
      </c>
      <c r="P7904" s="8">
        <v>178600</v>
      </c>
      <c r="Q7904" s="1">
        <v>37351</v>
      </c>
      <c r="R7904" s="1">
        <v>37436</v>
      </c>
      <c r="S7904" t="s">
        <v>18</v>
      </c>
    </row>
    <row r="7905" spans="1:19" x14ac:dyDescent="0.2">
      <c r="A7905" s="7">
        <v>241280</v>
      </c>
      <c r="B7905" s="3">
        <v>18538</v>
      </c>
      <c r="C7905" s="3" t="s">
        <v>17</v>
      </c>
      <c r="D7905" s="2" t="s">
        <v>776</v>
      </c>
      <c r="E7905" s="3">
        <v>20</v>
      </c>
      <c r="F7905" s="17">
        <v>0</v>
      </c>
      <c r="G7905" s="17">
        <v>1</v>
      </c>
      <c r="H7905" s="17">
        <v>0</v>
      </c>
      <c r="I7905" s="7">
        <v>2.1</v>
      </c>
      <c r="J7905" s="7">
        <v>31</v>
      </c>
      <c r="K7905" s="4">
        <v>1214</v>
      </c>
      <c r="L7905" s="5">
        <v>1214.8577</v>
      </c>
      <c r="M7905">
        <v>126050.12</v>
      </c>
      <c r="N7905" s="3">
        <v>1</v>
      </c>
      <c r="O7905" s="50" t="e">
        <f>INDEX([1]Dados!$M$2:$N$26779,MATCH($P7905,[1]Dados!$N$2:$N$26779,),2)</f>
        <v>#N/A</v>
      </c>
      <c r="P7905">
        <v>177170</v>
      </c>
      <c r="Q7905" s="1">
        <v>37351</v>
      </c>
      <c r="R7905" s="1">
        <v>37436</v>
      </c>
      <c r="S7905" t="s">
        <v>914</v>
      </c>
    </row>
    <row r="7906" spans="1:19" x14ac:dyDescent="0.2">
      <c r="A7906" s="7">
        <v>241280</v>
      </c>
      <c r="B7906" s="3">
        <v>18538</v>
      </c>
      <c r="C7906" s="3" t="s">
        <v>17</v>
      </c>
      <c r="D7906" s="2" t="s">
        <v>776</v>
      </c>
      <c r="E7906" s="3">
        <v>20</v>
      </c>
      <c r="F7906" s="17">
        <v>0</v>
      </c>
      <c r="G7906" s="17">
        <v>1</v>
      </c>
      <c r="H7906" s="17">
        <v>0</v>
      </c>
      <c r="I7906" s="7">
        <v>2.2000000000000002</v>
      </c>
      <c r="J7906" s="7">
        <v>15</v>
      </c>
      <c r="K7906" s="4">
        <v>1214</v>
      </c>
      <c r="L7906" s="5">
        <v>1214.8577</v>
      </c>
      <c r="M7906">
        <v>126050.12</v>
      </c>
      <c r="N7906" s="3">
        <v>1</v>
      </c>
      <c r="O7906" s="50" t="e">
        <f>INDEX([1]Dados!$M$2:$N$26779,MATCH($P7906,[1]Dados!$N$2:$N$26779,),2)</f>
        <v>#N/A</v>
      </c>
      <c r="P7906">
        <v>177170</v>
      </c>
      <c r="Q7906" s="1">
        <v>37351</v>
      </c>
      <c r="R7906" s="1">
        <v>37436</v>
      </c>
      <c r="S7906" t="s">
        <v>914</v>
      </c>
    </row>
    <row r="7907" spans="1:19" x14ac:dyDescent="0.2">
      <c r="A7907" s="7">
        <v>241280</v>
      </c>
      <c r="B7907" s="3">
        <v>18538</v>
      </c>
      <c r="C7907" s="3" t="s">
        <v>17</v>
      </c>
      <c r="D7907" s="2" t="s">
        <v>776</v>
      </c>
      <c r="E7907" s="3">
        <v>20</v>
      </c>
      <c r="F7907" s="17">
        <v>0</v>
      </c>
      <c r="G7907" s="17">
        <v>1</v>
      </c>
      <c r="H7907" s="17">
        <v>0</v>
      </c>
      <c r="I7907" s="7">
        <v>3.1</v>
      </c>
      <c r="J7907" s="7">
        <v>15</v>
      </c>
      <c r="K7907" s="4">
        <v>1293</v>
      </c>
      <c r="L7907" s="5">
        <v>1293.0592999999999</v>
      </c>
      <c r="M7907">
        <v>14760.77</v>
      </c>
      <c r="N7907" s="3">
        <v>1</v>
      </c>
      <c r="O7907" s="50" t="e">
        <f>INDEX([1]Dados!$M$2:$N$26779,MATCH($P7907,[1]Dados!$N$2:$N$26779,),2)</f>
        <v>#N/A</v>
      </c>
      <c r="P7907">
        <v>178269</v>
      </c>
      <c r="Q7907" s="1">
        <v>37351</v>
      </c>
      <c r="R7907" s="1">
        <v>37436</v>
      </c>
      <c r="S7907" t="s">
        <v>886</v>
      </c>
    </row>
    <row r="7908" spans="1:19" x14ac:dyDescent="0.2">
      <c r="A7908" s="7">
        <v>110080</v>
      </c>
      <c r="B7908" s="3">
        <v>477</v>
      </c>
      <c r="C7908" s="3" t="s">
        <v>76</v>
      </c>
      <c r="D7908" s="2" t="s">
        <v>334</v>
      </c>
      <c r="E7908" s="3">
        <v>20</v>
      </c>
      <c r="F7908" s="17">
        <v>0</v>
      </c>
      <c r="G7908" s="17">
        <v>1</v>
      </c>
      <c r="H7908" s="17">
        <v>0</v>
      </c>
      <c r="I7908" s="7">
        <v>1.1000000000000001</v>
      </c>
      <c r="J7908" s="7">
        <v>10</v>
      </c>
      <c r="K7908" s="4">
        <v>1203</v>
      </c>
      <c r="L7908" s="5">
        <v>1203.0829000000001</v>
      </c>
      <c r="M7908">
        <v>147308.85</v>
      </c>
      <c r="N7908" s="33">
        <v>1</v>
      </c>
      <c r="O7908" s="50" t="e">
        <f>INDEX([1]Dados!$M$2:$N$26779,MATCH($P7908,[1]Dados!$N$2:$N$26779,),2)</f>
        <v>#N/A</v>
      </c>
      <c r="P7908">
        <v>177075</v>
      </c>
      <c r="Q7908" s="1">
        <v>35521</v>
      </c>
      <c r="R7908" s="1">
        <v>37414</v>
      </c>
      <c r="S7908" t="s">
        <v>889</v>
      </c>
    </row>
    <row r="7909" spans="1:19" x14ac:dyDescent="0.2">
      <c r="A7909" s="7">
        <v>110080</v>
      </c>
      <c r="B7909" s="3">
        <v>477</v>
      </c>
      <c r="C7909" s="3" t="s">
        <v>76</v>
      </c>
      <c r="D7909" s="2" t="s">
        <v>334</v>
      </c>
      <c r="E7909" s="3">
        <v>20</v>
      </c>
      <c r="F7909" s="17">
        <v>0</v>
      </c>
      <c r="G7909" s="17">
        <v>1</v>
      </c>
      <c r="H7909" s="17">
        <v>0</v>
      </c>
      <c r="I7909" s="7">
        <v>1.2</v>
      </c>
      <c r="J7909" s="7">
        <v>25</v>
      </c>
      <c r="K7909" s="4">
        <v>1203</v>
      </c>
      <c r="L7909" s="5">
        <v>1203.0829000000001</v>
      </c>
      <c r="M7909">
        <v>147308.85</v>
      </c>
      <c r="N7909" s="33">
        <v>1</v>
      </c>
      <c r="O7909" s="50" t="e">
        <f>INDEX([1]Dados!$M$2:$N$26779,MATCH($P7909,[1]Dados!$N$2:$N$26779,),2)</f>
        <v>#N/A</v>
      </c>
      <c r="P7909">
        <v>177075</v>
      </c>
      <c r="Q7909" s="1">
        <v>35521</v>
      </c>
      <c r="R7909" s="1">
        <v>37414</v>
      </c>
      <c r="S7909" t="s">
        <v>889</v>
      </c>
    </row>
    <row r="7910" spans="1:19" x14ac:dyDescent="0.2">
      <c r="A7910" s="7">
        <v>110080</v>
      </c>
      <c r="B7910" s="3">
        <v>477</v>
      </c>
      <c r="C7910" s="3" t="s">
        <v>76</v>
      </c>
      <c r="D7910" s="2" t="s">
        <v>334</v>
      </c>
      <c r="E7910" s="3">
        <v>20</v>
      </c>
      <c r="F7910" s="17">
        <v>0</v>
      </c>
      <c r="G7910" s="17">
        <v>1</v>
      </c>
      <c r="H7910" s="17">
        <v>0</v>
      </c>
      <c r="I7910" s="7">
        <v>2.1</v>
      </c>
      <c r="J7910" s="7">
        <v>24</v>
      </c>
      <c r="K7910" s="4">
        <v>1214</v>
      </c>
      <c r="L7910" s="5">
        <v>1214.0589</v>
      </c>
      <c r="M7910" t="s">
        <v>2134</v>
      </c>
      <c r="N7910" s="33">
        <v>1</v>
      </c>
      <c r="O7910" s="50" t="e">
        <f>INDEX([1]Dados!$M$2:$N$26779,MATCH($P7910,[1]Dados!$N$2:$N$26779,),2)</f>
        <v>#N/A</v>
      </c>
      <c r="P7910">
        <v>178425</v>
      </c>
      <c r="Q7910" s="1">
        <v>35521</v>
      </c>
      <c r="R7910" s="1">
        <v>37414</v>
      </c>
      <c r="S7910" t="s">
        <v>915</v>
      </c>
    </row>
    <row r="7911" spans="1:19" x14ac:dyDescent="0.2">
      <c r="A7911" s="7">
        <v>110080</v>
      </c>
      <c r="B7911" s="3">
        <v>477</v>
      </c>
      <c r="C7911" s="3" t="s">
        <v>76</v>
      </c>
      <c r="D7911" s="2" t="s">
        <v>334</v>
      </c>
      <c r="E7911" s="3">
        <v>20</v>
      </c>
      <c r="F7911" s="17">
        <v>0</v>
      </c>
      <c r="G7911" s="17">
        <v>1</v>
      </c>
      <c r="H7911" s="17">
        <v>0</v>
      </c>
      <c r="I7911" s="7">
        <v>2.2000000000000002</v>
      </c>
      <c r="J7911" s="7">
        <v>20</v>
      </c>
      <c r="K7911" s="4">
        <v>1214</v>
      </c>
      <c r="L7911" s="5">
        <v>1214.0589</v>
      </c>
      <c r="M7911" t="s">
        <v>2134</v>
      </c>
      <c r="N7911" s="33">
        <v>1</v>
      </c>
      <c r="O7911" s="50" t="e">
        <f>INDEX([1]Dados!$M$2:$N$26779,MATCH($P7911,[1]Dados!$N$2:$N$26779,),2)</f>
        <v>#N/A</v>
      </c>
      <c r="P7911">
        <v>178425</v>
      </c>
      <c r="Q7911" s="1">
        <v>35521</v>
      </c>
      <c r="R7911" s="1">
        <v>37414</v>
      </c>
      <c r="S7911" t="s">
        <v>915</v>
      </c>
    </row>
    <row r="7912" spans="1:19" x14ac:dyDescent="0.2">
      <c r="A7912" s="7">
        <v>110080</v>
      </c>
      <c r="B7912" s="3">
        <v>477</v>
      </c>
      <c r="C7912" s="3" t="s">
        <v>76</v>
      </c>
      <c r="D7912" s="2" t="s">
        <v>334</v>
      </c>
      <c r="E7912" s="3">
        <v>20</v>
      </c>
      <c r="F7912" s="17">
        <v>0</v>
      </c>
      <c r="G7912" s="17">
        <v>1</v>
      </c>
      <c r="H7912" s="17">
        <v>0</v>
      </c>
      <c r="I7912" s="7">
        <v>2.2999999999999998</v>
      </c>
      <c r="J7912" s="7">
        <v>23</v>
      </c>
      <c r="K7912" s="4">
        <v>1214</v>
      </c>
      <c r="L7912" s="5">
        <v>1214.0589</v>
      </c>
      <c r="M7912" t="s">
        <v>2134</v>
      </c>
      <c r="N7912" s="33">
        <v>1</v>
      </c>
      <c r="O7912" s="50" t="e">
        <f>INDEX([1]Dados!$M$2:$N$26779,MATCH($P7912,[1]Dados!$N$2:$N$26779,),2)</f>
        <v>#N/A</v>
      </c>
      <c r="P7912">
        <v>178425</v>
      </c>
      <c r="Q7912" s="1">
        <v>35521</v>
      </c>
      <c r="R7912" s="1">
        <v>37414</v>
      </c>
      <c r="S7912" t="s">
        <v>915</v>
      </c>
    </row>
    <row r="7913" spans="1:19" x14ac:dyDescent="0.2">
      <c r="A7913" s="7">
        <v>110080</v>
      </c>
      <c r="B7913" s="3">
        <v>477</v>
      </c>
      <c r="C7913" s="3" t="s">
        <v>76</v>
      </c>
      <c r="D7913" s="2" t="s">
        <v>334</v>
      </c>
      <c r="E7913" s="3">
        <v>20</v>
      </c>
      <c r="F7913" s="17">
        <v>0</v>
      </c>
      <c r="G7913" s="17">
        <v>1</v>
      </c>
      <c r="H7913" s="17">
        <v>0</v>
      </c>
      <c r="I7913" s="7">
        <v>2.4</v>
      </c>
      <c r="J7913" s="7">
        <v>28</v>
      </c>
      <c r="K7913" s="4">
        <v>1214</v>
      </c>
      <c r="L7913" s="5">
        <v>1214.0589</v>
      </c>
      <c r="M7913" t="s">
        <v>2134</v>
      </c>
      <c r="N7913" s="33">
        <v>1</v>
      </c>
      <c r="O7913" s="50" t="e">
        <f>INDEX([1]Dados!$M$2:$N$26779,MATCH($P7913,[1]Dados!$N$2:$N$26779,),2)</f>
        <v>#N/A</v>
      </c>
      <c r="P7913">
        <v>178425</v>
      </c>
      <c r="Q7913" s="1">
        <v>35521</v>
      </c>
      <c r="R7913" s="1">
        <v>37414</v>
      </c>
      <c r="S7913" t="s">
        <v>915</v>
      </c>
    </row>
    <row r="7914" spans="1:19" x14ac:dyDescent="0.2">
      <c r="A7914" s="7">
        <v>110080</v>
      </c>
      <c r="B7914" s="3">
        <v>477</v>
      </c>
      <c r="C7914" s="3" t="s">
        <v>76</v>
      </c>
      <c r="D7914" s="2" t="s">
        <v>334</v>
      </c>
      <c r="E7914" s="3">
        <v>20</v>
      </c>
      <c r="F7914" s="17">
        <v>0</v>
      </c>
      <c r="G7914" s="17">
        <v>1</v>
      </c>
      <c r="H7914" s="17">
        <v>0</v>
      </c>
      <c r="I7914" s="7">
        <v>2.5</v>
      </c>
      <c r="J7914" s="7">
        <v>25</v>
      </c>
      <c r="K7914" s="4">
        <v>1214</v>
      </c>
      <c r="L7914" s="5">
        <v>1214.0589</v>
      </c>
      <c r="M7914" t="s">
        <v>2134</v>
      </c>
      <c r="N7914" s="33">
        <v>1</v>
      </c>
      <c r="O7914" s="50" t="e">
        <f>INDEX([1]Dados!$M$2:$N$26779,MATCH($P7914,[1]Dados!$N$2:$N$26779,),2)</f>
        <v>#N/A</v>
      </c>
      <c r="P7914">
        <v>178425</v>
      </c>
      <c r="Q7914" s="1">
        <v>35521</v>
      </c>
      <c r="R7914" s="1">
        <v>37414</v>
      </c>
      <c r="S7914" t="s">
        <v>915</v>
      </c>
    </row>
    <row r="7915" spans="1:19" x14ac:dyDescent="0.2">
      <c r="A7915" s="7">
        <v>110080</v>
      </c>
      <c r="B7915" s="3">
        <v>477</v>
      </c>
      <c r="C7915" s="3" t="s">
        <v>76</v>
      </c>
      <c r="D7915" s="2" t="s">
        <v>334</v>
      </c>
      <c r="E7915" s="3">
        <v>20</v>
      </c>
      <c r="F7915" s="17">
        <v>0</v>
      </c>
      <c r="G7915" s="17">
        <v>1</v>
      </c>
      <c r="H7915" s="17">
        <v>0</v>
      </c>
      <c r="I7915" s="7">
        <v>2.6</v>
      </c>
      <c r="J7915" s="7">
        <v>25</v>
      </c>
      <c r="K7915" s="4">
        <v>1214</v>
      </c>
      <c r="L7915" s="5">
        <v>1214.0589</v>
      </c>
      <c r="M7915" t="s">
        <v>2134</v>
      </c>
      <c r="N7915" s="33">
        <v>1</v>
      </c>
      <c r="O7915" s="50" t="e">
        <f>INDEX([1]Dados!$M$2:$N$26779,MATCH($P7915,[1]Dados!$N$2:$N$26779,),2)</f>
        <v>#N/A</v>
      </c>
      <c r="P7915">
        <v>178425</v>
      </c>
      <c r="Q7915" s="1">
        <v>35521</v>
      </c>
      <c r="R7915" s="1">
        <v>37414</v>
      </c>
      <c r="S7915" t="s">
        <v>915</v>
      </c>
    </row>
    <row r="7916" spans="1:19" x14ac:dyDescent="0.2">
      <c r="A7916" s="7">
        <v>110080</v>
      </c>
      <c r="B7916" s="3">
        <v>477</v>
      </c>
      <c r="C7916" s="3" t="s">
        <v>76</v>
      </c>
      <c r="D7916" s="2" t="s">
        <v>334</v>
      </c>
      <c r="E7916" s="3">
        <v>20</v>
      </c>
      <c r="F7916" s="17">
        <v>0</v>
      </c>
      <c r="G7916" s="17">
        <v>1</v>
      </c>
      <c r="H7916" s="17">
        <v>0</v>
      </c>
      <c r="I7916" s="7">
        <v>2.7</v>
      </c>
      <c r="J7916" s="7">
        <v>24</v>
      </c>
      <c r="K7916" s="4">
        <v>1214</v>
      </c>
      <c r="L7916" s="5">
        <v>1214.0589</v>
      </c>
      <c r="M7916" t="s">
        <v>2134</v>
      </c>
      <c r="N7916" s="33">
        <v>1</v>
      </c>
      <c r="O7916" s="50" t="e">
        <f>INDEX([1]Dados!$M$2:$N$26779,MATCH($P7916,[1]Dados!$N$2:$N$26779,),2)</f>
        <v>#N/A</v>
      </c>
      <c r="P7916">
        <v>178425</v>
      </c>
      <c r="Q7916" s="1">
        <v>35521</v>
      </c>
      <c r="R7916" s="1">
        <v>37414</v>
      </c>
      <c r="S7916" t="s">
        <v>915</v>
      </c>
    </row>
    <row r="7917" spans="1:19" x14ac:dyDescent="0.2">
      <c r="A7917" s="7">
        <v>110080</v>
      </c>
      <c r="B7917" s="3">
        <v>477</v>
      </c>
      <c r="C7917" s="3" t="s">
        <v>76</v>
      </c>
      <c r="D7917" s="2" t="s">
        <v>334</v>
      </c>
      <c r="E7917" s="3">
        <v>20</v>
      </c>
      <c r="F7917" s="17">
        <v>0</v>
      </c>
      <c r="G7917" s="17">
        <v>1</v>
      </c>
      <c r="H7917" s="17">
        <v>0</v>
      </c>
      <c r="I7917" s="7">
        <v>2.8</v>
      </c>
      <c r="J7917" s="7">
        <v>25</v>
      </c>
      <c r="K7917" s="4">
        <v>1214</v>
      </c>
      <c r="L7917" s="5">
        <v>1214.0589</v>
      </c>
      <c r="M7917" t="s">
        <v>2134</v>
      </c>
      <c r="N7917" s="33">
        <v>1</v>
      </c>
      <c r="O7917" s="50" t="e">
        <f>INDEX([1]Dados!$M$2:$N$26779,MATCH($P7917,[1]Dados!$N$2:$N$26779,),2)</f>
        <v>#N/A</v>
      </c>
      <c r="P7917">
        <v>178425</v>
      </c>
      <c r="Q7917" s="1">
        <v>35521</v>
      </c>
      <c r="R7917" s="1">
        <v>37414</v>
      </c>
      <c r="S7917" t="s">
        <v>915</v>
      </c>
    </row>
    <row r="7918" spans="1:19" x14ac:dyDescent="0.2">
      <c r="A7918" s="7">
        <v>110080</v>
      </c>
      <c r="B7918" s="3">
        <v>477</v>
      </c>
      <c r="C7918" s="3" t="s">
        <v>76</v>
      </c>
      <c r="D7918" s="2" t="s">
        <v>334</v>
      </c>
      <c r="E7918" s="3">
        <v>20</v>
      </c>
      <c r="F7918" s="17">
        <v>0</v>
      </c>
      <c r="G7918" s="17">
        <v>1</v>
      </c>
      <c r="H7918" s="17">
        <v>0</v>
      </c>
      <c r="I7918" s="7">
        <v>2.1</v>
      </c>
      <c r="J7918" s="7">
        <v>9</v>
      </c>
      <c r="K7918" s="4">
        <v>1214</v>
      </c>
      <c r="L7918" s="5">
        <v>1214.8577</v>
      </c>
      <c r="M7918">
        <v>236367.38</v>
      </c>
      <c r="N7918" s="33">
        <v>1</v>
      </c>
      <c r="O7918" s="50" t="e">
        <f>INDEX([1]Dados!$M$2:$N$26779,MATCH($P7918,[1]Dados!$N$2:$N$26779,),2)</f>
        <v>#N/A</v>
      </c>
      <c r="P7918">
        <v>177171</v>
      </c>
      <c r="Q7918" s="1">
        <v>35521</v>
      </c>
      <c r="R7918" s="1">
        <v>37414</v>
      </c>
      <c r="S7918" t="s">
        <v>914</v>
      </c>
    </row>
    <row r="7919" spans="1:19" x14ac:dyDescent="0.2">
      <c r="A7919" s="7">
        <v>110080</v>
      </c>
      <c r="B7919" s="3">
        <v>477</v>
      </c>
      <c r="C7919" s="3" t="s">
        <v>76</v>
      </c>
      <c r="D7919" s="2" t="s">
        <v>334</v>
      </c>
      <c r="E7919" s="3">
        <v>20</v>
      </c>
      <c r="F7919" s="17">
        <v>0</v>
      </c>
      <c r="G7919" s="17">
        <v>1</v>
      </c>
      <c r="H7919" s="17">
        <v>0</v>
      </c>
      <c r="I7919" s="7">
        <v>2.11</v>
      </c>
      <c r="J7919" s="7">
        <v>14</v>
      </c>
      <c r="K7919" s="4">
        <v>1214</v>
      </c>
      <c r="L7919" s="5">
        <v>1214.8577</v>
      </c>
      <c r="M7919">
        <v>236367.38</v>
      </c>
      <c r="N7919" s="33">
        <v>1</v>
      </c>
      <c r="O7919" s="50" t="e">
        <f>INDEX([1]Dados!$M$2:$N$26779,MATCH($P7919,[1]Dados!$N$2:$N$26779,),2)</f>
        <v>#N/A</v>
      </c>
      <c r="P7919">
        <v>177171</v>
      </c>
      <c r="Q7919" s="1">
        <v>35521</v>
      </c>
      <c r="R7919" s="1">
        <v>37414</v>
      </c>
      <c r="S7919" t="s">
        <v>914</v>
      </c>
    </row>
    <row r="7920" spans="1:19" x14ac:dyDescent="0.2">
      <c r="A7920" s="7">
        <v>110080</v>
      </c>
      <c r="B7920" s="3">
        <v>477</v>
      </c>
      <c r="C7920" s="3" t="s">
        <v>76</v>
      </c>
      <c r="D7920" s="2" t="s">
        <v>334</v>
      </c>
      <c r="E7920" s="3">
        <v>20</v>
      </c>
      <c r="F7920" s="17">
        <v>0</v>
      </c>
      <c r="G7920" s="17">
        <v>1</v>
      </c>
      <c r="H7920" s="17">
        <v>0</v>
      </c>
      <c r="I7920" s="7">
        <v>2.12</v>
      </c>
      <c r="J7920" s="7">
        <v>9</v>
      </c>
      <c r="K7920" s="4">
        <v>1214</v>
      </c>
      <c r="L7920" s="5">
        <v>1214.8577</v>
      </c>
      <c r="M7920">
        <v>236367.38</v>
      </c>
      <c r="N7920" s="33">
        <v>1</v>
      </c>
      <c r="O7920" s="50" t="e">
        <f>INDEX([1]Dados!$M$2:$N$26779,MATCH($P7920,[1]Dados!$N$2:$N$26779,),2)</f>
        <v>#N/A</v>
      </c>
      <c r="P7920">
        <v>177171</v>
      </c>
      <c r="Q7920" s="1">
        <v>35521</v>
      </c>
      <c r="R7920" s="1">
        <v>37414</v>
      </c>
      <c r="S7920" t="s">
        <v>914</v>
      </c>
    </row>
    <row r="7921" spans="1:19" x14ac:dyDescent="0.2">
      <c r="A7921" s="7">
        <v>110080</v>
      </c>
      <c r="B7921" s="3">
        <v>477</v>
      </c>
      <c r="C7921" s="3" t="s">
        <v>76</v>
      </c>
      <c r="D7921" s="2" t="s">
        <v>334</v>
      </c>
      <c r="E7921" s="3">
        <v>20</v>
      </c>
      <c r="F7921" s="17">
        <v>0</v>
      </c>
      <c r="G7921" s="17">
        <v>1</v>
      </c>
      <c r="H7921" s="17">
        <v>0</v>
      </c>
      <c r="I7921" s="7">
        <v>2.13</v>
      </c>
      <c r="J7921" s="7">
        <v>30</v>
      </c>
      <c r="K7921" s="4">
        <v>1214</v>
      </c>
      <c r="L7921" s="5">
        <v>1214.8577</v>
      </c>
      <c r="M7921">
        <v>236367.38</v>
      </c>
      <c r="N7921" s="33">
        <v>1</v>
      </c>
      <c r="O7921" s="50" t="e">
        <f>INDEX([1]Dados!$M$2:$N$26779,MATCH($P7921,[1]Dados!$N$2:$N$26779,),2)</f>
        <v>#N/A</v>
      </c>
      <c r="P7921">
        <v>177171</v>
      </c>
      <c r="Q7921" s="1">
        <v>35521</v>
      </c>
      <c r="R7921" s="1">
        <v>37414</v>
      </c>
      <c r="S7921" t="s">
        <v>914</v>
      </c>
    </row>
    <row r="7922" spans="1:19" x14ac:dyDescent="0.2">
      <c r="A7922" s="7">
        <v>110080</v>
      </c>
      <c r="B7922" s="3">
        <v>477</v>
      </c>
      <c r="C7922" s="3" t="s">
        <v>76</v>
      </c>
      <c r="D7922" s="2" t="s">
        <v>334</v>
      </c>
      <c r="E7922" s="3">
        <v>20</v>
      </c>
      <c r="F7922" s="17">
        <v>0</v>
      </c>
      <c r="G7922" s="17">
        <v>1</v>
      </c>
      <c r="H7922" s="17">
        <v>0</v>
      </c>
      <c r="I7922" s="7">
        <v>2.14</v>
      </c>
      <c r="J7922" s="7">
        <v>14</v>
      </c>
      <c r="K7922" s="4">
        <v>1214</v>
      </c>
      <c r="L7922" s="5">
        <v>1214.8577</v>
      </c>
      <c r="M7922">
        <v>236367.38</v>
      </c>
      <c r="N7922" s="33">
        <v>1</v>
      </c>
      <c r="O7922" s="50" t="e">
        <f>INDEX([1]Dados!$M$2:$N$26779,MATCH($P7922,[1]Dados!$N$2:$N$26779,),2)</f>
        <v>#N/A</v>
      </c>
      <c r="P7922">
        <v>177171</v>
      </c>
      <c r="Q7922" s="1">
        <v>35521</v>
      </c>
      <c r="R7922" s="1">
        <v>37414</v>
      </c>
      <c r="S7922" t="s">
        <v>914</v>
      </c>
    </row>
    <row r="7923" spans="1:19" x14ac:dyDescent="0.2">
      <c r="A7923" s="7">
        <v>110080</v>
      </c>
      <c r="B7923" s="3">
        <v>477</v>
      </c>
      <c r="C7923" s="3" t="s">
        <v>76</v>
      </c>
      <c r="D7923" s="2" t="s">
        <v>334</v>
      </c>
      <c r="E7923" s="3">
        <v>20</v>
      </c>
      <c r="F7923" s="17">
        <v>0</v>
      </c>
      <c r="G7923" s="17">
        <v>1</v>
      </c>
      <c r="H7923" s="17">
        <v>0</v>
      </c>
      <c r="I7923" s="7">
        <v>2.15</v>
      </c>
      <c r="J7923" s="7">
        <v>14</v>
      </c>
      <c r="K7923" s="4">
        <v>1214</v>
      </c>
      <c r="L7923" s="5">
        <v>1214.8577</v>
      </c>
      <c r="M7923">
        <v>236367.38</v>
      </c>
      <c r="N7923" s="33">
        <v>1</v>
      </c>
      <c r="O7923" s="50" t="e">
        <f>INDEX([1]Dados!$M$2:$N$26779,MATCH($P7923,[1]Dados!$N$2:$N$26779,),2)</f>
        <v>#N/A</v>
      </c>
      <c r="P7923">
        <v>177171</v>
      </c>
      <c r="Q7923" s="1">
        <v>35521</v>
      </c>
      <c r="R7923" s="1">
        <v>37414</v>
      </c>
      <c r="S7923" t="s">
        <v>914</v>
      </c>
    </row>
    <row r="7924" spans="1:19" x14ac:dyDescent="0.2">
      <c r="A7924" s="7">
        <v>110080</v>
      </c>
      <c r="B7924" s="3">
        <v>477</v>
      </c>
      <c r="C7924" s="3" t="s">
        <v>76</v>
      </c>
      <c r="D7924" s="2" t="s">
        <v>334</v>
      </c>
      <c r="E7924" s="3">
        <v>20</v>
      </c>
      <c r="F7924" s="17">
        <v>0</v>
      </c>
      <c r="G7924" s="17">
        <v>1</v>
      </c>
      <c r="H7924" s="17">
        <v>0</v>
      </c>
      <c r="I7924" s="7">
        <v>2.9</v>
      </c>
      <c r="J7924" s="7">
        <v>18</v>
      </c>
      <c r="K7924" s="4">
        <v>1214</v>
      </c>
      <c r="L7924" s="5">
        <v>1214.8577</v>
      </c>
      <c r="M7924">
        <v>236367.38</v>
      </c>
      <c r="N7924" s="33">
        <v>1</v>
      </c>
      <c r="O7924" s="50" t="e">
        <f>INDEX([1]Dados!$M$2:$N$26779,MATCH($P7924,[1]Dados!$N$2:$N$26779,),2)</f>
        <v>#N/A</v>
      </c>
      <c r="P7924">
        <v>177171</v>
      </c>
      <c r="Q7924" s="1">
        <v>35521</v>
      </c>
      <c r="R7924" s="1">
        <v>37414</v>
      </c>
      <c r="S7924" t="s">
        <v>914</v>
      </c>
    </row>
    <row r="7925" spans="1:19" x14ac:dyDescent="0.2">
      <c r="A7925" s="7">
        <v>110080</v>
      </c>
      <c r="B7925" s="3">
        <v>477</v>
      </c>
      <c r="C7925" s="3" t="s">
        <v>76</v>
      </c>
      <c r="D7925" s="2" t="s">
        <v>334</v>
      </c>
      <c r="E7925" s="3">
        <v>20</v>
      </c>
      <c r="F7925" s="17">
        <v>0</v>
      </c>
      <c r="G7925" s="17">
        <v>1</v>
      </c>
      <c r="H7925" s="17">
        <v>0</v>
      </c>
      <c r="I7925" s="7">
        <v>2.17</v>
      </c>
      <c r="J7925" s="7">
        <v>15</v>
      </c>
      <c r="K7925" s="4">
        <v>1214</v>
      </c>
      <c r="L7925" s="5">
        <v>1214.8580999999999</v>
      </c>
      <c r="M7925">
        <v>123500</v>
      </c>
      <c r="N7925" s="33">
        <v>1</v>
      </c>
      <c r="O7925" s="50" t="e">
        <f>INDEX([1]Dados!$M$2:$N$26779,MATCH($P7925,[1]Dados!$N$2:$N$26779,),2)</f>
        <v>#N/A</v>
      </c>
      <c r="P7925">
        <v>178346</v>
      </c>
      <c r="Q7925" s="1">
        <v>35521</v>
      </c>
      <c r="R7925" s="1">
        <v>37414</v>
      </c>
      <c r="S7925" t="s">
        <v>1442</v>
      </c>
    </row>
    <row r="7926" spans="1:19" x14ac:dyDescent="0.2">
      <c r="A7926" s="7">
        <v>110080</v>
      </c>
      <c r="B7926" s="3">
        <v>477</v>
      </c>
      <c r="C7926" s="3" t="s">
        <v>76</v>
      </c>
      <c r="D7926" s="2" t="s">
        <v>334</v>
      </c>
      <c r="E7926" s="3">
        <v>20</v>
      </c>
      <c r="F7926" s="17">
        <v>0</v>
      </c>
      <c r="G7926" s="17">
        <v>1</v>
      </c>
      <c r="H7926" s="17">
        <v>0</v>
      </c>
      <c r="I7926" s="7">
        <v>2.1800000000000002</v>
      </c>
      <c r="J7926" s="7">
        <v>19</v>
      </c>
      <c r="K7926" s="4">
        <v>1214</v>
      </c>
      <c r="L7926" s="5">
        <v>1214.8580999999999</v>
      </c>
      <c r="M7926">
        <v>123500</v>
      </c>
      <c r="N7926" s="33">
        <v>1</v>
      </c>
      <c r="O7926" s="50" t="e">
        <f>INDEX([1]Dados!$M$2:$N$26779,MATCH($P7926,[1]Dados!$N$2:$N$26779,),2)</f>
        <v>#N/A</v>
      </c>
      <c r="P7926">
        <v>178346</v>
      </c>
      <c r="Q7926" s="1">
        <v>35521</v>
      </c>
      <c r="R7926" s="1">
        <v>37414</v>
      </c>
      <c r="S7926" t="s">
        <v>1442</v>
      </c>
    </row>
    <row r="7927" spans="1:19" x14ac:dyDescent="0.2">
      <c r="A7927" s="7">
        <v>110080</v>
      </c>
      <c r="B7927" s="3">
        <v>477</v>
      </c>
      <c r="C7927" s="3" t="s">
        <v>76</v>
      </c>
      <c r="D7927" s="2" t="s">
        <v>334</v>
      </c>
      <c r="E7927" s="3">
        <v>20</v>
      </c>
      <c r="F7927" s="17">
        <v>0</v>
      </c>
      <c r="G7927" s="17">
        <v>1</v>
      </c>
      <c r="H7927" s="17">
        <v>0</v>
      </c>
      <c r="I7927" s="7">
        <v>2.19</v>
      </c>
      <c r="J7927" s="7">
        <v>19</v>
      </c>
      <c r="K7927" s="4">
        <v>1214</v>
      </c>
      <c r="L7927" s="5">
        <v>1214.8580999999999</v>
      </c>
      <c r="M7927">
        <v>123500</v>
      </c>
      <c r="N7927" s="33">
        <v>1</v>
      </c>
      <c r="O7927" s="50" t="e">
        <f>INDEX([1]Dados!$M$2:$N$26779,MATCH($P7927,[1]Dados!$N$2:$N$26779,),2)</f>
        <v>#N/A</v>
      </c>
      <c r="P7927">
        <v>178346</v>
      </c>
      <c r="Q7927" s="1">
        <v>35521</v>
      </c>
      <c r="R7927" s="1">
        <v>37414</v>
      </c>
      <c r="S7927" t="s">
        <v>1442</v>
      </c>
    </row>
    <row r="7928" spans="1:19" x14ac:dyDescent="0.2">
      <c r="A7928" s="7">
        <v>110080</v>
      </c>
      <c r="B7928" s="3">
        <v>477</v>
      </c>
      <c r="C7928" s="3" t="s">
        <v>76</v>
      </c>
      <c r="D7928" s="2" t="s">
        <v>334</v>
      </c>
      <c r="E7928" s="3">
        <v>20</v>
      </c>
      <c r="F7928" s="17">
        <v>0</v>
      </c>
      <c r="G7928" s="17">
        <v>1</v>
      </c>
      <c r="H7928" s="17">
        <v>0</v>
      </c>
      <c r="I7928" s="7">
        <v>2.2000000000000002</v>
      </c>
      <c r="J7928" s="7">
        <v>20</v>
      </c>
      <c r="K7928" s="4">
        <v>1214</v>
      </c>
      <c r="L7928" s="5">
        <v>1214.8580999999999</v>
      </c>
      <c r="M7928">
        <v>123500</v>
      </c>
      <c r="N7928" s="33">
        <v>1</v>
      </c>
      <c r="O7928" s="50" t="e">
        <f>INDEX([1]Dados!$M$2:$N$26779,MATCH($P7928,[1]Dados!$N$2:$N$26779,),2)</f>
        <v>#N/A</v>
      </c>
      <c r="P7928">
        <v>178346</v>
      </c>
      <c r="Q7928" s="1">
        <v>35521</v>
      </c>
      <c r="R7928" s="1">
        <v>37414</v>
      </c>
      <c r="S7928" t="s">
        <v>1442</v>
      </c>
    </row>
    <row r="7929" spans="1:19" x14ac:dyDescent="0.2">
      <c r="A7929" s="7">
        <v>110080</v>
      </c>
      <c r="B7929" s="3">
        <v>477</v>
      </c>
      <c r="C7929" s="3" t="s">
        <v>76</v>
      </c>
      <c r="D7929" s="2" t="s">
        <v>334</v>
      </c>
      <c r="E7929" s="3">
        <v>20</v>
      </c>
      <c r="F7929" s="17">
        <v>0</v>
      </c>
      <c r="G7929" s="17">
        <v>1</v>
      </c>
      <c r="H7929" s="17">
        <v>0</v>
      </c>
      <c r="I7929" s="7" t="s">
        <v>3</v>
      </c>
      <c r="J7929" s="7">
        <v>0</v>
      </c>
      <c r="K7929" s="4">
        <v>1214</v>
      </c>
      <c r="L7929" s="5">
        <v>1214.8580999999999</v>
      </c>
      <c r="M7929">
        <v>73367</v>
      </c>
      <c r="N7929" s="33">
        <v>1</v>
      </c>
      <c r="O7929" s="50" t="e">
        <f>INDEX([1]Dados!$M$2:$N$26779,MATCH($P7929,[1]Dados!$N$2:$N$26779,),2)</f>
        <v>#N/A</v>
      </c>
      <c r="P7929">
        <v>178453</v>
      </c>
      <c r="Q7929" s="1">
        <v>35521</v>
      </c>
      <c r="R7929" s="1">
        <v>37414</v>
      </c>
      <c r="S7929" t="s">
        <v>1442</v>
      </c>
    </row>
    <row r="7930" spans="1:19" x14ac:dyDescent="0.2">
      <c r="A7930" s="7">
        <v>110080</v>
      </c>
      <c r="B7930" s="3">
        <v>477</v>
      </c>
      <c r="C7930" s="3" t="s">
        <v>76</v>
      </c>
      <c r="D7930" s="2" t="s">
        <v>334</v>
      </c>
      <c r="E7930" s="3">
        <v>20</v>
      </c>
      <c r="F7930" s="17">
        <v>0</v>
      </c>
      <c r="G7930" s="17">
        <v>1</v>
      </c>
      <c r="H7930" s="17">
        <v>0</v>
      </c>
      <c r="I7930" s="7" t="s">
        <v>3</v>
      </c>
      <c r="J7930" s="7">
        <v>0</v>
      </c>
      <c r="K7930" s="4">
        <v>1214</v>
      </c>
      <c r="L7930" s="5">
        <v>1214.8580999999999</v>
      </c>
      <c r="M7930">
        <f>48000+4800</f>
        <v>52800</v>
      </c>
      <c r="N7930" s="33">
        <v>1</v>
      </c>
      <c r="O7930" s="50" t="e">
        <f>INDEX([1]Dados!$M$2:$N$26779,MATCH($P7930,[1]Dados!$N$2:$N$26779,),2)</f>
        <v>#N/A</v>
      </c>
      <c r="P7930">
        <v>178467</v>
      </c>
      <c r="Q7930" s="1">
        <v>35521</v>
      </c>
      <c r="R7930" s="1">
        <v>37414</v>
      </c>
      <c r="S7930" t="s">
        <v>1442</v>
      </c>
    </row>
    <row r="7931" spans="1:19" x14ac:dyDescent="0.2">
      <c r="A7931" s="7">
        <v>110080</v>
      </c>
      <c r="B7931" s="3">
        <v>477</v>
      </c>
      <c r="C7931" s="3" t="s">
        <v>76</v>
      </c>
      <c r="D7931" s="2" t="s">
        <v>334</v>
      </c>
      <c r="E7931" s="3">
        <v>20</v>
      </c>
      <c r="F7931" s="17">
        <v>0</v>
      </c>
      <c r="G7931" s="17">
        <v>1</v>
      </c>
      <c r="H7931" s="17">
        <v>0</v>
      </c>
      <c r="I7931" s="7">
        <v>3.1</v>
      </c>
      <c r="J7931" s="7">
        <v>22</v>
      </c>
      <c r="K7931" s="4">
        <v>1293</v>
      </c>
      <c r="L7931" s="5">
        <v>1293.0592999999999</v>
      </c>
      <c r="M7931" t="s">
        <v>2134</v>
      </c>
      <c r="N7931" s="33">
        <v>1</v>
      </c>
      <c r="O7931" s="50" t="e">
        <f>INDEX([1]Dados!$M$2:$N$26779,MATCH($P7931,[1]Dados!$N$2:$N$26779,),2)</f>
        <v>#N/A</v>
      </c>
      <c r="P7931">
        <v>178270</v>
      </c>
      <c r="Q7931" s="1">
        <v>35521</v>
      </c>
      <c r="R7931" s="1">
        <v>37414</v>
      </c>
      <c r="S7931" t="s">
        <v>886</v>
      </c>
    </row>
    <row r="7932" spans="1:19" x14ac:dyDescent="0.2">
      <c r="A7932" s="7">
        <v>110080</v>
      </c>
      <c r="B7932" s="3">
        <v>477</v>
      </c>
      <c r="C7932" s="3" t="s">
        <v>76</v>
      </c>
      <c r="D7932" s="2" t="s">
        <v>334</v>
      </c>
      <c r="E7932" s="3">
        <v>20</v>
      </c>
      <c r="F7932" s="17">
        <v>0</v>
      </c>
      <c r="G7932" s="17">
        <v>1</v>
      </c>
      <c r="H7932" s="17">
        <v>0</v>
      </c>
      <c r="I7932" s="7">
        <v>3.2</v>
      </c>
      <c r="J7932" s="7">
        <v>21</v>
      </c>
      <c r="K7932" s="4">
        <v>1293</v>
      </c>
      <c r="L7932" s="5">
        <v>1293.0592999999999</v>
      </c>
      <c r="M7932" t="s">
        <v>2134</v>
      </c>
      <c r="N7932" s="33">
        <v>1</v>
      </c>
      <c r="O7932" s="50" t="e">
        <f>INDEX([1]Dados!$M$2:$N$26779,MATCH($P7932,[1]Dados!$N$2:$N$26779,),2)</f>
        <v>#N/A</v>
      </c>
      <c r="P7932">
        <v>178270</v>
      </c>
      <c r="Q7932" s="1">
        <v>35521</v>
      </c>
      <c r="R7932" s="1">
        <v>37414</v>
      </c>
      <c r="S7932" t="s">
        <v>886</v>
      </c>
    </row>
    <row r="7933" spans="1:19" x14ac:dyDescent="0.2">
      <c r="A7933" s="7">
        <v>110080</v>
      </c>
      <c r="B7933" s="3">
        <v>477</v>
      </c>
      <c r="C7933" s="3" t="s">
        <v>76</v>
      </c>
      <c r="D7933" s="2" t="s">
        <v>334</v>
      </c>
      <c r="E7933" s="3">
        <v>20</v>
      </c>
      <c r="F7933" s="17">
        <v>0</v>
      </c>
      <c r="G7933" s="17">
        <v>1</v>
      </c>
      <c r="H7933" s="17">
        <v>0</v>
      </c>
      <c r="I7933" s="7">
        <v>3.3</v>
      </c>
      <c r="J7933" s="7">
        <v>25</v>
      </c>
      <c r="K7933" s="4">
        <v>1293</v>
      </c>
      <c r="L7933" s="5">
        <v>1293.0592999999999</v>
      </c>
      <c r="M7933" t="s">
        <v>2134</v>
      </c>
      <c r="N7933" s="33">
        <v>1</v>
      </c>
      <c r="O7933" s="50" t="e">
        <f>INDEX([1]Dados!$M$2:$N$26779,MATCH($P7933,[1]Dados!$N$2:$N$26779,),2)</f>
        <v>#N/A</v>
      </c>
      <c r="P7933">
        <v>178270</v>
      </c>
      <c r="Q7933" s="1">
        <v>35521</v>
      </c>
      <c r="R7933" s="1">
        <v>37414</v>
      </c>
      <c r="S7933" t="s">
        <v>886</v>
      </c>
    </row>
    <row r="7934" spans="1:19" x14ac:dyDescent="0.2">
      <c r="A7934" s="7">
        <v>110080</v>
      </c>
      <c r="B7934" s="3">
        <v>477</v>
      </c>
      <c r="C7934" s="3" t="s">
        <v>76</v>
      </c>
      <c r="D7934" s="2" t="s">
        <v>334</v>
      </c>
      <c r="E7934" s="3">
        <v>20</v>
      </c>
      <c r="F7934" s="17">
        <v>0</v>
      </c>
      <c r="G7934" s="17">
        <v>1</v>
      </c>
      <c r="H7934" s="17">
        <v>0</v>
      </c>
      <c r="I7934" s="7">
        <v>3.4</v>
      </c>
      <c r="J7934" s="7">
        <v>29</v>
      </c>
      <c r="K7934" s="4">
        <v>1293</v>
      </c>
      <c r="L7934" s="5">
        <v>1293.0592999999999</v>
      </c>
      <c r="M7934" t="s">
        <v>2134</v>
      </c>
      <c r="N7934" s="33">
        <v>1</v>
      </c>
      <c r="O7934" s="50" t="e">
        <f>INDEX([1]Dados!$M$2:$N$26779,MATCH($P7934,[1]Dados!$N$2:$N$26779,),2)</f>
        <v>#N/A</v>
      </c>
      <c r="P7934">
        <v>178270</v>
      </c>
      <c r="Q7934" s="1">
        <v>35521</v>
      </c>
      <c r="R7934" s="1">
        <v>37414</v>
      </c>
      <c r="S7934" t="s">
        <v>886</v>
      </c>
    </row>
    <row r="7935" spans="1:19" x14ac:dyDescent="0.2">
      <c r="A7935" s="7">
        <v>110080</v>
      </c>
      <c r="B7935" s="3">
        <v>477</v>
      </c>
      <c r="C7935" s="3" t="s">
        <v>76</v>
      </c>
      <c r="D7935" s="2" t="s">
        <v>334</v>
      </c>
      <c r="E7935" s="3">
        <v>20</v>
      </c>
      <c r="F7935" s="17">
        <v>0</v>
      </c>
      <c r="G7935" s="17">
        <v>1</v>
      </c>
      <c r="H7935" s="17">
        <v>0</v>
      </c>
      <c r="I7935" s="7">
        <v>3.5</v>
      </c>
      <c r="J7935" s="7">
        <v>25</v>
      </c>
      <c r="K7935" s="4">
        <v>1293</v>
      </c>
      <c r="L7935" s="5">
        <v>1293.0592999999999</v>
      </c>
      <c r="M7935" t="s">
        <v>2134</v>
      </c>
      <c r="N7935" s="33">
        <v>1</v>
      </c>
      <c r="O7935" s="50" t="e">
        <f>INDEX([1]Dados!$M$2:$N$26779,MATCH($P7935,[1]Dados!$N$2:$N$26779,),2)</f>
        <v>#N/A</v>
      </c>
      <c r="P7935">
        <v>178270</v>
      </c>
      <c r="Q7935" s="1">
        <v>35521</v>
      </c>
      <c r="R7935" s="1">
        <v>37414</v>
      </c>
      <c r="S7935" t="s">
        <v>886</v>
      </c>
    </row>
    <row r="7936" spans="1:19" x14ac:dyDescent="0.2">
      <c r="A7936" s="7">
        <v>110080</v>
      </c>
      <c r="B7936" s="3">
        <v>477</v>
      </c>
      <c r="C7936" s="3" t="s">
        <v>76</v>
      </c>
      <c r="D7936" s="2" t="s">
        <v>334</v>
      </c>
      <c r="E7936" s="3">
        <v>20</v>
      </c>
      <c r="F7936" s="17">
        <v>0</v>
      </c>
      <c r="G7936" s="17">
        <v>1</v>
      </c>
      <c r="H7936" s="17">
        <v>0</v>
      </c>
      <c r="I7936" s="7">
        <v>3.6</v>
      </c>
      <c r="J7936" s="7">
        <v>11</v>
      </c>
      <c r="K7936" s="4">
        <v>1293</v>
      </c>
      <c r="L7936" s="5">
        <v>1293.0592999999999</v>
      </c>
      <c r="M7936" t="s">
        <v>2134</v>
      </c>
      <c r="N7936" s="33">
        <v>1</v>
      </c>
      <c r="O7936" s="50" t="e">
        <f>INDEX([1]Dados!$M$2:$N$26779,MATCH($P7936,[1]Dados!$N$2:$N$26779,),2)</f>
        <v>#N/A</v>
      </c>
      <c r="P7936">
        <v>178270</v>
      </c>
      <c r="Q7936" s="1">
        <v>35521</v>
      </c>
      <c r="R7936" s="1">
        <v>37414</v>
      </c>
      <c r="S7936" t="s">
        <v>886</v>
      </c>
    </row>
    <row r="7937" spans="1:19" x14ac:dyDescent="0.2">
      <c r="A7937" s="7">
        <v>430105</v>
      </c>
      <c r="B7937" s="3">
        <v>85308</v>
      </c>
      <c r="C7937" s="3" t="s">
        <v>40</v>
      </c>
      <c r="D7937" s="2" t="s">
        <v>271</v>
      </c>
      <c r="E7937" s="3">
        <v>20</v>
      </c>
      <c r="F7937" s="17">
        <v>0</v>
      </c>
      <c r="G7937" s="17">
        <v>1</v>
      </c>
      <c r="H7937" s="17">
        <v>0</v>
      </c>
      <c r="I7937" s="7">
        <v>1.1000000000000001</v>
      </c>
      <c r="J7937" s="7">
        <v>18</v>
      </c>
      <c r="K7937" s="4">
        <v>1203</v>
      </c>
      <c r="L7937" s="5">
        <v>1203.0829000000001</v>
      </c>
      <c r="M7937">
        <v>24541.8</v>
      </c>
      <c r="N7937" s="33">
        <v>1</v>
      </c>
      <c r="O7937" s="50" t="e">
        <f>INDEX([1]Dados!$M$2:$N$26779,MATCH($P7937,[1]Dados!$N$2:$N$26779,),2)</f>
        <v>#N/A</v>
      </c>
      <c r="P7937">
        <v>177076</v>
      </c>
      <c r="Q7937" s="1">
        <v>36979</v>
      </c>
      <c r="R7937" s="1">
        <v>37054</v>
      </c>
      <c r="S7937" t="s">
        <v>889</v>
      </c>
    </row>
    <row r="7938" spans="1:19" x14ac:dyDescent="0.2">
      <c r="A7938" s="7">
        <v>430105</v>
      </c>
      <c r="B7938" s="3">
        <v>85308</v>
      </c>
      <c r="C7938" s="3" t="s">
        <v>40</v>
      </c>
      <c r="D7938" s="2" t="s">
        <v>271</v>
      </c>
      <c r="E7938" s="3">
        <v>20</v>
      </c>
      <c r="F7938" s="17">
        <v>0</v>
      </c>
      <c r="G7938" s="17">
        <v>1</v>
      </c>
      <c r="H7938" s="17">
        <v>0</v>
      </c>
      <c r="I7938" s="7">
        <v>1.2</v>
      </c>
      <c r="J7938" s="7">
        <v>18</v>
      </c>
      <c r="K7938" s="4">
        <v>1203</v>
      </c>
      <c r="L7938" s="5">
        <v>1203.0829000000001</v>
      </c>
      <c r="M7938">
        <v>24541.8</v>
      </c>
      <c r="N7938" s="33">
        <v>1</v>
      </c>
      <c r="O7938" s="50" t="e">
        <f>INDEX([1]Dados!$M$2:$N$26779,MATCH($P7938,[1]Dados!$N$2:$N$26779,),2)</f>
        <v>#N/A</v>
      </c>
      <c r="P7938">
        <v>177076</v>
      </c>
      <c r="Q7938" s="1">
        <v>36979</v>
      </c>
      <c r="R7938" s="1">
        <v>37054</v>
      </c>
      <c r="S7938" t="s">
        <v>889</v>
      </c>
    </row>
    <row r="7939" spans="1:19" x14ac:dyDescent="0.2">
      <c r="A7939" s="7">
        <v>430105</v>
      </c>
      <c r="B7939" s="3">
        <v>85308</v>
      </c>
      <c r="C7939" s="3" t="s">
        <v>40</v>
      </c>
      <c r="D7939" s="2" t="s">
        <v>271</v>
      </c>
      <c r="E7939" s="3">
        <v>20</v>
      </c>
      <c r="F7939" s="17">
        <v>0</v>
      </c>
      <c r="G7939" s="17">
        <v>1</v>
      </c>
      <c r="H7939" s="17">
        <v>0</v>
      </c>
      <c r="I7939" s="7">
        <v>2.5</v>
      </c>
      <c r="J7939" s="7">
        <v>25</v>
      </c>
      <c r="K7939" s="4">
        <v>1214</v>
      </c>
      <c r="L7939" s="5">
        <v>1214.0589</v>
      </c>
      <c r="M7939">
        <v>37728</v>
      </c>
      <c r="N7939" s="33">
        <v>1</v>
      </c>
      <c r="O7939" s="50" t="e">
        <f>INDEX([1]Dados!$M$2:$N$26779,MATCH($P7939,[1]Dados!$N$2:$N$26779,),2)</f>
        <v>#N/A</v>
      </c>
      <c r="P7939">
        <v>178428</v>
      </c>
      <c r="Q7939" s="1">
        <v>36979</v>
      </c>
      <c r="R7939" s="1">
        <v>37054</v>
      </c>
      <c r="S7939" t="s">
        <v>1479</v>
      </c>
    </row>
    <row r="7940" spans="1:19" x14ac:dyDescent="0.2">
      <c r="A7940" s="7">
        <v>430105</v>
      </c>
      <c r="B7940" s="3">
        <v>85308</v>
      </c>
      <c r="C7940" s="3" t="s">
        <v>40</v>
      </c>
      <c r="D7940" s="2" t="s">
        <v>271</v>
      </c>
      <c r="E7940" s="3">
        <v>20</v>
      </c>
      <c r="F7940" s="17">
        <v>0</v>
      </c>
      <c r="G7940" s="17">
        <v>1</v>
      </c>
      <c r="H7940" s="17">
        <v>0</v>
      </c>
      <c r="I7940" s="7">
        <v>2.6</v>
      </c>
      <c r="J7940" s="7">
        <v>1</v>
      </c>
      <c r="K7940" s="4">
        <v>1214</v>
      </c>
      <c r="L7940" s="5">
        <v>1214.0589</v>
      </c>
      <c r="M7940">
        <v>37728</v>
      </c>
      <c r="N7940" s="33">
        <v>1</v>
      </c>
      <c r="O7940" s="50" t="e">
        <f>INDEX([1]Dados!$M$2:$N$26779,MATCH($P7940,[1]Dados!$N$2:$N$26779,),2)</f>
        <v>#N/A</v>
      </c>
      <c r="P7940">
        <v>178428</v>
      </c>
      <c r="Q7940" s="1">
        <v>36979</v>
      </c>
      <c r="R7940" s="1">
        <v>37054</v>
      </c>
      <c r="S7940" t="s">
        <v>1479</v>
      </c>
    </row>
    <row r="7941" spans="1:19" x14ac:dyDescent="0.2">
      <c r="A7941" s="7">
        <v>430105</v>
      </c>
      <c r="B7941" s="3">
        <v>85308</v>
      </c>
      <c r="C7941" s="3" t="s">
        <v>40</v>
      </c>
      <c r="D7941" s="2" t="s">
        <v>271</v>
      </c>
      <c r="E7941" s="3">
        <v>20</v>
      </c>
      <c r="F7941" s="17">
        <v>0</v>
      </c>
      <c r="G7941" s="17">
        <v>1</v>
      </c>
      <c r="H7941" s="17">
        <v>0</v>
      </c>
      <c r="I7941" s="7">
        <v>2.1</v>
      </c>
      <c r="J7941" s="7">
        <v>27</v>
      </c>
      <c r="K7941" s="4">
        <v>1214</v>
      </c>
      <c r="L7941" s="5">
        <v>1214.8577</v>
      </c>
      <c r="M7941">
        <v>90454</v>
      </c>
      <c r="N7941" s="33">
        <v>1</v>
      </c>
      <c r="O7941" s="50" t="e">
        <f>INDEX([1]Dados!$M$2:$N$26779,MATCH($P7941,[1]Dados!$N$2:$N$26779,),2)</f>
        <v>#N/A</v>
      </c>
      <c r="P7941">
        <v>177172</v>
      </c>
      <c r="Q7941" s="1">
        <v>36979</v>
      </c>
      <c r="R7941" s="1">
        <v>37054</v>
      </c>
      <c r="S7941" t="s">
        <v>914</v>
      </c>
    </row>
    <row r="7942" spans="1:19" x14ac:dyDescent="0.2">
      <c r="A7942" s="7">
        <v>430105</v>
      </c>
      <c r="B7942" s="3">
        <v>85308</v>
      </c>
      <c r="C7942" s="3" t="s">
        <v>40</v>
      </c>
      <c r="D7942" s="2" t="s">
        <v>271</v>
      </c>
      <c r="E7942" s="3">
        <v>20</v>
      </c>
      <c r="F7942" s="17">
        <v>0</v>
      </c>
      <c r="G7942" s="17">
        <v>1</v>
      </c>
      <c r="H7942" s="17">
        <v>0</v>
      </c>
      <c r="I7942" s="7">
        <v>2.2000000000000002</v>
      </c>
      <c r="J7942" s="7">
        <v>28</v>
      </c>
      <c r="K7942" s="4">
        <v>1214</v>
      </c>
      <c r="L7942" s="5">
        <v>1214.8577</v>
      </c>
      <c r="M7942">
        <v>90454</v>
      </c>
      <c r="N7942" s="33">
        <v>1</v>
      </c>
      <c r="O7942" s="50" t="e">
        <f>INDEX([1]Dados!$M$2:$N$26779,MATCH($P7942,[1]Dados!$N$2:$N$26779,),2)</f>
        <v>#N/A</v>
      </c>
      <c r="P7942">
        <v>177172</v>
      </c>
      <c r="Q7942" s="1">
        <v>36979</v>
      </c>
      <c r="R7942" s="1">
        <v>37054</v>
      </c>
      <c r="S7942" t="s">
        <v>914</v>
      </c>
    </row>
    <row r="7943" spans="1:19" x14ac:dyDescent="0.2">
      <c r="A7943" s="7">
        <v>430105</v>
      </c>
      <c r="B7943" s="3">
        <v>85308</v>
      </c>
      <c r="C7943" s="3" t="s">
        <v>40</v>
      </c>
      <c r="D7943" s="2" t="s">
        <v>271</v>
      </c>
      <c r="E7943" s="3">
        <v>20</v>
      </c>
      <c r="F7943" s="17">
        <v>0</v>
      </c>
      <c r="G7943" s="17">
        <v>1</v>
      </c>
      <c r="H7943" s="17">
        <v>0</v>
      </c>
      <c r="I7943" s="7">
        <v>2.2999999999999998</v>
      </c>
      <c r="J7943" s="7">
        <v>24</v>
      </c>
      <c r="K7943" s="4">
        <v>1214</v>
      </c>
      <c r="L7943" s="5">
        <v>1214.8577</v>
      </c>
      <c r="M7943">
        <v>90454</v>
      </c>
      <c r="N7943" s="33">
        <v>1</v>
      </c>
      <c r="O7943" s="50" t="e">
        <f>INDEX([1]Dados!$M$2:$N$26779,MATCH($P7943,[1]Dados!$N$2:$N$26779,),2)</f>
        <v>#N/A</v>
      </c>
      <c r="P7943">
        <v>177172</v>
      </c>
      <c r="Q7943" s="1">
        <v>36979</v>
      </c>
      <c r="R7943" s="1">
        <v>37054</v>
      </c>
      <c r="S7943" t="s">
        <v>914</v>
      </c>
    </row>
    <row r="7944" spans="1:19" x14ac:dyDescent="0.2">
      <c r="A7944" s="7">
        <v>430105</v>
      </c>
      <c r="B7944" s="3">
        <v>85308</v>
      </c>
      <c r="C7944" s="3" t="s">
        <v>40</v>
      </c>
      <c r="D7944" s="2" t="s">
        <v>271</v>
      </c>
      <c r="E7944" s="3">
        <v>20</v>
      </c>
      <c r="F7944" s="17">
        <v>0</v>
      </c>
      <c r="G7944" s="17">
        <v>1</v>
      </c>
      <c r="H7944" s="17">
        <v>0</v>
      </c>
      <c r="I7944" s="7">
        <v>2.4</v>
      </c>
      <c r="J7944" s="7">
        <v>23</v>
      </c>
      <c r="K7944" s="4">
        <v>1214</v>
      </c>
      <c r="L7944" s="5">
        <v>1214.8577</v>
      </c>
      <c r="M7944">
        <v>90454</v>
      </c>
      <c r="N7944" s="33">
        <v>1</v>
      </c>
      <c r="O7944" s="50" t="e">
        <f>INDEX([1]Dados!$M$2:$N$26779,MATCH($P7944,[1]Dados!$N$2:$N$26779,),2)</f>
        <v>#N/A</v>
      </c>
      <c r="P7944">
        <v>177172</v>
      </c>
      <c r="Q7944" s="1">
        <v>36979</v>
      </c>
      <c r="R7944" s="1">
        <v>37054</v>
      </c>
      <c r="S7944" t="s">
        <v>914</v>
      </c>
    </row>
    <row r="7945" spans="1:19" x14ac:dyDescent="0.2">
      <c r="A7945" s="7">
        <v>430105</v>
      </c>
      <c r="B7945" s="3">
        <v>85308</v>
      </c>
      <c r="C7945" s="3" t="s">
        <v>40</v>
      </c>
      <c r="D7945" s="2" t="s">
        <v>271</v>
      </c>
      <c r="E7945" s="3">
        <v>20</v>
      </c>
      <c r="F7945" s="17">
        <v>0</v>
      </c>
      <c r="G7945" s="17">
        <v>1</v>
      </c>
      <c r="H7945" s="17">
        <v>0</v>
      </c>
      <c r="I7945" s="7">
        <v>3.1</v>
      </c>
      <c r="J7945" s="7">
        <v>21</v>
      </c>
      <c r="K7945" s="4">
        <v>1293</v>
      </c>
      <c r="L7945" s="5">
        <v>1293.0592999999999</v>
      </c>
      <c r="M7945">
        <v>8593.0499999999993</v>
      </c>
      <c r="N7945" s="33">
        <v>1</v>
      </c>
      <c r="O7945" s="50" t="e">
        <f>INDEX([1]Dados!$M$2:$N$26779,MATCH($P7945,[1]Dados!$N$2:$N$26779,),2)</f>
        <v>#N/A</v>
      </c>
      <c r="P7945">
        <v>178271</v>
      </c>
      <c r="Q7945" s="1">
        <v>36979</v>
      </c>
      <c r="R7945" s="1">
        <v>37054</v>
      </c>
      <c r="S7945" t="s">
        <v>886</v>
      </c>
    </row>
    <row r="7946" spans="1:19" x14ac:dyDescent="0.2">
      <c r="A7946" s="7">
        <v>430105</v>
      </c>
      <c r="B7946" s="3">
        <v>85308</v>
      </c>
      <c r="C7946" s="3" t="s">
        <v>40</v>
      </c>
      <c r="D7946" s="2" t="s">
        <v>271</v>
      </c>
      <c r="E7946" s="3">
        <v>20</v>
      </c>
      <c r="F7946" s="17">
        <v>0</v>
      </c>
      <c r="G7946" s="17">
        <v>1</v>
      </c>
      <c r="H7946" s="17">
        <v>0</v>
      </c>
      <c r="I7946" s="7">
        <v>3.2</v>
      </c>
      <c r="J7946" s="7">
        <v>22</v>
      </c>
      <c r="K7946" s="4">
        <v>1293</v>
      </c>
      <c r="L7946" s="5">
        <v>1293.0592999999999</v>
      </c>
      <c r="M7946">
        <v>8593.0499999999993</v>
      </c>
      <c r="N7946" s="33">
        <v>1</v>
      </c>
      <c r="O7946" s="50" t="e">
        <f>INDEX([1]Dados!$M$2:$N$26779,MATCH($P7946,[1]Dados!$N$2:$N$26779,),2)</f>
        <v>#N/A</v>
      </c>
      <c r="P7946">
        <v>178271</v>
      </c>
      <c r="Q7946" s="1">
        <v>36979</v>
      </c>
      <c r="R7946" s="1">
        <v>37054</v>
      </c>
      <c r="S7946" t="s">
        <v>886</v>
      </c>
    </row>
    <row r="7947" spans="1:19" x14ac:dyDescent="0.2">
      <c r="A7947" s="7">
        <v>430105</v>
      </c>
      <c r="B7947" s="3">
        <v>85308</v>
      </c>
      <c r="C7947" s="3" t="s">
        <v>40</v>
      </c>
      <c r="D7947" s="2" t="s">
        <v>271</v>
      </c>
      <c r="E7947" s="3">
        <v>20</v>
      </c>
      <c r="F7947" s="17">
        <v>0</v>
      </c>
      <c r="G7947" s="17">
        <v>1</v>
      </c>
      <c r="H7947" s="17">
        <v>0</v>
      </c>
      <c r="I7947" s="7">
        <v>3.3</v>
      </c>
      <c r="J7947" s="7">
        <v>22</v>
      </c>
      <c r="K7947" s="4">
        <v>1293</v>
      </c>
      <c r="L7947" s="5">
        <v>1293.0592999999999</v>
      </c>
      <c r="M7947">
        <v>8593.0499999999993</v>
      </c>
      <c r="N7947" s="33">
        <v>1</v>
      </c>
      <c r="O7947" s="50" t="e">
        <f>INDEX([1]Dados!$M$2:$N$26779,MATCH($P7947,[1]Dados!$N$2:$N$26779,),2)</f>
        <v>#N/A</v>
      </c>
      <c r="P7947">
        <v>178271</v>
      </c>
      <c r="Q7947" s="1">
        <v>36979</v>
      </c>
      <c r="R7947" s="1">
        <v>37054</v>
      </c>
      <c r="S7947" t="s">
        <v>886</v>
      </c>
    </row>
    <row r="7948" spans="1:19" x14ac:dyDescent="0.2">
      <c r="A7948" s="7">
        <v>430105</v>
      </c>
      <c r="B7948" s="3">
        <v>85308</v>
      </c>
      <c r="C7948" s="3" t="s">
        <v>40</v>
      </c>
      <c r="D7948" s="2" t="s">
        <v>271</v>
      </c>
      <c r="E7948" s="3">
        <v>20</v>
      </c>
      <c r="F7948" s="17">
        <v>0</v>
      </c>
      <c r="G7948" s="17">
        <v>1</v>
      </c>
      <c r="H7948" s="17">
        <v>0</v>
      </c>
      <c r="I7948" s="7">
        <v>3.4</v>
      </c>
      <c r="J7948" s="7">
        <v>29</v>
      </c>
      <c r="K7948" s="4">
        <v>1293</v>
      </c>
      <c r="L7948" s="5">
        <v>1293.0592999999999</v>
      </c>
      <c r="M7948">
        <v>8593.0499999999993</v>
      </c>
      <c r="N7948" s="33">
        <v>1</v>
      </c>
      <c r="O7948" s="50" t="e">
        <f>INDEX([1]Dados!$M$2:$N$26779,MATCH($P7948,[1]Dados!$N$2:$N$26779,),2)</f>
        <v>#N/A</v>
      </c>
      <c r="P7948">
        <v>178271</v>
      </c>
      <c r="Q7948" s="1">
        <v>36979</v>
      </c>
      <c r="R7948" s="1">
        <v>37054</v>
      </c>
      <c r="S7948" t="s">
        <v>886</v>
      </c>
    </row>
    <row r="7949" spans="1:19" x14ac:dyDescent="0.2">
      <c r="A7949" s="7">
        <v>430105</v>
      </c>
      <c r="B7949" s="3">
        <v>85308</v>
      </c>
      <c r="C7949" s="3" t="s">
        <v>40</v>
      </c>
      <c r="D7949" s="2" t="s">
        <v>271</v>
      </c>
      <c r="E7949" s="3">
        <v>20</v>
      </c>
      <c r="F7949" s="17">
        <v>0</v>
      </c>
      <c r="G7949" s="17">
        <v>1</v>
      </c>
      <c r="H7949" s="17">
        <v>0</v>
      </c>
      <c r="I7949" s="7">
        <v>3.5</v>
      </c>
      <c r="J7949" s="7">
        <v>0</v>
      </c>
      <c r="K7949" s="4">
        <v>1293</v>
      </c>
      <c r="L7949" s="5">
        <v>1293.0592999999999</v>
      </c>
      <c r="M7949">
        <v>8593.0499999999993</v>
      </c>
      <c r="N7949" s="33">
        <v>1</v>
      </c>
      <c r="O7949" s="50" t="e">
        <f>INDEX([1]Dados!$M$2:$N$26779,MATCH($P7949,[1]Dados!$N$2:$N$26779,),2)</f>
        <v>#N/A</v>
      </c>
      <c r="P7949">
        <v>178271</v>
      </c>
      <c r="Q7949" s="1">
        <v>36979</v>
      </c>
      <c r="R7949" s="1">
        <v>37054</v>
      </c>
      <c r="S7949" t="s">
        <v>886</v>
      </c>
    </row>
    <row r="7950" spans="1:19" x14ac:dyDescent="0.2">
      <c r="A7950" s="7">
        <v>430260</v>
      </c>
      <c r="B7950" s="3">
        <v>85510</v>
      </c>
      <c r="C7950" s="3" t="s">
        <v>40</v>
      </c>
      <c r="D7950" s="2" t="s">
        <v>304</v>
      </c>
      <c r="E7950" s="3">
        <v>20</v>
      </c>
      <c r="F7950" s="17">
        <v>0</v>
      </c>
      <c r="G7950" s="17">
        <v>1</v>
      </c>
      <c r="H7950" s="17">
        <v>0</v>
      </c>
      <c r="I7950" s="7" t="s">
        <v>3</v>
      </c>
      <c r="J7950" s="7">
        <v>0</v>
      </c>
      <c r="K7950" s="4">
        <v>1203</v>
      </c>
      <c r="L7950" s="5">
        <v>1203.0820000000001</v>
      </c>
      <c r="M7950">
        <v>12700.08</v>
      </c>
      <c r="N7950" s="3">
        <v>1</v>
      </c>
      <c r="O7950" s="50" t="e">
        <f>INDEX([1]Dados!$M$2:$N$26779,MATCH($P7950,[1]Dados!$N$2:$N$26779,),2)</f>
        <v>#N/A</v>
      </c>
      <c r="P7950">
        <v>177077</v>
      </c>
      <c r="Q7950" s="1">
        <v>37344</v>
      </c>
      <c r="R7950" s="1">
        <v>37419</v>
      </c>
      <c r="S7950" t="s">
        <v>2134</v>
      </c>
    </row>
    <row r="7951" spans="1:19" x14ac:dyDescent="0.2">
      <c r="A7951" s="7">
        <v>430260</v>
      </c>
      <c r="B7951" s="3">
        <v>85510</v>
      </c>
      <c r="C7951" s="3" t="s">
        <v>40</v>
      </c>
      <c r="D7951" s="2" t="s">
        <v>304</v>
      </c>
      <c r="E7951" s="3">
        <v>20</v>
      </c>
      <c r="F7951" s="17">
        <v>0</v>
      </c>
      <c r="G7951" s="17">
        <v>1</v>
      </c>
      <c r="H7951" s="17">
        <v>0</v>
      </c>
      <c r="I7951" s="7">
        <v>1.1000000000000001</v>
      </c>
      <c r="J7951" s="7">
        <v>20</v>
      </c>
      <c r="K7951" s="4">
        <v>1214</v>
      </c>
      <c r="L7951" s="5">
        <v>1214.0589</v>
      </c>
      <c r="M7951">
        <v>145400</v>
      </c>
      <c r="N7951" s="3">
        <v>1</v>
      </c>
      <c r="O7951" s="50" t="e">
        <f>INDEX([1]Dados!$M$2:$N$26779,MATCH($P7951,[1]Dados!$N$2:$N$26779,),2)</f>
        <v>#N/A</v>
      </c>
      <c r="P7951">
        <v>178432</v>
      </c>
      <c r="Q7951" s="1">
        <v>37344</v>
      </c>
      <c r="R7951" s="1">
        <v>37419</v>
      </c>
      <c r="S7951" t="s">
        <v>1479</v>
      </c>
    </row>
    <row r="7952" spans="1:19" x14ac:dyDescent="0.2">
      <c r="A7952" s="7">
        <v>430260</v>
      </c>
      <c r="B7952" s="3">
        <v>85510</v>
      </c>
      <c r="C7952" s="3" t="s">
        <v>40</v>
      </c>
      <c r="D7952" s="2" t="s">
        <v>304</v>
      </c>
      <c r="E7952" s="3">
        <v>20</v>
      </c>
      <c r="F7952" s="17">
        <v>0</v>
      </c>
      <c r="G7952" s="17">
        <v>1</v>
      </c>
      <c r="H7952" s="17">
        <v>0</v>
      </c>
      <c r="I7952" s="7">
        <v>1.2</v>
      </c>
      <c r="J7952" s="7">
        <v>1</v>
      </c>
      <c r="K7952" s="4">
        <v>1214</v>
      </c>
      <c r="L7952" s="5">
        <v>1214.8577</v>
      </c>
      <c r="M7952">
        <v>61349.120000000003</v>
      </c>
      <c r="N7952" s="3">
        <v>1</v>
      </c>
      <c r="O7952" s="50" t="e">
        <f>INDEX([1]Dados!$M$2:$N$26779,MATCH($P7952,[1]Dados!$N$2:$N$26779,),2)</f>
        <v>#N/A</v>
      </c>
      <c r="P7952">
        <v>177173</v>
      </c>
      <c r="Q7952" s="1">
        <v>37344</v>
      </c>
      <c r="R7952" s="1">
        <v>37419</v>
      </c>
      <c r="S7952" t="s">
        <v>914</v>
      </c>
    </row>
    <row r="7953" spans="1:19" x14ac:dyDescent="0.2">
      <c r="A7953" s="7">
        <v>430260</v>
      </c>
      <c r="B7953" s="3">
        <v>85510</v>
      </c>
      <c r="C7953" s="3" t="s">
        <v>40</v>
      </c>
      <c r="D7953" s="2" t="s">
        <v>304</v>
      </c>
      <c r="E7953" s="3">
        <v>20</v>
      </c>
      <c r="F7953" s="17">
        <v>0</v>
      </c>
      <c r="G7953" s="17">
        <v>1</v>
      </c>
      <c r="H7953" s="17">
        <v>0</v>
      </c>
      <c r="I7953" s="7">
        <v>1.3</v>
      </c>
      <c r="J7953" s="7">
        <v>28</v>
      </c>
      <c r="K7953" s="4">
        <v>1214</v>
      </c>
      <c r="L7953" s="5">
        <v>1214.8577</v>
      </c>
      <c r="M7953">
        <v>61349.120000000003</v>
      </c>
      <c r="N7953" s="3">
        <v>1</v>
      </c>
      <c r="O7953" s="50" t="e">
        <f>INDEX([1]Dados!$M$2:$N$26779,MATCH($P7953,[1]Dados!$N$2:$N$26779,),2)</f>
        <v>#N/A</v>
      </c>
      <c r="P7953">
        <v>177173</v>
      </c>
      <c r="Q7953" s="1">
        <v>37344</v>
      </c>
      <c r="R7953" s="1">
        <v>37419</v>
      </c>
      <c r="S7953" t="s">
        <v>914</v>
      </c>
    </row>
    <row r="7954" spans="1:19" x14ac:dyDescent="0.2">
      <c r="A7954" s="7">
        <v>430260</v>
      </c>
      <c r="B7954" s="3">
        <v>85510</v>
      </c>
      <c r="C7954" s="3" t="s">
        <v>40</v>
      </c>
      <c r="D7954" s="2" t="s">
        <v>304</v>
      </c>
      <c r="E7954" s="3">
        <v>20</v>
      </c>
      <c r="F7954" s="17">
        <v>0</v>
      </c>
      <c r="G7954" s="17">
        <v>1</v>
      </c>
      <c r="H7954" s="17">
        <v>0</v>
      </c>
      <c r="I7954" s="7">
        <v>1.4</v>
      </c>
      <c r="J7954" s="7">
        <v>9</v>
      </c>
      <c r="K7954" s="4">
        <v>1214</v>
      </c>
      <c r="L7954" s="5">
        <v>1214.8580999999999</v>
      </c>
      <c r="M7954">
        <v>77500</v>
      </c>
      <c r="N7954" s="3">
        <v>1</v>
      </c>
      <c r="O7954" s="50" t="e">
        <f>INDEX([1]Dados!$M$2:$N$26779,MATCH($P7954,[1]Dados!$N$2:$N$26779,),2)</f>
        <v>#N/A</v>
      </c>
      <c r="P7954">
        <v>178487</v>
      </c>
      <c r="Q7954" s="1">
        <v>37344</v>
      </c>
      <c r="R7954" s="1">
        <v>37419</v>
      </c>
      <c r="S7954" t="s">
        <v>887</v>
      </c>
    </row>
    <row r="7955" spans="1:19" x14ac:dyDescent="0.2">
      <c r="A7955" s="7">
        <v>430260</v>
      </c>
      <c r="B7955" s="3">
        <v>85510</v>
      </c>
      <c r="C7955" s="3" t="s">
        <v>40</v>
      </c>
      <c r="D7955" s="2" t="s">
        <v>304</v>
      </c>
      <c r="E7955" s="3">
        <v>20</v>
      </c>
      <c r="F7955" s="17">
        <v>0</v>
      </c>
      <c r="G7955" s="17">
        <v>1</v>
      </c>
      <c r="H7955" s="17">
        <v>0</v>
      </c>
      <c r="I7955" s="7">
        <v>1.5</v>
      </c>
      <c r="J7955" s="7">
        <v>4</v>
      </c>
      <c r="K7955" s="4">
        <v>1214</v>
      </c>
      <c r="L7955" s="5">
        <v>1214.8580999999999</v>
      </c>
      <c r="M7955">
        <v>77500</v>
      </c>
      <c r="N7955" s="3">
        <v>1</v>
      </c>
      <c r="O7955" s="50" t="e">
        <f>INDEX([1]Dados!$M$2:$N$26779,MATCH($P7955,[1]Dados!$N$2:$N$26779,),2)</f>
        <v>#N/A</v>
      </c>
      <c r="P7955">
        <v>178487</v>
      </c>
      <c r="Q7955" s="1">
        <v>37344</v>
      </c>
      <c r="R7955" s="1">
        <v>37419</v>
      </c>
      <c r="S7955" t="s">
        <v>887</v>
      </c>
    </row>
    <row r="7956" spans="1:19" x14ac:dyDescent="0.2">
      <c r="A7956" s="7">
        <v>430260</v>
      </c>
      <c r="B7956" s="3">
        <v>85510</v>
      </c>
      <c r="C7956" s="3" t="s">
        <v>40</v>
      </c>
      <c r="D7956" s="2" t="s">
        <v>304</v>
      </c>
      <c r="E7956" s="3">
        <v>20</v>
      </c>
      <c r="F7956" s="17">
        <v>0</v>
      </c>
      <c r="G7956" s="17">
        <v>1</v>
      </c>
      <c r="H7956" s="17">
        <v>0</v>
      </c>
      <c r="I7956" s="7">
        <v>1.6</v>
      </c>
      <c r="J7956" s="7">
        <v>4</v>
      </c>
      <c r="K7956" s="4">
        <v>1214</v>
      </c>
      <c r="L7956" s="5">
        <v>1214.8580999999999</v>
      </c>
      <c r="M7956">
        <v>77500</v>
      </c>
      <c r="N7956" s="3">
        <v>1</v>
      </c>
      <c r="O7956" s="50" t="e">
        <f>INDEX([1]Dados!$M$2:$N$26779,MATCH($P7956,[1]Dados!$N$2:$N$26779,),2)</f>
        <v>#N/A</v>
      </c>
      <c r="P7956">
        <v>178487</v>
      </c>
      <c r="Q7956" s="1">
        <v>37344</v>
      </c>
      <c r="R7956" s="1">
        <v>37419</v>
      </c>
      <c r="S7956" t="s">
        <v>887</v>
      </c>
    </row>
    <row r="7957" spans="1:19" x14ac:dyDescent="0.2">
      <c r="A7957" s="7">
        <v>430260</v>
      </c>
      <c r="B7957" s="3">
        <v>85510</v>
      </c>
      <c r="C7957" s="3" t="s">
        <v>40</v>
      </c>
      <c r="D7957" s="2" t="s">
        <v>304</v>
      </c>
      <c r="E7957" s="3">
        <v>20</v>
      </c>
      <c r="F7957" s="17">
        <v>0</v>
      </c>
      <c r="G7957" s="17">
        <v>1</v>
      </c>
      <c r="H7957" s="17">
        <v>0</v>
      </c>
      <c r="I7957" s="7">
        <v>1.7</v>
      </c>
      <c r="J7957" s="7">
        <v>6</v>
      </c>
      <c r="K7957" s="4">
        <v>1214</v>
      </c>
      <c r="L7957" s="5">
        <v>1214.8580999999999</v>
      </c>
      <c r="M7957">
        <v>77500</v>
      </c>
      <c r="N7957" s="3">
        <v>1</v>
      </c>
      <c r="O7957" s="50" t="e">
        <f>INDEX([1]Dados!$M$2:$N$26779,MATCH($P7957,[1]Dados!$N$2:$N$26779,),2)</f>
        <v>#N/A</v>
      </c>
      <c r="P7957">
        <v>178487</v>
      </c>
      <c r="Q7957" s="1">
        <v>37344</v>
      </c>
      <c r="R7957" s="1">
        <v>37419</v>
      </c>
      <c r="S7957" t="s">
        <v>887</v>
      </c>
    </row>
    <row r="7958" spans="1:19" x14ac:dyDescent="0.2">
      <c r="A7958" s="7">
        <v>430260</v>
      </c>
      <c r="B7958" s="3">
        <v>85510</v>
      </c>
      <c r="C7958" s="3" t="s">
        <v>40</v>
      </c>
      <c r="D7958" s="2" t="s">
        <v>304</v>
      </c>
      <c r="E7958" s="3">
        <v>20</v>
      </c>
      <c r="F7958" s="17">
        <v>0</v>
      </c>
      <c r="G7958" s="17">
        <v>1</v>
      </c>
      <c r="H7958" s="17">
        <v>0</v>
      </c>
      <c r="I7958" s="7">
        <v>1.8</v>
      </c>
      <c r="J7958" s="7">
        <v>25</v>
      </c>
      <c r="K7958" s="4">
        <v>1214</v>
      </c>
      <c r="L7958" s="5">
        <v>1214.8580999999999</v>
      </c>
      <c r="M7958">
        <v>77500</v>
      </c>
      <c r="N7958" s="3">
        <v>1</v>
      </c>
      <c r="O7958" s="50" t="e">
        <f>INDEX([1]Dados!$M$2:$N$26779,MATCH($P7958,[1]Dados!$N$2:$N$26779,),2)</f>
        <v>#N/A</v>
      </c>
      <c r="P7958">
        <v>178487</v>
      </c>
      <c r="Q7958" s="1">
        <v>37344</v>
      </c>
      <c r="R7958" s="1">
        <v>37419</v>
      </c>
      <c r="S7958" t="s">
        <v>887</v>
      </c>
    </row>
    <row r="7959" spans="1:19" x14ac:dyDescent="0.2">
      <c r="A7959" s="7">
        <v>430260</v>
      </c>
      <c r="B7959" s="3">
        <v>85510</v>
      </c>
      <c r="C7959" s="3" t="s">
        <v>40</v>
      </c>
      <c r="D7959" s="2" t="s">
        <v>304</v>
      </c>
      <c r="E7959" s="3">
        <v>20</v>
      </c>
      <c r="F7959" s="17">
        <v>0</v>
      </c>
      <c r="G7959" s="17">
        <v>1</v>
      </c>
      <c r="H7959" s="17">
        <v>0</v>
      </c>
      <c r="I7959" s="7">
        <v>2.1</v>
      </c>
      <c r="J7959" s="7">
        <v>29</v>
      </c>
      <c r="K7959" s="4">
        <v>1293</v>
      </c>
      <c r="L7959" s="5">
        <v>1293.0592999999999</v>
      </c>
      <c r="M7959">
        <v>5780.02</v>
      </c>
      <c r="N7959" s="3">
        <v>1</v>
      </c>
      <c r="O7959" s="50" t="e">
        <f>INDEX([1]Dados!$M$2:$N$26779,MATCH($P7959,[1]Dados!$N$2:$N$26779,),2)</f>
        <v>#N/A</v>
      </c>
      <c r="P7959">
        <v>178272</v>
      </c>
      <c r="Q7959" s="1">
        <v>37344</v>
      </c>
      <c r="R7959" s="1">
        <v>37419</v>
      </c>
      <c r="S7959" t="s">
        <v>886</v>
      </c>
    </row>
    <row r="7960" spans="1:19" x14ac:dyDescent="0.2">
      <c r="A7960" s="7">
        <v>430260</v>
      </c>
      <c r="B7960" s="3">
        <v>85510</v>
      </c>
      <c r="C7960" s="3" t="s">
        <v>40</v>
      </c>
      <c r="D7960" s="2" t="s">
        <v>304</v>
      </c>
      <c r="E7960" s="3">
        <v>20</v>
      </c>
      <c r="F7960" s="17">
        <v>0</v>
      </c>
      <c r="G7960" s="17">
        <v>1</v>
      </c>
      <c r="H7960" s="17">
        <v>0</v>
      </c>
      <c r="I7960" s="7">
        <v>2.2000000000000002</v>
      </c>
      <c r="J7960" s="7">
        <v>0</v>
      </c>
      <c r="K7960" s="4">
        <v>1293</v>
      </c>
      <c r="L7960" s="5">
        <v>1293.0592999999999</v>
      </c>
      <c r="M7960">
        <v>5780.02</v>
      </c>
      <c r="N7960" s="3">
        <v>1</v>
      </c>
      <c r="O7960" s="50" t="e">
        <f>INDEX([1]Dados!$M$2:$N$26779,MATCH($P7960,[1]Dados!$N$2:$N$26779,),2)</f>
        <v>#N/A</v>
      </c>
      <c r="P7960">
        <v>178272</v>
      </c>
      <c r="Q7960" s="1">
        <v>37344</v>
      </c>
      <c r="R7960" s="1">
        <v>37419</v>
      </c>
      <c r="S7960" t="s">
        <v>886</v>
      </c>
    </row>
    <row r="7961" spans="1:19" x14ac:dyDescent="0.2">
      <c r="A7961" s="7">
        <v>430783</v>
      </c>
      <c r="B7961" s="3">
        <v>85448</v>
      </c>
      <c r="C7961" s="3" t="s">
        <v>40</v>
      </c>
      <c r="D7961" s="2" t="s">
        <v>413</v>
      </c>
      <c r="E7961" s="3">
        <v>20</v>
      </c>
      <c r="F7961" s="17">
        <v>0</v>
      </c>
      <c r="G7961" s="17">
        <v>1</v>
      </c>
      <c r="H7961" s="17">
        <v>0</v>
      </c>
      <c r="I7961" s="7">
        <v>1.1000000000000001</v>
      </c>
      <c r="J7961" s="7">
        <v>15</v>
      </c>
      <c r="K7961" s="4">
        <v>1203</v>
      </c>
      <c r="L7961" s="5">
        <v>1203.0829000000001</v>
      </c>
      <c r="M7961">
        <v>12307.72</v>
      </c>
      <c r="N7961" s="33">
        <v>1</v>
      </c>
      <c r="O7961" s="50" t="e">
        <f>INDEX([1]Dados!$M$2:$N$26779,MATCH($P7961,[1]Dados!$N$2:$N$26779,),2)</f>
        <v>#N/A</v>
      </c>
      <c r="P7961">
        <v>177078</v>
      </c>
      <c r="Q7961" s="1">
        <v>37344</v>
      </c>
      <c r="R7961" s="1">
        <v>37418</v>
      </c>
      <c r="S7961" t="s">
        <v>889</v>
      </c>
    </row>
    <row r="7962" spans="1:19" x14ac:dyDescent="0.2">
      <c r="A7962" s="7">
        <v>430783</v>
      </c>
      <c r="B7962" s="3">
        <v>85448</v>
      </c>
      <c r="C7962" s="3" t="s">
        <v>40</v>
      </c>
      <c r="D7962" s="2" t="s">
        <v>413</v>
      </c>
      <c r="E7962" s="3">
        <v>20</v>
      </c>
      <c r="F7962" s="17">
        <v>0</v>
      </c>
      <c r="G7962" s="17">
        <v>1</v>
      </c>
      <c r="H7962" s="17">
        <v>0</v>
      </c>
      <c r="I7962" s="7">
        <v>1.2</v>
      </c>
      <c r="J7962" s="7">
        <v>14</v>
      </c>
      <c r="K7962" s="4">
        <v>1203</v>
      </c>
      <c r="L7962" s="5">
        <v>1203.0829000000001</v>
      </c>
      <c r="M7962">
        <v>12307.72</v>
      </c>
      <c r="N7962" s="33">
        <v>1</v>
      </c>
      <c r="O7962" s="50" t="e">
        <f>INDEX([1]Dados!$M$2:$N$26779,MATCH($P7962,[1]Dados!$N$2:$N$26779,),2)</f>
        <v>#N/A</v>
      </c>
      <c r="P7962">
        <v>177078</v>
      </c>
      <c r="Q7962" s="1">
        <v>37344</v>
      </c>
      <c r="R7962" s="1">
        <v>37418</v>
      </c>
      <c r="S7962" t="s">
        <v>889</v>
      </c>
    </row>
    <row r="7963" spans="1:19" x14ac:dyDescent="0.2">
      <c r="A7963" s="7">
        <v>430783</v>
      </c>
      <c r="B7963" s="3">
        <v>85448</v>
      </c>
      <c r="C7963" s="3" t="s">
        <v>40</v>
      </c>
      <c r="D7963" s="2" t="s">
        <v>413</v>
      </c>
      <c r="E7963" s="3">
        <v>20</v>
      </c>
      <c r="F7963" s="17">
        <v>0</v>
      </c>
      <c r="G7963" s="17">
        <v>1</v>
      </c>
      <c r="H7963" s="17">
        <v>0</v>
      </c>
      <c r="I7963" s="7">
        <v>1.3</v>
      </c>
      <c r="J7963" s="7">
        <v>14</v>
      </c>
      <c r="K7963" s="4">
        <v>1203</v>
      </c>
      <c r="L7963" s="5">
        <v>1203.0829000000001</v>
      </c>
      <c r="M7963">
        <v>12307.72</v>
      </c>
      <c r="N7963" s="33">
        <v>1</v>
      </c>
      <c r="O7963" s="50" t="e">
        <f>INDEX([1]Dados!$M$2:$N$26779,MATCH($P7963,[1]Dados!$N$2:$N$26779,),2)</f>
        <v>#N/A</v>
      </c>
      <c r="P7963">
        <v>177078</v>
      </c>
      <c r="Q7963" s="1">
        <v>37344</v>
      </c>
      <c r="R7963" s="1">
        <v>37418</v>
      </c>
      <c r="S7963" t="s">
        <v>889</v>
      </c>
    </row>
    <row r="7964" spans="1:19" x14ac:dyDescent="0.2">
      <c r="A7964" s="7">
        <v>430783</v>
      </c>
      <c r="B7964" s="3">
        <v>85448</v>
      </c>
      <c r="C7964" s="3" t="s">
        <v>40</v>
      </c>
      <c r="D7964" s="2" t="s">
        <v>413</v>
      </c>
      <c r="E7964" s="3">
        <v>20</v>
      </c>
      <c r="F7964" s="17">
        <v>0</v>
      </c>
      <c r="G7964" s="17">
        <v>1</v>
      </c>
      <c r="H7964" s="17">
        <v>0</v>
      </c>
      <c r="I7964" s="7">
        <v>1.4</v>
      </c>
      <c r="J7964" s="7">
        <v>14</v>
      </c>
      <c r="K7964" s="4">
        <v>1203</v>
      </c>
      <c r="L7964" s="5">
        <v>1203.0829000000001</v>
      </c>
      <c r="M7964">
        <v>12307.72</v>
      </c>
      <c r="N7964" s="33">
        <v>1</v>
      </c>
      <c r="O7964" s="50" t="e">
        <f>INDEX([1]Dados!$M$2:$N$26779,MATCH($P7964,[1]Dados!$N$2:$N$26779,),2)</f>
        <v>#N/A</v>
      </c>
      <c r="P7964">
        <v>177078</v>
      </c>
      <c r="Q7964" s="1">
        <v>37344</v>
      </c>
      <c r="R7964" s="1">
        <v>37418</v>
      </c>
      <c r="S7964" t="s">
        <v>889</v>
      </c>
    </row>
    <row r="7965" spans="1:19" x14ac:dyDescent="0.2">
      <c r="A7965" s="7">
        <v>430783</v>
      </c>
      <c r="B7965" s="3">
        <v>85448</v>
      </c>
      <c r="C7965" s="3" t="s">
        <v>40</v>
      </c>
      <c r="D7965" s="2" t="s">
        <v>413</v>
      </c>
      <c r="E7965" s="3">
        <v>20</v>
      </c>
      <c r="F7965" s="17">
        <v>0</v>
      </c>
      <c r="G7965" s="17">
        <v>1</v>
      </c>
      <c r="H7965" s="17">
        <v>0</v>
      </c>
      <c r="I7965" s="7">
        <v>1.5</v>
      </c>
      <c r="J7965" s="7">
        <v>14</v>
      </c>
      <c r="K7965" s="4">
        <v>1203</v>
      </c>
      <c r="L7965" s="5">
        <v>1203.0829000000001</v>
      </c>
      <c r="M7965">
        <v>12307.72</v>
      </c>
      <c r="N7965" s="33">
        <v>1</v>
      </c>
      <c r="O7965" s="50" t="e">
        <f>INDEX([1]Dados!$M$2:$N$26779,MATCH($P7965,[1]Dados!$N$2:$N$26779,),2)</f>
        <v>#N/A</v>
      </c>
      <c r="P7965">
        <v>177078</v>
      </c>
      <c r="Q7965" s="1">
        <v>37344</v>
      </c>
      <c r="R7965" s="1">
        <v>37418</v>
      </c>
      <c r="S7965" t="s">
        <v>889</v>
      </c>
    </row>
    <row r="7966" spans="1:19" x14ac:dyDescent="0.2">
      <c r="A7966" s="7">
        <v>430783</v>
      </c>
      <c r="B7966" s="3">
        <v>85448</v>
      </c>
      <c r="C7966" s="3" t="s">
        <v>40</v>
      </c>
      <c r="D7966" s="2" t="s">
        <v>413</v>
      </c>
      <c r="E7966" s="3">
        <v>20</v>
      </c>
      <c r="F7966" s="17">
        <v>0</v>
      </c>
      <c r="G7966" s="17">
        <v>1</v>
      </c>
      <c r="H7966" s="17">
        <v>0</v>
      </c>
      <c r="I7966" s="7">
        <v>1.6</v>
      </c>
      <c r="J7966" s="7">
        <v>20</v>
      </c>
      <c r="K7966" s="4">
        <v>1203</v>
      </c>
      <c r="L7966" s="5">
        <v>1203.0829000000001</v>
      </c>
      <c r="M7966">
        <v>12307.72</v>
      </c>
      <c r="N7966" s="33">
        <v>1</v>
      </c>
      <c r="O7966" s="50" t="e">
        <f>INDEX([1]Dados!$M$2:$N$26779,MATCH($P7966,[1]Dados!$N$2:$N$26779,),2)</f>
        <v>#N/A</v>
      </c>
      <c r="P7966">
        <v>177078</v>
      </c>
      <c r="Q7966" s="1">
        <v>37344</v>
      </c>
      <c r="R7966" s="1">
        <v>37418</v>
      </c>
      <c r="S7966" t="s">
        <v>889</v>
      </c>
    </row>
    <row r="7967" spans="1:19" x14ac:dyDescent="0.2">
      <c r="A7967" s="7">
        <v>430783</v>
      </c>
      <c r="B7967" s="3">
        <v>85448</v>
      </c>
      <c r="C7967" s="3" t="s">
        <v>40</v>
      </c>
      <c r="D7967" s="2" t="s">
        <v>413</v>
      </c>
      <c r="E7967" s="3">
        <v>20</v>
      </c>
      <c r="F7967" s="17">
        <v>0</v>
      </c>
      <c r="G7967" s="17">
        <v>1</v>
      </c>
      <c r="H7967" s="17">
        <v>0</v>
      </c>
      <c r="I7967" s="7">
        <v>1.7</v>
      </c>
      <c r="J7967" s="7">
        <v>28</v>
      </c>
      <c r="K7967" s="4">
        <v>1203</v>
      </c>
      <c r="L7967" s="5">
        <v>1203.0829000000001</v>
      </c>
      <c r="M7967">
        <v>12307.72</v>
      </c>
      <c r="N7967" s="33">
        <v>1</v>
      </c>
      <c r="O7967" s="50" t="e">
        <f>INDEX([1]Dados!$M$2:$N$26779,MATCH($P7967,[1]Dados!$N$2:$N$26779,),2)</f>
        <v>#N/A</v>
      </c>
      <c r="P7967">
        <v>177078</v>
      </c>
      <c r="Q7967" s="1">
        <v>37344</v>
      </c>
      <c r="R7967" s="1">
        <v>37418</v>
      </c>
      <c r="S7967" t="s">
        <v>889</v>
      </c>
    </row>
    <row r="7968" spans="1:19" x14ac:dyDescent="0.2">
      <c r="A7968" s="7">
        <v>430783</v>
      </c>
      <c r="B7968" s="3">
        <v>85448</v>
      </c>
      <c r="C7968" s="3" t="s">
        <v>40</v>
      </c>
      <c r="D7968" s="2" t="s">
        <v>413</v>
      </c>
      <c r="E7968" s="3">
        <v>20</v>
      </c>
      <c r="F7968" s="17">
        <v>0</v>
      </c>
      <c r="G7968" s="17">
        <v>1</v>
      </c>
      <c r="H7968" s="17">
        <v>0</v>
      </c>
      <c r="I7968" s="7">
        <v>1.8</v>
      </c>
      <c r="J7968" s="7">
        <v>0</v>
      </c>
      <c r="K7968" s="4">
        <v>1203</v>
      </c>
      <c r="L7968" s="5">
        <v>1203.0829000000001</v>
      </c>
      <c r="M7968">
        <v>12307.72</v>
      </c>
      <c r="N7968" s="33">
        <v>1</v>
      </c>
      <c r="O7968" s="50" t="e">
        <f>INDEX([1]Dados!$M$2:$N$26779,MATCH($P7968,[1]Dados!$N$2:$N$26779,),2)</f>
        <v>#N/A</v>
      </c>
      <c r="P7968">
        <v>177078</v>
      </c>
      <c r="Q7968" s="1">
        <v>37344</v>
      </c>
      <c r="R7968" s="1">
        <v>37418</v>
      </c>
      <c r="S7968" t="s">
        <v>889</v>
      </c>
    </row>
    <row r="7969" spans="1:19" x14ac:dyDescent="0.2">
      <c r="A7969" s="7">
        <v>430783</v>
      </c>
      <c r="B7969" s="3">
        <v>85448</v>
      </c>
      <c r="C7969" s="3" t="s">
        <v>40</v>
      </c>
      <c r="D7969" s="2" t="s">
        <v>413</v>
      </c>
      <c r="E7969" s="3">
        <v>20</v>
      </c>
      <c r="F7969" s="17">
        <v>0</v>
      </c>
      <c r="G7969" s="17">
        <v>1</v>
      </c>
      <c r="H7969" s="17">
        <v>0</v>
      </c>
      <c r="I7969" s="7">
        <v>2.1</v>
      </c>
      <c r="J7969" s="7">
        <v>7</v>
      </c>
      <c r="K7969" s="4">
        <v>1214</v>
      </c>
      <c r="L7969" s="5">
        <v>1214.0587</v>
      </c>
      <c r="M7969">
        <v>49185.5</v>
      </c>
      <c r="N7969" s="33">
        <v>1</v>
      </c>
      <c r="O7969" s="50" t="e">
        <f>INDEX([1]Dados!$M$2:$N$26779,MATCH($P7969,[1]Dados!$N$2:$N$26779,),2)</f>
        <v>#N/A</v>
      </c>
      <c r="P7969">
        <v>177174</v>
      </c>
      <c r="Q7969" s="1">
        <v>37344</v>
      </c>
      <c r="R7969" s="1">
        <v>37418</v>
      </c>
      <c r="S7969" t="s">
        <v>914</v>
      </c>
    </row>
    <row r="7970" spans="1:19" x14ac:dyDescent="0.2">
      <c r="A7970" s="7">
        <v>430783</v>
      </c>
      <c r="B7970" s="3">
        <v>85448</v>
      </c>
      <c r="C7970" s="3" t="s">
        <v>40</v>
      </c>
      <c r="D7970" s="2" t="s">
        <v>413</v>
      </c>
      <c r="E7970" s="3">
        <v>20</v>
      </c>
      <c r="F7970" s="17">
        <v>0</v>
      </c>
      <c r="G7970" s="17">
        <v>1</v>
      </c>
      <c r="H7970" s="17">
        <v>0</v>
      </c>
      <c r="I7970" s="7">
        <v>2.4</v>
      </c>
      <c r="J7970" s="7">
        <v>15</v>
      </c>
      <c r="K7970" s="4">
        <v>1214</v>
      </c>
      <c r="L7970" s="5">
        <v>1214.0587</v>
      </c>
      <c r="M7970">
        <v>49185.5</v>
      </c>
      <c r="N7970" s="33">
        <v>1</v>
      </c>
      <c r="O7970" s="50" t="e">
        <f>INDEX([1]Dados!$M$2:$N$26779,MATCH($P7970,[1]Dados!$N$2:$N$26779,),2)</f>
        <v>#N/A</v>
      </c>
      <c r="P7970">
        <v>177174</v>
      </c>
      <c r="Q7970" s="1">
        <v>37344</v>
      </c>
      <c r="R7970" s="1">
        <v>37418</v>
      </c>
      <c r="S7970" t="s">
        <v>914</v>
      </c>
    </row>
    <row r="7971" spans="1:19" x14ac:dyDescent="0.2">
      <c r="A7971" s="7">
        <v>430783</v>
      </c>
      <c r="B7971" s="3">
        <v>85448</v>
      </c>
      <c r="C7971" s="3" t="s">
        <v>40</v>
      </c>
      <c r="D7971" s="2" t="s">
        <v>413</v>
      </c>
      <c r="E7971" s="3">
        <v>20</v>
      </c>
      <c r="F7971" s="17">
        <v>0</v>
      </c>
      <c r="G7971" s="17">
        <v>1</v>
      </c>
      <c r="H7971" s="17">
        <v>0</v>
      </c>
      <c r="I7971" s="7">
        <v>2.5</v>
      </c>
      <c r="J7971" s="7">
        <v>13</v>
      </c>
      <c r="K7971" s="4">
        <v>1214</v>
      </c>
      <c r="L7971" s="5">
        <v>1214.0587</v>
      </c>
      <c r="M7971">
        <v>49185.5</v>
      </c>
      <c r="N7971" s="33">
        <v>1</v>
      </c>
      <c r="O7971" s="50" t="e">
        <f>INDEX([1]Dados!$M$2:$N$26779,MATCH($P7971,[1]Dados!$N$2:$N$26779,),2)</f>
        <v>#N/A</v>
      </c>
      <c r="P7971">
        <v>177174</v>
      </c>
      <c r="Q7971" s="1">
        <v>37344</v>
      </c>
      <c r="R7971" s="1">
        <v>37418</v>
      </c>
      <c r="S7971" t="s">
        <v>914</v>
      </c>
    </row>
    <row r="7972" spans="1:19" x14ac:dyDescent="0.2">
      <c r="A7972" s="7">
        <v>430783</v>
      </c>
      <c r="B7972" s="3">
        <v>85448</v>
      </c>
      <c r="C7972" s="3" t="s">
        <v>40</v>
      </c>
      <c r="D7972" s="2" t="s">
        <v>413</v>
      </c>
      <c r="E7972" s="3">
        <v>20</v>
      </c>
      <c r="F7972" s="17">
        <v>0</v>
      </c>
      <c r="G7972" s="17">
        <v>1</v>
      </c>
      <c r="H7972" s="17">
        <v>0</v>
      </c>
      <c r="I7972" s="7">
        <v>2.6</v>
      </c>
      <c r="J7972" s="7">
        <v>28</v>
      </c>
      <c r="K7972" s="4">
        <v>1214</v>
      </c>
      <c r="L7972" s="5">
        <v>1214.0587</v>
      </c>
      <c r="M7972">
        <v>49185.5</v>
      </c>
      <c r="N7972" s="33">
        <v>1</v>
      </c>
      <c r="O7972" s="50" t="e">
        <f>INDEX([1]Dados!$M$2:$N$26779,MATCH($P7972,[1]Dados!$N$2:$N$26779,),2)</f>
        <v>#N/A</v>
      </c>
      <c r="P7972">
        <v>177174</v>
      </c>
      <c r="Q7972" s="1">
        <v>37344</v>
      </c>
      <c r="R7972" s="1">
        <v>37418</v>
      </c>
      <c r="S7972" t="s">
        <v>914</v>
      </c>
    </row>
    <row r="7973" spans="1:19" x14ac:dyDescent="0.2">
      <c r="A7973" s="7">
        <v>430783</v>
      </c>
      <c r="B7973" s="3">
        <v>85448</v>
      </c>
      <c r="C7973" s="3" t="s">
        <v>40</v>
      </c>
      <c r="D7973" s="2" t="s">
        <v>413</v>
      </c>
      <c r="E7973" s="3">
        <v>20</v>
      </c>
      <c r="F7973" s="17">
        <v>0</v>
      </c>
      <c r="G7973" s="17">
        <v>1</v>
      </c>
      <c r="H7973" s="17">
        <v>0</v>
      </c>
      <c r="I7973" s="7">
        <v>2.7</v>
      </c>
      <c r="J7973" s="7">
        <v>25</v>
      </c>
      <c r="K7973" s="4">
        <v>1214</v>
      </c>
      <c r="L7973" s="5">
        <v>1214.0587</v>
      </c>
      <c r="M7973">
        <v>49185.5</v>
      </c>
      <c r="N7973" s="33">
        <v>1</v>
      </c>
      <c r="O7973" s="50" t="e">
        <f>INDEX([1]Dados!$M$2:$N$26779,MATCH($P7973,[1]Dados!$N$2:$N$26779,),2)</f>
        <v>#N/A</v>
      </c>
      <c r="P7973">
        <v>177174</v>
      </c>
      <c r="Q7973" s="1">
        <v>37344</v>
      </c>
      <c r="R7973" s="1">
        <v>37418</v>
      </c>
      <c r="S7973" t="s">
        <v>914</v>
      </c>
    </row>
    <row r="7974" spans="1:19" x14ac:dyDescent="0.2">
      <c r="A7974" s="7">
        <v>430783</v>
      </c>
      <c r="B7974" s="3">
        <v>85448</v>
      </c>
      <c r="C7974" s="3" t="s">
        <v>40</v>
      </c>
      <c r="D7974" s="2" t="s">
        <v>413</v>
      </c>
      <c r="E7974" s="3">
        <v>20</v>
      </c>
      <c r="F7974" s="17">
        <v>0</v>
      </c>
      <c r="G7974" s="17">
        <v>1</v>
      </c>
      <c r="H7974" s="17">
        <v>0</v>
      </c>
      <c r="I7974" s="7">
        <v>2.8</v>
      </c>
      <c r="J7974" s="7">
        <v>25</v>
      </c>
      <c r="K7974" s="4">
        <v>1214</v>
      </c>
      <c r="L7974" s="5">
        <v>1214.0587</v>
      </c>
      <c r="M7974">
        <v>49185.5</v>
      </c>
      <c r="N7974" s="33">
        <v>1</v>
      </c>
      <c r="O7974" s="50" t="e">
        <f>INDEX([1]Dados!$M$2:$N$26779,MATCH($P7974,[1]Dados!$N$2:$N$26779,),2)</f>
        <v>#N/A</v>
      </c>
      <c r="P7974">
        <v>177174</v>
      </c>
      <c r="Q7974" s="1">
        <v>37344</v>
      </c>
      <c r="R7974" s="1">
        <v>37418</v>
      </c>
      <c r="S7974" t="s">
        <v>914</v>
      </c>
    </row>
    <row r="7975" spans="1:19" x14ac:dyDescent="0.2">
      <c r="A7975" s="7">
        <v>430783</v>
      </c>
      <c r="B7975" s="3">
        <v>85448</v>
      </c>
      <c r="C7975" s="3" t="s">
        <v>40</v>
      </c>
      <c r="D7975" s="2" t="s">
        <v>413</v>
      </c>
      <c r="E7975" s="3">
        <v>20</v>
      </c>
      <c r="F7975" s="17">
        <v>0</v>
      </c>
      <c r="G7975" s="17">
        <v>1</v>
      </c>
      <c r="H7975" s="17">
        <v>0</v>
      </c>
      <c r="I7975" s="7">
        <v>2.9</v>
      </c>
      <c r="J7975" s="7">
        <v>1</v>
      </c>
      <c r="K7975" s="4">
        <v>1214</v>
      </c>
      <c r="L7975" s="5">
        <v>1214.0587</v>
      </c>
      <c r="M7975">
        <v>49185.5</v>
      </c>
      <c r="N7975" s="33">
        <v>1</v>
      </c>
      <c r="O7975" s="50" t="e">
        <f>INDEX([1]Dados!$M$2:$N$26779,MATCH($P7975,[1]Dados!$N$2:$N$26779,),2)</f>
        <v>#N/A</v>
      </c>
      <c r="P7975">
        <v>177174</v>
      </c>
      <c r="Q7975" s="1">
        <v>37344</v>
      </c>
      <c r="R7975" s="1">
        <v>37418</v>
      </c>
      <c r="S7975" t="s">
        <v>914</v>
      </c>
    </row>
    <row r="7976" spans="1:19" x14ac:dyDescent="0.2">
      <c r="A7976" s="7">
        <v>430783</v>
      </c>
      <c r="B7976" s="3">
        <v>85448</v>
      </c>
      <c r="C7976" s="3" t="s">
        <v>40</v>
      </c>
      <c r="D7976" s="2" t="s">
        <v>413</v>
      </c>
      <c r="E7976" s="3">
        <v>20</v>
      </c>
      <c r="F7976" s="17">
        <v>0</v>
      </c>
      <c r="G7976" s="17">
        <v>1</v>
      </c>
      <c r="H7976" s="17">
        <v>0</v>
      </c>
      <c r="I7976" s="7" t="s">
        <v>3</v>
      </c>
      <c r="J7976" s="7">
        <v>0</v>
      </c>
      <c r="K7976" s="4">
        <v>1214</v>
      </c>
      <c r="L7976" s="5">
        <v>1214.8580999999999</v>
      </c>
      <c r="M7976">
        <f>21960+4392</f>
        <v>26352</v>
      </c>
      <c r="N7976" s="33">
        <v>1</v>
      </c>
      <c r="O7976" s="50" t="e">
        <f>INDEX([1]Dados!$M$2:$N$26779,MATCH($P7976,[1]Dados!$N$2:$N$26779,),2)</f>
        <v>#N/A</v>
      </c>
      <c r="P7976">
        <v>178348</v>
      </c>
      <c r="Q7976" s="1">
        <v>37344</v>
      </c>
      <c r="R7976" s="1">
        <v>37418</v>
      </c>
      <c r="S7976" t="s">
        <v>2134</v>
      </c>
    </row>
    <row r="7977" spans="1:19" x14ac:dyDescent="0.2">
      <c r="A7977" s="7">
        <v>430783</v>
      </c>
      <c r="B7977" s="3">
        <v>85448</v>
      </c>
      <c r="C7977" s="3" t="s">
        <v>40</v>
      </c>
      <c r="D7977" s="2" t="s">
        <v>413</v>
      </c>
      <c r="E7977" s="3">
        <v>20</v>
      </c>
      <c r="F7977" s="17">
        <v>0</v>
      </c>
      <c r="G7977" s="17">
        <v>1</v>
      </c>
      <c r="H7977" s="17">
        <v>0</v>
      </c>
      <c r="I7977" s="7">
        <v>2.1</v>
      </c>
      <c r="J7977" s="7">
        <v>24</v>
      </c>
      <c r="K7977" s="4">
        <v>1214</v>
      </c>
      <c r="L7977" s="5">
        <v>1214.0589</v>
      </c>
      <c r="M7977">
        <v>70200</v>
      </c>
      <c r="N7977" s="33">
        <v>1</v>
      </c>
      <c r="O7977" s="50" t="e">
        <f>INDEX([1]Dados!$M$2:$N$26779,MATCH($P7977,[1]Dados!$N$2:$N$26779,),2)</f>
        <v>#N/A</v>
      </c>
      <c r="P7977">
        <v>178433</v>
      </c>
      <c r="Q7977" s="1">
        <v>37344</v>
      </c>
      <c r="R7977" s="1">
        <v>37418</v>
      </c>
      <c r="S7977" t="s">
        <v>1479</v>
      </c>
    </row>
    <row r="7978" spans="1:19" x14ac:dyDescent="0.2">
      <c r="A7978" s="7">
        <v>430783</v>
      </c>
      <c r="B7978" s="3">
        <v>85448</v>
      </c>
      <c r="C7978" s="3" t="s">
        <v>40</v>
      </c>
      <c r="D7978" s="2" t="s">
        <v>413</v>
      </c>
      <c r="E7978" s="3">
        <v>20</v>
      </c>
      <c r="F7978" s="17">
        <v>0</v>
      </c>
      <c r="G7978" s="17">
        <v>1</v>
      </c>
      <c r="H7978" s="17">
        <v>0</v>
      </c>
      <c r="I7978" s="7">
        <v>2.2000000000000002</v>
      </c>
      <c r="J7978" s="7">
        <v>20</v>
      </c>
      <c r="K7978" s="4">
        <v>1214</v>
      </c>
      <c r="L7978" s="5">
        <v>1214.0589</v>
      </c>
      <c r="M7978">
        <v>70200</v>
      </c>
      <c r="N7978" s="33">
        <v>1</v>
      </c>
      <c r="O7978" s="50" t="e">
        <f>INDEX([1]Dados!$M$2:$N$26779,MATCH($P7978,[1]Dados!$N$2:$N$26779,),2)</f>
        <v>#N/A</v>
      </c>
      <c r="P7978">
        <v>178433</v>
      </c>
      <c r="Q7978" s="1">
        <v>37344</v>
      </c>
      <c r="R7978" s="1">
        <v>37418</v>
      </c>
      <c r="S7978" t="s">
        <v>1479</v>
      </c>
    </row>
    <row r="7979" spans="1:19" x14ac:dyDescent="0.2">
      <c r="A7979" s="7">
        <v>430783</v>
      </c>
      <c r="B7979" s="3">
        <v>85448</v>
      </c>
      <c r="C7979" s="3" t="s">
        <v>40</v>
      </c>
      <c r="D7979" s="2" t="s">
        <v>413</v>
      </c>
      <c r="E7979" s="3">
        <v>20</v>
      </c>
      <c r="F7979" s="17">
        <v>0</v>
      </c>
      <c r="G7979" s="17">
        <v>1</v>
      </c>
      <c r="H7979" s="17">
        <v>0</v>
      </c>
      <c r="I7979" s="7">
        <v>2.2999999999999998</v>
      </c>
      <c r="J7979" s="7">
        <v>23</v>
      </c>
      <c r="K7979" s="4">
        <v>1214</v>
      </c>
      <c r="L7979" s="5">
        <v>1214.0589</v>
      </c>
      <c r="M7979">
        <v>70200</v>
      </c>
      <c r="N7979" s="33">
        <v>1</v>
      </c>
      <c r="O7979" s="50" t="e">
        <f>INDEX([1]Dados!$M$2:$N$26779,MATCH($P7979,[1]Dados!$N$2:$N$26779,),2)</f>
        <v>#N/A</v>
      </c>
      <c r="P7979">
        <v>178433</v>
      </c>
      <c r="Q7979" s="1">
        <v>37344</v>
      </c>
      <c r="R7979" s="1">
        <v>37418</v>
      </c>
      <c r="S7979" t="s">
        <v>1479</v>
      </c>
    </row>
    <row r="7980" spans="1:19" x14ac:dyDescent="0.2">
      <c r="A7980" s="7">
        <v>430783</v>
      </c>
      <c r="B7980" s="3">
        <v>85448</v>
      </c>
      <c r="C7980" s="3" t="s">
        <v>40</v>
      </c>
      <c r="D7980" s="2" t="s">
        <v>413</v>
      </c>
      <c r="E7980" s="3">
        <v>20</v>
      </c>
      <c r="F7980" s="17">
        <v>0</v>
      </c>
      <c r="G7980" s="17">
        <v>1</v>
      </c>
      <c r="H7980" s="17">
        <v>0</v>
      </c>
      <c r="I7980" s="7">
        <v>3.1</v>
      </c>
      <c r="J7980" s="7">
        <v>0</v>
      </c>
      <c r="K7980" s="4">
        <v>1293</v>
      </c>
      <c r="L7980" s="5">
        <v>1293.0592999999999</v>
      </c>
      <c r="M7980">
        <v>4707.84</v>
      </c>
      <c r="N7980" s="33">
        <v>1</v>
      </c>
      <c r="O7980" s="50" t="e">
        <f>INDEX([1]Dados!$M$2:$N$26779,MATCH($P7980,[1]Dados!$N$2:$N$26779,),2)</f>
        <v>#N/A</v>
      </c>
      <c r="P7980">
        <v>178273</v>
      </c>
      <c r="Q7980" s="1">
        <v>37344</v>
      </c>
      <c r="R7980" s="1">
        <v>37418</v>
      </c>
      <c r="S7980" t="s">
        <v>1479</v>
      </c>
    </row>
    <row r="7981" spans="1:19" x14ac:dyDescent="0.2">
      <c r="A7981" s="7">
        <v>430783</v>
      </c>
      <c r="B7981" s="3">
        <v>85448</v>
      </c>
      <c r="C7981" s="3" t="s">
        <v>40</v>
      </c>
      <c r="D7981" s="2" t="s">
        <v>413</v>
      </c>
      <c r="E7981" s="3">
        <v>20</v>
      </c>
      <c r="F7981" s="17">
        <v>0</v>
      </c>
      <c r="G7981" s="17">
        <v>1</v>
      </c>
      <c r="H7981" s="17">
        <v>0</v>
      </c>
      <c r="I7981" s="7">
        <v>3.2</v>
      </c>
      <c r="J7981" s="7">
        <v>29</v>
      </c>
      <c r="K7981" s="4">
        <v>1293</v>
      </c>
      <c r="L7981" s="5">
        <v>1293.0592999999999</v>
      </c>
      <c r="M7981">
        <v>4707.84</v>
      </c>
      <c r="N7981" s="33">
        <v>1</v>
      </c>
      <c r="O7981" s="50" t="e">
        <f>INDEX([1]Dados!$M$2:$N$26779,MATCH($P7981,[1]Dados!$N$2:$N$26779,),2)</f>
        <v>#N/A</v>
      </c>
      <c r="P7981">
        <v>178273</v>
      </c>
      <c r="Q7981" s="1">
        <v>37344</v>
      </c>
      <c r="R7981" s="1">
        <v>37418</v>
      </c>
      <c r="S7981" t="s">
        <v>1479</v>
      </c>
    </row>
    <row r="7982" spans="1:19" x14ac:dyDescent="0.2">
      <c r="A7982" s="7">
        <v>430783</v>
      </c>
      <c r="B7982" s="3">
        <v>85448</v>
      </c>
      <c r="C7982" s="3" t="s">
        <v>40</v>
      </c>
      <c r="D7982" s="2" t="s">
        <v>413</v>
      </c>
      <c r="E7982" s="3">
        <v>20</v>
      </c>
      <c r="F7982" s="17">
        <v>0</v>
      </c>
      <c r="G7982" s="17">
        <v>1</v>
      </c>
      <c r="H7982" s="17">
        <v>0</v>
      </c>
      <c r="I7982" s="7">
        <v>3.3</v>
      </c>
      <c r="J7982" s="7">
        <v>22</v>
      </c>
      <c r="K7982" s="4">
        <v>1293</v>
      </c>
      <c r="L7982" s="5">
        <v>1293.0592999999999</v>
      </c>
      <c r="M7982">
        <v>4707.84</v>
      </c>
      <c r="N7982" s="33">
        <v>1</v>
      </c>
      <c r="O7982" s="50" t="e">
        <f>INDEX([1]Dados!$M$2:$N$26779,MATCH($P7982,[1]Dados!$N$2:$N$26779,),2)</f>
        <v>#N/A</v>
      </c>
      <c r="P7982">
        <v>178273</v>
      </c>
      <c r="Q7982" s="1">
        <v>37344</v>
      </c>
      <c r="R7982" s="1">
        <v>37418</v>
      </c>
      <c r="S7982" t="s">
        <v>1479</v>
      </c>
    </row>
    <row r="7983" spans="1:19" x14ac:dyDescent="0.2">
      <c r="A7983" s="7">
        <v>430783</v>
      </c>
      <c r="B7983" s="3">
        <v>85448</v>
      </c>
      <c r="C7983" s="3" t="s">
        <v>40</v>
      </c>
      <c r="D7983" s="2" t="s">
        <v>413</v>
      </c>
      <c r="E7983" s="3">
        <v>20</v>
      </c>
      <c r="F7983" s="17">
        <v>0</v>
      </c>
      <c r="G7983" s="17">
        <v>1</v>
      </c>
      <c r="H7983" s="17">
        <v>0</v>
      </c>
      <c r="I7983" s="7">
        <v>3.4</v>
      </c>
      <c r="J7983" s="7">
        <v>22</v>
      </c>
      <c r="K7983" s="4">
        <v>1293</v>
      </c>
      <c r="L7983" s="5">
        <v>1293.0592999999999</v>
      </c>
      <c r="M7983">
        <v>4707.84</v>
      </c>
      <c r="N7983" s="33">
        <v>1</v>
      </c>
      <c r="O7983" s="50" t="e">
        <f>INDEX([1]Dados!$M$2:$N$26779,MATCH($P7983,[1]Dados!$N$2:$N$26779,),2)</f>
        <v>#N/A</v>
      </c>
      <c r="P7983">
        <v>178273</v>
      </c>
      <c r="Q7983" s="1">
        <v>37344</v>
      </c>
      <c r="R7983" s="1">
        <v>37418</v>
      </c>
      <c r="S7983" t="s">
        <v>1479</v>
      </c>
    </row>
    <row r="7984" spans="1:19" x14ac:dyDescent="0.2">
      <c r="A7984" s="7">
        <v>431350</v>
      </c>
      <c r="B7984" s="3">
        <v>87734</v>
      </c>
      <c r="C7984" s="3" t="s">
        <v>40</v>
      </c>
      <c r="D7984" s="2" t="s">
        <v>625</v>
      </c>
      <c r="E7984" s="3">
        <v>20</v>
      </c>
      <c r="F7984" s="17">
        <v>0</v>
      </c>
      <c r="G7984" s="17">
        <v>1</v>
      </c>
      <c r="H7984" s="17">
        <v>0</v>
      </c>
      <c r="I7984" s="7">
        <v>1.1000000000000001</v>
      </c>
      <c r="J7984" s="7">
        <v>18</v>
      </c>
      <c r="K7984" s="4">
        <v>1203</v>
      </c>
      <c r="L7984" s="5">
        <v>1203.0829000000001</v>
      </c>
      <c r="M7984">
        <v>72694.22</v>
      </c>
      <c r="N7984" s="33">
        <v>1</v>
      </c>
      <c r="O7984" s="50" t="e">
        <f>INDEX([1]Dados!$M$2:$N$26779,MATCH($P7984,[1]Dados!$N$2:$N$26779,),2)</f>
        <v>#N/A</v>
      </c>
      <c r="P7984">
        <v>177079</v>
      </c>
      <c r="Q7984" s="1">
        <v>37344</v>
      </c>
      <c r="R7984" s="1">
        <v>37420</v>
      </c>
      <c r="S7984" t="s">
        <v>889</v>
      </c>
    </row>
    <row r="7985" spans="1:19" x14ac:dyDescent="0.2">
      <c r="A7985" s="7">
        <v>431350</v>
      </c>
      <c r="B7985" s="3">
        <v>87734</v>
      </c>
      <c r="C7985" s="3" t="s">
        <v>40</v>
      </c>
      <c r="D7985" s="2" t="s">
        <v>625</v>
      </c>
      <c r="E7985" s="3">
        <v>20</v>
      </c>
      <c r="F7985" s="17">
        <v>0</v>
      </c>
      <c r="G7985" s="17">
        <v>1</v>
      </c>
      <c r="H7985" s="17">
        <v>0</v>
      </c>
      <c r="I7985" s="7">
        <v>1.2</v>
      </c>
      <c r="J7985" s="7">
        <v>18</v>
      </c>
      <c r="K7985" s="4">
        <v>1203</v>
      </c>
      <c r="L7985" s="5">
        <v>1203.0829000000001</v>
      </c>
      <c r="M7985">
        <v>72694.22</v>
      </c>
      <c r="N7985" s="33">
        <v>1</v>
      </c>
      <c r="O7985" s="50" t="e">
        <f>INDEX([1]Dados!$M$2:$N$26779,MATCH($P7985,[1]Dados!$N$2:$N$26779,),2)</f>
        <v>#N/A</v>
      </c>
      <c r="P7985">
        <v>177079</v>
      </c>
      <c r="Q7985" s="1">
        <v>37344</v>
      </c>
      <c r="R7985" s="1">
        <v>37420</v>
      </c>
      <c r="S7985" t="s">
        <v>889</v>
      </c>
    </row>
    <row r="7986" spans="1:19" x14ac:dyDescent="0.2">
      <c r="A7986" s="7">
        <v>431350</v>
      </c>
      <c r="B7986" s="3">
        <v>87734</v>
      </c>
      <c r="C7986" s="3" t="s">
        <v>40</v>
      </c>
      <c r="D7986" s="2" t="s">
        <v>625</v>
      </c>
      <c r="E7986" s="3">
        <v>20</v>
      </c>
      <c r="F7986" s="17">
        <v>0</v>
      </c>
      <c r="G7986" s="17">
        <v>1</v>
      </c>
      <c r="H7986" s="17">
        <v>0</v>
      </c>
      <c r="I7986" s="7">
        <v>2.1</v>
      </c>
      <c r="J7986" s="7">
        <v>24</v>
      </c>
      <c r="K7986" s="4">
        <v>1214</v>
      </c>
      <c r="L7986" s="5">
        <v>1214.0589</v>
      </c>
      <c r="M7986">
        <v>319248</v>
      </c>
      <c r="N7986" s="33">
        <v>1</v>
      </c>
      <c r="O7986" s="50" t="e">
        <f>INDEX([1]Dados!$M$2:$N$26779,MATCH($P7986,[1]Dados!$N$2:$N$26779,),2)</f>
        <v>#N/A</v>
      </c>
      <c r="P7986">
        <v>178571</v>
      </c>
      <c r="Q7986" s="1">
        <v>37344</v>
      </c>
      <c r="R7986" s="1">
        <v>37420</v>
      </c>
      <c r="S7986" t="s">
        <v>915</v>
      </c>
    </row>
    <row r="7987" spans="1:19" x14ac:dyDescent="0.2">
      <c r="A7987" s="7">
        <v>431350</v>
      </c>
      <c r="B7987" s="3">
        <v>87734</v>
      </c>
      <c r="C7987" s="3" t="s">
        <v>40</v>
      </c>
      <c r="D7987" s="2" t="s">
        <v>625</v>
      </c>
      <c r="E7987" s="3">
        <v>20</v>
      </c>
      <c r="F7987" s="17">
        <v>0</v>
      </c>
      <c r="G7987" s="17">
        <v>1</v>
      </c>
      <c r="H7987" s="17">
        <v>0</v>
      </c>
      <c r="I7987" s="7">
        <v>2.2000000000000002</v>
      </c>
      <c r="J7987" s="7">
        <v>23</v>
      </c>
      <c r="K7987" s="4">
        <v>1214</v>
      </c>
      <c r="L7987" s="5">
        <v>1214.0589</v>
      </c>
      <c r="M7987">
        <v>319248</v>
      </c>
      <c r="N7987" s="33">
        <v>1</v>
      </c>
      <c r="O7987" s="50" t="e">
        <f>INDEX([1]Dados!$M$2:$N$26779,MATCH($P7987,[1]Dados!$N$2:$N$26779,),2)</f>
        <v>#N/A</v>
      </c>
      <c r="P7987">
        <v>178571</v>
      </c>
      <c r="Q7987" s="1">
        <v>37344</v>
      </c>
      <c r="R7987" s="1">
        <v>37420</v>
      </c>
      <c r="S7987" t="s">
        <v>915</v>
      </c>
    </row>
    <row r="7988" spans="1:19" x14ac:dyDescent="0.2">
      <c r="A7988" s="7">
        <v>431350</v>
      </c>
      <c r="B7988" s="3">
        <v>87734</v>
      </c>
      <c r="C7988" s="3" t="s">
        <v>40</v>
      </c>
      <c r="D7988" s="2" t="s">
        <v>625</v>
      </c>
      <c r="E7988" s="3">
        <v>20</v>
      </c>
      <c r="F7988" s="17">
        <v>0</v>
      </c>
      <c r="G7988" s="17">
        <v>1</v>
      </c>
      <c r="H7988" s="17">
        <v>0</v>
      </c>
      <c r="I7988" s="7">
        <v>2.2999999999999998</v>
      </c>
      <c r="J7988" s="7">
        <v>20</v>
      </c>
      <c r="K7988" s="4">
        <v>1214</v>
      </c>
      <c r="L7988" s="5">
        <v>1214.0589</v>
      </c>
      <c r="M7988">
        <v>319248</v>
      </c>
      <c r="N7988" s="33">
        <v>1</v>
      </c>
      <c r="O7988" s="50" t="e">
        <f>INDEX([1]Dados!$M$2:$N$26779,MATCH($P7988,[1]Dados!$N$2:$N$26779,),2)</f>
        <v>#N/A</v>
      </c>
      <c r="P7988">
        <v>178571</v>
      </c>
      <c r="Q7988" s="1">
        <v>37344</v>
      </c>
      <c r="R7988" s="1">
        <v>37420</v>
      </c>
      <c r="S7988" t="s">
        <v>915</v>
      </c>
    </row>
    <row r="7989" spans="1:19" x14ac:dyDescent="0.2">
      <c r="A7989" s="7">
        <v>431350</v>
      </c>
      <c r="B7989" s="3">
        <v>87734</v>
      </c>
      <c r="C7989" s="3" t="s">
        <v>40</v>
      </c>
      <c r="D7989" s="2" t="s">
        <v>625</v>
      </c>
      <c r="E7989" s="3">
        <v>20</v>
      </c>
      <c r="F7989" s="17">
        <v>0</v>
      </c>
      <c r="G7989" s="17">
        <v>1</v>
      </c>
      <c r="H7989" s="17">
        <v>0</v>
      </c>
      <c r="I7989" s="7">
        <v>2.4</v>
      </c>
      <c r="J7989" s="7">
        <v>23</v>
      </c>
      <c r="K7989" s="4">
        <v>1214</v>
      </c>
      <c r="L7989" s="5">
        <v>1214.0589</v>
      </c>
      <c r="M7989">
        <v>319248</v>
      </c>
      <c r="N7989" s="33">
        <v>1</v>
      </c>
      <c r="O7989" s="50" t="e">
        <f>INDEX([1]Dados!$M$2:$N$26779,MATCH($P7989,[1]Dados!$N$2:$N$26779,),2)</f>
        <v>#N/A</v>
      </c>
      <c r="P7989">
        <v>178571</v>
      </c>
      <c r="Q7989" s="1">
        <v>37344</v>
      </c>
      <c r="R7989" s="1">
        <v>37420</v>
      </c>
      <c r="S7989" t="s">
        <v>915</v>
      </c>
    </row>
    <row r="7990" spans="1:19" x14ac:dyDescent="0.2">
      <c r="A7990" s="7">
        <v>431350</v>
      </c>
      <c r="B7990" s="3">
        <v>87734</v>
      </c>
      <c r="C7990" s="3" t="s">
        <v>40</v>
      </c>
      <c r="D7990" s="2" t="s">
        <v>625</v>
      </c>
      <c r="E7990" s="3">
        <v>20</v>
      </c>
      <c r="F7990" s="17">
        <v>0</v>
      </c>
      <c r="G7990" s="17">
        <v>1</v>
      </c>
      <c r="H7990" s="17">
        <v>0</v>
      </c>
      <c r="I7990" s="7">
        <v>2.5</v>
      </c>
      <c r="J7990" s="7">
        <v>23</v>
      </c>
      <c r="K7990" s="4">
        <v>1214</v>
      </c>
      <c r="L7990" s="5">
        <v>1214.0589</v>
      </c>
      <c r="M7990">
        <v>155280</v>
      </c>
      <c r="N7990" s="33">
        <v>1</v>
      </c>
      <c r="O7990" s="50" t="e">
        <f>INDEX([1]Dados!$M$2:$N$26779,MATCH($P7990,[1]Dados!$N$2:$N$26779,),2)</f>
        <v>#N/A</v>
      </c>
      <c r="P7990">
        <v>178601</v>
      </c>
      <c r="Q7990" s="1">
        <v>37344</v>
      </c>
      <c r="R7990" s="1">
        <v>37420</v>
      </c>
      <c r="S7990" t="s">
        <v>2512</v>
      </c>
    </row>
    <row r="7991" spans="1:19" x14ac:dyDescent="0.2">
      <c r="A7991" s="7">
        <v>431350</v>
      </c>
      <c r="B7991" s="3">
        <v>87734</v>
      </c>
      <c r="C7991" s="3" t="s">
        <v>40</v>
      </c>
      <c r="D7991" s="2" t="s">
        <v>625</v>
      </c>
      <c r="E7991" s="3">
        <v>20</v>
      </c>
      <c r="F7991" s="17">
        <v>0</v>
      </c>
      <c r="G7991" s="17">
        <v>1</v>
      </c>
      <c r="H7991" s="17">
        <v>0</v>
      </c>
      <c r="I7991" s="7">
        <v>2.6</v>
      </c>
      <c r="J7991" s="7">
        <v>28</v>
      </c>
      <c r="K7991" s="4">
        <v>1214</v>
      </c>
      <c r="L7991" s="5">
        <v>1214.0589</v>
      </c>
      <c r="M7991">
        <v>155280</v>
      </c>
      <c r="N7991" s="33">
        <v>1</v>
      </c>
      <c r="O7991" s="50" t="e">
        <f>INDEX([1]Dados!$M$2:$N$26779,MATCH($P7991,[1]Dados!$N$2:$N$26779,),2)</f>
        <v>#N/A</v>
      </c>
      <c r="P7991">
        <v>178601</v>
      </c>
      <c r="Q7991" s="1">
        <v>37344</v>
      </c>
      <c r="R7991" s="1">
        <v>37420</v>
      </c>
      <c r="S7991" t="s">
        <v>2512</v>
      </c>
    </row>
    <row r="7992" spans="1:19" x14ac:dyDescent="0.2">
      <c r="A7992" s="7">
        <v>431350</v>
      </c>
      <c r="B7992" s="3">
        <v>87734</v>
      </c>
      <c r="C7992" s="3" t="s">
        <v>40</v>
      </c>
      <c r="D7992" s="2" t="s">
        <v>625</v>
      </c>
      <c r="E7992" s="3">
        <v>20</v>
      </c>
      <c r="F7992" s="17">
        <v>0</v>
      </c>
      <c r="G7992" s="17">
        <v>1</v>
      </c>
      <c r="H7992" s="17">
        <v>0</v>
      </c>
      <c r="I7992" s="7">
        <v>2.7</v>
      </c>
      <c r="J7992" s="7">
        <v>28</v>
      </c>
      <c r="K7992" s="4">
        <v>1214</v>
      </c>
      <c r="L7992" s="5">
        <v>1214.0589</v>
      </c>
      <c r="M7992">
        <v>576394</v>
      </c>
      <c r="N7992" s="33">
        <v>1</v>
      </c>
      <c r="O7992" s="50" t="e">
        <f>INDEX([1]Dados!$M$2:$N$26779,MATCH($P7992,[1]Dados!$N$2:$N$26779,),2)</f>
        <v>#N/A</v>
      </c>
      <c r="P7992">
        <v>177175</v>
      </c>
      <c r="Q7992" s="1">
        <v>37344</v>
      </c>
      <c r="R7992" s="1">
        <v>37420</v>
      </c>
      <c r="S7992" t="s">
        <v>2513</v>
      </c>
    </row>
    <row r="7993" spans="1:19" x14ac:dyDescent="0.2">
      <c r="A7993" s="7">
        <v>431350</v>
      </c>
      <c r="B7993" s="3">
        <v>87734</v>
      </c>
      <c r="C7993" s="3" t="s">
        <v>40</v>
      </c>
      <c r="D7993" s="2" t="s">
        <v>625</v>
      </c>
      <c r="E7993" s="3">
        <v>20</v>
      </c>
      <c r="F7993" s="17">
        <v>0</v>
      </c>
      <c r="G7993" s="17">
        <v>1</v>
      </c>
      <c r="H7993" s="17">
        <v>0</v>
      </c>
      <c r="I7993" s="7">
        <v>2.8</v>
      </c>
      <c r="J7993" s="7">
        <v>1</v>
      </c>
      <c r="K7993" s="4">
        <v>1214</v>
      </c>
      <c r="L7993" s="5">
        <v>1214.0589</v>
      </c>
      <c r="M7993">
        <v>576394</v>
      </c>
      <c r="N7993" s="33">
        <v>1</v>
      </c>
      <c r="O7993" s="50" t="e">
        <f>INDEX([1]Dados!$M$2:$N$26779,MATCH($P7993,[1]Dados!$N$2:$N$26779,),2)</f>
        <v>#N/A</v>
      </c>
      <c r="P7993">
        <v>177175</v>
      </c>
      <c r="Q7993" s="1">
        <v>37344</v>
      </c>
      <c r="R7993" s="1">
        <v>37420</v>
      </c>
      <c r="S7993" t="s">
        <v>2513</v>
      </c>
    </row>
    <row r="7994" spans="1:19" x14ac:dyDescent="0.2">
      <c r="A7994" s="7">
        <v>431350</v>
      </c>
      <c r="B7994" s="3">
        <v>87734</v>
      </c>
      <c r="C7994" s="3" t="s">
        <v>40</v>
      </c>
      <c r="D7994" s="2" t="s">
        <v>625</v>
      </c>
      <c r="E7994" s="3">
        <v>20</v>
      </c>
      <c r="F7994" s="17">
        <v>0</v>
      </c>
      <c r="G7994" s="17">
        <v>1</v>
      </c>
      <c r="H7994" s="17">
        <v>0</v>
      </c>
      <c r="I7994" s="7">
        <v>2.9</v>
      </c>
      <c r="J7994" s="7">
        <v>15</v>
      </c>
      <c r="K7994" s="4">
        <v>1214</v>
      </c>
      <c r="L7994" s="5">
        <v>1214.0589</v>
      </c>
      <c r="M7994">
        <v>576394</v>
      </c>
      <c r="N7994" s="33">
        <v>1</v>
      </c>
      <c r="O7994" s="50" t="e">
        <f>INDEX([1]Dados!$M$2:$N$26779,MATCH($P7994,[1]Dados!$N$2:$N$26779,),2)</f>
        <v>#N/A</v>
      </c>
      <c r="P7994">
        <v>177175</v>
      </c>
      <c r="Q7994" s="1">
        <v>37344</v>
      </c>
      <c r="R7994" s="1">
        <v>37420</v>
      </c>
      <c r="S7994" t="s">
        <v>2513</v>
      </c>
    </row>
    <row r="7995" spans="1:19" x14ac:dyDescent="0.2">
      <c r="A7995" s="7">
        <v>431350</v>
      </c>
      <c r="B7995" s="3">
        <v>87734</v>
      </c>
      <c r="C7995" s="3" t="s">
        <v>40</v>
      </c>
      <c r="D7995" s="2" t="s">
        <v>625</v>
      </c>
      <c r="E7995" s="3">
        <v>20</v>
      </c>
      <c r="F7995" s="17">
        <v>0</v>
      </c>
      <c r="G7995" s="17">
        <v>1</v>
      </c>
      <c r="H7995" s="17">
        <v>0</v>
      </c>
      <c r="I7995" s="29">
        <v>2.1</v>
      </c>
      <c r="J7995" s="7">
        <v>25</v>
      </c>
      <c r="K7995" s="4">
        <v>1214</v>
      </c>
      <c r="L7995" s="5">
        <v>1214.8580999999999</v>
      </c>
      <c r="M7995">
        <v>37395.230000000003</v>
      </c>
      <c r="N7995" s="33">
        <v>1</v>
      </c>
      <c r="O7995" s="50" t="e">
        <f>INDEX([1]Dados!$M$2:$N$26779,MATCH($P7995,[1]Dados!$N$2:$N$26779,),2)</f>
        <v>#N/A</v>
      </c>
      <c r="P7995">
        <v>178367</v>
      </c>
      <c r="Q7995" s="1">
        <v>37344</v>
      </c>
      <c r="R7995" s="1">
        <v>37420</v>
      </c>
      <c r="S7995" t="s">
        <v>959</v>
      </c>
    </row>
    <row r="7996" spans="1:19" x14ac:dyDescent="0.2">
      <c r="A7996" s="7">
        <v>431350</v>
      </c>
      <c r="B7996" s="3">
        <v>87734</v>
      </c>
      <c r="C7996" s="3" t="s">
        <v>40</v>
      </c>
      <c r="D7996" s="2" t="s">
        <v>625</v>
      </c>
      <c r="E7996" s="3">
        <v>20</v>
      </c>
      <c r="F7996" s="17">
        <v>0</v>
      </c>
      <c r="G7996" s="17">
        <v>1</v>
      </c>
      <c r="H7996" s="17">
        <v>0</v>
      </c>
      <c r="I7996" s="29">
        <v>2.11</v>
      </c>
      <c r="J7996" s="7">
        <v>7</v>
      </c>
      <c r="K7996" s="4">
        <v>1214</v>
      </c>
      <c r="L7996" s="5">
        <v>1214.8580999999999</v>
      </c>
      <c r="M7996">
        <v>37395.230000000003</v>
      </c>
      <c r="N7996" s="33">
        <v>1</v>
      </c>
      <c r="O7996" s="50" t="e">
        <f>INDEX([1]Dados!$M$2:$N$26779,MATCH($P7996,[1]Dados!$N$2:$N$26779,),2)</f>
        <v>#N/A</v>
      </c>
      <c r="P7996">
        <v>178367</v>
      </c>
      <c r="Q7996" s="1">
        <v>37344</v>
      </c>
      <c r="R7996" s="1">
        <v>37420</v>
      </c>
      <c r="S7996" t="s">
        <v>959</v>
      </c>
    </row>
    <row r="7997" spans="1:19" x14ac:dyDescent="0.2">
      <c r="A7997" s="7">
        <v>431350</v>
      </c>
      <c r="B7997" s="3">
        <v>87734</v>
      </c>
      <c r="C7997" s="3" t="s">
        <v>40</v>
      </c>
      <c r="D7997" s="2" t="s">
        <v>625</v>
      </c>
      <c r="E7997" s="3">
        <v>20</v>
      </c>
      <c r="F7997" s="17">
        <v>0</v>
      </c>
      <c r="G7997" s="17">
        <v>1</v>
      </c>
      <c r="H7997" s="17">
        <v>0</v>
      </c>
      <c r="I7997" s="29">
        <v>2.12</v>
      </c>
      <c r="J7997" s="7">
        <v>13</v>
      </c>
      <c r="K7997" s="4">
        <v>1214</v>
      </c>
      <c r="L7997" s="5">
        <v>1214.8580999999999</v>
      </c>
      <c r="M7997">
        <v>37395.230000000003</v>
      </c>
      <c r="N7997" s="33">
        <v>1</v>
      </c>
      <c r="O7997" s="50" t="e">
        <f>INDEX([1]Dados!$M$2:$N$26779,MATCH($P7997,[1]Dados!$N$2:$N$26779,),2)</f>
        <v>#N/A</v>
      </c>
      <c r="P7997">
        <v>178367</v>
      </c>
      <c r="Q7997" s="1">
        <v>37344</v>
      </c>
      <c r="R7997" s="1">
        <v>37420</v>
      </c>
      <c r="S7997" t="s">
        <v>959</v>
      </c>
    </row>
    <row r="7998" spans="1:19" x14ac:dyDescent="0.2">
      <c r="A7998" s="7">
        <v>431350</v>
      </c>
      <c r="B7998" s="3">
        <v>87734</v>
      </c>
      <c r="C7998" s="3" t="s">
        <v>40</v>
      </c>
      <c r="D7998" s="2" t="s">
        <v>625</v>
      </c>
      <c r="E7998" s="3">
        <v>20</v>
      </c>
      <c r="F7998" s="17">
        <v>0</v>
      </c>
      <c r="G7998" s="17">
        <v>1</v>
      </c>
      <c r="H7998" s="17">
        <v>0</v>
      </c>
      <c r="I7998" s="29" t="s">
        <v>3</v>
      </c>
      <c r="J7998" s="7">
        <v>0</v>
      </c>
      <c r="K7998" s="4">
        <v>1214</v>
      </c>
      <c r="L7998" s="5">
        <v>1214.8580999999999</v>
      </c>
      <c r="M7998">
        <f>51901.06+14475.27</f>
        <v>66376.33</v>
      </c>
      <c r="N7998" s="33">
        <v>1</v>
      </c>
      <c r="O7998" s="50" t="e">
        <f>INDEX([1]Dados!$M$2:$N$26779,MATCH($P7998,[1]Dados!$N$2:$N$26779,),2)</f>
        <v>#N/A</v>
      </c>
      <c r="P7998">
        <v>178439</v>
      </c>
      <c r="Q7998" s="1">
        <v>37344</v>
      </c>
      <c r="R7998" s="1">
        <v>37420</v>
      </c>
      <c r="S7998" t="s">
        <v>959</v>
      </c>
    </row>
    <row r="7999" spans="1:19" x14ac:dyDescent="0.2">
      <c r="A7999" s="7">
        <v>431350</v>
      </c>
      <c r="B7999" s="3">
        <v>87734</v>
      </c>
      <c r="C7999" s="3" t="s">
        <v>40</v>
      </c>
      <c r="D7999" s="2" t="s">
        <v>625</v>
      </c>
      <c r="E7999" s="3">
        <v>20</v>
      </c>
      <c r="F7999" s="17">
        <v>0</v>
      </c>
      <c r="G7999" s="17">
        <v>1</v>
      </c>
      <c r="H7999" s="17">
        <v>0</v>
      </c>
      <c r="I7999" s="29" t="s">
        <v>3</v>
      </c>
      <c r="J7999" s="7">
        <v>0</v>
      </c>
      <c r="K7999" s="4">
        <v>1214</v>
      </c>
      <c r="L7999" s="5">
        <v>1214.8580999999999</v>
      </c>
      <c r="M7999">
        <v>30000</v>
      </c>
      <c r="N7999" s="33">
        <v>1</v>
      </c>
      <c r="O7999" s="50" t="e">
        <f>INDEX([1]Dados!$M$2:$N$26779,MATCH($P7999,[1]Dados!$N$2:$N$26779,),2)</f>
        <v>#N/A</v>
      </c>
      <c r="P7999">
        <v>178521</v>
      </c>
      <c r="Q7999" s="1">
        <v>37344</v>
      </c>
      <c r="R7999" s="1">
        <v>37420</v>
      </c>
      <c r="S7999" t="s">
        <v>959</v>
      </c>
    </row>
    <row r="8000" spans="1:19" x14ac:dyDescent="0.2">
      <c r="A8000" s="7">
        <v>431350</v>
      </c>
      <c r="B8000" s="3">
        <v>87734</v>
      </c>
      <c r="C8000" s="3" t="s">
        <v>40</v>
      </c>
      <c r="D8000" s="2" t="s">
        <v>625</v>
      </c>
      <c r="E8000" s="3">
        <v>20</v>
      </c>
      <c r="F8000" s="17">
        <v>0</v>
      </c>
      <c r="G8000" s="17">
        <v>1</v>
      </c>
      <c r="H8000" s="17">
        <v>0</v>
      </c>
      <c r="I8000" s="29">
        <v>2.13</v>
      </c>
      <c r="J8000" s="7">
        <v>25</v>
      </c>
      <c r="K8000" s="4">
        <v>1214</v>
      </c>
      <c r="L8000" s="5">
        <v>1214.8580999999999</v>
      </c>
      <c r="M8000">
        <v>72000</v>
      </c>
      <c r="N8000" s="33">
        <v>1</v>
      </c>
      <c r="O8000" s="50" t="e">
        <f>INDEX([1]Dados!$M$2:$N$26779,MATCH($P8000,[1]Dados!$N$2:$N$26779,),2)</f>
        <v>#N/A</v>
      </c>
      <c r="P8000">
        <v>178522</v>
      </c>
      <c r="Q8000" s="1">
        <v>37344</v>
      </c>
      <c r="R8000" s="1">
        <v>37420</v>
      </c>
      <c r="S8000" t="s">
        <v>998</v>
      </c>
    </row>
    <row r="8001" spans="1:19" x14ac:dyDescent="0.2">
      <c r="A8001" s="7">
        <v>431350</v>
      </c>
      <c r="B8001" s="3">
        <v>87734</v>
      </c>
      <c r="C8001" s="3" t="s">
        <v>40</v>
      </c>
      <c r="D8001" s="2" t="s">
        <v>625</v>
      </c>
      <c r="E8001" s="3">
        <v>20</v>
      </c>
      <c r="F8001" s="17">
        <v>0</v>
      </c>
      <c r="G8001" s="17">
        <v>1</v>
      </c>
      <c r="H8001" s="17">
        <v>0</v>
      </c>
      <c r="I8001" s="29">
        <v>2.14</v>
      </c>
      <c r="J8001" s="7">
        <v>7</v>
      </c>
      <c r="K8001" s="4">
        <v>1214</v>
      </c>
      <c r="L8001" s="5">
        <v>1214.8580999999999</v>
      </c>
      <c r="M8001">
        <v>72000</v>
      </c>
      <c r="N8001" s="33">
        <v>1</v>
      </c>
      <c r="O8001" s="50" t="e">
        <f>INDEX([1]Dados!$M$2:$N$26779,MATCH($P8001,[1]Dados!$N$2:$N$26779,),2)</f>
        <v>#N/A</v>
      </c>
      <c r="P8001">
        <v>178522</v>
      </c>
      <c r="Q8001" s="1">
        <v>37344</v>
      </c>
      <c r="R8001" s="1">
        <v>37420</v>
      </c>
      <c r="S8001" t="s">
        <v>998</v>
      </c>
    </row>
    <row r="8002" spans="1:19" x14ac:dyDescent="0.2">
      <c r="A8002" s="7">
        <v>431350</v>
      </c>
      <c r="B8002" s="3">
        <v>87734</v>
      </c>
      <c r="C8002" s="3" t="s">
        <v>40</v>
      </c>
      <c r="D8002" s="2" t="s">
        <v>625</v>
      </c>
      <c r="E8002" s="3">
        <v>20</v>
      </c>
      <c r="F8002" s="17">
        <v>0</v>
      </c>
      <c r="G8002" s="17">
        <v>1</v>
      </c>
      <c r="H8002" s="17">
        <v>0</v>
      </c>
      <c r="I8002" s="29">
        <v>2.15</v>
      </c>
      <c r="J8002" s="7">
        <v>18</v>
      </c>
      <c r="K8002" s="4">
        <v>1214</v>
      </c>
      <c r="L8002" s="5">
        <v>1214.8580999999999</v>
      </c>
      <c r="M8002">
        <v>72000</v>
      </c>
      <c r="N8002" s="33">
        <v>1</v>
      </c>
      <c r="O8002" s="50" t="e">
        <f>INDEX([1]Dados!$M$2:$N$26779,MATCH($P8002,[1]Dados!$N$2:$N$26779,),2)</f>
        <v>#N/A</v>
      </c>
      <c r="P8002">
        <v>178522</v>
      </c>
      <c r="Q8002" s="1">
        <v>37344</v>
      </c>
      <c r="R8002" s="1">
        <v>37420</v>
      </c>
      <c r="S8002" t="s">
        <v>998</v>
      </c>
    </row>
    <row r="8003" spans="1:19" x14ac:dyDescent="0.2">
      <c r="A8003" s="7">
        <v>431350</v>
      </c>
      <c r="B8003" s="3">
        <v>87734</v>
      </c>
      <c r="C8003" s="3" t="s">
        <v>40</v>
      </c>
      <c r="D8003" s="2" t="s">
        <v>625</v>
      </c>
      <c r="E8003" s="3">
        <v>20</v>
      </c>
      <c r="F8003" s="17">
        <v>0</v>
      </c>
      <c r="G8003" s="17">
        <v>1</v>
      </c>
      <c r="H8003" s="17">
        <v>0</v>
      </c>
      <c r="I8003" s="29">
        <v>2.16</v>
      </c>
      <c r="J8003" s="7">
        <v>25</v>
      </c>
      <c r="K8003" s="4">
        <v>1214</v>
      </c>
      <c r="L8003" s="5">
        <v>1214.8580999999999</v>
      </c>
      <c r="M8003">
        <v>62524.959999999999</v>
      </c>
      <c r="N8003" s="33">
        <v>1</v>
      </c>
      <c r="O8003" s="50" t="e">
        <f>INDEX([1]Dados!$M$2:$N$26779,MATCH($P8003,[1]Dados!$N$2:$N$26779,),2)</f>
        <v>#N/A</v>
      </c>
      <c r="P8003">
        <v>178524</v>
      </c>
      <c r="Q8003" s="1">
        <v>37344</v>
      </c>
      <c r="R8003" s="1">
        <v>37420</v>
      </c>
      <c r="S8003" t="s">
        <v>998</v>
      </c>
    </row>
    <row r="8004" spans="1:19" x14ac:dyDescent="0.2">
      <c r="A8004" s="7">
        <v>431350</v>
      </c>
      <c r="B8004" s="3">
        <v>87734</v>
      </c>
      <c r="C8004" s="3" t="s">
        <v>40</v>
      </c>
      <c r="D8004" s="2" t="s">
        <v>625</v>
      </c>
      <c r="E8004" s="3">
        <v>20</v>
      </c>
      <c r="F8004" s="17">
        <v>0</v>
      </c>
      <c r="G8004" s="17">
        <v>1</v>
      </c>
      <c r="H8004" s="17">
        <v>0</v>
      </c>
      <c r="I8004" s="29">
        <v>2.17</v>
      </c>
      <c r="J8004" s="7">
        <v>7</v>
      </c>
      <c r="K8004" s="4">
        <v>1214</v>
      </c>
      <c r="L8004" s="5">
        <v>1214.8580999999999</v>
      </c>
      <c r="M8004">
        <v>62524.959999999999</v>
      </c>
      <c r="N8004" s="33">
        <v>1</v>
      </c>
      <c r="O8004" s="50" t="e">
        <f>INDEX([1]Dados!$M$2:$N$26779,MATCH($P8004,[1]Dados!$N$2:$N$26779,),2)</f>
        <v>#N/A</v>
      </c>
      <c r="P8004">
        <v>178524</v>
      </c>
      <c r="Q8004" s="1">
        <v>37344</v>
      </c>
      <c r="R8004" s="1">
        <v>37420</v>
      </c>
      <c r="S8004" t="s">
        <v>998</v>
      </c>
    </row>
    <row r="8005" spans="1:19" x14ac:dyDescent="0.2">
      <c r="A8005" s="7">
        <v>431350</v>
      </c>
      <c r="B8005" s="3">
        <v>87734</v>
      </c>
      <c r="C8005" s="3" t="s">
        <v>40</v>
      </c>
      <c r="D8005" s="2" t="s">
        <v>625</v>
      </c>
      <c r="E8005" s="3">
        <v>20</v>
      </c>
      <c r="F8005" s="17">
        <v>0</v>
      </c>
      <c r="G8005" s="17">
        <v>1</v>
      </c>
      <c r="H8005" s="17">
        <v>0</v>
      </c>
      <c r="I8005" s="29">
        <v>2.1800000000000002</v>
      </c>
      <c r="J8005" s="7">
        <v>14</v>
      </c>
      <c r="K8005" s="4">
        <v>1214</v>
      </c>
      <c r="L8005" s="5">
        <v>1214.8580999999999</v>
      </c>
      <c r="M8005">
        <v>62524.959999999999</v>
      </c>
      <c r="N8005" s="33">
        <v>1</v>
      </c>
      <c r="O8005" s="50" t="e">
        <f>INDEX([1]Dados!$M$2:$N$26779,MATCH($P8005,[1]Dados!$N$2:$N$26779,),2)</f>
        <v>#N/A</v>
      </c>
      <c r="P8005">
        <v>178524</v>
      </c>
      <c r="Q8005" s="1">
        <v>37344</v>
      </c>
      <c r="R8005" s="1">
        <v>37420</v>
      </c>
      <c r="S8005" t="s">
        <v>998</v>
      </c>
    </row>
    <row r="8006" spans="1:19" x14ac:dyDescent="0.2">
      <c r="A8006" s="7">
        <v>431350</v>
      </c>
      <c r="B8006" s="3">
        <v>87734</v>
      </c>
      <c r="C8006" s="3" t="s">
        <v>40</v>
      </c>
      <c r="D8006" s="2" t="s">
        <v>625</v>
      </c>
      <c r="E8006" s="3">
        <v>20</v>
      </c>
      <c r="F8006" s="17">
        <v>0</v>
      </c>
      <c r="G8006" s="17">
        <v>1</v>
      </c>
      <c r="H8006" s="17">
        <v>0</v>
      </c>
      <c r="I8006" s="29">
        <v>2.19</v>
      </c>
      <c r="J8006" s="7">
        <v>33</v>
      </c>
      <c r="K8006" s="4">
        <v>1214</v>
      </c>
      <c r="L8006" s="5">
        <v>1214.8580999999999</v>
      </c>
      <c r="M8006">
        <v>62524.959999999999</v>
      </c>
      <c r="N8006" s="33">
        <v>1</v>
      </c>
      <c r="O8006" s="50" t="e">
        <f>INDEX([1]Dados!$M$2:$N$26779,MATCH($P8006,[1]Dados!$N$2:$N$26779,),2)</f>
        <v>#N/A</v>
      </c>
      <c r="P8006">
        <v>178524</v>
      </c>
      <c r="Q8006" s="1">
        <v>37344</v>
      </c>
      <c r="R8006" s="1">
        <v>37420</v>
      </c>
      <c r="S8006" t="s">
        <v>998</v>
      </c>
    </row>
    <row r="8007" spans="1:19" x14ac:dyDescent="0.2">
      <c r="A8007" s="7">
        <v>431350</v>
      </c>
      <c r="B8007" s="3">
        <v>87734</v>
      </c>
      <c r="C8007" s="3" t="s">
        <v>40</v>
      </c>
      <c r="D8007" s="2" t="s">
        <v>625</v>
      </c>
      <c r="E8007" s="3">
        <v>20</v>
      </c>
      <c r="F8007" s="17">
        <v>0</v>
      </c>
      <c r="G8007" s="17">
        <v>1</v>
      </c>
      <c r="H8007" s="17">
        <v>0</v>
      </c>
      <c r="I8007" s="29">
        <v>2.2000000000000002</v>
      </c>
      <c r="J8007" s="7">
        <v>18</v>
      </c>
      <c r="K8007" s="4">
        <v>1214</v>
      </c>
      <c r="L8007" s="5">
        <v>1214.8580999999999</v>
      </c>
      <c r="M8007">
        <v>62524.959999999999</v>
      </c>
      <c r="N8007" s="33">
        <v>1</v>
      </c>
      <c r="O8007" s="50" t="e">
        <f>INDEX([1]Dados!$M$2:$N$26779,MATCH($P8007,[1]Dados!$N$2:$N$26779,),2)</f>
        <v>#N/A</v>
      </c>
      <c r="P8007">
        <v>178524</v>
      </c>
      <c r="Q8007" s="1">
        <v>37344</v>
      </c>
      <c r="R8007" s="1">
        <v>37420</v>
      </c>
      <c r="S8007" t="s">
        <v>998</v>
      </c>
    </row>
    <row r="8008" spans="1:19" x14ac:dyDescent="0.2">
      <c r="A8008" s="7">
        <v>431350</v>
      </c>
      <c r="B8008" s="3">
        <v>87734</v>
      </c>
      <c r="C8008" s="3" t="s">
        <v>40</v>
      </c>
      <c r="D8008" s="2" t="s">
        <v>625</v>
      </c>
      <c r="E8008" s="3">
        <v>20</v>
      </c>
      <c r="F8008" s="17">
        <v>0</v>
      </c>
      <c r="G8008" s="17">
        <v>1</v>
      </c>
      <c r="H8008" s="17">
        <v>0</v>
      </c>
      <c r="I8008" s="29" t="s">
        <v>3</v>
      </c>
      <c r="J8008" s="7">
        <v>0</v>
      </c>
      <c r="K8008" s="4">
        <v>1214</v>
      </c>
      <c r="L8008" s="5">
        <v>1214.8580999999999</v>
      </c>
      <c r="M8008">
        <f>140298.62+35074.65</f>
        <v>175373.27</v>
      </c>
      <c r="N8008" s="33">
        <v>1</v>
      </c>
      <c r="O8008" s="50" t="e">
        <f>INDEX([1]Dados!$M$2:$N$26779,MATCH($P8008,[1]Dados!$N$2:$N$26779,),2)</f>
        <v>#N/A</v>
      </c>
      <c r="P8008">
        <v>178525</v>
      </c>
      <c r="Q8008" s="1">
        <v>37344</v>
      </c>
      <c r="R8008" s="1">
        <v>37420</v>
      </c>
      <c r="S8008" t="s">
        <v>998</v>
      </c>
    </row>
    <row r="8009" spans="1:19" x14ac:dyDescent="0.2">
      <c r="A8009" s="7">
        <v>431350</v>
      </c>
      <c r="B8009" s="3">
        <v>87734</v>
      </c>
      <c r="C8009" s="3" t="s">
        <v>40</v>
      </c>
      <c r="D8009" s="2" t="s">
        <v>625</v>
      </c>
      <c r="E8009" s="3">
        <v>20</v>
      </c>
      <c r="F8009" s="17">
        <v>0</v>
      </c>
      <c r="G8009" s="17">
        <v>1</v>
      </c>
      <c r="H8009" s="17">
        <v>0</v>
      </c>
      <c r="I8009" s="29">
        <v>2.21</v>
      </c>
      <c r="J8009" s="7">
        <v>25</v>
      </c>
      <c r="K8009" s="4">
        <v>1214</v>
      </c>
      <c r="L8009" s="5">
        <v>1214.8580999999999</v>
      </c>
      <c r="M8009">
        <v>6873.37</v>
      </c>
      <c r="N8009" s="33">
        <v>1</v>
      </c>
      <c r="O8009" s="50" t="e">
        <f>INDEX([1]Dados!$M$2:$N$26779,MATCH($P8009,[1]Dados!$N$2:$N$26779,),2)</f>
        <v>#N/A</v>
      </c>
      <c r="P8009">
        <v>178527</v>
      </c>
      <c r="Q8009" s="1">
        <v>37344</v>
      </c>
      <c r="R8009" s="1">
        <v>37420</v>
      </c>
      <c r="S8009" t="s">
        <v>998</v>
      </c>
    </row>
    <row r="8010" spans="1:19" x14ac:dyDescent="0.2">
      <c r="A8010" s="7">
        <v>431350</v>
      </c>
      <c r="B8010" s="3">
        <v>87734</v>
      </c>
      <c r="C8010" s="3" t="s">
        <v>40</v>
      </c>
      <c r="D8010" s="2" t="s">
        <v>625</v>
      </c>
      <c r="E8010" s="3">
        <v>20</v>
      </c>
      <c r="F8010" s="17">
        <v>0</v>
      </c>
      <c r="G8010" s="17">
        <v>1</v>
      </c>
      <c r="H8010" s="17">
        <v>0</v>
      </c>
      <c r="I8010" s="29">
        <v>2.2200000000000002</v>
      </c>
      <c r="J8010" s="7">
        <v>18</v>
      </c>
      <c r="K8010" s="4">
        <v>1214</v>
      </c>
      <c r="L8010" s="5">
        <v>1214.8580999999999</v>
      </c>
      <c r="M8010">
        <v>6873.37</v>
      </c>
      <c r="N8010" s="33">
        <v>1</v>
      </c>
      <c r="O8010" s="50" t="e">
        <f>INDEX([1]Dados!$M$2:$N$26779,MATCH($P8010,[1]Dados!$N$2:$N$26779,),2)</f>
        <v>#N/A</v>
      </c>
      <c r="P8010">
        <v>178527</v>
      </c>
      <c r="Q8010" s="1">
        <v>37344</v>
      </c>
      <c r="R8010" s="1">
        <v>37420</v>
      </c>
      <c r="S8010" t="s">
        <v>998</v>
      </c>
    </row>
    <row r="8011" spans="1:19" x14ac:dyDescent="0.2">
      <c r="A8011" s="7">
        <v>431350</v>
      </c>
      <c r="B8011" s="3">
        <v>87734</v>
      </c>
      <c r="C8011" s="3" t="s">
        <v>40</v>
      </c>
      <c r="D8011" s="2" t="s">
        <v>625</v>
      </c>
      <c r="E8011" s="3">
        <v>20</v>
      </c>
      <c r="F8011" s="17">
        <v>0</v>
      </c>
      <c r="G8011" s="17">
        <v>1</v>
      </c>
      <c r="H8011" s="17">
        <v>0</v>
      </c>
      <c r="I8011" s="7" t="s">
        <v>3</v>
      </c>
      <c r="J8011" s="7">
        <v>0</v>
      </c>
      <c r="K8011" s="4">
        <v>1220</v>
      </c>
      <c r="L8011" s="5">
        <v>1220.0906</v>
      </c>
      <c r="M8011">
        <v>105260</v>
      </c>
      <c r="N8011" s="33">
        <v>1</v>
      </c>
      <c r="O8011" s="50" t="e">
        <f>INDEX([1]Dados!$M$2:$N$26779,MATCH($P8011,[1]Dados!$N$2:$N$26779,),2)</f>
        <v>#N/A</v>
      </c>
      <c r="P8011">
        <v>178857</v>
      </c>
      <c r="Q8011" s="1">
        <v>37344</v>
      </c>
      <c r="R8011" s="1">
        <v>37420</v>
      </c>
      <c r="S8011" t="s">
        <v>2134</v>
      </c>
    </row>
    <row r="8012" spans="1:19" x14ac:dyDescent="0.2">
      <c r="A8012" s="7">
        <v>431350</v>
      </c>
      <c r="B8012" s="3">
        <v>87734</v>
      </c>
      <c r="C8012" s="3" t="s">
        <v>40</v>
      </c>
      <c r="D8012" s="2" t="s">
        <v>625</v>
      </c>
      <c r="E8012" s="3">
        <v>20</v>
      </c>
      <c r="F8012" s="17">
        <v>0</v>
      </c>
      <c r="G8012" s="17">
        <v>1</v>
      </c>
      <c r="H8012" s="17">
        <v>0</v>
      </c>
      <c r="I8012" s="7">
        <v>3.1</v>
      </c>
      <c r="J8012" s="7">
        <v>22</v>
      </c>
      <c r="K8012" s="4">
        <v>1293</v>
      </c>
      <c r="L8012" s="5">
        <v>1293.0592999999999</v>
      </c>
      <c r="M8012">
        <v>54957.3</v>
      </c>
      <c r="N8012" s="33">
        <v>1</v>
      </c>
      <c r="O8012" s="50" t="e">
        <f>INDEX([1]Dados!$M$2:$N$26779,MATCH($P8012,[1]Dados!$N$2:$N$26779,),2)</f>
        <v>#N/A</v>
      </c>
      <c r="P8012">
        <v>178274</v>
      </c>
      <c r="Q8012" s="1">
        <v>37344</v>
      </c>
      <c r="R8012" s="1">
        <v>37420</v>
      </c>
      <c r="S8012" t="s">
        <v>886</v>
      </c>
    </row>
    <row r="8013" spans="1:19" x14ac:dyDescent="0.2">
      <c r="A8013" s="7">
        <v>431350</v>
      </c>
      <c r="B8013" s="3">
        <v>87734</v>
      </c>
      <c r="C8013" s="3" t="s">
        <v>40</v>
      </c>
      <c r="D8013" s="2" t="s">
        <v>625</v>
      </c>
      <c r="E8013" s="3">
        <v>20</v>
      </c>
      <c r="F8013" s="17">
        <v>0</v>
      </c>
      <c r="G8013" s="17">
        <v>1</v>
      </c>
      <c r="H8013" s="17">
        <v>0</v>
      </c>
      <c r="I8013" s="7">
        <v>3.2</v>
      </c>
      <c r="J8013" s="7">
        <v>15</v>
      </c>
      <c r="K8013" s="4">
        <v>1293</v>
      </c>
      <c r="L8013" s="5">
        <v>1293.0592999999999</v>
      </c>
      <c r="M8013">
        <v>54957.3</v>
      </c>
      <c r="N8013" s="33">
        <v>1</v>
      </c>
      <c r="O8013" s="50" t="e">
        <f>INDEX([1]Dados!$M$2:$N$26779,MATCH($P8013,[1]Dados!$N$2:$N$26779,),2)</f>
        <v>#N/A</v>
      </c>
      <c r="P8013">
        <v>178274</v>
      </c>
      <c r="Q8013" s="1">
        <v>37344</v>
      </c>
      <c r="R8013" s="1">
        <v>37420</v>
      </c>
      <c r="S8013" t="s">
        <v>886</v>
      </c>
    </row>
    <row r="8014" spans="1:19" x14ac:dyDescent="0.2">
      <c r="A8014" s="7">
        <v>431350</v>
      </c>
      <c r="B8014" s="3">
        <v>87734</v>
      </c>
      <c r="C8014" s="3" t="s">
        <v>40</v>
      </c>
      <c r="D8014" s="2" t="s">
        <v>625</v>
      </c>
      <c r="E8014" s="3">
        <v>20</v>
      </c>
      <c r="F8014" s="17">
        <v>0</v>
      </c>
      <c r="G8014" s="17">
        <v>1</v>
      </c>
      <c r="H8014" s="17">
        <v>0</v>
      </c>
      <c r="I8014" s="7">
        <v>3.3</v>
      </c>
      <c r="J8014" s="7">
        <v>0</v>
      </c>
      <c r="K8014" s="4">
        <v>1293</v>
      </c>
      <c r="L8014" s="5">
        <v>1293.0592999999999</v>
      </c>
      <c r="M8014">
        <v>54957.3</v>
      </c>
      <c r="N8014" s="33">
        <v>1</v>
      </c>
      <c r="O8014" s="50" t="e">
        <f>INDEX([1]Dados!$M$2:$N$26779,MATCH($P8014,[1]Dados!$N$2:$N$26779,),2)</f>
        <v>#N/A</v>
      </c>
      <c r="P8014">
        <v>178274</v>
      </c>
      <c r="Q8014" s="1">
        <v>37344</v>
      </c>
      <c r="R8014" s="1">
        <v>37420</v>
      </c>
      <c r="S8014" t="s">
        <v>886</v>
      </c>
    </row>
    <row r="8015" spans="1:19" x14ac:dyDescent="0.2">
      <c r="A8015" s="7">
        <v>431402</v>
      </c>
      <c r="B8015" s="3">
        <v>85987</v>
      </c>
      <c r="C8015" s="3" t="s">
        <v>40</v>
      </c>
      <c r="D8015" s="2" t="s">
        <v>638</v>
      </c>
      <c r="E8015" s="3">
        <v>20</v>
      </c>
      <c r="F8015" s="17">
        <v>0</v>
      </c>
      <c r="G8015" s="17">
        <v>1</v>
      </c>
      <c r="H8015" s="17">
        <v>0</v>
      </c>
      <c r="I8015" s="7">
        <v>1.1000000000000001</v>
      </c>
      <c r="J8015" s="7">
        <v>28</v>
      </c>
      <c r="K8015" s="4">
        <v>1203</v>
      </c>
      <c r="L8015" s="5">
        <v>1203.0829000000001</v>
      </c>
      <c r="M8015">
        <v>15774.48</v>
      </c>
      <c r="N8015" s="33">
        <v>1</v>
      </c>
      <c r="O8015" s="50" t="e">
        <f>INDEX([1]Dados!$M$2:$N$26779,MATCH($P8015,[1]Dados!$N$2:$N$26779,),2)</f>
        <v>#N/A</v>
      </c>
      <c r="P8015">
        <v>177080</v>
      </c>
      <c r="Q8015" s="1">
        <v>37344</v>
      </c>
      <c r="R8015" s="1">
        <v>37419</v>
      </c>
      <c r="S8015" t="s">
        <v>1779</v>
      </c>
    </row>
    <row r="8016" spans="1:19" x14ac:dyDescent="0.2">
      <c r="A8016" s="7">
        <v>431402</v>
      </c>
      <c r="B8016" s="3">
        <v>85987</v>
      </c>
      <c r="C8016" s="3" t="s">
        <v>40</v>
      </c>
      <c r="D8016" s="2" t="s">
        <v>638</v>
      </c>
      <c r="E8016" s="3">
        <v>20</v>
      </c>
      <c r="F8016" s="17">
        <v>0</v>
      </c>
      <c r="G8016" s="17">
        <v>1</v>
      </c>
      <c r="H8016" s="17">
        <v>0</v>
      </c>
      <c r="I8016" s="7">
        <v>1.2</v>
      </c>
      <c r="J8016" s="7">
        <v>28</v>
      </c>
      <c r="K8016" s="4">
        <v>1203</v>
      </c>
      <c r="L8016" s="5">
        <v>1203.0829000000001</v>
      </c>
      <c r="M8016">
        <v>15774.48</v>
      </c>
      <c r="N8016" s="33">
        <v>1</v>
      </c>
      <c r="O8016" s="50" t="e">
        <f>INDEX([1]Dados!$M$2:$N$26779,MATCH($P8016,[1]Dados!$N$2:$N$26779,),2)</f>
        <v>#N/A</v>
      </c>
      <c r="P8016">
        <v>177080</v>
      </c>
      <c r="Q8016" s="1">
        <v>37344</v>
      </c>
      <c r="R8016" s="1">
        <v>37419</v>
      </c>
      <c r="S8016" t="s">
        <v>1779</v>
      </c>
    </row>
    <row r="8017" spans="1:19" x14ac:dyDescent="0.2">
      <c r="A8017" s="7">
        <v>431402</v>
      </c>
      <c r="B8017" s="3">
        <v>85987</v>
      </c>
      <c r="C8017" s="3" t="s">
        <v>40</v>
      </c>
      <c r="D8017" s="2" t="s">
        <v>638</v>
      </c>
      <c r="E8017" s="3">
        <v>20</v>
      </c>
      <c r="F8017" s="17">
        <v>0</v>
      </c>
      <c r="G8017" s="17">
        <v>1</v>
      </c>
      <c r="H8017" s="17">
        <v>0</v>
      </c>
      <c r="I8017" s="7">
        <v>2.1</v>
      </c>
      <c r="J8017" s="7">
        <v>25</v>
      </c>
      <c r="K8017" s="4">
        <v>1214</v>
      </c>
      <c r="L8017" s="5">
        <v>1214.0589</v>
      </c>
      <c r="M8017">
        <v>210600</v>
      </c>
      <c r="N8017" s="33">
        <v>1</v>
      </c>
      <c r="O8017" s="50" t="e">
        <f>INDEX([1]Dados!$M$2:$N$26779,MATCH($P8017,[1]Dados!$N$2:$N$26779,),2)</f>
        <v>#N/A</v>
      </c>
      <c r="P8017">
        <v>178435</v>
      </c>
      <c r="Q8017" s="1">
        <v>37344</v>
      </c>
      <c r="R8017" s="1">
        <v>37419</v>
      </c>
      <c r="S8017" t="s">
        <v>1785</v>
      </c>
    </row>
    <row r="8018" spans="1:19" x14ac:dyDescent="0.2">
      <c r="A8018" s="7">
        <v>431402</v>
      </c>
      <c r="B8018" s="3">
        <v>85987</v>
      </c>
      <c r="C8018" s="3" t="s">
        <v>40</v>
      </c>
      <c r="D8018" s="2" t="s">
        <v>638</v>
      </c>
      <c r="E8018" s="3">
        <v>20</v>
      </c>
      <c r="F8018" s="17">
        <v>0</v>
      </c>
      <c r="G8018" s="17">
        <v>1</v>
      </c>
      <c r="H8018" s="17">
        <v>0</v>
      </c>
      <c r="I8018" s="7">
        <v>2.2000000000000002</v>
      </c>
      <c r="J8018" s="7">
        <v>27</v>
      </c>
      <c r="K8018" s="4">
        <v>1214</v>
      </c>
      <c r="L8018" s="5">
        <v>1214.0589</v>
      </c>
      <c r="M8018">
        <v>210600</v>
      </c>
      <c r="N8018" s="33">
        <v>1</v>
      </c>
      <c r="O8018" s="50" t="e">
        <f>INDEX([1]Dados!$M$2:$N$26779,MATCH($P8018,[1]Dados!$N$2:$N$26779,),2)</f>
        <v>#N/A</v>
      </c>
      <c r="P8018">
        <v>178435</v>
      </c>
      <c r="Q8018" s="1">
        <v>37344</v>
      </c>
      <c r="R8018" s="1">
        <v>37419</v>
      </c>
      <c r="S8018" t="s">
        <v>1785</v>
      </c>
    </row>
    <row r="8019" spans="1:19" x14ac:dyDescent="0.2">
      <c r="A8019" s="7">
        <v>431402</v>
      </c>
      <c r="B8019" s="3">
        <v>85987</v>
      </c>
      <c r="C8019" s="3" t="s">
        <v>40</v>
      </c>
      <c r="D8019" s="2" t="s">
        <v>638</v>
      </c>
      <c r="E8019" s="3">
        <v>20</v>
      </c>
      <c r="F8019" s="17">
        <v>0</v>
      </c>
      <c r="G8019" s="17">
        <v>1</v>
      </c>
      <c r="H8019" s="17">
        <v>0</v>
      </c>
      <c r="I8019" s="7">
        <v>2.2999999999999998</v>
      </c>
      <c r="J8019" s="7">
        <v>20</v>
      </c>
      <c r="K8019" s="4">
        <v>1214</v>
      </c>
      <c r="L8019" s="5">
        <v>1214.0589</v>
      </c>
      <c r="M8019">
        <v>210600</v>
      </c>
      <c r="N8019" s="33">
        <v>1</v>
      </c>
      <c r="O8019" s="50" t="e">
        <f>INDEX([1]Dados!$M$2:$N$26779,MATCH($P8019,[1]Dados!$N$2:$N$26779,),2)</f>
        <v>#N/A</v>
      </c>
      <c r="P8019">
        <v>178435</v>
      </c>
      <c r="Q8019" s="1">
        <v>37344</v>
      </c>
      <c r="R8019" s="1">
        <v>37419</v>
      </c>
      <c r="S8019" t="s">
        <v>1785</v>
      </c>
    </row>
    <row r="8020" spans="1:19" x14ac:dyDescent="0.2">
      <c r="A8020" s="7">
        <v>431402</v>
      </c>
      <c r="B8020" s="3">
        <v>85987</v>
      </c>
      <c r="C8020" s="3" t="s">
        <v>40</v>
      </c>
      <c r="D8020" s="2" t="s">
        <v>638</v>
      </c>
      <c r="E8020" s="3">
        <v>20</v>
      </c>
      <c r="F8020" s="17">
        <v>0</v>
      </c>
      <c r="G8020" s="17">
        <v>1</v>
      </c>
      <c r="H8020" s="17">
        <v>0</v>
      </c>
      <c r="I8020" s="7" t="s">
        <v>3</v>
      </c>
      <c r="J8020" s="7">
        <v>0</v>
      </c>
      <c r="K8020" s="4">
        <v>1214</v>
      </c>
      <c r="L8020" s="5">
        <v>1214.8580999999999</v>
      </c>
      <c r="M8020">
        <v>67000</v>
      </c>
      <c r="N8020" s="33">
        <v>1</v>
      </c>
      <c r="O8020" s="50" t="e">
        <f>INDEX([1]Dados!$M$2:$N$26779,MATCH($P8020,[1]Dados!$N$2:$N$26779,),2)</f>
        <v>#N/A</v>
      </c>
      <c r="P8020">
        <v>178355</v>
      </c>
      <c r="Q8020" s="1">
        <v>37344</v>
      </c>
      <c r="R8020" s="1">
        <v>37419</v>
      </c>
      <c r="S8020" t="s">
        <v>2134</v>
      </c>
    </row>
    <row r="8021" spans="1:19" x14ac:dyDescent="0.2">
      <c r="A8021" s="7">
        <v>431402</v>
      </c>
      <c r="B8021" s="3">
        <v>85987</v>
      </c>
      <c r="C8021" s="3" t="s">
        <v>40</v>
      </c>
      <c r="D8021" s="2" t="s">
        <v>638</v>
      </c>
      <c r="E8021" s="3">
        <v>20</v>
      </c>
      <c r="F8021" s="17">
        <v>0</v>
      </c>
      <c r="G8021" s="17">
        <v>1</v>
      </c>
      <c r="H8021" s="17">
        <v>0</v>
      </c>
      <c r="I8021" s="7">
        <v>3.1</v>
      </c>
      <c r="J8021" s="7">
        <v>11</v>
      </c>
      <c r="K8021" s="4">
        <v>1293</v>
      </c>
      <c r="L8021" s="5">
        <v>1293.0592999999999</v>
      </c>
      <c r="M8021">
        <v>10730.19</v>
      </c>
      <c r="N8021" s="33">
        <v>1</v>
      </c>
      <c r="O8021" s="50" t="e">
        <f>INDEX([1]Dados!$M$2:$N$26779,MATCH($P8021,[1]Dados!$N$2:$N$26779,),2)</f>
        <v>#N/A</v>
      </c>
      <c r="P8021">
        <v>178275</v>
      </c>
      <c r="Q8021" s="1">
        <v>37344</v>
      </c>
      <c r="R8021" s="1">
        <v>37419</v>
      </c>
      <c r="S8021" t="s">
        <v>1783</v>
      </c>
    </row>
    <row r="8022" spans="1:19" x14ac:dyDescent="0.2">
      <c r="A8022" s="7">
        <v>431402</v>
      </c>
      <c r="B8022" s="3">
        <v>85987</v>
      </c>
      <c r="C8022" s="3" t="s">
        <v>40</v>
      </c>
      <c r="D8022" s="2" t="s">
        <v>638</v>
      </c>
      <c r="E8022" s="3">
        <v>20</v>
      </c>
      <c r="F8022" s="17">
        <v>0</v>
      </c>
      <c r="G8022" s="17">
        <v>1</v>
      </c>
      <c r="H8022" s="17">
        <v>0</v>
      </c>
      <c r="I8022" s="7">
        <v>3.2</v>
      </c>
      <c r="J8022" s="7">
        <v>29</v>
      </c>
      <c r="K8022" s="4">
        <v>1293</v>
      </c>
      <c r="L8022" s="5">
        <v>1293.0592999999999</v>
      </c>
      <c r="M8022">
        <v>10730.19</v>
      </c>
      <c r="N8022" s="33">
        <v>1</v>
      </c>
      <c r="O8022" s="50" t="e">
        <f>INDEX([1]Dados!$M$2:$N$26779,MATCH($P8022,[1]Dados!$N$2:$N$26779,),2)</f>
        <v>#N/A</v>
      </c>
      <c r="P8022">
        <v>178275</v>
      </c>
      <c r="Q8022" s="1">
        <v>37344</v>
      </c>
      <c r="R8022" s="1">
        <v>37419</v>
      </c>
      <c r="S8022" t="s">
        <v>1783</v>
      </c>
    </row>
    <row r="8023" spans="1:19" x14ac:dyDescent="0.2">
      <c r="A8023" s="7">
        <v>431402</v>
      </c>
      <c r="B8023" s="3">
        <v>85987</v>
      </c>
      <c r="C8023" s="3" t="s">
        <v>40</v>
      </c>
      <c r="D8023" s="2" t="s">
        <v>638</v>
      </c>
      <c r="E8023" s="3">
        <v>20</v>
      </c>
      <c r="F8023" s="17">
        <v>0</v>
      </c>
      <c r="G8023" s="17">
        <v>1</v>
      </c>
      <c r="H8023" s="17">
        <v>0</v>
      </c>
      <c r="I8023" s="7">
        <v>3.3</v>
      </c>
      <c r="J8023" s="7">
        <v>28</v>
      </c>
      <c r="K8023" s="4">
        <v>1293</v>
      </c>
      <c r="L8023" s="5">
        <v>1293.0592999999999</v>
      </c>
      <c r="M8023">
        <v>10730.19</v>
      </c>
      <c r="N8023" s="33">
        <v>1</v>
      </c>
      <c r="O8023" s="50" t="e">
        <f>INDEX([1]Dados!$M$2:$N$26779,MATCH($P8023,[1]Dados!$N$2:$N$26779,),2)</f>
        <v>#N/A</v>
      </c>
      <c r="P8023">
        <v>178275</v>
      </c>
      <c r="Q8023" s="1">
        <v>37344</v>
      </c>
      <c r="R8023" s="1">
        <v>37419</v>
      </c>
      <c r="S8023" t="s">
        <v>1783</v>
      </c>
    </row>
    <row r="8024" spans="1:19" x14ac:dyDescent="0.2">
      <c r="A8024" s="7">
        <v>431402</v>
      </c>
      <c r="B8024" s="3">
        <v>85987</v>
      </c>
      <c r="C8024" s="3" t="s">
        <v>40</v>
      </c>
      <c r="D8024" s="2" t="s">
        <v>638</v>
      </c>
      <c r="E8024" s="3">
        <v>20</v>
      </c>
      <c r="F8024" s="17">
        <v>0</v>
      </c>
      <c r="G8024" s="17">
        <v>1</v>
      </c>
      <c r="H8024" s="17">
        <v>0</v>
      </c>
      <c r="I8024" s="7">
        <v>3.4</v>
      </c>
      <c r="J8024" s="7">
        <v>22</v>
      </c>
      <c r="K8024" s="4">
        <v>1293</v>
      </c>
      <c r="L8024" s="5">
        <v>1293.0592999999999</v>
      </c>
      <c r="M8024">
        <v>10730.19</v>
      </c>
      <c r="N8024" s="33">
        <v>1</v>
      </c>
      <c r="O8024" s="50" t="e">
        <f>INDEX([1]Dados!$M$2:$N$26779,MATCH($P8024,[1]Dados!$N$2:$N$26779,),2)</f>
        <v>#N/A</v>
      </c>
      <c r="P8024">
        <v>178275</v>
      </c>
      <c r="Q8024" s="1">
        <v>37344</v>
      </c>
      <c r="R8024" s="1">
        <v>37419</v>
      </c>
      <c r="S8024" t="s">
        <v>1783</v>
      </c>
    </row>
    <row r="8025" spans="1:19" x14ac:dyDescent="0.2">
      <c r="A8025" s="7">
        <v>431402</v>
      </c>
      <c r="B8025" s="3">
        <v>85987</v>
      </c>
      <c r="C8025" s="3" t="s">
        <v>40</v>
      </c>
      <c r="D8025" s="2" t="s">
        <v>638</v>
      </c>
      <c r="E8025" s="3">
        <v>20</v>
      </c>
      <c r="F8025" s="17">
        <v>0</v>
      </c>
      <c r="G8025" s="17">
        <v>1</v>
      </c>
      <c r="H8025" s="17">
        <v>0</v>
      </c>
      <c r="I8025" s="7">
        <v>3.5</v>
      </c>
      <c r="J8025" s="7">
        <v>0</v>
      </c>
      <c r="K8025" s="4">
        <v>1293</v>
      </c>
      <c r="L8025" s="5">
        <v>1293.0592999999999</v>
      </c>
      <c r="M8025">
        <v>10730.19</v>
      </c>
      <c r="N8025" s="33">
        <v>1</v>
      </c>
      <c r="O8025" s="50" t="e">
        <f>INDEX([1]Dados!$M$2:$N$26779,MATCH($P8025,[1]Dados!$N$2:$N$26779,),2)</f>
        <v>#N/A</v>
      </c>
      <c r="P8025">
        <v>178275</v>
      </c>
      <c r="Q8025" s="1">
        <v>37344</v>
      </c>
      <c r="R8025" s="1">
        <v>37419</v>
      </c>
      <c r="S8025" t="s">
        <v>1783</v>
      </c>
    </row>
    <row r="8026" spans="1:19" x14ac:dyDescent="0.2">
      <c r="A8026" s="7">
        <v>420260</v>
      </c>
      <c r="B8026" s="3">
        <v>80497</v>
      </c>
      <c r="C8026" s="3" t="s">
        <v>29</v>
      </c>
      <c r="D8026" s="2" t="s">
        <v>295</v>
      </c>
      <c r="E8026" s="3">
        <v>20</v>
      </c>
      <c r="F8026" s="17">
        <v>0</v>
      </c>
      <c r="G8026" s="17">
        <v>1</v>
      </c>
      <c r="H8026" s="17">
        <v>0</v>
      </c>
      <c r="I8026" s="7">
        <v>1.1000000000000001</v>
      </c>
      <c r="J8026" s="7">
        <v>15</v>
      </c>
      <c r="K8026" s="4">
        <v>1203</v>
      </c>
      <c r="L8026" s="5">
        <v>1203.0829000000001</v>
      </c>
      <c r="M8026">
        <v>16204.2</v>
      </c>
      <c r="N8026" s="33">
        <v>1</v>
      </c>
      <c r="O8026" s="50" t="e">
        <f>INDEX([1]Dados!$M$2:$N$26779,MATCH($P8026,[1]Dados!$N$2:$N$26779,),2)</f>
        <v>#N/A</v>
      </c>
      <c r="P8026">
        <v>177081</v>
      </c>
      <c r="Q8026" s="1">
        <v>37344</v>
      </c>
      <c r="R8026" s="1">
        <v>37391</v>
      </c>
      <c r="S8026" t="s">
        <v>889</v>
      </c>
    </row>
    <row r="8027" spans="1:19" x14ac:dyDescent="0.2">
      <c r="A8027" s="7">
        <v>420260</v>
      </c>
      <c r="B8027" s="3">
        <v>80497</v>
      </c>
      <c r="C8027" s="3" t="s">
        <v>29</v>
      </c>
      <c r="D8027" s="2" t="s">
        <v>295</v>
      </c>
      <c r="E8027" s="3">
        <v>20</v>
      </c>
      <c r="F8027" s="17">
        <v>0</v>
      </c>
      <c r="G8027" s="17">
        <v>1</v>
      </c>
      <c r="H8027" s="17">
        <v>0</v>
      </c>
      <c r="I8027" s="7">
        <v>1.2</v>
      </c>
      <c r="J8027" s="7">
        <v>25</v>
      </c>
      <c r="K8027" s="4">
        <v>1203</v>
      </c>
      <c r="L8027" s="5">
        <v>1203.0829000000001</v>
      </c>
      <c r="M8027">
        <v>16204.2</v>
      </c>
      <c r="N8027" s="33">
        <v>1</v>
      </c>
      <c r="O8027" s="50" t="e">
        <f>INDEX([1]Dados!$M$2:$N$26779,MATCH($P8027,[1]Dados!$N$2:$N$26779,),2)</f>
        <v>#N/A</v>
      </c>
      <c r="P8027">
        <v>177081</v>
      </c>
      <c r="Q8027" s="1">
        <v>37344</v>
      </c>
      <c r="R8027" s="1">
        <v>37391</v>
      </c>
      <c r="S8027" t="s">
        <v>889</v>
      </c>
    </row>
    <row r="8028" spans="1:19" x14ac:dyDescent="0.2">
      <c r="A8028" s="7">
        <v>420260</v>
      </c>
      <c r="B8028" s="3">
        <v>80497</v>
      </c>
      <c r="C8028" s="3" t="s">
        <v>29</v>
      </c>
      <c r="D8028" s="2" t="s">
        <v>295</v>
      </c>
      <c r="E8028" s="3">
        <v>20</v>
      </c>
      <c r="F8028" s="17">
        <v>0</v>
      </c>
      <c r="G8028" s="17">
        <v>1</v>
      </c>
      <c r="H8028" s="17">
        <v>0</v>
      </c>
      <c r="I8028" s="7">
        <v>2.1</v>
      </c>
      <c r="J8028" s="7">
        <v>14</v>
      </c>
      <c r="K8028" s="4">
        <v>1214</v>
      </c>
      <c r="L8028" s="5">
        <v>1214.0589</v>
      </c>
      <c r="M8028">
        <v>167400</v>
      </c>
      <c r="N8028" s="33">
        <v>1</v>
      </c>
      <c r="O8028" s="50" t="e">
        <f>INDEX([1]Dados!$M$2:$N$26779,MATCH($P8028,[1]Dados!$N$2:$N$26779,),2)</f>
        <v>#N/A</v>
      </c>
      <c r="P8028">
        <v>178438</v>
      </c>
      <c r="Q8028" s="1">
        <v>37344</v>
      </c>
      <c r="R8028" s="1">
        <v>37391</v>
      </c>
      <c r="S8028" t="s">
        <v>915</v>
      </c>
    </row>
    <row r="8029" spans="1:19" x14ac:dyDescent="0.2">
      <c r="A8029" s="7">
        <v>420260</v>
      </c>
      <c r="B8029" s="3">
        <v>80497</v>
      </c>
      <c r="C8029" s="3" t="s">
        <v>29</v>
      </c>
      <c r="D8029" s="2" t="s">
        <v>295</v>
      </c>
      <c r="E8029" s="3">
        <v>20</v>
      </c>
      <c r="F8029" s="17">
        <v>0</v>
      </c>
      <c r="G8029" s="17">
        <v>1</v>
      </c>
      <c r="H8029" s="17">
        <v>0</v>
      </c>
      <c r="I8029" s="7">
        <v>2.2000000000000002</v>
      </c>
      <c r="J8029" s="7">
        <v>18</v>
      </c>
      <c r="K8029" s="4">
        <v>1214</v>
      </c>
      <c r="L8029" s="5">
        <v>1214.0589</v>
      </c>
      <c r="M8029">
        <v>167400</v>
      </c>
      <c r="N8029" s="33">
        <v>1</v>
      </c>
      <c r="O8029" s="50" t="e">
        <f>INDEX([1]Dados!$M$2:$N$26779,MATCH($P8029,[1]Dados!$N$2:$N$26779,),2)</f>
        <v>#N/A</v>
      </c>
      <c r="P8029">
        <v>178438</v>
      </c>
      <c r="Q8029" s="1">
        <v>37344</v>
      </c>
      <c r="R8029" s="1">
        <v>37391</v>
      </c>
      <c r="S8029" t="s">
        <v>915</v>
      </c>
    </row>
    <row r="8030" spans="1:19" x14ac:dyDescent="0.2">
      <c r="A8030" s="7">
        <v>420260</v>
      </c>
      <c r="B8030" s="3">
        <v>80497</v>
      </c>
      <c r="C8030" s="3" t="s">
        <v>29</v>
      </c>
      <c r="D8030" s="2" t="s">
        <v>295</v>
      </c>
      <c r="E8030" s="3">
        <v>20</v>
      </c>
      <c r="F8030" s="17">
        <v>0</v>
      </c>
      <c r="G8030" s="17">
        <v>1</v>
      </c>
      <c r="H8030" s="17">
        <v>0</v>
      </c>
      <c r="I8030" s="7">
        <v>2.2999999999999998</v>
      </c>
      <c r="J8030" s="7">
        <v>27</v>
      </c>
      <c r="K8030" s="4">
        <v>1214</v>
      </c>
      <c r="L8030" s="5">
        <v>1214.0589</v>
      </c>
      <c r="M8030">
        <v>167400</v>
      </c>
      <c r="N8030" s="33">
        <v>1</v>
      </c>
      <c r="O8030" s="50" t="e">
        <f>INDEX([1]Dados!$M$2:$N$26779,MATCH($P8030,[1]Dados!$N$2:$N$26779,),2)</f>
        <v>#N/A</v>
      </c>
      <c r="P8030">
        <v>178438</v>
      </c>
      <c r="Q8030" s="1">
        <v>37344</v>
      </c>
      <c r="R8030" s="1">
        <v>37391</v>
      </c>
      <c r="S8030" t="s">
        <v>915</v>
      </c>
    </row>
    <row r="8031" spans="1:19" x14ac:dyDescent="0.2">
      <c r="A8031" s="7">
        <v>420260</v>
      </c>
      <c r="B8031" s="3">
        <v>80497</v>
      </c>
      <c r="C8031" s="3" t="s">
        <v>29</v>
      </c>
      <c r="D8031" s="2" t="s">
        <v>295</v>
      </c>
      <c r="E8031" s="3">
        <v>20</v>
      </c>
      <c r="F8031" s="17">
        <v>0</v>
      </c>
      <c r="G8031" s="17">
        <v>1</v>
      </c>
      <c r="H8031" s="17">
        <v>0</v>
      </c>
      <c r="I8031" s="7">
        <v>2.4</v>
      </c>
      <c r="J8031" s="7">
        <v>24</v>
      </c>
      <c r="K8031" s="4">
        <v>1214</v>
      </c>
      <c r="L8031" s="5">
        <v>1214.0589</v>
      </c>
      <c r="M8031">
        <v>167400</v>
      </c>
      <c r="N8031" s="33">
        <v>1</v>
      </c>
      <c r="O8031" s="50" t="e">
        <f>INDEX([1]Dados!$M$2:$N$26779,MATCH($P8031,[1]Dados!$N$2:$N$26779,),2)</f>
        <v>#N/A</v>
      </c>
      <c r="P8031">
        <v>178438</v>
      </c>
      <c r="Q8031" s="1">
        <v>37344</v>
      </c>
      <c r="R8031" s="1">
        <v>37391</v>
      </c>
      <c r="S8031" t="s">
        <v>915</v>
      </c>
    </row>
    <row r="8032" spans="1:19" x14ac:dyDescent="0.2">
      <c r="A8032" s="7">
        <v>420260</v>
      </c>
      <c r="B8032" s="3">
        <v>80497</v>
      </c>
      <c r="C8032" s="3" t="s">
        <v>29</v>
      </c>
      <c r="D8032" s="2" t="s">
        <v>295</v>
      </c>
      <c r="E8032" s="3">
        <v>20</v>
      </c>
      <c r="F8032" s="17">
        <v>0</v>
      </c>
      <c r="G8032" s="17">
        <v>1</v>
      </c>
      <c r="H8032" s="17">
        <v>0</v>
      </c>
      <c r="I8032" s="7">
        <v>2.5</v>
      </c>
      <c r="J8032" s="7">
        <v>30</v>
      </c>
      <c r="K8032" s="4">
        <v>1214</v>
      </c>
      <c r="L8032" s="5">
        <v>1214.8577</v>
      </c>
      <c r="M8032">
        <v>115991.75</v>
      </c>
      <c r="N8032" s="33">
        <v>1</v>
      </c>
      <c r="O8032" s="50" t="e">
        <f>INDEX([1]Dados!$M$2:$N$26779,MATCH($P8032,[1]Dados!$N$2:$N$26779,),2)</f>
        <v>#N/A</v>
      </c>
      <c r="P8032">
        <v>177176</v>
      </c>
      <c r="Q8032" s="1">
        <v>37344</v>
      </c>
      <c r="R8032" s="1">
        <v>37391</v>
      </c>
      <c r="S8032" t="s">
        <v>914</v>
      </c>
    </row>
    <row r="8033" spans="1:19" x14ac:dyDescent="0.2">
      <c r="A8033" s="7">
        <v>420260</v>
      </c>
      <c r="B8033" s="3">
        <v>80497</v>
      </c>
      <c r="C8033" s="3" t="s">
        <v>29</v>
      </c>
      <c r="D8033" s="2" t="s">
        <v>295</v>
      </c>
      <c r="E8033" s="3">
        <v>20</v>
      </c>
      <c r="F8033" s="17">
        <v>0</v>
      </c>
      <c r="G8033" s="17">
        <v>1</v>
      </c>
      <c r="H8033" s="17">
        <v>0</v>
      </c>
      <c r="I8033" s="7">
        <v>3.1</v>
      </c>
      <c r="J8033" s="7">
        <v>22</v>
      </c>
      <c r="K8033" s="4">
        <v>1293</v>
      </c>
      <c r="L8033" s="5">
        <v>1293.0592999999999</v>
      </c>
      <c r="M8033">
        <v>11679.63</v>
      </c>
      <c r="N8033" s="33">
        <v>1</v>
      </c>
      <c r="O8033" s="50" t="e">
        <f>INDEX([1]Dados!$M$2:$N$26779,MATCH($P8033,[1]Dados!$N$2:$N$26779,),2)</f>
        <v>#N/A</v>
      </c>
      <c r="P8033">
        <v>178276</v>
      </c>
      <c r="Q8033" s="1">
        <v>37344</v>
      </c>
      <c r="R8033" s="1">
        <v>37391</v>
      </c>
      <c r="S8033" t="s">
        <v>886</v>
      </c>
    </row>
    <row r="8034" spans="1:19" x14ac:dyDescent="0.2">
      <c r="A8034" s="7">
        <v>420395</v>
      </c>
      <c r="B8034" s="3">
        <v>81027</v>
      </c>
      <c r="C8034" s="3" t="s">
        <v>29</v>
      </c>
      <c r="D8034" s="2" t="s">
        <v>345</v>
      </c>
      <c r="E8034" s="3">
        <v>20</v>
      </c>
      <c r="F8034" s="17">
        <v>0</v>
      </c>
      <c r="G8034" s="17">
        <v>1</v>
      </c>
      <c r="H8034" s="17">
        <v>0</v>
      </c>
      <c r="I8034" s="7">
        <v>1.1000000000000001</v>
      </c>
      <c r="J8034" s="7">
        <v>17</v>
      </c>
      <c r="K8034" s="4">
        <v>1203</v>
      </c>
      <c r="L8034" s="5">
        <v>1203.0597</v>
      </c>
      <c r="M8034">
        <v>41375.93</v>
      </c>
      <c r="N8034" s="33">
        <v>1</v>
      </c>
      <c r="O8034" s="50" t="e">
        <f>INDEX([1]Dados!$M$2:$N$26779,MATCH($P8034,[1]Dados!$N$2:$N$26779,),2)</f>
        <v>#N/A</v>
      </c>
      <c r="P8034">
        <v>177082</v>
      </c>
      <c r="Q8034" s="1">
        <v>37343</v>
      </c>
      <c r="R8034" s="1">
        <v>37370</v>
      </c>
      <c r="S8034" t="s">
        <v>889</v>
      </c>
    </row>
    <row r="8035" spans="1:19" x14ac:dyDescent="0.2">
      <c r="A8035" s="7">
        <v>420395</v>
      </c>
      <c r="B8035" s="3">
        <v>81027</v>
      </c>
      <c r="C8035" s="3" t="s">
        <v>29</v>
      </c>
      <c r="D8035" s="2" t="s">
        <v>345</v>
      </c>
      <c r="E8035" s="3">
        <v>20</v>
      </c>
      <c r="F8035" s="17">
        <v>0</v>
      </c>
      <c r="G8035" s="17">
        <v>1</v>
      </c>
      <c r="H8035" s="17">
        <v>0</v>
      </c>
      <c r="I8035" s="7">
        <v>1.2</v>
      </c>
      <c r="J8035" s="7">
        <v>15</v>
      </c>
      <c r="K8035" s="4">
        <v>1203</v>
      </c>
      <c r="L8035" s="5">
        <v>1203.0597</v>
      </c>
      <c r="M8035">
        <v>41375.93</v>
      </c>
      <c r="N8035" s="33">
        <v>1</v>
      </c>
      <c r="O8035" s="50" t="e">
        <f>INDEX([1]Dados!$M$2:$N$26779,MATCH($P8035,[1]Dados!$N$2:$N$26779,),2)</f>
        <v>#N/A</v>
      </c>
      <c r="P8035">
        <v>177082</v>
      </c>
      <c r="Q8035" s="1">
        <v>37343</v>
      </c>
      <c r="R8035" s="1">
        <v>37370</v>
      </c>
      <c r="S8035" t="s">
        <v>889</v>
      </c>
    </row>
    <row r="8036" spans="1:19" x14ac:dyDescent="0.2">
      <c r="A8036" s="7">
        <v>420395</v>
      </c>
      <c r="B8036" s="3">
        <v>81027</v>
      </c>
      <c r="C8036" s="3" t="s">
        <v>29</v>
      </c>
      <c r="D8036" s="2" t="s">
        <v>345</v>
      </c>
      <c r="E8036" s="3">
        <v>20</v>
      </c>
      <c r="F8036" s="17">
        <v>0</v>
      </c>
      <c r="G8036" s="17">
        <v>1</v>
      </c>
      <c r="H8036" s="17">
        <v>0</v>
      </c>
      <c r="I8036" s="7">
        <v>1.3</v>
      </c>
      <c r="J8036" s="7">
        <v>15</v>
      </c>
      <c r="K8036" s="4">
        <v>1203</v>
      </c>
      <c r="L8036" s="5">
        <v>1203.0597</v>
      </c>
      <c r="M8036">
        <v>41375.93</v>
      </c>
      <c r="N8036" s="33">
        <v>1</v>
      </c>
      <c r="O8036" s="50" t="e">
        <f>INDEX([1]Dados!$M$2:$N$26779,MATCH($P8036,[1]Dados!$N$2:$N$26779,),2)</f>
        <v>#N/A</v>
      </c>
      <c r="P8036">
        <v>177082</v>
      </c>
      <c r="Q8036" s="1">
        <v>37343</v>
      </c>
      <c r="R8036" s="1">
        <v>37370</v>
      </c>
      <c r="S8036" t="s">
        <v>889</v>
      </c>
    </row>
    <row r="8037" spans="1:19" x14ac:dyDescent="0.2">
      <c r="A8037" s="7">
        <v>420395</v>
      </c>
      <c r="B8037" s="3">
        <v>81027</v>
      </c>
      <c r="C8037" s="3" t="s">
        <v>29</v>
      </c>
      <c r="D8037" s="2" t="s">
        <v>345</v>
      </c>
      <c r="E8037" s="3">
        <v>20</v>
      </c>
      <c r="F8037" s="17">
        <v>0</v>
      </c>
      <c r="G8037" s="17">
        <v>1</v>
      </c>
      <c r="H8037" s="17">
        <v>0</v>
      </c>
      <c r="I8037" s="7">
        <v>1.4</v>
      </c>
      <c r="J8037" s="7">
        <v>25</v>
      </c>
      <c r="K8037" s="4">
        <v>1203</v>
      </c>
      <c r="L8037" s="5">
        <v>1203.0597</v>
      </c>
      <c r="M8037">
        <v>41375.93</v>
      </c>
      <c r="N8037" s="33">
        <v>1</v>
      </c>
      <c r="O8037" s="50" t="e">
        <f>INDEX([1]Dados!$M$2:$N$26779,MATCH($P8037,[1]Dados!$N$2:$N$26779,),2)</f>
        <v>#N/A</v>
      </c>
      <c r="P8037">
        <v>177082</v>
      </c>
      <c r="Q8037" s="1">
        <v>37343</v>
      </c>
      <c r="R8037" s="1">
        <v>37370</v>
      </c>
      <c r="S8037" t="s">
        <v>889</v>
      </c>
    </row>
    <row r="8038" spans="1:19" x14ac:dyDescent="0.2">
      <c r="A8038" s="7">
        <v>420395</v>
      </c>
      <c r="B8038" s="3">
        <v>81027</v>
      </c>
      <c r="C8038" s="3" t="s">
        <v>29</v>
      </c>
      <c r="D8038" s="2" t="s">
        <v>345</v>
      </c>
      <c r="E8038" s="3">
        <v>20</v>
      </c>
      <c r="F8038" s="17">
        <v>0</v>
      </c>
      <c r="G8038" s="17">
        <v>1</v>
      </c>
      <c r="H8038" s="17">
        <v>0</v>
      </c>
      <c r="I8038" s="7">
        <v>1.5</v>
      </c>
      <c r="J8038" s="7">
        <v>25</v>
      </c>
      <c r="K8038" s="4">
        <v>1203</v>
      </c>
      <c r="L8038" s="5">
        <v>1203.0597</v>
      </c>
      <c r="M8038">
        <v>41375.93</v>
      </c>
      <c r="N8038" s="33">
        <v>1</v>
      </c>
      <c r="O8038" s="50" t="e">
        <f>INDEX([1]Dados!$M$2:$N$26779,MATCH($P8038,[1]Dados!$N$2:$N$26779,),2)</f>
        <v>#N/A</v>
      </c>
      <c r="P8038">
        <v>177082</v>
      </c>
      <c r="Q8038" s="1">
        <v>37343</v>
      </c>
      <c r="R8038" s="1">
        <v>37370</v>
      </c>
      <c r="S8038" t="s">
        <v>889</v>
      </c>
    </row>
    <row r="8039" spans="1:19" x14ac:dyDescent="0.2">
      <c r="A8039" s="7">
        <v>420395</v>
      </c>
      <c r="B8039" s="3">
        <v>81027</v>
      </c>
      <c r="C8039" s="3" t="s">
        <v>29</v>
      </c>
      <c r="D8039" s="2" t="s">
        <v>345</v>
      </c>
      <c r="E8039" s="3">
        <v>20</v>
      </c>
      <c r="F8039" s="17">
        <v>0</v>
      </c>
      <c r="G8039" s="17">
        <v>1</v>
      </c>
      <c r="H8039" s="17">
        <v>0</v>
      </c>
      <c r="I8039" s="7">
        <v>1.6</v>
      </c>
      <c r="J8039" s="7">
        <v>25</v>
      </c>
      <c r="K8039" s="4">
        <v>1203</v>
      </c>
      <c r="L8039" s="5">
        <v>1203.0597</v>
      </c>
      <c r="M8039">
        <v>41375.93</v>
      </c>
      <c r="N8039" s="33">
        <v>1</v>
      </c>
      <c r="O8039" s="50" t="e">
        <f>INDEX([1]Dados!$M$2:$N$26779,MATCH($P8039,[1]Dados!$N$2:$N$26779,),2)</f>
        <v>#N/A</v>
      </c>
      <c r="P8039">
        <v>177082</v>
      </c>
      <c r="Q8039" s="1">
        <v>37343</v>
      </c>
      <c r="R8039" s="1">
        <v>37370</v>
      </c>
      <c r="S8039" t="s">
        <v>889</v>
      </c>
    </row>
    <row r="8040" spans="1:19" x14ac:dyDescent="0.2">
      <c r="A8040" s="7">
        <v>420395</v>
      </c>
      <c r="B8040" s="3">
        <v>81027</v>
      </c>
      <c r="C8040" s="3" t="s">
        <v>29</v>
      </c>
      <c r="D8040" s="2" t="s">
        <v>345</v>
      </c>
      <c r="E8040" s="3">
        <v>20</v>
      </c>
      <c r="F8040" s="17">
        <v>0</v>
      </c>
      <c r="G8040" s="17">
        <v>1</v>
      </c>
      <c r="H8040" s="17">
        <v>0</v>
      </c>
      <c r="I8040" s="7">
        <v>2.2000000000000002</v>
      </c>
      <c r="J8040" s="7">
        <v>1</v>
      </c>
      <c r="K8040" s="4">
        <v>1214</v>
      </c>
      <c r="L8040" s="5">
        <v>1214.0587</v>
      </c>
      <c r="M8040">
        <v>294005.88</v>
      </c>
      <c r="N8040" s="33">
        <v>1</v>
      </c>
      <c r="O8040" s="50" t="e">
        <f>INDEX([1]Dados!$M$2:$N$26779,MATCH($P8040,[1]Dados!$N$2:$N$26779,),2)</f>
        <v>#N/A</v>
      </c>
      <c r="P8040">
        <v>177177</v>
      </c>
      <c r="Q8040" s="1">
        <v>37343</v>
      </c>
      <c r="R8040" s="1">
        <v>37370</v>
      </c>
      <c r="S8040" t="s">
        <v>914</v>
      </c>
    </row>
    <row r="8041" spans="1:19" x14ac:dyDescent="0.2">
      <c r="A8041" s="7">
        <v>420395</v>
      </c>
      <c r="B8041" s="3">
        <v>81027</v>
      </c>
      <c r="C8041" s="3" t="s">
        <v>29</v>
      </c>
      <c r="D8041" s="2" t="s">
        <v>345</v>
      </c>
      <c r="E8041" s="3">
        <v>20</v>
      </c>
      <c r="F8041" s="17">
        <v>0</v>
      </c>
      <c r="G8041" s="17">
        <v>1</v>
      </c>
      <c r="H8041" s="17">
        <v>0</v>
      </c>
      <c r="I8041" s="7">
        <v>2.2999999999999998</v>
      </c>
      <c r="J8041" s="7">
        <v>0</v>
      </c>
      <c r="K8041" s="4">
        <v>1214</v>
      </c>
      <c r="L8041" s="5">
        <v>1214.0587</v>
      </c>
      <c r="M8041">
        <v>294005.88</v>
      </c>
      <c r="N8041" s="33">
        <v>1</v>
      </c>
      <c r="O8041" s="50" t="e">
        <f>INDEX([1]Dados!$M$2:$N$26779,MATCH($P8041,[1]Dados!$N$2:$N$26779,),2)</f>
        <v>#N/A</v>
      </c>
      <c r="P8041">
        <v>177177</v>
      </c>
      <c r="Q8041" s="1">
        <v>37343</v>
      </c>
      <c r="R8041" s="1">
        <v>37370</v>
      </c>
      <c r="S8041" t="s">
        <v>914</v>
      </c>
    </row>
    <row r="8042" spans="1:19" x14ac:dyDescent="0.2">
      <c r="A8042" s="7">
        <v>420395</v>
      </c>
      <c r="B8042" s="3">
        <v>81027</v>
      </c>
      <c r="C8042" s="3" t="s">
        <v>29</v>
      </c>
      <c r="D8042" s="2" t="s">
        <v>345</v>
      </c>
      <c r="E8042" s="3">
        <v>20</v>
      </c>
      <c r="F8042" s="17">
        <v>0</v>
      </c>
      <c r="G8042" s="17">
        <v>1</v>
      </c>
      <c r="H8042" s="17">
        <v>0</v>
      </c>
      <c r="I8042" s="7">
        <v>2.4</v>
      </c>
      <c r="J8042" s="7">
        <v>15</v>
      </c>
      <c r="K8042" s="4">
        <v>1214</v>
      </c>
      <c r="L8042" s="5">
        <v>1214.0587</v>
      </c>
      <c r="M8042">
        <v>294005.88</v>
      </c>
      <c r="N8042" s="33">
        <v>1</v>
      </c>
      <c r="O8042" s="50" t="e">
        <f>INDEX([1]Dados!$M$2:$N$26779,MATCH($P8042,[1]Dados!$N$2:$N$26779,),2)</f>
        <v>#N/A</v>
      </c>
      <c r="P8042">
        <v>177177</v>
      </c>
      <c r="Q8042" s="1">
        <v>37343</v>
      </c>
      <c r="R8042" s="1">
        <v>37370</v>
      </c>
      <c r="S8042" t="s">
        <v>914</v>
      </c>
    </row>
    <row r="8043" spans="1:19" x14ac:dyDescent="0.2">
      <c r="A8043" s="7">
        <v>420395</v>
      </c>
      <c r="B8043" s="3">
        <v>81027</v>
      </c>
      <c r="C8043" s="3" t="s">
        <v>29</v>
      </c>
      <c r="D8043" s="2" t="s">
        <v>345</v>
      </c>
      <c r="E8043" s="3">
        <v>20</v>
      </c>
      <c r="F8043" s="17">
        <v>0</v>
      </c>
      <c r="G8043" s="17">
        <v>1</v>
      </c>
      <c r="H8043" s="17">
        <v>0</v>
      </c>
      <c r="I8043" s="7">
        <v>2.1</v>
      </c>
      <c r="J8043" s="7">
        <v>0</v>
      </c>
      <c r="K8043" s="4">
        <v>1214</v>
      </c>
      <c r="L8043" s="5">
        <v>1214.0589</v>
      </c>
      <c r="M8043">
        <v>625500</v>
      </c>
      <c r="N8043" s="33">
        <v>1</v>
      </c>
      <c r="O8043" s="50" t="e">
        <f>INDEX([1]Dados!$M$2:$N$26779,MATCH($P8043,[1]Dados!$N$2:$N$26779,),2)</f>
        <v>#N/A</v>
      </c>
      <c r="P8043">
        <v>178442</v>
      </c>
      <c r="Q8043" s="1">
        <v>37343</v>
      </c>
      <c r="R8043" s="1">
        <v>37370</v>
      </c>
      <c r="S8043" t="s">
        <v>915</v>
      </c>
    </row>
    <row r="8044" spans="1:19" x14ac:dyDescent="0.2">
      <c r="A8044" s="7">
        <v>420395</v>
      </c>
      <c r="B8044" s="3">
        <v>81027</v>
      </c>
      <c r="C8044" s="3" t="s">
        <v>29</v>
      </c>
      <c r="D8044" s="2" t="s">
        <v>345</v>
      </c>
      <c r="E8044" s="3">
        <v>20</v>
      </c>
      <c r="F8044" s="17">
        <v>0</v>
      </c>
      <c r="G8044" s="17">
        <v>1</v>
      </c>
      <c r="H8044" s="17">
        <v>0</v>
      </c>
      <c r="I8044" s="7">
        <v>3.1</v>
      </c>
      <c r="J8044" s="7">
        <v>22</v>
      </c>
      <c r="K8044" s="4">
        <v>1293</v>
      </c>
      <c r="L8044" s="5">
        <v>1293.0592999999999</v>
      </c>
      <c r="M8044">
        <v>19124.04</v>
      </c>
      <c r="N8044" s="33">
        <v>1</v>
      </c>
      <c r="O8044" s="50" t="e">
        <f>INDEX([1]Dados!$M$2:$N$26779,MATCH($P8044,[1]Dados!$N$2:$N$26779,),2)</f>
        <v>#N/A</v>
      </c>
      <c r="P8044">
        <v>178277</v>
      </c>
      <c r="Q8044" s="1">
        <v>37343</v>
      </c>
      <c r="R8044" s="1">
        <v>37370</v>
      </c>
      <c r="S8044" t="s">
        <v>886</v>
      </c>
    </row>
    <row r="8045" spans="1:19" x14ac:dyDescent="0.2">
      <c r="A8045" s="7">
        <v>420700</v>
      </c>
      <c r="B8045" s="3">
        <v>81370</v>
      </c>
      <c r="C8045" s="3" t="s">
        <v>29</v>
      </c>
      <c r="D8045" s="2" t="s">
        <v>469</v>
      </c>
      <c r="E8045" s="3">
        <v>20</v>
      </c>
      <c r="F8045" s="17">
        <v>0</v>
      </c>
      <c r="G8045" s="17">
        <v>1</v>
      </c>
      <c r="H8045" s="17">
        <v>0</v>
      </c>
      <c r="I8045" s="7">
        <v>1.1000000000000001</v>
      </c>
      <c r="J8045" s="7">
        <v>25</v>
      </c>
      <c r="K8045" s="4">
        <v>1203</v>
      </c>
      <c r="L8045" s="5">
        <v>1203.0829000000001</v>
      </c>
      <c r="M8045">
        <v>141879.19</v>
      </c>
      <c r="N8045" s="3">
        <v>1</v>
      </c>
      <c r="O8045" s="50" t="e">
        <f>INDEX([1]Dados!$M$2:$N$26779,MATCH($P8045,[1]Dados!$N$2:$N$26779,),2)</f>
        <v>#N/A</v>
      </c>
      <c r="P8045">
        <v>177083</v>
      </c>
      <c r="Q8045" s="1">
        <v>37341</v>
      </c>
      <c r="R8045" s="1">
        <v>37377</v>
      </c>
      <c r="S8045" t="s">
        <v>889</v>
      </c>
    </row>
    <row r="8046" spans="1:19" x14ac:dyDescent="0.2">
      <c r="A8046" s="7">
        <v>420700</v>
      </c>
      <c r="B8046" s="3">
        <v>81370</v>
      </c>
      <c r="C8046" s="3" t="s">
        <v>29</v>
      </c>
      <c r="D8046" s="2" t="s">
        <v>469</v>
      </c>
      <c r="E8046" s="3">
        <v>20</v>
      </c>
      <c r="F8046" s="17">
        <v>0</v>
      </c>
      <c r="G8046" s="17">
        <v>1</v>
      </c>
      <c r="H8046" s="17">
        <v>0</v>
      </c>
      <c r="I8046" s="7">
        <v>1.2</v>
      </c>
      <c r="J8046" s="7">
        <v>15</v>
      </c>
      <c r="K8046" s="4">
        <v>1203</v>
      </c>
      <c r="L8046" s="5">
        <v>1203.0829000000001</v>
      </c>
      <c r="M8046">
        <v>141879.19</v>
      </c>
      <c r="N8046" s="3">
        <v>1</v>
      </c>
      <c r="O8046" s="50" t="e">
        <f>INDEX([1]Dados!$M$2:$N$26779,MATCH($P8046,[1]Dados!$N$2:$N$26779,),2)</f>
        <v>#N/A</v>
      </c>
      <c r="P8046">
        <v>177083</v>
      </c>
      <c r="Q8046" s="1">
        <v>37341</v>
      </c>
      <c r="R8046" s="1">
        <v>37377</v>
      </c>
      <c r="S8046" t="s">
        <v>889</v>
      </c>
    </row>
    <row r="8047" spans="1:19" x14ac:dyDescent="0.2">
      <c r="A8047" s="7">
        <v>420700</v>
      </c>
      <c r="B8047" s="3">
        <v>81370</v>
      </c>
      <c r="C8047" s="3" t="s">
        <v>29</v>
      </c>
      <c r="D8047" s="2" t="s">
        <v>469</v>
      </c>
      <c r="E8047" s="3">
        <v>20</v>
      </c>
      <c r="F8047" s="17">
        <v>0</v>
      </c>
      <c r="G8047" s="17">
        <v>1</v>
      </c>
      <c r="H8047" s="17">
        <v>0</v>
      </c>
      <c r="I8047" s="7">
        <v>2.1</v>
      </c>
      <c r="J8047" s="7">
        <v>25</v>
      </c>
      <c r="K8047" s="4">
        <v>1214</v>
      </c>
      <c r="L8047" s="5">
        <v>1214.0589</v>
      </c>
      <c r="M8047">
        <v>1706100</v>
      </c>
      <c r="N8047" s="3">
        <v>1</v>
      </c>
      <c r="O8047" s="50" t="e">
        <f>INDEX([1]Dados!$M$2:$N$26779,MATCH($P8047,[1]Dados!$N$2:$N$26779,),2)</f>
        <v>#N/A</v>
      </c>
      <c r="P8047">
        <v>178444</v>
      </c>
      <c r="Q8047" s="1">
        <v>37341</v>
      </c>
      <c r="R8047" s="1">
        <v>37377</v>
      </c>
      <c r="S8047" t="s">
        <v>1583</v>
      </c>
    </row>
    <row r="8048" spans="1:19" x14ac:dyDescent="0.2">
      <c r="A8048" s="7">
        <v>420700</v>
      </c>
      <c r="B8048" s="3">
        <v>81370</v>
      </c>
      <c r="C8048" s="3" t="s">
        <v>29</v>
      </c>
      <c r="D8048" s="2" t="s">
        <v>469</v>
      </c>
      <c r="E8048" s="3">
        <v>20</v>
      </c>
      <c r="F8048" s="17">
        <v>0</v>
      </c>
      <c r="G8048" s="17">
        <v>1</v>
      </c>
      <c r="H8048" s="17">
        <v>0</v>
      </c>
      <c r="I8048" s="7">
        <v>2.2000000000000002</v>
      </c>
      <c r="J8048" s="7">
        <v>25</v>
      </c>
      <c r="K8048" s="4">
        <v>1214</v>
      </c>
      <c r="L8048" s="5">
        <v>1214.0589</v>
      </c>
      <c r="M8048">
        <v>1706100</v>
      </c>
      <c r="N8048" s="3">
        <v>1</v>
      </c>
      <c r="O8048" s="50" t="e">
        <f>INDEX([1]Dados!$M$2:$N$26779,MATCH($P8048,[1]Dados!$N$2:$N$26779,),2)</f>
        <v>#N/A</v>
      </c>
      <c r="P8048">
        <v>178444</v>
      </c>
      <c r="Q8048" s="1">
        <v>37341</v>
      </c>
      <c r="R8048" s="1">
        <v>37377</v>
      </c>
      <c r="S8048" t="s">
        <v>1583</v>
      </c>
    </row>
    <row r="8049" spans="1:19" x14ac:dyDescent="0.2">
      <c r="A8049" s="7">
        <v>420700</v>
      </c>
      <c r="B8049" s="3">
        <v>81370</v>
      </c>
      <c r="C8049" s="3" t="s">
        <v>29</v>
      </c>
      <c r="D8049" s="2" t="s">
        <v>469</v>
      </c>
      <c r="E8049" s="3">
        <v>20</v>
      </c>
      <c r="F8049" s="17">
        <v>0</v>
      </c>
      <c r="G8049" s="17">
        <v>1</v>
      </c>
      <c r="H8049" s="17">
        <v>0</v>
      </c>
      <c r="I8049" s="7">
        <v>2.2999999999999998</v>
      </c>
      <c r="J8049" s="7">
        <v>24</v>
      </c>
      <c r="K8049" s="4">
        <v>1214</v>
      </c>
      <c r="L8049" s="5">
        <v>1214.0589</v>
      </c>
      <c r="M8049">
        <v>1706100</v>
      </c>
      <c r="N8049" s="3">
        <v>1</v>
      </c>
      <c r="O8049" s="50" t="e">
        <f>INDEX([1]Dados!$M$2:$N$26779,MATCH($P8049,[1]Dados!$N$2:$N$26779,),2)</f>
        <v>#N/A</v>
      </c>
      <c r="P8049">
        <v>178444</v>
      </c>
      <c r="Q8049" s="1">
        <v>37341</v>
      </c>
      <c r="R8049" s="1">
        <v>37377</v>
      </c>
      <c r="S8049" t="s">
        <v>1583</v>
      </c>
    </row>
    <row r="8050" spans="1:19" x14ac:dyDescent="0.2">
      <c r="A8050" s="7">
        <v>420700</v>
      </c>
      <c r="B8050" s="3">
        <v>81370</v>
      </c>
      <c r="C8050" s="3" t="s">
        <v>29</v>
      </c>
      <c r="D8050" s="2" t="s">
        <v>469</v>
      </c>
      <c r="E8050" s="3">
        <v>20</v>
      </c>
      <c r="F8050" s="17">
        <v>0</v>
      </c>
      <c r="G8050" s="17">
        <v>1</v>
      </c>
      <c r="H8050" s="17">
        <v>0</v>
      </c>
      <c r="I8050" s="7">
        <v>2.4</v>
      </c>
      <c r="J8050" s="7">
        <v>25</v>
      </c>
      <c r="K8050" s="4">
        <v>1214</v>
      </c>
      <c r="L8050" s="5">
        <v>1214.0589</v>
      </c>
      <c r="M8050">
        <v>1706100</v>
      </c>
      <c r="N8050" s="3">
        <v>1</v>
      </c>
      <c r="O8050" s="50" t="e">
        <f>INDEX([1]Dados!$M$2:$N$26779,MATCH($P8050,[1]Dados!$N$2:$N$26779,),2)</f>
        <v>#N/A</v>
      </c>
      <c r="P8050">
        <v>178444</v>
      </c>
      <c r="Q8050" s="1">
        <v>37341</v>
      </c>
      <c r="R8050" s="1">
        <v>37377</v>
      </c>
      <c r="S8050" t="s">
        <v>1583</v>
      </c>
    </row>
    <row r="8051" spans="1:19" x14ac:dyDescent="0.2">
      <c r="A8051" s="7">
        <v>420700</v>
      </c>
      <c r="B8051" s="3">
        <v>81370</v>
      </c>
      <c r="C8051" s="3" t="s">
        <v>29</v>
      </c>
      <c r="D8051" s="2" t="s">
        <v>469</v>
      </c>
      <c r="E8051" s="3">
        <v>20</v>
      </c>
      <c r="F8051" s="17">
        <v>0</v>
      </c>
      <c r="G8051" s="17">
        <v>1</v>
      </c>
      <c r="H8051" s="17">
        <v>0</v>
      </c>
      <c r="I8051" s="7">
        <v>2.5</v>
      </c>
      <c r="J8051" s="7">
        <v>20</v>
      </c>
      <c r="K8051" s="4">
        <v>1214</v>
      </c>
      <c r="L8051" s="5">
        <v>1214.0589</v>
      </c>
      <c r="M8051">
        <v>1706100</v>
      </c>
      <c r="N8051" s="3">
        <v>1</v>
      </c>
      <c r="O8051" s="50" t="e">
        <f>INDEX([1]Dados!$M$2:$N$26779,MATCH($P8051,[1]Dados!$N$2:$N$26779,),2)</f>
        <v>#N/A</v>
      </c>
      <c r="P8051">
        <v>178444</v>
      </c>
      <c r="Q8051" s="1">
        <v>37341</v>
      </c>
      <c r="R8051" s="1">
        <v>37377</v>
      </c>
      <c r="S8051" t="s">
        <v>1583</v>
      </c>
    </row>
    <row r="8052" spans="1:19" x14ac:dyDescent="0.2">
      <c r="A8052" s="7">
        <v>420700</v>
      </c>
      <c r="B8052" s="3">
        <v>81370</v>
      </c>
      <c r="C8052" s="3" t="s">
        <v>29</v>
      </c>
      <c r="D8052" s="2" t="s">
        <v>469</v>
      </c>
      <c r="E8052" s="3">
        <v>20</v>
      </c>
      <c r="F8052" s="17">
        <v>0</v>
      </c>
      <c r="G8052" s="17">
        <v>1</v>
      </c>
      <c r="H8052" s="17">
        <v>0</v>
      </c>
      <c r="I8052" s="7">
        <v>2.6</v>
      </c>
      <c r="J8052" s="7">
        <v>20</v>
      </c>
      <c r="K8052" s="4">
        <v>1214</v>
      </c>
      <c r="L8052" s="5">
        <v>1214.0589</v>
      </c>
      <c r="M8052">
        <v>1706100</v>
      </c>
      <c r="N8052" s="3">
        <v>1</v>
      </c>
      <c r="O8052" s="50" t="e">
        <f>INDEX([1]Dados!$M$2:$N$26779,MATCH($P8052,[1]Dados!$N$2:$N$26779,),2)</f>
        <v>#N/A</v>
      </c>
      <c r="P8052">
        <v>178444</v>
      </c>
      <c r="Q8052" s="1">
        <v>37341</v>
      </c>
      <c r="R8052" s="1">
        <v>37377</v>
      </c>
      <c r="S8052" t="s">
        <v>1583</v>
      </c>
    </row>
    <row r="8053" spans="1:19" x14ac:dyDescent="0.2">
      <c r="A8053" s="7">
        <v>420700</v>
      </c>
      <c r="B8053" s="3">
        <v>81370</v>
      </c>
      <c r="C8053" s="3" t="s">
        <v>29</v>
      </c>
      <c r="D8053" s="2" t="s">
        <v>469</v>
      </c>
      <c r="E8053" s="3">
        <v>20</v>
      </c>
      <c r="F8053" s="17">
        <v>0</v>
      </c>
      <c r="G8053" s="17">
        <v>1</v>
      </c>
      <c r="H8053" s="17">
        <v>0</v>
      </c>
      <c r="I8053" s="7">
        <v>2.7</v>
      </c>
      <c r="J8053" s="7">
        <v>25</v>
      </c>
      <c r="K8053" s="4">
        <v>1214</v>
      </c>
      <c r="L8053" s="5">
        <v>1214.0589</v>
      </c>
      <c r="M8053">
        <v>1706100</v>
      </c>
      <c r="N8053" s="3">
        <v>1</v>
      </c>
      <c r="O8053" s="50" t="e">
        <f>INDEX([1]Dados!$M$2:$N$26779,MATCH($P8053,[1]Dados!$N$2:$N$26779,),2)</f>
        <v>#N/A</v>
      </c>
      <c r="P8053">
        <v>178444</v>
      </c>
      <c r="Q8053" s="1">
        <v>37341</v>
      </c>
      <c r="R8053" s="1">
        <v>37377</v>
      </c>
      <c r="S8053" t="s">
        <v>1583</v>
      </c>
    </row>
    <row r="8054" spans="1:19" x14ac:dyDescent="0.2">
      <c r="A8054" s="7">
        <v>420700</v>
      </c>
      <c r="B8054" s="3">
        <v>81370</v>
      </c>
      <c r="C8054" s="3" t="s">
        <v>29</v>
      </c>
      <c r="D8054" s="2" t="s">
        <v>469</v>
      </c>
      <c r="E8054" s="3">
        <v>20</v>
      </c>
      <c r="F8054" s="17">
        <v>0</v>
      </c>
      <c r="G8054" s="17">
        <v>1</v>
      </c>
      <c r="H8054" s="17">
        <v>0</v>
      </c>
      <c r="I8054" s="7">
        <v>2.8</v>
      </c>
      <c r="J8054" s="7">
        <v>20</v>
      </c>
      <c r="K8054" s="4">
        <v>1214</v>
      </c>
      <c r="L8054" s="5">
        <v>1214.0589</v>
      </c>
      <c r="M8054">
        <v>1706100</v>
      </c>
      <c r="N8054" s="3">
        <v>1</v>
      </c>
      <c r="O8054" s="50" t="e">
        <f>INDEX([1]Dados!$M$2:$N$26779,MATCH($P8054,[1]Dados!$N$2:$N$26779,),2)</f>
        <v>#N/A</v>
      </c>
      <c r="P8054">
        <v>178444</v>
      </c>
      <c r="Q8054" s="1">
        <v>37341</v>
      </c>
      <c r="R8054" s="1">
        <v>37377</v>
      </c>
      <c r="S8054" t="s">
        <v>1583</v>
      </c>
    </row>
    <row r="8055" spans="1:19" x14ac:dyDescent="0.2">
      <c r="A8055" s="7">
        <v>420700</v>
      </c>
      <c r="B8055" s="3">
        <v>81370</v>
      </c>
      <c r="C8055" s="3" t="s">
        <v>29</v>
      </c>
      <c r="D8055" s="2" t="s">
        <v>469</v>
      </c>
      <c r="E8055" s="3">
        <v>20</v>
      </c>
      <c r="F8055" s="17">
        <v>0</v>
      </c>
      <c r="G8055" s="17">
        <v>1</v>
      </c>
      <c r="H8055" s="17">
        <v>0</v>
      </c>
      <c r="I8055" s="7">
        <v>2.9</v>
      </c>
      <c r="J8055" s="7">
        <v>28</v>
      </c>
      <c r="K8055" s="4">
        <v>1214</v>
      </c>
      <c r="L8055" s="5">
        <v>1214.0589</v>
      </c>
      <c r="M8055">
        <v>1706100</v>
      </c>
      <c r="N8055" s="3">
        <v>1</v>
      </c>
      <c r="O8055" s="50" t="e">
        <f>INDEX([1]Dados!$M$2:$N$26779,MATCH($P8055,[1]Dados!$N$2:$N$26779,),2)</f>
        <v>#N/A</v>
      </c>
      <c r="P8055">
        <v>178444</v>
      </c>
      <c r="Q8055" s="1">
        <v>37341</v>
      </c>
      <c r="R8055" s="1">
        <v>37377</v>
      </c>
      <c r="S8055" t="s">
        <v>1583</v>
      </c>
    </row>
    <row r="8056" spans="1:19" x14ac:dyDescent="0.2">
      <c r="A8056" s="7">
        <v>420700</v>
      </c>
      <c r="B8056" s="3">
        <v>81370</v>
      </c>
      <c r="C8056" s="3" t="s">
        <v>29</v>
      </c>
      <c r="D8056" s="2" t="s">
        <v>469</v>
      </c>
      <c r="E8056" s="3">
        <v>20</v>
      </c>
      <c r="F8056" s="17">
        <v>0</v>
      </c>
      <c r="G8056" s="17">
        <v>1</v>
      </c>
      <c r="H8056" s="17">
        <v>0</v>
      </c>
      <c r="I8056" s="7">
        <v>3.1</v>
      </c>
      <c r="J8056" s="7">
        <v>7</v>
      </c>
      <c r="K8056" s="4">
        <v>1214</v>
      </c>
      <c r="L8056" s="5">
        <v>1214.8577</v>
      </c>
      <c r="M8056">
        <v>786861.88</v>
      </c>
      <c r="N8056" s="3">
        <v>1</v>
      </c>
      <c r="O8056" s="50" t="e">
        <f>INDEX([1]Dados!$M$2:$N$26779,MATCH($P8056,[1]Dados!$N$2:$N$26779,),2)</f>
        <v>#N/A</v>
      </c>
      <c r="P8056">
        <v>177178</v>
      </c>
      <c r="Q8056" s="1">
        <v>37341</v>
      </c>
      <c r="R8056" s="1">
        <v>37377</v>
      </c>
      <c r="S8056" t="s">
        <v>914</v>
      </c>
    </row>
    <row r="8057" spans="1:19" x14ac:dyDescent="0.2">
      <c r="A8057" s="7">
        <v>420700</v>
      </c>
      <c r="B8057" s="3">
        <v>81370</v>
      </c>
      <c r="C8057" s="3" t="s">
        <v>29</v>
      </c>
      <c r="D8057" s="2" t="s">
        <v>469</v>
      </c>
      <c r="E8057" s="3">
        <v>20</v>
      </c>
      <c r="F8057" s="17">
        <v>0</v>
      </c>
      <c r="G8057" s="17">
        <v>1</v>
      </c>
      <c r="H8057" s="17">
        <v>0</v>
      </c>
      <c r="I8057" s="7">
        <v>3.2</v>
      </c>
      <c r="J8057" s="7">
        <v>2</v>
      </c>
      <c r="K8057" s="4">
        <v>1214</v>
      </c>
      <c r="L8057" s="5">
        <v>1214.8577</v>
      </c>
      <c r="M8057">
        <v>786861.88</v>
      </c>
      <c r="N8057" s="3">
        <v>1</v>
      </c>
      <c r="O8057" s="50" t="e">
        <f>INDEX([1]Dados!$M$2:$N$26779,MATCH($P8057,[1]Dados!$N$2:$N$26779,),2)</f>
        <v>#N/A</v>
      </c>
      <c r="P8057">
        <v>177178</v>
      </c>
      <c r="Q8057" s="1">
        <v>37341</v>
      </c>
      <c r="R8057" s="1">
        <v>37377</v>
      </c>
      <c r="S8057" t="s">
        <v>914</v>
      </c>
    </row>
    <row r="8058" spans="1:19" x14ac:dyDescent="0.2">
      <c r="A8058" s="7">
        <v>420700</v>
      </c>
      <c r="B8058" s="3">
        <v>81370</v>
      </c>
      <c r="C8058" s="3" t="s">
        <v>29</v>
      </c>
      <c r="D8058" s="2" t="s">
        <v>469</v>
      </c>
      <c r="E8058" s="3">
        <v>20</v>
      </c>
      <c r="F8058" s="17">
        <v>0</v>
      </c>
      <c r="G8058" s="17">
        <v>1</v>
      </c>
      <c r="H8058" s="17">
        <v>0</v>
      </c>
      <c r="I8058" s="7">
        <v>3.3</v>
      </c>
      <c r="J8058" s="7">
        <v>15</v>
      </c>
      <c r="K8058" s="4">
        <v>1214</v>
      </c>
      <c r="L8058" s="5">
        <v>1214.8577</v>
      </c>
      <c r="M8058">
        <v>786861.88</v>
      </c>
      <c r="N8058" s="3">
        <v>1</v>
      </c>
      <c r="O8058" s="50" t="e">
        <f>INDEX([1]Dados!$M$2:$N$26779,MATCH($P8058,[1]Dados!$N$2:$N$26779,),2)</f>
        <v>#N/A</v>
      </c>
      <c r="P8058">
        <v>177178</v>
      </c>
      <c r="Q8058" s="1">
        <v>37341</v>
      </c>
      <c r="R8058" s="1">
        <v>37377</v>
      </c>
      <c r="S8058" t="s">
        <v>914</v>
      </c>
    </row>
    <row r="8059" spans="1:19" x14ac:dyDescent="0.2">
      <c r="A8059" s="7">
        <v>420700</v>
      </c>
      <c r="B8059" s="3">
        <v>81370</v>
      </c>
      <c r="C8059" s="3" t="s">
        <v>29</v>
      </c>
      <c r="D8059" s="2" t="s">
        <v>469</v>
      </c>
      <c r="E8059" s="3">
        <v>20</v>
      </c>
      <c r="F8059" s="17">
        <v>0</v>
      </c>
      <c r="G8059" s="17">
        <v>1</v>
      </c>
      <c r="H8059" s="17">
        <v>0</v>
      </c>
      <c r="I8059" s="7">
        <v>3.4</v>
      </c>
      <c r="J8059" s="7">
        <v>25</v>
      </c>
      <c r="K8059" s="4">
        <v>1214</v>
      </c>
      <c r="L8059" s="5">
        <v>1214.8577</v>
      </c>
      <c r="M8059">
        <v>786861.88</v>
      </c>
      <c r="N8059" s="3">
        <v>1</v>
      </c>
      <c r="O8059" s="50" t="e">
        <f>INDEX([1]Dados!$M$2:$N$26779,MATCH($P8059,[1]Dados!$N$2:$N$26779,),2)</f>
        <v>#N/A</v>
      </c>
      <c r="P8059">
        <v>177178</v>
      </c>
      <c r="Q8059" s="1">
        <v>37341</v>
      </c>
      <c r="R8059" s="1">
        <v>37377</v>
      </c>
      <c r="S8059" t="s">
        <v>914</v>
      </c>
    </row>
    <row r="8060" spans="1:19" x14ac:dyDescent="0.2">
      <c r="A8060" s="7">
        <v>420700</v>
      </c>
      <c r="B8060" s="3">
        <v>81370</v>
      </c>
      <c r="C8060" s="3" t="s">
        <v>29</v>
      </c>
      <c r="D8060" s="2" t="s">
        <v>469</v>
      </c>
      <c r="E8060" s="3">
        <v>20</v>
      </c>
      <c r="F8060" s="17">
        <v>0</v>
      </c>
      <c r="G8060" s="17">
        <v>1</v>
      </c>
      <c r="H8060" s="17">
        <v>0</v>
      </c>
      <c r="I8060" s="7">
        <v>4.0999999999999996</v>
      </c>
      <c r="J8060" s="7">
        <v>25</v>
      </c>
      <c r="K8060" s="4">
        <v>1214</v>
      </c>
      <c r="L8060" s="5">
        <v>1214.8580999999999</v>
      </c>
      <c r="M8060">
        <v>26678.25</v>
      </c>
      <c r="N8060" s="3">
        <v>1</v>
      </c>
      <c r="O8060" s="50" t="e">
        <f>INDEX([1]Dados!$M$2:$N$26779,MATCH($P8060,[1]Dados!$N$2:$N$26779,),2)</f>
        <v>#N/A</v>
      </c>
      <c r="P8060">
        <v>178349</v>
      </c>
      <c r="Q8060" s="1">
        <v>37341</v>
      </c>
      <c r="R8060" s="1">
        <v>37377</v>
      </c>
      <c r="S8060" t="s">
        <v>960</v>
      </c>
    </row>
    <row r="8061" spans="1:19" x14ac:dyDescent="0.2">
      <c r="A8061" s="7">
        <v>420700</v>
      </c>
      <c r="B8061" s="3">
        <v>81370</v>
      </c>
      <c r="C8061" s="3" t="s">
        <v>29</v>
      </c>
      <c r="D8061" s="2" t="s">
        <v>469</v>
      </c>
      <c r="E8061" s="3">
        <v>20</v>
      </c>
      <c r="F8061" s="17">
        <v>0</v>
      </c>
      <c r="G8061" s="17">
        <v>1</v>
      </c>
      <c r="H8061" s="17">
        <v>0</v>
      </c>
      <c r="I8061" s="7">
        <v>4.2</v>
      </c>
      <c r="J8061" s="7">
        <v>25</v>
      </c>
      <c r="K8061" s="4">
        <v>1214</v>
      </c>
      <c r="L8061" s="5">
        <v>1214.8580999999999</v>
      </c>
      <c r="M8061">
        <v>26678.25</v>
      </c>
      <c r="N8061" s="3">
        <v>1</v>
      </c>
      <c r="O8061" s="50" t="e">
        <f>INDEX([1]Dados!$M$2:$N$26779,MATCH($P8061,[1]Dados!$N$2:$N$26779,),2)</f>
        <v>#N/A</v>
      </c>
      <c r="P8061">
        <v>178349</v>
      </c>
      <c r="Q8061" s="1">
        <v>37341</v>
      </c>
      <c r="R8061" s="1">
        <v>37377</v>
      </c>
      <c r="S8061" t="s">
        <v>960</v>
      </c>
    </row>
    <row r="8062" spans="1:19" x14ac:dyDescent="0.2">
      <c r="A8062" s="7">
        <v>420700</v>
      </c>
      <c r="B8062" s="3">
        <v>81370</v>
      </c>
      <c r="C8062" s="3" t="s">
        <v>29</v>
      </c>
      <c r="D8062" s="2" t="s">
        <v>469</v>
      </c>
      <c r="E8062" s="3">
        <v>20</v>
      </c>
      <c r="F8062" s="17">
        <v>0</v>
      </c>
      <c r="G8062" s="17">
        <v>1</v>
      </c>
      <c r="H8062" s="17">
        <v>0</v>
      </c>
      <c r="I8062" s="7">
        <v>5.0999999999999996</v>
      </c>
      <c r="J8062" s="7">
        <v>25</v>
      </c>
      <c r="K8062" s="4">
        <v>1214</v>
      </c>
      <c r="L8062" s="5">
        <v>1214.8580999999999</v>
      </c>
      <c r="M8062">
        <v>32830.25</v>
      </c>
      <c r="N8062" s="3">
        <v>1</v>
      </c>
      <c r="O8062" s="50" t="e">
        <f>INDEX([1]Dados!$M$2:$N$26779,MATCH($P8062,[1]Dados!$N$2:$N$26779,),2)</f>
        <v>#N/A</v>
      </c>
      <c r="P8062">
        <v>178350</v>
      </c>
      <c r="Q8062" s="1">
        <v>37341</v>
      </c>
      <c r="R8062" s="1">
        <v>37377</v>
      </c>
      <c r="S8062" t="s">
        <v>960</v>
      </c>
    </row>
    <row r="8063" spans="1:19" x14ac:dyDescent="0.2">
      <c r="A8063" s="7">
        <v>420700</v>
      </c>
      <c r="B8063" s="3">
        <v>81370</v>
      </c>
      <c r="C8063" s="3" t="s">
        <v>29</v>
      </c>
      <c r="D8063" s="2" t="s">
        <v>469</v>
      </c>
      <c r="E8063" s="3">
        <v>20</v>
      </c>
      <c r="F8063" s="17">
        <v>0</v>
      </c>
      <c r="G8063" s="17">
        <v>1</v>
      </c>
      <c r="H8063" s="17">
        <v>0</v>
      </c>
      <c r="I8063" s="7">
        <v>5.2</v>
      </c>
      <c r="J8063" s="7">
        <v>25</v>
      </c>
      <c r="K8063" s="4">
        <v>1214</v>
      </c>
      <c r="L8063" s="5">
        <v>1214.8580999999999</v>
      </c>
      <c r="M8063">
        <v>32830.25</v>
      </c>
      <c r="N8063" s="3">
        <v>1</v>
      </c>
      <c r="O8063" s="50" t="e">
        <f>INDEX([1]Dados!$M$2:$N$26779,MATCH($P8063,[1]Dados!$N$2:$N$26779,),2)</f>
        <v>#N/A</v>
      </c>
      <c r="P8063">
        <v>178350</v>
      </c>
      <c r="Q8063" s="1">
        <v>37341</v>
      </c>
      <c r="R8063" s="1">
        <v>37377</v>
      </c>
      <c r="S8063" t="s">
        <v>960</v>
      </c>
    </row>
    <row r="8064" spans="1:19" x14ac:dyDescent="0.2">
      <c r="A8064" s="7">
        <v>420700</v>
      </c>
      <c r="B8064" s="3">
        <v>81370</v>
      </c>
      <c r="C8064" s="3" t="s">
        <v>29</v>
      </c>
      <c r="D8064" s="2" t="s">
        <v>469</v>
      </c>
      <c r="E8064" s="3">
        <v>20</v>
      </c>
      <c r="F8064" s="17">
        <v>0</v>
      </c>
      <c r="G8064" s="17">
        <v>1</v>
      </c>
      <c r="H8064" s="17">
        <v>0</v>
      </c>
      <c r="I8064" s="7">
        <v>6.1</v>
      </c>
      <c r="J8064" s="7">
        <v>25</v>
      </c>
      <c r="K8064" s="4">
        <v>1214</v>
      </c>
      <c r="L8064" s="5">
        <v>1214.8580999999999</v>
      </c>
      <c r="M8064">
        <v>48000</v>
      </c>
      <c r="N8064" s="3">
        <v>1</v>
      </c>
      <c r="O8064" s="50" t="e">
        <f>INDEX([1]Dados!$M$2:$N$26779,MATCH($P8064,[1]Dados!$N$2:$N$26779,),2)</f>
        <v>#N/A</v>
      </c>
      <c r="P8064">
        <v>178472</v>
      </c>
      <c r="Q8064" s="1">
        <v>37341</v>
      </c>
      <c r="R8064" s="1">
        <v>37377</v>
      </c>
      <c r="S8064" t="s">
        <v>960</v>
      </c>
    </row>
    <row r="8065" spans="1:19" x14ac:dyDescent="0.2">
      <c r="A8065" s="7">
        <v>420700</v>
      </c>
      <c r="B8065" s="3">
        <v>81370</v>
      </c>
      <c r="C8065" s="3" t="s">
        <v>29</v>
      </c>
      <c r="D8065" s="2" t="s">
        <v>469</v>
      </c>
      <c r="E8065" s="3">
        <v>20</v>
      </c>
      <c r="F8065" s="17">
        <v>0</v>
      </c>
      <c r="G8065" s="17">
        <v>1</v>
      </c>
      <c r="H8065" s="17">
        <v>0</v>
      </c>
      <c r="I8065" s="7">
        <v>6.2</v>
      </c>
      <c r="J8065" s="7">
        <v>25</v>
      </c>
      <c r="K8065" s="4">
        <v>1214</v>
      </c>
      <c r="L8065" s="5">
        <v>1214.8580999999999</v>
      </c>
      <c r="M8065">
        <v>48000</v>
      </c>
      <c r="N8065" s="3">
        <v>1</v>
      </c>
      <c r="O8065" s="50" t="e">
        <f>INDEX([1]Dados!$M$2:$N$26779,MATCH($P8065,[1]Dados!$N$2:$N$26779,),2)</f>
        <v>#N/A</v>
      </c>
      <c r="P8065">
        <v>178472</v>
      </c>
      <c r="Q8065" s="1">
        <v>37341</v>
      </c>
      <c r="R8065" s="1">
        <v>37377</v>
      </c>
      <c r="S8065" t="s">
        <v>960</v>
      </c>
    </row>
    <row r="8066" spans="1:19" x14ac:dyDescent="0.2">
      <c r="A8066" s="7">
        <v>420700</v>
      </c>
      <c r="B8066" s="3">
        <v>81370</v>
      </c>
      <c r="C8066" s="3" t="s">
        <v>29</v>
      </c>
      <c r="D8066" s="2" t="s">
        <v>469</v>
      </c>
      <c r="E8066" s="3">
        <v>20</v>
      </c>
      <c r="F8066" s="17">
        <v>0</v>
      </c>
      <c r="G8066" s="17">
        <v>1</v>
      </c>
      <c r="H8066" s="17">
        <v>0</v>
      </c>
      <c r="I8066" s="7">
        <v>7.1</v>
      </c>
      <c r="J8066" s="7">
        <v>20</v>
      </c>
      <c r="K8066" s="4">
        <v>1220</v>
      </c>
      <c r="L8066" s="5">
        <v>1220.0906</v>
      </c>
      <c r="M8066">
        <v>26587.45</v>
      </c>
      <c r="N8066" s="3">
        <v>1</v>
      </c>
      <c r="O8066" s="50" t="e">
        <f>INDEX([1]Dados!$M$2:$N$26779,MATCH($P8066,[1]Dados!$N$2:$N$26779,),2)</f>
        <v>#N/A</v>
      </c>
      <c r="P8066">
        <v>178858</v>
      </c>
      <c r="Q8066" s="1">
        <v>37341</v>
      </c>
      <c r="R8066" s="1">
        <v>37377</v>
      </c>
      <c r="S8066" t="s">
        <v>1507</v>
      </c>
    </row>
    <row r="8067" spans="1:19" x14ac:dyDescent="0.2">
      <c r="A8067" s="7">
        <v>420700</v>
      </c>
      <c r="B8067" s="3">
        <v>81370</v>
      </c>
      <c r="C8067" s="3" t="s">
        <v>29</v>
      </c>
      <c r="D8067" s="2" t="s">
        <v>469</v>
      </c>
      <c r="E8067" s="3">
        <v>20</v>
      </c>
      <c r="F8067" s="17">
        <v>0</v>
      </c>
      <c r="G8067" s="17">
        <v>1</v>
      </c>
      <c r="H8067" s="17">
        <v>0</v>
      </c>
      <c r="I8067" s="7">
        <v>7.2</v>
      </c>
      <c r="J8067" s="7">
        <v>11</v>
      </c>
      <c r="K8067" s="4">
        <v>1220</v>
      </c>
      <c r="L8067" s="5">
        <v>1220.0906</v>
      </c>
      <c r="M8067">
        <v>26587.45</v>
      </c>
      <c r="N8067" s="3">
        <v>1</v>
      </c>
      <c r="O8067" s="50" t="e">
        <f>INDEX([1]Dados!$M$2:$N$26779,MATCH($P8067,[1]Dados!$N$2:$N$26779,),2)</f>
        <v>#N/A</v>
      </c>
      <c r="P8067">
        <v>178858</v>
      </c>
      <c r="Q8067" s="1">
        <v>37341</v>
      </c>
      <c r="R8067" s="1">
        <v>37377</v>
      </c>
      <c r="S8067" t="s">
        <v>1507</v>
      </c>
    </row>
    <row r="8068" spans="1:19" x14ac:dyDescent="0.2">
      <c r="A8068" s="7">
        <v>420700</v>
      </c>
      <c r="B8068" s="3">
        <v>81370</v>
      </c>
      <c r="C8068" s="3" t="s">
        <v>29</v>
      </c>
      <c r="D8068" s="2" t="s">
        <v>469</v>
      </c>
      <c r="E8068" s="3">
        <v>20</v>
      </c>
      <c r="F8068" s="17">
        <v>0</v>
      </c>
      <c r="G8068" s="17">
        <v>1</v>
      </c>
      <c r="H8068" s="17">
        <v>0</v>
      </c>
      <c r="I8068" s="7">
        <v>7.3</v>
      </c>
      <c r="J8068" s="7">
        <v>25</v>
      </c>
      <c r="K8068" s="4">
        <v>1220</v>
      </c>
      <c r="L8068" s="5">
        <v>1220.0906</v>
      </c>
      <c r="M8068">
        <v>26587.45</v>
      </c>
      <c r="N8068" s="3">
        <v>1</v>
      </c>
      <c r="O8068" s="50" t="e">
        <f>INDEX([1]Dados!$M$2:$N$26779,MATCH($P8068,[1]Dados!$N$2:$N$26779,),2)</f>
        <v>#N/A</v>
      </c>
      <c r="P8068">
        <v>178858</v>
      </c>
      <c r="Q8068" s="1">
        <v>37341</v>
      </c>
      <c r="R8068" s="1">
        <v>37377</v>
      </c>
      <c r="S8068" t="s">
        <v>1507</v>
      </c>
    </row>
    <row r="8069" spans="1:19" x14ac:dyDescent="0.2">
      <c r="A8069" s="7">
        <v>420700</v>
      </c>
      <c r="B8069" s="3">
        <v>81370</v>
      </c>
      <c r="C8069" s="3" t="s">
        <v>29</v>
      </c>
      <c r="D8069" s="2" t="s">
        <v>469</v>
      </c>
      <c r="E8069" s="3">
        <v>20</v>
      </c>
      <c r="F8069" s="17">
        <v>0</v>
      </c>
      <c r="G8069" s="17">
        <v>1</v>
      </c>
      <c r="H8069" s="17">
        <v>0</v>
      </c>
      <c r="I8069" s="7">
        <v>7.4</v>
      </c>
      <c r="J8069" s="7">
        <v>11</v>
      </c>
      <c r="K8069" s="4">
        <v>1220</v>
      </c>
      <c r="L8069" s="5">
        <v>1220.0906</v>
      </c>
      <c r="M8069">
        <v>26587.45</v>
      </c>
      <c r="N8069" s="3">
        <v>1</v>
      </c>
      <c r="O8069" s="50" t="e">
        <f>INDEX([1]Dados!$M$2:$N$26779,MATCH($P8069,[1]Dados!$N$2:$N$26779,),2)</f>
        <v>#N/A</v>
      </c>
      <c r="P8069">
        <v>178858</v>
      </c>
      <c r="Q8069" s="1">
        <v>37341</v>
      </c>
      <c r="R8069" s="1">
        <v>37377</v>
      </c>
      <c r="S8069" t="s">
        <v>1507</v>
      </c>
    </row>
    <row r="8070" spans="1:19" x14ac:dyDescent="0.2">
      <c r="A8070" s="7">
        <v>420700</v>
      </c>
      <c r="B8070" s="3">
        <v>81370</v>
      </c>
      <c r="C8070" s="3" t="s">
        <v>29</v>
      </c>
      <c r="D8070" s="2" t="s">
        <v>469</v>
      </c>
      <c r="E8070" s="3">
        <v>20</v>
      </c>
      <c r="F8070" s="17">
        <v>0</v>
      </c>
      <c r="G8070" s="17">
        <v>1</v>
      </c>
      <c r="H8070" s="17">
        <v>0</v>
      </c>
      <c r="I8070" s="7">
        <v>7.5</v>
      </c>
      <c r="J8070" s="7">
        <v>18</v>
      </c>
      <c r="K8070" s="4">
        <v>1220</v>
      </c>
      <c r="L8070" s="5">
        <v>1220.0906</v>
      </c>
      <c r="M8070">
        <v>26587.45</v>
      </c>
      <c r="N8070" s="3">
        <v>1</v>
      </c>
      <c r="O8070" s="50" t="e">
        <f>INDEX([1]Dados!$M$2:$N$26779,MATCH($P8070,[1]Dados!$N$2:$N$26779,),2)</f>
        <v>#N/A</v>
      </c>
      <c r="P8070">
        <v>178858</v>
      </c>
      <c r="Q8070" s="1">
        <v>37341</v>
      </c>
      <c r="R8070" s="1">
        <v>37377</v>
      </c>
      <c r="S8070" t="s">
        <v>1507</v>
      </c>
    </row>
    <row r="8071" spans="1:19" x14ac:dyDescent="0.2">
      <c r="A8071" s="7">
        <v>420700</v>
      </c>
      <c r="B8071" s="3">
        <v>81370</v>
      </c>
      <c r="C8071" s="3" t="s">
        <v>29</v>
      </c>
      <c r="D8071" s="2" t="s">
        <v>469</v>
      </c>
      <c r="E8071" s="3">
        <v>20</v>
      </c>
      <c r="F8071" s="17">
        <v>0</v>
      </c>
      <c r="G8071" s="17">
        <v>1</v>
      </c>
      <c r="H8071" s="17">
        <v>0</v>
      </c>
      <c r="I8071" s="7">
        <v>8.1</v>
      </c>
      <c r="J8071" s="7">
        <v>22</v>
      </c>
      <c r="K8071" s="4">
        <v>1293</v>
      </c>
      <c r="L8071" s="5">
        <v>1293.0592999999999</v>
      </c>
      <c r="M8071">
        <v>87682.71</v>
      </c>
      <c r="N8071" s="3">
        <v>1</v>
      </c>
      <c r="O8071" s="50" t="e">
        <f>INDEX([1]Dados!$M$2:$N$26779,MATCH($P8071,[1]Dados!$N$2:$N$26779,),2)</f>
        <v>#N/A</v>
      </c>
      <c r="P8071">
        <v>178278</v>
      </c>
      <c r="Q8071" s="1">
        <v>37341</v>
      </c>
      <c r="R8071" s="1">
        <v>37377</v>
      </c>
      <c r="S8071" t="s">
        <v>886</v>
      </c>
    </row>
    <row r="8072" spans="1:19" x14ac:dyDescent="0.2">
      <c r="A8072" s="7">
        <v>420700</v>
      </c>
      <c r="B8072" s="3">
        <v>81370</v>
      </c>
      <c r="C8072" s="3" t="s">
        <v>29</v>
      </c>
      <c r="D8072" s="2" t="s">
        <v>469</v>
      </c>
      <c r="E8072" s="3">
        <v>20</v>
      </c>
      <c r="F8072" s="17">
        <v>0</v>
      </c>
      <c r="G8072" s="17">
        <v>1</v>
      </c>
      <c r="H8072" s="17">
        <v>0</v>
      </c>
      <c r="I8072" s="7">
        <v>8.1999999999999993</v>
      </c>
      <c r="J8072" s="7">
        <v>22</v>
      </c>
      <c r="K8072" s="4">
        <v>1293</v>
      </c>
      <c r="L8072" s="5">
        <v>1293.0592999999999</v>
      </c>
      <c r="M8072">
        <v>87682.71</v>
      </c>
      <c r="N8072" s="3">
        <v>1</v>
      </c>
      <c r="O8072" s="50" t="e">
        <f>INDEX([1]Dados!$M$2:$N$26779,MATCH($P8072,[1]Dados!$N$2:$N$26779,),2)</f>
        <v>#N/A</v>
      </c>
      <c r="P8072">
        <v>178278</v>
      </c>
      <c r="Q8072" s="1">
        <v>37341</v>
      </c>
      <c r="R8072" s="1">
        <v>37377</v>
      </c>
      <c r="S8072" t="s">
        <v>886</v>
      </c>
    </row>
    <row r="8073" spans="1:19" x14ac:dyDescent="0.2">
      <c r="A8073" s="7">
        <v>420700</v>
      </c>
      <c r="B8073" s="3">
        <v>81370</v>
      </c>
      <c r="C8073" s="3" t="s">
        <v>29</v>
      </c>
      <c r="D8073" s="2" t="s">
        <v>469</v>
      </c>
      <c r="E8073" s="3">
        <v>20</v>
      </c>
      <c r="F8073" s="17">
        <v>0</v>
      </c>
      <c r="G8073" s="17">
        <v>1</v>
      </c>
      <c r="H8073" s="17">
        <v>0</v>
      </c>
      <c r="I8073" s="7">
        <v>8.3000000000000007</v>
      </c>
      <c r="J8073" s="7">
        <v>20</v>
      </c>
      <c r="K8073" s="4">
        <v>1293</v>
      </c>
      <c r="L8073" s="5">
        <v>1293.0592999999999</v>
      </c>
      <c r="M8073">
        <v>87682.71</v>
      </c>
      <c r="N8073" s="3">
        <v>1</v>
      </c>
      <c r="O8073" s="50" t="e">
        <f>INDEX([1]Dados!$M$2:$N$26779,MATCH($P8073,[1]Dados!$N$2:$N$26779,),2)</f>
        <v>#N/A</v>
      </c>
      <c r="P8073">
        <v>178278</v>
      </c>
      <c r="Q8073" s="1">
        <v>37341</v>
      </c>
      <c r="R8073" s="1">
        <v>37377</v>
      </c>
      <c r="S8073" t="s">
        <v>886</v>
      </c>
    </row>
    <row r="8074" spans="1:19" x14ac:dyDescent="0.2">
      <c r="A8074" s="7">
        <v>420700</v>
      </c>
      <c r="B8074" s="3">
        <v>81370</v>
      </c>
      <c r="C8074" s="3" t="s">
        <v>29</v>
      </c>
      <c r="D8074" s="2" t="s">
        <v>469</v>
      </c>
      <c r="E8074" s="3">
        <v>20</v>
      </c>
      <c r="F8074" s="17">
        <v>0</v>
      </c>
      <c r="G8074" s="17">
        <v>1</v>
      </c>
      <c r="H8074" s="17">
        <v>0</v>
      </c>
      <c r="I8074" s="7">
        <v>8.4</v>
      </c>
      <c r="J8074" s="7">
        <v>29</v>
      </c>
      <c r="K8074" s="4">
        <v>1293</v>
      </c>
      <c r="L8074" s="5">
        <v>1293.0592999999999</v>
      </c>
      <c r="M8074">
        <v>87682.71</v>
      </c>
      <c r="N8074" s="3">
        <v>1</v>
      </c>
      <c r="O8074" s="50" t="e">
        <f>INDEX([1]Dados!$M$2:$N$26779,MATCH($P8074,[1]Dados!$N$2:$N$26779,),2)</f>
        <v>#N/A</v>
      </c>
      <c r="P8074">
        <v>178278</v>
      </c>
      <c r="Q8074" s="1">
        <v>37341</v>
      </c>
      <c r="R8074" s="1">
        <v>37377</v>
      </c>
      <c r="S8074" t="s">
        <v>886</v>
      </c>
    </row>
    <row r="8075" spans="1:19" x14ac:dyDescent="0.2">
      <c r="A8075" s="7">
        <v>420700</v>
      </c>
      <c r="B8075" s="3">
        <v>81370</v>
      </c>
      <c r="C8075" s="3" t="s">
        <v>29</v>
      </c>
      <c r="D8075" s="2" t="s">
        <v>469</v>
      </c>
      <c r="E8075" s="3">
        <v>20</v>
      </c>
      <c r="F8075" s="17">
        <v>0</v>
      </c>
      <c r="G8075" s="17">
        <v>1</v>
      </c>
      <c r="H8075" s="17">
        <v>0</v>
      </c>
      <c r="I8075" s="7">
        <v>8.5</v>
      </c>
      <c r="J8075" s="7">
        <v>22</v>
      </c>
      <c r="K8075" s="4">
        <v>1293</v>
      </c>
      <c r="L8075" s="5">
        <v>1293.0592999999999</v>
      </c>
      <c r="M8075">
        <v>87682.71</v>
      </c>
      <c r="N8075" s="3">
        <v>1</v>
      </c>
      <c r="O8075" s="50" t="e">
        <f>INDEX([1]Dados!$M$2:$N$26779,MATCH($P8075,[1]Dados!$N$2:$N$26779,),2)</f>
        <v>#N/A</v>
      </c>
      <c r="P8075">
        <v>178278</v>
      </c>
      <c r="Q8075" s="1">
        <v>37341</v>
      </c>
      <c r="R8075" s="1">
        <v>37377</v>
      </c>
      <c r="S8075" t="s">
        <v>886</v>
      </c>
    </row>
    <row r="8076" spans="1:19" x14ac:dyDescent="0.2">
      <c r="A8076" s="7">
        <v>420700</v>
      </c>
      <c r="B8076" s="3">
        <v>81370</v>
      </c>
      <c r="C8076" s="3" t="s">
        <v>29</v>
      </c>
      <c r="D8076" s="2" t="s">
        <v>469</v>
      </c>
      <c r="E8076" s="3">
        <v>20</v>
      </c>
      <c r="F8076" s="17">
        <v>0</v>
      </c>
      <c r="G8076" s="17">
        <v>1</v>
      </c>
      <c r="H8076" s="17">
        <v>0</v>
      </c>
      <c r="I8076" s="7">
        <v>8.6</v>
      </c>
      <c r="J8076" s="7">
        <v>21</v>
      </c>
      <c r="K8076" s="4">
        <v>1293</v>
      </c>
      <c r="L8076" s="5">
        <v>1293.0592999999999</v>
      </c>
      <c r="M8076">
        <v>87682.71</v>
      </c>
      <c r="N8076" s="3">
        <v>1</v>
      </c>
      <c r="O8076" s="50" t="e">
        <f>INDEX([1]Dados!$M$2:$N$26779,MATCH($P8076,[1]Dados!$N$2:$N$26779,),2)</f>
        <v>#N/A</v>
      </c>
      <c r="P8076">
        <v>178278</v>
      </c>
      <c r="Q8076" s="1">
        <v>37341</v>
      </c>
      <c r="R8076" s="1">
        <v>37377</v>
      </c>
      <c r="S8076" t="s">
        <v>886</v>
      </c>
    </row>
    <row r="8077" spans="1:19" x14ac:dyDescent="0.2">
      <c r="A8077" s="7">
        <v>420700</v>
      </c>
      <c r="B8077" s="3">
        <v>81370</v>
      </c>
      <c r="C8077" s="3" t="s">
        <v>29</v>
      </c>
      <c r="D8077" s="2" t="s">
        <v>469</v>
      </c>
      <c r="E8077" s="3">
        <v>20</v>
      </c>
      <c r="F8077" s="17">
        <v>0</v>
      </c>
      <c r="G8077" s="17">
        <v>1</v>
      </c>
      <c r="H8077" s="17">
        <v>0</v>
      </c>
      <c r="I8077" s="7">
        <v>8.6999999999999993</v>
      </c>
      <c r="J8077" s="7">
        <v>25</v>
      </c>
      <c r="K8077" s="4">
        <v>1293</v>
      </c>
      <c r="L8077" s="5">
        <v>1293.0592999999999</v>
      </c>
      <c r="M8077">
        <v>87682.71</v>
      </c>
      <c r="N8077" s="3">
        <v>1</v>
      </c>
      <c r="O8077" s="50" t="e">
        <f>INDEX([1]Dados!$M$2:$N$26779,MATCH($P8077,[1]Dados!$N$2:$N$26779,),2)</f>
        <v>#N/A</v>
      </c>
      <c r="P8077">
        <v>178278</v>
      </c>
      <c r="Q8077" s="1">
        <v>37341</v>
      </c>
      <c r="R8077" s="1">
        <v>37377</v>
      </c>
      <c r="S8077" t="s">
        <v>886</v>
      </c>
    </row>
    <row r="8078" spans="1:19" x14ac:dyDescent="0.2">
      <c r="A8078" s="7">
        <v>420700</v>
      </c>
      <c r="B8078" s="3">
        <v>81370</v>
      </c>
      <c r="C8078" s="3" t="s">
        <v>29</v>
      </c>
      <c r="D8078" s="2" t="s">
        <v>469</v>
      </c>
      <c r="E8078" s="3">
        <v>20</v>
      </c>
      <c r="F8078" s="17">
        <v>0</v>
      </c>
      <c r="G8078" s="17">
        <v>1</v>
      </c>
      <c r="H8078" s="17">
        <v>0</v>
      </c>
      <c r="I8078" s="7">
        <v>8.8000000000000007</v>
      </c>
      <c r="J8078" s="7">
        <v>7</v>
      </c>
      <c r="K8078" s="4">
        <v>1293</v>
      </c>
      <c r="L8078" s="5">
        <v>1293.0592999999999</v>
      </c>
      <c r="M8078">
        <v>87682.71</v>
      </c>
      <c r="N8078" s="3">
        <v>1</v>
      </c>
      <c r="O8078" s="50" t="e">
        <f>INDEX([1]Dados!$M$2:$N$26779,MATCH($P8078,[1]Dados!$N$2:$N$26779,),2)</f>
        <v>#N/A</v>
      </c>
      <c r="P8078">
        <v>178278</v>
      </c>
      <c r="Q8078" s="1">
        <v>37341</v>
      </c>
      <c r="R8078" s="1">
        <v>37377</v>
      </c>
      <c r="S8078" t="s">
        <v>886</v>
      </c>
    </row>
    <row r="8079" spans="1:19" x14ac:dyDescent="0.2">
      <c r="A8079" s="7">
        <v>280700</v>
      </c>
      <c r="B8079" s="3">
        <v>32395</v>
      </c>
      <c r="C8079" s="3" t="s">
        <v>46</v>
      </c>
      <c r="D8079" s="2" t="s">
        <v>772</v>
      </c>
      <c r="E8079" s="3">
        <v>20</v>
      </c>
      <c r="F8079" s="17">
        <v>0</v>
      </c>
      <c r="G8079" s="17">
        <v>1</v>
      </c>
      <c r="H8079" s="17">
        <v>0</v>
      </c>
      <c r="I8079" s="7">
        <v>1.1000000000000001</v>
      </c>
      <c r="J8079" s="7">
        <v>28</v>
      </c>
      <c r="K8079" s="4">
        <v>1203</v>
      </c>
      <c r="L8079" s="5">
        <v>1203.0829000000001</v>
      </c>
      <c r="M8079">
        <v>13537.19</v>
      </c>
      <c r="N8079" s="33">
        <v>1</v>
      </c>
      <c r="O8079" s="50" t="e">
        <f>INDEX([1]Dados!$M$2:$N$26779,MATCH($P8079,[1]Dados!$N$2:$N$26779,),2)</f>
        <v>#N/A</v>
      </c>
      <c r="P8079">
        <v>177084</v>
      </c>
      <c r="Q8079" s="1">
        <v>37215</v>
      </c>
      <c r="R8079" s="1">
        <v>37225</v>
      </c>
      <c r="S8079" t="s">
        <v>889</v>
      </c>
    </row>
    <row r="8080" spans="1:19" x14ac:dyDescent="0.2">
      <c r="A8080" s="7">
        <v>280700</v>
      </c>
      <c r="B8080" s="3">
        <v>32395</v>
      </c>
      <c r="C8080" s="3" t="s">
        <v>46</v>
      </c>
      <c r="D8080" s="2" t="s">
        <v>772</v>
      </c>
      <c r="E8080" s="3">
        <v>20</v>
      </c>
      <c r="F8080" s="17">
        <v>0</v>
      </c>
      <c r="G8080" s="17">
        <v>1</v>
      </c>
      <c r="H8080" s="17">
        <v>0</v>
      </c>
      <c r="I8080" s="7">
        <v>1.2</v>
      </c>
      <c r="J8080" s="7">
        <v>10</v>
      </c>
      <c r="K8080" s="4">
        <v>1203</v>
      </c>
      <c r="L8080" s="5">
        <v>1203.0829000000001</v>
      </c>
      <c r="M8080">
        <v>13537.19</v>
      </c>
      <c r="N8080" s="33">
        <v>1</v>
      </c>
      <c r="O8080" s="50" t="e">
        <f>INDEX([1]Dados!$M$2:$N$26779,MATCH($P8080,[1]Dados!$N$2:$N$26779,),2)</f>
        <v>#N/A</v>
      </c>
      <c r="P8080">
        <v>177084</v>
      </c>
      <c r="Q8080" s="1">
        <v>37215</v>
      </c>
      <c r="R8080" s="1">
        <v>37225</v>
      </c>
      <c r="S8080" t="s">
        <v>889</v>
      </c>
    </row>
    <row r="8081" spans="1:19" x14ac:dyDescent="0.2">
      <c r="A8081" s="7">
        <v>280700</v>
      </c>
      <c r="B8081" s="3">
        <v>32395</v>
      </c>
      <c r="C8081" s="3" t="s">
        <v>46</v>
      </c>
      <c r="D8081" s="2" t="s">
        <v>772</v>
      </c>
      <c r="E8081" s="3">
        <v>20</v>
      </c>
      <c r="F8081" s="17">
        <v>0</v>
      </c>
      <c r="G8081" s="17">
        <v>1</v>
      </c>
      <c r="H8081" s="17">
        <v>0</v>
      </c>
      <c r="I8081" s="7">
        <v>1.3</v>
      </c>
      <c r="J8081" s="7">
        <v>32</v>
      </c>
      <c r="K8081" s="4">
        <v>1203</v>
      </c>
      <c r="L8081" s="5">
        <v>1203.0829000000001</v>
      </c>
      <c r="M8081">
        <v>13537.19</v>
      </c>
      <c r="N8081" s="33">
        <v>1</v>
      </c>
      <c r="O8081" s="50" t="e">
        <f>INDEX([1]Dados!$M$2:$N$26779,MATCH($P8081,[1]Dados!$N$2:$N$26779,),2)</f>
        <v>#N/A</v>
      </c>
      <c r="P8081">
        <v>177084</v>
      </c>
      <c r="Q8081" s="1">
        <v>37215</v>
      </c>
      <c r="R8081" s="1">
        <v>37225</v>
      </c>
      <c r="S8081" t="s">
        <v>889</v>
      </c>
    </row>
    <row r="8082" spans="1:19" x14ac:dyDescent="0.2">
      <c r="A8082" s="7">
        <v>280700</v>
      </c>
      <c r="B8082" s="3">
        <v>32395</v>
      </c>
      <c r="C8082" s="3" t="s">
        <v>46</v>
      </c>
      <c r="D8082" s="2" t="s">
        <v>772</v>
      </c>
      <c r="E8082" s="3">
        <v>20</v>
      </c>
      <c r="F8082" s="17">
        <v>0</v>
      </c>
      <c r="G8082" s="17">
        <v>1</v>
      </c>
      <c r="H8082" s="17">
        <v>0</v>
      </c>
      <c r="I8082" s="7">
        <v>2.5</v>
      </c>
      <c r="J8082" s="7">
        <v>25</v>
      </c>
      <c r="K8082" s="4">
        <v>1214</v>
      </c>
      <c r="L8082" s="5">
        <v>1214.0589</v>
      </c>
      <c r="M8082">
        <v>97200</v>
      </c>
      <c r="N8082" s="33">
        <v>1</v>
      </c>
      <c r="O8082" s="50" t="e">
        <f>INDEX([1]Dados!$M$2:$N$26779,MATCH($P8082,[1]Dados!$N$2:$N$26779,),2)</f>
        <v>#N/A</v>
      </c>
      <c r="P8082">
        <v>178447</v>
      </c>
      <c r="Q8082" s="1">
        <v>37215</v>
      </c>
      <c r="R8082" s="1">
        <v>37225</v>
      </c>
      <c r="S8082" t="s">
        <v>915</v>
      </c>
    </row>
    <row r="8083" spans="1:19" x14ac:dyDescent="0.2">
      <c r="A8083" s="7">
        <v>280700</v>
      </c>
      <c r="B8083" s="3">
        <v>32395</v>
      </c>
      <c r="C8083" s="3" t="s">
        <v>46</v>
      </c>
      <c r="D8083" s="2" t="s">
        <v>772</v>
      </c>
      <c r="E8083" s="3">
        <v>20</v>
      </c>
      <c r="F8083" s="17">
        <v>0</v>
      </c>
      <c r="G8083" s="17">
        <v>1</v>
      </c>
      <c r="H8083" s="17">
        <v>0</v>
      </c>
      <c r="I8083" s="7">
        <v>2.6</v>
      </c>
      <c r="J8083" s="7">
        <v>25</v>
      </c>
      <c r="K8083" s="4">
        <v>1214</v>
      </c>
      <c r="L8083" s="5">
        <v>1214.0589</v>
      </c>
      <c r="M8083">
        <v>97200</v>
      </c>
      <c r="N8083" s="33">
        <v>1</v>
      </c>
      <c r="O8083" s="50" t="e">
        <f>INDEX([1]Dados!$M$2:$N$26779,MATCH($P8083,[1]Dados!$N$2:$N$26779,),2)</f>
        <v>#N/A</v>
      </c>
      <c r="P8083">
        <v>178447</v>
      </c>
      <c r="Q8083" s="1">
        <v>37215</v>
      </c>
      <c r="R8083" s="1">
        <v>37225</v>
      </c>
      <c r="S8083" t="s">
        <v>915</v>
      </c>
    </row>
    <row r="8084" spans="1:19" x14ac:dyDescent="0.2">
      <c r="A8084" s="7">
        <v>280700</v>
      </c>
      <c r="B8084" s="3">
        <v>32395</v>
      </c>
      <c r="C8084" s="3" t="s">
        <v>46</v>
      </c>
      <c r="D8084" s="2" t="s">
        <v>772</v>
      </c>
      <c r="E8084" s="3">
        <v>20</v>
      </c>
      <c r="F8084" s="17">
        <v>0</v>
      </c>
      <c r="G8084" s="17">
        <v>1</v>
      </c>
      <c r="H8084" s="17">
        <v>0</v>
      </c>
      <c r="I8084" s="7">
        <v>2.7</v>
      </c>
      <c r="J8084" s="7">
        <v>10</v>
      </c>
      <c r="K8084" s="4">
        <v>1214</v>
      </c>
      <c r="L8084" s="5">
        <v>1214.0589</v>
      </c>
      <c r="M8084">
        <v>97200</v>
      </c>
      <c r="N8084" s="33">
        <v>1</v>
      </c>
      <c r="O8084" s="50" t="e">
        <f>INDEX([1]Dados!$M$2:$N$26779,MATCH($P8084,[1]Dados!$N$2:$N$26779,),2)</f>
        <v>#N/A</v>
      </c>
      <c r="P8084">
        <v>178447</v>
      </c>
      <c r="Q8084" s="1">
        <v>37215</v>
      </c>
      <c r="R8084" s="1">
        <v>37225</v>
      </c>
      <c r="S8084" t="s">
        <v>915</v>
      </c>
    </row>
    <row r="8085" spans="1:19" x14ac:dyDescent="0.2">
      <c r="A8085" s="7">
        <v>280700</v>
      </c>
      <c r="B8085" s="3">
        <v>32395</v>
      </c>
      <c r="C8085" s="3" t="s">
        <v>46</v>
      </c>
      <c r="D8085" s="2" t="s">
        <v>772</v>
      </c>
      <c r="E8085" s="3">
        <v>20</v>
      </c>
      <c r="F8085" s="17">
        <v>0</v>
      </c>
      <c r="G8085" s="17">
        <v>1</v>
      </c>
      <c r="H8085" s="17">
        <v>0</v>
      </c>
      <c r="I8085" s="7">
        <v>2.8</v>
      </c>
      <c r="J8085" s="7">
        <v>7</v>
      </c>
      <c r="K8085" s="4">
        <v>1214</v>
      </c>
      <c r="L8085" s="5">
        <v>1214.8577</v>
      </c>
      <c r="M8085">
        <v>49911.29</v>
      </c>
      <c r="N8085" s="33">
        <v>1</v>
      </c>
      <c r="O8085" s="50" t="e">
        <f>INDEX([1]Dados!$M$2:$N$26779,MATCH($P8085,[1]Dados!$N$2:$N$26779,),2)</f>
        <v>#N/A</v>
      </c>
      <c r="P8085">
        <v>177179</v>
      </c>
      <c r="Q8085" s="1">
        <v>37215</v>
      </c>
      <c r="R8085" s="1">
        <v>37225</v>
      </c>
      <c r="S8085" t="s">
        <v>2513</v>
      </c>
    </row>
    <row r="8086" spans="1:19" x14ac:dyDescent="0.2">
      <c r="A8086" s="7">
        <v>280700</v>
      </c>
      <c r="B8086" s="3">
        <v>32395</v>
      </c>
      <c r="C8086" s="3" t="s">
        <v>46</v>
      </c>
      <c r="D8086" s="2" t="s">
        <v>772</v>
      </c>
      <c r="E8086" s="3">
        <v>20</v>
      </c>
      <c r="F8086" s="17">
        <v>0</v>
      </c>
      <c r="G8086" s="17">
        <v>1</v>
      </c>
      <c r="H8086" s="17">
        <v>0</v>
      </c>
      <c r="I8086" s="7">
        <v>2.9</v>
      </c>
      <c r="J8086" s="7">
        <v>7</v>
      </c>
      <c r="K8086" s="4">
        <v>1214</v>
      </c>
      <c r="L8086" s="5">
        <v>1214.8577</v>
      </c>
      <c r="M8086">
        <v>49911.29</v>
      </c>
      <c r="N8086" s="33">
        <v>1</v>
      </c>
      <c r="O8086" s="50" t="e">
        <f>INDEX([1]Dados!$M$2:$N$26779,MATCH($P8086,[1]Dados!$N$2:$N$26779,),2)</f>
        <v>#N/A</v>
      </c>
      <c r="P8086">
        <v>177179</v>
      </c>
      <c r="Q8086" s="1">
        <v>37215</v>
      </c>
      <c r="R8086" s="1">
        <v>37225</v>
      </c>
      <c r="S8086" t="s">
        <v>2513</v>
      </c>
    </row>
    <row r="8087" spans="1:19" x14ac:dyDescent="0.2">
      <c r="A8087" s="7">
        <v>280700</v>
      </c>
      <c r="B8087" s="3">
        <v>32395</v>
      </c>
      <c r="C8087" s="3" t="s">
        <v>46</v>
      </c>
      <c r="D8087" s="2" t="s">
        <v>772</v>
      </c>
      <c r="E8087" s="3">
        <v>20</v>
      </c>
      <c r="F8087" s="17">
        <v>0</v>
      </c>
      <c r="G8087" s="17">
        <v>1</v>
      </c>
      <c r="H8087" s="17">
        <v>0</v>
      </c>
      <c r="I8087" s="7">
        <v>2.1</v>
      </c>
      <c r="J8087" s="7">
        <v>28</v>
      </c>
      <c r="K8087" s="4">
        <v>1214</v>
      </c>
      <c r="L8087" s="5">
        <v>1214.8580999999999</v>
      </c>
      <c r="M8087">
        <v>87000</v>
      </c>
      <c r="N8087" s="33">
        <v>1</v>
      </c>
      <c r="O8087" s="50" t="e">
        <f>INDEX([1]Dados!$M$2:$N$26779,MATCH($P8087,[1]Dados!$N$2:$N$26779,),2)</f>
        <v>#N/A</v>
      </c>
      <c r="P8087">
        <v>178340</v>
      </c>
      <c r="Q8087" s="1">
        <v>37215</v>
      </c>
      <c r="R8087" s="1">
        <v>37225</v>
      </c>
      <c r="S8087" t="s">
        <v>887</v>
      </c>
    </row>
    <row r="8088" spans="1:19" x14ac:dyDescent="0.2">
      <c r="A8088" s="7">
        <v>280700</v>
      </c>
      <c r="B8088" s="3">
        <v>32395</v>
      </c>
      <c r="C8088" s="3" t="s">
        <v>46</v>
      </c>
      <c r="D8088" s="2" t="s">
        <v>772</v>
      </c>
      <c r="E8088" s="3">
        <v>20</v>
      </c>
      <c r="F8088" s="17">
        <v>0</v>
      </c>
      <c r="G8088" s="17">
        <v>1</v>
      </c>
      <c r="H8088" s="17">
        <v>0</v>
      </c>
      <c r="I8088" s="7">
        <v>2.2000000000000002</v>
      </c>
      <c r="J8088" s="7">
        <v>32</v>
      </c>
      <c r="K8088" s="4">
        <v>1214</v>
      </c>
      <c r="L8088" s="5">
        <v>1214.8580999999999</v>
      </c>
      <c r="M8088">
        <v>87000</v>
      </c>
      <c r="N8088" s="33">
        <v>1</v>
      </c>
      <c r="O8088" s="50" t="e">
        <f>INDEX([1]Dados!$M$2:$N$26779,MATCH($P8088,[1]Dados!$N$2:$N$26779,),2)</f>
        <v>#N/A</v>
      </c>
      <c r="P8088">
        <v>178340</v>
      </c>
      <c r="Q8088" s="1">
        <v>37215</v>
      </c>
      <c r="R8088" s="1">
        <v>37225</v>
      </c>
      <c r="S8088" t="s">
        <v>887</v>
      </c>
    </row>
    <row r="8089" spans="1:19" x14ac:dyDescent="0.2">
      <c r="A8089" s="7">
        <v>280700</v>
      </c>
      <c r="B8089" s="3">
        <v>32395</v>
      </c>
      <c r="C8089" s="3" t="s">
        <v>46</v>
      </c>
      <c r="D8089" s="2" t="s">
        <v>772</v>
      </c>
      <c r="E8089" s="3">
        <v>20</v>
      </c>
      <c r="F8089" s="17">
        <v>0</v>
      </c>
      <c r="G8089" s="17">
        <v>1</v>
      </c>
      <c r="H8089" s="17">
        <v>0</v>
      </c>
      <c r="I8089" s="7">
        <v>2.2999999999999998</v>
      </c>
      <c r="J8089" s="7">
        <v>24</v>
      </c>
      <c r="K8089" s="4">
        <v>1214</v>
      </c>
      <c r="L8089" s="5">
        <v>1214.8580999999999</v>
      </c>
      <c r="M8089">
        <v>87000</v>
      </c>
      <c r="N8089" s="33">
        <v>1</v>
      </c>
      <c r="O8089" s="50" t="e">
        <f>INDEX([1]Dados!$M$2:$N$26779,MATCH($P8089,[1]Dados!$N$2:$N$26779,),2)</f>
        <v>#N/A</v>
      </c>
      <c r="P8089">
        <v>178340</v>
      </c>
      <c r="Q8089" s="1">
        <v>37215</v>
      </c>
      <c r="R8089" s="1">
        <v>37225</v>
      </c>
      <c r="S8089" t="s">
        <v>887</v>
      </c>
    </row>
    <row r="8090" spans="1:19" x14ac:dyDescent="0.2">
      <c r="A8090" s="7">
        <v>280700</v>
      </c>
      <c r="B8090" s="3">
        <v>32395</v>
      </c>
      <c r="C8090" s="3" t="s">
        <v>46</v>
      </c>
      <c r="D8090" s="2" t="s">
        <v>772</v>
      </c>
      <c r="E8090" s="3">
        <v>20</v>
      </c>
      <c r="F8090" s="17">
        <v>0</v>
      </c>
      <c r="G8090" s="17">
        <v>1</v>
      </c>
      <c r="H8090" s="17">
        <v>0</v>
      </c>
      <c r="I8090" s="7">
        <v>2.4</v>
      </c>
      <c r="J8090" s="7">
        <v>24</v>
      </c>
      <c r="K8090" s="4">
        <v>1214</v>
      </c>
      <c r="L8090" s="5">
        <v>1214.8580999999999</v>
      </c>
      <c r="M8090">
        <v>87000</v>
      </c>
      <c r="N8090" s="33">
        <v>1</v>
      </c>
      <c r="O8090" s="50" t="e">
        <f>INDEX([1]Dados!$M$2:$N$26779,MATCH($P8090,[1]Dados!$N$2:$N$26779,),2)</f>
        <v>#N/A</v>
      </c>
      <c r="P8090">
        <v>178340</v>
      </c>
      <c r="Q8090" s="1">
        <v>37215</v>
      </c>
      <c r="R8090" s="1">
        <v>37225</v>
      </c>
      <c r="S8090" t="s">
        <v>887</v>
      </c>
    </row>
    <row r="8091" spans="1:19" x14ac:dyDescent="0.2">
      <c r="A8091" s="7">
        <v>280700</v>
      </c>
      <c r="B8091" s="3">
        <v>32395</v>
      </c>
      <c r="C8091" s="3" t="s">
        <v>46</v>
      </c>
      <c r="D8091" s="2" t="s">
        <v>772</v>
      </c>
      <c r="E8091" s="3">
        <v>20</v>
      </c>
      <c r="F8091" s="17">
        <v>0</v>
      </c>
      <c r="G8091" s="17">
        <v>1</v>
      </c>
      <c r="H8091" s="17">
        <v>0</v>
      </c>
      <c r="I8091" s="7" t="s">
        <v>3</v>
      </c>
      <c r="J8091" s="7">
        <v>98</v>
      </c>
      <c r="K8091" s="4">
        <v>1214</v>
      </c>
      <c r="L8091" s="5">
        <v>1214.8580999999999</v>
      </c>
      <c r="M8091">
        <v>68800</v>
      </c>
      <c r="N8091" s="33">
        <v>1</v>
      </c>
      <c r="O8091" s="50" t="e">
        <f>INDEX([1]Dados!$M$2:$N$26779,MATCH($P8091,[1]Dados!$N$2:$N$26779,),2)</f>
        <v>#N/A</v>
      </c>
      <c r="P8091">
        <v>178462</v>
      </c>
      <c r="Q8091" s="1">
        <v>37215</v>
      </c>
      <c r="R8091" s="1">
        <v>37225</v>
      </c>
      <c r="S8091" t="s">
        <v>887</v>
      </c>
    </row>
    <row r="8092" spans="1:19" x14ac:dyDescent="0.2">
      <c r="A8092" s="7">
        <v>280700</v>
      </c>
      <c r="B8092" s="3">
        <v>32395</v>
      </c>
      <c r="C8092" s="3" t="s">
        <v>46</v>
      </c>
      <c r="D8092" s="2" t="s">
        <v>772</v>
      </c>
      <c r="E8092" s="3">
        <v>20</v>
      </c>
      <c r="F8092" s="17">
        <v>0</v>
      </c>
      <c r="G8092" s="17">
        <v>1</v>
      </c>
      <c r="H8092" s="17">
        <v>0</v>
      </c>
      <c r="I8092" s="7">
        <v>3.1</v>
      </c>
      <c r="J8092" s="7">
        <v>7</v>
      </c>
      <c r="K8092" s="4">
        <v>1293</v>
      </c>
      <c r="L8092" s="5">
        <v>1293.0592999999999</v>
      </c>
      <c r="M8092">
        <v>8238.36</v>
      </c>
      <c r="N8092" s="33">
        <v>1</v>
      </c>
      <c r="O8092" s="50" t="e">
        <f>INDEX([1]Dados!$M$2:$N$26779,MATCH($P8092,[1]Dados!$N$2:$N$26779,),2)</f>
        <v>#N/A</v>
      </c>
      <c r="P8092">
        <v>178279</v>
      </c>
      <c r="Q8092" s="1">
        <v>37215</v>
      </c>
      <c r="R8092" s="1">
        <v>37225</v>
      </c>
      <c r="S8092" t="s">
        <v>886</v>
      </c>
    </row>
    <row r="8093" spans="1:19" x14ac:dyDescent="0.2">
      <c r="A8093" s="7">
        <v>280700</v>
      </c>
      <c r="B8093" s="3">
        <v>32395</v>
      </c>
      <c r="C8093" s="3" t="s">
        <v>46</v>
      </c>
      <c r="D8093" s="2" t="s">
        <v>772</v>
      </c>
      <c r="E8093" s="3">
        <v>20</v>
      </c>
      <c r="F8093" s="17">
        <v>0</v>
      </c>
      <c r="G8093" s="17">
        <v>1</v>
      </c>
      <c r="H8093" s="17">
        <v>0</v>
      </c>
      <c r="I8093" s="7">
        <v>3.2</v>
      </c>
      <c r="J8093" s="7">
        <v>22</v>
      </c>
      <c r="K8093" s="4">
        <v>1293</v>
      </c>
      <c r="L8093" s="5">
        <v>1293.0592999999999</v>
      </c>
      <c r="M8093">
        <v>8238.36</v>
      </c>
      <c r="N8093" s="33">
        <v>1</v>
      </c>
      <c r="O8093" s="50" t="e">
        <f>INDEX([1]Dados!$M$2:$N$26779,MATCH($P8093,[1]Dados!$N$2:$N$26779,),2)</f>
        <v>#N/A</v>
      </c>
      <c r="P8093">
        <v>178279</v>
      </c>
      <c r="Q8093" s="1">
        <v>37215</v>
      </c>
      <c r="R8093" s="1">
        <v>37225</v>
      </c>
      <c r="S8093" t="s">
        <v>886</v>
      </c>
    </row>
    <row r="8094" spans="1:19" x14ac:dyDescent="0.2">
      <c r="A8094" s="7">
        <v>350720</v>
      </c>
      <c r="B8094" s="3">
        <v>62430</v>
      </c>
      <c r="C8094" s="3" t="s">
        <v>28</v>
      </c>
      <c r="D8094" s="2" t="s">
        <v>300</v>
      </c>
      <c r="E8094" s="3">
        <v>20</v>
      </c>
      <c r="F8094" s="17">
        <v>0</v>
      </c>
      <c r="G8094" s="17">
        <v>1</v>
      </c>
      <c r="H8094" s="17">
        <v>0</v>
      </c>
      <c r="I8094" s="7">
        <v>1.1000000000000001</v>
      </c>
      <c r="J8094" s="7">
        <v>0</v>
      </c>
      <c r="K8094" s="4">
        <v>1203</v>
      </c>
      <c r="L8094" s="5">
        <v>1203.0829000000001</v>
      </c>
      <c r="M8094">
        <v>1559.6</v>
      </c>
      <c r="N8094" s="33">
        <v>1</v>
      </c>
      <c r="O8094" s="50" t="e">
        <f>INDEX([1]Dados!$M$2:$N$26779,MATCH($P8094,[1]Dados!$N$2:$N$26779,),2)</f>
        <v>#N/A</v>
      </c>
      <c r="P8094">
        <v>177085</v>
      </c>
      <c r="Q8094" s="1">
        <v>36751</v>
      </c>
      <c r="R8094" s="1">
        <v>36755</v>
      </c>
      <c r="S8094" t="s">
        <v>2134</v>
      </c>
    </row>
    <row r="8095" spans="1:19" x14ac:dyDescent="0.2">
      <c r="A8095" s="7">
        <v>350720</v>
      </c>
      <c r="B8095" s="3">
        <v>62430</v>
      </c>
      <c r="C8095" s="3" t="s">
        <v>28</v>
      </c>
      <c r="D8095" s="2" t="s">
        <v>300</v>
      </c>
      <c r="E8095" s="3">
        <v>20</v>
      </c>
      <c r="F8095" s="17">
        <v>0</v>
      </c>
      <c r="G8095" s="17">
        <v>1</v>
      </c>
      <c r="H8095" s="17">
        <v>0</v>
      </c>
      <c r="I8095" s="7">
        <v>1.1000000000000001</v>
      </c>
      <c r="J8095" s="7">
        <v>0</v>
      </c>
      <c r="K8095" s="4">
        <v>1214</v>
      </c>
      <c r="L8095" s="5">
        <v>1214.8577</v>
      </c>
      <c r="M8095">
        <v>15346.8</v>
      </c>
      <c r="N8095" s="33">
        <v>1</v>
      </c>
      <c r="O8095" s="50" t="e">
        <f>INDEX([1]Dados!$M$2:$N$26779,MATCH($P8095,[1]Dados!$N$2:$N$26779,),2)</f>
        <v>#N/A</v>
      </c>
      <c r="P8095">
        <v>177180</v>
      </c>
      <c r="Q8095" s="1">
        <v>36751</v>
      </c>
      <c r="R8095" s="1">
        <v>36755</v>
      </c>
      <c r="S8095" t="s">
        <v>2134</v>
      </c>
    </row>
    <row r="8096" spans="1:19" x14ac:dyDescent="0.2">
      <c r="A8096" s="7">
        <v>350720</v>
      </c>
      <c r="B8096" s="3">
        <v>62430</v>
      </c>
      <c r="C8096" s="3" t="s">
        <v>28</v>
      </c>
      <c r="D8096" s="2" t="s">
        <v>300</v>
      </c>
      <c r="E8096" s="3">
        <v>20</v>
      </c>
      <c r="F8096" s="17">
        <v>0</v>
      </c>
      <c r="G8096" s="17">
        <v>1</v>
      </c>
      <c r="H8096" s="17">
        <v>0</v>
      </c>
      <c r="I8096" s="7">
        <v>1.1000000000000001</v>
      </c>
      <c r="J8096" s="7">
        <v>0</v>
      </c>
      <c r="K8096" s="4">
        <v>1293</v>
      </c>
      <c r="L8096" s="5">
        <v>1293.0592999999999</v>
      </c>
      <c r="M8096">
        <v>5000</v>
      </c>
      <c r="N8096" s="33">
        <v>1</v>
      </c>
      <c r="O8096" s="50" t="e">
        <f>INDEX([1]Dados!$M$2:$N$26779,MATCH($P8096,[1]Dados!$N$2:$N$26779,),2)</f>
        <v>#N/A</v>
      </c>
      <c r="P8096">
        <v>178245</v>
      </c>
      <c r="Q8096" s="1">
        <v>36751</v>
      </c>
      <c r="R8096" s="1">
        <v>36755</v>
      </c>
      <c r="S8096" t="s">
        <v>2134</v>
      </c>
    </row>
    <row r="8097" spans="1:19" x14ac:dyDescent="0.2">
      <c r="A8097" s="7">
        <v>351490</v>
      </c>
      <c r="B8097" s="3">
        <v>63991</v>
      </c>
      <c r="C8097" s="3" t="s">
        <v>28</v>
      </c>
      <c r="D8097" s="2" t="s">
        <v>405</v>
      </c>
      <c r="E8097" s="3">
        <v>20</v>
      </c>
      <c r="F8097" s="17">
        <v>0</v>
      </c>
      <c r="G8097" s="17">
        <v>1</v>
      </c>
      <c r="H8097" s="17">
        <v>0</v>
      </c>
      <c r="I8097" s="7">
        <v>1.1000000000000001</v>
      </c>
      <c r="J8097" s="7">
        <v>24</v>
      </c>
      <c r="K8097" s="4">
        <v>1214</v>
      </c>
      <c r="L8097" s="5">
        <v>1214.0589</v>
      </c>
      <c r="M8097">
        <v>305996.5</v>
      </c>
      <c r="N8097" s="33">
        <v>1</v>
      </c>
      <c r="O8097" s="50" t="e">
        <f>INDEX([1]Dados!$M$2:$N$26779,MATCH($P8097,[1]Dados!$N$2:$N$26779,),2)</f>
        <v>#N/A</v>
      </c>
      <c r="P8097">
        <v>178573</v>
      </c>
      <c r="Q8097" s="1">
        <v>36980</v>
      </c>
      <c r="R8097" s="1">
        <v>37407</v>
      </c>
      <c r="S8097" t="s">
        <v>915</v>
      </c>
    </row>
    <row r="8098" spans="1:19" x14ac:dyDescent="0.2">
      <c r="A8098" s="7">
        <v>351490</v>
      </c>
      <c r="B8098" s="3">
        <v>63991</v>
      </c>
      <c r="C8098" s="3" t="s">
        <v>28</v>
      </c>
      <c r="D8098" s="2" t="s">
        <v>405</v>
      </c>
      <c r="E8098" s="3">
        <v>20</v>
      </c>
      <c r="F8098" s="17">
        <v>0</v>
      </c>
      <c r="G8098" s="17">
        <v>1</v>
      </c>
      <c r="H8098" s="17">
        <v>0</v>
      </c>
      <c r="I8098" s="7">
        <v>1.2</v>
      </c>
      <c r="J8098" s="7">
        <v>28</v>
      </c>
      <c r="K8098" s="4">
        <v>1214</v>
      </c>
      <c r="L8098" s="5">
        <v>1214.0589</v>
      </c>
      <c r="M8098">
        <v>305996.5</v>
      </c>
      <c r="N8098" s="33">
        <v>1</v>
      </c>
      <c r="O8098" s="50" t="e">
        <f>INDEX([1]Dados!$M$2:$N$26779,MATCH($P8098,[1]Dados!$N$2:$N$26779,),2)</f>
        <v>#N/A</v>
      </c>
      <c r="P8098">
        <v>178573</v>
      </c>
      <c r="Q8098" s="1">
        <v>36980</v>
      </c>
      <c r="R8098" s="1">
        <v>37407</v>
      </c>
      <c r="S8098" t="s">
        <v>915</v>
      </c>
    </row>
    <row r="8099" spans="1:19" x14ac:dyDescent="0.2">
      <c r="A8099" s="7">
        <v>351490</v>
      </c>
      <c r="B8099" s="3">
        <v>63991</v>
      </c>
      <c r="C8099" s="3" t="s">
        <v>28</v>
      </c>
      <c r="D8099" s="2" t="s">
        <v>405</v>
      </c>
      <c r="E8099" s="3">
        <v>20</v>
      </c>
      <c r="F8099" s="17">
        <v>0</v>
      </c>
      <c r="G8099" s="17">
        <v>1</v>
      </c>
      <c r="H8099" s="17">
        <v>0</v>
      </c>
      <c r="I8099" s="7">
        <v>1.3</v>
      </c>
      <c r="J8099" s="7">
        <v>25</v>
      </c>
      <c r="K8099" s="4">
        <v>1214</v>
      </c>
      <c r="L8099" s="5">
        <v>1214.0589</v>
      </c>
      <c r="M8099">
        <v>305996.5</v>
      </c>
      <c r="N8099" s="33">
        <v>1</v>
      </c>
      <c r="O8099" s="50" t="e">
        <f>INDEX([1]Dados!$M$2:$N$26779,MATCH($P8099,[1]Dados!$N$2:$N$26779,),2)</f>
        <v>#N/A</v>
      </c>
      <c r="P8099">
        <v>178573</v>
      </c>
      <c r="Q8099" s="1">
        <v>36980</v>
      </c>
      <c r="R8099" s="1">
        <v>37407</v>
      </c>
      <c r="S8099" t="s">
        <v>915</v>
      </c>
    </row>
    <row r="8100" spans="1:19" x14ac:dyDescent="0.2">
      <c r="A8100" s="7">
        <v>351490</v>
      </c>
      <c r="B8100" s="3">
        <v>63991</v>
      </c>
      <c r="C8100" s="3" t="s">
        <v>28</v>
      </c>
      <c r="D8100" s="2" t="s">
        <v>405</v>
      </c>
      <c r="E8100" s="3">
        <v>20</v>
      </c>
      <c r="F8100" s="17">
        <v>0</v>
      </c>
      <c r="G8100" s="17">
        <v>1</v>
      </c>
      <c r="H8100" s="17">
        <v>0</v>
      </c>
      <c r="I8100" s="7">
        <v>1.4</v>
      </c>
      <c r="J8100" s="7">
        <v>28</v>
      </c>
      <c r="K8100" s="4">
        <v>1214</v>
      </c>
      <c r="L8100" s="5">
        <v>1214.0589</v>
      </c>
      <c r="M8100">
        <v>305996.5</v>
      </c>
      <c r="N8100" s="33">
        <v>1</v>
      </c>
      <c r="O8100" s="50" t="e">
        <f>INDEX([1]Dados!$M$2:$N$26779,MATCH($P8100,[1]Dados!$N$2:$N$26779,),2)</f>
        <v>#N/A</v>
      </c>
      <c r="P8100">
        <v>178573</v>
      </c>
      <c r="Q8100" s="1">
        <v>36980</v>
      </c>
      <c r="R8100" s="1">
        <v>37407</v>
      </c>
      <c r="S8100" t="s">
        <v>915</v>
      </c>
    </row>
    <row r="8101" spans="1:19" x14ac:dyDescent="0.2">
      <c r="A8101" s="7">
        <v>351490</v>
      </c>
      <c r="B8101" s="3">
        <v>63991</v>
      </c>
      <c r="C8101" s="3" t="s">
        <v>28</v>
      </c>
      <c r="D8101" s="2" t="s">
        <v>405</v>
      </c>
      <c r="E8101" s="3">
        <v>20</v>
      </c>
      <c r="F8101" s="17">
        <v>0</v>
      </c>
      <c r="G8101" s="17">
        <v>1</v>
      </c>
      <c r="H8101" s="17">
        <v>0</v>
      </c>
      <c r="I8101" s="7">
        <v>1.5</v>
      </c>
      <c r="J8101" s="7">
        <v>19</v>
      </c>
      <c r="K8101" s="4">
        <v>1214</v>
      </c>
      <c r="L8101" s="5">
        <v>1214.0589</v>
      </c>
      <c r="M8101">
        <v>305996.5</v>
      </c>
      <c r="N8101" s="33">
        <v>1</v>
      </c>
      <c r="O8101" s="50" t="e">
        <f>INDEX([1]Dados!$M$2:$N$26779,MATCH($P8101,[1]Dados!$N$2:$N$26779,),2)</f>
        <v>#N/A</v>
      </c>
      <c r="P8101">
        <v>178573</v>
      </c>
      <c r="Q8101" s="1">
        <v>36980</v>
      </c>
      <c r="R8101" s="1">
        <v>37407</v>
      </c>
      <c r="S8101" t="s">
        <v>915</v>
      </c>
    </row>
    <row r="8102" spans="1:19" x14ac:dyDescent="0.2">
      <c r="A8102" s="7">
        <v>351490</v>
      </c>
      <c r="B8102" s="3">
        <v>63991</v>
      </c>
      <c r="C8102" s="3" t="s">
        <v>28</v>
      </c>
      <c r="D8102" s="2" t="s">
        <v>405</v>
      </c>
      <c r="E8102" s="3">
        <v>20</v>
      </c>
      <c r="F8102" s="17">
        <v>0</v>
      </c>
      <c r="G8102" s="17">
        <v>1</v>
      </c>
      <c r="H8102" s="17">
        <v>0</v>
      </c>
      <c r="I8102" s="7">
        <v>1.6</v>
      </c>
      <c r="J8102" s="7">
        <v>1</v>
      </c>
      <c r="K8102" s="4">
        <v>1214</v>
      </c>
      <c r="L8102" s="5">
        <v>1214.8577</v>
      </c>
      <c r="M8102">
        <v>221175.5</v>
      </c>
      <c r="N8102" s="33">
        <v>1</v>
      </c>
      <c r="O8102" s="50" t="e">
        <f>INDEX([1]Dados!$M$2:$N$26779,MATCH($P8102,[1]Dados!$N$2:$N$26779,),2)</f>
        <v>#N/A</v>
      </c>
      <c r="P8102">
        <v>177181</v>
      </c>
      <c r="Q8102" s="1">
        <v>36980</v>
      </c>
      <c r="R8102" s="1">
        <v>37407</v>
      </c>
      <c r="S8102" t="s">
        <v>2513</v>
      </c>
    </row>
    <row r="8103" spans="1:19" x14ac:dyDescent="0.2">
      <c r="A8103" s="7">
        <v>351490</v>
      </c>
      <c r="B8103" s="3">
        <v>63991</v>
      </c>
      <c r="C8103" s="3" t="s">
        <v>28</v>
      </c>
      <c r="D8103" s="2" t="s">
        <v>405</v>
      </c>
      <c r="E8103" s="3">
        <v>20</v>
      </c>
      <c r="F8103" s="17">
        <v>0</v>
      </c>
      <c r="G8103" s="17">
        <v>1</v>
      </c>
      <c r="H8103" s="17">
        <v>0</v>
      </c>
      <c r="I8103" s="7">
        <v>1.7</v>
      </c>
      <c r="J8103" s="7">
        <v>13</v>
      </c>
      <c r="K8103" s="4">
        <v>1214</v>
      </c>
      <c r="L8103" s="5">
        <v>1214.8577</v>
      </c>
      <c r="M8103">
        <v>57680</v>
      </c>
      <c r="N8103" s="33">
        <v>1</v>
      </c>
      <c r="O8103" s="50" t="e">
        <f>INDEX([1]Dados!$M$2:$N$26779,MATCH($P8103,[1]Dados!$N$2:$N$26779,),2)</f>
        <v>#N/A</v>
      </c>
      <c r="P8103">
        <v>178473</v>
      </c>
      <c r="Q8103" s="1">
        <v>36980</v>
      </c>
      <c r="R8103" s="1">
        <v>37407</v>
      </c>
      <c r="S8103" t="s">
        <v>920</v>
      </c>
    </row>
    <row r="8104" spans="1:19" x14ac:dyDescent="0.2">
      <c r="A8104" s="7">
        <v>351490</v>
      </c>
      <c r="B8104" s="3">
        <v>63991</v>
      </c>
      <c r="C8104" s="3" t="s">
        <v>28</v>
      </c>
      <c r="D8104" s="2" t="s">
        <v>405</v>
      </c>
      <c r="E8104" s="3">
        <v>20</v>
      </c>
      <c r="F8104" s="17">
        <v>0</v>
      </c>
      <c r="G8104" s="17">
        <v>1</v>
      </c>
      <c r="H8104" s="17">
        <v>0</v>
      </c>
      <c r="I8104" s="7">
        <v>1.8</v>
      </c>
      <c r="J8104" s="7">
        <v>25</v>
      </c>
      <c r="K8104" s="4">
        <v>1214</v>
      </c>
      <c r="L8104" s="5">
        <v>1214.8577</v>
      </c>
      <c r="M8104">
        <v>221175.5</v>
      </c>
      <c r="N8104" s="33">
        <v>1</v>
      </c>
      <c r="O8104" s="50" t="e">
        <f>INDEX([1]Dados!$M$2:$N$26779,MATCH($P8104,[1]Dados!$N$2:$N$26779,),2)</f>
        <v>#N/A</v>
      </c>
      <c r="P8104">
        <v>177181</v>
      </c>
      <c r="Q8104" s="1">
        <v>36980</v>
      </c>
      <c r="R8104" s="1">
        <v>37407</v>
      </c>
      <c r="S8104" t="s">
        <v>2513</v>
      </c>
    </row>
    <row r="8105" spans="1:19" x14ac:dyDescent="0.2">
      <c r="A8105" s="7">
        <v>351490</v>
      </c>
      <c r="B8105" s="3">
        <v>63991</v>
      </c>
      <c r="C8105" s="3" t="s">
        <v>28</v>
      </c>
      <c r="D8105" s="2" t="s">
        <v>405</v>
      </c>
      <c r="E8105" s="3">
        <v>20</v>
      </c>
      <c r="F8105" s="17">
        <v>0</v>
      </c>
      <c r="G8105" s="17">
        <v>1</v>
      </c>
      <c r="H8105" s="17">
        <v>0</v>
      </c>
      <c r="I8105" s="7" t="s">
        <v>3</v>
      </c>
      <c r="J8105" s="7">
        <v>0</v>
      </c>
      <c r="K8105" s="4">
        <v>1203</v>
      </c>
      <c r="L8105" s="5">
        <v>1203.0829000000001</v>
      </c>
      <c r="M8105">
        <v>26319.3</v>
      </c>
      <c r="N8105" s="33">
        <v>1</v>
      </c>
      <c r="O8105" s="50" t="e">
        <f>INDEX([1]Dados!$M$2:$N$26779,MATCH($P8105,[1]Dados!$N$2:$N$26779,),2)</f>
        <v>#N/A</v>
      </c>
      <c r="P8105">
        <v>177086</v>
      </c>
      <c r="Q8105" s="1">
        <v>36980</v>
      </c>
      <c r="R8105" s="1">
        <v>37407</v>
      </c>
      <c r="S8105" t="s">
        <v>2134</v>
      </c>
    </row>
    <row r="8106" spans="1:19" x14ac:dyDescent="0.2">
      <c r="A8106" s="7">
        <v>351490</v>
      </c>
      <c r="B8106" s="3">
        <v>63991</v>
      </c>
      <c r="C8106" s="3" t="s">
        <v>28</v>
      </c>
      <c r="D8106" s="2" t="s">
        <v>405</v>
      </c>
      <c r="E8106" s="3">
        <v>20</v>
      </c>
      <c r="F8106" s="17">
        <v>0</v>
      </c>
      <c r="G8106" s="17">
        <v>1</v>
      </c>
      <c r="H8106" s="17">
        <v>0</v>
      </c>
      <c r="I8106" s="7" t="s">
        <v>3</v>
      </c>
      <c r="J8106" s="7">
        <v>0</v>
      </c>
      <c r="K8106" s="4">
        <v>1214</v>
      </c>
      <c r="L8106" s="5">
        <v>1214.0589</v>
      </c>
      <c r="M8106">
        <v>305996.5</v>
      </c>
      <c r="N8106" s="33">
        <v>1</v>
      </c>
      <c r="O8106" s="50" t="e">
        <f>INDEX([1]Dados!$M$2:$N$26779,MATCH($P8106,[1]Dados!$N$2:$N$26779,),2)</f>
        <v>#N/A</v>
      </c>
      <c r="P8106">
        <v>178602</v>
      </c>
      <c r="Q8106" s="1">
        <v>36980</v>
      </c>
      <c r="R8106" s="1">
        <v>37407</v>
      </c>
      <c r="S8106" t="s">
        <v>2134</v>
      </c>
    </row>
    <row r="8107" spans="1:19" x14ac:dyDescent="0.2">
      <c r="A8107" s="7">
        <v>351490</v>
      </c>
      <c r="B8107" s="3">
        <v>63991</v>
      </c>
      <c r="C8107" s="3" t="s">
        <v>28</v>
      </c>
      <c r="D8107" s="2" t="s">
        <v>405</v>
      </c>
      <c r="E8107" s="3">
        <v>20</v>
      </c>
      <c r="F8107" s="17">
        <v>0</v>
      </c>
      <c r="G8107" s="17">
        <v>1</v>
      </c>
      <c r="H8107" s="17">
        <v>0</v>
      </c>
      <c r="I8107" s="7">
        <v>2.1</v>
      </c>
      <c r="J8107" s="7">
        <v>22</v>
      </c>
      <c r="K8107" s="4">
        <v>1293</v>
      </c>
      <c r="L8107" s="5">
        <v>1293.0592999999999</v>
      </c>
      <c r="M8107">
        <v>22675.96</v>
      </c>
      <c r="N8107" s="33">
        <v>1</v>
      </c>
      <c r="O8107" s="50" t="e">
        <f>INDEX([1]Dados!$M$2:$N$26779,MATCH($P8107,[1]Dados!$N$2:$N$26779,),2)</f>
        <v>#N/A</v>
      </c>
      <c r="P8107">
        <v>178246</v>
      </c>
      <c r="Q8107" s="1">
        <v>36980</v>
      </c>
      <c r="R8107" s="1">
        <v>37407</v>
      </c>
      <c r="S8107" t="s">
        <v>886</v>
      </c>
    </row>
    <row r="8108" spans="1:19" x14ac:dyDescent="0.2">
      <c r="A8108" s="7">
        <v>351490</v>
      </c>
      <c r="B8108" s="3">
        <v>63991</v>
      </c>
      <c r="C8108" s="3" t="s">
        <v>28</v>
      </c>
      <c r="D8108" s="2" t="s">
        <v>405</v>
      </c>
      <c r="E8108" s="3">
        <v>20</v>
      </c>
      <c r="F8108" s="17">
        <v>0</v>
      </c>
      <c r="G8108" s="17">
        <v>1</v>
      </c>
      <c r="H8108" s="17">
        <v>0</v>
      </c>
      <c r="I8108" s="7">
        <v>2.2000000000000002</v>
      </c>
      <c r="J8108" s="7">
        <v>22</v>
      </c>
      <c r="K8108" s="4">
        <v>1293</v>
      </c>
      <c r="L8108" s="5">
        <v>1293.0592999999999</v>
      </c>
      <c r="M8108">
        <v>22675.96</v>
      </c>
      <c r="N8108" s="33">
        <v>1</v>
      </c>
      <c r="O8108" s="50" t="e">
        <f>INDEX([1]Dados!$M$2:$N$26779,MATCH($P8108,[1]Dados!$N$2:$N$26779,),2)</f>
        <v>#N/A</v>
      </c>
      <c r="P8108">
        <v>178246</v>
      </c>
      <c r="Q8108" s="1">
        <v>36980</v>
      </c>
      <c r="R8108" s="1">
        <v>37407</v>
      </c>
      <c r="S8108" t="s">
        <v>886</v>
      </c>
    </row>
    <row r="8109" spans="1:19" x14ac:dyDescent="0.2">
      <c r="A8109" s="7">
        <v>353340</v>
      </c>
      <c r="B8109" s="3">
        <v>67695</v>
      </c>
      <c r="C8109" s="3" t="s">
        <v>28</v>
      </c>
      <c r="D8109" s="2" t="s">
        <v>605</v>
      </c>
      <c r="E8109" s="3">
        <v>20</v>
      </c>
      <c r="F8109" s="17">
        <v>0</v>
      </c>
      <c r="G8109" s="17">
        <v>1</v>
      </c>
      <c r="H8109" s="17">
        <v>0</v>
      </c>
      <c r="I8109" s="7">
        <v>1.1000000000000001</v>
      </c>
      <c r="J8109" s="7">
        <v>25</v>
      </c>
      <c r="K8109" s="4">
        <v>1203</v>
      </c>
      <c r="L8109" s="5">
        <v>1203.0829000000001</v>
      </c>
      <c r="M8109">
        <v>79866.2</v>
      </c>
      <c r="N8109" s="33">
        <v>1</v>
      </c>
      <c r="O8109" s="50" t="e">
        <f>INDEX([1]Dados!$M$2:$N$26779,MATCH($P8109,[1]Dados!$N$2:$N$26779,),2)</f>
        <v>#N/A</v>
      </c>
      <c r="P8109">
        <v>177087</v>
      </c>
      <c r="Q8109" s="1">
        <v>37345</v>
      </c>
      <c r="R8109" s="1">
        <v>37414</v>
      </c>
      <c r="S8109" t="s">
        <v>889</v>
      </c>
    </row>
    <row r="8110" spans="1:19" x14ac:dyDescent="0.2">
      <c r="A8110" s="7">
        <v>353340</v>
      </c>
      <c r="B8110" s="3">
        <v>67695</v>
      </c>
      <c r="C8110" s="3" t="s">
        <v>28</v>
      </c>
      <c r="D8110" s="2" t="s">
        <v>605</v>
      </c>
      <c r="E8110" s="3">
        <v>20</v>
      </c>
      <c r="F8110" s="17">
        <v>0</v>
      </c>
      <c r="G8110" s="17">
        <v>1</v>
      </c>
      <c r="H8110" s="17">
        <v>0</v>
      </c>
      <c r="I8110" s="7">
        <v>2.1</v>
      </c>
      <c r="J8110" s="7">
        <v>25</v>
      </c>
      <c r="K8110" s="4">
        <v>1214</v>
      </c>
      <c r="L8110" s="5">
        <v>1214.8577</v>
      </c>
      <c r="M8110">
        <v>722777.54</v>
      </c>
      <c r="N8110" s="33">
        <v>1</v>
      </c>
      <c r="O8110" s="50" t="e">
        <f>INDEX([1]Dados!$M$2:$N$26779,MATCH($P8110,[1]Dados!$N$2:$N$26779,),2)</f>
        <v>#N/A</v>
      </c>
      <c r="P8110">
        <v>177182</v>
      </c>
      <c r="Q8110" s="1">
        <v>37345</v>
      </c>
      <c r="R8110" s="1">
        <v>37414</v>
      </c>
      <c r="S8110" t="s">
        <v>914</v>
      </c>
    </row>
    <row r="8111" spans="1:19" x14ac:dyDescent="0.2">
      <c r="A8111" s="7">
        <v>353340</v>
      </c>
      <c r="B8111" s="3">
        <v>67695</v>
      </c>
      <c r="C8111" s="3" t="s">
        <v>28</v>
      </c>
      <c r="D8111" s="2" t="s">
        <v>605</v>
      </c>
      <c r="E8111" s="3">
        <v>20</v>
      </c>
      <c r="F8111" s="17">
        <v>0</v>
      </c>
      <c r="G8111" s="17">
        <v>1</v>
      </c>
      <c r="H8111" s="17">
        <v>0</v>
      </c>
      <c r="I8111" s="7">
        <v>2.2000000000000002</v>
      </c>
      <c r="J8111" s="7">
        <v>25</v>
      </c>
      <c r="K8111" s="4">
        <v>1214</v>
      </c>
      <c r="L8111" s="5">
        <v>1214.8577</v>
      </c>
      <c r="M8111">
        <v>722777.54</v>
      </c>
      <c r="N8111" s="33">
        <v>1</v>
      </c>
      <c r="O8111" s="50" t="e">
        <f>INDEX([1]Dados!$M$2:$N$26779,MATCH($P8111,[1]Dados!$N$2:$N$26779,),2)</f>
        <v>#N/A</v>
      </c>
      <c r="P8111">
        <v>177182</v>
      </c>
      <c r="Q8111" s="1">
        <v>37345</v>
      </c>
      <c r="R8111" s="1">
        <v>37414</v>
      </c>
      <c r="S8111" t="s">
        <v>914</v>
      </c>
    </row>
    <row r="8112" spans="1:19" x14ac:dyDescent="0.2">
      <c r="A8112" s="7">
        <v>353340</v>
      </c>
      <c r="B8112" s="3">
        <v>67695</v>
      </c>
      <c r="C8112" s="3" t="s">
        <v>28</v>
      </c>
      <c r="D8112" s="2" t="s">
        <v>605</v>
      </c>
      <c r="E8112" s="3">
        <v>20</v>
      </c>
      <c r="F8112" s="17">
        <v>0</v>
      </c>
      <c r="G8112" s="17">
        <v>1</v>
      </c>
      <c r="H8112" s="17">
        <v>0</v>
      </c>
      <c r="I8112" s="7">
        <v>2.2999999999999998</v>
      </c>
      <c r="J8112" s="7">
        <v>1</v>
      </c>
      <c r="K8112" s="4">
        <v>1214</v>
      </c>
      <c r="L8112" s="5">
        <v>1214.8577</v>
      </c>
      <c r="M8112">
        <v>722777.54</v>
      </c>
      <c r="N8112" s="33">
        <v>1</v>
      </c>
      <c r="O8112" s="50" t="e">
        <f>INDEX([1]Dados!$M$2:$N$26779,MATCH($P8112,[1]Dados!$N$2:$N$26779,),2)</f>
        <v>#N/A</v>
      </c>
      <c r="P8112">
        <v>177182</v>
      </c>
      <c r="Q8112" s="1">
        <v>37345</v>
      </c>
      <c r="R8112" s="1">
        <v>37414</v>
      </c>
      <c r="S8112" t="s">
        <v>914</v>
      </c>
    </row>
    <row r="8113" spans="1:19" x14ac:dyDescent="0.2">
      <c r="A8113" s="7">
        <v>353340</v>
      </c>
      <c r="B8113" s="3">
        <v>67695</v>
      </c>
      <c r="C8113" s="3" t="s">
        <v>28</v>
      </c>
      <c r="D8113" s="2" t="s">
        <v>605</v>
      </c>
      <c r="E8113" s="3">
        <v>20</v>
      </c>
      <c r="F8113" s="17">
        <v>0</v>
      </c>
      <c r="G8113" s="17">
        <v>1</v>
      </c>
      <c r="H8113" s="17">
        <v>0</v>
      </c>
      <c r="I8113" s="7">
        <v>2.4</v>
      </c>
      <c r="J8113" s="7">
        <v>15</v>
      </c>
      <c r="K8113" s="4">
        <v>1214</v>
      </c>
      <c r="L8113" s="5">
        <v>1214.8577</v>
      </c>
      <c r="M8113">
        <v>722777.54</v>
      </c>
      <c r="N8113" s="33">
        <v>1</v>
      </c>
      <c r="O8113" s="50" t="e">
        <f>INDEX([1]Dados!$M$2:$N$26779,MATCH($P8113,[1]Dados!$N$2:$N$26779,),2)</f>
        <v>#N/A</v>
      </c>
      <c r="P8113">
        <v>177182</v>
      </c>
      <c r="Q8113" s="1">
        <v>37345</v>
      </c>
      <c r="R8113" s="1">
        <v>37414</v>
      </c>
      <c r="S8113" t="s">
        <v>914</v>
      </c>
    </row>
    <row r="8114" spans="1:19" x14ac:dyDescent="0.2">
      <c r="A8114" s="7">
        <v>353340</v>
      </c>
      <c r="B8114" s="3">
        <v>67695</v>
      </c>
      <c r="C8114" s="3" t="s">
        <v>28</v>
      </c>
      <c r="D8114" s="2" t="s">
        <v>605</v>
      </c>
      <c r="E8114" s="3">
        <v>20</v>
      </c>
      <c r="F8114" s="17">
        <v>0</v>
      </c>
      <c r="G8114" s="17">
        <v>1</v>
      </c>
      <c r="H8114" s="17">
        <v>0</v>
      </c>
      <c r="I8114" s="29">
        <v>2.1</v>
      </c>
      <c r="J8114" s="7">
        <v>9</v>
      </c>
      <c r="K8114" s="4">
        <v>1214</v>
      </c>
      <c r="L8114" s="5">
        <v>1214.8580999999999</v>
      </c>
      <c r="M8114">
        <v>82560</v>
      </c>
      <c r="N8114" s="33">
        <v>1</v>
      </c>
      <c r="O8114" s="50" t="e">
        <f>INDEX([1]Dados!$M$2:$N$26779,MATCH($P8114,[1]Dados!$N$2:$N$26779,),2)</f>
        <v>#N/A</v>
      </c>
      <c r="P8114">
        <v>178509</v>
      </c>
      <c r="Q8114" s="1">
        <v>37345</v>
      </c>
      <c r="R8114" s="1">
        <v>37414</v>
      </c>
      <c r="S8114" t="s">
        <v>1900</v>
      </c>
    </row>
    <row r="8115" spans="1:19" x14ac:dyDescent="0.2">
      <c r="A8115" s="7">
        <v>353340</v>
      </c>
      <c r="B8115" s="3">
        <v>67695</v>
      </c>
      <c r="C8115" s="3" t="s">
        <v>28</v>
      </c>
      <c r="D8115" s="2" t="s">
        <v>605</v>
      </c>
      <c r="E8115" s="3">
        <v>20</v>
      </c>
      <c r="F8115" s="17">
        <v>0</v>
      </c>
      <c r="G8115" s="17">
        <v>1</v>
      </c>
      <c r="H8115" s="17">
        <v>0</v>
      </c>
      <c r="I8115" s="7">
        <v>2.11</v>
      </c>
      <c r="J8115" s="7">
        <v>9</v>
      </c>
      <c r="K8115" s="4">
        <v>1214</v>
      </c>
      <c r="L8115" s="5">
        <v>1214.8580999999999</v>
      </c>
      <c r="M8115">
        <v>82560</v>
      </c>
      <c r="N8115" s="33">
        <v>1</v>
      </c>
      <c r="O8115" s="50" t="e">
        <f>INDEX([1]Dados!$M$2:$N$26779,MATCH($P8115,[1]Dados!$N$2:$N$26779,),2)</f>
        <v>#N/A</v>
      </c>
      <c r="P8115">
        <v>178509</v>
      </c>
      <c r="Q8115" s="1">
        <v>37345</v>
      </c>
      <c r="R8115" s="1">
        <v>37414</v>
      </c>
      <c r="S8115" t="s">
        <v>1900</v>
      </c>
    </row>
    <row r="8116" spans="1:19" x14ac:dyDescent="0.2">
      <c r="A8116" s="7">
        <v>353340</v>
      </c>
      <c r="B8116" s="3">
        <v>67695</v>
      </c>
      <c r="C8116" s="3" t="s">
        <v>28</v>
      </c>
      <c r="D8116" s="2" t="s">
        <v>605</v>
      </c>
      <c r="E8116" s="3">
        <v>20</v>
      </c>
      <c r="F8116" s="17">
        <v>0</v>
      </c>
      <c r="G8116" s="17">
        <v>1</v>
      </c>
      <c r="H8116" s="17">
        <v>0</v>
      </c>
      <c r="I8116" s="7">
        <v>2.5</v>
      </c>
      <c r="J8116" s="7">
        <v>25</v>
      </c>
      <c r="K8116" s="4">
        <v>1214</v>
      </c>
      <c r="L8116" s="5">
        <v>1214.8580999999999</v>
      </c>
      <c r="M8116">
        <v>140000</v>
      </c>
      <c r="N8116" s="33">
        <v>1</v>
      </c>
      <c r="O8116" s="50" t="e">
        <f>INDEX([1]Dados!$M$2:$N$26779,MATCH($P8116,[1]Dados!$N$2:$N$26779,),2)</f>
        <v>#N/A</v>
      </c>
      <c r="P8116">
        <v>178354</v>
      </c>
      <c r="Q8116" s="1">
        <v>37345</v>
      </c>
      <c r="R8116" s="1">
        <v>37414</v>
      </c>
      <c r="S8116" t="s">
        <v>960</v>
      </c>
    </row>
    <row r="8117" spans="1:19" x14ac:dyDescent="0.2">
      <c r="A8117" s="7">
        <v>353340</v>
      </c>
      <c r="B8117" s="3">
        <v>67695</v>
      </c>
      <c r="C8117" s="3" t="s">
        <v>28</v>
      </c>
      <c r="D8117" s="2" t="s">
        <v>605</v>
      </c>
      <c r="E8117" s="3">
        <v>20</v>
      </c>
      <c r="F8117" s="17">
        <v>0</v>
      </c>
      <c r="G8117" s="17">
        <v>1</v>
      </c>
      <c r="H8117" s="17">
        <v>0</v>
      </c>
      <c r="I8117" s="7">
        <v>2.6</v>
      </c>
      <c r="J8117" s="7">
        <v>11</v>
      </c>
      <c r="K8117" s="4">
        <v>1214</v>
      </c>
      <c r="L8117" s="5">
        <v>1214.8580999999999</v>
      </c>
      <c r="M8117">
        <v>140000</v>
      </c>
      <c r="N8117" s="33">
        <v>1</v>
      </c>
      <c r="O8117" s="50" t="e">
        <f>INDEX([1]Dados!$M$2:$N$26779,MATCH($P8117,[1]Dados!$N$2:$N$26779,),2)</f>
        <v>#N/A</v>
      </c>
      <c r="P8117">
        <v>178354</v>
      </c>
      <c r="Q8117" s="1">
        <v>37345</v>
      </c>
      <c r="R8117" s="1">
        <v>37414</v>
      </c>
      <c r="S8117" t="s">
        <v>960</v>
      </c>
    </row>
    <row r="8118" spans="1:19" x14ac:dyDescent="0.2">
      <c r="A8118" s="7">
        <v>353340</v>
      </c>
      <c r="B8118" s="3">
        <v>67695</v>
      </c>
      <c r="C8118" s="3" t="s">
        <v>28</v>
      </c>
      <c r="D8118" s="2" t="s">
        <v>605</v>
      </c>
      <c r="E8118" s="3">
        <v>20</v>
      </c>
      <c r="F8118" s="17">
        <v>0</v>
      </c>
      <c r="G8118" s="17">
        <v>1</v>
      </c>
      <c r="H8118" s="17">
        <v>0</v>
      </c>
      <c r="I8118" s="7">
        <v>2.7</v>
      </c>
      <c r="J8118" s="7">
        <v>11</v>
      </c>
      <c r="K8118" s="4">
        <v>1214</v>
      </c>
      <c r="L8118" s="5">
        <v>1214.8580999999999</v>
      </c>
      <c r="M8118">
        <v>140000</v>
      </c>
      <c r="N8118" s="33">
        <v>1</v>
      </c>
      <c r="O8118" s="50" t="e">
        <f>INDEX([1]Dados!$M$2:$N$26779,MATCH($P8118,[1]Dados!$N$2:$N$26779,),2)</f>
        <v>#N/A</v>
      </c>
      <c r="P8118">
        <v>178354</v>
      </c>
      <c r="Q8118" s="1">
        <v>37345</v>
      </c>
      <c r="R8118" s="1">
        <v>37414</v>
      </c>
      <c r="S8118" t="s">
        <v>960</v>
      </c>
    </row>
    <row r="8119" spans="1:19" x14ac:dyDescent="0.2">
      <c r="A8119" s="7">
        <v>353340</v>
      </c>
      <c r="B8119" s="3">
        <v>67695</v>
      </c>
      <c r="C8119" s="3" t="s">
        <v>28</v>
      </c>
      <c r="D8119" s="2" t="s">
        <v>605</v>
      </c>
      <c r="E8119" s="3">
        <v>20</v>
      </c>
      <c r="F8119" s="17">
        <v>0</v>
      </c>
      <c r="G8119" s="17">
        <v>1</v>
      </c>
      <c r="H8119" s="17">
        <v>0</v>
      </c>
      <c r="I8119" s="7">
        <v>2.8</v>
      </c>
      <c r="J8119" s="7">
        <v>9</v>
      </c>
      <c r="K8119" s="4">
        <v>1214</v>
      </c>
      <c r="L8119" s="5">
        <v>1214.8580999999999</v>
      </c>
      <c r="M8119">
        <v>38400</v>
      </c>
      <c r="N8119" s="33">
        <v>1</v>
      </c>
      <c r="O8119" s="50" t="e">
        <f>INDEX([1]Dados!$M$2:$N$26779,MATCH($P8119,[1]Dados!$N$2:$N$26779,),2)</f>
        <v>#N/A</v>
      </c>
      <c r="P8119">
        <v>178356</v>
      </c>
      <c r="Q8119" s="1">
        <v>37345</v>
      </c>
      <c r="R8119" s="1">
        <v>37414</v>
      </c>
      <c r="S8119" t="s">
        <v>887</v>
      </c>
    </row>
    <row r="8120" spans="1:19" x14ac:dyDescent="0.2">
      <c r="A8120" s="7">
        <v>353340</v>
      </c>
      <c r="B8120" s="3">
        <v>67695</v>
      </c>
      <c r="C8120" s="3" t="s">
        <v>28</v>
      </c>
      <c r="D8120" s="2" t="s">
        <v>605</v>
      </c>
      <c r="E8120" s="3">
        <v>20</v>
      </c>
      <c r="F8120" s="17">
        <v>0</v>
      </c>
      <c r="G8120" s="17">
        <v>1</v>
      </c>
      <c r="H8120" s="17">
        <v>0</v>
      </c>
      <c r="I8120" s="7">
        <v>2.9</v>
      </c>
      <c r="J8120" s="7">
        <v>9</v>
      </c>
      <c r="K8120" s="4">
        <v>1214</v>
      </c>
      <c r="L8120" s="5">
        <v>1214.8580999999999</v>
      </c>
      <c r="M8120">
        <v>33600</v>
      </c>
      <c r="N8120" s="33">
        <v>1</v>
      </c>
      <c r="O8120" s="50" t="e">
        <f>INDEX([1]Dados!$M$2:$N$26779,MATCH($P8120,[1]Dados!$N$2:$N$26779,),2)</f>
        <v>#N/A</v>
      </c>
      <c r="P8120">
        <v>178445</v>
      </c>
      <c r="Q8120" s="1">
        <v>37345</v>
      </c>
      <c r="R8120" s="1">
        <v>37414</v>
      </c>
      <c r="S8120" t="s">
        <v>887</v>
      </c>
    </row>
    <row r="8121" spans="1:19" x14ac:dyDescent="0.2">
      <c r="A8121" s="7">
        <v>353340</v>
      </c>
      <c r="B8121" s="3">
        <v>67695</v>
      </c>
      <c r="C8121" s="3" t="s">
        <v>28</v>
      </c>
      <c r="D8121" s="2" t="s">
        <v>605</v>
      </c>
      <c r="E8121" s="3">
        <v>20</v>
      </c>
      <c r="F8121" s="17">
        <v>0</v>
      </c>
      <c r="G8121" s="17">
        <v>1</v>
      </c>
      <c r="H8121" s="17">
        <v>0</v>
      </c>
      <c r="I8121" s="7" t="s">
        <v>3</v>
      </c>
      <c r="J8121" s="7">
        <v>98</v>
      </c>
      <c r="K8121" s="4">
        <v>1214</v>
      </c>
      <c r="L8121" s="5">
        <v>1214.8580999999999</v>
      </c>
      <c r="M8121">
        <v>52800</v>
      </c>
      <c r="N8121" s="33">
        <v>1</v>
      </c>
      <c r="O8121" s="50" t="e">
        <f>INDEX([1]Dados!$M$2:$N$26779,MATCH($P8121,[1]Dados!$N$2:$N$26779,),2)</f>
        <v>#N/A</v>
      </c>
      <c r="P8121">
        <v>178441</v>
      </c>
      <c r="Q8121" s="1">
        <v>37345</v>
      </c>
      <c r="R8121" s="1">
        <v>37414</v>
      </c>
      <c r="S8121" t="s">
        <v>2134</v>
      </c>
    </row>
    <row r="8122" spans="1:19" x14ac:dyDescent="0.2">
      <c r="A8122" s="7">
        <v>353340</v>
      </c>
      <c r="B8122" s="3">
        <v>67695</v>
      </c>
      <c r="C8122" s="3" t="s">
        <v>28</v>
      </c>
      <c r="D8122" s="2" t="s">
        <v>605</v>
      </c>
      <c r="E8122" s="3">
        <v>20</v>
      </c>
      <c r="F8122" s="17">
        <v>0</v>
      </c>
      <c r="G8122" s="17">
        <v>1</v>
      </c>
      <c r="H8122" s="17">
        <v>0</v>
      </c>
      <c r="I8122" s="7">
        <v>3.1</v>
      </c>
      <c r="J8122" s="7">
        <v>22</v>
      </c>
      <c r="K8122" s="4">
        <v>1293</v>
      </c>
      <c r="L8122" s="5">
        <v>1293.0592999999999</v>
      </c>
      <c r="M8122" t="s">
        <v>2134</v>
      </c>
      <c r="N8122" s="33">
        <v>1</v>
      </c>
      <c r="O8122" s="50" t="e">
        <f>INDEX([1]Dados!$M$2:$N$26779,MATCH($P8122,[1]Dados!$N$2:$N$26779,),2)</f>
        <v>#N/A</v>
      </c>
      <c r="P8122">
        <v>178247</v>
      </c>
      <c r="Q8122" s="1">
        <v>37345</v>
      </c>
      <c r="R8122" s="1">
        <v>37414</v>
      </c>
      <c r="S8122" t="s">
        <v>886</v>
      </c>
    </row>
    <row r="8123" spans="1:19" x14ac:dyDescent="0.2">
      <c r="A8123" s="7">
        <v>353340</v>
      </c>
      <c r="B8123" s="3">
        <v>67695</v>
      </c>
      <c r="C8123" s="3" t="s">
        <v>28</v>
      </c>
      <c r="D8123" s="2" t="s">
        <v>605</v>
      </c>
      <c r="E8123" s="3">
        <v>20</v>
      </c>
      <c r="F8123" s="17">
        <v>0</v>
      </c>
      <c r="G8123" s="17">
        <v>1</v>
      </c>
      <c r="H8123" s="17">
        <v>0</v>
      </c>
      <c r="I8123" s="7">
        <v>3.2</v>
      </c>
      <c r="J8123" s="7">
        <v>29</v>
      </c>
      <c r="K8123" s="4">
        <v>1293</v>
      </c>
      <c r="L8123" s="5">
        <v>1293.0592999999999</v>
      </c>
      <c r="M8123" t="s">
        <v>2134</v>
      </c>
      <c r="N8123" s="33">
        <v>1</v>
      </c>
      <c r="O8123" s="50" t="e">
        <f>INDEX([1]Dados!$M$2:$N$26779,MATCH($P8123,[1]Dados!$N$2:$N$26779,),2)</f>
        <v>#N/A</v>
      </c>
      <c r="P8123">
        <v>178247</v>
      </c>
      <c r="Q8123" s="1">
        <v>37345</v>
      </c>
      <c r="R8123" s="1">
        <v>37414</v>
      </c>
      <c r="S8123" t="s">
        <v>886</v>
      </c>
    </row>
    <row r="8124" spans="1:19" hidden="1" x14ac:dyDescent="0.2">
      <c r="A8124" s="7">
        <v>354105</v>
      </c>
      <c r="B8124" s="3">
        <v>62146</v>
      </c>
      <c r="C8124" s="3" t="s">
        <v>28</v>
      </c>
      <c r="D8124" s="2" t="s">
        <v>677</v>
      </c>
      <c r="E8124" s="3">
        <v>23</v>
      </c>
      <c r="F8124" s="17">
        <v>0</v>
      </c>
      <c r="G8124" s="17">
        <v>1</v>
      </c>
      <c r="H8124" s="17">
        <v>0</v>
      </c>
      <c r="I8124" s="7">
        <v>1.1000000000000001</v>
      </c>
      <c r="J8124" s="7">
        <v>25</v>
      </c>
      <c r="K8124" s="4">
        <v>1214</v>
      </c>
      <c r="L8124" s="5">
        <v>1214.8577</v>
      </c>
      <c r="M8124">
        <v>59466</v>
      </c>
      <c r="N8124" s="3">
        <v>1</v>
      </c>
      <c r="O8124" s="50">
        <f>INDEX([1]Dados!$M$2:$N$26779,MATCH($P8124,[1]Dados!$N$2:$N$26779,),2)</f>
        <v>194549</v>
      </c>
      <c r="P8124">
        <v>194549</v>
      </c>
      <c r="Q8124" s="1">
        <v>37756</v>
      </c>
      <c r="R8124" s="1">
        <v>37658</v>
      </c>
      <c r="S8124" t="s">
        <v>2513</v>
      </c>
    </row>
    <row r="8125" spans="1:19" hidden="1" x14ac:dyDescent="0.2">
      <c r="A8125" s="7">
        <v>354105</v>
      </c>
      <c r="B8125" s="3">
        <v>62146</v>
      </c>
      <c r="C8125" s="3" t="s">
        <v>28</v>
      </c>
      <c r="D8125" s="2" t="s">
        <v>677</v>
      </c>
      <c r="E8125" s="3">
        <v>23</v>
      </c>
      <c r="F8125" s="17">
        <v>0</v>
      </c>
      <c r="G8125" s="17">
        <v>1</v>
      </c>
      <c r="H8125" s="17">
        <v>0</v>
      </c>
      <c r="I8125" s="7">
        <v>1.2</v>
      </c>
      <c r="J8125" s="7">
        <v>25</v>
      </c>
      <c r="K8125" s="4">
        <v>1214</v>
      </c>
      <c r="L8125" s="5">
        <v>1214.8577</v>
      </c>
      <c r="M8125">
        <v>59466</v>
      </c>
      <c r="N8125" s="3">
        <v>1</v>
      </c>
      <c r="O8125" s="50">
        <f>INDEX([1]Dados!$M$2:$N$26779,MATCH($P8125,[1]Dados!$N$2:$N$26779,),2)</f>
        <v>194549</v>
      </c>
      <c r="P8125">
        <v>194549</v>
      </c>
      <c r="Q8125" s="1">
        <v>37756</v>
      </c>
      <c r="R8125" s="1">
        <v>37658</v>
      </c>
      <c r="S8125" t="s">
        <v>2513</v>
      </c>
    </row>
    <row r="8126" spans="1:19" hidden="1" x14ac:dyDescent="0.2">
      <c r="A8126" s="7">
        <v>354105</v>
      </c>
      <c r="B8126" s="3">
        <v>62146</v>
      </c>
      <c r="C8126" s="3" t="s">
        <v>28</v>
      </c>
      <c r="D8126" s="2" t="s">
        <v>677</v>
      </c>
      <c r="E8126" s="3">
        <v>23</v>
      </c>
      <c r="F8126" s="17">
        <v>0</v>
      </c>
      <c r="G8126" s="17">
        <v>1</v>
      </c>
      <c r="H8126" s="17">
        <v>0</v>
      </c>
      <c r="I8126" s="7">
        <v>1.3</v>
      </c>
      <c r="J8126" s="7">
        <v>1</v>
      </c>
      <c r="K8126" s="4">
        <v>1214</v>
      </c>
      <c r="L8126" s="5">
        <v>1214.8577</v>
      </c>
      <c r="M8126">
        <v>59466</v>
      </c>
      <c r="N8126" s="3">
        <v>1</v>
      </c>
      <c r="O8126" s="50">
        <f>INDEX([1]Dados!$M$2:$N$26779,MATCH($P8126,[1]Dados!$N$2:$N$26779,),2)</f>
        <v>194549</v>
      </c>
      <c r="P8126">
        <v>194549</v>
      </c>
      <c r="Q8126" s="1">
        <v>37756</v>
      </c>
      <c r="R8126" s="1">
        <v>37658</v>
      </c>
      <c r="S8126" t="s">
        <v>2513</v>
      </c>
    </row>
    <row r="8127" spans="1:19" hidden="1" x14ac:dyDescent="0.2">
      <c r="A8127" s="7">
        <v>354105</v>
      </c>
      <c r="B8127" s="3">
        <v>62146</v>
      </c>
      <c r="C8127" s="3" t="s">
        <v>28</v>
      </c>
      <c r="D8127" s="2" t="s">
        <v>677</v>
      </c>
      <c r="E8127" s="3">
        <v>23</v>
      </c>
      <c r="F8127" s="17">
        <v>0</v>
      </c>
      <c r="G8127" s="17">
        <v>1</v>
      </c>
      <c r="H8127" s="17">
        <v>0</v>
      </c>
      <c r="I8127" s="7">
        <v>1.4</v>
      </c>
      <c r="J8127" s="7">
        <v>1</v>
      </c>
      <c r="K8127" s="4">
        <v>1214</v>
      </c>
      <c r="L8127" s="5">
        <v>1214.8577</v>
      </c>
      <c r="M8127">
        <v>59466</v>
      </c>
      <c r="N8127" s="3">
        <v>1</v>
      </c>
      <c r="O8127" s="50">
        <f>INDEX([1]Dados!$M$2:$N$26779,MATCH($P8127,[1]Dados!$N$2:$N$26779,),2)</f>
        <v>194549</v>
      </c>
      <c r="P8127">
        <v>194549</v>
      </c>
      <c r="Q8127" s="1">
        <v>37756</v>
      </c>
      <c r="R8127" s="1">
        <v>37658</v>
      </c>
      <c r="S8127" t="s">
        <v>2513</v>
      </c>
    </row>
    <row r="8128" spans="1:19" hidden="1" x14ac:dyDescent="0.2">
      <c r="A8128" s="7">
        <v>354105</v>
      </c>
      <c r="B8128" s="3">
        <v>62146</v>
      </c>
      <c r="C8128" s="3" t="s">
        <v>28</v>
      </c>
      <c r="D8128" s="2" t="s">
        <v>677</v>
      </c>
      <c r="E8128" s="3">
        <v>23</v>
      </c>
      <c r="F8128" s="17">
        <v>0</v>
      </c>
      <c r="G8128" s="17">
        <v>1</v>
      </c>
      <c r="H8128" s="17">
        <v>0</v>
      </c>
      <c r="I8128" s="7">
        <v>1.5</v>
      </c>
      <c r="J8128" s="7">
        <v>2</v>
      </c>
      <c r="K8128" s="4">
        <v>1214</v>
      </c>
      <c r="L8128" s="5">
        <v>1214.8577</v>
      </c>
      <c r="M8128">
        <v>59466</v>
      </c>
      <c r="N8128" s="3">
        <v>1</v>
      </c>
      <c r="O8128" s="50">
        <f>INDEX([1]Dados!$M$2:$N$26779,MATCH($P8128,[1]Dados!$N$2:$N$26779,),2)</f>
        <v>194549</v>
      </c>
      <c r="P8128">
        <v>194549</v>
      </c>
      <c r="Q8128" s="1">
        <v>37756</v>
      </c>
      <c r="R8128" s="1">
        <v>37658</v>
      </c>
      <c r="S8128" t="s">
        <v>2513</v>
      </c>
    </row>
    <row r="8129" spans="1:19" hidden="1" x14ac:dyDescent="0.2">
      <c r="A8129" s="7">
        <v>354105</v>
      </c>
      <c r="B8129" s="3">
        <v>62146</v>
      </c>
      <c r="C8129" s="3" t="s">
        <v>28</v>
      </c>
      <c r="D8129" s="2" t="s">
        <v>677</v>
      </c>
      <c r="E8129" s="3">
        <v>23</v>
      </c>
      <c r="F8129" s="17">
        <v>0</v>
      </c>
      <c r="G8129" s="17">
        <v>1</v>
      </c>
      <c r="H8129" s="17">
        <v>0</v>
      </c>
      <c r="I8129" s="7">
        <v>1.6</v>
      </c>
      <c r="J8129" s="7">
        <v>31</v>
      </c>
      <c r="K8129" s="4">
        <v>1214</v>
      </c>
      <c r="L8129" s="5">
        <v>1214.8577</v>
      </c>
      <c r="M8129">
        <v>59466</v>
      </c>
      <c r="N8129" s="3">
        <v>1</v>
      </c>
      <c r="O8129" s="50">
        <f>INDEX([1]Dados!$M$2:$N$26779,MATCH($P8129,[1]Dados!$N$2:$N$26779,),2)</f>
        <v>194549</v>
      </c>
      <c r="P8129">
        <v>194549</v>
      </c>
      <c r="Q8129" s="1">
        <v>37756</v>
      </c>
      <c r="R8129" s="1">
        <v>37658</v>
      </c>
      <c r="S8129" t="s">
        <v>2513</v>
      </c>
    </row>
    <row r="8130" spans="1:19" x14ac:dyDescent="0.2">
      <c r="A8130" s="7">
        <v>354105</v>
      </c>
      <c r="B8130" s="3">
        <v>62146</v>
      </c>
      <c r="C8130" s="3" t="s">
        <v>28</v>
      </c>
      <c r="D8130" s="2" t="s">
        <v>677</v>
      </c>
      <c r="E8130" s="3">
        <v>23</v>
      </c>
      <c r="F8130" s="17">
        <v>0</v>
      </c>
      <c r="G8130" s="17">
        <v>1</v>
      </c>
      <c r="H8130" s="17">
        <v>0</v>
      </c>
      <c r="I8130" s="7" t="s">
        <v>3</v>
      </c>
      <c r="J8130" s="7">
        <v>0</v>
      </c>
      <c r="K8130" s="4">
        <v>1203</v>
      </c>
      <c r="L8130" s="5">
        <v>1203.0829000000001</v>
      </c>
      <c r="M8130">
        <v>6511.2</v>
      </c>
      <c r="N8130" s="3">
        <v>1</v>
      </c>
      <c r="O8130" s="50" t="e">
        <f>INDEX([1]Dados!$M$2:$N$26779,MATCH($P8130,[1]Dados!$N$2:$N$26779,),2)</f>
        <v>#N/A</v>
      </c>
      <c r="P8130">
        <v>195281</v>
      </c>
      <c r="Q8130" s="1">
        <v>37756</v>
      </c>
      <c r="R8130" s="1">
        <v>37658</v>
      </c>
      <c r="S8130" t="s">
        <v>2134</v>
      </c>
    </row>
    <row r="8131" spans="1:19" x14ac:dyDescent="0.2">
      <c r="A8131" s="7">
        <v>354105</v>
      </c>
      <c r="B8131" s="3">
        <v>62146</v>
      </c>
      <c r="C8131" s="3" t="s">
        <v>28</v>
      </c>
      <c r="D8131" s="2" t="s">
        <v>677</v>
      </c>
      <c r="E8131" s="3">
        <v>23</v>
      </c>
      <c r="F8131" s="17">
        <v>0</v>
      </c>
      <c r="G8131" s="17">
        <v>1</v>
      </c>
      <c r="H8131" s="17">
        <v>0</v>
      </c>
      <c r="I8131" s="7" t="s">
        <v>3</v>
      </c>
      <c r="J8131" s="7">
        <v>0</v>
      </c>
      <c r="K8131" s="4">
        <v>1293</v>
      </c>
      <c r="L8131" s="5">
        <v>1293.0592999999999</v>
      </c>
      <c r="M8131">
        <v>17810.47</v>
      </c>
      <c r="N8131" s="3">
        <v>1</v>
      </c>
      <c r="O8131" s="50" t="e">
        <f>INDEX([1]Dados!$M$2:$N$26779,MATCH($P8131,[1]Dados!$N$2:$N$26779,),2)</f>
        <v>#N/A</v>
      </c>
      <c r="P8131">
        <v>194381</v>
      </c>
      <c r="Q8131" s="1">
        <v>37756</v>
      </c>
      <c r="R8131" s="1">
        <v>37658</v>
      </c>
      <c r="S8131" t="s">
        <v>2134</v>
      </c>
    </row>
    <row r="8132" spans="1:19" x14ac:dyDescent="0.2">
      <c r="A8132" s="7">
        <v>354520</v>
      </c>
      <c r="B8132" s="3">
        <v>70050</v>
      </c>
      <c r="C8132" s="3" t="s">
        <v>28</v>
      </c>
      <c r="D8132" s="2" t="s">
        <v>722</v>
      </c>
      <c r="E8132" s="3">
        <v>20</v>
      </c>
      <c r="F8132" s="17">
        <v>0</v>
      </c>
      <c r="G8132" s="17">
        <v>1</v>
      </c>
      <c r="H8132" s="17">
        <v>0</v>
      </c>
      <c r="I8132" s="7">
        <v>1.1000000000000001</v>
      </c>
      <c r="J8132" s="7">
        <v>15</v>
      </c>
      <c r="K8132" s="4">
        <v>1203</v>
      </c>
      <c r="L8132" s="5">
        <v>1203.0829000000001</v>
      </c>
      <c r="M8132">
        <v>178655.48</v>
      </c>
      <c r="N8132" s="33">
        <v>1</v>
      </c>
      <c r="O8132" s="50" t="e">
        <f>INDEX([1]Dados!$M$2:$N$26779,MATCH($P8132,[1]Dados!$N$2:$N$26779,),2)</f>
        <v>#N/A</v>
      </c>
      <c r="P8132">
        <v>177088</v>
      </c>
      <c r="Q8132" s="1">
        <v>37345</v>
      </c>
      <c r="R8132" s="1">
        <v>37407</v>
      </c>
      <c r="S8132" t="s">
        <v>889</v>
      </c>
    </row>
    <row r="8133" spans="1:19" x14ac:dyDescent="0.2">
      <c r="A8133" s="7">
        <v>354520</v>
      </c>
      <c r="B8133" s="3">
        <v>70050</v>
      </c>
      <c r="C8133" s="3" t="s">
        <v>28</v>
      </c>
      <c r="D8133" s="2" t="s">
        <v>722</v>
      </c>
      <c r="E8133" s="3">
        <v>20</v>
      </c>
      <c r="F8133" s="17">
        <v>0</v>
      </c>
      <c r="G8133" s="17">
        <v>1</v>
      </c>
      <c r="H8133" s="17">
        <v>0</v>
      </c>
      <c r="I8133" s="7">
        <v>1.2</v>
      </c>
      <c r="J8133" s="7">
        <v>25</v>
      </c>
      <c r="K8133" s="4">
        <v>1203</v>
      </c>
      <c r="L8133" s="5">
        <v>1203.0829000000001</v>
      </c>
      <c r="M8133">
        <v>178655.48</v>
      </c>
      <c r="N8133" s="33">
        <v>1</v>
      </c>
      <c r="O8133" s="50" t="e">
        <f>INDEX([1]Dados!$M$2:$N$26779,MATCH($P8133,[1]Dados!$N$2:$N$26779,),2)</f>
        <v>#N/A</v>
      </c>
      <c r="P8133">
        <v>177088</v>
      </c>
      <c r="Q8133" s="1">
        <v>37345</v>
      </c>
      <c r="R8133" s="1">
        <v>37407</v>
      </c>
      <c r="S8133" t="s">
        <v>889</v>
      </c>
    </row>
    <row r="8134" spans="1:19" x14ac:dyDescent="0.2">
      <c r="A8134" s="7">
        <v>354520</v>
      </c>
      <c r="B8134" s="3">
        <v>70050</v>
      </c>
      <c r="C8134" s="3" t="s">
        <v>28</v>
      </c>
      <c r="D8134" s="2" t="s">
        <v>722</v>
      </c>
      <c r="E8134" s="3">
        <v>20</v>
      </c>
      <c r="F8134" s="17">
        <v>0</v>
      </c>
      <c r="G8134" s="17">
        <v>1</v>
      </c>
      <c r="H8134" s="17">
        <v>0</v>
      </c>
      <c r="I8134" s="7">
        <v>2.1</v>
      </c>
      <c r="J8134" s="7">
        <v>1</v>
      </c>
      <c r="K8134" s="4">
        <v>1214</v>
      </c>
      <c r="L8134" s="5">
        <v>1214.8577</v>
      </c>
      <c r="M8134">
        <v>1510475.04</v>
      </c>
      <c r="N8134" s="33">
        <v>1</v>
      </c>
      <c r="O8134" s="50" t="e">
        <f>INDEX([1]Dados!$M$2:$N$26779,MATCH($P8134,[1]Dados!$N$2:$N$26779,),2)</f>
        <v>#N/A</v>
      </c>
      <c r="P8134">
        <v>177183</v>
      </c>
      <c r="Q8134" s="1">
        <v>37345</v>
      </c>
      <c r="R8134" s="1">
        <v>37407</v>
      </c>
      <c r="S8134" t="s">
        <v>914</v>
      </c>
    </row>
    <row r="8135" spans="1:19" x14ac:dyDescent="0.2">
      <c r="A8135" s="7">
        <v>354520</v>
      </c>
      <c r="B8135" s="3">
        <v>70050</v>
      </c>
      <c r="C8135" s="3" t="s">
        <v>28</v>
      </c>
      <c r="D8135" s="2" t="s">
        <v>722</v>
      </c>
      <c r="E8135" s="3">
        <v>20</v>
      </c>
      <c r="F8135" s="17">
        <v>0</v>
      </c>
      <c r="G8135" s="17">
        <v>1</v>
      </c>
      <c r="H8135" s="17">
        <v>0</v>
      </c>
      <c r="I8135" s="7">
        <v>2.2000000000000002</v>
      </c>
      <c r="J8135" s="7">
        <v>25</v>
      </c>
      <c r="K8135" s="4">
        <v>1214</v>
      </c>
      <c r="L8135" s="5">
        <v>1214.8577</v>
      </c>
      <c r="M8135">
        <v>1510475.04</v>
      </c>
      <c r="N8135" s="33">
        <v>1</v>
      </c>
      <c r="O8135" s="50" t="e">
        <f>INDEX([1]Dados!$M$2:$N$26779,MATCH($P8135,[1]Dados!$N$2:$N$26779,),2)</f>
        <v>#N/A</v>
      </c>
      <c r="P8135">
        <v>177183</v>
      </c>
      <c r="Q8135" s="1">
        <v>37345</v>
      </c>
      <c r="R8135" s="1">
        <v>37407</v>
      </c>
      <c r="S8135" t="s">
        <v>914</v>
      </c>
    </row>
    <row r="8136" spans="1:19" x14ac:dyDescent="0.2">
      <c r="A8136" s="7">
        <v>354520</v>
      </c>
      <c r="B8136" s="3">
        <v>70050</v>
      </c>
      <c r="C8136" s="3" t="s">
        <v>28</v>
      </c>
      <c r="D8136" s="2" t="s">
        <v>722</v>
      </c>
      <c r="E8136" s="3">
        <v>20</v>
      </c>
      <c r="F8136" s="17">
        <v>0</v>
      </c>
      <c r="G8136" s="17">
        <v>1</v>
      </c>
      <c r="H8136" s="17">
        <v>0</v>
      </c>
      <c r="I8136" s="7">
        <v>2.2999999999999998</v>
      </c>
      <c r="J8136" s="7">
        <v>25</v>
      </c>
      <c r="K8136" s="4">
        <v>1214</v>
      </c>
      <c r="L8136" s="5">
        <v>1214.8580999999999</v>
      </c>
      <c r="M8136">
        <v>63890</v>
      </c>
      <c r="N8136" s="33">
        <v>1</v>
      </c>
      <c r="O8136" s="50" t="e">
        <f>INDEX([1]Dados!$M$2:$N$26779,MATCH($P8136,[1]Dados!$N$2:$N$26779,),2)</f>
        <v>#N/A</v>
      </c>
      <c r="P8136">
        <v>178336</v>
      </c>
      <c r="Q8136" s="1">
        <v>37345</v>
      </c>
      <c r="R8136" s="1">
        <v>37407</v>
      </c>
      <c r="S8136" t="s">
        <v>920</v>
      </c>
    </row>
    <row r="8137" spans="1:19" x14ac:dyDescent="0.2">
      <c r="A8137" s="7">
        <v>354520</v>
      </c>
      <c r="B8137" s="3">
        <v>70050</v>
      </c>
      <c r="C8137" s="3" t="s">
        <v>28</v>
      </c>
      <c r="D8137" s="2" t="s">
        <v>722</v>
      </c>
      <c r="E8137" s="3">
        <v>20</v>
      </c>
      <c r="F8137" s="17">
        <v>0</v>
      </c>
      <c r="G8137" s="17">
        <v>1</v>
      </c>
      <c r="H8137" s="17">
        <v>0</v>
      </c>
      <c r="I8137" s="7">
        <v>2.4</v>
      </c>
      <c r="J8137" s="7">
        <v>25</v>
      </c>
      <c r="K8137" s="4">
        <v>1214</v>
      </c>
      <c r="L8137" s="5">
        <v>1214.8580999999999</v>
      </c>
      <c r="M8137">
        <v>52900</v>
      </c>
      <c r="N8137" s="33">
        <v>1</v>
      </c>
      <c r="O8137" s="50" t="e">
        <f>INDEX([1]Dados!$M$2:$N$26779,MATCH($P8137,[1]Dados!$N$2:$N$26779,),2)</f>
        <v>#N/A</v>
      </c>
      <c r="P8137">
        <v>178458</v>
      </c>
      <c r="Q8137" s="1">
        <v>37345</v>
      </c>
      <c r="R8137" s="1">
        <v>37407</v>
      </c>
      <c r="S8137" t="s">
        <v>920</v>
      </c>
    </row>
    <row r="8138" spans="1:19" x14ac:dyDescent="0.2">
      <c r="A8138" s="7">
        <v>354520</v>
      </c>
      <c r="B8138" s="3">
        <v>70050</v>
      </c>
      <c r="C8138" s="3" t="s">
        <v>28</v>
      </c>
      <c r="D8138" s="2" t="s">
        <v>722</v>
      </c>
      <c r="E8138" s="3">
        <v>20</v>
      </c>
      <c r="F8138" s="17">
        <v>0</v>
      </c>
      <c r="G8138" s="17">
        <v>1</v>
      </c>
      <c r="H8138" s="17">
        <v>0</v>
      </c>
      <c r="I8138" s="7">
        <v>2.5</v>
      </c>
      <c r="J8138" s="7">
        <v>13</v>
      </c>
      <c r="K8138" s="4">
        <v>1214</v>
      </c>
      <c r="L8138" s="5">
        <v>1214.8580999999999</v>
      </c>
      <c r="M8138">
        <v>52900</v>
      </c>
      <c r="N8138" s="33">
        <v>1</v>
      </c>
      <c r="O8138" s="50" t="e">
        <f>INDEX([1]Dados!$M$2:$N$26779,MATCH($P8138,[1]Dados!$N$2:$N$26779,),2)</f>
        <v>#N/A</v>
      </c>
      <c r="P8138">
        <v>178458</v>
      </c>
      <c r="Q8138" s="1">
        <v>37345</v>
      </c>
      <c r="R8138" s="1">
        <v>37407</v>
      </c>
      <c r="S8138" t="s">
        <v>920</v>
      </c>
    </row>
    <row r="8139" spans="1:19" x14ac:dyDescent="0.2">
      <c r="A8139" s="7">
        <v>354520</v>
      </c>
      <c r="B8139" s="3">
        <v>70050</v>
      </c>
      <c r="C8139" s="3" t="s">
        <v>28</v>
      </c>
      <c r="D8139" s="2" t="s">
        <v>722</v>
      </c>
      <c r="E8139" s="3">
        <v>20</v>
      </c>
      <c r="F8139" s="17">
        <v>0</v>
      </c>
      <c r="G8139" s="17">
        <v>1</v>
      </c>
      <c r="H8139" s="17">
        <v>0</v>
      </c>
      <c r="I8139" s="7">
        <v>2.6</v>
      </c>
      <c r="J8139" s="7">
        <v>26</v>
      </c>
      <c r="K8139" s="4">
        <v>1214</v>
      </c>
      <c r="L8139" s="5">
        <v>1214.8580999999999</v>
      </c>
      <c r="M8139">
        <v>52900</v>
      </c>
      <c r="N8139" s="33">
        <v>1</v>
      </c>
      <c r="O8139" s="50" t="e">
        <f>INDEX([1]Dados!$M$2:$N$26779,MATCH($P8139,[1]Dados!$N$2:$N$26779,),2)</f>
        <v>#N/A</v>
      </c>
      <c r="P8139">
        <v>178458</v>
      </c>
      <c r="Q8139" s="1">
        <v>37345</v>
      </c>
      <c r="R8139" s="1">
        <v>37407</v>
      </c>
      <c r="S8139" t="s">
        <v>920</v>
      </c>
    </row>
    <row r="8140" spans="1:19" x14ac:dyDescent="0.2">
      <c r="A8140" s="7">
        <v>354520</v>
      </c>
      <c r="B8140" s="3">
        <v>70050</v>
      </c>
      <c r="C8140" s="3" t="s">
        <v>28</v>
      </c>
      <c r="D8140" s="2" t="s">
        <v>722</v>
      </c>
      <c r="E8140" s="3">
        <v>20</v>
      </c>
      <c r="F8140" s="17">
        <v>0</v>
      </c>
      <c r="G8140" s="17">
        <v>1</v>
      </c>
      <c r="H8140" s="17">
        <v>0</v>
      </c>
      <c r="I8140" s="7">
        <v>2.7</v>
      </c>
      <c r="J8140" s="7">
        <v>15</v>
      </c>
      <c r="K8140" s="4">
        <v>1214</v>
      </c>
      <c r="L8140" s="5">
        <v>1214.8580999999999</v>
      </c>
      <c r="M8140">
        <v>52900</v>
      </c>
      <c r="N8140" s="33">
        <v>1</v>
      </c>
      <c r="O8140" s="50" t="e">
        <f>INDEX([1]Dados!$M$2:$N$26779,MATCH($P8140,[1]Dados!$N$2:$N$26779,),2)</f>
        <v>#N/A</v>
      </c>
      <c r="P8140">
        <v>178458</v>
      </c>
      <c r="Q8140" s="1">
        <v>37345</v>
      </c>
      <c r="R8140" s="1">
        <v>37407</v>
      </c>
      <c r="S8140" t="s">
        <v>920</v>
      </c>
    </row>
    <row r="8141" spans="1:19" x14ac:dyDescent="0.2">
      <c r="A8141" s="7">
        <v>354520</v>
      </c>
      <c r="B8141" s="3">
        <v>70050</v>
      </c>
      <c r="C8141" s="3" t="s">
        <v>28</v>
      </c>
      <c r="D8141" s="2" t="s">
        <v>722</v>
      </c>
      <c r="E8141" s="3">
        <v>20</v>
      </c>
      <c r="F8141" s="17">
        <v>0</v>
      </c>
      <c r="G8141" s="17">
        <v>1</v>
      </c>
      <c r="H8141" s="17">
        <v>0</v>
      </c>
      <c r="I8141" s="7">
        <v>2.8</v>
      </c>
      <c r="J8141" s="7">
        <v>25</v>
      </c>
      <c r="K8141" s="4">
        <v>1214</v>
      </c>
      <c r="L8141" s="5">
        <v>1214.8580999999999</v>
      </c>
      <c r="M8141">
        <v>52900</v>
      </c>
      <c r="N8141" s="33">
        <v>1</v>
      </c>
      <c r="O8141" s="50" t="e">
        <f>INDEX([1]Dados!$M$2:$N$26779,MATCH($P8141,[1]Dados!$N$2:$N$26779,),2)</f>
        <v>#N/A</v>
      </c>
      <c r="P8141">
        <v>178458</v>
      </c>
      <c r="Q8141" s="1">
        <v>37345</v>
      </c>
      <c r="R8141" s="1">
        <v>37407</v>
      </c>
      <c r="S8141" t="s">
        <v>920</v>
      </c>
    </row>
    <row r="8142" spans="1:19" x14ac:dyDescent="0.2">
      <c r="A8142" s="7">
        <v>354520</v>
      </c>
      <c r="B8142" s="3">
        <v>70050</v>
      </c>
      <c r="C8142" s="3" t="s">
        <v>28</v>
      </c>
      <c r="D8142" s="2" t="s">
        <v>722</v>
      </c>
      <c r="E8142" s="3">
        <v>20</v>
      </c>
      <c r="F8142" s="17">
        <v>0</v>
      </c>
      <c r="G8142" s="17">
        <v>1</v>
      </c>
      <c r="H8142" s="17">
        <v>0</v>
      </c>
      <c r="I8142" s="7">
        <v>2.9</v>
      </c>
      <c r="J8142" s="7">
        <v>33</v>
      </c>
      <c r="K8142" s="4">
        <v>1214</v>
      </c>
      <c r="L8142" s="5">
        <v>1214.8580999999999</v>
      </c>
      <c r="M8142">
        <v>297353.93</v>
      </c>
      <c r="N8142" s="33">
        <v>1</v>
      </c>
      <c r="O8142" s="50" t="e">
        <f>INDEX([1]Dados!$M$2:$N$26779,MATCH($P8142,[1]Dados!$N$2:$N$26779,),2)</f>
        <v>#N/A</v>
      </c>
      <c r="P8142">
        <v>178461</v>
      </c>
      <c r="Q8142" s="1">
        <v>37345</v>
      </c>
      <c r="R8142" s="1">
        <v>37407</v>
      </c>
      <c r="S8142" t="s">
        <v>960</v>
      </c>
    </row>
    <row r="8143" spans="1:19" x14ac:dyDescent="0.2">
      <c r="A8143" s="7">
        <v>354520</v>
      </c>
      <c r="B8143" s="3">
        <v>70050</v>
      </c>
      <c r="C8143" s="3" t="s">
        <v>28</v>
      </c>
      <c r="D8143" s="2" t="s">
        <v>722</v>
      </c>
      <c r="E8143" s="3">
        <v>20</v>
      </c>
      <c r="F8143" s="17">
        <v>0</v>
      </c>
      <c r="G8143" s="17">
        <v>1</v>
      </c>
      <c r="H8143" s="17">
        <v>0</v>
      </c>
      <c r="I8143" s="29">
        <v>2.1</v>
      </c>
      <c r="J8143" s="7">
        <v>25</v>
      </c>
      <c r="K8143" s="4">
        <v>1214</v>
      </c>
      <c r="L8143" s="5">
        <v>1214.8580999999999</v>
      </c>
      <c r="M8143">
        <v>297353.93</v>
      </c>
      <c r="N8143" s="33">
        <v>1</v>
      </c>
      <c r="O8143" s="50" t="e">
        <f>INDEX([1]Dados!$M$2:$N$26779,MATCH($P8143,[1]Dados!$N$2:$N$26779,),2)</f>
        <v>#N/A</v>
      </c>
      <c r="P8143">
        <v>178461</v>
      </c>
      <c r="Q8143" s="1">
        <v>37345</v>
      </c>
      <c r="R8143" s="1">
        <v>37407</v>
      </c>
      <c r="S8143" t="s">
        <v>960</v>
      </c>
    </row>
    <row r="8144" spans="1:19" x14ac:dyDescent="0.2">
      <c r="A8144" s="7">
        <v>354520</v>
      </c>
      <c r="B8144" s="3">
        <v>70050</v>
      </c>
      <c r="C8144" s="3" t="s">
        <v>28</v>
      </c>
      <c r="D8144" s="2" t="s">
        <v>722</v>
      </c>
      <c r="E8144" s="3">
        <v>20</v>
      </c>
      <c r="F8144" s="17">
        <v>0</v>
      </c>
      <c r="G8144" s="17">
        <v>1</v>
      </c>
      <c r="H8144" s="17">
        <v>0</v>
      </c>
      <c r="I8144" s="7">
        <v>2.11</v>
      </c>
      <c r="J8144" s="7">
        <v>13</v>
      </c>
      <c r="K8144" s="4">
        <v>1214</v>
      </c>
      <c r="L8144" s="5">
        <v>1214.8580999999999</v>
      </c>
      <c r="M8144">
        <v>297353.93</v>
      </c>
      <c r="N8144" s="33">
        <v>1</v>
      </c>
      <c r="O8144" s="50" t="e">
        <f>INDEX([1]Dados!$M$2:$N$26779,MATCH($P8144,[1]Dados!$N$2:$N$26779,),2)</f>
        <v>#N/A</v>
      </c>
      <c r="P8144">
        <v>178461</v>
      </c>
      <c r="Q8144" s="1">
        <v>37345</v>
      </c>
      <c r="R8144" s="1">
        <v>37407</v>
      </c>
      <c r="S8144" t="s">
        <v>960</v>
      </c>
    </row>
    <row r="8145" spans="1:19" x14ac:dyDescent="0.2">
      <c r="A8145" s="7">
        <v>354520</v>
      </c>
      <c r="B8145" s="3">
        <v>70050</v>
      </c>
      <c r="C8145" s="3" t="s">
        <v>28</v>
      </c>
      <c r="D8145" s="2" t="s">
        <v>722</v>
      </c>
      <c r="E8145" s="3">
        <v>20</v>
      </c>
      <c r="F8145" s="17">
        <v>0</v>
      </c>
      <c r="G8145" s="17">
        <v>1</v>
      </c>
      <c r="H8145" s="17">
        <v>0</v>
      </c>
      <c r="I8145" s="7">
        <v>2.12</v>
      </c>
      <c r="J8145" s="7">
        <v>25</v>
      </c>
      <c r="K8145" s="4">
        <v>1214</v>
      </c>
      <c r="L8145" s="5">
        <v>1214.8580999999999</v>
      </c>
      <c r="M8145">
        <v>297353.93</v>
      </c>
      <c r="N8145" s="33">
        <v>1</v>
      </c>
      <c r="O8145" s="50" t="e">
        <f>INDEX([1]Dados!$M$2:$N$26779,MATCH($P8145,[1]Dados!$N$2:$N$26779,),2)</f>
        <v>#N/A</v>
      </c>
      <c r="P8145">
        <v>178461</v>
      </c>
      <c r="Q8145" s="1">
        <v>37345</v>
      </c>
      <c r="R8145" s="1">
        <v>37407</v>
      </c>
      <c r="S8145" t="s">
        <v>960</v>
      </c>
    </row>
    <row r="8146" spans="1:19" x14ac:dyDescent="0.2">
      <c r="A8146" s="7">
        <v>354520</v>
      </c>
      <c r="B8146" s="3">
        <v>70050</v>
      </c>
      <c r="C8146" s="3" t="s">
        <v>28</v>
      </c>
      <c r="D8146" s="2" t="s">
        <v>722</v>
      </c>
      <c r="E8146" s="3">
        <v>20</v>
      </c>
      <c r="F8146" s="17">
        <v>0</v>
      </c>
      <c r="G8146" s="17">
        <v>1</v>
      </c>
      <c r="H8146" s="17">
        <v>0</v>
      </c>
      <c r="I8146" s="7">
        <v>2.13</v>
      </c>
      <c r="J8146" s="7">
        <v>25</v>
      </c>
      <c r="K8146" s="4">
        <v>1214</v>
      </c>
      <c r="L8146" s="5">
        <v>1214.8580999999999</v>
      </c>
      <c r="M8146">
        <v>207409.9</v>
      </c>
      <c r="N8146" s="33">
        <v>1</v>
      </c>
      <c r="O8146" s="50" t="e">
        <f>INDEX([1]Dados!$M$2:$N$26779,MATCH($P8146,[1]Dados!$N$2:$N$26779,),2)</f>
        <v>#N/A</v>
      </c>
      <c r="P8146">
        <v>178463</v>
      </c>
      <c r="Q8146" s="1">
        <v>37345</v>
      </c>
      <c r="R8146" s="1">
        <v>37407</v>
      </c>
      <c r="S8146" t="s">
        <v>960</v>
      </c>
    </row>
    <row r="8147" spans="1:19" x14ac:dyDescent="0.2">
      <c r="A8147" s="7">
        <v>354520</v>
      </c>
      <c r="B8147" s="3">
        <v>70050</v>
      </c>
      <c r="C8147" s="3" t="s">
        <v>28</v>
      </c>
      <c r="D8147" s="2" t="s">
        <v>722</v>
      </c>
      <c r="E8147" s="3">
        <v>20</v>
      </c>
      <c r="F8147" s="17">
        <v>0</v>
      </c>
      <c r="G8147" s="17">
        <v>1</v>
      </c>
      <c r="H8147" s="17">
        <v>0</v>
      </c>
      <c r="I8147" s="7">
        <v>2.14</v>
      </c>
      <c r="J8147" s="7">
        <v>13</v>
      </c>
      <c r="K8147" s="4">
        <v>1214</v>
      </c>
      <c r="L8147" s="5">
        <v>1214.8580999999999</v>
      </c>
      <c r="M8147">
        <v>207409.9</v>
      </c>
      <c r="N8147" s="33">
        <v>1</v>
      </c>
      <c r="O8147" s="50" t="e">
        <f>INDEX([1]Dados!$M$2:$N$26779,MATCH($P8147,[1]Dados!$N$2:$N$26779,),2)</f>
        <v>#N/A</v>
      </c>
      <c r="P8147">
        <v>178463</v>
      </c>
      <c r="Q8147" s="1">
        <v>37345</v>
      </c>
      <c r="R8147" s="1">
        <v>37407</v>
      </c>
      <c r="S8147" t="s">
        <v>960</v>
      </c>
    </row>
    <row r="8148" spans="1:19" x14ac:dyDescent="0.2">
      <c r="A8148" s="7">
        <v>354520</v>
      </c>
      <c r="B8148" s="3">
        <v>70050</v>
      </c>
      <c r="C8148" s="3" t="s">
        <v>28</v>
      </c>
      <c r="D8148" s="2" t="s">
        <v>722</v>
      </c>
      <c r="E8148" s="3">
        <v>20</v>
      </c>
      <c r="F8148" s="17">
        <v>0</v>
      </c>
      <c r="G8148" s="17">
        <v>1</v>
      </c>
      <c r="H8148" s="17">
        <v>0</v>
      </c>
      <c r="I8148" s="7">
        <v>2.15</v>
      </c>
      <c r="J8148" s="7">
        <v>25</v>
      </c>
      <c r="K8148" s="4">
        <v>1214</v>
      </c>
      <c r="L8148" s="5">
        <v>1214.8580999999999</v>
      </c>
      <c r="M8148">
        <v>207409.9</v>
      </c>
      <c r="N8148" s="33">
        <v>1</v>
      </c>
      <c r="O8148" s="50" t="e">
        <f>INDEX([1]Dados!$M$2:$N$26779,MATCH($P8148,[1]Dados!$N$2:$N$26779,),2)</f>
        <v>#N/A</v>
      </c>
      <c r="P8148">
        <v>178463</v>
      </c>
      <c r="Q8148" s="1">
        <v>37345</v>
      </c>
      <c r="R8148" s="1">
        <v>37407</v>
      </c>
      <c r="S8148" t="s">
        <v>960</v>
      </c>
    </row>
    <row r="8149" spans="1:19" x14ac:dyDescent="0.2">
      <c r="A8149" s="7">
        <v>354520</v>
      </c>
      <c r="B8149" s="3">
        <v>70050</v>
      </c>
      <c r="C8149" s="3" t="s">
        <v>28</v>
      </c>
      <c r="D8149" s="2" t="s">
        <v>722</v>
      </c>
      <c r="E8149" s="3">
        <v>20</v>
      </c>
      <c r="F8149" s="17">
        <v>0</v>
      </c>
      <c r="G8149" s="17">
        <v>1</v>
      </c>
      <c r="H8149" s="17">
        <v>0</v>
      </c>
      <c r="I8149" s="7">
        <v>2.16</v>
      </c>
      <c r="J8149" s="7">
        <v>25</v>
      </c>
      <c r="K8149" s="4">
        <v>1214</v>
      </c>
      <c r="L8149" s="5">
        <v>1214.8580999999999</v>
      </c>
      <c r="M8149">
        <v>59242.55</v>
      </c>
      <c r="N8149" s="33">
        <v>1</v>
      </c>
      <c r="O8149" s="50" t="e">
        <f>INDEX([1]Dados!$M$2:$N$26779,MATCH($P8149,[1]Dados!$N$2:$N$26779,),2)</f>
        <v>#N/A</v>
      </c>
      <c r="P8149">
        <v>178495</v>
      </c>
      <c r="Q8149" s="1">
        <v>37345</v>
      </c>
      <c r="R8149" s="1">
        <v>37407</v>
      </c>
      <c r="S8149" t="s">
        <v>960</v>
      </c>
    </row>
    <row r="8150" spans="1:19" x14ac:dyDescent="0.2">
      <c r="A8150" s="7">
        <v>354520</v>
      </c>
      <c r="B8150" s="3">
        <v>70050</v>
      </c>
      <c r="C8150" s="3" t="s">
        <v>28</v>
      </c>
      <c r="D8150" s="2" t="s">
        <v>722</v>
      </c>
      <c r="E8150" s="3">
        <v>20</v>
      </c>
      <c r="F8150" s="17">
        <v>0</v>
      </c>
      <c r="G8150" s="17">
        <v>1</v>
      </c>
      <c r="H8150" s="17">
        <v>0</v>
      </c>
      <c r="I8150" s="7">
        <v>2.17</v>
      </c>
      <c r="J8150" s="7">
        <v>13</v>
      </c>
      <c r="K8150" s="4">
        <v>1214</v>
      </c>
      <c r="L8150" s="5">
        <v>1214.8580999999999</v>
      </c>
      <c r="M8150">
        <v>59242.55</v>
      </c>
      <c r="N8150" s="33">
        <v>1</v>
      </c>
      <c r="O8150" s="50" t="e">
        <f>INDEX([1]Dados!$M$2:$N$26779,MATCH($P8150,[1]Dados!$N$2:$N$26779,),2)</f>
        <v>#N/A</v>
      </c>
      <c r="P8150">
        <v>178495</v>
      </c>
      <c r="Q8150" s="1">
        <v>37345</v>
      </c>
      <c r="R8150" s="1">
        <v>37407</v>
      </c>
      <c r="S8150" t="s">
        <v>960</v>
      </c>
    </row>
    <row r="8151" spans="1:19" x14ac:dyDescent="0.2">
      <c r="A8151" s="7">
        <v>354520</v>
      </c>
      <c r="B8151" s="3">
        <v>70050</v>
      </c>
      <c r="C8151" s="3" t="s">
        <v>28</v>
      </c>
      <c r="D8151" s="2" t="s">
        <v>722</v>
      </c>
      <c r="E8151" s="3">
        <v>20</v>
      </c>
      <c r="F8151" s="17">
        <v>0</v>
      </c>
      <c r="G8151" s="17">
        <v>1</v>
      </c>
      <c r="H8151" s="17">
        <v>0</v>
      </c>
      <c r="I8151" s="7">
        <v>2.1800000000000002</v>
      </c>
      <c r="J8151" s="7">
        <v>25</v>
      </c>
      <c r="K8151" s="4">
        <v>1214</v>
      </c>
      <c r="L8151" s="5">
        <v>1214.8580999999999</v>
      </c>
      <c r="M8151">
        <v>59242.55</v>
      </c>
      <c r="N8151" s="33">
        <v>1</v>
      </c>
      <c r="O8151" s="50" t="e">
        <f>INDEX([1]Dados!$M$2:$N$26779,MATCH($P8151,[1]Dados!$N$2:$N$26779,),2)</f>
        <v>#N/A</v>
      </c>
      <c r="P8151">
        <v>178495</v>
      </c>
      <c r="Q8151" s="1">
        <v>37345</v>
      </c>
      <c r="R8151" s="1">
        <v>37407</v>
      </c>
      <c r="S8151" t="s">
        <v>960</v>
      </c>
    </row>
    <row r="8152" spans="1:19" x14ac:dyDescent="0.2">
      <c r="A8152" s="7">
        <v>354520</v>
      </c>
      <c r="B8152" s="3">
        <v>70050</v>
      </c>
      <c r="C8152" s="3" t="s">
        <v>28</v>
      </c>
      <c r="D8152" s="2" t="s">
        <v>722</v>
      </c>
      <c r="E8152" s="3">
        <v>20</v>
      </c>
      <c r="F8152" s="17">
        <v>0</v>
      </c>
      <c r="G8152" s="17">
        <v>1</v>
      </c>
      <c r="H8152" s="17">
        <v>0</v>
      </c>
      <c r="I8152" s="7">
        <v>2.19</v>
      </c>
      <c r="J8152" s="7">
        <v>13</v>
      </c>
      <c r="K8152" s="4">
        <v>1214</v>
      </c>
      <c r="L8152" s="5">
        <v>1214.8580999999999</v>
      </c>
      <c r="M8152">
        <v>26812.07</v>
      </c>
      <c r="N8152" s="33">
        <v>1</v>
      </c>
      <c r="O8152" s="50" t="e">
        <f>INDEX([1]Dados!$M$2:$N$26779,MATCH($P8152,[1]Dados!$N$2:$N$26779,),2)</f>
        <v>#N/A</v>
      </c>
      <c r="P8152">
        <v>178512</v>
      </c>
      <c r="Q8152" s="1">
        <v>37345</v>
      </c>
      <c r="R8152" s="1">
        <v>37407</v>
      </c>
      <c r="S8152" t="s">
        <v>1127</v>
      </c>
    </row>
    <row r="8153" spans="1:19" x14ac:dyDescent="0.2">
      <c r="A8153" s="7">
        <v>354520</v>
      </c>
      <c r="B8153" s="3">
        <v>70050</v>
      </c>
      <c r="C8153" s="3" t="s">
        <v>28</v>
      </c>
      <c r="D8153" s="2" t="s">
        <v>722</v>
      </c>
      <c r="E8153" s="3">
        <v>20</v>
      </c>
      <c r="F8153" s="17">
        <v>0</v>
      </c>
      <c r="G8153" s="17">
        <v>1</v>
      </c>
      <c r="H8153" s="17">
        <v>0</v>
      </c>
      <c r="I8153" s="29">
        <v>2.2000000000000002</v>
      </c>
      <c r="J8153" s="7">
        <v>25</v>
      </c>
      <c r="K8153" s="4">
        <v>1214</v>
      </c>
      <c r="L8153" s="5">
        <v>1214.8580999999999</v>
      </c>
      <c r="M8153">
        <v>26812.07</v>
      </c>
      <c r="N8153" s="33">
        <v>1</v>
      </c>
      <c r="O8153" s="50" t="e">
        <f>INDEX([1]Dados!$M$2:$N$26779,MATCH($P8153,[1]Dados!$N$2:$N$26779,),2)</f>
        <v>#N/A</v>
      </c>
      <c r="P8153">
        <v>178512</v>
      </c>
      <c r="Q8153" s="1">
        <v>37345</v>
      </c>
      <c r="R8153" s="1">
        <v>37407</v>
      </c>
      <c r="S8153" t="s">
        <v>1127</v>
      </c>
    </row>
    <row r="8154" spans="1:19" x14ac:dyDescent="0.2">
      <c r="A8154" s="7">
        <v>354520</v>
      </c>
      <c r="B8154" s="3">
        <v>70050</v>
      </c>
      <c r="C8154" s="3" t="s">
        <v>28</v>
      </c>
      <c r="D8154" s="2" t="s">
        <v>722</v>
      </c>
      <c r="E8154" s="3">
        <v>20</v>
      </c>
      <c r="F8154" s="17">
        <v>0</v>
      </c>
      <c r="G8154" s="17">
        <v>1</v>
      </c>
      <c r="H8154" s="17">
        <v>0</v>
      </c>
      <c r="I8154" s="29">
        <v>2.21</v>
      </c>
      <c r="J8154" s="7">
        <v>25</v>
      </c>
      <c r="K8154" s="4">
        <v>1214</v>
      </c>
      <c r="L8154" s="5">
        <v>1214.8580999999999</v>
      </c>
      <c r="M8154">
        <v>87559.55</v>
      </c>
      <c r="N8154" s="33">
        <v>1</v>
      </c>
      <c r="O8154" s="50" t="e">
        <f>INDEX([1]Dados!$M$2:$N$26779,MATCH($P8154,[1]Dados!$N$2:$N$26779,),2)</f>
        <v>#N/A</v>
      </c>
      <c r="P8154">
        <v>178514</v>
      </c>
      <c r="Q8154" s="1">
        <v>37345</v>
      </c>
      <c r="R8154" s="1">
        <v>37407</v>
      </c>
      <c r="S8154" t="s">
        <v>1127</v>
      </c>
    </row>
    <row r="8155" spans="1:19" x14ac:dyDescent="0.2">
      <c r="A8155" s="7">
        <v>354520</v>
      </c>
      <c r="B8155" s="3">
        <v>70050</v>
      </c>
      <c r="C8155" s="3" t="s">
        <v>28</v>
      </c>
      <c r="D8155" s="2" t="s">
        <v>722</v>
      </c>
      <c r="E8155" s="3">
        <v>20</v>
      </c>
      <c r="F8155" s="17">
        <v>0</v>
      </c>
      <c r="G8155" s="17">
        <v>1</v>
      </c>
      <c r="H8155" s="17">
        <v>0</v>
      </c>
      <c r="I8155" s="29">
        <v>2.2200000000000002</v>
      </c>
      <c r="J8155" s="7">
        <v>25</v>
      </c>
      <c r="K8155" s="4">
        <v>1214</v>
      </c>
      <c r="L8155" s="5">
        <v>1214.8580999999999</v>
      </c>
      <c r="M8155">
        <v>87559.55</v>
      </c>
      <c r="N8155" s="33">
        <v>1</v>
      </c>
      <c r="O8155" s="50" t="e">
        <f>INDEX([1]Dados!$M$2:$N$26779,MATCH($P8155,[1]Dados!$N$2:$N$26779,),2)</f>
        <v>#N/A</v>
      </c>
      <c r="P8155">
        <v>178514</v>
      </c>
      <c r="Q8155" s="1">
        <v>37345</v>
      </c>
      <c r="R8155" s="1">
        <v>37407</v>
      </c>
      <c r="S8155" t="s">
        <v>1127</v>
      </c>
    </row>
    <row r="8156" spans="1:19" x14ac:dyDescent="0.2">
      <c r="A8156" s="7">
        <v>354520</v>
      </c>
      <c r="B8156" s="3">
        <v>70050</v>
      </c>
      <c r="C8156" s="3" t="s">
        <v>28</v>
      </c>
      <c r="D8156" s="2" t="s">
        <v>722</v>
      </c>
      <c r="E8156" s="3">
        <v>20</v>
      </c>
      <c r="F8156" s="17">
        <v>0</v>
      </c>
      <c r="G8156" s="17">
        <v>1</v>
      </c>
      <c r="H8156" s="17">
        <v>0</v>
      </c>
      <c r="I8156" s="29" t="s">
        <v>3</v>
      </c>
      <c r="J8156" s="7">
        <v>0</v>
      </c>
      <c r="K8156" s="4">
        <v>1220</v>
      </c>
      <c r="L8156" s="5">
        <v>1220.0906</v>
      </c>
      <c r="M8156" t="s">
        <v>2134</v>
      </c>
      <c r="N8156" s="33">
        <v>1</v>
      </c>
      <c r="O8156" s="50" t="e">
        <f>INDEX([1]Dados!$M$2:$N$26779,MATCH($P8156,[1]Dados!$N$2:$N$26779,),2)</f>
        <v>#N/A</v>
      </c>
      <c r="P8156">
        <v>178861</v>
      </c>
      <c r="Q8156" s="1">
        <v>37345</v>
      </c>
      <c r="R8156" s="1">
        <v>37407</v>
      </c>
      <c r="S8156" t="s">
        <v>2514</v>
      </c>
    </row>
    <row r="8157" spans="1:19" x14ac:dyDescent="0.2">
      <c r="A8157" s="7">
        <v>354520</v>
      </c>
      <c r="B8157" s="3">
        <v>70050</v>
      </c>
      <c r="C8157" s="3" t="s">
        <v>28</v>
      </c>
      <c r="D8157" s="2" t="s">
        <v>722</v>
      </c>
      <c r="E8157" s="3">
        <v>20</v>
      </c>
      <c r="F8157" s="17">
        <v>0</v>
      </c>
      <c r="G8157" s="17">
        <v>1</v>
      </c>
      <c r="H8157" s="17">
        <v>0</v>
      </c>
      <c r="I8157" s="7">
        <v>3.1</v>
      </c>
      <c r="J8157" s="7">
        <v>29</v>
      </c>
      <c r="K8157" s="4">
        <v>1293</v>
      </c>
      <c r="L8157" s="5">
        <v>1293.0592999999999</v>
      </c>
      <c r="M8157" t="s">
        <v>2134</v>
      </c>
      <c r="N8157" s="33">
        <v>1</v>
      </c>
      <c r="O8157" s="50" t="e">
        <f>INDEX([1]Dados!$M$2:$N$26779,MATCH($P8157,[1]Dados!$N$2:$N$26779,),2)</f>
        <v>#N/A</v>
      </c>
      <c r="P8157">
        <v>178248</v>
      </c>
      <c r="Q8157" s="1">
        <v>37345</v>
      </c>
      <c r="R8157" s="1">
        <v>37407</v>
      </c>
      <c r="S8157" t="s">
        <v>886</v>
      </c>
    </row>
    <row r="8158" spans="1:19" x14ac:dyDescent="0.2">
      <c r="A8158" s="7">
        <v>355150</v>
      </c>
      <c r="B8158" s="3">
        <v>71315</v>
      </c>
      <c r="C8158" s="3" t="s">
        <v>28</v>
      </c>
      <c r="D8158" s="2" t="s">
        <v>795</v>
      </c>
      <c r="E8158" s="3">
        <v>20</v>
      </c>
      <c r="F8158" s="17">
        <v>0</v>
      </c>
      <c r="G8158" s="17">
        <v>1</v>
      </c>
      <c r="H8158" s="17">
        <v>0</v>
      </c>
      <c r="I8158" s="7">
        <v>1.1000000000000001</v>
      </c>
      <c r="J8158" s="7">
        <v>25</v>
      </c>
      <c r="K8158" s="4">
        <v>1203</v>
      </c>
      <c r="L8158" s="5">
        <v>1203.0829000000001</v>
      </c>
      <c r="M8158">
        <v>88699.520000000004</v>
      </c>
      <c r="N8158" s="33">
        <v>1</v>
      </c>
      <c r="O8158" s="50" t="e">
        <f>INDEX([1]Dados!$M$2:$N$26779,MATCH($P8158,[1]Dados!$N$2:$N$26779,),2)</f>
        <v>#N/A</v>
      </c>
      <c r="P8158">
        <v>177089</v>
      </c>
      <c r="Q8158" s="1">
        <v>37345</v>
      </c>
      <c r="R8158" s="1">
        <v>37408</v>
      </c>
      <c r="S8158" t="s">
        <v>889</v>
      </c>
    </row>
    <row r="8159" spans="1:19" x14ac:dyDescent="0.2">
      <c r="A8159" s="7">
        <v>355150</v>
      </c>
      <c r="B8159" s="3">
        <v>71315</v>
      </c>
      <c r="C8159" s="3" t="s">
        <v>28</v>
      </c>
      <c r="D8159" s="2" t="s">
        <v>795</v>
      </c>
      <c r="E8159" s="3">
        <v>20</v>
      </c>
      <c r="F8159" s="17">
        <v>0</v>
      </c>
      <c r="G8159" s="17">
        <v>1</v>
      </c>
      <c r="H8159" s="17">
        <v>0</v>
      </c>
      <c r="I8159" s="7">
        <v>1.2</v>
      </c>
      <c r="J8159" s="7">
        <v>25</v>
      </c>
      <c r="K8159" s="4">
        <v>1203</v>
      </c>
      <c r="L8159" s="5">
        <v>1203.0829000000001</v>
      </c>
      <c r="M8159">
        <v>88699.520000000004</v>
      </c>
      <c r="N8159" s="33">
        <v>1</v>
      </c>
      <c r="O8159" s="50" t="e">
        <f>INDEX([1]Dados!$M$2:$N$26779,MATCH($P8159,[1]Dados!$N$2:$N$26779,),2)</f>
        <v>#N/A</v>
      </c>
      <c r="P8159">
        <v>177089</v>
      </c>
      <c r="Q8159" s="1">
        <v>37345</v>
      </c>
      <c r="R8159" s="1">
        <v>37408</v>
      </c>
      <c r="S8159" t="s">
        <v>889</v>
      </c>
    </row>
    <row r="8160" spans="1:19" x14ac:dyDescent="0.2">
      <c r="A8160" s="7">
        <v>355150</v>
      </c>
      <c r="B8160" s="3">
        <v>71315</v>
      </c>
      <c r="C8160" s="3" t="s">
        <v>28</v>
      </c>
      <c r="D8160" s="2" t="s">
        <v>795</v>
      </c>
      <c r="E8160" s="3">
        <v>20</v>
      </c>
      <c r="F8160" s="17">
        <v>0</v>
      </c>
      <c r="G8160" s="17">
        <v>1</v>
      </c>
      <c r="H8160" s="17">
        <v>0</v>
      </c>
      <c r="I8160" s="7">
        <v>2.1</v>
      </c>
      <c r="J8160" s="7">
        <v>25</v>
      </c>
      <c r="K8160" s="4">
        <v>1214</v>
      </c>
      <c r="L8160" s="5">
        <v>1214.0589</v>
      </c>
      <c r="M8160">
        <v>69006</v>
      </c>
      <c r="N8160" s="33">
        <v>1</v>
      </c>
      <c r="O8160" s="50" t="e">
        <f>INDEX([1]Dados!$M$2:$N$26779,MATCH($P8160,[1]Dados!$N$2:$N$26779,),2)</f>
        <v>#N/A</v>
      </c>
      <c r="P8160">
        <v>178448</v>
      </c>
      <c r="Q8160" s="1">
        <v>37345</v>
      </c>
      <c r="R8160" s="1">
        <v>37408</v>
      </c>
      <c r="S8160" t="s">
        <v>1479</v>
      </c>
    </row>
    <row r="8161" spans="1:19" x14ac:dyDescent="0.2">
      <c r="A8161" s="7">
        <v>355150</v>
      </c>
      <c r="B8161" s="3">
        <v>71315</v>
      </c>
      <c r="C8161" s="3" t="s">
        <v>28</v>
      </c>
      <c r="D8161" s="2" t="s">
        <v>795</v>
      </c>
      <c r="E8161" s="3">
        <v>20</v>
      </c>
      <c r="F8161" s="17">
        <v>0</v>
      </c>
      <c r="G8161" s="17">
        <v>1</v>
      </c>
      <c r="H8161" s="17">
        <v>0</v>
      </c>
      <c r="I8161" s="7">
        <v>2.2000000000000002</v>
      </c>
      <c r="J8161" s="7">
        <v>25</v>
      </c>
      <c r="K8161" s="4">
        <v>1214</v>
      </c>
      <c r="L8161" s="5">
        <v>1214.0589</v>
      </c>
      <c r="M8161">
        <v>69006</v>
      </c>
      <c r="N8161" s="33">
        <v>1</v>
      </c>
      <c r="O8161" s="50" t="e">
        <f>INDEX([1]Dados!$M$2:$N$26779,MATCH($P8161,[1]Dados!$N$2:$N$26779,),2)</f>
        <v>#N/A</v>
      </c>
      <c r="P8161">
        <v>178448</v>
      </c>
      <c r="Q8161" s="1">
        <v>37345</v>
      </c>
      <c r="R8161" s="1">
        <v>37408</v>
      </c>
      <c r="S8161" t="s">
        <v>1479</v>
      </c>
    </row>
    <row r="8162" spans="1:19" x14ac:dyDescent="0.2">
      <c r="A8162" s="7">
        <v>355150</v>
      </c>
      <c r="B8162" s="3">
        <v>71315</v>
      </c>
      <c r="C8162" s="3" t="s">
        <v>28</v>
      </c>
      <c r="D8162" s="2" t="s">
        <v>795</v>
      </c>
      <c r="E8162" s="3">
        <v>20</v>
      </c>
      <c r="F8162" s="17">
        <v>0</v>
      </c>
      <c r="G8162" s="17">
        <v>1</v>
      </c>
      <c r="H8162" s="17">
        <v>0</v>
      </c>
      <c r="I8162" s="7">
        <v>2.2999999999999998</v>
      </c>
      <c r="J8162" s="7">
        <v>20</v>
      </c>
      <c r="K8162" s="4">
        <v>1214</v>
      </c>
      <c r="L8162" s="5">
        <v>1214.0589</v>
      </c>
      <c r="M8162">
        <v>69006</v>
      </c>
      <c r="N8162" s="33">
        <v>1</v>
      </c>
      <c r="O8162" s="50" t="e">
        <f>INDEX([1]Dados!$M$2:$N$26779,MATCH($P8162,[1]Dados!$N$2:$N$26779,),2)</f>
        <v>#N/A</v>
      </c>
      <c r="P8162">
        <v>178448</v>
      </c>
      <c r="Q8162" s="1">
        <v>37345</v>
      </c>
      <c r="R8162" s="1">
        <v>37408</v>
      </c>
      <c r="S8162" t="s">
        <v>1479</v>
      </c>
    </row>
    <row r="8163" spans="1:19" x14ac:dyDescent="0.2">
      <c r="A8163" s="7">
        <v>355150</v>
      </c>
      <c r="B8163" s="3">
        <v>71315</v>
      </c>
      <c r="C8163" s="3" t="s">
        <v>28</v>
      </c>
      <c r="D8163" s="2" t="s">
        <v>795</v>
      </c>
      <c r="E8163" s="3">
        <v>20</v>
      </c>
      <c r="F8163" s="17">
        <v>0</v>
      </c>
      <c r="G8163" s="17">
        <v>1</v>
      </c>
      <c r="H8163" s="17">
        <v>0</v>
      </c>
      <c r="I8163" s="7">
        <v>2.4</v>
      </c>
      <c r="J8163" s="7">
        <v>25</v>
      </c>
      <c r="K8163" s="4">
        <v>1214</v>
      </c>
      <c r="L8163" s="5">
        <v>1214.0589</v>
      </c>
      <c r="M8163">
        <v>69006</v>
      </c>
      <c r="N8163" s="33">
        <v>1</v>
      </c>
      <c r="O8163" s="50" t="e">
        <f>INDEX([1]Dados!$M$2:$N$26779,MATCH($P8163,[1]Dados!$N$2:$N$26779,),2)</f>
        <v>#N/A</v>
      </c>
      <c r="P8163">
        <v>178448</v>
      </c>
      <c r="Q8163" s="1">
        <v>37345</v>
      </c>
      <c r="R8163" s="1">
        <v>37408</v>
      </c>
      <c r="S8163" t="s">
        <v>1479</v>
      </c>
    </row>
    <row r="8164" spans="1:19" x14ac:dyDescent="0.2">
      <c r="A8164" s="7">
        <v>355150</v>
      </c>
      <c r="B8164" s="3">
        <v>71315</v>
      </c>
      <c r="C8164" s="3" t="s">
        <v>28</v>
      </c>
      <c r="D8164" s="2" t="s">
        <v>795</v>
      </c>
      <c r="E8164" s="3">
        <v>20</v>
      </c>
      <c r="F8164" s="17">
        <v>0</v>
      </c>
      <c r="G8164" s="17">
        <v>1</v>
      </c>
      <c r="H8164" s="17">
        <v>0</v>
      </c>
      <c r="I8164" s="7">
        <v>2.5</v>
      </c>
      <c r="J8164" s="7">
        <v>25</v>
      </c>
      <c r="K8164" s="4">
        <v>1214</v>
      </c>
      <c r="L8164" s="5">
        <v>1214.8577</v>
      </c>
      <c r="M8164">
        <v>538325.62</v>
      </c>
      <c r="N8164" s="33">
        <v>1</v>
      </c>
      <c r="O8164" s="50" t="e">
        <f>INDEX([1]Dados!$M$2:$N$26779,MATCH($P8164,[1]Dados!$N$2:$N$26779,),2)</f>
        <v>#N/A</v>
      </c>
      <c r="P8164">
        <v>177184</v>
      </c>
      <c r="Q8164" s="1">
        <v>37345</v>
      </c>
      <c r="R8164" s="1">
        <v>37408</v>
      </c>
      <c r="S8164" t="s">
        <v>914</v>
      </c>
    </row>
    <row r="8165" spans="1:19" x14ac:dyDescent="0.2">
      <c r="A8165" s="7">
        <v>355150</v>
      </c>
      <c r="B8165" s="3">
        <v>71315</v>
      </c>
      <c r="C8165" s="3" t="s">
        <v>28</v>
      </c>
      <c r="D8165" s="2" t="s">
        <v>795</v>
      </c>
      <c r="E8165" s="3">
        <v>20</v>
      </c>
      <c r="F8165" s="17">
        <v>0</v>
      </c>
      <c r="G8165" s="17">
        <v>1</v>
      </c>
      <c r="H8165" s="17">
        <v>0</v>
      </c>
      <c r="I8165" s="7">
        <v>2.6</v>
      </c>
      <c r="J8165" s="7">
        <v>25</v>
      </c>
      <c r="K8165" s="4">
        <v>1214</v>
      </c>
      <c r="L8165" s="5">
        <v>1214.8577</v>
      </c>
      <c r="M8165">
        <v>538325.62</v>
      </c>
      <c r="N8165" s="33">
        <v>1</v>
      </c>
      <c r="O8165" s="50" t="e">
        <f>INDEX([1]Dados!$M$2:$N$26779,MATCH($P8165,[1]Dados!$N$2:$N$26779,),2)</f>
        <v>#N/A</v>
      </c>
      <c r="P8165">
        <v>177184</v>
      </c>
      <c r="Q8165" s="1">
        <v>37345</v>
      </c>
      <c r="R8165" s="1">
        <v>37408</v>
      </c>
      <c r="S8165" t="s">
        <v>914</v>
      </c>
    </row>
    <row r="8166" spans="1:19" x14ac:dyDescent="0.2">
      <c r="A8166" s="7">
        <v>355150</v>
      </c>
      <c r="B8166" s="3">
        <v>71315</v>
      </c>
      <c r="C8166" s="3" t="s">
        <v>28</v>
      </c>
      <c r="D8166" s="2" t="s">
        <v>795</v>
      </c>
      <c r="E8166" s="3">
        <v>20</v>
      </c>
      <c r="F8166" s="17">
        <v>0</v>
      </c>
      <c r="G8166" s="17">
        <v>1</v>
      </c>
      <c r="H8166" s="17">
        <v>0</v>
      </c>
      <c r="I8166" s="7">
        <v>2.7</v>
      </c>
      <c r="J8166" s="7">
        <v>18</v>
      </c>
      <c r="K8166" s="4">
        <v>1214</v>
      </c>
      <c r="L8166" s="5">
        <v>1214.8580999999999</v>
      </c>
      <c r="M8166">
        <v>343940</v>
      </c>
      <c r="N8166" s="33">
        <v>1</v>
      </c>
      <c r="O8166" s="50" t="e">
        <f>INDEX([1]Dados!$M$2:$N$26779,MATCH($P8166,[1]Dados!$N$2:$N$26779,),2)</f>
        <v>#N/A</v>
      </c>
      <c r="P8166">
        <v>178345</v>
      </c>
      <c r="Q8166" s="1">
        <v>37345</v>
      </c>
      <c r="R8166" s="1">
        <v>37408</v>
      </c>
      <c r="S8166" t="s">
        <v>960</v>
      </c>
    </row>
    <row r="8167" spans="1:19" x14ac:dyDescent="0.2">
      <c r="A8167" s="7">
        <v>355150</v>
      </c>
      <c r="B8167" s="3">
        <v>71315</v>
      </c>
      <c r="C8167" s="3" t="s">
        <v>28</v>
      </c>
      <c r="D8167" s="2" t="s">
        <v>795</v>
      </c>
      <c r="E8167" s="3">
        <v>20</v>
      </c>
      <c r="F8167" s="17">
        <v>0</v>
      </c>
      <c r="G8167" s="17">
        <v>1</v>
      </c>
      <c r="H8167" s="17">
        <v>0</v>
      </c>
      <c r="I8167" s="7" t="s">
        <v>3</v>
      </c>
      <c r="J8167" s="7">
        <v>0</v>
      </c>
      <c r="K8167" s="4">
        <v>1214</v>
      </c>
      <c r="L8167" s="5">
        <v>1214.8580999999999</v>
      </c>
      <c r="M8167">
        <v>240000</v>
      </c>
      <c r="N8167" s="33">
        <v>1</v>
      </c>
      <c r="O8167" s="50" t="e">
        <f>INDEX([1]Dados!$M$2:$N$26779,MATCH($P8167,[1]Dados!$N$2:$N$26779,),2)</f>
        <v>#N/A</v>
      </c>
      <c r="P8167">
        <v>178450</v>
      </c>
      <c r="Q8167" s="1">
        <v>37345</v>
      </c>
      <c r="R8167" s="1">
        <v>37408</v>
      </c>
      <c r="S8167" t="s">
        <v>2134</v>
      </c>
    </row>
    <row r="8168" spans="1:19" x14ac:dyDescent="0.2">
      <c r="A8168" s="7">
        <v>355150</v>
      </c>
      <c r="B8168" s="3">
        <v>71315</v>
      </c>
      <c r="C8168" s="3" t="s">
        <v>28</v>
      </c>
      <c r="D8168" s="2" t="s">
        <v>795</v>
      </c>
      <c r="E8168" s="3">
        <v>20</v>
      </c>
      <c r="F8168" s="17">
        <v>0</v>
      </c>
      <c r="G8168" s="17">
        <v>1</v>
      </c>
      <c r="H8168" s="17">
        <v>0</v>
      </c>
      <c r="I8168" s="7">
        <v>2.8</v>
      </c>
      <c r="J8168" s="7">
        <v>31</v>
      </c>
      <c r="K8168" s="4">
        <v>1214</v>
      </c>
      <c r="L8168" s="5">
        <v>1214.8580999999999</v>
      </c>
      <c r="M8168">
        <v>60000</v>
      </c>
      <c r="N8168" s="33">
        <v>1</v>
      </c>
      <c r="O8168" s="50" t="e">
        <f>INDEX([1]Dados!$M$2:$N$26779,MATCH($P8168,[1]Dados!$N$2:$N$26779,),2)</f>
        <v>#N/A</v>
      </c>
      <c r="P8168">
        <v>178507</v>
      </c>
      <c r="Q8168" s="1">
        <v>37345</v>
      </c>
      <c r="R8168" s="1">
        <v>37408</v>
      </c>
      <c r="S8168" t="s">
        <v>2134</v>
      </c>
    </row>
    <row r="8169" spans="1:19" x14ac:dyDescent="0.2">
      <c r="A8169" s="7">
        <v>355150</v>
      </c>
      <c r="B8169" s="3">
        <v>71315</v>
      </c>
      <c r="C8169" s="3" t="s">
        <v>28</v>
      </c>
      <c r="D8169" s="2" t="s">
        <v>795</v>
      </c>
      <c r="E8169" s="3">
        <v>20</v>
      </c>
      <c r="F8169" s="17">
        <v>0</v>
      </c>
      <c r="G8169" s="17">
        <v>1</v>
      </c>
      <c r="H8169" s="17">
        <v>0</v>
      </c>
      <c r="I8169" s="7">
        <v>2.9</v>
      </c>
      <c r="J8169" s="7">
        <v>31</v>
      </c>
      <c r="K8169" s="4">
        <v>1214</v>
      </c>
      <c r="L8169" s="5">
        <v>1214.8580999999999</v>
      </c>
      <c r="M8169">
        <v>119940</v>
      </c>
      <c r="N8169" s="33">
        <v>1</v>
      </c>
      <c r="O8169" s="50" t="e">
        <f>INDEX([1]Dados!$M$2:$N$26779,MATCH($P8169,[1]Dados!$N$2:$N$26779,),2)</f>
        <v>#N/A</v>
      </c>
      <c r="P8169">
        <v>178513</v>
      </c>
      <c r="Q8169" s="1">
        <v>37345</v>
      </c>
      <c r="R8169" s="1">
        <v>37408</v>
      </c>
      <c r="S8169" t="s">
        <v>961</v>
      </c>
    </row>
    <row r="8170" spans="1:19" x14ac:dyDescent="0.2">
      <c r="A8170" s="7">
        <v>355150</v>
      </c>
      <c r="B8170" s="3">
        <v>71315</v>
      </c>
      <c r="C8170" s="3" t="s">
        <v>28</v>
      </c>
      <c r="D8170" s="2" t="s">
        <v>795</v>
      </c>
      <c r="E8170" s="3">
        <v>20</v>
      </c>
      <c r="F8170" s="17">
        <v>0</v>
      </c>
      <c r="G8170" s="17">
        <v>1</v>
      </c>
      <c r="H8170" s="17">
        <v>0</v>
      </c>
      <c r="I8170" s="7" t="s">
        <v>3</v>
      </c>
      <c r="J8170" s="7">
        <v>0</v>
      </c>
      <c r="K8170" s="4">
        <v>1214</v>
      </c>
      <c r="L8170" s="5">
        <v>1214.8580999999999</v>
      </c>
      <c r="M8170">
        <v>48000</v>
      </c>
      <c r="N8170" s="33">
        <v>1</v>
      </c>
      <c r="O8170" s="50" t="e">
        <f>INDEX([1]Dados!$M$2:$N$26779,MATCH($P8170,[1]Dados!$N$2:$N$26779,),2)</f>
        <v>#N/A</v>
      </c>
      <c r="P8170">
        <v>178518</v>
      </c>
      <c r="Q8170" s="1">
        <v>37345</v>
      </c>
      <c r="R8170" s="1">
        <v>37408</v>
      </c>
      <c r="S8170" t="s">
        <v>2134</v>
      </c>
    </row>
    <row r="8171" spans="1:19" x14ac:dyDescent="0.2">
      <c r="A8171" s="7">
        <v>355150</v>
      </c>
      <c r="B8171" s="3">
        <v>71315</v>
      </c>
      <c r="C8171" s="3" t="s">
        <v>28</v>
      </c>
      <c r="D8171" s="2" t="s">
        <v>795</v>
      </c>
      <c r="E8171" s="3">
        <v>20</v>
      </c>
      <c r="F8171" s="17">
        <v>0</v>
      </c>
      <c r="G8171" s="17">
        <v>1</v>
      </c>
      <c r="H8171" s="17">
        <v>0</v>
      </c>
      <c r="I8171" s="29">
        <v>2.1</v>
      </c>
      <c r="J8171" s="7">
        <v>31</v>
      </c>
      <c r="K8171" s="4">
        <v>1214</v>
      </c>
      <c r="L8171" s="5">
        <v>1214.8580999999999</v>
      </c>
      <c r="M8171">
        <v>80000</v>
      </c>
      <c r="N8171" s="33">
        <v>1</v>
      </c>
      <c r="O8171" s="50" t="e">
        <f>INDEX([1]Dados!$M$2:$N$26779,MATCH($P8171,[1]Dados!$N$2:$N$26779,),2)</f>
        <v>#N/A</v>
      </c>
      <c r="P8171">
        <v>178520</v>
      </c>
      <c r="Q8171" s="1">
        <v>37345</v>
      </c>
      <c r="R8171" s="1">
        <v>37408</v>
      </c>
      <c r="S8171" t="s">
        <v>961</v>
      </c>
    </row>
    <row r="8172" spans="1:19" x14ac:dyDescent="0.2">
      <c r="A8172" s="7">
        <v>355150</v>
      </c>
      <c r="B8172" s="3">
        <v>71315</v>
      </c>
      <c r="C8172" s="3" t="s">
        <v>28</v>
      </c>
      <c r="D8172" s="2" t="s">
        <v>795</v>
      </c>
      <c r="E8172" s="3">
        <v>20</v>
      </c>
      <c r="F8172" s="17">
        <v>0</v>
      </c>
      <c r="G8172" s="17">
        <v>1</v>
      </c>
      <c r="H8172" s="17">
        <v>0</v>
      </c>
      <c r="I8172" s="7" t="s">
        <v>3</v>
      </c>
      <c r="J8172" s="7">
        <v>0</v>
      </c>
      <c r="K8172" s="4">
        <v>1220</v>
      </c>
      <c r="L8172" s="5">
        <v>1220.0906</v>
      </c>
      <c r="M8172" t="s">
        <v>2134</v>
      </c>
      <c r="N8172" s="33">
        <v>1</v>
      </c>
      <c r="O8172" s="50" t="e">
        <f>INDEX([1]Dados!$M$2:$N$26779,MATCH($P8172,[1]Dados!$N$2:$N$26779,),2)</f>
        <v>#N/A</v>
      </c>
      <c r="P8172">
        <v>178860</v>
      </c>
      <c r="Q8172" s="1">
        <v>37345</v>
      </c>
      <c r="R8172" s="1">
        <v>37408</v>
      </c>
      <c r="S8172" t="s">
        <v>2134</v>
      </c>
    </row>
    <row r="8173" spans="1:19" x14ac:dyDescent="0.2">
      <c r="A8173" s="7">
        <v>355150</v>
      </c>
      <c r="B8173" s="3">
        <v>71315</v>
      </c>
      <c r="C8173" s="3" t="s">
        <v>28</v>
      </c>
      <c r="D8173" s="2" t="s">
        <v>795</v>
      </c>
      <c r="E8173" s="3">
        <v>20</v>
      </c>
      <c r="F8173" s="17">
        <v>0</v>
      </c>
      <c r="G8173" s="17">
        <v>1</v>
      </c>
      <c r="H8173" s="17">
        <v>0</v>
      </c>
      <c r="I8173" s="7">
        <v>3.1</v>
      </c>
      <c r="J8173" s="7">
        <v>22</v>
      </c>
      <c r="K8173" s="4">
        <v>1293</v>
      </c>
      <c r="L8173" s="5">
        <v>1293.0592999999999</v>
      </c>
      <c r="M8173">
        <v>55000.92</v>
      </c>
      <c r="N8173" s="33">
        <v>1</v>
      </c>
      <c r="O8173" s="50" t="e">
        <f>INDEX([1]Dados!$M$2:$N$26779,MATCH($P8173,[1]Dados!$N$2:$N$26779,),2)</f>
        <v>#N/A</v>
      </c>
      <c r="P8173">
        <v>178249</v>
      </c>
      <c r="Q8173" s="1">
        <v>37345</v>
      </c>
      <c r="R8173" s="1">
        <v>37408</v>
      </c>
      <c r="S8173" t="s">
        <v>886</v>
      </c>
    </row>
    <row r="8174" spans="1:19" x14ac:dyDescent="0.2">
      <c r="A8174" s="7">
        <v>355150</v>
      </c>
      <c r="B8174" s="3">
        <v>71315</v>
      </c>
      <c r="C8174" s="3" t="s">
        <v>28</v>
      </c>
      <c r="D8174" s="2" t="s">
        <v>795</v>
      </c>
      <c r="E8174" s="3">
        <v>20</v>
      </c>
      <c r="F8174" s="17">
        <v>0</v>
      </c>
      <c r="G8174" s="17">
        <v>1</v>
      </c>
      <c r="H8174" s="17">
        <v>0</v>
      </c>
      <c r="I8174" s="7">
        <v>3.2</v>
      </c>
      <c r="J8174" s="7">
        <v>22</v>
      </c>
      <c r="K8174" s="4">
        <v>1293</v>
      </c>
      <c r="L8174" s="5">
        <v>1293.0592999999999</v>
      </c>
      <c r="M8174">
        <v>55000.92</v>
      </c>
      <c r="N8174" s="33">
        <v>1</v>
      </c>
      <c r="O8174" s="50" t="e">
        <f>INDEX([1]Dados!$M$2:$N$26779,MATCH($P8174,[1]Dados!$N$2:$N$26779,),2)</f>
        <v>#N/A</v>
      </c>
      <c r="P8174">
        <v>178249</v>
      </c>
      <c r="Q8174" s="1">
        <v>37345</v>
      </c>
      <c r="R8174" s="1">
        <v>37408</v>
      </c>
      <c r="S8174" t="s">
        <v>886</v>
      </c>
    </row>
    <row r="8175" spans="1:19" x14ac:dyDescent="0.2">
      <c r="A8175" s="7">
        <v>355410</v>
      </c>
      <c r="B8175" s="3">
        <v>71838</v>
      </c>
      <c r="C8175" s="3" t="s">
        <v>28</v>
      </c>
      <c r="D8175" s="2" t="s">
        <v>817</v>
      </c>
      <c r="E8175" s="3">
        <v>20</v>
      </c>
      <c r="F8175" s="17">
        <v>0</v>
      </c>
      <c r="G8175" s="17">
        <v>1</v>
      </c>
      <c r="H8175" s="17">
        <v>0</v>
      </c>
      <c r="I8175" s="7" t="s">
        <v>3</v>
      </c>
      <c r="J8175" s="7">
        <v>0</v>
      </c>
      <c r="K8175" s="4">
        <v>1203</v>
      </c>
      <c r="L8175" s="5">
        <v>1203.0829000000001</v>
      </c>
      <c r="M8175">
        <v>461431.6</v>
      </c>
      <c r="N8175" s="33">
        <v>1</v>
      </c>
      <c r="O8175" s="50" t="e">
        <f>INDEX([1]Dados!$M$2:$N$26779,MATCH($P8175,[1]Dados!$N$2:$N$26779,),2)</f>
        <v>#N/A</v>
      </c>
      <c r="P8175">
        <v>177090</v>
      </c>
      <c r="Q8175" s="1">
        <v>37345</v>
      </c>
      <c r="R8175" s="1">
        <v>37408</v>
      </c>
      <c r="S8175" t="s">
        <v>2134</v>
      </c>
    </row>
    <row r="8176" spans="1:19" x14ac:dyDescent="0.2">
      <c r="A8176" s="7">
        <v>355410</v>
      </c>
      <c r="B8176" s="3">
        <v>71838</v>
      </c>
      <c r="C8176" s="3" t="s">
        <v>28</v>
      </c>
      <c r="D8176" s="2" t="s">
        <v>817</v>
      </c>
      <c r="E8176" s="3">
        <v>20</v>
      </c>
      <c r="F8176" s="17">
        <v>0</v>
      </c>
      <c r="G8176" s="17">
        <v>1</v>
      </c>
      <c r="H8176" s="17">
        <v>0</v>
      </c>
      <c r="I8176" s="7" t="s">
        <v>3</v>
      </c>
      <c r="J8176" s="7">
        <v>0</v>
      </c>
      <c r="K8176" s="4">
        <v>1214</v>
      </c>
      <c r="L8176" s="5">
        <v>1214.8580999999999</v>
      </c>
      <c r="M8176">
        <v>255872</v>
      </c>
      <c r="N8176" s="33">
        <v>1</v>
      </c>
      <c r="O8176" s="50" t="e">
        <f>INDEX([1]Dados!$M$2:$N$26779,MATCH($P8176,[1]Dados!$N$2:$N$26779,),2)</f>
        <v>#N/A</v>
      </c>
      <c r="P8176">
        <v>178516</v>
      </c>
      <c r="Q8176" s="1">
        <v>37345</v>
      </c>
      <c r="R8176" s="1">
        <v>37408</v>
      </c>
      <c r="S8176" t="s">
        <v>2134</v>
      </c>
    </row>
    <row r="8177" spans="1:19" x14ac:dyDescent="0.2">
      <c r="A8177" s="7">
        <v>355410</v>
      </c>
      <c r="B8177" s="3">
        <v>71838</v>
      </c>
      <c r="C8177" s="3" t="s">
        <v>28</v>
      </c>
      <c r="D8177" s="2" t="s">
        <v>817</v>
      </c>
      <c r="E8177" s="3">
        <v>20</v>
      </c>
      <c r="F8177" s="17">
        <v>0</v>
      </c>
      <c r="G8177" s="17">
        <v>1</v>
      </c>
      <c r="H8177" s="17">
        <v>0</v>
      </c>
      <c r="I8177" s="7" t="s">
        <v>3</v>
      </c>
      <c r="J8177" s="7">
        <v>0</v>
      </c>
      <c r="K8177" s="4">
        <v>1220</v>
      </c>
      <c r="L8177" s="5">
        <v>1220.0906</v>
      </c>
      <c r="M8177" t="s">
        <v>2134</v>
      </c>
      <c r="N8177" s="33">
        <v>1</v>
      </c>
      <c r="O8177" s="50" t="e">
        <f>INDEX([1]Dados!$M$2:$N$26779,MATCH($P8177,[1]Dados!$N$2:$N$26779,),2)</f>
        <v>#N/A</v>
      </c>
      <c r="P8177">
        <v>178859</v>
      </c>
      <c r="Q8177" s="1">
        <v>37345</v>
      </c>
      <c r="R8177" s="1">
        <v>37408</v>
      </c>
      <c r="S8177" t="s">
        <v>2134</v>
      </c>
    </row>
    <row r="8178" spans="1:19" x14ac:dyDescent="0.2">
      <c r="A8178" s="7">
        <v>355410</v>
      </c>
      <c r="B8178" s="3">
        <v>71838</v>
      </c>
      <c r="C8178" s="3" t="s">
        <v>28</v>
      </c>
      <c r="D8178" s="2" t="s">
        <v>817</v>
      </c>
      <c r="E8178" s="3">
        <v>20</v>
      </c>
      <c r="F8178" s="17">
        <v>0</v>
      </c>
      <c r="G8178" s="17">
        <v>1</v>
      </c>
      <c r="H8178" s="17">
        <v>0</v>
      </c>
      <c r="I8178" s="7">
        <v>1.1000000000000001</v>
      </c>
      <c r="J8178" s="7">
        <v>28</v>
      </c>
      <c r="K8178" s="4">
        <v>1214</v>
      </c>
      <c r="L8178" s="5">
        <v>1214.0589</v>
      </c>
      <c r="M8178">
        <v>170115</v>
      </c>
      <c r="N8178" s="3">
        <v>1</v>
      </c>
      <c r="O8178" s="50" t="e">
        <f>INDEX([1]Dados!$M$2:$N$26779,MATCH($P8178,[1]Dados!$N$2:$N$26779,),2)</f>
        <v>#N/A</v>
      </c>
      <c r="P8178">
        <v>178451</v>
      </c>
      <c r="Q8178" s="1">
        <v>37345</v>
      </c>
      <c r="R8178" s="1">
        <v>37408</v>
      </c>
      <c r="S8178" t="s">
        <v>1785</v>
      </c>
    </row>
    <row r="8179" spans="1:19" x14ac:dyDescent="0.2">
      <c r="A8179" s="7">
        <v>355410</v>
      </c>
      <c r="B8179" s="3">
        <v>71838</v>
      </c>
      <c r="C8179" s="3" t="s">
        <v>28</v>
      </c>
      <c r="D8179" s="2" t="s">
        <v>817</v>
      </c>
      <c r="E8179" s="3">
        <v>20</v>
      </c>
      <c r="F8179" s="17">
        <v>0</v>
      </c>
      <c r="G8179" s="17">
        <v>1</v>
      </c>
      <c r="H8179" s="17">
        <v>0</v>
      </c>
      <c r="I8179" s="7">
        <v>1.2</v>
      </c>
      <c r="J8179" s="7">
        <v>28</v>
      </c>
      <c r="K8179" s="4">
        <v>1214</v>
      </c>
      <c r="L8179" s="5">
        <v>1214.0589</v>
      </c>
      <c r="M8179">
        <v>170115</v>
      </c>
      <c r="N8179" s="3">
        <v>1</v>
      </c>
      <c r="O8179" s="50" t="e">
        <f>INDEX([1]Dados!$M$2:$N$26779,MATCH($P8179,[1]Dados!$N$2:$N$26779,),2)</f>
        <v>#N/A</v>
      </c>
      <c r="P8179">
        <v>178451</v>
      </c>
      <c r="Q8179" s="1">
        <v>37345</v>
      </c>
      <c r="R8179" s="1">
        <v>37408</v>
      </c>
      <c r="S8179" t="s">
        <v>1785</v>
      </c>
    </row>
    <row r="8180" spans="1:19" x14ac:dyDescent="0.2">
      <c r="A8180" s="7">
        <v>355410</v>
      </c>
      <c r="B8180" s="3">
        <v>71838</v>
      </c>
      <c r="C8180" s="3" t="s">
        <v>28</v>
      </c>
      <c r="D8180" s="2" t="s">
        <v>817</v>
      </c>
      <c r="E8180" s="3">
        <v>20</v>
      </c>
      <c r="F8180" s="17">
        <v>0</v>
      </c>
      <c r="G8180" s="17">
        <v>1</v>
      </c>
      <c r="H8180" s="17">
        <v>0</v>
      </c>
      <c r="I8180" s="7">
        <v>1.3</v>
      </c>
      <c r="J8180" s="7">
        <v>20</v>
      </c>
      <c r="K8180" s="4">
        <v>1214</v>
      </c>
      <c r="L8180" s="5">
        <v>1214.0589</v>
      </c>
      <c r="M8180">
        <v>170115</v>
      </c>
      <c r="N8180" s="3">
        <v>1</v>
      </c>
      <c r="O8180" s="50" t="e">
        <f>INDEX([1]Dados!$M$2:$N$26779,MATCH($P8180,[1]Dados!$N$2:$N$26779,),2)</f>
        <v>#N/A</v>
      </c>
      <c r="P8180">
        <v>178451</v>
      </c>
      <c r="Q8180" s="1">
        <v>37345</v>
      </c>
      <c r="R8180" s="1">
        <v>37408</v>
      </c>
      <c r="S8180" t="s">
        <v>1785</v>
      </c>
    </row>
    <row r="8181" spans="1:19" x14ac:dyDescent="0.2">
      <c r="A8181" s="7">
        <v>355410</v>
      </c>
      <c r="B8181" s="3">
        <v>71838</v>
      </c>
      <c r="C8181" s="3" t="s">
        <v>28</v>
      </c>
      <c r="D8181" s="2" t="s">
        <v>817</v>
      </c>
      <c r="E8181" s="3">
        <v>20</v>
      </c>
      <c r="F8181" s="17">
        <v>0</v>
      </c>
      <c r="G8181" s="17">
        <v>1</v>
      </c>
      <c r="H8181" s="17">
        <v>0</v>
      </c>
      <c r="I8181" s="7">
        <v>1.4</v>
      </c>
      <c r="J8181" s="7">
        <v>1</v>
      </c>
      <c r="K8181" s="4">
        <v>1214</v>
      </c>
      <c r="L8181" s="5">
        <v>1214.8577</v>
      </c>
      <c r="M8181">
        <v>3876979.12</v>
      </c>
      <c r="N8181" s="3">
        <v>1</v>
      </c>
      <c r="O8181" s="50" t="e">
        <f>INDEX([1]Dados!$M$2:$N$26779,MATCH($P8181,[1]Dados!$N$2:$N$26779,),2)</f>
        <v>#N/A</v>
      </c>
      <c r="P8181">
        <v>177185</v>
      </c>
      <c r="Q8181" s="1">
        <v>37345</v>
      </c>
      <c r="R8181" s="1">
        <v>37408</v>
      </c>
      <c r="S8181" t="s">
        <v>1784</v>
      </c>
    </row>
    <row r="8182" spans="1:19" x14ac:dyDescent="0.2">
      <c r="A8182" s="7">
        <v>355410</v>
      </c>
      <c r="B8182" s="3">
        <v>71838</v>
      </c>
      <c r="C8182" s="3" t="s">
        <v>28</v>
      </c>
      <c r="D8182" s="2" t="s">
        <v>817</v>
      </c>
      <c r="E8182" s="3">
        <v>20</v>
      </c>
      <c r="F8182" s="17">
        <v>0</v>
      </c>
      <c r="G8182" s="17">
        <v>1</v>
      </c>
      <c r="H8182" s="17">
        <v>0</v>
      </c>
      <c r="I8182" s="7">
        <v>2.1</v>
      </c>
      <c r="J8182" s="7">
        <v>22</v>
      </c>
      <c r="K8182" s="4">
        <v>1293</v>
      </c>
      <c r="L8182" s="5">
        <v>1293.0592999999999</v>
      </c>
      <c r="M8182">
        <v>971668.68</v>
      </c>
      <c r="N8182" s="3">
        <v>1</v>
      </c>
      <c r="O8182" s="50" t="e">
        <f>INDEX([1]Dados!$M$2:$N$26779,MATCH($P8182,[1]Dados!$N$2:$N$26779,),2)</f>
        <v>#N/A</v>
      </c>
      <c r="P8182">
        <v>178250</v>
      </c>
      <c r="Q8182" s="1">
        <v>37345</v>
      </c>
      <c r="R8182" s="1">
        <v>37408</v>
      </c>
      <c r="S8182" t="s">
        <v>1783</v>
      </c>
    </row>
    <row r="8183" spans="1:19" x14ac:dyDescent="0.2">
      <c r="A8183" s="7">
        <v>355410</v>
      </c>
      <c r="B8183" s="3">
        <v>71838</v>
      </c>
      <c r="C8183" s="3" t="s">
        <v>28</v>
      </c>
      <c r="D8183" s="2" t="s">
        <v>817</v>
      </c>
      <c r="E8183" s="3">
        <v>20</v>
      </c>
      <c r="F8183" s="17">
        <v>0</v>
      </c>
      <c r="G8183" s="17">
        <v>1</v>
      </c>
      <c r="H8183" s="17">
        <v>0</v>
      </c>
      <c r="I8183" s="7">
        <v>2.2000000000000002</v>
      </c>
      <c r="J8183" s="7">
        <v>21</v>
      </c>
      <c r="K8183" s="4">
        <v>1293</v>
      </c>
      <c r="L8183" s="5">
        <v>1293.0592999999999</v>
      </c>
      <c r="M8183">
        <v>971668.68</v>
      </c>
      <c r="N8183" s="3">
        <v>1</v>
      </c>
      <c r="O8183" s="50" t="e">
        <f>INDEX([1]Dados!$M$2:$N$26779,MATCH($P8183,[1]Dados!$N$2:$N$26779,),2)</f>
        <v>#N/A</v>
      </c>
      <c r="P8183">
        <v>178250</v>
      </c>
      <c r="Q8183" s="1">
        <v>37345</v>
      </c>
      <c r="R8183" s="1">
        <v>37408</v>
      </c>
      <c r="S8183" t="s">
        <v>1783</v>
      </c>
    </row>
    <row r="8184" spans="1:19" x14ac:dyDescent="0.2">
      <c r="A8184" s="7">
        <v>170820</v>
      </c>
      <c r="B8184" s="3">
        <v>93653</v>
      </c>
      <c r="C8184" s="3" t="s">
        <v>36</v>
      </c>
      <c r="D8184" s="2" t="s">
        <v>430</v>
      </c>
      <c r="E8184" s="3">
        <v>20</v>
      </c>
      <c r="F8184" s="17">
        <v>0</v>
      </c>
      <c r="G8184" s="17">
        <v>1</v>
      </c>
      <c r="H8184" s="17">
        <v>0</v>
      </c>
      <c r="I8184" s="7" t="s">
        <v>3</v>
      </c>
      <c r="J8184" s="7">
        <v>0</v>
      </c>
      <c r="K8184" s="4">
        <v>119</v>
      </c>
      <c r="L8184" s="5">
        <v>119.38590000000001</v>
      </c>
      <c r="M8184">
        <v>73960</v>
      </c>
      <c r="N8184" s="3">
        <v>1</v>
      </c>
      <c r="O8184" s="50" t="e">
        <f>INDEX([1]Dados!$M$2:$N$26779,MATCH($P8184,[1]Dados!$N$2:$N$26779,),2)</f>
        <v>#N/A</v>
      </c>
      <c r="P8184">
        <v>177124</v>
      </c>
      <c r="Q8184" s="1">
        <v>37343</v>
      </c>
      <c r="R8184" s="1">
        <v>37384</v>
      </c>
      <c r="S8184" t="s">
        <v>2134</v>
      </c>
    </row>
    <row r="8185" spans="1:19" x14ac:dyDescent="0.2">
      <c r="A8185" s="7">
        <v>170820</v>
      </c>
      <c r="B8185" s="3">
        <v>93653</v>
      </c>
      <c r="C8185" s="3" t="s">
        <v>36</v>
      </c>
      <c r="D8185" s="2" t="s">
        <v>430</v>
      </c>
      <c r="E8185" s="3">
        <v>20</v>
      </c>
      <c r="F8185" s="17">
        <v>0</v>
      </c>
      <c r="G8185" s="17">
        <v>1</v>
      </c>
      <c r="H8185" s="17">
        <v>0</v>
      </c>
      <c r="I8185" s="7" t="s">
        <v>3</v>
      </c>
      <c r="J8185" s="7">
        <v>0</v>
      </c>
      <c r="K8185" s="4">
        <v>119</v>
      </c>
      <c r="L8185" s="5">
        <v>119.38590000000001</v>
      </c>
      <c r="M8185">
        <v>109495</v>
      </c>
      <c r="N8185" s="3">
        <v>1</v>
      </c>
      <c r="O8185" s="50" t="e">
        <f>INDEX([1]Dados!$M$2:$N$26779,MATCH($P8185,[1]Dados!$N$2:$N$26779,),2)</f>
        <v>#N/A</v>
      </c>
      <c r="P8185">
        <v>177168</v>
      </c>
      <c r="Q8185" s="1">
        <v>37343</v>
      </c>
      <c r="R8185" s="1">
        <v>37384</v>
      </c>
      <c r="S8185" t="s">
        <v>2134</v>
      </c>
    </row>
    <row r="8186" spans="1:19" x14ac:dyDescent="0.2">
      <c r="A8186" s="7">
        <v>170820</v>
      </c>
      <c r="B8186" s="3">
        <v>93653</v>
      </c>
      <c r="C8186" s="3" t="s">
        <v>36</v>
      </c>
      <c r="D8186" s="2" t="s">
        <v>430</v>
      </c>
      <c r="E8186" s="3">
        <v>20</v>
      </c>
      <c r="F8186" s="17">
        <v>0</v>
      </c>
      <c r="G8186" s="17">
        <v>1</v>
      </c>
      <c r="H8186" s="17">
        <v>0</v>
      </c>
      <c r="I8186" s="7">
        <v>1.1000000000000001</v>
      </c>
      <c r="J8186" s="7">
        <v>20</v>
      </c>
      <c r="K8186" s="4">
        <v>119</v>
      </c>
      <c r="L8186" s="5">
        <v>119.3984</v>
      </c>
      <c r="M8186">
        <v>189893.88</v>
      </c>
      <c r="N8186" s="3">
        <v>1</v>
      </c>
      <c r="O8186" s="50" t="e">
        <f>INDEX([1]Dados!$M$2:$N$26779,MATCH($P8186,[1]Dados!$N$2:$N$26779,),2)</f>
        <v>#N/A</v>
      </c>
      <c r="P8186">
        <v>178778</v>
      </c>
      <c r="Q8186" s="1">
        <v>37343</v>
      </c>
      <c r="R8186" s="1">
        <v>37384</v>
      </c>
      <c r="S8186" t="s">
        <v>1901</v>
      </c>
    </row>
    <row r="8187" spans="1:19" x14ac:dyDescent="0.2">
      <c r="A8187" s="7">
        <v>170820</v>
      </c>
      <c r="B8187" s="3">
        <v>93653</v>
      </c>
      <c r="C8187" s="3" t="s">
        <v>36</v>
      </c>
      <c r="D8187" s="2" t="s">
        <v>430</v>
      </c>
      <c r="E8187" s="3">
        <v>20</v>
      </c>
      <c r="F8187" s="17">
        <v>0</v>
      </c>
      <c r="G8187" s="17">
        <v>1</v>
      </c>
      <c r="H8187" s="17">
        <v>0</v>
      </c>
      <c r="I8187" s="7">
        <v>1.2</v>
      </c>
      <c r="J8187" s="7">
        <v>4</v>
      </c>
      <c r="K8187" s="4">
        <v>119</v>
      </c>
      <c r="L8187" s="5">
        <v>119.3984</v>
      </c>
      <c r="M8187">
        <v>189893.88</v>
      </c>
      <c r="N8187" s="3">
        <v>1</v>
      </c>
      <c r="O8187" s="50" t="e">
        <f>INDEX([1]Dados!$M$2:$N$26779,MATCH($P8187,[1]Dados!$N$2:$N$26779,),2)</f>
        <v>#N/A</v>
      </c>
      <c r="P8187">
        <v>178778</v>
      </c>
      <c r="Q8187" s="1">
        <v>37343</v>
      </c>
      <c r="R8187" s="1">
        <v>37384</v>
      </c>
      <c r="S8187" t="s">
        <v>1901</v>
      </c>
    </row>
    <row r="8188" spans="1:19" x14ac:dyDescent="0.2">
      <c r="A8188" s="7">
        <v>170820</v>
      </c>
      <c r="B8188" s="3">
        <v>93653</v>
      </c>
      <c r="C8188" s="3" t="s">
        <v>36</v>
      </c>
      <c r="D8188" s="2" t="s">
        <v>430</v>
      </c>
      <c r="E8188" s="3">
        <v>20</v>
      </c>
      <c r="F8188" s="17">
        <v>0</v>
      </c>
      <c r="G8188" s="17">
        <v>1</v>
      </c>
      <c r="H8188" s="17">
        <v>0</v>
      </c>
      <c r="I8188" s="7" t="s">
        <v>3</v>
      </c>
      <c r="J8188" s="7">
        <v>0</v>
      </c>
      <c r="K8188" s="4">
        <v>122</v>
      </c>
      <c r="L8188" s="5">
        <v>122.76519999999999</v>
      </c>
      <c r="M8188">
        <v>207088</v>
      </c>
      <c r="N8188" s="3">
        <v>1</v>
      </c>
      <c r="O8188" s="50" t="e">
        <f>INDEX([1]Dados!$M$2:$N$26779,MATCH($P8188,[1]Dados!$N$2:$N$26779,),2)</f>
        <v>#N/A</v>
      </c>
      <c r="P8188">
        <v>177125</v>
      </c>
      <c r="Q8188" s="1">
        <v>37343</v>
      </c>
      <c r="R8188" s="1">
        <v>37384</v>
      </c>
      <c r="S8188" t="s">
        <v>2134</v>
      </c>
    </row>
    <row r="8189" spans="1:19" x14ac:dyDescent="0.2">
      <c r="A8189" s="7">
        <v>170820</v>
      </c>
      <c r="B8189" s="3">
        <v>93653</v>
      </c>
      <c r="C8189" s="3" t="s">
        <v>36</v>
      </c>
      <c r="D8189" s="2" t="s">
        <v>430</v>
      </c>
      <c r="E8189" s="3">
        <v>20</v>
      </c>
      <c r="F8189" s="17">
        <v>0</v>
      </c>
      <c r="G8189" s="17">
        <v>1</v>
      </c>
      <c r="H8189" s="17">
        <v>0</v>
      </c>
      <c r="I8189" s="7">
        <v>2.1</v>
      </c>
      <c r="J8189" s="7">
        <v>18</v>
      </c>
      <c r="K8189" s="4">
        <v>1203</v>
      </c>
      <c r="L8189" s="5">
        <v>1203.0829000000001</v>
      </c>
      <c r="M8189" t="s">
        <v>2134</v>
      </c>
      <c r="N8189" s="3">
        <v>1</v>
      </c>
      <c r="O8189" s="50" t="e">
        <f>INDEX([1]Dados!$M$2:$N$26779,MATCH($P8189,[1]Dados!$N$2:$N$26779,),2)</f>
        <v>#N/A</v>
      </c>
      <c r="P8189">
        <v>177092</v>
      </c>
      <c r="Q8189" s="1">
        <v>37343</v>
      </c>
      <c r="R8189" s="1">
        <v>37384</v>
      </c>
      <c r="S8189" t="s">
        <v>1779</v>
      </c>
    </row>
    <row r="8190" spans="1:19" x14ac:dyDescent="0.2">
      <c r="A8190" s="7">
        <v>170820</v>
      </c>
      <c r="B8190" s="3">
        <v>93653</v>
      </c>
      <c r="C8190" s="3" t="s">
        <v>36</v>
      </c>
      <c r="D8190" s="2" t="s">
        <v>430</v>
      </c>
      <c r="E8190" s="3">
        <v>20</v>
      </c>
      <c r="F8190" s="17">
        <v>0</v>
      </c>
      <c r="G8190" s="17">
        <v>1</v>
      </c>
      <c r="H8190" s="17">
        <v>0</v>
      </c>
      <c r="I8190" s="7">
        <v>2.2000000000000002</v>
      </c>
      <c r="J8190" s="7">
        <v>14</v>
      </c>
      <c r="K8190" s="4">
        <v>1203</v>
      </c>
      <c r="L8190" s="5">
        <v>1203.0829000000001</v>
      </c>
      <c r="M8190" t="s">
        <v>2134</v>
      </c>
      <c r="N8190" s="3">
        <v>1</v>
      </c>
      <c r="O8190" s="50" t="e">
        <f>INDEX([1]Dados!$M$2:$N$26779,MATCH($P8190,[1]Dados!$N$2:$N$26779,),2)</f>
        <v>#N/A</v>
      </c>
      <c r="P8190">
        <v>177092</v>
      </c>
      <c r="Q8190" s="1">
        <v>37343</v>
      </c>
      <c r="R8190" s="1">
        <v>37384</v>
      </c>
      <c r="S8190" t="s">
        <v>1779</v>
      </c>
    </row>
    <row r="8191" spans="1:19" x14ac:dyDescent="0.2">
      <c r="A8191" s="7">
        <v>170820</v>
      </c>
      <c r="B8191" s="3">
        <v>93653</v>
      </c>
      <c r="C8191" s="3" t="s">
        <v>36</v>
      </c>
      <c r="D8191" s="2" t="s">
        <v>430</v>
      </c>
      <c r="E8191" s="3">
        <v>20</v>
      </c>
      <c r="F8191" s="17">
        <v>0</v>
      </c>
      <c r="G8191" s="17">
        <v>1</v>
      </c>
      <c r="H8191" s="17">
        <v>0</v>
      </c>
      <c r="I8191" s="7">
        <v>2.2999999999999998</v>
      </c>
      <c r="J8191" s="7">
        <v>17</v>
      </c>
      <c r="K8191" s="4">
        <v>1203</v>
      </c>
      <c r="L8191" s="5">
        <v>1203.0829000000001</v>
      </c>
      <c r="M8191" t="s">
        <v>2134</v>
      </c>
      <c r="N8191" s="3">
        <v>1</v>
      </c>
      <c r="O8191" s="50" t="e">
        <f>INDEX([1]Dados!$M$2:$N$26779,MATCH($P8191,[1]Dados!$N$2:$N$26779,),2)</f>
        <v>#N/A</v>
      </c>
      <c r="P8191">
        <v>177092</v>
      </c>
      <c r="Q8191" s="1">
        <v>37343</v>
      </c>
      <c r="R8191" s="1">
        <v>37384</v>
      </c>
      <c r="S8191" t="s">
        <v>1779</v>
      </c>
    </row>
    <row r="8192" spans="1:19" x14ac:dyDescent="0.2">
      <c r="A8192" s="7">
        <v>170820</v>
      </c>
      <c r="B8192" s="3">
        <v>93653</v>
      </c>
      <c r="C8192" s="3" t="s">
        <v>36</v>
      </c>
      <c r="D8192" s="2" t="s">
        <v>430</v>
      </c>
      <c r="E8192" s="3">
        <v>20</v>
      </c>
      <c r="F8192" s="17">
        <v>0</v>
      </c>
      <c r="G8192" s="17">
        <v>1</v>
      </c>
      <c r="H8192" s="17">
        <v>0</v>
      </c>
      <c r="I8192" s="7">
        <v>3.1</v>
      </c>
      <c r="J8192" s="7">
        <v>15</v>
      </c>
      <c r="K8192" s="4">
        <v>1214</v>
      </c>
      <c r="L8192" s="5">
        <v>1214.0589</v>
      </c>
      <c r="M8192">
        <v>727424</v>
      </c>
      <c r="N8192" s="3">
        <v>1</v>
      </c>
      <c r="O8192" s="50" t="e">
        <f>INDEX([1]Dados!$M$2:$N$26779,MATCH($P8192,[1]Dados!$N$2:$N$26779,),2)</f>
        <v>#N/A</v>
      </c>
      <c r="P8192">
        <v>178776</v>
      </c>
      <c r="Q8192" s="1">
        <v>37343</v>
      </c>
      <c r="R8192" s="1">
        <v>37384</v>
      </c>
      <c r="S8192" t="s">
        <v>1785</v>
      </c>
    </row>
    <row r="8193" spans="1:19" x14ac:dyDescent="0.2">
      <c r="A8193" s="7">
        <v>170820</v>
      </c>
      <c r="B8193" s="3">
        <v>93653</v>
      </c>
      <c r="C8193" s="3" t="s">
        <v>36</v>
      </c>
      <c r="D8193" s="2" t="s">
        <v>430</v>
      </c>
      <c r="E8193" s="3">
        <v>20</v>
      </c>
      <c r="F8193" s="17">
        <v>0</v>
      </c>
      <c r="G8193" s="17">
        <v>1</v>
      </c>
      <c r="H8193" s="17">
        <v>0</v>
      </c>
      <c r="I8193" s="7">
        <v>3.2</v>
      </c>
      <c r="J8193" s="7">
        <v>20</v>
      </c>
      <c r="K8193" s="4">
        <v>1214</v>
      </c>
      <c r="L8193" s="5">
        <v>1214.0589</v>
      </c>
      <c r="M8193">
        <v>727424</v>
      </c>
      <c r="N8193" s="3">
        <v>1</v>
      </c>
      <c r="O8193" s="50" t="e">
        <f>INDEX([1]Dados!$M$2:$N$26779,MATCH($P8193,[1]Dados!$N$2:$N$26779,),2)</f>
        <v>#N/A</v>
      </c>
      <c r="P8193">
        <v>178776</v>
      </c>
      <c r="Q8193" s="1">
        <v>37343</v>
      </c>
      <c r="R8193" s="1">
        <v>37384</v>
      </c>
      <c r="S8193" t="s">
        <v>1785</v>
      </c>
    </row>
    <row r="8194" spans="1:19" x14ac:dyDescent="0.2">
      <c r="A8194" s="7">
        <v>170820</v>
      </c>
      <c r="B8194" s="3">
        <v>93653</v>
      </c>
      <c r="C8194" s="3" t="s">
        <v>36</v>
      </c>
      <c r="D8194" s="2" t="s">
        <v>430</v>
      </c>
      <c r="E8194" s="3">
        <v>20</v>
      </c>
      <c r="F8194" s="17">
        <v>0</v>
      </c>
      <c r="G8194" s="17">
        <v>1</v>
      </c>
      <c r="H8194" s="17">
        <v>0</v>
      </c>
      <c r="I8194" s="7">
        <v>3.3</v>
      </c>
      <c r="J8194" s="7">
        <v>23</v>
      </c>
      <c r="K8194" s="4">
        <v>1214</v>
      </c>
      <c r="L8194" s="5">
        <v>1214.0589</v>
      </c>
      <c r="M8194">
        <v>727424</v>
      </c>
      <c r="N8194" s="3">
        <v>1</v>
      </c>
      <c r="O8194" s="50" t="e">
        <f>INDEX([1]Dados!$M$2:$N$26779,MATCH($P8194,[1]Dados!$N$2:$N$26779,),2)</f>
        <v>#N/A</v>
      </c>
      <c r="P8194">
        <v>178776</v>
      </c>
      <c r="Q8194" s="1">
        <v>37343</v>
      </c>
      <c r="R8194" s="1">
        <v>37384</v>
      </c>
      <c r="S8194" t="s">
        <v>1785</v>
      </c>
    </row>
    <row r="8195" spans="1:19" x14ac:dyDescent="0.2">
      <c r="A8195" s="7">
        <v>170820</v>
      </c>
      <c r="B8195" s="3">
        <v>93653</v>
      </c>
      <c r="C8195" s="3" t="s">
        <v>36</v>
      </c>
      <c r="D8195" s="2" t="s">
        <v>430</v>
      </c>
      <c r="E8195" s="3">
        <v>20</v>
      </c>
      <c r="F8195" s="17">
        <v>0</v>
      </c>
      <c r="G8195" s="17">
        <v>1</v>
      </c>
      <c r="H8195" s="17">
        <v>0</v>
      </c>
      <c r="I8195" s="7">
        <v>3.4</v>
      </c>
      <c r="J8195" s="7">
        <v>24</v>
      </c>
      <c r="K8195" s="4">
        <v>1214</v>
      </c>
      <c r="L8195" s="5">
        <v>1214.0589</v>
      </c>
      <c r="M8195">
        <v>727424</v>
      </c>
      <c r="N8195" s="3">
        <v>1</v>
      </c>
      <c r="O8195" s="50" t="e">
        <f>INDEX([1]Dados!$M$2:$N$26779,MATCH($P8195,[1]Dados!$N$2:$N$26779,),2)</f>
        <v>#N/A</v>
      </c>
      <c r="P8195">
        <v>178776</v>
      </c>
      <c r="Q8195" s="1">
        <v>37343</v>
      </c>
      <c r="R8195" s="1">
        <v>37384</v>
      </c>
      <c r="S8195" t="s">
        <v>1785</v>
      </c>
    </row>
    <row r="8196" spans="1:19" x14ac:dyDescent="0.2">
      <c r="A8196" s="7">
        <v>170820</v>
      </c>
      <c r="B8196" s="3">
        <v>93653</v>
      </c>
      <c r="C8196" s="3" t="s">
        <v>36</v>
      </c>
      <c r="D8196" s="2" t="s">
        <v>430</v>
      </c>
      <c r="E8196" s="3">
        <v>20</v>
      </c>
      <c r="F8196" s="17">
        <v>0</v>
      </c>
      <c r="G8196" s="17">
        <v>1</v>
      </c>
      <c r="H8196" s="17">
        <v>0</v>
      </c>
      <c r="I8196" s="7">
        <v>3.5</v>
      </c>
      <c r="J8196" s="7">
        <v>24</v>
      </c>
      <c r="K8196" s="4">
        <v>1214</v>
      </c>
      <c r="L8196" s="5">
        <v>1214.8577</v>
      </c>
      <c r="M8196">
        <v>273723.71000000002</v>
      </c>
      <c r="N8196" s="3">
        <v>1</v>
      </c>
      <c r="O8196" s="50" t="e">
        <f>INDEX([1]Dados!$M$2:$N$26779,MATCH($P8196,[1]Dados!$N$2:$N$26779,),2)</f>
        <v>#N/A</v>
      </c>
      <c r="P8196">
        <v>177187</v>
      </c>
      <c r="Q8196" s="1">
        <v>37343</v>
      </c>
      <c r="R8196" s="1">
        <v>37384</v>
      </c>
      <c r="S8196" t="s">
        <v>1784</v>
      </c>
    </row>
    <row r="8197" spans="1:19" x14ac:dyDescent="0.2">
      <c r="A8197" s="7">
        <v>170820</v>
      </c>
      <c r="B8197" s="3">
        <v>93653</v>
      </c>
      <c r="C8197" s="3" t="s">
        <v>36</v>
      </c>
      <c r="D8197" s="2" t="s">
        <v>430</v>
      </c>
      <c r="E8197" s="3">
        <v>20</v>
      </c>
      <c r="F8197" s="17">
        <v>0</v>
      </c>
      <c r="G8197" s="17">
        <v>1</v>
      </c>
      <c r="H8197" s="17">
        <v>0</v>
      </c>
      <c r="I8197" s="7" t="s">
        <v>3</v>
      </c>
      <c r="J8197" s="7">
        <v>0</v>
      </c>
      <c r="K8197" s="4">
        <v>1214</v>
      </c>
      <c r="L8197" s="5">
        <v>1214.8580999999999</v>
      </c>
      <c r="M8197">
        <v>105600</v>
      </c>
      <c r="N8197" s="3">
        <v>1</v>
      </c>
      <c r="O8197" s="50" t="e">
        <f>INDEX([1]Dados!$M$2:$N$26779,MATCH($P8197,[1]Dados!$N$2:$N$26779,),2)</f>
        <v>#N/A</v>
      </c>
      <c r="P8197">
        <v>178774</v>
      </c>
      <c r="Q8197" s="1">
        <v>37343</v>
      </c>
      <c r="R8197" s="1">
        <v>37384</v>
      </c>
      <c r="S8197" t="s">
        <v>1900</v>
      </c>
    </row>
    <row r="8198" spans="1:19" x14ac:dyDescent="0.2">
      <c r="A8198" s="7">
        <v>170820</v>
      </c>
      <c r="B8198" s="3">
        <v>93653</v>
      </c>
      <c r="C8198" s="3" t="s">
        <v>36</v>
      </c>
      <c r="D8198" s="2" t="s">
        <v>430</v>
      </c>
      <c r="E8198" s="3">
        <v>20</v>
      </c>
      <c r="F8198" s="17">
        <v>0</v>
      </c>
      <c r="G8198" s="17">
        <v>1</v>
      </c>
      <c r="H8198" s="17">
        <v>0</v>
      </c>
      <c r="I8198" s="7" t="s">
        <v>3</v>
      </c>
      <c r="J8198" s="7">
        <v>0</v>
      </c>
      <c r="K8198" s="4">
        <v>1214</v>
      </c>
      <c r="L8198" s="5">
        <v>1214.8580999999999</v>
      </c>
      <c r="M8198">
        <v>62400</v>
      </c>
      <c r="N8198" s="3">
        <v>1</v>
      </c>
      <c r="O8198" s="50" t="e">
        <f>INDEX([1]Dados!$M$2:$N$26779,MATCH($P8198,[1]Dados!$N$2:$N$26779,),2)</f>
        <v>#N/A</v>
      </c>
      <c r="P8198">
        <v>178775</v>
      </c>
      <c r="Q8198" s="1">
        <v>37343</v>
      </c>
      <c r="R8198" s="1">
        <v>37384</v>
      </c>
      <c r="S8198" t="s">
        <v>1900</v>
      </c>
    </row>
    <row r="8199" spans="1:19" x14ac:dyDescent="0.2">
      <c r="A8199" s="7">
        <v>170820</v>
      </c>
      <c r="B8199" s="3">
        <v>93653</v>
      </c>
      <c r="C8199" s="3" t="s">
        <v>36</v>
      </c>
      <c r="D8199" s="2" t="s">
        <v>430</v>
      </c>
      <c r="E8199" s="3">
        <v>20</v>
      </c>
      <c r="F8199" s="17">
        <v>0</v>
      </c>
      <c r="G8199" s="17">
        <v>1</v>
      </c>
      <c r="H8199" s="17">
        <v>0</v>
      </c>
      <c r="I8199" s="7">
        <v>3.6</v>
      </c>
      <c r="J8199" s="7">
        <v>27</v>
      </c>
      <c r="K8199" s="4">
        <v>1214</v>
      </c>
      <c r="L8199" s="5">
        <v>1214.8580999999999</v>
      </c>
      <c r="M8199">
        <v>57130.3</v>
      </c>
      <c r="N8199" s="3">
        <v>1</v>
      </c>
      <c r="O8199" s="50" t="e">
        <f>INDEX([1]Dados!$M$2:$N$26779,MATCH($P8199,[1]Dados!$N$2:$N$26779,),2)</f>
        <v>#N/A</v>
      </c>
      <c r="P8199">
        <v>178777</v>
      </c>
      <c r="Q8199" s="1">
        <v>37343</v>
      </c>
      <c r="R8199" s="1">
        <v>37384</v>
      </c>
      <c r="S8199" t="s">
        <v>1900</v>
      </c>
    </row>
    <row r="8200" spans="1:19" x14ac:dyDescent="0.2">
      <c r="A8200" s="7">
        <v>170820</v>
      </c>
      <c r="B8200" s="3">
        <v>93653</v>
      </c>
      <c r="C8200" s="3" t="s">
        <v>36</v>
      </c>
      <c r="D8200" s="2" t="s">
        <v>430</v>
      </c>
      <c r="E8200" s="3">
        <v>20</v>
      </c>
      <c r="F8200" s="17">
        <v>0</v>
      </c>
      <c r="G8200" s="17">
        <v>1</v>
      </c>
      <c r="H8200" s="17">
        <v>0</v>
      </c>
      <c r="I8200" s="7">
        <v>4.0999999999999996</v>
      </c>
      <c r="J8200" s="7">
        <v>22</v>
      </c>
      <c r="K8200" s="4">
        <v>1293</v>
      </c>
      <c r="L8200" s="5">
        <v>1293.0592999999999</v>
      </c>
      <c r="M8200">
        <v>25994.55</v>
      </c>
      <c r="N8200" s="3">
        <v>1</v>
      </c>
      <c r="O8200" s="50" t="e">
        <f>INDEX([1]Dados!$M$2:$N$26779,MATCH($P8200,[1]Dados!$N$2:$N$26779,),2)</f>
        <v>#N/A</v>
      </c>
      <c r="P8200">
        <v>178773</v>
      </c>
      <c r="Q8200" s="1">
        <v>37343</v>
      </c>
      <c r="R8200" s="1">
        <v>37384</v>
      </c>
      <c r="S8200" t="s">
        <v>1783</v>
      </c>
    </row>
    <row r="8201" spans="1:19" x14ac:dyDescent="0.2">
      <c r="A8201" s="7">
        <v>170820</v>
      </c>
      <c r="B8201" s="3">
        <v>93653</v>
      </c>
      <c r="C8201" s="3" t="s">
        <v>36</v>
      </c>
      <c r="D8201" s="2" t="s">
        <v>430</v>
      </c>
      <c r="E8201" s="3">
        <v>20</v>
      </c>
      <c r="F8201" s="17">
        <v>0</v>
      </c>
      <c r="G8201" s="17">
        <v>1</v>
      </c>
      <c r="H8201" s="17">
        <v>0</v>
      </c>
      <c r="I8201" s="7">
        <v>4.2</v>
      </c>
      <c r="J8201" s="7">
        <v>21</v>
      </c>
      <c r="K8201" s="4">
        <v>1293</v>
      </c>
      <c r="L8201" s="5">
        <v>1293.0592999999999</v>
      </c>
      <c r="M8201">
        <v>25994.55</v>
      </c>
      <c r="N8201" s="3">
        <v>1</v>
      </c>
      <c r="O8201" s="50" t="e">
        <f>INDEX([1]Dados!$M$2:$N$26779,MATCH($P8201,[1]Dados!$N$2:$N$26779,),2)</f>
        <v>#N/A</v>
      </c>
      <c r="P8201">
        <v>178773</v>
      </c>
      <c r="Q8201" s="1">
        <v>37343</v>
      </c>
      <c r="R8201" s="1">
        <v>37384</v>
      </c>
      <c r="S8201" t="s">
        <v>1783</v>
      </c>
    </row>
    <row r="8202" spans="1:19" x14ac:dyDescent="0.2">
      <c r="A8202" s="7">
        <v>170820</v>
      </c>
      <c r="B8202" s="3">
        <v>93653</v>
      </c>
      <c r="C8202" s="3" t="s">
        <v>36</v>
      </c>
      <c r="D8202" s="2" t="s">
        <v>430</v>
      </c>
      <c r="E8202" s="3">
        <v>20</v>
      </c>
      <c r="F8202" s="17">
        <v>0</v>
      </c>
      <c r="G8202" s="17">
        <v>1</v>
      </c>
      <c r="H8202" s="17">
        <v>0</v>
      </c>
      <c r="I8202" s="7">
        <v>4.3</v>
      </c>
      <c r="J8202" s="7">
        <v>29</v>
      </c>
      <c r="K8202" s="4">
        <v>1293</v>
      </c>
      <c r="L8202" s="5">
        <v>1293.0592999999999</v>
      </c>
      <c r="M8202">
        <v>25994.55</v>
      </c>
      <c r="N8202" s="3">
        <v>1</v>
      </c>
      <c r="O8202" s="50" t="e">
        <f>INDEX([1]Dados!$M$2:$N$26779,MATCH($P8202,[1]Dados!$N$2:$N$26779,),2)</f>
        <v>#N/A</v>
      </c>
      <c r="P8202">
        <v>178773</v>
      </c>
      <c r="Q8202" s="1">
        <v>37343</v>
      </c>
      <c r="R8202" s="1">
        <v>37384</v>
      </c>
      <c r="S8202" t="s">
        <v>1783</v>
      </c>
    </row>
    <row r="8203" spans="1:19" x14ac:dyDescent="0.2">
      <c r="A8203" s="7">
        <v>270580</v>
      </c>
      <c r="B8203" s="3">
        <v>28150</v>
      </c>
      <c r="C8203" s="3" t="s">
        <v>60</v>
      </c>
      <c r="D8203" s="2" t="s">
        <v>619</v>
      </c>
      <c r="E8203" s="3">
        <v>22</v>
      </c>
      <c r="F8203" s="17">
        <v>0</v>
      </c>
      <c r="G8203" s="17">
        <v>1</v>
      </c>
      <c r="H8203" s="17">
        <v>0</v>
      </c>
      <c r="I8203" s="7">
        <v>1.1000000000000001</v>
      </c>
      <c r="J8203" s="7">
        <v>25</v>
      </c>
      <c r="K8203" s="4">
        <v>122</v>
      </c>
      <c r="L8203" s="5">
        <v>122.76519999999999</v>
      </c>
      <c r="M8203">
        <v>150000</v>
      </c>
      <c r="N8203" s="3">
        <v>1</v>
      </c>
      <c r="O8203" s="50" t="e">
        <f>INDEX([1]Dados!$M$2:$N$26779,MATCH($P8203,[1]Dados!$N$2:$N$26779,),2)</f>
        <v>#N/A</v>
      </c>
      <c r="P8203">
        <v>182928</v>
      </c>
      <c r="Q8203" s="1">
        <v>37131</v>
      </c>
      <c r="R8203" s="1">
        <v>37139</v>
      </c>
      <c r="S8203" t="s">
        <v>1975</v>
      </c>
    </row>
    <row r="8204" spans="1:19" x14ac:dyDescent="0.2">
      <c r="A8204" s="7">
        <v>270580</v>
      </c>
      <c r="B8204" s="3">
        <v>28150</v>
      </c>
      <c r="C8204" s="3" t="s">
        <v>60</v>
      </c>
      <c r="D8204" s="2" t="s">
        <v>619</v>
      </c>
      <c r="E8204" s="3">
        <v>22</v>
      </c>
      <c r="F8204" s="17">
        <v>0</v>
      </c>
      <c r="G8204" s="17">
        <v>1</v>
      </c>
      <c r="H8204" s="17">
        <v>0</v>
      </c>
      <c r="I8204" s="29">
        <v>1.1000000000000001</v>
      </c>
      <c r="J8204" s="7">
        <v>0</v>
      </c>
      <c r="K8204" s="4">
        <v>122</v>
      </c>
      <c r="L8204" s="5">
        <v>122.76519999999999</v>
      </c>
      <c r="M8204">
        <v>150000</v>
      </c>
      <c r="N8204" s="3">
        <v>1</v>
      </c>
      <c r="O8204" s="50" t="e">
        <f>INDEX([1]Dados!$M$2:$N$26779,MATCH($P8204,[1]Dados!$N$2:$N$26779,),2)</f>
        <v>#N/A</v>
      </c>
      <c r="P8204">
        <v>182928</v>
      </c>
      <c r="Q8204" s="1">
        <v>37131</v>
      </c>
      <c r="R8204" s="1">
        <v>37139</v>
      </c>
      <c r="S8204" t="s">
        <v>1975</v>
      </c>
    </row>
    <row r="8205" spans="1:19" x14ac:dyDescent="0.2">
      <c r="A8205" s="7">
        <v>270580</v>
      </c>
      <c r="B8205" s="3">
        <v>28150</v>
      </c>
      <c r="C8205" s="3" t="s">
        <v>60</v>
      </c>
      <c r="D8205" s="2" t="s">
        <v>619</v>
      </c>
      <c r="E8205" s="3">
        <v>22</v>
      </c>
      <c r="F8205" s="17">
        <v>0</v>
      </c>
      <c r="G8205" s="17">
        <v>1</v>
      </c>
      <c r="H8205" s="17">
        <v>0</v>
      </c>
      <c r="I8205" s="7">
        <v>1.1100000000000001</v>
      </c>
      <c r="J8205" s="7">
        <v>25</v>
      </c>
      <c r="K8205" s="4">
        <v>122</v>
      </c>
      <c r="L8205" s="5">
        <v>122.76519999999999</v>
      </c>
      <c r="M8205">
        <v>150000</v>
      </c>
      <c r="N8205" s="3">
        <v>1</v>
      </c>
      <c r="O8205" s="50" t="e">
        <f>INDEX([1]Dados!$M$2:$N$26779,MATCH($P8205,[1]Dados!$N$2:$N$26779,),2)</f>
        <v>#N/A</v>
      </c>
      <c r="P8205">
        <v>182928</v>
      </c>
      <c r="Q8205" s="1">
        <v>37131</v>
      </c>
      <c r="R8205" s="1">
        <v>37139</v>
      </c>
      <c r="S8205" t="s">
        <v>1975</v>
      </c>
    </row>
    <row r="8206" spans="1:19" x14ac:dyDescent="0.2">
      <c r="A8206" s="7">
        <v>270580</v>
      </c>
      <c r="B8206" s="3">
        <v>28150</v>
      </c>
      <c r="C8206" s="3" t="s">
        <v>60</v>
      </c>
      <c r="D8206" s="2" t="s">
        <v>619</v>
      </c>
      <c r="E8206" s="3">
        <v>22</v>
      </c>
      <c r="F8206" s="17">
        <v>0</v>
      </c>
      <c r="G8206" s="17">
        <v>1</v>
      </c>
      <c r="H8206" s="17">
        <v>0</v>
      </c>
      <c r="I8206" s="7">
        <v>1.1200000000000001</v>
      </c>
      <c r="J8206" s="7">
        <v>6</v>
      </c>
      <c r="K8206" s="4">
        <v>122</v>
      </c>
      <c r="L8206" s="5">
        <v>122.76519999999999</v>
      </c>
      <c r="M8206">
        <v>150000</v>
      </c>
      <c r="N8206" s="3">
        <v>1</v>
      </c>
      <c r="O8206" s="50" t="e">
        <f>INDEX([1]Dados!$M$2:$N$26779,MATCH($P8206,[1]Dados!$N$2:$N$26779,),2)</f>
        <v>#N/A</v>
      </c>
      <c r="P8206">
        <v>182928</v>
      </c>
      <c r="Q8206" s="1">
        <v>37131</v>
      </c>
      <c r="R8206" s="1">
        <v>37139</v>
      </c>
      <c r="S8206" t="s">
        <v>1975</v>
      </c>
    </row>
    <row r="8207" spans="1:19" x14ac:dyDescent="0.2">
      <c r="A8207" s="7">
        <v>270580</v>
      </c>
      <c r="B8207" s="3">
        <v>28150</v>
      </c>
      <c r="C8207" s="3" t="s">
        <v>60</v>
      </c>
      <c r="D8207" s="2" t="s">
        <v>619</v>
      </c>
      <c r="E8207" s="3">
        <v>22</v>
      </c>
      <c r="F8207" s="17">
        <v>0</v>
      </c>
      <c r="G8207" s="17">
        <v>1</v>
      </c>
      <c r="H8207" s="17">
        <v>0</v>
      </c>
      <c r="I8207" s="7">
        <v>1.1299999999999999</v>
      </c>
      <c r="J8207" s="7">
        <v>99</v>
      </c>
      <c r="K8207" s="4">
        <v>122</v>
      </c>
      <c r="L8207" s="5">
        <v>122.76519999999999</v>
      </c>
      <c r="M8207">
        <v>150000</v>
      </c>
      <c r="N8207" s="3">
        <v>1</v>
      </c>
      <c r="O8207" s="50" t="e">
        <f>INDEX([1]Dados!$M$2:$N$26779,MATCH($P8207,[1]Dados!$N$2:$N$26779,),2)</f>
        <v>#N/A</v>
      </c>
      <c r="P8207">
        <v>182928</v>
      </c>
      <c r="Q8207" s="1">
        <v>37131</v>
      </c>
      <c r="R8207" s="1">
        <v>37139</v>
      </c>
      <c r="S8207" t="s">
        <v>1975</v>
      </c>
    </row>
    <row r="8208" spans="1:19" x14ac:dyDescent="0.2">
      <c r="A8208" s="7">
        <v>270580</v>
      </c>
      <c r="B8208" s="3">
        <v>28150</v>
      </c>
      <c r="C8208" s="3" t="s">
        <v>60</v>
      </c>
      <c r="D8208" s="2" t="s">
        <v>619</v>
      </c>
      <c r="E8208" s="3">
        <v>22</v>
      </c>
      <c r="F8208" s="17">
        <v>0</v>
      </c>
      <c r="G8208" s="17">
        <v>1</v>
      </c>
      <c r="H8208" s="17">
        <v>0</v>
      </c>
      <c r="I8208" s="7">
        <v>1.2</v>
      </c>
      <c r="J8208" s="7">
        <v>25</v>
      </c>
      <c r="K8208" s="4">
        <v>122</v>
      </c>
      <c r="L8208" s="5">
        <v>122.76519999999999</v>
      </c>
      <c r="M8208">
        <v>150000</v>
      </c>
      <c r="N8208" s="3">
        <v>1</v>
      </c>
      <c r="O8208" s="50" t="e">
        <f>INDEX([1]Dados!$M$2:$N$26779,MATCH($P8208,[1]Dados!$N$2:$N$26779,),2)</f>
        <v>#N/A</v>
      </c>
      <c r="P8208">
        <v>182928</v>
      </c>
      <c r="Q8208" s="1">
        <v>37131</v>
      </c>
      <c r="R8208" s="1">
        <v>37139</v>
      </c>
      <c r="S8208" t="s">
        <v>1975</v>
      </c>
    </row>
    <row r="8209" spans="1:19" x14ac:dyDescent="0.2">
      <c r="A8209" s="7">
        <v>270580</v>
      </c>
      <c r="B8209" s="3">
        <v>28150</v>
      </c>
      <c r="C8209" s="3" t="s">
        <v>60</v>
      </c>
      <c r="D8209" s="2" t="s">
        <v>619</v>
      </c>
      <c r="E8209" s="3">
        <v>22</v>
      </c>
      <c r="F8209" s="17">
        <v>0</v>
      </c>
      <c r="G8209" s="17">
        <v>1</v>
      </c>
      <c r="H8209" s="17">
        <v>0</v>
      </c>
      <c r="I8209" s="7">
        <v>1.3</v>
      </c>
      <c r="J8209" s="7">
        <v>11</v>
      </c>
      <c r="K8209" s="4">
        <v>122</v>
      </c>
      <c r="L8209" s="5">
        <v>122.76519999999999</v>
      </c>
      <c r="M8209">
        <v>150000</v>
      </c>
      <c r="N8209" s="3">
        <v>1</v>
      </c>
      <c r="O8209" s="50" t="e">
        <f>INDEX([1]Dados!$M$2:$N$26779,MATCH($P8209,[1]Dados!$N$2:$N$26779,),2)</f>
        <v>#N/A</v>
      </c>
      <c r="P8209">
        <v>182928</v>
      </c>
      <c r="Q8209" s="1">
        <v>37131</v>
      </c>
      <c r="R8209" s="1">
        <v>37139</v>
      </c>
      <c r="S8209" t="s">
        <v>1975</v>
      </c>
    </row>
    <row r="8210" spans="1:19" x14ac:dyDescent="0.2">
      <c r="A8210" s="7">
        <v>270580</v>
      </c>
      <c r="B8210" s="3">
        <v>28150</v>
      </c>
      <c r="C8210" s="3" t="s">
        <v>60</v>
      </c>
      <c r="D8210" s="2" t="s">
        <v>619</v>
      </c>
      <c r="E8210" s="3">
        <v>22</v>
      </c>
      <c r="F8210" s="17">
        <v>0</v>
      </c>
      <c r="G8210" s="17">
        <v>1</v>
      </c>
      <c r="H8210" s="17">
        <v>0</v>
      </c>
      <c r="I8210" s="7">
        <v>1.4</v>
      </c>
      <c r="J8210" s="7">
        <v>8</v>
      </c>
      <c r="K8210" s="4">
        <v>122</v>
      </c>
      <c r="L8210" s="5">
        <v>122.76519999999999</v>
      </c>
      <c r="M8210">
        <v>150000</v>
      </c>
      <c r="N8210" s="3">
        <v>1</v>
      </c>
      <c r="O8210" s="50" t="e">
        <f>INDEX([1]Dados!$M$2:$N$26779,MATCH($P8210,[1]Dados!$N$2:$N$26779,),2)</f>
        <v>#N/A</v>
      </c>
      <c r="P8210">
        <v>182928</v>
      </c>
      <c r="Q8210" s="1">
        <v>37131</v>
      </c>
      <c r="R8210" s="1">
        <v>37139</v>
      </c>
      <c r="S8210" t="s">
        <v>1975</v>
      </c>
    </row>
    <row r="8211" spans="1:19" x14ac:dyDescent="0.2">
      <c r="A8211" s="7">
        <v>270580</v>
      </c>
      <c r="B8211" s="3">
        <v>28150</v>
      </c>
      <c r="C8211" s="3" t="s">
        <v>60</v>
      </c>
      <c r="D8211" s="2" t="s">
        <v>619</v>
      </c>
      <c r="E8211" s="3">
        <v>22</v>
      </c>
      <c r="F8211" s="17">
        <v>0</v>
      </c>
      <c r="G8211" s="17">
        <v>1</v>
      </c>
      <c r="H8211" s="17">
        <v>0</v>
      </c>
      <c r="I8211" s="7">
        <v>1.5</v>
      </c>
      <c r="J8211" s="7">
        <v>13</v>
      </c>
      <c r="K8211" s="4">
        <v>122</v>
      </c>
      <c r="L8211" s="5">
        <v>122.76519999999999</v>
      </c>
      <c r="M8211">
        <v>150000</v>
      </c>
      <c r="N8211" s="3">
        <v>1</v>
      </c>
      <c r="O8211" s="50" t="e">
        <f>INDEX([1]Dados!$M$2:$N$26779,MATCH($P8211,[1]Dados!$N$2:$N$26779,),2)</f>
        <v>#N/A</v>
      </c>
      <c r="P8211">
        <v>182928</v>
      </c>
      <c r="Q8211" s="1">
        <v>37131</v>
      </c>
      <c r="R8211" s="1">
        <v>37139</v>
      </c>
      <c r="S8211" t="s">
        <v>1975</v>
      </c>
    </row>
    <row r="8212" spans="1:19" x14ac:dyDescent="0.2">
      <c r="A8212" s="7">
        <v>270580</v>
      </c>
      <c r="B8212" s="3">
        <v>28150</v>
      </c>
      <c r="C8212" s="3" t="s">
        <v>60</v>
      </c>
      <c r="D8212" s="2" t="s">
        <v>619</v>
      </c>
      <c r="E8212" s="3">
        <v>22</v>
      </c>
      <c r="F8212" s="17">
        <v>0</v>
      </c>
      <c r="G8212" s="17">
        <v>1</v>
      </c>
      <c r="H8212" s="17">
        <v>0</v>
      </c>
      <c r="I8212" s="7">
        <v>1.6</v>
      </c>
      <c r="J8212" s="7">
        <v>32</v>
      </c>
      <c r="K8212" s="4">
        <v>122</v>
      </c>
      <c r="L8212" s="5">
        <v>122.76519999999999</v>
      </c>
      <c r="M8212">
        <v>150000</v>
      </c>
      <c r="N8212" s="3">
        <v>1</v>
      </c>
      <c r="O8212" s="50" t="e">
        <f>INDEX([1]Dados!$M$2:$N$26779,MATCH($P8212,[1]Dados!$N$2:$N$26779,),2)</f>
        <v>#N/A</v>
      </c>
      <c r="P8212">
        <v>182928</v>
      </c>
      <c r="Q8212" s="1">
        <v>37131</v>
      </c>
      <c r="R8212" s="1">
        <v>37139</v>
      </c>
      <c r="S8212" t="s">
        <v>1975</v>
      </c>
    </row>
    <row r="8213" spans="1:19" x14ac:dyDescent="0.2">
      <c r="A8213" s="7">
        <v>270580</v>
      </c>
      <c r="B8213" s="3">
        <v>28150</v>
      </c>
      <c r="C8213" s="3" t="s">
        <v>60</v>
      </c>
      <c r="D8213" s="2" t="s">
        <v>619</v>
      </c>
      <c r="E8213" s="3">
        <v>22</v>
      </c>
      <c r="F8213" s="17">
        <v>0</v>
      </c>
      <c r="G8213" s="17">
        <v>1</v>
      </c>
      <c r="H8213" s="17">
        <v>0</v>
      </c>
      <c r="I8213" s="7">
        <v>1.7</v>
      </c>
      <c r="J8213" s="7">
        <v>15</v>
      </c>
      <c r="K8213" s="4">
        <v>122</v>
      </c>
      <c r="L8213" s="5">
        <v>122.76519999999999</v>
      </c>
      <c r="M8213">
        <v>150000</v>
      </c>
      <c r="N8213" s="3">
        <v>1</v>
      </c>
      <c r="O8213" s="50" t="e">
        <f>INDEX([1]Dados!$M$2:$N$26779,MATCH($P8213,[1]Dados!$N$2:$N$26779,),2)</f>
        <v>#N/A</v>
      </c>
      <c r="P8213">
        <v>182928</v>
      </c>
      <c r="Q8213" s="1">
        <v>37131</v>
      </c>
      <c r="R8213" s="1">
        <v>37139</v>
      </c>
      <c r="S8213" t="s">
        <v>1975</v>
      </c>
    </row>
    <row r="8214" spans="1:19" x14ac:dyDescent="0.2">
      <c r="A8214" s="7">
        <v>270580</v>
      </c>
      <c r="B8214" s="3">
        <v>28150</v>
      </c>
      <c r="C8214" s="3" t="s">
        <v>60</v>
      </c>
      <c r="D8214" s="2" t="s">
        <v>619</v>
      </c>
      <c r="E8214" s="3">
        <v>22</v>
      </c>
      <c r="F8214" s="17">
        <v>0</v>
      </c>
      <c r="G8214" s="17">
        <v>1</v>
      </c>
      <c r="H8214" s="17">
        <v>0</v>
      </c>
      <c r="I8214" s="7">
        <v>1.8</v>
      </c>
      <c r="J8214" s="7">
        <v>19</v>
      </c>
      <c r="K8214" s="4">
        <v>122</v>
      </c>
      <c r="L8214" s="5">
        <v>122.76519999999999</v>
      </c>
      <c r="M8214">
        <v>150000</v>
      </c>
      <c r="N8214" s="3">
        <v>1</v>
      </c>
      <c r="O8214" s="50" t="e">
        <f>INDEX([1]Dados!$M$2:$N$26779,MATCH($P8214,[1]Dados!$N$2:$N$26779,),2)</f>
        <v>#N/A</v>
      </c>
      <c r="P8214">
        <v>182928</v>
      </c>
      <c r="Q8214" s="1">
        <v>37131</v>
      </c>
      <c r="R8214" s="1">
        <v>37139</v>
      </c>
      <c r="S8214" t="s">
        <v>1975</v>
      </c>
    </row>
    <row r="8215" spans="1:19" x14ac:dyDescent="0.2">
      <c r="A8215" s="7">
        <v>270580</v>
      </c>
      <c r="B8215" s="3">
        <v>28150</v>
      </c>
      <c r="C8215" s="3" t="s">
        <v>60</v>
      </c>
      <c r="D8215" s="2" t="s">
        <v>619</v>
      </c>
      <c r="E8215" s="3">
        <v>22</v>
      </c>
      <c r="F8215" s="17">
        <v>0</v>
      </c>
      <c r="G8215" s="17">
        <v>1</v>
      </c>
      <c r="H8215" s="17">
        <v>0</v>
      </c>
      <c r="I8215" s="7">
        <v>1.9</v>
      </c>
      <c r="J8215" s="7">
        <v>19</v>
      </c>
      <c r="K8215" s="4">
        <v>122</v>
      </c>
      <c r="L8215" s="5">
        <v>122.76519999999999</v>
      </c>
      <c r="M8215">
        <v>150000</v>
      </c>
      <c r="N8215" s="3">
        <v>1</v>
      </c>
      <c r="O8215" s="50" t="e">
        <f>INDEX([1]Dados!$M$2:$N$26779,MATCH($P8215,[1]Dados!$N$2:$N$26779,),2)</f>
        <v>#N/A</v>
      </c>
      <c r="P8215">
        <v>182928</v>
      </c>
      <c r="Q8215" s="1">
        <v>37131</v>
      </c>
      <c r="R8215" s="1">
        <v>37139</v>
      </c>
      <c r="S8215" t="s">
        <v>1975</v>
      </c>
    </row>
    <row r="8216" spans="1:19" x14ac:dyDescent="0.2">
      <c r="A8216" s="7">
        <v>270580</v>
      </c>
      <c r="B8216" s="3">
        <v>28150</v>
      </c>
      <c r="C8216" s="3" t="s">
        <v>60</v>
      </c>
      <c r="D8216" s="2" t="s">
        <v>619</v>
      </c>
      <c r="E8216" s="3">
        <v>22</v>
      </c>
      <c r="F8216" s="17">
        <v>0</v>
      </c>
      <c r="G8216" s="17">
        <v>1</v>
      </c>
      <c r="H8216" s="17">
        <v>0</v>
      </c>
      <c r="I8216" s="7" t="s">
        <v>3</v>
      </c>
      <c r="J8216" s="7">
        <v>0</v>
      </c>
      <c r="K8216" s="4">
        <v>122</v>
      </c>
      <c r="L8216" s="5">
        <v>122.76519999999999</v>
      </c>
      <c r="M8216">
        <f>142500+14250</f>
        <v>156750</v>
      </c>
      <c r="N8216" s="3">
        <v>1</v>
      </c>
      <c r="O8216" s="50" t="e">
        <f>INDEX([1]Dados!$M$2:$N$26779,MATCH($P8216,[1]Dados!$N$2:$N$26779,),2)</f>
        <v>#N/A</v>
      </c>
      <c r="P8216">
        <v>182930</v>
      </c>
      <c r="Q8216" s="1">
        <v>37131</v>
      </c>
      <c r="R8216" s="1">
        <v>37139</v>
      </c>
      <c r="S8216" t="s">
        <v>1975</v>
      </c>
    </row>
    <row r="8217" spans="1:19" x14ac:dyDescent="0.2">
      <c r="A8217" s="7">
        <v>270580</v>
      </c>
      <c r="B8217" s="3">
        <v>28150</v>
      </c>
      <c r="C8217" s="3" t="s">
        <v>60</v>
      </c>
      <c r="D8217" s="2" t="s">
        <v>619</v>
      </c>
      <c r="E8217" s="3">
        <v>22</v>
      </c>
      <c r="F8217" s="17">
        <v>0</v>
      </c>
      <c r="G8217" s="17">
        <v>1</v>
      </c>
      <c r="H8217" s="17">
        <v>0</v>
      </c>
      <c r="I8217" s="7">
        <v>1.1399999999999999</v>
      </c>
      <c r="J8217" s="7">
        <v>25</v>
      </c>
      <c r="K8217" s="4">
        <v>122</v>
      </c>
      <c r="L8217" s="5">
        <v>122.76519999999999</v>
      </c>
      <c r="M8217">
        <v>143867</v>
      </c>
      <c r="N8217" s="3">
        <v>1</v>
      </c>
      <c r="O8217" s="50" t="e">
        <f>INDEX([1]Dados!$M$2:$N$26779,MATCH($P8217,[1]Dados!$N$2:$N$26779,),2)</f>
        <v>#N/A</v>
      </c>
      <c r="P8217">
        <v>182933</v>
      </c>
      <c r="Q8217" s="1">
        <v>37131</v>
      </c>
      <c r="R8217" s="1">
        <v>37139</v>
      </c>
      <c r="S8217" t="s">
        <v>1975</v>
      </c>
    </row>
    <row r="8218" spans="1:19" x14ac:dyDescent="0.2">
      <c r="A8218" s="7">
        <v>270580</v>
      </c>
      <c r="B8218" s="3">
        <v>28150</v>
      </c>
      <c r="C8218" s="3" t="s">
        <v>60</v>
      </c>
      <c r="D8218" s="2" t="s">
        <v>619</v>
      </c>
      <c r="E8218" s="3">
        <v>22</v>
      </c>
      <c r="F8218" s="17">
        <v>0</v>
      </c>
      <c r="G8218" s="17">
        <v>1</v>
      </c>
      <c r="H8218" s="17">
        <v>0</v>
      </c>
      <c r="I8218" s="7">
        <v>1.1499999999999999</v>
      </c>
      <c r="J8218" s="7">
        <v>25</v>
      </c>
      <c r="K8218" s="4">
        <v>122</v>
      </c>
      <c r="L8218" s="5">
        <v>122.76519999999999</v>
      </c>
      <c r="M8218">
        <v>143867</v>
      </c>
      <c r="N8218" s="3">
        <v>1</v>
      </c>
      <c r="O8218" s="50" t="e">
        <f>INDEX([1]Dados!$M$2:$N$26779,MATCH($P8218,[1]Dados!$N$2:$N$26779,),2)</f>
        <v>#N/A</v>
      </c>
      <c r="P8218">
        <v>182933</v>
      </c>
      <c r="Q8218" s="1">
        <v>37131</v>
      </c>
      <c r="R8218" s="1">
        <v>37139</v>
      </c>
      <c r="S8218" t="s">
        <v>1975</v>
      </c>
    </row>
    <row r="8219" spans="1:19" x14ac:dyDescent="0.2">
      <c r="A8219" s="7">
        <v>270580</v>
      </c>
      <c r="B8219" s="3">
        <v>28150</v>
      </c>
      <c r="C8219" s="3" t="s">
        <v>60</v>
      </c>
      <c r="D8219" s="2" t="s">
        <v>619</v>
      </c>
      <c r="E8219" s="3">
        <v>22</v>
      </c>
      <c r="F8219" s="17">
        <v>0</v>
      </c>
      <c r="G8219" s="17">
        <v>1</v>
      </c>
      <c r="H8219" s="17">
        <v>0</v>
      </c>
      <c r="I8219" s="7">
        <v>1.1599999999999999</v>
      </c>
      <c r="J8219" s="7">
        <v>4</v>
      </c>
      <c r="K8219" s="4">
        <v>122</v>
      </c>
      <c r="L8219" s="5">
        <v>122.76519999999999</v>
      </c>
      <c r="M8219">
        <v>143867</v>
      </c>
      <c r="N8219" s="3">
        <v>1</v>
      </c>
      <c r="O8219" s="50" t="e">
        <f>INDEX([1]Dados!$M$2:$N$26779,MATCH($P8219,[1]Dados!$N$2:$N$26779,),2)</f>
        <v>#N/A</v>
      </c>
      <c r="P8219">
        <v>182933</v>
      </c>
      <c r="Q8219" s="1">
        <v>37131</v>
      </c>
      <c r="R8219" s="1">
        <v>37139</v>
      </c>
      <c r="S8219" t="s">
        <v>1975</v>
      </c>
    </row>
    <row r="8220" spans="1:19" x14ac:dyDescent="0.2">
      <c r="A8220" s="7">
        <v>270580</v>
      </c>
      <c r="B8220" s="3">
        <v>28150</v>
      </c>
      <c r="C8220" s="3" t="s">
        <v>60</v>
      </c>
      <c r="D8220" s="2" t="s">
        <v>619</v>
      </c>
      <c r="E8220" s="3">
        <v>22</v>
      </c>
      <c r="F8220" s="17">
        <v>0</v>
      </c>
      <c r="G8220" s="17">
        <v>1</v>
      </c>
      <c r="H8220" s="17">
        <v>0</v>
      </c>
      <c r="I8220" s="7">
        <v>1.17</v>
      </c>
      <c r="J8220" s="7">
        <v>11</v>
      </c>
      <c r="K8220" s="4">
        <v>122</v>
      </c>
      <c r="L8220" s="5">
        <v>122.76519999999999</v>
      </c>
      <c r="M8220">
        <v>143867</v>
      </c>
      <c r="N8220" s="3">
        <v>1</v>
      </c>
      <c r="O8220" s="50" t="e">
        <f>INDEX([1]Dados!$M$2:$N$26779,MATCH($P8220,[1]Dados!$N$2:$N$26779,),2)</f>
        <v>#N/A</v>
      </c>
      <c r="P8220">
        <v>182933</v>
      </c>
      <c r="Q8220" s="1">
        <v>37131</v>
      </c>
      <c r="R8220" s="1">
        <v>37139</v>
      </c>
      <c r="S8220" t="s">
        <v>1975</v>
      </c>
    </row>
    <row r="8221" spans="1:19" x14ac:dyDescent="0.2">
      <c r="A8221" s="7">
        <v>270580</v>
      </c>
      <c r="B8221" s="3">
        <v>28150</v>
      </c>
      <c r="C8221" s="3" t="s">
        <v>60</v>
      </c>
      <c r="D8221" s="2" t="s">
        <v>619</v>
      </c>
      <c r="E8221" s="3">
        <v>22</v>
      </c>
      <c r="F8221" s="17">
        <v>0</v>
      </c>
      <c r="G8221" s="17">
        <v>1</v>
      </c>
      <c r="H8221" s="17">
        <v>0</v>
      </c>
      <c r="I8221" s="7">
        <v>1.18</v>
      </c>
      <c r="J8221" s="7">
        <v>15</v>
      </c>
      <c r="K8221" s="4">
        <v>122</v>
      </c>
      <c r="L8221" s="5">
        <v>122.76519999999999</v>
      </c>
      <c r="M8221">
        <v>143867</v>
      </c>
      <c r="N8221" s="3">
        <v>1</v>
      </c>
      <c r="O8221" s="50" t="e">
        <f>INDEX([1]Dados!$M$2:$N$26779,MATCH($P8221,[1]Dados!$N$2:$N$26779,),2)</f>
        <v>#N/A</v>
      </c>
      <c r="P8221">
        <v>182933</v>
      </c>
      <c r="Q8221" s="1">
        <v>37131</v>
      </c>
      <c r="R8221" s="1">
        <v>37139</v>
      </c>
      <c r="S8221" t="s">
        <v>1975</v>
      </c>
    </row>
    <row r="8222" spans="1:19" x14ac:dyDescent="0.2">
      <c r="A8222" s="7">
        <v>270580</v>
      </c>
      <c r="B8222" s="3">
        <v>28150</v>
      </c>
      <c r="C8222" s="3" t="s">
        <v>60</v>
      </c>
      <c r="D8222" s="2" t="s">
        <v>619</v>
      </c>
      <c r="E8222" s="3">
        <v>22</v>
      </c>
      <c r="F8222" s="17">
        <v>0</v>
      </c>
      <c r="G8222" s="17">
        <v>1</v>
      </c>
      <c r="H8222" s="17">
        <v>0</v>
      </c>
      <c r="I8222" s="7">
        <v>1.19</v>
      </c>
      <c r="J8222" s="7">
        <v>32</v>
      </c>
      <c r="K8222" s="4">
        <v>122</v>
      </c>
      <c r="L8222" s="5">
        <v>122.76519999999999</v>
      </c>
      <c r="M8222">
        <v>143867</v>
      </c>
      <c r="N8222" s="3">
        <v>1</v>
      </c>
      <c r="O8222" s="50" t="e">
        <f>INDEX([1]Dados!$M$2:$N$26779,MATCH($P8222,[1]Dados!$N$2:$N$26779,),2)</f>
        <v>#N/A</v>
      </c>
      <c r="P8222">
        <v>182933</v>
      </c>
      <c r="Q8222" s="1">
        <v>37131</v>
      </c>
      <c r="R8222" s="1">
        <v>37139</v>
      </c>
      <c r="S8222" t="s">
        <v>1975</v>
      </c>
    </row>
    <row r="8223" spans="1:19" x14ac:dyDescent="0.2">
      <c r="A8223" s="7">
        <v>270580</v>
      </c>
      <c r="B8223" s="3">
        <v>28150</v>
      </c>
      <c r="C8223" s="3" t="s">
        <v>60</v>
      </c>
      <c r="D8223" s="2" t="s">
        <v>619</v>
      </c>
      <c r="E8223" s="3">
        <v>22</v>
      </c>
      <c r="F8223" s="17">
        <v>0</v>
      </c>
      <c r="G8223" s="17">
        <v>1</v>
      </c>
      <c r="H8223" s="17">
        <v>0</v>
      </c>
      <c r="I8223" s="29">
        <v>1.2</v>
      </c>
      <c r="J8223" s="7">
        <v>25</v>
      </c>
      <c r="K8223" s="4">
        <v>122</v>
      </c>
      <c r="L8223" s="5">
        <v>122.76519999999999</v>
      </c>
      <c r="M8223">
        <v>143867</v>
      </c>
      <c r="N8223" s="3">
        <v>1</v>
      </c>
      <c r="O8223" s="50" t="e">
        <f>INDEX([1]Dados!$M$2:$N$26779,MATCH($P8223,[1]Dados!$N$2:$N$26779,),2)</f>
        <v>#N/A</v>
      </c>
      <c r="P8223">
        <v>182933</v>
      </c>
      <c r="Q8223" s="1">
        <v>37131</v>
      </c>
      <c r="R8223" s="1">
        <v>37139</v>
      </c>
      <c r="S8223" t="s">
        <v>1975</v>
      </c>
    </row>
    <row r="8224" spans="1:19" x14ac:dyDescent="0.2">
      <c r="A8224" s="7">
        <v>270580</v>
      </c>
      <c r="B8224" s="3">
        <v>28150</v>
      </c>
      <c r="C8224" s="3" t="s">
        <v>60</v>
      </c>
      <c r="D8224" s="2" t="s">
        <v>619</v>
      </c>
      <c r="E8224" s="3">
        <v>22</v>
      </c>
      <c r="F8224" s="17">
        <v>0</v>
      </c>
      <c r="G8224" s="17">
        <v>1</v>
      </c>
      <c r="H8224" s="17">
        <v>0</v>
      </c>
      <c r="I8224" s="7">
        <v>1.21</v>
      </c>
      <c r="J8224" s="7">
        <v>19</v>
      </c>
      <c r="K8224" s="4">
        <v>122</v>
      </c>
      <c r="L8224" s="5">
        <v>122.76519999999999</v>
      </c>
      <c r="M8224">
        <v>143867</v>
      </c>
      <c r="N8224" s="3">
        <v>1</v>
      </c>
      <c r="O8224" s="50" t="e">
        <f>INDEX([1]Dados!$M$2:$N$26779,MATCH($P8224,[1]Dados!$N$2:$N$26779,),2)</f>
        <v>#N/A</v>
      </c>
      <c r="P8224">
        <v>182933</v>
      </c>
      <c r="Q8224" s="1">
        <v>37131</v>
      </c>
      <c r="R8224" s="1">
        <v>37139</v>
      </c>
      <c r="S8224" t="s">
        <v>1975</v>
      </c>
    </row>
    <row r="8225" spans="1:19" x14ac:dyDescent="0.2">
      <c r="A8225" s="7">
        <v>270580</v>
      </c>
      <c r="B8225" s="3">
        <v>28150</v>
      </c>
      <c r="C8225" s="3" t="s">
        <v>60</v>
      </c>
      <c r="D8225" s="2" t="s">
        <v>619</v>
      </c>
      <c r="E8225" s="3">
        <v>22</v>
      </c>
      <c r="F8225" s="17">
        <v>0</v>
      </c>
      <c r="G8225" s="17">
        <v>1</v>
      </c>
      <c r="H8225" s="17">
        <v>0</v>
      </c>
      <c r="I8225" s="7">
        <v>1.22</v>
      </c>
      <c r="J8225" s="7">
        <v>19</v>
      </c>
      <c r="K8225" s="4">
        <v>122</v>
      </c>
      <c r="L8225" s="5">
        <v>122.76519999999999</v>
      </c>
      <c r="M8225">
        <v>143867</v>
      </c>
      <c r="N8225" s="3">
        <v>1</v>
      </c>
      <c r="O8225" s="50" t="e">
        <f>INDEX([1]Dados!$M$2:$N$26779,MATCH($P8225,[1]Dados!$N$2:$N$26779,),2)</f>
        <v>#N/A</v>
      </c>
      <c r="P8225">
        <v>182933</v>
      </c>
      <c r="Q8225" s="1">
        <v>37131</v>
      </c>
      <c r="R8225" s="1">
        <v>37139</v>
      </c>
      <c r="S8225" t="s">
        <v>1975</v>
      </c>
    </row>
    <row r="8226" spans="1:19" x14ac:dyDescent="0.2">
      <c r="A8226" s="7">
        <v>270580</v>
      </c>
      <c r="B8226" s="3">
        <v>28150</v>
      </c>
      <c r="C8226" s="3" t="s">
        <v>60</v>
      </c>
      <c r="D8226" s="2" t="s">
        <v>619</v>
      </c>
      <c r="E8226" s="3">
        <v>22</v>
      </c>
      <c r="F8226" s="17">
        <v>0</v>
      </c>
      <c r="G8226" s="17">
        <v>1</v>
      </c>
      <c r="H8226" s="17">
        <v>0</v>
      </c>
      <c r="I8226" s="7">
        <v>1.23</v>
      </c>
      <c r="J8226" s="7">
        <v>0</v>
      </c>
      <c r="K8226" s="4">
        <v>122</v>
      </c>
      <c r="L8226" s="5">
        <v>122.76519999999999</v>
      </c>
      <c r="M8226">
        <v>143867</v>
      </c>
      <c r="N8226" s="3">
        <v>1</v>
      </c>
      <c r="O8226" s="50" t="e">
        <f>INDEX([1]Dados!$M$2:$N$26779,MATCH($P8226,[1]Dados!$N$2:$N$26779,),2)</f>
        <v>#N/A</v>
      </c>
      <c r="P8226">
        <v>182933</v>
      </c>
      <c r="Q8226" s="1">
        <v>37131</v>
      </c>
      <c r="R8226" s="1">
        <v>37139</v>
      </c>
      <c r="S8226" t="s">
        <v>1975</v>
      </c>
    </row>
    <row r="8227" spans="1:19" x14ac:dyDescent="0.2">
      <c r="A8227" s="7">
        <v>270580</v>
      </c>
      <c r="B8227" s="3">
        <v>28150</v>
      </c>
      <c r="C8227" s="3" t="s">
        <v>60</v>
      </c>
      <c r="D8227" s="2" t="s">
        <v>619</v>
      </c>
      <c r="E8227" s="3">
        <v>22</v>
      </c>
      <c r="F8227" s="17">
        <v>0</v>
      </c>
      <c r="G8227" s="17">
        <v>1</v>
      </c>
      <c r="H8227" s="17">
        <v>0</v>
      </c>
      <c r="I8227" s="7">
        <v>1.24</v>
      </c>
      <c r="J8227" s="7">
        <v>25</v>
      </c>
      <c r="K8227" s="4">
        <v>122</v>
      </c>
      <c r="L8227" s="5">
        <v>122.76519999999999</v>
      </c>
      <c r="M8227">
        <v>143867</v>
      </c>
      <c r="N8227" s="3">
        <v>1</v>
      </c>
      <c r="O8227" s="50" t="e">
        <f>INDEX([1]Dados!$M$2:$N$26779,MATCH($P8227,[1]Dados!$N$2:$N$26779,),2)</f>
        <v>#N/A</v>
      </c>
      <c r="P8227">
        <v>182933</v>
      </c>
      <c r="Q8227" s="1">
        <v>37131</v>
      </c>
      <c r="R8227" s="1">
        <v>37139</v>
      </c>
      <c r="S8227" t="s">
        <v>1975</v>
      </c>
    </row>
    <row r="8228" spans="1:19" x14ac:dyDescent="0.2">
      <c r="A8228" s="7">
        <v>270580</v>
      </c>
      <c r="B8228" s="3">
        <v>28150</v>
      </c>
      <c r="C8228" s="3" t="s">
        <v>60</v>
      </c>
      <c r="D8228" s="2" t="s">
        <v>619</v>
      </c>
      <c r="E8228" s="3">
        <v>22</v>
      </c>
      <c r="F8228" s="17">
        <v>0</v>
      </c>
      <c r="G8228" s="17">
        <v>1</v>
      </c>
      <c r="H8228" s="17">
        <v>0</v>
      </c>
      <c r="I8228" s="7">
        <v>1.25</v>
      </c>
      <c r="J8228" s="7">
        <v>17</v>
      </c>
      <c r="K8228" s="4">
        <v>122</v>
      </c>
      <c r="L8228" s="5">
        <v>122.76519999999999</v>
      </c>
      <c r="M8228">
        <v>143867</v>
      </c>
      <c r="N8228" s="3">
        <v>1</v>
      </c>
      <c r="O8228" s="50" t="e">
        <f>INDEX([1]Dados!$M$2:$N$26779,MATCH($P8228,[1]Dados!$N$2:$N$26779,),2)</f>
        <v>#N/A</v>
      </c>
      <c r="P8228">
        <v>182933</v>
      </c>
      <c r="Q8228" s="1">
        <v>37131</v>
      </c>
      <c r="R8228" s="1">
        <v>37139</v>
      </c>
      <c r="S8228" t="s">
        <v>1975</v>
      </c>
    </row>
    <row r="8229" spans="1:19" x14ac:dyDescent="0.2">
      <c r="A8229" s="7">
        <v>270580</v>
      </c>
      <c r="B8229" s="3">
        <v>28150</v>
      </c>
      <c r="C8229" s="3" t="s">
        <v>60</v>
      </c>
      <c r="D8229" s="2" t="s">
        <v>619</v>
      </c>
      <c r="E8229" s="3">
        <v>22</v>
      </c>
      <c r="F8229" s="17">
        <v>0</v>
      </c>
      <c r="G8229" s="17">
        <v>1</v>
      </c>
      <c r="H8229" s="17">
        <v>0</v>
      </c>
      <c r="I8229" s="7">
        <v>1.26</v>
      </c>
      <c r="J8229" s="7">
        <v>6</v>
      </c>
      <c r="K8229" s="4">
        <v>122</v>
      </c>
      <c r="L8229" s="5">
        <v>122.76519999999999</v>
      </c>
      <c r="M8229">
        <v>143867</v>
      </c>
      <c r="N8229" s="3">
        <v>1</v>
      </c>
      <c r="O8229" s="50" t="e">
        <f>INDEX([1]Dados!$M$2:$N$26779,MATCH($P8229,[1]Dados!$N$2:$N$26779,),2)</f>
        <v>#N/A</v>
      </c>
      <c r="P8229">
        <v>182933</v>
      </c>
      <c r="Q8229" s="1">
        <v>37131</v>
      </c>
      <c r="R8229" s="1">
        <v>37139</v>
      </c>
      <c r="S8229" t="s">
        <v>1975</v>
      </c>
    </row>
    <row r="8230" spans="1:19" x14ac:dyDescent="0.2">
      <c r="A8230" s="7">
        <v>270580</v>
      </c>
      <c r="B8230" s="3">
        <v>28150</v>
      </c>
      <c r="C8230" s="3" t="s">
        <v>60</v>
      </c>
      <c r="D8230" s="2" t="s">
        <v>619</v>
      </c>
      <c r="E8230" s="3">
        <v>22</v>
      </c>
      <c r="F8230" s="17">
        <v>0</v>
      </c>
      <c r="G8230" s="17">
        <v>1</v>
      </c>
      <c r="H8230" s="17">
        <v>0</v>
      </c>
      <c r="I8230" s="7">
        <v>1.27</v>
      </c>
      <c r="J8230" s="7">
        <v>25</v>
      </c>
      <c r="K8230" s="4">
        <v>122</v>
      </c>
      <c r="L8230" s="5">
        <v>122.76519999999999</v>
      </c>
      <c r="M8230">
        <v>144329.89000000001</v>
      </c>
      <c r="N8230" s="3">
        <v>1</v>
      </c>
      <c r="O8230" s="50" t="e">
        <f>INDEX([1]Dados!$M$2:$N$26779,MATCH($P8230,[1]Dados!$N$2:$N$26779,),2)</f>
        <v>#N/A</v>
      </c>
      <c r="P8230">
        <v>182936</v>
      </c>
      <c r="Q8230" s="1">
        <v>37131</v>
      </c>
      <c r="R8230" s="1">
        <v>37139</v>
      </c>
      <c r="S8230" t="s">
        <v>1975</v>
      </c>
    </row>
    <row r="8231" spans="1:19" x14ac:dyDescent="0.2">
      <c r="A8231" s="7">
        <v>270580</v>
      </c>
      <c r="B8231" s="3">
        <v>28150</v>
      </c>
      <c r="C8231" s="3" t="s">
        <v>60</v>
      </c>
      <c r="D8231" s="2" t="s">
        <v>619</v>
      </c>
      <c r="E8231" s="3">
        <v>22</v>
      </c>
      <c r="F8231" s="17">
        <v>0</v>
      </c>
      <c r="G8231" s="17">
        <v>1</v>
      </c>
      <c r="H8231" s="17">
        <v>0</v>
      </c>
      <c r="I8231" s="7">
        <v>1.28</v>
      </c>
      <c r="J8231" s="7">
        <v>25</v>
      </c>
      <c r="K8231" s="4">
        <v>122</v>
      </c>
      <c r="L8231" s="5">
        <v>122.76519999999999</v>
      </c>
      <c r="M8231">
        <v>144329.89000000001</v>
      </c>
      <c r="N8231" s="3">
        <v>1</v>
      </c>
      <c r="O8231" s="50" t="e">
        <f>INDEX([1]Dados!$M$2:$N$26779,MATCH($P8231,[1]Dados!$N$2:$N$26779,),2)</f>
        <v>#N/A</v>
      </c>
      <c r="P8231">
        <v>182936</v>
      </c>
      <c r="Q8231" s="1">
        <v>37131</v>
      </c>
      <c r="R8231" s="1">
        <v>37139</v>
      </c>
      <c r="S8231" t="s">
        <v>1975</v>
      </c>
    </row>
    <row r="8232" spans="1:19" x14ac:dyDescent="0.2">
      <c r="A8232" s="7">
        <v>270580</v>
      </c>
      <c r="B8232" s="3">
        <v>28150</v>
      </c>
      <c r="C8232" s="3" t="s">
        <v>60</v>
      </c>
      <c r="D8232" s="2" t="s">
        <v>619</v>
      </c>
      <c r="E8232" s="3">
        <v>22</v>
      </c>
      <c r="F8232" s="17">
        <v>0</v>
      </c>
      <c r="G8232" s="17">
        <v>1</v>
      </c>
      <c r="H8232" s="17">
        <v>0</v>
      </c>
      <c r="I8232" s="7">
        <v>1.29</v>
      </c>
      <c r="J8232" s="7">
        <v>4</v>
      </c>
      <c r="K8232" s="4">
        <v>122</v>
      </c>
      <c r="L8232" s="5">
        <v>122.76519999999999</v>
      </c>
      <c r="M8232">
        <v>144329.89000000001</v>
      </c>
      <c r="N8232" s="3">
        <v>1</v>
      </c>
      <c r="O8232" s="50" t="e">
        <f>INDEX([1]Dados!$M$2:$N$26779,MATCH($P8232,[1]Dados!$N$2:$N$26779,),2)</f>
        <v>#N/A</v>
      </c>
      <c r="P8232">
        <v>182936</v>
      </c>
      <c r="Q8232" s="1">
        <v>37131</v>
      </c>
      <c r="R8232" s="1">
        <v>37139</v>
      </c>
      <c r="S8232" t="s">
        <v>1975</v>
      </c>
    </row>
    <row r="8233" spans="1:19" x14ac:dyDescent="0.2">
      <c r="A8233" s="7">
        <v>270580</v>
      </c>
      <c r="B8233" s="3">
        <v>28150</v>
      </c>
      <c r="C8233" s="3" t="s">
        <v>60</v>
      </c>
      <c r="D8233" s="2" t="s">
        <v>619</v>
      </c>
      <c r="E8233" s="3">
        <v>22</v>
      </c>
      <c r="F8233" s="17">
        <v>0</v>
      </c>
      <c r="G8233" s="17">
        <v>1</v>
      </c>
      <c r="H8233" s="17">
        <v>0</v>
      </c>
      <c r="I8233" s="29">
        <v>1.3</v>
      </c>
      <c r="J8233" s="7">
        <v>11</v>
      </c>
      <c r="K8233" s="4">
        <v>122</v>
      </c>
      <c r="L8233" s="5">
        <v>122.76519999999999</v>
      </c>
      <c r="M8233">
        <v>144329.89000000001</v>
      </c>
      <c r="N8233" s="3">
        <v>1</v>
      </c>
      <c r="O8233" s="50" t="e">
        <f>INDEX([1]Dados!$M$2:$N$26779,MATCH($P8233,[1]Dados!$N$2:$N$26779,),2)</f>
        <v>#N/A</v>
      </c>
      <c r="P8233">
        <v>182936</v>
      </c>
      <c r="Q8233" s="1">
        <v>37131</v>
      </c>
      <c r="R8233" s="1">
        <v>37139</v>
      </c>
      <c r="S8233" t="s">
        <v>1975</v>
      </c>
    </row>
    <row r="8234" spans="1:19" x14ac:dyDescent="0.2">
      <c r="A8234" s="7">
        <v>270580</v>
      </c>
      <c r="B8234" s="3">
        <v>28150</v>
      </c>
      <c r="C8234" s="3" t="s">
        <v>60</v>
      </c>
      <c r="D8234" s="2" t="s">
        <v>619</v>
      </c>
      <c r="E8234" s="3">
        <v>22</v>
      </c>
      <c r="F8234" s="17">
        <v>0</v>
      </c>
      <c r="G8234" s="17">
        <v>1</v>
      </c>
      <c r="H8234" s="17">
        <v>0</v>
      </c>
      <c r="I8234" s="7">
        <v>1.31</v>
      </c>
      <c r="J8234" s="7">
        <v>32</v>
      </c>
      <c r="K8234" s="4">
        <v>122</v>
      </c>
      <c r="L8234" s="5">
        <v>122.76519999999999</v>
      </c>
      <c r="M8234">
        <v>144329.89000000001</v>
      </c>
      <c r="N8234" s="3">
        <v>1</v>
      </c>
      <c r="O8234" s="50" t="e">
        <f>INDEX([1]Dados!$M$2:$N$26779,MATCH($P8234,[1]Dados!$N$2:$N$26779,),2)</f>
        <v>#N/A</v>
      </c>
      <c r="P8234">
        <v>182936</v>
      </c>
      <c r="Q8234" s="1">
        <v>37131</v>
      </c>
      <c r="R8234" s="1">
        <v>37139</v>
      </c>
      <c r="S8234" t="s">
        <v>1975</v>
      </c>
    </row>
    <row r="8235" spans="1:19" x14ac:dyDescent="0.2">
      <c r="A8235" s="7">
        <v>270580</v>
      </c>
      <c r="B8235" s="3">
        <v>28150</v>
      </c>
      <c r="C8235" s="3" t="s">
        <v>60</v>
      </c>
      <c r="D8235" s="2" t="s">
        <v>619</v>
      </c>
      <c r="E8235" s="3">
        <v>22</v>
      </c>
      <c r="F8235" s="17">
        <v>0</v>
      </c>
      <c r="G8235" s="17">
        <v>1</v>
      </c>
      <c r="H8235" s="17">
        <v>0</v>
      </c>
      <c r="I8235" s="7">
        <v>1.32</v>
      </c>
      <c r="J8235" s="7">
        <v>12</v>
      </c>
      <c r="K8235" s="4">
        <v>122</v>
      </c>
      <c r="L8235" s="5">
        <v>122.76519999999999</v>
      </c>
      <c r="M8235">
        <v>144329.89000000001</v>
      </c>
      <c r="N8235" s="3">
        <v>1</v>
      </c>
      <c r="O8235" s="50" t="e">
        <f>INDEX([1]Dados!$M$2:$N$26779,MATCH($P8235,[1]Dados!$N$2:$N$26779,),2)</f>
        <v>#N/A</v>
      </c>
      <c r="P8235">
        <v>182936</v>
      </c>
      <c r="Q8235" s="1">
        <v>37131</v>
      </c>
      <c r="R8235" s="1">
        <v>37139</v>
      </c>
      <c r="S8235" t="s">
        <v>1975</v>
      </c>
    </row>
    <row r="8236" spans="1:19" x14ac:dyDescent="0.2">
      <c r="A8236" s="7">
        <v>270580</v>
      </c>
      <c r="B8236" s="3">
        <v>28150</v>
      </c>
      <c r="C8236" s="3" t="s">
        <v>60</v>
      </c>
      <c r="D8236" s="2" t="s">
        <v>619</v>
      </c>
      <c r="E8236" s="3">
        <v>22</v>
      </c>
      <c r="F8236" s="17">
        <v>0</v>
      </c>
      <c r="G8236" s="17">
        <v>1</v>
      </c>
      <c r="H8236" s="17">
        <v>0</v>
      </c>
      <c r="I8236" s="7">
        <v>1.33</v>
      </c>
      <c r="J8236" s="7">
        <v>19</v>
      </c>
      <c r="K8236" s="4">
        <v>122</v>
      </c>
      <c r="L8236" s="5">
        <v>122.76519999999999</v>
      </c>
      <c r="M8236">
        <v>144329.89000000001</v>
      </c>
      <c r="N8236" s="3">
        <v>1</v>
      </c>
      <c r="O8236" s="50" t="e">
        <f>INDEX([1]Dados!$M$2:$N$26779,MATCH($P8236,[1]Dados!$N$2:$N$26779,),2)</f>
        <v>#N/A</v>
      </c>
      <c r="P8236">
        <v>182936</v>
      </c>
      <c r="Q8236" s="1">
        <v>37131</v>
      </c>
      <c r="R8236" s="1">
        <v>37139</v>
      </c>
      <c r="S8236" t="s">
        <v>1975</v>
      </c>
    </row>
    <row r="8237" spans="1:19" x14ac:dyDescent="0.2">
      <c r="A8237" s="7">
        <v>270580</v>
      </c>
      <c r="B8237" s="3">
        <v>28150</v>
      </c>
      <c r="C8237" s="3" t="s">
        <v>60</v>
      </c>
      <c r="D8237" s="2" t="s">
        <v>619</v>
      </c>
      <c r="E8237" s="3">
        <v>22</v>
      </c>
      <c r="F8237" s="17">
        <v>0</v>
      </c>
      <c r="G8237" s="17">
        <v>1</v>
      </c>
      <c r="H8237" s="17">
        <v>0</v>
      </c>
      <c r="I8237" s="7">
        <v>1.34</v>
      </c>
      <c r="J8237" s="7">
        <v>19</v>
      </c>
      <c r="K8237" s="4">
        <v>122</v>
      </c>
      <c r="L8237" s="5">
        <v>122.76519999999999</v>
      </c>
      <c r="M8237">
        <v>144329.89000000001</v>
      </c>
      <c r="N8237" s="3">
        <v>1</v>
      </c>
      <c r="O8237" s="50" t="e">
        <f>INDEX([1]Dados!$M$2:$N$26779,MATCH($P8237,[1]Dados!$N$2:$N$26779,),2)</f>
        <v>#N/A</v>
      </c>
      <c r="P8237">
        <v>182936</v>
      </c>
      <c r="Q8237" s="1">
        <v>37131</v>
      </c>
      <c r="R8237" s="1">
        <v>37139</v>
      </c>
      <c r="S8237" t="s">
        <v>1975</v>
      </c>
    </row>
    <row r="8238" spans="1:19" x14ac:dyDescent="0.2">
      <c r="A8238" s="7">
        <v>270580</v>
      </c>
      <c r="B8238" s="3">
        <v>28150</v>
      </c>
      <c r="C8238" s="3" t="s">
        <v>60</v>
      </c>
      <c r="D8238" s="2" t="s">
        <v>619</v>
      </c>
      <c r="E8238" s="3">
        <v>22</v>
      </c>
      <c r="F8238" s="17">
        <v>0</v>
      </c>
      <c r="G8238" s="17">
        <v>1</v>
      </c>
      <c r="H8238" s="17">
        <v>0</v>
      </c>
      <c r="I8238" s="7">
        <v>2.1</v>
      </c>
      <c r="J8238" s="7">
        <v>18</v>
      </c>
      <c r="K8238" s="4">
        <v>1203</v>
      </c>
      <c r="L8238" s="5">
        <v>1203.0829000000001</v>
      </c>
      <c r="M8238">
        <v>46198.04</v>
      </c>
      <c r="N8238" s="3">
        <v>1</v>
      </c>
      <c r="O8238" s="50" t="e">
        <f>INDEX([1]Dados!$M$2:$N$26779,MATCH($P8238,[1]Dados!$N$2:$N$26779,),2)</f>
        <v>#N/A</v>
      </c>
      <c r="P8238">
        <v>181687</v>
      </c>
      <c r="Q8238" s="1">
        <v>37131</v>
      </c>
      <c r="R8238" s="1">
        <v>37139</v>
      </c>
      <c r="S8238" t="s">
        <v>1779</v>
      </c>
    </row>
    <row r="8239" spans="1:19" x14ac:dyDescent="0.2">
      <c r="A8239" s="7">
        <v>270580</v>
      </c>
      <c r="B8239" s="3">
        <v>28150</v>
      </c>
      <c r="C8239" s="3" t="s">
        <v>60</v>
      </c>
      <c r="D8239" s="2" t="s">
        <v>619</v>
      </c>
      <c r="E8239" s="3">
        <v>22</v>
      </c>
      <c r="F8239" s="17">
        <v>0</v>
      </c>
      <c r="G8239" s="17">
        <v>1</v>
      </c>
      <c r="H8239" s="17">
        <v>0</v>
      </c>
      <c r="I8239" s="29">
        <v>2.1</v>
      </c>
      <c r="J8239" s="7">
        <v>13</v>
      </c>
      <c r="K8239" s="4">
        <v>1203</v>
      </c>
      <c r="L8239" s="5">
        <v>1203.0829000000001</v>
      </c>
      <c r="M8239">
        <v>46198.04</v>
      </c>
      <c r="N8239" s="3">
        <v>1</v>
      </c>
      <c r="O8239" s="50" t="e">
        <f>INDEX([1]Dados!$M$2:$N$26779,MATCH($P8239,[1]Dados!$N$2:$N$26779,),2)</f>
        <v>#N/A</v>
      </c>
      <c r="P8239">
        <v>181687</v>
      </c>
      <c r="Q8239" s="1">
        <v>37131</v>
      </c>
      <c r="R8239" s="1">
        <v>37139</v>
      </c>
      <c r="S8239" t="s">
        <v>1779</v>
      </c>
    </row>
    <row r="8240" spans="1:19" x14ac:dyDescent="0.2">
      <c r="A8240" s="7">
        <v>270580</v>
      </c>
      <c r="B8240" s="3">
        <v>28150</v>
      </c>
      <c r="C8240" s="3" t="s">
        <v>60</v>
      </c>
      <c r="D8240" s="2" t="s">
        <v>619</v>
      </c>
      <c r="E8240" s="3">
        <v>22</v>
      </c>
      <c r="F8240" s="17">
        <v>0</v>
      </c>
      <c r="G8240" s="17">
        <v>1</v>
      </c>
      <c r="H8240" s="17">
        <v>0</v>
      </c>
      <c r="I8240" s="7">
        <v>2.11</v>
      </c>
      <c r="J8240" s="7">
        <v>18</v>
      </c>
      <c r="K8240" s="4">
        <v>1203</v>
      </c>
      <c r="L8240" s="5">
        <v>1203.0829000000001</v>
      </c>
      <c r="M8240">
        <v>46198.04</v>
      </c>
      <c r="N8240" s="3">
        <v>1</v>
      </c>
      <c r="O8240" s="50" t="e">
        <f>INDEX([1]Dados!$M$2:$N$26779,MATCH($P8240,[1]Dados!$N$2:$N$26779,),2)</f>
        <v>#N/A</v>
      </c>
      <c r="P8240">
        <v>181687</v>
      </c>
      <c r="Q8240" s="1">
        <v>37131</v>
      </c>
      <c r="R8240" s="1">
        <v>37139</v>
      </c>
      <c r="S8240" t="s">
        <v>1779</v>
      </c>
    </row>
    <row r="8241" spans="1:19" x14ac:dyDescent="0.2">
      <c r="A8241" s="7">
        <v>270580</v>
      </c>
      <c r="B8241" s="3">
        <v>28150</v>
      </c>
      <c r="C8241" s="3" t="s">
        <v>60</v>
      </c>
      <c r="D8241" s="2" t="s">
        <v>619</v>
      </c>
      <c r="E8241" s="3">
        <v>22</v>
      </c>
      <c r="F8241" s="17">
        <v>0</v>
      </c>
      <c r="G8241" s="17">
        <v>1</v>
      </c>
      <c r="H8241" s="17">
        <v>0</v>
      </c>
      <c r="I8241" s="7">
        <v>2.12</v>
      </c>
      <c r="J8241" s="7">
        <v>20</v>
      </c>
      <c r="K8241" s="4">
        <v>1203</v>
      </c>
      <c r="L8241" s="5">
        <v>1203.0829000000001</v>
      </c>
      <c r="M8241">
        <v>46198.04</v>
      </c>
      <c r="N8241" s="3">
        <v>1</v>
      </c>
      <c r="O8241" s="50" t="e">
        <f>INDEX([1]Dados!$M$2:$N$26779,MATCH($P8241,[1]Dados!$N$2:$N$26779,),2)</f>
        <v>#N/A</v>
      </c>
      <c r="P8241">
        <v>181687</v>
      </c>
      <c r="Q8241" s="1">
        <v>37131</v>
      </c>
      <c r="R8241" s="1">
        <v>37139</v>
      </c>
      <c r="S8241" t="s">
        <v>1779</v>
      </c>
    </row>
    <row r="8242" spans="1:19" x14ac:dyDescent="0.2">
      <c r="A8242" s="7">
        <v>270580</v>
      </c>
      <c r="B8242" s="3">
        <v>28150</v>
      </c>
      <c r="C8242" s="3" t="s">
        <v>60</v>
      </c>
      <c r="D8242" s="2" t="s">
        <v>619</v>
      </c>
      <c r="E8242" s="3">
        <v>22</v>
      </c>
      <c r="F8242" s="17">
        <v>0</v>
      </c>
      <c r="G8242" s="17">
        <v>1</v>
      </c>
      <c r="H8242" s="17">
        <v>0</v>
      </c>
      <c r="I8242" s="7">
        <v>2.2000000000000002</v>
      </c>
      <c r="J8242" s="7">
        <v>18</v>
      </c>
      <c r="K8242" s="4">
        <v>1203</v>
      </c>
      <c r="L8242" s="5">
        <v>1203.0829000000001</v>
      </c>
      <c r="M8242">
        <v>46198.04</v>
      </c>
      <c r="N8242" s="3">
        <v>1</v>
      </c>
      <c r="O8242" s="50" t="e">
        <f>INDEX([1]Dados!$M$2:$N$26779,MATCH($P8242,[1]Dados!$N$2:$N$26779,),2)</f>
        <v>#N/A</v>
      </c>
      <c r="P8242">
        <v>181687</v>
      </c>
      <c r="Q8242" s="1">
        <v>37131</v>
      </c>
      <c r="R8242" s="1">
        <v>37139</v>
      </c>
      <c r="S8242" t="s">
        <v>1779</v>
      </c>
    </row>
    <row r="8243" spans="1:19" x14ac:dyDescent="0.2">
      <c r="A8243" s="7">
        <v>270580</v>
      </c>
      <c r="B8243" s="3">
        <v>28150</v>
      </c>
      <c r="C8243" s="3" t="s">
        <v>60</v>
      </c>
      <c r="D8243" s="2" t="s">
        <v>619</v>
      </c>
      <c r="E8243" s="3">
        <v>22</v>
      </c>
      <c r="F8243" s="17">
        <v>0</v>
      </c>
      <c r="G8243" s="17">
        <v>1</v>
      </c>
      <c r="H8243" s="17">
        <v>0</v>
      </c>
      <c r="I8243" s="7">
        <v>2.2999999999999998</v>
      </c>
      <c r="J8243" s="7">
        <v>17</v>
      </c>
      <c r="K8243" s="4">
        <v>1203</v>
      </c>
      <c r="L8243" s="5">
        <v>1203.0829000000001</v>
      </c>
      <c r="M8243">
        <v>46198.04</v>
      </c>
      <c r="N8243" s="3">
        <v>1</v>
      </c>
      <c r="O8243" s="50" t="e">
        <f>INDEX([1]Dados!$M$2:$N$26779,MATCH($P8243,[1]Dados!$N$2:$N$26779,),2)</f>
        <v>#N/A</v>
      </c>
      <c r="P8243">
        <v>181687</v>
      </c>
      <c r="Q8243" s="1">
        <v>37131</v>
      </c>
      <c r="R8243" s="1">
        <v>37139</v>
      </c>
      <c r="S8243" t="s">
        <v>1779</v>
      </c>
    </row>
    <row r="8244" spans="1:19" x14ac:dyDescent="0.2">
      <c r="A8244" s="7">
        <v>270580</v>
      </c>
      <c r="B8244" s="3">
        <v>28150</v>
      </c>
      <c r="C8244" s="3" t="s">
        <v>60</v>
      </c>
      <c r="D8244" s="2" t="s">
        <v>619</v>
      </c>
      <c r="E8244" s="3">
        <v>22</v>
      </c>
      <c r="F8244" s="17">
        <v>0</v>
      </c>
      <c r="G8244" s="17">
        <v>1</v>
      </c>
      <c r="H8244" s="17">
        <v>0</v>
      </c>
      <c r="I8244" s="7">
        <v>2.4</v>
      </c>
      <c r="J8244" s="7">
        <v>18</v>
      </c>
      <c r="K8244" s="4">
        <v>1203</v>
      </c>
      <c r="L8244" s="5">
        <v>1203.0829000000001</v>
      </c>
      <c r="M8244">
        <v>46198.04</v>
      </c>
      <c r="N8244" s="3">
        <v>1</v>
      </c>
      <c r="O8244" s="50" t="e">
        <f>INDEX([1]Dados!$M$2:$N$26779,MATCH($P8244,[1]Dados!$N$2:$N$26779,),2)</f>
        <v>#N/A</v>
      </c>
      <c r="P8244">
        <v>181687</v>
      </c>
      <c r="Q8244" s="1">
        <v>37131</v>
      </c>
      <c r="R8244" s="1">
        <v>37139</v>
      </c>
      <c r="S8244" t="s">
        <v>1779</v>
      </c>
    </row>
    <row r="8245" spans="1:19" x14ac:dyDescent="0.2">
      <c r="A8245" s="7">
        <v>270580</v>
      </c>
      <c r="B8245" s="3">
        <v>28150</v>
      </c>
      <c r="C8245" s="3" t="s">
        <v>60</v>
      </c>
      <c r="D8245" s="2" t="s">
        <v>619</v>
      </c>
      <c r="E8245" s="3">
        <v>22</v>
      </c>
      <c r="F8245" s="17">
        <v>0</v>
      </c>
      <c r="G8245" s="17">
        <v>1</v>
      </c>
      <c r="H8245" s="17">
        <v>0</v>
      </c>
      <c r="I8245" s="7">
        <v>2.5</v>
      </c>
      <c r="J8245" s="7">
        <v>13</v>
      </c>
      <c r="K8245" s="4">
        <v>1203</v>
      </c>
      <c r="L8245" s="5">
        <v>1203.0829000000001</v>
      </c>
      <c r="M8245">
        <v>46198.04</v>
      </c>
      <c r="N8245" s="3">
        <v>1</v>
      </c>
      <c r="O8245" s="50" t="e">
        <f>INDEX([1]Dados!$M$2:$N$26779,MATCH($P8245,[1]Dados!$N$2:$N$26779,),2)</f>
        <v>#N/A</v>
      </c>
      <c r="P8245">
        <v>181687</v>
      </c>
      <c r="Q8245" s="1">
        <v>37131</v>
      </c>
      <c r="R8245" s="1">
        <v>37139</v>
      </c>
      <c r="S8245" t="s">
        <v>1779</v>
      </c>
    </row>
    <row r="8246" spans="1:19" x14ac:dyDescent="0.2">
      <c r="A8246" s="7">
        <v>270580</v>
      </c>
      <c r="B8246" s="3">
        <v>28150</v>
      </c>
      <c r="C8246" s="3" t="s">
        <v>60</v>
      </c>
      <c r="D8246" s="2" t="s">
        <v>619</v>
      </c>
      <c r="E8246" s="3">
        <v>22</v>
      </c>
      <c r="F8246" s="17">
        <v>0</v>
      </c>
      <c r="G8246" s="17">
        <v>1</v>
      </c>
      <c r="H8246" s="17">
        <v>0</v>
      </c>
      <c r="I8246" s="7">
        <v>2.6</v>
      </c>
      <c r="J8246" s="7">
        <v>14</v>
      </c>
      <c r="K8246" s="4">
        <v>1203</v>
      </c>
      <c r="L8246" s="5">
        <v>1203.0829000000001</v>
      </c>
      <c r="M8246">
        <v>46198.04</v>
      </c>
      <c r="N8246" s="3">
        <v>1</v>
      </c>
      <c r="O8246" s="50" t="e">
        <f>INDEX([1]Dados!$M$2:$N$26779,MATCH($P8246,[1]Dados!$N$2:$N$26779,),2)</f>
        <v>#N/A</v>
      </c>
      <c r="P8246">
        <v>181687</v>
      </c>
      <c r="Q8246" s="1">
        <v>37131</v>
      </c>
      <c r="R8246" s="1">
        <v>37139</v>
      </c>
      <c r="S8246" t="s">
        <v>1779</v>
      </c>
    </row>
    <row r="8247" spans="1:19" x14ac:dyDescent="0.2">
      <c r="A8247" s="7">
        <v>270580</v>
      </c>
      <c r="B8247" s="3">
        <v>28150</v>
      </c>
      <c r="C8247" s="3" t="s">
        <v>60</v>
      </c>
      <c r="D8247" s="2" t="s">
        <v>619</v>
      </c>
      <c r="E8247" s="3">
        <v>22</v>
      </c>
      <c r="F8247" s="17">
        <v>0</v>
      </c>
      <c r="G8247" s="17">
        <v>1</v>
      </c>
      <c r="H8247" s="17">
        <v>0</v>
      </c>
      <c r="I8247" s="7">
        <v>2.7</v>
      </c>
      <c r="J8247" s="7">
        <v>13</v>
      </c>
      <c r="K8247" s="4">
        <v>1203</v>
      </c>
      <c r="L8247" s="5">
        <v>1203.0829000000001</v>
      </c>
      <c r="M8247">
        <v>46198.04</v>
      </c>
      <c r="N8247" s="3">
        <v>1</v>
      </c>
      <c r="O8247" s="50" t="e">
        <f>INDEX([1]Dados!$M$2:$N$26779,MATCH($P8247,[1]Dados!$N$2:$N$26779,),2)</f>
        <v>#N/A</v>
      </c>
      <c r="P8247">
        <v>181687</v>
      </c>
      <c r="Q8247" s="1">
        <v>37131</v>
      </c>
      <c r="R8247" s="1">
        <v>37139</v>
      </c>
      <c r="S8247" t="s">
        <v>1779</v>
      </c>
    </row>
    <row r="8248" spans="1:19" x14ac:dyDescent="0.2">
      <c r="A8248" s="7">
        <v>270580</v>
      </c>
      <c r="B8248" s="3">
        <v>28150</v>
      </c>
      <c r="C8248" s="3" t="s">
        <v>60</v>
      </c>
      <c r="D8248" s="2" t="s">
        <v>619</v>
      </c>
      <c r="E8248" s="3">
        <v>22</v>
      </c>
      <c r="F8248" s="17">
        <v>0</v>
      </c>
      <c r="G8248" s="17">
        <v>1</v>
      </c>
      <c r="H8248" s="17">
        <v>0</v>
      </c>
      <c r="I8248" s="7">
        <v>2.8</v>
      </c>
      <c r="J8248" s="7">
        <v>12</v>
      </c>
      <c r="K8248" s="4">
        <v>1203</v>
      </c>
      <c r="L8248" s="5">
        <v>1203.0829000000001</v>
      </c>
      <c r="M8248">
        <v>46198.04</v>
      </c>
      <c r="N8248" s="3">
        <v>1</v>
      </c>
      <c r="O8248" s="50" t="e">
        <f>INDEX([1]Dados!$M$2:$N$26779,MATCH($P8248,[1]Dados!$N$2:$N$26779,),2)</f>
        <v>#N/A</v>
      </c>
      <c r="P8248">
        <v>181687</v>
      </c>
      <c r="Q8248" s="1">
        <v>37131</v>
      </c>
      <c r="R8248" s="1">
        <v>37139</v>
      </c>
      <c r="S8248" t="s">
        <v>1779</v>
      </c>
    </row>
    <row r="8249" spans="1:19" x14ac:dyDescent="0.2">
      <c r="A8249" s="7">
        <v>270580</v>
      </c>
      <c r="B8249" s="3">
        <v>28150</v>
      </c>
      <c r="C8249" s="3" t="s">
        <v>60</v>
      </c>
      <c r="D8249" s="2" t="s">
        <v>619</v>
      </c>
      <c r="E8249" s="3">
        <v>22</v>
      </c>
      <c r="F8249" s="17">
        <v>0</v>
      </c>
      <c r="G8249" s="17">
        <v>1</v>
      </c>
      <c r="H8249" s="17">
        <v>0</v>
      </c>
      <c r="I8249" s="7">
        <v>2.9</v>
      </c>
      <c r="J8249" s="7">
        <v>18</v>
      </c>
      <c r="K8249" s="4">
        <v>1203</v>
      </c>
      <c r="L8249" s="5">
        <v>1203.0829000000001</v>
      </c>
      <c r="M8249">
        <v>46198.04</v>
      </c>
      <c r="N8249" s="3">
        <v>1</v>
      </c>
      <c r="O8249" s="50" t="e">
        <f>INDEX([1]Dados!$M$2:$N$26779,MATCH($P8249,[1]Dados!$N$2:$N$26779,),2)</f>
        <v>#N/A</v>
      </c>
      <c r="P8249">
        <v>181687</v>
      </c>
      <c r="Q8249" s="1">
        <v>37131</v>
      </c>
      <c r="R8249" s="1">
        <v>37139</v>
      </c>
      <c r="S8249" t="s">
        <v>1779</v>
      </c>
    </row>
    <row r="8250" spans="1:19" x14ac:dyDescent="0.2">
      <c r="A8250" s="7">
        <v>270580</v>
      </c>
      <c r="B8250" s="3">
        <v>28150</v>
      </c>
      <c r="C8250" s="3" t="s">
        <v>60</v>
      </c>
      <c r="D8250" s="2" t="s">
        <v>619</v>
      </c>
      <c r="E8250" s="3">
        <v>22</v>
      </c>
      <c r="F8250" s="17">
        <v>0</v>
      </c>
      <c r="G8250" s="17">
        <v>1</v>
      </c>
      <c r="H8250" s="17">
        <v>0</v>
      </c>
      <c r="I8250" s="7">
        <v>3.1</v>
      </c>
      <c r="J8250" s="7">
        <v>20</v>
      </c>
      <c r="K8250" s="4">
        <v>1214</v>
      </c>
      <c r="L8250" s="5">
        <v>1214.0587</v>
      </c>
      <c r="M8250">
        <v>164950.5</v>
      </c>
      <c r="N8250" s="3">
        <v>1</v>
      </c>
      <c r="O8250" s="50" t="e">
        <f>INDEX([1]Dados!$M$2:$N$26779,MATCH($P8250,[1]Dados!$N$2:$N$26779,),2)</f>
        <v>#N/A</v>
      </c>
      <c r="P8250">
        <v>181627</v>
      </c>
      <c r="Q8250" s="1">
        <v>37131</v>
      </c>
      <c r="R8250" s="1">
        <v>37139</v>
      </c>
      <c r="S8250" t="s">
        <v>1784</v>
      </c>
    </row>
    <row r="8251" spans="1:19" x14ac:dyDescent="0.2">
      <c r="A8251" s="7">
        <v>270580</v>
      </c>
      <c r="B8251" s="3">
        <v>28150</v>
      </c>
      <c r="C8251" s="3" t="s">
        <v>60</v>
      </c>
      <c r="D8251" s="2" t="s">
        <v>619</v>
      </c>
      <c r="E8251" s="3">
        <v>22</v>
      </c>
      <c r="F8251" s="17">
        <v>0</v>
      </c>
      <c r="G8251" s="17">
        <v>1</v>
      </c>
      <c r="H8251" s="17">
        <v>0</v>
      </c>
      <c r="I8251" s="29">
        <v>3.1</v>
      </c>
      <c r="J8251" s="7">
        <v>1</v>
      </c>
      <c r="K8251" s="4">
        <v>1214</v>
      </c>
      <c r="L8251" s="5">
        <v>1214.0587</v>
      </c>
      <c r="M8251">
        <v>164950.5</v>
      </c>
      <c r="N8251" s="3">
        <v>1</v>
      </c>
      <c r="O8251" s="50" t="e">
        <f>INDEX([1]Dados!$M$2:$N$26779,MATCH($P8251,[1]Dados!$N$2:$N$26779,),2)</f>
        <v>#N/A</v>
      </c>
      <c r="P8251">
        <v>181627</v>
      </c>
      <c r="Q8251" s="1">
        <v>37131</v>
      </c>
      <c r="R8251" s="1">
        <v>37139</v>
      </c>
      <c r="S8251" t="s">
        <v>1784</v>
      </c>
    </row>
    <row r="8252" spans="1:19" x14ac:dyDescent="0.2">
      <c r="A8252" s="7">
        <v>270580</v>
      </c>
      <c r="B8252" s="3">
        <v>28150</v>
      </c>
      <c r="C8252" s="3" t="s">
        <v>60</v>
      </c>
      <c r="D8252" s="2" t="s">
        <v>619</v>
      </c>
      <c r="E8252" s="3">
        <v>22</v>
      </c>
      <c r="F8252" s="17">
        <v>0</v>
      </c>
      <c r="G8252" s="17">
        <v>1</v>
      </c>
      <c r="H8252" s="17">
        <v>0</v>
      </c>
      <c r="I8252" s="7">
        <v>3.11</v>
      </c>
      <c r="J8252" s="7">
        <v>15</v>
      </c>
      <c r="K8252" s="4">
        <v>1214</v>
      </c>
      <c r="L8252" s="5">
        <v>1214.0587</v>
      </c>
      <c r="M8252">
        <v>164950.5</v>
      </c>
      <c r="N8252" s="3">
        <v>1</v>
      </c>
      <c r="O8252" s="50" t="e">
        <f>INDEX([1]Dados!$M$2:$N$26779,MATCH($P8252,[1]Dados!$N$2:$N$26779,),2)</f>
        <v>#N/A</v>
      </c>
      <c r="P8252">
        <v>181627</v>
      </c>
      <c r="Q8252" s="1">
        <v>37131</v>
      </c>
      <c r="R8252" s="1">
        <v>37139</v>
      </c>
      <c r="S8252" t="s">
        <v>1784</v>
      </c>
    </row>
    <row r="8253" spans="1:19" x14ac:dyDescent="0.2">
      <c r="A8253" s="7">
        <v>270580</v>
      </c>
      <c r="B8253" s="3">
        <v>28150</v>
      </c>
      <c r="C8253" s="3" t="s">
        <v>60</v>
      </c>
      <c r="D8253" s="2" t="s">
        <v>619</v>
      </c>
      <c r="E8253" s="3">
        <v>22</v>
      </c>
      <c r="F8253" s="17">
        <v>0</v>
      </c>
      <c r="G8253" s="17">
        <v>1</v>
      </c>
      <c r="H8253" s="17">
        <v>0</v>
      </c>
      <c r="I8253" s="7">
        <v>3.2</v>
      </c>
      <c r="J8253" s="7">
        <v>2</v>
      </c>
      <c r="K8253" s="4">
        <v>1214</v>
      </c>
      <c r="L8253" s="5">
        <v>1214.0587</v>
      </c>
      <c r="M8253">
        <v>164950.5</v>
      </c>
      <c r="N8253" s="3">
        <v>1</v>
      </c>
      <c r="O8253" s="50" t="e">
        <f>INDEX([1]Dados!$M$2:$N$26779,MATCH($P8253,[1]Dados!$N$2:$N$26779,),2)</f>
        <v>#N/A</v>
      </c>
      <c r="P8253">
        <v>181627</v>
      </c>
      <c r="Q8253" s="1">
        <v>37131</v>
      </c>
      <c r="R8253" s="1">
        <v>37139</v>
      </c>
      <c r="S8253" t="s">
        <v>1784</v>
      </c>
    </row>
    <row r="8254" spans="1:19" x14ac:dyDescent="0.2">
      <c r="A8254" s="7">
        <v>270580</v>
      </c>
      <c r="B8254" s="3">
        <v>28150</v>
      </c>
      <c r="C8254" s="3" t="s">
        <v>60</v>
      </c>
      <c r="D8254" s="2" t="s">
        <v>619</v>
      </c>
      <c r="E8254" s="3">
        <v>22</v>
      </c>
      <c r="F8254" s="17">
        <v>0</v>
      </c>
      <c r="G8254" s="17">
        <v>1</v>
      </c>
      <c r="H8254" s="17">
        <v>0</v>
      </c>
      <c r="I8254" s="7">
        <v>3.3</v>
      </c>
      <c r="J8254" s="7">
        <v>13</v>
      </c>
      <c r="K8254" s="4">
        <v>1214</v>
      </c>
      <c r="L8254" s="5">
        <v>1214.0587</v>
      </c>
      <c r="M8254">
        <v>164950.5</v>
      </c>
      <c r="N8254" s="3">
        <v>1</v>
      </c>
      <c r="O8254" s="50" t="e">
        <f>INDEX([1]Dados!$M$2:$N$26779,MATCH($P8254,[1]Dados!$N$2:$N$26779,),2)</f>
        <v>#N/A</v>
      </c>
      <c r="P8254">
        <v>181627</v>
      </c>
      <c r="Q8254" s="1">
        <v>37131</v>
      </c>
      <c r="R8254" s="1">
        <v>37139</v>
      </c>
      <c r="S8254" t="s">
        <v>1784</v>
      </c>
    </row>
    <row r="8255" spans="1:19" x14ac:dyDescent="0.2">
      <c r="A8255" s="7">
        <v>270580</v>
      </c>
      <c r="B8255" s="3">
        <v>28150</v>
      </c>
      <c r="C8255" s="3" t="s">
        <v>60</v>
      </c>
      <c r="D8255" s="2" t="s">
        <v>619</v>
      </c>
      <c r="E8255" s="3">
        <v>22</v>
      </c>
      <c r="F8255" s="17">
        <v>0</v>
      </c>
      <c r="G8255" s="17">
        <v>1</v>
      </c>
      <c r="H8255" s="17">
        <v>0</v>
      </c>
      <c r="I8255" s="7">
        <v>3.4</v>
      </c>
      <c r="J8255" s="7">
        <v>25</v>
      </c>
      <c r="K8255" s="4">
        <v>1214</v>
      </c>
      <c r="L8255" s="5">
        <v>1214.0587</v>
      </c>
      <c r="M8255">
        <v>164950.5</v>
      </c>
      <c r="N8255" s="3">
        <v>1</v>
      </c>
      <c r="O8255" s="50" t="e">
        <f>INDEX([1]Dados!$M$2:$N$26779,MATCH($P8255,[1]Dados!$N$2:$N$26779,),2)</f>
        <v>#N/A</v>
      </c>
      <c r="P8255">
        <v>181627</v>
      </c>
      <c r="Q8255" s="1">
        <v>37131</v>
      </c>
      <c r="R8255" s="1">
        <v>37139</v>
      </c>
      <c r="S8255" t="s">
        <v>1784</v>
      </c>
    </row>
    <row r="8256" spans="1:19" x14ac:dyDescent="0.2">
      <c r="A8256" s="7">
        <v>270580</v>
      </c>
      <c r="B8256" s="3">
        <v>28150</v>
      </c>
      <c r="C8256" s="3" t="s">
        <v>60</v>
      </c>
      <c r="D8256" s="2" t="s">
        <v>619</v>
      </c>
      <c r="E8256" s="3">
        <v>22</v>
      </c>
      <c r="F8256" s="17">
        <v>0</v>
      </c>
      <c r="G8256" s="17">
        <v>1</v>
      </c>
      <c r="H8256" s="17">
        <v>0</v>
      </c>
      <c r="I8256" s="7">
        <v>3.5</v>
      </c>
      <c r="J8256" s="7">
        <v>32</v>
      </c>
      <c r="K8256" s="4">
        <v>1214</v>
      </c>
      <c r="L8256" s="5">
        <v>1214.0587</v>
      </c>
      <c r="M8256">
        <v>164950.5</v>
      </c>
      <c r="N8256" s="3">
        <v>1</v>
      </c>
      <c r="O8256" s="50" t="e">
        <f>INDEX([1]Dados!$M$2:$N$26779,MATCH($P8256,[1]Dados!$N$2:$N$26779,),2)</f>
        <v>#N/A</v>
      </c>
      <c r="P8256">
        <v>181627</v>
      </c>
      <c r="Q8256" s="1">
        <v>37131</v>
      </c>
      <c r="R8256" s="1">
        <v>37139</v>
      </c>
      <c r="S8256" t="s">
        <v>1784</v>
      </c>
    </row>
    <row r="8257" spans="1:19" x14ac:dyDescent="0.2">
      <c r="A8257" s="7">
        <v>270580</v>
      </c>
      <c r="B8257" s="3">
        <v>28150</v>
      </c>
      <c r="C8257" s="3" t="s">
        <v>60</v>
      </c>
      <c r="D8257" s="2" t="s">
        <v>619</v>
      </c>
      <c r="E8257" s="3">
        <v>22</v>
      </c>
      <c r="F8257" s="17">
        <v>0</v>
      </c>
      <c r="G8257" s="17">
        <v>1</v>
      </c>
      <c r="H8257" s="17">
        <v>0</v>
      </c>
      <c r="I8257" s="7">
        <v>3.6</v>
      </c>
      <c r="J8257" s="7">
        <v>15</v>
      </c>
      <c r="K8257" s="4">
        <v>1214</v>
      </c>
      <c r="L8257" s="5">
        <v>1214.0587</v>
      </c>
      <c r="M8257">
        <v>164950.5</v>
      </c>
      <c r="N8257" s="3">
        <v>1</v>
      </c>
      <c r="O8257" s="50" t="e">
        <f>INDEX([1]Dados!$M$2:$N$26779,MATCH($P8257,[1]Dados!$N$2:$N$26779,),2)</f>
        <v>#N/A</v>
      </c>
      <c r="P8257">
        <v>181627</v>
      </c>
      <c r="Q8257" s="1">
        <v>37131</v>
      </c>
      <c r="R8257" s="1">
        <v>37139</v>
      </c>
      <c r="S8257" t="s">
        <v>1784</v>
      </c>
    </row>
    <row r="8258" spans="1:19" x14ac:dyDescent="0.2">
      <c r="A8258" s="7">
        <v>270580</v>
      </c>
      <c r="B8258" s="3">
        <v>28150</v>
      </c>
      <c r="C8258" s="3" t="s">
        <v>60</v>
      </c>
      <c r="D8258" s="2" t="s">
        <v>619</v>
      </c>
      <c r="E8258" s="3">
        <v>22</v>
      </c>
      <c r="F8258" s="17">
        <v>0</v>
      </c>
      <c r="G8258" s="17">
        <v>1</v>
      </c>
      <c r="H8258" s="17">
        <v>0</v>
      </c>
      <c r="I8258" s="7">
        <v>3.7</v>
      </c>
      <c r="J8258" s="7">
        <v>25</v>
      </c>
      <c r="K8258" s="4">
        <v>1214</v>
      </c>
      <c r="L8258" s="5">
        <v>1214.0587</v>
      </c>
      <c r="M8258">
        <v>164950.5</v>
      </c>
      <c r="N8258" s="3">
        <v>1</v>
      </c>
      <c r="O8258" s="50" t="e">
        <f>INDEX([1]Dados!$M$2:$N$26779,MATCH($P8258,[1]Dados!$N$2:$N$26779,),2)</f>
        <v>#N/A</v>
      </c>
      <c r="P8258">
        <v>181627</v>
      </c>
      <c r="Q8258" s="1">
        <v>37131</v>
      </c>
      <c r="R8258" s="1">
        <v>37139</v>
      </c>
      <c r="S8258" t="s">
        <v>1784</v>
      </c>
    </row>
    <row r="8259" spans="1:19" x14ac:dyDescent="0.2">
      <c r="A8259" s="7">
        <v>270580</v>
      </c>
      <c r="B8259" s="3">
        <v>28150</v>
      </c>
      <c r="C8259" s="3" t="s">
        <v>60</v>
      </c>
      <c r="D8259" s="2" t="s">
        <v>619</v>
      </c>
      <c r="E8259" s="3">
        <v>22</v>
      </c>
      <c r="F8259" s="17">
        <v>0</v>
      </c>
      <c r="G8259" s="17">
        <v>1</v>
      </c>
      <c r="H8259" s="17">
        <v>0</v>
      </c>
      <c r="I8259" s="7">
        <v>3.8</v>
      </c>
      <c r="J8259" s="7">
        <v>0</v>
      </c>
      <c r="K8259" s="4">
        <v>1214</v>
      </c>
      <c r="L8259" s="5">
        <v>1214.0587</v>
      </c>
      <c r="M8259">
        <v>164950.5</v>
      </c>
      <c r="N8259" s="3">
        <v>1</v>
      </c>
      <c r="O8259" s="50" t="e">
        <f>INDEX([1]Dados!$M$2:$N$26779,MATCH($P8259,[1]Dados!$N$2:$N$26779,),2)</f>
        <v>#N/A</v>
      </c>
      <c r="P8259">
        <v>181627</v>
      </c>
      <c r="Q8259" s="1">
        <v>37131</v>
      </c>
      <c r="R8259" s="1">
        <v>37139</v>
      </c>
      <c r="S8259" t="s">
        <v>1784</v>
      </c>
    </row>
    <row r="8260" spans="1:19" x14ac:dyDescent="0.2">
      <c r="A8260" s="7">
        <v>270580</v>
      </c>
      <c r="B8260" s="3">
        <v>28150</v>
      </c>
      <c r="C8260" s="3" t="s">
        <v>60</v>
      </c>
      <c r="D8260" s="2" t="s">
        <v>619</v>
      </c>
      <c r="E8260" s="3">
        <v>22</v>
      </c>
      <c r="F8260" s="17">
        <v>0</v>
      </c>
      <c r="G8260" s="17">
        <v>1</v>
      </c>
      <c r="H8260" s="17">
        <v>0</v>
      </c>
      <c r="I8260" s="7">
        <v>3.9</v>
      </c>
      <c r="J8260" s="7">
        <v>20</v>
      </c>
      <c r="K8260" s="4">
        <v>1214</v>
      </c>
      <c r="L8260" s="5">
        <v>1214.0587</v>
      </c>
      <c r="M8260">
        <v>164950.5</v>
      </c>
      <c r="N8260" s="3">
        <v>1</v>
      </c>
      <c r="O8260" s="50" t="e">
        <f>INDEX([1]Dados!$M$2:$N$26779,MATCH($P8260,[1]Dados!$N$2:$N$26779,),2)</f>
        <v>#N/A</v>
      </c>
      <c r="P8260">
        <v>181627</v>
      </c>
      <c r="Q8260" s="1">
        <v>37131</v>
      </c>
      <c r="R8260" s="1">
        <v>37139</v>
      </c>
      <c r="S8260" t="s">
        <v>1784</v>
      </c>
    </row>
    <row r="8261" spans="1:19" x14ac:dyDescent="0.2">
      <c r="A8261" s="7">
        <v>270580</v>
      </c>
      <c r="B8261" s="3">
        <v>28150</v>
      </c>
      <c r="C8261" s="3" t="s">
        <v>60</v>
      </c>
      <c r="D8261" s="2" t="s">
        <v>619</v>
      </c>
      <c r="E8261" s="3">
        <v>22</v>
      </c>
      <c r="F8261" s="17">
        <v>0</v>
      </c>
      <c r="G8261" s="17">
        <v>1</v>
      </c>
      <c r="H8261" s="17">
        <v>0</v>
      </c>
      <c r="I8261" s="7">
        <v>3.12</v>
      </c>
      <c r="J8261" s="7">
        <v>24</v>
      </c>
      <c r="K8261" s="4">
        <v>1214</v>
      </c>
      <c r="L8261" s="5">
        <v>1214.0589</v>
      </c>
      <c r="M8261">
        <v>656150</v>
      </c>
      <c r="N8261" s="3">
        <v>1</v>
      </c>
      <c r="O8261" s="50" t="e">
        <f>INDEX([1]Dados!$M$2:$N$26779,MATCH($P8261,[1]Dados!$N$2:$N$26779,),2)</f>
        <v>#N/A</v>
      </c>
      <c r="P8261">
        <v>182654</v>
      </c>
      <c r="Q8261" s="1">
        <v>37131</v>
      </c>
      <c r="R8261" s="1">
        <v>37139</v>
      </c>
      <c r="S8261" t="s">
        <v>1785</v>
      </c>
    </row>
    <row r="8262" spans="1:19" x14ac:dyDescent="0.2">
      <c r="A8262" s="7">
        <v>270580</v>
      </c>
      <c r="B8262" s="3">
        <v>28150</v>
      </c>
      <c r="C8262" s="3" t="s">
        <v>60</v>
      </c>
      <c r="D8262" s="2" t="s">
        <v>619</v>
      </c>
      <c r="E8262" s="3">
        <v>22</v>
      </c>
      <c r="F8262" s="17">
        <v>0</v>
      </c>
      <c r="G8262" s="17">
        <v>1</v>
      </c>
      <c r="H8262" s="17">
        <v>0</v>
      </c>
      <c r="I8262" s="7">
        <v>3.13</v>
      </c>
      <c r="J8262" s="7">
        <v>20</v>
      </c>
      <c r="K8262" s="4">
        <v>1214</v>
      </c>
      <c r="L8262" s="5">
        <v>1214.0589</v>
      </c>
      <c r="M8262">
        <v>656150</v>
      </c>
      <c r="N8262" s="3">
        <v>1</v>
      </c>
      <c r="O8262" s="50" t="e">
        <f>INDEX([1]Dados!$M$2:$N$26779,MATCH($P8262,[1]Dados!$N$2:$N$26779,),2)</f>
        <v>#N/A</v>
      </c>
      <c r="P8262">
        <v>182654</v>
      </c>
      <c r="Q8262" s="1">
        <v>37131</v>
      </c>
      <c r="R8262" s="1">
        <v>37139</v>
      </c>
      <c r="S8262" t="s">
        <v>1785</v>
      </c>
    </row>
    <row r="8263" spans="1:19" x14ac:dyDescent="0.2">
      <c r="A8263" s="7">
        <v>270580</v>
      </c>
      <c r="B8263" s="3">
        <v>28150</v>
      </c>
      <c r="C8263" s="3" t="s">
        <v>60</v>
      </c>
      <c r="D8263" s="2" t="s">
        <v>619</v>
      </c>
      <c r="E8263" s="3">
        <v>22</v>
      </c>
      <c r="F8263" s="17">
        <v>0</v>
      </c>
      <c r="G8263" s="17">
        <v>1</v>
      </c>
      <c r="H8263" s="17">
        <v>0</v>
      </c>
      <c r="I8263" s="7">
        <v>3.14</v>
      </c>
      <c r="J8263" s="7">
        <v>25</v>
      </c>
      <c r="K8263" s="4">
        <v>1214</v>
      </c>
      <c r="L8263" s="5">
        <v>1214.0589</v>
      </c>
      <c r="M8263">
        <v>656150</v>
      </c>
      <c r="N8263" s="3">
        <v>1</v>
      </c>
      <c r="O8263" s="50" t="e">
        <f>INDEX([1]Dados!$M$2:$N$26779,MATCH($P8263,[1]Dados!$N$2:$N$26779,),2)</f>
        <v>#N/A</v>
      </c>
      <c r="P8263">
        <v>182654</v>
      </c>
      <c r="Q8263" s="1">
        <v>37131</v>
      </c>
      <c r="R8263" s="1">
        <v>37139</v>
      </c>
      <c r="S8263" t="s">
        <v>1785</v>
      </c>
    </row>
    <row r="8264" spans="1:19" x14ac:dyDescent="0.2">
      <c r="A8264" s="7">
        <v>270580</v>
      </c>
      <c r="B8264" s="3">
        <v>28150</v>
      </c>
      <c r="C8264" s="3" t="s">
        <v>60</v>
      </c>
      <c r="D8264" s="2" t="s">
        <v>619</v>
      </c>
      <c r="E8264" s="3">
        <v>22</v>
      </c>
      <c r="F8264" s="17">
        <v>0</v>
      </c>
      <c r="G8264" s="17">
        <v>1</v>
      </c>
      <c r="H8264" s="17">
        <v>0</v>
      </c>
      <c r="I8264" s="7">
        <v>3.15</v>
      </c>
      <c r="J8264" s="7">
        <v>20</v>
      </c>
      <c r="K8264" s="4">
        <v>1214</v>
      </c>
      <c r="L8264" s="5">
        <v>1214.0589</v>
      </c>
      <c r="M8264">
        <v>656150</v>
      </c>
      <c r="N8264" s="3">
        <v>1</v>
      </c>
      <c r="O8264" s="50" t="e">
        <f>INDEX([1]Dados!$M$2:$N$26779,MATCH($P8264,[1]Dados!$N$2:$N$26779,),2)</f>
        <v>#N/A</v>
      </c>
      <c r="P8264">
        <v>182654</v>
      </c>
      <c r="Q8264" s="1">
        <v>37131</v>
      </c>
      <c r="R8264" s="1">
        <v>37139</v>
      </c>
      <c r="S8264" t="s">
        <v>1785</v>
      </c>
    </row>
    <row r="8265" spans="1:19" x14ac:dyDescent="0.2">
      <c r="A8265" s="7">
        <v>270580</v>
      </c>
      <c r="B8265" s="3">
        <v>28150</v>
      </c>
      <c r="C8265" s="3" t="s">
        <v>60</v>
      </c>
      <c r="D8265" s="2" t="s">
        <v>619</v>
      </c>
      <c r="E8265" s="3">
        <v>22</v>
      </c>
      <c r="F8265" s="17">
        <v>0</v>
      </c>
      <c r="G8265" s="17">
        <v>1</v>
      </c>
      <c r="H8265" s="17">
        <v>0</v>
      </c>
      <c r="I8265" s="7">
        <v>3.16</v>
      </c>
      <c r="J8265" s="7">
        <v>32</v>
      </c>
      <c r="K8265" s="4">
        <v>1214</v>
      </c>
      <c r="L8265" s="5">
        <v>1214.0589</v>
      </c>
      <c r="M8265">
        <v>656150</v>
      </c>
      <c r="N8265" s="3">
        <v>1</v>
      </c>
      <c r="O8265" s="50" t="e">
        <f>INDEX([1]Dados!$M$2:$N$26779,MATCH($P8265,[1]Dados!$N$2:$N$26779,),2)</f>
        <v>#N/A</v>
      </c>
      <c r="P8265">
        <v>182654</v>
      </c>
      <c r="Q8265" s="1">
        <v>37131</v>
      </c>
      <c r="R8265" s="1">
        <v>37139</v>
      </c>
      <c r="S8265" t="s">
        <v>1785</v>
      </c>
    </row>
    <row r="8266" spans="1:19" x14ac:dyDescent="0.2">
      <c r="A8266" s="7">
        <v>270580</v>
      </c>
      <c r="B8266" s="3">
        <v>28150</v>
      </c>
      <c r="C8266" s="3" t="s">
        <v>60</v>
      </c>
      <c r="D8266" s="2" t="s">
        <v>619</v>
      </c>
      <c r="E8266" s="3">
        <v>22</v>
      </c>
      <c r="F8266" s="17">
        <v>0</v>
      </c>
      <c r="G8266" s="17">
        <v>1</v>
      </c>
      <c r="H8266" s="17">
        <v>0</v>
      </c>
      <c r="I8266" s="7">
        <v>3.17</v>
      </c>
      <c r="J8266" s="7">
        <v>32</v>
      </c>
      <c r="K8266" s="4">
        <v>1214</v>
      </c>
      <c r="L8266" s="5">
        <v>1214.0589</v>
      </c>
      <c r="M8266">
        <v>656150</v>
      </c>
      <c r="N8266" s="3">
        <v>1</v>
      </c>
      <c r="O8266" s="50" t="e">
        <f>INDEX([1]Dados!$M$2:$N$26779,MATCH($P8266,[1]Dados!$N$2:$N$26779,),2)</f>
        <v>#N/A</v>
      </c>
      <c r="P8266">
        <v>182654</v>
      </c>
      <c r="Q8266" s="1">
        <v>37131</v>
      </c>
      <c r="R8266" s="1">
        <v>37139</v>
      </c>
      <c r="S8266" t="s">
        <v>1785</v>
      </c>
    </row>
    <row r="8267" spans="1:19" x14ac:dyDescent="0.2">
      <c r="A8267" s="7">
        <v>270580</v>
      </c>
      <c r="B8267" s="3">
        <v>28150</v>
      </c>
      <c r="C8267" s="3" t="s">
        <v>60</v>
      </c>
      <c r="D8267" s="2" t="s">
        <v>619</v>
      </c>
      <c r="E8267" s="3">
        <v>22</v>
      </c>
      <c r="F8267" s="17">
        <v>0</v>
      </c>
      <c r="G8267" s="17">
        <v>1</v>
      </c>
      <c r="H8267" s="17">
        <v>0</v>
      </c>
      <c r="I8267" s="7">
        <v>3.18</v>
      </c>
      <c r="J8267" s="7">
        <v>25</v>
      </c>
      <c r="K8267" s="4">
        <v>1214</v>
      </c>
      <c r="L8267" s="5">
        <v>1214.0589</v>
      </c>
      <c r="M8267">
        <v>656150</v>
      </c>
      <c r="N8267" s="3">
        <v>1</v>
      </c>
      <c r="O8267" s="50" t="e">
        <f>INDEX([1]Dados!$M$2:$N$26779,MATCH($P8267,[1]Dados!$N$2:$N$26779,),2)</f>
        <v>#N/A</v>
      </c>
      <c r="P8267">
        <v>182654</v>
      </c>
      <c r="Q8267" s="1">
        <v>37131</v>
      </c>
      <c r="R8267" s="1">
        <v>37139</v>
      </c>
      <c r="S8267" t="s">
        <v>1785</v>
      </c>
    </row>
    <row r="8268" spans="1:19" x14ac:dyDescent="0.2">
      <c r="A8268" s="7">
        <v>270580</v>
      </c>
      <c r="B8268" s="3">
        <v>28150</v>
      </c>
      <c r="C8268" s="3" t="s">
        <v>60</v>
      </c>
      <c r="D8268" s="2" t="s">
        <v>619</v>
      </c>
      <c r="E8268" s="3">
        <v>22</v>
      </c>
      <c r="F8268" s="17">
        <v>0</v>
      </c>
      <c r="G8268" s="17">
        <v>1</v>
      </c>
      <c r="H8268" s="17">
        <v>0</v>
      </c>
      <c r="I8268" s="7">
        <v>3.19</v>
      </c>
      <c r="J8268" s="7">
        <v>32</v>
      </c>
      <c r="K8268" s="4">
        <v>1214</v>
      </c>
      <c r="L8268" s="5">
        <v>1214.0589</v>
      </c>
      <c r="M8268">
        <v>656150</v>
      </c>
      <c r="N8268" s="3">
        <v>1</v>
      </c>
      <c r="O8268" s="50" t="e">
        <f>INDEX([1]Dados!$M$2:$N$26779,MATCH($P8268,[1]Dados!$N$2:$N$26779,),2)</f>
        <v>#N/A</v>
      </c>
      <c r="P8268">
        <v>182654</v>
      </c>
      <c r="Q8268" s="1">
        <v>37131</v>
      </c>
      <c r="R8268" s="1">
        <v>37139</v>
      </c>
      <c r="S8268" t="s">
        <v>1785</v>
      </c>
    </row>
    <row r="8269" spans="1:19" x14ac:dyDescent="0.2">
      <c r="A8269" s="7">
        <v>270580</v>
      </c>
      <c r="B8269" s="3">
        <v>28150</v>
      </c>
      <c r="C8269" s="3" t="s">
        <v>60</v>
      </c>
      <c r="D8269" s="2" t="s">
        <v>619</v>
      </c>
      <c r="E8269" s="3">
        <v>22</v>
      </c>
      <c r="F8269" s="17">
        <v>0</v>
      </c>
      <c r="G8269" s="17">
        <v>1</v>
      </c>
      <c r="H8269" s="17">
        <v>0</v>
      </c>
      <c r="I8269" s="29">
        <v>3.2</v>
      </c>
      <c r="J8269" s="7">
        <v>25</v>
      </c>
      <c r="K8269" s="4">
        <v>1214</v>
      </c>
      <c r="L8269" s="5">
        <v>1214.8580999999999</v>
      </c>
      <c r="M8269">
        <v>154800</v>
      </c>
      <c r="N8269" s="3">
        <v>1</v>
      </c>
      <c r="O8269" s="50" t="e">
        <f>INDEX([1]Dados!$M$2:$N$26779,MATCH($P8269,[1]Dados!$N$2:$N$26779,),2)</f>
        <v>#N/A</v>
      </c>
      <c r="P8269">
        <v>181864</v>
      </c>
      <c r="Q8269" s="1">
        <v>37131</v>
      </c>
      <c r="R8269" s="1">
        <v>37139</v>
      </c>
      <c r="S8269" t="s">
        <v>1873</v>
      </c>
    </row>
    <row r="8270" spans="1:19" x14ac:dyDescent="0.2">
      <c r="A8270" s="7">
        <v>270580</v>
      </c>
      <c r="B8270" s="3">
        <v>28150</v>
      </c>
      <c r="C8270" s="3" t="s">
        <v>60</v>
      </c>
      <c r="D8270" s="2" t="s">
        <v>619</v>
      </c>
      <c r="E8270" s="3">
        <v>22</v>
      </c>
      <c r="F8270" s="17">
        <v>0</v>
      </c>
      <c r="G8270" s="17">
        <v>1</v>
      </c>
      <c r="H8270" s="17">
        <v>0</v>
      </c>
      <c r="I8270" s="7">
        <v>3.21</v>
      </c>
      <c r="J8270" s="7">
        <v>10</v>
      </c>
      <c r="K8270" s="4">
        <v>1214</v>
      </c>
      <c r="L8270" s="5">
        <v>1214.8580999999999</v>
      </c>
      <c r="M8270">
        <v>154800</v>
      </c>
      <c r="N8270" s="3">
        <v>1</v>
      </c>
      <c r="O8270" s="50" t="e">
        <f>INDEX([1]Dados!$M$2:$N$26779,MATCH($P8270,[1]Dados!$N$2:$N$26779,),2)</f>
        <v>#N/A</v>
      </c>
      <c r="P8270">
        <v>181864</v>
      </c>
      <c r="Q8270" s="1">
        <v>37131</v>
      </c>
      <c r="R8270" s="1">
        <v>37139</v>
      </c>
      <c r="S8270" t="s">
        <v>1873</v>
      </c>
    </row>
    <row r="8271" spans="1:19" x14ac:dyDescent="0.2">
      <c r="A8271" s="7">
        <v>270580</v>
      </c>
      <c r="B8271" s="3">
        <v>28150</v>
      </c>
      <c r="C8271" s="3" t="s">
        <v>60</v>
      </c>
      <c r="D8271" s="2" t="s">
        <v>619</v>
      </c>
      <c r="E8271" s="3">
        <v>22</v>
      </c>
      <c r="F8271" s="17">
        <v>0</v>
      </c>
      <c r="G8271" s="17">
        <v>1</v>
      </c>
      <c r="H8271" s="17">
        <v>0</v>
      </c>
      <c r="I8271" s="7">
        <v>3.22</v>
      </c>
      <c r="J8271" s="7">
        <v>33</v>
      </c>
      <c r="K8271" s="4">
        <v>1214</v>
      </c>
      <c r="L8271" s="5">
        <v>1214.8580999999999</v>
      </c>
      <c r="M8271">
        <v>154800</v>
      </c>
      <c r="N8271" s="3">
        <v>1</v>
      </c>
      <c r="O8271" s="50" t="e">
        <f>INDEX([1]Dados!$M$2:$N$26779,MATCH($P8271,[1]Dados!$N$2:$N$26779,),2)</f>
        <v>#N/A</v>
      </c>
      <c r="P8271">
        <v>181864</v>
      </c>
      <c r="Q8271" s="1">
        <v>37131</v>
      </c>
      <c r="R8271" s="1">
        <v>37139</v>
      </c>
      <c r="S8271" t="s">
        <v>1873</v>
      </c>
    </row>
    <row r="8272" spans="1:19" x14ac:dyDescent="0.2">
      <c r="A8272" s="7">
        <v>270580</v>
      </c>
      <c r="B8272" s="3">
        <v>28150</v>
      </c>
      <c r="C8272" s="3" t="s">
        <v>60</v>
      </c>
      <c r="D8272" s="2" t="s">
        <v>619</v>
      </c>
      <c r="E8272" s="3">
        <v>22</v>
      </c>
      <c r="F8272" s="17">
        <v>0</v>
      </c>
      <c r="G8272" s="17">
        <v>1</v>
      </c>
      <c r="H8272" s="17">
        <v>0</v>
      </c>
      <c r="I8272" s="7">
        <v>4.0999999999999996</v>
      </c>
      <c r="J8272" s="7">
        <v>29</v>
      </c>
      <c r="K8272" s="4">
        <v>1293</v>
      </c>
      <c r="L8272" s="5">
        <v>1293.0592999999999</v>
      </c>
      <c r="M8272">
        <v>45841.46</v>
      </c>
      <c r="N8272" s="3">
        <v>1</v>
      </c>
      <c r="O8272" s="50" t="e">
        <f>INDEX([1]Dados!$M$2:$N$26779,MATCH($P8272,[1]Dados!$N$2:$N$26779,),2)</f>
        <v>#N/A</v>
      </c>
      <c r="P8272">
        <v>181783</v>
      </c>
      <c r="Q8272" s="1">
        <v>37131</v>
      </c>
      <c r="R8272" s="1">
        <v>37139</v>
      </c>
      <c r="S8272" t="s">
        <v>1871</v>
      </c>
    </row>
    <row r="8273" spans="1:19" x14ac:dyDescent="0.2">
      <c r="A8273" s="7">
        <v>270580</v>
      </c>
      <c r="B8273" s="3">
        <v>28150</v>
      </c>
      <c r="C8273" s="3" t="s">
        <v>60</v>
      </c>
      <c r="D8273" s="2" t="s">
        <v>619</v>
      </c>
      <c r="E8273" s="3">
        <v>22</v>
      </c>
      <c r="F8273" s="17">
        <v>0</v>
      </c>
      <c r="G8273" s="17">
        <v>1</v>
      </c>
      <c r="H8273" s="17">
        <v>0</v>
      </c>
      <c r="I8273" s="7">
        <v>4.2</v>
      </c>
      <c r="J8273" s="7">
        <v>22</v>
      </c>
      <c r="K8273" s="4">
        <v>1293</v>
      </c>
      <c r="L8273" s="5">
        <v>1293.0592999999999</v>
      </c>
      <c r="M8273">
        <v>45841.46</v>
      </c>
      <c r="N8273" s="3">
        <v>1</v>
      </c>
      <c r="O8273" s="50" t="e">
        <f>INDEX([1]Dados!$M$2:$N$26779,MATCH($P8273,[1]Dados!$N$2:$N$26779,),2)</f>
        <v>#N/A</v>
      </c>
      <c r="P8273">
        <v>181783</v>
      </c>
      <c r="Q8273" s="1">
        <v>37131</v>
      </c>
      <c r="R8273" s="1">
        <v>37139</v>
      </c>
      <c r="S8273" t="s">
        <v>1871</v>
      </c>
    </row>
    <row r="8274" spans="1:19" x14ac:dyDescent="0.2">
      <c r="A8274" s="7">
        <v>270580</v>
      </c>
      <c r="B8274" s="3">
        <v>28150</v>
      </c>
      <c r="C8274" s="3" t="s">
        <v>60</v>
      </c>
      <c r="D8274" s="2" t="s">
        <v>619</v>
      </c>
      <c r="E8274" s="3">
        <v>22</v>
      </c>
      <c r="F8274" s="17">
        <v>0</v>
      </c>
      <c r="G8274" s="17">
        <v>1</v>
      </c>
      <c r="H8274" s="17">
        <v>0</v>
      </c>
      <c r="I8274" s="7">
        <v>4.3</v>
      </c>
      <c r="J8274" s="7">
        <v>13</v>
      </c>
      <c r="K8274" s="4">
        <v>1293</v>
      </c>
      <c r="L8274" s="5">
        <v>1293.0592999999999</v>
      </c>
      <c r="M8274">
        <v>45841.46</v>
      </c>
      <c r="N8274" s="3">
        <v>1</v>
      </c>
      <c r="O8274" s="50" t="e">
        <f>INDEX([1]Dados!$M$2:$N$26779,MATCH($P8274,[1]Dados!$N$2:$N$26779,),2)</f>
        <v>#N/A</v>
      </c>
      <c r="P8274">
        <v>181783</v>
      </c>
      <c r="Q8274" s="1">
        <v>37131</v>
      </c>
      <c r="R8274" s="1">
        <v>37139</v>
      </c>
      <c r="S8274" t="s">
        <v>1871</v>
      </c>
    </row>
    <row r="8275" spans="1:19" x14ac:dyDescent="0.2">
      <c r="A8275" s="7">
        <v>270580</v>
      </c>
      <c r="B8275" s="3">
        <v>28150</v>
      </c>
      <c r="C8275" s="3" t="s">
        <v>60</v>
      </c>
      <c r="D8275" s="2" t="s">
        <v>619</v>
      </c>
      <c r="E8275" s="3">
        <v>22</v>
      </c>
      <c r="F8275" s="17">
        <v>0</v>
      </c>
      <c r="G8275" s="17">
        <v>1</v>
      </c>
      <c r="H8275" s="17">
        <v>0</v>
      </c>
      <c r="I8275" s="7">
        <v>4.4000000000000004</v>
      </c>
      <c r="J8275" s="7">
        <v>25</v>
      </c>
      <c r="K8275" s="4">
        <v>1293</v>
      </c>
      <c r="L8275" s="5">
        <v>1293.0592999999999</v>
      </c>
      <c r="M8275">
        <v>45841.46</v>
      </c>
      <c r="N8275" s="3">
        <v>1</v>
      </c>
      <c r="O8275" s="50" t="e">
        <f>INDEX([1]Dados!$M$2:$N$26779,MATCH($P8275,[1]Dados!$N$2:$N$26779,),2)</f>
        <v>#N/A</v>
      </c>
      <c r="P8275">
        <v>181783</v>
      </c>
      <c r="Q8275" s="1">
        <v>37131</v>
      </c>
      <c r="R8275" s="1">
        <v>37139</v>
      </c>
      <c r="S8275" t="s">
        <v>1871</v>
      </c>
    </row>
    <row r="8276" spans="1:19" x14ac:dyDescent="0.2">
      <c r="A8276" s="7">
        <v>270580</v>
      </c>
      <c r="B8276" s="3">
        <v>28150</v>
      </c>
      <c r="C8276" s="3" t="s">
        <v>60</v>
      </c>
      <c r="D8276" s="2" t="s">
        <v>619</v>
      </c>
      <c r="E8276" s="3">
        <v>22</v>
      </c>
      <c r="F8276" s="17">
        <v>0</v>
      </c>
      <c r="G8276" s="17">
        <v>1</v>
      </c>
      <c r="H8276" s="17">
        <v>0</v>
      </c>
      <c r="I8276" s="7">
        <v>4.5</v>
      </c>
      <c r="J8276" s="7">
        <v>9</v>
      </c>
      <c r="K8276" s="4">
        <v>1293</v>
      </c>
      <c r="L8276" s="5">
        <v>1293.0592999999999</v>
      </c>
      <c r="M8276">
        <v>45841.46</v>
      </c>
      <c r="N8276" s="3">
        <v>1</v>
      </c>
      <c r="O8276" s="50" t="e">
        <f>INDEX([1]Dados!$M$2:$N$26779,MATCH($P8276,[1]Dados!$N$2:$N$26779,),2)</f>
        <v>#N/A</v>
      </c>
      <c r="P8276">
        <v>181783</v>
      </c>
      <c r="Q8276" s="1">
        <v>37131</v>
      </c>
      <c r="R8276" s="1">
        <v>37139</v>
      </c>
      <c r="S8276" t="s">
        <v>1871</v>
      </c>
    </row>
    <row r="8277" spans="1:19" x14ac:dyDescent="0.2">
      <c r="A8277" s="7">
        <v>270580</v>
      </c>
      <c r="B8277" s="3">
        <v>28150</v>
      </c>
      <c r="C8277" s="3" t="s">
        <v>60</v>
      </c>
      <c r="D8277" s="2" t="s">
        <v>619</v>
      </c>
      <c r="E8277" s="3">
        <v>22</v>
      </c>
      <c r="F8277" s="17">
        <v>0</v>
      </c>
      <c r="G8277" s="17">
        <v>1</v>
      </c>
      <c r="H8277" s="17">
        <v>0</v>
      </c>
      <c r="I8277" s="7">
        <v>4.5999999999999996</v>
      </c>
      <c r="J8277" s="7">
        <v>29</v>
      </c>
      <c r="K8277" s="4">
        <v>1293</v>
      </c>
      <c r="L8277" s="5">
        <v>1293.0592999999999</v>
      </c>
      <c r="M8277">
        <v>45841.46</v>
      </c>
      <c r="N8277" s="3">
        <v>1</v>
      </c>
      <c r="O8277" s="50" t="e">
        <f>INDEX([1]Dados!$M$2:$N$26779,MATCH($P8277,[1]Dados!$N$2:$N$26779,),2)</f>
        <v>#N/A</v>
      </c>
      <c r="P8277">
        <v>181783</v>
      </c>
      <c r="Q8277" s="1">
        <v>37131</v>
      </c>
      <c r="R8277" s="1">
        <v>37139</v>
      </c>
      <c r="S8277" t="s">
        <v>1871</v>
      </c>
    </row>
    <row r="8278" spans="1:19" x14ac:dyDescent="0.2">
      <c r="A8278" s="7">
        <v>270580</v>
      </c>
      <c r="B8278" s="3">
        <v>28150</v>
      </c>
      <c r="C8278" s="3" t="s">
        <v>60</v>
      </c>
      <c r="D8278" s="2" t="s">
        <v>619</v>
      </c>
      <c r="E8278" s="3">
        <v>22</v>
      </c>
      <c r="F8278" s="17">
        <v>0</v>
      </c>
      <c r="G8278" s="17">
        <v>1</v>
      </c>
      <c r="H8278" s="17">
        <v>0</v>
      </c>
      <c r="I8278" s="7">
        <v>4.7</v>
      </c>
      <c r="J8278" s="7">
        <v>17</v>
      </c>
      <c r="K8278" s="4">
        <v>1293</v>
      </c>
      <c r="L8278" s="5">
        <v>1293.0592999999999</v>
      </c>
      <c r="M8278">
        <v>45841.46</v>
      </c>
      <c r="N8278" s="3">
        <v>1</v>
      </c>
      <c r="O8278" s="50" t="e">
        <f>INDEX([1]Dados!$M$2:$N$26779,MATCH($P8278,[1]Dados!$N$2:$N$26779,),2)</f>
        <v>#N/A</v>
      </c>
      <c r="P8278">
        <v>181783</v>
      </c>
      <c r="Q8278" s="1">
        <v>37131</v>
      </c>
      <c r="R8278" s="1">
        <v>37139</v>
      </c>
      <c r="S8278" t="s">
        <v>1871</v>
      </c>
    </row>
    <row r="8279" spans="1:19" x14ac:dyDescent="0.2">
      <c r="A8279" s="7">
        <v>270915</v>
      </c>
      <c r="B8279" s="3">
        <v>28932</v>
      </c>
      <c r="C8279" s="3" t="s">
        <v>60</v>
      </c>
      <c r="D8279" s="2" t="s">
        <v>820</v>
      </c>
      <c r="E8279" s="3">
        <v>21</v>
      </c>
      <c r="F8279" s="17">
        <v>0</v>
      </c>
      <c r="G8279" s="17">
        <v>1</v>
      </c>
      <c r="H8279" s="17">
        <v>0</v>
      </c>
      <c r="I8279" s="7">
        <v>2.1</v>
      </c>
      <c r="J8279" s="7">
        <v>7</v>
      </c>
      <c r="K8279" s="4">
        <v>122</v>
      </c>
      <c r="L8279" s="5">
        <v>122.3861</v>
      </c>
      <c r="M8279">
        <v>210526.33</v>
      </c>
      <c r="N8279" s="33">
        <v>1</v>
      </c>
      <c r="O8279" s="50" t="e">
        <f>INDEX([1]Dados!$M$2:$N$26779,MATCH($P8279,[1]Dados!$N$2:$N$26779,),2)</f>
        <v>#N/A</v>
      </c>
      <c r="P8279">
        <v>181344</v>
      </c>
      <c r="Q8279" s="1">
        <v>37895</v>
      </c>
      <c r="R8279" s="1">
        <v>37921</v>
      </c>
      <c r="S8279" t="s">
        <v>1429</v>
      </c>
    </row>
    <row r="8280" spans="1:19" x14ac:dyDescent="0.2">
      <c r="A8280" s="7">
        <v>270915</v>
      </c>
      <c r="B8280" s="3">
        <v>28932</v>
      </c>
      <c r="C8280" s="3" t="s">
        <v>60</v>
      </c>
      <c r="D8280" s="2" t="s">
        <v>820</v>
      </c>
      <c r="E8280" s="3">
        <v>21</v>
      </c>
      <c r="F8280" s="17">
        <v>0</v>
      </c>
      <c r="G8280" s="17">
        <v>1</v>
      </c>
      <c r="H8280" s="17">
        <v>0</v>
      </c>
      <c r="I8280" s="7">
        <v>2.2000000000000002</v>
      </c>
      <c r="J8280" s="7">
        <v>15</v>
      </c>
      <c r="K8280" s="4">
        <v>1203</v>
      </c>
      <c r="L8280" s="5">
        <v>1203.0829000000001</v>
      </c>
      <c r="M8280">
        <v>88641.45</v>
      </c>
      <c r="N8280" s="33">
        <v>1</v>
      </c>
      <c r="O8280" s="50" t="e">
        <f>INDEX([1]Dados!$M$2:$N$26779,MATCH($P8280,[1]Dados!$N$2:$N$26779,),2)</f>
        <v>#N/A</v>
      </c>
      <c r="P8280">
        <v>179481</v>
      </c>
      <c r="Q8280" s="1">
        <v>37895</v>
      </c>
      <c r="R8280" s="1">
        <v>37921</v>
      </c>
      <c r="S8280" t="s">
        <v>889</v>
      </c>
    </row>
    <row r="8281" spans="1:19" x14ac:dyDescent="0.2">
      <c r="A8281" s="7">
        <v>270915</v>
      </c>
      <c r="B8281" s="3">
        <v>28932</v>
      </c>
      <c r="C8281" s="3" t="s">
        <v>60</v>
      </c>
      <c r="D8281" s="2" t="s">
        <v>820</v>
      </c>
      <c r="E8281" s="3">
        <v>21</v>
      </c>
      <c r="F8281" s="17">
        <v>0</v>
      </c>
      <c r="G8281" s="17">
        <v>1</v>
      </c>
      <c r="H8281" s="17">
        <v>0</v>
      </c>
      <c r="I8281" s="7">
        <v>2.2999999999999998</v>
      </c>
      <c r="J8281" s="7">
        <v>15</v>
      </c>
      <c r="K8281" s="4">
        <v>1203</v>
      </c>
      <c r="L8281" s="5">
        <v>1203.0829000000001</v>
      </c>
      <c r="M8281">
        <v>88641.45</v>
      </c>
      <c r="N8281" s="33">
        <v>1</v>
      </c>
      <c r="O8281" s="50" t="e">
        <f>INDEX([1]Dados!$M$2:$N$26779,MATCH($P8281,[1]Dados!$N$2:$N$26779,),2)</f>
        <v>#N/A</v>
      </c>
      <c r="P8281">
        <v>179481</v>
      </c>
      <c r="Q8281" s="1">
        <v>37895</v>
      </c>
      <c r="R8281" s="1">
        <v>37921</v>
      </c>
      <c r="S8281" t="s">
        <v>889</v>
      </c>
    </row>
    <row r="8282" spans="1:19" x14ac:dyDescent="0.2">
      <c r="A8282" s="7">
        <v>270915</v>
      </c>
      <c r="B8282" s="3">
        <v>28932</v>
      </c>
      <c r="C8282" s="3" t="s">
        <v>60</v>
      </c>
      <c r="D8282" s="2" t="s">
        <v>820</v>
      </c>
      <c r="E8282" s="3">
        <v>21</v>
      </c>
      <c r="F8282" s="17">
        <v>0</v>
      </c>
      <c r="G8282" s="17">
        <v>1</v>
      </c>
      <c r="H8282" s="17">
        <v>0</v>
      </c>
      <c r="I8282" s="7">
        <v>2.4</v>
      </c>
      <c r="J8282" s="7">
        <v>20</v>
      </c>
      <c r="K8282" s="4">
        <v>1203</v>
      </c>
      <c r="L8282" s="5">
        <v>1203.0829000000001</v>
      </c>
      <c r="M8282">
        <v>88641.45</v>
      </c>
      <c r="N8282" s="33">
        <v>1</v>
      </c>
      <c r="O8282" s="50" t="e">
        <f>INDEX([1]Dados!$M$2:$N$26779,MATCH($P8282,[1]Dados!$N$2:$N$26779,),2)</f>
        <v>#N/A</v>
      </c>
      <c r="P8282">
        <v>179481</v>
      </c>
      <c r="Q8282" s="1">
        <v>37895</v>
      </c>
      <c r="R8282" s="1">
        <v>37921</v>
      </c>
      <c r="S8282" t="s">
        <v>889</v>
      </c>
    </row>
    <row r="8283" spans="1:19" x14ac:dyDescent="0.2">
      <c r="A8283" s="7">
        <v>270915</v>
      </c>
      <c r="B8283" s="3">
        <v>28932</v>
      </c>
      <c r="C8283" s="3" t="s">
        <v>60</v>
      </c>
      <c r="D8283" s="2" t="s">
        <v>820</v>
      </c>
      <c r="E8283" s="3">
        <v>21</v>
      </c>
      <c r="F8283" s="17">
        <v>0</v>
      </c>
      <c r="G8283" s="17">
        <v>1</v>
      </c>
      <c r="H8283" s="17">
        <v>0</v>
      </c>
      <c r="I8283" s="7">
        <v>2.5</v>
      </c>
      <c r="J8283" s="7">
        <v>17</v>
      </c>
      <c r="K8283" s="4">
        <v>1203</v>
      </c>
      <c r="L8283" s="5">
        <v>1203.0829000000001</v>
      </c>
      <c r="M8283">
        <v>88641.45</v>
      </c>
      <c r="N8283" s="33">
        <v>1</v>
      </c>
      <c r="O8283" s="50" t="e">
        <f>INDEX([1]Dados!$M$2:$N$26779,MATCH($P8283,[1]Dados!$N$2:$N$26779,),2)</f>
        <v>#N/A</v>
      </c>
      <c r="P8283">
        <v>179481</v>
      </c>
      <c r="Q8283" s="1">
        <v>37895</v>
      </c>
      <c r="R8283" s="1">
        <v>37921</v>
      </c>
      <c r="S8283" t="s">
        <v>889</v>
      </c>
    </row>
    <row r="8284" spans="1:19" x14ac:dyDescent="0.2">
      <c r="A8284" s="7">
        <v>270915</v>
      </c>
      <c r="B8284" s="3">
        <v>28932</v>
      </c>
      <c r="C8284" s="3" t="s">
        <v>60</v>
      </c>
      <c r="D8284" s="2" t="s">
        <v>820</v>
      </c>
      <c r="E8284" s="3">
        <v>21</v>
      </c>
      <c r="F8284" s="17">
        <v>0</v>
      </c>
      <c r="G8284" s="17">
        <v>1</v>
      </c>
      <c r="H8284" s="17">
        <v>0</v>
      </c>
      <c r="I8284" s="7">
        <v>2.6</v>
      </c>
      <c r="J8284" s="7">
        <v>18</v>
      </c>
      <c r="K8284" s="4">
        <v>1203</v>
      </c>
      <c r="L8284" s="5">
        <v>1203.0829000000001</v>
      </c>
      <c r="M8284">
        <v>88641.45</v>
      </c>
      <c r="N8284" s="33">
        <v>1</v>
      </c>
      <c r="O8284" s="50" t="e">
        <f>INDEX([1]Dados!$M$2:$N$26779,MATCH($P8284,[1]Dados!$N$2:$N$26779,),2)</f>
        <v>#N/A</v>
      </c>
      <c r="P8284">
        <v>179481</v>
      </c>
      <c r="Q8284" s="1">
        <v>37895</v>
      </c>
      <c r="R8284" s="1">
        <v>37921</v>
      </c>
      <c r="S8284" t="s">
        <v>889</v>
      </c>
    </row>
    <row r="8285" spans="1:19" x14ac:dyDescent="0.2">
      <c r="A8285" s="7">
        <v>270915</v>
      </c>
      <c r="B8285" s="3">
        <v>28932</v>
      </c>
      <c r="C8285" s="3" t="s">
        <v>60</v>
      </c>
      <c r="D8285" s="2" t="s">
        <v>820</v>
      </c>
      <c r="E8285" s="3">
        <v>21</v>
      </c>
      <c r="F8285" s="17">
        <v>0</v>
      </c>
      <c r="G8285" s="17">
        <v>1</v>
      </c>
      <c r="H8285" s="17">
        <v>0</v>
      </c>
      <c r="I8285" s="7">
        <v>2.7</v>
      </c>
      <c r="J8285" s="7">
        <v>18</v>
      </c>
      <c r="K8285" s="4">
        <v>1203</v>
      </c>
      <c r="L8285" s="5">
        <v>1203.0829000000001</v>
      </c>
      <c r="M8285">
        <v>88641.45</v>
      </c>
      <c r="N8285" s="33">
        <v>1</v>
      </c>
      <c r="O8285" s="50" t="e">
        <f>INDEX([1]Dados!$M$2:$N$26779,MATCH($P8285,[1]Dados!$N$2:$N$26779,),2)</f>
        <v>#N/A</v>
      </c>
      <c r="P8285">
        <v>179481</v>
      </c>
      <c r="Q8285" s="1">
        <v>37895</v>
      </c>
      <c r="R8285" s="1">
        <v>37921</v>
      </c>
      <c r="S8285" t="s">
        <v>889</v>
      </c>
    </row>
    <row r="8286" spans="1:19" x14ac:dyDescent="0.2">
      <c r="A8286" s="7">
        <v>270915</v>
      </c>
      <c r="B8286" s="3">
        <v>28932</v>
      </c>
      <c r="C8286" s="3" t="s">
        <v>60</v>
      </c>
      <c r="D8286" s="2" t="s">
        <v>820</v>
      </c>
      <c r="E8286" s="3">
        <v>21</v>
      </c>
      <c r="F8286" s="17">
        <v>0</v>
      </c>
      <c r="G8286" s="17">
        <v>1</v>
      </c>
      <c r="H8286" s="17">
        <v>0</v>
      </c>
      <c r="I8286" s="7">
        <v>2.8</v>
      </c>
      <c r="J8286" s="7">
        <v>15</v>
      </c>
      <c r="K8286" s="4">
        <v>1203</v>
      </c>
      <c r="L8286" s="5">
        <v>1203.0829000000001</v>
      </c>
      <c r="M8286">
        <v>88641.45</v>
      </c>
      <c r="N8286" s="33">
        <v>1</v>
      </c>
      <c r="O8286" s="50" t="e">
        <f>INDEX([1]Dados!$M$2:$N$26779,MATCH($P8286,[1]Dados!$N$2:$N$26779,),2)</f>
        <v>#N/A</v>
      </c>
      <c r="P8286">
        <v>179481</v>
      </c>
      <c r="Q8286" s="1">
        <v>37895</v>
      </c>
      <c r="R8286" s="1">
        <v>37921</v>
      </c>
      <c r="S8286" t="s">
        <v>889</v>
      </c>
    </row>
    <row r="8287" spans="1:19" x14ac:dyDescent="0.2">
      <c r="A8287" s="7">
        <v>270915</v>
      </c>
      <c r="B8287" s="3">
        <v>28932</v>
      </c>
      <c r="C8287" s="3" t="s">
        <v>60</v>
      </c>
      <c r="D8287" s="2" t="s">
        <v>820</v>
      </c>
      <c r="E8287" s="3">
        <v>21</v>
      </c>
      <c r="F8287" s="17">
        <v>0</v>
      </c>
      <c r="G8287" s="17">
        <v>1</v>
      </c>
      <c r="H8287" s="17">
        <v>0</v>
      </c>
      <c r="I8287" s="7">
        <v>3.1</v>
      </c>
      <c r="J8287" s="7">
        <v>28</v>
      </c>
      <c r="K8287" s="4">
        <v>1214</v>
      </c>
      <c r="L8287" s="5">
        <v>1214.0587</v>
      </c>
      <c r="M8287">
        <v>338901.36</v>
      </c>
      <c r="N8287" s="33">
        <v>1</v>
      </c>
      <c r="O8287" s="50" t="e">
        <f>INDEX([1]Dados!$M$2:$N$26779,MATCH($P8287,[1]Dados!$N$2:$N$26779,),2)</f>
        <v>#N/A</v>
      </c>
      <c r="P8287">
        <v>179866</v>
      </c>
      <c r="Q8287" s="1">
        <v>37895</v>
      </c>
      <c r="R8287" s="1">
        <v>37921</v>
      </c>
      <c r="S8287" t="s">
        <v>2513</v>
      </c>
    </row>
    <row r="8288" spans="1:19" x14ac:dyDescent="0.2">
      <c r="A8288" s="7">
        <v>270915</v>
      </c>
      <c r="B8288" s="3">
        <v>28932</v>
      </c>
      <c r="C8288" s="3" t="s">
        <v>60</v>
      </c>
      <c r="D8288" s="2" t="s">
        <v>820</v>
      </c>
      <c r="E8288" s="3">
        <v>21</v>
      </c>
      <c r="F8288" s="17">
        <v>0</v>
      </c>
      <c r="G8288" s="17">
        <v>1</v>
      </c>
      <c r="H8288" s="17">
        <v>0</v>
      </c>
      <c r="I8288" s="7">
        <v>3.2</v>
      </c>
      <c r="J8288" s="7">
        <v>13</v>
      </c>
      <c r="K8288" s="4">
        <v>1214</v>
      </c>
      <c r="L8288" s="5">
        <v>1214.0587</v>
      </c>
      <c r="M8288">
        <v>338901.36</v>
      </c>
      <c r="N8288" s="33">
        <v>1</v>
      </c>
      <c r="O8288" s="50" t="e">
        <f>INDEX([1]Dados!$M$2:$N$26779,MATCH($P8288,[1]Dados!$N$2:$N$26779,),2)</f>
        <v>#N/A</v>
      </c>
      <c r="P8288">
        <v>179866</v>
      </c>
      <c r="Q8288" s="1">
        <v>37895</v>
      </c>
      <c r="R8288" s="1">
        <v>37921</v>
      </c>
      <c r="S8288" t="s">
        <v>2513</v>
      </c>
    </row>
    <row r="8289" spans="1:19" x14ac:dyDescent="0.2">
      <c r="A8289" s="7">
        <v>270915</v>
      </c>
      <c r="B8289" s="3">
        <v>28932</v>
      </c>
      <c r="C8289" s="3" t="s">
        <v>60</v>
      </c>
      <c r="D8289" s="2" t="s">
        <v>820</v>
      </c>
      <c r="E8289" s="3">
        <v>21</v>
      </c>
      <c r="F8289" s="17">
        <v>0</v>
      </c>
      <c r="G8289" s="17">
        <v>1</v>
      </c>
      <c r="H8289" s="17">
        <v>0</v>
      </c>
      <c r="I8289" s="7">
        <v>3.3</v>
      </c>
      <c r="J8289" s="7">
        <v>14</v>
      </c>
      <c r="K8289" s="4">
        <v>1214</v>
      </c>
      <c r="L8289" s="5">
        <v>1214.0587</v>
      </c>
      <c r="M8289">
        <v>338901.36</v>
      </c>
      <c r="N8289" s="33">
        <v>1</v>
      </c>
      <c r="O8289" s="50" t="e">
        <f>INDEX([1]Dados!$M$2:$N$26779,MATCH($P8289,[1]Dados!$N$2:$N$26779,),2)</f>
        <v>#N/A</v>
      </c>
      <c r="P8289">
        <v>179866</v>
      </c>
      <c r="Q8289" s="1">
        <v>37895</v>
      </c>
      <c r="R8289" s="1">
        <v>37921</v>
      </c>
      <c r="S8289" t="s">
        <v>2513</v>
      </c>
    </row>
    <row r="8290" spans="1:19" x14ac:dyDescent="0.2">
      <c r="A8290" s="7">
        <v>270915</v>
      </c>
      <c r="B8290" s="3">
        <v>28932</v>
      </c>
      <c r="C8290" s="3" t="s">
        <v>60</v>
      </c>
      <c r="D8290" s="2" t="s">
        <v>820</v>
      </c>
      <c r="E8290" s="3">
        <v>21</v>
      </c>
      <c r="F8290" s="17">
        <v>0</v>
      </c>
      <c r="G8290" s="17">
        <v>1</v>
      </c>
      <c r="H8290" s="17">
        <v>0</v>
      </c>
      <c r="I8290" s="7">
        <v>3.4</v>
      </c>
      <c r="J8290" s="7">
        <v>15</v>
      </c>
      <c r="K8290" s="4">
        <v>1214</v>
      </c>
      <c r="L8290" s="5">
        <v>1214.0587</v>
      </c>
      <c r="M8290">
        <v>338901.36</v>
      </c>
      <c r="N8290" s="33">
        <v>1</v>
      </c>
      <c r="O8290" s="50" t="e">
        <f>INDEX([1]Dados!$M$2:$N$26779,MATCH($P8290,[1]Dados!$N$2:$N$26779,),2)</f>
        <v>#N/A</v>
      </c>
      <c r="P8290">
        <v>179866</v>
      </c>
      <c r="Q8290" s="1">
        <v>37895</v>
      </c>
      <c r="R8290" s="1">
        <v>37921</v>
      </c>
      <c r="S8290" t="s">
        <v>2513</v>
      </c>
    </row>
    <row r="8291" spans="1:19" x14ac:dyDescent="0.2">
      <c r="A8291" s="7">
        <v>270915</v>
      </c>
      <c r="B8291" s="3">
        <v>28932</v>
      </c>
      <c r="C8291" s="3" t="s">
        <v>60</v>
      </c>
      <c r="D8291" s="2" t="s">
        <v>820</v>
      </c>
      <c r="E8291" s="3">
        <v>21</v>
      </c>
      <c r="F8291" s="17">
        <v>0</v>
      </c>
      <c r="G8291" s="17">
        <v>1</v>
      </c>
      <c r="H8291" s="17">
        <v>0</v>
      </c>
      <c r="I8291" s="7">
        <v>3.5</v>
      </c>
      <c r="J8291" s="7">
        <v>15</v>
      </c>
      <c r="K8291" s="4">
        <v>1214</v>
      </c>
      <c r="L8291" s="5">
        <v>1214.0587</v>
      </c>
      <c r="M8291">
        <v>338901.36</v>
      </c>
      <c r="N8291" s="33">
        <v>1</v>
      </c>
      <c r="O8291" s="50" t="e">
        <f>INDEX([1]Dados!$M$2:$N$26779,MATCH($P8291,[1]Dados!$N$2:$N$26779,),2)</f>
        <v>#N/A</v>
      </c>
      <c r="P8291">
        <v>179866</v>
      </c>
      <c r="Q8291" s="1">
        <v>37895</v>
      </c>
      <c r="R8291" s="1">
        <v>37921</v>
      </c>
      <c r="S8291" t="s">
        <v>2513</v>
      </c>
    </row>
    <row r="8292" spans="1:19" x14ac:dyDescent="0.2">
      <c r="A8292" s="7">
        <v>270915</v>
      </c>
      <c r="B8292" s="3">
        <v>28932</v>
      </c>
      <c r="C8292" s="3" t="s">
        <v>60</v>
      </c>
      <c r="D8292" s="2" t="s">
        <v>820</v>
      </c>
      <c r="E8292" s="3">
        <v>21</v>
      </c>
      <c r="F8292" s="17">
        <v>0</v>
      </c>
      <c r="G8292" s="17">
        <v>1</v>
      </c>
      <c r="H8292" s="17">
        <v>0</v>
      </c>
      <c r="I8292" s="7">
        <v>3.6</v>
      </c>
      <c r="J8292" s="7">
        <v>32</v>
      </c>
      <c r="K8292" s="4">
        <v>1214</v>
      </c>
      <c r="L8292" s="5">
        <v>1214.0587</v>
      </c>
      <c r="M8292">
        <v>338901.36</v>
      </c>
      <c r="N8292" s="33">
        <v>1</v>
      </c>
      <c r="O8292" s="50" t="e">
        <f>INDEX([1]Dados!$M$2:$N$26779,MATCH($P8292,[1]Dados!$N$2:$N$26779,),2)</f>
        <v>#N/A</v>
      </c>
      <c r="P8292">
        <v>179866</v>
      </c>
      <c r="Q8292" s="1">
        <v>37895</v>
      </c>
      <c r="R8292" s="1">
        <v>37921</v>
      </c>
      <c r="S8292" t="s">
        <v>2513</v>
      </c>
    </row>
    <row r="8293" spans="1:19" x14ac:dyDescent="0.2">
      <c r="A8293" s="7">
        <v>270915</v>
      </c>
      <c r="B8293" s="3">
        <v>28932</v>
      </c>
      <c r="C8293" s="3" t="s">
        <v>60</v>
      </c>
      <c r="D8293" s="2" t="s">
        <v>820</v>
      </c>
      <c r="E8293" s="3">
        <v>21</v>
      </c>
      <c r="F8293" s="17">
        <v>0</v>
      </c>
      <c r="G8293" s="17">
        <v>1</v>
      </c>
      <c r="H8293" s="17">
        <v>0</v>
      </c>
      <c r="I8293" s="7">
        <v>3.7</v>
      </c>
      <c r="J8293" s="7">
        <v>31</v>
      </c>
      <c r="K8293" s="4">
        <v>1214</v>
      </c>
      <c r="L8293" s="5">
        <v>1214.0587</v>
      </c>
      <c r="M8293">
        <v>338901.36</v>
      </c>
      <c r="N8293" s="33">
        <v>1</v>
      </c>
      <c r="O8293" s="50" t="e">
        <f>INDEX([1]Dados!$M$2:$N$26779,MATCH($P8293,[1]Dados!$N$2:$N$26779,),2)</f>
        <v>#N/A</v>
      </c>
      <c r="P8293">
        <v>179866</v>
      </c>
      <c r="Q8293" s="1">
        <v>37895</v>
      </c>
      <c r="R8293" s="1">
        <v>37921</v>
      </c>
      <c r="S8293" t="s">
        <v>2513</v>
      </c>
    </row>
    <row r="8294" spans="1:19" x14ac:dyDescent="0.2">
      <c r="A8294" s="7">
        <v>270915</v>
      </c>
      <c r="B8294" s="3">
        <v>28932</v>
      </c>
      <c r="C8294" s="3" t="s">
        <v>60</v>
      </c>
      <c r="D8294" s="2" t="s">
        <v>820</v>
      </c>
      <c r="E8294" s="3">
        <v>21</v>
      </c>
      <c r="F8294" s="17">
        <v>0</v>
      </c>
      <c r="G8294" s="17">
        <v>1</v>
      </c>
      <c r="H8294" s="17">
        <v>0</v>
      </c>
      <c r="I8294" s="7">
        <v>3.8</v>
      </c>
      <c r="J8294" s="7">
        <v>20</v>
      </c>
      <c r="K8294" s="4">
        <v>1214</v>
      </c>
      <c r="L8294" s="5">
        <v>1214.0589</v>
      </c>
      <c r="M8294">
        <v>599400</v>
      </c>
      <c r="N8294" s="33">
        <v>1</v>
      </c>
      <c r="O8294" s="50" t="e">
        <f>INDEX([1]Dados!$M$2:$N$26779,MATCH($P8294,[1]Dados!$N$2:$N$26779,),2)</f>
        <v>#N/A</v>
      </c>
      <c r="P8294">
        <v>181119</v>
      </c>
      <c r="Q8294" s="1">
        <v>37895</v>
      </c>
      <c r="R8294" s="1">
        <v>37921</v>
      </c>
      <c r="S8294" t="s">
        <v>915</v>
      </c>
    </row>
    <row r="8295" spans="1:19" x14ac:dyDescent="0.2">
      <c r="A8295" s="7">
        <v>270915</v>
      </c>
      <c r="B8295" s="3">
        <v>28932</v>
      </c>
      <c r="C8295" s="3" t="s">
        <v>60</v>
      </c>
      <c r="D8295" s="2" t="s">
        <v>820</v>
      </c>
      <c r="E8295" s="3">
        <v>21</v>
      </c>
      <c r="F8295" s="17">
        <v>0</v>
      </c>
      <c r="G8295" s="17">
        <v>1</v>
      </c>
      <c r="H8295" s="17">
        <v>0</v>
      </c>
      <c r="I8295" s="7">
        <v>3.9</v>
      </c>
      <c r="J8295" s="7">
        <v>24</v>
      </c>
      <c r="K8295" s="4">
        <v>1214</v>
      </c>
      <c r="L8295" s="5">
        <v>1214.0589</v>
      </c>
      <c r="M8295">
        <v>599400</v>
      </c>
      <c r="N8295" s="33">
        <v>1</v>
      </c>
      <c r="O8295" s="50" t="e">
        <f>INDEX([1]Dados!$M$2:$N$26779,MATCH($P8295,[1]Dados!$N$2:$N$26779,),2)</f>
        <v>#N/A</v>
      </c>
      <c r="P8295">
        <v>181119</v>
      </c>
      <c r="Q8295" s="1">
        <v>37895</v>
      </c>
      <c r="R8295" s="1">
        <v>37921</v>
      </c>
      <c r="S8295" t="s">
        <v>915</v>
      </c>
    </row>
    <row r="8296" spans="1:19" x14ac:dyDescent="0.2">
      <c r="A8296" s="7">
        <v>270915</v>
      </c>
      <c r="B8296" s="3">
        <v>28932</v>
      </c>
      <c r="C8296" s="3" t="s">
        <v>60</v>
      </c>
      <c r="D8296" s="2" t="s">
        <v>820</v>
      </c>
      <c r="E8296" s="3">
        <v>21</v>
      </c>
      <c r="F8296" s="17">
        <v>0</v>
      </c>
      <c r="G8296" s="17">
        <v>1</v>
      </c>
      <c r="H8296" s="17">
        <v>0</v>
      </c>
      <c r="I8296" s="29">
        <v>3.1</v>
      </c>
      <c r="J8296" s="7">
        <v>15</v>
      </c>
      <c r="K8296" s="4">
        <v>1214</v>
      </c>
      <c r="L8296" s="5">
        <v>1214.0589</v>
      </c>
      <c r="M8296">
        <v>599400</v>
      </c>
      <c r="N8296" s="33">
        <v>1</v>
      </c>
      <c r="O8296" s="50" t="e">
        <f>INDEX([1]Dados!$M$2:$N$26779,MATCH($P8296,[1]Dados!$N$2:$N$26779,),2)</f>
        <v>#N/A</v>
      </c>
      <c r="P8296">
        <v>181119</v>
      </c>
      <c r="Q8296" s="1">
        <v>37895</v>
      </c>
      <c r="R8296" s="1">
        <v>37921</v>
      </c>
      <c r="S8296" t="s">
        <v>915</v>
      </c>
    </row>
    <row r="8297" spans="1:19" x14ac:dyDescent="0.2">
      <c r="A8297" s="7">
        <v>270915</v>
      </c>
      <c r="B8297" s="3">
        <v>28932</v>
      </c>
      <c r="C8297" s="3" t="s">
        <v>60</v>
      </c>
      <c r="D8297" s="2" t="s">
        <v>820</v>
      </c>
      <c r="E8297" s="3">
        <v>21</v>
      </c>
      <c r="F8297" s="17">
        <v>0</v>
      </c>
      <c r="G8297" s="17">
        <v>1</v>
      </c>
      <c r="H8297" s="17">
        <v>0</v>
      </c>
      <c r="I8297" s="7">
        <v>3.11</v>
      </c>
      <c r="J8297" s="7">
        <v>32</v>
      </c>
      <c r="K8297" s="4">
        <v>1214</v>
      </c>
      <c r="L8297" s="5">
        <v>1214.0589</v>
      </c>
      <c r="M8297">
        <v>599400</v>
      </c>
      <c r="N8297" s="33">
        <v>1</v>
      </c>
      <c r="O8297" s="50" t="e">
        <f>INDEX([1]Dados!$M$2:$N$26779,MATCH($P8297,[1]Dados!$N$2:$N$26779,),2)</f>
        <v>#N/A</v>
      </c>
      <c r="P8297">
        <v>181119</v>
      </c>
      <c r="Q8297" s="1">
        <v>37895</v>
      </c>
      <c r="R8297" s="1">
        <v>37921</v>
      </c>
      <c r="S8297" t="s">
        <v>915</v>
      </c>
    </row>
    <row r="8298" spans="1:19" x14ac:dyDescent="0.2">
      <c r="A8298" s="7">
        <v>270915</v>
      </c>
      <c r="B8298" s="3">
        <v>28932</v>
      </c>
      <c r="C8298" s="3" t="s">
        <v>60</v>
      </c>
      <c r="D8298" s="2" t="s">
        <v>820</v>
      </c>
      <c r="E8298" s="3">
        <v>21</v>
      </c>
      <c r="F8298" s="17">
        <v>0</v>
      </c>
      <c r="G8298" s="17">
        <v>1</v>
      </c>
      <c r="H8298" s="17">
        <v>0</v>
      </c>
      <c r="I8298" s="7">
        <v>3.12</v>
      </c>
      <c r="J8298" s="7">
        <v>13</v>
      </c>
      <c r="K8298" s="4">
        <v>1214</v>
      </c>
      <c r="L8298" s="5">
        <v>1214.0589</v>
      </c>
      <c r="M8298">
        <v>599400</v>
      </c>
      <c r="N8298" s="33">
        <v>1</v>
      </c>
      <c r="O8298" s="50" t="e">
        <f>INDEX([1]Dados!$M$2:$N$26779,MATCH($P8298,[1]Dados!$N$2:$N$26779,),2)</f>
        <v>#N/A</v>
      </c>
      <c r="P8298">
        <v>181119</v>
      </c>
      <c r="Q8298" s="1">
        <v>37895</v>
      </c>
      <c r="R8298" s="1">
        <v>37921</v>
      </c>
      <c r="S8298" t="s">
        <v>915</v>
      </c>
    </row>
    <row r="8299" spans="1:19" x14ac:dyDescent="0.2">
      <c r="A8299" s="7">
        <v>270915</v>
      </c>
      <c r="B8299" s="3">
        <v>28932</v>
      </c>
      <c r="C8299" s="3" t="s">
        <v>60</v>
      </c>
      <c r="D8299" s="2" t="s">
        <v>820</v>
      </c>
      <c r="E8299" s="3">
        <v>21</v>
      </c>
      <c r="F8299" s="17">
        <v>0</v>
      </c>
      <c r="G8299" s="17">
        <v>1</v>
      </c>
      <c r="H8299" s="17">
        <v>0</v>
      </c>
      <c r="I8299" s="7">
        <v>3.13</v>
      </c>
      <c r="J8299" s="7">
        <v>14</v>
      </c>
      <c r="K8299" s="4">
        <v>1214</v>
      </c>
      <c r="L8299" s="5">
        <v>1214.0589</v>
      </c>
      <c r="M8299">
        <v>599400</v>
      </c>
      <c r="N8299" s="33">
        <v>1</v>
      </c>
      <c r="O8299" s="50" t="e">
        <f>INDEX([1]Dados!$M$2:$N$26779,MATCH($P8299,[1]Dados!$N$2:$N$26779,),2)</f>
        <v>#N/A</v>
      </c>
      <c r="P8299">
        <v>181119</v>
      </c>
      <c r="Q8299" s="1">
        <v>37895</v>
      </c>
      <c r="R8299" s="1">
        <v>37921</v>
      </c>
      <c r="S8299" t="s">
        <v>915</v>
      </c>
    </row>
    <row r="8300" spans="1:19" x14ac:dyDescent="0.2">
      <c r="A8300" s="7">
        <v>270915</v>
      </c>
      <c r="B8300" s="3">
        <v>28932</v>
      </c>
      <c r="C8300" s="3" t="s">
        <v>60</v>
      </c>
      <c r="D8300" s="2" t="s">
        <v>820</v>
      </c>
      <c r="E8300" s="3">
        <v>21</v>
      </c>
      <c r="F8300" s="17">
        <v>0</v>
      </c>
      <c r="G8300" s="17">
        <v>1</v>
      </c>
      <c r="H8300" s="17">
        <v>0</v>
      </c>
      <c r="I8300" s="7">
        <v>3.14</v>
      </c>
      <c r="J8300" s="7">
        <v>23</v>
      </c>
      <c r="K8300" s="4">
        <v>1214</v>
      </c>
      <c r="L8300" s="5">
        <v>1214.0589</v>
      </c>
      <c r="M8300">
        <v>599400</v>
      </c>
      <c r="N8300" s="33">
        <v>1</v>
      </c>
      <c r="O8300" s="50" t="e">
        <f>INDEX([1]Dados!$M$2:$N$26779,MATCH($P8300,[1]Dados!$N$2:$N$26779,),2)</f>
        <v>#N/A</v>
      </c>
      <c r="P8300">
        <v>181119</v>
      </c>
      <c r="Q8300" s="1">
        <v>37895</v>
      </c>
      <c r="R8300" s="1">
        <v>37921</v>
      </c>
      <c r="S8300" t="s">
        <v>915</v>
      </c>
    </row>
    <row r="8301" spans="1:19" x14ac:dyDescent="0.2">
      <c r="A8301" s="7">
        <v>270915</v>
      </c>
      <c r="B8301" s="3">
        <v>28932</v>
      </c>
      <c r="C8301" s="3" t="s">
        <v>60</v>
      </c>
      <c r="D8301" s="2" t="s">
        <v>820</v>
      </c>
      <c r="E8301" s="3">
        <v>21</v>
      </c>
      <c r="F8301" s="17">
        <v>0</v>
      </c>
      <c r="G8301" s="17">
        <v>1</v>
      </c>
      <c r="H8301" s="17">
        <v>0</v>
      </c>
      <c r="I8301" s="7">
        <v>3.15</v>
      </c>
      <c r="J8301" s="7">
        <v>9</v>
      </c>
      <c r="K8301" s="4">
        <v>1214</v>
      </c>
      <c r="L8301" s="5">
        <v>1214.8580999999999</v>
      </c>
      <c r="M8301">
        <v>48400</v>
      </c>
      <c r="N8301" s="33">
        <v>1</v>
      </c>
      <c r="O8301" s="50" t="e">
        <f>INDEX([1]Dados!$M$2:$N$26779,MATCH($P8301,[1]Dados!$N$2:$N$26779,),2)</f>
        <v>#N/A</v>
      </c>
      <c r="P8301">
        <v>179818</v>
      </c>
      <c r="Q8301" s="1">
        <v>37895</v>
      </c>
      <c r="R8301" s="1">
        <v>37921</v>
      </c>
      <c r="S8301" t="s">
        <v>887</v>
      </c>
    </row>
    <row r="8302" spans="1:19" x14ac:dyDescent="0.2">
      <c r="A8302" s="7">
        <v>270915</v>
      </c>
      <c r="B8302" s="3">
        <v>28932</v>
      </c>
      <c r="C8302" s="3" t="s">
        <v>60</v>
      </c>
      <c r="D8302" s="2" t="s">
        <v>820</v>
      </c>
      <c r="E8302" s="3">
        <v>21</v>
      </c>
      <c r="F8302" s="17">
        <v>0</v>
      </c>
      <c r="G8302" s="17">
        <v>1</v>
      </c>
      <c r="H8302" s="17">
        <v>0</v>
      </c>
      <c r="I8302" s="7">
        <v>3.16</v>
      </c>
      <c r="J8302" s="7">
        <v>9</v>
      </c>
      <c r="K8302" s="4">
        <v>1214</v>
      </c>
      <c r="L8302" s="5">
        <v>1214.8580999999999</v>
      </c>
      <c r="M8302">
        <v>48400</v>
      </c>
      <c r="N8302" s="33">
        <v>1</v>
      </c>
      <c r="O8302" s="50" t="e">
        <f>INDEX([1]Dados!$M$2:$N$26779,MATCH($P8302,[1]Dados!$N$2:$N$26779,),2)</f>
        <v>#N/A</v>
      </c>
      <c r="P8302">
        <v>179818</v>
      </c>
      <c r="Q8302" s="1">
        <v>37895</v>
      </c>
      <c r="R8302" s="1">
        <v>37921</v>
      </c>
      <c r="S8302" t="s">
        <v>887</v>
      </c>
    </row>
    <row r="8303" spans="1:19" x14ac:dyDescent="0.2">
      <c r="A8303" s="7">
        <v>270915</v>
      </c>
      <c r="B8303" s="3">
        <v>28932</v>
      </c>
      <c r="C8303" s="3" t="s">
        <v>60</v>
      </c>
      <c r="D8303" s="2" t="s">
        <v>820</v>
      </c>
      <c r="E8303" s="3">
        <v>21</v>
      </c>
      <c r="F8303" s="17">
        <v>0</v>
      </c>
      <c r="G8303" s="17">
        <v>1</v>
      </c>
      <c r="H8303" s="17">
        <v>0</v>
      </c>
      <c r="I8303" s="7">
        <v>3.17</v>
      </c>
      <c r="J8303" s="7">
        <v>5</v>
      </c>
      <c r="K8303" s="4">
        <v>1214</v>
      </c>
      <c r="L8303" s="5">
        <v>1214.8580999999999</v>
      </c>
      <c r="M8303">
        <v>48400</v>
      </c>
      <c r="N8303" s="33">
        <v>1</v>
      </c>
      <c r="O8303" s="50" t="e">
        <f>INDEX([1]Dados!$M$2:$N$26779,MATCH($P8303,[1]Dados!$N$2:$N$26779,),2)</f>
        <v>#N/A</v>
      </c>
      <c r="P8303">
        <v>179818</v>
      </c>
      <c r="Q8303" s="1">
        <v>37895</v>
      </c>
      <c r="R8303" s="1">
        <v>37921</v>
      </c>
      <c r="S8303" t="s">
        <v>887</v>
      </c>
    </row>
    <row r="8304" spans="1:19" x14ac:dyDescent="0.2">
      <c r="A8304" s="7">
        <v>270915</v>
      </c>
      <c r="B8304" s="3">
        <v>28932</v>
      </c>
      <c r="C8304" s="3" t="s">
        <v>60</v>
      </c>
      <c r="D8304" s="2" t="s">
        <v>820</v>
      </c>
      <c r="E8304" s="3">
        <v>21</v>
      </c>
      <c r="F8304" s="17">
        <v>0</v>
      </c>
      <c r="G8304" s="17">
        <v>1</v>
      </c>
      <c r="H8304" s="17">
        <v>0</v>
      </c>
      <c r="I8304" s="7">
        <v>4.0999999999999996</v>
      </c>
      <c r="J8304" s="7">
        <v>13</v>
      </c>
      <c r="K8304" s="4">
        <v>1293</v>
      </c>
      <c r="L8304" s="5">
        <v>1293.0592999999999</v>
      </c>
      <c r="M8304">
        <v>78477.88</v>
      </c>
      <c r="N8304" s="33">
        <v>1</v>
      </c>
      <c r="O8304" s="50" t="e">
        <f>INDEX([1]Dados!$M$2:$N$26779,MATCH($P8304,[1]Dados!$N$2:$N$26779,),2)</f>
        <v>#N/A</v>
      </c>
      <c r="P8304">
        <v>179525</v>
      </c>
      <c r="Q8304" s="1">
        <v>37895</v>
      </c>
      <c r="R8304" s="1">
        <v>37921</v>
      </c>
      <c r="S8304" t="s">
        <v>886</v>
      </c>
    </row>
    <row r="8305" spans="1:19" x14ac:dyDescent="0.2">
      <c r="A8305" s="7">
        <v>270915</v>
      </c>
      <c r="B8305" s="3">
        <v>28932</v>
      </c>
      <c r="C8305" s="3" t="s">
        <v>60</v>
      </c>
      <c r="D8305" s="2" t="s">
        <v>820</v>
      </c>
      <c r="E8305" s="3">
        <v>21</v>
      </c>
      <c r="F8305" s="17">
        <v>0</v>
      </c>
      <c r="G8305" s="17">
        <v>1</v>
      </c>
      <c r="H8305" s="17">
        <v>0</v>
      </c>
      <c r="I8305" s="7">
        <v>4.2</v>
      </c>
      <c r="J8305" s="7">
        <v>29</v>
      </c>
      <c r="K8305" s="4">
        <v>1293</v>
      </c>
      <c r="L8305" s="5">
        <v>1293.0592999999999</v>
      </c>
      <c r="M8305">
        <v>78477.88</v>
      </c>
      <c r="N8305" s="33">
        <v>1</v>
      </c>
      <c r="O8305" s="50" t="e">
        <f>INDEX([1]Dados!$M$2:$N$26779,MATCH($P8305,[1]Dados!$N$2:$N$26779,),2)</f>
        <v>#N/A</v>
      </c>
      <c r="P8305">
        <v>179525</v>
      </c>
      <c r="Q8305" s="1">
        <v>37895</v>
      </c>
      <c r="R8305" s="1">
        <v>37921</v>
      </c>
      <c r="S8305" t="s">
        <v>886</v>
      </c>
    </row>
    <row r="8306" spans="1:19" x14ac:dyDescent="0.2">
      <c r="A8306" s="7">
        <v>270915</v>
      </c>
      <c r="B8306" s="3">
        <v>28932</v>
      </c>
      <c r="C8306" s="3" t="s">
        <v>60</v>
      </c>
      <c r="D8306" s="2" t="s">
        <v>820</v>
      </c>
      <c r="E8306" s="3">
        <v>21</v>
      </c>
      <c r="F8306" s="17">
        <v>0</v>
      </c>
      <c r="G8306" s="17">
        <v>1</v>
      </c>
      <c r="H8306" s="17">
        <v>0</v>
      </c>
      <c r="I8306" s="7">
        <v>4.3</v>
      </c>
      <c r="J8306" s="7">
        <v>22</v>
      </c>
      <c r="K8306" s="4">
        <v>1293</v>
      </c>
      <c r="L8306" s="5">
        <v>1293.0592999999999</v>
      </c>
      <c r="M8306">
        <v>78477.88</v>
      </c>
      <c r="N8306" s="33">
        <v>1</v>
      </c>
      <c r="O8306" s="50" t="e">
        <f>INDEX([1]Dados!$M$2:$N$26779,MATCH($P8306,[1]Dados!$N$2:$N$26779,),2)</f>
        <v>#N/A</v>
      </c>
      <c r="P8306">
        <v>179525</v>
      </c>
      <c r="Q8306" s="1">
        <v>37895</v>
      </c>
      <c r="R8306" s="1">
        <v>37921</v>
      </c>
      <c r="S8306" t="s">
        <v>886</v>
      </c>
    </row>
    <row r="8307" spans="1:19" x14ac:dyDescent="0.2">
      <c r="A8307" s="7">
        <v>270915</v>
      </c>
      <c r="B8307" s="3">
        <v>28932</v>
      </c>
      <c r="C8307" s="3" t="s">
        <v>60</v>
      </c>
      <c r="D8307" s="2" t="s">
        <v>820</v>
      </c>
      <c r="E8307" s="3">
        <v>21</v>
      </c>
      <c r="F8307" s="17">
        <v>0</v>
      </c>
      <c r="G8307" s="17">
        <v>1</v>
      </c>
      <c r="H8307" s="17">
        <v>0</v>
      </c>
      <c r="I8307" s="7">
        <v>4.4000000000000004</v>
      </c>
      <c r="J8307" s="7">
        <v>7</v>
      </c>
      <c r="K8307" s="4">
        <v>1293</v>
      </c>
      <c r="L8307" s="5">
        <v>1293.0592999999999</v>
      </c>
      <c r="M8307">
        <v>78477.88</v>
      </c>
      <c r="N8307" s="33">
        <v>1</v>
      </c>
      <c r="O8307" s="50" t="e">
        <f>INDEX([1]Dados!$M$2:$N$26779,MATCH($P8307,[1]Dados!$N$2:$N$26779,),2)</f>
        <v>#N/A</v>
      </c>
      <c r="P8307">
        <v>179525</v>
      </c>
      <c r="Q8307" s="1">
        <v>37895</v>
      </c>
      <c r="R8307" s="1">
        <v>37921</v>
      </c>
      <c r="S8307" t="s">
        <v>886</v>
      </c>
    </row>
    <row r="8308" spans="1:19" x14ac:dyDescent="0.2">
      <c r="A8308" s="7">
        <v>270915</v>
      </c>
      <c r="B8308" s="3">
        <v>28932</v>
      </c>
      <c r="C8308" s="3" t="s">
        <v>60</v>
      </c>
      <c r="D8308" s="2" t="s">
        <v>820</v>
      </c>
      <c r="E8308" s="3">
        <v>21</v>
      </c>
      <c r="F8308" s="17">
        <v>0</v>
      </c>
      <c r="G8308" s="17">
        <v>1</v>
      </c>
      <c r="H8308" s="17">
        <v>0</v>
      </c>
      <c r="I8308" s="7">
        <v>4.5</v>
      </c>
      <c r="J8308" s="7">
        <v>22</v>
      </c>
      <c r="K8308" s="4">
        <v>1293</v>
      </c>
      <c r="L8308" s="5">
        <v>1293.0592999999999</v>
      </c>
      <c r="M8308">
        <v>78477.88</v>
      </c>
      <c r="N8308" s="33">
        <v>1</v>
      </c>
      <c r="O8308" s="50" t="e">
        <f>INDEX([1]Dados!$M$2:$N$26779,MATCH($P8308,[1]Dados!$N$2:$N$26779,),2)</f>
        <v>#N/A</v>
      </c>
      <c r="P8308">
        <v>179525</v>
      </c>
      <c r="Q8308" s="1">
        <v>37895</v>
      </c>
      <c r="R8308" s="1">
        <v>37921</v>
      </c>
      <c r="S8308" t="s">
        <v>886</v>
      </c>
    </row>
    <row r="8309" spans="1:19" x14ac:dyDescent="0.2">
      <c r="A8309" s="7">
        <v>270915</v>
      </c>
      <c r="B8309" s="3">
        <v>28932</v>
      </c>
      <c r="C8309" s="3" t="s">
        <v>60</v>
      </c>
      <c r="D8309" s="2" t="s">
        <v>820</v>
      </c>
      <c r="E8309" s="3">
        <v>21</v>
      </c>
      <c r="F8309" s="17">
        <v>0</v>
      </c>
      <c r="G8309" s="17">
        <v>1</v>
      </c>
      <c r="H8309" s="17">
        <v>0</v>
      </c>
      <c r="I8309" s="7">
        <v>4.5999999999999996</v>
      </c>
      <c r="J8309" s="7">
        <v>17</v>
      </c>
      <c r="K8309" s="4">
        <v>1293</v>
      </c>
      <c r="L8309" s="5">
        <v>1293.0592999999999</v>
      </c>
      <c r="M8309">
        <v>78477.88</v>
      </c>
      <c r="N8309" s="33">
        <v>1</v>
      </c>
      <c r="O8309" s="50" t="e">
        <f>INDEX([1]Dados!$M$2:$N$26779,MATCH($P8309,[1]Dados!$N$2:$N$26779,),2)</f>
        <v>#N/A</v>
      </c>
      <c r="P8309">
        <v>179525</v>
      </c>
      <c r="Q8309" s="1">
        <v>37895</v>
      </c>
      <c r="R8309" s="1">
        <v>37921</v>
      </c>
      <c r="S8309" t="s">
        <v>886</v>
      </c>
    </row>
    <row r="8310" spans="1:19" x14ac:dyDescent="0.2">
      <c r="A8310" s="7">
        <v>130090</v>
      </c>
      <c r="B8310" s="3">
        <v>2194</v>
      </c>
      <c r="C8310" s="3" t="s">
        <v>43</v>
      </c>
      <c r="D8310" s="2" t="s">
        <v>338</v>
      </c>
      <c r="E8310" s="3">
        <v>21</v>
      </c>
      <c r="F8310" s="17">
        <v>0</v>
      </c>
      <c r="G8310" s="17">
        <v>1</v>
      </c>
      <c r="H8310" s="17">
        <v>0</v>
      </c>
      <c r="I8310" s="7">
        <v>1.1000000000000001</v>
      </c>
      <c r="J8310" s="7">
        <v>15</v>
      </c>
      <c r="K8310" s="4">
        <v>1214</v>
      </c>
      <c r="L8310" s="5">
        <v>1214.0587</v>
      </c>
      <c r="M8310">
        <v>156231.88</v>
      </c>
      <c r="N8310" s="33">
        <v>1</v>
      </c>
      <c r="O8310" s="50" t="e">
        <f>INDEX([1]Dados!$M$2:$N$26779,MATCH($P8310,[1]Dados!$N$2:$N$26779,),2)</f>
        <v>#N/A</v>
      </c>
      <c r="P8310">
        <v>179867</v>
      </c>
      <c r="Q8310" s="1">
        <v>36690</v>
      </c>
      <c r="R8310" s="1">
        <v>36694</v>
      </c>
      <c r="S8310" t="s">
        <v>2513</v>
      </c>
    </row>
    <row r="8311" spans="1:19" x14ac:dyDescent="0.2">
      <c r="A8311" s="7">
        <v>130090</v>
      </c>
      <c r="B8311" s="3">
        <v>2194</v>
      </c>
      <c r="C8311" s="3" t="s">
        <v>43</v>
      </c>
      <c r="D8311" s="2" t="s">
        <v>338</v>
      </c>
      <c r="E8311" s="3">
        <v>21</v>
      </c>
      <c r="F8311" s="17">
        <v>0</v>
      </c>
      <c r="G8311" s="17">
        <v>1</v>
      </c>
      <c r="H8311" s="17">
        <v>0</v>
      </c>
      <c r="I8311" s="7">
        <v>1.2</v>
      </c>
      <c r="J8311" s="7">
        <v>25</v>
      </c>
      <c r="K8311" s="4">
        <v>1214</v>
      </c>
      <c r="L8311" s="5">
        <v>1214.0587</v>
      </c>
      <c r="M8311">
        <v>156231.88</v>
      </c>
      <c r="N8311" s="33">
        <v>1</v>
      </c>
      <c r="O8311" s="50" t="e">
        <f>INDEX([1]Dados!$M$2:$N$26779,MATCH($P8311,[1]Dados!$N$2:$N$26779,),2)</f>
        <v>#N/A</v>
      </c>
      <c r="P8311">
        <v>179867</v>
      </c>
      <c r="Q8311" s="1">
        <v>36690</v>
      </c>
      <c r="R8311" s="1">
        <v>36694</v>
      </c>
      <c r="S8311" t="s">
        <v>2513</v>
      </c>
    </row>
    <row r="8312" spans="1:19" x14ac:dyDescent="0.2">
      <c r="A8312" s="7">
        <v>130090</v>
      </c>
      <c r="B8312" s="3">
        <v>2194</v>
      </c>
      <c r="C8312" s="3" t="s">
        <v>43</v>
      </c>
      <c r="D8312" s="2" t="s">
        <v>338</v>
      </c>
      <c r="E8312" s="3">
        <v>21</v>
      </c>
      <c r="F8312" s="17">
        <v>0</v>
      </c>
      <c r="G8312" s="17">
        <v>1</v>
      </c>
      <c r="H8312" s="17">
        <v>0</v>
      </c>
      <c r="I8312" s="7" t="s">
        <v>3</v>
      </c>
      <c r="J8312" s="7">
        <v>0</v>
      </c>
      <c r="K8312" s="4">
        <v>1214</v>
      </c>
      <c r="L8312" s="5">
        <v>1214.0589</v>
      </c>
      <c r="M8312">
        <v>133518</v>
      </c>
      <c r="N8312" s="33">
        <v>1</v>
      </c>
      <c r="O8312" s="50" t="e">
        <f>INDEX([1]Dados!$M$2:$N$26779,MATCH($P8312,[1]Dados!$N$2:$N$26779,),2)</f>
        <v>#N/A</v>
      </c>
      <c r="P8312">
        <v>181080</v>
      </c>
      <c r="Q8312" s="1">
        <v>36690</v>
      </c>
      <c r="R8312" s="1">
        <v>36694</v>
      </c>
      <c r="S8312" t="s">
        <v>2134</v>
      </c>
    </row>
    <row r="8313" spans="1:19" x14ac:dyDescent="0.2">
      <c r="A8313" s="7">
        <v>130090</v>
      </c>
      <c r="B8313" s="3">
        <v>2194</v>
      </c>
      <c r="C8313" s="3" t="s">
        <v>43</v>
      </c>
      <c r="D8313" s="2" t="s">
        <v>338</v>
      </c>
      <c r="E8313" s="3">
        <v>21</v>
      </c>
      <c r="F8313" s="17">
        <v>0</v>
      </c>
      <c r="G8313" s="17">
        <v>1</v>
      </c>
      <c r="H8313" s="17">
        <v>0</v>
      </c>
      <c r="I8313" s="7">
        <v>1.3</v>
      </c>
      <c r="J8313" s="7">
        <v>18</v>
      </c>
      <c r="K8313" s="4">
        <v>1214</v>
      </c>
      <c r="L8313" s="5">
        <v>1214.8580999999999</v>
      </c>
      <c r="M8313">
        <v>109020.3</v>
      </c>
      <c r="N8313" s="33">
        <v>1</v>
      </c>
      <c r="O8313" s="50" t="e">
        <f>INDEX([1]Dados!$M$2:$N$26779,MATCH($P8313,[1]Dados!$N$2:$N$26779,),2)</f>
        <v>#N/A</v>
      </c>
      <c r="P8313">
        <v>179718</v>
      </c>
      <c r="Q8313" s="1">
        <v>36690</v>
      </c>
      <c r="R8313" s="1">
        <v>36694</v>
      </c>
      <c r="S8313" t="s">
        <v>887</v>
      </c>
    </row>
    <row r="8314" spans="1:19" x14ac:dyDescent="0.2">
      <c r="A8314" s="7">
        <v>130090</v>
      </c>
      <c r="B8314" s="3">
        <v>2194</v>
      </c>
      <c r="C8314" s="3" t="s">
        <v>43</v>
      </c>
      <c r="D8314" s="2" t="s">
        <v>338</v>
      </c>
      <c r="E8314" s="3">
        <v>21</v>
      </c>
      <c r="F8314" s="17">
        <v>0</v>
      </c>
      <c r="G8314" s="17">
        <v>1</v>
      </c>
      <c r="H8314" s="17">
        <v>0</v>
      </c>
      <c r="I8314" s="7">
        <v>1.4</v>
      </c>
      <c r="J8314" s="7">
        <v>13</v>
      </c>
      <c r="K8314" s="4">
        <v>1214</v>
      </c>
      <c r="L8314" s="5">
        <v>1214.8580999999999</v>
      </c>
      <c r="M8314">
        <v>109020.3</v>
      </c>
      <c r="N8314" s="33">
        <v>1</v>
      </c>
      <c r="O8314" s="50" t="e">
        <f>INDEX([1]Dados!$M$2:$N$26779,MATCH($P8314,[1]Dados!$N$2:$N$26779,),2)</f>
        <v>#N/A</v>
      </c>
      <c r="P8314">
        <v>179718</v>
      </c>
      <c r="Q8314" s="1">
        <v>36690</v>
      </c>
      <c r="R8314" s="1">
        <v>36694</v>
      </c>
      <c r="S8314" t="s">
        <v>887</v>
      </c>
    </row>
    <row r="8315" spans="1:19" x14ac:dyDescent="0.2">
      <c r="A8315" s="7">
        <v>130090</v>
      </c>
      <c r="B8315" s="3">
        <v>2194</v>
      </c>
      <c r="C8315" s="3" t="s">
        <v>43</v>
      </c>
      <c r="D8315" s="2" t="s">
        <v>338</v>
      </c>
      <c r="E8315" s="3">
        <v>21</v>
      </c>
      <c r="F8315" s="17">
        <v>0</v>
      </c>
      <c r="G8315" s="17">
        <v>1</v>
      </c>
      <c r="H8315" s="17">
        <v>0</v>
      </c>
      <c r="I8315" s="7">
        <v>2.1</v>
      </c>
      <c r="J8315" s="7">
        <v>17</v>
      </c>
      <c r="K8315" s="4">
        <v>1293</v>
      </c>
      <c r="L8315" s="5">
        <v>1293.0592999999999</v>
      </c>
      <c r="M8315">
        <v>3474.37</v>
      </c>
      <c r="N8315" s="33">
        <v>1</v>
      </c>
      <c r="O8315" s="50" t="e">
        <f>INDEX([1]Dados!$M$2:$N$26779,MATCH($P8315,[1]Dados!$N$2:$N$26779,),2)</f>
        <v>#N/A</v>
      </c>
      <c r="P8315">
        <v>179526</v>
      </c>
      <c r="Q8315" s="1">
        <v>36690</v>
      </c>
      <c r="R8315" s="1">
        <v>36694</v>
      </c>
      <c r="S8315" t="s">
        <v>886</v>
      </c>
    </row>
    <row r="8316" spans="1:19" x14ac:dyDescent="0.2">
      <c r="A8316" s="7">
        <v>290130</v>
      </c>
      <c r="B8316" s="3">
        <v>33251</v>
      </c>
      <c r="C8316" s="3" t="s">
        <v>31</v>
      </c>
      <c r="D8316" s="2" t="s">
        <v>248</v>
      </c>
      <c r="E8316" s="3">
        <v>21</v>
      </c>
      <c r="F8316" s="17">
        <v>0</v>
      </c>
      <c r="G8316" s="17">
        <v>1</v>
      </c>
      <c r="H8316" s="17">
        <v>0</v>
      </c>
      <c r="I8316" s="7">
        <v>1</v>
      </c>
      <c r="J8316" s="7">
        <v>0</v>
      </c>
      <c r="K8316" s="4">
        <v>1203</v>
      </c>
      <c r="L8316" s="5">
        <v>1203.0829000000001</v>
      </c>
      <c r="M8316">
        <v>41319.96</v>
      </c>
      <c r="N8316" s="3">
        <v>1</v>
      </c>
      <c r="O8316" s="50" t="e">
        <f>INDEX([1]Dados!$M$2:$N$26779,MATCH($P8316,[1]Dados!$N$2:$N$26779,),2)</f>
        <v>#N/A</v>
      </c>
      <c r="P8316">
        <v>179483</v>
      </c>
      <c r="Q8316" s="1">
        <v>37414</v>
      </c>
      <c r="R8316" s="1">
        <v>37463</v>
      </c>
      <c r="S8316" t="s">
        <v>2134</v>
      </c>
    </row>
    <row r="8317" spans="1:19" x14ac:dyDescent="0.2">
      <c r="A8317" s="19">
        <v>290130</v>
      </c>
      <c r="B8317" s="20">
        <v>33251</v>
      </c>
      <c r="C8317" s="20" t="s">
        <v>31</v>
      </c>
      <c r="D8317" s="21" t="s">
        <v>248</v>
      </c>
      <c r="E8317" s="20">
        <v>21</v>
      </c>
      <c r="F8317" s="22">
        <v>0</v>
      </c>
      <c r="G8317" s="22">
        <v>1</v>
      </c>
      <c r="H8317" s="22">
        <v>0</v>
      </c>
      <c r="I8317" s="19" t="s">
        <v>56</v>
      </c>
      <c r="J8317" s="19">
        <v>25</v>
      </c>
      <c r="K8317" s="24">
        <v>1214</v>
      </c>
      <c r="L8317" s="25">
        <v>1214.0587</v>
      </c>
      <c r="M8317" s="23">
        <v>270546.2</v>
      </c>
      <c r="N8317" s="20">
        <v>1</v>
      </c>
      <c r="O8317" s="50" t="e">
        <f>INDEX([1]Dados!$M$2:$N$26779,MATCH($P8317,[1]Dados!$N$2:$N$26779,),2)</f>
        <v>#N/A</v>
      </c>
      <c r="P8317" s="23">
        <v>179869</v>
      </c>
      <c r="Q8317" s="26">
        <v>37414</v>
      </c>
      <c r="R8317" s="26">
        <v>37463</v>
      </c>
      <c r="S8317" t="s">
        <v>914</v>
      </c>
    </row>
    <row r="8318" spans="1:19" x14ac:dyDescent="0.2">
      <c r="A8318" s="7">
        <v>290130</v>
      </c>
      <c r="B8318" s="3">
        <v>33251</v>
      </c>
      <c r="C8318" s="3" t="s">
        <v>31</v>
      </c>
      <c r="D8318" s="2" t="s">
        <v>248</v>
      </c>
      <c r="E8318" s="3">
        <v>21</v>
      </c>
      <c r="F8318" s="17">
        <v>0</v>
      </c>
      <c r="G8318" s="17">
        <v>1</v>
      </c>
      <c r="H8318" s="17">
        <v>0</v>
      </c>
      <c r="I8318" s="7" t="s">
        <v>57</v>
      </c>
      <c r="J8318" s="7">
        <v>13</v>
      </c>
      <c r="K8318" s="4">
        <v>1214</v>
      </c>
      <c r="L8318" s="5">
        <v>1214.0587</v>
      </c>
      <c r="M8318">
        <v>270546.2</v>
      </c>
      <c r="N8318" s="3">
        <v>1</v>
      </c>
      <c r="O8318" s="50" t="e">
        <f>INDEX([1]Dados!$M$2:$N$26779,MATCH($P8318,[1]Dados!$N$2:$N$26779,),2)</f>
        <v>#N/A</v>
      </c>
      <c r="P8318">
        <v>179869</v>
      </c>
      <c r="Q8318" s="1">
        <v>37414</v>
      </c>
      <c r="R8318" s="1">
        <v>37463</v>
      </c>
      <c r="S8318" t="s">
        <v>914</v>
      </c>
    </row>
    <row r="8319" spans="1:19" x14ac:dyDescent="0.2">
      <c r="A8319" s="7">
        <v>290130</v>
      </c>
      <c r="B8319" s="3">
        <v>33251</v>
      </c>
      <c r="C8319" s="3" t="s">
        <v>31</v>
      </c>
      <c r="D8319" s="2" t="s">
        <v>248</v>
      </c>
      <c r="E8319" s="3">
        <v>21</v>
      </c>
      <c r="F8319" s="17">
        <v>0</v>
      </c>
      <c r="G8319" s="17">
        <v>1</v>
      </c>
      <c r="H8319" s="17">
        <v>0</v>
      </c>
      <c r="I8319" s="7" t="s">
        <v>84</v>
      </c>
      <c r="J8319" s="7">
        <v>12</v>
      </c>
      <c r="K8319" s="4">
        <v>1214</v>
      </c>
      <c r="L8319" s="5">
        <v>1214.0587</v>
      </c>
      <c r="M8319">
        <v>270546.2</v>
      </c>
      <c r="N8319" s="3">
        <v>1</v>
      </c>
      <c r="O8319" s="50" t="e">
        <f>INDEX([1]Dados!$M$2:$N$26779,MATCH($P8319,[1]Dados!$N$2:$N$26779,),2)</f>
        <v>#N/A</v>
      </c>
      <c r="P8319">
        <v>179869</v>
      </c>
      <c r="Q8319" s="1">
        <v>37414</v>
      </c>
      <c r="R8319" s="1">
        <v>37463</v>
      </c>
      <c r="S8319" t="s">
        <v>914</v>
      </c>
    </row>
    <row r="8320" spans="1:19" x14ac:dyDescent="0.2">
      <c r="A8320" s="7">
        <v>290130</v>
      </c>
      <c r="B8320" s="3">
        <v>33251</v>
      </c>
      <c r="C8320" s="3" t="s">
        <v>31</v>
      </c>
      <c r="D8320" s="2" t="s">
        <v>248</v>
      </c>
      <c r="E8320" s="3">
        <v>21</v>
      </c>
      <c r="F8320" s="17">
        <v>0</v>
      </c>
      <c r="G8320" s="17">
        <v>1</v>
      </c>
      <c r="H8320" s="17">
        <v>0</v>
      </c>
      <c r="I8320" s="7" t="s">
        <v>85</v>
      </c>
      <c r="J8320" s="7">
        <v>18</v>
      </c>
      <c r="K8320" s="4">
        <v>1214</v>
      </c>
      <c r="L8320" s="5">
        <v>1214.0587</v>
      </c>
      <c r="M8320">
        <v>270546.2</v>
      </c>
      <c r="N8320" s="3">
        <v>1</v>
      </c>
      <c r="O8320" s="50" t="e">
        <f>INDEX([1]Dados!$M$2:$N$26779,MATCH($P8320,[1]Dados!$N$2:$N$26779,),2)</f>
        <v>#N/A</v>
      </c>
      <c r="P8320">
        <v>179869</v>
      </c>
      <c r="Q8320" s="1">
        <v>37414</v>
      </c>
      <c r="R8320" s="1">
        <v>37463</v>
      </c>
      <c r="S8320" t="s">
        <v>914</v>
      </c>
    </row>
    <row r="8321" spans="1:19" x14ac:dyDescent="0.2">
      <c r="A8321" s="7">
        <v>290130</v>
      </c>
      <c r="B8321" s="3">
        <v>33251</v>
      </c>
      <c r="C8321" s="3" t="s">
        <v>31</v>
      </c>
      <c r="D8321" s="2" t="s">
        <v>248</v>
      </c>
      <c r="E8321" s="3">
        <v>21</v>
      </c>
      <c r="F8321" s="17">
        <v>0</v>
      </c>
      <c r="G8321" s="17">
        <v>1</v>
      </c>
      <c r="H8321" s="17">
        <v>0</v>
      </c>
      <c r="I8321" s="7" t="s">
        <v>86</v>
      </c>
      <c r="J8321" s="7">
        <v>2</v>
      </c>
      <c r="K8321" s="4">
        <v>1214</v>
      </c>
      <c r="L8321" s="5">
        <v>1214.0587</v>
      </c>
      <c r="M8321">
        <v>270546.2</v>
      </c>
      <c r="N8321" s="3">
        <v>1</v>
      </c>
      <c r="O8321" s="50" t="e">
        <f>INDEX([1]Dados!$M$2:$N$26779,MATCH($P8321,[1]Dados!$N$2:$N$26779,),2)</f>
        <v>#N/A</v>
      </c>
      <c r="P8321">
        <v>179869</v>
      </c>
      <c r="Q8321" s="1">
        <v>37414</v>
      </c>
      <c r="R8321" s="1">
        <v>37463</v>
      </c>
      <c r="S8321" t="s">
        <v>914</v>
      </c>
    </row>
    <row r="8322" spans="1:19" x14ac:dyDescent="0.2">
      <c r="A8322" s="7">
        <v>290130</v>
      </c>
      <c r="B8322" s="3">
        <v>33251</v>
      </c>
      <c r="C8322" s="3" t="s">
        <v>31</v>
      </c>
      <c r="D8322" s="2" t="s">
        <v>248</v>
      </c>
      <c r="E8322" s="3">
        <v>21</v>
      </c>
      <c r="F8322" s="17">
        <v>0</v>
      </c>
      <c r="G8322" s="17">
        <v>1</v>
      </c>
      <c r="H8322" s="17">
        <v>0</v>
      </c>
      <c r="I8322" s="7" t="s">
        <v>87</v>
      </c>
      <c r="J8322" s="7">
        <v>13</v>
      </c>
      <c r="K8322" s="4">
        <v>1214</v>
      </c>
      <c r="L8322" s="5">
        <v>1214.0587</v>
      </c>
      <c r="M8322">
        <v>270546.2</v>
      </c>
      <c r="N8322" s="3">
        <v>1</v>
      </c>
      <c r="O8322" s="50" t="e">
        <f>INDEX([1]Dados!$M$2:$N$26779,MATCH($P8322,[1]Dados!$N$2:$N$26779,),2)</f>
        <v>#N/A</v>
      </c>
      <c r="P8322">
        <v>179869</v>
      </c>
      <c r="Q8322" s="1">
        <v>37414</v>
      </c>
      <c r="R8322" s="1">
        <v>37463</v>
      </c>
      <c r="S8322" t="s">
        <v>914</v>
      </c>
    </row>
    <row r="8323" spans="1:19" x14ac:dyDescent="0.2">
      <c r="A8323" s="7">
        <v>290130</v>
      </c>
      <c r="B8323" s="3">
        <v>33251</v>
      </c>
      <c r="C8323" s="3" t="s">
        <v>31</v>
      </c>
      <c r="D8323" s="2" t="s">
        <v>248</v>
      </c>
      <c r="E8323" s="3">
        <v>21</v>
      </c>
      <c r="F8323" s="17">
        <v>0</v>
      </c>
      <c r="G8323" s="17">
        <v>1</v>
      </c>
      <c r="H8323" s="17">
        <v>0</v>
      </c>
      <c r="I8323" s="7" t="s">
        <v>44</v>
      </c>
      <c r="J8323" s="7">
        <v>24</v>
      </c>
      <c r="K8323" s="4">
        <v>1214</v>
      </c>
      <c r="L8323" s="5">
        <v>1214.0589</v>
      </c>
      <c r="M8323">
        <v>555930</v>
      </c>
      <c r="N8323" s="3">
        <v>1</v>
      </c>
      <c r="O8323" s="50" t="e">
        <f>INDEX([1]Dados!$M$2:$N$26779,MATCH($P8323,[1]Dados!$N$2:$N$26779,),2)</f>
        <v>#N/A</v>
      </c>
      <c r="P8323">
        <v>181067</v>
      </c>
      <c r="Q8323" s="1">
        <v>37414</v>
      </c>
      <c r="R8323" s="1">
        <v>37463</v>
      </c>
      <c r="S8323" t="s">
        <v>915</v>
      </c>
    </row>
    <row r="8324" spans="1:19" x14ac:dyDescent="0.2">
      <c r="A8324" s="7">
        <v>290130</v>
      </c>
      <c r="B8324" s="3">
        <v>33251</v>
      </c>
      <c r="C8324" s="3" t="s">
        <v>31</v>
      </c>
      <c r="D8324" s="2" t="s">
        <v>248</v>
      </c>
      <c r="E8324" s="3">
        <v>21</v>
      </c>
      <c r="F8324" s="17">
        <v>0</v>
      </c>
      <c r="G8324" s="17">
        <v>1</v>
      </c>
      <c r="H8324" s="17">
        <v>0</v>
      </c>
      <c r="I8324" s="7" t="s">
        <v>3</v>
      </c>
      <c r="J8324" s="7">
        <v>0</v>
      </c>
      <c r="K8324" s="4">
        <v>1293</v>
      </c>
      <c r="L8324" s="5">
        <v>1293.0592999999999</v>
      </c>
      <c r="M8324">
        <v>270546.2</v>
      </c>
      <c r="N8324" s="3">
        <v>1</v>
      </c>
      <c r="O8324" s="50" t="e">
        <f>INDEX([1]Dados!$M$2:$N$26779,MATCH($P8324,[1]Dados!$N$2:$N$26779,),2)</f>
        <v>#N/A</v>
      </c>
      <c r="P8324">
        <v>179527</v>
      </c>
      <c r="Q8324" s="1">
        <v>37414</v>
      </c>
      <c r="R8324" s="1">
        <v>37463</v>
      </c>
      <c r="S8324" t="s">
        <v>2134</v>
      </c>
    </row>
    <row r="8325" spans="1:19" x14ac:dyDescent="0.2">
      <c r="A8325" s="7">
        <v>291130</v>
      </c>
      <c r="B8325" s="3">
        <v>35254</v>
      </c>
      <c r="C8325" s="3" t="s">
        <v>31</v>
      </c>
      <c r="D8325" s="2" t="s">
        <v>439</v>
      </c>
      <c r="E8325" s="3">
        <v>21</v>
      </c>
      <c r="F8325" s="17">
        <v>0</v>
      </c>
      <c r="G8325" s="17">
        <v>1</v>
      </c>
      <c r="H8325" s="17">
        <v>0</v>
      </c>
      <c r="I8325" s="7">
        <v>1.1000000000000001</v>
      </c>
      <c r="J8325" s="7">
        <v>25</v>
      </c>
      <c r="K8325" s="4">
        <v>1203</v>
      </c>
      <c r="L8325" s="5">
        <v>1203.0829000000001</v>
      </c>
      <c r="M8325">
        <v>38746.839999999997</v>
      </c>
      <c r="N8325" s="3">
        <v>1</v>
      </c>
      <c r="O8325" s="50" t="e">
        <f>INDEX([1]Dados!$M$2:$N$26779,MATCH($P8325,[1]Dados!$N$2:$N$26779,),2)</f>
        <v>#N/A</v>
      </c>
      <c r="P8325">
        <v>179484</v>
      </c>
      <c r="Q8325" s="1">
        <v>37411</v>
      </c>
      <c r="R8325" s="1">
        <v>37453</v>
      </c>
      <c r="S8325" t="s">
        <v>1513</v>
      </c>
    </row>
    <row r="8326" spans="1:19" x14ac:dyDescent="0.2">
      <c r="A8326" s="7">
        <v>291130</v>
      </c>
      <c r="B8326" s="3">
        <v>35254</v>
      </c>
      <c r="C8326" s="3" t="s">
        <v>31</v>
      </c>
      <c r="D8326" s="2" t="s">
        <v>439</v>
      </c>
      <c r="E8326" s="3">
        <v>21</v>
      </c>
      <c r="F8326" s="17">
        <v>0</v>
      </c>
      <c r="G8326" s="17">
        <v>1</v>
      </c>
      <c r="H8326" s="17">
        <v>0</v>
      </c>
      <c r="I8326" s="7">
        <v>1.2</v>
      </c>
      <c r="J8326" s="7">
        <v>15</v>
      </c>
      <c r="K8326" s="4">
        <v>1203</v>
      </c>
      <c r="L8326" s="5">
        <v>1203.0829000000001</v>
      </c>
      <c r="M8326">
        <v>38746.839999999997</v>
      </c>
      <c r="N8326" s="3">
        <v>1</v>
      </c>
      <c r="O8326" s="50" t="e">
        <f>INDEX([1]Dados!$M$2:$N$26779,MATCH($P8326,[1]Dados!$N$2:$N$26779,),2)</f>
        <v>#N/A</v>
      </c>
      <c r="P8326">
        <v>179484</v>
      </c>
      <c r="Q8326" s="1">
        <v>37411</v>
      </c>
      <c r="R8326" s="1">
        <v>37453</v>
      </c>
      <c r="S8326" t="s">
        <v>1513</v>
      </c>
    </row>
    <row r="8327" spans="1:19" x14ac:dyDescent="0.2">
      <c r="A8327" s="7">
        <v>291130</v>
      </c>
      <c r="B8327" s="3">
        <v>35254</v>
      </c>
      <c r="C8327" s="3" t="s">
        <v>31</v>
      </c>
      <c r="D8327" s="2" t="s">
        <v>439</v>
      </c>
      <c r="E8327" s="3">
        <v>21</v>
      </c>
      <c r="F8327" s="17">
        <v>0</v>
      </c>
      <c r="G8327" s="17">
        <v>1</v>
      </c>
      <c r="H8327" s="17">
        <v>0</v>
      </c>
      <c r="I8327" s="7">
        <v>2.1</v>
      </c>
      <c r="J8327" s="7">
        <v>15</v>
      </c>
      <c r="K8327" s="4">
        <v>1214</v>
      </c>
      <c r="L8327" s="5">
        <v>1214.0587</v>
      </c>
      <c r="M8327">
        <v>149998.38</v>
      </c>
      <c r="N8327" s="3">
        <v>1</v>
      </c>
      <c r="O8327" s="50" t="e">
        <f>INDEX([1]Dados!$M$2:$N$26779,MATCH($P8327,[1]Dados!$N$2:$N$26779,),2)</f>
        <v>#N/A</v>
      </c>
      <c r="P8327">
        <v>179870</v>
      </c>
      <c r="Q8327" s="1">
        <v>37411</v>
      </c>
      <c r="R8327" s="1">
        <v>37453</v>
      </c>
      <c r="S8327" t="s">
        <v>914</v>
      </c>
    </row>
    <row r="8328" spans="1:19" x14ac:dyDescent="0.2">
      <c r="A8328" s="7">
        <v>291130</v>
      </c>
      <c r="B8328" s="3">
        <v>35254</v>
      </c>
      <c r="C8328" s="3" t="s">
        <v>31</v>
      </c>
      <c r="D8328" s="2" t="s">
        <v>439</v>
      </c>
      <c r="E8328" s="3">
        <v>21</v>
      </c>
      <c r="F8328" s="17">
        <v>0</v>
      </c>
      <c r="G8328" s="17">
        <v>1</v>
      </c>
      <c r="H8328" s="17">
        <v>0</v>
      </c>
      <c r="I8328" s="7">
        <v>2.2000000000000002</v>
      </c>
      <c r="J8328" s="7">
        <v>18</v>
      </c>
      <c r="K8328" s="4">
        <v>1214</v>
      </c>
      <c r="L8328" s="5">
        <v>1214.0587</v>
      </c>
      <c r="M8328">
        <v>149998.38</v>
      </c>
      <c r="N8328" s="3">
        <v>1</v>
      </c>
      <c r="O8328" s="50" t="e">
        <f>INDEX([1]Dados!$M$2:$N$26779,MATCH($P8328,[1]Dados!$N$2:$N$26779,),2)</f>
        <v>#N/A</v>
      </c>
      <c r="P8328">
        <v>179870</v>
      </c>
      <c r="Q8328" s="1">
        <v>37411</v>
      </c>
      <c r="R8328" s="1">
        <v>37453</v>
      </c>
      <c r="S8328" t="s">
        <v>914</v>
      </c>
    </row>
    <row r="8329" spans="1:19" x14ac:dyDescent="0.2">
      <c r="A8329" s="7">
        <v>291130</v>
      </c>
      <c r="B8329" s="3">
        <v>35254</v>
      </c>
      <c r="C8329" s="3" t="s">
        <v>31</v>
      </c>
      <c r="D8329" s="2" t="s">
        <v>439</v>
      </c>
      <c r="E8329" s="3">
        <v>21</v>
      </c>
      <c r="F8329" s="17">
        <v>0</v>
      </c>
      <c r="G8329" s="17">
        <v>1</v>
      </c>
      <c r="H8329" s="17">
        <v>0</v>
      </c>
      <c r="I8329" s="7">
        <v>2.2999999999999998</v>
      </c>
      <c r="J8329" s="7">
        <v>25</v>
      </c>
      <c r="K8329" s="4">
        <v>1214</v>
      </c>
      <c r="L8329" s="5">
        <v>1214.0587</v>
      </c>
      <c r="M8329">
        <v>149998.38</v>
      </c>
      <c r="N8329" s="3">
        <v>1</v>
      </c>
      <c r="O8329" s="50" t="e">
        <f>INDEX([1]Dados!$M$2:$N$26779,MATCH($P8329,[1]Dados!$N$2:$N$26779,),2)</f>
        <v>#N/A</v>
      </c>
      <c r="P8329">
        <v>179870</v>
      </c>
      <c r="Q8329" s="1">
        <v>37411</v>
      </c>
      <c r="R8329" s="1">
        <v>37453</v>
      </c>
      <c r="S8329" t="s">
        <v>914</v>
      </c>
    </row>
    <row r="8330" spans="1:19" x14ac:dyDescent="0.2">
      <c r="A8330" s="7">
        <v>291130</v>
      </c>
      <c r="B8330" s="3">
        <v>35254</v>
      </c>
      <c r="C8330" s="3" t="s">
        <v>31</v>
      </c>
      <c r="D8330" s="2" t="s">
        <v>439</v>
      </c>
      <c r="E8330" s="3">
        <v>21</v>
      </c>
      <c r="F8330" s="17">
        <v>0</v>
      </c>
      <c r="G8330" s="17">
        <v>1</v>
      </c>
      <c r="H8330" s="17">
        <v>0</v>
      </c>
      <c r="I8330" s="7">
        <v>2.4</v>
      </c>
      <c r="J8330" s="7">
        <v>17</v>
      </c>
      <c r="K8330" s="4">
        <v>1214</v>
      </c>
      <c r="L8330" s="5">
        <v>1214.0587</v>
      </c>
      <c r="M8330">
        <v>149998.38</v>
      </c>
      <c r="N8330" s="3">
        <v>1</v>
      </c>
      <c r="O8330" s="50" t="e">
        <f>INDEX([1]Dados!$M$2:$N$26779,MATCH($P8330,[1]Dados!$N$2:$N$26779,),2)</f>
        <v>#N/A</v>
      </c>
      <c r="P8330">
        <v>179870</v>
      </c>
      <c r="Q8330" s="1">
        <v>37411</v>
      </c>
      <c r="R8330" s="1">
        <v>37453</v>
      </c>
      <c r="S8330" t="s">
        <v>914</v>
      </c>
    </row>
    <row r="8331" spans="1:19" x14ac:dyDescent="0.2">
      <c r="A8331" s="7">
        <v>291130</v>
      </c>
      <c r="B8331" s="3">
        <v>35254</v>
      </c>
      <c r="C8331" s="3" t="s">
        <v>31</v>
      </c>
      <c r="D8331" s="2" t="s">
        <v>439</v>
      </c>
      <c r="E8331" s="3">
        <v>21</v>
      </c>
      <c r="F8331" s="17">
        <v>0</v>
      </c>
      <c r="G8331" s="17">
        <v>1</v>
      </c>
      <c r="H8331" s="17">
        <v>0</v>
      </c>
      <c r="I8331" s="7" t="s">
        <v>3</v>
      </c>
      <c r="J8331" s="7">
        <v>0</v>
      </c>
      <c r="K8331" s="4">
        <v>1214</v>
      </c>
      <c r="L8331" s="5">
        <v>1214.8580999999999</v>
      </c>
      <c r="M8331">
        <v>41200</v>
      </c>
      <c r="N8331" s="3">
        <v>1</v>
      </c>
      <c r="O8331" s="50" t="e">
        <f>INDEX([1]Dados!$M$2:$N$26779,MATCH($P8331,[1]Dados!$N$2:$N$26779,),2)</f>
        <v>#N/A</v>
      </c>
      <c r="P8331">
        <v>179819</v>
      </c>
      <c r="Q8331" s="1">
        <v>37411</v>
      </c>
      <c r="R8331" s="1">
        <v>37453</v>
      </c>
      <c r="S8331" t="s">
        <v>961</v>
      </c>
    </row>
    <row r="8332" spans="1:19" x14ac:dyDescent="0.2">
      <c r="A8332" s="7">
        <v>291130</v>
      </c>
      <c r="B8332" s="3">
        <v>35254</v>
      </c>
      <c r="C8332" s="3" t="s">
        <v>31</v>
      </c>
      <c r="D8332" s="2" t="s">
        <v>439</v>
      </c>
      <c r="E8332" s="3">
        <v>21</v>
      </c>
      <c r="F8332" s="17">
        <v>0</v>
      </c>
      <c r="G8332" s="17">
        <v>1</v>
      </c>
      <c r="H8332" s="17">
        <v>0</v>
      </c>
      <c r="I8332" s="7">
        <v>2.5</v>
      </c>
      <c r="J8332" s="7">
        <v>20</v>
      </c>
      <c r="K8332" s="4">
        <v>1214</v>
      </c>
      <c r="L8332" s="5">
        <v>1214.8580999999999</v>
      </c>
      <c r="M8332">
        <v>80000</v>
      </c>
      <c r="N8332" s="3">
        <v>1</v>
      </c>
      <c r="O8332" s="50" t="e">
        <f>INDEX([1]Dados!$M$2:$N$26779,MATCH($P8332,[1]Dados!$N$2:$N$26779,),2)</f>
        <v>#N/A</v>
      </c>
      <c r="P8332">
        <v>181431</v>
      </c>
      <c r="Q8332" s="1">
        <v>37411</v>
      </c>
      <c r="R8332" s="1">
        <v>37453</v>
      </c>
      <c r="S8332" t="s">
        <v>961</v>
      </c>
    </row>
    <row r="8333" spans="1:19" x14ac:dyDescent="0.2">
      <c r="A8333" s="7">
        <v>291130</v>
      </c>
      <c r="B8333" s="3">
        <v>35254</v>
      </c>
      <c r="C8333" s="3" t="s">
        <v>31</v>
      </c>
      <c r="D8333" s="2" t="s">
        <v>439</v>
      </c>
      <c r="E8333" s="3">
        <v>21</v>
      </c>
      <c r="F8333" s="17">
        <v>0</v>
      </c>
      <c r="G8333" s="17">
        <v>1</v>
      </c>
      <c r="H8333" s="17">
        <v>0</v>
      </c>
      <c r="I8333" s="7">
        <v>2.6</v>
      </c>
      <c r="J8333" s="7">
        <v>17</v>
      </c>
      <c r="K8333" s="4">
        <v>1214</v>
      </c>
      <c r="L8333" s="5">
        <v>1214.8580999999999</v>
      </c>
      <c r="M8333">
        <v>80000</v>
      </c>
      <c r="N8333" s="3">
        <v>1</v>
      </c>
      <c r="O8333" s="50" t="e">
        <f>INDEX([1]Dados!$M$2:$N$26779,MATCH($P8333,[1]Dados!$N$2:$N$26779,),2)</f>
        <v>#N/A</v>
      </c>
      <c r="P8333">
        <v>181431</v>
      </c>
      <c r="Q8333" s="1">
        <v>37411</v>
      </c>
      <c r="R8333" s="1">
        <v>37453</v>
      </c>
      <c r="S8333" t="s">
        <v>961</v>
      </c>
    </row>
    <row r="8334" spans="1:19" x14ac:dyDescent="0.2">
      <c r="A8334" s="7">
        <v>291130</v>
      </c>
      <c r="B8334" s="3">
        <v>35254</v>
      </c>
      <c r="C8334" s="3" t="s">
        <v>31</v>
      </c>
      <c r="D8334" s="2" t="s">
        <v>439</v>
      </c>
      <c r="E8334" s="3">
        <v>21</v>
      </c>
      <c r="F8334" s="17">
        <v>0</v>
      </c>
      <c r="G8334" s="17">
        <v>1</v>
      </c>
      <c r="H8334" s="17">
        <v>0</v>
      </c>
      <c r="I8334" s="7">
        <v>3.1</v>
      </c>
      <c r="J8334" s="7">
        <v>17</v>
      </c>
      <c r="K8334" s="4">
        <v>1293</v>
      </c>
      <c r="L8334" s="5">
        <v>1293.0592999999999</v>
      </c>
      <c r="M8334">
        <v>24813.99</v>
      </c>
      <c r="N8334" s="3">
        <v>1</v>
      </c>
      <c r="O8334" s="50" t="e">
        <f>INDEX([1]Dados!$M$2:$N$26779,MATCH($P8334,[1]Dados!$N$2:$N$26779,),2)</f>
        <v>#N/A</v>
      </c>
      <c r="P8334">
        <v>179528</v>
      </c>
      <c r="Q8334" s="1">
        <v>37411</v>
      </c>
      <c r="R8334" s="1">
        <v>37453</v>
      </c>
      <c r="S8334" t="s">
        <v>886</v>
      </c>
    </row>
    <row r="8335" spans="1:19" x14ac:dyDescent="0.2">
      <c r="A8335" s="7">
        <v>291160</v>
      </c>
      <c r="B8335" s="3">
        <v>35319</v>
      </c>
      <c r="C8335" s="3" t="s">
        <v>31</v>
      </c>
      <c r="D8335" s="2" t="s">
        <v>443</v>
      </c>
      <c r="E8335" s="3">
        <v>21</v>
      </c>
      <c r="F8335" s="17">
        <v>0</v>
      </c>
      <c r="G8335" s="17">
        <v>1</v>
      </c>
      <c r="H8335" s="17">
        <v>0</v>
      </c>
      <c r="I8335" s="7" t="s">
        <v>3</v>
      </c>
      <c r="J8335" s="7">
        <v>0</v>
      </c>
      <c r="K8335" s="4">
        <v>1203</v>
      </c>
      <c r="L8335" s="5">
        <v>1203.0829000000001</v>
      </c>
      <c r="M8335">
        <v>48062.04</v>
      </c>
      <c r="N8335" s="3">
        <v>1</v>
      </c>
      <c r="O8335" s="50" t="e">
        <f>INDEX([1]Dados!$M$2:$N$26779,MATCH($P8335,[1]Dados!$N$2:$N$26779,),2)</f>
        <v>#N/A</v>
      </c>
      <c r="P8335">
        <v>179485</v>
      </c>
      <c r="Q8335" s="1">
        <v>36322</v>
      </c>
      <c r="R8335" s="1">
        <v>37475</v>
      </c>
      <c r="S8335" t="s">
        <v>2134</v>
      </c>
    </row>
    <row r="8336" spans="1:19" x14ac:dyDescent="0.2">
      <c r="A8336" s="7">
        <v>291160</v>
      </c>
      <c r="B8336" s="3">
        <v>35319</v>
      </c>
      <c r="C8336" s="3" t="s">
        <v>31</v>
      </c>
      <c r="D8336" s="2" t="s">
        <v>443</v>
      </c>
      <c r="E8336" s="3">
        <v>21</v>
      </c>
      <c r="F8336" s="17">
        <v>0</v>
      </c>
      <c r="G8336" s="17">
        <v>1</v>
      </c>
      <c r="H8336" s="17">
        <v>0</v>
      </c>
      <c r="I8336" s="7">
        <v>1.1000000000000001</v>
      </c>
      <c r="J8336" s="7">
        <v>15</v>
      </c>
      <c r="K8336" s="4">
        <v>1214</v>
      </c>
      <c r="L8336" s="5">
        <v>1214.0587</v>
      </c>
      <c r="M8336">
        <v>257090.12</v>
      </c>
      <c r="N8336" s="3">
        <v>1</v>
      </c>
      <c r="O8336" s="50" t="e">
        <f>INDEX([1]Dados!$M$2:$N$26779,MATCH($P8336,[1]Dados!$N$2:$N$26779,),2)</f>
        <v>#N/A</v>
      </c>
      <c r="P8336">
        <v>179871</v>
      </c>
      <c r="Q8336" s="1">
        <v>36322</v>
      </c>
      <c r="R8336" s="1">
        <v>37475</v>
      </c>
      <c r="S8336" t="s">
        <v>914</v>
      </c>
    </row>
    <row r="8337" spans="1:19" x14ac:dyDescent="0.2">
      <c r="A8337" s="7">
        <v>291160</v>
      </c>
      <c r="B8337" s="3">
        <v>35319</v>
      </c>
      <c r="C8337" s="3" t="s">
        <v>31</v>
      </c>
      <c r="D8337" s="2" t="s">
        <v>443</v>
      </c>
      <c r="E8337" s="3">
        <v>21</v>
      </c>
      <c r="F8337" s="17">
        <v>0</v>
      </c>
      <c r="G8337" s="17">
        <v>1</v>
      </c>
      <c r="H8337" s="17">
        <v>0</v>
      </c>
      <c r="I8337" s="7">
        <v>1.2</v>
      </c>
      <c r="J8337" s="7">
        <v>15</v>
      </c>
      <c r="K8337" s="4">
        <v>1214</v>
      </c>
      <c r="L8337" s="5">
        <v>1214.0587</v>
      </c>
      <c r="M8337">
        <v>257090.12</v>
      </c>
      <c r="N8337" s="3">
        <v>1</v>
      </c>
      <c r="O8337" s="50" t="e">
        <f>INDEX([1]Dados!$M$2:$N$26779,MATCH($P8337,[1]Dados!$N$2:$N$26779,),2)</f>
        <v>#N/A</v>
      </c>
      <c r="P8337">
        <v>179871</v>
      </c>
      <c r="Q8337" s="1">
        <v>36322</v>
      </c>
      <c r="R8337" s="1">
        <v>37475</v>
      </c>
      <c r="S8337" t="s">
        <v>914</v>
      </c>
    </row>
    <row r="8338" spans="1:19" x14ac:dyDescent="0.2">
      <c r="A8338" s="7">
        <v>291160</v>
      </c>
      <c r="B8338" s="3">
        <v>35319</v>
      </c>
      <c r="C8338" s="3" t="s">
        <v>31</v>
      </c>
      <c r="D8338" s="2" t="s">
        <v>443</v>
      </c>
      <c r="E8338" s="3">
        <v>21</v>
      </c>
      <c r="F8338" s="17">
        <v>0</v>
      </c>
      <c r="G8338" s="17">
        <v>1</v>
      </c>
      <c r="H8338" s="17">
        <v>0</v>
      </c>
      <c r="I8338" s="7">
        <v>2.1</v>
      </c>
      <c r="J8338" s="7">
        <v>25</v>
      </c>
      <c r="K8338" s="4">
        <v>1214</v>
      </c>
      <c r="L8338" s="5">
        <v>1214.0589</v>
      </c>
      <c r="M8338">
        <v>164538</v>
      </c>
      <c r="N8338" s="3">
        <v>1</v>
      </c>
      <c r="O8338" s="50" t="e">
        <f>INDEX([1]Dados!$M$2:$N$26779,MATCH($P8338,[1]Dados!$N$2:$N$26779,),2)</f>
        <v>#N/A</v>
      </c>
      <c r="P8338">
        <v>181087</v>
      </c>
      <c r="Q8338" s="1">
        <v>36322</v>
      </c>
      <c r="R8338" s="1">
        <v>37475</v>
      </c>
      <c r="S8338" t="s">
        <v>1512</v>
      </c>
    </row>
    <row r="8339" spans="1:19" x14ac:dyDescent="0.2">
      <c r="A8339" s="7">
        <v>291160</v>
      </c>
      <c r="B8339" s="3">
        <v>35319</v>
      </c>
      <c r="C8339" s="3" t="s">
        <v>31</v>
      </c>
      <c r="D8339" s="2" t="s">
        <v>443</v>
      </c>
      <c r="E8339" s="3">
        <v>21</v>
      </c>
      <c r="F8339" s="17">
        <v>0</v>
      </c>
      <c r="G8339" s="17">
        <v>1</v>
      </c>
      <c r="H8339" s="17">
        <v>0</v>
      </c>
      <c r="I8339" s="7">
        <v>2.2000000000000002</v>
      </c>
      <c r="J8339" s="7">
        <v>15</v>
      </c>
      <c r="K8339" s="4">
        <v>1214</v>
      </c>
      <c r="L8339" s="5">
        <v>1214.0589</v>
      </c>
      <c r="M8339">
        <v>164538</v>
      </c>
      <c r="N8339" s="3">
        <v>1</v>
      </c>
      <c r="O8339" s="50" t="e">
        <f>INDEX([1]Dados!$M$2:$N$26779,MATCH($P8339,[1]Dados!$N$2:$N$26779,),2)</f>
        <v>#N/A</v>
      </c>
      <c r="P8339">
        <v>181087</v>
      </c>
      <c r="Q8339" s="1">
        <v>36322</v>
      </c>
      <c r="R8339" s="1">
        <v>37475</v>
      </c>
      <c r="S8339" t="s">
        <v>1512</v>
      </c>
    </row>
    <row r="8340" spans="1:19" x14ac:dyDescent="0.2">
      <c r="A8340" s="7">
        <v>291160</v>
      </c>
      <c r="B8340" s="3">
        <v>35319</v>
      </c>
      <c r="C8340" s="3" t="s">
        <v>31</v>
      </c>
      <c r="D8340" s="2" t="s">
        <v>443</v>
      </c>
      <c r="E8340" s="3">
        <v>21</v>
      </c>
      <c r="F8340" s="17">
        <v>0</v>
      </c>
      <c r="G8340" s="17">
        <v>1</v>
      </c>
      <c r="H8340" s="17">
        <v>0</v>
      </c>
      <c r="I8340" s="7">
        <v>2.2999999999999998</v>
      </c>
      <c r="J8340" s="7">
        <v>7</v>
      </c>
      <c r="K8340" s="4">
        <v>1214</v>
      </c>
      <c r="L8340" s="5">
        <v>1214.0589</v>
      </c>
      <c r="M8340">
        <v>164538</v>
      </c>
      <c r="N8340" s="3">
        <v>1</v>
      </c>
      <c r="O8340" s="50" t="e">
        <f>INDEX([1]Dados!$M$2:$N$26779,MATCH($P8340,[1]Dados!$N$2:$N$26779,),2)</f>
        <v>#N/A</v>
      </c>
      <c r="P8340">
        <v>181087</v>
      </c>
      <c r="Q8340" s="1">
        <v>36322</v>
      </c>
      <c r="R8340" s="1">
        <v>37475</v>
      </c>
      <c r="S8340" t="s">
        <v>1512</v>
      </c>
    </row>
    <row r="8341" spans="1:19" x14ac:dyDescent="0.2">
      <c r="A8341" s="7">
        <v>291160</v>
      </c>
      <c r="B8341" s="3">
        <v>35319</v>
      </c>
      <c r="C8341" s="3" t="s">
        <v>31</v>
      </c>
      <c r="D8341" s="2" t="s">
        <v>443</v>
      </c>
      <c r="E8341" s="3">
        <v>21</v>
      </c>
      <c r="F8341" s="17">
        <v>0</v>
      </c>
      <c r="G8341" s="17">
        <v>1</v>
      </c>
      <c r="H8341" s="17">
        <v>0</v>
      </c>
      <c r="I8341" s="7" t="s">
        <v>3</v>
      </c>
      <c r="J8341" s="7">
        <v>0</v>
      </c>
      <c r="K8341" s="4">
        <v>1214</v>
      </c>
      <c r="L8341" s="5">
        <v>1214.8580999999999</v>
      </c>
      <c r="M8341">
        <v>103000</v>
      </c>
      <c r="N8341" s="3">
        <v>1</v>
      </c>
      <c r="O8341" s="50" t="e">
        <f>INDEX([1]Dados!$M$2:$N$26779,MATCH($P8341,[1]Dados!$N$2:$N$26779,),2)</f>
        <v>#N/A</v>
      </c>
      <c r="P8341">
        <v>179820</v>
      </c>
      <c r="Q8341" s="1">
        <v>36322</v>
      </c>
      <c r="R8341" s="1">
        <v>37475</v>
      </c>
      <c r="S8341" t="s">
        <v>2134</v>
      </c>
    </row>
    <row r="8342" spans="1:19" x14ac:dyDescent="0.2">
      <c r="A8342" s="7">
        <v>291160</v>
      </c>
      <c r="B8342" s="3">
        <v>35319</v>
      </c>
      <c r="C8342" s="3" t="s">
        <v>31</v>
      </c>
      <c r="D8342" s="2" t="s">
        <v>443</v>
      </c>
      <c r="E8342" s="3">
        <v>21</v>
      </c>
      <c r="F8342" s="17">
        <v>0</v>
      </c>
      <c r="G8342" s="17">
        <v>1</v>
      </c>
      <c r="H8342" s="17">
        <v>0</v>
      </c>
      <c r="I8342" s="7">
        <v>3.1</v>
      </c>
      <c r="J8342" s="7">
        <v>30</v>
      </c>
      <c r="K8342" s="4">
        <v>1293</v>
      </c>
      <c r="L8342" s="5">
        <v>1293.0592999999999</v>
      </c>
      <c r="M8342">
        <v>26420.97</v>
      </c>
      <c r="N8342" s="3">
        <v>1</v>
      </c>
      <c r="O8342" s="50" t="e">
        <f>INDEX([1]Dados!$M$2:$N$26779,MATCH($P8342,[1]Dados!$N$2:$N$26779,),2)</f>
        <v>#N/A</v>
      </c>
      <c r="P8342">
        <v>179554</v>
      </c>
      <c r="Q8342" s="1">
        <v>36322</v>
      </c>
      <c r="R8342" s="1">
        <v>37475</v>
      </c>
      <c r="S8342" t="s">
        <v>886</v>
      </c>
    </row>
    <row r="8343" spans="1:19" x14ac:dyDescent="0.2">
      <c r="A8343" s="7">
        <v>291160</v>
      </c>
      <c r="B8343" s="3">
        <v>35319</v>
      </c>
      <c r="C8343" s="3" t="s">
        <v>31</v>
      </c>
      <c r="D8343" s="2" t="s">
        <v>443</v>
      </c>
      <c r="E8343" s="3">
        <v>21</v>
      </c>
      <c r="F8343" s="17">
        <v>0</v>
      </c>
      <c r="G8343" s="17">
        <v>1</v>
      </c>
      <c r="H8343" s="17">
        <v>0</v>
      </c>
      <c r="I8343" s="7">
        <v>3.2</v>
      </c>
      <c r="J8343" s="7">
        <v>25</v>
      </c>
      <c r="K8343" s="4">
        <v>1293</v>
      </c>
      <c r="L8343" s="5">
        <v>1293.0592999999999</v>
      </c>
      <c r="M8343">
        <v>26420.97</v>
      </c>
      <c r="N8343" s="3">
        <v>1</v>
      </c>
      <c r="O8343" s="50" t="e">
        <f>INDEX([1]Dados!$M$2:$N$26779,MATCH($P8343,[1]Dados!$N$2:$N$26779,),2)</f>
        <v>#N/A</v>
      </c>
      <c r="P8343">
        <v>179554</v>
      </c>
      <c r="Q8343" s="1">
        <v>36322</v>
      </c>
      <c r="R8343" s="1">
        <v>37475</v>
      </c>
      <c r="S8343" t="s">
        <v>886</v>
      </c>
    </row>
    <row r="8344" spans="1:19" x14ac:dyDescent="0.2">
      <c r="A8344" s="7">
        <v>291160</v>
      </c>
      <c r="B8344" s="3">
        <v>35319</v>
      </c>
      <c r="C8344" s="3" t="s">
        <v>31</v>
      </c>
      <c r="D8344" s="2" t="s">
        <v>443</v>
      </c>
      <c r="E8344" s="3">
        <v>21</v>
      </c>
      <c r="F8344" s="17">
        <v>0</v>
      </c>
      <c r="G8344" s="17">
        <v>1</v>
      </c>
      <c r="H8344" s="17">
        <v>0</v>
      </c>
      <c r="I8344" s="7">
        <v>3.3</v>
      </c>
      <c r="J8344" s="7">
        <v>0</v>
      </c>
      <c r="K8344" s="4">
        <v>1293</v>
      </c>
      <c r="L8344" s="5">
        <v>1293.0592999999999</v>
      </c>
      <c r="M8344">
        <v>26420.97</v>
      </c>
      <c r="N8344" s="3">
        <v>1</v>
      </c>
      <c r="O8344" s="50" t="e">
        <f>INDEX([1]Dados!$M$2:$N$26779,MATCH($P8344,[1]Dados!$N$2:$N$26779,),2)</f>
        <v>#N/A</v>
      </c>
      <c r="P8344">
        <v>179554</v>
      </c>
      <c r="Q8344" s="1">
        <v>36322</v>
      </c>
      <c r="R8344" s="1">
        <v>37475</v>
      </c>
      <c r="S8344" t="s">
        <v>886</v>
      </c>
    </row>
    <row r="8345" spans="1:19" x14ac:dyDescent="0.2">
      <c r="A8345" s="7">
        <v>291160</v>
      </c>
      <c r="B8345" s="3">
        <v>35319</v>
      </c>
      <c r="C8345" s="3" t="s">
        <v>31</v>
      </c>
      <c r="D8345" s="2" t="s">
        <v>443</v>
      </c>
      <c r="E8345" s="3">
        <v>21</v>
      </c>
      <c r="F8345" s="17">
        <v>0</v>
      </c>
      <c r="G8345" s="17">
        <v>1</v>
      </c>
      <c r="H8345" s="17">
        <v>0</v>
      </c>
      <c r="I8345" s="7">
        <v>3.4</v>
      </c>
      <c r="J8345" s="7">
        <v>5</v>
      </c>
      <c r="K8345" s="4">
        <v>1293</v>
      </c>
      <c r="L8345" s="5">
        <v>1293.0592999999999</v>
      </c>
      <c r="M8345">
        <v>26420.97</v>
      </c>
      <c r="N8345" s="3">
        <v>1</v>
      </c>
      <c r="O8345" s="50" t="e">
        <f>INDEX([1]Dados!$M$2:$N$26779,MATCH($P8345,[1]Dados!$N$2:$N$26779,),2)</f>
        <v>#N/A</v>
      </c>
      <c r="P8345">
        <v>179554</v>
      </c>
      <c r="Q8345" s="1">
        <v>36322</v>
      </c>
      <c r="R8345" s="1">
        <v>37475</v>
      </c>
      <c r="S8345" t="s">
        <v>886</v>
      </c>
    </row>
    <row r="8346" spans="1:19" x14ac:dyDescent="0.2">
      <c r="A8346" s="7">
        <v>292350</v>
      </c>
      <c r="B8346" s="3">
        <v>37710</v>
      </c>
      <c r="C8346" s="3" t="s">
        <v>31</v>
      </c>
      <c r="D8346" s="2" t="s">
        <v>632</v>
      </c>
      <c r="E8346" s="3">
        <v>21</v>
      </c>
      <c r="F8346" s="17">
        <v>0</v>
      </c>
      <c r="G8346" s="17">
        <v>1</v>
      </c>
      <c r="H8346" s="17">
        <v>0</v>
      </c>
      <c r="I8346" s="7">
        <v>1.1000000000000001</v>
      </c>
      <c r="J8346" s="7">
        <v>15</v>
      </c>
      <c r="K8346" s="4">
        <v>1203</v>
      </c>
      <c r="L8346" s="5">
        <v>1203.0829000000001</v>
      </c>
      <c r="M8346">
        <v>21250.55</v>
      </c>
      <c r="N8346" s="33">
        <v>1</v>
      </c>
      <c r="O8346" s="50" t="e">
        <f>INDEX([1]Dados!$M$2:$N$26779,MATCH($P8346,[1]Dados!$N$2:$N$26779,),2)</f>
        <v>#N/A</v>
      </c>
      <c r="P8346">
        <v>179486</v>
      </c>
      <c r="Q8346" s="1">
        <v>37046</v>
      </c>
      <c r="R8346" s="1">
        <v>37131</v>
      </c>
      <c r="S8346" t="s">
        <v>889</v>
      </c>
    </row>
    <row r="8347" spans="1:19" x14ac:dyDescent="0.2">
      <c r="A8347" s="7">
        <v>292350</v>
      </c>
      <c r="B8347" s="3">
        <v>37710</v>
      </c>
      <c r="C8347" s="3" t="s">
        <v>31</v>
      </c>
      <c r="D8347" s="2" t="s">
        <v>632</v>
      </c>
      <c r="E8347" s="3">
        <v>21</v>
      </c>
      <c r="F8347" s="17">
        <v>0</v>
      </c>
      <c r="G8347" s="17">
        <v>1</v>
      </c>
      <c r="H8347" s="17">
        <v>0</v>
      </c>
      <c r="I8347" s="7">
        <v>2.1</v>
      </c>
      <c r="J8347" s="7">
        <v>31</v>
      </c>
      <c r="K8347" s="4">
        <v>1214</v>
      </c>
      <c r="L8347" s="5">
        <v>1214.0587</v>
      </c>
      <c r="M8347">
        <v>124052.6</v>
      </c>
      <c r="N8347" s="33">
        <v>1</v>
      </c>
      <c r="O8347" s="50" t="e">
        <f>INDEX([1]Dados!$M$2:$N$26779,MATCH($P8347,[1]Dados!$N$2:$N$26779,),2)</f>
        <v>#N/A</v>
      </c>
      <c r="P8347">
        <v>179872</v>
      </c>
      <c r="Q8347" s="1">
        <v>37046</v>
      </c>
      <c r="R8347" s="1">
        <v>37131</v>
      </c>
      <c r="S8347" t="s">
        <v>2513</v>
      </c>
    </row>
    <row r="8348" spans="1:19" x14ac:dyDescent="0.2">
      <c r="A8348" s="7">
        <v>292350</v>
      </c>
      <c r="B8348" s="3">
        <v>37710</v>
      </c>
      <c r="C8348" s="3" t="s">
        <v>31</v>
      </c>
      <c r="D8348" s="2" t="s">
        <v>632</v>
      </c>
      <c r="E8348" s="3">
        <v>21</v>
      </c>
      <c r="F8348" s="17">
        <v>0</v>
      </c>
      <c r="G8348" s="17">
        <v>1</v>
      </c>
      <c r="H8348" s="17">
        <v>0</v>
      </c>
      <c r="I8348" s="7">
        <v>2.2000000000000002</v>
      </c>
      <c r="J8348" s="7">
        <v>10</v>
      </c>
      <c r="K8348" s="4">
        <v>1214</v>
      </c>
      <c r="L8348" s="5">
        <v>1214.0587</v>
      </c>
      <c r="M8348">
        <v>124052.6</v>
      </c>
      <c r="N8348" s="33">
        <v>1</v>
      </c>
      <c r="O8348" s="50" t="e">
        <f>INDEX([1]Dados!$M$2:$N$26779,MATCH($P8348,[1]Dados!$N$2:$N$26779,),2)</f>
        <v>#N/A</v>
      </c>
      <c r="P8348">
        <v>179872</v>
      </c>
      <c r="Q8348" s="1">
        <v>37046</v>
      </c>
      <c r="R8348" s="1">
        <v>37131</v>
      </c>
      <c r="S8348" t="s">
        <v>2513</v>
      </c>
    </row>
    <row r="8349" spans="1:19" x14ac:dyDescent="0.2">
      <c r="A8349" s="7">
        <v>292350</v>
      </c>
      <c r="B8349" s="3">
        <v>37710</v>
      </c>
      <c r="C8349" s="3" t="s">
        <v>31</v>
      </c>
      <c r="D8349" s="2" t="s">
        <v>632</v>
      </c>
      <c r="E8349" s="3">
        <v>21</v>
      </c>
      <c r="F8349" s="17">
        <v>0</v>
      </c>
      <c r="G8349" s="17">
        <v>1</v>
      </c>
      <c r="H8349" s="17">
        <v>0</v>
      </c>
      <c r="I8349" s="7">
        <v>2.2999999999999998</v>
      </c>
      <c r="J8349" s="7">
        <v>28</v>
      </c>
      <c r="K8349" s="4">
        <v>1214</v>
      </c>
      <c r="L8349" s="5">
        <v>1214.0589</v>
      </c>
      <c r="M8349">
        <v>56480</v>
      </c>
      <c r="N8349" s="33">
        <v>1</v>
      </c>
      <c r="O8349" s="50" t="e">
        <f>INDEX([1]Dados!$M$2:$N$26779,MATCH($P8349,[1]Dados!$N$2:$N$26779,),2)</f>
        <v>#N/A</v>
      </c>
      <c r="P8349">
        <v>181104</v>
      </c>
      <c r="Q8349" s="1">
        <v>37046</v>
      </c>
      <c r="R8349" s="1">
        <v>37131</v>
      </c>
      <c r="S8349" t="s">
        <v>915</v>
      </c>
    </row>
    <row r="8350" spans="1:19" x14ac:dyDescent="0.2">
      <c r="A8350" s="7">
        <v>292350</v>
      </c>
      <c r="B8350" s="3">
        <v>37710</v>
      </c>
      <c r="C8350" s="3" t="s">
        <v>31</v>
      </c>
      <c r="D8350" s="2" t="s">
        <v>632</v>
      </c>
      <c r="E8350" s="3">
        <v>21</v>
      </c>
      <c r="F8350" s="17">
        <v>0</v>
      </c>
      <c r="G8350" s="17">
        <v>1</v>
      </c>
      <c r="H8350" s="17">
        <v>0</v>
      </c>
      <c r="I8350" s="7">
        <v>2.4</v>
      </c>
      <c r="J8350" s="7">
        <v>20</v>
      </c>
      <c r="K8350" s="4">
        <v>1214</v>
      </c>
      <c r="L8350" s="5">
        <v>1214.0589</v>
      </c>
      <c r="M8350">
        <v>56480</v>
      </c>
      <c r="N8350" s="33">
        <v>1</v>
      </c>
      <c r="O8350" s="50" t="e">
        <f>INDEX([1]Dados!$M$2:$N$26779,MATCH($P8350,[1]Dados!$N$2:$N$26779,),2)</f>
        <v>#N/A</v>
      </c>
      <c r="P8350">
        <v>181104</v>
      </c>
      <c r="Q8350" s="1">
        <v>37046</v>
      </c>
      <c r="R8350" s="1">
        <v>37131</v>
      </c>
      <c r="S8350" t="s">
        <v>915</v>
      </c>
    </row>
    <row r="8351" spans="1:19" x14ac:dyDescent="0.2">
      <c r="A8351" s="7">
        <v>292350</v>
      </c>
      <c r="B8351" s="3">
        <v>37710</v>
      </c>
      <c r="C8351" s="3" t="s">
        <v>31</v>
      </c>
      <c r="D8351" s="2" t="s">
        <v>632</v>
      </c>
      <c r="E8351" s="3">
        <v>21</v>
      </c>
      <c r="F8351" s="17">
        <v>0</v>
      </c>
      <c r="G8351" s="17">
        <v>1</v>
      </c>
      <c r="H8351" s="17">
        <v>0</v>
      </c>
      <c r="I8351" s="7">
        <v>2.5</v>
      </c>
      <c r="J8351" s="7">
        <v>27</v>
      </c>
      <c r="K8351" s="4">
        <v>1214</v>
      </c>
      <c r="L8351" s="5">
        <v>1214.0589</v>
      </c>
      <c r="M8351">
        <v>56480</v>
      </c>
      <c r="N8351" s="33">
        <v>1</v>
      </c>
      <c r="O8351" s="50" t="e">
        <f>INDEX([1]Dados!$M$2:$N$26779,MATCH($P8351,[1]Dados!$N$2:$N$26779,),2)</f>
        <v>#N/A</v>
      </c>
      <c r="P8351">
        <v>181104</v>
      </c>
      <c r="Q8351" s="1">
        <v>37046</v>
      </c>
      <c r="R8351" s="1">
        <v>37131</v>
      </c>
      <c r="S8351" t="s">
        <v>915</v>
      </c>
    </row>
    <row r="8352" spans="1:19" x14ac:dyDescent="0.2">
      <c r="A8352" s="7">
        <v>292350</v>
      </c>
      <c r="B8352" s="3">
        <v>37710</v>
      </c>
      <c r="C8352" s="3" t="s">
        <v>31</v>
      </c>
      <c r="D8352" s="2" t="s">
        <v>632</v>
      </c>
      <c r="E8352" s="3">
        <v>21</v>
      </c>
      <c r="F8352" s="17">
        <v>0</v>
      </c>
      <c r="G8352" s="17">
        <v>1</v>
      </c>
      <c r="H8352" s="17">
        <v>0</v>
      </c>
      <c r="I8352" s="7">
        <v>3.1</v>
      </c>
      <c r="J8352" s="7">
        <v>22</v>
      </c>
      <c r="K8352" s="4">
        <v>1293</v>
      </c>
      <c r="L8352" s="5">
        <v>1293.0592999999999</v>
      </c>
      <c r="M8352">
        <v>15231</v>
      </c>
      <c r="N8352" s="33">
        <v>1</v>
      </c>
      <c r="O8352" s="50" t="e">
        <f>INDEX([1]Dados!$M$2:$N$26779,MATCH($P8352,[1]Dados!$N$2:$N$26779,),2)</f>
        <v>#N/A</v>
      </c>
      <c r="P8352">
        <v>179529</v>
      </c>
      <c r="Q8352" s="1">
        <v>37046</v>
      </c>
      <c r="R8352" s="1">
        <v>37131</v>
      </c>
      <c r="S8352" t="s">
        <v>886</v>
      </c>
    </row>
    <row r="8353" spans="1:19" x14ac:dyDescent="0.2">
      <c r="A8353" s="7">
        <v>292350</v>
      </c>
      <c r="B8353" s="3">
        <v>37710</v>
      </c>
      <c r="C8353" s="3" t="s">
        <v>31</v>
      </c>
      <c r="D8353" s="2" t="s">
        <v>632</v>
      </c>
      <c r="E8353" s="3">
        <v>21</v>
      </c>
      <c r="F8353" s="17">
        <v>0</v>
      </c>
      <c r="G8353" s="17">
        <v>1</v>
      </c>
      <c r="H8353" s="17">
        <v>0</v>
      </c>
      <c r="I8353" s="7">
        <v>3.2</v>
      </c>
      <c r="J8353" s="7">
        <v>10</v>
      </c>
      <c r="K8353" s="4">
        <v>1293</v>
      </c>
      <c r="L8353" s="5">
        <v>1293.0592999999999</v>
      </c>
      <c r="M8353">
        <v>15231</v>
      </c>
      <c r="N8353" s="33">
        <v>1</v>
      </c>
      <c r="O8353" s="50" t="e">
        <f>INDEX([1]Dados!$M$2:$N$26779,MATCH($P8353,[1]Dados!$N$2:$N$26779,),2)</f>
        <v>#N/A</v>
      </c>
      <c r="P8353">
        <v>179529</v>
      </c>
      <c r="Q8353" s="1">
        <v>37046</v>
      </c>
      <c r="R8353" s="1">
        <v>37131</v>
      </c>
      <c r="S8353" t="s">
        <v>886</v>
      </c>
    </row>
    <row r="8354" spans="1:19" x14ac:dyDescent="0.2">
      <c r="A8354" s="7">
        <v>292350</v>
      </c>
      <c r="B8354" s="3">
        <v>37710</v>
      </c>
      <c r="C8354" s="3" t="s">
        <v>31</v>
      </c>
      <c r="D8354" s="2" t="s">
        <v>632</v>
      </c>
      <c r="E8354" s="3">
        <v>21</v>
      </c>
      <c r="F8354" s="17">
        <v>0</v>
      </c>
      <c r="G8354" s="17">
        <v>1</v>
      </c>
      <c r="H8354" s="17">
        <v>0</v>
      </c>
      <c r="I8354" s="7">
        <v>3.3</v>
      </c>
      <c r="J8354" s="7">
        <v>0</v>
      </c>
      <c r="K8354" s="4">
        <v>1293</v>
      </c>
      <c r="L8354" s="5">
        <v>1293.0592999999999</v>
      </c>
      <c r="M8354">
        <v>15231</v>
      </c>
      <c r="N8354" s="33">
        <v>1</v>
      </c>
      <c r="O8354" s="50" t="e">
        <f>INDEX([1]Dados!$M$2:$N$26779,MATCH($P8354,[1]Dados!$N$2:$N$26779,),2)</f>
        <v>#N/A</v>
      </c>
      <c r="P8354">
        <v>179529</v>
      </c>
      <c r="Q8354" s="1">
        <v>37046</v>
      </c>
      <c r="R8354" s="1">
        <v>37131</v>
      </c>
      <c r="S8354" t="s">
        <v>886</v>
      </c>
    </row>
    <row r="8355" spans="1:19" x14ac:dyDescent="0.2">
      <c r="A8355" s="7">
        <v>293340</v>
      </c>
      <c r="B8355" s="3">
        <v>39675</v>
      </c>
      <c r="C8355" s="3" t="s">
        <v>31</v>
      </c>
      <c r="D8355" s="2" t="s">
        <v>859</v>
      </c>
      <c r="E8355" s="3">
        <v>21</v>
      </c>
      <c r="F8355" s="17">
        <v>0</v>
      </c>
      <c r="G8355" s="17">
        <v>1</v>
      </c>
      <c r="H8355" s="17">
        <v>0</v>
      </c>
      <c r="I8355" s="7">
        <v>1.1000000000000001</v>
      </c>
      <c r="J8355" s="7">
        <v>18</v>
      </c>
      <c r="K8355" s="4">
        <v>1203</v>
      </c>
      <c r="L8355" s="5">
        <v>1203.0597</v>
      </c>
      <c r="M8355" t="s">
        <v>2134</v>
      </c>
      <c r="N8355" s="33">
        <v>1</v>
      </c>
      <c r="O8355" s="50" t="e">
        <f>INDEX([1]Dados!$M$2:$N$26779,MATCH($P8355,[1]Dados!$N$2:$N$26779,),2)</f>
        <v>#N/A</v>
      </c>
      <c r="P8355">
        <v>179487</v>
      </c>
      <c r="Q8355" s="1">
        <v>37408</v>
      </c>
      <c r="R8355" s="1">
        <v>37483</v>
      </c>
      <c r="S8355" t="s">
        <v>889</v>
      </c>
    </row>
    <row r="8356" spans="1:19" x14ac:dyDescent="0.2">
      <c r="A8356" s="7">
        <v>293340</v>
      </c>
      <c r="B8356" s="3">
        <v>39675</v>
      </c>
      <c r="C8356" s="3" t="s">
        <v>31</v>
      </c>
      <c r="D8356" s="2" t="s">
        <v>859</v>
      </c>
      <c r="E8356" s="3">
        <v>21</v>
      </c>
      <c r="F8356" s="17">
        <v>0</v>
      </c>
      <c r="G8356" s="17">
        <v>1</v>
      </c>
      <c r="H8356" s="17">
        <v>0</v>
      </c>
      <c r="I8356" s="7">
        <v>1.2</v>
      </c>
      <c r="J8356" s="7">
        <v>28</v>
      </c>
      <c r="K8356" s="4">
        <v>1203</v>
      </c>
      <c r="L8356" s="5">
        <v>1203.0597</v>
      </c>
      <c r="M8356" t="s">
        <v>2134</v>
      </c>
      <c r="N8356" s="33">
        <v>1</v>
      </c>
      <c r="O8356" s="50" t="e">
        <f>INDEX([1]Dados!$M$2:$N$26779,MATCH($P8356,[1]Dados!$N$2:$N$26779,),2)</f>
        <v>#N/A</v>
      </c>
      <c r="P8356">
        <v>179487</v>
      </c>
      <c r="Q8356" s="1">
        <v>37408</v>
      </c>
      <c r="R8356" s="1">
        <v>37483</v>
      </c>
      <c r="S8356" t="s">
        <v>889</v>
      </c>
    </row>
    <row r="8357" spans="1:19" x14ac:dyDescent="0.2">
      <c r="A8357" s="7">
        <v>293340</v>
      </c>
      <c r="B8357" s="3">
        <v>39675</v>
      </c>
      <c r="C8357" s="3" t="s">
        <v>31</v>
      </c>
      <c r="D8357" s="2" t="s">
        <v>859</v>
      </c>
      <c r="E8357" s="3">
        <v>21</v>
      </c>
      <c r="F8357" s="17">
        <v>0</v>
      </c>
      <c r="G8357" s="17">
        <v>1</v>
      </c>
      <c r="H8357" s="17">
        <v>0</v>
      </c>
      <c r="I8357" s="7">
        <v>1.3</v>
      </c>
      <c r="J8357" s="7">
        <v>28</v>
      </c>
      <c r="K8357" s="4">
        <v>1203</v>
      </c>
      <c r="L8357" s="5">
        <v>1203.0597</v>
      </c>
      <c r="M8357" t="s">
        <v>2134</v>
      </c>
      <c r="N8357" s="33">
        <v>1</v>
      </c>
      <c r="O8357" s="50" t="e">
        <f>INDEX([1]Dados!$M$2:$N$26779,MATCH($P8357,[1]Dados!$N$2:$N$26779,),2)</f>
        <v>#N/A</v>
      </c>
      <c r="P8357">
        <v>179487</v>
      </c>
      <c r="Q8357" s="1">
        <v>37408</v>
      </c>
      <c r="R8357" s="1">
        <v>37483</v>
      </c>
      <c r="S8357" t="s">
        <v>889</v>
      </c>
    </row>
    <row r="8358" spans="1:19" x14ac:dyDescent="0.2">
      <c r="A8358" s="7">
        <v>293340</v>
      </c>
      <c r="B8358" s="3">
        <v>39675</v>
      </c>
      <c r="C8358" s="3" t="s">
        <v>31</v>
      </c>
      <c r="D8358" s="2" t="s">
        <v>859</v>
      </c>
      <c r="E8358" s="3">
        <v>21</v>
      </c>
      <c r="F8358" s="17">
        <v>0</v>
      </c>
      <c r="G8358" s="17">
        <v>1</v>
      </c>
      <c r="H8358" s="17">
        <v>0</v>
      </c>
      <c r="I8358" s="7">
        <v>1.4</v>
      </c>
      <c r="J8358" s="7">
        <v>25</v>
      </c>
      <c r="K8358" s="4">
        <v>1203</v>
      </c>
      <c r="L8358" s="5">
        <v>1203.0597</v>
      </c>
      <c r="M8358" t="s">
        <v>2134</v>
      </c>
      <c r="N8358" s="33">
        <v>1</v>
      </c>
      <c r="O8358" s="50" t="e">
        <f>INDEX([1]Dados!$M$2:$N$26779,MATCH($P8358,[1]Dados!$N$2:$N$26779,),2)</f>
        <v>#N/A</v>
      </c>
      <c r="P8358">
        <v>179487</v>
      </c>
      <c r="Q8358" s="1">
        <v>37408</v>
      </c>
      <c r="R8358" s="1">
        <v>37483</v>
      </c>
      <c r="S8358" t="s">
        <v>889</v>
      </c>
    </row>
    <row r="8359" spans="1:19" x14ac:dyDescent="0.2">
      <c r="A8359" s="7">
        <v>293340</v>
      </c>
      <c r="B8359" s="3">
        <v>39675</v>
      </c>
      <c r="C8359" s="3" t="s">
        <v>31</v>
      </c>
      <c r="D8359" s="2" t="s">
        <v>859</v>
      </c>
      <c r="E8359" s="3">
        <v>21</v>
      </c>
      <c r="F8359" s="17">
        <v>0</v>
      </c>
      <c r="G8359" s="17">
        <v>1</v>
      </c>
      <c r="H8359" s="17">
        <v>0</v>
      </c>
      <c r="I8359" s="7">
        <v>2.1</v>
      </c>
      <c r="J8359" s="7">
        <v>28</v>
      </c>
      <c r="K8359" s="4">
        <v>1214</v>
      </c>
      <c r="L8359" s="5">
        <v>1214.0587</v>
      </c>
      <c r="M8359">
        <v>141717.38</v>
      </c>
      <c r="N8359" s="33">
        <v>1</v>
      </c>
      <c r="O8359" s="50" t="e">
        <f>INDEX([1]Dados!$M$2:$N$26779,MATCH($P8359,[1]Dados!$N$2:$N$26779,),2)</f>
        <v>#N/A</v>
      </c>
      <c r="P8359">
        <v>179873</v>
      </c>
      <c r="Q8359" s="1">
        <v>37408</v>
      </c>
      <c r="R8359" s="1">
        <v>37483</v>
      </c>
      <c r="S8359" t="s">
        <v>914</v>
      </c>
    </row>
    <row r="8360" spans="1:19" x14ac:dyDescent="0.2">
      <c r="A8360" s="7">
        <v>293340</v>
      </c>
      <c r="B8360" s="3">
        <v>39675</v>
      </c>
      <c r="C8360" s="3" t="s">
        <v>31</v>
      </c>
      <c r="D8360" s="2" t="s">
        <v>859</v>
      </c>
      <c r="E8360" s="3">
        <v>21</v>
      </c>
      <c r="F8360" s="17">
        <v>0</v>
      </c>
      <c r="G8360" s="17">
        <v>1</v>
      </c>
      <c r="H8360" s="17">
        <v>0</v>
      </c>
      <c r="I8360" s="7">
        <v>2.2000000000000002</v>
      </c>
      <c r="J8360" s="7">
        <v>24</v>
      </c>
      <c r="K8360" s="4">
        <v>1214</v>
      </c>
      <c r="L8360" s="5">
        <v>1214.0589</v>
      </c>
      <c r="M8360">
        <v>200583</v>
      </c>
      <c r="N8360" s="33">
        <v>1</v>
      </c>
      <c r="O8360" s="50" t="e">
        <f>INDEX([1]Dados!$M$2:$N$26779,MATCH($P8360,[1]Dados!$N$2:$N$26779,),2)</f>
        <v>#N/A</v>
      </c>
      <c r="P8360">
        <v>181121</v>
      </c>
      <c r="Q8360" s="1">
        <v>37408</v>
      </c>
      <c r="R8360" s="1">
        <v>37483</v>
      </c>
      <c r="S8360" t="s">
        <v>1512</v>
      </c>
    </row>
    <row r="8361" spans="1:19" x14ac:dyDescent="0.2">
      <c r="A8361" s="7">
        <v>293340</v>
      </c>
      <c r="B8361" s="3">
        <v>39675</v>
      </c>
      <c r="C8361" s="3" t="s">
        <v>31</v>
      </c>
      <c r="D8361" s="2" t="s">
        <v>859</v>
      </c>
      <c r="E8361" s="3">
        <v>21</v>
      </c>
      <c r="F8361" s="17">
        <v>0</v>
      </c>
      <c r="G8361" s="17">
        <v>1</v>
      </c>
      <c r="H8361" s="17">
        <v>0</v>
      </c>
      <c r="I8361" s="7">
        <v>2.2999999999999998</v>
      </c>
      <c r="J8361" s="7">
        <v>20</v>
      </c>
      <c r="K8361" s="4">
        <v>1214</v>
      </c>
      <c r="L8361" s="5">
        <v>1214.0589</v>
      </c>
      <c r="M8361">
        <v>200583</v>
      </c>
      <c r="N8361" s="33">
        <v>1</v>
      </c>
      <c r="O8361" s="50" t="e">
        <f>INDEX([1]Dados!$M$2:$N$26779,MATCH($P8361,[1]Dados!$N$2:$N$26779,),2)</f>
        <v>#N/A</v>
      </c>
      <c r="P8361">
        <v>181121</v>
      </c>
      <c r="Q8361" s="1">
        <v>37408</v>
      </c>
      <c r="R8361" s="1">
        <v>37483</v>
      </c>
      <c r="S8361" t="s">
        <v>1512</v>
      </c>
    </row>
    <row r="8362" spans="1:19" x14ac:dyDescent="0.2">
      <c r="A8362" s="7">
        <v>293340</v>
      </c>
      <c r="B8362" s="3">
        <v>39675</v>
      </c>
      <c r="C8362" s="3" t="s">
        <v>31</v>
      </c>
      <c r="D8362" s="2" t="s">
        <v>859</v>
      </c>
      <c r="E8362" s="3">
        <v>21</v>
      </c>
      <c r="F8362" s="17">
        <v>0</v>
      </c>
      <c r="G8362" s="17">
        <v>1</v>
      </c>
      <c r="H8362" s="17">
        <v>0</v>
      </c>
      <c r="I8362" s="7">
        <v>2.4</v>
      </c>
      <c r="J8362" s="7">
        <v>15</v>
      </c>
      <c r="K8362" s="4">
        <v>1214</v>
      </c>
      <c r="L8362" s="5">
        <v>1214.0589</v>
      </c>
      <c r="M8362">
        <v>200583</v>
      </c>
      <c r="N8362" s="33">
        <v>1</v>
      </c>
      <c r="O8362" s="50" t="e">
        <f>INDEX([1]Dados!$M$2:$N$26779,MATCH($P8362,[1]Dados!$N$2:$N$26779,),2)</f>
        <v>#N/A</v>
      </c>
      <c r="P8362">
        <v>181121</v>
      </c>
      <c r="Q8362" s="1">
        <v>37408</v>
      </c>
      <c r="R8362" s="1">
        <v>37483</v>
      </c>
      <c r="S8362" t="s">
        <v>1512</v>
      </c>
    </row>
    <row r="8363" spans="1:19" x14ac:dyDescent="0.2">
      <c r="A8363" s="7">
        <v>293340</v>
      </c>
      <c r="B8363" s="3">
        <v>39675</v>
      </c>
      <c r="C8363" s="3" t="s">
        <v>31</v>
      </c>
      <c r="D8363" s="2" t="s">
        <v>859</v>
      </c>
      <c r="E8363" s="3">
        <v>21</v>
      </c>
      <c r="F8363" s="17">
        <v>0</v>
      </c>
      <c r="G8363" s="17">
        <v>1</v>
      </c>
      <c r="H8363" s="17">
        <v>0</v>
      </c>
      <c r="I8363" s="7">
        <v>2.5</v>
      </c>
      <c r="J8363" s="7">
        <v>23</v>
      </c>
      <c r="K8363" s="4">
        <v>1214</v>
      </c>
      <c r="L8363" s="5">
        <v>1214.0589</v>
      </c>
      <c r="M8363">
        <v>200583</v>
      </c>
      <c r="N8363" s="33">
        <v>1</v>
      </c>
      <c r="O8363" s="50" t="e">
        <f>INDEX([1]Dados!$M$2:$N$26779,MATCH($P8363,[1]Dados!$N$2:$N$26779,),2)</f>
        <v>#N/A</v>
      </c>
      <c r="P8363">
        <v>181121</v>
      </c>
      <c r="Q8363" s="1">
        <v>37408</v>
      </c>
      <c r="R8363" s="1">
        <v>37483</v>
      </c>
      <c r="S8363" t="s">
        <v>1512</v>
      </c>
    </row>
    <row r="8364" spans="1:19" x14ac:dyDescent="0.2">
      <c r="A8364" s="7">
        <v>293340</v>
      </c>
      <c r="B8364" s="3">
        <v>39675</v>
      </c>
      <c r="C8364" s="3" t="s">
        <v>31</v>
      </c>
      <c r="D8364" s="2" t="s">
        <v>859</v>
      </c>
      <c r="E8364" s="3">
        <v>21</v>
      </c>
      <c r="F8364" s="17">
        <v>0</v>
      </c>
      <c r="G8364" s="17">
        <v>1</v>
      </c>
      <c r="H8364" s="17">
        <v>0</v>
      </c>
      <c r="I8364" s="7">
        <v>2.6</v>
      </c>
      <c r="J8364" s="7">
        <v>20</v>
      </c>
      <c r="K8364" s="4">
        <v>1214</v>
      </c>
      <c r="L8364" s="5">
        <v>1214.0589</v>
      </c>
      <c r="M8364">
        <v>200583</v>
      </c>
      <c r="N8364" s="33">
        <v>1</v>
      </c>
      <c r="O8364" s="50" t="e">
        <f>INDEX([1]Dados!$M$2:$N$26779,MATCH($P8364,[1]Dados!$N$2:$N$26779,),2)</f>
        <v>#N/A</v>
      </c>
      <c r="P8364">
        <v>181121</v>
      </c>
      <c r="Q8364" s="1">
        <v>37408</v>
      </c>
      <c r="R8364" s="1">
        <v>37483</v>
      </c>
      <c r="S8364" t="s">
        <v>1512</v>
      </c>
    </row>
    <row r="8365" spans="1:19" x14ac:dyDescent="0.2">
      <c r="A8365" s="7">
        <v>293340</v>
      </c>
      <c r="B8365" s="3">
        <v>39675</v>
      </c>
      <c r="C8365" s="3" t="s">
        <v>31</v>
      </c>
      <c r="D8365" s="2" t="s">
        <v>859</v>
      </c>
      <c r="E8365" s="3">
        <v>21</v>
      </c>
      <c r="F8365" s="17">
        <v>0</v>
      </c>
      <c r="G8365" s="17">
        <v>1</v>
      </c>
      <c r="H8365" s="17">
        <v>0</v>
      </c>
      <c r="I8365" s="7">
        <v>2.7</v>
      </c>
      <c r="J8365" s="7">
        <v>28</v>
      </c>
      <c r="K8365" s="4">
        <v>1214</v>
      </c>
      <c r="L8365" s="5">
        <v>1214.0589</v>
      </c>
      <c r="M8365">
        <v>200583</v>
      </c>
      <c r="N8365" s="33">
        <v>1</v>
      </c>
      <c r="O8365" s="50" t="e">
        <f>INDEX([1]Dados!$M$2:$N$26779,MATCH($P8365,[1]Dados!$N$2:$N$26779,),2)</f>
        <v>#N/A</v>
      </c>
      <c r="P8365">
        <v>181121</v>
      </c>
      <c r="Q8365" s="1">
        <v>37408</v>
      </c>
      <c r="R8365" s="1">
        <v>37483</v>
      </c>
      <c r="S8365" t="s">
        <v>1512</v>
      </c>
    </row>
    <row r="8366" spans="1:19" x14ac:dyDescent="0.2">
      <c r="A8366" s="7">
        <v>293340</v>
      </c>
      <c r="B8366" s="3">
        <v>39675</v>
      </c>
      <c r="C8366" s="3" t="s">
        <v>31</v>
      </c>
      <c r="D8366" s="2" t="s">
        <v>859</v>
      </c>
      <c r="E8366" s="3">
        <v>21</v>
      </c>
      <c r="F8366" s="17">
        <v>0</v>
      </c>
      <c r="G8366" s="17">
        <v>1</v>
      </c>
      <c r="H8366" s="17">
        <v>0</v>
      </c>
      <c r="I8366" s="7">
        <v>2.8</v>
      </c>
      <c r="J8366" s="7">
        <v>23</v>
      </c>
      <c r="K8366" s="4">
        <v>1214</v>
      </c>
      <c r="L8366" s="5">
        <v>1214.0589</v>
      </c>
      <c r="M8366">
        <v>200583</v>
      </c>
      <c r="N8366" s="33">
        <v>1</v>
      </c>
      <c r="O8366" s="50" t="e">
        <f>INDEX([1]Dados!$M$2:$N$26779,MATCH($P8366,[1]Dados!$N$2:$N$26779,),2)</f>
        <v>#N/A</v>
      </c>
      <c r="P8366">
        <v>181121</v>
      </c>
      <c r="Q8366" s="1">
        <v>37408</v>
      </c>
      <c r="R8366" s="1">
        <v>37483</v>
      </c>
      <c r="S8366" t="s">
        <v>1512</v>
      </c>
    </row>
    <row r="8367" spans="1:19" x14ac:dyDescent="0.2">
      <c r="A8367" s="7">
        <v>293340</v>
      </c>
      <c r="B8367" s="3">
        <v>39675</v>
      </c>
      <c r="C8367" s="3" t="s">
        <v>31</v>
      </c>
      <c r="D8367" s="2" t="s">
        <v>859</v>
      </c>
      <c r="E8367" s="3">
        <v>21</v>
      </c>
      <c r="F8367" s="17">
        <v>0</v>
      </c>
      <c r="G8367" s="17">
        <v>1</v>
      </c>
      <c r="H8367" s="17">
        <v>0</v>
      </c>
      <c r="I8367" s="7">
        <v>3.1</v>
      </c>
      <c r="J8367" s="7">
        <v>17</v>
      </c>
      <c r="K8367" s="4">
        <v>1293</v>
      </c>
      <c r="L8367" s="5">
        <v>1293.0592999999999</v>
      </c>
      <c r="M8367" t="s">
        <v>2134</v>
      </c>
      <c r="N8367" s="33">
        <v>1</v>
      </c>
      <c r="O8367" s="50" t="e">
        <f>INDEX([1]Dados!$M$2:$N$26779,MATCH($P8367,[1]Dados!$N$2:$N$26779,),2)</f>
        <v>#N/A</v>
      </c>
      <c r="P8367">
        <v>179555</v>
      </c>
      <c r="Q8367" s="1">
        <v>37408</v>
      </c>
      <c r="R8367" s="1">
        <v>37483</v>
      </c>
      <c r="S8367" t="s">
        <v>886</v>
      </c>
    </row>
    <row r="8368" spans="1:19" x14ac:dyDescent="0.2">
      <c r="A8368" s="7">
        <v>293340</v>
      </c>
      <c r="B8368" s="3">
        <v>39675</v>
      </c>
      <c r="C8368" s="3" t="s">
        <v>31</v>
      </c>
      <c r="D8368" s="2" t="s">
        <v>859</v>
      </c>
      <c r="E8368" s="3">
        <v>21</v>
      </c>
      <c r="F8368" s="17">
        <v>0</v>
      </c>
      <c r="G8368" s="17">
        <v>1</v>
      </c>
      <c r="H8368" s="17">
        <v>0</v>
      </c>
      <c r="I8368" s="7">
        <v>3.2</v>
      </c>
      <c r="J8368" s="7">
        <v>29</v>
      </c>
      <c r="K8368" s="4">
        <v>1293</v>
      </c>
      <c r="L8368" s="5">
        <v>1293.0592999999999</v>
      </c>
      <c r="M8368" t="s">
        <v>2134</v>
      </c>
      <c r="N8368" s="33">
        <v>1</v>
      </c>
      <c r="O8368" s="50" t="e">
        <f>INDEX([1]Dados!$M$2:$N$26779,MATCH($P8368,[1]Dados!$N$2:$N$26779,),2)</f>
        <v>#N/A</v>
      </c>
      <c r="P8368">
        <v>179555</v>
      </c>
      <c r="Q8368" s="1">
        <v>37408</v>
      </c>
      <c r="R8368" s="1">
        <v>37483</v>
      </c>
      <c r="S8368" t="s">
        <v>886</v>
      </c>
    </row>
    <row r="8369" spans="1:19" x14ac:dyDescent="0.2">
      <c r="A8369" s="7">
        <v>293340</v>
      </c>
      <c r="B8369" s="3">
        <v>39675</v>
      </c>
      <c r="C8369" s="3" t="s">
        <v>31</v>
      </c>
      <c r="D8369" s="2" t="s">
        <v>859</v>
      </c>
      <c r="E8369" s="3">
        <v>21</v>
      </c>
      <c r="F8369" s="17">
        <v>0</v>
      </c>
      <c r="G8369" s="17">
        <v>1</v>
      </c>
      <c r="H8369" s="17">
        <v>0</v>
      </c>
      <c r="I8369" s="7">
        <v>3.3</v>
      </c>
      <c r="J8369" s="7">
        <v>20</v>
      </c>
      <c r="K8369" s="4">
        <v>1293</v>
      </c>
      <c r="L8369" s="5">
        <v>1293.0592999999999</v>
      </c>
      <c r="M8369" t="s">
        <v>2134</v>
      </c>
      <c r="N8369" s="33">
        <v>1</v>
      </c>
      <c r="O8369" s="50" t="e">
        <f>INDEX([1]Dados!$M$2:$N$26779,MATCH($P8369,[1]Dados!$N$2:$N$26779,),2)</f>
        <v>#N/A</v>
      </c>
      <c r="P8369">
        <v>179555</v>
      </c>
      <c r="Q8369" s="1">
        <v>37408</v>
      </c>
      <c r="R8369" s="1">
        <v>37483</v>
      </c>
      <c r="S8369" t="s">
        <v>886</v>
      </c>
    </row>
    <row r="8370" spans="1:19" x14ac:dyDescent="0.2">
      <c r="A8370" s="7">
        <v>293340</v>
      </c>
      <c r="B8370" s="3">
        <v>39675</v>
      </c>
      <c r="C8370" s="3" t="s">
        <v>31</v>
      </c>
      <c r="D8370" s="2" t="s">
        <v>859</v>
      </c>
      <c r="E8370" s="3">
        <v>21</v>
      </c>
      <c r="F8370" s="17">
        <v>0</v>
      </c>
      <c r="G8370" s="17">
        <v>1</v>
      </c>
      <c r="H8370" s="17">
        <v>0</v>
      </c>
      <c r="I8370" s="7">
        <v>3.4</v>
      </c>
      <c r="J8370" s="7">
        <v>22</v>
      </c>
      <c r="K8370" s="4">
        <v>1293</v>
      </c>
      <c r="L8370" s="5">
        <v>1293.0592999999999</v>
      </c>
      <c r="M8370" t="s">
        <v>2134</v>
      </c>
      <c r="N8370" s="33">
        <v>1</v>
      </c>
      <c r="O8370" s="50" t="e">
        <f>INDEX([1]Dados!$M$2:$N$26779,MATCH($P8370,[1]Dados!$N$2:$N$26779,),2)</f>
        <v>#N/A</v>
      </c>
      <c r="P8370">
        <v>179555</v>
      </c>
      <c r="Q8370" s="1">
        <v>37408</v>
      </c>
      <c r="R8370" s="1">
        <v>37483</v>
      </c>
      <c r="S8370" t="s">
        <v>886</v>
      </c>
    </row>
    <row r="8371" spans="1:19" x14ac:dyDescent="0.2">
      <c r="A8371" s="7">
        <v>293340</v>
      </c>
      <c r="B8371" s="3">
        <v>39675</v>
      </c>
      <c r="C8371" s="3" t="s">
        <v>31</v>
      </c>
      <c r="D8371" s="2" t="s">
        <v>859</v>
      </c>
      <c r="E8371" s="3">
        <v>21</v>
      </c>
      <c r="F8371" s="17">
        <v>0</v>
      </c>
      <c r="G8371" s="17">
        <v>1</v>
      </c>
      <c r="H8371" s="17">
        <v>0</v>
      </c>
      <c r="I8371" s="7">
        <v>3.5</v>
      </c>
      <c r="J8371" s="7">
        <v>25</v>
      </c>
      <c r="K8371" s="4">
        <v>1293</v>
      </c>
      <c r="L8371" s="5">
        <v>1293.0592999999999</v>
      </c>
      <c r="M8371" t="s">
        <v>2134</v>
      </c>
      <c r="N8371" s="33">
        <v>1</v>
      </c>
      <c r="O8371" s="50" t="e">
        <f>INDEX([1]Dados!$M$2:$N$26779,MATCH($P8371,[1]Dados!$N$2:$N$26779,),2)</f>
        <v>#N/A</v>
      </c>
      <c r="P8371">
        <v>179555</v>
      </c>
      <c r="Q8371" s="1">
        <v>37408</v>
      </c>
      <c r="R8371" s="1">
        <v>37483</v>
      </c>
      <c r="S8371" t="s">
        <v>886</v>
      </c>
    </row>
    <row r="8372" spans="1:19" x14ac:dyDescent="0.2">
      <c r="A8372" s="7">
        <v>320405</v>
      </c>
      <c r="B8372" s="3">
        <v>57150</v>
      </c>
      <c r="C8372" s="3" t="s">
        <v>35</v>
      </c>
      <c r="D8372" s="2" t="s">
        <v>651</v>
      </c>
      <c r="E8372" s="3">
        <v>21</v>
      </c>
      <c r="F8372" s="17">
        <v>0</v>
      </c>
      <c r="G8372" s="17">
        <v>1</v>
      </c>
      <c r="H8372" s="17">
        <v>0</v>
      </c>
      <c r="I8372" s="7">
        <v>1.1000000000000001</v>
      </c>
      <c r="J8372" s="7">
        <v>33</v>
      </c>
      <c r="K8372" s="4">
        <v>122</v>
      </c>
      <c r="L8372" s="5">
        <v>122.3861</v>
      </c>
      <c r="M8372">
        <v>59830.35</v>
      </c>
      <c r="N8372" s="3">
        <v>1</v>
      </c>
      <c r="O8372" s="50" t="e">
        <f>INDEX([1]Dados!$M$2:$N$26779,MATCH($P8372,[1]Dados!$N$2:$N$26779,),2)</f>
        <v>#N/A</v>
      </c>
      <c r="P8372">
        <v>179436</v>
      </c>
      <c r="Q8372" s="1">
        <v>37437</v>
      </c>
      <c r="R8372" s="1">
        <v>37482</v>
      </c>
      <c r="S8372" t="s">
        <v>1429</v>
      </c>
    </row>
    <row r="8373" spans="1:19" x14ac:dyDescent="0.2">
      <c r="A8373" s="7">
        <v>320405</v>
      </c>
      <c r="B8373" s="3">
        <v>57150</v>
      </c>
      <c r="C8373" s="3" t="s">
        <v>35</v>
      </c>
      <c r="D8373" s="2" t="s">
        <v>651</v>
      </c>
      <c r="E8373" s="3">
        <v>21</v>
      </c>
      <c r="F8373" s="17">
        <v>0</v>
      </c>
      <c r="G8373" s="17">
        <v>1</v>
      </c>
      <c r="H8373" s="17">
        <v>0</v>
      </c>
      <c r="I8373" s="7">
        <v>2.1</v>
      </c>
      <c r="J8373" s="7">
        <v>15</v>
      </c>
      <c r="K8373" s="4">
        <v>1203</v>
      </c>
      <c r="L8373" s="5">
        <v>1203.0829000000001</v>
      </c>
      <c r="M8373">
        <v>65511.14</v>
      </c>
      <c r="N8373" s="3">
        <v>1</v>
      </c>
      <c r="O8373" s="50" t="e">
        <f>INDEX([1]Dados!$M$2:$N$26779,MATCH($P8373,[1]Dados!$N$2:$N$26779,),2)</f>
        <v>#N/A</v>
      </c>
      <c r="P8373">
        <v>179490</v>
      </c>
      <c r="Q8373" s="1">
        <v>37437</v>
      </c>
      <c r="R8373" s="1">
        <v>37482</v>
      </c>
      <c r="S8373" t="s">
        <v>1513</v>
      </c>
    </row>
    <row r="8374" spans="1:19" x14ac:dyDescent="0.2">
      <c r="A8374" s="7">
        <v>320405</v>
      </c>
      <c r="B8374" s="3">
        <v>57150</v>
      </c>
      <c r="C8374" s="3" t="s">
        <v>35</v>
      </c>
      <c r="D8374" s="2" t="s">
        <v>651</v>
      </c>
      <c r="E8374" s="3">
        <v>21</v>
      </c>
      <c r="F8374" s="17">
        <v>0</v>
      </c>
      <c r="G8374" s="17">
        <v>1</v>
      </c>
      <c r="H8374" s="17">
        <v>0</v>
      </c>
      <c r="I8374" s="7">
        <v>2.2000000000000002</v>
      </c>
      <c r="J8374" s="7">
        <v>15</v>
      </c>
      <c r="K8374" s="4">
        <v>1203</v>
      </c>
      <c r="L8374" s="5">
        <v>1203.0829000000001</v>
      </c>
      <c r="M8374">
        <v>65511.14</v>
      </c>
      <c r="N8374" s="3">
        <v>1</v>
      </c>
      <c r="O8374" s="50" t="e">
        <f>INDEX([1]Dados!$M$2:$N$26779,MATCH($P8374,[1]Dados!$N$2:$N$26779,),2)</f>
        <v>#N/A</v>
      </c>
      <c r="P8374">
        <v>179490</v>
      </c>
      <c r="Q8374" s="1">
        <v>37437</v>
      </c>
      <c r="R8374" s="1">
        <v>37482</v>
      </c>
      <c r="S8374" t="s">
        <v>1513</v>
      </c>
    </row>
    <row r="8375" spans="1:19" x14ac:dyDescent="0.2">
      <c r="A8375" s="7">
        <v>320405</v>
      </c>
      <c r="B8375" s="3">
        <v>57150</v>
      </c>
      <c r="C8375" s="3" t="s">
        <v>35</v>
      </c>
      <c r="D8375" s="2" t="s">
        <v>651</v>
      </c>
      <c r="E8375" s="3">
        <v>21</v>
      </c>
      <c r="F8375" s="17">
        <v>0</v>
      </c>
      <c r="G8375" s="17">
        <v>1</v>
      </c>
      <c r="H8375" s="17">
        <v>0</v>
      </c>
      <c r="I8375" s="7">
        <v>2.2999999999999998</v>
      </c>
      <c r="J8375" s="7">
        <v>17</v>
      </c>
      <c r="K8375" s="4">
        <v>1203</v>
      </c>
      <c r="L8375" s="5">
        <v>1203.0829000000001</v>
      </c>
      <c r="M8375">
        <v>65511.14</v>
      </c>
      <c r="N8375" s="3">
        <v>1</v>
      </c>
      <c r="O8375" s="50" t="e">
        <f>INDEX([1]Dados!$M$2:$N$26779,MATCH($P8375,[1]Dados!$N$2:$N$26779,),2)</f>
        <v>#N/A</v>
      </c>
      <c r="P8375">
        <v>179490</v>
      </c>
      <c r="Q8375" s="1">
        <v>37437</v>
      </c>
      <c r="R8375" s="1">
        <v>37482</v>
      </c>
      <c r="S8375" t="s">
        <v>1513</v>
      </c>
    </row>
    <row r="8376" spans="1:19" x14ac:dyDescent="0.2">
      <c r="A8376" s="7">
        <v>320405</v>
      </c>
      <c r="B8376" s="3">
        <v>57150</v>
      </c>
      <c r="C8376" s="3" t="s">
        <v>35</v>
      </c>
      <c r="D8376" s="2" t="s">
        <v>651</v>
      </c>
      <c r="E8376" s="3">
        <v>21</v>
      </c>
      <c r="F8376" s="17">
        <v>0</v>
      </c>
      <c r="G8376" s="17">
        <v>1</v>
      </c>
      <c r="H8376" s="17">
        <v>0</v>
      </c>
      <c r="I8376" s="7">
        <v>3.1</v>
      </c>
      <c r="J8376" s="7">
        <v>15</v>
      </c>
      <c r="K8376" s="4">
        <v>1214</v>
      </c>
      <c r="L8376" s="5">
        <v>1214.0587</v>
      </c>
      <c r="M8376">
        <v>335941.62</v>
      </c>
      <c r="N8376" s="3">
        <v>1</v>
      </c>
      <c r="O8376" s="50" t="e">
        <f>INDEX([1]Dados!$M$2:$N$26779,MATCH($P8376,[1]Dados!$N$2:$N$26779,),2)</f>
        <v>#N/A</v>
      </c>
      <c r="P8376">
        <v>179876</v>
      </c>
      <c r="Q8376" s="1">
        <v>37437</v>
      </c>
      <c r="R8376" s="1">
        <v>37482</v>
      </c>
      <c r="S8376" t="s">
        <v>914</v>
      </c>
    </row>
    <row r="8377" spans="1:19" x14ac:dyDescent="0.2">
      <c r="A8377" s="7">
        <v>320405</v>
      </c>
      <c r="B8377" s="3">
        <v>57150</v>
      </c>
      <c r="C8377" s="3" t="s">
        <v>35</v>
      </c>
      <c r="D8377" s="2" t="s">
        <v>651</v>
      </c>
      <c r="E8377" s="3">
        <v>21</v>
      </c>
      <c r="F8377" s="17">
        <v>0</v>
      </c>
      <c r="G8377" s="17">
        <v>1</v>
      </c>
      <c r="H8377" s="17">
        <v>0</v>
      </c>
      <c r="I8377" s="7">
        <v>3.2</v>
      </c>
      <c r="J8377" s="7">
        <v>28</v>
      </c>
      <c r="K8377" s="4">
        <v>1214</v>
      </c>
      <c r="L8377" s="5">
        <v>1214.0587</v>
      </c>
      <c r="M8377">
        <v>335941.62</v>
      </c>
      <c r="N8377" s="3">
        <v>1</v>
      </c>
      <c r="O8377" s="50" t="e">
        <f>INDEX([1]Dados!$M$2:$N$26779,MATCH($P8377,[1]Dados!$N$2:$N$26779,),2)</f>
        <v>#N/A</v>
      </c>
      <c r="P8377">
        <v>179876</v>
      </c>
      <c r="Q8377" s="1">
        <v>37437</v>
      </c>
      <c r="R8377" s="1">
        <v>37482</v>
      </c>
      <c r="S8377" t="s">
        <v>914</v>
      </c>
    </row>
    <row r="8378" spans="1:19" x14ac:dyDescent="0.2">
      <c r="A8378" s="7">
        <v>320405</v>
      </c>
      <c r="B8378" s="3">
        <v>57150</v>
      </c>
      <c r="C8378" s="3" t="s">
        <v>35</v>
      </c>
      <c r="D8378" s="2" t="s">
        <v>651</v>
      </c>
      <c r="E8378" s="3">
        <v>21</v>
      </c>
      <c r="F8378" s="17">
        <v>0</v>
      </c>
      <c r="G8378" s="17">
        <v>1</v>
      </c>
      <c r="H8378" s="17">
        <v>0</v>
      </c>
      <c r="I8378" s="7">
        <v>3.3</v>
      </c>
      <c r="J8378" s="7">
        <v>15</v>
      </c>
      <c r="K8378" s="4">
        <v>1214</v>
      </c>
      <c r="L8378" s="5">
        <v>1214.0587</v>
      </c>
      <c r="M8378">
        <v>335941.62</v>
      </c>
      <c r="N8378" s="3">
        <v>1</v>
      </c>
      <c r="O8378" s="50" t="e">
        <f>INDEX([1]Dados!$M$2:$N$26779,MATCH($P8378,[1]Dados!$N$2:$N$26779,),2)</f>
        <v>#N/A</v>
      </c>
      <c r="P8378">
        <v>179876</v>
      </c>
      <c r="Q8378" s="1">
        <v>37437</v>
      </c>
      <c r="R8378" s="1">
        <v>37482</v>
      </c>
      <c r="S8378" t="s">
        <v>914</v>
      </c>
    </row>
    <row r="8379" spans="1:19" x14ac:dyDescent="0.2">
      <c r="A8379" s="7">
        <v>320405</v>
      </c>
      <c r="B8379" s="3">
        <v>57150</v>
      </c>
      <c r="C8379" s="3" t="s">
        <v>35</v>
      </c>
      <c r="D8379" s="2" t="s">
        <v>651</v>
      </c>
      <c r="E8379" s="3">
        <v>21</v>
      </c>
      <c r="F8379" s="17">
        <v>0</v>
      </c>
      <c r="G8379" s="17">
        <v>1</v>
      </c>
      <c r="H8379" s="17">
        <v>0</v>
      </c>
      <c r="I8379" s="7">
        <v>3.4</v>
      </c>
      <c r="J8379" s="7">
        <v>25</v>
      </c>
      <c r="K8379" s="4">
        <v>1214</v>
      </c>
      <c r="L8379" s="5">
        <v>1214.0587</v>
      </c>
      <c r="M8379">
        <v>335941.62</v>
      </c>
      <c r="N8379" s="3">
        <v>1</v>
      </c>
      <c r="O8379" s="50" t="e">
        <f>INDEX([1]Dados!$M$2:$N$26779,MATCH($P8379,[1]Dados!$N$2:$N$26779,),2)</f>
        <v>#N/A</v>
      </c>
      <c r="P8379">
        <v>179876</v>
      </c>
      <c r="Q8379" s="1">
        <v>37437</v>
      </c>
      <c r="R8379" s="1">
        <v>37482</v>
      </c>
      <c r="S8379" t="s">
        <v>914</v>
      </c>
    </row>
    <row r="8380" spans="1:19" x14ac:dyDescent="0.2">
      <c r="A8380" s="7">
        <v>320405</v>
      </c>
      <c r="B8380" s="3">
        <v>57150</v>
      </c>
      <c r="C8380" s="3" t="s">
        <v>35</v>
      </c>
      <c r="D8380" s="2" t="s">
        <v>651</v>
      </c>
      <c r="E8380" s="3">
        <v>21</v>
      </c>
      <c r="F8380" s="17">
        <v>0</v>
      </c>
      <c r="G8380" s="17">
        <v>1</v>
      </c>
      <c r="H8380" s="17">
        <v>0</v>
      </c>
      <c r="I8380" s="7">
        <v>4.0999999999999996</v>
      </c>
      <c r="J8380" s="7">
        <v>15</v>
      </c>
      <c r="K8380" s="4">
        <v>1214</v>
      </c>
      <c r="L8380" s="5">
        <v>1214.0589</v>
      </c>
      <c r="M8380" t="s">
        <v>2134</v>
      </c>
      <c r="N8380" s="3">
        <v>1</v>
      </c>
      <c r="O8380" s="50" t="e">
        <f>INDEX([1]Dados!$M$2:$N$26779,MATCH($P8380,[1]Dados!$N$2:$N$26779,),2)</f>
        <v>#N/A</v>
      </c>
      <c r="P8380">
        <v>181107</v>
      </c>
      <c r="Q8380" s="1">
        <v>37437</v>
      </c>
      <c r="R8380" s="1">
        <v>37482</v>
      </c>
      <c r="S8380" t="s">
        <v>1512</v>
      </c>
    </row>
    <row r="8381" spans="1:19" x14ac:dyDescent="0.2">
      <c r="A8381" s="7">
        <v>320405</v>
      </c>
      <c r="B8381" s="3">
        <v>57150</v>
      </c>
      <c r="C8381" s="3" t="s">
        <v>35</v>
      </c>
      <c r="D8381" s="2" t="s">
        <v>651</v>
      </c>
      <c r="E8381" s="3">
        <v>21</v>
      </c>
      <c r="F8381" s="17">
        <v>0</v>
      </c>
      <c r="G8381" s="17">
        <v>1</v>
      </c>
      <c r="H8381" s="17">
        <v>0</v>
      </c>
      <c r="I8381" s="7">
        <v>4.2</v>
      </c>
      <c r="J8381" s="7">
        <v>28</v>
      </c>
      <c r="K8381" s="4">
        <v>1214</v>
      </c>
      <c r="L8381" s="5">
        <v>1214.0589</v>
      </c>
      <c r="M8381" t="s">
        <v>2134</v>
      </c>
      <c r="N8381" s="3">
        <v>1</v>
      </c>
      <c r="O8381" s="50" t="e">
        <f>INDEX([1]Dados!$M$2:$N$26779,MATCH($P8381,[1]Dados!$N$2:$N$26779,),2)</f>
        <v>#N/A</v>
      </c>
      <c r="P8381">
        <v>181107</v>
      </c>
      <c r="Q8381" s="1">
        <v>37437</v>
      </c>
      <c r="R8381" s="1">
        <v>37482</v>
      </c>
      <c r="S8381" t="s">
        <v>1512</v>
      </c>
    </row>
    <row r="8382" spans="1:19" x14ac:dyDescent="0.2">
      <c r="A8382" s="7">
        <v>320405</v>
      </c>
      <c r="B8382" s="3">
        <v>57150</v>
      </c>
      <c r="C8382" s="3" t="s">
        <v>35</v>
      </c>
      <c r="D8382" s="2" t="s">
        <v>651</v>
      </c>
      <c r="E8382" s="3">
        <v>21</v>
      </c>
      <c r="F8382" s="17">
        <v>0</v>
      </c>
      <c r="G8382" s="17">
        <v>1</v>
      </c>
      <c r="H8382" s="17">
        <v>0</v>
      </c>
      <c r="I8382" s="7">
        <v>5.0999999999999996</v>
      </c>
      <c r="J8382" s="7">
        <v>20</v>
      </c>
      <c r="K8382" s="4">
        <v>1214</v>
      </c>
      <c r="L8382" s="5">
        <v>1214.8580999999999</v>
      </c>
      <c r="M8382">
        <v>96484.77</v>
      </c>
      <c r="N8382" s="3">
        <v>1</v>
      </c>
      <c r="O8382" s="50" t="e">
        <f>INDEX([1]Dados!$M$2:$N$26779,MATCH($P8382,[1]Dados!$N$2:$N$26779,),2)</f>
        <v>#N/A</v>
      </c>
      <c r="P8382">
        <v>179715</v>
      </c>
      <c r="Q8382" s="1">
        <v>37437</v>
      </c>
      <c r="R8382" s="1">
        <v>37482</v>
      </c>
      <c r="S8382" t="s">
        <v>887</v>
      </c>
    </row>
    <row r="8383" spans="1:19" x14ac:dyDescent="0.2">
      <c r="A8383" s="7">
        <v>320405</v>
      </c>
      <c r="B8383" s="3">
        <v>57150</v>
      </c>
      <c r="C8383" s="3" t="s">
        <v>35</v>
      </c>
      <c r="D8383" s="2" t="s">
        <v>651</v>
      </c>
      <c r="E8383" s="3">
        <v>21</v>
      </c>
      <c r="F8383" s="17">
        <v>0</v>
      </c>
      <c r="G8383" s="17">
        <v>1</v>
      </c>
      <c r="H8383" s="17">
        <v>0</v>
      </c>
      <c r="I8383" s="7">
        <v>6.1</v>
      </c>
      <c r="J8383" s="7">
        <v>11</v>
      </c>
      <c r="K8383" s="4">
        <v>1220</v>
      </c>
      <c r="L8383" s="5">
        <v>1220.0906</v>
      </c>
      <c r="M8383">
        <v>559868</v>
      </c>
      <c r="N8383" s="3">
        <v>1</v>
      </c>
      <c r="O8383" s="50" t="e">
        <f>INDEX([1]Dados!$M$2:$N$26779,MATCH($P8383,[1]Dados!$N$2:$N$26779,),2)</f>
        <v>#N/A</v>
      </c>
      <c r="P8383">
        <v>180040</v>
      </c>
      <c r="Q8383" s="1">
        <v>37437</v>
      </c>
      <c r="R8383" s="1">
        <v>37482</v>
      </c>
      <c r="S8383" t="s">
        <v>1507</v>
      </c>
    </row>
    <row r="8384" spans="1:19" x14ac:dyDescent="0.2">
      <c r="A8384" s="7">
        <v>320405</v>
      </c>
      <c r="B8384" s="3">
        <v>57150</v>
      </c>
      <c r="C8384" s="3" t="s">
        <v>35</v>
      </c>
      <c r="D8384" s="2" t="s">
        <v>651</v>
      </c>
      <c r="E8384" s="3">
        <v>21</v>
      </c>
      <c r="F8384" s="17">
        <v>0</v>
      </c>
      <c r="G8384" s="17">
        <v>1</v>
      </c>
      <c r="H8384" s="17">
        <v>0</v>
      </c>
      <c r="I8384" s="7">
        <v>7.1</v>
      </c>
      <c r="J8384" s="7">
        <v>15</v>
      </c>
      <c r="K8384" s="4">
        <v>1293</v>
      </c>
      <c r="L8384" s="5">
        <v>1293.0592999999999</v>
      </c>
      <c r="M8384" t="s">
        <v>2134</v>
      </c>
      <c r="N8384" s="3">
        <v>1</v>
      </c>
      <c r="O8384" s="50" t="e">
        <f>INDEX([1]Dados!$M$2:$N$26779,MATCH($P8384,[1]Dados!$N$2:$N$26779,),2)</f>
        <v>#N/A</v>
      </c>
      <c r="P8384">
        <v>179532</v>
      </c>
      <c r="Q8384" s="1">
        <v>37437</v>
      </c>
      <c r="R8384" s="1">
        <v>37482</v>
      </c>
      <c r="S8384" t="s">
        <v>886</v>
      </c>
    </row>
    <row r="8385" spans="1:19" x14ac:dyDescent="0.2">
      <c r="A8385" s="7">
        <v>320405</v>
      </c>
      <c r="B8385" s="3">
        <v>57150</v>
      </c>
      <c r="C8385" s="3" t="s">
        <v>35</v>
      </c>
      <c r="D8385" s="2" t="s">
        <v>651</v>
      </c>
      <c r="E8385" s="3">
        <v>21</v>
      </c>
      <c r="F8385" s="17">
        <v>0</v>
      </c>
      <c r="G8385" s="17">
        <v>1</v>
      </c>
      <c r="H8385" s="17">
        <v>0</v>
      </c>
      <c r="I8385" s="7">
        <v>7.2</v>
      </c>
      <c r="J8385" s="7">
        <v>15</v>
      </c>
      <c r="K8385" s="4">
        <v>1293</v>
      </c>
      <c r="L8385" s="5">
        <v>1293.0592999999999</v>
      </c>
      <c r="M8385" t="s">
        <v>2134</v>
      </c>
      <c r="N8385" s="3">
        <v>1</v>
      </c>
      <c r="O8385" s="50" t="e">
        <f>INDEX([1]Dados!$M$2:$N$26779,MATCH($P8385,[1]Dados!$N$2:$N$26779,),2)</f>
        <v>#N/A</v>
      </c>
      <c r="P8385">
        <v>179532</v>
      </c>
      <c r="Q8385" s="1">
        <v>37437</v>
      </c>
      <c r="R8385" s="1">
        <v>37482</v>
      </c>
      <c r="S8385" t="s">
        <v>886</v>
      </c>
    </row>
    <row r="8386" spans="1:19" x14ac:dyDescent="0.2">
      <c r="A8386" s="7">
        <v>320405</v>
      </c>
      <c r="B8386" s="3">
        <v>57150</v>
      </c>
      <c r="C8386" s="3" t="s">
        <v>35</v>
      </c>
      <c r="D8386" s="2" t="s">
        <v>651</v>
      </c>
      <c r="E8386" s="3">
        <v>21</v>
      </c>
      <c r="F8386" s="17">
        <v>0</v>
      </c>
      <c r="G8386" s="17">
        <v>1</v>
      </c>
      <c r="H8386" s="17">
        <v>0</v>
      </c>
      <c r="I8386" s="7">
        <v>7.3</v>
      </c>
      <c r="J8386" s="7">
        <v>31</v>
      </c>
      <c r="K8386" s="4">
        <v>1293</v>
      </c>
      <c r="L8386" s="5">
        <v>1293.0592999999999</v>
      </c>
      <c r="M8386" t="s">
        <v>2134</v>
      </c>
      <c r="N8386" s="3">
        <v>1</v>
      </c>
      <c r="O8386" s="50" t="e">
        <f>INDEX([1]Dados!$M$2:$N$26779,MATCH($P8386,[1]Dados!$N$2:$N$26779,),2)</f>
        <v>#N/A</v>
      </c>
      <c r="P8386">
        <v>179532</v>
      </c>
      <c r="Q8386" s="1">
        <v>37437</v>
      </c>
      <c r="R8386" s="1">
        <v>37482</v>
      </c>
      <c r="S8386" t="s">
        <v>886</v>
      </c>
    </row>
    <row r="8387" spans="1:19" x14ac:dyDescent="0.2">
      <c r="A8387" s="7">
        <v>320405</v>
      </c>
      <c r="B8387" s="3">
        <v>57150</v>
      </c>
      <c r="C8387" s="3" t="s">
        <v>35</v>
      </c>
      <c r="D8387" s="2" t="s">
        <v>651</v>
      </c>
      <c r="E8387" s="3">
        <v>21</v>
      </c>
      <c r="F8387" s="17">
        <v>0</v>
      </c>
      <c r="G8387" s="17">
        <v>1</v>
      </c>
      <c r="H8387" s="17">
        <v>0</v>
      </c>
      <c r="I8387" s="7">
        <v>7.4</v>
      </c>
      <c r="J8387" s="7">
        <v>11</v>
      </c>
      <c r="K8387" s="4">
        <v>1293</v>
      </c>
      <c r="L8387" s="5">
        <v>1293.0592999999999</v>
      </c>
      <c r="M8387" t="s">
        <v>2134</v>
      </c>
      <c r="N8387" s="3">
        <v>1</v>
      </c>
      <c r="O8387" s="50" t="e">
        <f>INDEX([1]Dados!$M$2:$N$26779,MATCH($P8387,[1]Dados!$N$2:$N$26779,),2)</f>
        <v>#N/A</v>
      </c>
      <c r="P8387">
        <v>179532</v>
      </c>
      <c r="Q8387" s="1">
        <v>37437</v>
      </c>
      <c r="R8387" s="1">
        <v>37482</v>
      </c>
      <c r="S8387" t="s">
        <v>886</v>
      </c>
    </row>
    <row r="8388" spans="1:19" x14ac:dyDescent="0.2">
      <c r="A8388" s="7">
        <v>320405</v>
      </c>
      <c r="B8388" s="3">
        <v>57150</v>
      </c>
      <c r="C8388" s="3" t="s">
        <v>35</v>
      </c>
      <c r="D8388" s="2" t="s">
        <v>651</v>
      </c>
      <c r="E8388" s="3">
        <v>21</v>
      </c>
      <c r="F8388" s="17">
        <v>0</v>
      </c>
      <c r="G8388" s="17">
        <v>1</v>
      </c>
      <c r="H8388" s="17">
        <v>0</v>
      </c>
      <c r="I8388" s="7">
        <v>7.5</v>
      </c>
      <c r="J8388" s="7">
        <v>17</v>
      </c>
      <c r="K8388" s="4">
        <v>1293</v>
      </c>
      <c r="L8388" s="5">
        <v>1293.0592999999999</v>
      </c>
      <c r="M8388" t="s">
        <v>2134</v>
      </c>
      <c r="N8388" s="3">
        <v>1</v>
      </c>
      <c r="O8388" s="50" t="e">
        <f>INDEX([1]Dados!$M$2:$N$26779,MATCH($P8388,[1]Dados!$N$2:$N$26779,),2)</f>
        <v>#N/A</v>
      </c>
      <c r="P8388">
        <v>179532</v>
      </c>
      <c r="Q8388" s="1">
        <v>37437</v>
      </c>
      <c r="R8388" s="1">
        <v>37482</v>
      </c>
      <c r="S8388" t="s">
        <v>886</v>
      </c>
    </row>
    <row r="8389" spans="1:19" x14ac:dyDescent="0.2">
      <c r="A8389" s="7">
        <v>520800</v>
      </c>
      <c r="B8389" s="3">
        <v>93610</v>
      </c>
      <c r="C8389" s="3" t="s">
        <v>1</v>
      </c>
      <c r="D8389" s="2" t="s">
        <v>428</v>
      </c>
      <c r="E8389" s="3">
        <v>21</v>
      </c>
      <c r="F8389" s="17">
        <v>0</v>
      </c>
      <c r="G8389" s="17">
        <v>1</v>
      </c>
      <c r="H8389" s="17">
        <v>0</v>
      </c>
      <c r="I8389" s="7">
        <v>1.1000000000000001</v>
      </c>
      <c r="J8389" s="7">
        <v>26</v>
      </c>
      <c r="K8389" s="4">
        <v>1203</v>
      </c>
      <c r="L8389" s="5">
        <v>1203.0829000000001</v>
      </c>
      <c r="M8389">
        <v>248739.55</v>
      </c>
      <c r="N8389" s="33">
        <v>1</v>
      </c>
      <c r="O8389" s="50" t="e">
        <f>INDEX([1]Dados!$M$2:$N$26779,MATCH($P8389,[1]Dados!$N$2:$N$26779,),2)</f>
        <v>#N/A</v>
      </c>
      <c r="P8389">
        <v>179491</v>
      </c>
      <c r="Q8389" s="1">
        <v>37418</v>
      </c>
      <c r="R8389" s="1">
        <v>37475</v>
      </c>
      <c r="S8389" t="s">
        <v>1779</v>
      </c>
    </row>
    <row r="8390" spans="1:19" x14ac:dyDescent="0.2">
      <c r="A8390" s="7">
        <v>520800</v>
      </c>
      <c r="B8390" s="3">
        <v>93610</v>
      </c>
      <c r="C8390" s="3" t="s">
        <v>1</v>
      </c>
      <c r="D8390" s="2" t="s">
        <v>428</v>
      </c>
      <c r="E8390" s="3">
        <v>21</v>
      </c>
      <c r="F8390" s="17">
        <v>0</v>
      </c>
      <c r="G8390" s="17">
        <v>1</v>
      </c>
      <c r="H8390" s="17">
        <v>0</v>
      </c>
      <c r="I8390" s="7">
        <v>2.1</v>
      </c>
      <c r="J8390" s="7">
        <v>1</v>
      </c>
      <c r="K8390" s="4">
        <v>1214</v>
      </c>
      <c r="L8390" s="5">
        <v>1214.0587</v>
      </c>
      <c r="M8390">
        <v>1370736</v>
      </c>
      <c r="N8390" s="33">
        <v>1</v>
      </c>
      <c r="O8390" s="50" t="e">
        <f>INDEX([1]Dados!$M$2:$N$26779,MATCH($P8390,[1]Dados!$N$2:$N$26779,),2)</f>
        <v>#N/A</v>
      </c>
      <c r="P8390">
        <v>179877</v>
      </c>
      <c r="Q8390" s="1">
        <v>37418</v>
      </c>
      <c r="R8390" s="1">
        <v>37475</v>
      </c>
      <c r="S8390" t="s">
        <v>1784</v>
      </c>
    </row>
    <row r="8391" spans="1:19" x14ac:dyDescent="0.2">
      <c r="A8391" s="7">
        <v>520800</v>
      </c>
      <c r="B8391" s="3">
        <v>93610</v>
      </c>
      <c r="C8391" s="3" t="s">
        <v>1</v>
      </c>
      <c r="D8391" s="2" t="s">
        <v>428</v>
      </c>
      <c r="E8391" s="3">
        <v>21</v>
      </c>
      <c r="F8391" s="17">
        <v>0</v>
      </c>
      <c r="G8391" s="17">
        <v>1</v>
      </c>
      <c r="H8391" s="17">
        <v>0</v>
      </c>
      <c r="I8391" s="7">
        <v>2.2000000000000002</v>
      </c>
      <c r="J8391" s="7">
        <v>2</v>
      </c>
      <c r="K8391" s="4">
        <v>1214</v>
      </c>
      <c r="L8391" s="5">
        <v>1214.0587</v>
      </c>
      <c r="M8391">
        <v>1370736</v>
      </c>
      <c r="N8391" s="33">
        <v>1</v>
      </c>
      <c r="O8391" s="50" t="e">
        <f>INDEX([1]Dados!$M$2:$N$26779,MATCH($P8391,[1]Dados!$N$2:$N$26779,),2)</f>
        <v>#N/A</v>
      </c>
      <c r="P8391">
        <v>179877</v>
      </c>
      <c r="Q8391" s="1">
        <v>37418</v>
      </c>
      <c r="R8391" s="1">
        <v>37475</v>
      </c>
      <c r="S8391" t="s">
        <v>1784</v>
      </c>
    </row>
    <row r="8392" spans="1:19" x14ac:dyDescent="0.2">
      <c r="A8392" s="7">
        <v>520800</v>
      </c>
      <c r="B8392" s="3">
        <v>93610</v>
      </c>
      <c r="C8392" s="3" t="s">
        <v>1</v>
      </c>
      <c r="D8392" s="2" t="s">
        <v>428</v>
      </c>
      <c r="E8392" s="3">
        <v>21</v>
      </c>
      <c r="F8392" s="17">
        <v>0</v>
      </c>
      <c r="G8392" s="17">
        <v>1</v>
      </c>
      <c r="H8392" s="17">
        <v>0</v>
      </c>
      <c r="I8392" s="7">
        <v>2.2999999999999998</v>
      </c>
      <c r="J8392" s="7">
        <v>25</v>
      </c>
      <c r="K8392" s="4">
        <v>1214</v>
      </c>
      <c r="L8392" s="5">
        <v>1214.0587</v>
      </c>
      <c r="M8392">
        <v>1370736</v>
      </c>
      <c r="N8392" s="33">
        <v>1</v>
      </c>
      <c r="O8392" s="50" t="e">
        <f>INDEX([1]Dados!$M$2:$N$26779,MATCH($P8392,[1]Dados!$N$2:$N$26779,),2)</f>
        <v>#N/A</v>
      </c>
      <c r="P8392">
        <v>179877</v>
      </c>
      <c r="Q8392" s="1">
        <v>37418</v>
      </c>
      <c r="R8392" s="1">
        <v>37475</v>
      </c>
      <c r="S8392" t="s">
        <v>1784</v>
      </c>
    </row>
    <row r="8393" spans="1:19" x14ac:dyDescent="0.2">
      <c r="A8393" s="7">
        <v>520800</v>
      </c>
      <c r="B8393" s="3">
        <v>93610</v>
      </c>
      <c r="C8393" s="3" t="s">
        <v>1</v>
      </c>
      <c r="D8393" s="2" t="s">
        <v>428</v>
      </c>
      <c r="E8393" s="3">
        <v>21</v>
      </c>
      <c r="F8393" s="17">
        <v>0</v>
      </c>
      <c r="G8393" s="17">
        <v>1</v>
      </c>
      <c r="H8393" s="17">
        <v>0</v>
      </c>
      <c r="I8393" s="7">
        <v>2.4</v>
      </c>
      <c r="J8393" s="7">
        <v>18</v>
      </c>
      <c r="K8393" s="4">
        <v>1214</v>
      </c>
      <c r="L8393" s="5">
        <v>1214.0587</v>
      </c>
      <c r="M8393">
        <v>1370736</v>
      </c>
      <c r="N8393" s="33">
        <v>1</v>
      </c>
      <c r="O8393" s="50" t="e">
        <f>INDEX([1]Dados!$M$2:$N$26779,MATCH($P8393,[1]Dados!$N$2:$N$26779,),2)</f>
        <v>#N/A</v>
      </c>
      <c r="P8393">
        <v>179877</v>
      </c>
      <c r="Q8393" s="1">
        <v>37418</v>
      </c>
      <c r="R8393" s="1">
        <v>37475</v>
      </c>
      <c r="S8393" t="s">
        <v>1784</v>
      </c>
    </row>
    <row r="8394" spans="1:19" x14ac:dyDescent="0.2">
      <c r="A8394" s="7">
        <v>520800</v>
      </c>
      <c r="B8394" s="3">
        <v>93610</v>
      </c>
      <c r="C8394" s="3" t="s">
        <v>1</v>
      </c>
      <c r="D8394" s="2" t="s">
        <v>428</v>
      </c>
      <c r="E8394" s="3">
        <v>21</v>
      </c>
      <c r="F8394" s="17">
        <v>0</v>
      </c>
      <c r="G8394" s="17">
        <v>1</v>
      </c>
      <c r="H8394" s="17">
        <v>0</v>
      </c>
      <c r="I8394" s="7">
        <v>2.5</v>
      </c>
      <c r="J8394" s="7">
        <v>18</v>
      </c>
      <c r="K8394" s="4">
        <v>1214</v>
      </c>
      <c r="L8394" s="5">
        <v>1214.0587</v>
      </c>
      <c r="M8394">
        <v>1370736</v>
      </c>
      <c r="N8394" s="33">
        <v>1</v>
      </c>
      <c r="O8394" s="50" t="e">
        <f>INDEX([1]Dados!$M$2:$N$26779,MATCH($P8394,[1]Dados!$N$2:$N$26779,),2)</f>
        <v>#N/A</v>
      </c>
      <c r="P8394">
        <v>179877</v>
      </c>
      <c r="Q8394" s="1">
        <v>37418</v>
      </c>
      <c r="R8394" s="1">
        <v>37475</v>
      </c>
      <c r="S8394" t="s">
        <v>1784</v>
      </c>
    </row>
    <row r="8395" spans="1:19" x14ac:dyDescent="0.2">
      <c r="A8395" s="7">
        <v>520800</v>
      </c>
      <c r="B8395" s="3">
        <v>93610</v>
      </c>
      <c r="C8395" s="3" t="s">
        <v>1</v>
      </c>
      <c r="D8395" s="2" t="s">
        <v>428</v>
      </c>
      <c r="E8395" s="3">
        <v>21</v>
      </c>
      <c r="F8395" s="17">
        <v>0</v>
      </c>
      <c r="G8395" s="17">
        <v>1</v>
      </c>
      <c r="H8395" s="17">
        <v>0</v>
      </c>
      <c r="I8395" s="7">
        <v>2.6</v>
      </c>
      <c r="J8395" s="7">
        <v>25</v>
      </c>
      <c r="K8395" s="4">
        <v>1214</v>
      </c>
      <c r="L8395" s="5">
        <v>1214.0587</v>
      </c>
      <c r="M8395">
        <v>1370736</v>
      </c>
      <c r="N8395" s="33">
        <v>1</v>
      </c>
      <c r="O8395" s="50" t="e">
        <f>INDEX([1]Dados!$M$2:$N$26779,MATCH($P8395,[1]Dados!$N$2:$N$26779,),2)</f>
        <v>#N/A</v>
      </c>
      <c r="P8395">
        <v>179877</v>
      </c>
      <c r="Q8395" s="1">
        <v>37418</v>
      </c>
      <c r="R8395" s="1">
        <v>37475</v>
      </c>
      <c r="S8395" t="s">
        <v>1784</v>
      </c>
    </row>
    <row r="8396" spans="1:19" x14ac:dyDescent="0.2">
      <c r="A8396" s="7">
        <v>520800</v>
      </c>
      <c r="B8396" s="3">
        <v>93610</v>
      </c>
      <c r="C8396" s="3" t="s">
        <v>1</v>
      </c>
      <c r="D8396" s="2" t="s">
        <v>428</v>
      </c>
      <c r="E8396" s="3">
        <v>21</v>
      </c>
      <c r="F8396" s="17">
        <v>0</v>
      </c>
      <c r="G8396" s="17">
        <v>1</v>
      </c>
      <c r="H8396" s="17">
        <v>0</v>
      </c>
      <c r="I8396" s="7">
        <v>2.7</v>
      </c>
      <c r="J8396" s="7">
        <v>1</v>
      </c>
      <c r="K8396" s="4">
        <v>1214</v>
      </c>
      <c r="L8396" s="5">
        <v>1214.0587</v>
      </c>
      <c r="M8396">
        <v>1370736</v>
      </c>
      <c r="N8396" s="33">
        <v>1</v>
      </c>
      <c r="O8396" s="50" t="e">
        <f>INDEX([1]Dados!$M$2:$N$26779,MATCH($P8396,[1]Dados!$N$2:$N$26779,),2)</f>
        <v>#N/A</v>
      </c>
      <c r="P8396">
        <v>179877</v>
      </c>
      <c r="Q8396" s="1">
        <v>37418</v>
      </c>
      <c r="R8396" s="1">
        <v>37475</v>
      </c>
      <c r="S8396" t="s">
        <v>1784</v>
      </c>
    </row>
    <row r="8397" spans="1:19" x14ac:dyDescent="0.2">
      <c r="A8397" s="7">
        <v>520800</v>
      </c>
      <c r="B8397" s="3">
        <v>93610</v>
      </c>
      <c r="C8397" s="3" t="s">
        <v>1</v>
      </c>
      <c r="D8397" s="2" t="s">
        <v>428</v>
      </c>
      <c r="E8397" s="3">
        <v>21</v>
      </c>
      <c r="F8397" s="17">
        <v>0</v>
      </c>
      <c r="G8397" s="17">
        <v>1</v>
      </c>
      <c r="H8397" s="17">
        <v>0</v>
      </c>
      <c r="I8397" s="7">
        <v>2.8</v>
      </c>
      <c r="J8397" s="7">
        <v>17</v>
      </c>
      <c r="K8397" s="4">
        <v>1214</v>
      </c>
      <c r="L8397" s="5">
        <v>1214.8580999999999</v>
      </c>
      <c r="M8397">
        <v>512300</v>
      </c>
      <c r="N8397" s="33">
        <v>1</v>
      </c>
      <c r="O8397" s="50" t="e">
        <f>INDEX([1]Dados!$M$2:$N$26779,MATCH($P8397,[1]Dados!$N$2:$N$26779,),2)</f>
        <v>#N/A</v>
      </c>
      <c r="P8397">
        <v>179703</v>
      </c>
      <c r="Q8397" s="1">
        <v>37418</v>
      </c>
      <c r="R8397" s="1">
        <v>37475</v>
      </c>
      <c r="S8397" t="s">
        <v>1898</v>
      </c>
    </row>
    <row r="8398" spans="1:19" x14ac:dyDescent="0.2">
      <c r="A8398" s="7">
        <v>520800</v>
      </c>
      <c r="B8398" s="3">
        <v>93610</v>
      </c>
      <c r="C8398" s="3" t="s">
        <v>1</v>
      </c>
      <c r="D8398" s="2" t="s">
        <v>428</v>
      </c>
      <c r="E8398" s="3">
        <v>21</v>
      </c>
      <c r="F8398" s="17">
        <v>0</v>
      </c>
      <c r="G8398" s="17">
        <v>1</v>
      </c>
      <c r="H8398" s="17">
        <v>0</v>
      </c>
      <c r="I8398" s="7">
        <v>2.9</v>
      </c>
      <c r="J8398" s="7">
        <v>25</v>
      </c>
      <c r="K8398" s="4">
        <v>1214</v>
      </c>
      <c r="L8398" s="5">
        <v>1214.8580999999999</v>
      </c>
      <c r="M8398">
        <v>512300</v>
      </c>
      <c r="N8398" s="33">
        <v>1</v>
      </c>
      <c r="O8398" s="50" t="e">
        <f>INDEX([1]Dados!$M$2:$N$26779,MATCH($P8398,[1]Dados!$N$2:$N$26779,),2)</f>
        <v>#N/A</v>
      </c>
      <c r="P8398">
        <v>179703</v>
      </c>
      <c r="Q8398" s="1">
        <v>37418</v>
      </c>
      <c r="R8398" s="1">
        <v>37475</v>
      </c>
      <c r="S8398" t="s">
        <v>1898</v>
      </c>
    </row>
    <row r="8399" spans="1:19" x14ac:dyDescent="0.2">
      <c r="A8399" s="7">
        <v>520800</v>
      </c>
      <c r="B8399" s="3">
        <v>93610</v>
      </c>
      <c r="C8399" s="3" t="s">
        <v>1</v>
      </c>
      <c r="D8399" s="2" t="s">
        <v>428</v>
      </c>
      <c r="E8399" s="3">
        <v>21</v>
      </c>
      <c r="F8399" s="17">
        <v>0</v>
      </c>
      <c r="G8399" s="17">
        <v>1</v>
      </c>
      <c r="H8399" s="17">
        <v>0</v>
      </c>
      <c r="I8399" s="29" t="s">
        <v>3</v>
      </c>
      <c r="J8399" s="7">
        <v>0</v>
      </c>
      <c r="K8399" s="4">
        <v>1214</v>
      </c>
      <c r="L8399" s="5">
        <v>1214.8580999999999</v>
      </c>
      <c r="M8399">
        <v>109200</v>
      </c>
      <c r="N8399" s="33">
        <v>1</v>
      </c>
      <c r="O8399" s="50" t="e">
        <f>INDEX([1]Dados!$M$2:$N$26779,MATCH($P8399,[1]Dados!$N$2:$N$26779,),2)</f>
        <v>#N/A</v>
      </c>
      <c r="P8399">
        <v>179704</v>
      </c>
      <c r="Q8399" s="1">
        <v>37418</v>
      </c>
      <c r="R8399" s="1">
        <v>37475</v>
      </c>
      <c r="S8399" t="s">
        <v>1899</v>
      </c>
    </row>
    <row r="8400" spans="1:19" x14ac:dyDescent="0.2">
      <c r="A8400" s="7">
        <v>520800</v>
      </c>
      <c r="B8400" s="3">
        <v>93610</v>
      </c>
      <c r="C8400" s="3" t="s">
        <v>1</v>
      </c>
      <c r="D8400" s="2" t="s">
        <v>428</v>
      </c>
      <c r="E8400" s="3">
        <v>21</v>
      </c>
      <c r="F8400" s="17">
        <v>0</v>
      </c>
      <c r="G8400" s="17">
        <v>1</v>
      </c>
      <c r="H8400" s="17">
        <v>0</v>
      </c>
      <c r="I8400" s="29">
        <v>2.1</v>
      </c>
      <c r="J8400" s="7">
        <v>19</v>
      </c>
      <c r="K8400" s="4">
        <v>1214</v>
      </c>
      <c r="L8400" s="5">
        <v>1214.8580999999999</v>
      </c>
      <c r="M8400">
        <v>588000</v>
      </c>
      <c r="N8400" s="33">
        <v>1</v>
      </c>
      <c r="O8400" s="50" t="e">
        <f>INDEX([1]Dados!$M$2:$N$26779,MATCH($P8400,[1]Dados!$N$2:$N$26779,),2)</f>
        <v>#N/A</v>
      </c>
      <c r="P8400">
        <v>179705</v>
      </c>
      <c r="Q8400" s="1">
        <v>37418</v>
      </c>
      <c r="R8400" s="1">
        <v>37475</v>
      </c>
      <c r="S8400" t="s">
        <v>1899</v>
      </c>
    </row>
    <row r="8401" spans="1:19" x14ac:dyDescent="0.2">
      <c r="A8401" s="7">
        <v>520800</v>
      </c>
      <c r="B8401" s="3">
        <v>93610</v>
      </c>
      <c r="C8401" s="3" t="s">
        <v>1</v>
      </c>
      <c r="D8401" s="2" t="s">
        <v>428</v>
      </c>
      <c r="E8401" s="3">
        <v>21</v>
      </c>
      <c r="F8401" s="17">
        <v>0</v>
      </c>
      <c r="G8401" s="17">
        <v>1</v>
      </c>
      <c r="H8401" s="17">
        <v>0</v>
      </c>
      <c r="I8401" s="29" t="s">
        <v>3</v>
      </c>
      <c r="J8401" s="7">
        <v>0</v>
      </c>
      <c r="K8401" s="4">
        <v>1214</v>
      </c>
      <c r="L8401" s="5">
        <v>1214.8580999999999</v>
      </c>
      <c r="M8401">
        <v>84000</v>
      </c>
      <c r="N8401" s="33">
        <v>1</v>
      </c>
      <c r="O8401" s="50" t="e">
        <f>INDEX([1]Dados!$M$2:$N$26779,MATCH($P8401,[1]Dados!$N$2:$N$26779,),2)</f>
        <v>#N/A</v>
      </c>
      <c r="P8401">
        <v>179706</v>
      </c>
      <c r="Q8401" s="1">
        <v>37418</v>
      </c>
      <c r="R8401" s="1">
        <v>37475</v>
      </c>
      <c r="S8401" t="s">
        <v>1899</v>
      </c>
    </row>
    <row r="8402" spans="1:19" x14ac:dyDescent="0.2">
      <c r="A8402" s="7">
        <v>520800</v>
      </c>
      <c r="B8402" s="3">
        <v>93610</v>
      </c>
      <c r="C8402" s="3" t="s">
        <v>1</v>
      </c>
      <c r="D8402" s="2" t="s">
        <v>428</v>
      </c>
      <c r="E8402" s="3">
        <v>21</v>
      </c>
      <c r="F8402" s="17">
        <v>0</v>
      </c>
      <c r="G8402" s="17">
        <v>1</v>
      </c>
      <c r="H8402" s="17">
        <v>0</v>
      </c>
      <c r="I8402" s="7">
        <v>2.11</v>
      </c>
      <c r="J8402" s="7">
        <v>13</v>
      </c>
      <c r="K8402" s="4">
        <v>1214</v>
      </c>
      <c r="L8402" s="5">
        <v>1214.8580999999999</v>
      </c>
      <c r="M8402">
        <v>88000</v>
      </c>
      <c r="N8402" s="33">
        <v>1</v>
      </c>
      <c r="O8402" s="50" t="e">
        <f>INDEX([1]Dados!$M$2:$N$26779,MATCH($P8402,[1]Dados!$N$2:$N$26779,),2)</f>
        <v>#N/A</v>
      </c>
      <c r="P8402">
        <v>179716</v>
      </c>
      <c r="Q8402" s="1">
        <v>37418</v>
      </c>
      <c r="R8402" s="1">
        <v>37475</v>
      </c>
      <c r="S8402" t="s">
        <v>1873</v>
      </c>
    </row>
    <row r="8403" spans="1:19" x14ac:dyDescent="0.2">
      <c r="A8403" s="7">
        <v>520800</v>
      </c>
      <c r="B8403" s="3">
        <v>93610</v>
      </c>
      <c r="C8403" s="3" t="s">
        <v>1</v>
      </c>
      <c r="D8403" s="2" t="s">
        <v>428</v>
      </c>
      <c r="E8403" s="3">
        <v>21</v>
      </c>
      <c r="F8403" s="17">
        <v>0</v>
      </c>
      <c r="G8403" s="17">
        <v>1</v>
      </c>
      <c r="H8403" s="17">
        <v>0</v>
      </c>
      <c r="I8403" s="7">
        <v>2.12</v>
      </c>
      <c r="J8403" s="7">
        <v>17</v>
      </c>
      <c r="K8403" s="4">
        <v>1214</v>
      </c>
      <c r="L8403" s="5">
        <v>1214.8580999999999</v>
      </c>
      <c r="M8403">
        <v>88000</v>
      </c>
      <c r="N8403" s="33">
        <v>1</v>
      </c>
      <c r="O8403" s="50" t="e">
        <f>INDEX([1]Dados!$M$2:$N$26779,MATCH($P8403,[1]Dados!$N$2:$N$26779,),2)</f>
        <v>#N/A</v>
      </c>
      <c r="P8403">
        <v>179716</v>
      </c>
      <c r="Q8403" s="1">
        <v>37418</v>
      </c>
      <c r="R8403" s="1">
        <v>37475</v>
      </c>
      <c r="S8403" t="s">
        <v>1873</v>
      </c>
    </row>
    <row r="8404" spans="1:19" x14ac:dyDescent="0.2">
      <c r="A8404" s="7">
        <v>520800</v>
      </c>
      <c r="B8404" s="3">
        <v>93610</v>
      </c>
      <c r="C8404" s="3" t="s">
        <v>1</v>
      </c>
      <c r="D8404" s="2" t="s">
        <v>428</v>
      </c>
      <c r="E8404" s="3">
        <v>21</v>
      </c>
      <c r="F8404" s="17">
        <v>0</v>
      </c>
      <c r="G8404" s="17">
        <v>1</v>
      </c>
      <c r="H8404" s="17">
        <v>0</v>
      </c>
      <c r="I8404" s="7">
        <v>2.13</v>
      </c>
      <c r="J8404" s="7">
        <v>13</v>
      </c>
      <c r="K8404" s="4">
        <v>1214</v>
      </c>
      <c r="L8404" s="5">
        <v>1214.8580999999999</v>
      </c>
      <c r="M8404">
        <v>88000</v>
      </c>
      <c r="N8404" s="33">
        <v>1</v>
      </c>
      <c r="O8404" s="50" t="e">
        <f>INDEX([1]Dados!$M$2:$N$26779,MATCH($P8404,[1]Dados!$N$2:$N$26779,),2)</f>
        <v>#N/A</v>
      </c>
      <c r="P8404">
        <v>179716</v>
      </c>
      <c r="Q8404" s="1">
        <v>37418</v>
      </c>
      <c r="R8404" s="1">
        <v>37475</v>
      </c>
      <c r="S8404" t="s">
        <v>1873</v>
      </c>
    </row>
    <row r="8405" spans="1:19" x14ac:dyDescent="0.2">
      <c r="A8405" s="7">
        <v>520800</v>
      </c>
      <c r="B8405" s="3">
        <v>93610</v>
      </c>
      <c r="C8405" s="3" t="s">
        <v>1</v>
      </c>
      <c r="D8405" s="2" t="s">
        <v>428</v>
      </c>
      <c r="E8405" s="3">
        <v>21</v>
      </c>
      <c r="F8405" s="17">
        <v>0</v>
      </c>
      <c r="G8405" s="17">
        <v>1</v>
      </c>
      <c r="H8405" s="17">
        <v>0</v>
      </c>
      <c r="I8405" s="7">
        <v>2.14</v>
      </c>
      <c r="J8405" s="7">
        <v>9</v>
      </c>
      <c r="K8405" s="4">
        <v>1214</v>
      </c>
      <c r="L8405" s="5">
        <v>1214.8580999999999</v>
      </c>
      <c r="M8405">
        <v>88000</v>
      </c>
      <c r="N8405" s="33">
        <v>1</v>
      </c>
      <c r="O8405" s="50" t="e">
        <f>INDEX([1]Dados!$M$2:$N$26779,MATCH($P8405,[1]Dados!$N$2:$N$26779,),2)</f>
        <v>#N/A</v>
      </c>
      <c r="P8405">
        <v>179716</v>
      </c>
      <c r="Q8405" s="1">
        <v>37418</v>
      </c>
      <c r="R8405" s="1">
        <v>37475</v>
      </c>
      <c r="S8405" t="s">
        <v>1873</v>
      </c>
    </row>
    <row r="8406" spans="1:19" x14ac:dyDescent="0.2">
      <c r="A8406" s="7">
        <v>520800</v>
      </c>
      <c r="B8406" s="3">
        <v>93610</v>
      </c>
      <c r="C8406" s="3" t="s">
        <v>1</v>
      </c>
      <c r="D8406" s="2" t="s">
        <v>428</v>
      </c>
      <c r="E8406" s="3">
        <v>21</v>
      </c>
      <c r="F8406" s="17">
        <v>0</v>
      </c>
      <c r="G8406" s="17">
        <v>1</v>
      </c>
      <c r="H8406" s="17">
        <v>0</v>
      </c>
      <c r="I8406" s="7">
        <v>2.15</v>
      </c>
      <c r="J8406" s="7">
        <v>13</v>
      </c>
      <c r="K8406" s="4">
        <v>1214</v>
      </c>
      <c r="L8406" s="5">
        <v>1214.8580999999999</v>
      </c>
      <c r="M8406">
        <v>88000</v>
      </c>
      <c r="N8406" s="33">
        <v>1</v>
      </c>
      <c r="O8406" s="50" t="e">
        <f>INDEX([1]Dados!$M$2:$N$26779,MATCH($P8406,[1]Dados!$N$2:$N$26779,),2)</f>
        <v>#N/A</v>
      </c>
      <c r="P8406">
        <v>179717</v>
      </c>
      <c r="Q8406" s="1">
        <v>37418</v>
      </c>
      <c r="R8406" s="1">
        <v>37475</v>
      </c>
      <c r="S8406" t="s">
        <v>1873</v>
      </c>
    </row>
    <row r="8407" spans="1:19" x14ac:dyDescent="0.2">
      <c r="A8407" s="7">
        <v>520800</v>
      </c>
      <c r="B8407" s="3">
        <v>93610</v>
      </c>
      <c r="C8407" s="3" t="s">
        <v>1</v>
      </c>
      <c r="D8407" s="2" t="s">
        <v>428</v>
      </c>
      <c r="E8407" s="3">
        <v>21</v>
      </c>
      <c r="F8407" s="17">
        <v>0</v>
      </c>
      <c r="G8407" s="17">
        <v>1</v>
      </c>
      <c r="H8407" s="17">
        <v>0</v>
      </c>
      <c r="I8407" s="7">
        <v>2.16</v>
      </c>
      <c r="J8407" s="7">
        <v>7</v>
      </c>
      <c r="K8407" s="4">
        <v>1214</v>
      </c>
      <c r="L8407" s="5">
        <v>1214.8580999999999</v>
      </c>
      <c r="M8407">
        <v>88000</v>
      </c>
      <c r="N8407" s="33">
        <v>1</v>
      </c>
      <c r="O8407" s="50" t="e">
        <f>INDEX([1]Dados!$M$2:$N$26779,MATCH($P8407,[1]Dados!$N$2:$N$26779,),2)</f>
        <v>#N/A</v>
      </c>
      <c r="P8407">
        <v>179717</v>
      </c>
      <c r="Q8407" s="1">
        <v>37418</v>
      </c>
      <c r="R8407" s="1">
        <v>37475</v>
      </c>
      <c r="S8407" t="s">
        <v>1873</v>
      </c>
    </row>
    <row r="8408" spans="1:19" x14ac:dyDescent="0.2">
      <c r="A8408" s="7">
        <v>520800</v>
      </c>
      <c r="B8408" s="3">
        <v>93610</v>
      </c>
      <c r="C8408" s="3" t="s">
        <v>1</v>
      </c>
      <c r="D8408" s="2" t="s">
        <v>428</v>
      </c>
      <c r="E8408" s="3">
        <v>21</v>
      </c>
      <c r="F8408" s="17">
        <v>0</v>
      </c>
      <c r="G8408" s="17">
        <v>1</v>
      </c>
      <c r="H8408" s="17">
        <v>0</v>
      </c>
      <c r="I8408" s="7">
        <v>2.17</v>
      </c>
      <c r="J8408" s="7">
        <v>17</v>
      </c>
      <c r="K8408" s="4">
        <v>1214</v>
      </c>
      <c r="L8408" s="5">
        <v>1214.8580999999999</v>
      </c>
      <c r="M8408">
        <v>88000</v>
      </c>
      <c r="N8408" s="33">
        <v>1</v>
      </c>
      <c r="O8408" s="50" t="e">
        <f>INDEX([1]Dados!$M$2:$N$26779,MATCH($P8408,[1]Dados!$N$2:$N$26779,),2)</f>
        <v>#N/A</v>
      </c>
      <c r="P8408">
        <v>179717</v>
      </c>
      <c r="Q8408" s="1">
        <v>37418</v>
      </c>
      <c r="R8408" s="1">
        <v>37475</v>
      </c>
      <c r="S8408" t="s">
        <v>1873</v>
      </c>
    </row>
    <row r="8409" spans="1:19" x14ac:dyDescent="0.2">
      <c r="A8409" s="7">
        <v>520800</v>
      </c>
      <c r="B8409" s="3">
        <v>93610</v>
      </c>
      <c r="C8409" s="3" t="s">
        <v>1</v>
      </c>
      <c r="D8409" s="2" t="s">
        <v>428</v>
      </c>
      <c r="E8409" s="3">
        <v>21</v>
      </c>
      <c r="F8409" s="17">
        <v>0</v>
      </c>
      <c r="G8409" s="17">
        <v>1</v>
      </c>
      <c r="H8409" s="17">
        <v>0</v>
      </c>
      <c r="I8409" s="7">
        <v>2.1800000000000002</v>
      </c>
      <c r="J8409" s="7">
        <v>13</v>
      </c>
      <c r="K8409" s="4">
        <v>1214</v>
      </c>
      <c r="L8409" s="5">
        <v>1214.8580999999999</v>
      </c>
      <c r="M8409">
        <v>88000</v>
      </c>
      <c r="N8409" s="33">
        <v>1</v>
      </c>
      <c r="O8409" s="50" t="e">
        <f>INDEX([1]Dados!$M$2:$N$26779,MATCH($P8409,[1]Dados!$N$2:$N$26779,),2)</f>
        <v>#N/A</v>
      </c>
      <c r="P8409">
        <v>179717</v>
      </c>
      <c r="Q8409" s="1">
        <v>37418</v>
      </c>
      <c r="R8409" s="1">
        <v>37475</v>
      </c>
      <c r="S8409" t="s">
        <v>1873</v>
      </c>
    </row>
    <row r="8410" spans="1:19" x14ac:dyDescent="0.2">
      <c r="A8410" s="7">
        <v>520800</v>
      </c>
      <c r="B8410" s="3">
        <v>93610</v>
      </c>
      <c r="C8410" s="3" t="s">
        <v>1</v>
      </c>
      <c r="D8410" s="2" t="s">
        <v>428</v>
      </c>
      <c r="E8410" s="3">
        <v>21</v>
      </c>
      <c r="F8410" s="17">
        <v>0</v>
      </c>
      <c r="G8410" s="17">
        <v>1</v>
      </c>
      <c r="H8410" s="17">
        <v>0</v>
      </c>
      <c r="I8410" s="7">
        <v>3.1</v>
      </c>
      <c r="J8410" s="7">
        <v>22</v>
      </c>
      <c r="K8410" s="4">
        <v>1293</v>
      </c>
      <c r="L8410" s="5">
        <v>1293.0592999999999</v>
      </c>
      <c r="M8410">
        <v>142496.13</v>
      </c>
      <c r="N8410" s="33">
        <v>1</v>
      </c>
      <c r="O8410" s="50" t="e">
        <f>INDEX([1]Dados!$M$2:$N$26779,MATCH($P8410,[1]Dados!$N$2:$N$26779,),2)</f>
        <v>#N/A</v>
      </c>
      <c r="P8410">
        <v>179533</v>
      </c>
      <c r="Q8410" s="1">
        <v>37418</v>
      </c>
      <c r="R8410" s="1">
        <v>37475</v>
      </c>
      <c r="S8410" t="s">
        <v>1783</v>
      </c>
    </row>
    <row r="8411" spans="1:19" x14ac:dyDescent="0.2">
      <c r="A8411" s="7">
        <v>520990</v>
      </c>
      <c r="B8411" s="3">
        <v>93939</v>
      </c>
      <c r="C8411" s="3" t="s">
        <v>1</v>
      </c>
      <c r="D8411" s="2" t="s">
        <v>461</v>
      </c>
      <c r="E8411" s="3">
        <v>21</v>
      </c>
      <c r="F8411" s="17">
        <v>0</v>
      </c>
      <c r="G8411" s="17">
        <v>1</v>
      </c>
      <c r="H8411" s="17">
        <v>0</v>
      </c>
      <c r="I8411" s="7">
        <v>1.1000000000000001</v>
      </c>
      <c r="J8411" s="7">
        <v>18</v>
      </c>
      <c r="K8411" s="4">
        <v>1203</v>
      </c>
      <c r="L8411" s="5">
        <v>1203.0829000000001</v>
      </c>
      <c r="M8411">
        <v>42463.89</v>
      </c>
      <c r="N8411" s="33">
        <v>1</v>
      </c>
      <c r="O8411" s="50" t="e">
        <f>INDEX([1]Dados!$M$2:$N$26779,MATCH($P8411,[1]Dados!$N$2:$N$26779,),2)</f>
        <v>#N/A</v>
      </c>
      <c r="P8411">
        <v>179492</v>
      </c>
      <c r="Q8411" s="1">
        <v>37053</v>
      </c>
      <c r="R8411" s="1">
        <v>37474</v>
      </c>
      <c r="S8411" t="s">
        <v>1779</v>
      </c>
    </row>
    <row r="8412" spans="1:19" x14ac:dyDescent="0.2">
      <c r="A8412" s="7">
        <v>520990</v>
      </c>
      <c r="B8412" s="3">
        <v>93939</v>
      </c>
      <c r="C8412" s="3" t="s">
        <v>1</v>
      </c>
      <c r="D8412" s="2" t="s">
        <v>461</v>
      </c>
      <c r="E8412" s="3">
        <v>21</v>
      </c>
      <c r="F8412" s="17">
        <v>0</v>
      </c>
      <c r="G8412" s="17">
        <v>1</v>
      </c>
      <c r="H8412" s="17">
        <v>0</v>
      </c>
      <c r="I8412" s="7" t="s">
        <v>3</v>
      </c>
      <c r="J8412" s="7">
        <v>0</v>
      </c>
      <c r="K8412" s="4">
        <v>1214</v>
      </c>
      <c r="L8412" s="5">
        <v>1214.0587</v>
      </c>
      <c r="M8412">
        <v>149799</v>
      </c>
      <c r="N8412" s="33">
        <v>1</v>
      </c>
      <c r="O8412" s="50" t="e">
        <f>INDEX([1]Dados!$M$2:$N$26779,MATCH($P8412,[1]Dados!$N$2:$N$26779,),2)</f>
        <v>#N/A</v>
      </c>
      <c r="P8412">
        <v>179878</v>
      </c>
      <c r="Q8412" s="1">
        <v>37053</v>
      </c>
      <c r="R8412" s="1">
        <v>37474</v>
      </c>
      <c r="S8412" t="s">
        <v>2134</v>
      </c>
    </row>
    <row r="8413" spans="1:19" x14ac:dyDescent="0.2">
      <c r="A8413" s="7">
        <v>520990</v>
      </c>
      <c r="B8413" s="3">
        <v>93939</v>
      </c>
      <c r="C8413" s="3" t="s">
        <v>1</v>
      </c>
      <c r="D8413" s="2" t="s">
        <v>461</v>
      </c>
      <c r="E8413" s="3">
        <v>21</v>
      </c>
      <c r="F8413" s="17">
        <v>0</v>
      </c>
      <c r="G8413" s="17">
        <v>1</v>
      </c>
      <c r="H8413" s="17">
        <v>0</v>
      </c>
      <c r="I8413" s="7">
        <v>2.1</v>
      </c>
      <c r="J8413" s="7">
        <v>24</v>
      </c>
      <c r="K8413" s="4">
        <v>1214</v>
      </c>
      <c r="L8413" s="5">
        <v>1214.0589</v>
      </c>
      <c r="M8413">
        <v>317100</v>
      </c>
      <c r="N8413" s="33">
        <v>1</v>
      </c>
      <c r="O8413" s="50" t="e">
        <f>INDEX([1]Dados!$M$2:$N$26779,MATCH($P8413,[1]Dados!$N$2:$N$26779,),2)</f>
        <v>#N/A</v>
      </c>
      <c r="P8413">
        <v>181088</v>
      </c>
      <c r="Q8413" s="1">
        <v>37053</v>
      </c>
      <c r="R8413" s="1">
        <v>37474</v>
      </c>
      <c r="S8413" t="s">
        <v>1785</v>
      </c>
    </row>
    <row r="8414" spans="1:19" x14ac:dyDescent="0.2">
      <c r="A8414" s="7">
        <v>520990</v>
      </c>
      <c r="B8414" s="3">
        <v>93939</v>
      </c>
      <c r="C8414" s="3" t="s">
        <v>1</v>
      </c>
      <c r="D8414" s="2" t="s">
        <v>461</v>
      </c>
      <c r="E8414" s="3">
        <v>21</v>
      </c>
      <c r="F8414" s="17">
        <v>0</v>
      </c>
      <c r="G8414" s="17">
        <v>1</v>
      </c>
      <c r="H8414" s="17">
        <v>0</v>
      </c>
      <c r="I8414" s="7">
        <v>2.2000000000000002</v>
      </c>
      <c r="J8414" s="7">
        <v>28</v>
      </c>
      <c r="K8414" s="4">
        <v>1214</v>
      </c>
      <c r="L8414" s="5">
        <v>1214.0589</v>
      </c>
      <c r="M8414">
        <v>317100</v>
      </c>
      <c r="N8414" s="33">
        <v>1</v>
      </c>
      <c r="O8414" s="50" t="e">
        <f>INDEX([1]Dados!$M$2:$N$26779,MATCH($P8414,[1]Dados!$N$2:$N$26779,),2)</f>
        <v>#N/A</v>
      </c>
      <c r="P8414">
        <v>181088</v>
      </c>
      <c r="Q8414" s="1">
        <v>37053</v>
      </c>
      <c r="R8414" s="1">
        <v>37474</v>
      </c>
      <c r="S8414" t="s">
        <v>1785</v>
      </c>
    </row>
    <row r="8415" spans="1:19" x14ac:dyDescent="0.2">
      <c r="A8415" s="7">
        <v>520990</v>
      </c>
      <c r="B8415" s="3">
        <v>93939</v>
      </c>
      <c r="C8415" s="3" t="s">
        <v>1</v>
      </c>
      <c r="D8415" s="2" t="s">
        <v>461</v>
      </c>
      <c r="E8415" s="3">
        <v>21</v>
      </c>
      <c r="F8415" s="17">
        <v>0</v>
      </c>
      <c r="G8415" s="17">
        <v>1</v>
      </c>
      <c r="H8415" s="17">
        <v>0</v>
      </c>
      <c r="I8415" s="7" t="s">
        <v>3</v>
      </c>
      <c r="J8415" s="7">
        <v>0</v>
      </c>
      <c r="K8415" s="4">
        <v>1214</v>
      </c>
      <c r="L8415" s="5">
        <v>1214.8580999999999</v>
      </c>
      <c r="M8415">
        <v>79800</v>
      </c>
      <c r="N8415" s="33">
        <v>1</v>
      </c>
      <c r="O8415" s="50" t="e">
        <f>INDEX([1]Dados!$M$2:$N$26779,MATCH($P8415,[1]Dados!$N$2:$N$26779,),2)</f>
        <v>#N/A</v>
      </c>
      <c r="P8415">
        <v>179707</v>
      </c>
      <c r="Q8415" s="1">
        <v>37053</v>
      </c>
      <c r="R8415" s="1">
        <v>37474</v>
      </c>
      <c r="S8415" t="s">
        <v>2134</v>
      </c>
    </row>
    <row r="8416" spans="1:19" x14ac:dyDescent="0.2">
      <c r="A8416" s="7">
        <v>520990</v>
      </c>
      <c r="B8416" s="3">
        <v>93939</v>
      </c>
      <c r="C8416" s="3" t="s">
        <v>1</v>
      </c>
      <c r="D8416" s="2" t="s">
        <v>461</v>
      </c>
      <c r="E8416" s="3">
        <v>21</v>
      </c>
      <c r="F8416" s="17">
        <v>0</v>
      </c>
      <c r="G8416" s="17">
        <v>1</v>
      </c>
      <c r="H8416" s="17">
        <v>0</v>
      </c>
      <c r="I8416" s="7">
        <v>2.2999999999999998</v>
      </c>
      <c r="J8416" s="7">
        <v>13</v>
      </c>
      <c r="K8416" s="4">
        <v>1214</v>
      </c>
      <c r="L8416" s="5">
        <v>1214.8580999999999</v>
      </c>
      <c r="M8416">
        <v>70562.929999999993</v>
      </c>
      <c r="N8416" s="33">
        <v>1</v>
      </c>
      <c r="O8416" s="50" t="e">
        <f>INDEX([1]Dados!$M$2:$N$26779,MATCH($P8416,[1]Dados!$N$2:$N$26779,),2)</f>
        <v>#N/A</v>
      </c>
      <c r="P8416">
        <v>179815</v>
      </c>
      <c r="Q8416" s="1">
        <v>37053</v>
      </c>
      <c r="R8416" s="1">
        <v>37474</v>
      </c>
      <c r="S8416" t="s">
        <v>887</v>
      </c>
    </row>
    <row r="8417" spans="1:19" x14ac:dyDescent="0.2">
      <c r="A8417" s="7">
        <v>520990</v>
      </c>
      <c r="B8417" s="3">
        <v>93939</v>
      </c>
      <c r="C8417" s="3" t="s">
        <v>1</v>
      </c>
      <c r="D8417" s="2" t="s">
        <v>461</v>
      </c>
      <c r="E8417" s="3">
        <v>21</v>
      </c>
      <c r="F8417" s="17">
        <v>0</v>
      </c>
      <c r="G8417" s="17">
        <v>1</v>
      </c>
      <c r="H8417" s="17">
        <v>0</v>
      </c>
      <c r="I8417" s="7" t="s">
        <v>3</v>
      </c>
      <c r="J8417" s="7">
        <v>0</v>
      </c>
      <c r="K8417" s="4">
        <v>1214</v>
      </c>
      <c r="L8417" s="5">
        <v>1214.8580999999999</v>
      </c>
      <c r="M8417">
        <v>88139.17</v>
      </c>
      <c r="N8417" s="33">
        <v>1</v>
      </c>
      <c r="O8417" s="50" t="e">
        <f>INDEX([1]Dados!$M$2:$N$26779,MATCH($P8417,[1]Dados!$N$2:$N$26779,),2)</f>
        <v>#N/A</v>
      </c>
      <c r="P8417">
        <v>179816</v>
      </c>
      <c r="Q8417" s="1">
        <v>37053</v>
      </c>
      <c r="R8417" s="1">
        <v>37474</v>
      </c>
      <c r="S8417" t="s">
        <v>2134</v>
      </c>
    </row>
    <row r="8418" spans="1:19" x14ac:dyDescent="0.2">
      <c r="A8418" s="7">
        <v>520990</v>
      </c>
      <c r="B8418" s="3">
        <v>93939</v>
      </c>
      <c r="C8418" s="3" t="s">
        <v>1</v>
      </c>
      <c r="D8418" s="2" t="s">
        <v>461</v>
      </c>
      <c r="E8418" s="3">
        <v>21</v>
      </c>
      <c r="F8418" s="17">
        <v>0</v>
      </c>
      <c r="G8418" s="17">
        <v>1</v>
      </c>
      <c r="H8418" s="17">
        <v>0</v>
      </c>
      <c r="I8418" s="7">
        <v>3.1</v>
      </c>
      <c r="J8418" s="7">
        <v>22</v>
      </c>
      <c r="K8418" s="4">
        <v>1293</v>
      </c>
      <c r="L8418" s="5">
        <v>1293.0592999999999</v>
      </c>
      <c r="M8418">
        <v>14799.39</v>
      </c>
      <c r="N8418" s="33">
        <v>1</v>
      </c>
      <c r="O8418" s="50" t="e">
        <f>INDEX([1]Dados!$M$2:$N$26779,MATCH($P8418,[1]Dados!$N$2:$N$26779,),2)</f>
        <v>#N/A</v>
      </c>
      <c r="P8418">
        <v>179534</v>
      </c>
      <c r="Q8418" s="1">
        <v>37053</v>
      </c>
      <c r="R8418" s="1">
        <v>37474</v>
      </c>
      <c r="S8418" t="s">
        <v>1783</v>
      </c>
    </row>
    <row r="8419" spans="1:19" x14ac:dyDescent="0.2">
      <c r="A8419" s="7">
        <v>521200</v>
      </c>
      <c r="B8419" s="3">
        <v>94358</v>
      </c>
      <c r="C8419" s="3" t="s">
        <v>1</v>
      </c>
      <c r="D8419" s="2" t="s">
        <v>517</v>
      </c>
      <c r="E8419" s="3">
        <v>21</v>
      </c>
      <c r="F8419" s="17">
        <v>0</v>
      </c>
      <c r="G8419" s="17">
        <v>1</v>
      </c>
      <c r="H8419" s="17">
        <v>0</v>
      </c>
      <c r="I8419" s="7">
        <v>1.1000000000000001</v>
      </c>
      <c r="J8419" s="7">
        <v>20</v>
      </c>
      <c r="K8419" s="4">
        <v>1203</v>
      </c>
      <c r="L8419" s="5">
        <v>1203.0829000000001</v>
      </c>
      <c r="M8419">
        <v>16591.82</v>
      </c>
      <c r="N8419" s="33">
        <v>1</v>
      </c>
      <c r="O8419" s="50" t="e">
        <f>INDEX([1]Dados!$M$2:$N$26779,MATCH($P8419,[1]Dados!$N$2:$N$26779,),2)</f>
        <v>#N/A</v>
      </c>
      <c r="P8419">
        <v>179493</v>
      </c>
      <c r="Q8419" s="1">
        <v>37418</v>
      </c>
      <c r="R8419" s="1">
        <v>37481</v>
      </c>
      <c r="S8419" t="s">
        <v>889</v>
      </c>
    </row>
    <row r="8420" spans="1:19" x14ac:dyDescent="0.2">
      <c r="A8420" s="7">
        <v>521200</v>
      </c>
      <c r="B8420" s="3">
        <v>94358</v>
      </c>
      <c r="C8420" s="3" t="s">
        <v>1</v>
      </c>
      <c r="D8420" s="2" t="s">
        <v>517</v>
      </c>
      <c r="E8420" s="3">
        <v>21</v>
      </c>
      <c r="F8420" s="17">
        <v>0</v>
      </c>
      <c r="G8420" s="17">
        <v>1</v>
      </c>
      <c r="H8420" s="17">
        <v>0</v>
      </c>
      <c r="I8420" s="7">
        <v>1.3</v>
      </c>
      <c r="J8420" s="7">
        <v>29</v>
      </c>
      <c r="K8420" s="4">
        <v>1203</v>
      </c>
      <c r="L8420" s="5">
        <v>1203.0829000000001</v>
      </c>
      <c r="M8420">
        <v>16591.82</v>
      </c>
      <c r="N8420" s="33">
        <v>1</v>
      </c>
      <c r="O8420" s="50" t="e">
        <f>INDEX([1]Dados!$M$2:$N$26779,MATCH($P8420,[1]Dados!$N$2:$N$26779,),2)</f>
        <v>#N/A</v>
      </c>
      <c r="P8420">
        <v>179493</v>
      </c>
      <c r="Q8420" s="1">
        <v>37418</v>
      </c>
      <c r="R8420" s="1">
        <v>37481</v>
      </c>
      <c r="S8420" t="s">
        <v>889</v>
      </c>
    </row>
    <row r="8421" spans="1:19" x14ac:dyDescent="0.2">
      <c r="A8421" s="7">
        <v>521200</v>
      </c>
      <c r="B8421" s="3">
        <v>94358</v>
      </c>
      <c r="C8421" s="3" t="s">
        <v>1</v>
      </c>
      <c r="D8421" s="2" t="s">
        <v>517</v>
      </c>
      <c r="E8421" s="3">
        <v>21</v>
      </c>
      <c r="F8421" s="17">
        <v>0</v>
      </c>
      <c r="G8421" s="17">
        <v>1</v>
      </c>
      <c r="H8421" s="17">
        <v>0</v>
      </c>
      <c r="I8421" s="7">
        <v>1.2</v>
      </c>
      <c r="J8421" s="7">
        <v>18</v>
      </c>
      <c r="K8421" s="4">
        <v>1203</v>
      </c>
      <c r="L8421" s="5">
        <v>1203.0829000000001</v>
      </c>
      <c r="M8421">
        <v>16591.82</v>
      </c>
      <c r="N8421" s="33">
        <v>1</v>
      </c>
      <c r="O8421" s="50" t="e">
        <f>INDEX([1]Dados!$M$2:$N$26779,MATCH($P8421,[1]Dados!$N$2:$N$26779,),2)</f>
        <v>#N/A</v>
      </c>
      <c r="P8421">
        <v>179493</v>
      </c>
      <c r="Q8421" s="1">
        <v>37418</v>
      </c>
      <c r="R8421" s="1">
        <v>37481</v>
      </c>
      <c r="S8421" t="s">
        <v>889</v>
      </c>
    </row>
    <row r="8422" spans="1:19" x14ac:dyDescent="0.2">
      <c r="A8422" s="7">
        <v>521200</v>
      </c>
      <c r="B8422" s="3">
        <v>94358</v>
      </c>
      <c r="C8422" s="3" t="s">
        <v>1</v>
      </c>
      <c r="D8422" s="2" t="s">
        <v>517</v>
      </c>
      <c r="E8422" s="3">
        <v>21</v>
      </c>
      <c r="F8422" s="17">
        <v>0</v>
      </c>
      <c r="G8422" s="17">
        <v>1</v>
      </c>
      <c r="H8422" s="17">
        <v>0</v>
      </c>
      <c r="I8422" s="7">
        <v>2.1</v>
      </c>
      <c r="J8422" s="7">
        <v>25</v>
      </c>
      <c r="K8422" s="4">
        <v>1214</v>
      </c>
      <c r="L8422" s="5">
        <v>1214.0587</v>
      </c>
      <c r="M8422">
        <v>54927.12</v>
      </c>
      <c r="N8422" s="33">
        <v>1</v>
      </c>
      <c r="O8422" s="50" t="e">
        <f>INDEX([1]Dados!$M$2:$N$26779,MATCH($P8422,[1]Dados!$N$2:$N$26779,),2)</f>
        <v>#N/A</v>
      </c>
      <c r="P8422">
        <v>179879</v>
      </c>
      <c r="Q8422" s="1">
        <v>37418</v>
      </c>
      <c r="R8422" s="1">
        <v>37481</v>
      </c>
      <c r="S8422" t="s">
        <v>2513</v>
      </c>
    </row>
    <row r="8423" spans="1:19" x14ac:dyDescent="0.2">
      <c r="A8423" s="7">
        <v>521200</v>
      </c>
      <c r="B8423" s="3">
        <v>94358</v>
      </c>
      <c r="C8423" s="3" t="s">
        <v>1</v>
      </c>
      <c r="D8423" s="2" t="s">
        <v>517</v>
      </c>
      <c r="E8423" s="3">
        <v>21</v>
      </c>
      <c r="F8423" s="17">
        <v>0</v>
      </c>
      <c r="G8423" s="17">
        <v>1</v>
      </c>
      <c r="H8423" s="17">
        <v>0</v>
      </c>
      <c r="I8423" s="7">
        <v>2.2000000000000002</v>
      </c>
      <c r="J8423" s="7">
        <v>18</v>
      </c>
      <c r="K8423" s="4">
        <v>1214</v>
      </c>
      <c r="L8423" s="5">
        <v>1214.0587</v>
      </c>
      <c r="M8423">
        <v>54927.12</v>
      </c>
      <c r="N8423" s="33">
        <v>1</v>
      </c>
      <c r="O8423" s="50" t="e">
        <f>INDEX([1]Dados!$M$2:$N$26779,MATCH($P8423,[1]Dados!$N$2:$N$26779,),2)</f>
        <v>#N/A</v>
      </c>
      <c r="P8423">
        <v>179879</v>
      </c>
      <c r="Q8423" s="1">
        <v>37418</v>
      </c>
      <c r="R8423" s="1">
        <v>37481</v>
      </c>
      <c r="S8423" t="s">
        <v>2513</v>
      </c>
    </row>
    <row r="8424" spans="1:19" x14ac:dyDescent="0.2">
      <c r="A8424" s="7">
        <v>521200</v>
      </c>
      <c r="B8424" s="3">
        <v>94358</v>
      </c>
      <c r="C8424" s="3" t="s">
        <v>1</v>
      </c>
      <c r="D8424" s="2" t="s">
        <v>517</v>
      </c>
      <c r="E8424" s="3">
        <v>21</v>
      </c>
      <c r="F8424" s="17">
        <v>0</v>
      </c>
      <c r="G8424" s="17">
        <v>1</v>
      </c>
      <c r="H8424" s="17">
        <v>0</v>
      </c>
      <c r="I8424" s="7">
        <v>2.2999999999999998</v>
      </c>
      <c r="J8424" s="7">
        <v>27</v>
      </c>
      <c r="K8424" s="4">
        <v>1214</v>
      </c>
      <c r="L8424" s="5">
        <v>1214.0587</v>
      </c>
      <c r="M8424">
        <v>131920</v>
      </c>
      <c r="N8424" s="33">
        <v>1</v>
      </c>
      <c r="O8424" s="50" t="e">
        <f>INDEX([1]Dados!$M$2:$N$26779,MATCH($P8424,[1]Dados!$N$2:$N$26779,),2)</f>
        <v>#N/A</v>
      </c>
      <c r="P8424">
        <v>181092</v>
      </c>
      <c r="Q8424" s="1">
        <v>37418</v>
      </c>
      <c r="R8424" s="1">
        <v>37481</v>
      </c>
      <c r="S8424" t="s">
        <v>915</v>
      </c>
    </row>
    <row r="8425" spans="1:19" x14ac:dyDescent="0.2">
      <c r="A8425" s="7">
        <v>521200</v>
      </c>
      <c r="B8425" s="3">
        <v>94358</v>
      </c>
      <c r="C8425" s="3" t="s">
        <v>1</v>
      </c>
      <c r="D8425" s="2" t="s">
        <v>517</v>
      </c>
      <c r="E8425" s="3">
        <v>21</v>
      </c>
      <c r="F8425" s="17">
        <v>0</v>
      </c>
      <c r="G8425" s="17">
        <v>1</v>
      </c>
      <c r="H8425" s="17">
        <v>0</v>
      </c>
      <c r="I8425" s="7">
        <v>2.4</v>
      </c>
      <c r="J8425" s="7">
        <v>23</v>
      </c>
      <c r="K8425" s="4">
        <v>1214</v>
      </c>
      <c r="L8425" s="5">
        <v>1214.0587</v>
      </c>
      <c r="M8425">
        <v>131920</v>
      </c>
      <c r="N8425" s="33">
        <v>1</v>
      </c>
      <c r="O8425" s="50" t="e">
        <f>INDEX([1]Dados!$M$2:$N$26779,MATCH($P8425,[1]Dados!$N$2:$N$26779,),2)</f>
        <v>#N/A</v>
      </c>
      <c r="P8425">
        <v>181092</v>
      </c>
      <c r="Q8425" s="1">
        <v>37418</v>
      </c>
      <c r="R8425" s="1">
        <v>37481</v>
      </c>
      <c r="S8425" t="s">
        <v>915</v>
      </c>
    </row>
    <row r="8426" spans="1:19" x14ac:dyDescent="0.2">
      <c r="A8426" s="7">
        <v>521200</v>
      </c>
      <c r="B8426" s="3">
        <v>94358</v>
      </c>
      <c r="C8426" s="3" t="s">
        <v>1</v>
      </c>
      <c r="D8426" s="2" t="s">
        <v>517</v>
      </c>
      <c r="E8426" s="3">
        <v>21</v>
      </c>
      <c r="F8426" s="17">
        <v>0</v>
      </c>
      <c r="G8426" s="17">
        <v>1</v>
      </c>
      <c r="H8426" s="17">
        <v>0</v>
      </c>
      <c r="I8426" s="7">
        <v>2.5</v>
      </c>
      <c r="J8426" s="7">
        <v>25</v>
      </c>
      <c r="K8426" s="4">
        <v>1214</v>
      </c>
      <c r="L8426" s="5">
        <v>1214.0587</v>
      </c>
      <c r="M8426">
        <v>131920</v>
      </c>
      <c r="N8426" s="33">
        <v>1</v>
      </c>
      <c r="O8426" s="50" t="e">
        <f>INDEX([1]Dados!$M$2:$N$26779,MATCH($P8426,[1]Dados!$N$2:$N$26779,),2)</f>
        <v>#N/A</v>
      </c>
      <c r="P8426">
        <v>181092</v>
      </c>
      <c r="Q8426" s="1">
        <v>37418</v>
      </c>
      <c r="R8426" s="1">
        <v>37481</v>
      </c>
      <c r="S8426" t="s">
        <v>915</v>
      </c>
    </row>
    <row r="8427" spans="1:19" x14ac:dyDescent="0.2">
      <c r="A8427" s="7">
        <v>521200</v>
      </c>
      <c r="B8427" s="3">
        <v>94358</v>
      </c>
      <c r="C8427" s="3" t="s">
        <v>1</v>
      </c>
      <c r="D8427" s="2" t="s">
        <v>517</v>
      </c>
      <c r="E8427" s="3">
        <v>21</v>
      </c>
      <c r="F8427" s="17">
        <v>0</v>
      </c>
      <c r="G8427" s="17">
        <v>1</v>
      </c>
      <c r="H8427" s="17">
        <v>0</v>
      </c>
      <c r="I8427" s="7">
        <v>2.6</v>
      </c>
      <c r="J8427" s="7">
        <v>0</v>
      </c>
      <c r="K8427" s="4">
        <v>1214</v>
      </c>
      <c r="L8427" s="5">
        <v>1214.0587</v>
      </c>
      <c r="M8427">
        <v>131920</v>
      </c>
      <c r="N8427" s="33">
        <v>1</v>
      </c>
      <c r="O8427" s="50" t="e">
        <f>INDEX([1]Dados!$M$2:$N$26779,MATCH($P8427,[1]Dados!$N$2:$N$26779,),2)</f>
        <v>#N/A</v>
      </c>
      <c r="P8427">
        <v>181092</v>
      </c>
      <c r="Q8427" s="1">
        <v>37418</v>
      </c>
      <c r="R8427" s="1">
        <v>37481</v>
      </c>
      <c r="S8427" t="s">
        <v>915</v>
      </c>
    </row>
    <row r="8428" spans="1:19" x14ac:dyDescent="0.2">
      <c r="A8428" s="7">
        <v>521200</v>
      </c>
      <c r="B8428" s="3">
        <v>94358</v>
      </c>
      <c r="C8428" s="3" t="s">
        <v>1</v>
      </c>
      <c r="D8428" s="2" t="s">
        <v>517</v>
      </c>
      <c r="E8428" s="3">
        <v>21</v>
      </c>
      <c r="F8428" s="17">
        <v>0</v>
      </c>
      <c r="G8428" s="17">
        <v>1</v>
      </c>
      <c r="H8428" s="17">
        <v>0</v>
      </c>
      <c r="I8428" s="7">
        <v>2.7</v>
      </c>
      <c r="J8428" s="7">
        <v>10</v>
      </c>
      <c r="K8428" s="4">
        <v>1214</v>
      </c>
      <c r="L8428" s="5">
        <v>1214.8580999999999</v>
      </c>
      <c r="M8428">
        <v>61600</v>
      </c>
      <c r="N8428" s="33">
        <v>1</v>
      </c>
      <c r="O8428" s="50" t="e">
        <f>INDEX([1]Dados!$M$2:$N$26779,MATCH($P8428,[1]Dados!$N$2:$N$26779,),2)</f>
        <v>#N/A</v>
      </c>
      <c r="P8428">
        <v>179817</v>
      </c>
      <c r="Q8428" s="1">
        <v>37418</v>
      </c>
      <c r="R8428" s="1">
        <v>37481</v>
      </c>
      <c r="S8428" t="s">
        <v>887</v>
      </c>
    </row>
    <row r="8429" spans="1:19" x14ac:dyDescent="0.2">
      <c r="A8429" s="7">
        <v>521200</v>
      </c>
      <c r="B8429" s="3">
        <v>94358</v>
      </c>
      <c r="C8429" s="3" t="s">
        <v>1</v>
      </c>
      <c r="D8429" s="2" t="s">
        <v>517</v>
      </c>
      <c r="E8429" s="3">
        <v>21</v>
      </c>
      <c r="F8429" s="17">
        <v>0</v>
      </c>
      <c r="G8429" s="17">
        <v>1</v>
      </c>
      <c r="H8429" s="17">
        <v>0</v>
      </c>
      <c r="I8429" s="7">
        <v>3.1</v>
      </c>
      <c r="J8429" s="7">
        <v>22</v>
      </c>
      <c r="K8429" s="4">
        <v>1214</v>
      </c>
      <c r="L8429" s="5">
        <v>1293.0592999999999</v>
      </c>
      <c r="M8429">
        <v>5795.49</v>
      </c>
      <c r="N8429" s="33">
        <v>1</v>
      </c>
      <c r="O8429" s="50" t="e">
        <f>INDEX([1]Dados!$M$2:$N$26779,MATCH($P8429,[1]Dados!$N$2:$N$26779,),2)</f>
        <v>#N/A</v>
      </c>
      <c r="P8429">
        <v>179535</v>
      </c>
      <c r="Q8429" s="1">
        <v>37418</v>
      </c>
      <c r="R8429" s="1">
        <v>37481</v>
      </c>
      <c r="S8429" t="s">
        <v>886</v>
      </c>
    </row>
    <row r="8430" spans="1:19" x14ac:dyDescent="0.2">
      <c r="A8430" s="7">
        <v>210407</v>
      </c>
      <c r="B8430" s="3">
        <v>7528</v>
      </c>
      <c r="C8430" s="3" t="s">
        <v>39</v>
      </c>
      <c r="D8430" s="2" t="s">
        <v>419</v>
      </c>
      <c r="E8430" s="3">
        <v>21</v>
      </c>
      <c r="F8430" s="17">
        <v>0</v>
      </c>
      <c r="G8430" s="17">
        <v>1</v>
      </c>
      <c r="H8430" s="17">
        <v>0</v>
      </c>
      <c r="I8430" s="7">
        <v>1.1000000000000001</v>
      </c>
      <c r="J8430" s="7">
        <v>19</v>
      </c>
      <c r="K8430" s="4">
        <v>119</v>
      </c>
      <c r="L8430" s="5">
        <v>119.3861</v>
      </c>
      <c r="M8430">
        <v>10418738</v>
      </c>
      <c r="N8430" s="33">
        <v>1</v>
      </c>
      <c r="O8430" s="50" t="e">
        <f>INDEX([1]Dados!$M$2:$N$26779,MATCH($P8430,[1]Dados!$N$2:$N$26779,),2)</f>
        <v>#N/A</v>
      </c>
      <c r="P8430">
        <v>179437</v>
      </c>
      <c r="Q8430" s="1">
        <v>37418</v>
      </c>
      <c r="R8430" s="1">
        <v>37443</v>
      </c>
      <c r="S8430" t="s">
        <v>1564</v>
      </c>
    </row>
    <row r="8431" spans="1:19" x14ac:dyDescent="0.2">
      <c r="A8431" s="7">
        <v>210407</v>
      </c>
      <c r="B8431" s="3">
        <v>7528</v>
      </c>
      <c r="C8431" s="3" t="s">
        <v>39</v>
      </c>
      <c r="D8431" s="2" t="s">
        <v>419</v>
      </c>
      <c r="E8431" s="3">
        <v>21</v>
      </c>
      <c r="F8431" s="17">
        <v>0</v>
      </c>
      <c r="G8431" s="17">
        <v>1</v>
      </c>
      <c r="H8431" s="17">
        <v>0</v>
      </c>
      <c r="I8431" s="7" t="s">
        <v>3</v>
      </c>
      <c r="J8431" s="7">
        <v>0</v>
      </c>
      <c r="K8431" s="4">
        <v>119</v>
      </c>
      <c r="L8431" s="5">
        <v>119.5528</v>
      </c>
      <c r="M8431">
        <v>8804184</v>
      </c>
      <c r="N8431" s="33">
        <v>1</v>
      </c>
      <c r="O8431" s="50" t="e">
        <f>INDEX([1]Dados!$M$2:$N$26779,MATCH($P8431,[1]Dados!$N$2:$N$26779,),2)</f>
        <v>#N/A</v>
      </c>
      <c r="P8431">
        <v>179438</v>
      </c>
      <c r="Q8431" s="1">
        <v>37418</v>
      </c>
      <c r="R8431" s="1">
        <v>37443</v>
      </c>
      <c r="S8431" t="s">
        <v>2134</v>
      </c>
    </row>
    <row r="8432" spans="1:19" x14ac:dyDescent="0.2">
      <c r="A8432" s="7">
        <v>210407</v>
      </c>
      <c r="B8432" s="3">
        <v>7528</v>
      </c>
      <c r="C8432" s="3" t="s">
        <v>39</v>
      </c>
      <c r="D8432" s="2" t="s">
        <v>419</v>
      </c>
      <c r="E8432" s="3">
        <v>21</v>
      </c>
      <c r="F8432" s="17">
        <v>0</v>
      </c>
      <c r="G8432" s="17">
        <v>1</v>
      </c>
      <c r="H8432" s="17">
        <v>0</v>
      </c>
      <c r="I8432" s="7" t="s">
        <v>3</v>
      </c>
      <c r="J8432" s="7">
        <v>0</v>
      </c>
      <c r="K8432" s="4">
        <v>1203</v>
      </c>
      <c r="L8432" s="5">
        <v>1203.0829000000001</v>
      </c>
      <c r="M8432">
        <v>39759.1</v>
      </c>
      <c r="N8432" s="33">
        <v>1</v>
      </c>
      <c r="O8432" s="50" t="e">
        <f>INDEX([1]Dados!$M$2:$N$26779,MATCH($P8432,[1]Dados!$N$2:$N$26779,),2)</f>
        <v>#N/A</v>
      </c>
      <c r="P8432">
        <v>179495</v>
      </c>
      <c r="Q8432" s="1">
        <v>37418</v>
      </c>
      <c r="R8432" s="1">
        <v>37443</v>
      </c>
      <c r="S8432" t="s">
        <v>2134</v>
      </c>
    </row>
    <row r="8433" spans="1:19" x14ac:dyDescent="0.2">
      <c r="A8433" s="7">
        <v>210407</v>
      </c>
      <c r="B8433" s="3">
        <v>7528</v>
      </c>
      <c r="C8433" s="3" t="s">
        <v>39</v>
      </c>
      <c r="D8433" s="2" t="s">
        <v>419</v>
      </c>
      <c r="E8433" s="3">
        <v>21</v>
      </c>
      <c r="F8433" s="17">
        <v>0</v>
      </c>
      <c r="G8433" s="17">
        <v>1</v>
      </c>
      <c r="H8433" s="17">
        <v>0</v>
      </c>
      <c r="I8433" s="7">
        <v>2.1</v>
      </c>
      <c r="J8433" s="7">
        <v>25</v>
      </c>
      <c r="K8433" s="4">
        <v>1214</v>
      </c>
      <c r="L8433" s="5">
        <v>1214.0587</v>
      </c>
      <c r="M8433">
        <v>114159.5</v>
      </c>
      <c r="N8433" s="33">
        <v>1</v>
      </c>
      <c r="O8433" s="50" t="e">
        <f>INDEX([1]Dados!$M$2:$N$26779,MATCH($P8433,[1]Dados!$N$2:$N$26779,),2)</f>
        <v>#N/A</v>
      </c>
      <c r="P8433">
        <v>179881</v>
      </c>
      <c r="Q8433" s="1">
        <v>37418</v>
      </c>
      <c r="R8433" s="1">
        <v>37443</v>
      </c>
      <c r="S8433" t="s">
        <v>914</v>
      </c>
    </row>
    <row r="8434" spans="1:19" x14ac:dyDescent="0.2">
      <c r="A8434" s="7">
        <v>210407</v>
      </c>
      <c r="B8434" s="3">
        <v>7528</v>
      </c>
      <c r="C8434" s="3" t="s">
        <v>39</v>
      </c>
      <c r="D8434" s="2" t="s">
        <v>419</v>
      </c>
      <c r="E8434" s="3">
        <v>21</v>
      </c>
      <c r="F8434" s="17">
        <v>0</v>
      </c>
      <c r="G8434" s="17">
        <v>1</v>
      </c>
      <c r="H8434" s="17">
        <v>0</v>
      </c>
      <c r="I8434" s="7">
        <v>2.2000000000000002</v>
      </c>
      <c r="J8434" s="7">
        <v>15</v>
      </c>
      <c r="K8434" s="4">
        <v>1214</v>
      </c>
      <c r="L8434" s="5">
        <v>1214.0587</v>
      </c>
      <c r="M8434">
        <v>114159.5</v>
      </c>
      <c r="N8434" s="33">
        <v>1</v>
      </c>
      <c r="O8434" s="50" t="e">
        <f>INDEX([1]Dados!$M$2:$N$26779,MATCH($P8434,[1]Dados!$N$2:$N$26779,),2)</f>
        <v>#N/A</v>
      </c>
      <c r="P8434">
        <v>179881</v>
      </c>
      <c r="Q8434" s="1">
        <v>37418</v>
      </c>
      <c r="R8434" s="1">
        <v>37443</v>
      </c>
      <c r="S8434" t="s">
        <v>914</v>
      </c>
    </row>
    <row r="8435" spans="1:19" x14ac:dyDescent="0.2">
      <c r="A8435" s="7">
        <v>210407</v>
      </c>
      <c r="B8435" s="3">
        <v>7528</v>
      </c>
      <c r="C8435" s="3" t="s">
        <v>39</v>
      </c>
      <c r="D8435" s="2" t="s">
        <v>419</v>
      </c>
      <c r="E8435" s="3">
        <v>21</v>
      </c>
      <c r="F8435" s="17">
        <v>0</v>
      </c>
      <c r="G8435" s="17">
        <v>1</v>
      </c>
      <c r="H8435" s="17">
        <v>0</v>
      </c>
      <c r="I8435" s="7">
        <v>2.2999999999999998</v>
      </c>
      <c r="J8435" s="7">
        <v>31</v>
      </c>
      <c r="K8435" s="4">
        <v>1214</v>
      </c>
      <c r="L8435" s="5">
        <v>1214.0587</v>
      </c>
      <c r="M8435">
        <v>114159.5</v>
      </c>
      <c r="N8435" s="33">
        <v>1</v>
      </c>
      <c r="O8435" s="50" t="e">
        <f>INDEX([1]Dados!$M$2:$N$26779,MATCH($P8435,[1]Dados!$N$2:$N$26779,),2)</f>
        <v>#N/A</v>
      </c>
      <c r="P8435">
        <v>179881</v>
      </c>
      <c r="Q8435" s="1">
        <v>37418</v>
      </c>
      <c r="R8435" s="1">
        <v>37443</v>
      </c>
      <c r="S8435" t="s">
        <v>914</v>
      </c>
    </row>
    <row r="8436" spans="1:19" x14ac:dyDescent="0.2">
      <c r="A8436" s="7">
        <v>210407</v>
      </c>
      <c r="B8436" s="3">
        <v>7528</v>
      </c>
      <c r="C8436" s="3" t="s">
        <v>39</v>
      </c>
      <c r="D8436" s="2" t="s">
        <v>419</v>
      </c>
      <c r="E8436" s="3">
        <v>21</v>
      </c>
      <c r="F8436" s="17">
        <v>0</v>
      </c>
      <c r="G8436" s="17">
        <v>1</v>
      </c>
      <c r="H8436" s="17">
        <v>0</v>
      </c>
      <c r="I8436" s="7">
        <v>2.4</v>
      </c>
      <c r="J8436" s="7">
        <v>28</v>
      </c>
      <c r="K8436" s="4">
        <v>1214</v>
      </c>
      <c r="L8436" s="5">
        <v>1214.0589</v>
      </c>
      <c r="M8436">
        <v>180775</v>
      </c>
      <c r="N8436" s="33">
        <v>1</v>
      </c>
      <c r="O8436" s="50" t="e">
        <f>INDEX([1]Dados!$M$2:$N$26779,MATCH($P8436,[1]Dados!$N$2:$N$26779,),2)</f>
        <v>#N/A</v>
      </c>
      <c r="P8436">
        <v>181084</v>
      </c>
      <c r="Q8436" s="1">
        <v>37418</v>
      </c>
      <c r="R8436" s="1">
        <v>37443</v>
      </c>
      <c r="S8436" t="s">
        <v>1512</v>
      </c>
    </row>
    <row r="8437" spans="1:19" x14ac:dyDescent="0.2">
      <c r="A8437" s="7">
        <v>210407</v>
      </c>
      <c r="B8437" s="3">
        <v>7528</v>
      </c>
      <c r="C8437" s="3" t="s">
        <v>39</v>
      </c>
      <c r="D8437" s="2" t="s">
        <v>419</v>
      </c>
      <c r="E8437" s="3">
        <v>21</v>
      </c>
      <c r="F8437" s="17">
        <v>0</v>
      </c>
      <c r="G8437" s="17">
        <v>1</v>
      </c>
      <c r="H8437" s="17">
        <v>0</v>
      </c>
      <c r="I8437" s="7">
        <v>2.5</v>
      </c>
      <c r="J8437" s="7">
        <v>24</v>
      </c>
      <c r="K8437" s="4">
        <v>1214</v>
      </c>
      <c r="L8437" s="5">
        <v>1214.0589</v>
      </c>
      <c r="M8437">
        <v>180775</v>
      </c>
      <c r="N8437" s="33">
        <v>1</v>
      </c>
      <c r="O8437" s="50" t="e">
        <f>INDEX([1]Dados!$M$2:$N$26779,MATCH($P8437,[1]Dados!$N$2:$N$26779,),2)</f>
        <v>#N/A</v>
      </c>
      <c r="P8437">
        <v>181084</v>
      </c>
      <c r="Q8437" s="1">
        <v>37418</v>
      </c>
      <c r="R8437" s="1">
        <v>37443</v>
      </c>
      <c r="S8437" t="s">
        <v>1512</v>
      </c>
    </row>
    <row r="8438" spans="1:19" x14ac:dyDescent="0.2">
      <c r="A8438" s="7">
        <v>210407</v>
      </c>
      <c r="B8438" s="3">
        <v>7528</v>
      </c>
      <c r="C8438" s="3" t="s">
        <v>39</v>
      </c>
      <c r="D8438" s="2" t="s">
        <v>419</v>
      </c>
      <c r="E8438" s="3">
        <v>21</v>
      </c>
      <c r="F8438" s="17">
        <v>0</v>
      </c>
      <c r="G8438" s="17">
        <v>1</v>
      </c>
      <c r="H8438" s="17">
        <v>0</v>
      </c>
      <c r="I8438" s="7">
        <v>2.6</v>
      </c>
      <c r="J8438" s="7">
        <v>19</v>
      </c>
      <c r="K8438" s="4">
        <v>1214</v>
      </c>
      <c r="L8438" s="5">
        <v>1214.8580999999999</v>
      </c>
      <c r="M8438">
        <v>5597200</v>
      </c>
      <c r="N8438" s="33">
        <v>1</v>
      </c>
      <c r="O8438" s="50" t="e">
        <f>INDEX([1]Dados!$M$2:$N$26779,MATCH($P8438,[1]Dados!$N$2:$N$26779,),2)</f>
        <v>#N/A</v>
      </c>
      <c r="P8438">
        <v>179720</v>
      </c>
      <c r="Q8438" s="1">
        <v>37418</v>
      </c>
      <c r="R8438" s="1">
        <v>37443</v>
      </c>
      <c r="S8438" t="s">
        <v>887</v>
      </c>
    </row>
    <row r="8439" spans="1:19" x14ac:dyDescent="0.2">
      <c r="A8439" s="7">
        <v>210407</v>
      </c>
      <c r="B8439" s="3">
        <v>7528</v>
      </c>
      <c r="C8439" s="3" t="s">
        <v>39</v>
      </c>
      <c r="D8439" s="2" t="s">
        <v>419</v>
      </c>
      <c r="E8439" s="3">
        <v>21</v>
      </c>
      <c r="F8439" s="17">
        <v>0</v>
      </c>
      <c r="G8439" s="17">
        <v>1</v>
      </c>
      <c r="H8439" s="17">
        <v>0</v>
      </c>
      <c r="I8439" s="7">
        <v>2.7</v>
      </c>
      <c r="J8439" s="7">
        <v>9</v>
      </c>
      <c r="K8439" s="4">
        <v>1214</v>
      </c>
      <c r="L8439" s="5">
        <v>1214.8580999999999</v>
      </c>
      <c r="M8439">
        <v>6592000</v>
      </c>
      <c r="N8439" s="33">
        <v>1</v>
      </c>
      <c r="O8439" s="50" t="e">
        <f>INDEX([1]Dados!$M$2:$N$26779,MATCH($P8439,[1]Dados!$N$2:$N$26779,),2)</f>
        <v>#N/A</v>
      </c>
      <c r="P8439">
        <v>179721</v>
      </c>
      <c r="Q8439" s="1">
        <v>37418</v>
      </c>
      <c r="R8439" s="1">
        <v>37443</v>
      </c>
      <c r="S8439" t="s">
        <v>887</v>
      </c>
    </row>
    <row r="8440" spans="1:19" x14ac:dyDescent="0.2">
      <c r="A8440" s="7">
        <v>210407</v>
      </c>
      <c r="B8440" s="3">
        <v>7528</v>
      </c>
      <c r="C8440" s="3" t="s">
        <v>39</v>
      </c>
      <c r="D8440" s="2" t="s">
        <v>419</v>
      </c>
      <c r="E8440" s="3">
        <v>21</v>
      </c>
      <c r="F8440" s="17">
        <v>0</v>
      </c>
      <c r="G8440" s="17">
        <v>1</v>
      </c>
      <c r="H8440" s="17">
        <v>0</v>
      </c>
      <c r="I8440" s="7">
        <v>3.1</v>
      </c>
      <c r="J8440" s="7">
        <v>25</v>
      </c>
      <c r="K8440" s="4">
        <v>1293</v>
      </c>
      <c r="L8440" s="5">
        <v>1293.0592999999999</v>
      </c>
      <c r="M8440" t="s">
        <v>2134</v>
      </c>
      <c r="N8440" s="33">
        <v>1</v>
      </c>
      <c r="O8440" s="50" t="e">
        <f>INDEX([1]Dados!$M$2:$N$26779,MATCH($P8440,[1]Dados!$N$2:$N$26779,),2)</f>
        <v>#N/A</v>
      </c>
      <c r="P8440">
        <v>179557</v>
      </c>
      <c r="Q8440" s="1">
        <v>37418</v>
      </c>
      <c r="R8440" s="1">
        <v>37443</v>
      </c>
      <c r="S8440" t="s">
        <v>886</v>
      </c>
    </row>
    <row r="8441" spans="1:19" x14ac:dyDescent="0.2">
      <c r="A8441" s="7">
        <v>210407</v>
      </c>
      <c r="B8441" s="3">
        <v>7528</v>
      </c>
      <c r="C8441" s="3" t="s">
        <v>39</v>
      </c>
      <c r="D8441" s="2" t="s">
        <v>419</v>
      </c>
      <c r="E8441" s="3">
        <v>21</v>
      </c>
      <c r="F8441" s="17">
        <v>0</v>
      </c>
      <c r="G8441" s="17">
        <v>1</v>
      </c>
      <c r="H8441" s="17">
        <v>0</v>
      </c>
      <c r="I8441" s="7">
        <v>3.2</v>
      </c>
      <c r="J8441" s="7">
        <v>22</v>
      </c>
      <c r="K8441" s="4">
        <v>1293</v>
      </c>
      <c r="L8441" s="5">
        <v>1293.0592999999999</v>
      </c>
      <c r="M8441" t="s">
        <v>2134</v>
      </c>
      <c r="N8441" s="33">
        <v>1</v>
      </c>
      <c r="O8441" s="50" t="e">
        <f>INDEX([1]Dados!$M$2:$N$26779,MATCH($P8441,[1]Dados!$N$2:$N$26779,),2)</f>
        <v>#N/A</v>
      </c>
      <c r="P8441">
        <v>179557</v>
      </c>
      <c r="Q8441" s="1">
        <v>37418</v>
      </c>
      <c r="R8441" s="1">
        <v>37443</v>
      </c>
      <c r="S8441" t="s">
        <v>886</v>
      </c>
    </row>
    <row r="8442" spans="1:19" x14ac:dyDescent="0.2">
      <c r="A8442" s="7">
        <v>210407</v>
      </c>
      <c r="B8442" s="3">
        <v>7528</v>
      </c>
      <c r="C8442" s="3" t="s">
        <v>39</v>
      </c>
      <c r="D8442" s="2" t="s">
        <v>419</v>
      </c>
      <c r="E8442" s="3">
        <v>21</v>
      </c>
      <c r="F8442" s="17">
        <v>0</v>
      </c>
      <c r="G8442" s="17">
        <v>1</v>
      </c>
      <c r="H8442" s="17">
        <v>0</v>
      </c>
      <c r="I8442" s="7">
        <v>3.3</v>
      </c>
      <c r="J8442" s="7">
        <v>29</v>
      </c>
      <c r="K8442" s="4">
        <v>1293</v>
      </c>
      <c r="L8442" s="5">
        <v>1293.0592999999999</v>
      </c>
      <c r="M8442" t="s">
        <v>2134</v>
      </c>
      <c r="N8442" s="33">
        <v>1</v>
      </c>
      <c r="O8442" s="50" t="e">
        <f>INDEX([1]Dados!$M$2:$N$26779,MATCH($P8442,[1]Dados!$N$2:$N$26779,),2)</f>
        <v>#N/A</v>
      </c>
      <c r="P8442">
        <v>179557</v>
      </c>
      <c r="Q8442" s="1">
        <v>37418</v>
      </c>
      <c r="R8442" s="1">
        <v>37443</v>
      </c>
      <c r="S8442" t="s">
        <v>886</v>
      </c>
    </row>
    <row r="8443" spans="1:19" x14ac:dyDescent="0.2">
      <c r="A8443" s="7">
        <v>310880</v>
      </c>
      <c r="B8443" s="3">
        <v>41750</v>
      </c>
      <c r="C8443" s="3" t="s">
        <v>33</v>
      </c>
      <c r="D8443" s="2" t="s">
        <v>305</v>
      </c>
      <c r="E8443" s="3">
        <v>21</v>
      </c>
      <c r="F8443" s="17">
        <v>0</v>
      </c>
      <c r="G8443" s="17">
        <v>1</v>
      </c>
      <c r="H8443" s="17">
        <v>0</v>
      </c>
      <c r="I8443" s="7">
        <v>1.1000000000000001</v>
      </c>
      <c r="J8443" s="7">
        <v>20</v>
      </c>
      <c r="K8443" s="4">
        <v>1203</v>
      </c>
      <c r="L8443" s="5">
        <v>1203.0829000000001</v>
      </c>
      <c r="M8443">
        <v>19093.77</v>
      </c>
      <c r="N8443" s="33">
        <v>1</v>
      </c>
      <c r="O8443" s="50" t="e">
        <f>INDEX([1]Dados!$M$2:$N$26779,MATCH($P8443,[1]Dados!$N$2:$N$26779,),2)</f>
        <v>#N/A</v>
      </c>
      <c r="P8443">
        <v>179496</v>
      </c>
      <c r="Q8443" s="1">
        <v>37418</v>
      </c>
      <c r="R8443" s="1">
        <v>37441</v>
      </c>
      <c r="S8443" t="s">
        <v>1513</v>
      </c>
    </row>
    <row r="8444" spans="1:19" x14ac:dyDescent="0.2">
      <c r="A8444" s="7">
        <v>310880</v>
      </c>
      <c r="B8444" s="3">
        <v>41750</v>
      </c>
      <c r="C8444" s="3" t="s">
        <v>33</v>
      </c>
      <c r="D8444" s="2" t="s">
        <v>305</v>
      </c>
      <c r="E8444" s="3">
        <v>21</v>
      </c>
      <c r="F8444" s="17">
        <v>0</v>
      </c>
      <c r="G8444" s="17">
        <v>1</v>
      </c>
      <c r="H8444" s="17">
        <v>0</v>
      </c>
      <c r="I8444" s="7">
        <v>2.1</v>
      </c>
      <c r="J8444" s="7">
        <v>2</v>
      </c>
      <c r="K8444" s="4">
        <v>1214</v>
      </c>
      <c r="L8444" s="5">
        <v>1214.0587</v>
      </c>
      <c r="M8444">
        <v>89225.4</v>
      </c>
      <c r="N8444" s="33">
        <v>1</v>
      </c>
      <c r="O8444" s="50" t="e">
        <f>INDEX([1]Dados!$M$2:$N$26779,MATCH($P8444,[1]Dados!$N$2:$N$26779,),2)</f>
        <v>#N/A</v>
      </c>
      <c r="P8444">
        <v>179882</v>
      </c>
      <c r="Q8444" s="1">
        <v>37418</v>
      </c>
      <c r="R8444" s="1">
        <v>37441</v>
      </c>
      <c r="S8444" t="s">
        <v>914</v>
      </c>
    </row>
    <row r="8445" spans="1:19" x14ac:dyDescent="0.2">
      <c r="A8445" s="7">
        <v>310880</v>
      </c>
      <c r="B8445" s="3">
        <v>41750</v>
      </c>
      <c r="C8445" s="3" t="s">
        <v>33</v>
      </c>
      <c r="D8445" s="2" t="s">
        <v>305</v>
      </c>
      <c r="E8445" s="3">
        <v>21</v>
      </c>
      <c r="F8445" s="17">
        <v>0</v>
      </c>
      <c r="G8445" s="17">
        <v>1</v>
      </c>
      <c r="H8445" s="17">
        <v>0</v>
      </c>
      <c r="I8445" s="7">
        <v>2.2000000000000002</v>
      </c>
      <c r="J8445" s="7">
        <v>18</v>
      </c>
      <c r="K8445" s="4">
        <v>1214</v>
      </c>
      <c r="L8445" s="5">
        <v>1214.0589</v>
      </c>
      <c r="M8445">
        <v>352950</v>
      </c>
      <c r="N8445" s="33">
        <v>1</v>
      </c>
      <c r="O8445" s="50" t="e">
        <f>INDEX([1]Dados!$M$2:$N$26779,MATCH($P8445,[1]Dados!$N$2:$N$26779,),2)</f>
        <v>#N/A</v>
      </c>
      <c r="P8445">
        <v>181074</v>
      </c>
      <c r="Q8445" s="1">
        <v>37418</v>
      </c>
      <c r="R8445" s="1">
        <v>37441</v>
      </c>
      <c r="S8445" t="s">
        <v>1485</v>
      </c>
    </row>
    <row r="8446" spans="1:19" x14ac:dyDescent="0.2">
      <c r="A8446" s="7">
        <v>310880</v>
      </c>
      <c r="B8446" s="3">
        <v>41750</v>
      </c>
      <c r="C8446" s="3" t="s">
        <v>33</v>
      </c>
      <c r="D8446" s="2" t="s">
        <v>305</v>
      </c>
      <c r="E8446" s="3">
        <v>21</v>
      </c>
      <c r="F8446" s="17">
        <v>0</v>
      </c>
      <c r="G8446" s="17">
        <v>1</v>
      </c>
      <c r="H8446" s="17">
        <v>0</v>
      </c>
      <c r="I8446" s="7">
        <v>2.2999999999999998</v>
      </c>
      <c r="J8446" s="7">
        <v>18</v>
      </c>
      <c r="K8446" s="4">
        <v>1214</v>
      </c>
      <c r="L8446" s="5">
        <v>1214.0589</v>
      </c>
      <c r="M8446">
        <v>352950</v>
      </c>
      <c r="N8446" s="33">
        <v>1</v>
      </c>
      <c r="O8446" s="50" t="e">
        <f>INDEX([1]Dados!$M$2:$N$26779,MATCH($P8446,[1]Dados!$N$2:$N$26779,),2)</f>
        <v>#N/A</v>
      </c>
      <c r="P8446">
        <v>181074</v>
      </c>
      <c r="Q8446" s="1">
        <v>37418</v>
      </c>
      <c r="R8446" s="1">
        <v>37441</v>
      </c>
      <c r="S8446" t="s">
        <v>1485</v>
      </c>
    </row>
    <row r="8447" spans="1:19" x14ac:dyDescent="0.2">
      <c r="A8447" s="7">
        <v>310880</v>
      </c>
      <c r="B8447" s="3">
        <v>41750</v>
      </c>
      <c r="C8447" s="3" t="s">
        <v>33</v>
      </c>
      <c r="D8447" s="2" t="s">
        <v>305</v>
      </c>
      <c r="E8447" s="3">
        <v>21</v>
      </c>
      <c r="F8447" s="17">
        <v>0</v>
      </c>
      <c r="G8447" s="17">
        <v>1</v>
      </c>
      <c r="H8447" s="17">
        <v>0</v>
      </c>
      <c r="I8447" s="7">
        <v>2.4</v>
      </c>
      <c r="J8447" s="7">
        <v>23</v>
      </c>
      <c r="K8447" s="4">
        <v>1214</v>
      </c>
      <c r="L8447" s="5">
        <v>1214.0589</v>
      </c>
      <c r="M8447">
        <v>352950</v>
      </c>
      <c r="N8447" s="33">
        <v>1</v>
      </c>
      <c r="O8447" s="50" t="e">
        <f>INDEX([1]Dados!$M$2:$N$26779,MATCH($P8447,[1]Dados!$N$2:$N$26779,),2)</f>
        <v>#N/A</v>
      </c>
      <c r="P8447">
        <v>181074</v>
      </c>
      <c r="Q8447" s="1">
        <v>37418</v>
      </c>
      <c r="R8447" s="1">
        <v>37441</v>
      </c>
      <c r="S8447" t="s">
        <v>1485</v>
      </c>
    </row>
    <row r="8448" spans="1:19" x14ac:dyDescent="0.2">
      <c r="A8448" s="7">
        <v>310880</v>
      </c>
      <c r="B8448" s="3">
        <v>41750</v>
      </c>
      <c r="C8448" s="3" t="s">
        <v>33</v>
      </c>
      <c r="D8448" s="2" t="s">
        <v>305</v>
      </c>
      <c r="E8448" s="3">
        <v>21</v>
      </c>
      <c r="F8448" s="17">
        <v>0</v>
      </c>
      <c r="G8448" s="17">
        <v>1</v>
      </c>
      <c r="H8448" s="17">
        <v>0</v>
      </c>
      <c r="I8448" s="7" t="s">
        <v>3</v>
      </c>
      <c r="J8448" s="7">
        <v>0</v>
      </c>
      <c r="K8448" s="4">
        <v>1214</v>
      </c>
      <c r="L8448" s="5">
        <v>1214.0589</v>
      </c>
      <c r="M8448" t="s">
        <v>2134</v>
      </c>
      <c r="N8448" s="33">
        <v>1</v>
      </c>
      <c r="O8448" s="50" t="e">
        <f>INDEX([1]Dados!$M$2:$N$26779,MATCH($P8448,[1]Dados!$N$2:$N$26779,),2)</f>
        <v>#N/A</v>
      </c>
      <c r="P8448">
        <v>181075</v>
      </c>
      <c r="Q8448" s="1">
        <v>37418</v>
      </c>
      <c r="R8448" s="1">
        <v>37441</v>
      </c>
      <c r="S8448" t="s">
        <v>1485</v>
      </c>
    </row>
    <row r="8449" spans="1:19" x14ac:dyDescent="0.2">
      <c r="A8449" s="7">
        <v>310880</v>
      </c>
      <c r="B8449" s="3">
        <v>41750</v>
      </c>
      <c r="C8449" s="3" t="s">
        <v>33</v>
      </c>
      <c r="D8449" s="2" t="s">
        <v>305</v>
      </c>
      <c r="E8449" s="3">
        <v>21</v>
      </c>
      <c r="F8449" s="17">
        <v>0</v>
      </c>
      <c r="G8449" s="17">
        <v>1</v>
      </c>
      <c r="H8449" s="17">
        <v>0</v>
      </c>
      <c r="I8449" s="7" t="s">
        <v>3</v>
      </c>
      <c r="J8449" s="7">
        <v>0</v>
      </c>
      <c r="K8449" s="4">
        <v>1214</v>
      </c>
      <c r="L8449" s="5">
        <v>1214.8580999999999</v>
      </c>
      <c r="M8449">
        <v>25448.82</v>
      </c>
      <c r="N8449" s="33">
        <v>1</v>
      </c>
      <c r="O8449" s="50" t="e">
        <f>INDEX([1]Dados!$M$2:$N$26779,MATCH($P8449,[1]Dados!$N$2:$N$26779,),2)</f>
        <v>#N/A</v>
      </c>
      <c r="P8449">
        <v>179708</v>
      </c>
      <c r="Q8449" s="1">
        <v>37418</v>
      </c>
      <c r="R8449" s="1">
        <v>37441</v>
      </c>
      <c r="S8449" t="s">
        <v>2134</v>
      </c>
    </row>
    <row r="8450" spans="1:19" x14ac:dyDescent="0.2">
      <c r="A8450" s="7">
        <v>310880</v>
      </c>
      <c r="B8450" s="3">
        <v>41750</v>
      </c>
      <c r="C8450" s="3" t="s">
        <v>33</v>
      </c>
      <c r="D8450" s="2" t="s">
        <v>305</v>
      </c>
      <c r="E8450" s="3">
        <v>21</v>
      </c>
      <c r="F8450" s="17">
        <v>0</v>
      </c>
      <c r="G8450" s="17">
        <v>1</v>
      </c>
      <c r="H8450" s="17">
        <v>0</v>
      </c>
      <c r="I8450" s="7">
        <v>3.1</v>
      </c>
      <c r="J8450" s="7">
        <v>29</v>
      </c>
      <c r="K8450" s="4">
        <v>1293</v>
      </c>
      <c r="L8450" s="5">
        <v>1293.0592999999999</v>
      </c>
      <c r="M8450">
        <v>10276.950000000001</v>
      </c>
      <c r="N8450" s="33">
        <v>1</v>
      </c>
      <c r="O8450" s="50" t="e">
        <f>INDEX([1]Dados!$M$2:$N$26779,MATCH($P8450,[1]Dados!$N$2:$N$26779,),2)</f>
        <v>#N/A</v>
      </c>
      <c r="P8450">
        <v>179536</v>
      </c>
      <c r="Q8450" s="1">
        <v>37418</v>
      </c>
      <c r="R8450" s="1">
        <v>37441</v>
      </c>
      <c r="S8450" t="s">
        <v>886</v>
      </c>
    </row>
    <row r="8451" spans="1:19" x14ac:dyDescent="0.2">
      <c r="A8451" s="7">
        <v>310880</v>
      </c>
      <c r="B8451" s="3">
        <v>41750</v>
      </c>
      <c r="C8451" s="3" t="s">
        <v>33</v>
      </c>
      <c r="D8451" s="2" t="s">
        <v>305</v>
      </c>
      <c r="E8451" s="3">
        <v>21</v>
      </c>
      <c r="F8451" s="17">
        <v>0</v>
      </c>
      <c r="G8451" s="17">
        <v>1</v>
      </c>
      <c r="H8451" s="17">
        <v>0</v>
      </c>
      <c r="I8451" s="7">
        <v>3.2</v>
      </c>
      <c r="J8451" s="7">
        <v>0</v>
      </c>
      <c r="K8451" s="4">
        <v>1293</v>
      </c>
      <c r="L8451" s="5">
        <v>1293.0592999999999</v>
      </c>
      <c r="M8451">
        <v>10276.950000000001</v>
      </c>
      <c r="N8451" s="33">
        <v>1</v>
      </c>
      <c r="O8451" s="50" t="e">
        <f>INDEX([1]Dados!$M$2:$N$26779,MATCH($P8451,[1]Dados!$N$2:$N$26779,),2)</f>
        <v>#N/A</v>
      </c>
      <c r="P8451">
        <v>179536</v>
      </c>
      <c r="Q8451" s="1">
        <v>37418</v>
      </c>
      <c r="R8451" s="1">
        <v>37441</v>
      </c>
      <c r="S8451" t="s">
        <v>886</v>
      </c>
    </row>
    <row r="8452" spans="1:19" x14ac:dyDescent="0.2">
      <c r="A8452" s="7">
        <v>313380</v>
      </c>
      <c r="B8452" s="3">
        <v>46752</v>
      </c>
      <c r="C8452" s="3" t="s">
        <v>33</v>
      </c>
      <c r="D8452" s="2" t="s">
        <v>498</v>
      </c>
      <c r="E8452" s="3">
        <v>21</v>
      </c>
      <c r="F8452" s="17">
        <v>0</v>
      </c>
      <c r="G8452" s="17">
        <v>1</v>
      </c>
      <c r="H8452" s="17">
        <v>0</v>
      </c>
      <c r="I8452" s="7">
        <v>1.1000000000000001</v>
      </c>
      <c r="J8452" s="7">
        <v>9</v>
      </c>
      <c r="K8452" s="4">
        <v>1203</v>
      </c>
      <c r="L8452" s="5">
        <v>1203.0829000000001</v>
      </c>
      <c r="M8452">
        <v>277515.57</v>
      </c>
      <c r="N8452" s="3">
        <v>1</v>
      </c>
      <c r="O8452" s="50" t="e">
        <f>INDEX([1]Dados!$M$2:$N$26779,MATCH($P8452,[1]Dados!$N$2:$N$26779,),2)</f>
        <v>#N/A</v>
      </c>
      <c r="P8452">
        <v>179497</v>
      </c>
      <c r="Q8452" s="1">
        <v>37418</v>
      </c>
      <c r="R8452" s="1">
        <v>37477</v>
      </c>
      <c r="S8452" t="s">
        <v>1779</v>
      </c>
    </row>
    <row r="8453" spans="1:19" x14ac:dyDescent="0.2">
      <c r="A8453" s="7">
        <v>313380</v>
      </c>
      <c r="B8453" s="3">
        <v>46752</v>
      </c>
      <c r="C8453" s="3" t="s">
        <v>33</v>
      </c>
      <c r="D8453" s="2" t="s">
        <v>498</v>
      </c>
      <c r="E8453" s="3">
        <v>21</v>
      </c>
      <c r="F8453" s="17">
        <v>0</v>
      </c>
      <c r="G8453" s="17">
        <v>1</v>
      </c>
      <c r="H8453" s="17">
        <v>0</v>
      </c>
      <c r="I8453" s="7">
        <v>2.1</v>
      </c>
      <c r="J8453" s="7">
        <v>25</v>
      </c>
      <c r="K8453" s="4">
        <v>1214</v>
      </c>
      <c r="L8453" s="5">
        <v>1214.0587</v>
      </c>
      <c r="M8453">
        <v>1214438.6200000001</v>
      </c>
      <c r="N8453" s="3">
        <v>1</v>
      </c>
      <c r="O8453" s="50" t="e">
        <f>INDEX([1]Dados!$M$2:$N$26779,MATCH($P8453,[1]Dados!$N$2:$N$26779,),2)</f>
        <v>#N/A</v>
      </c>
      <c r="P8453">
        <v>179883</v>
      </c>
      <c r="Q8453" s="1">
        <v>37418</v>
      </c>
      <c r="R8453" s="1">
        <v>37477</v>
      </c>
      <c r="S8453" t="s">
        <v>1784</v>
      </c>
    </row>
    <row r="8454" spans="1:19" x14ac:dyDescent="0.2">
      <c r="A8454" s="7">
        <v>313380</v>
      </c>
      <c r="B8454" s="3">
        <v>46752</v>
      </c>
      <c r="C8454" s="3" t="s">
        <v>33</v>
      </c>
      <c r="D8454" s="2" t="s">
        <v>498</v>
      </c>
      <c r="E8454" s="3">
        <v>21</v>
      </c>
      <c r="F8454" s="17">
        <v>0</v>
      </c>
      <c r="G8454" s="17">
        <v>1</v>
      </c>
      <c r="H8454" s="17">
        <v>0</v>
      </c>
      <c r="I8454" s="7">
        <v>2.2000000000000002</v>
      </c>
      <c r="J8454" s="7">
        <v>1</v>
      </c>
      <c r="K8454" s="4">
        <v>1214</v>
      </c>
      <c r="L8454" s="5">
        <v>1214.0587</v>
      </c>
      <c r="M8454">
        <v>1214438.6200000001</v>
      </c>
      <c r="N8454" s="3">
        <v>1</v>
      </c>
      <c r="O8454" s="50" t="e">
        <f>INDEX([1]Dados!$M$2:$N$26779,MATCH($P8454,[1]Dados!$N$2:$N$26779,),2)</f>
        <v>#N/A</v>
      </c>
      <c r="P8454">
        <v>179883</v>
      </c>
      <c r="Q8454" s="1">
        <v>37418</v>
      </c>
      <c r="R8454" s="1">
        <v>37477</v>
      </c>
      <c r="S8454" t="s">
        <v>1784</v>
      </c>
    </row>
    <row r="8455" spans="1:19" x14ac:dyDescent="0.2">
      <c r="A8455" s="7">
        <v>313380</v>
      </c>
      <c r="B8455" s="3">
        <v>46752</v>
      </c>
      <c r="C8455" s="3" t="s">
        <v>33</v>
      </c>
      <c r="D8455" s="2" t="s">
        <v>498</v>
      </c>
      <c r="E8455" s="3">
        <v>21</v>
      </c>
      <c r="F8455" s="17">
        <v>0</v>
      </c>
      <c r="G8455" s="17">
        <v>1</v>
      </c>
      <c r="H8455" s="17">
        <v>0</v>
      </c>
      <c r="I8455" s="7">
        <v>2.2999999999999998</v>
      </c>
      <c r="J8455" s="7">
        <v>15</v>
      </c>
      <c r="K8455" s="4">
        <v>1214</v>
      </c>
      <c r="L8455" s="5">
        <v>1214.0587</v>
      </c>
      <c r="M8455">
        <v>1214438.6200000001</v>
      </c>
      <c r="N8455" s="3">
        <v>1</v>
      </c>
      <c r="O8455" s="50" t="e">
        <f>INDEX([1]Dados!$M$2:$N$26779,MATCH($P8455,[1]Dados!$N$2:$N$26779,),2)</f>
        <v>#N/A</v>
      </c>
      <c r="P8455">
        <v>179883</v>
      </c>
      <c r="Q8455" s="1">
        <v>37418</v>
      </c>
      <c r="R8455" s="1">
        <v>37477</v>
      </c>
      <c r="S8455" t="s">
        <v>1784</v>
      </c>
    </row>
    <row r="8456" spans="1:19" x14ac:dyDescent="0.2">
      <c r="A8456" s="7">
        <v>313380</v>
      </c>
      <c r="B8456" s="3">
        <v>46752</v>
      </c>
      <c r="C8456" s="3" t="s">
        <v>33</v>
      </c>
      <c r="D8456" s="2" t="s">
        <v>498</v>
      </c>
      <c r="E8456" s="3">
        <v>21</v>
      </c>
      <c r="F8456" s="17">
        <v>0</v>
      </c>
      <c r="G8456" s="17">
        <v>1</v>
      </c>
      <c r="H8456" s="17">
        <v>0</v>
      </c>
      <c r="I8456" s="7">
        <v>2.4</v>
      </c>
      <c r="J8456" s="7">
        <v>2</v>
      </c>
      <c r="K8456" s="4">
        <v>1214</v>
      </c>
      <c r="L8456" s="5">
        <v>1214.0587</v>
      </c>
      <c r="M8456">
        <v>1214438.6200000001</v>
      </c>
      <c r="N8456" s="3">
        <v>1</v>
      </c>
      <c r="O8456" s="50" t="e">
        <f>INDEX([1]Dados!$M$2:$N$26779,MATCH($P8456,[1]Dados!$N$2:$N$26779,),2)</f>
        <v>#N/A</v>
      </c>
      <c r="P8456">
        <v>179883</v>
      </c>
      <c r="Q8456" s="1">
        <v>37418</v>
      </c>
      <c r="R8456" s="1">
        <v>37477</v>
      </c>
      <c r="S8456" t="s">
        <v>1784</v>
      </c>
    </row>
    <row r="8457" spans="1:19" x14ac:dyDescent="0.2">
      <c r="A8457" s="7">
        <v>313380</v>
      </c>
      <c r="B8457" s="3">
        <v>46752</v>
      </c>
      <c r="C8457" s="3" t="s">
        <v>33</v>
      </c>
      <c r="D8457" s="2" t="s">
        <v>498</v>
      </c>
      <c r="E8457" s="3">
        <v>21</v>
      </c>
      <c r="F8457" s="17">
        <v>0</v>
      </c>
      <c r="G8457" s="17">
        <v>1</v>
      </c>
      <c r="H8457" s="17">
        <v>0</v>
      </c>
      <c r="I8457" s="7">
        <v>2.5</v>
      </c>
      <c r="J8457" s="7">
        <v>18</v>
      </c>
      <c r="K8457" s="4">
        <v>1214</v>
      </c>
      <c r="L8457" s="5">
        <v>1214.0589</v>
      </c>
      <c r="M8457" t="s">
        <v>2134</v>
      </c>
      <c r="N8457" s="3">
        <v>1</v>
      </c>
      <c r="O8457" s="50" t="e">
        <f>INDEX([1]Dados!$M$2:$N$26779,MATCH($P8457,[1]Dados!$N$2:$N$26779,),2)</f>
        <v>#N/A</v>
      </c>
      <c r="P8457">
        <v>181090</v>
      </c>
      <c r="Q8457" s="1">
        <v>37418</v>
      </c>
      <c r="R8457" s="1">
        <v>37477</v>
      </c>
      <c r="S8457" t="s">
        <v>1785</v>
      </c>
    </row>
    <row r="8458" spans="1:19" x14ac:dyDescent="0.2">
      <c r="A8458" s="7">
        <v>313380</v>
      </c>
      <c r="B8458" s="3">
        <v>46752</v>
      </c>
      <c r="C8458" s="3" t="s">
        <v>33</v>
      </c>
      <c r="D8458" s="2" t="s">
        <v>498</v>
      </c>
      <c r="E8458" s="3">
        <v>21</v>
      </c>
      <c r="F8458" s="17">
        <v>0</v>
      </c>
      <c r="G8458" s="17">
        <v>1</v>
      </c>
      <c r="H8458" s="17">
        <v>0</v>
      </c>
      <c r="I8458" s="7">
        <v>2.6</v>
      </c>
      <c r="J8458" s="7">
        <v>9</v>
      </c>
      <c r="K8458" s="4">
        <v>1214</v>
      </c>
      <c r="L8458" s="5">
        <v>1214.8580999999999</v>
      </c>
      <c r="M8458">
        <v>18240</v>
      </c>
      <c r="N8458" s="3">
        <v>1</v>
      </c>
      <c r="O8458" s="50" t="e">
        <f>INDEX([1]Dados!$M$2:$N$26779,MATCH($P8458,[1]Dados!$N$2:$N$26779,),2)</f>
        <v>#N/A</v>
      </c>
      <c r="P8458">
        <v>179722</v>
      </c>
      <c r="Q8458" s="1">
        <v>37418</v>
      </c>
      <c r="R8458" s="1">
        <v>37477</v>
      </c>
      <c r="S8458" t="s">
        <v>1873</v>
      </c>
    </row>
    <row r="8459" spans="1:19" x14ac:dyDescent="0.2">
      <c r="A8459" s="7">
        <v>313380</v>
      </c>
      <c r="B8459" s="3">
        <v>46752</v>
      </c>
      <c r="C8459" s="3" t="s">
        <v>33</v>
      </c>
      <c r="D8459" s="2" t="s">
        <v>498</v>
      </c>
      <c r="E8459" s="3">
        <v>21</v>
      </c>
      <c r="F8459" s="17">
        <v>0</v>
      </c>
      <c r="G8459" s="17">
        <v>1</v>
      </c>
      <c r="H8459" s="17">
        <v>0</v>
      </c>
      <c r="I8459" s="7">
        <v>2.7</v>
      </c>
      <c r="J8459" s="7">
        <v>15</v>
      </c>
      <c r="K8459" s="4">
        <v>1214</v>
      </c>
      <c r="L8459" s="5">
        <v>1214.8580999999999</v>
      </c>
      <c r="M8459">
        <v>96000</v>
      </c>
      <c r="N8459" s="3">
        <v>1</v>
      </c>
      <c r="O8459" s="50" t="e">
        <f>INDEX([1]Dados!$M$2:$N$26779,MATCH($P8459,[1]Dados!$N$2:$N$26779,),2)</f>
        <v>#N/A</v>
      </c>
      <c r="P8459">
        <v>179723</v>
      </c>
      <c r="Q8459" s="1">
        <v>37418</v>
      </c>
      <c r="R8459" s="1">
        <v>37477</v>
      </c>
      <c r="S8459" t="s">
        <v>1873</v>
      </c>
    </row>
    <row r="8460" spans="1:19" x14ac:dyDescent="0.2">
      <c r="A8460" s="7">
        <v>313380</v>
      </c>
      <c r="B8460" s="3">
        <v>46752</v>
      </c>
      <c r="C8460" s="3" t="s">
        <v>33</v>
      </c>
      <c r="D8460" s="2" t="s">
        <v>498</v>
      </c>
      <c r="E8460" s="3">
        <v>21</v>
      </c>
      <c r="F8460" s="17">
        <v>0</v>
      </c>
      <c r="G8460" s="17">
        <v>1</v>
      </c>
      <c r="H8460" s="17">
        <v>0</v>
      </c>
      <c r="I8460" s="7">
        <v>2.8</v>
      </c>
      <c r="J8460" s="7">
        <v>31</v>
      </c>
      <c r="K8460" s="4">
        <v>1214</v>
      </c>
      <c r="L8460" s="5">
        <v>1214.8580999999999</v>
      </c>
      <c r="M8460">
        <v>80000</v>
      </c>
      <c r="N8460" s="3">
        <v>1</v>
      </c>
      <c r="O8460" s="50" t="e">
        <f>INDEX([1]Dados!$M$2:$N$26779,MATCH($P8460,[1]Dados!$N$2:$N$26779,),2)</f>
        <v>#N/A</v>
      </c>
      <c r="P8460">
        <v>179724</v>
      </c>
      <c r="Q8460" s="1">
        <v>37418</v>
      </c>
      <c r="R8460" s="1">
        <v>37477</v>
      </c>
      <c r="S8460" t="s">
        <v>1900</v>
      </c>
    </row>
    <row r="8461" spans="1:19" x14ac:dyDescent="0.2">
      <c r="A8461" s="7">
        <v>313380</v>
      </c>
      <c r="B8461" s="3">
        <v>46752</v>
      </c>
      <c r="C8461" s="3" t="s">
        <v>33</v>
      </c>
      <c r="D8461" s="2" t="s">
        <v>498</v>
      </c>
      <c r="E8461" s="3">
        <v>21</v>
      </c>
      <c r="F8461" s="17">
        <v>0</v>
      </c>
      <c r="G8461" s="17">
        <v>1</v>
      </c>
      <c r="H8461" s="17">
        <v>0</v>
      </c>
      <c r="I8461" s="7" t="s">
        <v>3</v>
      </c>
      <c r="J8461" s="7">
        <v>0</v>
      </c>
      <c r="K8461" s="4">
        <v>1214</v>
      </c>
      <c r="L8461" s="5">
        <v>1214.8580999999999</v>
      </c>
      <c r="M8461">
        <v>110000</v>
      </c>
      <c r="N8461" s="3">
        <v>1</v>
      </c>
      <c r="O8461" s="50" t="e">
        <f>INDEX([1]Dados!$M$2:$N$26779,MATCH($P8461,[1]Dados!$N$2:$N$26779,),2)</f>
        <v>#N/A</v>
      </c>
      <c r="P8461">
        <v>179725</v>
      </c>
      <c r="Q8461" s="1">
        <v>37418</v>
      </c>
      <c r="R8461" s="1">
        <v>37477</v>
      </c>
      <c r="S8461" t="s">
        <v>1900</v>
      </c>
    </row>
    <row r="8462" spans="1:19" x14ac:dyDescent="0.2">
      <c r="A8462" s="7">
        <v>313380</v>
      </c>
      <c r="B8462" s="3">
        <v>46752</v>
      </c>
      <c r="C8462" s="3" t="s">
        <v>33</v>
      </c>
      <c r="D8462" s="2" t="s">
        <v>498</v>
      </c>
      <c r="E8462" s="3">
        <v>21</v>
      </c>
      <c r="F8462" s="17">
        <v>0</v>
      </c>
      <c r="G8462" s="17">
        <v>1</v>
      </c>
      <c r="H8462" s="17">
        <v>0</v>
      </c>
      <c r="I8462" s="7" t="s">
        <v>3</v>
      </c>
      <c r="J8462" s="7">
        <v>20</v>
      </c>
      <c r="K8462" s="4">
        <v>1220</v>
      </c>
      <c r="L8462" s="5">
        <v>1220.0906</v>
      </c>
      <c r="M8462">
        <v>2849664</v>
      </c>
      <c r="N8462" s="3">
        <v>1</v>
      </c>
      <c r="O8462" s="50" t="e">
        <f>INDEX([1]Dados!$M$2:$N$26779,MATCH($P8462,[1]Dados!$N$2:$N$26779,),2)</f>
        <v>#N/A</v>
      </c>
      <c r="P8462">
        <v>180041</v>
      </c>
      <c r="Q8462" s="1">
        <v>37418</v>
      </c>
      <c r="R8462" s="1">
        <v>37477</v>
      </c>
      <c r="S8462" t="s">
        <v>1872</v>
      </c>
    </row>
    <row r="8463" spans="1:19" x14ac:dyDescent="0.2">
      <c r="A8463" s="7">
        <v>313380</v>
      </c>
      <c r="B8463" s="3">
        <v>46752</v>
      </c>
      <c r="C8463" s="3" t="s">
        <v>33</v>
      </c>
      <c r="D8463" s="2" t="s">
        <v>498</v>
      </c>
      <c r="E8463" s="3">
        <v>21</v>
      </c>
      <c r="F8463" s="17">
        <v>0</v>
      </c>
      <c r="G8463" s="17">
        <v>1</v>
      </c>
      <c r="H8463" s="17">
        <v>0</v>
      </c>
      <c r="I8463" s="7" t="s">
        <v>21</v>
      </c>
      <c r="J8463" s="7">
        <v>18</v>
      </c>
      <c r="K8463" s="4">
        <v>1220</v>
      </c>
      <c r="L8463" s="5">
        <v>1220.0906</v>
      </c>
      <c r="M8463">
        <v>2849664</v>
      </c>
      <c r="N8463" s="3">
        <v>1</v>
      </c>
      <c r="O8463" s="50" t="e">
        <f>INDEX([1]Dados!$M$2:$N$26779,MATCH($P8463,[1]Dados!$N$2:$N$26779,),2)</f>
        <v>#N/A</v>
      </c>
      <c r="P8463">
        <v>180041</v>
      </c>
      <c r="Q8463" s="1">
        <v>37418</v>
      </c>
      <c r="R8463" s="1">
        <v>37477</v>
      </c>
      <c r="S8463" t="s">
        <v>1872</v>
      </c>
    </row>
    <row r="8464" spans="1:19" x14ac:dyDescent="0.2">
      <c r="A8464" s="7">
        <v>313380</v>
      </c>
      <c r="B8464" s="3">
        <v>46752</v>
      </c>
      <c r="C8464" s="3" t="s">
        <v>33</v>
      </c>
      <c r="D8464" s="2" t="s">
        <v>498</v>
      </c>
      <c r="E8464" s="3">
        <v>21</v>
      </c>
      <c r="F8464" s="17">
        <v>0</v>
      </c>
      <c r="G8464" s="17">
        <v>1</v>
      </c>
      <c r="H8464" s="17">
        <v>0</v>
      </c>
      <c r="I8464" s="7" t="s">
        <v>22</v>
      </c>
      <c r="J8464" s="7">
        <v>28</v>
      </c>
      <c r="K8464" s="4">
        <v>1220</v>
      </c>
      <c r="L8464" s="5">
        <v>1220.0906</v>
      </c>
      <c r="M8464">
        <v>2849664</v>
      </c>
      <c r="N8464" s="3">
        <v>1</v>
      </c>
      <c r="O8464" s="50" t="e">
        <f>INDEX([1]Dados!$M$2:$N$26779,MATCH($P8464,[1]Dados!$N$2:$N$26779,),2)</f>
        <v>#N/A</v>
      </c>
      <c r="P8464">
        <v>180041</v>
      </c>
      <c r="Q8464" s="1">
        <v>37418</v>
      </c>
      <c r="R8464" s="1">
        <v>37477</v>
      </c>
      <c r="S8464" t="s">
        <v>1872</v>
      </c>
    </row>
    <row r="8465" spans="1:19" x14ac:dyDescent="0.2">
      <c r="A8465" s="7">
        <v>313380</v>
      </c>
      <c r="B8465" s="3">
        <v>46752</v>
      </c>
      <c r="C8465" s="3" t="s">
        <v>33</v>
      </c>
      <c r="D8465" s="2" t="s">
        <v>498</v>
      </c>
      <c r="E8465" s="3">
        <v>21</v>
      </c>
      <c r="F8465" s="17">
        <v>0</v>
      </c>
      <c r="G8465" s="17">
        <v>1</v>
      </c>
      <c r="H8465" s="17">
        <v>0</v>
      </c>
      <c r="I8465" s="7" t="s">
        <v>3</v>
      </c>
      <c r="J8465" s="7">
        <v>22</v>
      </c>
      <c r="K8465" s="4">
        <v>1293</v>
      </c>
      <c r="L8465" s="5">
        <v>1293.0592999999999</v>
      </c>
      <c r="M8465">
        <v>157658.91</v>
      </c>
      <c r="N8465" s="3">
        <v>1</v>
      </c>
      <c r="O8465" s="50" t="e">
        <f>INDEX([1]Dados!$M$2:$N$26779,MATCH($P8465,[1]Dados!$N$2:$N$26779,),2)</f>
        <v>#N/A</v>
      </c>
      <c r="P8465">
        <v>179558</v>
      </c>
      <c r="Q8465" s="1">
        <v>37418</v>
      </c>
      <c r="R8465" s="1">
        <v>37477</v>
      </c>
      <c r="S8465" t="s">
        <v>1783</v>
      </c>
    </row>
    <row r="8466" spans="1:19" x14ac:dyDescent="0.2">
      <c r="A8466" s="7">
        <v>313380</v>
      </c>
      <c r="B8466" s="3">
        <v>46752</v>
      </c>
      <c r="C8466" s="3" t="s">
        <v>33</v>
      </c>
      <c r="D8466" s="2" t="s">
        <v>498</v>
      </c>
      <c r="E8466" s="3">
        <v>21</v>
      </c>
      <c r="F8466" s="17">
        <v>0</v>
      </c>
      <c r="G8466" s="17">
        <v>1</v>
      </c>
      <c r="H8466" s="17">
        <v>0</v>
      </c>
      <c r="I8466" s="7" t="s">
        <v>21</v>
      </c>
      <c r="J8466" s="7">
        <v>22</v>
      </c>
      <c r="K8466" s="4">
        <v>1293</v>
      </c>
      <c r="L8466" s="5">
        <v>1293.0592999999999</v>
      </c>
      <c r="M8466">
        <v>157658.91</v>
      </c>
      <c r="N8466" s="3">
        <v>1</v>
      </c>
      <c r="O8466" s="50" t="e">
        <f>INDEX([1]Dados!$M$2:$N$26779,MATCH($P8466,[1]Dados!$N$2:$N$26779,),2)</f>
        <v>#N/A</v>
      </c>
      <c r="P8466">
        <v>179558</v>
      </c>
      <c r="Q8466" s="1">
        <v>37418</v>
      </c>
      <c r="R8466" s="1">
        <v>37477</v>
      </c>
      <c r="S8466" t="s">
        <v>1783</v>
      </c>
    </row>
    <row r="8467" spans="1:19" x14ac:dyDescent="0.2">
      <c r="A8467" s="7">
        <v>313380</v>
      </c>
      <c r="B8467" s="3">
        <v>46752</v>
      </c>
      <c r="C8467" s="3" t="s">
        <v>33</v>
      </c>
      <c r="D8467" s="2" t="s">
        <v>498</v>
      </c>
      <c r="E8467" s="3">
        <v>21</v>
      </c>
      <c r="F8467" s="17">
        <v>0</v>
      </c>
      <c r="G8467" s="17">
        <v>1</v>
      </c>
      <c r="H8467" s="17">
        <v>0</v>
      </c>
      <c r="I8467" s="7" t="s">
        <v>22</v>
      </c>
      <c r="J8467" s="7">
        <v>0</v>
      </c>
      <c r="K8467" s="4">
        <v>1293</v>
      </c>
      <c r="L8467" s="5">
        <v>1293.0592999999999</v>
      </c>
      <c r="M8467">
        <v>157658.91</v>
      </c>
      <c r="N8467" s="3">
        <v>1</v>
      </c>
      <c r="O8467" s="50" t="e">
        <f>INDEX([1]Dados!$M$2:$N$26779,MATCH($P8467,[1]Dados!$N$2:$N$26779,),2)</f>
        <v>#N/A</v>
      </c>
      <c r="P8467">
        <v>179558</v>
      </c>
      <c r="Q8467" s="1">
        <v>37418</v>
      </c>
      <c r="R8467" s="1">
        <v>37477</v>
      </c>
      <c r="S8467" t="s">
        <v>1783</v>
      </c>
    </row>
    <row r="8468" spans="1:19" x14ac:dyDescent="0.2">
      <c r="A8468" s="7">
        <v>313380</v>
      </c>
      <c r="B8468" s="3">
        <v>46752</v>
      </c>
      <c r="C8468" s="3" t="s">
        <v>33</v>
      </c>
      <c r="D8468" s="2" t="s">
        <v>498</v>
      </c>
      <c r="E8468" s="3">
        <v>21</v>
      </c>
      <c r="F8468" s="17">
        <v>0</v>
      </c>
      <c r="G8468" s="17">
        <v>1</v>
      </c>
      <c r="H8468" s="17">
        <v>0</v>
      </c>
      <c r="I8468" s="7" t="s">
        <v>23</v>
      </c>
      <c r="J8468" s="7">
        <v>0</v>
      </c>
      <c r="K8468" s="4">
        <v>1293</v>
      </c>
      <c r="L8468" s="5">
        <v>1293.0592999999999</v>
      </c>
      <c r="M8468">
        <v>157658.91</v>
      </c>
      <c r="N8468" s="3">
        <v>1</v>
      </c>
      <c r="O8468" s="50" t="e">
        <f>INDEX([1]Dados!$M$2:$N$26779,MATCH($P8468,[1]Dados!$N$2:$N$26779,),2)</f>
        <v>#N/A</v>
      </c>
      <c r="P8468">
        <v>179558</v>
      </c>
      <c r="Q8468" s="1">
        <v>37418</v>
      </c>
      <c r="R8468" s="1">
        <v>37477</v>
      </c>
      <c r="S8468" t="s">
        <v>1783</v>
      </c>
    </row>
    <row r="8469" spans="1:19" x14ac:dyDescent="0.2">
      <c r="A8469" s="7">
        <v>313380</v>
      </c>
      <c r="B8469" s="3">
        <v>46752</v>
      </c>
      <c r="C8469" s="3" t="s">
        <v>33</v>
      </c>
      <c r="D8469" s="2" t="s">
        <v>498</v>
      </c>
      <c r="E8469" s="3">
        <v>21</v>
      </c>
      <c r="F8469" s="17">
        <v>0</v>
      </c>
      <c r="G8469" s="17">
        <v>1</v>
      </c>
      <c r="H8469" s="17">
        <v>0</v>
      </c>
      <c r="I8469" s="7" t="s">
        <v>24</v>
      </c>
      <c r="J8469" s="7">
        <v>29</v>
      </c>
      <c r="K8469" s="4">
        <v>1293</v>
      </c>
      <c r="L8469" s="5">
        <v>1293.0592999999999</v>
      </c>
      <c r="M8469">
        <v>157658.91</v>
      </c>
      <c r="N8469" s="3">
        <v>1</v>
      </c>
      <c r="O8469" s="50" t="e">
        <f>INDEX([1]Dados!$M$2:$N$26779,MATCH($P8469,[1]Dados!$N$2:$N$26779,),2)</f>
        <v>#N/A</v>
      </c>
      <c r="P8469">
        <v>179558</v>
      </c>
      <c r="Q8469" s="1">
        <v>37418</v>
      </c>
      <c r="R8469" s="1">
        <v>37477</v>
      </c>
      <c r="S8469" t="s">
        <v>1783</v>
      </c>
    </row>
    <row r="8470" spans="1:19" x14ac:dyDescent="0.2">
      <c r="A8470" s="7">
        <v>314170</v>
      </c>
      <c r="B8470" s="3">
        <v>48330</v>
      </c>
      <c r="C8470" s="3" t="s">
        <v>33</v>
      </c>
      <c r="D8470" s="2" t="s">
        <v>562</v>
      </c>
      <c r="E8470" s="3">
        <v>21</v>
      </c>
      <c r="F8470" s="17">
        <v>0</v>
      </c>
      <c r="G8470" s="17">
        <v>1</v>
      </c>
      <c r="H8470" s="17">
        <v>0</v>
      </c>
      <c r="I8470" s="7" t="s">
        <v>135</v>
      </c>
      <c r="J8470" s="7">
        <v>17</v>
      </c>
      <c r="K8470" s="4">
        <v>1203</v>
      </c>
      <c r="L8470" s="5">
        <v>1203.0829000000001</v>
      </c>
      <c r="M8470">
        <v>1548.36</v>
      </c>
      <c r="N8470" s="3">
        <v>1</v>
      </c>
      <c r="O8470" s="50" t="e">
        <f>INDEX([1]Dados!$M$2:$N$26779,MATCH($P8470,[1]Dados!$N$2:$N$26779,),2)</f>
        <v>#N/A</v>
      </c>
      <c r="P8470">
        <v>179498</v>
      </c>
      <c r="Q8470" s="1">
        <v>37029</v>
      </c>
      <c r="R8470" s="1">
        <v>37476</v>
      </c>
      <c r="S8470" t="s">
        <v>914</v>
      </c>
    </row>
    <row r="8471" spans="1:19" x14ac:dyDescent="0.2">
      <c r="A8471" s="7">
        <v>314170</v>
      </c>
      <c r="B8471" s="3">
        <v>48330</v>
      </c>
      <c r="C8471" s="3" t="s">
        <v>33</v>
      </c>
      <c r="D8471" s="2" t="s">
        <v>562</v>
      </c>
      <c r="E8471" s="3">
        <v>21</v>
      </c>
      <c r="F8471" s="17">
        <v>0</v>
      </c>
      <c r="G8471" s="17">
        <v>1</v>
      </c>
      <c r="H8471" s="17">
        <v>0</v>
      </c>
      <c r="I8471" s="7" t="s">
        <v>136</v>
      </c>
      <c r="J8471" s="7">
        <v>18</v>
      </c>
      <c r="K8471" s="4">
        <v>1214</v>
      </c>
      <c r="L8471" s="5">
        <v>1214.0587</v>
      </c>
      <c r="M8471">
        <v>104267.57</v>
      </c>
      <c r="N8471" s="3">
        <v>1</v>
      </c>
      <c r="O8471" s="50" t="e">
        <f>INDEX([1]Dados!$M$2:$N$26779,MATCH($P8471,[1]Dados!$N$2:$N$26779,),2)</f>
        <v>#N/A</v>
      </c>
      <c r="P8471">
        <v>179884</v>
      </c>
      <c r="Q8471" s="1">
        <v>37029</v>
      </c>
      <c r="R8471" s="1">
        <v>37476</v>
      </c>
      <c r="S8471" t="s">
        <v>914</v>
      </c>
    </row>
    <row r="8472" spans="1:19" x14ac:dyDescent="0.2">
      <c r="A8472" s="7">
        <v>314170</v>
      </c>
      <c r="B8472" s="3">
        <v>48330</v>
      </c>
      <c r="C8472" s="3" t="s">
        <v>33</v>
      </c>
      <c r="D8472" s="2" t="s">
        <v>562</v>
      </c>
      <c r="E8472" s="3">
        <v>21</v>
      </c>
      <c r="F8472" s="17">
        <v>0</v>
      </c>
      <c r="G8472" s="17">
        <v>1</v>
      </c>
      <c r="H8472" s="17">
        <v>0</v>
      </c>
      <c r="I8472" s="7" t="s">
        <v>137</v>
      </c>
      <c r="J8472" s="7">
        <v>13</v>
      </c>
      <c r="K8472" s="4">
        <v>1214</v>
      </c>
      <c r="L8472" s="5">
        <v>1214.0587</v>
      </c>
      <c r="M8472">
        <v>104267.57</v>
      </c>
      <c r="N8472" s="3">
        <v>1</v>
      </c>
      <c r="O8472" s="50" t="e">
        <f>INDEX([1]Dados!$M$2:$N$26779,MATCH($P8472,[1]Dados!$N$2:$N$26779,),2)</f>
        <v>#N/A</v>
      </c>
      <c r="P8472">
        <v>179884</v>
      </c>
      <c r="Q8472" s="1">
        <v>37029</v>
      </c>
      <c r="R8472" s="1">
        <v>37476</v>
      </c>
      <c r="S8472" t="s">
        <v>914</v>
      </c>
    </row>
    <row r="8473" spans="1:19" x14ac:dyDescent="0.2">
      <c r="A8473" s="7">
        <v>314170</v>
      </c>
      <c r="B8473" s="3">
        <v>48330</v>
      </c>
      <c r="C8473" s="3" t="s">
        <v>33</v>
      </c>
      <c r="D8473" s="2" t="s">
        <v>562</v>
      </c>
      <c r="E8473" s="3">
        <v>21</v>
      </c>
      <c r="F8473" s="17">
        <v>0</v>
      </c>
      <c r="G8473" s="17">
        <v>1</v>
      </c>
      <c r="H8473" s="17">
        <v>0</v>
      </c>
      <c r="I8473" s="7" t="s">
        <v>138</v>
      </c>
      <c r="J8473" s="7">
        <v>1</v>
      </c>
      <c r="K8473" s="4">
        <v>1214</v>
      </c>
      <c r="L8473" s="5">
        <v>1214.0587</v>
      </c>
      <c r="M8473">
        <v>104267.57</v>
      </c>
      <c r="N8473" s="3">
        <v>1</v>
      </c>
      <c r="O8473" s="50" t="e">
        <f>INDEX([1]Dados!$M$2:$N$26779,MATCH($P8473,[1]Dados!$N$2:$N$26779,),2)</f>
        <v>#N/A</v>
      </c>
      <c r="P8473">
        <v>179884</v>
      </c>
      <c r="Q8473" s="1">
        <v>37029</v>
      </c>
      <c r="R8473" s="1">
        <v>37476</v>
      </c>
      <c r="S8473" t="s">
        <v>914</v>
      </c>
    </row>
    <row r="8474" spans="1:19" x14ac:dyDescent="0.2">
      <c r="A8474" s="7">
        <v>314170</v>
      </c>
      <c r="B8474" s="3">
        <v>48330</v>
      </c>
      <c r="C8474" s="3" t="s">
        <v>33</v>
      </c>
      <c r="D8474" s="2" t="s">
        <v>562</v>
      </c>
      <c r="E8474" s="3">
        <v>21</v>
      </c>
      <c r="F8474" s="17">
        <v>0</v>
      </c>
      <c r="G8474" s="17">
        <v>1</v>
      </c>
      <c r="H8474" s="17">
        <v>0</v>
      </c>
      <c r="I8474" s="7" t="s">
        <v>139</v>
      </c>
      <c r="J8474" s="7">
        <v>15</v>
      </c>
      <c r="K8474" s="4">
        <v>1214</v>
      </c>
      <c r="L8474" s="5">
        <v>1214.0587</v>
      </c>
      <c r="M8474">
        <v>104267.57</v>
      </c>
      <c r="N8474" s="3">
        <v>1</v>
      </c>
      <c r="O8474" s="50" t="e">
        <f>INDEX([1]Dados!$M$2:$N$26779,MATCH($P8474,[1]Dados!$N$2:$N$26779,),2)</f>
        <v>#N/A</v>
      </c>
      <c r="P8474">
        <v>179884</v>
      </c>
      <c r="Q8474" s="1">
        <v>37029</v>
      </c>
      <c r="R8474" s="1">
        <v>37476</v>
      </c>
      <c r="S8474" t="s">
        <v>914</v>
      </c>
    </row>
    <row r="8475" spans="1:19" x14ac:dyDescent="0.2">
      <c r="A8475" s="7">
        <v>314170</v>
      </c>
      <c r="B8475" s="3">
        <v>48330</v>
      </c>
      <c r="C8475" s="3" t="s">
        <v>33</v>
      </c>
      <c r="D8475" s="2" t="s">
        <v>562</v>
      </c>
      <c r="E8475" s="3">
        <v>21</v>
      </c>
      <c r="F8475" s="17">
        <v>0</v>
      </c>
      <c r="G8475" s="17">
        <v>1</v>
      </c>
      <c r="H8475" s="17">
        <v>0</v>
      </c>
      <c r="I8475" s="7" t="s">
        <v>140</v>
      </c>
      <c r="J8475" s="7">
        <v>30</v>
      </c>
      <c r="K8475" s="4">
        <v>1214</v>
      </c>
      <c r="L8475" s="5">
        <v>1214.0587</v>
      </c>
      <c r="M8475">
        <v>104267.57</v>
      </c>
      <c r="N8475" s="3">
        <v>1</v>
      </c>
      <c r="O8475" s="50" t="e">
        <f>INDEX([1]Dados!$M$2:$N$26779,MATCH($P8475,[1]Dados!$N$2:$N$26779,),2)</f>
        <v>#N/A</v>
      </c>
      <c r="P8475">
        <v>179884</v>
      </c>
      <c r="Q8475" s="1">
        <v>37029</v>
      </c>
      <c r="R8475" s="1">
        <v>37476</v>
      </c>
      <c r="S8475" t="s">
        <v>914</v>
      </c>
    </row>
    <row r="8476" spans="1:19" x14ac:dyDescent="0.2">
      <c r="A8476" s="7">
        <v>314170</v>
      </c>
      <c r="B8476" s="3">
        <v>48330</v>
      </c>
      <c r="C8476" s="3" t="s">
        <v>33</v>
      </c>
      <c r="D8476" s="2" t="s">
        <v>562</v>
      </c>
      <c r="E8476" s="3">
        <v>21</v>
      </c>
      <c r="F8476" s="17">
        <v>0</v>
      </c>
      <c r="G8476" s="17">
        <v>1</v>
      </c>
      <c r="H8476" s="17">
        <v>0</v>
      </c>
      <c r="I8476" s="7" t="s">
        <v>141</v>
      </c>
      <c r="J8476" s="7">
        <v>10</v>
      </c>
      <c r="K8476" s="4">
        <v>1214</v>
      </c>
      <c r="L8476" s="5">
        <v>1214.0587</v>
      </c>
      <c r="M8476">
        <v>104267.57</v>
      </c>
      <c r="N8476" s="3">
        <v>1</v>
      </c>
      <c r="O8476" s="50" t="e">
        <f>INDEX([1]Dados!$M$2:$N$26779,MATCH($P8476,[1]Dados!$N$2:$N$26779,),2)</f>
        <v>#N/A</v>
      </c>
      <c r="P8476">
        <v>179884</v>
      </c>
      <c r="Q8476" s="1">
        <v>37029</v>
      </c>
      <c r="R8476" s="1">
        <v>37476</v>
      </c>
      <c r="S8476" t="s">
        <v>914</v>
      </c>
    </row>
    <row r="8477" spans="1:19" x14ac:dyDescent="0.2">
      <c r="A8477" s="7">
        <v>314170</v>
      </c>
      <c r="B8477" s="3">
        <v>48330</v>
      </c>
      <c r="C8477" s="3" t="s">
        <v>33</v>
      </c>
      <c r="D8477" s="2" t="s">
        <v>562</v>
      </c>
      <c r="E8477" s="3">
        <v>21</v>
      </c>
      <c r="F8477" s="17">
        <v>0</v>
      </c>
      <c r="G8477" s="17">
        <v>1</v>
      </c>
      <c r="H8477" s="17">
        <v>0</v>
      </c>
      <c r="I8477" s="7" t="s">
        <v>142</v>
      </c>
      <c r="J8477" s="7">
        <v>5</v>
      </c>
      <c r="K8477" s="4">
        <v>1214</v>
      </c>
      <c r="L8477" s="5">
        <v>1214.0587</v>
      </c>
      <c r="M8477">
        <v>104267.57</v>
      </c>
      <c r="N8477" s="3">
        <v>1</v>
      </c>
      <c r="O8477" s="50" t="e">
        <f>INDEX([1]Dados!$M$2:$N$26779,MATCH($P8477,[1]Dados!$N$2:$N$26779,),2)</f>
        <v>#N/A</v>
      </c>
      <c r="P8477">
        <v>179884</v>
      </c>
      <c r="Q8477" s="1">
        <v>37029</v>
      </c>
      <c r="R8477" s="1">
        <v>37476</v>
      </c>
      <c r="S8477" t="s">
        <v>914</v>
      </c>
    </row>
    <row r="8478" spans="1:19" x14ac:dyDescent="0.2">
      <c r="A8478" s="7">
        <v>314170</v>
      </c>
      <c r="B8478" s="3">
        <v>48330</v>
      </c>
      <c r="C8478" s="3" t="s">
        <v>33</v>
      </c>
      <c r="D8478" s="2" t="s">
        <v>562</v>
      </c>
      <c r="E8478" s="3">
        <v>21</v>
      </c>
      <c r="F8478" s="17">
        <v>0</v>
      </c>
      <c r="G8478" s="17">
        <v>1</v>
      </c>
      <c r="H8478" s="17">
        <v>0</v>
      </c>
      <c r="I8478" s="7" t="s">
        <v>143</v>
      </c>
      <c r="J8478" s="7">
        <v>28</v>
      </c>
      <c r="K8478" s="4">
        <v>1214</v>
      </c>
      <c r="L8478" s="5">
        <v>1214.0589</v>
      </c>
      <c r="M8478">
        <v>205445.96</v>
      </c>
      <c r="N8478" s="3">
        <v>1</v>
      </c>
      <c r="O8478" s="50" t="e">
        <f>INDEX([1]Dados!$M$2:$N$26779,MATCH($P8478,[1]Dados!$N$2:$N$26779,),2)</f>
        <v>#N/A</v>
      </c>
      <c r="P8478">
        <v>181094</v>
      </c>
      <c r="Q8478" s="1">
        <v>37029</v>
      </c>
      <c r="R8478" s="1">
        <v>37476</v>
      </c>
      <c r="S8478" t="s">
        <v>915</v>
      </c>
    </row>
    <row r="8479" spans="1:19" x14ac:dyDescent="0.2">
      <c r="A8479" s="7">
        <v>314170</v>
      </c>
      <c r="B8479" s="3">
        <v>48330</v>
      </c>
      <c r="C8479" s="3" t="s">
        <v>33</v>
      </c>
      <c r="D8479" s="2" t="s">
        <v>562</v>
      </c>
      <c r="E8479" s="3">
        <v>21</v>
      </c>
      <c r="F8479" s="17">
        <v>0</v>
      </c>
      <c r="G8479" s="17">
        <v>1</v>
      </c>
      <c r="H8479" s="17">
        <v>0</v>
      </c>
      <c r="I8479" s="7" t="s">
        <v>2515</v>
      </c>
      <c r="J8479" s="7">
        <v>0</v>
      </c>
      <c r="K8479" s="4">
        <v>1293</v>
      </c>
      <c r="L8479" s="5">
        <v>1293.0592999999999</v>
      </c>
      <c r="M8479">
        <v>38440.58</v>
      </c>
      <c r="N8479" s="3">
        <v>1</v>
      </c>
      <c r="O8479" s="50" t="e">
        <f>INDEX([1]Dados!$M$2:$N$26779,MATCH($P8479,[1]Dados!$N$2:$N$26779,),2)</f>
        <v>#N/A</v>
      </c>
      <c r="P8479">
        <v>179537</v>
      </c>
      <c r="Q8479" s="1">
        <v>37029</v>
      </c>
      <c r="R8479" s="1">
        <v>37476</v>
      </c>
      <c r="S8479" t="s">
        <v>886</v>
      </c>
    </row>
    <row r="8480" spans="1:19" x14ac:dyDescent="0.2">
      <c r="A8480" s="7">
        <v>314170</v>
      </c>
      <c r="B8480" s="3">
        <v>48330</v>
      </c>
      <c r="C8480" s="3" t="s">
        <v>33</v>
      </c>
      <c r="D8480" s="2" t="s">
        <v>562</v>
      </c>
      <c r="E8480" s="3">
        <v>21</v>
      </c>
      <c r="F8480" s="17">
        <v>0</v>
      </c>
      <c r="G8480" s="17">
        <v>1</v>
      </c>
      <c r="H8480" s="17">
        <v>0</v>
      </c>
      <c r="I8480" s="7" t="s">
        <v>144</v>
      </c>
      <c r="J8480" s="7">
        <v>0</v>
      </c>
      <c r="K8480" s="4">
        <v>1293</v>
      </c>
      <c r="L8480" s="5">
        <v>1293.0592999999999</v>
      </c>
      <c r="M8480">
        <v>38440.58</v>
      </c>
      <c r="N8480" s="3">
        <v>1</v>
      </c>
      <c r="O8480" s="50" t="e">
        <f>INDEX([1]Dados!$M$2:$N$26779,MATCH($P8480,[1]Dados!$N$2:$N$26779,),2)</f>
        <v>#N/A</v>
      </c>
      <c r="P8480">
        <v>179537</v>
      </c>
      <c r="Q8480" s="1">
        <v>37029</v>
      </c>
      <c r="R8480" s="1">
        <v>37476</v>
      </c>
      <c r="S8480" t="s">
        <v>886</v>
      </c>
    </row>
    <row r="8481" spans="1:19" x14ac:dyDescent="0.2">
      <c r="A8481" s="7">
        <v>314960</v>
      </c>
      <c r="B8481" s="3">
        <v>49913</v>
      </c>
      <c r="C8481" s="3" t="s">
        <v>33</v>
      </c>
      <c r="D8481" s="2" t="s">
        <v>653</v>
      </c>
      <c r="E8481" s="3">
        <v>21</v>
      </c>
      <c r="F8481" s="17">
        <v>0</v>
      </c>
      <c r="G8481" s="17">
        <v>1</v>
      </c>
      <c r="H8481" s="17">
        <v>0</v>
      </c>
      <c r="I8481" s="7">
        <v>1.1000000000000001</v>
      </c>
      <c r="J8481" s="7">
        <v>18</v>
      </c>
      <c r="K8481" s="4">
        <v>1203</v>
      </c>
      <c r="L8481" s="5">
        <v>1203.0829000000001</v>
      </c>
      <c r="M8481">
        <v>12764.53</v>
      </c>
      <c r="N8481" s="33">
        <v>1</v>
      </c>
      <c r="O8481" s="50" t="e">
        <f>INDEX([1]Dados!$M$2:$N$26779,MATCH($P8481,[1]Dados!$N$2:$N$26779,),2)</f>
        <v>#N/A</v>
      </c>
      <c r="P8481">
        <v>179499</v>
      </c>
      <c r="Q8481" s="1">
        <v>37418</v>
      </c>
      <c r="R8481" s="1">
        <v>37443</v>
      </c>
      <c r="S8481" t="s">
        <v>1779</v>
      </c>
    </row>
    <row r="8482" spans="1:19" x14ac:dyDescent="0.2">
      <c r="A8482" s="7">
        <v>314960</v>
      </c>
      <c r="B8482" s="3">
        <v>49913</v>
      </c>
      <c r="C8482" s="3" t="s">
        <v>33</v>
      </c>
      <c r="D8482" s="2" t="s">
        <v>653</v>
      </c>
      <c r="E8482" s="3">
        <v>21</v>
      </c>
      <c r="F8482" s="17">
        <v>0</v>
      </c>
      <c r="G8482" s="17">
        <v>1</v>
      </c>
      <c r="H8482" s="17">
        <v>0</v>
      </c>
      <c r="I8482" s="7">
        <v>1.2</v>
      </c>
      <c r="J8482" s="7">
        <v>15</v>
      </c>
      <c r="K8482" s="4">
        <v>1203</v>
      </c>
      <c r="L8482" s="5">
        <v>1203.0829000000001</v>
      </c>
      <c r="M8482">
        <v>12764.53</v>
      </c>
      <c r="N8482" s="33">
        <v>1</v>
      </c>
      <c r="O8482" s="50" t="e">
        <f>INDEX([1]Dados!$M$2:$N$26779,MATCH($P8482,[1]Dados!$N$2:$N$26779,),2)</f>
        <v>#N/A</v>
      </c>
      <c r="P8482">
        <v>179499</v>
      </c>
      <c r="Q8482" s="1">
        <v>37418</v>
      </c>
      <c r="R8482" s="1">
        <v>37443</v>
      </c>
      <c r="S8482" t="s">
        <v>1779</v>
      </c>
    </row>
    <row r="8483" spans="1:19" x14ac:dyDescent="0.2">
      <c r="A8483" s="7">
        <v>314960</v>
      </c>
      <c r="B8483" s="3">
        <v>49913</v>
      </c>
      <c r="C8483" s="3" t="s">
        <v>33</v>
      </c>
      <c r="D8483" s="2" t="s">
        <v>653</v>
      </c>
      <c r="E8483" s="3">
        <v>21</v>
      </c>
      <c r="F8483" s="17">
        <v>0</v>
      </c>
      <c r="G8483" s="17">
        <v>1</v>
      </c>
      <c r="H8483" s="17">
        <v>0</v>
      </c>
      <c r="I8483" s="7">
        <v>2.1</v>
      </c>
      <c r="J8483" s="7">
        <v>25</v>
      </c>
      <c r="K8483" s="4">
        <v>1214</v>
      </c>
      <c r="L8483" s="5">
        <v>1214.0587</v>
      </c>
      <c r="M8483">
        <v>59377.5</v>
      </c>
      <c r="N8483" s="33">
        <v>1</v>
      </c>
      <c r="O8483" s="50" t="e">
        <f>INDEX([1]Dados!$M$2:$N$26779,MATCH($P8483,[1]Dados!$N$2:$N$26779,),2)</f>
        <v>#N/A</v>
      </c>
      <c r="P8483">
        <v>179885</v>
      </c>
      <c r="Q8483" s="1">
        <v>37418</v>
      </c>
      <c r="R8483" s="1">
        <v>37443</v>
      </c>
      <c r="S8483" t="s">
        <v>1784</v>
      </c>
    </row>
    <row r="8484" spans="1:19" x14ac:dyDescent="0.2">
      <c r="A8484" s="7">
        <v>314960</v>
      </c>
      <c r="B8484" s="3">
        <v>49913</v>
      </c>
      <c r="C8484" s="3" t="s">
        <v>33</v>
      </c>
      <c r="D8484" s="2" t="s">
        <v>653</v>
      </c>
      <c r="E8484" s="3">
        <v>21</v>
      </c>
      <c r="F8484" s="17">
        <v>0</v>
      </c>
      <c r="G8484" s="17">
        <v>1</v>
      </c>
      <c r="H8484" s="17">
        <v>0</v>
      </c>
      <c r="I8484" s="7">
        <v>2.2000000000000002</v>
      </c>
      <c r="J8484" s="7">
        <v>25</v>
      </c>
      <c r="K8484" s="4">
        <v>1214</v>
      </c>
      <c r="L8484" s="5">
        <v>1214.0587</v>
      </c>
      <c r="M8484">
        <v>59377.5</v>
      </c>
      <c r="N8484" s="33">
        <v>1</v>
      </c>
      <c r="O8484" s="50" t="e">
        <f>INDEX([1]Dados!$M$2:$N$26779,MATCH($P8484,[1]Dados!$N$2:$N$26779,),2)</f>
        <v>#N/A</v>
      </c>
      <c r="P8484">
        <v>179885</v>
      </c>
      <c r="Q8484" s="1">
        <v>37418</v>
      </c>
      <c r="R8484" s="1">
        <v>37443</v>
      </c>
      <c r="S8484" t="s">
        <v>1784</v>
      </c>
    </row>
    <row r="8485" spans="1:19" x14ac:dyDescent="0.2">
      <c r="A8485" s="7">
        <v>314960</v>
      </c>
      <c r="B8485" s="3">
        <v>49913</v>
      </c>
      <c r="C8485" s="3" t="s">
        <v>33</v>
      </c>
      <c r="D8485" s="2" t="s">
        <v>653</v>
      </c>
      <c r="E8485" s="3">
        <v>21</v>
      </c>
      <c r="F8485" s="17">
        <v>0</v>
      </c>
      <c r="G8485" s="17">
        <v>1</v>
      </c>
      <c r="H8485" s="17">
        <v>0</v>
      </c>
      <c r="I8485" s="7">
        <v>2.2999999999999998</v>
      </c>
      <c r="J8485" s="7">
        <v>25</v>
      </c>
      <c r="K8485" s="4">
        <v>1214</v>
      </c>
      <c r="L8485" s="5">
        <v>1214.0587</v>
      </c>
      <c r="M8485">
        <v>59377.5</v>
      </c>
      <c r="N8485" s="33">
        <v>1</v>
      </c>
      <c r="O8485" s="50" t="e">
        <f>INDEX([1]Dados!$M$2:$N$26779,MATCH($P8485,[1]Dados!$N$2:$N$26779,),2)</f>
        <v>#N/A</v>
      </c>
      <c r="P8485">
        <v>179885</v>
      </c>
      <c r="Q8485" s="1">
        <v>37418</v>
      </c>
      <c r="R8485" s="1">
        <v>37443</v>
      </c>
      <c r="S8485" t="s">
        <v>1784</v>
      </c>
    </row>
    <row r="8486" spans="1:19" x14ac:dyDescent="0.2">
      <c r="A8486" s="7">
        <v>314960</v>
      </c>
      <c r="B8486" s="3">
        <v>49913</v>
      </c>
      <c r="C8486" s="3" t="s">
        <v>33</v>
      </c>
      <c r="D8486" s="2" t="s">
        <v>653</v>
      </c>
      <c r="E8486" s="3">
        <v>21</v>
      </c>
      <c r="F8486" s="17">
        <v>0</v>
      </c>
      <c r="G8486" s="17">
        <v>1</v>
      </c>
      <c r="H8486" s="17">
        <v>0</v>
      </c>
      <c r="I8486" s="7">
        <v>2.4</v>
      </c>
      <c r="J8486" s="7">
        <v>15</v>
      </c>
      <c r="K8486" s="4">
        <v>1214</v>
      </c>
      <c r="L8486" s="5">
        <v>1214.0587</v>
      </c>
      <c r="M8486">
        <v>59377.5</v>
      </c>
      <c r="N8486" s="33">
        <v>1</v>
      </c>
      <c r="O8486" s="50" t="e">
        <f>INDEX([1]Dados!$M$2:$N$26779,MATCH($P8486,[1]Dados!$N$2:$N$26779,),2)</f>
        <v>#N/A</v>
      </c>
      <c r="P8486">
        <v>179885</v>
      </c>
      <c r="Q8486" s="1">
        <v>37418</v>
      </c>
      <c r="R8486" s="1">
        <v>37443</v>
      </c>
      <c r="S8486" t="s">
        <v>1784</v>
      </c>
    </row>
    <row r="8487" spans="1:19" x14ac:dyDescent="0.2">
      <c r="A8487" s="7">
        <v>314960</v>
      </c>
      <c r="B8487" s="3">
        <v>49913</v>
      </c>
      <c r="C8487" s="3" t="s">
        <v>33</v>
      </c>
      <c r="D8487" s="2" t="s">
        <v>653</v>
      </c>
      <c r="E8487" s="3">
        <v>21</v>
      </c>
      <c r="F8487" s="17">
        <v>0</v>
      </c>
      <c r="G8487" s="17">
        <v>1</v>
      </c>
      <c r="H8487" s="17">
        <v>0</v>
      </c>
      <c r="I8487" s="7">
        <v>2.5</v>
      </c>
      <c r="J8487" s="7">
        <v>15</v>
      </c>
      <c r="K8487" s="4">
        <v>1214</v>
      </c>
      <c r="L8487" s="5">
        <v>1214.0587</v>
      </c>
      <c r="M8487">
        <v>59377.5</v>
      </c>
      <c r="N8487" s="33">
        <v>1</v>
      </c>
      <c r="O8487" s="50" t="e">
        <f>INDEX([1]Dados!$M$2:$N$26779,MATCH($P8487,[1]Dados!$N$2:$N$26779,),2)</f>
        <v>#N/A</v>
      </c>
      <c r="P8487">
        <v>179885</v>
      </c>
      <c r="Q8487" s="1">
        <v>37418</v>
      </c>
      <c r="R8487" s="1">
        <v>37443</v>
      </c>
      <c r="S8487" t="s">
        <v>1784</v>
      </c>
    </row>
    <row r="8488" spans="1:19" x14ac:dyDescent="0.2">
      <c r="A8488" s="7">
        <v>314960</v>
      </c>
      <c r="B8488" s="3">
        <v>49913</v>
      </c>
      <c r="C8488" s="3" t="s">
        <v>33</v>
      </c>
      <c r="D8488" s="2" t="s">
        <v>653</v>
      </c>
      <c r="E8488" s="3">
        <v>21</v>
      </c>
      <c r="F8488" s="17">
        <v>0</v>
      </c>
      <c r="G8488" s="17">
        <v>1</v>
      </c>
      <c r="H8488" s="17">
        <v>0</v>
      </c>
      <c r="I8488" s="7">
        <v>2.6</v>
      </c>
      <c r="J8488" s="7">
        <v>7</v>
      </c>
      <c r="K8488" s="4">
        <v>1214</v>
      </c>
      <c r="L8488" s="5">
        <v>1214.0587</v>
      </c>
      <c r="M8488">
        <v>59377.5</v>
      </c>
      <c r="N8488" s="33">
        <v>1</v>
      </c>
      <c r="O8488" s="50" t="e">
        <f>INDEX([1]Dados!$M$2:$N$26779,MATCH($P8488,[1]Dados!$N$2:$N$26779,),2)</f>
        <v>#N/A</v>
      </c>
      <c r="P8488">
        <v>179885</v>
      </c>
      <c r="Q8488" s="1">
        <v>37418</v>
      </c>
      <c r="R8488" s="1">
        <v>37443</v>
      </c>
      <c r="S8488" t="s">
        <v>1784</v>
      </c>
    </row>
    <row r="8489" spans="1:19" x14ac:dyDescent="0.2">
      <c r="A8489" s="7">
        <v>314960</v>
      </c>
      <c r="B8489" s="3">
        <v>49913</v>
      </c>
      <c r="C8489" s="3" t="s">
        <v>33</v>
      </c>
      <c r="D8489" s="2" t="s">
        <v>653</v>
      </c>
      <c r="E8489" s="3">
        <v>21</v>
      </c>
      <c r="F8489" s="17">
        <v>0</v>
      </c>
      <c r="G8489" s="17">
        <v>1</v>
      </c>
      <c r="H8489" s="17">
        <v>0</v>
      </c>
      <c r="I8489" s="7">
        <v>2.7</v>
      </c>
      <c r="J8489" s="7">
        <v>11</v>
      </c>
      <c r="K8489" s="4">
        <v>1214</v>
      </c>
      <c r="L8489" s="5">
        <v>1214.0587</v>
      </c>
      <c r="M8489">
        <v>59377.5</v>
      </c>
      <c r="N8489" s="33">
        <v>1</v>
      </c>
      <c r="O8489" s="50" t="e">
        <f>INDEX([1]Dados!$M$2:$N$26779,MATCH($P8489,[1]Dados!$N$2:$N$26779,),2)</f>
        <v>#N/A</v>
      </c>
      <c r="P8489">
        <v>179885</v>
      </c>
      <c r="Q8489" s="1">
        <v>37418</v>
      </c>
      <c r="R8489" s="1">
        <v>37443</v>
      </c>
      <c r="S8489" t="s">
        <v>1784</v>
      </c>
    </row>
    <row r="8490" spans="1:19" x14ac:dyDescent="0.2">
      <c r="A8490" s="7">
        <v>314960</v>
      </c>
      <c r="B8490" s="3">
        <v>49913</v>
      </c>
      <c r="C8490" s="3" t="s">
        <v>33</v>
      </c>
      <c r="D8490" s="2" t="s">
        <v>653</v>
      </c>
      <c r="E8490" s="3">
        <v>21</v>
      </c>
      <c r="F8490" s="17">
        <v>0</v>
      </c>
      <c r="G8490" s="17">
        <v>1</v>
      </c>
      <c r="H8490" s="17">
        <v>0</v>
      </c>
      <c r="I8490" s="7">
        <v>2.11</v>
      </c>
      <c r="J8490" s="7">
        <v>7</v>
      </c>
      <c r="K8490" s="4">
        <v>1214</v>
      </c>
      <c r="L8490" s="5">
        <v>1214.0589</v>
      </c>
      <c r="M8490">
        <v>100580</v>
      </c>
      <c r="N8490" s="33">
        <v>1</v>
      </c>
      <c r="O8490" s="50" t="e">
        <f>INDEX([1]Dados!$M$2:$N$26779,MATCH($P8490,[1]Dados!$N$2:$N$26779,),2)</f>
        <v>#N/A</v>
      </c>
      <c r="P8490">
        <v>181108</v>
      </c>
      <c r="Q8490" s="1">
        <v>37418</v>
      </c>
      <c r="R8490" s="1">
        <v>37443</v>
      </c>
      <c r="S8490" t="s">
        <v>1785</v>
      </c>
    </row>
    <row r="8491" spans="1:19" x14ac:dyDescent="0.2">
      <c r="A8491" s="7">
        <v>314960</v>
      </c>
      <c r="B8491" s="3">
        <v>49913</v>
      </c>
      <c r="C8491" s="3" t="s">
        <v>33</v>
      </c>
      <c r="D8491" s="2" t="s">
        <v>653</v>
      </c>
      <c r="E8491" s="3">
        <v>21</v>
      </c>
      <c r="F8491" s="17">
        <v>0</v>
      </c>
      <c r="G8491" s="17">
        <v>1</v>
      </c>
      <c r="H8491" s="17">
        <v>0</v>
      </c>
      <c r="I8491" s="7">
        <v>2.12</v>
      </c>
      <c r="J8491" s="7">
        <v>25</v>
      </c>
      <c r="K8491" s="4">
        <v>1214</v>
      </c>
      <c r="L8491" s="5">
        <v>1214.0589</v>
      </c>
      <c r="M8491">
        <v>100580</v>
      </c>
      <c r="N8491" s="33">
        <v>1</v>
      </c>
      <c r="O8491" s="50" t="e">
        <f>INDEX([1]Dados!$M$2:$N$26779,MATCH($P8491,[1]Dados!$N$2:$N$26779,),2)</f>
        <v>#N/A</v>
      </c>
      <c r="P8491">
        <v>181108</v>
      </c>
      <c r="Q8491" s="1">
        <v>37418</v>
      </c>
      <c r="R8491" s="1">
        <v>37443</v>
      </c>
      <c r="S8491" t="s">
        <v>1785</v>
      </c>
    </row>
    <row r="8492" spans="1:19" x14ac:dyDescent="0.2">
      <c r="A8492" s="7">
        <v>314960</v>
      </c>
      <c r="B8492" s="3">
        <v>49913</v>
      </c>
      <c r="C8492" s="3" t="s">
        <v>33</v>
      </c>
      <c r="D8492" s="2" t="s">
        <v>653</v>
      </c>
      <c r="E8492" s="3">
        <v>21</v>
      </c>
      <c r="F8492" s="17">
        <v>0</v>
      </c>
      <c r="G8492" s="17">
        <v>1</v>
      </c>
      <c r="H8492" s="17">
        <v>0</v>
      </c>
      <c r="I8492" s="7">
        <v>2.13</v>
      </c>
      <c r="J8492" s="7">
        <v>28</v>
      </c>
      <c r="K8492" s="4">
        <v>1214</v>
      </c>
      <c r="L8492" s="5">
        <v>1214.0589</v>
      </c>
      <c r="M8492">
        <v>100580</v>
      </c>
      <c r="N8492" s="33">
        <v>1</v>
      </c>
      <c r="O8492" s="50" t="e">
        <f>INDEX([1]Dados!$M$2:$N$26779,MATCH($P8492,[1]Dados!$N$2:$N$26779,),2)</f>
        <v>#N/A</v>
      </c>
      <c r="P8492">
        <v>181108</v>
      </c>
      <c r="Q8492" s="1">
        <v>37418</v>
      </c>
      <c r="R8492" s="1">
        <v>37443</v>
      </c>
      <c r="S8492" t="s">
        <v>1785</v>
      </c>
    </row>
    <row r="8493" spans="1:19" x14ac:dyDescent="0.2">
      <c r="A8493" s="7">
        <v>314960</v>
      </c>
      <c r="B8493" s="3">
        <v>49913</v>
      </c>
      <c r="C8493" s="3" t="s">
        <v>33</v>
      </c>
      <c r="D8493" s="2" t="s">
        <v>653</v>
      </c>
      <c r="E8493" s="3">
        <v>21</v>
      </c>
      <c r="F8493" s="17">
        <v>0</v>
      </c>
      <c r="G8493" s="17">
        <v>1</v>
      </c>
      <c r="H8493" s="17">
        <v>0</v>
      </c>
      <c r="I8493" s="7">
        <v>2.14</v>
      </c>
      <c r="J8493" s="7">
        <v>25</v>
      </c>
      <c r="K8493" s="4">
        <v>1214</v>
      </c>
      <c r="L8493" s="5">
        <v>1214.0589</v>
      </c>
      <c r="M8493">
        <v>100580</v>
      </c>
      <c r="N8493" s="33">
        <v>1</v>
      </c>
      <c r="O8493" s="50" t="e">
        <f>INDEX([1]Dados!$M$2:$N$26779,MATCH($P8493,[1]Dados!$N$2:$N$26779,),2)</f>
        <v>#N/A</v>
      </c>
      <c r="P8493">
        <v>181108</v>
      </c>
      <c r="Q8493" s="1">
        <v>37418</v>
      </c>
      <c r="R8493" s="1">
        <v>37443</v>
      </c>
      <c r="S8493" t="s">
        <v>1785</v>
      </c>
    </row>
    <row r="8494" spans="1:19" x14ac:dyDescent="0.2">
      <c r="A8494" s="7">
        <v>314960</v>
      </c>
      <c r="B8494" s="3">
        <v>49913</v>
      </c>
      <c r="C8494" s="3" t="s">
        <v>33</v>
      </c>
      <c r="D8494" s="2" t="s">
        <v>653</v>
      </c>
      <c r="E8494" s="3">
        <v>21</v>
      </c>
      <c r="F8494" s="17">
        <v>0</v>
      </c>
      <c r="G8494" s="17">
        <v>1</v>
      </c>
      <c r="H8494" s="17">
        <v>0</v>
      </c>
      <c r="I8494" s="7">
        <v>2.1</v>
      </c>
      <c r="J8494" s="7">
        <v>25</v>
      </c>
      <c r="K8494" s="4">
        <v>1214</v>
      </c>
      <c r="L8494" s="5">
        <v>1214.8580999999999</v>
      </c>
      <c r="M8494">
        <v>80000</v>
      </c>
      <c r="N8494" s="33">
        <v>1</v>
      </c>
      <c r="O8494" s="50" t="e">
        <f>INDEX([1]Dados!$M$2:$N$26779,MATCH($P8494,[1]Dados!$N$2:$N$26779,),2)</f>
        <v>#N/A</v>
      </c>
      <c r="P8494">
        <v>179726</v>
      </c>
      <c r="Q8494" s="1">
        <v>37418</v>
      </c>
      <c r="R8494" s="1">
        <v>37443</v>
      </c>
      <c r="S8494" t="s">
        <v>1817</v>
      </c>
    </row>
    <row r="8495" spans="1:19" x14ac:dyDescent="0.2">
      <c r="A8495" s="7">
        <v>314960</v>
      </c>
      <c r="B8495" s="3">
        <v>49913</v>
      </c>
      <c r="C8495" s="3" t="s">
        <v>33</v>
      </c>
      <c r="D8495" s="2" t="s">
        <v>653</v>
      </c>
      <c r="E8495" s="3">
        <v>21</v>
      </c>
      <c r="F8495" s="17">
        <v>0</v>
      </c>
      <c r="G8495" s="17">
        <v>1</v>
      </c>
      <c r="H8495" s="17">
        <v>0</v>
      </c>
      <c r="I8495" s="7">
        <v>2.8</v>
      </c>
      <c r="J8495" s="7">
        <v>24</v>
      </c>
      <c r="K8495" s="4">
        <v>1214</v>
      </c>
      <c r="L8495" s="5">
        <v>1214.8580999999999</v>
      </c>
      <c r="M8495">
        <v>80000</v>
      </c>
      <c r="N8495" s="33">
        <v>1</v>
      </c>
      <c r="O8495" s="50" t="e">
        <f>INDEX([1]Dados!$M$2:$N$26779,MATCH($P8495,[1]Dados!$N$2:$N$26779,),2)</f>
        <v>#N/A</v>
      </c>
      <c r="P8495">
        <v>179726</v>
      </c>
      <c r="Q8495" s="1">
        <v>37418</v>
      </c>
      <c r="R8495" s="1">
        <v>37443</v>
      </c>
      <c r="S8495" t="s">
        <v>1817</v>
      </c>
    </row>
    <row r="8496" spans="1:19" x14ac:dyDescent="0.2">
      <c r="A8496" s="7">
        <v>314960</v>
      </c>
      <c r="B8496" s="3">
        <v>49913</v>
      </c>
      <c r="C8496" s="3" t="s">
        <v>33</v>
      </c>
      <c r="D8496" s="2" t="s">
        <v>653</v>
      </c>
      <c r="E8496" s="3">
        <v>21</v>
      </c>
      <c r="F8496" s="17">
        <v>0</v>
      </c>
      <c r="G8496" s="17">
        <v>1</v>
      </c>
      <c r="H8496" s="17">
        <v>0</v>
      </c>
      <c r="I8496" s="7">
        <v>2.9</v>
      </c>
      <c r="J8496" s="7">
        <v>18</v>
      </c>
      <c r="K8496" s="4">
        <v>1214</v>
      </c>
      <c r="L8496" s="5">
        <v>1214.8580999999999</v>
      </c>
      <c r="M8496">
        <v>80000</v>
      </c>
      <c r="N8496" s="33">
        <v>1</v>
      </c>
      <c r="O8496" s="50" t="e">
        <f>INDEX([1]Dados!$M$2:$N$26779,MATCH($P8496,[1]Dados!$N$2:$N$26779,),2)</f>
        <v>#N/A</v>
      </c>
      <c r="P8496">
        <v>179726</v>
      </c>
      <c r="Q8496" s="1">
        <v>37418</v>
      </c>
      <c r="R8496" s="1">
        <v>37443</v>
      </c>
      <c r="S8496" t="s">
        <v>1817</v>
      </c>
    </row>
    <row r="8497" spans="1:19" x14ac:dyDescent="0.2">
      <c r="A8497" s="7">
        <v>314960</v>
      </c>
      <c r="B8497" s="3">
        <v>49913</v>
      </c>
      <c r="C8497" s="3" t="s">
        <v>33</v>
      </c>
      <c r="D8497" s="2" t="s">
        <v>653</v>
      </c>
      <c r="E8497" s="3">
        <v>21</v>
      </c>
      <c r="F8497" s="17">
        <v>0</v>
      </c>
      <c r="G8497" s="17">
        <v>1</v>
      </c>
      <c r="H8497" s="17">
        <v>0</v>
      </c>
      <c r="I8497" s="7">
        <v>3.1</v>
      </c>
      <c r="J8497" s="7">
        <v>22</v>
      </c>
      <c r="K8497" s="4">
        <v>1293</v>
      </c>
      <c r="L8497" s="5">
        <v>1293.0592999999999</v>
      </c>
      <c r="M8497">
        <v>18241</v>
      </c>
      <c r="N8497" s="33">
        <v>1</v>
      </c>
      <c r="O8497" s="50" t="e">
        <f>INDEX([1]Dados!$M$2:$N$26779,MATCH($P8497,[1]Dados!$N$2:$N$26779,),2)</f>
        <v>#N/A</v>
      </c>
      <c r="P8497">
        <v>179538</v>
      </c>
      <c r="Q8497" s="1">
        <v>37418</v>
      </c>
      <c r="R8497" s="1">
        <v>37443</v>
      </c>
      <c r="S8497" t="s">
        <v>1783</v>
      </c>
    </row>
    <row r="8498" spans="1:19" x14ac:dyDescent="0.2">
      <c r="A8498" s="7">
        <v>314960</v>
      </c>
      <c r="B8498" s="3">
        <v>49913</v>
      </c>
      <c r="C8498" s="3" t="s">
        <v>33</v>
      </c>
      <c r="D8498" s="2" t="s">
        <v>653</v>
      </c>
      <c r="E8498" s="3">
        <v>21</v>
      </c>
      <c r="F8498" s="17">
        <v>0</v>
      </c>
      <c r="G8498" s="17">
        <v>1</v>
      </c>
      <c r="H8498" s="17">
        <v>0</v>
      </c>
      <c r="I8498" s="7">
        <v>3.2</v>
      </c>
      <c r="J8498" s="7">
        <v>20</v>
      </c>
      <c r="K8498" s="4">
        <v>1293</v>
      </c>
      <c r="L8498" s="5">
        <v>1293.0592999999999</v>
      </c>
      <c r="M8498">
        <v>18241</v>
      </c>
      <c r="N8498" s="33">
        <v>1</v>
      </c>
      <c r="O8498" s="50" t="e">
        <f>INDEX([1]Dados!$M$2:$N$26779,MATCH($P8498,[1]Dados!$N$2:$N$26779,),2)</f>
        <v>#N/A</v>
      </c>
      <c r="P8498">
        <v>179538</v>
      </c>
      <c r="Q8498" s="1">
        <v>37418</v>
      </c>
      <c r="R8498" s="1">
        <v>37443</v>
      </c>
      <c r="S8498" t="s">
        <v>1783</v>
      </c>
    </row>
    <row r="8499" spans="1:19" x14ac:dyDescent="0.2">
      <c r="A8499" s="7">
        <v>314960</v>
      </c>
      <c r="B8499" s="3">
        <v>49913</v>
      </c>
      <c r="C8499" s="3" t="s">
        <v>33</v>
      </c>
      <c r="D8499" s="2" t="s">
        <v>653</v>
      </c>
      <c r="E8499" s="3">
        <v>21</v>
      </c>
      <c r="F8499" s="17">
        <v>0</v>
      </c>
      <c r="G8499" s="17">
        <v>1</v>
      </c>
      <c r="H8499" s="17">
        <v>0</v>
      </c>
      <c r="I8499" s="7">
        <v>3.3</v>
      </c>
      <c r="J8499" s="7">
        <v>0</v>
      </c>
      <c r="K8499" s="4">
        <v>1293</v>
      </c>
      <c r="L8499" s="5">
        <v>1293.0592999999999</v>
      </c>
      <c r="M8499">
        <v>18241</v>
      </c>
      <c r="N8499" s="33">
        <v>1</v>
      </c>
      <c r="O8499" s="50" t="e">
        <f>INDEX([1]Dados!$M$2:$N$26779,MATCH($P8499,[1]Dados!$N$2:$N$26779,),2)</f>
        <v>#N/A</v>
      </c>
      <c r="P8499">
        <v>179538</v>
      </c>
      <c r="Q8499" s="1">
        <v>37418</v>
      </c>
      <c r="R8499" s="1">
        <v>37443</v>
      </c>
      <c r="S8499" t="s">
        <v>1783</v>
      </c>
    </row>
    <row r="8500" spans="1:19" x14ac:dyDescent="0.2">
      <c r="A8500" s="7">
        <v>316690</v>
      </c>
      <c r="B8500" s="3">
        <v>53376</v>
      </c>
      <c r="C8500" s="3" t="s">
        <v>33</v>
      </c>
      <c r="D8500" s="2" t="s">
        <v>796</v>
      </c>
      <c r="E8500" s="3">
        <v>21</v>
      </c>
      <c r="F8500" s="17">
        <v>0</v>
      </c>
      <c r="G8500" s="17">
        <v>1</v>
      </c>
      <c r="H8500" s="17">
        <v>0</v>
      </c>
      <c r="I8500" s="7">
        <v>1.1000000000000001</v>
      </c>
      <c r="J8500" s="7">
        <v>33</v>
      </c>
      <c r="K8500" s="4">
        <v>119</v>
      </c>
      <c r="L8500" s="5">
        <v>119.5528</v>
      </c>
      <c r="M8500">
        <v>88555</v>
      </c>
      <c r="N8500" s="3">
        <v>1</v>
      </c>
      <c r="O8500" s="50" t="e">
        <f>INDEX([1]Dados!$M$2:$N$26779,MATCH($P8500,[1]Dados!$N$2:$N$26779,),2)</f>
        <v>#N/A</v>
      </c>
      <c r="P8500">
        <v>179443</v>
      </c>
      <c r="Q8500" s="1">
        <v>37394</v>
      </c>
      <c r="R8500" s="1">
        <v>37461</v>
      </c>
      <c r="S8500" t="s">
        <v>1717</v>
      </c>
    </row>
    <row r="8501" spans="1:19" x14ac:dyDescent="0.2">
      <c r="A8501" s="7">
        <v>316690</v>
      </c>
      <c r="B8501" s="3">
        <v>53376</v>
      </c>
      <c r="C8501" s="3" t="s">
        <v>33</v>
      </c>
      <c r="D8501" s="2" t="s">
        <v>796</v>
      </c>
      <c r="E8501" s="3">
        <v>21</v>
      </c>
      <c r="F8501" s="17">
        <v>0</v>
      </c>
      <c r="G8501" s="17">
        <v>1</v>
      </c>
      <c r="H8501" s="17">
        <v>0</v>
      </c>
      <c r="I8501" s="7">
        <v>2.1</v>
      </c>
      <c r="J8501" s="7">
        <v>18</v>
      </c>
      <c r="K8501" s="4">
        <v>1203</v>
      </c>
      <c r="L8501" s="5">
        <v>1203.0829000000001</v>
      </c>
      <c r="M8501">
        <v>30319.71</v>
      </c>
      <c r="N8501" s="3">
        <v>1</v>
      </c>
      <c r="O8501" s="50" t="e">
        <f>INDEX([1]Dados!$M$2:$N$26779,MATCH($P8501,[1]Dados!$N$2:$N$26779,),2)</f>
        <v>#N/A</v>
      </c>
      <c r="P8501">
        <v>179502</v>
      </c>
      <c r="Q8501" s="1">
        <v>37394</v>
      </c>
      <c r="R8501" s="1">
        <v>37461</v>
      </c>
      <c r="S8501" t="s">
        <v>1513</v>
      </c>
    </row>
    <row r="8502" spans="1:19" x14ac:dyDescent="0.2">
      <c r="A8502" s="7">
        <v>316690</v>
      </c>
      <c r="B8502" s="3">
        <v>53376</v>
      </c>
      <c r="C8502" s="3" t="s">
        <v>33</v>
      </c>
      <c r="D8502" s="2" t="s">
        <v>796</v>
      </c>
      <c r="E8502" s="3">
        <v>21</v>
      </c>
      <c r="F8502" s="17">
        <v>0</v>
      </c>
      <c r="G8502" s="17">
        <v>1</v>
      </c>
      <c r="H8502" s="17">
        <v>0</v>
      </c>
      <c r="I8502" s="7">
        <v>3.1</v>
      </c>
      <c r="J8502" s="7">
        <v>2</v>
      </c>
      <c r="K8502" s="4">
        <v>1214</v>
      </c>
      <c r="L8502" s="5">
        <v>1214.0587</v>
      </c>
      <c r="M8502">
        <v>136076.72</v>
      </c>
      <c r="N8502" s="3">
        <v>1</v>
      </c>
      <c r="O8502" s="50" t="e">
        <f>INDEX([1]Dados!$M$2:$N$26779,MATCH($P8502,[1]Dados!$N$2:$N$26779,),2)</f>
        <v>#N/A</v>
      </c>
      <c r="P8502">
        <v>179888</v>
      </c>
      <c r="Q8502" s="1">
        <v>37394</v>
      </c>
      <c r="R8502" s="1">
        <v>37461</v>
      </c>
      <c r="S8502" t="s">
        <v>914</v>
      </c>
    </row>
    <row r="8503" spans="1:19" x14ac:dyDescent="0.2">
      <c r="A8503" s="7">
        <v>316690</v>
      </c>
      <c r="B8503" s="3">
        <v>53376</v>
      </c>
      <c r="C8503" s="3" t="s">
        <v>33</v>
      </c>
      <c r="D8503" s="2" t="s">
        <v>796</v>
      </c>
      <c r="E8503" s="3">
        <v>21</v>
      </c>
      <c r="F8503" s="17">
        <v>0</v>
      </c>
      <c r="G8503" s="17">
        <v>1</v>
      </c>
      <c r="H8503" s="17">
        <v>0</v>
      </c>
      <c r="I8503" s="7" t="s">
        <v>3</v>
      </c>
      <c r="J8503" s="7">
        <v>0</v>
      </c>
      <c r="K8503" s="4">
        <v>1214</v>
      </c>
      <c r="L8503" s="5">
        <v>1214.0589</v>
      </c>
      <c r="M8503">
        <v>84800</v>
      </c>
      <c r="N8503" s="3">
        <v>1</v>
      </c>
      <c r="O8503" s="50" t="e">
        <f>INDEX([1]Dados!$M$2:$N$26779,MATCH($P8503,[1]Dados!$N$2:$N$26779,),2)</f>
        <v>#N/A</v>
      </c>
      <c r="P8503" s="8">
        <v>181117</v>
      </c>
      <c r="Q8503" s="1">
        <v>37394</v>
      </c>
      <c r="R8503" s="1">
        <v>37461</v>
      </c>
      <c r="S8503" t="s">
        <v>2134</v>
      </c>
    </row>
    <row r="8504" spans="1:19" x14ac:dyDescent="0.2">
      <c r="A8504" s="7">
        <v>316690</v>
      </c>
      <c r="B8504" s="3">
        <v>53376</v>
      </c>
      <c r="C8504" s="3" t="s">
        <v>33</v>
      </c>
      <c r="D8504" s="2" t="s">
        <v>796</v>
      </c>
      <c r="E8504" s="3">
        <v>21</v>
      </c>
      <c r="F8504" s="17">
        <v>0</v>
      </c>
      <c r="G8504" s="17">
        <v>1</v>
      </c>
      <c r="H8504" s="17">
        <v>0</v>
      </c>
      <c r="I8504" s="7" t="s">
        <v>3</v>
      </c>
      <c r="J8504" s="7">
        <v>0</v>
      </c>
      <c r="K8504" s="4">
        <v>1214</v>
      </c>
      <c r="L8504" s="5">
        <v>1214.8580999999999</v>
      </c>
      <c r="M8504">
        <v>61800</v>
      </c>
      <c r="N8504" s="3">
        <v>1</v>
      </c>
      <c r="O8504" s="50" t="e">
        <f>INDEX([1]Dados!$M$2:$N$26779,MATCH($P8504,[1]Dados!$N$2:$N$26779,),2)</f>
        <v>#N/A</v>
      </c>
      <c r="P8504">
        <v>179709</v>
      </c>
      <c r="Q8504" s="1">
        <v>37394</v>
      </c>
      <c r="R8504" s="1">
        <v>37461</v>
      </c>
      <c r="S8504" t="s">
        <v>887</v>
      </c>
    </row>
    <row r="8505" spans="1:19" x14ac:dyDescent="0.2">
      <c r="A8505" s="7">
        <v>316690</v>
      </c>
      <c r="B8505" s="3">
        <v>53376</v>
      </c>
      <c r="C8505" s="3" t="s">
        <v>33</v>
      </c>
      <c r="D8505" s="2" t="s">
        <v>796</v>
      </c>
      <c r="E8505" s="3">
        <v>21</v>
      </c>
      <c r="F8505" s="17">
        <v>0</v>
      </c>
      <c r="G8505" s="17">
        <v>1</v>
      </c>
      <c r="H8505" s="17">
        <v>0</v>
      </c>
      <c r="I8505" s="7">
        <v>3.2</v>
      </c>
      <c r="J8505" s="7">
        <v>15</v>
      </c>
      <c r="K8505" s="4">
        <v>1214</v>
      </c>
      <c r="L8505" s="5">
        <v>1214.8580999999999</v>
      </c>
      <c r="M8505">
        <v>82400</v>
      </c>
      <c r="N8505" s="3">
        <v>1</v>
      </c>
      <c r="O8505" s="50" t="e">
        <f>INDEX([1]Dados!$M$2:$N$26779,MATCH($P8505,[1]Dados!$N$2:$N$26779,),2)</f>
        <v>#N/A</v>
      </c>
      <c r="P8505">
        <v>179710</v>
      </c>
      <c r="Q8505" s="1">
        <v>37394</v>
      </c>
      <c r="R8505" s="1">
        <v>37461</v>
      </c>
      <c r="S8505" t="s">
        <v>887</v>
      </c>
    </row>
    <row r="8506" spans="1:19" x14ac:dyDescent="0.2">
      <c r="A8506" s="7">
        <v>316690</v>
      </c>
      <c r="B8506" s="3">
        <v>53376</v>
      </c>
      <c r="C8506" s="3" t="s">
        <v>33</v>
      </c>
      <c r="D8506" s="2" t="s">
        <v>796</v>
      </c>
      <c r="E8506" s="3">
        <v>21</v>
      </c>
      <c r="F8506" s="17">
        <v>0</v>
      </c>
      <c r="G8506" s="17">
        <v>1</v>
      </c>
      <c r="H8506" s="17">
        <v>0</v>
      </c>
      <c r="I8506" s="7">
        <v>4.0999999999999996</v>
      </c>
      <c r="J8506" s="7">
        <v>22</v>
      </c>
      <c r="K8506" s="4">
        <v>1293</v>
      </c>
      <c r="L8506" s="5">
        <v>1293.0592999999999</v>
      </c>
      <c r="M8506">
        <v>15433.6</v>
      </c>
      <c r="N8506" s="3">
        <v>1</v>
      </c>
      <c r="O8506" s="50" t="e">
        <f>INDEX([1]Dados!$M$2:$N$26779,MATCH($P8506,[1]Dados!$N$2:$N$26779,),2)</f>
        <v>#N/A</v>
      </c>
      <c r="P8506">
        <v>179541</v>
      </c>
      <c r="Q8506" s="1">
        <v>37394</v>
      </c>
      <c r="R8506" s="1">
        <v>37461</v>
      </c>
      <c r="S8506" t="s">
        <v>886</v>
      </c>
    </row>
    <row r="8507" spans="1:19" x14ac:dyDescent="0.2">
      <c r="A8507" s="7">
        <v>316690</v>
      </c>
      <c r="B8507" s="3">
        <v>53376</v>
      </c>
      <c r="C8507" s="3" t="s">
        <v>33</v>
      </c>
      <c r="D8507" s="2" t="s">
        <v>796</v>
      </c>
      <c r="E8507" s="3">
        <v>21</v>
      </c>
      <c r="F8507" s="17">
        <v>0</v>
      </c>
      <c r="G8507" s="17">
        <v>1</v>
      </c>
      <c r="H8507" s="17">
        <v>0</v>
      </c>
      <c r="I8507" s="7">
        <v>4.2</v>
      </c>
      <c r="J8507" s="7">
        <v>0</v>
      </c>
      <c r="K8507" s="4">
        <v>1293</v>
      </c>
      <c r="L8507" s="5">
        <v>1293.0592999999999</v>
      </c>
      <c r="M8507">
        <v>15433.6</v>
      </c>
      <c r="N8507" s="3">
        <v>1</v>
      </c>
      <c r="O8507" s="50" t="e">
        <f>INDEX([1]Dados!$M$2:$N$26779,MATCH($P8507,[1]Dados!$N$2:$N$26779,),2)</f>
        <v>#N/A</v>
      </c>
      <c r="P8507">
        <v>179541</v>
      </c>
      <c r="Q8507" s="1">
        <v>37394</v>
      </c>
      <c r="R8507" s="1">
        <v>37461</v>
      </c>
      <c r="S8507" t="s">
        <v>886</v>
      </c>
    </row>
    <row r="8508" spans="1:19" x14ac:dyDescent="0.2">
      <c r="A8508" s="7">
        <v>500625</v>
      </c>
      <c r="B8508" s="3">
        <v>55042</v>
      </c>
      <c r="C8508" s="3" t="s">
        <v>42</v>
      </c>
      <c r="D8508" s="2" t="s">
        <v>613</v>
      </c>
      <c r="E8508" s="3">
        <v>21</v>
      </c>
      <c r="F8508" s="17">
        <v>0</v>
      </c>
      <c r="G8508" s="17">
        <v>1</v>
      </c>
      <c r="H8508" s="17">
        <v>0</v>
      </c>
      <c r="I8508" s="7">
        <v>1.1000000000000001</v>
      </c>
      <c r="J8508" s="7">
        <v>15</v>
      </c>
      <c r="K8508" s="4">
        <v>1203</v>
      </c>
      <c r="L8508" s="5">
        <v>1203.0829000000001</v>
      </c>
      <c r="M8508">
        <v>5537.54</v>
      </c>
      <c r="N8508" s="3">
        <v>1</v>
      </c>
      <c r="O8508" s="50" t="e">
        <f>INDEX([1]Dados!$M$2:$N$26779,MATCH($P8508,[1]Dados!$N$2:$N$26779,),2)</f>
        <v>#N/A</v>
      </c>
      <c r="P8508">
        <v>179503</v>
      </c>
      <c r="Q8508" s="1">
        <v>37439</v>
      </c>
      <c r="R8508" s="1">
        <v>37476</v>
      </c>
      <c r="S8508" t="s">
        <v>1513</v>
      </c>
    </row>
    <row r="8509" spans="1:19" x14ac:dyDescent="0.2">
      <c r="A8509" s="7">
        <v>500625</v>
      </c>
      <c r="B8509" s="3">
        <v>55042</v>
      </c>
      <c r="C8509" s="3" t="s">
        <v>42</v>
      </c>
      <c r="D8509" s="2" t="s">
        <v>613</v>
      </c>
      <c r="E8509" s="3">
        <v>21</v>
      </c>
      <c r="F8509" s="17">
        <v>0</v>
      </c>
      <c r="G8509" s="17">
        <v>1</v>
      </c>
      <c r="H8509" s="17">
        <v>0</v>
      </c>
      <c r="I8509" s="7">
        <v>2.1</v>
      </c>
      <c r="J8509" s="7">
        <v>15</v>
      </c>
      <c r="K8509" s="4">
        <v>1214</v>
      </c>
      <c r="L8509" s="5">
        <v>1214.0587</v>
      </c>
      <c r="M8509">
        <v>52086.33</v>
      </c>
      <c r="N8509" s="3">
        <v>1</v>
      </c>
      <c r="O8509" s="50" t="e">
        <f>INDEX([1]Dados!$M$2:$N$26779,MATCH($P8509,[1]Dados!$N$2:$N$26779,),2)</f>
        <v>#N/A</v>
      </c>
      <c r="P8509">
        <v>179889</v>
      </c>
      <c r="Q8509" s="1">
        <v>37439</v>
      </c>
      <c r="R8509" s="1">
        <v>37476</v>
      </c>
      <c r="S8509" t="s">
        <v>914</v>
      </c>
    </row>
    <row r="8510" spans="1:19" x14ac:dyDescent="0.2">
      <c r="A8510" s="7">
        <v>500625</v>
      </c>
      <c r="B8510" s="3">
        <v>55042</v>
      </c>
      <c r="C8510" s="3" t="s">
        <v>42</v>
      </c>
      <c r="D8510" s="2" t="s">
        <v>613</v>
      </c>
      <c r="E8510" s="3">
        <v>21</v>
      </c>
      <c r="F8510" s="17">
        <v>0</v>
      </c>
      <c r="G8510" s="17">
        <v>1</v>
      </c>
      <c r="H8510" s="17">
        <v>0</v>
      </c>
      <c r="I8510" s="7">
        <v>2.2000000000000002</v>
      </c>
      <c r="J8510" s="7">
        <v>9</v>
      </c>
      <c r="K8510" s="4">
        <v>1214</v>
      </c>
      <c r="L8510" s="5">
        <v>1214.0587</v>
      </c>
      <c r="M8510">
        <v>52086.33</v>
      </c>
      <c r="N8510" s="3">
        <v>1</v>
      </c>
      <c r="O8510" s="50" t="e">
        <f>INDEX([1]Dados!$M$2:$N$26779,MATCH($P8510,[1]Dados!$N$2:$N$26779,),2)</f>
        <v>#N/A</v>
      </c>
      <c r="P8510">
        <v>179889</v>
      </c>
      <c r="Q8510" s="1">
        <v>37439</v>
      </c>
      <c r="R8510" s="1">
        <v>37476</v>
      </c>
      <c r="S8510" t="s">
        <v>914</v>
      </c>
    </row>
    <row r="8511" spans="1:19" x14ac:dyDescent="0.2">
      <c r="A8511" s="7">
        <v>500625</v>
      </c>
      <c r="B8511" s="3">
        <v>55042</v>
      </c>
      <c r="C8511" s="3" t="s">
        <v>42</v>
      </c>
      <c r="D8511" s="2" t="s">
        <v>613</v>
      </c>
      <c r="E8511" s="3">
        <v>21</v>
      </c>
      <c r="F8511" s="17">
        <v>0</v>
      </c>
      <c r="G8511" s="17">
        <v>1</v>
      </c>
      <c r="H8511" s="17">
        <v>0</v>
      </c>
      <c r="I8511" s="7">
        <v>2.2999999999999998</v>
      </c>
      <c r="J8511" s="7">
        <v>25</v>
      </c>
      <c r="K8511" s="4">
        <v>1214</v>
      </c>
      <c r="L8511" s="5">
        <v>1214.0589</v>
      </c>
      <c r="M8511">
        <v>91912.5</v>
      </c>
      <c r="N8511" s="3">
        <v>1</v>
      </c>
      <c r="O8511" s="50" t="e">
        <f>INDEX([1]Dados!$M$2:$N$26779,MATCH($P8511,[1]Dados!$N$2:$N$26779,),2)</f>
        <v>#N/A</v>
      </c>
      <c r="P8511">
        <v>181099</v>
      </c>
      <c r="Q8511" s="1">
        <v>37439</v>
      </c>
      <c r="R8511" s="1">
        <v>37476</v>
      </c>
      <c r="S8511" t="s">
        <v>1485</v>
      </c>
    </row>
    <row r="8512" spans="1:19" x14ac:dyDescent="0.2">
      <c r="A8512" s="7">
        <v>500625</v>
      </c>
      <c r="B8512" s="3">
        <v>55042</v>
      </c>
      <c r="C8512" s="3" t="s">
        <v>42</v>
      </c>
      <c r="D8512" s="2" t="s">
        <v>613</v>
      </c>
      <c r="E8512" s="3">
        <v>21</v>
      </c>
      <c r="F8512" s="17">
        <v>0</v>
      </c>
      <c r="G8512" s="17">
        <v>1</v>
      </c>
      <c r="H8512" s="17">
        <v>0</v>
      </c>
      <c r="I8512" s="7">
        <v>2.4</v>
      </c>
      <c r="J8512" s="7">
        <v>20</v>
      </c>
      <c r="K8512" s="4">
        <v>1214</v>
      </c>
      <c r="L8512" s="5">
        <v>1214.0589</v>
      </c>
      <c r="M8512">
        <v>91912.5</v>
      </c>
      <c r="N8512" s="3">
        <v>1</v>
      </c>
      <c r="O8512" s="50" t="e">
        <f>INDEX([1]Dados!$M$2:$N$26779,MATCH($P8512,[1]Dados!$N$2:$N$26779,),2)</f>
        <v>#N/A</v>
      </c>
      <c r="P8512">
        <v>181099</v>
      </c>
      <c r="Q8512" s="1">
        <v>37439</v>
      </c>
      <c r="R8512" s="1">
        <v>37476</v>
      </c>
      <c r="S8512" t="s">
        <v>1485</v>
      </c>
    </row>
    <row r="8513" spans="1:19" x14ac:dyDescent="0.2">
      <c r="A8513" s="7">
        <v>500625</v>
      </c>
      <c r="B8513" s="3">
        <v>55042</v>
      </c>
      <c r="C8513" s="3" t="s">
        <v>42</v>
      </c>
      <c r="D8513" s="2" t="s">
        <v>613</v>
      </c>
      <c r="E8513" s="3">
        <v>21</v>
      </c>
      <c r="F8513" s="17">
        <v>0</v>
      </c>
      <c r="G8513" s="17">
        <v>1</v>
      </c>
      <c r="H8513" s="17">
        <v>0</v>
      </c>
      <c r="I8513" s="7" t="s">
        <v>3</v>
      </c>
      <c r="J8513" s="7">
        <v>0</v>
      </c>
      <c r="K8513" s="4">
        <v>1214</v>
      </c>
      <c r="L8513" s="5">
        <v>1214.8580999999999</v>
      </c>
      <c r="M8513">
        <v>32000</v>
      </c>
      <c r="N8513" s="3">
        <v>1</v>
      </c>
      <c r="O8513" s="50" t="e">
        <f>INDEX([1]Dados!$M$2:$N$26779,MATCH($P8513,[1]Dados!$N$2:$N$26779,),2)</f>
        <v>#N/A</v>
      </c>
      <c r="P8513" s="8">
        <v>179729</v>
      </c>
      <c r="Q8513" s="1">
        <v>37439</v>
      </c>
      <c r="R8513" s="1">
        <v>37476</v>
      </c>
      <c r="S8513" t="s">
        <v>2134</v>
      </c>
    </row>
    <row r="8514" spans="1:19" x14ac:dyDescent="0.2">
      <c r="A8514" s="7">
        <v>500625</v>
      </c>
      <c r="B8514" s="3">
        <v>55042</v>
      </c>
      <c r="C8514" s="3" t="s">
        <v>42</v>
      </c>
      <c r="D8514" s="2" t="s">
        <v>613</v>
      </c>
      <c r="E8514" s="3">
        <v>21</v>
      </c>
      <c r="F8514" s="17">
        <v>0</v>
      </c>
      <c r="G8514" s="17">
        <v>1</v>
      </c>
      <c r="H8514" s="17">
        <v>0</v>
      </c>
      <c r="I8514" s="7" t="s">
        <v>3</v>
      </c>
      <c r="J8514" s="7">
        <v>0</v>
      </c>
      <c r="K8514" s="4">
        <v>1214</v>
      </c>
      <c r="L8514" s="5">
        <v>1214.8580999999999</v>
      </c>
      <c r="M8514">
        <v>52000</v>
      </c>
      <c r="N8514" s="3">
        <v>1</v>
      </c>
      <c r="O8514" s="50" t="e">
        <f>INDEX([1]Dados!$M$2:$N$26779,MATCH($P8514,[1]Dados!$N$2:$N$26779,),2)</f>
        <v>#N/A</v>
      </c>
      <c r="P8514" s="8">
        <v>179730</v>
      </c>
      <c r="Q8514" s="1">
        <v>37439</v>
      </c>
      <c r="R8514" s="1">
        <v>37476</v>
      </c>
      <c r="S8514" t="s">
        <v>2134</v>
      </c>
    </row>
    <row r="8515" spans="1:19" x14ac:dyDescent="0.2">
      <c r="A8515" s="7">
        <v>500625</v>
      </c>
      <c r="B8515" s="3">
        <v>55042</v>
      </c>
      <c r="C8515" s="3" t="s">
        <v>42</v>
      </c>
      <c r="D8515" s="2" t="s">
        <v>613</v>
      </c>
      <c r="E8515" s="3">
        <v>21</v>
      </c>
      <c r="F8515" s="17">
        <v>0</v>
      </c>
      <c r="G8515" s="17">
        <v>1</v>
      </c>
      <c r="H8515" s="17">
        <v>0</v>
      </c>
      <c r="I8515" s="7">
        <v>3.1</v>
      </c>
      <c r="J8515" s="7">
        <v>22</v>
      </c>
      <c r="K8515" s="4">
        <v>1293</v>
      </c>
      <c r="L8515" s="5">
        <v>1293.0592999999999</v>
      </c>
      <c r="M8515">
        <v>10856.44</v>
      </c>
      <c r="N8515" s="3">
        <v>1</v>
      </c>
      <c r="O8515" s="50" t="e">
        <f>INDEX([1]Dados!$M$2:$N$26779,MATCH($P8515,[1]Dados!$N$2:$N$26779,),2)</f>
        <v>#N/A</v>
      </c>
      <c r="P8515">
        <v>179559</v>
      </c>
      <c r="Q8515" s="1">
        <v>37439</v>
      </c>
      <c r="R8515" s="1">
        <v>37476</v>
      </c>
      <c r="S8515" t="s">
        <v>886</v>
      </c>
    </row>
    <row r="8516" spans="1:19" x14ac:dyDescent="0.2">
      <c r="A8516" s="7">
        <v>500625</v>
      </c>
      <c r="B8516" s="3">
        <v>55042</v>
      </c>
      <c r="C8516" s="3" t="s">
        <v>42</v>
      </c>
      <c r="D8516" s="2" t="s">
        <v>613</v>
      </c>
      <c r="E8516" s="3">
        <v>21</v>
      </c>
      <c r="F8516" s="17">
        <v>0</v>
      </c>
      <c r="G8516" s="17">
        <v>1</v>
      </c>
      <c r="H8516" s="17">
        <v>0</v>
      </c>
      <c r="I8516" s="7">
        <v>3.2</v>
      </c>
      <c r="J8516" s="7">
        <v>29</v>
      </c>
      <c r="K8516" s="4">
        <v>1293</v>
      </c>
      <c r="L8516" s="5">
        <v>1293.0592999999999</v>
      </c>
      <c r="M8516">
        <v>10856.44</v>
      </c>
      <c r="N8516" s="3">
        <v>1</v>
      </c>
      <c r="O8516" s="50" t="e">
        <f>INDEX([1]Dados!$M$2:$N$26779,MATCH($P8516,[1]Dados!$N$2:$N$26779,),2)</f>
        <v>#N/A</v>
      </c>
      <c r="P8516">
        <v>179559</v>
      </c>
      <c r="Q8516" s="1">
        <v>37439</v>
      </c>
      <c r="R8516" s="1">
        <v>37476</v>
      </c>
      <c r="S8516" t="s">
        <v>886</v>
      </c>
    </row>
    <row r="8517" spans="1:19" x14ac:dyDescent="0.2">
      <c r="A8517" s="7">
        <v>500625</v>
      </c>
      <c r="B8517" s="3">
        <v>55042</v>
      </c>
      <c r="C8517" s="3" t="s">
        <v>42</v>
      </c>
      <c r="D8517" s="2" t="s">
        <v>613</v>
      </c>
      <c r="E8517" s="3">
        <v>21</v>
      </c>
      <c r="F8517" s="17">
        <v>0</v>
      </c>
      <c r="G8517" s="17">
        <v>1</v>
      </c>
      <c r="H8517" s="17">
        <v>0</v>
      </c>
      <c r="I8517" s="7">
        <v>3.3</v>
      </c>
      <c r="J8517" s="7">
        <v>7</v>
      </c>
      <c r="K8517" s="4">
        <v>1293</v>
      </c>
      <c r="L8517" s="5">
        <v>1293.0592999999999</v>
      </c>
      <c r="M8517">
        <v>10856.44</v>
      </c>
      <c r="N8517" s="3">
        <v>1</v>
      </c>
      <c r="O8517" s="50" t="e">
        <f>INDEX([1]Dados!$M$2:$N$26779,MATCH($P8517,[1]Dados!$N$2:$N$26779,),2)</f>
        <v>#N/A</v>
      </c>
      <c r="P8517">
        <v>179559</v>
      </c>
      <c r="Q8517" s="1">
        <v>37439</v>
      </c>
      <c r="R8517" s="1">
        <v>37476</v>
      </c>
      <c r="S8517" t="s">
        <v>886</v>
      </c>
    </row>
    <row r="8518" spans="1:19" x14ac:dyDescent="0.2">
      <c r="A8518" s="7">
        <v>500625</v>
      </c>
      <c r="B8518" s="3">
        <v>55042</v>
      </c>
      <c r="C8518" s="3" t="s">
        <v>42</v>
      </c>
      <c r="D8518" s="2" t="s">
        <v>613</v>
      </c>
      <c r="E8518" s="3">
        <v>21</v>
      </c>
      <c r="F8518" s="17">
        <v>0</v>
      </c>
      <c r="G8518" s="17">
        <v>1</v>
      </c>
      <c r="H8518" s="17">
        <v>0</v>
      </c>
      <c r="I8518" s="7">
        <v>3.4</v>
      </c>
      <c r="J8518" s="7">
        <v>7</v>
      </c>
      <c r="K8518" s="4">
        <v>1293</v>
      </c>
      <c r="L8518" s="5">
        <v>1293.0592999999999</v>
      </c>
      <c r="M8518">
        <v>10856.44</v>
      </c>
      <c r="N8518" s="3">
        <v>1</v>
      </c>
      <c r="O8518" s="50" t="e">
        <f>INDEX([1]Dados!$M$2:$N$26779,MATCH($P8518,[1]Dados!$N$2:$N$26779,),2)</f>
        <v>#N/A</v>
      </c>
      <c r="P8518">
        <v>179559</v>
      </c>
      <c r="Q8518" s="1">
        <v>37439</v>
      </c>
      <c r="R8518" s="1">
        <v>37476</v>
      </c>
      <c r="S8518" t="s">
        <v>886</v>
      </c>
    </row>
    <row r="8519" spans="1:19" x14ac:dyDescent="0.2">
      <c r="A8519" s="7">
        <v>500625</v>
      </c>
      <c r="B8519" s="3">
        <v>55042</v>
      </c>
      <c r="C8519" s="3" t="s">
        <v>42</v>
      </c>
      <c r="D8519" s="2" t="s">
        <v>613</v>
      </c>
      <c r="E8519" s="3">
        <v>21</v>
      </c>
      <c r="F8519" s="17">
        <v>0</v>
      </c>
      <c r="G8519" s="17">
        <v>1</v>
      </c>
      <c r="H8519" s="17">
        <v>0</v>
      </c>
      <c r="I8519" s="7">
        <v>3.5</v>
      </c>
      <c r="J8519" s="7">
        <v>7</v>
      </c>
      <c r="K8519" s="4">
        <v>1293</v>
      </c>
      <c r="L8519" s="5">
        <v>1293.0592999999999</v>
      </c>
      <c r="M8519">
        <v>10856.44</v>
      </c>
      <c r="N8519" s="3">
        <v>1</v>
      </c>
      <c r="O8519" s="50" t="e">
        <f>INDEX([1]Dados!$M$2:$N$26779,MATCH($P8519,[1]Dados!$N$2:$N$26779,),2)</f>
        <v>#N/A</v>
      </c>
      <c r="P8519">
        <v>179559</v>
      </c>
      <c r="Q8519" s="1">
        <v>37439</v>
      </c>
      <c r="R8519" s="1">
        <v>37476</v>
      </c>
      <c r="S8519" t="s">
        <v>886</v>
      </c>
    </row>
    <row r="8520" spans="1:19" x14ac:dyDescent="0.2">
      <c r="A8520" s="7">
        <v>500625</v>
      </c>
      <c r="B8520" s="3">
        <v>55042</v>
      </c>
      <c r="C8520" s="3" t="s">
        <v>42</v>
      </c>
      <c r="D8520" s="2" t="s">
        <v>613</v>
      </c>
      <c r="E8520" s="3">
        <v>21</v>
      </c>
      <c r="F8520" s="17">
        <v>0</v>
      </c>
      <c r="G8520" s="17">
        <v>1</v>
      </c>
      <c r="H8520" s="17">
        <v>0</v>
      </c>
      <c r="I8520" s="7">
        <v>3.6</v>
      </c>
      <c r="J8520" s="7">
        <v>15</v>
      </c>
      <c r="K8520" s="4">
        <v>1293</v>
      </c>
      <c r="L8520" s="5">
        <v>1293.0592999999999</v>
      </c>
      <c r="M8520">
        <v>10856.44</v>
      </c>
      <c r="N8520" s="3">
        <v>1</v>
      </c>
      <c r="O8520" s="50" t="e">
        <f>INDEX([1]Dados!$M$2:$N$26779,MATCH($P8520,[1]Dados!$N$2:$N$26779,),2)</f>
        <v>#N/A</v>
      </c>
      <c r="P8520">
        <v>179559</v>
      </c>
      <c r="Q8520" s="1">
        <v>37439</v>
      </c>
      <c r="R8520" s="1">
        <v>37476</v>
      </c>
      <c r="S8520" t="s">
        <v>886</v>
      </c>
    </row>
    <row r="8521" spans="1:19" x14ac:dyDescent="0.2">
      <c r="A8521" s="7">
        <v>510885</v>
      </c>
      <c r="B8521" s="3">
        <v>90166</v>
      </c>
      <c r="C8521" s="3" t="s">
        <v>38</v>
      </c>
      <c r="D8521" s="2" t="s">
        <v>603</v>
      </c>
      <c r="E8521" s="3">
        <v>21</v>
      </c>
      <c r="F8521" s="17">
        <v>0</v>
      </c>
      <c r="G8521" s="17">
        <v>1</v>
      </c>
      <c r="H8521" s="17">
        <v>0</v>
      </c>
      <c r="I8521" s="7">
        <v>1.1000000000000001</v>
      </c>
      <c r="J8521" s="7">
        <v>25</v>
      </c>
      <c r="K8521" s="4">
        <v>1203</v>
      </c>
      <c r="L8521" s="5">
        <v>1203.0829000000001</v>
      </c>
      <c r="M8521" t="s">
        <v>2134</v>
      </c>
      <c r="N8521" s="3">
        <v>1</v>
      </c>
      <c r="O8521" s="50" t="e">
        <f>INDEX([1]Dados!$M$2:$N$26779,MATCH($P8521,[1]Dados!$N$2:$N$26779,),2)</f>
        <v>#N/A</v>
      </c>
      <c r="P8521">
        <v>179504</v>
      </c>
      <c r="Q8521" s="1">
        <v>37437</v>
      </c>
      <c r="R8521" s="1">
        <v>37462</v>
      </c>
      <c r="S8521" t="s">
        <v>889</v>
      </c>
    </row>
    <row r="8522" spans="1:19" x14ac:dyDescent="0.2">
      <c r="A8522" s="7">
        <v>510885</v>
      </c>
      <c r="B8522" s="3">
        <v>90166</v>
      </c>
      <c r="C8522" s="3" t="s">
        <v>38</v>
      </c>
      <c r="D8522" s="2" t="s">
        <v>603</v>
      </c>
      <c r="E8522" s="3">
        <v>21</v>
      </c>
      <c r="F8522" s="17">
        <v>0</v>
      </c>
      <c r="G8522" s="17">
        <v>1</v>
      </c>
      <c r="H8522" s="17">
        <v>0</v>
      </c>
      <c r="I8522" s="7">
        <v>2.1</v>
      </c>
      <c r="J8522" s="7">
        <v>25</v>
      </c>
      <c r="K8522" s="4">
        <v>1214</v>
      </c>
      <c r="L8522" s="5">
        <v>1214.0587</v>
      </c>
      <c r="M8522" t="s">
        <v>2134</v>
      </c>
      <c r="N8522" s="3">
        <v>1</v>
      </c>
      <c r="O8522" s="50" t="e">
        <f>INDEX([1]Dados!$M$2:$N$26779,MATCH($P8522,[1]Dados!$N$2:$N$26779,),2)</f>
        <v>#N/A</v>
      </c>
      <c r="P8522">
        <v>179891</v>
      </c>
      <c r="Q8522" s="1">
        <v>37437</v>
      </c>
      <c r="R8522" s="1">
        <v>37462</v>
      </c>
      <c r="S8522" t="s">
        <v>914</v>
      </c>
    </row>
    <row r="8523" spans="1:19" x14ac:dyDescent="0.2">
      <c r="A8523" s="7">
        <v>510885</v>
      </c>
      <c r="B8523" s="3">
        <v>90166</v>
      </c>
      <c r="C8523" s="3" t="s">
        <v>38</v>
      </c>
      <c r="D8523" s="2" t="s">
        <v>603</v>
      </c>
      <c r="E8523" s="3">
        <v>21</v>
      </c>
      <c r="F8523" s="17">
        <v>0</v>
      </c>
      <c r="G8523" s="17">
        <v>1</v>
      </c>
      <c r="H8523" s="17">
        <v>0</v>
      </c>
      <c r="I8523" s="7">
        <v>2.2000000000000002</v>
      </c>
      <c r="J8523" s="7">
        <v>25</v>
      </c>
      <c r="K8523" s="4">
        <v>1214</v>
      </c>
      <c r="L8523" s="5">
        <v>1214.0587</v>
      </c>
      <c r="M8523" t="s">
        <v>2134</v>
      </c>
      <c r="N8523" s="3">
        <v>1</v>
      </c>
      <c r="O8523" s="50" t="e">
        <f>INDEX([1]Dados!$M$2:$N$26779,MATCH($P8523,[1]Dados!$N$2:$N$26779,),2)</f>
        <v>#N/A</v>
      </c>
      <c r="P8523">
        <v>179891</v>
      </c>
      <c r="Q8523" s="1">
        <v>37437</v>
      </c>
      <c r="R8523" s="1">
        <v>37462</v>
      </c>
      <c r="S8523" t="s">
        <v>914</v>
      </c>
    </row>
    <row r="8524" spans="1:19" x14ac:dyDescent="0.2">
      <c r="A8524" s="7">
        <v>510885</v>
      </c>
      <c r="B8524" s="3">
        <v>90166</v>
      </c>
      <c r="C8524" s="3" t="s">
        <v>38</v>
      </c>
      <c r="D8524" s="2" t="s">
        <v>603</v>
      </c>
      <c r="E8524" s="3">
        <v>21</v>
      </c>
      <c r="F8524" s="17">
        <v>0</v>
      </c>
      <c r="G8524" s="17">
        <v>1</v>
      </c>
      <c r="H8524" s="17">
        <v>0</v>
      </c>
      <c r="I8524" s="7">
        <v>2.2999999999999998</v>
      </c>
      <c r="J8524" s="7">
        <v>30</v>
      </c>
      <c r="K8524" s="4">
        <v>1214</v>
      </c>
      <c r="L8524" s="5">
        <v>1214.0587</v>
      </c>
      <c r="M8524" t="s">
        <v>2134</v>
      </c>
      <c r="N8524" s="3">
        <v>1</v>
      </c>
      <c r="O8524" s="50" t="e">
        <f>INDEX([1]Dados!$M$2:$N$26779,MATCH($P8524,[1]Dados!$N$2:$N$26779,),2)</f>
        <v>#N/A</v>
      </c>
      <c r="P8524">
        <v>179891</v>
      </c>
      <c r="Q8524" s="1">
        <v>37437</v>
      </c>
      <c r="R8524" s="1">
        <v>37462</v>
      </c>
      <c r="S8524" t="s">
        <v>914</v>
      </c>
    </row>
    <row r="8525" spans="1:19" x14ac:dyDescent="0.2">
      <c r="A8525" s="7">
        <v>510885</v>
      </c>
      <c r="B8525" s="3">
        <v>90166</v>
      </c>
      <c r="C8525" s="3" t="s">
        <v>38</v>
      </c>
      <c r="D8525" s="2" t="s">
        <v>603</v>
      </c>
      <c r="E8525" s="3">
        <v>21</v>
      </c>
      <c r="F8525" s="17">
        <v>0</v>
      </c>
      <c r="G8525" s="17">
        <v>1</v>
      </c>
      <c r="H8525" s="17">
        <v>0</v>
      </c>
      <c r="I8525" s="7">
        <v>2.4</v>
      </c>
      <c r="J8525" s="7">
        <v>28</v>
      </c>
      <c r="K8525" s="4">
        <v>1214</v>
      </c>
      <c r="L8525" s="5">
        <v>1214.0589</v>
      </c>
      <c r="M8525" t="s">
        <v>2134</v>
      </c>
      <c r="N8525" s="3">
        <v>1</v>
      </c>
      <c r="O8525" s="50" t="e">
        <f>INDEX([1]Dados!$M$2:$N$26779,MATCH($P8525,[1]Dados!$N$2:$N$26779,),2)</f>
        <v>#N/A</v>
      </c>
      <c r="P8525">
        <v>181097</v>
      </c>
      <c r="Q8525" s="1">
        <v>37437</v>
      </c>
      <c r="R8525" s="1">
        <v>37462</v>
      </c>
      <c r="S8525" t="s">
        <v>1512</v>
      </c>
    </row>
    <row r="8526" spans="1:19" x14ac:dyDescent="0.2">
      <c r="A8526" s="7">
        <v>510885</v>
      </c>
      <c r="B8526" s="3">
        <v>90166</v>
      </c>
      <c r="C8526" s="3" t="s">
        <v>38</v>
      </c>
      <c r="D8526" s="2" t="s">
        <v>603</v>
      </c>
      <c r="E8526" s="3">
        <v>21</v>
      </c>
      <c r="F8526" s="17">
        <v>0</v>
      </c>
      <c r="G8526" s="17">
        <v>1</v>
      </c>
      <c r="H8526" s="17">
        <v>0</v>
      </c>
      <c r="I8526" s="7">
        <v>2.5</v>
      </c>
      <c r="J8526" s="7">
        <v>28</v>
      </c>
      <c r="K8526" s="4">
        <v>1214</v>
      </c>
      <c r="L8526" s="5">
        <v>1214.0589</v>
      </c>
      <c r="M8526" t="s">
        <v>2134</v>
      </c>
      <c r="N8526" s="3">
        <v>1</v>
      </c>
      <c r="O8526" s="50" t="e">
        <f>INDEX([1]Dados!$M$2:$N$26779,MATCH($P8526,[1]Dados!$N$2:$N$26779,),2)</f>
        <v>#N/A</v>
      </c>
      <c r="P8526">
        <v>181097</v>
      </c>
      <c r="Q8526" s="1">
        <v>37437</v>
      </c>
      <c r="R8526" s="1">
        <v>37462</v>
      </c>
      <c r="S8526" t="s">
        <v>1512</v>
      </c>
    </row>
    <row r="8527" spans="1:19" x14ac:dyDescent="0.2">
      <c r="A8527" s="7">
        <v>510885</v>
      </c>
      <c r="B8527" s="3">
        <v>90166</v>
      </c>
      <c r="C8527" s="3" t="s">
        <v>38</v>
      </c>
      <c r="D8527" s="2" t="s">
        <v>603</v>
      </c>
      <c r="E8527" s="3">
        <v>21</v>
      </c>
      <c r="F8527" s="17">
        <v>0</v>
      </c>
      <c r="G8527" s="17">
        <v>1</v>
      </c>
      <c r="H8527" s="17">
        <v>0</v>
      </c>
      <c r="I8527" s="7">
        <v>2.6</v>
      </c>
      <c r="J8527" s="7">
        <v>23</v>
      </c>
      <c r="K8527" s="4">
        <v>1214</v>
      </c>
      <c r="L8527" s="5">
        <v>1214.0589</v>
      </c>
      <c r="M8527" t="s">
        <v>2134</v>
      </c>
      <c r="N8527" s="3">
        <v>1</v>
      </c>
      <c r="O8527" s="50" t="e">
        <f>INDEX([1]Dados!$M$2:$N$26779,MATCH($P8527,[1]Dados!$N$2:$N$26779,),2)</f>
        <v>#N/A</v>
      </c>
      <c r="P8527">
        <v>181097</v>
      </c>
      <c r="Q8527" s="1">
        <v>37437</v>
      </c>
      <c r="R8527" s="1">
        <v>37462</v>
      </c>
      <c r="S8527" t="s">
        <v>1512</v>
      </c>
    </row>
    <row r="8528" spans="1:19" x14ac:dyDescent="0.2">
      <c r="A8528" s="7">
        <v>510885</v>
      </c>
      <c r="B8528" s="3">
        <v>90166</v>
      </c>
      <c r="C8528" s="3" t="s">
        <v>38</v>
      </c>
      <c r="D8528" s="2" t="s">
        <v>603</v>
      </c>
      <c r="E8528" s="3">
        <v>21</v>
      </c>
      <c r="F8528" s="17">
        <v>0</v>
      </c>
      <c r="G8528" s="17">
        <v>1</v>
      </c>
      <c r="H8528" s="17">
        <v>0</v>
      </c>
      <c r="I8528" s="7">
        <v>2.7</v>
      </c>
      <c r="J8528" s="7">
        <v>20</v>
      </c>
      <c r="K8528" s="4">
        <v>1214</v>
      </c>
      <c r="L8528" s="5">
        <v>1214.0589</v>
      </c>
      <c r="M8528" t="s">
        <v>2134</v>
      </c>
      <c r="N8528" s="3">
        <v>1</v>
      </c>
      <c r="O8528" s="50" t="e">
        <f>INDEX([1]Dados!$M$2:$N$26779,MATCH($P8528,[1]Dados!$N$2:$N$26779,),2)</f>
        <v>#N/A</v>
      </c>
      <c r="P8528">
        <v>181097</v>
      </c>
      <c r="Q8528" s="1">
        <v>37437</v>
      </c>
      <c r="R8528" s="1">
        <v>37462</v>
      </c>
      <c r="S8528" t="s">
        <v>1512</v>
      </c>
    </row>
    <row r="8529" spans="1:19" x14ac:dyDescent="0.2">
      <c r="A8529" s="7">
        <v>510885</v>
      </c>
      <c r="B8529" s="3">
        <v>90166</v>
      </c>
      <c r="C8529" s="3" t="s">
        <v>38</v>
      </c>
      <c r="D8529" s="2" t="s">
        <v>603</v>
      </c>
      <c r="E8529" s="3">
        <v>21</v>
      </c>
      <c r="F8529" s="17">
        <v>0</v>
      </c>
      <c r="G8529" s="17">
        <v>1</v>
      </c>
      <c r="H8529" s="17">
        <v>0</v>
      </c>
      <c r="I8529" s="7">
        <v>2.8</v>
      </c>
      <c r="J8529" s="7">
        <v>28</v>
      </c>
      <c r="K8529" s="4">
        <v>1214</v>
      </c>
      <c r="L8529" s="5">
        <v>1214.0589</v>
      </c>
      <c r="M8529" t="s">
        <v>2134</v>
      </c>
      <c r="N8529" s="3">
        <v>1</v>
      </c>
      <c r="O8529" s="50" t="e">
        <f>INDEX([1]Dados!$M$2:$N$26779,MATCH($P8529,[1]Dados!$N$2:$N$26779,),2)</f>
        <v>#N/A</v>
      </c>
      <c r="P8529">
        <v>181097</v>
      </c>
      <c r="Q8529" s="1">
        <v>37437</v>
      </c>
      <c r="R8529" s="1">
        <v>37462</v>
      </c>
      <c r="S8529" t="s">
        <v>1512</v>
      </c>
    </row>
    <row r="8530" spans="1:19" x14ac:dyDescent="0.2">
      <c r="A8530" s="7">
        <v>510885</v>
      </c>
      <c r="B8530" s="3">
        <v>90166</v>
      </c>
      <c r="C8530" s="3" t="s">
        <v>38</v>
      </c>
      <c r="D8530" s="2" t="s">
        <v>603</v>
      </c>
      <c r="E8530" s="3">
        <v>21</v>
      </c>
      <c r="F8530" s="17">
        <v>0</v>
      </c>
      <c r="G8530" s="17">
        <v>1</v>
      </c>
      <c r="H8530" s="17">
        <v>0</v>
      </c>
      <c r="I8530" s="29">
        <v>2.1</v>
      </c>
      <c r="J8530" s="7">
        <v>19</v>
      </c>
      <c r="K8530" s="4">
        <v>1214</v>
      </c>
      <c r="L8530" s="5">
        <v>1214.8580999999999</v>
      </c>
      <c r="M8530">
        <v>99000</v>
      </c>
      <c r="N8530" s="3">
        <v>1</v>
      </c>
      <c r="O8530" s="50" t="e">
        <f>INDEX([1]Dados!$M$2:$N$26779,MATCH($P8530,[1]Dados!$N$2:$N$26779,),2)</f>
        <v>#N/A</v>
      </c>
      <c r="P8530">
        <v>179732</v>
      </c>
      <c r="Q8530" s="1">
        <v>37437</v>
      </c>
      <c r="R8530" s="1">
        <v>37462</v>
      </c>
      <c r="S8530" t="s">
        <v>887</v>
      </c>
    </row>
    <row r="8531" spans="1:19" x14ac:dyDescent="0.2">
      <c r="A8531" s="7">
        <v>510885</v>
      </c>
      <c r="B8531" s="3">
        <v>90166</v>
      </c>
      <c r="C8531" s="3" t="s">
        <v>38</v>
      </c>
      <c r="D8531" s="2" t="s">
        <v>603</v>
      </c>
      <c r="E8531" s="3">
        <v>21</v>
      </c>
      <c r="F8531" s="17">
        <v>0</v>
      </c>
      <c r="G8531" s="17">
        <v>1</v>
      </c>
      <c r="H8531" s="17">
        <v>0</v>
      </c>
      <c r="I8531" s="7">
        <v>2.11</v>
      </c>
      <c r="J8531" s="7">
        <v>7</v>
      </c>
      <c r="K8531" s="4">
        <v>1214</v>
      </c>
      <c r="L8531" s="5">
        <v>1214.8580999999999</v>
      </c>
      <c r="M8531">
        <v>99000</v>
      </c>
      <c r="N8531" s="3">
        <v>1</v>
      </c>
      <c r="O8531" s="50" t="e">
        <f>INDEX([1]Dados!$M$2:$N$26779,MATCH($P8531,[1]Dados!$N$2:$N$26779,),2)</f>
        <v>#N/A</v>
      </c>
      <c r="P8531">
        <v>179732</v>
      </c>
      <c r="Q8531" s="1">
        <v>37437</v>
      </c>
      <c r="R8531" s="1">
        <v>37462</v>
      </c>
      <c r="S8531" t="s">
        <v>887</v>
      </c>
    </row>
    <row r="8532" spans="1:19" x14ac:dyDescent="0.2">
      <c r="A8532" s="7">
        <v>510885</v>
      </c>
      <c r="B8532" s="3">
        <v>90166</v>
      </c>
      <c r="C8532" s="3" t="s">
        <v>38</v>
      </c>
      <c r="D8532" s="2" t="s">
        <v>603</v>
      </c>
      <c r="E8532" s="3">
        <v>21</v>
      </c>
      <c r="F8532" s="17">
        <v>0</v>
      </c>
      <c r="G8532" s="17">
        <v>1</v>
      </c>
      <c r="H8532" s="17">
        <v>0</v>
      </c>
      <c r="I8532" s="7">
        <v>2.9</v>
      </c>
      <c r="J8532" s="7">
        <v>9</v>
      </c>
      <c r="K8532" s="4">
        <v>1214</v>
      </c>
      <c r="L8532" s="5">
        <v>1214.8580999999999</v>
      </c>
      <c r="M8532">
        <v>99000</v>
      </c>
      <c r="N8532" s="3">
        <v>1</v>
      </c>
      <c r="O8532" s="50" t="e">
        <f>INDEX([1]Dados!$M$2:$N$26779,MATCH($P8532,[1]Dados!$N$2:$N$26779,),2)</f>
        <v>#N/A</v>
      </c>
      <c r="P8532">
        <v>179732</v>
      </c>
      <c r="Q8532" s="1">
        <v>37437</v>
      </c>
      <c r="R8532" s="1">
        <v>37462</v>
      </c>
      <c r="S8532" t="s">
        <v>887</v>
      </c>
    </row>
    <row r="8533" spans="1:19" x14ac:dyDescent="0.2">
      <c r="A8533" s="7">
        <v>510885</v>
      </c>
      <c r="B8533" s="3">
        <v>90166</v>
      </c>
      <c r="C8533" s="3" t="s">
        <v>38</v>
      </c>
      <c r="D8533" s="2" t="s">
        <v>603</v>
      </c>
      <c r="E8533" s="3">
        <v>21</v>
      </c>
      <c r="F8533" s="17">
        <v>0</v>
      </c>
      <c r="G8533" s="17">
        <v>1</v>
      </c>
      <c r="H8533" s="17">
        <v>0</v>
      </c>
      <c r="I8533" s="7">
        <v>2.12</v>
      </c>
      <c r="J8533" s="7">
        <v>9</v>
      </c>
      <c r="K8533" s="4">
        <v>1214</v>
      </c>
      <c r="L8533" s="5">
        <v>1214.8580999999999</v>
      </c>
      <c r="M8533">
        <v>99950</v>
      </c>
      <c r="N8533" s="3">
        <v>1</v>
      </c>
      <c r="O8533" s="50" t="e">
        <f>INDEX([1]Dados!$M$2:$N$26779,MATCH($P8533,[1]Dados!$N$2:$N$26779,),2)</f>
        <v>#N/A</v>
      </c>
      <c r="P8533">
        <v>179733</v>
      </c>
      <c r="Q8533" s="1">
        <v>37437</v>
      </c>
      <c r="R8533" s="1">
        <v>37462</v>
      </c>
      <c r="S8533" t="s">
        <v>887</v>
      </c>
    </row>
    <row r="8534" spans="1:19" x14ac:dyDescent="0.2">
      <c r="A8534" s="7">
        <v>510885</v>
      </c>
      <c r="B8534" s="3">
        <v>90166</v>
      </c>
      <c r="C8534" s="3" t="s">
        <v>38</v>
      </c>
      <c r="D8534" s="2" t="s">
        <v>603</v>
      </c>
      <c r="E8534" s="3">
        <v>21</v>
      </c>
      <c r="F8534" s="17">
        <v>0</v>
      </c>
      <c r="G8534" s="17">
        <v>1</v>
      </c>
      <c r="H8534" s="17">
        <v>0</v>
      </c>
      <c r="I8534" s="7">
        <v>2.13</v>
      </c>
      <c r="J8534" s="7">
        <v>20</v>
      </c>
      <c r="K8534" s="4">
        <v>1214</v>
      </c>
      <c r="L8534" s="5">
        <v>1214.8580999999999</v>
      </c>
      <c r="M8534">
        <v>99950</v>
      </c>
      <c r="N8534" s="3">
        <v>1</v>
      </c>
      <c r="O8534" s="50" t="e">
        <f>INDEX([1]Dados!$M$2:$N$26779,MATCH($P8534,[1]Dados!$N$2:$N$26779,),2)</f>
        <v>#N/A</v>
      </c>
      <c r="P8534">
        <v>179733</v>
      </c>
      <c r="Q8534" s="1">
        <v>37437</v>
      </c>
      <c r="R8534" s="1">
        <v>37462</v>
      </c>
      <c r="S8534" t="s">
        <v>887</v>
      </c>
    </row>
    <row r="8535" spans="1:19" x14ac:dyDescent="0.2">
      <c r="A8535" s="7">
        <v>510885</v>
      </c>
      <c r="B8535" s="3">
        <v>90166</v>
      </c>
      <c r="C8535" s="3" t="s">
        <v>38</v>
      </c>
      <c r="D8535" s="2" t="s">
        <v>603</v>
      </c>
      <c r="E8535" s="3">
        <v>21</v>
      </c>
      <c r="F8535" s="17">
        <v>0</v>
      </c>
      <c r="G8535" s="17">
        <v>1</v>
      </c>
      <c r="H8535" s="17">
        <v>0</v>
      </c>
      <c r="I8535" s="7">
        <v>2.14</v>
      </c>
      <c r="J8535" s="7">
        <v>9</v>
      </c>
      <c r="K8535" s="4">
        <v>1214</v>
      </c>
      <c r="L8535" s="5">
        <v>1214.8580999999999</v>
      </c>
      <c r="M8535">
        <v>80000</v>
      </c>
      <c r="N8535" s="3">
        <v>1</v>
      </c>
      <c r="O8535" s="50" t="e">
        <f>INDEX([1]Dados!$M$2:$N$26779,MATCH($P8535,[1]Dados!$N$2:$N$26779,),2)</f>
        <v>#N/A</v>
      </c>
      <c r="P8535">
        <v>179734</v>
      </c>
      <c r="Q8535" s="1">
        <v>37437</v>
      </c>
      <c r="R8535" s="1">
        <v>37462</v>
      </c>
      <c r="S8535" t="s">
        <v>887</v>
      </c>
    </row>
    <row r="8536" spans="1:19" x14ac:dyDescent="0.2">
      <c r="A8536" s="7">
        <v>510885</v>
      </c>
      <c r="B8536" s="3">
        <v>90166</v>
      </c>
      <c r="C8536" s="3" t="s">
        <v>38</v>
      </c>
      <c r="D8536" s="2" t="s">
        <v>603</v>
      </c>
      <c r="E8536" s="3">
        <v>21</v>
      </c>
      <c r="F8536" s="17">
        <v>0</v>
      </c>
      <c r="G8536" s="17">
        <v>1</v>
      </c>
      <c r="H8536" s="17">
        <v>0</v>
      </c>
      <c r="I8536" s="7">
        <v>2.15</v>
      </c>
      <c r="J8536" s="7">
        <v>19</v>
      </c>
      <c r="K8536" s="4">
        <v>1214</v>
      </c>
      <c r="L8536" s="5">
        <v>1214.8580999999999</v>
      </c>
      <c r="M8536">
        <v>80000</v>
      </c>
      <c r="N8536" s="3">
        <v>1</v>
      </c>
      <c r="O8536" s="50" t="e">
        <f>INDEX([1]Dados!$M$2:$N$26779,MATCH($P8536,[1]Dados!$N$2:$N$26779,),2)</f>
        <v>#N/A</v>
      </c>
      <c r="P8536">
        <v>179734</v>
      </c>
      <c r="Q8536" s="1">
        <v>37437</v>
      </c>
      <c r="R8536" s="1">
        <v>37462</v>
      </c>
      <c r="S8536" t="s">
        <v>887</v>
      </c>
    </row>
    <row r="8537" spans="1:19" x14ac:dyDescent="0.2">
      <c r="A8537" s="7">
        <v>510885</v>
      </c>
      <c r="B8537" s="3">
        <v>90166</v>
      </c>
      <c r="C8537" s="3" t="s">
        <v>38</v>
      </c>
      <c r="D8537" s="2" t="s">
        <v>603</v>
      </c>
      <c r="E8537" s="3">
        <v>21</v>
      </c>
      <c r="F8537" s="17">
        <v>0</v>
      </c>
      <c r="G8537" s="17">
        <v>1</v>
      </c>
      <c r="H8537" s="17">
        <v>0</v>
      </c>
      <c r="I8537" s="7">
        <v>2.16</v>
      </c>
      <c r="J8537" s="7">
        <v>9</v>
      </c>
      <c r="K8537" s="4">
        <v>1214</v>
      </c>
      <c r="L8537" s="5">
        <v>1214.8580999999999</v>
      </c>
      <c r="M8537">
        <v>344000</v>
      </c>
      <c r="N8537" s="3">
        <v>1</v>
      </c>
      <c r="O8537" s="50" t="e">
        <f>INDEX([1]Dados!$M$2:$N$26779,MATCH($P8537,[1]Dados!$N$2:$N$26779,),2)</f>
        <v>#N/A</v>
      </c>
      <c r="P8537">
        <v>179735</v>
      </c>
      <c r="Q8537" s="1">
        <v>37437</v>
      </c>
      <c r="R8537" s="1">
        <v>37462</v>
      </c>
      <c r="S8537" t="s">
        <v>961</v>
      </c>
    </row>
    <row r="8538" spans="1:19" x14ac:dyDescent="0.2">
      <c r="A8538" s="7">
        <v>510885</v>
      </c>
      <c r="B8538" s="3">
        <v>90166</v>
      </c>
      <c r="C8538" s="3" t="s">
        <v>38</v>
      </c>
      <c r="D8538" s="2" t="s">
        <v>603</v>
      </c>
      <c r="E8538" s="3">
        <v>21</v>
      </c>
      <c r="F8538" s="17">
        <v>0</v>
      </c>
      <c r="G8538" s="17">
        <v>1</v>
      </c>
      <c r="H8538" s="17">
        <v>0</v>
      </c>
      <c r="I8538" s="7">
        <v>2.17</v>
      </c>
      <c r="J8538" s="7">
        <v>4</v>
      </c>
      <c r="K8538" s="4">
        <v>1214</v>
      </c>
      <c r="L8538" s="5">
        <v>1214.8580999999999</v>
      </c>
      <c r="M8538">
        <v>344000</v>
      </c>
      <c r="N8538" s="3">
        <v>1</v>
      </c>
      <c r="O8538" s="50" t="e">
        <f>INDEX([1]Dados!$M$2:$N$26779,MATCH($P8538,[1]Dados!$N$2:$N$26779,),2)</f>
        <v>#N/A</v>
      </c>
      <c r="P8538">
        <v>179735</v>
      </c>
      <c r="Q8538" s="1">
        <v>37437</v>
      </c>
      <c r="R8538" s="1">
        <v>37462</v>
      </c>
      <c r="S8538" t="s">
        <v>961</v>
      </c>
    </row>
    <row r="8539" spans="1:19" x14ac:dyDescent="0.2">
      <c r="A8539" s="7">
        <v>510885</v>
      </c>
      <c r="B8539" s="3">
        <v>90166</v>
      </c>
      <c r="C8539" s="3" t="s">
        <v>38</v>
      </c>
      <c r="D8539" s="2" t="s">
        <v>603</v>
      </c>
      <c r="E8539" s="3">
        <v>21</v>
      </c>
      <c r="F8539" s="17">
        <v>0</v>
      </c>
      <c r="G8539" s="17">
        <v>1</v>
      </c>
      <c r="H8539" s="17">
        <v>0</v>
      </c>
      <c r="I8539" s="7">
        <v>2.1800000000000002</v>
      </c>
      <c r="J8539" s="7">
        <v>19</v>
      </c>
      <c r="K8539" s="4">
        <v>1214</v>
      </c>
      <c r="L8539" s="5">
        <v>1214.8580999999999</v>
      </c>
      <c r="M8539">
        <v>344000</v>
      </c>
      <c r="N8539" s="3">
        <v>1</v>
      </c>
      <c r="O8539" s="50" t="e">
        <f>INDEX([1]Dados!$M$2:$N$26779,MATCH($P8539,[1]Dados!$N$2:$N$26779,),2)</f>
        <v>#N/A</v>
      </c>
      <c r="P8539">
        <v>179735</v>
      </c>
      <c r="Q8539" s="1">
        <v>37437</v>
      </c>
      <c r="R8539" s="1">
        <v>37462</v>
      </c>
      <c r="S8539" t="s">
        <v>961</v>
      </c>
    </row>
    <row r="8540" spans="1:19" x14ac:dyDescent="0.2">
      <c r="A8540" s="7">
        <v>510885</v>
      </c>
      <c r="B8540" s="3">
        <v>90166</v>
      </c>
      <c r="C8540" s="3" t="s">
        <v>38</v>
      </c>
      <c r="D8540" s="2" t="s">
        <v>603</v>
      </c>
      <c r="E8540" s="3">
        <v>21</v>
      </c>
      <c r="F8540" s="17">
        <v>0</v>
      </c>
      <c r="G8540" s="17">
        <v>1</v>
      </c>
      <c r="H8540" s="17">
        <v>0</v>
      </c>
      <c r="I8540" s="7">
        <v>2.19</v>
      </c>
      <c r="J8540" s="7">
        <v>9</v>
      </c>
      <c r="K8540" s="4">
        <v>1214</v>
      </c>
      <c r="L8540" s="5">
        <v>1214.8580999999999</v>
      </c>
      <c r="M8540">
        <v>344000</v>
      </c>
      <c r="N8540" s="3">
        <v>1</v>
      </c>
      <c r="O8540" s="50" t="e">
        <f>INDEX([1]Dados!$M$2:$N$26779,MATCH($P8540,[1]Dados!$N$2:$N$26779,),2)</f>
        <v>#N/A</v>
      </c>
      <c r="P8540">
        <v>179735</v>
      </c>
      <c r="Q8540" s="1">
        <v>37437</v>
      </c>
      <c r="R8540" s="1">
        <v>37462</v>
      </c>
      <c r="S8540" t="s">
        <v>961</v>
      </c>
    </row>
    <row r="8541" spans="1:19" x14ac:dyDescent="0.2">
      <c r="A8541" s="7">
        <v>510885</v>
      </c>
      <c r="B8541" s="3">
        <v>90166</v>
      </c>
      <c r="C8541" s="3" t="s">
        <v>38</v>
      </c>
      <c r="D8541" s="2" t="s">
        <v>603</v>
      </c>
      <c r="E8541" s="3">
        <v>21</v>
      </c>
      <c r="F8541" s="17">
        <v>0</v>
      </c>
      <c r="G8541" s="17">
        <v>1</v>
      </c>
      <c r="H8541" s="17">
        <v>0</v>
      </c>
      <c r="I8541" s="7">
        <v>2.2000000000000002</v>
      </c>
      <c r="J8541" s="7">
        <v>19</v>
      </c>
      <c r="K8541" s="4">
        <v>1214</v>
      </c>
      <c r="L8541" s="5">
        <v>1214.8580999999999</v>
      </c>
      <c r="M8541">
        <v>344000</v>
      </c>
      <c r="N8541" s="3">
        <v>1</v>
      </c>
      <c r="O8541" s="50" t="e">
        <f>INDEX([1]Dados!$M$2:$N$26779,MATCH($P8541,[1]Dados!$N$2:$N$26779,),2)</f>
        <v>#N/A</v>
      </c>
      <c r="P8541">
        <v>179735</v>
      </c>
      <c r="Q8541" s="1">
        <v>37437</v>
      </c>
      <c r="R8541" s="1">
        <v>37462</v>
      </c>
      <c r="S8541" t="s">
        <v>961</v>
      </c>
    </row>
    <row r="8542" spans="1:19" x14ac:dyDescent="0.2">
      <c r="A8542" s="7">
        <v>510885</v>
      </c>
      <c r="B8542" s="3">
        <v>90166</v>
      </c>
      <c r="C8542" s="3" t="s">
        <v>38</v>
      </c>
      <c r="D8542" s="2" t="s">
        <v>603</v>
      </c>
      <c r="E8542" s="3">
        <v>21</v>
      </c>
      <c r="F8542" s="17">
        <v>0</v>
      </c>
      <c r="G8542" s="17">
        <v>1</v>
      </c>
      <c r="H8542" s="17">
        <v>0</v>
      </c>
      <c r="I8542" s="7">
        <v>3.1</v>
      </c>
      <c r="J8542" s="7">
        <v>29</v>
      </c>
      <c r="K8542" s="4">
        <v>1293</v>
      </c>
      <c r="L8542" s="5">
        <v>1293.0592999999999</v>
      </c>
      <c r="M8542" t="s">
        <v>2134</v>
      </c>
      <c r="N8542" s="3">
        <v>1</v>
      </c>
      <c r="O8542" s="50" t="e">
        <f>INDEX([1]Dados!$M$2:$N$26779,MATCH($P8542,[1]Dados!$N$2:$N$26779,),2)</f>
        <v>#N/A</v>
      </c>
      <c r="P8542">
        <v>179561</v>
      </c>
      <c r="Q8542" s="1">
        <v>37437</v>
      </c>
      <c r="R8542" s="1">
        <v>37462</v>
      </c>
      <c r="S8542" t="s">
        <v>886</v>
      </c>
    </row>
    <row r="8543" spans="1:19" x14ac:dyDescent="0.2">
      <c r="A8543" s="7">
        <v>150304</v>
      </c>
      <c r="B8543" s="3">
        <v>4561</v>
      </c>
      <c r="C8543" s="3" t="s">
        <v>2</v>
      </c>
      <c r="D8543" s="2" t="s">
        <v>424</v>
      </c>
      <c r="E8543" s="3">
        <v>21</v>
      </c>
      <c r="F8543" s="17">
        <v>0</v>
      </c>
      <c r="G8543" s="17">
        <v>1</v>
      </c>
      <c r="H8543" s="17">
        <v>0</v>
      </c>
      <c r="I8543" s="7">
        <v>1.1000000000000001</v>
      </c>
      <c r="J8543" s="7">
        <v>15</v>
      </c>
      <c r="K8543" s="4">
        <v>1214</v>
      </c>
      <c r="L8543" s="5">
        <v>1214.0587</v>
      </c>
      <c r="M8543" t="s">
        <v>2134</v>
      </c>
      <c r="N8543" s="33">
        <v>1</v>
      </c>
      <c r="O8543" s="50" t="e">
        <f>INDEX([1]Dados!$M$2:$N$26779,MATCH($P8543,[1]Dados!$N$2:$N$26779,),2)</f>
        <v>#N/A</v>
      </c>
      <c r="P8543">
        <v>179892</v>
      </c>
      <c r="Q8543" s="1">
        <v>37418</v>
      </c>
      <c r="R8543" s="1">
        <v>37463</v>
      </c>
      <c r="S8543" t="s">
        <v>2513</v>
      </c>
    </row>
    <row r="8544" spans="1:19" x14ac:dyDescent="0.2">
      <c r="A8544" s="7">
        <v>150304</v>
      </c>
      <c r="B8544" s="3">
        <v>4561</v>
      </c>
      <c r="C8544" s="3" t="s">
        <v>2</v>
      </c>
      <c r="D8544" s="2" t="s">
        <v>424</v>
      </c>
      <c r="E8544" s="3">
        <v>21</v>
      </c>
      <c r="F8544" s="17">
        <v>0</v>
      </c>
      <c r="G8544" s="17">
        <v>1</v>
      </c>
      <c r="H8544" s="17">
        <v>0</v>
      </c>
      <c r="I8544" s="7">
        <v>1.2</v>
      </c>
      <c r="J8544" s="7">
        <v>25</v>
      </c>
      <c r="K8544" s="4">
        <v>1214</v>
      </c>
      <c r="L8544" s="5">
        <v>1214.0587</v>
      </c>
      <c r="M8544" t="s">
        <v>2134</v>
      </c>
      <c r="N8544" s="33">
        <v>1</v>
      </c>
      <c r="O8544" s="50" t="e">
        <f>INDEX([1]Dados!$M$2:$N$26779,MATCH($P8544,[1]Dados!$N$2:$N$26779,),2)</f>
        <v>#N/A</v>
      </c>
      <c r="P8544">
        <v>179892</v>
      </c>
      <c r="Q8544" s="1">
        <v>37418</v>
      </c>
      <c r="R8544" s="1">
        <v>37463</v>
      </c>
      <c r="S8544" t="s">
        <v>2513</v>
      </c>
    </row>
    <row r="8545" spans="1:19" x14ac:dyDescent="0.2">
      <c r="A8545" s="7">
        <v>150304</v>
      </c>
      <c r="B8545" s="3">
        <v>4561</v>
      </c>
      <c r="C8545" s="3" t="s">
        <v>2</v>
      </c>
      <c r="D8545" s="2" t="s">
        <v>424</v>
      </c>
      <c r="E8545" s="3">
        <v>21</v>
      </c>
      <c r="F8545" s="17">
        <v>0</v>
      </c>
      <c r="G8545" s="17">
        <v>1</v>
      </c>
      <c r="H8545" s="17">
        <v>0</v>
      </c>
      <c r="I8545" s="7">
        <v>1.3</v>
      </c>
      <c r="J8545" s="7">
        <v>25</v>
      </c>
      <c r="K8545" s="4">
        <v>1214</v>
      </c>
      <c r="L8545" s="5">
        <v>1214.0587</v>
      </c>
      <c r="M8545" t="s">
        <v>2134</v>
      </c>
      <c r="N8545" s="33">
        <v>1</v>
      </c>
      <c r="O8545" s="50" t="e">
        <f>INDEX([1]Dados!$M$2:$N$26779,MATCH($P8545,[1]Dados!$N$2:$N$26779,),2)</f>
        <v>#N/A</v>
      </c>
      <c r="P8545">
        <v>179892</v>
      </c>
      <c r="Q8545" s="1">
        <v>37418</v>
      </c>
      <c r="R8545" s="1">
        <v>37463</v>
      </c>
      <c r="S8545" t="s">
        <v>2513</v>
      </c>
    </row>
    <row r="8546" spans="1:19" x14ac:dyDescent="0.2">
      <c r="A8546" s="7">
        <v>150304</v>
      </c>
      <c r="B8546" s="3">
        <v>4561</v>
      </c>
      <c r="C8546" s="3" t="s">
        <v>2</v>
      </c>
      <c r="D8546" s="2" t="s">
        <v>424</v>
      </c>
      <c r="E8546" s="3">
        <v>21</v>
      </c>
      <c r="F8546" s="17">
        <v>0</v>
      </c>
      <c r="G8546" s="17">
        <v>1</v>
      </c>
      <c r="H8546" s="17">
        <v>0</v>
      </c>
      <c r="I8546" s="7">
        <v>1.4</v>
      </c>
      <c r="J8546" s="7">
        <v>2</v>
      </c>
      <c r="K8546" s="4">
        <v>1214</v>
      </c>
      <c r="L8546" s="5">
        <v>1214.0587</v>
      </c>
      <c r="M8546" t="s">
        <v>2134</v>
      </c>
      <c r="N8546" s="33">
        <v>1</v>
      </c>
      <c r="O8546" s="50" t="e">
        <f>INDEX([1]Dados!$M$2:$N$26779,MATCH($P8546,[1]Dados!$N$2:$N$26779,),2)</f>
        <v>#N/A</v>
      </c>
      <c r="P8546">
        <v>179892</v>
      </c>
      <c r="Q8546" s="1">
        <v>37418</v>
      </c>
      <c r="R8546" s="1">
        <v>37463</v>
      </c>
      <c r="S8546" t="s">
        <v>2513</v>
      </c>
    </row>
    <row r="8547" spans="1:19" x14ac:dyDescent="0.2">
      <c r="A8547" s="7">
        <v>150304</v>
      </c>
      <c r="B8547" s="3">
        <v>4561</v>
      </c>
      <c r="C8547" s="3" t="s">
        <v>2</v>
      </c>
      <c r="D8547" s="2" t="s">
        <v>424</v>
      </c>
      <c r="E8547" s="3">
        <v>21</v>
      </c>
      <c r="F8547" s="17">
        <v>0</v>
      </c>
      <c r="G8547" s="17">
        <v>1</v>
      </c>
      <c r="H8547" s="17">
        <v>0</v>
      </c>
      <c r="I8547" s="7">
        <v>1.5</v>
      </c>
      <c r="J8547" s="7">
        <v>15</v>
      </c>
      <c r="K8547" s="4">
        <v>1214</v>
      </c>
      <c r="L8547" s="5">
        <v>1214.0587</v>
      </c>
      <c r="M8547" t="s">
        <v>2134</v>
      </c>
      <c r="N8547" s="33">
        <v>1</v>
      </c>
      <c r="O8547" s="50" t="e">
        <f>INDEX([1]Dados!$M$2:$N$26779,MATCH($P8547,[1]Dados!$N$2:$N$26779,),2)</f>
        <v>#N/A</v>
      </c>
      <c r="P8547">
        <v>179892</v>
      </c>
      <c r="Q8547" s="1">
        <v>37418</v>
      </c>
      <c r="R8547" s="1">
        <v>37463</v>
      </c>
      <c r="S8547" t="s">
        <v>2513</v>
      </c>
    </row>
    <row r="8548" spans="1:19" x14ac:dyDescent="0.2">
      <c r="A8548" s="7">
        <v>150304</v>
      </c>
      <c r="B8548" s="3">
        <v>4561</v>
      </c>
      <c r="C8548" s="3" t="s">
        <v>2</v>
      </c>
      <c r="D8548" s="2" t="s">
        <v>424</v>
      </c>
      <c r="E8548" s="3">
        <v>21</v>
      </c>
      <c r="F8548" s="17">
        <v>0</v>
      </c>
      <c r="G8548" s="17">
        <v>1</v>
      </c>
      <c r="H8548" s="17">
        <v>0</v>
      </c>
      <c r="I8548" s="29">
        <v>1.1000000000000001</v>
      </c>
      <c r="J8548" s="7">
        <v>20</v>
      </c>
      <c r="K8548" s="4">
        <v>1214</v>
      </c>
      <c r="L8548" s="5">
        <v>1214.0589</v>
      </c>
      <c r="M8548" t="s">
        <v>2134</v>
      </c>
      <c r="N8548" s="33">
        <v>1</v>
      </c>
      <c r="O8548" s="50" t="e">
        <f>INDEX([1]Dados!$M$2:$N$26779,MATCH($P8548,[1]Dados!$N$2:$N$26779,),2)</f>
        <v>#N/A</v>
      </c>
      <c r="P8548">
        <v>181085</v>
      </c>
      <c r="Q8548" s="1">
        <v>37418</v>
      </c>
      <c r="R8548" s="1">
        <v>37463</v>
      </c>
      <c r="S8548" t="s">
        <v>915</v>
      </c>
    </row>
    <row r="8549" spans="1:19" x14ac:dyDescent="0.2">
      <c r="A8549" s="7">
        <v>150304</v>
      </c>
      <c r="B8549" s="3">
        <v>4561</v>
      </c>
      <c r="C8549" s="3" t="s">
        <v>2</v>
      </c>
      <c r="D8549" s="2" t="s">
        <v>424</v>
      </c>
      <c r="E8549" s="3">
        <v>21</v>
      </c>
      <c r="F8549" s="17">
        <v>0</v>
      </c>
      <c r="G8549" s="17">
        <v>1</v>
      </c>
      <c r="H8549" s="17">
        <v>0</v>
      </c>
      <c r="I8549" s="7">
        <v>1.6</v>
      </c>
      <c r="J8549" s="7">
        <v>20</v>
      </c>
      <c r="K8549" s="4">
        <v>1214</v>
      </c>
      <c r="L8549" s="5">
        <v>1214.0589</v>
      </c>
      <c r="M8549" t="s">
        <v>2134</v>
      </c>
      <c r="N8549" s="33">
        <v>1</v>
      </c>
      <c r="O8549" s="50" t="e">
        <f>INDEX([1]Dados!$M$2:$N$26779,MATCH($P8549,[1]Dados!$N$2:$N$26779,),2)</f>
        <v>#N/A</v>
      </c>
      <c r="P8549">
        <v>181085</v>
      </c>
      <c r="Q8549" s="1">
        <v>37418</v>
      </c>
      <c r="R8549" s="1">
        <v>37463</v>
      </c>
      <c r="S8549" t="s">
        <v>915</v>
      </c>
    </row>
    <row r="8550" spans="1:19" x14ac:dyDescent="0.2">
      <c r="A8550" s="7">
        <v>150304</v>
      </c>
      <c r="B8550" s="3">
        <v>4561</v>
      </c>
      <c r="C8550" s="3" t="s">
        <v>2</v>
      </c>
      <c r="D8550" s="2" t="s">
        <v>424</v>
      </c>
      <c r="E8550" s="3">
        <v>21</v>
      </c>
      <c r="F8550" s="17">
        <v>0</v>
      </c>
      <c r="G8550" s="17">
        <v>1</v>
      </c>
      <c r="H8550" s="17">
        <v>0</v>
      </c>
      <c r="I8550" s="7">
        <v>1.7</v>
      </c>
      <c r="J8550" s="7">
        <v>27</v>
      </c>
      <c r="K8550" s="4">
        <v>1214</v>
      </c>
      <c r="L8550" s="5">
        <v>1214.0589</v>
      </c>
      <c r="M8550" t="s">
        <v>2134</v>
      </c>
      <c r="N8550" s="33">
        <v>1</v>
      </c>
      <c r="O8550" s="50" t="e">
        <f>INDEX([1]Dados!$M$2:$N$26779,MATCH($P8550,[1]Dados!$N$2:$N$26779,),2)</f>
        <v>#N/A</v>
      </c>
      <c r="P8550">
        <v>181085</v>
      </c>
      <c r="Q8550" s="1">
        <v>37418</v>
      </c>
      <c r="R8550" s="1">
        <v>37463</v>
      </c>
      <c r="S8550" t="s">
        <v>915</v>
      </c>
    </row>
    <row r="8551" spans="1:19" x14ac:dyDescent="0.2">
      <c r="A8551" s="7">
        <v>150304</v>
      </c>
      <c r="B8551" s="3">
        <v>4561</v>
      </c>
      <c r="C8551" s="3" t="s">
        <v>2</v>
      </c>
      <c r="D8551" s="2" t="s">
        <v>424</v>
      </c>
      <c r="E8551" s="3">
        <v>21</v>
      </c>
      <c r="F8551" s="17">
        <v>0</v>
      </c>
      <c r="G8551" s="17">
        <v>1</v>
      </c>
      <c r="H8551" s="17">
        <v>0</v>
      </c>
      <c r="I8551" s="7">
        <v>1.8</v>
      </c>
      <c r="J8551" s="7">
        <v>27</v>
      </c>
      <c r="K8551" s="4">
        <v>1214</v>
      </c>
      <c r="L8551" s="5">
        <v>1214.0589</v>
      </c>
      <c r="M8551" t="s">
        <v>2134</v>
      </c>
      <c r="N8551" s="33">
        <v>1</v>
      </c>
      <c r="O8551" s="50" t="e">
        <f>INDEX([1]Dados!$M$2:$N$26779,MATCH($P8551,[1]Dados!$N$2:$N$26779,),2)</f>
        <v>#N/A</v>
      </c>
      <c r="P8551">
        <v>181085</v>
      </c>
      <c r="Q8551" s="1">
        <v>37418</v>
      </c>
      <c r="R8551" s="1">
        <v>37463</v>
      </c>
      <c r="S8551" t="s">
        <v>915</v>
      </c>
    </row>
    <row r="8552" spans="1:19" x14ac:dyDescent="0.2">
      <c r="A8552" s="7">
        <v>150304</v>
      </c>
      <c r="B8552" s="3">
        <v>4561</v>
      </c>
      <c r="C8552" s="3" t="s">
        <v>2</v>
      </c>
      <c r="D8552" s="2" t="s">
        <v>424</v>
      </c>
      <c r="E8552" s="3">
        <v>21</v>
      </c>
      <c r="F8552" s="17">
        <v>0</v>
      </c>
      <c r="G8552" s="17">
        <v>1</v>
      </c>
      <c r="H8552" s="17">
        <v>0</v>
      </c>
      <c r="I8552" s="7">
        <v>1.9</v>
      </c>
      <c r="J8552" s="7">
        <v>28</v>
      </c>
      <c r="K8552" s="4">
        <v>1214</v>
      </c>
      <c r="L8552" s="5">
        <v>1214.0589</v>
      </c>
      <c r="M8552" t="s">
        <v>2134</v>
      </c>
      <c r="N8552" s="33">
        <v>1</v>
      </c>
      <c r="O8552" s="50" t="e">
        <f>INDEX([1]Dados!$M$2:$N$26779,MATCH($P8552,[1]Dados!$N$2:$N$26779,),2)</f>
        <v>#N/A</v>
      </c>
      <c r="P8552">
        <v>181085</v>
      </c>
      <c r="Q8552" s="1">
        <v>37418</v>
      </c>
      <c r="R8552" s="1">
        <v>37463</v>
      </c>
      <c r="S8552" t="s">
        <v>915</v>
      </c>
    </row>
    <row r="8553" spans="1:19" x14ac:dyDescent="0.2">
      <c r="A8553" s="7">
        <v>150304</v>
      </c>
      <c r="B8553" s="3">
        <v>4561</v>
      </c>
      <c r="C8553" s="3" t="s">
        <v>2</v>
      </c>
      <c r="D8553" s="2" t="s">
        <v>424</v>
      </c>
      <c r="E8553" s="3">
        <v>21</v>
      </c>
      <c r="F8553" s="17">
        <v>0</v>
      </c>
      <c r="G8553" s="17">
        <v>1</v>
      </c>
      <c r="H8553" s="17">
        <v>0</v>
      </c>
      <c r="I8553" s="7" t="s">
        <v>3</v>
      </c>
      <c r="J8553" s="7">
        <v>0</v>
      </c>
      <c r="K8553" s="4">
        <v>1214</v>
      </c>
      <c r="L8553" s="5">
        <v>1214.0589</v>
      </c>
      <c r="M8553">
        <v>50000</v>
      </c>
      <c r="N8553" s="33">
        <v>1</v>
      </c>
      <c r="O8553" s="50" t="e">
        <f>INDEX([1]Dados!$M$2:$N$26779,MATCH($P8553,[1]Dados!$N$2:$N$26779,),2)</f>
        <v>#N/A</v>
      </c>
      <c r="P8553">
        <v>179736</v>
      </c>
      <c r="Q8553" s="1">
        <v>37418</v>
      </c>
      <c r="R8553" s="1">
        <v>37463</v>
      </c>
      <c r="S8553" t="s">
        <v>2134</v>
      </c>
    </row>
    <row r="8554" spans="1:19" x14ac:dyDescent="0.2">
      <c r="A8554" s="7">
        <v>150304</v>
      </c>
      <c r="B8554" s="3">
        <v>4561</v>
      </c>
      <c r="C8554" s="3" t="s">
        <v>2</v>
      </c>
      <c r="D8554" s="2" t="s">
        <v>424</v>
      </c>
      <c r="E8554" s="3">
        <v>21</v>
      </c>
      <c r="F8554" s="17">
        <v>0</v>
      </c>
      <c r="G8554" s="17">
        <v>1</v>
      </c>
      <c r="H8554" s="17">
        <v>0</v>
      </c>
      <c r="I8554" s="7" t="s">
        <v>3</v>
      </c>
      <c r="J8554" s="7">
        <v>0</v>
      </c>
      <c r="K8554" s="4">
        <v>1214</v>
      </c>
      <c r="L8554" s="5">
        <v>1214.0589</v>
      </c>
      <c r="M8554">
        <v>88000</v>
      </c>
      <c r="N8554" s="33">
        <v>1</v>
      </c>
      <c r="O8554" s="50" t="e">
        <f>INDEX([1]Dados!$M$2:$N$26779,MATCH($P8554,[1]Dados!$N$2:$N$26779,),2)</f>
        <v>#N/A</v>
      </c>
      <c r="P8554">
        <v>179737</v>
      </c>
      <c r="Q8554" s="1">
        <v>37418</v>
      </c>
      <c r="R8554" s="1">
        <v>37463</v>
      </c>
      <c r="S8554" t="s">
        <v>2134</v>
      </c>
    </row>
    <row r="8555" spans="1:19" x14ac:dyDescent="0.2">
      <c r="A8555" s="7">
        <v>150304</v>
      </c>
      <c r="B8555" s="3">
        <v>4561</v>
      </c>
      <c r="C8555" s="3" t="s">
        <v>2</v>
      </c>
      <c r="D8555" s="2" t="s">
        <v>424</v>
      </c>
      <c r="E8555" s="3">
        <v>21</v>
      </c>
      <c r="F8555" s="17">
        <v>0</v>
      </c>
      <c r="G8555" s="17">
        <v>1</v>
      </c>
      <c r="H8555" s="17">
        <v>0</v>
      </c>
      <c r="I8555" s="7" t="s">
        <v>3</v>
      </c>
      <c r="J8555" s="7">
        <v>0</v>
      </c>
      <c r="K8555" s="4">
        <v>1214</v>
      </c>
      <c r="L8555" s="5">
        <v>1214.0589</v>
      </c>
      <c r="M8555">
        <v>110545.60000000001</v>
      </c>
      <c r="N8555" s="33">
        <v>1</v>
      </c>
      <c r="O8555" s="50" t="e">
        <f>INDEX([1]Dados!$M$2:$N$26779,MATCH($P8555,[1]Dados!$N$2:$N$26779,),2)</f>
        <v>#N/A</v>
      </c>
      <c r="P8555">
        <v>179738</v>
      </c>
      <c r="Q8555" s="1">
        <v>37418</v>
      </c>
      <c r="R8555" s="1">
        <v>37463</v>
      </c>
      <c r="S8555" t="s">
        <v>2134</v>
      </c>
    </row>
    <row r="8556" spans="1:19" x14ac:dyDescent="0.2">
      <c r="A8556" s="7">
        <v>150304</v>
      </c>
      <c r="B8556" s="3">
        <v>4561</v>
      </c>
      <c r="C8556" s="3" t="s">
        <v>2</v>
      </c>
      <c r="D8556" s="2" t="s">
        <v>424</v>
      </c>
      <c r="E8556" s="3">
        <v>21</v>
      </c>
      <c r="F8556" s="17">
        <v>0</v>
      </c>
      <c r="G8556" s="17">
        <v>1</v>
      </c>
      <c r="H8556" s="17">
        <v>0</v>
      </c>
      <c r="I8556" s="7">
        <v>2.1</v>
      </c>
      <c r="J8556" s="7">
        <v>20</v>
      </c>
      <c r="K8556" s="4">
        <v>1293</v>
      </c>
      <c r="L8556" s="5">
        <v>1293.0592999999999</v>
      </c>
      <c r="M8556">
        <v>29170</v>
      </c>
      <c r="N8556" s="33">
        <v>1</v>
      </c>
      <c r="O8556" s="50" t="e">
        <f>INDEX([1]Dados!$M$2:$N$26779,MATCH($P8556,[1]Dados!$N$2:$N$26779,),2)</f>
        <v>#N/A</v>
      </c>
      <c r="P8556">
        <v>179562</v>
      </c>
      <c r="Q8556" s="1">
        <v>37418</v>
      </c>
      <c r="R8556" s="1">
        <v>37463</v>
      </c>
      <c r="S8556" t="s">
        <v>2134</v>
      </c>
    </row>
    <row r="8557" spans="1:19" x14ac:dyDescent="0.2">
      <c r="A8557" s="7">
        <v>150540</v>
      </c>
      <c r="B8557" s="3">
        <v>5070</v>
      </c>
      <c r="C8557" s="3" t="s">
        <v>2</v>
      </c>
      <c r="D8557" s="2" t="s">
        <v>626</v>
      </c>
      <c r="E8557" s="3">
        <v>21</v>
      </c>
      <c r="F8557" s="17">
        <v>0</v>
      </c>
      <c r="G8557" s="17">
        <v>1</v>
      </c>
      <c r="H8557" s="17">
        <v>0</v>
      </c>
      <c r="I8557" s="7" t="s">
        <v>3</v>
      </c>
      <c r="J8557" s="7">
        <v>0</v>
      </c>
      <c r="K8557" s="4">
        <v>13</v>
      </c>
      <c r="L8557" s="5">
        <v>13.059699999999999</v>
      </c>
      <c r="M8557">
        <v>67998.11</v>
      </c>
      <c r="N8557" s="3">
        <v>1</v>
      </c>
      <c r="O8557" s="50" t="e">
        <f>INDEX([1]Dados!$M$2:$N$26779,MATCH($P8557,[1]Dados!$N$2:$N$26779,),2)</f>
        <v>#N/A</v>
      </c>
      <c r="P8557" s="28">
        <v>179505</v>
      </c>
      <c r="Q8557" s="1">
        <v>37418</v>
      </c>
      <c r="R8557" s="1">
        <v>37490</v>
      </c>
      <c r="S8557" t="s">
        <v>2134</v>
      </c>
    </row>
    <row r="8558" spans="1:19" x14ac:dyDescent="0.2">
      <c r="A8558" s="7">
        <v>150540</v>
      </c>
      <c r="B8558" s="3">
        <v>5070</v>
      </c>
      <c r="C8558" s="3" t="s">
        <v>2</v>
      </c>
      <c r="D8558" s="2" t="s">
        <v>626</v>
      </c>
      <c r="E8558" s="3">
        <v>21</v>
      </c>
      <c r="F8558" s="17">
        <v>0</v>
      </c>
      <c r="G8558" s="17">
        <v>1</v>
      </c>
      <c r="H8558" s="17">
        <v>0</v>
      </c>
      <c r="I8558" s="7" t="s">
        <v>47</v>
      </c>
      <c r="J8558" s="7">
        <v>15</v>
      </c>
      <c r="K8558" s="4">
        <v>119</v>
      </c>
      <c r="L8558" s="5">
        <v>119.38590000000001</v>
      </c>
      <c r="M8558" t="s">
        <v>2134</v>
      </c>
      <c r="N8558" s="33">
        <v>1</v>
      </c>
      <c r="O8558" s="50" t="e">
        <f>INDEX([1]Dados!$M$2:$N$26779,MATCH($P8558,[1]Dados!$N$2:$N$26779,),2)</f>
        <v>#N/A</v>
      </c>
      <c r="P8558">
        <v>179444</v>
      </c>
      <c r="Q8558" s="1">
        <v>37418</v>
      </c>
      <c r="R8558" s="1">
        <v>37490</v>
      </c>
      <c r="S8558" t="s">
        <v>1068</v>
      </c>
    </row>
    <row r="8559" spans="1:19" x14ac:dyDescent="0.2">
      <c r="A8559" s="7">
        <v>150540</v>
      </c>
      <c r="B8559" s="3">
        <v>5070</v>
      </c>
      <c r="C8559" s="3" t="s">
        <v>2</v>
      </c>
      <c r="D8559" s="2" t="s">
        <v>626</v>
      </c>
      <c r="E8559" s="3">
        <v>21</v>
      </c>
      <c r="F8559" s="17">
        <v>0</v>
      </c>
      <c r="G8559" s="17">
        <v>1</v>
      </c>
      <c r="H8559" s="17">
        <v>0</v>
      </c>
      <c r="I8559" s="7" t="s">
        <v>48</v>
      </c>
      <c r="J8559" s="7">
        <v>13</v>
      </c>
      <c r="K8559" s="4">
        <v>119</v>
      </c>
      <c r="L8559" s="5">
        <v>119.38590000000001</v>
      </c>
      <c r="M8559" t="s">
        <v>2134</v>
      </c>
      <c r="N8559" s="33">
        <v>1</v>
      </c>
      <c r="O8559" s="50" t="e">
        <f>INDEX([1]Dados!$M$2:$N$26779,MATCH($P8559,[1]Dados!$N$2:$N$26779,),2)</f>
        <v>#N/A</v>
      </c>
      <c r="P8559">
        <v>179444</v>
      </c>
      <c r="Q8559" s="1">
        <v>37418</v>
      </c>
      <c r="R8559" s="1">
        <v>37490</v>
      </c>
      <c r="S8559" t="s">
        <v>1068</v>
      </c>
    </row>
    <row r="8560" spans="1:19" x14ac:dyDescent="0.2">
      <c r="A8560" s="7">
        <v>150540</v>
      </c>
      <c r="B8560" s="3">
        <v>5070</v>
      </c>
      <c r="C8560" s="3" t="s">
        <v>2</v>
      </c>
      <c r="D8560" s="2" t="s">
        <v>626</v>
      </c>
      <c r="E8560" s="3">
        <v>21</v>
      </c>
      <c r="F8560" s="17">
        <v>0</v>
      </c>
      <c r="G8560" s="17">
        <v>1</v>
      </c>
      <c r="H8560" s="17">
        <v>0</v>
      </c>
      <c r="I8560" s="7" t="s">
        <v>49</v>
      </c>
      <c r="J8560" s="7">
        <v>7</v>
      </c>
      <c r="K8560" s="4">
        <v>119</v>
      </c>
      <c r="L8560" s="5">
        <v>119.38590000000001</v>
      </c>
      <c r="M8560" t="s">
        <v>2134</v>
      </c>
      <c r="N8560" s="33">
        <v>1</v>
      </c>
      <c r="O8560" s="50" t="e">
        <f>INDEX([1]Dados!$M$2:$N$26779,MATCH($P8560,[1]Dados!$N$2:$N$26779,),2)</f>
        <v>#N/A</v>
      </c>
      <c r="P8560">
        <v>179444</v>
      </c>
      <c r="Q8560" s="1">
        <v>37418</v>
      </c>
      <c r="R8560" s="1">
        <v>37490</v>
      </c>
      <c r="S8560" t="s">
        <v>1068</v>
      </c>
    </row>
    <row r="8561" spans="1:19" x14ac:dyDescent="0.2">
      <c r="A8561" s="7">
        <v>150540</v>
      </c>
      <c r="B8561" s="3">
        <v>5070</v>
      </c>
      <c r="C8561" s="3" t="s">
        <v>2</v>
      </c>
      <c r="D8561" s="2" t="s">
        <v>626</v>
      </c>
      <c r="E8561" s="3">
        <v>21</v>
      </c>
      <c r="F8561" s="17">
        <v>0</v>
      </c>
      <c r="G8561" s="17">
        <v>1</v>
      </c>
      <c r="H8561" s="17">
        <v>0</v>
      </c>
      <c r="I8561" s="7" t="s">
        <v>50</v>
      </c>
      <c r="J8561" s="7">
        <v>19</v>
      </c>
      <c r="K8561" s="4">
        <v>119</v>
      </c>
      <c r="L8561" s="5">
        <v>119.38590000000001</v>
      </c>
      <c r="M8561" t="s">
        <v>2134</v>
      </c>
      <c r="N8561" s="33">
        <v>1</v>
      </c>
      <c r="O8561" s="50" t="e">
        <f>INDEX([1]Dados!$M$2:$N$26779,MATCH($P8561,[1]Dados!$N$2:$N$26779,),2)</f>
        <v>#N/A</v>
      </c>
      <c r="P8561">
        <v>179444</v>
      </c>
      <c r="Q8561" s="1">
        <v>37418</v>
      </c>
      <c r="R8561" s="1">
        <v>37490</v>
      </c>
      <c r="S8561" t="s">
        <v>1068</v>
      </c>
    </row>
    <row r="8562" spans="1:19" x14ac:dyDescent="0.2">
      <c r="A8562" s="7">
        <v>150540</v>
      </c>
      <c r="B8562" s="3">
        <v>5070</v>
      </c>
      <c r="C8562" s="3" t="s">
        <v>2</v>
      </c>
      <c r="D8562" s="2" t="s">
        <v>626</v>
      </c>
      <c r="E8562" s="3">
        <v>21</v>
      </c>
      <c r="F8562" s="17">
        <v>0</v>
      </c>
      <c r="G8562" s="17">
        <v>1</v>
      </c>
      <c r="H8562" s="17">
        <v>0</v>
      </c>
      <c r="I8562" s="7" t="s">
        <v>145</v>
      </c>
      <c r="J8562" s="7">
        <v>19</v>
      </c>
      <c r="K8562" s="4">
        <v>119</v>
      </c>
      <c r="L8562" s="5">
        <v>119.38590000000001</v>
      </c>
      <c r="M8562" t="s">
        <v>2134</v>
      </c>
      <c r="N8562" s="33">
        <v>1</v>
      </c>
      <c r="O8562" s="50" t="e">
        <f>INDEX([1]Dados!$M$2:$N$26779,MATCH($P8562,[1]Dados!$N$2:$N$26779,),2)</f>
        <v>#N/A</v>
      </c>
      <c r="P8562">
        <v>179444</v>
      </c>
      <c r="Q8562" s="1">
        <v>37418</v>
      </c>
      <c r="R8562" s="1">
        <v>37490</v>
      </c>
      <c r="S8562" t="s">
        <v>1068</v>
      </c>
    </row>
    <row r="8563" spans="1:19" x14ac:dyDescent="0.2">
      <c r="A8563" s="7">
        <v>150540</v>
      </c>
      <c r="B8563" s="3">
        <v>5070</v>
      </c>
      <c r="C8563" s="3" t="s">
        <v>2</v>
      </c>
      <c r="D8563" s="2" t="s">
        <v>626</v>
      </c>
      <c r="E8563" s="3">
        <v>21</v>
      </c>
      <c r="F8563" s="17">
        <v>0</v>
      </c>
      <c r="G8563" s="17">
        <v>1</v>
      </c>
      <c r="H8563" s="17">
        <v>0</v>
      </c>
      <c r="I8563" s="7" t="s">
        <v>177</v>
      </c>
      <c r="J8563" s="7">
        <v>9</v>
      </c>
      <c r="K8563" s="4">
        <v>119</v>
      </c>
      <c r="L8563" s="5">
        <v>119.5528</v>
      </c>
      <c r="M8563">
        <v>49500</v>
      </c>
      <c r="N8563" s="33">
        <v>1</v>
      </c>
      <c r="O8563" s="50" t="e">
        <f>INDEX([1]Dados!$M$2:$N$26779,MATCH($P8563,[1]Dados!$N$2:$N$26779,),2)</f>
        <v>#N/A</v>
      </c>
      <c r="P8563">
        <v>181330</v>
      </c>
      <c r="Q8563" s="1">
        <v>37418</v>
      </c>
      <c r="R8563" s="1">
        <v>37490</v>
      </c>
      <c r="S8563" t="s">
        <v>1635</v>
      </c>
    </row>
    <row r="8564" spans="1:19" x14ac:dyDescent="0.2">
      <c r="A8564" s="7">
        <v>150540</v>
      </c>
      <c r="B8564" s="3">
        <v>5070</v>
      </c>
      <c r="C8564" s="3" t="s">
        <v>2</v>
      </c>
      <c r="D8564" s="2" t="s">
        <v>626</v>
      </c>
      <c r="E8564" s="3">
        <v>21</v>
      </c>
      <c r="F8564" s="17">
        <v>0</v>
      </c>
      <c r="G8564" s="17">
        <v>1</v>
      </c>
      <c r="H8564" s="17">
        <v>0</v>
      </c>
      <c r="I8564" s="7" t="s">
        <v>174</v>
      </c>
      <c r="J8564" s="7">
        <v>9</v>
      </c>
      <c r="K8564" s="4">
        <v>119</v>
      </c>
      <c r="L8564" s="5">
        <v>119.5528</v>
      </c>
      <c r="M8564">
        <v>188912.42</v>
      </c>
      <c r="N8564" s="33">
        <v>1</v>
      </c>
      <c r="O8564" s="50" t="e">
        <f>INDEX([1]Dados!$M$2:$N$26779,MATCH($P8564,[1]Dados!$N$2:$N$26779,),2)</f>
        <v>#N/A</v>
      </c>
      <c r="P8564">
        <v>181331</v>
      </c>
      <c r="Q8564" s="1">
        <v>37418</v>
      </c>
      <c r="R8564" s="1">
        <v>37490</v>
      </c>
      <c r="S8564" t="s">
        <v>1636</v>
      </c>
    </row>
    <row r="8565" spans="1:19" x14ac:dyDescent="0.2">
      <c r="A8565" s="7">
        <v>150540</v>
      </c>
      <c r="B8565" s="3">
        <v>5070</v>
      </c>
      <c r="C8565" s="3" t="s">
        <v>2</v>
      </c>
      <c r="D8565" s="2" t="s">
        <v>626</v>
      </c>
      <c r="E8565" s="3">
        <v>21</v>
      </c>
      <c r="F8565" s="17">
        <v>0</v>
      </c>
      <c r="G8565" s="17">
        <v>1</v>
      </c>
      <c r="H8565" s="17">
        <v>0</v>
      </c>
      <c r="I8565" s="7" t="s">
        <v>175</v>
      </c>
      <c r="J8565" s="7">
        <v>19</v>
      </c>
      <c r="K8565" s="4">
        <v>119</v>
      </c>
      <c r="L8565" s="5">
        <v>119.5528</v>
      </c>
      <c r="M8565">
        <v>188912.42</v>
      </c>
      <c r="N8565" s="33">
        <v>1</v>
      </c>
      <c r="O8565" s="50" t="e">
        <f>INDEX([1]Dados!$M$2:$N$26779,MATCH($P8565,[1]Dados!$N$2:$N$26779,),2)</f>
        <v>#N/A</v>
      </c>
      <c r="P8565">
        <v>181331</v>
      </c>
      <c r="Q8565" s="1">
        <v>37418</v>
      </c>
      <c r="R8565" s="1">
        <v>37490</v>
      </c>
      <c r="S8565" t="s">
        <v>1636</v>
      </c>
    </row>
    <row r="8566" spans="1:19" x14ac:dyDescent="0.2">
      <c r="A8566" s="7">
        <v>150540</v>
      </c>
      <c r="B8566" s="3">
        <v>5070</v>
      </c>
      <c r="C8566" s="3" t="s">
        <v>2</v>
      </c>
      <c r="D8566" s="2" t="s">
        <v>626</v>
      </c>
      <c r="E8566" s="3">
        <v>21</v>
      </c>
      <c r="F8566" s="17">
        <v>0</v>
      </c>
      <c r="G8566" s="17">
        <v>1</v>
      </c>
      <c r="H8566" s="17">
        <v>0</v>
      </c>
      <c r="I8566" s="7" t="s">
        <v>176</v>
      </c>
      <c r="J8566" s="7">
        <v>19</v>
      </c>
      <c r="K8566" s="4">
        <v>119</v>
      </c>
      <c r="L8566" s="5">
        <v>119.5528</v>
      </c>
      <c r="M8566">
        <v>188912.42</v>
      </c>
      <c r="N8566" s="33">
        <v>1</v>
      </c>
      <c r="O8566" s="50" t="e">
        <f>INDEX([1]Dados!$M$2:$N$26779,MATCH($P8566,[1]Dados!$N$2:$N$26779,),2)</f>
        <v>#N/A</v>
      </c>
      <c r="P8566">
        <v>181331</v>
      </c>
      <c r="Q8566" s="1">
        <v>37418</v>
      </c>
      <c r="R8566" s="1">
        <v>37490</v>
      </c>
      <c r="S8566" t="s">
        <v>1636</v>
      </c>
    </row>
    <row r="8567" spans="1:19" x14ac:dyDescent="0.2">
      <c r="A8567" s="7">
        <v>150540</v>
      </c>
      <c r="B8567" s="3">
        <v>5070</v>
      </c>
      <c r="C8567" s="3" t="s">
        <v>2</v>
      </c>
      <c r="D8567" s="2" t="s">
        <v>626</v>
      </c>
      <c r="E8567" s="3">
        <v>21</v>
      </c>
      <c r="F8567" s="17">
        <v>0</v>
      </c>
      <c r="G8567" s="17">
        <v>1</v>
      </c>
      <c r="H8567" s="17">
        <v>0</v>
      </c>
      <c r="I8567" s="7" t="s">
        <v>178</v>
      </c>
      <c r="J8567" s="7">
        <v>18</v>
      </c>
      <c r="K8567" s="4">
        <v>119</v>
      </c>
      <c r="L8567" s="5">
        <v>119.5528</v>
      </c>
      <c r="M8567">
        <v>188912.42</v>
      </c>
      <c r="N8567" s="33">
        <v>1</v>
      </c>
      <c r="O8567" s="50" t="e">
        <f>INDEX([1]Dados!$M$2:$N$26779,MATCH($P8567,[1]Dados!$N$2:$N$26779,),2)</f>
        <v>#N/A</v>
      </c>
      <c r="P8567">
        <v>181331</v>
      </c>
      <c r="Q8567" s="1">
        <v>37418</v>
      </c>
      <c r="R8567" s="1">
        <v>37490</v>
      </c>
      <c r="S8567" t="s">
        <v>1636</v>
      </c>
    </row>
    <row r="8568" spans="1:19" x14ac:dyDescent="0.2">
      <c r="A8568" s="7">
        <v>150540</v>
      </c>
      <c r="B8568" s="3">
        <v>5070</v>
      </c>
      <c r="C8568" s="3" t="s">
        <v>2</v>
      </c>
      <c r="D8568" s="2" t="s">
        <v>626</v>
      </c>
      <c r="E8568" s="3">
        <v>21</v>
      </c>
      <c r="F8568" s="17">
        <v>0</v>
      </c>
      <c r="G8568" s="17">
        <v>1</v>
      </c>
      <c r="H8568" s="17">
        <v>0</v>
      </c>
      <c r="I8568" s="7" t="s">
        <v>179</v>
      </c>
      <c r="J8568" s="7">
        <v>13</v>
      </c>
      <c r="K8568" s="4">
        <v>119</v>
      </c>
      <c r="L8568" s="5">
        <v>119.5528</v>
      </c>
      <c r="M8568">
        <v>188912.42</v>
      </c>
      <c r="N8568" s="33">
        <v>1</v>
      </c>
      <c r="O8568" s="50" t="e">
        <f>INDEX([1]Dados!$M$2:$N$26779,MATCH($P8568,[1]Dados!$N$2:$N$26779,),2)</f>
        <v>#N/A</v>
      </c>
      <c r="P8568">
        <v>181331</v>
      </c>
      <c r="Q8568" s="1">
        <v>37418</v>
      </c>
      <c r="R8568" s="1">
        <v>37490</v>
      </c>
      <c r="S8568" t="s">
        <v>1636</v>
      </c>
    </row>
    <row r="8569" spans="1:19" x14ac:dyDescent="0.2">
      <c r="A8569" s="7">
        <v>150540</v>
      </c>
      <c r="B8569" s="3">
        <v>5070</v>
      </c>
      <c r="C8569" s="3" t="s">
        <v>2</v>
      </c>
      <c r="D8569" s="2" t="s">
        <v>626</v>
      </c>
      <c r="E8569" s="3">
        <v>21</v>
      </c>
      <c r="F8569" s="17">
        <v>0</v>
      </c>
      <c r="G8569" s="17">
        <v>1</v>
      </c>
      <c r="H8569" s="17">
        <v>0</v>
      </c>
      <c r="I8569" s="7" t="s">
        <v>180</v>
      </c>
      <c r="J8569" s="7">
        <v>33</v>
      </c>
      <c r="K8569" s="4">
        <v>119</v>
      </c>
      <c r="L8569" s="5">
        <v>119.5528</v>
      </c>
      <c r="M8569">
        <v>188912.42</v>
      </c>
      <c r="N8569" s="33">
        <v>1</v>
      </c>
      <c r="O8569" s="50" t="e">
        <f>INDEX([1]Dados!$M$2:$N$26779,MATCH($P8569,[1]Dados!$N$2:$N$26779,),2)</f>
        <v>#N/A</v>
      </c>
      <c r="P8569">
        <v>181331</v>
      </c>
      <c r="Q8569" s="1">
        <v>37418</v>
      </c>
      <c r="R8569" s="1">
        <v>37490</v>
      </c>
      <c r="S8569" t="s">
        <v>1636</v>
      </c>
    </row>
    <row r="8570" spans="1:19" x14ac:dyDescent="0.2">
      <c r="A8570" s="7">
        <v>150540</v>
      </c>
      <c r="B8570" s="3">
        <v>5070</v>
      </c>
      <c r="C8570" s="3" t="s">
        <v>2</v>
      </c>
      <c r="D8570" s="2" t="s">
        <v>626</v>
      </c>
      <c r="E8570" s="3">
        <v>21</v>
      </c>
      <c r="F8570" s="17">
        <v>0</v>
      </c>
      <c r="G8570" s="17">
        <v>1</v>
      </c>
      <c r="H8570" s="17">
        <v>0</v>
      </c>
      <c r="I8570" s="7">
        <v>2.1</v>
      </c>
      <c r="J8570" s="7">
        <v>30</v>
      </c>
      <c r="K8570" s="4">
        <v>1214</v>
      </c>
      <c r="L8570" s="5">
        <v>1214.0587</v>
      </c>
      <c r="M8570">
        <v>225983.38</v>
      </c>
      <c r="N8570" s="33">
        <v>1</v>
      </c>
      <c r="O8570" s="50" t="e">
        <f>INDEX([1]Dados!$M$2:$N$26779,MATCH($P8570,[1]Dados!$N$2:$N$26779,),2)</f>
        <v>#N/A</v>
      </c>
      <c r="P8570">
        <v>179893</v>
      </c>
      <c r="Q8570" s="1">
        <v>37418</v>
      </c>
      <c r="R8570" s="1">
        <v>37490</v>
      </c>
      <c r="S8570" t="s">
        <v>914</v>
      </c>
    </row>
    <row r="8571" spans="1:19" x14ac:dyDescent="0.2">
      <c r="A8571" s="7">
        <v>150540</v>
      </c>
      <c r="B8571" s="3">
        <v>5070</v>
      </c>
      <c r="C8571" s="3" t="s">
        <v>2</v>
      </c>
      <c r="D8571" s="2" t="s">
        <v>626</v>
      </c>
      <c r="E8571" s="3">
        <v>21</v>
      </c>
      <c r="F8571" s="17">
        <v>0</v>
      </c>
      <c r="G8571" s="17">
        <v>1</v>
      </c>
      <c r="H8571" s="17">
        <v>0</v>
      </c>
      <c r="I8571" s="7">
        <v>2.2000000000000002</v>
      </c>
      <c r="J8571" s="7">
        <v>25</v>
      </c>
      <c r="K8571" s="4">
        <v>1214</v>
      </c>
      <c r="L8571" s="5">
        <v>1214.0587</v>
      </c>
      <c r="M8571">
        <v>225983.38</v>
      </c>
      <c r="N8571" s="33">
        <v>1</v>
      </c>
      <c r="O8571" s="50" t="e">
        <f>INDEX([1]Dados!$M$2:$N$26779,MATCH($P8571,[1]Dados!$N$2:$N$26779,),2)</f>
        <v>#N/A</v>
      </c>
      <c r="P8571">
        <v>179893</v>
      </c>
      <c r="Q8571" s="1">
        <v>37418</v>
      </c>
      <c r="R8571" s="1">
        <v>37490</v>
      </c>
      <c r="S8571" t="s">
        <v>914</v>
      </c>
    </row>
    <row r="8572" spans="1:19" x14ac:dyDescent="0.2">
      <c r="A8572" s="7">
        <v>150540</v>
      </c>
      <c r="B8572" s="3">
        <v>5070</v>
      </c>
      <c r="C8572" s="3" t="s">
        <v>2</v>
      </c>
      <c r="D8572" s="2" t="s">
        <v>626</v>
      </c>
      <c r="E8572" s="3">
        <v>21</v>
      </c>
      <c r="F8572" s="17">
        <v>0</v>
      </c>
      <c r="G8572" s="17">
        <v>1</v>
      </c>
      <c r="H8572" s="17">
        <v>0</v>
      </c>
      <c r="I8572" s="7">
        <v>2.2999999999999998</v>
      </c>
      <c r="J8572" s="7">
        <v>25</v>
      </c>
      <c r="K8572" s="4">
        <v>1214</v>
      </c>
      <c r="L8572" s="5">
        <v>1214.0587</v>
      </c>
      <c r="M8572">
        <v>225983.38</v>
      </c>
      <c r="N8572" s="33">
        <v>1</v>
      </c>
      <c r="O8572" s="50" t="e">
        <f>INDEX([1]Dados!$M$2:$N$26779,MATCH($P8572,[1]Dados!$N$2:$N$26779,),2)</f>
        <v>#N/A</v>
      </c>
      <c r="P8572">
        <v>179893</v>
      </c>
      <c r="Q8572" s="1">
        <v>37418</v>
      </c>
      <c r="R8572" s="1">
        <v>37490</v>
      </c>
      <c r="S8572" t="s">
        <v>914</v>
      </c>
    </row>
    <row r="8573" spans="1:19" x14ac:dyDescent="0.2">
      <c r="A8573" s="7">
        <v>150540</v>
      </c>
      <c r="B8573" s="3">
        <v>5070</v>
      </c>
      <c r="C8573" s="3" t="s">
        <v>2</v>
      </c>
      <c r="D8573" s="2" t="s">
        <v>626</v>
      </c>
      <c r="E8573" s="3">
        <v>21</v>
      </c>
      <c r="F8573" s="17">
        <v>0</v>
      </c>
      <c r="G8573" s="17">
        <v>1</v>
      </c>
      <c r="H8573" s="17">
        <v>0</v>
      </c>
      <c r="I8573" s="7">
        <v>2.4</v>
      </c>
      <c r="J8573" s="7">
        <v>2</v>
      </c>
      <c r="K8573" s="4">
        <v>1214</v>
      </c>
      <c r="L8573" s="5">
        <v>1214.0587</v>
      </c>
      <c r="M8573">
        <v>225983.38</v>
      </c>
      <c r="N8573" s="33">
        <v>1</v>
      </c>
      <c r="O8573" s="50" t="e">
        <f>INDEX([1]Dados!$M$2:$N$26779,MATCH($P8573,[1]Dados!$N$2:$N$26779,),2)</f>
        <v>#N/A</v>
      </c>
      <c r="P8573">
        <v>179893</v>
      </c>
      <c r="Q8573" s="1">
        <v>37418</v>
      </c>
      <c r="R8573" s="1">
        <v>37490</v>
      </c>
      <c r="S8573" t="s">
        <v>914</v>
      </c>
    </row>
    <row r="8574" spans="1:19" x14ac:dyDescent="0.2">
      <c r="A8574" s="7">
        <v>150540</v>
      </c>
      <c r="B8574" s="3">
        <v>5070</v>
      </c>
      <c r="C8574" s="3" t="s">
        <v>2</v>
      </c>
      <c r="D8574" s="2" t="s">
        <v>626</v>
      </c>
      <c r="E8574" s="3">
        <v>21</v>
      </c>
      <c r="F8574" s="17">
        <v>0</v>
      </c>
      <c r="G8574" s="17">
        <v>1</v>
      </c>
      <c r="H8574" s="17">
        <v>0</v>
      </c>
      <c r="I8574" s="7">
        <v>2.5</v>
      </c>
      <c r="J8574" s="7">
        <v>28</v>
      </c>
      <c r="K8574" s="4">
        <v>1214</v>
      </c>
      <c r="L8574" s="5">
        <v>1214.0589</v>
      </c>
      <c r="M8574">
        <v>20000</v>
      </c>
      <c r="N8574" s="33">
        <v>1</v>
      </c>
      <c r="O8574" s="50" t="e">
        <f>INDEX([1]Dados!$M$2:$N$26779,MATCH($P8574,[1]Dados!$N$2:$N$26779,),2)</f>
        <v>#N/A</v>
      </c>
      <c r="P8574">
        <v>181101</v>
      </c>
      <c r="Q8574" s="1">
        <v>37418</v>
      </c>
      <c r="R8574" s="1">
        <v>37490</v>
      </c>
      <c r="S8574" t="s">
        <v>1485</v>
      </c>
    </row>
    <row r="8575" spans="1:19" x14ac:dyDescent="0.2">
      <c r="A8575" s="7">
        <v>150540</v>
      </c>
      <c r="B8575" s="3">
        <v>5070</v>
      </c>
      <c r="C8575" s="3" t="s">
        <v>2</v>
      </c>
      <c r="D8575" s="2" t="s">
        <v>626</v>
      </c>
      <c r="E8575" s="3">
        <v>21</v>
      </c>
      <c r="F8575" s="17">
        <v>0</v>
      </c>
      <c r="G8575" s="17">
        <v>1</v>
      </c>
      <c r="H8575" s="17">
        <v>0</v>
      </c>
      <c r="I8575" s="7">
        <v>2.6</v>
      </c>
      <c r="J8575" s="7">
        <v>25</v>
      </c>
      <c r="K8575" s="4">
        <v>1214</v>
      </c>
      <c r="L8575" s="5">
        <v>1214.0589</v>
      </c>
      <c r="M8575">
        <v>20000</v>
      </c>
      <c r="N8575" s="33">
        <v>1</v>
      </c>
      <c r="O8575" s="50" t="e">
        <f>INDEX([1]Dados!$M$2:$N$26779,MATCH($P8575,[1]Dados!$N$2:$N$26779,),2)</f>
        <v>#N/A</v>
      </c>
      <c r="P8575">
        <v>181101</v>
      </c>
      <c r="Q8575" s="1">
        <v>37418</v>
      </c>
      <c r="R8575" s="1">
        <v>37490</v>
      </c>
      <c r="S8575" t="s">
        <v>1485</v>
      </c>
    </row>
    <row r="8576" spans="1:19" x14ac:dyDescent="0.2">
      <c r="A8576" s="7">
        <v>150540</v>
      </c>
      <c r="B8576" s="3">
        <v>5070</v>
      </c>
      <c r="C8576" s="3" t="s">
        <v>2</v>
      </c>
      <c r="D8576" s="2" t="s">
        <v>626</v>
      </c>
      <c r="E8576" s="3">
        <v>21</v>
      </c>
      <c r="F8576" s="17">
        <v>0</v>
      </c>
      <c r="G8576" s="17">
        <v>1</v>
      </c>
      <c r="H8576" s="17">
        <v>0</v>
      </c>
      <c r="I8576" s="7">
        <v>3.1</v>
      </c>
      <c r="J8576" s="7">
        <v>7</v>
      </c>
      <c r="K8576" s="4">
        <v>1293</v>
      </c>
      <c r="L8576" s="5">
        <v>1293.0592999999999</v>
      </c>
      <c r="M8576">
        <v>110000</v>
      </c>
      <c r="N8576" s="3">
        <v>1</v>
      </c>
      <c r="O8576" s="50" t="e">
        <f>INDEX([1]Dados!$M$2:$N$26779,MATCH($P8576,[1]Dados!$N$2:$N$26779,),2)</f>
        <v>#N/A</v>
      </c>
      <c r="P8576">
        <v>179563</v>
      </c>
      <c r="Q8576" s="1">
        <v>37418</v>
      </c>
      <c r="R8576" s="1">
        <v>37490</v>
      </c>
      <c r="S8576" t="s">
        <v>886</v>
      </c>
    </row>
    <row r="8577" spans="1:19" x14ac:dyDescent="0.2">
      <c r="A8577" s="7">
        <v>150540</v>
      </c>
      <c r="B8577" s="3">
        <v>5070</v>
      </c>
      <c r="C8577" s="3" t="s">
        <v>2</v>
      </c>
      <c r="D8577" s="2" t="s">
        <v>626</v>
      </c>
      <c r="E8577" s="3">
        <v>21</v>
      </c>
      <c r="F8577" s="17">
        <v>0</v>
      </c>
      <c r="G8577" s="17">
        <v>1</v>
      </c>
      <c r="H8577" s="17">
        <v>0</v>
      </c>
      <c r="I8577" s="7">
        <v>3.2</v>
      </c>
      <c r="J8577" s="7">
        <v>10</v>
      </c>
      <c r="K8577" s="4">
        <v>1293</v>
      </c>
      <c r="L8577" s="5">
        <v>1293.0592999999999</v>
      </c>
      <c r="M8577">
        <v>110000</v>
      </c>
      <c r="N8577" s="3">
        <v>1</v>
      </c>
      <c r="O8577" s="50" t="e">
        <f>INDEX([1]Dados!$M$2:$N$26779,MATCH($P8577,[1]Dados!$N$2:$N$26779,),2)</f>
        <v>#N/A</v>
      </c>
      <c r="P8577">
        <v>179563</v>
      </c>
      <c r="Q8577" s="1">
        <v>37418</v>
      </c>
      <c r="R8577" s="1">
        <v>37490</v>
      </c>
      <c r="S8577" t="s">
        <v>886</v>
      </c>
    </row>
    <row r="8578" spans="1:19" x14ac:dyDescent="0.2">
      <c r="A8578" s="7">
        <v>150540</v>
      </c>
      <c r="B8578" s="3">
        <v>5070</v>
      </c>
      <c r="C8578" s="3" t="s">
        <v>2</v>
      </c>
      <c r="D8578" s="2" t="s">
        <v>626</v>
      </c>
      <c r="E8578" s="3">
        <v>21</v>
      </c>
      <c r="F8578" s="17">
        <v>0</v>
      </c>
      <c r="G8578" s="17">
        <v>1</v>
      </c>
      <c r="H8578" s="17">
        <v>0</v>
      </c>
      <c r="I8578" s="7">
        <v>3.3</v>
      </c>
      <c r="J8578" s="7">
        <v>7</v>
      </c>
      <c r="K8578" s="4">
        <v>1293</v>
      </c>
      <c r="L8578" s="5">
        <v>1293.0592999999999</v>
      </c>
      <c r="M8578">
        <v>110000</v>
      </c>
      <c r="N8578" s="3">
        <v>1</v>
      </c>
      <c r="O8578" s="50" t="e">
        <f>INDEX([1]Dados!$M$2:$N$26779,MATCH($P8578,[1]Dados!$N$2:$N$26779,),2)</f>
        <v>#N/A</v>
      </c>
      <c r="P8578">
        <v>179563</v>
      </c>
      <c r="Q8578" s="1">
        <v>37418</v>
      </c>
      <c r="R8578" s="1">
        <v>37490</v>
      </c>
      <c r="S8578" t="s">
        <v>886</v>
      </c>
    </row>
    <row r="8579" spans="1:19" x14ac:dyDescent="0.2">
      <c r="A8579" s="7">
        <v>150540</v>
      </c>
      <c r="B8579" s="3">
        <v>5070</v>
      </c>
      <c r="C8579" s="3" t="s">
        <v>2</v>
      </c>
      <c r="D8579" s="2" t="s">
        <v>626</v>
      </c>
      <c r="E8579" s="3">
        <v>21</v>
      </c>
      <c r="F8579" s="17">
        <v>0</v>
      </c>
      <c r="G8579" s="17">
        <v>1</v>
      </c>
      <c r="H8579" s="17">
        <v>0</v>
      </c>
      <c r="I8579" s="7">
        <v>3.4</v>
      </c>
      <c r="J8579" s="7">
        <v>7</v>
      </c>
      <c r="K8579" s="4">
        <v>1293</v>
      </c>
      <c r="L8579" s="5">
        <v>1293.0592999999999</v>
      </c>
      <c r="M8579">
        <v>110000</v>
      </c>
      <c r="N8579" s="3">
        <v>1</v>
      </c>
      <c r="O8579" s="50" t="e">
        <f>INDEX([1]Dados!$M$2:$N$26779,MATCH($P8579,[1]Dados!$N$2:$N$26779,),2)</f>
        <v>#N/A</v>
      </c>
      <c r="P8579">
        <v>179563</v>
      </c>
      <c r="Q8579" s="1">
        <v>37418</v>
      </c>
      <c r="R8579" s="1">
        <v>37490</v>
      </c>
      <c r="S8579" t="s">
        <v>886</v>
      </c>
    </row>
    <row r="8580" spans="1:19" x14ac:dyDescent="0.2">
      <c r="A8580" s="7">
        <v>150540</v>
      </c>
      <c r="B8580" s="3">
        <v>5070</v>
      </c>
      <c r="C8580" s="3" t="s">
        <v>2</v>
      </c>
      <c r="D8580" s="2" t="s">
        <v>626</v>
      </c>
      <c r="E8580" s="3">
        <v>21</v>
      </c>
      <c r="F8580" s="17">
        <v>0</v>
      </c>
      <c r="G8580" s="17">
        <v>1</v>
      </c>
      <c r="H8580" s="17">
        <v>0</v>
      </c>
      <c r="I8580" s="7">
        <v>3.5</v>
      </c>
      <c r="J8580" s="7">
        <v>15</v>
      </c>
      <c r="K8580" s="4">
        <v>1293</v>
      </c>
      <c r="L8580" s="5">
        <v>1293.0592999999999</v>
      </c>
      <c r="M8580">
        <v>110000</v>
      </c>
      <c r="N8580" s="3">
        <v>1</v>
      </c>
      <c r="O8580" s="50" t="e">
        <f>INDEX([1]Dados!$M$2:$N$26779,MATCH($P8580,[1]Dados!$N$2:$N$26779,),2)</f>
        <v>#N/A</v>
      </c>
      <c r="P8580">
        <v>179563</v>
      </c>
      <c r="Q8580" s="1">
        <v>37418</v>
      </c>
      <c r="R8580" s="1">
        <v>37490</v>
      </c>
      <c r="S8580" t="s">
        <v>886</v>
      </c>
    </row>
    <row r="8581" spans="1:19" x14ac:dyDescent="0.2">
      <c r="A8581" s="7">
        <v>150540</v>
      </c>
      <c r="B8581" s="3">
        <v>5070</v>
      </c>
      <c r="C8581" s="3" t="s">
        <v>2</v>
      </c>
      <c r="D8581" s="2" t="s">
        <v>626</v>
      </c>
      <c r="E8581" s="3">
        <v>21</v>
      </c>
      <c r="F8581" s="17">
        <v>0</v>
      </c>
      <c r="G8581" s="17">
        <v>1</v>
      </c>
      <c r="H8581" s="17">
        <v>0</v>
      </c>
      <c r="I8581" s="7">
        <v>3.6</v>
      </c>
      <c r="J8581" s="7">
        <v>10</v>
      </c>
      <c r="K8581" s="4">
        <v>1293</v>
      </c>
      <c r="L8581" s="5">
        <v>1293.0592999999999</v>
      </c>
      <c r="M8581">
        <v>110000</v>
      </c>
      <c r="N8581" s="3">
        <v>1</v>
      </c>
      <c r="O8581" s="50" t="e">
        <f>INDEX([1]Dados!$M$2:$N$26779,MATCH($P8581,[1]Dados!$N$2:$N$26779,),2)</f>
        <v>#N/A</v>
      </c>
      <c r="P8581">
        <v>179563</v>
      </c>
      <c r="Q8581" s="1">
        <v>37418</v>
      </c>
      <c r="R8581" s="1">
        <v>37490</v>
      </c>
      <c r="S8581" t="s">
        <v>886</v>
      </c>
    </row>
    <row r="8582" spans="1:19" x14ac:dyDescent="0.2">
      <c r="A8582" s="7">
        <v>150540</v>
      </c>
      <c r="B8582" s="3">
        <v>5070</v>
      </c>
      <c r="C8582" s="3" t="s">
        <v>2</v>
      </c>
      <c r="D8582" s="2" t="s">
        <v>626</v>
      </c>
      <c r="E8582" s="3">
        <v>21</v>
      </c>
      <c r="F8582" s="17">
        <v>0</v>
      </c>
      <c r="G8582" s="17">
        <v>1</v>
      </c>
      <c r="H8582" s="17">
        <v>0</v>
      </c>
      <c r="I8582" s="7">
        <v>3.7</v>
      </c>
      <c r="J8582" s="7">
        <v>25</v>
      </c>
      <c r="K8582" s="4">
        <v>1293</v>
      </c>
      <c r="L8582" s="5">
        <v>1293.0592999999999</v>
      </c>
      <c r="M8582">
        <v>110000</v>
      </c>
      <c r="N8582" s="3">
        <v>1</v>
      </c>
      <c r="O8582" s="50" t="e">
        <f>INDEX([1]Dados!$M$2:$N$26779,MATCH($P8582,[1]Dados!$N$2:$N$26779,),2)</f>
        <v>#N/A</v>
      </c>
      <c r="P8582">
        <v>179563</v>
      </c>
      <c r="Q8582" s="1">
        <v>37418</v>
      </c>
      <c r="R8582" s="1">
        <v>37490</v>
      </c>
      <c r="S8582" t="s">
        <v>886</v>
      </c>
    </row>
    <row r="8583" spans="1:19" x14ac:dyDescent="0.2">
      <c r="A8583" s="7">
        <v>150540</v>
      </c>
      <c r="B8583" s="3">
        <v>5070</v>
      </c>
      <c r="C8583" s="3" t="s">
        <v>2</v>
      </c>
      <c r="D8583" s="2" t="s">
        <v>626</v>
      </c>
      <c r="E8583" s="3">
        <v>21</v>
      </c>
      <c r="F8583" s="17">
        <v>0</v>
      </c>
      <c r="G8583" s="17">
        <v>1</v>
      </c>
      <c r="H8583" s="17">
        <v>0</v>
      </c>
      <c r="I8583" s="7">
        <v>3.8</v>
      </c>
      <c r="J8583" s="7">
        <v>22</v>
      </c>
      <c r="K8583" s="4">
        <v>1293</v>
      </c>
      <c r="L8583" s="5">
        <v>1293.0592999999999</v>
      </c>
      <c r="M8583">
        <v>110000</v>
      </c>
      <c r="N8583" s="3">
        <v>1</v>
      </c>
      <c r="O8583" s="50" t="e">
        <f>INDEX([1]Dados!$M$2:$N$26779,MATCH($P8583,[1]Dados!$N$2:$N$26779,),2)</f>
        <v>#N/A</v>
      </c>
      <c r="P8583">
        <v>179563</v>
      </c>
      <c r="Q8583" s="1">
        <v>37418</v>
      </c>
      <c r="R8583" s="1">
        <v>37490</v>
      </c>
      <c r="S8583" t="s">
        <v>886</v>
      </c>
    </row>
    <row r="8584" spans="1:19" x14ac:dyDescent="0.2">
      <c r="A8584" s="7">
        <v>250370</v>
      </c>
      <c r="B8584" s="3">
        <v>19755</v>
      </c>
      <c r="C8584" s="3" t="s">
        <v>34</v>
      </c>
      <c r="D8584" s="2" t="s">
        <v>322</v>
      </c>
      <c r="E8584" s="3">
        <v>21</v>
      </c>
      <c r="F8584" s="17">
        <v>0</v>
      </c>
      <c r="G8584" s="17">
        <v>1</v>
      </c>
      <c r="H8584" s="17">
        <v>0</v>
      </c>
      <c r="I8584" s="7" t="s">
        <v>3</v>
      </c>
      <c r="J8584" s="7">
        <v>0</v>
      </c>
      <c r="K8584" s="4">
        <v>1</v>
      </c>
      <c r="L8584" s="5">
        <v>1.0587</v>
      </c>
      <c r="M8584">
        <v>1633005</v>
      </c>
      <c r="N8584" s="33">
        <v>1</v>
      </c>
      <c r="O8584" s="50" t="e">
        <f>INDEX([1]Dados!$M$2:$N$26779,MATCH($P8584,[1]Dados!$N$2:$N$26779,),2)</f>
        <v>#N/A</v>
      </c>
      <c r="P8584">
        <v>128648</v>
      </c>
      <c r="Q8584" s="1">
        <v>37560</v>
      </c>
      <c r="R8584" s="1">
        <v>37568</v>
      </c>
      <c r="S8584" t="s">
        <v>2134</v>
      </c>
    </row>
    <row r="8585" spans="1:19" x14ac:dyDescent="0.2">
      <c r="A8585" s="7">
        <v>250370</v>
      </c>
      <c r="B8585" s="3">
        <v>19755</v>
      </c>
      <c r="C8585" s="3" t="s">
        <v>34</v>
      </c>
      <c r="D8585" s="2" t="s">
        <v>322</v>
      </c>
      <c r="E8585" s="3">
        <v>21</v>
      </c>
      <c r="F8585" s="17">
        <v>0</v>
      </c>
      <c r="G8585" s="17">
        <v>1</v>
      </c>
      <c r="H8585" s="17">
        <v>0</v>
      </c>
      <c r="I8585" s="7" t="s">
        <v>3</v>
      </c>
      <c r="J8585" s="7">
        <v>33</v>
      </c>
      <c r="K8585" s="4">
        <v>4</v>
      </c>
      <c r="L8585" s="5">
        <v>4.1822999999999997</v>
      </c>
      <c r="M8585">
        <v>640000</v>
      </c>
      <c r="N8585" s="33">
        <v>1</v>
      </c>
      <c r="O8585" s="50" t="e">
        <f>INDEX([1]Dados!$M$2:$N$26779,MATCH($P8585,[1]Dados!$N$2:$N$26779,),2)</f>
        <v>#N/A</v>
      </c>
      <c r="P8585">
        <v>128631</v>
      </c>
      <c r="Q8585" s="1">
        <v>37560</v>
      </c>
      <c r="R8585" s="1">
        <v>37568</v>
      </c>
      <c r="S8585" t="s">
        <v>2516</v>
      </c>
    </row>
    <row r="8586" spans="1:19" x14ac:dyDescent="0.2">
      <c r="A8586" s="7">
        <v>250370</v>
      </c>
      <c r="B8586" s="3">
        <v>19755</v>
      </c>
      <c r="C8586" s="3" t="s">
        <v>34</v>
      </c>
      <c r="D8586" s="2" t="s">
        <v>322</v>
      </c>
      <c r="E8586" s="3">
        <v>21</v>
      </c>
      <c r="F8586" s="17">
        <v>0</v>
      </c>
      <c r="G8586" s="17">
        <v>1</v>
      </c>
      <c r="H8586" s="17">
        <v>0</v>
      </c>
      <c r="I8586" s="7" t="s">
        <v>21</v>
      </c>
      <c r="J8586" s="7">
        <v>18</v>
      </c>
      <c r="K8586" s="4">
        <v>4</v>
      </c>
      <c r="L8586" s="5">
        <v>4.1822999999999997</v>
      </c>
      <c r="M8586">
        <v>640000</v>
      </c>
      <c r="N8586" s="33">
        <v>1</v>
      </c>
      <c r="O8586" s="50" t="e">
        <f>INDEX([1]Dados!$M$2:$N$26779,MATCH($P8586,[1]Dados!$N$2:$N$26779,),2)</f>
        <v>#N/A</v>
      </c>
      <c r="P8586">
        <v>128631</v>
      </c>
      <c r="Q8586" s="1">
        <v>37560</v>
      </c>
      <c r="R8586" s="1">
        <v>37568</v>
      </c>
      <c r="S8586" t="s">
        <v>2516</v>
      </c>
    </row>
    <row r="8587" spans="1:19" x14ac:dyDescent="0.2">
      <c r="A8587" s="7">
        <v>250370</v>
      </c>
      <c r="B8587" s="3">
        <v>19755</v>
      </c>
      <c r="C8587" s="3" t="s">
        <v>34</v>
      </c>
      <c r="D8587" s="2" t="s">
        <v>322</v>
      </c>
      <c r="E8587" s="3">
        <v>21</v>
      </c>
      <c r="F8587" s="17">
        <v>0</v>
      </c>
      <c r="G8587" s="17">
        <v>1</v>
      </c>
      <c r="H8587" s="17">
        <v>0</v>
      </c>
      <c r="I8587" s="7" t="s">
        <v>22</v>
      </c>
      <c r="J8587" s="7">
        <v>31</v>
      </c>
      <c r="K8587" s="4">
        <v>4</v>
      </c>
      <c r="L8587" s="5">
        <v>4.1822999999999997</v>
      </c>
      <c r="M8587">
        <v>640000</v>
      </c>
      <c r="N8587" s="33">
        <v>1</v>
      </c>
      <c r="O8587" s="50" t="e">
        <f>INDEX([1]Dados!$M$2:$N$26779,MATCH($P8587,[1]Dados!$N$2:$N$26779,),2)</f>
        <v>#N/A</v>
      </c>
      <c r="P8587">
        <v>128631</v>
      </c>
      <c r="Q8587" s="1">
        <v>37560</v>
      </c>
      <c r="R8587" s="1">
        <v>37568</v>
      </c>
      <c r="S8587" t="s">
        <v>2516</v>
      </c>
    </row>
    <row r="8588" spans="1:19" x14ac:dyDescent="0.2">
      <c r="A8588" s="7">
        <v>250370</v>
      </c>
      <c r="B8588" s="3">
        <v>19755</v>
      </c>
      <c r="C8588" s="3" t="s">
        <v>34</v>
      </c>
      <c r="D8588" s="2" t="s">
        <v>322</v>
      </c>
      <c r="E8588" s="3">
        <v>21</v>
      </c>
      <c r="F8588" s="17">
        <v>0</v>
      </c>
      <c r="G8588" s="17">
        <v>1</v>
      </c>
      <c r="H8588" s="17">
        <v>0</v>
      </c>
      <c r="I8588" s="7" t="s">
        <v>23</v>
      </c>
      <c r="J8588" s="7">
        <v>15</v>
      </c>
      <c r="K8588" s="4">
        <v>4</v>
      </c>
      <c r="L8588" s="5">
        <v>4.1822999999999997</v>
      </c>
      <c r="M8588">
        <v>640000</v>
      </c>
      <c r="N8588" s="33">
        <v>1</v>
      </c>
      <c r="O8588" s="50" t="e">
        <f>INDEX([1]Dados!$M$2:$N$26779,MATCH($P8588,[1]Dados!$N$2:$N$26779,),2)</f>
        <v>#N/A</v>
      </c>
      <c r="P8588">
        <v>128631</v>
      </c>
      <c r="Q8588" s="1">
        <v>37560</v>
      </c>
      <c r="R8588" s="1">
        <v>37568</v>
      </c>
      <c r="S8588" t="s">
        <v>2516</v>
      </c>
    </row>
    <row r="8589" spans="1:19" x14ac:dyDescent="0.2">
      <c r="A8589" s="7">
        <v>250370</v>
      </c>
      <c r="B8589" s="3">
        <v>19755</v>
      </c>
      <c r="C8589" s="3" t="s">
        <v>34</v>
      </c>
      <c r="D8589" s="2" t="s">
        <v>322</v>
      </c>
      <c r="E8589" s="3">
        <v>21</v>
      </c>
      <c r="F8589" s="17">
        <v>0</v>
      </c>
      <c r="G8589" s="17">
        <v>1</v>
      </c>
      <c r="H8589" s="17">
        <v>0</v>
      </c>
      <c r="I8589" s="7" t="s">
        <v>3</v>
      </c>
      <c r="J8589" s="7">
        <v>0</v>
      </c>
      <c r="K8589" s="4">
        <v>4</v>
      </c>
      <c r="L8589" s="5">
        <v>4.3869999999999996</v>
      </c>
      <c r="M8589">
        <v>32125.5</v>
      </c>
      <c r="N8589" s="33">
        <v>1</v>
      </c>
      <c r="O8589" s="50" t="e">
        <f>INDEX([1]Dados!$M$2:$N$26779,MATCH($P8589,[1]Dados!$N$2:$N$26779,),2)</f>
        <v>#N/A</v>
      </c>
      <c r="P8589">
        <v>128630</v>
      </c>
      <c r="Q8589" s="1">
        <v>37560</v>
      </c>
      <c r="R8589" s="1">
        <v>37568</v>
      </c>
      <c r="S8589" t="s">
        <v>2134</v>
      </c>
    </row>
    <row r="8590" spans="1:19" x14ac:dyDescent="0.2">
      <c r="A8590" s="7">
        <v>250370</v>
      </c>
      <c r="B8590" s="3">
        <v>19755</v>
      </c>
      <c r="C8590" s="3" t="s">
        <v>34</v>
      </c>
      <c r="D8590" s="2" t="s">
        <v>322</v>
      </c>
      <c r="E8590" s="3">
        <v>21</v>
      </c>
      <c r="F8590" s="17">
        <v>0</v>
      </c>
      <c r="G8590" s="17">
        <v>1</v>
      </c>
      <c r="H8590" s="17">
        <v>0</v>
      </c>
      <c r="I8590" s="7" t="s">
        <v>3</v>
      </c>
      <c r="J8590" s="7">
        <v>0</v>
      </c>
      <c r="K8590" s="4">
        <v>119</v>
      </c>
      <c r="L8590" s="5">
        <v>119.38590000000001</v>
      </c>
      <c r="M8590">
        <v>136634.26</v>
      </c>
      <c r="N8590" s="33">
        <v>1</v>
      </c>
      <c r="O8590" s="50" t="e">
        <f>INDEX([1]Dados!$M$2:$N$26779,MATCH($P8590,[1]Dados!$N$2:$N$26779,),2)</f>
        <v>#N/A</v>
      </c>
      <c r="P8590">
        <v>128629</v>
      </c>
      <c r="Q8590" s="1">
        <v>37560</v>
      </c>
      <c r="R8590" s="1">
        <v>37568</v>
      </c>
      <c r="S8590" t="s">
        <v>2134</v>
      </c>
    </row>
    <row r="8591" spans="1:19" x14ac:dyDescent="0.2">
      <c r="A8591" s="7">
        <v>250370</v>
      </c>
      <c r="B8591" s="3">
        <v>19755</v>
      </c>
      <c r="C8591" s="3" t="s">
        <v>34</v>
      </c>
      <c r="D8591" s="2" t="s">
        <v>322</v>
      </c>
      <c r="E8591" s="3">
        <v>21</v>
      </c>
      <c r="F8591" s="17">
        <v>0</v>
      </c>
      <c r="G8591" s="17">
        <v>1</v>
      </c>
      <c r="H8591" s="17">
        <v>0</v>
      </c>
      <c r="I8591" s="7" t="s">
        <v>3</v>
      </c>
      <c r="J8591" s="7">
        <v>0</v>
      </c>
      <c r="K8591" s="4">
        <v>119</v>
      </c>
      <c r="L8591" s="5">
        <v>119.3861</v>
      </c>
      <c r="M8591">
        <v>101500</v>
      </c>
      <c r="N8591" s="33">
        <v>1</v>
      </c>
      <c r="O8591" s="50" t="e">
        <f>INDEX([1]Dados!$M$2:$N$26779,MATCH($P8591,[1]Dados!$N$2:$N$26779,),2)</f>
        <v>#N/A</v>
      </c>
      <c r="P8591">
        <v>128628</v>
      </c>
      <c r="Q8591" s="1">
        <v>37560</v>
      </c>
      <c r="R8591" s="1">
        <v>37568</v>
      </c>
      <c r="S8591" t="s">
        <v>2134</v>
      </c>
    </row>
    <row r="8592" spans="1:19" x14ac:dyDescent="0.2">
      <c r="A8592" s="7">
        <v>250370</v>
      </c>
      <c r="B8592" s="3">
        <v>19755</v>
      </c>
      <c r="C8592" s="3" t="s">
        <v>34</v>
      </c>
      <c r="D8592" s="2" t="s">
        <v>322</v>
      </c>
      <c r="E8592" s="3">
        <v>21</v>
      </c>
      <c r="F8592" s="17">
        <v>0</v>
      </c>
      <c r="G8592" s="17">
        <v>1</v>
      </c>
      <c r="H8592" s="17">
        <v>0</v>
      </c>
      <c r="I8592" s="7" t="s">
        <v>3</v>
      </c>
      <c r="J8592" s="7">
        <v>25</v>
      </c>
      <c r="K8592" s="4">
        <v>428</v>
      </c>
      <c r="L8592" s="5">
        <v>428.1619</v>
      </c>
      <c r="M8592">
        <v>90000</v>
      </c>
      <c r="N8592" s="33">
        <v>1</v>
      </c>
      <c r="O8592" s="50" t="e">
        <f>INDEX([1]Dados!$M$2:$N$26779,MATCH($P8592,[1]Dados!$N$2:$N$26779,),2)</f>
        <v>#N/A</v>
      </c>
      <c r="P8592">
        <v>128632</v>
      </c>
      <c r="Q8592" s="1">
        <v>37560</v>
      </c>
      <c r="R8592" s="1">
        <v>37568</v>
      </c>
      <c r="S8592" t="s">
        <v>2517</v>
      </c>
    </row>
    <row r="8593" spans="1:19" x14ac:dyDescent="0.2">
      <c r="A8593" s="7">
        <v>250370</v>
      </c>
      <c r="B8593" s="3">
        <v>19755</v>
      </c>
      <c r="C8593" s="3" t="s">
        <v>34</v>
      </c>
      <c r="D8593" s="2" t="s">
        <v>322</v>
      </c>
      <c r="E8593" s="3">
        <v>21</v>
      </c>
      <c r="F8593" s="17">
        <v>0</v>
      </c>
      <c r="G8593" s="17">
        <v>1</v>
      </c>
      <c r="H8593" s="17">
        <v>0</v>
      </c>
      <c r="I8593" s="7" t="s">
        <v>21</v>
      </c>
      <c r="J8593" s="7">
        <v>15</v>
      </c>
      <c r="K8593" s="4">
        <v>428</v>
      </c>
      <c r="L8593" s="5">
        <v>428.1619</v>
      </c>
      <c r="M8593">
        <v>90000</v>
      </c>
      <c r="N8593" s="33">
        <v>1</v>
      </c>
      <c r="O8593" s="50" t="e">
        <f>INDEX([1]Dados!$M$2:$N$26779,MATCH($P8593,[1]Dados!$N$2:$N$26779,),2)</f>
        <v>#N/A</v>
      </c>
      <c r="P8593">
        <v>128632</v>
      </c>
      <c r="Q8593" s="1">
        <v>37560</v>
      </c>
      <c r="R8593" s="1">
        <v>37568</v>
      </c>
      <c r="S8593" t="s">
        <v>2517</v>
      </c>
    </row>
    <row r="8594" spans="1:19" x14ac:dyDescent="0.2">
      <c r="A8594" s="7">
        <v>250370</v>
      </c>
      <c r="B8594" s="3">
        <v>19755</v>
      </c>
      <c r="C8594" s="3" t="s">
        <v>34</v>
      </c>
      <c r="D8594" s="2" t="s">
        <v>322</v>
      </c>
      <c r="E8594" s="3">
        <v>21</v>
      </c>
      <c r="F8594" s="17">
        <v>0</v>
      </c>
      <c r="G8594" s="17">
        <v>1</v>
      </c>
      <c r="H8594" s="17">
        <v>0</v>
      </c>
      <c r="I8594" s="7" t="s">
        <v>3</v>
      </c>
      <c r="J8594" s="7">
        <v>9</v>
      </c>
      <c r="K8594" s="4">
        <v>1203</v>
      </c>
      <c r="L8594" s="5">
        <v>1203.0829000000001</v>
      </c>
      <c r="M8594">
        <v>94195</v>
      </c>
      <c r="N8594" s="33">
        <v>1</v>
      </c>
      <c r="O8594" s="50" t="e">
        <f>INDEX([1]Dados!$M$2:$N$26779,MATCH($P8594,[1]Dados!$N$2:$N$26779,),2)</f>
        <v>#N/A</v>
      </c>
      <c r="P8594">
        <v>179507</v>
      </c>
      <c r="Q8594" s="1">
        <v>37560</v>
      </c>
      <c r="R8594" s="1">
        <v>37568</v>
      </c>
      <c r="S8594" t="s">
        <v>889</v>
      </c>
    </row>
    <row r="8595" spans="1:19" x14ac:dyDescent="0.2">
      <c r="A8595" s="7">
        <v>250370</v>
      </c>
      <c r="B8595" s="3">
        <v>19755</v>
      </c>
      <c r="C8595" s="3" t="s">
        <v>34</v>
      </c>
      <c r="D8595" s="2" t="s">
        <v>322</v>
      </c>
      <c r="E8595" s="3">
        <v>21</v>
      </c>
      <c r="F8595" s="17">
        <v>0</v>
      </c>
      <c r="G8595" s="17">
        <v>1</v>
      </c>
      <c r="H8595" s="17">
        <v>0</v>
      </c>
      <c r="I8595" s="7" t="s">
        <v>3</v>
      </c>
      <c r="J8595" s="7">
        <v>20</v>
      </c>
      <c r="K8595" s="4">
        <v>1214</v>
      </c>
      <c r="L8595" s="5">
        <v>1214.0587</v>
      </c>
      <c r="M8595">
        <v>454837.5</v>
      </c>
      <c r="N8595" s="33">
        <v>1</v>
      </c>
      <c r="O8595" s="50" t="e">
        <f>INDEX([1]Dados!$M$2:$N$26779,MATCH($P8595,[1]Dados!$N$2:$N$26779,),2)</f>
        <v>#N/A</v>
      </c>
      <c r="P8595">
        <v>179895</v>
      </c>
      <c r="Q8595" s="1">
        <v>37560</v>
      </c>
      <c r="R8595" s="1">
        <v>37568</v>
      </c>
      <c r="S8595" t="s">
        <v>2513</v>
      </c>
    </row>
    <row r="8596" spans="1:19" x14ac:dyDescent="0.2">
      <c r="A8596" s="7">
        <v>250370</v>
      </c>
      <c r="B8596" s="3">
        <v>19755</v>
      </c>
      <c r="C8596" s="3" t="s">
        <v>34</v>
      </c>
      <c r="D8596" s="2" t="s">
        <v>322</v>
      </c>
      <c r="E8596" s="3">
        <v>21</v>
      </c>
      <c r="F8596" s="17">
        <v>0</v>
      </c>
      <c r="G8596" s="17">
        <v>1</v>
      </c>
      <c r="H8596" s="17">
        <v>0</v>
      </c>
      <c r="I8596" s="7" t="s">
        <v>21</v>
      </c>
      <c r="J8596" s="7">
        <v>28</v>
      </c>
      <c r="K8596" s="4">
        <v>1214</v>
      </c>
      <c r="L8596" s="5">
        <v>1214.0587</v>
      </c>
      <c r="M8596">
        <v>454837.5</v>
      </c>
      <c r="N8596" s="33">
        <v>1</v>
      </c>
      <c r="O8596" s="50" t="e">
        <f>INDEX([1]Dados!$M$2:$N$26779,MATCH($P8596,[1]Dados!$N$2:$N$26779,),2)</f>
        <v>#N/A</v>
      </c>
      <c r="P8596">
        <v>179895</v>
      </c>
      <c r="Q8596" s="1">
        <v>37560</v>
      </c>
      <c r="R8596" s="1">
        <v>37568</v>
      </c>
      <c r="S8596" t="s">
        <v>2513</v>
      </c>
    </row>
    <row r="8597" spans="1:19" x14ac:dyDescent="0.2">
      <c r="A8597" s="7">
        <v>250370</v>
      </c>
      <c r="B8597" s="3">
        <v>19755</v>
      </c>
      <c r="C8597" s="3" t="s">
        <v>34</v>
      </c>
      <c r="D8597" s="2" t="s">
        <v>322</v>
      </c>
      <c r="E8597" s="3">
        <v>21</v>
      </c>
      <c r="F8597" s="17">
        <v>0</v>
      </c>
      <c r="G8597" s="17">
        <v>1</v>
      </c>
      <c r="H8597" s="17">
        <v>0</v>
      </c>
      <c r="I8597" s="7" t="s">
        <v>22</v>
      </c>
      <c r="J8597" s="7">
        <v>24</v>
      </c>
      <c r="K8597" s="4">
        <v>1214</v>
      </c>
      <c r="L8597" s="5">
        <v>1214.0587</v>
      </c>
      <c r="M8597">
        <v>454837.5</v>
      </c>
      <c r="N8597" s="33">
        <v>1</v>
      </c>
      <c r="O8597" s="50" t="e">
        <f>INDEX([1]Dados!$M$2:$N$26779,MATCH($P8597,[1]Dados!$N$2:$N$26779,),2)</f>
        <v>#N/A</v>
      </c>
      <c r="P8597">
        <v>179895</v>
      </c>
      <c r="Q8597" s="1">
        <v>37560</v>
      </c>
      <c r="R8597" s="1">
        <v>37568</v>
      </c>
      <c r="S8597" t="s">
        <v>2513</v>
      </c>
    </row>
    <row r="8598" spans="1:19" x14ac:dyDescent="0.2">
      <c r="A8598" s="7">
        <v>250370</v>
      </c>
      <c r="B8598" s="3">
        <v>19755</v>
      </c>
      <c r="C8598" s="3" t="s">
        <v>34</v>
      </c>
      <c r="D8598" s="2" t="s">
        <v>322</v>
      </c>
      <c r="E8598" s="3">
        <v>21</v>
      </c>
      <c r="F8598" s="17">
        <v>0</v>
      </c>
      <c r="G8598" s="17">
        <v>1</v>
      </c>
      <c r="H8598" s="17">
        <v>0</v>
      </c>
      <c r="I8598" s="7" t="s">
        <v>23</v>
      </c>
      <c r="J8598" s="7">
        <v>24</v>
      </c>
      <c r="K8598" s="4">
        <v>1214</v>
      </c>
      <c r="L8598" s="5">
        <v>1214.0587</v>
      </c>
      <c r="M8598">
        <v>454837.5</v>
      </c>
      <c r="N8598" s="33">
        <v>1</v>
      </c>
      <c r="O8598" s="50" t="e">
        <f>INDEX([1]Dados!$M$2:$N$26779,MATCH($P8598,[1]Dados!$N$2:$N$26779,),2)</f>
        <v>#N/A</v>
      </c>
      <c r="P8598">
        <v>179895</v>
      </c>
      <c r="Q8598" s="1">
        <v>37560</v>
      </c>
      <c r="R8598" s="1">
        <v>37568</v>
      </c>
      <c r="S8598" t="s">
        <v>2513</v>
      </c>
    </row>
    <row r="8599" spans="1:19" x14ac:dyDescent="0.2">
      <c r="A8599" s="7">
        <v>250370</v>
      </c>
      <c r="B8599" s="3">
        <v>19755</v>
      </c>
      <c r="C8599" s="3" t="s">
        <v>34</v>
      </c>
      <c r="D8599" s="2" t="s">
        <v>322</v>
      </c>
      <c r="E8599" s="3">
        <v>21</v>
      </c>
      <c r="F8599" s="17">
        <v>0</v>
      </c>
      <c r="G8599" s="17">
        <v>1</v>
      </c>
      <c r="H8599" s="17">
        <v>0</v>
      </c>
      <c r="I8599" s="7" t="s">
        <v>24</v>
      </c>
      <c r="J8599" s="7">
        <v>25</v>
      </c>
      <c r="K8599" s="4">
        <v>1214</v>
      </c>
      <c r="L8599" s="5">
        <v>1214.0587</v>
      </c>
      <c r="M8599">
        <v>454837.5</v>
      </c>
      <c r="N8599" s="33">
        <v>1</v>
      </c>
      <c r="O8599" s="50" t="e">
        <f>INDEX([1]Dados!$M$2:$N$26779,MATCH($P8599,[1]Dados!$N$2:$N$26779,),2)</f>
        <v>#N/A</v>
      </c>
      <c r="P8599">
        <v>179895</v>
      </c>
      <c r="Q8599" s="1">
        <v>37560</v>
      </c>
      <c r="R8599" s="1">
        <v>37568</v>
      </c>
      <c r="S8599" t="s">
        <v>2513</v>
      </c>
    </row>
    <row r="8600" spans="1:19" x14ac:dyDescent="0.2">
      <c r="A8600" s="7">
        <v>250370</v>
      </c>
      <c r="B8600" s="3">
        <v>19755</v>
      </c>
      <c r="C8600" s="3" t="s">
        <v>34</v>
      </c>
      <c r="D8600" s="2" t="s">
        <v>322</v>
      </c>
      <c r="E8600" s="3">
        <v>21</v>
      </c>
      <c r="F8600" s="17">
        <v>0</v>
      </c>
      <c r="G8600" s="17">
        <v>1</v>
      </c>
      <c r="H8600" s="17">
        <v>0</v>
      </c>
      <c r="I8600" s="7" t="s">
        <v>25</v>
      </c>
      <c r="J8600" s="7">
        <v>15</v>
      </c>
      <c r="K8600" s="4">
        <v>1214</v>
      </c>
      <c r="L8600" s="5">
        <v>1214.0587</v>
      </c>
      <c r="M8600">
        <v>454837.5</v>
      </c>
      <c r="N8600" s="33">
        <v>1</v>
      </c>
      <c r="O8600" s="50" t="e">
        <f>INDEX([1]Dados!$M$2:$N$26779,MATCH($P8600,[1]Dados!$N$2:$N$26779,),2)</f>
        <v>#N/A</v>
      </c>
      <c r="P8600">
        <v>179895</v>
      </c>
      <c r="Q8600" s="1">
        <v>37560</v>
      </c>
      <c r="R8600" s="1">
        <v>37568</v>
      </c>
      <c r="S8600" t="s">
        <v>2513</v>
      </c>
    </row>
    <row r="8601" spans="1:19" x14ac:dyDescent="0.2">
      <c r="A8601" s="7">
        <v>250370</v>
      </c>
      <c r="B8601" s="3">
        <v>19755</v>
      </c>
      <c r="C8601" s="3" t="s">
        <v>34</v>
      </c>
      <c r="D8601" s="2" t="s">
        <v>322</v>
      </c>
      <c r="E8601" s="3">
        <v>21</v>
      </c>
      <c r="F8601" s="17">
        <v>0</v>
      </c>
      <c r="G8601" s="17">
        <v>1</v>
      </c>
      <c r="H8601" s="17">
        <v>0</v>
      </c>
      <c r="I8601" s="7" t="s">
        <v>3</v>
      </c>
      <c r="J8601" s="7">
        <v>0</v>
      </c>
      <c r="K8601" s="4">
        <v>1214</v>
      </c>
      <c r="L8601" s="5">
        <v>1214.0589</v>
      </c>
      <c r="M8601">
        <v>626400</v>
      </c>
      <c r="N8601" s="33">
        <v>1</v>
      </c>
      <c r="O8601" s="50" t="e">
        <f>INDEX([1]Dados!$M$2:$N$26779,MATCH($P8601,[1]Dados!$N$2:$N$26779,),2)</f>
        <v>#N/A</v>
      </c>
      <c r="P8601">
        <v>181077</v>
      </c>
      <c r="Q8601" s="1">
        <v>37560</v>
      </c>
      <c r="R8601" s="1">
        <v>37568</v>
      </c>
      <c r="S8601" t="s">
        <v>2134</v>
      </c>
    </row>
    <row r="8602" spans="1:19" x14ac:dyDescent="0.2">
      <c r="A8602" s="7">
        <v>250370</v>
      </c>
      <c r="B8602" s="3">
        <v>19755</v>
      </c>
      <c r="C8602" s="3" t="s">
        <v>34</v>
      </c>
      <c r="D8602" s="2" t="s">
        <v>322</v>
      </c>
      <c r="E8602" s="3">
        <v>21</v>
      </c>
      <c r="F8602" s="17">
        <v>0</v>
      </c>
      <c r="G8602" s="17">
        <v>1</v>
      </c>
      <c r="H8602" s="17">
        <v>0</v>
      </c>
      <c r="I8602" s="7" t="s">
        <v>3</v>
      </c>
      <c r="J8602" s="7">
        <v>0</v>
      </c>
      <c r="K8602" s="4">
        <v>1214</v>
      </c>
      <c r="L8602" s="5">
        <v>1214.0589</v>
      </c>
      <c r="M8602" t="s">
        <v>2134</v>
      </c>
      <c r="N8602" s="33">
        <v>1</v>
      </c>
      <c r="O8602" s="50" t="e">
        <f>INDEX([1]Dados!$M$2:$N$26779,MATCH($P8602,[1]Dados!$N$2:$N$26779,),2)</f>
        <v>#N/A</v>
      </c>
      <c r="P8602">
        <v>181078</v>
      </c>
      <c r="Q8602" s="1">
        <v>37560</v>
      </c>
      <c r="R8602" s="1">
        <v>37568</v>
      </c>
      <c r="S8602" t="s">
        <v>2134</v>
      </c>
    </row>
    <row r="8603" spans="1:19" x14ac:dyDescent="0.2">
      <c r="A8603" s="7">
        <v>250370</v>
      </c>
      <c r="B8603" s="3">
        <v>19755</v>
      </c>
      <c r="C8603" s="3" t="s">
        <v>34</v>
      </c>
      <c r="D8603" s="2" t="s">
        <v>322</v>
      </c>
      <c r="E8603" s="3">
        <v>21</v>
      </c>
      <c r="F8603" s="17">
        <v>0</v>
      </c>
      <c r="G8603" s="17">
        <v>1</v>
      </c>
      <c r="H8603" s="17">
        <v>0</v>
      </c>
      <c r="I8603" s="7" t="s">
        <v>3</v>
      </c>
      <c r="J8603" s="7">
        <v>0</v>
      </c>
      <c r="K8603" s="4">
        <v>1214</v>
      </c>
      <c r="L8603" s="5">
        <v>1214.8580999999999</v>
      </c>
      <c r="M8603">
        <v>90000</v>
      </c>
      <c r="N8603" s="33">
        <v>1</v>
      </c>
      <c r="O8603" s="50" t="e">
        <f>INDEX([1]Dados!$M$2:$N$26779,MATCH($P8603,[1]Dados!$N$2:$N$26779,),2)</f>
        <v>#N/A</v>
      </c>
      <c r="P8603">
        <v>179740</v>
      </c>
      <c r="Q8603" s="1">
        <v>37560</v>
      </c>
      <c r="R8603" s="1">
        <v>37568</v>
      </c>
      <c r="S8603" t="s">
        <v>2134</v>
      </c>
    </row>
    <row r="8604" spans="1:19" x14ac:dyDescent="0.2">
      <c r="A8604" s="7">
        <v>250370</v>
      </c>
      <c r="B8604" s="3">
        <v>19755</v>
      </c>
      <c r="C8604" s="3" t="s">
        <v>34</v>
      </c>
      <c r="D8604" s="2" t="s">
        <v>322</v>
      </c>
      <c r="E8604" s="3">
        <v>21</v>
      </c>
      <c r="F8604" s="17">
        <v>0</v>
      </c>
      <c r="G8604" s="17">
        <v>1</v>
      </c>
      <c r="H8604" s="17">
        <v>0</v>
      </c>
      <c r="I8604" s="7" t="s">
        <v>3</v>
      </c>
      <c r="J8604" s="7">
        <v>0</v>
      </c>
      <c r="K8604" s="4">
        <v>1214</v>
      </c>
      <c r="L8604" s="5">
        <v>1214.8580999999999</v>
      </c>
      <c r="M8604">
        <v>208000</v>
      </c>
      <c r="N8604" s="33">
        <v>1</v>
      </c>
      <c r="O8604" s="50" t="e">
        <f>INDEX([1]Dados!$M$2:$N$26779,MATCH($P8604,[1]Dados!$N$2:$N$26779,),2)</f>
        <v>#N/A</v>
      </c>
      <c r="P8604">
        <v>179741</v>
      </c>
      <c r="Q8604" s="1">
        <v>37560</v>
      </c>
      <c r="R8604" s="1">
        <v>37568</v>
      </c>
      <c r="S8604" t="s">
        <v>2134</v>
      </c>
    </row>
    <row r="8605" spans="1:19" x14ac:dyDescent="0.2">
      <c r="A8605" s="7">
        <v>250370</v>
      </c>
      <c r="B8605" s="3">
        <v>19755</v>
      </c>
      <c r="C8605" s="3" t="s">
        <v>34</v>
      </c>
      <c r="D8605" s="2" t="s">
        <v>322</v>
      </c>
      <c r="E8605" s="3">
        <v>21</v>
      </c>
      <c r="F8605" s="17">
        <v>0</v>
      </c>
      <c r="G8605" s="17">
        <v>1</v>
      </c>
      <c r="H8605" s="17">
        <v>0</v>
      </c>
      <c r="I8605" s="7" t="s">
        <v>3</v>
      </c>
      <c r="J8605" s="7">
        <v>0</v>
      </c>
      <c r="K8605" s="4">
        <v>1214</v>
      </c>
      <c r="L8605" s="5">
        <v>1214.8580999999999</v>
      </c>
      <c r="M8605">
        <v>840000</v>
      </c>
      <c r="N8605" s="33">
        <v>1</v>
      </c>
      <c r="O8605" s="50" t="e">
        <f>INDEX([1]Dados!$M$2:$N$26779,MATCH($P8605,[1]Dados!$N$2:$N$26779,),2)</f>
        <v>#N/A</v>
      </c>
      <c r="P8605">
        <v>179742</v>
      </c>
      <c r="Q8605" s="1">
        <v>37560</v>
      </c>
      <c r="R8605" s="1">
        <v>37568</v>
      </c>
      <c r="S8605" t="s">
        <v>2134</v>
      </c>
    </row>
    <row r="8606" spans="1:19" x14ac:dyDescent="0.2">
      <c r="A8606" s="7">
        <v>250370</v>
      </c>
      <c r="B8606" s="3">
        <v>19755</v>
      </c>
      <c r="C8606" s="3" t="s">
        <v>34</v>
      </c>
      <c r="D8606" s="2" t="s">
        <v>322</v>
      </c>
      <c r="E8606" s="3">
        <v>21</v>
      </c>
      <c r="F8606" s="17">
        <v>0</v>
      </c>
      <c r="G8606" s="17">
        <v>1</v>
      </c>
      <c r="H8606" s="17">
        <v>0</v>
      </c>
      <c r="I8606" s="7" t="s">
        <v>3</v>
      </c>
      <c r="J8606" s="7">
        <v>15</v>
      </c>
      <c r="K8606" s="4">
        <v>1220</v>
      </c>
      <c r="L8606" s="5">
        <v>1220.0906</v>
      </c>
      <c r="M8606">
        <v>1699491</v>
      </c>
      <c r="N8606" s="33">
        <v>1</v>
      </c>
      <c r="O8606" s="50" t="e">
        <f>INDEX([1]Dados!$M$2:$N$26779,MATCH($P8606,[1]Dados!$N$2:$N$26779,),2)</f>
        <v>#N/A</v>
      </c>
      <c r="P8606">
        <v>180042</v>
      </c>
      <c r="Q8606" s="1">
        <v>37560</v>
      </c>
      <c r="R8606" s="1">
        <v>37568</v>
      </c>
      <c r="S8606" t="s">
        <v>1872</v>
      </c>
    </row>
    <row r="8607" spans="1:19" x14ac:dyDescent="0.2">
      <c r="A8607" s="7">
        <v>250370</v>
      </c>
      <c r="B8607" s="3">
        <v>19755</v>
      </c>
      <c r="C8607" s="3" t="s">
        <v>34</v>
      </c>
      <c r="D8607" s="2" t="s">
        <v>322</v>
      </c>
      <c r="E8607" s="3">
        <v>21</v>
      </c>
      <c r="F8607" s="17">
        <v>0</v>
      </c>
      <c r="G8607" s="17">
        <v>1</v>
      </c>
      <c r="H8607" s="17">
        <v>0</v>
      </c>
      <c r="I8607" s="7" t="s">
        <v>21</v>
      </c>
      <c r="J8607" s="7">
        <v>23</v>
      </c>
      <c r="K8607" s="4">
        <v>1220</v>
      </c>
      <c r="L8607" s="5">
        <v>1220.0906</v>
      </c>
      <c r="M8607">
        <v>1699491</v>
      </c>
      <c r="N8607" s="33">
        <v>1</v>
      </c>
      <c r="O8607" s="50" t="e">
        <f>INDEX([1]Dados!$M$2:$N$26779,MATCH($P8607,[1]Dados!$N$2:$N$26779,),2)</f>
        <v>#N/A</v>
      </c>
      <c r="P8607">
        <v>180042</v>
      </c>
      <c r="Q8607" s="1">
        <v>37560</v>
      </c>
      <c r="R8607" s="1">
        <v>37568</v>
      </c>
      <c r="S8607" t="s">
        <v>1872</v>
      </c>
    </row>
    <row r="8608" spans="1:19" x14ac:dyDescent="0.2">
      <c r="A8608" s="7">
        <v>250370</v>
      </c>
      <c r="B8608" s="3">
        <v>19755</v>
      </c>
      <c r="C8608" s="3" t="s">
        <v>34</v>
      </c>
      <c r="D8608" s="2" t="s">
        <v>322</v>
      </c>
      <c r="E8608" s="3">
        <v>21</v>
      </c>
      <c r="F8608" s="17">
        <v>0</v>
      </c>
      <c r="G8608" s="17">
        <v>1</v>
      </c>
      <c r="H8608" s="17">
        <v>0</v>
      </c>
      <c r="I8608" s="7" t="s">
        <v>22</v>
      </c>
      <c r="J8608" s="7">
        <v>14</v>
      </c>
      <c r="K8608" s="4">
        <v>1220</v>
      </c>
      <c r="L8608" s="5">
        <v>1220.0906</v>
      </c>
      <c r="M8608">
        <v>1699491</v>
      </c>
      <c r="N8608" s="33">
        <v>1</v>
      </c>
      <c r="O8608" s="50" t="e">
        <f>INDEX([1]Dados!$M$2:$N$26779,MATCH($P8608,[1]Dados!$N$2:$N$26779,),2)</f>
        <v>#N/A</v>
      </c>
      <c r="P8608">
        <v>180042</v>
      </c>
      <c r="Q8608" s="1">
        <v>37560</v>
      </c>
      <c r="R8608" s="1">
        <v>37568</v>
      </c>
      <c r="S8608" t="s">
        <v>1872</v>
      </c>
    </row>
    <row r="8609" spans="1:19" x14ac:dyDescent="0.2">
      <c r="A8609" s="7">
        <v>250370</v>
      </c>
      <c r="B8609" s="3">
        <v>19755</v>
      </c>
      <c r="C8609" s="3" t="s">
        <v>34</v>
      </c>
      <c r="D8609" s="2" t="s">
        <v>322</v>
      </c>
      <c r="E8609" s="3">
        <v>21</v>
      </c>
      <c r="F8609" s="17">
        <v>0</v>
      </c>
      <c r="G8609" s="17">
        <v>1</v>
      </c>
      <c r="H8609" s="17">
        <v>0</v>
      </c>
      <c r="I8609" s="7" t="s">
        <v>23</v>
      </c>
      <c r="J8609" s="7">
        <v>27</v>
      </c>
      <c r="K8609" s="4">
        <v>1220</v>
      </c>
      <c r="L8609" s="5">
        <v>1220.0906</v>
      </c>
      <c r="M8609">
        <v>1699491</v>
      </c>
      <c r="N8609" s="33">
        <v>1</v>
      </c>
      <c r="O8609" s="50" t="e">
        <f>INDEX([1]Dados!$M$2:$N$26779,MATCH($P8609,[1]Dados!$N$2:$N$26779,),2)</f>
        <v>#N/A</v>
      </c>
      <c r="P8609">
        <v>180042</v>
      </c>
      <c r="Q8609" s="1">
        <v>37560</v>
      </c>
      <c r="R8609" s="1">
        <v>37568</v>
      </c>
      <c r="S8609" t="s">
        <v>1872</v>
      </c>
    </row>
    <row r="8610" spans="1:19" x14ac:dyDescent="0.2">
      <c r="A8610" s="7">
        <v>250370</v>
      </c>
      <c r="B8610" s="3">
        <v>19755</v>
      </c>
      <c r="C8610" s="3" t="s">
        <v>34</v>
      </c>
      <c r="D8610" s="2" t="s">
        <v>322</v>
      </c>
      <c r="E8610" s="3">
        <v>21</v>
      </c>
      <c r="F8610" s="17">
        <v>0</v>
      </c>
      <c r="G8610" s="17">
        <v>1</v>
      </c>
      <c r="H8610" s="17">
        <v>0</v>
      </c>
      <c r="I8610" s="7" t="s">
        <v>24</v>
      </c>
      <c r="J8610" s="7">
        <v>11</v>
      </c>
      <c r="K8610" s="4">
        <v>1220</v>
      </c>
      <c r="L8610" s="5">
        <v>1220.0906</v>
      </c>
      <c r="M8610">
        <v>1699491</v>
      </c>
      <c r="N8610" s="33">
        <v>1</v>
      </c>
      <c r="O8610" s="50" t="e">
        <f>INDEX([1]Dados!$M$2:$N$26779,MATCH($P8610,[1]Dados!$N$2:$N$26779,),2)</f>
        <v>#N/A</v>
      </c>
      <c r="P8610">
        <v>180042</v>
      </c>
      <c r="Q8610" s="1">
        <v>37560</v>
      </c>
      <c r="R8610" s="1">
        <v>37568</v>
      </c>
      <c r="S8610" t="s">
        <v>1872</v>
      </c>
    </row>
    <row r="8611" spans="1:19" x14ac:dyDescent="0.2">
      <c r="A8611" s="7">
        <v>250370</v>
      </c>
      <c r="B8611" s="3">
        <v>19755</v>
      </c>
      <c r="C8611" s="3" t="s">
        <v>34</v>
      </c>
      <c r="D8611" s="2" t="s">
        <v>322</v>
      </c>
      <c r="E8611" s="3">
        <v>21</v>
      </c>
      <c r="F8611" s="17">
        <v>0</v>
      </c>
      <c r="G8611" s="17">
        <v>1</v>
      </c>
      <c r="H8611" s="17">
        <v>0</v>
      </c>
      <c r="I8611" s="7" t="s">
        <v>25</v>
      </c>
      <c r="J8611" s="7">
        <v>20</v>
      </c>
      <c r="K8611" s="4">
        <v>1220</v>
      </c>
      <c r="L8611" s="5">
        <v>1220.0906</v>
      </c>
      <c r="M8611">
        <v>1699491</v>
      </c>
      <c r="N8611" s="33">
        <v>1</v>
      </c>
      <c r="O8611" s="50" t="e">
        <f>INDEX([1]Dados!$M$2:$N$26779,MATCH($P8611,[1]Dados!$N$2:$N$26779,),2)</f>
        <v>#N/A</v>
      </c>
      <c r="P8611">
        <v>180042</v>
      </c>
      <c r="Q8611" s="1">
        <v>37560</v>
      </c>
      <c r="R8611" s="1">
        <v>37568</v>
      </c>
      <c r="S8611" t="s">
        <v>1872</v>
      </c>
    </row>
    <row r="8612" spans="1:19" x14ac:dyDescent="0.2">
      <c r="A8612" s="7">
        <v>250370</v>
      </c>
      <c r="B8612" s="3">
        <v>19755</v>
      </c>
      <c r="C8612" s="3" t="s">
        <v>34</v>
      </c>
      <c r="D8612" s="2" t="s">
        <v>322</v>
      </c>
      <c r="E8612" s="3">
        <v>21</v>
      </c>
      <c r="F8612" s="17">
        <v>0</v>
      </c>
      <c r="G8612" s="17">
        <v>1</v>
      </c>
      <c r="H8612" s="17">
        <v>0</v>
      </c>
      <c r="I8612" s="7" t="s">
        <v>26</v>
      </c>
      <c r="J8612" s="7">
        <v>25</v>
      </c>
      <c r="K8612" s="4">
        <v>1220</v>
      </c>
      <c r="L8612" s="5">
        <v>1220.0906</v>
      </c>
      <c r="M8612">
        <v>1699491</v>
      </c>
      <c r="N8612" s="33">
        <v>1</v>
      </c>
      <c r="O8612" s="50" t="e">
        <f>INDEX([1]Dados!$M$2:$N$26779,MATCH($P8612,[1]Dados!$N$2:$N$26779,),2)</f>
        <v>#N/A</v>
      </c>
      <c r="P8612">
        <v>180042</v>
      </c>
      <c r="Q8612" s="1">
        <v>37560</v>
      </c>
      <c r="R8612" s="1">
        <v>37568</v>
      </c>
      <c r="S8612" t="s">
        <v>1872</v>
      </c>
    </row>
    <row r="8613" spans="1:19" x14ac:dyDescent="0.2">
      <c r="A8613" s="7">
        <v>250370</v>
      </c>
      <c r="B8613" s="3">
        <v>19755</v>
      </c>
      <c r="C8613" s="3" t="s">
        <v>34</v>
      </c>
      <c r="D8613" s="2" t="s">
        <v>322</v>
      </c>
      <c r="E8613" s="3">
        <v>21</v>
      </c>
      <c r="F8613" s="17">
        <v>0</v>
      </c>
      <c r="G8613" s="17">
        <v>1</v>
      </c>
      <c r="H8613" s="17">
        <v>0</v>
      </c>
      <c r="I8613" s="7" t="s">
        <v>3</v>
      </c>
      <c r="J8613" s="7">
        <v>22</v>
      </c>
      <c r="K8613" s="4">
        <v>1293</v>
      </c>
      <c r="L8613" s="5">
        <v>1293.0592999999999</v>
      </c>
      <c r="M8613">
        <v>55606.98</v>
      </c>
      <c r="N8613" s="33">
        <v>1</v>
      </c>
      <c r="O8613" s="50" t="e">
        <f>INDEX([1]Dados!$M$2:$N$26779,MATCH($P8613,[1]Dados!$N$2:$N$26779,),2)</f>
        <v>#N/A</v>
      </c>
      <c r="P8613">
        <v>179543</v>
      </c>
      <c r="Q8613" s="1">
        <v>37560</v>
      </c>
      <c r="R8613" s="1">
        <v>37568</v>
      </c>
      <c r="S8613" t="s">
        <v>886</v>
      </c>
    </row>
    <row r="8614" spans="1:19" x14ac:dyDescent="0.2">
      <c r="A8614" s="7">
        <v>250370</v>
      </c>
      <c r="B8614" s="3">
        <v>19755</v>
      </c>
      <c r="C8614" s="3" t="s">
        <v>34</v>
      </c>
      <c r="D8614" s="2" t="s">
        <v>322</v>
      </c>
      <c r="E8614" s="3">
        <v>21</v>
      </c>
      <c r="F8614" s="17">
        <v>0</v>
      </c>
      <c r="G8614" s="17">
        <v>1</v>
      </c>
      <c r="H8614" s="17">
        <v>0</v>
      </c>
      <c r="I8614" s="7" t="s">
        <v>21</v>
      </c>
      <c r="J8614" s="7">
        <v>29</v>
      </c>
      <c r="K8614" s="4">
        <v>1293</v>
      </c>
      <c r="L8614" s="5">
        <v>1293.0592999999999</v>
      </c>
      <c r="M8614">
        <v>55606.98</v>
      </c>
      <c r="N8614" s="33">
        <v>1</v>
      </c>
      <c r="O8614" s="50" t="e">
        <f>INDEX([1]Dados!$M$2:$N$26779,MATCH($P8614,[1]Dados!$N$2:$N$26779,),2)</f>
        <v>#N/A</v>
      </c>
      <c r="P8614">
        <v>179543</v>
      </c>
      <c r="Q8614" s="1">
        <v>37560</v>
      </c>
      <c r="R8614" s="1">
        <v>37568</v>
      </c>
      <c r="S8614" t="s">
        <v>886</v>
      </c>
    </row>
    <row r="8615" spans="1:19" x14ac:dyDescent="0.2">
      <c r="A8615" s="7">
        <v>250370</v>
      </c>
      <c r="B8615" s="3">
        <v>19755</v>
      </c>
      <c r="C8615" s="3" t="s">
        <v>34</v>
      </c>
      <c r="D8615" s="2" t="s">
        <v>322</v>
      </c>
      <c r="E8615" s="3">
        <v>21</v>
      </c>
      <c r="F8615" s="17">
        <v>0</v>
      </c>
      <c r="G8615" s="17">
        <v>1</v>
      </c>
      <c r="H8615" s="17">
        <v>0</v>
      </c>
      <c r="I8615" s="7" t="s">
        <v>22</v>
      </c>
      <c r="J8615" s="7">
        <v>29</v>
      </c>
      <c r="K8615" s="4">
        <v>1293</v>
      </c>
      <c r="L8615" s="5">
        <v>1293.0592999999999</v>
      </c>
      <c r="M8615">
        <v>55606.98</v>
      </c>
      <c r="N8615" s="33">
        <v>1</v>
      </c>
      <c r="O8615" s="50" t="e">
        <f>INDEX([1]Dados!$M$2:$N$26779,MATCH($P8615,[1]Dados!$N$2:$N$26779,),2)</f>
        <v>#N/A</v>
      </c>
      <c r="P8615">
        <v>179543</v>
      </c>
      <c r="Q8615" s="1">
        <v>37560</v>
      </c>
      <c r="R8615" s="1">
        <v>37568</v>
      </c>
      <c r="S8615" t="s">
        <v>886</v>
      </c>
    </row>
    <row r="8616" spans="1:19" x14ac:dyDescent="0.2">
      <c r="A8616" s="7">
        <v>261480</v>
      </c>
      <c r="B8616" s="3">
        <v>25950</v>
      </c>
      <c r="C8616" s="3" t="s">
        <v>51</v>
      </c>
      <c r="D8616" s="2" t="s">
        <v>811</v>
      </c>
      <c r="E8616" s="3">
        <v>21</v>
      </c>
      <c r="F8616" s="17">
        <v>0</v>
      </c>
      <c r="G8616" s="17">
        <v>1</v>
      </c>
      <c r="H8616" s="17">
        <v>0</v>
      </c>
      <c r="I8616" s="7">
        <v>1.1000000000000001</v>
      </c>
      <c r="J8616" s="7">
        <v>18</v>
      </c>
      <c r="K8616" s="4">
        <v>1203</v>
      </c>
      <c r="L8616" s="5">
        <v>1203.0829000000001</v>
      </c>
      <c r="M8616">
        <v>54826.59</v>
      </c>
      <c r="N8616" s="33">
        <v>1</v>
      </c>
      <c r="O8616" s="50" t="e">
        <f>INDEX([1]Dados!$M$2:$N$26779,MATCH($P8616,[1]Dados!$N$2:$N$26779,),2)</f>
        <v>#N/A</v>
      </c>
      <c r="P8616">
        <v>179509</v>
      </c>
      <c r="Q8616" s="1">
        <v>37418</v>
      </c>
      <c r="R8616" s="1">
        <v>37500</v>
      </c>
      <c r="S8616" t="s">
        <v>889</v>
      </c>
    </row>
    <row r="8617" spans="1:19" x14ac:dyDescent="0.2">
      <c r="A8617" s="7">
        <v>261480</v>
      </c>
      <c r="B8617" s="3">
        <v>25950</v>
      </c>
      <c r="C8617" s="3" t="s">
        <v>51</v>
      </c>
      <c r="D8617" s="2" t="s">
        <v>811</v>
      </c>
      <c r="E8617" s="3">
        <v>21</v>
      </c>
      <c r="F8617" s="17">
        <v>0</v>
      </c>
      <c r="G8617" s="17">
        <v>1</v>
      </c>
      <c r="H8617" s="17">
        <v>0</v>
      </c>
      <c r="I8617" s="7">
        <v>1.2</v>
      </c>
      <c r="J8617" s="7">
        <v>20</v>
      </c>
      <c r="K8617" s="4">
        <v>1203</v>
      </c>
      <c r="L8617" s="5">
        <v>1203.0829000000001</v>
      </c>
      <c r="M8617">
        <v>54826.59</v>
      </c>
      <c r="N8617" s="33">
        <v>1</v>
      </c>
      <c r="O8617" s="50" t="e">
        <f>INDEX([1]Dados!$M$2:$N$26779,MATCH($P8617,[1]Dados!$N$2:$N$26779,),2)</f>
        <v>#N/A</v>
      </c>
      <c r="P8617">
        <v>179509</v>
      </c>
      <c r="Q8617" s="1">
        <v>37418</v>
      </c>
      <c r="R8617" s="1">
        <v>37500</v>
      </c>
      <c r="S8617" t="s">
        <v>889</v>
      </c>
    </row>
    <row r="8618" spans="1:19" x14ac:dyDescent="0.2">
      <c r="A8618" s="7">
        <v>261480</v>
      </c>
      <c r="B8618" s="3">
        <v>25950</v>
      </c>
      <c r="C8618" s="3" t="s">
        <v>51</v>
      </c>
      <c r="D8618" s="2" t="s">
        <v>811</v>
      </c>
      <c r="E8618" s="3">
        <v>21</v>
      </c>
      <c r="F8618" s="17">
        <v>0</v>
      </c>
      <c r="G8618" s="17">
        <v>1</v>
      </c>
      <c r="H8618" s="17">
        <v>0</v>
      </c>
      <c r="I8618" s="7">
        <v>1.3</v>
      </c>
      <c r="J8618" s="7">
        <v>32</v>
      </c>
      <c r="K8618" s="4">
        <v>1203</v>
      </c>
      <c r="L8618" s="5">
        <v>1203.0829000000001</v>
      </c>
      <c r="M8618">
        <v>54826.59</v>
      </c>
      <c r="N8618" s="33">
        <v>1</v>
      </c>
      <c r="O8618" s="50" t="e">
        <f>INDEX([1]Dados!$M$2:$N$26779,MATCH($P8618,[1]Dados!$N$2:$N$26779,),2)</f>
        <v>#N/A</v>
      </c>
      <c r="P8618">
        <v>179509</v>
      </c>
      <c r="Q8618" s="1">
        <v>37418</v>
      </c>
      <c r="R8618" s="1">
        <v>37500</v>
      </c>
      <c r="S8618" t="s">
        <v>889</v>
      </c>
    </row>
    <row r="8619" spans="1:19" x14ac:dyDescent="0.2">
      <c r="A8619" s="7">
        <v>261480</v>
      </c>
      <c r="B8619" s="3">
        <v>25950</v>
      </c>
      <c r="C8619" s="3" t="s">
        <v>51</v>
      </c>
      <c r="D8619" s="2" t="s">
        <v>811</v>
      </c>
      <c r="E8619" s="3">
        <v>21</v>
      </c>
      <c r="F8619" s="17">
        <v>0</v>
      </c>
      <c r="G8619" s="17">
        <v>1</v>
      </c>
      <c r="H8619" s="17">
        <v>0</v>
      </c>
      <c r="I8619" s="7">
        <v>2.1</v>
      </c>
      <c r="J8619" s="7">
        <v>19</v>
      </c>
      <c r="K8619" s="4">
        <v>1214</v>
      </c>
      <c r="L8619" s="5">
        <v>1214.0587</v>
      </c>
      <c r="M8619">
        <v>317835.65000000002</v>
      </c>
      <c r="N8619" s="33">
        <v>1</v>
      </c>
      <c r="O8619" s="50" t="e">
        <f>INDEX([1]Dados!$M$2:$N$26779,MATCH($P8619,[1]Dados!$N$2:$N$26779,),2)</f>
        <v>#N/A</v>
      </c>
      <c r="P8619">
        <v>179897</v>
      </c>
      <c r="Q8619" s="1">
        <v>37418</v>
      </c>
      <c r="R8619" s="1">
        <v>37500</v>
      </c>
      <c r="S8619" t="s">
        <v>2513</v>
      </c>
    </row>
    <row r="8620" spans="1:19" x14ac:dyDescent="0.2">
      <c r="A8620" s="7">
        <v>261480</v>
      </c>
      <c r="B8620" s="3">
        <v>25950</v>
      </c>
      <c r="C8620" s="3" t="s">
        <v>51</v>
      </c>
      <c r="D8620" s="2" t="s">
        <v>811</v>
      </c>
      <c r="E8620" s="3">
        <v>21</v>
      </c>
      <c r="F8620" s="17">
        <v>0</v>
      </c>
      <c r="G8620" s="17">
        <v>1</v>
      </c>
      <c r="H8620" s="17">
        <v>0</v>
      </c>
      <c r="I8620" s="7">
        <v>2.1</v>
      </c>
      <c r="J8620" s="7">
        <v>7</v>
      </c>
      <c r="K8620" s="4">
        <v>1214</v>
      </c>
      <c r="L8620" s="5">
        <v>1214.0587</v>
      </c>
      <c r="M8620">
        <v>317835.65000000002</v>
      </c>
      <c r="N8620" s="33">
        <v>1</v>
      </c>
      <c r="O8620" s="50" t="e">
        <f>INDEX([1]Dados!$M$2:$N$26779,MATCH($P8620,[1]Dados!$N$2:$N$26779,),2)</f>
        <v>#N/A</v>
      </c>
      <c r="P8620">
        <v>179897</v>
      </c>
      <c r="Q8620" s="1">
        <v>37418</v>
      </c>
      <c r="R8620" s="1">
        <v>37500</v>
      </c>
      <c r="S8620" t="s">
        <v>2513</v>
      </c>
    </row>
    <row r="8621" spans="1:19" x14ac:dyDescent="0.2">
      <c r="A8621" s="7">
        <v>261480</v>
      </c>
      <c r="B8621" s="3">
        <v>25950</v>
      </c>
      <c r="C8621" s="3" t="s">
        <v>51</v>
      </c>
      <c r="D8621" s="2" t="s">
        <v>811</v>
      </c>
      <c r="E8621" s="3">
        <v>21</v>
      </c>
      <c r="F8621" s="17">
        <v>0</v>
      </c>
      <c r="G8621" s="17">
        <v>1</v>
      </c>
      <c r="H8621" s="17">
        <v>0</v>
      </c>
      <c r="I8621" s="7">
        <v>2.11</v>
      </c>
      <c r="J8621" s="7">
        <v>2</v>
      </c>
      <c r="K8621" s="4">
        <v>1214</v>
      </c>
      <c r="L8621" s="5">
        <v>1214.0587</v>
      </c>
      <c r="M8621">
        <v>317835.65000000002</v>
      </c>
      <c r="N8621" s="33">
        <v>1</v>
      </c>
      <c r="O8621" s="50" t="e">
        <f>INDEX([1]Dados!$M$2:$N$26779,MATCH($P8621,[1]Dados!$N$2:$N$26779,),2)</f>
        <v>#N/A</v>
      </c>
      <c r="P8621">
        <v>179897</v>
      </c>
      <c r="Q8621" s="1">
        <v>37418</v>
      </c>
      <c r="R8621" s="1">
        <v>37500</v>
      </c>
      <c r="S8621" t="s">
        <v>2513</v>
      </c>
    </row>
    <row r="8622" spans="1:19" x14ac:dyDescent="0.2">
      <c r="A8622" s="7">
        <v>261480</v>
      </c>
      <c r="B8622" s="3">
        <v>25950</v>
      </c>
      <c r="C8622" s="3" t="s">
        <v>51</v>
      </c>
      <c r="D8622" s="2" t="s">
        <v>811</v>
      </c>
      <c r="E8622" s="3">
        <v>21</v>
      </c>
      <c r="F8622" s="17">
        <v>0</v>
      </c>
      <c r="G8622" s="17">
        <v>1</v>
      </c>
      <c r="H8622" s="17">
        <v>0</v>
      </c>
      <c r="I8622" s="7">
        <v>2.12</v>
      </c>
      <c r="J8622" s="7">
        <v>25</v>
      </c>
      <c r="K8622" s="4">
        <v>1214</v>
      </c>
      <c r="L8622" s="5">
        <v>1214.0587</v>
      </c>
      <c r="M8622">
        <v>317835.65000000002</v>
      </c>
      <c r="N8622" s="33">
        <v>1</v>
      </c>
      <c r="O8622" s="50" t="e">
        <f>INDEX([1]Dados!$M$2:$N$26779,MATCH($P8622,[1]Dados!$N$2:$N$26779,),2)</f>
        <v>#N/A</v>
      </c>
      <c r="P8622">
        <v>179897</v>
      </c>
      <c r="Q8622" s="1">
        <v>37418</v>
      </c>
      <c r="R8622" s="1">
        <v>37500</v>
      </c>
      <c r="S8622" t="s">
        <v>2513</v>
      </c>
    </row>
    <row r="8623" spans="1:19" x14ac:dyDescent="0.2">
      <c r="A8623" s="7">
        <v>261480</v>
      </c>
      <c r="B8623" s="3">
        <v>25950</v>
      </c>
      <c r="C8623" s="3" t="s">
        <v>51</v>
      </c>
      <c r="D8623" s="2" t="s">
        <v>811</v>
      </c>
      <c r="E8623" s="3">
        <v>21</v>
      </c>
      <c r="F8623" s="17">
        <v>0</v>
      </c>
      <c r="G8623" s="17">
        <v>1</v>
      </c>
      <c r="H8623" s="17">
        <v>0</v>
      </c>
      <c r="I8623" s="7">
        <v>2.13</v>
      </c>
      <c r="J8623" s="7">
        <v>25</v>
      </c>
      <c r="K8623" s="4">
        <v>1214</v>
      </c>
      <c r="L8623" s="5">
        <v>1214.0587</v>
      </c>
      <c r="M8623">
        <v>317835.65000000002</v>
      </c>
      <c r="N8623" s="33">
        <v>1</v>
      </c>
      <c r="O8623" s="50" t="e">
        <f>INDEX([1]Dados!$M$2:$N$26779,MATCH($P8623,[1]Dados!$N$2:$N$26779,),2)</f>
        <v>#N/A</v>
      </c>
      <c r="P8623">
        <v>179897</v>
      </c>
      <c r="Q8623" s="1">
        <v>37418</v>
      </c>
      <c r="R8623" s="1">
        <v>37500</v>
      </c>
      <c r="S8623" t="s">
        <v>2513</v>
      </c>
    </row>
    <row r="8624" spans="1:19" x14ac:dyDescent="0.2">
      <c r="A8624" s="7">
        <v>261480</v>
      </c>
      <c r="B8624" s="3">
        <v>25950</v>
      </c>
      <c r="C8624" s="3" t="s">
        <v>51</v>
      </c>
      <c r="D8624" s="2" t="s">
        <v>811</v>
      </c>
      <c r="E8624" s="3">
        <v>21</v>
      </c>
      <c r="F8624" s="17">
        <v>0</v>
      </c>
      <c r="G8624" s="17">
        <v>1</v>
      </c>
      <c r="H8624" s="17">
        <v>0</v>
      </c>
      <c r="I8624" s="7">
        <v>2.14</v>
      </c>
      <c r="J8624" s="7">
        <v>18</v>
      </c>
      <c r="K8624" s="4">
        <v>1214</v>
      </c>
      <c r="L8624" s="5">
        <v>1214.0587</v>
      </c>
      <c r="M8624">
        <v>317835.65000000002</v>
      </c>
      <c r="N8624" s="33">
        <v>1</v>
      </c>
      <c r="O8624" s="50" t="e">
        <f>INDEX([1]Dados!$M$2:$N$26779,MATCH($P8624,[1]Dados!$N$2:$N$26779,),2)</f>
        <v>#N/A</v>
      </c>
      <c r="P8624">
        <v>179897</v>
      </c>
      <c r="Q8624" s="1">
        <v>37418</v>
      </c>
      <c r="R8624" s="1">
        <v>37500</v>
      </c>
      <c r="S8624" t="s">
        <v>2513</v>
      </c>
    </row>
    <row r="8625" spans="1:19" x14ac:dyDescent="0.2">
      <c r="A8625" s="7">
        <v>261480</v>
      </c>
      <c r="B8625" s="3">
        <v>25950</v>
      </c>
      <c r="C8625" s="3" t="s">
        <v>51</v>
      </c>
      <c r="D8625" s="2" t="s">
        <v>811</v>
      </c>
      <c r="E8625" s="3">
        <v>21</v>
      </c>
      <c r="F8625" s="17">
        <v>0</v>
      </c>
      <c r="G8625" s="17">
        <v>1</v>
      </c>
      <c r="H8625" s="17">
        <v>0</v>
      </c>
      <c r="I8625" s="7">
        <v>2.15</v>
      </c>
      <c r="J8625" s="7">
        <v>20</v>
      </c>
      <c r="K8625" s="4">
        <v>1214</v>
      </c>
      <c r="L8625" s="5">
        <v>1214.0587</v>
      </c>
      <c r="M8625">
        <v>317835.65000000002</v>
      </c>
      <c r="N8625" s="33">
        <v>1</v>
      </c>
      <c r="O8625" s="50" t="e">
        <f>INDEX([1]Dados!$M$2:$N$26779,MATCH($P8625,[1]Dados!$N$2:$N$26779,),2)</f>
        <v>#N/A</v>
      </c>
      <c r="P8625">
        <v>179897</v>
      </c>
      <c r="Q8625" s="1">
        <v>37418</v>
      </c>
      <c r="R8625" s="1">
        <v>37500</v>
      </c>
      <c r="S8625" t="s">
        <v>2513</v>
      </c>
    </row>
    <row r="8626" spans="1:19" x14ac:dyDescent="0.2">
      <c r="A8626" s="7">
        <v>261480</v>
      </c>
      <c r="B8626" s="3">
        <v>25950</v>
      </c>
      <c r="C8626" s="3" t="s">
        <v>51</v>
      </c>
      <c r="D8626" s="2" t="s">
        <v>811</v>
      </c>
      <c r="E8626" s="3">
        <v>21</v>
      </c>
      <c r="F8626" s="17">
        <v>0</v>
      </c>
      <c r="G8626" s="17">
        <v>1</v>
      </c>
      <c r="H8626" s="17">
        <v>0</v>
      </c>
      <c r="I8626" s="7">
        <v>2.16</v>
      </c>
      <c r="J8626" s="7">
        <v>20</v>
      </c>
      <c r="K8626" s="4">
        <v>1214</v>
      </c>
      <c r="L8626" s="5">
        <v>1214.0587</v>
      </c>
      <c r="M8626">
        <v>317835.65000000002</v>
      </c>
      <c r="N8626" s="33">
        <v>1</v>
      </c>
      <c r="O8626" s="50" t="e">
        <f>INDEX([1]Dados!$M$2:$N$26779,MATCH($P8626,[1]Dados!$N$2:$N$26779,),2)</f>
        <v>#N/A</v>
      </c>
      <c r="P8626">
        <v>179897</v>
      </c>
      <c r="Q8626" s="1">
        <v>37418</v>
      </c>
      <c r="R8626" s="1">
        <v>37500</v>
      </c>
      <c r="S8626" t="s">
        <v>2513</v>
      </c>
    </row>
    <row r="8627" spans="1:19" x14ac:dyDescent="0.2">
      <c r="A8627" s="7">
        <v>261480</v>
      </c>
      <c r="B8627" s="3">
        <v>25950</v>
      </c>
      <c r="C8627" s="3" t="s">
        <v>51</v>
      </c>
      <c r="D8627" s="2" t="s">
        <v>811</v>
      </c>
      <c r="E8627" s="3">
        <v>21</v>
      </c>
      <c r="F8627" s="17">
        <v>0</v>
      </c>
      <c r="G8627" s="17">
        <v>1</v>
      </c>
      <c r="H8627" s="17">
        <v>0</v>
      </c>
      <c r="I8627" s="7">
        <v>2.2000000000000002</v>
      </c>
      <c r="J8627" s="7">
        <v>9</v>
      </c>
      <c r="K8627" s="4">
        <v>1214</v>
      </c>
      <c r="L8627" s="5">
        <v>1214.0587</v>
      </c>
      <c r="M8627">
        <v>317835.65000000002</v>
      </c>
      <c r="N8627" s="33">
        <v>1</v>
      </c>
      <c r="O8627" s="50" t="e">
        <f>INDEX([1]Dados!$M$2:$N$26779,MATCH($P8627,[1]Dados!$N$2:$N$26779,),2)</f>
        <v>#N/A</v>
      </c>
      <c r="P8627">
        <v>179897</v>
      </c>
      <c r="Q8627" s="1">
        <v>37418</v>
      </c>
      <c r="R8627" s="1">
        <v>37500</v>
      </c>
      <c r="S8627" t="s">
        <v>2513</v>
      </c>
    </row>
    <row r="8628" spans="1:19" x14ac:dyDescent="0.2">
      <c r="A8628" s="7">
        <v>261480</v>
      </c>
      <c r="B8628" s="3">
        <v>25950</v>
      </c>
      <c r="C8628" s="3" t="s">
        <v>51</v>
      </c>
      <c r="D8628" s="2" t="s">
        <v>811</v>
      </c>
      <c r="E8628" s="3">
        <v>21</v>
      </c>
      <c r="F8628" s="17">
        <v>0</v>
      </c>
      <c r="G8628" s="17">
        <v>1</v>
      </c>
      <c r="H8628" s="17">
        <v>0</v>
      </c>
      <c r="I8628" s="7">
        <v>2.2999999999999998</v>
      </c>
      <c r="J8628" s="7">
        <v>7</v>
      </c>
      <c r="K8628" s="4">
        <v>1214</v>
      </c>
      <c r="L8628" s="5">
        <v>1214.0587</v>
      </c>
      <c r="M8628">
        <v>317835.65000000002</v>
      </c>
      <c r="N8628" s="33">
        <v>1</v>
      </c>
      <c r="O8628" s="50" t="e">
        <f>INDEX([1]Dados!$M$2:$N$26779,MATCH($P8628,[1]Dados!$N$2:$N$26779,),2)</f>
        <v>#N/A</v>
      </c>
      <c r="P8628">
        <v>179897</v>
      </c>
      <c r="Q8628" s="1">
        <v>37418</v>
      </c>
      <c r="R8628" s="1">
        <v>37500</v>
      </c>
      <c r="S8628" t="s">
        <v>2513</v>
      </c>
    </row>
    <row r="8629" spans="1:19" x14ac:dyDescent="0.2">
      <c r="A8629" s="7">
        <v>261480</v>
      </c>
      <c r="B8629" s="3">
        <v>25950</v>
      </c>
      <c r="C8629" s="3" t="s">
        <v>51</v>
      </c>
      <c r="D8629" s="2" t="s">
        <v>811</v>
      </c>
      <c r="E8629" s="3">
        <v>21</v>
      </c>
      <c r="F8629" s="17">
        <v>0</v>
      </c>
      <c r="G8629" s="17">
        <v>1</v>
      </c>
      <c r="H8629" s="17">
        <v>0</v>
      </c>
      <c r="I8629" s="7">
        <v>2.4</v>
      </c>
      <c r="J8629" s="7">
        <v>9</v>
      </c>
      <c r="K8629" s="4">
        <v>1214</v>
      </c>
      <c r="L8629" s="5">
        <v>1214.0587</v>
      </c>
      <c r="M8629">
        <v>317835.65000000002</v>
      </c>
      <c r="N8629" s="33">
        <v>1</v>
      </c>
      <c r="O8629" s="50" t="e">
        <f>INDEX([1]Dados!$M$2:$N$26779,MATCH($P8629,[1]Dados!$N$2:$N$26779,),2)</f>
        <v>#N/A</v>
      </c>
      <c r="P8629">
        <v>179897</v>
      </c>
      <c r="Q8629" s="1">
        <v>37418</v>
      </c>
      <c r="R8629" s="1">
        <v>37500</v>
      </c>
      <c r="S8629" t="s">
        <v>2513</v>
      </c>
    </row>
    <row r="8630" spans="1:19" x14ac:dyDescent="0.2">
      <c r="A8630" s="7">
        <v>261480</v>
      </c>
      <c r="B8630" s="3">
        <v>25950</v>
      </c>
      <c r="C8630" s="3" t="s">
        <v>51</v>
      </c>
      <c r="D8630" s="2" t="s">
        <v>811</v>
      </c>
      <c r="E8630" s="3">
        <v>21</v>
      </c>
      <c r="F8630" s="17">
        <v>0</v>
      </c>
      <c r="G8630" s="17">
        <v>1</v>
      </c>
      <c r="H8630" s="17">
        <v>0</v>
      </c>
      <c r="I8630" s="7">
        <v>2.5</v>
      </c>
      <c r="J8630" s="7">
        <v>25</v>
      </c>
      <c r="K8630" s="4">
        <v>1214</v>
      </c>
      <c r="L8630" s="5">
        <v>1214.0587</v>
      </c>
      <c r="M8630">
        <v>317835.65000000002</v>
      </c>
      <c r="N8630" s="33">
        <v>1</v>
      </c>
      <c r="O8630" s="50" t="e">
        <f>INDEX([1]Dados!$M$2:$N$26779,MATCH($P8630,[1]Dados!$N$2:$N$26779,),2)</f>
        <v>#N/A</v>
      </c>
      <c r="P8630">
        <v>179897</v>
      </c>
      <c r="Q8630" s="1">
        <v>37418</v>
      </c>
      <c r="R8630" s="1">
        <v>37500</v>
      </c>
      <c r="S8630" t="s">
        <v>2513</v>
      </c>
    </row>
    <row r="8631" spans="1:19" x14ac:dyDescent="0.2">
      <c r="A8631" s="7">
        <v>261480</v>
      </c>
      <c r="B8631" s="3">
        <v>25950</v>
      </c>
      <c r="C8631" s="3" t="s">
        <v>51</v>
      </c>
      <c r="D8631" s="2" t="s">
        <v>811</v>
      </c>
      <c r="E8631" s="3">
        <v>21</v>
      </c>
      <c r="F8631" s="17">
        <v>0</v>
      </c>
      <c r="G8631" s="17">
        <v>1</v>
      </c>
      <c r="H8631" s="17">
        <v>0</v>
      </c>
      <c r="I8631" s="7">
        <v>2.6</v>
      </c>
      <c r="J8631" s="7">
        <v>7</v>
      </c>
      <c r="K8631" s="4">
        <v>1214</v>
      </c>
      <c r="L8631" s="5">
        <v>1214.0587</v>
      </c>
      <c r="M8631">
        <v>317835.65000000002</v>
      </c>
      <c r="N8631" s="33">
        <v>1</v>
      </c>
      <c r="O8631" s="50" t="e">
        <f>INDEX([1]Dados!$M$2:$N$26779,MATCH($P8631,[1]Dados!$N$2:$N$26779,),2)</f>
        <v>#N/A</v>
      </c>
      <c r="P8631">
        <v>179897</v>
      </c>
      <c r="Q8631" s="1">
        <v>37418</v>
      </c>
      <c r="R8631" s="1">
        <v>37500</v>
      </c>
      <c r="S8631" t="s">
        <v>2513</v>
      </c>
    </row>
    <row r="8632" spans="1:19" x14ac:dyDescent="0.2">
      <c r="A8632" s="7">
        <v>261480</v>
      </c>
      <c r="B8632" s="3">
        <v>25950</v>
      </c>
      <c r="C8632" s="3" t="s">
        <v>51</v>
      </c>
      <c r="D8632" s="2" t="s">
        <v>811</v>
      </c>
      <c r="E8632" s="3">
        <v>21</v>
      </c>
      <c r="F8632" s="17">
        <v>0</v>
      </c>
      <c r="G8632" s="17">
        <v>1</v>
      </c>
      <c r="H8632" s="17">
        <v>0</v>
      </c>
      <c r="I8632" s="7">
        <v>2.7</v>
      </c>
      <c r="J8632" s="7">
        <v>28</v>
      </c>
      <c r="K8632" s="4">
        <v>1214</v>
      </c>
      <c r="L8632" s="5">
        <v>1214.0587</v>
      </c>
      <c r="M8632">
        <v>317835.65000000002</v>
      </c>
      <c r="N8632" s="33">
        <v>1</v>
      </c>
      <c r="O8632" s="50" t="e">
        <f>INDEX([1]Dados!$M$2:$N$26779,MATCH($P8632,[1]Dados!$N$2:$N$26779,),2)</f>
        <v>#N/A</v>
      </c>
      <c r="P8632">
        <v>179897</v>
      </c>
      <c r="Q8632" s="1">
        <v>37418</v>
      </c>
      <c r="R8632" s="1">
        <v>37500</v>
      </c>
      <c r="S8632" t="s">
        <v>2513</v>
      </c>
    </row>
    <row r="8633" spans="1:19" x14ac:dyDescent="0.2">
      <c r="A8633" s="7">
        <v>261480</v>
      </c>
      <c r="B8633" s="3">
        <v>25950</v>
      </c>
      <c r="C8633" s="3" t="s">
        <v>51</v>
      </c>
      <c r="D8633" s="2" t="s">
        <v>811</v>
      </c>
      <c r="E8633" s="3">
        <v>21</v>
      </c>
      <c r="F8633" s="17">
        <v>0</v>
      </c>
      <c r="G8633" s="17">
        <v>1</v>
      </c>
      <c r="H8633" s="17">
        <v>0</v>
      </c>
      <c r="I8633" s="7">
        <v>2.8</v>
      </c>
      <c r="J8633" s="7">
        <v>10</v>
      </c>
      <c r="K8633" s="4">
        <v>1214</v>
      </c>
      <c r="L8633" s="5">
        <v>1214.0587</v>
      </c>
      <c r="M8633">
        <v>317835.65000000002</v>
      </c>
      <c r="N8633" s="33">
        <v>1</v>
      </c>
      <c r="O8633" s="50" t="e">
        <f>INDEX([1]Dados!$M$2:$N$26779,MATCH($P8633,[1]Dados!$N$2:$N$26779,),2)</f>
        <v>#N/A</v>
      </c>
      <c r="P8633">
        <v>179897</v>
      </c>
      <c r="Q8633" s="1">
        <v>37418</v>
      </c>
      <c r="R8633" s="1">
        <v>37500</v>
      </c>
      <c r="S8633" t="s">
        <v>2513</v>
      </c>
    </row>
    <row r="8634" spans="1:19" x14ac:dyDescent="0.2">
      <c r="A8634" s="7">
        <v>261480</v>
      </c>
      <c r="B8634" s="3">
        <v>25950</v>
      </c>
      <c r="C8634" s="3" t="s">
        <v>51</v>
      </c>
      <c r="D8634" s="2" t="s">
        <v>811</v>
      </c>
      <c r="E8634" s="3">
        <v>21</v>
      </c>
      <c r="F8634" s="17">
        <v>0</v>
      </c>
      <c r="G8634" s="17">
        <v>1</v>
      </c>
      <c r="H8634" s="17">
        <v>0</v>
      </c>
      <c r="I8634" s="7">
        <v>2.9</v>
      </c>
      <c r="J8634" s="7">
        <v>6</v>
      </c>
      <c r="K8634" s="4">
        <v>1214</v>
      </c>
      <c r="L8634" s="5">
        <v>1214.0587</v>
      </c>
      <c r="M8634">
        <v>317835.65000000002</v>
      </c>
      <c r="N8634" s="33">
        <v>1</v>
      </c>
      <c r="O8634" s="50" t="e">
        <f>INDEX([1]Dados!$M$2:$N$26779,MATCH($P8634,[1]Dados!$N$2:$N$26779,),2)</f>
        <v>#N/A</v>
      </c>
      <c r="P8634">
        <v>179897</v>
      </c>
      <c r="Q8634" s="1">
        <v>37418</v>
      </c>
      <c r="R8634" s="1">
        <v>37500</v>
      </c>
      <c r="S8634" t="s">
        <v>2513</v>
      </c>
    </row>
    <row r="8635" spans="1:19" x14ac:dyDescent="0.2">
      <c r="A8635" s="7">
        <v>261480</v>
      </c>
      <c r="B8635" s="3">
        <v>25950</v>
      </c>
      <c r="C8635" s="3" t="s">
        <v>51</v>
      </c>
      <c r="D8635" s="2" t="s">
        <v>811</v>
      </c>
      <c r="E8635" s="3">
        <v>21</v>
      </c>
      <c r="F8635" s="17">
        <v>0</v>
      </c>
      <c r="G8635" s="17">
        <v>1</v>
      </c>
      <c r="H8635" s="17">
        <v>0</v>
      </c>
      <c r="I8635" s="7">
        <v>2.17</v>
      </c>
      <c r="J8635" s="7">
        <v>27</v>
      </c>
      <c r="K8635" s="4">
        <v>1214</v>
      </c>
      <c r="L8635" s="5">
        <v>1214.0589</v>
      </c>
      <c r="M8635">
        <v>91314</v>
      </c>
      <c r="N8635" s="33">
        <v>1</v>
      </c>
      <c r="O8635" s="50" t="e">
        <f>INDEX([1]Dados!$M$2:$N$26779,MATCH($P8635,[1]Dados!$N$2:$N$26779,),2)</f>
        <v>#N/A</v>
      </c>
      <c r="P8635">
        <v>181118</v>
      </c>
      <c r="Q8635" s="1">
        <v>37418</v>
      </c>
      <c r="R8635" s="1">
        <v>37500</v>
      </c>
      <c r="S8635" t="s">
        <v>915</v>
      </c>
    </row>
    <row r="8636" spans="1:19" x14ac:dyDescent="0.2">
      <c r="A8636" s="7">
        <v>261480</v>
      </c>
      <c r="B8636" s="3">
        <v>25950</v>
      </c>
      <c r="C8636" s="3" t="s">
        <v>51</v>
      </c>
      <c r="D8636" s="2" t="s">
        <v>811</v>
      </c>
      <c r="E8636" s="3">
        <v>21</v>
      </c>
      <c r="F8636" s="17">
        <v>0</v>
      </c>
      <c r="G8636" s="17">
        <v>1</v>
      </c>
      <c r="H8636" s="17">
        <v>0</v>
      </c>
      <c r="I8636" s="7">
        <v>2.1800000000000002</v>
      </c>
      <c r="J8636" s="7">
        <v>28</v>
      </c>
      <c r="K8636" s="4">
        <v>1214</v>
      </c>
      <c r="L8636" s="5">
        <v>1214.0589</v>
      </c>
      <c r="M8636">
        <v>91314</v>
      </c>
      <c r="N8636" s="33">
        <v>1</v>
      </c>
      <c r="O8636" s="50" t="e">
        <f>INDEX([1]Dados!$M$2:$N$26779,MATCH($P8636,[1]Dados!$N$2:$N$26779,),2)</f>
        <v>#N/A</v>
      </c>
      <c r="P8636">
        <v>181118</v>
      </c>
      <c r="Q8636" s="1">
        <v>37418</v>
      </c>
      <c r="R8636" s="1">
        <v>37500</v>
      </c>
      <c r="S8636" t="s">
        <v>915</v>
      </c>
    </row>
    <row r="8637" spans="1:19" x14ac:dyDescent="0.2">
      <c r="A8637" s="7">
        <v>261480</v>
      </c>
      <c r="B8637" s="3">
        <v>25950</v>
      </c>
      <c r="C8637" s="3" t="s">
        <v>51</v>
      </c>
      <c r="D8637" s="2" t="s">
        <v>811</v>
      </c>
      <c r="E8637" s="3">
        <v>21</v>
      </c>
      <c r="F8637" s="17">
        <v>0</v>
      </c>
      <c r="G8637" s="17">
        <v>1</v>
      </c>
      <c r="H8637" s="17">
        <v>0</v>
      </c>
      <c r="I8637" s="7">
        <v>2.19</v>
      </c>
      <c r="J8637" s="7">
        <v>28</v>
      </c>
      <c r="K8637" s="4">
        <v>1214</v>
      </c>
      <c r="L8637" s="5">
        <v>1214.0589</v>
      </c>
      <c r="M8637">
        <v>91314</v>
      </c>
      <c r="N8637" s="33">
        <v>1</v>
      </c>
      <c r="O8637" s="50" t="e">
        <f>INDEX([1]Dados!$M$2:$N$26779,MATCH($P8637,[1]Dados!$N$2:$N$26779,),2)</f>
        <v>#N/A</v>
      </c>
      <c r="P8637">
        <v>181118</v>
      </c>
      <c r="Q8637" s="1">
        <v>37418</v>
      </c>
      <c r="R8637" s="1">
        <v>37500</v>
      </c>
      <c r="S8637" t="s">
        <v>915</v>
      </c>
    </row>
    <row r="8638" spans="1:19" x14ac:dyDescent="0.2">
      <c r="A8638" s="7">
        <v>261480</v>
      </c>
      <c r="B8638" s="3">
        <v>25950</v>
      </c>
      <c r="C8638" s="3" t="s">
        <v>51</v>
      </c>
      <c r="D8638" s="2" t="s">
        <v>811</v>
      </c>
      <c r="E8638" s="3">
        <v>21</v>
      </c>
      <c r="F8638" s="17">
        <v>0</v>
      </c>
      <c r="G8638" s="17">
        <v>1</v>
      </c>
      <c r="H8638" s="17">
        <v>0</v>
      </c>
      <c r="I8638" s="7">
        <v>2.2000000000000002</v>
      </c>
      <c r="J8638" s="7">
        <v>28</v>
      </c>
      <c r="K8638" s="4">
        <v>1214</v>
      </c>
      <c r="L8638" s="5">
        <v>1214.0589</v>
      </c>
      <c r="M8638">
        <v>91314</v>
      </c>
      <c r="N8638" s="33">
        <v>1</v>
      </c>
      <c r="O8638" s="50" t="e">
        <f>INDEX([1]Dados!$M$2:$N$26779,MATCH($P8638,[1]Dados!$N$2:$N$26779,),2)</f>
        <v>#N/A</v>
      </c>
      <c r="P8638">
        <v>181118</v>
      </c>
      <c r="Q8638" s="1">
        <v>37418</v>
      </c>
      <c r="R8638" s="1">
        <v>37500</v>
      </c>
      <c r="S8638" t="s">
        <v>915</v>
      </c>
    </row>
    <row r="8639" spans="1:19" x14ac:dyDescent="0.2">
      <c r="A8639" s="7">
        <v>261480</v>
      </c>
      <c r="B8639" s="3">
        <v>25950</v>
      </c>
      <c r="C8639" s="3" t="s">
        <v>51</v>
      </c>
      <c r="D8639" s="2" t="s">
        <v>811</v>
      </c>
      <c r="E8639" s="3">
        <v>21</v>
      </c>
      <c r="F8639" s="17">
        <v>0</v>
      </c>
      <c r="G8639" s="17">
        <v>1</v>
      </c>
      <c r="H8639" s="17">
        <v>0</v>
      </c>
      <c r="I8639" s="7">
        <v>2.21</v>
      </c>
      <c r="J8639" s="7">
        <v>32</v>
      </c>
      <c r="K8639" s="4">
        <v>1214</v>
      </c>
      <c r="L8639" s="5">
        <v>1214.0589</v>
      </c>
      <c r="M8639">
        <v>91314</v>
      </c>
      <c r="N8639" s="33">
        <v>1</v>
      </c>
      <c r="O8639" s="50" t="e">
        <f>INDEX([1]Dados!$M$2:$N$26779,MATCH($P8639,[1]Dados!$N$2:$N$26779,),2)</f>
        <v>#N/A</v>
      </c>
      <c r="P8639">
        <v>181118</v>
      </c>
      <c r="Q8639" s="1">
        <v>37418</v>
      </c>
      <c r="R8639" s="1">
        <v>37500</v>
      </c>
      <c r="S8639" t="s">
        <v>915</v>
      </c>
    </row>
    <row r="8640" spans="1:19" x14ac:dyDescent="0.2">
      <c r="A8640" s="7">
        <v>261480</v>
      </c>
      <c r="B8640" s="3">
        <v>25950</v>
      </c>
      <c r="C8640" s="3" t="s">
        <v>51</v>
      </c>
      <c r="D8640" s="2" t="s">
        <v>811</v>
      </c>
      <c r="E8640" s="3">
        <v>21</v>
      </c>
      <c r="F8640" s="17">
        <v>0</v>
      </c>
      <c r="G8640" s="17">
        <v>1</v>
      </c>
      <c r="H8640" s="17">
        <v>0</v>
      </c>
      <c r="I8640" s="7">
        <v>3.1</v>
      </c>
      <c r="J8640" s="7">
        <v>30</v>
      </c>
      <c r="K8640" s="4">
        <v>1293</v>
      </c>
      <c r="L8640" s="5">
        <v>1293.0592999999999</v>
      </c>
      <c r="M8640">
        <v>51076.02</v>
      </c>
      <c r="N8640" s="33">
        <v>1</v>
      </c>
      <c r="O8640" s="50" t="e">
        <f>INDEX([1]Dados!$M$2:$N$26779,MATCH($P8640,[1]Dados!$N$2:$N$26779,),2)</f>
        <v>#N/A</v>
      </c>
      <c r="P8640">
        <v>179565</v>
      </c>
      <c r="Q8640" s="1">
        <v>37418</v>
      </c>
      <c r="R8640" s="1">
        <v>37500</v>
      </c>
      <c r="S8640" t="s">
        <v>1783</v>
      </c>
    </row>
    <row r="8641" spans="1:19" x14ac:dyDescent="0.2">
      <c r="A8641" s="7">
        <v>261480</v>
      </c>
      <c r="B8641" s="3">
        <v>25950</v>
      </c>
      <c r="C8641" s="3" t="s">
        <v>51</v>
      </c>
      <c r="D8641" s="2" t="s">
        <v>811</v>
      </c>
      <c r="E8641" s="3">
        <v>21</v>
      </c>
      <c r="F8641" s="17">
        <v>0</v>
      </c>
      <c r="G8641" s="17">
        <v>1</v>
      </c>
      <c r="H8641" s="17">
        <v>0</v>
      </c>
      <c r="I8641" s="7">
        <v>3.2</v>
      </c>
      <c r="J8641" s="7">
        <v>20</v>
      </c>
      <c r="K8641" s="4">
        <v>1293</v>
      </c>
      <c r="L8641" s="5">
        <v>1293.0592999999999</v>
      </c>
      <c r="M8641">
        <v>51076.02</v>
      </c>
      <c r="N8641" s="33">
        <v>1</v>
      </c>
      <c r="O8641" s="50" t="e">
        <f>INDEX([1]Dados!$M$2:$N$26779,MATCH($P8641,[1]Dados!$N$2:$N$26779,),2)</f>
        <v>#N/A</v>
      </c>
      <c r="P8641">
        <v>179565</v>
      </c>
      <c r="Q8641" s="1">
        <v>37418</v>
      </c>
      <c r="R8641" s="1">
        <v>37500</v>
      </c>
      <c r="S8641" t="s">
        <v>1783</v>
      </c>
    </row>
    <row r="8642" spans="1:19" x14ac:dyDescent="0.2">
      <c r="A8642" s="7">
        <v>261480</v>
      </c>
      <c r="B8642" s="3">
        <v>25950</v>
      </c>
      <c r="C8642" s="3" t="s">
        <v>51</v>
      </c>
      <c r="D8642" s="2" t="s">
        <v>811</v>
      </c>
      <c r="E8642" s="3">
        <v>21</v>
      </c>
      <c r="F8642" s="17">
        <v>0</v>
      </c>
      <c r="G8642" s="17">
        <v>1</v>
      </c>
      <c r="H8642" s="17">
        <v>0</v>
      </c>
      <c r="I8642" s="7">
        <v>3.3</v>
      </c>
      <c r="J8642" s="7">
        <v>28</v>
      </c>
      <c r="K8642" s="4">
        <v>1293</v>
      </c>
      <c r="L8642" s="5">
        <v>1293.0592999999999</v>
      </c>
      <c r="M8642">
        <v>51076.02</v>
      </c>
      <c r="N8642" s="33">
        <v>1</v>
      </c>
      <c r="O8642" s="50" t="e">
        <f>INDEX([1]Dados!$M$2:$N$26779,MATCH($P8642,[1]Dados!$N$2:$N$26779,),2)</f>
        <v>#N/A</v>
      </c>
      <c r="P8642">
        <v>179565</v>
      </c>
      <c r="Q8642" s="1">
        <v>37418</v>
      </c>
      <c r="R8642" s="1">
        <v>37500</v>
      </c>
      <c r="S8642" t="s">
        <v>1783</v>
      </c>
    </row>
    <row r="8643" spans="1:19" x14ac:dyDescent="0.2">
      <c r="A8643" s="7">
        <v>261480</v>
      </c>
      <c r="B8643" s="3">
        <v>25950</v>
      </c>
      <c r="C8643" s="3" t="s">
        <v>51</v>
      </c>
      <c r="D8643" s="2" t="s">
        <v>811</v>
      </c>
      <c r="E8643" s="3">
        <v>21</v>
      </c>
      <c r="F8643" s="17">
        <v>0</v>
      </c>
      <c r="G8643" s="17">
        <v>1</v>
      </c>
      <c r="H8643" s="17">
        <v>0</v>
      </c>
      <c r="I8643" s="7">
        <v>3.4</v>
      </c>
      <c r="J8643" s="7">
        <v>21</v>
      </c>
      <c r="K8643" s="4">
        <v>1293</v>
      </c>
      <c r="L8643" s="5">
        <v>1293.0592999999999</v>
      </c>
      <c r="M8643">
        <v>51076.02</v>
      </c>
      <c r="N8643" s="33">
        <v>1</v>
      </c>
      <c r="O8643" s="50" t="e">
        <f>INDEX([1]Dados!$M$2:$N$26779,MATCH($P8643,[1]Dados!$N$2:$N$26779,),2)</f>
        <v>#N/A</v>
      </c>
      <c r="P8643">
        <v>179565</v>
      </c>
      <c r="Q8643" s="1">
        <v>37418</v>
      </c>
      <c r="R8643" s="1">
        <v>37500</v>
      </c>
      <c r="S8643" t="s">
        <v>1783</v>
      </c>
    </row>
    <row r="8644" spans="1:19" x14ac:dyDescent="0.2">
      <c r="A8644" s="7">
        <v>261480</v>
      </c>
      <c r="B8644" s="3">
        <v>25950</v>
      </c>
      <c r="C8644" s="3" t="s">
        <v>51</v>
      </c>
      <c r="D8644" s="2" t="s">
        <v>811</v>
      </c>
      <c r="E8644" s="3">
        <v>21</v>
      </c>
      <c r="F8644" s="17">
        <v>0</v>
      </c>
      <c r="G8644" s="17">
        <v>1</v>
      </c>
      <c r="H8644" s="17">
        <v>0</v>
      </c>
      <c r="I8644" s="7">
        <v>3.5</v>
      </c>
      <c r="J8644" s="7">
        <v>25</v>
      </c>
      <c r="K8644" s="4">
        <v>1293</v>
      </c>
      <c r="L8644" s="5">
        <v>1293.0592999999999</v>
      </c>
      <c r="M8644">
        <v>51076.02</v>
      </c>
      <c r="N8644" s="33">
        <v>1</v>
      </c>
      <c r="O8644" s="50" t="e">
        <f>INDEX([1]Dados!$M$2:$N$26779,MATCH($P8644,[1]Dados!$N$2:$N$26779,),2)</f>
        <v>#N/A</v>
      </c>
      <c r="P8644">
        <v>179565</v>
      </c>
      <c r="Q8644" s="1">
        <v>37418</v>
      </c>
      <c r="R8644" s="1">
        <v>37500</v>
      </c>
      <c r="S8644" t="s">
        <v>1783</v>
      </c>
    </row>
    <row r="8645" spans="1:19" x14ac:dyDescent="0.2">
      <c r="A8645" s="7">
        <v>261480</v>
      </c>
      <c r="B8645" s="3">
        <v>25950</v>
      </c>
      <c r="C8645" s="3" t="s">
        <v>51</v>
      </c>
      <c r="D8645" s="2" t="s">
        <v>811</v>
      </c>
      <c r="E8645" s="3">
        <v>21</v>
      </c>
      <c r="F8645" s="17">
        <v>0</v>
      </c>
      <c r="G8645" s="17">
        <v>1</v>
      </c>
      <c r="H8645" s="17">
        <v>0</v>
      </c>
      <c r="I8645" s="7">
        <v>3.6</v>
      </c>
      <c r="J8645" s="7">
        <v>15</v>
      </c>
      <c r="K8645" s="4">
        <v>1293</v>
      </c>
      <c r="L8645" s="5">
        <v>1293.0592999999999</v>
      </c>
      <c r="M8645">
        <v>51076.02</v>
      </c>
      <c r="N8645" s="33">
        <v>1</v>
      </c>
      <c r="O8645" s="50" t="e">
        <f>INDEX([1]Dados!$M$2:$N$26779,MATCH($P8645,[1]Dados!$N$2:$N$26779,),2)</f>
        <v>#N/A</v>
      </c>
      <c r="P8645">
        <v>179565</v>
      </c>
      <c r="Q8645" s="1">
        <v>37418</v>
      </c>
      <c r="R8645" s="1">
        <v>37500</v>
      </c>
      <c r="S8645" t="s">
        <v>1783</v>
      </c>
    </row>
    <row r="8646" spans="1:19" x14ac:dyDescent="0.2">
      <c r="A8646" s="7">
        <v>220342</v>
      </c>
      <c r="B8646" s="3">
        <v>11410</v>
      </c>
      <c r="C8646" s="3" t="s">
        <v>30</v>
      </c>
      <c r="D8646" s="2" t="s">
        <v>402</v>
      </c>
      <c r="E8646" s="3">
        <v>21</v>
      </c>
      <c r="F8646" s="17">
        <v>0</v>
      </c>
      <c r="G8646" s="17">
        <v>1</v>
      </c>
      <c r="H8646" s="17">
        <v>0</v>
      </c>
      <c r="I8646" s="7" t="s">
        <v>3</v>
      </c>
      <c r="J8646" s="7">
        <v>0</v>
      </c>
      <c r="K8646" s="4">
        <v>1203</v>
      </c>
      <c r="L8646" s="5">
        <v>1203.0829000000001</v>
      </c>
      <c r="M8646">
        <v>15060.24</v>
      </c>
      <c r="N8646" s="33">
        <v>1</v>
      </c>
      <c r="O8646" s="50" t="e">
        <f>INDEX([1]Dados!$M$2:$N$26779,MATCH($P8646,[1]Dados!$N$2:$N$26779,),2)</f>
        <v>#N/A</v>
      </c>
      <c r="P8646">
        <v>179510</v>
      </c>
      <c r="Q8646" s="1">
        <v>37418</v>
      </c>
      <c r="R8646" s="1">
        <v>37497</v>
      </c>
      <c r="S8646" t="s">
        <v>2134</v>
      </c>
    </row>
    <row r="8647" spans="1:19" x14ac:dyDescent="0.2">
      <c r="A8647" s="7">
        <v>220342</v>
      </c>
      <c r="B8647" s="3">
        <v>11410</v>
      </c>
      <c r="C8647" s="3" t="s">
        <v>30</v>
      </c>
      <c r="D8647" s="2" t="s">
        <v>402</v>
      </c>
      <c r="E8647" s="3">
        <v>21</v>
      </c>
      <c r="F8647" s="17">
        <v>0</v>
      </c>
      <c r="G8647" s="17">
        <v>1</v>
      </c>
      <c r="H8647" s="17">
        <v>0</v>
      </c>
      <c r="I8647" s="7">
        <v>1.1000000000000001</v>
      </c>
      <c r="J8647" s="7">
        <v>15</v>
      </c>
      <c r="K8647" s="4">
        <v>1214</v>
      </c>
      <c r="L8647" s="5">
        <v>1214.0587</v>
      </c>
      <c r="M8647">
        <v>65019.5</v>
      </c>
      <c r="N8647" s="33">
        <v>1</v>
      </c>
      <c r="O8647" s="50" t="e">
        <f>INDEX([1]Dados!$M$2:$N$26779,MATCH($P8647,[1]Dados!$N$2:$N$26779,),2)</f>
        <v>#N/A</v>
      </c>
      <c r="P8647">
        <v>179898</v>
      </c>
      <c r="Q8647" s="1">
        <v>37418</v>
      </c>
      <c r="R8647" s="1">
        <v>37497</v>
      </c>
      <c r="S8647" t="s">
        <v>2513</v>
      </c>
    </row>
    <row r="8648" spans="1:19" x14ac:dyDescent="0.2">
      <c r="A8648" s="7">
        <v>220342</v>
      </c>
      <c r="B8648" s="3">
        <v>11410</v>
      </c>
      <c r="C8648" s="3" t="s">
        <v>30</v>
      </c>
      <c r="D8648" s="2" t="s">
        <v>402</v>
      </c>
      <c r="E8648" s="3">
        <v>21</v>
      </c>
      <c r="F8648" s="17">
        <v>0</v>
      </c>
      <c r="G8648" s="17">
        <v>1</v>
      </c>
      <c r="H8648" s="17">
        <v>0</v>
      </c>
      <c r="I8648" s="7">
        <v>1.2</v>
      </c>
      <c r="J8648" s="7">
        <v>25</v>
      </c>
      <c r="K8648" s="4">
        <v>1214</v>
      </c>
      <c r="L8648" s="5">
        <v>1214.0587</v>
      </c>
      <c r="M8648">
        <v>65019.5</v>
      </c>
      <c r="N8648" s="33">
        <v>1</v>
      </c>
      <c r="O8648" s="50" t="e">
        <f>INDEX([1]Dados!$M$2:$N$26779,MATCH($P8648,[1]Dados!$N$2:$N$26779,),2)</f>
        <v>#N/A</v>
      </c>
      <c r="P8648">
        <v>179898</v>
      </c>
      <c r="Q8648" s="1">
        <v>37418</v>
      </c>
      <c r="R8648" s="1">
        <v>37497</v>
      </c>
      <c r="S8648" t="s">
        <v>2513</v>
      </c>
    </row>
    <row r="8649" spans="1:19" x14ac:dyDescent="0.2">
      <c r="A8649" s="7">
        <v>220342</v>
      </c>
      <c r="B8649" s="3">
        <v>11410</v>
      </c>
      <c r="C8649" s="3" t="s">
        <v>30</v>
      </c>
      <c r="D8649" s="2" t="s">
        <v>402</v>
      </c>
      <c r="E8649" s="3">
        <v>21</v>
      </c>
      <c r="F8649" s="17">
        <v>0</v>
      </c>
      <c r="G8649" s="17">
        <v>1</v>
      </c>
      <c r="H8649" s="17">
        <v>0</v>
      </c>
      <c r="I8649" s="7">
        <v>1.3</v>
      </c>
      <c r="J8649" s="7">
        <v>25</v>
      </c>
      <c r="K8649" s="4">
        <v>1214</v>
      </c>
      <c r="L8649" s="5">
        <v>1214.0587</v>
      </c>
      <c r="M8649">
        <v>65019.5</v>
      </c>
      <c r="N8649" s="33">
        <v>1</v>
      </c>
      <c r="O8649" s="50" t="e">
        <f>INDEX([1]Dados!$M$2:$N$26779,MATCH($P8649,[1]Dados!$N$2:$N$26779,),2)</f>
        <v>#N/A</v>
      </c>
      <c r="P8649">
        <v>179898</v>
      </c>
      <c r="Q8649" s="1">
        <v>37418</v>
      </c>
      <c r="R8649" s="1">
        <v>37497</v>
      </c>
      <c r="S8649" t="s">
        <v>2513</v>
      </c>
    </row>
    <row r="8650" spans="1:19" x14ac:dyDescent="0.2">
      <c r="A8650" s="7">
        <v>220342</v>
      </c>
      <c r="B8650" s="3">
        <v>11410</v>
      </c>
      <c r="C8650" s="3" t="s">
        <v>30</v>
      </c>
      <c r="D8650" s="2" t="s">
        <v>402</v>
      </c>
      <c r="E8650" s="3">
        <v>21</v>
      </c>
      <c r="F8650" s="17">
        <v>0</v>
      </c>
      <c r="G8650" s="17">
        <v>1</v>
      </c>
      <c r="H8650" s="17">
        <v>0</v>
      </c>
      <c r="I8650" s="7">
        <v>2.2000000000000002</v>
      </c>
      <c r="J8650" s="7">
        <v>28</v>
      </c>
      <c r="K8650" s="4">
        <v>1214</v>
      </c>
      <c r="L8650" s="5">
        <v>1214.0589</v>
      </c>
      <c r="M8650">
        <v>228590</v>
      </c>
      <c r="N8650" s="33">
        <v>1</v>
      </c>
      <c r="O8650" s="50" t="e">
        <f>INDEX([1]Dados!$M$2:$N$26779,MATCH($P8650,[1]Dados!$N$2:$N$26779,),2)</f>
        <v>#N/A</v>
      </c>
      <c r="P8650">
        <v>181083</v>
      </c>
      <c r="Q8650" s="1">
        <v>37418</v>
      </c>
      <c r="R8650" s="1">
        <v>37497</v>
      </c>
      <c r="S8650" t="s">
        <v>915</v>
      </c>
    </row>
    <row r="8651" spans="1:19" x14ac:dyDescent="0.2">
      <c r="A8651" s="7">
        <v>220342</v>
      </c>
      <c r="B8651" s="3">
        <v>11410</v>
      </c>
      <c r="C8651" s="3" t="s">
        <v>30</v>
      </c>
      <c r="D8651" s="2" t="s">
        <v>402</v>
      </c>
      <c r="E8651" s="3">
        <v>21</v>
      </c>
      <c r="F8651" s="17">
        <v>0</v>
      </c>
      <c r="G8651" s="17">
        <v>1</v>
      </c>
      <c r="H8651" s="17">
        <v>0</v>
      </c>
      <c r="I8651" s="7">
        <v>2.2999999999999998</v>
      </c>
      <c r="J8651" s="7">
        <v>20</v>
      </c>
      <c r="K8651" s="4">
        <v>1214</v>
      </c>
      <c r="L8651" s="5">
        <v>1214.0589</v>
      </c>
      <c r="M8651">
        <v>228590</v>
      </c>
      <c r="N8651" s="33">
        <v>1</v>
      </c>
      <c r="O8651" s="50" t="e">
        <f>INDEX([1]Dados!$M$2:$N$26779,MATCH($P8651,[1]Dados!$N$2:$N$26779,),2)</f>
        <v>#N/A</v>
      </c>
      <c r="P8651">
        <v>181083</v>
      </c>
      <c r="Q8651" s="1">
        <v>37418</v>
      </c>
      <c r="R8651" s="1">
        <v>37497</v>
      </c>
      <c r="S8651" t="s">
        <v>915</v>
      </c>
    </row>
    <row r="8652" spans="1:19" x14ac:dyDescent="0.2">
      <c r="A8652" s="7">
        <v>220342</v>
      </c>
      <c r="B8652" s="3">
        <v>11410</v>
      </c>
      <c r="C8652" s="3" t="s">
        <v>30</v>
      </c>
      <c r="D8652" s="2" t="s">
        <v>402</v>
      </c>
      <c r="E8652" s="3">
        <v>21</v>
      </c>
      <c r="F8652" s="17">
        <v>0</v>
      </c>
      <c r="G8652" s="17">
        <v>1</v>
      </c>
      <c r="H8652" s="17">
        <v>0</v>
      </c>
      <c r="I8652" s="7">
        <v>2.4</v>
      </c>
      <c r="J8652" s="7">
        <v>24</v>
      </c>
      <c r="K8652" s="4">
        <v>1214</v>
      </c>
      <c r="L8652" s="5">
        <v>1214.0589</v>
      </c>
      <c r="M8652">
        <v>228590</v>
      </c>
      <c r="N8652" s="33">
        <v>1</v>
      </c>
      <c r="O8652" s="50" t="e">
        <f>INDEX([1]Dados!$M$2:$N$26779,MATCH($P8652,[1]Dados!$N$2:$N$26779,),2)</f>
        <v>#N/A</v>
      </c>
      <c r="P8652">
        <v>181083</v>
      </c>
      <c r="Q8652" s="1">
        <v>37418</v>
      </c>
      <c r="R8652" s="1">
        <v>37497</v>
      </c>
      <c r="S8652" t="s">
        <v>915</v>
      </c>
    </row>
    <row r="8653" spans="1:19" x14ac:dyDescent="0.2">
      <c r="A8653" s="7">
        <v>220342</v>
      </c>
      <c r="B8653" s="3">
        <v>11410</v>
      </c>
      <c r="C8653" s="3" t="s">
        <v>30</v>
      </c>
      <c r="D8653" s="2" t="s">
        <v>402</v>
      </c>
      <c r="E8653" s="3">
        <v>21</v>
      </c>
      <c r="F8653" s="17">
        <v>0</v>
      </c>
      <c r="G8653" s="17">
        <v>1</v>
      </c>
      <c r="H8653" s="17">
        <v>0</v>
      </c>
      <c r="I8653" s="7">
        <v>2.5</v>
      </c>
      <c r="J8653" s="7">
        <v>25</v>
      </c>
      <c r="K8653" s="4">
        <v>1214</v>
      </c>
      <c r="L8653" s="5">
        <v>1214.0589</v>
      </c>
      <c r="M8653">
        <v>228590</v>
      </c>
      <c r="N8653" s="33">
        <v>1</v>
      </c>
      <c r="O8653" s="50" t="e">
        <f>INDEX([1]Dados!$M$2:$N$26779,MATCH($P8653,[1]Dados!$N$2:$N$26779,),2)</f>
        <v>#N/A</v>
      </c>
      <c r="P8653">
        <v>181083</v>
      </c>
      <c r="Q8653" s="1">
        <v>37418</v>
      </c>
      <c r="R8653" s="1">
        <v>37497</v>
      </c>
      <c r="S8653" t="s">
        <v>915</v>
      </c>
    </row>
    <row r="8654" spans="1:19" x14ac:dyDescent="0.2">
      <c r="A8654" s="7">
        <v>220342</v>
      </c>
      <c r="B8654" s="3">
        <v>11410</v>
      </c>
      <c r="C8654" s="3" t="s">
        <v>30</v>
      </c>
      <c r="D8654" s="2" t="s">
        <v>402</v>
      </c>
      <c r="E8654" s="3">
        <v>21</v>
      </c>
      <c r="F8654" s="17">
        <v>0</v>
      </c>
      <c r="G8654" s="17">
        <v>1</v>
      </c>
      <c r="H8654" s="17">
        <v>0</v>
      </c>
      <c r="I8654" s="7">
        <v>2.6</v>
      </c>
      <c r="J8654" s="7">
        <v>20</v>
      </c>
      <c r="K8654" s="4">
        <v>1214</v>
      </c>
      <c r="L8654" s="5">
        <v>1214.0589</v>
      </c>
      <c r="M8654">
        <v>228590</v>
      </c>
      <c r="N8654" s="33">
        <v>1</v>
      </c>
      <c r="O8654" s="50" t="e">
        <f>INDEX([1]Dados!$M$2:$N$26779,MATCH($P8654,[1]Dados!$N$2:$N$26779,),2)</f>
        <v>#N/A</v>
      </c>
      <c r="P8654">
        <v>181083</v>
      </c>
      <c r="Q8654" s="1">
        <v>37418</v>
      </c>
      <c r="R8654" s="1">
        <v>37497</v>
      </c>
      <c r="S8654" t="s">
        <v>915</v>
      </c>
    </row>
    <row r="8655" spans="1:19" x14ac:dyDescent="0.2">
      <c r="A8655" s="7">
        <v>220342</v>
      </c>
      <c r="B8655" s="3">
        <v>11410</v>
      </c>
      <c r="C8655" s="3" t="s">
        <v>30</v>
      </c>
      <c r="D8655" s="2" t="s">
        <v>402</v>
      </c>
      <c r="E8655" s="3">
        <v>21</v>
      </c>
      <c r="F8655" s="17">
        <v>0</v>
      </c>
      <c r="G8655" s="17">
        <v>1</v>
      </c>
      <c r="H8655" s="17">
        <v>0</v>
      </c>
      <c r="I8655" s="7">
        <v>3.1</v>
      </c>
      <c r="J8655" s="7">
        <v>24</v>
      </c>
      <c r="K8655" s="4">
        <v>1214</v>
      </c>
      <c r="L8655" s="5">
        <v>1214.0589</v>
      </c>
      <c r="M8655">
        <v>228590</v>
      </c>
      <c r="N8655" s="33">
        <v>1</v>
      </c>
      <c r="O8655" s="50" t="e">
        <f>INDEX([1]Dados!$M$2:$N$26779,MATCH($P8655,[1]Dados!$N$2:$N$26779,),2)</f>
        <v>#N/A</v>
      </c>
      <c r="P8655">
        <v>181083</v>
      </c>
      <c r="Q8655" s="1">
        <v>37418</v>
      </c>
      <c r="R8655" s="1">
        <v>37497</v>
      </c>
      <c r="S8655" t="s">
        <v>915</v>
      </c>
    </row>
    <row r="8656" spans="1:19" x14ac:dyDescent="0.2">
      <c r="A8656" s="7">
        <v>220342</v>
      </c>
      <c r="B8656" s="3">
        <v>11410</v>
      </c>
      <c r="C8656" s="3" t="s">
        <v>30</v>
      </c>
      <c r="D8656" s="2" t="s">
        <v>402</v>
      </c>
      <c r="E8656" s="3">
        <v>21</v>
      </c>
      <c r="F8656" s="17">
        <v>0</v>
      </c>
      <c r="G8656" s="17">
        <v>1</v>
      </c>
      <c r="H8656" s="17">
        <v>0</v>
      </c>
      <c r="I8656" s="7">
        <v>3.1</v>
      </c>
      <c r="J8656" s="7">
        <v>22</v>
      </c>
      <c r="K8656" s="4">
        <v>1293</v>
      </c>
      <c r="L8656" s="5">
        <v>1293.0592999999999</v>
      </c>
      <c r="M8656">
        <v>10716.14</v>
      </c>
      <c r="N8656" s="33">
        <v>1</v>
      </c>
      <c r="O8656" s="50" t="e">
        <f>INDEX([1]Dados!$M$2:$N$26779,MATCH($P8656,[1]Dados!$N$2:$N$26779,),2)</f>
        <v>#N/A</v>
      </c>
      <c r="P8656">
        <v>179566</v>
      </c>
      <c r="Q8656" s="1">
        <v>37418</v>
      </c>
      <c r="R8656" s="1">
        <v>37497</v>
      </c>
      <c r="S8656" t="s">
        <v>1783</v>
      </c>
    </row>
    <row r="8657" spans="1:19" x14ac:dyDescent="0.2">
      <c r="A8657" s="7">
        <v>220342</v>
      </c>
      <c r="B8657" s="3">
        <v>11410</v>
      </c>
      <c r="C8657" s="3" t="s">
        <v>30</v>
      </c>
      <c r="D8657" s="2" t="s">
        <v>402</v>
      </c>
      <c r="E8657" s="3">
        <v>21</v>
      </c>
      <c r="F8657" s="17">
        <v>0</v>
      </c>
      <c r="G8657" s="17">
        <v>1</v>
      </c>
      <c r="H8657" s="17">
        <v>0</v>
      </c>
      <c r="I8657" s="7">
        <v>3.2</v>
      </c>
      <c r="J8657" s="7">
        <v>0</v>
      </c>
      <c r="K8657" s="4">
        <v>1293</v>
      </c>
      <c r="L8657" s="5">
        <v>1293.0592999999999</v>
      </c>
      <c r="M8657">
        <v>10716.14</v>
      </c>
      <c r="N8657" s="33">
        <v>1</v>
      </c>
      <c r="O8657" s="50" t="e">
        <f>INDEX([1]Dados!$M$2:$N$26779,MATCH($P8657,[1]Dados!$N$2:$N$26779,),2)</f>
        <v>#N/A</v>
      </c>
      <c r="P8657">
        <v>179566</v>
      </c>
      <c r="Q8657" s="1">
        <v>37418</v>
      </c>
      <c r="R8657" s="1">
        <v>37497</v>
      </c>
      <c r="S8657" t="s">
        <v>1783</v>
      </c>
    </row>
    <row r="8658" spans="1:19" x14ac:dyDescent="0.2">
      <c r="A8658" s="7">
        <v>220342</v>
      </c>
      <c r="B8658" s="3">
        <v>11410</v>
      </c>
      <c r="C8658" s="3" t="s">
        <v>30</v>
      </c>
      <c r="D8658" s="2" t="s">
        <v>402</v>
      </c>
      <c r="E8658" s="3">
        <v>21</v>
      </c>
      <c r="F8658" s="17">
        <v>0</v>
      </c>
      <c r="G8658" s="17">
        <v>1</v>
      </c>
      <c r="H8658" s="17">
        <v>0</v>
      </c>
      <c r="I8658" s="7">
        <v>3.3</v>
      </c>
      <c r="J8658" s="7">
        <v>23</v>
      </c>
      <c r="K8658" s="4">
        <v>1293</v>
      </c>
      <c r="L8658" s="5">
        <v>1293.0592999999999</v>
      </c>
      <c r="M8658">
        <v>10716.14</v>
      </c>
      <c r="N8658" s="33">
        <v>1</v>
      </c>
      <c r="O8658" s="50" t="e">
        <f>INDEX([1]Dados!$M$2:$N$26779,MATCH($P8658,[1]Dados!$N$2:$N$26779,),2)</f>
        <v>#N/A</v>
      </c>
      <c r="P8658">
        <v>179566</v>
      </c>
      <c r="Q8658" s="1">
        <v>37418</v>
      </c>
      <c r="R8658" s="1">
        <v>37497</v>
      </c>
      <c r="S8658" t="s">
        <v>1783</v>
      </c>
    </row>
    <row r="8659" spans="1:19" x14ac:dyDescent="0.2">
      <c r="A8659" s="7">
        <v>220720</v>
      </c>
      <c r="B8659" s="3">
        <v>11436</v>
      </c>
      <c r="C8659" s="3" t="s">
        <v>30</v>
      </c>
      <c r="D8659" s="2" t="s">
        <v>629</v>
      </c>
      <c r="E8659" s="3">
        <v>21</v>
      </c>
      <c r="F8659" s="17">
        <v>0</v>
      </c>
      <c r="G8659" s="17">
        <v>1</v>
      </c>
      <c r="H8659" s="17">
        <v>0</v>
      </c>
      <c r="I8659" s="7" t="s">
        <v>3</v>
      </c>
      <c r="J8659" s="7">
        <v>0</v>
      </c>
      <c r="K8659" s="4">
        <v>1203</v>
      </c>
      <c r="L8659" s="5">
        <v>1203.0829000000001</v>
      </c>
      <c r="M8659">
        <v>27944.37</v>
      </c>
      <c r="N8659" s="33">
        <v>1</v>
      </c>
      <c r="O8659" s="50" t="e">
        <f>INDEX([1]Dados!$M$2:$N$26779,MATCH($P8659,[1]Dados!$N$2:$N$26779,),2)</f>
        <v>#N/A</v>
      </c>
      <c r="P8659">
        <v>179511</v>
      </c>
      <c r="Q8659" s="1">
        <v>37418</v>
      </c>
      <c r="R8659" s="1">
        <v>37485</v>
      </c>
      <c r="S8659" t="s">
        <v>2134</v>
      </c>
    </row>
    <row r="8660" spans="1:19" x14ac:dyDescent="0.2">
      <c r="A8660" s="7">
        <v>220720</v>
      </c>
      <c r="B8660" s="3">
        <v>11436</v>
      </c>
      <c r="C8660" s="3" t="s">
        <v>30</v>
      </c>
      <c r="D8660" s="2" t="s">
        <v>629</v>
      </c>
      <c r="E8660" s="3">
        <v>21</v>
      </c>
      <c r="F8660" s="17">
        <v>0</v>
      </c>
      <c r="G8660" s="17">
        <v>1</v>
      </c>
      <c r="H8660" s="17">
        <v>0</v>
      </c>
      <c r="I8660" s="7" t="s">
        <v>3</v>
      </c>
      <c r="J8660" s="7">
        <v>0</v>
      </c>
      <c r="K8660" s="4">
        <v>1214</v>
      </c>
      <c r="L8660" s="5">
        <v>1214.0587</v>
      </c>
      <c r="M8660">
        <v>119323.8</v>
      </c>
      <c r="N8660" s="33">
        <v>1</v>
      </c>
      <c r="O8660" s="50" t="e">
        <f>INDEX([1]Dados!$M$2:$N$26779,MATCH($P8660,[1]Dados!$N$2:$N$26779,),2)</f>
        <v>#N/A</v>
      </c>
      <c r="P8660">
        <v>179899</v>
      </c>
      <c r="Q8660" s="1">
        <v>37418</v>
      </c>
      <c r="R8660" s="1">
        <v>37485</v>
      </c>
      <c r="S8660" t="s">
        <v>2134</v>
      </c>
    </row>
    <row r="8661" spans="1:19" x14ac:dyDescent="0.2">
      <c r="A8661" s="7">
        <v>220720</v>
      </c>
      <c r="B8661" s="3">
        <v>11436</v>
      </c>
      <c r="C8661" s="3" t="s">
        <v>30</v>
      </c>
      <c r="D8661" s="2" t="s">
        <v>629</v>
      </c>
      <c r="E8661" s="3">
        <v>21</v>
      </c>
      <c r="F8661" s="17">
        <v>0</v>
      </c>
      <c r="G8661" s="17">
        <v>1</v>
      </c>
      <c r="H8661" s="17">
        <v>0</v>
      </c>
      <c r="I8661" s="7">
        <v>1.1000000000000001</v>
      </c>
      <c r="J8661" s="7">
        <v>24</v>
      </c>
      <c r="K8661" s="4">
        <v>1214</v>
      </c>
      <c r="L8661" s="5">
        <v>1214.0589</v>
      </c>
      <c r="M8661">
        <v>364500</v>
      </c>
      <c r="N8661" s="33">
        <v>1</v>
      </c>
      <c r="O8661" s="50" t="e">
        <f>INDEX([1]Dados!$M$2:$N$26779,MATCH($P8661,[1]Dados!$N$2:$N$26779,),2)</f>
        <v>#N/A</v>
      </c>
      <c r="P8661">
        <v>181103</v>
      </c>
      <c r="Q8661" s="1">
        <v>37418</v>
      </c>
      <c r="R8661" s="1">
        <v>37485</v>
      </c>
      <c r="S8661" t="s">
        <v>1785</v>
      </c>
    </row>
    <row r="8662" spans="1:19" x14ac:dyDescent="0.2">
      <c r="A8662" s="7">
        <v>220720</v>
      </c>
      <c r="B8662" s="3">
        <v>11436</v>
      </c>
      <c r="C8662" s="3" t="s">
        <v>30</v>
      </c>
      <c r="D8662" s="2" t="s">
        <v>629</v>
      </c>
      <c r="E8662" s="3">
        <v>21</v>
      </c>
      <c r="F8662" s="17">
        <v>0</v>
      </c>
      <c r="G8662" s="17">
        <v>1</v>
      </c>
      <c r="H8662" s="17">
        <v>0</v>
      </c>
      <c r="I8662" s="7">
        <v>2.1</v>
      </c>
      <c r="J8662" s="7">
        <v>22</v>
      </c>
      <c r="K8662" s="4">
        <v>1293</v>
      </c>
      <c r="L8662" s="5">
        <v>1293.0592999999999</v>
      </c>
      <c r="M8662">
        <v>18305.490000000002</v>
      </c>
      <c r="N8662" s="33">
        <v>1</v>
      </c>
      <c r="O8662" s="50" t="e">
        <f>INDEX([1]Dados!$M$2:$N$26779,MATCH($P8662,[1]Dados!$N$2:$N$26779,),2)</f>
        <v>#N/A</v>
      </c>
      <c r="P8662">
        <v>179567</v>
      </c>
      <c r="Q8662" s="1">
        <v>37418</v>
      </c>
      <c r="R8662" s="1">
        <v>37485</v>
      </c>
      <c r="S8662" t="s">
        <v>1783</v>
      </c>
    </row>
    <row r="8663" spans="1:19" x14ac:dyDescent="0.2">
      <c r="A8663" s="7">
        <v>220720</v>
      </c>
      <c r="B8663" s="3">
        <v>11436</v>
      </c>
      <c r="C8663" s="3" t="s">
        <v>30</v>
      </c>
      <c r="D8663" s="2" t="s">
        <v>629</v>
      </c>
      <c r="E8663" s="3">
        <v>21</v>
      </c>
      <c r="F8663" s="17">
        <v>0</v>
      </c>
      <c r="G8663" s="17">
        <v>1</v>
      </c>
      <c r="H8663" s="17">
        <v>0</v>
      </c>
      <c r="I8663" s="7">
        <v>2.2000000000000002</v>
      </c>
      <c r="J8663" s="7">
        <v>21</v>
      </c>
      <c r="K8663" s="4">
        <v>1293</v>
      </c>
      <c r="L8663" s="5">
        <v>1293.0592999999999</v>
      </c>
      <c r="M8663">
        <v>18305.490000000002</v>
      </c>
      <c r="N8663" s="33">
        <v>1</v>
      </c>
      <c r="O8663" s="50" t="e">
        <f>INDEX([1]Dados!$M$2:$N$26779,MATCH($P8663,[1]Dados!$N$2:$N$26779,),2)</f>
        <v>#N/A</v>
      </c>
      <c r="P8663">
        <v>179567</v>
      </c>
      <c r="Q8663" s="1">
        <v>37418</v>
      </c>
      <c r="R8663" s="1">
        <v>37485</v>
      </c>
      <c r="S8663" t="s">
        <v>1783</v>
      </c>
    </row>
    <row r="8664" spans="1:19" x14ac:dyDescent="0.2">
      <c r="A8664" s="7">
        <v>220720</v>
      </c>
      <c r="B8664" s="3">
        <v>11436</v>
      </c>
      <c r="C8664" s="3" t="s">
        <v>30</v>
      </c>
      <c r="D8664" s="2" t="s">
        <v>629</v>
      </c>
      <c r="E8664" s="3">
        <v>21</v>
      </c>
      <c r="F8664" s="17">
        <v>0</v>
      </c>
      <c r="G8664" s="17">
        <v>1</v>
      </c>
      <c r="H8664" s="17">
        <v>0</v>
      </c>
      <c r="I8664" s="7">
        <v>2.2999999999999998</v>
      </c>
      <c r="J8664" s="7">
        <v>25</v>
      </c>
      <c r="K8664" s="4">
        <v>1293</v>
      </c>
      <c r="L8664" s="5">
        <v>1293.0592999999999</v>
      </c>
      <c r="M8664">
        <v>18305.490000000002</v>
      </c>
      <c r="N8664" s="33">
        <v>1</v>
      </c>
      <c r="O8664" s="50" t="e">
        <f>INDEX([1]Dados!$M$2:$N$26779,MATCH($P8664,[1]Dados!$N$2:$N$26779,),2)</f>
        <v>#N/A</v>
      </c>
      <c r="P8664">
        <v>179567</v>
      </c>
      <c r="Q8664" s="1">
        <v>37418</v>
      </c>
      <c r="R8664" s="1">
        <v>37485</v>
      </c>
      <c r="S8664" t="s">
        <v>1783</v>
      </c>
    </row>
    <row r="8665" spans="1:19" x14ac:dyDescent="0.2">
      <c r="A8665" s="7">
        <v>410330</v>
      </c>
      <c r="B8665" s="3">
        <v>74632</v>
      </c>
      <c r="C8665" s="3" t="s">
        <v>37</v>
      </c>
      <c r="D8665" s="2" t="s">
        <v>301</v>
      </c>
      <c r="E8665" s="3">
        <v>21</v>
      </c>
      <c r="F8665" s="17">
        <v>0</v>
      </c>
      <c r="G8665" s="17">
        <v>1</v>
      </c>
      <c r="H8665" s="17">
        <v>0</v>
      </c>
      <c r="I8665" s="7">
        <v>1.1000000000000001</v>
      </c>
      <c r="J8665" s="7">
        <v>14</v>
      </c>
      <c r="K8665" s="4">
        <v>1203</v>
      </c>
      <c r="L8665" s="5">
        <v>1203.0829000000001</v>
      </c>
      <c r="M8665">
        <v>17758.48</v>
      </c>
      <c r="N8665" s="33">
        <v>1</v>
      </c>
      <c r="O8665" s="50" t="e">
        <f>INDEX([1]Dados!$M$2:$N$26779,MATCH($P8665,[1]Dados!$N$2:$N$26779,),2)</f>
        <v>#N/A</v>
      </c>
      <c r="P8665">
        <v>179512</v>
      </c>
      <c r="Q8665" s="1">
        <v>37418</v>
      </c>
      <c r="R8665" s="1">
        <v>37478</v>
      </c>
      <c r="S8665" t="s">
        <v>889</v>
      </c>
    </row>
    <row r="8666" spans="1:19" x14ac:dyDescent="0.2">
      <c r="A8666" s="7">
        <v>410330</v>
      </c>
      <c r="B8666" s="3">
        <v>74632</v>
      </c>
      <c r="C8666" s="3" t="s">
        <v>37</v>
      </c>
      <c r="D8666" s="2" t="s">
        <v>301</v>
      </c>
      <c r="E8666" s="3">
        <v>21</v>
      </c>
      <c r="F8666" s="17">
        <v>0</v>
      </c>
      <c r="G8666" s="17">
        <v>1</v>
      </c>
      <c r="H8666" s="17">
        <v>0</v>
      </c>
      <c r="I8666" s="7">
        <v>2.1</v>
      </c>
      <c r="J8666" s="7">
        <v>14</v>
      </c>
      <c r="K8666" s="4">
        <v>1214</v>
      </c>
      <c r="L8666" s="5">
        <v>1214.0587</v>
      </c>
      <c r="M8666">
        <v>85843</v>
      </c>
      <c r="N8666" s="33">
        <v>1</v>
      </c>
      <c r="O8666" s="50" t="e">
        <f>INDEX([1]Dados!$M$2:$N$26779,MATCH($P8666,[1]Dados!$N$2:$N$26779,),2)</f>
        <v>#N/A</v>
      </c>
      <c r="P8666">
        <v>179900</v>
      </c>
      <c r="Q8666" s="1">
        <v>37418</v>
      </c>
      <c r="R8666" s="1">
        <v>37478</v>
      </c>
      <c r="S8666" t="s">
        <v>914</v>
      </c>
    </row>
    <row r="8667" spans="1:19" x14ac:dyDescent="0.2">
      <c r="A8667" s="7">
        <v>410330</v>
      </c>
      <c r="B8667" s="3">
        <v>74632</v>
      </c>
      <c r="C8667" s="3" t="s">
        <v>37</v>
      </c>
      <c r="D8667" s="2" t="s">
        <v>301</v>
      </c>
      <c r="E8667" s="3">
        <v>21</v>
      </c>
      <c r="F8667" s="17">
        <v>0</v>
      </c>
      <c r="G8667" s="17">
        <v>1</v>
      </c>
      <c r="H8667" s="17">
        <v>0</v>
      </c>
      <c r="I8667" s="7">
        <v>3.1</v>
      </c>
      <c r="J8667" s="7">
        <v>23</v>
      </c>
      <c r="K8667" s="4">
        <v>1214</v>
      </c>
      <c r="L8667" s="5">
        <v>1214.0589</v>
      </c>
      <c r="M8667">
        <v>223200</v>
      </c>
      <c r="N8667" s="33">
        <v>1</v>
      </c>
      <c r="O8667" s="50" t="e">
        <f>INDEX([1]Dados!$M$2:$N$26779,MATCH($P8667,[1]Dados!$N$2:$N$26779,),2)</f>
        <v>#N/A</v>
      </c>
      <c r="P8667">
        <v>181073</v>
      </c>
      <c r="Q8667" s="1">
        <v>37418</v>
      </c>
      <c r="R8667" s="1">
        <v>37478</v>
      </c>
      <c r="S8667" t="s">
        <v>1512</v>
      </c>
    </row>
    <row r="8668" spans="1:19" x14ac:dyDescent="0.2">
      <c r="A8668" s="7">
        <v>410330</v>
      </c>
      <c r="B8668" s="3">
        <v>74632</v>
      </c>
      <c r="C8668" s="3" t="s">
        <v>37</v>
      </c>
      <c r="D8668" s="2" t="s">
        <v>301</v>
      </c>
      <c r="E8668" s="3">
        <v>21</v>
      </c>
      <c r="F8668" s="17">
        <v>0</v>
      </c>
      <c r="G8668" s="17">
        <v>1</v>
      </c>
      <c r="H8668" s="17">
        <v>0</v>
      </c>
      <c r="I8668" s="7">
        <v>4.0999999999999996</v>
      </c>
      <c r="J8668" s="7">
        <v>22</v>
      </c>
      <c r="K8668" s="4">
        <v>1293</v>
      </c>
      <c r="L8668" s="5">
        <v>1293.0592999999999</v>
      </c>
      <c r="M8668">
        <v>10787.15</v>
      </c>
      <c r="N8668" s="33">
        <v>1</v>
      </c>
      <c r="O8668" s="50" t="e">
        <f>INDEX([1]Dados!$M$2:$N$26779,MATCH($P8668,[1]Dados!$N$2:$N$26779,),2)</f>
        <v>#N/A</v>
      </c>
      <c r="P8668">
        <v>179544</v>
      </c>
      <c r="Q8668" s="1">
        <v>37418</v>
      </c>
      <c r="R8668" s="1">
        <v>37478</v>
      </c>
      <c r="S8668" t="s">
        <v>886</v>
      </c>
    </row>
    <row r="8669" spans="1:19" x14ac:dyDescent="0.2">
      <c r="A8669" s="7">
        <v>411370</v>
      </c>
      <c r="B8669" s="3">
        <v>76678</v>
      </c>
      <c r="C8669" s="3" t="s">
        <v>37</v>
      </c>
      <c r="D8669" s="2" t="s">
        <v>535</v>
      </c>
      <c r="E8669" s="3">
        <v>21</v>
      </c>
      <c r="F8669" s="17">
        <v>0</v>
      </c>
      <c r="G8669" s="17">
        <v>1</v>
      </c>
      <c r="H8669" s="17">
        <v>0</v>
      </c>
      <c r="I8669" s="7">
        <v>1.1000000000000001</v>
      </c>
      <c r="J8669" s="7">
        <v>15</v>
      </c>
      <c r="K8669" s="4">
        <v>1203</v>
      </c>
      <c r="L8669" s="5">
        <v>1203.0829000000001</v>
      </c>
      <c r="M8669" t="s">
        <v>2134</v>
      </c>
      <c r="N8669" s="3">
        <v>1</v>
      </c>
      <c r="O8669" s="50" t="e">
        <f>INDEX([1]Dados!$M$2:$N$26779,MATCH($P8669,[1]Dados!$N$2:$N$26779,),2)</f>
        <v>#N/A</v>
      </c>
      <c r="P8669">
        <v>179514</v>
      </c>
      <c r="Q8669" s="1">
        <v>37418</v>
      </c>
      <c r="R8669" s="1">
        <v>37496</v>
      </c>
      <c r="S8669" t="s">
        <v>889</v>
      </c>
    </row>
    <row r="8670" spans="1:19" x14ac:dyDescent="0.2">
      <c r="A8670" s="7">
        <v>411370</v>
      </c>
      <c r="B8670" s="3">
        <v>76678</v>
      </c>
      <c r="C8670" s="3" t="s">
        <v>37</v>
      </c>
      <c r="D8670" s="2" t="s">
        <v>535</v>
      </c>
      <c r="E8670" s="3">
        <v>21</v>
      </c>
      <c r="F8670" s="17">
        <v>0</v>
      </c>
      <c r="G8670" s="17">
        <v>1</v>
      </c>
      <c r="H8670" s="17">
        <v>0</v>
      </c>
      <c r="I8670" s="7">
        <v>1.2</v>
      </c>
      <c r="J8670" s="7">
        <v>21</v>
      </c>
      <c r="K8670" s="4">
        <v>1203</v>
      </c>
      <c r="L8670" s="5">
        <v>1203.0829000000001</v>
      </c>
      <c r="M8670" t="s">
        <v>2134</v>
      </c>
      <c r="N8670" s="3">
        <v>1</v>
      </c>
      <c r="O8670" s="50" t="e">
        <f>INDEX([1]Dados!$M$2:$N$26779,MATCH($P8670,[1]Dados!$N$2:$N$26779,),2)</f>
        <v>#N/A</v>
      </c>
      <c r="P8670">
        <v>179514</v>
      </c>
      <c r="Q8670" s="1">
        <v>37418</v>
      </c>
      <c r="R8670" s="1">
        <v>37496</v>
      </c>
      <c r="S8670" t="s">
        <v>889</v>
      </c>
    </row>
    <row r="8671" spans="1:19" x14ac:dyDescent="0.2">
      <c r="A8671" s="7">
        <v>411370</v>
      </c>
      <c r="B8671" s="3">
        <v>76678</v>
      </c>
      <c r="C8671" s="3" t="s">
        <v>37</v>
      </c>
      <c r="D8671" s="2" t="s">
        <v>535</v>
      </c>
      <c r="E8671" s="3">
        <v>21</v>
      </c>
      <c r="F8671" s="17">
        <v>0</v>
      </c>
      <c r="G8671" s="17">
        <v>1</v>
      </c>
      <c r="H8671" s="17">
        <v>0</v>
      </c>
      <c r="I8671" s="7" t="s">
        <v>3</v>
      </c>
      <c r="J8671" s="7">
        <v>0</v>
      </c>
      <c r="K8671" s="4">
        <v>1214</v>
      </c>
      <c r="L8671" s="5">
        <v>1214.0587</v>
      </c>
      <c r="M8671" t="s">
        <v>2134</v>
      </c>
      <c r="N8671" s="3">
        <v>1</v>
      </c>
      <c r="O8671" s="50" t="e">
        <f>INDEX([1]Dados!$M$2:$N$26779,MATCH($P8671,[1]Dados!$N$2:$N$26779,),2)</f>
        <v>#N/A</v>
      </c>
      <c r="P8671" s="28">
        <v>179902</v>
      </c>
      <c r="Q8671" s="1">
        <v>37418</v>
      </c>
      <c r="R8671" s="1">
        <v>37496</v>
      </c>
      <c r="S8671" t="s">
        <v>2134</v>
      </c>
    </row>
    <row r="8672" spans="1:19" x14ac:dyDescent="0.2">
      <c r="A8672" s="7">
        <v>411370</v>
      </c>
      <c r="B8672" s="3">
        <v>76678</v>
      </c>
      <c r="C8672" s="3" t="s">
        <v>37</v>
      </c>
      <c r="D8672" s="2" t="s">
        <v>535</v>
      </c>
      <c r="E8672" s="3">
        <v>21</v>
      </c>
      <c r="F8672" s="17">
        <v>0</v>
      </c>
      <c r="G8672" s="17">
        <v>1</v>
      </c>
      <c r="H8672" s="17">
        <v>0</v>
      </c>
      <c r="I8672" s="7">
        <v>2.1</v>
      </c>
      <c r="J8672" s="7">
        <v>25</v>
      </c>
      <c r="K8672" s="4">
        <v>1214</v>
      </c>
      <c r="L8672" s="5">
        <v>1214.0589</v>
      </c>
      <c r="M8672" t="s">
        <v>2134</v>
      </c>
      <c r="N8672" s="3">
        <v>1</v>
      </c>
      <c r="O8672" s="50" t="e">
        <f>INDEX([1]Dados!$M$2:$N$26779,MATCH($P8672,[1]Dados!$N$2:$N$26779,),2)</f>
        <v>#N/A</v>
      </c>
      <c r="P8672">
        <v>181093</v>
      </c>
      <c r="Q8672" s="1">
        <v>37418</v>
      </c>
      <c r="R8672" s="1">
        <v>37496</v>
      </c>
      <c r="S8672" t="s">
        <v>1479</v>
      </c>
    </row>
    <row r="8673" spans="1:19" x14ac:dyDescent="0.2">
      <c r="A8673" s="7">
        <v>411370</v>
      </c>
      <c r="B8673" s="3">
        <v>76678</v>
      </c>
      <c r="C8673" s="3" t="s">
        <v>37</v>
      </c>
      <c r="D8673" s="2" t="s">
        <v>535</v>
      </c>
      <c r="E8673" s="3">
        <v>21</v>
      </c>
      <c r="F8673" s="17">
        <v>0</v>
      </c>
      <c r="G8673" s="17">
        <v>1</v>
      </c>
      <c r="H8673" s="17">
        <v>0</v>
      </c>
      <c r="I8673" s="7">
        <v>2.2000000000000002</v>
      </c>
      <c r="J8673" s="7">
        <v>23</v>
      </c>
      <c r="K8673" s="4">
        <v>1214</v>
      </c>
      <c r="L8673" s="5">
        <v>1214.0589</v>
      </c>
      <c r="M8673" t="s">
        <v>2134</v>
      </c>
      <c r="N8673" s="3">
        <v>1</v>
      </c>
      <c r="O8673" s="50" t="e">
        <f>INDEX([1]Dados!$M$2:$N$26779,MATCH($P8673,[1]Dados!$N$2:$N$26779,),2)</f>
        <v>#N/A</v>
      </c>
      <c r="P8673">
        <v>181093</v>
      </c>
      <c r="Q8673" s="1">
        <v>37418</v>
      </c>
      <c r="R8673" s="1">
        <v>37496</v>
      </c>
      <c r="S8673" t="s">
        <v>1479</v>
      </c>
    </row>
    <row r="8674" spans="1:19" x14ac:dyDescent="0.2">
      <c r="A8674" s="7">
        <v>411370</v>
      </c>
      <c r="B8674" s="3">
        <v>76678</v>
      </c>
      <c r="C8674" s="3" t="s">
        <v>37</v>
      </c>
      <c r="D8674" s="2" t="s">
        <v>535</v>
      </c>
      <c r="E8674" s="3">
        <v>21</v>
      </c>
      <c r="F8674" s="17">
        <v>0</v>
      </c>
      <c r="G8674" s="17">
        <v>1</v>
      </c>
      <c r="H8674" s="17">
        <v>0</v>
      </c>
      <c r="I8674" s="7" t="s">
        <v>3</v>
      </c>
      <c r="J8674" s="7">
        <v>0</v>
      </c>
      <c r="K8674" s="4">
        <v>1214</v>
      </c>
      <c r="L8674" s="5">
        <v>1214.8580999999999</v>
      </c>
      <c r="M8674">
        <v>2640000</v>
      </c>
      <c r="N8674" s="3">
        <v>1</v>
      </c>
      <c r="O8674" s="50" t="e">
        <f>INDEX([1]Dados!$M$2:$N$26779,MATCH($P8674,[1]Dados!$N$2:$N$26779,),2)</f>
        <v>#N/A</v>
      </c>
      <c r="P8674">
        <v>179748</v>
      </c>
      <c r="Q8674" s="1">
        <v>37418</v>
      </c>
      <c r="R8674" s="1">
        <v>37496</v>
      </c>
      <c r="S8674" t="s">
        <v>2134</v>
      </c>
    </row>
    <row r="8675" spans="1:19" x14ac:dyDescent="0.2">
      <c r="A8675" s="7">
        <v>411370</v>
      </c>
      <c r="B8675" s="3">
        <v>76678</v>
      </c>
      <c r="C8675" s="3" t="s">
        <v>37</v>
      </c>
      <c r="D8675" s="2" t="s">
        <v>535</v>
      </c>
      <c r="E8675" s="3">
        <v>21</v>
      </c>
      <c r="F8675" s="17">
        <v>0</v>
      </c>
      <c r="G8675" s="17">
        <v>1</v>
      </c>
      <c r="H8675" s="17">
        <v>0</v>
      </c>
      <c r="I8675" s="7">
        <v>2.2999999999999998</v>
      </c>
      <c r="J8675" s="7">
        <v>20</v>
      </c>
      <c r="K8675" s="4">
        <v>1214</v>
      </c>
      <c r="L8675" s="5">
        <v>1214.8580999999999</v>
      </c>
      <c r="M8675">
        <v>814694.8</v>
      </c>
      <c r="N8675" s="3">
        <v>1</v>
      </c>
      <c r="O8675" s="50" t="e">
        <f>INDEX([1]Dados!$M$2:$N$26779,MATCH($P8675,[1]Dados!$N$2:$N$26779,),2)</f>
        <v>#N/A</v>
      </c>
      <c r="P8675">
        <v>179749</v>
      </c>
      <c r="Q8675" s="1">
        <v>37418</v>
      </c>
      <c r="R8675" s="1">
        <v>37496</v>
      </c>
      <c r="S8675" t="s">
        <v>961</v>
      </c>
    </row>
    <row r="8676" spans="1:19" x14ac:dyDescent="0.2">
      <c r="A8676" s="7">
        <v>411370</v>
      </c>
      <c r="B8676" s="3">
        <v>76678</v>
      </c>
      <c r="C8676" s="3" t="s">
        <v>37</v>
      </c>
      <c r="D8676" s="2" t="s">
        <v>535</v>
      </c>
      <c r="E8676" s="3">
        <v>21</v>
      </c>
      <c r="F8676" s="17">
        <v>0</v>
      </c>
      <c r="G8676" s="17">
        <v>1</v>
      </c>
      <c r="H8676" s="17">
        <v>0</v>
      </c>
      <c r="I8676" s="7">
        <v>2.4</v>
      </c>
      <c r="J8676" s="7">
        <v>0</v>
      </c>
      <c r="K8676" s="4">
        <v>1214</v>
      </c>
      <c r="L8676" s="5">
        <v>1214.8580999999999</v>
      </c>
      <c r="M8676">
        <v>814694.8</v>
      </c>
      <c r="N8676" s="3">
        <v>1</v>
      </c>
      <c r="O8676" s="50" t="e">
        <f>INDEX([1]Dados!$M$2:$N$26779,MATCH($P8676,[1]Dados!$N$2:$N$26779,),2)</f>
        <v>#N/A</v>
      </c>
      <c r="P8676">
        <v>179749</v>
      </c>
      <c r="Q8676" s="1">
        <v>37418</v>
      </c>
      <c r="R8676" s="1">
        <v>37496</v>
      </c>
      <c r="S8676" t="s">
        <v>961</v>
      </c>
    </row>
    <row r="8677" spans="1:19" x14ac:dyDescent="0.2">
      <c r="A8677" s="7">
        <v>411370</v>
      </c>
      <c r="B8677" s="3">
        <v>76678</v>
      </c>
      <c r="C8677" s="3" t="s">
        <v>37</v>
      </c>
      <c r="D8677" s="2" t="s">
        <v>535</v>
      </c>
      <c r="E8677" s="3">
        <v>21</v>
      </c>
      <c r="F8677" s="17">
        <v>0</v>
      </c>
      <c r="G8677" s="17">
        <v>1</v>
      </c>
      <c r="H8677" s="17">
        <v>0</v>
      </c>
      <c r="I8677" s="7" t="s">
        <v>3</v>
      </c>
      <c r="J8677" s="7">
        <v>0</v>
      </c>
      <c r="K8677" s="4">
        <v>1214</v>
      </c>
      <c r="L8677" s="5">
        <v>1214.8580999999999</v>
      </c>
      <c r="M8677">
        <v>424764.68</v>
      </c>
      <c r="N8677" s="3">
        <v>1</v>
      </c>
      <c r="O8677" s="50" t="e">
        <f>INDEX([1]Dados!$M$2:$N$26779,MATCH($P8677,[1]Dados!$N$2:$N$26779,),2)</f>
        <v>#N/A</v>
      </c>
      <c r="P8677">
        <v>179750</v>
      </c>
      <c r="Q8677" s="1">
        <v>37418</v>
      </c>
      <c r="R8677" s="1">
        <v>37496</v>
      </c>
      <c r="S8677" t="s">
        <v>961</v>
      </c>
    </row>
    <row r="8678" spans="1:19" x14ac:dyDescent="0.2">
      <c r="A8678" s="7">
        <v>411370</v>
      </c>
      <c r="B8678" s="3">
        <v>76678</v>
      </c>
      <c r="C8678" s="3" t="s">
        <v>37</v>
      </c>
      <c r="D8678" s="2" t="s">
        <v>535</v>
      </c>
      <c r="E8678" s="3">
        <v>21</v>
      </c>
      <c r="F8678" s="17">
        <v>0</v>
      </c>
      <c r="G8678" s="17">
        <v>1</v>
      </c>
      <c r="H8678" s="17">
        <v>0</v>
      </c>
      <c r="I8678" s="7" t="s">
        <v>3</v>
      </c>
      <c r="J8678" s="7">
        <v>0</v>
      </c>
      <c r="K8678" s="4">
        <v>1214</v>
      </c>
      <c r="L8678" s="5">
        <v>1214.8580999999999</v>
      </c>
      <c r="M8678">
        <v>600000</v>
      </c>
      <c r="N8678" s="3">
        <v>1</v>
      </c>
      <c r="O8678" s="50" t="e">
        <f>INDEX([1]Dados!$M$2:$N$26779,MATCH($P8678,[1]Dados!$N$2:$N$26779,),2)</f>
        <v>#N/A</v>
      </c>
      <c r="P8678">
        <v>179751</v>
      </c>
      <c r="Q8678" s="1">
        <v>37418</v>
      </c>
      <c r="R8678" s="1">
        <v>37496</v>
      </c>
      <c r="S8678" t="s">
        <v>961</v>
      </c>
    </row>
    <row r="8679" spans="1:19" x14ac:dyDescent="0.2">
      <c r="A8679" s="7">
        <v>411370</v>
      </c>
      <c r="B8679" s="3">
        <v>76678</v>
      </c>
      <c r="C8679" s="3" t="s">
        <v>37</v>
      </c>
      <c r="D8679" s="2" t="s">
        <v>535</v>
      </c>
      <c r="E8679" s="3">
        <v>21</v>
      </c>
      <c r="F8679" s="17">
        <v>0</v>
      </c>
      <c r="G8679" s="17">
        <v>1</v>
      </c>
      <c r="H8679" s="17">
        <v>0</v>
      </c>
      <c r="I8679" s="7" t="s">
        <v>3</v>
      </c>
      <c r="J8679" s="7">
        <v>0</v>
      </c>
      <c r="K8679" s="4">
        <v>1214</v>
      </c>
      <c r="L8679" s="5">
        <v>1214.8580999999999</v>
      </c>
      <c r="M8679">
        <v>2100000</v>
      </c>
      <c r="N8679" s="3">
        <v>1</v>
      </c>
      <c r="O8679" s="50" t="e">
        <f>INDEX([1]Dados!$M$2:$N$26779,MATCH($P8679,[1]Dados!$N$2:$N$26779,),2)</f>
        <v>#N/A</v>
      </c>
      <c r="P8679">
        <v>179752</v>
      </c>
      <c r="Q8679" s="1">
        <v>37418</v>
      </c>
      <c r="R8679" s="1">
        <v>37496</v>
      </c>
      <c r="S8679" t="s">
        <v>961</v>
      </c>
    </row>
    <row r="8680" spans="1:19" x14ac:dyDescent="0.2">
      <c r="A8680" s="7">
        <v>411370</v>
      </c>
      <c r="B8680" s="3">
        <v>76678</v>
      </c>
      <c r="C8680" s="3" t="s">
        <v>37</v>
      </c>
      <c r="D8680" s="2" t="s">
        <v>535</v>
      </c>
      <c r="E8680" s="3">
        <v>21</v>
      </c>
      <c r="F8680" s="17">
        <v>0</v>
      </c>
      <c r="G8680" s="17">
        <v>1</v>
      </c>
      <c r="H8680" s="17">
        <v>0</v>
      </c>
      <c r="I8680" s="7" t="s">
        <v>3</v>
      </c>
      <c r="J8680" s="7">
        <v>0</v>
      </c>
      <c r="K8680" s="4">
        <v>1214</v>
      </c>
      <c r="L8680" s="5">
        <v>1214.8580999999999</v>
      </c>
      <c r="M8680">
        <v>1050000</v>
      </c>
      <c r="N8680" s="3">
        <v>1</v>
      </c>
      <c r="O8680" s="50" t="e">
        <f>INDEX([1]Dados!$M$2:$N$26779,MATCH($P8680,[1]Dados!$N$2:$N$26779,),2)</f>
        <v>#N/A</v>
      </c>
      <c r="P8680">
        <v>179753</v>
      </c>
      <c r="Q8680" s="1">
        <v>37418</v>
      </c>
      <c r="R8680" s="1">
        <v>37496</v>
      </c>
      <c r="S8680" t="s">
        <v>961</v>
      </c>
    </row>
    <row r="8681" spans="1:19" x14ac:dyDescent="0.2">
      <c r="A8681" s="7">
        <v>411370</v>
      </c>
      <c r="B8681" s="3">
        <v>76678</v>
      </c>
      <c r="C8681" s="3" t="s">
        <v>37</v>
      </c>
      <c r="D8681" s="2" t="s">
        <v>535</v>
      </c>
      <c r="E8681" s="3">
        <v>21</v>
      </c>
      <c r="F8681" s="17">
        <v>0</v>
      </c>
      <c r="G8681" s="17">
        <v>1</v>
      </c>
      <c r="H8681" s="17">
        <v>0</v>
      </c>
      <c r="I8681" s="7" t="s">
        <v>3</v>
      </c>
      <c r="J8681" s="7">
        <v>0</v>
      </c>
      <c r="K8681" s="4">
        <v>1214</v>
      </c>
      <c r="L8681" s="5">
        <v>1214.8580999999999</v>
      </c>
      <c r="M8681">
        <v>275789</v>
      </c>
      <c r="N8681" s="3">
        <v>1</v>
      </c>
      <c r="O8681" s="50" t="e">
        <f>INDEX([1]Dados!$M$2:$N$26779,MATCH($P8681,[1]Dados!$N$2:$N$26779,),2)</f>
        <v>#N/A</v>
      </c>
      <c r="P8681">
        <v>179754</v>
      </c>
      <c r="Q8681" s="1">
        <v>37418</v>
      </c>
      <c r="R8681" s="1">
        <v>37496</v>
      </c>
      <c r="S8681" t="s">
        <v>961</v>
      </c>
    </row>
    <row r="8682" spans="1:19" x14ac:dyDescent="0.2">
      <c r="A8682" s="7">
        <v>411370</v>
      </c>
      <c r="B8682" s="3">
        <v>76678</v>
      </c>
      <c r="C8682" s="3" t="s">
        <v>37</v>
      </c>
      <c r="D8682" s="2" t="s">
        <v>535</v>
      </c>
      <c r="E8682" s="3">
        <v>21</v>
      </c>
      <c r="F8682" s="17">
        <v>0</v>
      </c>
      <c r="G8682" s="17">
        <v>1</v>
      </c>
      <c r="H8682" s="17">
        <v>0</v>
      </c>
      <c r="I8682" s="7" t="s">
        <v>3</v>
      </c>
      <c r="J8682" s="7">
        <v>0</v>
      </c>
      <c r="K8682" s="4">
        <v>1214</v>
      </c>
      <c r="L8682" s="5">
        <v>1214.8580999999999</v>
      </c>
      <c r="M8682">
        <v>85461.3</v>
      </c>
      <c r="N8682" s="3">
        <v>1</v>
      </c>
      <c r="O8682" s="50" t="e">
        <f>INDEX([1]Dados!$M$2:$N$26779,MATCH($P8682,[1]Dados!$N$2:$N$26779,),2)</f>
        <v>#N/A</v>
      </c>
      <c r="P8682">
        <v>179755</v>
      </c>
      <c r="Q8682" s="1">
        <v>37418</v>
      </c>
      <c r="R8682" s="1">
        <v>37496</v>
      </c>
      <c r="S8682" t="s">
        <v>961</v>
      </c>
    </row>
    <row r="8683" spans="1:19" x14ac:dyDescent="0.2">
      <c r="A8683" s="7">
        <v>411370</v>
      </c>
      <c r="B8683" s="3">
        <v>76678</v>
      </c>
      <c r="C8683" s="3" t="s">
        <v>37</v>
      </c>
      <c r="D8683" s="2" t="s">
        <v>535</v>
      </c>
      <c r="E8683" s="3">
        <v>21</v>
      </c>
      <c r="F8683" s="17">
        <v>0</v>
      </c>
      <c r="G8683" s="17">
        <v>1</v>
      </c>
      <c r="H8683" s="17">
        <v>0</v>
      </c>
      <c r="I8683" s="7" t="s">
        <v>3</v>
      </c>
      <c r="J8683" s="7">
        <v>0</v>
      </c>
      <c r="K8683" s="4">
        <v>1214</v>
      </c>
      <c r="L8683" s="5">
        <v>1214.8580999999999</v>
      </c>
      <c r="M8683">
        <v>137026.1</v>
      </c>
      <c r="N8683" s="3">
        <v>1</v>
      </c>
      <c r="O8683" s="50" t="e">
        <f>INDEX([1]Dados!$M$2:$N$26779,MATCH($P8683,[1]Dados!$N$2:$N$26779,),2)</f>
        <v>#N/A</v>
      </c>
      <c r="P8683">
        <v>179756</v>
      </c>
      <c r="Q8683" s="1">
        <v>37418</v>
      </c>
      <c r="R8683" s="1">
        <v>37496</v>
      </c>
      <c r="S8683" t="s">
        <v>961</v>
      </c>
    </row>
    <row r="8684" spans="1:19" x14ac:dyDescent="0.2">
      <c r="A8684" s="7">
        <v>411370</v>
      </c>
      <c r="B8684" s="3">
        <v>76678</v>
      </c>
      <c r="C8684" s="3" t="s">
        <v>37</v>
      </c>
      <c r="D8684" s="2" t="s">
        <v>535</v>
      </c>
      <c r="E8684" s="3">
        <v>21</v>
      </c>
      <c r="F8684" s="17">
        <v>0</v>
      </c>
      <c r="G8684" s="17">
        <v>1</v>
      </c>
      <c r="H8684" s="17">
        <v>0</v>
      </c>
      <c r="I8684" s="7" t="s">
        <v>3</v>
      </c>
      <c r="J8684" s="7">
        <v>0</v>
      </c>
      <c r="K8684" s="4">
        <v>1214</v>
      </c>
      <c r="L8684" s="5">
        <v>1214.8580999999999</v>
      </c>
      <c r="M8684">
        <v>44777.599999999999</v>
      </c>
      <c r="N8684" s="3">
        <v>1</v>
      </c>
      <c r="O8684" s="50" t="e">
        <f>INDEX([1]Dados!$M$2:$N$26779,MATCH($P8684,[1]Dados!$N$2:$N$26779,),2)</f>
        <v>#N/A</v>
      </c>
      <c r="P8684">
        <v>179757</v>
      </c>
      <c r="Q8684" s="1">
        <v>37418</v>
      </c>
      <c r="R8684" s="1">
        <v>37496</v>
      </c>
      <c r="S8684" t="s">
        <v>961</v>
      </c>
    </row>
    <row r="8685" spans="1:19" x14ac:dyDescent="0.2">
      <c r="A8685" s="7">
        <v>411370</v>
      </c>
      <c r="B8685" s="3">
        <v>76678</v>
      </c>
      <c r="C8685" s="3" t="s">
        <v>37</v>
      </c>
      <c r="D8685" s="2" t="s">
        <v>535</v>
      </c>
      <c r="E8685" s="3">
        <v>21</v>
      </c>
      <c r="F8685" s="17">
        <v>0</v>
      </c>
      <c r="G8685" s="17">
        <v>1</v>
      </c>
      <c r="H8685" s="17">
        <v>0</v>
      </c>
      <c r="I8685" s="7">
        <v>2.5</v>
      </c>
      <c r="J8685" s="7">
        <v>19</v>
      </c>
      <c r="K8685" s="4">
        <v>1214</v>
      </c>
      <c r="L8685" s="5">
        <v>1214.8580999999999</v>
      </c>
      <c r="M8685">
        <v>645000</v>
      </c>
      <c r="N8685" s="3">
        <v>1</v>
      </c>
      <c r="O8685" s="50" t="e">
        <f>INDEX([1]Dados!$M$2:$N$26779,MATCH($P8685,[1]Dados!$N$2:$N$26779,),2)</f>
        <v>#N/A</v>
      </c>
      <c r="P8685">
        <v>179758</v>
      </c>
      <c r="Q8685" s="1">
        <v>37418</v>
      </c>
      <c r="R8685" s="1">
        <v>37496</v>
      </c>
      <c r="S8685" t="s">
        <v>959</v>
      </c>
    </row>
    <row r="8686" spans="1:19" x14ac:dyDescent="0.2">
      <c r="A8686" s="7">
        <v>411370</v>
      </c>
      <c r="B8686" s="3">
        <v>76678</v>
      </c>
      <c r="C8686" s="3" t="s">
        <v>37</v>
      </c>
      <c r="D8686" s="2" t="s">
        <v>535</v>
      </c>
      <c r="E8686" s="3">
        <v>21</v>
      </c>
      <c r="F8686" s="17">
        <v>0</v>
      </c>
      <c r="G8686" s="17">
        <v>1</v>
      </c>
      <c r="H8686" s="17">
        <v>0</v>
      </c>
      <c r="I8686" s="7">
        <v>2.6</v>
      </c>
      <c r="J8686" s="7">
        <v>19</v>
      </c>
      <c r="K8686" s="4">
        <v>1214</v>
      </c>
      <c r="L8686" s="5">
        <v>1214.8580999999999</v>
      </c>
      <c r="M8686">
        <v>645000</v>
      </c>
      <c r="N8686" s="3">
        <v>1</v>
      </c>
      <c r="O8686" s="50" t="e">
        <f>INDEX([1]Dados!$M$2:$N$26779,MATCH($P8686,[1]Dados!$N$2:$N$26779,),2)</f>
        <v>#N/A</v>
      </c>
      <c r="P8686">
        <v>179759</v>
      </c>
      <c r="Q8686" s="1">
        <v>37418</v>
      </c>
      <c r="R8686" s="1">
        <v>37496</v>
      </c>
      <c r="S8686" t="s">
        <v>959</v>
      </c>
    </row>
    <row r="8687" spans="1:19" x14ac:dyDescent="0.2">
      <c r="A8687" s="7">
        <v>411370</v>
      </c>
      <c r="B8687" s="3">
        <v>76678</v>
      </c>
      <c r="C8687" s="3" t="s">
        <v>37</v>
      </c>
      <c r="D8687" s="2" t="s">
        <v>535</v>
      </c>
      <c r="E8687" s="3">
        <v>21</v>
      </c>
      <c r="F8687" s="17">
        <v>0</v>
      </c>
      <c r="G8687" s="17">
        <v>1</v>
      </c>
      <c r="H8687" s="17">
        <v>0</v>
      </c>
      <c r="I8687" s="7">
        <v>2.7</v>
      </c>
      <c r="J8687" s="7">
        <v>19</v>
      </c>
      <c r="K8687" s="4">
        <v>1214</v>
      </c>
      <c r="L8687" s="5">
        <v>1214.8580999999999</v>
      </c>
      <c r="M8687" s="36">
        <v>645000</v>
      </c>
      <c r="N8687" s="3">
        <v>1</v>
      </c>
      <c r="O8687" s="50" t="e">
        <f>INDEX([1]Dados!$M$2:$N$26779,MATCH($P8687,[1]Dados!$N$2:$N$26779,),2)</f>
        <v>#N/A</v>
      </c>
      <c r="P8687">
        <v>179760</v>
      </c>
      <c r="Q8687" s="1">
        <v>37418</v>
      </c>
      <c r="R8687" s="1">
        <v>37496</v>
      </c>
      <c r="S8687" t="s">
        <v>959</v>
      </c>
    </row>
    <row r="8688" spans="1:19" x14ac:dyDescent="0.2">
      <c r="A8688" s="7">
        <v>411370</v>
      </c>
      <c r="B8688" s="3">
        <v>76678</v>
      </c>
      <c r="C8688" s="3" t="s">
        <v>37</v>
      </c>
      <c r="D8688" s="2" t="s">
        <v>535</v>
      </c>
      <c r="E8688" s="3">
        <v>21</v>
      </c>
      <c r="F8688" s="17">
        <v>0</v>
      </c>
      <c r="G8688" s="17">
        <v>1</v>
      </c>
      <c r="H8688" s="17">
        <v>0</v>
      </c>
      <c r="I8688" s="7">
        <v>2.8</v>
      </c>
      <c r="J8688" s="7">
        <v>19</v>
      </c>
      <c r="K8688" s="4">
        <v>1214</v>
      </c>
      <c r="L8688" s="5">
        <v>1214.8580999999999</v>
      </c>
      <c r="M8688" s="36">
        <v>645000</v>
      </c>
      <c r="N8688" s="3">
        <v>1</v>
      </c>
      <c r="O8688" s="50" t="e">
        <f>INDEX([1]Dados!$M$2:$N$26779,MATCH($P8688,[1]Dados!$N$2:$N$26779,),2)</f>
        <v>#N/A</v>
      </c>
      <c r="P8688">
        <v>179761</v>
      </c>
      <c r="Q8688" s="1">
        <v>37418</v>
      </c>
      <c r="R8688" s="1">
        <v>37496</v>
      </c>
      <c r="S8688" t="s">
        <v>959</v>
      </c>
    </row>
    <row r="8689" spans="1:19" x14ac:dyDescent="0.2">
      <c r="A8689" s="7">
        <v>411370</v>
      </c>
      <c r="B8689" s="3">
        <v>76678</v>
      </c>
      <c r="C8689" s="3" t="s">
        <v>37</v>
      </c>
      <c r="D8689" s="2" t="s">
        <v>535</v>
      </c>
      <c r="E8689" s="3">
        <v>21</v>
      </c>
      <c r="F8689" s="17">
        <v>0</v>
      </c>
      <c r="G8689" s="17">
        <v>1</v>
      </c>
      <c r="H8689" s="17">
        <v>0</v>
      </c>
      <c r="I8689" s="7">
        <v>2.9</v>
      </c>
      <c r="J8689" s="7">
        <v>25</v>
      </c>
      <c r="K8689" s="4">
        <v>1214</v>
      </c>
      <c r="L8689" s="5">
        <v>1214.8580999999999</v>
      </c>
      <c r="M8689">
        <v>144000</v>
      </c>
      <c r="N8689" s="3">
        <v>1</v>
      </c>
      <c r="O8689" s="50" t="e">
        <f>INDEX([1]Dados!$M$2:$N$26779,MATCH($P8689,[1]Dados!$N$2:$N$26779,),2)</f>
        <v>#N/A</v>
      </c>
      <c r="P8689">
        <v>179762</v>
      </c>
      <c r="Q8689" s="1">
        <v>37418</v>
      </c>
      <c r="R8689" s="1">
        <v>37496</v>
      </c>
      <c r="S8689" t="s">
        <v>961</v>
      </c>
    </row>
    <row r="8690" spans="1:19" x14ac:dyDescent="0.2">
      <c r="A8690" s="7">
        <v>411370</v>
      </c>
      <c r="B8690" s="3">
        <v>76678</v>
      </c>
      <c r="C8690" s="3" t="s">
        <v>37</v>
      </c>
      <c r="D8690" s="2" t="s">
        <v>535</v>
      </c>
      <c r="E8690" s="3">
        <v>21</v>
      </c>
      <c r="F8690" s="17">
        <v>0</v>
      </c>
      <c r="G8690" s="17">
        <v>1</v>
      </c>
      <c r="H8690" s="17">
        <v>0</v>
      </c>
      <c r="I8690" s="29">
        <v>2.1</v>
      </c>
      <c r="J8690" s="7">
        <v>25</v>
      </c>
      <c r="K8690" s="4">
        <v>1214</v>
      </c>
      <c r="L8690" s="5">
        <v>1214.8580999999999</v>
      </c>
      <c r="M8690">
        <v>40320</v>
      </c>
      <c r="N8690" s="3">
        <v>1</v>
      </c>
      <c r="O8690" s="50" t="e">
        <f>INDEX([1]Dados!$M$2:$N$26779,MATCH($P8690,[1]Dados!$N$2:$N$26779,),2)</f>
        <v>#N/A</v>
      </c>
      <c r="P8690">
        <v>179763</v>
      </c>
      <c r="Q8690" s="1">
        <v>37418</v>
      </c>
      <c r="R8690" s="1">
        <v>37496</v>
      </c>
      <c r="S8690" t="s">
        <v>961</v>
      </c>
    </row>
    <row r="8691" spans="1:19" x14ac:dyDescent="0.2">
      <c r="A8691" s="7">
        <v>411370</v>
      </c>
      <c r="B8691" s="3">
        <v>76678</v>
      </c>
      <c r="C8691" s="3" t="s">
        <v>37</v>
      </c>
      <c r="D8691" s="2" t="s">
        <v>535</v>
      </c>
      <c r="E8691" s="3">
        <v>21</v>
      </c>
      <c r="F8691" s="17">
        <v>0</v>
      </c>
      <c r="G8691" s="17">
        <v>1</v>
      </c>
      <c r="H8691" s="17">
        <v>0</v>
      </c>
      <c r="I8691" s="7">
        <v>2.11</v>
      </c>
      <c r="J8691" s="7">
        <v>13</v>
      </c>
      <c r="K8691" s="4">
        <v>1214</v>
      </c>
      <c r="L8691" s="5">
        <v>1214.8580999999999</v>
      </c>
      <c r="M8691">
        <v>144000</v>
      </c>
      <c r="N8691" s="3">
        <v>1</v>
      </c>
      <c r="O8691" s="50" t="e">
        <f>INDEX([1]Dados!$M$2:$N$26779,MATCH($P8691,[1]Dados!$N$2:$N$26779,),2)</f>
        <v>#N/A</v>
      </c>
      <c r="P8691">
        <v>179764</v>
      </c>
      <c r="Q8691" s="1">
        <v>37418</v>
      </c>
      <c r="R8691" s="1">
        <v>37496</v>
      </c>
      <c r="S8691" t="s">
        <v>887</v>
      </c>
    </row>
    <row r="8692" spans="1:19" x14ac:dyDescent="0.2">
      <c r="A8692" s="7">
        <v>411370</v>
      </c>
      <c r="B8692" s="3">
        <v>76678</v>
      </c>
      <c r="C8692" s="3" t="s">
        <v>37</v>
      </c>
      <c r="D8692" s="2" t="s">
        <v>535</v>
      </c>
      <c r="E8692" s="3">
        <v>21</v>
      </c>
      <c r="F8692" s="17">
        <v>0</v>
      </c>
      <c r="G8692" s="17">
        <v>1</v>
      </c>
      <c r="H8692" s="17">
        <v>0</v>
      </c>
      <c r="I8692" s="7">
        <v>2.12</v>
      </c>
      <c r="J8692" s="7">
        <v>17</v>
      </c>
      <c r="K8692" s="4">
        <v>1214</v>
      </c>
      <c r="L8692" s="5">
        <v>1214.8580999999999</v>
      </c>
      <c r="M8692">
        <v>84400</v>
      </c>
      <c r="N8692" s="3">
        <v>1</v>
      </c>
      <c r="O8692" s="50" t="e">
        <f>INDEX([1]Dados!$M$2:$N$26779,MATCH($P8692,[1]Dados!$N$2:$N$26779,),2)</f>
        <v>#N/A</v>
      </c>
      <c r="P8692">
        <v>179765</v>
      </c>
      <c r="Q8692" s="1">
        <v>37418</v>
      </c>
      <c r="R8692" s="1">
        <v>37496</v>
      </c>
      <c r="S8692" t="s">
        <v>960</v>
      </c>
    </row>
    <row r="8693" spans="1:19" x14ac:dyDescent="0.2">
      <c r="A8693" s="7">
        <v>411370</v>
      </c>
      <c r="B8693" s="3">
        <v>76678</v>
      </c>
      <c r="C8693" s="3" t="s">
        <v>37</v>
      </c>
      <c r="D8693" s="2" t="s">
        <v>535</v>
      </c>
      <c r="E8693" s="3">
        <v>21</v>
      </c>
      <c r="F8693" s="17">
        <v>0</v>
      </c>
      <c r="G8693" s="17">
        <v>1</v>
      </c>
      <c r="H8693" s="17">
        <v>0</v>
      </c>
      <c r="I8693" s="7" t="s">
        <v>3</v>
      </c>
      <c r="J8693" s="7">
        <v>0</v>
      </c>
      <c r="K8693" s="4">
        <v>1214</v>
      </c>
      <c r="L8693" s="5">
        <v>1214.8580999999999</v>
      </c>
      <c r="M8693">
        <v>144000</v>
      </c>
      <c r="N8693" s="3">
        <v>1</v>
      </c>
      <c r="O8693" s="50" t="e">
        <f>INDEX([1]Dados!$M$2:$N$26779,MATCH($P8693,[1]Dados!$N$2:$N$26779,),2)</f>
        <v>#N/A</v>
      </c>
      <c r="P8693">
        <v>179766</v>
      </c>
      <c r="Q8693" s="1">
        <v>37418</v>
      </c>
      <c r="R8693" s="1">
        <v>37496</v>
      </c>
      <c r="S8693" t="s">
        <v>960</v>
      </c>
    </row>
    <row r="8694" spans="1:19" x14ac:dyDescent="0.2">
      <c r="A8694" s="7">
        <v>411370</v>
      </c>
      <c r="B8694" s="3">
        <v>76678</v>
      </c>
      <c r="C8694" s="3" t="s">
        <v>37</v>
      </c>
      <c r="D8694" s="2" t="s">
        <v>535</v>
      </c>
      <c r="E8694" s="3">
        <v>21</v>
      </c>
      <c r="F8694" s="17">
        <v>0</v>
      </c>
      <c r="G8694" s="17">
        <v>1</v>
      </c>
      <c r="H8694" s="17">
        <v>0</v>
      </c>
      <c r="I8694" s="7" t="s">
        <v>3</v>
      </c>
      <c r="J8694" s="7">
        <v>0</v>
      </c>
      <c r="K8694" s="4">
        <v>1214</v>
      </c>
      <c r="L8694" s="5">
        <v>1214.8580999999999</v>
      </c>
      <c r="M8694">
        <v>84400</v>
      </c>
      <c r="N8694" s="3">
        <v>1</v>
      </c>
      <c r="O8694" s="50" t="e">
        <f>INDEX([1]Dados!$M$2:$N$26779,MATCH($P8694,[1]Dados!$N$2:$N$26779,),2)</f>
        <v>#N/A</v>
      </c>
      <c r="P8694">
        <v>179767</v>
      </c>
      <c r="Q8694" s="1">
        <v>37418</v>
      </c>
      <c r="R8694" s="1">
        <v>37496</v>
      </c>
      <c r="S8694" t="s">
        <v>960</v>
      </c>
    </row>
    <row r="8695" spans="1:19" x14ac:dyDescent="0.2">
      <c r="A8695" s="7">
        <v>411370</v>
      </c>
      <c r="B8695" s="3">
        <v>76678</v>
      </c>
      <c r="C8695" s="3" t="s">
        <v>37</v>
      </c>
      <c r="D8695" s="2" t="s">
        <v>535</v>
      </c>
      <c r="E8695" s="3">
        <v>21</v>
      </c>
      <c r="F8695" s="17">
        <v>0</v>
      </c>
      <c r="G8695" s="17">
        <v>1</v>
      </c>
      <c r="H8695" s="17">
        <v>0</v>
      </c>
      <c r="I8695" s="7" t="s">
        <v>3</v>
      </c>
      <c r="J8695" s="7">
        <v>0</v>
      </c>
      <c r="K8695" s="4">
        <v>1214</v>
      </c>
      <c r="L8695" s="5">
        <v>1214.8580999999999</v>
      </c>
      <c r="M8695">
        <v>144000</v>
      </c>
      <c r="N8695" s="3">
        <v>1</v>
      </c>
      <c r="O8695" s="50" t="e">
        <f>INDEX([1]Dados!$M$2:$N$26779,MATCH($P8695,[1]Dados!$N$2:$N$26779,),2)</f>
        <v>#N/A</v>
      </c>
      <c r="P8695">
        <v>179768</v>
      </c>
      <c r="Q8695" s="1">
        <v>37418</v>
      </c>
      <c r="R8695" s="1">
        <v>37496</v>
      </c>
      <c r="S8695" t="s">
        <v>960</v>
      </c>
    </row>
    <row r="8696" spans="1:19" x14ac:dyDescent="0.2">
      <c r="A8696" s="7">
        <v>411370</v>
      </c>
      <c r="B8696" s="3">
        <v>76678</v>
      </c>
      <c r="C8696" s="3" t="s">
        <v>37</v>
      </c>
      <c r="D8696" s="2" t="s">
        <v>535</v>
      </c>
      <c r="E8696" s="3">
        <v>21</v>
      </c>
      <c r="F8696" s="17">
        <v>0</v>
      </c>
      <c r="G8696" s="17">
        <v>1</v>
      </c>
      <c r="H8696" s="17">
        <v>0</v>
      </c>
      <c r="I8696" s="7" t="s">
        <v>3</v>
      </c>
      <c r="J8696" s="7">
        <v>0</v>
      </c>
      <c r="K8696" s="4">
        <v>1214</v>
      </c>
      <c r="L8696" s="5">
        <v>1214.8580999999999</v>
      </c>
      <c r="M8696">
        <v>1000000</v>
      </c>
      <c r="N8696" s="3">
        <v>1</v>
      </c>
      <c r="O8696" s="50" t="e">
        <f>INDEX([1]Dados!$M$2:$N$26779,MATCH($P8696,[1]Dados!$N$2:$N$26779,),2)</f>
        <v>#N/A</v>
      </c>
      <c r="P8696">
        <v>179769</v>
      </c>
      <c r="Q8696" s="1">
        <v>37418</v>
      </c>
      <c r="R8696" s="1">
        <v>37496</v>
      </c>
      <c r="S8696" t="s">
        <v>960</v>
      </c>
    </row>
    <row r="8697" spans="1:19" x14ac:dyDescent="0.2">
      <c r="A8697" s="7">
        <v>411370</v>
      </c>
      <c r="B8697" s="3">
        <v>76678</v>
      </c>
      <c r="C8697" s="3" t="s">
        <v>37</v>
      </c>
      <c r="D8697" s="2" t="s">
        <v>535</v>
      </c>
      <c r="E8697" s="3">
        <v>21</v>
      </c>
      <c r="F8697" s="17">
        <v>0</v>
      </c>
      <c r="G8697" s="17">
        <v>1</v>
      </c>
      <c r="H8697" s="17">
        <v>0</v>
      </c>
      <c r="I8697" s="7" t="s">
        <v>3</v>
      </c>
      <c r="J8697" s="7">
        <v>0</v>
      </c>
      <c r="K8697" s="4">
        <v>1214</v>
      </c>
      <c r="L8697" s="5">
        <v>1214.8580999999999</v>
      </c>
      <c r="M8697">
        <v>192000</v>
      </c>
      <c r="N8697" s="3">
        <v>1</v>
      </c>
      <c r="O8697" s="50" t="e">
        <f>INDEX([1]Dados!$M$2:$N$26779,MATCH($P8697,[1]Dados!$N$2:$N$26779,),2)</f>
        <v>#N/A</v>
      </c>
      <c r="P8697">
        <v>179770</v>
      </c>
      <c r="Q8697" s="1">
        <v>37418</v>
      </c>
      <c r="R8697" s="1">
        <v>37496</v>
      </c>
      <c r="S8697" t="s">
        <v>960</v>
      </c>
    </row>
    <row r="8698" spans="1:19" x14ac:dyDescent="0.2">
      <c r="A8698" s="7">
        <v>411370</v>
      </c>
      <c r="B8698" s="3">
        <v>76678</v>
      </c>
      <c r="C8698" s="3" t="s">
        <v>37</v>
      </c>
      <c r="D8698" s="2" t="s">
        <v>535</v>
      </c>
      <c r="E8698" s="3">
        <v>21</v>
      </c>
      <c r="F8698" s="17">
        <v>0</v>
      </c>
      <c r="G8698" s="17">
        <v>1</v>
      </c>
      <c r="H8698" s="17">
        <v>0</v>
      </c>
      <c r="I8698" s="7" t="s">
        <v>3</v>
      </c>
      <c r="J8698" s="7">
        <v>0</v>
      </c>
      <c r="K8698" s="4">
        <v>1214</v>
      </c>
      <c r="L8698" s="5">
        <v>1214.8580999999999</v>
      </c>
      <c r="M8698">
        <v>1739350</v>
      </c>
      <c r="N8698" s="3">
        <v>1</v>
      </c>
      <c r="O8698" s="50" t="e">
        <f>INDEX([1]Dados!$M$2:$N$26779,MATCH($P8698,[1]Dados!$N$2:$N$26779,),2)</f>
        <v>#N/A</v>
      </c>
      <c r="P8698">
        <v>179771</v>
      </c>
      <c r="Q8698" s="1">
        <v>37418</v>
      </c>
      <c r="R8698" s="1">
        <v>37496</v>
      </c>
      <c r="S8698" t="s">
        <v>960</v>
      </c>
    </row>
    <row r="8699" spans="1:19" x14ac:dyDescent="0.2">
      <c r="A8699" s="7">
        <v>411370</v>
      </c>
      <c r="B8699" s="3">
        <v>76678</v>
      </c>
      <c r="C8699" s="3" t="s">
        <v>37</v>
      </c>
      <c r="D8699" s="2" t="s">
        <v>535</v>
      </c>
      <c r="E8699" s="3">
        <v>21</v>
      </c>
      <c r="F8699" s="17">
        <v>0</v>
      </c>
      <c r="G8699" s="17">
        <v>1</v>
      </c>
      <c r="H8699" s="17">
        <v>0</v>
      </c>
      <c r="I8699" s="7" t="s">
        <v>3</v>
      </c>
      <c r="J8699" s="7">
        <v>0</v>
      </c>
      <c r="K8699" s="4">
        <v>1220</v>
      </c>
      <c r="L8699" s="5">
        <v>1220.0906</v>
      </c>
      <c r="M8699" t="s">
        <v>2134</v>
      </c>
      <c r="N8699" s="3">
        <v>1</v>
      </c>
      <c r="O8699" s="50" t="e">
        <f>INDEX([1]Dados!$M$2:$N$26779,MATCH($P8699,[1]Dados!$N$2:$N$26779,),2)</f>
        <v>#N/A</v>
      </c>
      <c r="P8699" s="23">
        <v>180044</v>
      </c>
      <c r="Q8699" s="1">
        <v>37418</v>
      </c>
      <c r="R8699" s="1">
        <v>37496</v>
      </c>
      <c r="S8699" t="s">
        <v>2134</v>
      </c>
    </row>
    <row r="8700" spans="1:19" x14ac:dyDescent="0.2">
      <c r="A8700" s="7">
        <v>411370</v>
      </c>
      <c r="B8700" s="3">
        <v>76678</v>
      </c>
      <c r="C8700" s="3" t="s">
        <v>37</v>
      </c>
      <c r="D8700" s="2" t="s">
        <v>535</v>
      </c>
      <c r="E8700" s="3">
        <v>21</v>
      </c>
      <c r="F8700" s="17">
        <v>0</v>
      </c>
      <c r="G8700" s="17">
        <v>1</v>
      </c>
      <c r="H8700" s="17">
        <v>0</v>
      </c>
      <c r="I8700" s="7" t="s">
        <v>3</v>
      </c>
      <c r="J8700" s="7">
        <v>0</v>
      </c>
      <c r="K8700" s="4">
        <v>1220</v>
      </c>
      <c r="L8700" s="5">
        <v>1220.0906</v>
      </c>
      <c r="M8700" t="s">
        <v>2134</v>
      </c>
      <c r="N8700" s="3">
        <v>1</v>
      </c>
      <c r="O8700" s="50" t="e">
        <f>INDEX([1]Dados!$M$2:$N$26779,MATCH($P8700,[1]Dados!$N$2:$N$26779,),2)</f>
        <v>#N/A</v>
      </c>
      <c r="P8700" s="23">
        <v>180045</v>
      </c>
      <c r="Q8700" s="1">
        <v>37418</v>
      </c>
      <c r="R8700" s="1">
        <v>37496</v>
      </c>
      <c r="S8700" t="s">
        <v>2134</v>
      </c>
    </row>
    <row r="8701" spans="1:19" x14ac:dyDescent="0.2">
      <c r="A8701" s="7">
        <v>411370</v>
      </c>
      <c r="B8701" s="3">
        <v>76678</v>
      </c>
      <c r="C8701" s="3" t="s">
        <v>37</v>
      </c>
      <c r="D8701" s="2" t="s">
        <v>535</v>
      </c>
      <c r="E8701" s="3">
        <v>21</v>
      </c>
      <c r="F8701" s="17">
        <v>0</v>
      </c>
      <c r="G8701" s="17">
        <v>1</v>
      </c>
      <c r="H8701" s="17">
        <v>0</v>
      </c>
      <c r="I8701" s="7">
        <v>3.1</v>
      </c>
      <c r="J8701" s="7">
        <v>22</v>
      </c>
      <c r="K8701" s="4">
        <v>1293</v>
      </c>
      <c r="L8701" s="5">
        <v>1293.0592999999999</v>
      </c>
      <c r="M8701">
        <v>137831.79999999999</v>
      </c>
      <c r="N8701" s="3">
        <v>1</v>
      </c>
      <c r="O8701" s="50" t="e">
        <f>INDEX([1]Dados!$M$2:$N$26779,MATCH($P8701,[1]Dados!$N$2:$N$26779,),2)</f>
        <v>#N/A</v>
      </c>
      <c r="P8701">
        <v>179568</v>
      </c>
      <c r="Q8701" s="1">
        <v>37418</v>
      </c>
      <c r="R8701" s="1">
        <v>37496</v>
      </c>
      <c r="S8701" t="s">
        <v>886</v>
      </c>
    </row>
    <row r="8702" spans="1:19" x14ac:dyDescent="0.2">
      <c r="A8702" s="7">
        <v>411370</v>
      </c>
      <c r="B8702" s="3">
        <v>76678</v>
      </c>
      <c r="C8702" s="3" t="s">
        <v>37</v>
      </c>
      <c r="D8702" s="2" t="s">
        <v>535</v>
      </c>
      <c r="E8702" s="3">
        <v>21</v>
      </c>
      <c r="F8702" s="17">
        <v>0</v>
      </c>
      <c r="G8702" s="17">
        <v>1</v>
      </c>
      <c r="H8702" s="17">
        <v>0</v>
      </c>
      <c r="I8702" s="7">
        <v>3.2</v>
      </c>
      <c r="J8702" s="7">
        <v>22</v>
      </c>
      <c r="K8702" s="4">
        <v>1293</v>
      </c>
      <c r="L8702" s="5">
        <v>1293.0592999999999</v>
      </c>
      <c r="M8702">
        <v>137831.79999999999</v>
      </c>
      <c r="N8702" s="3">
        <v>1</v>
      </c>
      <c r="O8702" s="50" t="e">
        <f>INDEX([1]Dados!$M$2:$N$26779,MATCH($P8702,[1]Dados!$N$2:$N$26779,),2)</f>
        <v>#N/A</v>
      </c>
      <c r="P8702">
        <v>179568</v>
      </c>
      <c r="Q8702" s="1">
        <v>37418</v>
      </c>
      <c r="R8702" s="1">
        <v>37496</v>
      </c>
      <c r="S8702" t="s">
        <v>886</v>
      </c>
    </row>
    <row r="8703" spans="1:19" x14ac:dyDescent="0.2">
      <c r="A8703" s="7">
        <v>411370</v>
      </c>
      <c r="B8703" s="3">
        <v>76678</v>
      </c>
      <c r="C8703" s="3" t="s">
        <v>37</v>
      </c>
      <c r="D8703" s="2" t="s">
        <v>535</v>
      </c>
      <c r="E8703" s="3">
        <v>21</v>
      </c>
      <c r="F8703" s="17">
        <v>0</v>
      </c>
      <c r="G8703" s="17">
        <v>1</v>
      </c>
      <c r="H8703" s="17">
        <v>0</v>
      </c>
      <c r="I8703" s="7">
        <v>3.3</v>
      </c>
      <c r="J8703" s="7">
        <v>11</v>
      </c>
      <c r="K8703" s="4">
        <v>1293</v>
      </c>
      <c r="L8703" s="5">
        <v>1293.0592999999999</v>
      </c>
      <c r="M8703">
        <v>137831.79999999999</v>
      </c>
      <c r="N8703" s="3">
        <v>1</v>
      </c>
      <c r="O8703" s="50" t="e">
        <f>INDEX([1]Dados!$M$2:$N$26779,MATCH($P8703,[1]Dados!$N$2:$N$26779,),2)</f>
        <v>#N/A</v>
      </c>
      <c r="P8703">
        <v>179568</v>
      </c>
      <c r="Q8703" s="1">
        <v>37418</v>
      </c>
      <c r="R8703" s="1">
        <v>37496</v>
      </c>
      <c r="S8703" t="s">
        <v>886</v>
      </c>
    </row>
    <row r="8704" spans="1:19" x14ac:dyDescent="0.2">
      <c r="A8704" s="7">
        <v>411370</v>
      </c>
      <c r="B8704" s="3">
        <v>76678</v>
      </c>
      <c r="C8704" s="3" t="s">
        <v>37</v>
      </c>
      <c r="D8704" s="2" t="s">
        <v>535</v>
      </c>
      <c r="E8704" s="3">
        <v>21</v>
      </c>
      <c r="F8704" s="17">
        <v>0</v>
      </c>
      <c r="G8704" s="17">
        <v>1</v>
      </c>
      <c r="H8704" s="17">
        <v>0</v>
      </c>
      <c r="I8704" s="7">
        <v>3.4</v>
      </c>
      <c r="J8704" s="7">
        <v>29</v>
      </c>
      <c r="K8704" s="4">
        <v>1293</v>
      </c>
      <c r="L8704" s="5">
        <v>1293.0592999999999</v>
      </c>
      <c r="M8704">
        <v>137831.79999999999</v>
      </c>
      <c r="N8704" s="3">
        <v>1</v>
      </c>
      <c r="O8704" s="50" t="e">
        <f>INDEX([1]Dados!$M$2:$N$26779,MATCH($P8704,[1]Dados!$N$2:$N$26779,),2)</f>
        <v>#N/A</v>
      </c>
      <c r="P8704">
        <v>179568</v>
      </c>
      <c r="Q8704" s="1">
        <v>37418</v>
      </c>
      <c r="R8704" s="1">
        <v>37496</v>
      </c>
      <c r="S8704" t="s">
        <v>886</v>
      </c>
    </row>
    <row r="8705" spans="1:19" x14ac:dyDescent="0.2">
      <c r="A8705" s="7">
        <v>411370</v>
      </c>
      <c r="B8705" s="3">
        <v>76678</v>
      </c>
      <c r="C8705" s="3" t="s">
        <v>37</v>
      </c>
      <c r="D8705" s="2" t="s">
        <v>535</v>
      </c>
      <c r="E8705" s="3">
        <v>21</v>
      </c>
      <c r="F8705" s="17">
        <v>0</v>
      </c>
      <c r="G8705" s="17">
        <v>1</v>
      </c>
      <c r="H8705" s="17">
        <v>0</v>
      </c>
      <c r="I8705" s="7">
        <v>3.5</v>
      </c>
      <c r="J8705" s="7">
        <v>21</v>
      </c>
      <c r="K8705" s="4">
        <v>1293</v>
      </c>
      <c r="L8705" s="5">
        <v>1293.0592999999999</v>
      </c>
      <c r="M8705">
        <v>137831.79999999999</v>
      </c>
      <c r="N8705" s="3">
        <v>1</v>
      </c>
      <c r="O8705" s="50" t="e">
        <f>INDEX([1]Dados!$M$2:$N$26779,MATCH($P8705,[1]Dados!$N$2:$N$26779,),2)</f>
        <v>#N/A</v>
      </c>
      <c r="P8705">
        <v>179568</v>
      </c>
      <c r="Q8705" s="1">
        <v>37418</v>
      </c>
      <c r="R8705" s="1">
        <v>37496</v>
      </c>
      <c r="S8705" t="s">
        <v>886</v>
      </c>
    </row>
    <row r="8706" spans="1:19" x14ac:dyDescent="0.2">
      <c r="A8706" s="7">
        <v>411370</v>
      </c>
      <c r="B8706" s="3">
        <v>76678</v>
      </c>
      <c r="C8706" s="3" t="s">
        <v>37</v>
      </c>
      <c r="D8706" s="2" t="s">
        <v>535</v>
      </c>
      <c r="E8706" s="3">
        <v>21</v>
      </c>
      <c r="F8706" s="17">
        <v>0</v>
      </c>
      <c r="G8706" s="17">
        <v>1</v>
      </c>
      <c r="H8706" s="17">
        <v>0</v>
      </c>
      <c r="I8706" s="7">
        <v>3.6</v>
      </c>
      <c r="J8706" s="7">
        <v>22</v>
      </c>
      <c r="K8706" s="4">
        <v>1293</v>
      </c>
      <c r="L8706" s="5">
        <v>1293.0592999999999</v>
      </c>
      <c r="M8706">
        <v>137831.79999999999</v>
      </c>
      <c r="N8706" s="3">
        <v>1</v>
      </c>
      <c r="O8706" s="50" t="e">
        <f>INDEX([1]Dados!$M$2:$N$26779,MATCH($P8706,[1]Dados!$N$2:$N$26779,),2)</f>
        <v>#N/A</v>
      </c>
      <c r="P8706">
        <v>179568</v>
      </c>
      <c r="Q8706" s="1">
        <v>37418</v>
      </c>
      <c r="R8706" s="1">
        <v>37496</v>
      </c>
      <c r="S8706" t="s">
        <v>886</v>
      </c>
    </row>
    <row r="8707" spans="1:19" x14ac:dyDescent="0.2">
      <c r="A8707" s="7">
        <v>411729</v>
      </c>
      <c r="B8707" s="3">
        <v>74420</v>
      </c>
      <c r="C8707" s="3" t="s">
        <v>37</v>
      </c>
      <c r="D8707" s="2" t="s">
        <v>614</v>
      </c>
      <c r="E8707" s="3">
        <v>21</v>
      </c>
      <c r="F8707" s="17">
        <v>0</v>
      </c>
      <c r="G8707" s="17">
        <v>1</v>
      </c>
      <c r="H8707" s="17">
        <v>0</v>
      </c>
      <c r="I8707" s="7">
        <v>1.1000000000000001</v>
      </c>
      <c r="J8707" s="7">
        <v>18</v>
      </c>
      <c r="K8707" s="4">
        <v>1203</v>
      </c>
      <c r="L8707" s="5">
        <v>1203.0829000000001</v>
      </c>
      <c r="M8707">
        <v>14449.56</v>
      </c>
      <c r="N8707" s="3">
        <v>1</v>
      </c>
      <c r="O8707" s="50" t="e">
        <f>INDEX([1]Dados!$M$2:$N$26779,MATCH($P8707,[1]Dados!$N$2:$N$26779,),2)</f>
        <v>#N/A</v>
      </c>
      <c r="P8707">
        <v>179515</v>
      </c>
      <c r="Q8707" s="1">
        <v>37409</v>
      </c>
      <c r="R8707" s="1">
        <v>37482</v>
      </c>
      <c r="S8707" t="s">
        <v>1513</v>
      </c>
    </row>
    <row r="8708" spans="1:19" x14ac:dyDescent="0.2">
      <c r="A8708" s="7">
        <v>411729</v>
      </c>
      <c r="B8708" s="3">
        <v>74420</v>
      </c>
      <c r="C8708" s="3" t="s">
        <v>37</v>
      </c>
      <c r="D8708" s="2" t="s">
        <v>614</v>
      </c>
      <c r="E8708" s="3">
        <v>21</v>
      </c>
      <c r="F8708" s="17">
        <v>0</v>
      </c>
      <c r="G8708" s="17">
        <v>1</v>
      </c>
      <c r="H8708" s="17">
        <v>0</v>
      </c>
      <c r="I8708" s="7">
        <v>1.2</v>
      </c>
      <c r="J8708" s="7">
        <v>15</v>
      </c>
      <c r="K8708" s="4">
        <v>1203</v>
      </c>
      <c r="L8708" s="5">
        <v>1203.0829000000001</v>
      </c>
      <c r="M8708">
        <v>14449.56</v>
      </c>
      <c r="N8708" s="3">
        <v>1</v>
      </c>
      <c r="O8708" s="50" t="e">
        <f>INDEX([1]Dados!$M$2:$N$26779,MATCH($P8708,[1]Dados!$N$2:$N$26779,),2)</f>
        <v>#N/A</v>
      </c>
      <c r="P8708">
        <v>179515</v>
      </c>
      <c r="Q8708" s="1">
        <v>37409</v>
      </c>
      <c r="R8708" s="1">
        <v>37482</v>
      </c>
      <c r="S8708" t="s">
        <v>1513</v>
      </c>
    </row>
    <row r="8709" spans="1:19" x14ac:dyDescent="0.2">
      <c r="A8709" s="7">
        <v>411729</v>
      </c>
      <c r="B8709" s="3">
        <v>74420</v>
      </c>
      <c r="C8709" s="3" t="s">
        <v>37</v>
      </c>
      <c r="D8709" s="2" t="s">
        <v>614</v>
      </c>
      <c r="E8709" s="3">
        <v>21</v>
      </c>
      <c r="F8709" s="17">
        <v>0</v>
      </c>
      <c r="G8709" s="17">
        <v>1</v>
      </c>
      <c r="H8709" s="17">
        <v>0</v>
      </c>
      <c r="I8709" s="7">
        <v>1.3</v>
      </c>
      <c r="J8709" s="7">
        <v>17</v>
      </c>
      <c r="K8709" s="4">
        <v>1203</v>
      </c>
      <c r="L8709" s="5">
        <v>1203.0829000000001</v>
      </c>
      <c r="M8709">
        <v>14449.56</v>
      </c>
      <c r="N8709" s="3">
        <v>1</v>
      </c>
      <c r="O8709" s="50" t="e">
        <f>INDEX([1]Dados!$M$2:$N$26779,MATCH($P8709,[1]Dados!$N$2:$N$26779,),2)</f>
        <v>#N/A</v>
      </c>
      <c r="P8709">
        <v>179515</v>
      </c>
      <c r="Q8709" s="1">
        <v>37409</v>
      </c>
      <c r="R8709" s="1">
        <v>37482</v>
      </c>
      <c r="S8709" t="s">
        <v>1513</v>
      </c>
    </row>
    <row r="8710" spans="1:19" x14ac:dyDescent="0.2">
      <c r="A8710" s="7">
        <v>411729</v>
      </c>
      <c r="B8710" s="3">
        <v>74420</v>
      </c>
      <c r="C8710" s="3" t="s">
        <v>37</v>
      </c>
      <c r="D8710" s="2" t="s">
        <v>614</v>
      </c>
      <c r="E8710" s="3">
        <v>21</v>
      </c>
      <c r="F8710" s="17">
        <v>0</v>
      </c>
      <c r="G8710" s="17">
        <v>1</v>
      </c>
      <c r="H8710" s="17">
        <v>0</v>
      </c>
      <c r="I8710" s="7">
        <v>2.1</v>
      </c>
      <c r="J8710" s="7">
        <v>25</v>
      </c>
      <c r="K8710" s="4">
        <v>1214</v>
      </c>
      <c r="L8710" s="5">
        <v>1214.0587</v>
      </c>
      <c r="M8710">
        <v>52076.92</v>
      </c>
      <c r="N8710" s="3">
        <v>1</v>
      </c>
      <c r="O8710" s="50" t="e">
        <f>INDEX([1]Dados!$M$2:$N$26779,MATCH($P8710,[1]Dados!$N$2:$N$26779,),2)</f>
        <v>#N/A</v>
      </c>
      <c r="P8710">
        <v>179903</v>
      </c>
      <c r="Q8710" s="1">
        <v>37409</v>
      </c>
      <c r="R8710" s="1">
        <v>37482</v>
      </c>
      <c r="S8710" t="s">
        <v>914</v>
      </c>
    </row>
    <row r="8711" spans="1:19" x14ac:dyDescent="0.2">
      <c r="A8711" s="7">
        <v>411729</v>
      </c>
      <c r="B8711" s="3">
        <v>74420</v>
      </c>
      <c r="C8711" s="3" t="s">
        <v>37</v>
      </c>
      <c r="D8711" s="2" t="s">
        <v>614</v>
      </c>
      <c r="E8711" s="3">
        <v>21</v>
      </c>
      <c r="F8711" s="17">
        <v>0</v>
      </c>
      <c r="G8711" s="17">
        <v>1</v>
      </c>
      <c r="H8711" s="17">
        <v>0</v>
      </c>
      <c r="I8711" s="7">
        <v>2.2000000000000002</v>
      </c>
      <c r="J8711" s="7">
        <v>13</v>
      </c>
      <c r="K8711" s="4">
        <v>1214</v>
      </c>
      <c r="L8711" s="5">
        <v>1214.0587</v>
      </c>
      <c r="M8711">
        <v>52076.92</v>
      </c>
      <c r="N8711" s="3">
        <v>1</v>
      </c>
      <c r="O8711" s="50" t="e">
        <f>INDEX([1]Dados!$M$2:$N$26779,MATCH($P8711,[1]Dados!$N$2:$N$26779,),2)</f>
        <v>#N/A</v>
      </c>
      <c r="P8711">
        <v>179903</v>
      </c>
      <c r="Q8711" s="1">
        <v>37409</v>
      </c>
      <c r="R8711" s="1">
        <v>37482</v>
      </c>
      <c r="S8711" t="s">
        <v>914</v>
      </c>
    </row>
    <row r="8712" spans="1:19" x14ac:dyDescent="0.2">
      <c r="A8712" s="7">
        <v>411729</v>
      </c>
      <c r="B8712" s="3">
        <v>74420</v>
      </c>
      <c r="C8712" s="3" t="s">
        <v>37</v>
      </c>
      <c r="D8712" s="2" t="s">
        <v>614</v>
      </c>
      <c r="E8712" s="3">
        <v>21</v>
      </c>
      <c r="F8712" s="17">
        <v>0</v>
      </c>
      <c r="G8712" s="17">
        <v>1</v>
      </c>
      <c r="H8712" s="17">
        <v>0</v>
      </c>
      <c r="I8712" s="7">
        <v>2.2999999999999998</v>
      </c>
      <c r="J8712" s="7">
        <v>23</v>
      </c>
      <c r="K8712" s="4">
        <v>1214</v>
      </c>
      <c r="L8712" s="5">
        <v>1214.0589</v>
      </c>
      <c r="M8712">
        <v>95700</v>
      </c>
      <c r="N8712" s="3">
        <v>1</v>
      </c>
      <c r="O8712" s="50" t="e">
        <f>INDEX([1]Dados!$M$2:$N$26779,MATCH($P8712,[1]Dados!$N$2:$N$26779,),2)</f>
        <v>#N/A</v>
      </c>
      <c r="P8712">
        <v>181100</v>
      </c>
      <c r="Q8712" s="1">
        <v>37409</v>
      </c>
      <c r="R8712" s="1">
        <v>37482</v>
      </c>
      <c r="S8712" t="s">
        <v>1485</v>
      </c>
    </row>
    <row r="8713" spans="1:19" x14ac:dyDescent="0.2">
      <c r="A8713" s="7">
        <v>411729</v>
      </c>
      <c r="B8713" s="3">
        <v>74420</v>
      </c>
      <c r="C8713" s="3" t="s">
        <v>37</v>
      </c>
      <c r="D8713" s="2" t="s">
        <v>614</v>
      </c>
      <c r="E8713" s="3">
        <v>21</v>
      </c>
      <c r="F8713" s="17">
        <v>0</v>
      </c>
      <c r="G8713" s="17">
        <v>1</v>
      </c>
      <c r="H8713" s="17">
        <v>0</v>
      </c>
      <c r="I8713" s="7">
        <v>2.4</v>
      </c>
      <c r="J8713" s="7">
        <v>18</v>
      </c>
      <c r="K8713" s="4">
        <v>1214</v>
      </c>
      <c r="L8713" s="5">
        <v>1214.0589</v>
      </c>
      <c r="M8713">
        <v>95700</v>
      </c>
      <c r="N8713" s="3">
        <v>1</v>
      </c>
      <c r="O8713" s="50" t="e">
        <f>INDEX([1]Dados!$M$2:$N$26779,MATCH($P8713,[1]Dados!$N$2:$N$26779,),2)</f>
        <v>#N/A</v>
      </c>
      <c r="P8713">
        <v>181100</v>
      </c>
      <c r="Q8713" s="1">
        <v>37409</v>
      </c>
      <c r="R8713" s="1">
        <v>37482</v>
      </c>
      <c r="S8713" t="s">
        <v>1485</v>
      </c>
    </row>
    <row r="8714" spans="1:19" x14ac:dyDescent="0.2">
      <c r="A8714" s="7">
        <v>411729</v>
      </c>
      <c r="B8714" s="3">
        <v>74420</v>
      </c>
      <c r="C8714" s="3" t="s">
        <v>37</v>
      </c>
      <c r="D8714" s="2" t="s">
        <v>614</v>
      </c>
      <c r="E8714" s="3">
        <v>21</v>
      </c>
      <c r="F8714" s="17">
        <v>0</v>
      </c>
      <c r="G8714" s="17">
        <v>1</v>
      </c>
      <c r="H8714" s="17">
        <v>0</v>
      </c>
      <c r="I8714" s="7">
        <v>2.5</v>
      </c>
      <c r="J8714" s="7">
        <v>27</v>
      </c>
      <c r="K8714" s="4">
        <v>1214</v>
      </c>
      <c r="L8714" s="5">
        <v>1214.0589</v>
      </c>
      <c r="M8714">
        <v>95700</v>
      </c>
      <c r="N8714" s="3">
        <v>1</v>
      </c>
      <c r="O8714" s="50" t="e">
        <f>INDEX([1]Dados!$M$2:$N$26779,MATCH($P8714,[1]Dados!$N$2:$N$26779,),2)</f>
        <v>#N/A</v>
      </c>
      <c r="P8714">
        <v>181100</v>
      </c>
      <c r="Q8714" s="1">
        <v>37409</v>
      </c>
      <c r="R8714" s="1">
        <v>37482</v>
      </c>
      <c r="S8714" t="s">
        <v>1485</v>
      </c>
    </row>
    <row r="8715" spans="1:19" x14ac:dyDescent="0.2">
      <c r="A8715" s="7">
        <v>411729</v>
      </c>
      <c r="B8715" s="3">
        <v>74420</v>
      </c>
      <c r="C8715" s="3" t="s">
        <v>37</v>
      </c>
      <c r="D8715" s="2" t="s">
        <v>614</v>
      </c>
      <c r="E8715" s="3">
        <v>21</v>
      </c>
      <c r="F8715" s="17">
        <v>0</v>
      </c>
      <c r="G8715" s="17">
        <v>1</v>
      </c>
      <c r="H8715" s="17">
        <v>0</v>
      </c>
      <c r="I8715" s="7">
        <v>2.6</v>
      </c>
      <c r="J8715" s="7">
        <v>24</v>
      </c>
      <c r="K8715" s="4">
        <v>1214</v>
      </c>
      <c r="L8715" s="5">
        <v>1214.0589</v>
      </c>
      <c r="M8715">
        <v>95700</v>
      </c>
      <c r="N8715" s="3">
        <v>1</v>
      </c>
      <c r="O8715" s="50" t="e">
        <f>INDEX([1]Dados!$M$2:$N$26779,MATCH($P8715,[1]Dados!$N$2:$N$26779,),2)</f>
        <v>#N/A</v>
      </c>
      <c r="P8715">
        <v>181100</v>
      </c>
      <c r="Q8715" s="1">
        <v>37409</v>
      </c>
      <c r="R8715" s="1">
        <v>37482</v>
      </c>
      <c r="S8715" t="s">
        <v>1485</v>
      </c>
    </row>
    <row r="8716" spans="1:19" x14ac:dyDescent="0.2">
      <c r="A8716" s="7">
        <v>411729</v>
      </c>
      <c r="B8716" s="3">
        <v>74420</v>
      </c>
      <c r="C8716" s="3" t="s">
        <v>37</v>
      </c>
      <c r="D8716" s="2" t="s">
        <v>614</v>
      </c>
      <c r="E8716" s="3">
        <v>21</v>
      </c>
      <c r="F8716" s="17">
        <v>0</v>
      </c>
      <c r="G8716" s="17">
        <v>1</v>
      </c>
      <c r="H8716" s="17">
        <v>0</v>
      </c>
      <c r="I8716" s="7">
        <v>2.7</v>
      </c>
      <c r="J8716" s="7">
        <v>25</v>
      </c>
      <c r="K8716" s="4">
        <v>1214</v>
      </c>
      <c r="L8716" s="5">
        <v>1214.0589</v>
      </c>
      <c r="M8716">
        <v>95700</v>
      </c>
      <c r="N8716" s="3">
        <v>1</v>
      </c>
      <c r="O8716" s="50" t="e">
        <f>INDEX([1]Dados!$M$2:$N$26779,MATCH($P8716,[1]Dados!$N$2:$N$26779,),2)</f>
        <v>#N/A</v>
      </c>
      <c r="P8716">
        <v>181100</v>
      </c>
      <c r="Q8716" s="1">
        <v>37409</v>
      </c>
      <c r="R8716" s="1">
        <v>37482</v>
      </c>
      <c r="S8716" t="s">
        <v>1485</v>
      </c>
    </row>
    <row r="8717" spans="1:19" x14ac:dyDescent="0.2">
      <c r="A8717" s="7">
        <v>411729</v>
      </c>
      <c r="B8717" s="3">
        <v>74420</v>
      </c>
      <c r="C8717" s="3" t="s">
        <v>37</v>
      </c>
      <c r="D8717" s="2" t="s">
        <v>614</v>
      </c>
      <c r="E8717" s="3">
        <v>21</v>
      </c>
      <c r="F8717" s="17">
        <v>0</v>
      </c>
      <c r="G8717" s="17">
        <v>1</v>
      </c>
      <c r="H8717" s="17">
        <v>0</v>
      </c>
      <c r="I8717" s="7">
        <v>2.8</v>
      </c>
      <c r="J8717" s="7">
        <v>28</v>
      </c>
      <c r="K8717" s="4">
        <v>1214</v>
      </c>
      <c r="L8717" s="5">
        <v>1214.0589</v>
      </c>
      <c r="M8717">
        <v>95700</v>
      </c>
      <c r="N8717" s="3">
        <v>1</v>
      </c>
      <c r="O8717" s="50" t="e">
        <f>INDEX([1]Dados!$M$2:$N$26779,MATCH($P8717,[1]Dados!$N$2:$N$26779,),2)</f>
        <v>#N/A</v>
      </c>
      <c r="P8717">
        <v>181100</v>
      </c>
      <c r="Q8717" s="1">
        <v>37409</v>
      </c>
      <c r="R8717" s="1">
        <v>37482</v>
      </c>
      <c r="S8717" t="s">
        <v>1485</v>
      </c>
    </row>
    <row r="8718" spans="1:19" x14ac:dyDescent="0.2">
      <c r="A8718" s="7">
        <v>411729</v>
      </c>
      <c r="B8718" s="3">
        <v>74420</v>
      </c>
      <c r="C8718" s="3" t="s">
        <v>37</v>
      </c>
      <c r="D8718" s="2" t="s">
        <v>614</v>
      </c>
      <c r="E8718" s="3">
        <v>21</v>
      </c>
      <c r="F8718" s="17">
        <v>0</v>
      </c>
      <c r="G8718" s="17">
        <v>1</v>
      </c>
      <c r="H8718" s="17">
        <v>0</v>
      </c>
      <c r="I8718" s="7" t="s">
        <v>3</v>
      </c>
      <c r="J8718" s="7">
        <v>98</v>
      </c>
      <c r="K8718" s="4">
        <v>1214</v>
      </c>
      <c r="L8718" s="5">
        <v>1214.8580999999999</v>
      </c>
      <c r="M8718">
        <v>74160</v>
      </c>
      <c r="N8718" s="3">
        <v>1</v>
      </c>
      <c r="O8718" s="50" t="e">
        <f>INDEX([1]Dados!$M$2:$N$26779,MATCH($P8718,[1]Dados!$N$2:$N$26779,),2)</f>
        <v>#N/A</v>
      </c>
      <c r="P8718">
        <v>179772</v>
      </c>
      <c r="Q8718" s="1">
        <v>37409</v>
      </c>
      <c r="R8718" s="1">
        <v>37482</v>
      </c>
      <c r="S8718" t="s">
        <v>2134</v>
      </c>
    </row>
    <row r="8719" spans="1:19" x14ac:dyDescent="0.2">
      <c r="A8719" s="7">
        <v>411729</v>
      </c>
      <c r="B8719" s="3">
        <v>74420</v>
      </c>
      <c r="C8719" s="3" t="s">
        <v>37</v>
      </c>
      <c r="D8719" s="2" t="s">
        <v>614</v>
      </c>
      <c r="E8719" s="3">
        <v>21</v>
      </c>
      <c r="F8719" s="17">
        <v>0</v>
      </c>
      <c r="G8719" s="17">
        <v>1</v>
      </c>
      <c r="H8719" s="17">
        <v>0</v>
      </c>
      <c r="I8719" s="7">
        <v>3.1</v>
      </c>
      <c r="J8719" s="7">
        <v>31</v>
      </c>
      <c r="K8719" s="4">
        <v>1293</v>
      </c>
      <c r="L8719" s="5">
        <v>1293.0592999999999</v>
      </c>
      <c r="M8719">
        <v>13315.24</v>
      </c>
      <c r="N8719" s="3">
        <v>1</v>
      </c>
      <c r="O8719" s="50" t="e">
        <f>INDEX([1]Dados!$M$2:$N$26779,MATCH($P8719,[1]Dados!$N$2:$N$26779,),2)</f>
        <v>#N/A</v>
      </c>
      <c r="P8719">
        <v>179546</v>
      </c>
      <c r="Q8719" s="1">
        <v>37409</v>
      </c>
      <c r="R8719" s="1">
        <v>37482</v>
      </c>
      <c r="S8719" t="s">
        <v>886</v>
      </c>
    </row>
    <row r="8720" spans="1:19" x14ac:dyDescent="0.2">
      <c r="A8720" s="7">
        <v>330205</v>
      </c>
      <c r="B8720" s="3">
        <v>59293</v>
      </c>
      <c r="C8720" s="3" t="s">
        <v>45</v>
      </c>
      <c r="D8720" s="2" t="s">
        <v>488</v>
      </c>
      <c r="E8720" s="3">
        <v>21</v>
      </c>
      <c r="F8720" s="17">
        <v>0</v>
      </c>
      <c r="G8720" s="17">
        <v>1</v>
      </c>
      <c r="H8720" s="17">
        <v>0</v>
      </c>
      <c r="I8720" s="7" t="s">
        <v>3</v>
      </c>
      <c r="J8720" s="7">
        <v>0</v>
      </c>
      <c r="K8720" s="4">
        <v>119</v>
      </c>
      <c r="L8720" s="5">
        <v>119.5528</v>
      </c>
      <c r="M8720">
        <v>129875.68</v>
      </c>
      <c r="N8720" s="33">
        <v>1</v>
      </c>
      <c r="O8720" s="50" t="e">
        <f>INDEX([1]Dados!$M$2:$N$26779,MATCH($P8720,[1]Dados!$N$2:$N$26779,),2)</f>
        <v>#N/A</v>
      </c>
      <c r="P8720">
        <v>179449</v>
      </c>
      <c r="Q8720" s="1">
        <v>37418</v>
      </c>
      <c r="R8720" s="1">
        <v>37468</v>
      </c>
      <c r="S8720" t="s">
        <v>2134</v>
      </c>
    </row>
    <row r="8721" spans="1:19" x14ac:dyDescent="0.2">
      <c r="A8721" s="7">
        <v>330205</v>
      </c>
      <c r="B8721" s="3">
        <v>59293</v>
      </c>
      <c r="C8721" s="3" t="s">
        <v>45</v>
      </c>
      <c r="D8721" s="2" t="s">
        <v>488</v>
      </c>
      <c r="E8721" s="3">
        <v>21</v>
      </c>
      <c r="F8721" s="17">
        <v>0</v>
      </c>
      <c r="G8721" s="17">
        <v>1</v>
      </c>
      <c r="H8721" s="17">
        <v>0</v>
      </c>
      <c r="I8721" s="7">
        <v>1.1000000000000001</v>
      </c>
      <c r="J8721" s="7">
        <v>28</v>
      </c>
      <c r="K8721" s="4">
        <v>1203</v>
      </c>
      <c r="L8721" s="5">
        <v>1203.0829000000001</v>
      </c>
      <c r="M8721">
        <v>133593.38</v>
      </c>
      <c r="N8721" s="33">
        <v>1</v>
      </c>
      <c r="O8721" s="50" t="e">
        <f>INDEX([1]Dados!$M$2:$N$26779,MATCH($P8721,[1]Dados!$N$2:$N$26779,),2)</f>
        <v>#N/A</v>
      </c>
      <c r="P8721">
        <v>179517</v>
      </c>
      <c r="Q8721" s="1">
        <v>37418</v>
      </c>
      <c r="R8721" s="1">
        <v>37468</v>
      </c>
      <c r="S8721" t="s">
        <v>889</v>
      </c>
    </row>
    <row r="8722" spans="1:19" x14ac:dyDescent="0.2">
      <c r="A8722" s="7">
        <v>330205</v>
      </c>
      <c r="B8722" s="3">
        <v>59293</v>
      </c>
      <c r="C8722" s="3" t="s">
        <v>45</v>
      </c>
      <c r="D8722" s="2" t="s">
        <v>488</v>
      </c>
      <c r="E8722" s="3">
        <v>21</v>
      </c>
      <c r="F8722" s="17">
        <v>0</v>
      </c>
      <c r="G8722" s="17">
        <v>1</v>
      </c>
      <c r="H8722" s="17">
        <v>0</v>
      </c>
      <c r="I8722" s="7">
        <v>2.1</v>
      </c>
      <c r="J8722" s="7">
        <v>30</v>
      </c>
      <c r="K8722" s="4">
        <v>1214</v>
      </c>
      <c r="L8722" s="5">
        <v>1214.0587</v>
      </c>
      <c r="M8722">
        <v>163500.96</v>
      </c>
      <c r="N8722" s="33">
        <v>1</v>
      </c>
      <c r="O8722" s="50" t="e">
        <f>INDEX([1]Dados!$M$2:$N$26779,MATCH($P8722,[1]Dados!$N$2:$N$26779,),2)</f>
        <v>#N/A</v>
      </c>
      <c r="P8722">
        <v>179905</v>
      </c>
      <c r="Q8722" s="1">
        <v>37418</v>
      </c>
      <c r="R8722" s="1">
        <v>37468</v>
      </c>
      <c r="S8722" t="s">
        <v>2513</v>
      </c>
    </row>
    <row r="8723" spans="1:19" x14ac:dyDescent="0.2">
      <c r="A8723" s="7">
        <v>330205</v>
      </c>
      <c r="B8723" s="3">
        <v>59293</v>
      </c>
      <c r="C8723" s="3" t="s">
        <v>45</v>
      </c>
      <c r="D8723" s="2" t="s">
        <v>488</v>
      </c>
      <c r="E8723" s="3">
        <v>21</v>
      </c>
      <c r="F8723" s="17">
        <v>0</v>
      </c>
      <c r="G8723" s="17">
        <v>1</v>
      </c>
      <c r="H8723" s="17">
        <v>0</v>
      </c>
      <c r="I8723" s="7">
        <v>2.2000000000000002</v>
      </c>
      <c r="J8723" s="7">
        <v>7</v>
      </c>
      <c r="K8723" s="4">
        <v>1214</v>
      </c>
      <c r="L8723" s="5">
        <v>1214.0587</v>
      </c>
      <c r="M8723">
        <v>163500.96</v>
      </c>
      <c r="N8723" s="33">
        <v>1</v>
      </c>
      <c r="O8723" s="50" t="e">
        <f>INDEX([1]Dados!$M$2:$N$26779,MATCH($P8723,[1]Dados!$N$2:$N$26779,),2)</f>
        <v>#N/A</v>
      </c>
      <c r="P8723">
        <v>179905</v>
      </c>
      <c r="Q8723" s="1">
        <v>37418</v>
      </c>
      <c r="R8723" s="1">
        <v>37468</v>
      </c>
      <c r="S8723" t="s">
        <v>2513</v>
      </c>
    </row>
    <row r="8724" spans="1:19" x14ac:dyDescent="0.2">
      <c r="A8724" s="7">
        <v>330205</v>
      </c>
      <c r="B8724" s="3">
        <v>59293</v>
      </c>
      <c r="C8724" s="3" t="s">
        <v>45</v>
      </c>
      <c r="D8724" s="2" t="s">
        <v>488</v>
      </c>
      <c r="E8724" s="3">
        <v>21</v>
      </c>
      <c r="F8724" s="17">
        <v>0</v>
      </c>
      <c r="G8724" s="17">
        <v>1</v>
      </c>
      <c r="H8724" s="17">
        <v>0</v>
      </c>
      <c r="I8724" s="7">
        <v>2.2999999999999998</v>
      </c>
      <c r="J8724" s="7">
        <v>28</v>
      </c>
      <c r="K8724" s="4">
        <v>1214</v>
      </c>
      <c r="L8724" s="5">
        <v>1214.0589</v>
      </c>
      <c r="M8724">
        <v>46224</v>
      </c>
      <c r="N8724" s="33">
        <v>1</v>
      </c>
      <c r="O8724" s="50" t="e">
        <f>INDEX([1]Dados!$M$2:$N$26779,MATCH($P8724,[1]Dados!$N$2:$N$26779,),2)</f>
        <v>#N/A</v>
      </c>
      <c r="P8724">
        <v>181089</v>
      </c>
      <c r="Q8724" s="1">
        <v>37418</v>
      </c>
      <c r="R8724" s="1">
        <v>37468</v>
      </c>
      <c r="S8724" t="s">
        <v>915</v>
      </c>
    </row>
    <row r="8725" spans="1:19" x14ac:dyDescent="0.2">
      <c r="A8725" s="7">
        <v>330205</v>
      </c>
      <c r="B8725" s="3">
        <v>59293</v>
      </c>
      <c r="C8725" s="3" t="s">
        <v>45</v>
      </c>
      <c r="D8725" s="2" t="s">
        <v>488</v>
      </c>
      <c r="E8725" s="3">
        <v>21</v>
      </c>
      <c r="F8725" s="17">
        <v>0</v>
      </c>
      <c r="G8725" s="17">
        <v>1</v>
      </c>
      <c r="H8725" s="17">
        <v>0</v>
      </c>
      <c r="I8725" s="7">
        <v>2.4</v>
      </c>
      <c r="J8725" s="7">
        <v>28</v>
      </c>
      <c r="K8725" s="4">
        <v>1214</v>
      </c>
      <c r="L8725" s="5">
        <v>1214.0589</v>
      </c>
      <c r="M8725">
        <v>46224</v>
      </c>
      <c r="N8725" s="33">
        <v>1</v>
      </c>
      <c r="O8725" s="50" t="e">
        <f>INDEX([1]Dados!$M$2:$N$26779,MATCH($P8725,[1]Dados!$N$2:$N$26779,),2)</f>
        <v>#N/A</v>
      </c>
      <c r="P8725">
        <v>181089</v>
      </c>
      <c r="Q8725" s="1">
        <v>37418</v>
      </c>
      <c r="R8725" s="1">
        <v>37468</v>
      </c>
      <c r="S8725" t="s">
        <v>915</v>
      </c>
    </row>
    <row r="8726" spans="1:19" x14ac:dyDescent="0.2">
      <c r="A8726" s="7">
        <v>330205</v>
      </c>
      <c r="B8726" s="3">
        <v>59293</v>
      </c>
      <c r="C8726" s="3" t="s">
        <v>45</v>
      </c>
      <c r="D8726" s="2" t="s">
        <v>488</v>
      </c>
      <c r="E8726" s="3">
        <v>21</v>
      </c>
      <c r="F8726" s="17">
        <v>0</v>
      </c>
      <c r="G8726" s="17">
        <v>1</v>
      </c>
      <c r="H8726" s="17">
        <v>0</v>
      </c>
      <c r="I8726" s="7">
        <v>2.5</v>
      </c>
      <c r="J8726" s="7">
        <v>5</v>
      </c>
      <c r="K8726" s="4">
        <v>1214</v>
      </c>
      <c r="L8726" s="5">
        <v>1214.8580999999999</v>
      </c>
      <c r="M8726">
        <v>96000</v>
      </c>
      <c r="N8726" s="33">
        <v>1</v>
      </c>
      <c r="O8726" s="50" t="e">
        <f>INDEX([1]Dados!$M$2:$N$26779,MATCH($P8726,[1]Dados!$N$2:$N$26779,),2)</f>
        <v>#N/A</v>
      </c>
      <c r="P8726">
        <v>179773</v>
      </c>
      <c r="Q8726" s="1">
        <v>37418</v>
      </c>
      <c r="R8726" s="1">
        <v>37468</v>
      </c>
      <c r="S8726" t="s">
        <v>887</v>
      </c>
    </row>
    <row r="8727" spans="1:19" x14ac:dyDescent="0.2">
      <c r="A8727" s="7">
        <v>330205</v>
      </c>
      <c r="B8727" s="3">
        <v>59293</v>
      </c>
      <c r="C8727" s="3" t="s">
        <v>45</v>
      </c>
      <c r="D8727" s="2" t="s">
        <v>488</v>
      </c>
      <c r="E8727" s="3">
        <v>21</v>
      </c>
      <c r="F8727" s="17">
        <v>0</v>
      </c>
      <c r="G8727" s="17">
        <v>1</v>
      </c>
      <c r="H8727" s="17">
        <v>0</v>
      </c>
      <c r="I8727" s="7">
        <v>2.6</v>
      </c>
      <c r="J8727" s="7">
        <v>5</v>
      </c>
      <c r="K8727" s="4">
        <v>1214</v>
      </c>
      <c r="L8727" s="5">
        <v>1214.8580999999999</v>
      </c>
      <c r="M8727">
        <v>96000</v>
      </c>
      <c r="N8727" s="33">
        <v>1</v>
      </c>
      <c r="O8727" s="50" t="e">
        <f>INDEX([1]Dados!$M$2:$N$26779,MATCH($P8727,[1]Dados!$N$2:$N$26779,),2)</f>
        <v>#N/A</v>
      </c>
      <c r="P8727">
        <v>179774</v>
      </c>
      <c r="Q8727" s="1">
        <v>37418</v>
      </c>
      <c r="R8727" s="1">
        <v>37468</v>
      </c>
      <c r="S8727" t="s">
        <v>887</v>
      </c>
    </row>
    <row r="8728" spans="1:19" x14ac:dyDescent="0.2">
      <c r="A8728" s="7">
        <v>330205</v>
      </c>
      <c r="B8728" s="3">
        <v>59293</v>
      </c>
      <c r="C8728" s="3" t="s">
        <v>45</v>
      </c>
      <c r="D8728" s="2" t="s">
        <v>488</v>
      </c>
      <c r="E8728" s="3">
        <v>21</v>
      </c>
      <c r="F8728" s="17">
        <v>0</v>
      </c>
      <c r="G8728" s="17">
        <v>1</v>
      </c>
      <c r="H8728" s="17">
        <v>0</v>
      </c>
      <c r="I8728" s="7">
        <v>2.7</v>
      </c>
      <c r="J8728" s="7">
        <v>5</v>
      </c>
      <c r="K8728" s="4">
        <v>1214</v>
      </c>
      <c r="L8728" s="5">
        <v>1214.8580999999999</v>
      </c>
      <c r="M8728">
        <v>96000</v>
      </c>
      <c r="N8728" s="33">
        <v>1</v>
      </c>
      <c r="O8728" s="50" t="e">
        <f>INDEX([1]Dados!$M$2:$N$26779,MATCH($P8728,[1]Dados!$N$2:$N$26779,),2)</f>
        <v>#N/A</v>
      </c>
      <c r="P8728">
        <v>179775</v>
      </c>
      <c r="Q8728" s="1">
        <v>37418</v>
      </c>
      <c r="R8728" s="1">
        <v>37468</v>
      </c>
      <c r="S8728" t="s">
        <v>887</v>
      </c>
    </row>
    <row r="8729" spans="1:19" x14ac:dyDescent="0.2">
      <c r="A8729" s="7">
        <v>330205</v>
      </c>
      <c r="B8729" s="3">
        <v>59293</v>
      </c>
      <c r="C8729" s="3" t="s">
        <v>45</v>
      </c>
      <c r="D8729" s="2" t="s">
        <v>488</v>
      </c>
      <c r="E8729" s="3">
        <v>21</v>
      </c>
      <c r="F8729" s="17">
        <v>0</v>
      </c>
      <c r="G8729" s="17">
        <v>1</v>
      </c>
      <c r="H8729" s="17">
        <v>0</v>
      </c>
      <c r="I8729" s="7">
        <v>2.8</v>
      </c>
      <c r="J8729" s="7">
        <v>5</v>
      </c>
      <c r="K8729" s="4">
        <v>1214</v>
      </c>
      <c r="L8729" s="5">
        <v>1214.8580999999999</v>
      </c>
      <c r="M8729">
        <v>72000</v>
      </c>
      <c r="N8729" s="33">
        <v>1</v>
      </c>
      <c r="O8729" s="50" t="e">
        <f>INDEX([1]Dados!$M$2:$N$26779,MATCH($P8729,[1]Dados!$N$2:$N$26779,),2)</f>
        <v>#N/A</v>
      </c>
      <c r="P8729">
        <v>179776</v>
      </c>
      <c r="Q8729" s="1">
        <v>37418</v>
      </c>
      <c r="R8729" s="1">
        <v>37468</v>
      </c>
      <c r="S8729" t="s">
        <v>887</v>
      </c>
    </row>
    <row r="8730" spans="1:19" x14ac:dyDescent="0.2">
      <c r="A8730" s="7">
        <v>330205</v>
      </c>
      <c r="B8730" s="3">
        <v>59293</v>
      </c>
      <c r="C8730" s="3" t="s">
        <v>45</v>
      </c>
      <c r="D8730" s="2" t="s">
        <v>488</v>
      </c>
      <c r="E8730" s="3">
        <v>21</v>
      </c>
      <c r="F8730" s="17">
        <v>0</v>
      </c>
      <c r="G8730" s="17">
        <v>1</v>
      </c>
      <c r="H8730" s="17">
        <v>0</v>
      </c>
      <c r="I8730" s="7">
        <v>2.9</v>
      </c>
      <c r="J8730" s="7">
        <v>5</v>
      </c>
      <c r="K8730" s="4">
        <v>1214</v>
      </c>
      <c r="L8730" s="5">
        <v>1214.8580999999999</v>
      </c>
      <c r="M8730">
        <v>81000</v>
      </c>
      <c r="N8730" s="33">
        <v>1</v>
      </c>
      <c r="O8730" s="50" t="e">
        <f>INDEX([1]Dados!$M$2:$N$26779,MATCH($P8730,[1]Dados!$N$2:$N$26779,),2)</f>
        <v>#N/A</v>
      </c>
      <c r="P8730">
        <v>179777</v>
      </c>
      <c r="Q8730" s="1">
        <v>37418</v>
      </c>
      <c r="R8730" s="1">
        <v>37468</v>
      </c>
      <c r="S8730" t="s">
        <v>887</v>
      </c>
    </row>
    <row r="8731" spans="1:19" x14ac:dyDescent="0.2">
      <c r="A8731" s="7">
        <v>330205</v>
      </c>
      <c r="B8731" s="3">
        <v>59293</v>
      </c>
      <c r="C8731" s="3" t="s">
        <v>45</v>
      </c>
      <c r="D8731" s="2" t="s">
        <v>488</v>
      </c>
      <c r="E8731" s="3">
        <v>21</v>
      </c>
      <c r="F8731" s="17">
        <v>0</v>
      </c>
      <c r="G8731" s="17">
        <v>1</v>
      </c>
      <c r="H8731" s="17">
        <v>0</v>
      </c>
      <c r="I8731" s="7">
        <v>2.1</v>
      </c>
      <c r="J8731" s="7">
        <v>5</v>
      </c>
      <c r="K8731" s="4">
        <v>1214</v>
      </c>
      <c r="L8731" s="5">
        <v>1214.8580999999999</v>
      </c>
      <c r="M8731">
        <v>90640</v>
      </c>
      <c r="N8731" s="33">
        <v>1</v>
      </c>
      <c r="O8731" s="50" t="e">
        <f>INDEX([1]Dados!$M$2:$N$26779,MATCH($P8731,[1]Dados!$N$2:$N$26779,),2)</f>
        <v>#N/A</v>
      </c>
      <c r="P8731">
        <v>179778</v>
      </c>
      <c r="Q8731" s="1">
        <v>37418</v>
      </c>
      <c r="R8731" s="1">
        <v>37468</v>
      </c>
      <c r="S8731" t="s">
        <v>887</v>
      </c>
    </row>
    <row r="8732" spans="1:19" x14ac:dyDescent="0.2">
      <c r="A8732" s="7">
        <v>330205</v>
      </c>
      <c r="B8732" s="3">
        <v>59293</v>
      </c>
      <c r="C8732" s="3" t="s">
        <v>45</v>
      </c>
      <c r="D8732" s="2" t="s">
        <v>488</v>
      </c>
      <c r="E8732" s="3">
        <v>21</v>
      </c>
      <c r="F8732" s="17">
        <v>0</v>
      </c>
      <c r="G8732" s="17">
        <v>1</v>
      </c>
      <c r="H8732" s="17">
        <v>0</v>
      </c>
      <c r="I8732" s="7">
        <v>2.11</v>
      </c>
      <c r="J8732" s="7">
        <v>18</v>
      </c>
      <c r="K8732" s="4">
        <v>1214</v>
      </c>
      <c r="L8732" s="5">
        <v>1214.8580999999999</v>
      </c>
      <c r="M8732">
        <v>82400</v>
      </c>
      <c r="N8732" s="33">
        <v>1</v>
      </c>
      <c r="O8732" s="50" t="e">
        <f>INDEX([1]Dados!$M$2:$N$26779,MATCH($P8732,[1]Dados!$N$2:$N$26779,),2)</f>
        <v>#N/A</v>
      </c>
      <c r="P8732">
        <v>179781</v>
      </c>
      <c r="Q8732" s="1">
        <v>37418</v>
      </c>
      <c r="R8732" s="1">
        <v>37468</v>
      </c>
      <c r="S8732" t="s">
        <v>961</v>
      </c>
    </row>
    <row r="8733" spans="1:19" x14ac:dyDescent="0.2">
      <c r="A8733" s="7">
        <v>330205</v>
      </c>
      <c r="B8733" s="3">
        <v>59293</v>
      </c>
      <c r="C8733" s="3" t="s">
        <v>45</v>
      </c>
      <c r="D8733" s="2" t="s">
        <v>488</v>
      </c>
      <c r="E8733" s="3">
        <v>21</v>
      </c>
      <c r="F8733" s="17">
        <v>0</v>
      </c>
      <c r="G8733" s="17">
        <v>1</v>
      </c>
      <c r="H8733" s="17">
        <v>0</v>
      </c>
      <c r="I8733" s="7">
        <v>2.12</v>
      </c>
      <c r="J8733" s="7">
        <v>15</v>
      </c>
      <c r="K8733" s="4">
        <v>1214</v>
      </c>
      <c r="L8733" s="5">
        <v>1214.8580999999999</v>
      </c>
      <c r="M8733">
        <v>82400</v>
      </c>
      <c r="N8733" s="33">
        <v>1</v>
      </c>
      <c r="O8733" s="50" t="e">
        <f>INDEX([1]Dados!$M$2:$N$26779,MATCH($P8733,[1]Dados!$N$2:$N$26779,),2)</f>
        <v>#N/A</v>
      </c>
      <c r="P8733">
        <v>179781</v>
      </c>
      <c r="Q8733" s="1">
        <v>37418</v>
      </c>
      <c r="R8733" s="1">
        <v>37468</v>
      </c>
      <c r="S8733" t="s">
        <v>961</v>
      </c>
    </row>
    <row r="8734" spans="1:19" x14ac:dyDescent="0.2">
      <c r="A8734" s="7">
        <v>330205</v>
      </c>
      <c r="B8734" s="3">
        <v>59293</v>
      </c>
      <c r="C8734" s="3" t="s">
        <v>45</v>
      </c>
      <c r="D8734" s="2" t="s">
        <v>488</v>
      </c>
      <c r="E8734" s="3">
        <v>21</v>
      </c>
      <c r="F8734" s="17">
        <v>0</v>
      </c>
      <c r="G8734" s="17">
        <v>1</v>
      </c>
      <c r="H8734" s="17">
        <v>0</v>
      </c>
      <c r="I8734" s="7">
        <v>2.13</v>
      </c>
      <c r="J8734" s="7">
        <v>20</v>
      </c>
      <c r="K8734" s="4">
        <v>1214</v>
      </c>
      <c r="L8734" s="5">
        <v>1214.8580999999999</v>
      </c>
      <c r="M8734">
        <v>82400</v>
      </c>
      <c r="N8734" s="33">
        <v>1</v>
      </c>
      <c r="O8734" s="50" t="e">
        <f>INDEX([1]Dados!$M$2:$N$26779,MATCH($P8734,[1]Dados!$N$2:$N$26779,),2)</f>
        <v>#N/A</v>
      </c>
      <c r="P8734">
        <v>179781</v>
      </c>
      <c r="Q8734" s="1">
        <v>37418</v>
      </c>
      <c r="R8734" s="1">
        <v>37468</v>
      </c>
      <c r="S8734" t="s">
        <v>961</v>
      </c>
    </row>
    <row r="8735" spans="1:19" x14ac:dyDescent="0.2">
      <c r="A8735" s="7">
        <v>330205</v>
      </c>
      <c r="B8735" s="3">
        <v>59293</v>
      </c>
      <c r="C8735" s="3" t="s">
        <v>45</v>
      </c>
      <c r="D8735" s="2" t="s">
        <v>488</v>
      </c>
      <c r="E8735" s="3">
        <v>21</v>
      </c>
      <c r="F8735" s="17">
        <v>0</v>
      </c>
      <c r="G8735" s="17">
        <v>1</v>
      </c>
      <c r="H8735" s="17">
        <v>0</v>
      </c>
      <c r="I8735" s="7" t="s">
        <v>3</v>
      </c>
      <c r="J8735" s="7">
        <v>0</v>
      </c>
      <c r="K8735" s="4">
        <v>1214</v>
      </c>
      <c r="L8735" s="5">
        <v>1214.8580999999999</v>
      </c>
      <c r="M8735">
        <v>86400</v>
      </c>
      <c r="N8735" s="33">
        <v>1</v>
      </c>
      <c r="O8735" s="50" t="e">
        <f>INDEX([1]Dados!$M$2:$N$26779,MATCH($P8735,[1]Dados!$N$2:$N$26779,),2)</f>
        <v>#N/A</v>
      </c>
      <c r="P8735">
        <v>179779</v>
      </c>
      <c r="Q8735" s="1">
        <v>37418</v>
      </c>
      <c r="R8735" s="1">
        <v>37468</v>
      </c>
      <c r="S8735" t="s">
        <v>961</v>
      </c>
    </row>
    <row r="8736" spans="1:19" x14ac:dyDescent="0.2">
      <c r="A8736" s="7">
        <v>330205</v>
      </c>
      <c r="B8736" s="3">
        <v>59293</v>
      </c>
      <c r="C8736" s="3" t="s">
        <v>45</v>
      </c>
      <c r="D8736" s="2" t="s">
        <v>488</v>
      </c>
      <c r="E8736" s="3">
        <v>21</v>
      </c>
      <c r="F8736" s="17">
        <v>0</v>
      </c>
      <c r="G8736" s="17">
        <v>1</v>
      </c>
      <c r="H8736" s="17">
        <v>0</v>
      </c>
      <c r="I8736" s="7" t="s">
        <v>3</v>
      </c>
      <c r="J8736" s="7">
        <v>0</v>
      </c>
      <c r="K8736" s="4">
        <v>1214</v>
      </c>
      <c r="L8736" s="5">
        <v>1214.8580999999999</v>
      </c>
      <c r="M8736">
        <v>172800</v>
      </c>
      <c r="N8736" s="33">
        <v>1</v>
      </c>
      <c r="O8736" s="50" t="e">
        <f>INDEX([1]Dados!$M$2:$N$26779,MATCH($P8736,[1]Dados!$N$2:$N$26779,),2)</f>
        <v>#N/A</v>
      </c>
      <c r="P8736">
        <v>179780</v>
      </c>
      <c r="Q8736" s="1">
        <v>37418</v>
      </c>
      <c r="R8736" s="1">
        <v>37468</v>
      </c>
      <c r="S8736" t="s">
        <v>961</v>
      </c>
    </row>
    <row r="8737" spans="1:19" x14ac:dyDescent="0.2">
      <c r="A8737" s="7">
        <v>330205</v>
      </c>
      <c r="B8737" s="3">
        <v>59293</v>
      </c>
      <c r="C8737" s="3" t="s">
        <v>45</v>
      </c>
      <c r="D8737" s="2" t="s">
        <v>488</v>
      </c>
      <c r="E8737" s="3">
        <v>21</v>
      </c>
      <c r="F8737" s="17">
        <v>0</v>
      </c>
      <c r="G8737" s="17">
        <v>1</v>
      </c>
      <c r="H8737" s="17">
        <v>0</v>
      </c>
      <c r="I8737" s="7">
        <v>3.1</v>
      </c>
      <c r="J8737" s="7">
        <v>22</v>
      </c>
      <c r="K8737" s="4">
        <v>1293</v>
      </c>
      <c r="L8737" s="5">
        <v>1293.0592999999999</v>
      </c>
      <c r="M8737">
        <v>16199.91</v>
      </c>
      <c r="N8737" s="33">
        <v>1</v>
      </c>
      <c r="O8737" s="50" t="e">
        <f>INDEX([1]Dados!$M$2:$N$26779,MATCH($P8737,[1]Dados!$N$2:$N$26779,),2)</f>
        <v>#N/A</v>
      </c>
      <c r="P8737">
        <v>179570</v>
      </c>
      <c r="Q8737" s="1">
        <v>37418</v>
      </c>
      <c r="R8737" s="1">
        <v>37468</v>
      </c>
      <c r="S8737" t="s">
        <v>886</v>
      </c>
    </row>
    <row r="8738" spans="1:19" x14ac:dyDescent="0.2">
      <c r="A8738" s="7">
        <v>110050</v>
      </c>
      <c r="B8738" s="3">
        <v>515</v>
      </c>
      <c r="C8738" s="3" t="s">
        <v>76</v>
      </c>
      <c r="D8738" s="2" t="s">
        <v>612</v>
      </c>
      <c r="E8738" s="3">
        <v>21</v>
      </c>
      <c r="F8738" s="17">
        <v>0</v>
      </c>
      <c r="G8738" s="17">
        <v>1</v>
      </c>
      <c r="H8738" s="17">
        <v>0</v>
      </c>
      <c r="I8738" s="7">
        <v>1</v>
      </c>
      <c r="J8738" s="7">
        <v>0</v>
      </c>
      <c r="K8738" s="4">
        <v>119</v>
      </c>
      <c r="L8738" s="5">
        <v>119.3861</v>
      </c>
      <c r="M8738">
        <v>260000</v>
      </c>
      <c r="N8738" s="3">
        <v>1</v>
      </c>
      <c r="O8738" s="50" t="e">
        <f>INDEX([1]Dados!$M$2:$N$26779,MATCH($P8738,[1]Dados!$N$2:$N$26779,),2)</f>
        <v>#N/A</v>
      </c>
      <c r="P8738" s="9">
        <v>181432</v>
      </c>
      <c r="Q8738" s="1">
        <v>37418</v>
      </c>
      <c r="R8738" s="1">
        <v>37462</v>
      </c>
      <c r="S8738" t="s">
        <v>18</v>
      </c>
    </row>
    <row r="8739" spans="1:19" x14ac:dyDescent="0.2">
      <c r="A8739" s="7">
        <v>110050</v>
      </c>
      <c r="B8739" s="3">
        <v>515</v>
      </c>
      <c r="C8739" s="3" t="s">
        <v>76</v>
      </c>
      <c r="D8739" s="2" t="s">
        <v>612</v>
      </c>
      <c r="E8739" s="3">
        <v>21</v>
      </c>
      <c r="F8739" s="17">
        <v>0</v>
      </c>
      <c r="G8739" s="17">
        <v>1</v>
      </c>
      <c r="H8739" s="17">
        <v>0</v>
      </c>
      <c r="I8739" s="7">
        <v>1.1000000000000001</v>
      </c>
      <c r="J8739" s="7">
        <v>11</v>
      </c>
      <c r="K8739" s="4">
        <v>119</v>
      </c>
      <c r="L8739" s="5">
        <v>119.5528</v>
      </c>
      <c r="M8739">
        <v>161252.92000000001</v>
      </c>
      <c r="N8739" s="3">
        <v>1</v>
      </c>
      <c r="O8739" s="50" t="e">
        <f>INDEX([1]Dados!$M$2:$N$26779,MATCH($P8739,[1]Dados!$N$2:$N$26779,),2)</f>
        <v>#N/A</v>
      </c>
      <c r="P8739">
        <v>179451</v>
      </c>
      <c r="Q8739" s="1">
        <v>37418</v>
      </c>
      <c r="R8739" s="1">
        <v>37462</v>
      </c>
      <c r="S8739" t="s">
        <v>1632</v>
      </c>
    </row>
    <row r="8740" spans="1:19" x14ac:dyDescent="0.2">
      <c r="A8740" s="7">
        <v>110050</v>
      </c>
      <c r="B8740" s="3">
        <v>515</v>
      </c>
      <c r="C8740" s="3" t="s">
        <v>76</v>
      </c>
      <c r="D8740" s="2" t="s">
        <v>612</v>
      </c>
      <c r="E8740" s="3">
        <v>21</v>
      </c>
      <c r="F8740" s="17">
        <v>0</v>
      </c>
      <c r="G8740" s="17">
        <v>1</v>
      </c>
      <c r="H8740" s="17">
        <v>0</v>
      </c>
      <c r="I8740" s="7">
        <v>1.2</v>
      </c>
      <c r="J8740" s="7">
        <v>25</v>
      </c>
      <c r="K8740" s="4">
        <v>119</v>
      </c>
      <c r="L8740" s="5">
        <v>119.5528</v>
      </c>
      <c r="M8740">
        <v>161252.92000000001</v>
      </c>
      <c r="N8740" s="3">
        <v>1</v>
      </c>
      <c r="O8740" s="50" t="e">
        <f>INDEX([1]Dados!$M$2:$N$26779,MATCH($P8740,[1]Dados!$N$2:$N$26779,),2)</f>
        <v>#N/A</v>
      </c>
      <c r="P8740">
        <v>179451</v>
      </c>
      <c r="Q8740" s="1">
        <v>37418</v>
      </c>
      <c r="R8740" s="1">
        <v>37462</v>
      </c>
      <c r="S8740" t="s">
        <v>1632</v>
      </c>
    </row>
    <row r="8741" spans="1:19" x14ac:dyDescent="0.2">
      <c r="A8741" s="7">
        <v>110050</v>
      </c>
      <c r="B8741" s="3">
        <v>515</v>
      </c>
      <c r="C8741" s="3" t="s">
        <v>76</v>
      </c>
      <c r="D8741" s="2" t="s">
        <v>612</v>
      </c>
      <c r="E8741" s="3">
        <v>21</v>
      </c>
      <c r="F8741" s="17">
        <v>0</v>
      </c>
      <c r="G8741" s="17">
        <v>1</v>
      </c>
      <c r="H8741" s="17">
        <v>0</v>
      </c>
      <c r="I8741" s="7">
        <v>1.3</v>
      </c>
      <c r="J8741" s="7">
        <v>19</v>
      </c>
      <c r="K8741" s="4">
        <v>119</v>
      </c>
      <c r="L8741" s="5">
        <v>119.5528</v>
      </c>
      <c r="M8741">
        <v>161252.92000000001</v>
      </c>
      <c r="N8741" s="3">
        <v>1</v>
      </c>
      <c r="O8741" s="50" t="e">
        <f>INDEX([1]Dados!$M$2:$N$26779,MATCH($P8741,[1]Dados!$N$2:$N$26779,),2)</f>
        <v>#N/A</v>
      </c>
      <c r="P8741">
        <v>179451</v>
      </c>
      <c r="Q8741" s="1">
        <v>37418</v>
      </c>
      <c r="R8741" s="1">
        <v>37462</v>
      </c>
      <c r="S8741" t="s">
        <v>1632</v>
      </c>
    </row>
    <row r="8742" spans="1:19" x14ac:dyDescent="0.2">
      <c r="A8742" s="7">
        <v>110050</v>
      </c>
      <c r="B8742" s="3">
        <v>515</v>
      </c>
      <c r="C8742" s="3" t="s">
        <v>76</v>
      </c>
      <c r="D8742" s="2" t="s">
        <v>612</v>
      </c>
      <c r="E8742" s="3">
        <v>21</v>
      </c>
      <c r="F8742" s="17">
        <v>0</v>
      </c>
      <c r="G8742" s="17">
        <v>1</v>
      </c>
      <c r="H8742" s="17">
        <v>0</v>
      </c>
      <c r="I8742" s="7">
        <v>1.4</v>
      </c>
      <c r="J8742" s="7">
        <v>11</v>
      </c>
      <c r="K8742" s="4">
        <v>119</v>
      </c>
      <c r="L8742" s="5">
        <v>119.5528</v>
      </c>
      <c r="M8742">
        <v>161252.92000000001</v>
      </c>
      <c r="N8742" s="3">
        <v>1</v>
      </c>
      <c r="O8742" s="50" t="e">
        <f>INDEX([1]Dados!$M$2:$N$26779,MATCH($P8742,[1]Dados!$N$2:$N$26779,),2)</f>
        <v>#N/A</v>
      </c>
      <c r="P8742">
        <v>179451</v>
      </c>
      <c r="Q8742" s="1">
        <v>37418</v>
      </c>
      <c r="R8742" s="1">
        <v>37462</v>
      </c>
      <c r="S8742" t="s">
        <v>1632</v>
      </c>
    </row>
    <row r="8743" spans="1:19" x14ac:dyDescent="0.2">
      <c r="A8743" s="7">
        <v>110050</v>
      </c>
      <c r="B8743" s="3">
        <v>515</v>
      </c>
      <c r="C8743" s="3" t="s">
        <v>76</v>
      </c>
      <c r="D8743" s="2" t="s">
        <v>612</v>
      </c>
      <c r="E8743" s="3">
        <v>21</v>
      </c>
      <c r="F8743" s="17">
        <v>0</v>
      </c>
      <c r="G8743" s="17">
        <v>1</v>
      </c>
      <c r="H8743" s="17">
        <v>0</v>
      </c>
      <c r="I8743" s="7">
        <v>2.1</v>
      </c>
      <c r="J8743" s="7">
        <v>25</v>
      </c>
      <c r="K8743" s="4">
        <v>1203</v>
      </c>
      <c r="L8743" s="5">
        <v>1203.0829000000001</v>
      </c>
      <c r="M8743">
        <v>73361.7</v>
      </c>
      <c r="N8743" s="3">
        <v>1</v>
      </c>
      <c r="O8743" s="50" t="e">
        <f>INDEX([1]Dados!$M$2:$N$26779,MATCH($P8743,[1]Dados!$N$2:$N$26779,),2)</f>
        <v>#N/A</v>
      </c>
      <c r="P8743">
        <v>179520</v>
      </c>
      <c r="Q8743" s="1">
        <v>37418</v>
      </c>
      <c r="R8743" s="1">
        <v>37462</v>
      </c>
      <c r="S8743" t="s">
        <v>1513</v>
      </c>
    </row>
    <row r="8744" spans="1:19" x14ac:dyDescent="0.2">
      <c r="A8744" s="7">
        <v>110050</v>
      </c>
      <c r="B8744" s="3">
        <v>515</v>
      </c>
      <c r="C8744" s="3" t="s">
        <v>76</v>
      </c>
      <c r="D8744" s="2" t="s">
        <v>612</v>
      </c>
      <c r="E8744" s="3">
        <v>21</v>
      </c>
      <c r="F8744" s="17">
        <v>0</v>
      </c>
      <c r="G8744" s="17">
        <v>1</v>
      </c>
      <c r="H8744" s="17">
        <v>0</v>
      </c>
      <c r="I8744" s="7">
        <v>3.1</v>
      </c>
      <c r="J8744" s="7">
        <v>20</v>
      </c>
      <c r="K8744" s="4">
        <v>1214</v>
      </c>
      <c r="L8744" s="5">
        <v>1214.0587</v>
      </c>
      <c r="M8744">
        <v>220526.88</v>
      </c>
      <c r="N8744" s="3">
        <v>1</v>
      </c>
      <c r="O8744" s="50" t="e">
        <f>INDEX([1]Dados!$M$2:$N$26779,MATCH($P8744,[1]Dados!$N$2:$N$26779,),2)</f>
        <v>#N/A</v>
      </c>
      <c r="P8744">
        <v>179908</v>
      </c>
      <c r="Q8744" s="1">
        <v>37418</v>
      </c>
      <c r="R8744" s="1">
        <v>37462</v>
      </c>
      <c r="S8744" t="s">
        <v>914</v>
      </c>
    </row>
    <row r="8745" spans="1:19" x14ac:dyDescent="0.2">
      <c r="A8745" s="7">
        <v>110050</v>
      </c>
      <c r="B8745" s="3">
        <v>515</v>
      </c>
      <c r="C8745" s="3" t="s">
        <v>76</v>
      </c>
      <c r="D8745" s="2" t="s">
        <v>612</v>
      </c>
      <c r="E8745" s="3">
        <v>21</v>
      </c>
      <c r="F8745" s="17">
        <v>0</v>
      </c>
      <c r="G8745" s="17">
        <v>1</v>
      </c>
      <c r="H8745" s="17">
        <v>0</v>
      </c>
      <c r="I8745" s="7">
        <v>3.2</v>
      </c>
      <c r="J8745" s="7">
        <v>25</v>
      </c>
      <c r="K8745" s="4">
        <v>1214</v>
      </c>
      <c r="L8745" s="5">
        <v>1214.0587</v>
      </c>
      <c r="M8745">
        <v>220526.88</v>
      </c>
      <c r="N8745" s="3">
        <v>1</v>
      </c>
      <c r="O8745" s="50" t="e">
        <f>INDEX([1]Dados!$M$2:$N$26779,MATCH($P8745,[1]Dados!$N$2:$N$26779,),2)</f>
        <v>#N/A</v>
      </c>
      <c r="P8745">
        <v>179908</v>
      </c>
      <c r="Q8745" s="1">
        <v>37418</v>
      </c>
      <c r="R8745" s="1">
        <v>37462</v>
      </c>
      <c r="S8745" t="s">
        <v>914</v>
      </c>
    </row>
    <row r="8746" spans="1:19" x14ac:dyDescent="0.2">
      <c r="A8746" s="7">
        <v>110050</v>
      </c>
      <c r="B8746" s="3">
        <v>515</v>
      </c>
      <c r="C8746" s="3" t="s">
        <v>76</v>
      </c>
      <c r="D8746" s="2" t="s">
        <v>612</v>
      </c>
      <c r="E8746" s="3">
        <v>21</v>
      </c>
      <c r="F8746" s="17">
        <v>0</v>
      </c>
      <c r="G8746" s="17">
        <v>1</v>
      </c>
      <c r="H8746" s="17">
        <v>0</v>
      </c>
      <c r="I8746" s="7">
        <v>3.3</v>
      </c>
      <c r="J8746" s="7">
        <v>11</v>
      </c>
      <c r="K8746" s="4">
        <v>1214</v>
      </c>
      <c r="L8746" s="5">
        <v>1214.0587</v>
      </c>
      <c r="M8746">
        <v>220526.88</v>
      </c>
      <c r="N8746" s="3">
        <v>1</v>
      </c>
      <c r="O8746" s="50" t="e">
        <f>INDEX([1]Dados!$M$2:$N$26779,MATCH($P8746,[1]Dados!$N$2:$N$26779,),2)</f>
        <v>#N/A</v>
      </c>
      <c r="P8746">
        <v>179908</v>
      </c>
      <c r="Q8746" s="1">
        <v>37418</v>
      </c>
      <c r="R8746" s="1">
        <v>37462</v>
      </c>
      <c r="S8746" t="s">
        <v>914</v>
      </c>
    </row>
    <row r="8747" spans="1:19" x14ac:dyDescent="0.2">
      <c r="A8747" s="7">
        <v>110050</v>
      </c>
      <c r="B8747" s="3">
        <v>515</v>
      </c>
      <c r="C8747" s="3" t="s">
        <v>76</v>
      </c>
      <c r="D8747" s="2" t="s">
        <v>612</v>
      </c>
      <c r="E8747" s="3">
        <v>21</v>
      </c>
      <c r="F8747" s="17">
        <v>0</v>
      </c>
      <c r="G8747" s="17">
        <v>1</v>
      </c>
      <c r="H8747" s="17">
        <v>0</v>
      </c>
      <c r="I8747" s="7">
        <v>3.4</v>
      </c>
      <c r="J8747" s="7">
        <v>24</v>
      </c>
      <c r="K8747" s="4">
        <v>1214</v>
      </c>
      <c r="L8747" s="5">
        <v>1214.0589</v>
      </c>
      <c r="M8747" t="s">
        <v>2134</v>
      </c>
      <c r="N8747" s="3">
        <v>1</v>
      </c>
      <c r="O8747" s="50" t="e">
        <f>INDEX([1]Dados!$M$2:$N$26779,MATCH($P8747,[1]Dados!$N$2:$N$26779,),2)</f>
        <v>#N/A</v>
      </c>
      <c r="P8747">
        <v>181098</v>
      </c>
      <c r="Q8747" s="1">
        <v>37418</v>
      </c>
      <c r="R8747" s="1">
        <v>37462</v>
      </c>
      <c r="S8747" t="s">
        <v>1485</v>
      </c>
    </row>
    <row r="8748" spans="1:19" x14ac:dyDescent="0.2">
      <c r="A8748" s="7">
        <v>110050</v>
      </c>
      <c r="B8748" s="3">
        <v>515</v>
      </c>
      <c r="C8748" s="3" t="s">
        <v>76</v>
      </c>
      <c r="D8748" s="2" t="s">
        <v>612</v>
      </c>
      <c r="E8748" s="3">
        <v>21</v>
      </c>
      <c r="F8748" s="17">
        <v>0</v>
      </c>
      <c r="G8748" s="17">
        <v>1</v>
      </c>
      <c r="H8748" s="17">
        <v>0</v>
      </c>
      <c r="I8748" s="7">
        <v>3.5</v>
      </c>
      <c r="J8748" s="7">
        <v>20</v>
      </c>
      <c r="K8748" s="4">
        <v>1214</v>
      </c>
      <c r="L8748" s="5">
        <v>1214.0589</v>
      </c>
      <c r="M8748" t="s">
        <v>2134</v>
      </c>
      <c r="N8748" s="3">
        <v>1</v>
      </c>
      <c r="O8748" s="50" t="e">
        <f>INDEX([1]Dados!$M$2:$N$26779,MATCH($P8748,[1]Dados!$N$2:$N$26779,),2)</f>
        <v>#N/A</v>
      </c>
      <c r="P8748">
        <v>181098</v>
      </c>
      <c r="Q8748" s="1">
        <v>37418</v>
      </c>
      <c r="R8748" s="1">
        <v>37462</v>
      </c>
      <c r="S8748" t="s">
        <v>1485</v>
      </c>
    </row>
    <row r="8749" spans="1:19" x14ac:dyDescent="0.2">
      <c r="A8749" s="7">
        <v>110050</v>
      </c>
      <c r="B8749" s="3">
        <v>515</v>
      </c>
      <c r="C8749" s="3" t="s">
        <v>76</v>
      </c>
      <c r="D8749" s="2" t="s">
        <v>612</v>
      </c>
      <c r="E8749" s="3">
        <v>21</v>
      </c>
      <c r="F8749" s="17">
        <v>0</v>
      </c>
      <c r="G8749" s="17">
        <v>1</v>
      </c>
      <c r="H8749" s="17">
        <v>0</v>
      </c>
      <c r="I8749" s="7">
        <v>3.6</v>
      </c>
      <c r="J8749" s="7">
        <v>18</v>
      </c>
      <c r="K8749" s="4">
        <v>1214</v>
      </c>
      <c r="L8749" s="5">
        <v>1214.0589</v>
      </c>
      <c r="M8749" t="s">
        <v>2134</v>
      </c>
      <c r="N8749" s="3">
        <v>1</v>
      </c>
      <c r="O8749" s="50" t="e">
        <f>INDEX([1]Dados!$M$2:$N$26779,MATCH($P8749,[1]Dados!$N$2:$N$26779,),2)</f>
        <v>#N/A</v>
      </c>
      <c r="P8749">
        <v>181098</v>
      </c>
      <c r="Q8749" s="1">
        <v>37418</v>
      </c>
      <c r="R8749" s="1">
        <v>37462</v>
      </c>
      <c r="S8749" t="s">
        <v>1485</v>
      </c>
    </row>
    <row r="8750" spans="1:19" x14ac:dyDescent="0.2">
      <c r="A8750" s="7">
        <v>110050</v>
      </c>
      <c r="B8750" s="3">
        <v>515</v>
      </c>
      <c r="C8750" s="3" t="s">
        <v>76</v>
      </c>
      <c r="D8750" s="2" t="s">
        <v>612</v>
      </c>
      <c r="E8750" s="3">
        <v>21</v>
      </c>
      <c r="F8750" s="17">
        <v>0</v>
      </c>
      <c r="G8750" s="17">
        <v>1</v>
      </c>
      <c r="H8750" s="17">
        <v>0</v>
      </c>
      <c r="I8750" s="7">
        <v>3.7</v>
      </c>
      <c r="J8750" s="7">
        <v>23</v>
      </c>
      <c r="K8750" s="4">
        <v>1214</v>
      </c>
      <c r="L8750" s="5">
        <v>1214.0589</v>
      </c>
      <c r="M8750" t="s">
        <v>2134</v>
      </c>
      <c r="N8750" s="3">
        <v>1</v>
      </c>
      <c r="O8750" s="50" t="e">
        <f>INDEX([1]Dados!$M$2:$N$26779,MATCH($P8750,[1]Dados!$N$2:$N$26779,),2)</f>
        <v>#N/A</v>
      </c>
      <c r="P8750">
        <v>181098</v>
      </c>
      <c r="Q8750" s="1">
        <v>37418</v>
      </c>
      <c r="R8750" s="1">
        <v>37462</v>
      </c>
      <c r="S8750" t="s">
        <v>1485</v>
      </c>
    </row>
    <row r="8751" spans="1:19" x14ac:dyDescent="0.2">
      <c r="A8751" s="7">
        <v>110050</v>
      </c>
      <c r="B8751" s="3">
        <v>515</v>
      </c>
      <c r="C8751" s="3" t="s">
        <v>76</v>
      </c>
      <c r="D8751" s="2" t="s">
        <v>612</v>
      </c>
      <c r="E8751" s="3">
        <v>21</v>
      </c>
      <c r="F8751" s="17">
        <v>0</v>
      </c>
      <c r="G8751" s="17">
        <v>1</v>
      </c>
      <c r="H8751" s="17">
        <v>0</v>
      </c>
      <c r="I8751" s="7">
        <v>3.8</v>
      </c>
      <c r="J8751" s="7">
        <v>25</v>
      </c>
      <c r="K8751" s="4">
        <v>1214</v>
      </c>
      <c r="L8751" s="5">
        <v>1214.0589</v>
      </c>
      <c r="M8751" t="s">
        <v>2134</v>
      </c>
      <c r="N8751" s="3">
        <v>1</v>
      </c>
      <c r="O8751" s="50" t="e">
        <f>INDEX([1]Dados!$M$2:$N$26779,MATCH($P8751,[1]Dados!$N$2:$N$26779,),2)</f>
        <v>#N/A</v>
      </c>
      <c r="P8751">
        <v>181098</v>
      </c>
      <c r="Q8751" s="1">
        <v>37418</v>
      </c>
      <c r="R8751" s="1">
        <v>37462</v>
      </c>
      <c r="S8751" t="s">
        <v>1485</v>
      </c>
    </row>
    <row r="8752" spans="1:19" x14ac:dyDescent="0.2">
      <c r="A8752" s="7">
        <v>110050</v>
      </c>
      <c r="B8752" s="3">
        <v>515</v>
      </c>
      <c r="C8752" s="3" t="s">
        <v>76</v>
      </c>
      <c r="D8752" s="2" t="s">
        <v>612</v>
      </c>
      <c r="E8752" s="3">
        <v>21</v>
      </c>
      <c r="F8752" s="17">
        <v>0</v>
      </c>
      <c r="G8752" s="17">
        <v>1</v>
      </c>
      <c r="H8752" s="17">
        <v>0</v>
      </c>
      <c r="I8752" s="7">
        <v>3.1</v>
      </c>
      <c r="J8752" s="7">
        <v>20</v>
      </c>
      <c r="K8752" s="4">
        <v>1214</v>
      </c>
      <c r="L8752" s="5">
        <v>1214.8580999999999</v>
      </c>
      <c r="M8752">
        <v>67473.36</v>
      </c>
      <c r="N8752" s="3">
        <v>1</v>
      </c>
      <c r="O8752" s="50" t="e">
        <f>INDEX([1]Dados!$M$2:$N$26779,MATCH($P8752,[1]Dados!$N$2:$N$26779,),2)</f>
        <v>#N/A</v>
      </c>
      <c r="P8752">
        <v>179785</v>
      </c>
      <c r="Q8752" s="1">
        <v>37418</v>
      </c>
      <c r="R8752" s="1">
        <v>37462</v>
      </c>
      <c r="S8752" t="s">
        <v>887</v>
      </c>
    </row>
    <row r="8753" spans="1:19" x14ac:dyDescent="0.2">
      <c r="A8753" s="7">
        <v>110050</v>
      </c>
      <c r="B8753" s="3">
        <v>515</v>
      </c>
      <c r="C8753" s="3" t="s">
        <v>76</v>
      </c>
      <c r="D8753" s="2" t="s">
        <v>612</v>
      </c>
      <c r="E8753" s="3">
        <v>21</v>
      </c>
      <c r="F8753" s="17">
        <v>0</v>
      </c>
      <c r="G8753" s="17">
        <v>1</v>
      </c>
      <c r="H8753" s="17">
        <v>0</v>
      </c>
      <c r="I8753" s="7">
        <v>3.9</v>
      </c>
      <c r="J8753" s="7">
        <v>25</v>
      </c>
      <c r="K8753" s="4">
        <v>1214</v>
      </c>
      <c r="L8753" s="5">
        <v>1214.8580999999999</v>
      </c>
      <c r="M8753">
        <v>67473.36</v>
      </c>
      <c r="N8753" s="3">
        <v>1</v>
      </c>
      <c r="O8753" s="50" t="e">
        <f>INDEX([1]Dados!$M$2:$N$26779,MATCH($P8753,[1]Dados!$N$2:$N$26779,),2)</f>
        <v>#N/A</v>
      </c>
      <c r="P8753">
        <v>179785</v>
      </c>
      <c r="Q8753" s="1">
        <v>37418</v>
      </c>
      <c r="R8753" s="1">
        <v>37462</v>
      </c>
      <c r="S8753" t="s">
        <v>887</v>
      </c>
    </row>
    <row r="8754" spans="1:19" x14ac:dyDescent="0.2">
      <c r="A8754" s="7">
        <v>110050</v>
      </c>
      <c r="B8754" s="3">
        <v>515</v>
      </c>
      <c r="C8754" s="3" t="s">
        <v>76</v>
      </c>
      <c r="D8754" s="2" t="s">
        <v>612</v>
      </c>
      <c r="E8754" s="3">
        <v>21</v>
      </c>
      <c r="F8754" s="17">
        <v>0</v>
      </c>
      <c r="G8754" s="17">
        <v>1</v>
      </c>
      <c r="H8754" s="17">
        <v>0</v>
      </c>
      <c r="I8754" s="7">
        <v>3.11</v>
      </c>
      <c r="J8754" s="7">
        <v>7</v>
      </c>
      <c r="K8754" s="4">
        <v>1214</v>
      </c>
      <c r="L8754" s="5">
        <v>1214.8580999999999</v>
      </c>
      <c r="M8754">
        <v>88000</v>
      </c>
      <c r="N8754" s="3">
        <v>1</v>
      </c>
      <c r="O8754" s="50" t="e">
        <f>INDEX([1]Dados!$M$2:$N$26779,MATCH($P8754,[1]Dados!$N$2:$N$26779,),2)</f>
        <v>#N/A</v>
      </c>
      <c r="P8754">
        <v>179786</v>
      </c>
      <c r="Q8754" s="1">
        <v>37418</v>
      </c>
      <c r="R8754" s="1">
        <v>37462</v>
      </c>
      <c r="S8754" t="s">
        <v>887</v>
      </c>
    </row>
    <row r="8755" spans="1:19" x14ac:dyDescent="0.2">
      <c r="A8755" s="7">
        <v>110050</v>
      </c>
      <c r="B8755" s="3">
        <v>515</v>
      </c>
      <c r="C8755" s="3" t="s">
        <v>76</v>
      </c>
      <c r="D8755" s="2" t="s">
        <v>612</v>
      </c>
      <c r="E8755" s="3">
        <v>21</v>
      </c>
      <c r="F8755" s="17">
        <v>0</v>
      </c>
      <c r="G8755" s="17">
        <v>1</v>
      </c>
      <c r="H8755" s="17">
        <v>0</v>
      </c>
      <c r="I8755" s="7">
        <v>3.12</v>
      </c>
      <c r="J8755" s="7">
        <v>10</v>
      </c>
      <c r="K8755" s="4">
        <v>1214</v>
      </c>
      <c r="L8755" s="5">
        <v>1214.8580999999999</v>
      </c>
      <c r="M8755">
        <v>44000</v>
      </c>
      <c r="N8755" s="3">
        <v>1</v>
      </c>
      <c r="O8755" s="50" t="e">
        <f>INDEX([1]Dados!$M$2:$N$26779,MATCH($P8755,[1]Dados!$N$2:$N$26779,),2)</f>
        <v>#N/A</v>
      </c>
      <c r="P8755">
        <v>179787</v>
      </c>
      <c r="Q8755" s="1">
        <v>37418</v>
      </c>
      <c r="R8755" s="1">
        <v>37462</v>
      </c>
      <c r="S8755" t="s">
        <v>887</v>
      </c>
    </row>
    <row r="8756" spans="1:19" x14ac:dyDescent="0.2">
      <c r="A8756" s="7">
        <v>110050</v>
      </c>
      <c r="B8756" s="3">
        <v>515</v>
      </c>
      <c r="C8756" s="3" t="s">
        <v>76</v>
      </c>
      <c r="D8756" s="2" t="s">
        <v>612</v>
      </c>
      <c r="E8756" s="3">
        <v>21</v>
      </c>
      <c r="F8756" s="17">
        <v>0</v>
      </c>
      <c r="G8756" s="17">
        <v>1</v>
      </c>
      <c r="H8756" s="17">
        <v>0</v>
      </c>
      <c r="I8756" s="7">
        <v>3.13</v>
      </c>
      <c r="J8756" s="7">
        <v>7</v>
      </c>
      <c r="K8756" s="4">
        <v>1214</v>
      </c>
      <c r="L8756" s="5">
        <v>1214.8580999999999</v>
      </c>
      <c r="M8756">
        <v>44000</v>
      </c>
      <c r="N8756" s="3">
        <v>1</v>
      </c>
      <c r="O8756" s="50" t="e">
        <f>INDEX([1]Dados!$M$2:$N$26779,MATCH($P8756,[1]Dados!$N$2:$N$26779,),2)</f>
        <v>#N/A</v>
      </c>
      <c r="P8756">
        <v>179787</v>
      </c>
      <c r="Q8756" s="1">
        <v>37418</v>
      </c>
      <c r="R8756" s="1">
        <v>37462</v>
      </c>
      <c r="S8756" t="s">
        <v>887</v>
      </c>
    </row>
    <row r="8757" spans="1:19" x14ac:dyDescent="0.2">
      <c r="A8757" s="7">
        <v>110050</v>
      </c>
      <c r="B8757" s="3">
        <v>515</v>
      </c>
      <c r="C8757" s="3" t="s">
        <v>76</v>
      </c>
      <c r="D8757" s="2" t="s">
        <v>612</v>
      </c>
      <c r="E8757" s="3">
        <v>21</v>
      </c>
      <c r="F8757" s="17">
        <v>0</v>
      </c>
      <c r="G8757" s="17">
        <v>1</v>
      </c>
      <c r="H8757" s="17">
        <v>0</v>
      </c>
      <c r="I8757" s="7">
        <v>3.14</v>
      </c>
      <c r="J8757" s="7">
        <v>13</v>
      </c>
      <c r="K8757" s="4">
        <v>1214</v>
      </c>
      <c r="L8757" s="5">
        <v>1214.8580999999999</v>
      </c>
      <c r="M8757">
        <v>44000</v>
      </c>
      <c r="N8757" s="3">
        <v>1</v>
      </c>
      <c r="O8757" s="50" t="e">
        <f>INDEX([1]Dados!$M$2:$N$26779,MATCH($P8757,[1]Dados!$N$2:$N$26779,),2)</f>
        <v>#N/A</v>
      </c>
      <c r="P8757">
        <v>179787</v>
      </c>
      <c r="Q8757" s="1">
        <v>37418</v>
      </c>
      <c r="R8757" s="1">
        <v>37462</v>
      </c>
      <c r="S8757" t="s">
        <v>887</v>
      </c>
    </row>
    <row r="8758" spans="1:19" x14ac:dyDescent="0.2">
      <c r="A8758" s="7">
        <v>110050</v>
      </c>
      <c r="B8758" s="3">
        <v>515</v>
      </c>
      <c r="C8758" s="3" t="s">
        <v>76</v>
      </c>
      <c r="D8758" s="2" t="s">
        <v>612</v>
      </c>
      <c r="E8758" s="3">
        <v>21</v>
      </c>
      <c r="F8758" s="17">
        <v>0</v>
      </c>
      <c r="G8758" s="17">
        <v>1</v>
      </c>
      <c r="H8758" s="17">
        <v>0</v>
      </c>
      <c r="I8758" s="7">
        <v>3.15</v>
      </c>
      <c r="J8758" s="7">
        <v>15</v>
      </c>
      <c r="K8758" s="4">
        <v>1214</v>
      </c>
      <c r="L8758" s="5">
        <v>1214.8580999999999</v>
      </c>
      <c r="M8758">
        <v>369600</v>
      </c>
      <c r="N8758" s="3">
        <v>1</v>
      </c>
      <c r="O8758" s="50" t="e">
        <f>INDEX([1]Dados!$M$2:$N$26779,MATCH($P8758,[1]Dados!$N$2:$N$26779,),2)</f>
        <v>#N/A</v>
      </c>
      <c r="P8758">
        <v>179788</v>
      </c>
      <c r="Q8758" s="1">
        <v>37418</v>
      </c>
      <c r="R8758" s="1">
        <v>37462</v>
      </c>
      <c r="S8758" t="s">
        <v>960</v>
      </c>
    </row>
    <row r="8759" spans="1:19" x14ac:dyDescent="0.2">
      <c r="A8759" s="7">
        <v>110050</v>
      </c>
      <c r="B8759" s="3">
        <v>515</v>
      </c>
      <c r="C8759" s="3" t="s">
        <v>76</v>
      </c>
      <c r="D8759" s="2" t="s">
        <v>612</v>
      </c>
      <c r="E8759" s="3">
        <v>21</v>
      </c>
      <c r="F8759" s="17">
        <v>0</v>
      </c>
      <c r="G8759" s="17">
        <v>1</v>
      </c>
      <c r="H8759" s="17">
        <v>0</v>
      </c>
      <c r="I8759" s="7">
        <v>3.16</v>
      </c>
      <c r="J8759" s="7">
        <v>19</v>
      </c>
      <c r="K8759" s="4">
        <v>1214</v>
      </c>
      <c r="L8759" s="5">
        <v>1214.8580999999999</v>
      </c>
      <c r="M8759">
        <v>369600</v>
      </c>
      <c r="N8759" s="3">
        <v>1</v>
      </c>
      <c r="O8759" s="50" t="e">
        <f>INDEX([1]Dados!$M$2:$N$26779,MATCH($P8759,[1]Dados!$N$2:$N$26779,),2)</f>
        <v>#N/A</v>
      </c>
      <c r="P8759">
        <v>179788</v>
      </c>
      <c r="Q8759" s="1">
        <v>37418</v>
      </c>
      <c r="R8759" s="1">
        <v>37462</v>
      </c>
      <c r="S8759" t="s">
        <v>960</v>
      </c>
    </row>
    <row r="8760" spans="1:19" x14ac:dyDescent="0.2">
      <c r="A8760" s="7">
        <v>110050</v>
      </c>
      <c r="B8760" s="3">
        <v>515</v>
      </c>
      <c r="C8760" s="3" t="s">
        <v>76</v>
      </c>
      <c r="D8760" s="2" t="s">
        <v>612</v>
      </c>
      <c r="E8760" s="3">
        <v>21</v>
      </c>
      <c r="F8760" s="17">
        <v>0</v>
      </c>
      <c r="G8760" s="17">
        <v>1</v>
      </c>
      <c r="H8760" s="17">
        <v>0</v>
      </c>
      <c r="I8760" s="7">
        <v>3.17</v>
      </c>
      <c r="J8760" s="7">
        <v>25</v>
      </c>
      <c r="K8760" s="4">
        <v>1214</v>
      </c>
      <c r="L8760" s="5">
        <v>1214.8580999999999</v>
      </c>
      <c r="M8760">
        <v>369600</v>
      </c>
      <c r="N8760" s="3">
        <v>1</v>
      </c>
      <c r="O8760" s="50" t="e">
        <f>INDEX([1]Dados!$M$2:$N$26779,MATCH($P8760,[1]Dados!$N$2:$N$26779,),2)</f>
        <v>#N/A</v>
      </c>
      <c r="P8760">
        <v>179788</v>
      </c>
      <c r="Q8760" s="1">
        <v>37418</v>
      </c>
      <c r="R8760" s="1">
        <v>37462</v>
      </c>
      <c r="S8760" t="s">
        <v>960</v>
      </c>
    </row>
    <row r="8761" spans="1:19" x14ac:dyDescent="0.2">
      <c r="A8761" s="7">
        <v>110050</v>
      </c>
      <c r="B8761" s="3">
        <v>515</v>
      </c>
      <c r="C8761" s="3" t="s">
        <v>76</v>
      </c>
      <c r="D8761" s="2" t="s">
        <v>612</v>
      </c>
      <c r="E8761" s="3">
        <v>21</v>
      </c>
      <c r="F8761" s="17">
        <v>0</v>
      </c>
      <c r="G8761" s="17">
        <v>1</v>
      </c>
      <c r="H8761" s="17">
        <v>0</v>
      </c>
      <c r="I8761" s="7">
        <v>3.18</v>
      </c>
      <c r="J8761" s="7">
        <v>4</v>
      </c>
      <c r="K8761" s="4">
        <v>1214</v>
      </c>
      <c r="L8761" s="5">
        <v>1214.8580999999999</v>
      </c>
      <c r="M8761">
        <v>369600</v>
      </c>
      <c r="N8761" s="3">
        <v>1</v>
      </c>
      <c r="O8761" s="50" t="e">
        <f>INDEX([1]Dados!$M$2:$N$26779,MATCH($P8761,[1]Dados!$N$2:$N$26779,),2)</f>
        <v>#N/A</v>
      </c>
      <c r="P8761">
        <v>179788</v>
      </c>
      <c r="Q8761" s="1">
        <v>37418</v>
      </c>
      <c r="R8761" s="1">
        <v>37462</v>
      </c>
      <c r="S8761" t="s">
        <v>960</v>
      </c>
    </row>
    <row r="8762" spans="1:19" x14ac:dyDescent="0.2">
      <c r="A8762" s="7">
        <v>110050</v>
      </c>
      <c r="B8762" s="3">
        <v>515</v>
      </c>
      <c r="C8762" s="3" t="s">
        <v>76</v>
      </c>
      <c r="D8762" s="2" t="s">
        <v>612</v>
      </c>
      <c r="E8762" s="3">
        <v>21</v>
      </c>
      <c r="F8762" s="17">
        <v>0</v>
      </c>
      <c r="G8762" s="17">
        <v>1</v>
      </c>
      <c r="H8762" s="17">
        <v>0</v>
      </c>
      <c r="I8762" s="7">
        <v>3.19</v>
      </c>
      <c r="J8762" s="7">
        <v>25</v>
      </c>
      <c r="K8762" s="4">
        <v>1214</v>
      </c>
      <c r="L8762" s="5">
        <v>1214.8580999999999</v>
      </c>
      <c r="M8762">
        <v>369600</v>
      </c>
      <c r="N8762" s="3">
        <v>1</v>
      </c>
      <c r="O8762" s="50" t="e">
        <f>INDEX([1]Dados!$M$2:$N$26779,MATCH($P8762,[1]Dados!$N$2:$N$26779,),2)</f>
        <v>#N/A</v>
      </c>
      <c r="P8762">
        <v>179788</v>
      </c>
      <c r="Q8762" s="1">
        <v>37418</v>
      </c>
      <c r="R8762" s="1">
        <v>37462</v>
      </c>
      <c r="S8762" t="s">
        <v>960</v>
      </c>
    </row>
    <row r="8763" spans="1:19" x14ac:dyDescent="0.2">
      <c r="A8763" s="7">
        <v>110050</v>
      </c>
      <c r="B8763" s="3">
        <v>515</v>
      </c>
      <c r="C8763" s="3" t="s">
        <v>76</v>
      </c>
      <c r="D8763" s="2" t="s">
        <v>612</v>
      </c>
      <c r="E8763" s="3">
        <v>21</v>
      </c>
      <c r="F8763" s="17">
        <v>0</v>
      </c>
      <c r="G8763" s="17">
        <v>1</v>
      </c>
      <c r="H8763" s="17">
        <v>0</v>
      </c>
      <c r="I8763" s="7">
        <v>3.2</v>
      </c>
      <c r="J8763" s="7">
        <v>20</v>
      </c>
      <c r="K8763" s="4">
        <v>1214</v>
      </c>
      <c r="L8763" s="5">
        <v>1214.8580999999999</v>
      </c>
      <c r="M8763">
        <v>369600</v>
      </c>
      <c r="N8763" s="3">
        <v>1</v>
      </c>
      <c r="O8763" s="50" t="e">
        <f>INDEX([1]Dados!$M$2:$N$26779,MATCH($P8763,[1]Dados!$N$2:$N$26779,),2)</f>
        <v>#N/A</v>
      </c>
      <c r="P8763">
        <v>179788</v>
      </c>
      <c r="Q8763" s="1">
        <v>37418</v>
      </c>
      <c r="R8763" s="1">
        <v>37462</v>
      </c>
      <c r="S8763" t="s">
        <v>960</v>
      </c>
    </row>
    <row r="8764" spans="1:19" x14ac:dyDescent="0.2">
      <c r="A8764" s="7">
        <v>110050</v>
      </c>
      <c r="B8764" s="3">
        <v>515</v>
      </c>
      <c r="C8764" s="3" t="s">
        <v>76</v>
      </c>
      <c r="D8764" s="2" t="s">
        <v>612</v>
      </c>
      <c r="E8764" s="3">
        <v>21</v>
      </c>
      <c r="F8764" s="17">
        <v>0</v>
      </c>
      <c r="G8764" s="17">
        <v>1</v>
      </c>
      <c r="H8764" s="17">
        <v>0</v>
      </c>
      <c r="I8764" s="7">
        <v>3.21</v>
      </c>
      <c r="J8764" s="7">
        <v>19</v>
      </c>
      <c r="K8764" s="4">
        <v>1214</v>
      </c>
      <c r="L8764" s="5">
        <v>1214.8580999999999</v>
      </c>
      <c r="M8764">
        <v>369600</v>
      </c>
      <c r="N8764" s="3">
        <v>1</v>
      </c>
      <c r="O8764" s="50" t="e">
        <f>INDEX([1]Dados!$M$2:$N$26779,MATCH($P8764,[1]Dados!$N$2:$N$26779,),2)</f>
        <v>#N/A</v>
      </c>
      <c r="P8764">
        <v>179788</v>
      </c>
      <c r="Q8764" s="1">
        <v>37418</v>
      </c>
      <c r="R8764" s="1">
        <v>37462</v>
      </c>
      <c r="S8764" t="s">
        <v>960</v>
      </c>
    </row>
    <row r="8765" spans="1:19" x14ac:dyDescent="0.2">
      <c r="A8765" s="7">
        <v>110050</v>
      </c>
      <c r="B8765" s="3">
        <v>515</v>
      </c>
      <c r="C8765" s="3" t="s">
        <v>76</v>
      </c>
      <c r="D8765" s="2" t="s">
        <v>612</v>
      </c>
      <c r="E8765" s="3">
        <v>21</v>
      </c>
      <c r="F8765" s="17">
        <v>0</v>
      </c>
      <c r="G8765" s="17">
        <v>1</v>
      </c>
      <c r="H8765" s="17">
        <v>0</v>
      </c>
      <c r="I8765" s="7">
        <v>3.22</v>
      </c>
      <c r="J8765" s="7">
        <v>15</v>
      </c>
      <c r="K8765" s="4">
        <v>1214</v>
      </c>
      <c r="L8765" s="5">
        <v>1214.8580999999999</v>
      </c>
      <c r="M8765">
        <v>386885.8</v>
      </c>
      <c r="N8765" s="3">
        <v>1</v>
      </c>
      <c r="O8765" s="50" t="e">
        <f>INDEX([1]Dados!$M$2:$N$26779,MATCH($P8765,[1]Dados!$N$2:$N$26779,),2)</f>
        <v>#N/A</v>
      </c>
      <c r="P8765">
        <v>179789</v>
      </c>
      <c r="Q8765" s="1">
        <v>37418</v>
      </c>
      <c r="R8765" s="1">
        <v>37462</v>
      </c>
      <c r="S8765" t="s">
        <v>960</v>
      </c>
    </row>
    <row r="8766" spans="1:19" x14ac:dyDescent="0.2">
      <c r="A8766" s="7">
        <v>110050</v>
      </c>
      <c r="B8766" s="3">
        <v>515</v>
      </c>
      <c r="C8766" s="3" t="s">
        <v>76</v>
      </c>
      <c r="D8766" s="2" t="s">
        <v>612</v>
      </c>
      <c r="E8766" s="3">
        <v>21</v>
      </c>
      <c r="F8766" s="17">
        <v>0</v>
      </c>
      <c r="G8766" s="17">
        <v>1</v>
      </c>
      <c r="H8766" s="17">
        <v>0</v>
      </c>
      <c r="I8766" s="7">
        <v>3.23</v>
      </c>
      <c r="J8766" s="7">
        <v>19</v>
      </c>
      <c r="K8766" s="4">
        <v>1214</v>
      </c>
      <c r="L8766" s="5">
        <v>1214.8580999999999</v>
      </c>
      <c r="M8766">
        <v>386885.8</v>
      </c>
      <c r="N8766" s="3">
        <v>1</v>
      </c>
      <c r="O8766" s="50" t="e">
        <f>INDEX([1]Dados!$M$2:$N$26779,MATCH($P8766,[1]Dados!$N$2:$N$26779,),2)</f>
        <v>#N/A</v>
      </c>
      <c r="P8766">
        <v>179789</v>
      </c>
      <c r="Q8766" s="1">
        <v>37418</v>
      </c>
      <c r="R8766" s="1">
        <v>37462</v>
      </c>
      <c r="S8766" t="s">
        <v>960</v>
      </c>
    </row>
    <row r="8767" spans="1:19" x14ac:dyDescent="0.2">
      <c r="A8767" s="7">
        <v>110050</v>
      </c>
      <c r="B8767" s="3">
        <v>515</v>
      </c>
      <c r="C8767" s="3" t="s">
        <v>76</v>
      </c>
      <c r="D8767" s="2" t="s">
        <v>612</v>
      </c>
      <c r="E8767" s="3">
        <v>21</v>
      </c>
      <c r="F8767" s="17">
        <v>0</v>
      </c>
      <c r="G8767" s="17">
        <v>1</v>
      </c>
      <c r="H8767" s="17">
        <v>0</v>
      </c>
      <c r="I8767" s="7">
        <v>3.24</v>
      </c>
      <c r="J8767" s="7">
        <v>22</v>
      </c>
      <c r="K8767" s="4">
        <v>1214</v>
      </c>
      <c r="L8767" s="5">
        <v>1214.8580999999999</v>
      </c>
      <c r="M8767">
        <v>386885.8</v>
      </c>
      <c r="N8767" s="3">
        <v>1</v>
      </c>
      <c r="O8767" s="50" t="e">
        <f>INDEX([1]Dados!$M$2:$N$26779,MATCH($P8767,[1]Dados!$N$2:$N$26779,),2)</f>
        <v>#N/A</v>
      </c>
      <c r="P8767">
        <v>179789</v>
      </c>
      <c r="Q8767" s="1">
        <v>37418</v>
      </c>
      <c r="R8767" s="1">
        <v>37462</v>
      </c>
      <c r="S8767" t="s">
        <v>960</v>
      </c>
    </row>
    <row r="8768" spans="1:19" x14ac:dyDescent="0.2">
      <c r="A8768" s="7">
        <v>110050</v>
      </c>
      <c r="B8768" s="3">
        <v>515</v>
      </c>
      <c r="C8768" s="3" t="s">
        <v>76</v>
      </c>
      <c r="D8768" s="2" t="s">
        <v>612</v>
      </c>
      <c r="E8768" s="3">
        <v>21</v>
      </c>
      <c r="F8768" s="17">
        <v>0</v>
      </c>
      <c r="G8768" s="17">
        <v>1</v>
      </c>
      <c r="H8768" s="17">
        <v>0</v>
      </c>
      <c r="I8768" s="7">
        <v>3.25</v>
      </c>
      <c r="J8768" s="7">
        <v>25</v>
      </c>
      <c r="K8768" s="4">
        <v>1214</v>
      </c>
      <c r="L8768" s="5">
        <v>1214.8580999999999</v>
      </c>
      <c r="M8768">
        <v>386885.8</v>
      </c>
      <c r="N8768" s="3">
        <v>1</v>
      </c>
      <c r="O8768" s="50" t="e">
        <f>INDEX([1]Dados!$M$2:$N$26779,MATCH($P8768,[1]Dados!$N$2:$N$26779,),2)</f>
        <v>#N/A</v>
      </c>
      <c r="P8768">
        <v>179789</v>
      </c>
      <c r="Q8768" s="1">
        <v>37418</v>
      </c>
      <c r="R8768" s="1">
        <v>37462</v>
      </c>
      <c r="S8768" t="s">
        <v>960</v>
      </c>
    </row>
    <row r="8769" spans="1:19" x14ac:dyDescent="0.2">
      <c r="A8769" s="7">
        <v>110050</v>
      </c>
      <c r="B8769" s="3">
        <v>515</v>
      </c>
      <c r="C8769" s="3" t="s">
        <v>76</v>
      </c>
      <c r="D8769" s="2" t="s">
        <v>612</v>
      </c>
      <c r="E8769" s="3">
        <v>21</v>
      </c>
      <c r="F8769" s="17">
        <v>0</v>
      </c>
      <c r="G8769" s="17">
        <v>1</v>
      </c>
      <c r="H8769" s="17">
        <v>0</v>
      </c>
      <c r="I8769" s="7">
        <v>3.26</v>
      </c>
      <c r="J8769" s="7">
        <v>4</v>
      </c>
      <c r="K8769" s="4">
        <v>1214</v>
      </c>
      <c r="L8769" s="5">
        <v>1214.8580999999999</v>
      </c>
      <c r="M8769">
        <v>386885.8</v>
      </c>
      <c r="N8769" s="3">
        <v>1</v>
      </c>
      <c r="O8769" s="50" t="e">
        <f>INDEX([1]Dados!$M$2:$N$26779,MATCH($P8769,[1]Dados!$N$2:$N$26779,),2)</f>
        <v>#N/A</v>
      </c>
      <c r="P8769">
        <v>179789</v>
      </c>
      <c r="Q8769" s="1">
        <v>37418</v>
      </c>
      <c r="R8769" s="1">
        <v>37462</v>
      </c>
      <c r="S8769" t="s">
        <v>960</v>
      </c>
    </row>
    <row r="8770" spans="1:19" x14ac:dyDescent="0.2">
      <c r="A8770" s="7">
        <v>110050</v>
      </c>
      <c r="B8770" s="3">
        <v>515</v>
      </c>
      <c r="C8770" s="3" t="s">
        <v>76</v>
      </c>
      <c r="D8770" s="2" t="s">
        <v>612</v>
      </c>
      <c r="E8770" s="3">
        <v>21</v>
      </c>
      <c r="F8770" s="17">
        <v>0</v>
      </c>
      <c r="G8770" s="17">
        <v>1</v>
      </c>
      <c r="H8770" s="17">
        <v>0</v>
      </c>
      <c r="I8770" s="7">
        <v>3.27</v>
      </c>
      <c r="J8770" s="7">
        <v>19</v>
      </c>
      <c r="K8770" s="4">
        <v>1214</v>
      </c>
      <c r="L8770" s="5">
        <v>1214.8580999999999</v>
      </c>
      <c r="M8770">
        <v>69120</v>
      </c>
      <c r="N8770" s="3">
        <v>1</v>
      </c>
      <c r="O8770" s="50" t="e">
        <f>INDEX([1]Dados!$M$2:$N$26779,MATCH($P8770,[1]Dados!$N$2:$N$26779,),2)</f>
        <v>#N/A</v>
      </c>
      <c r="P8770">
        <v>179790</v>
      </c>
      <c r="Q8770" s="1">
        <v>37418</v>
      </c>
      <c r="R8770" s="1">
        <v>37462</v>
      </c>
      <c r="S8770" t="s">
        <v>961</v>
      </c>
    </row>
    <row r="8771" spans="1:19" x14ac:dyDescent="0.2">
      <c r="A8771" s="7">
        <v>110050</v>
      </c>
      <c r="B8771" s="3">
        <v>515</v>
      </c>
      <c r="C8771" s="3" t="s">
        <v>76</v>
      </c>
      <c r="D8771" s="2" t="s">
        <v>612</v>
      </c>
      <c r="E8771" s="3">
        <v>21</v>
      </c>
      <c r="F8771" s="17">
        <v>0</v>
      </c>
      <c r="G8771" s="17">
        <v>1</v>
      </c>
      <c r="H8771" s="17">
        <v>0</v>
      </c>
      <c r="I8771" s="7">
        <v>4.0999999999999996</v>
      </c>
      <c r="J8771" s="7">
        <v>22</v>
      </c>
      <c r="K8771" s="4">
        <v>1293</v>
      </c>
      <c r="L8771" s="5">
        <v>1293.0592999999999</v>
      </c>
      <c r="M8771">
        <v>21280.62</v>
      </c>
      <c r="N8771" s="3">
        <v>1</v>
      </c>
      <c r="O8771" s="50" t="e">
        <f>INDEX([1]Dados!$M$2:$N$26779,MATCH($P8771,[1]Dados!$N$2:$N$26779,),2)</f>
        <v>#N/A</v>
      </c>
      <c r="P8771">
        <v>179573</v>
      </c>
      <c r="Q8771" s="1">
        <v>37418</v>
      </c>
      <c r="R8771" s="1">
        <v>37462</v>
      </c>
      <c r="S8771" t="s">
        <v>886</v>
      </c>
    </row>
    <row r="8772" spans="1:19" x14ac:dyDescent="0.2">
      <c r="A8772" s="7">
        <v>110050</v>
      </c>
      <c r="B8772" s="3">
        <v>515</v>
      </c>
      <c r="C8772" s="3" t="s">
        <v>76</v>
      </c>
      <c r="D8772" s="2" t="s">
        <v>612</v>
      </c>
      <c r="E8772" s="3">
        <v>21</v>
      </c>
      <c r="F8772" s="17">
        <v>0</v>
      </c>
      <c r="G8772" s="17">
        <v>1</v>
      </c>
      <c r="H8772" s="17">
        <v>0</v>
      </c>
      <c r="I8772" s="7">
        <v>4.2</v>
      </c>
      <c r="J8772" s="7">
        <v>21</v>
      </c>
      <c r="K8772" s="4">
        <v>1293</v>
      </c>
      <c r="L8772" s="5">
        <v>1293.0592999999999</v>
      </c>
      <c r="M8772">
        <v>21280.62</v>
      </c>
      <c r="N8772" s="3">
        <v>1</v>
      </c>
      <c r="O8772" s="50" t="e">
        <f>INDEX([1]Dados!$M$2:$N$26779,MATCH($P8772,[1]Dados!$N$2:$N$26779,),2)</f>
        <v>#N/A</v>
      </c>
      <c r="P8772">
        <v>179573</v>
      </c>
      <c r="Q8772" s="1">
        <v>37418</v>
      </c>
      <c r="R8772" s="1">
        <v>37462</v>
      </c>
      <c r="S8772" t="s">
        <v>886</v>
      </c>
    </row>
    <row r="8773" spans="1:19" x14ac:dyDescent="0.2">
      <c r="A8773" s="7">
        <v>110050</v>
      </c>
      <c r="B8773" s="3">
        <v>515</v>
      </c>
      <c r="C8773" s="3" t="s">
        <v>76</v>
      </c>
      <c r="D8773" s="2" t="s">
        <v>612</v>
      </c>
      <c r="E8773" s="3">
        <v>21</v>
      </c>
      <c r="F8773" s="17">
        <v>0</v>
      </c>
      <c r="G8773" s="17">
        <v>1</v>
      </c>
      <c r="H8773" s="17">
        <v>0</v>
      </c>
      <c r="I8773" s="7">
        <v>4.3</v>
      </c>
      <c r="J8773" s="7">
        <v>11</v>
      </c>
      <c r="K8773" s="4">
        <v>1293</v>
      </c>
      <c r="L8773" s="5">
        <v>1293.0592999999999</v>
      </c>
      <c r="M8773">
        <v>21280.62</v>
      </c>
      <c r="N8773" s="3">
        <v>1</v>
      </c>
      <c r="O8773" s="50" t="e">
        <f>INDEX([1]Dados!$M$2:$N$26779,MATCH($P8773,[1]Dados!$N$2:$N$26779,),2)</f>
        <v>#N/A</v>
      </c>
      <c r="P8773">
        <v>179573</v>
      </c>
      <c r="Q8773" s="1">
        <v>37418</v>
      </c>
      <c r="R8773" s="1">
        <v>37462</v>
      </c>
      <c r="S8773" t="s">
        <v>886</v>
      </c>
    </row>
    <row r="8774" spans="1:19" x14ac:dyDescent="0.2">
      <c r="A8774" s="7">
        <v>500625</v>
      </c>
      <c r="B8774" s="3">
        <v>55042</v>
      </c>
      <c r="C8774" s="3" t="s">
        <v>42</v>
      </c>
      <c r="D8774" s="2" t="s">
        <v>613</v>
      </c>
      <c r="E8774" s="3">
        <v>21</v>
      </c>
      <c r="F8774" s="17">
        <v>0</v>
      </c>
      <c r="G8774" s="17">
        <v>1</v>
      </c>
      <c r="H8774" s="17">
        <v>0</v>
      </c>
      <c r="I8774" s="7">
        <v>1.1000000000000001</v>
      </c>
      <c r="J8774" s="7">
        <v>13</v>
      </c>
      <c r="K8774" s="4">
        <v>1203</v>
      </c>
      <c r="L8774" s="5">
        <v>1203.0829000000001</v>
      </c>
      <c r="M8774">
        <v>5537.54</v>
      </c>
      <c r="N8774" s="3">
        <v>1</v>
      </c>
      <c r="O8774" s="50" t="e">
        <f>INDEX([1]Dados!$M$2:$N$26779,MATCH($P8774,[1]Dados!$N$2:$N$26779,),2)</f>
        <v>#N/A</v>
      </c>
      <c r="P8774" s="23">
        <v>179503</v>
      </c>
      <c r="Q8774" s="1">
        <v>37439</v>
      </c>
      <c r="R8774" s="1">
        <v>37476</v>
      </c>
      <c r="S8774" t="s">
        <v>1513</v>
      </c>
    </row>
    <row r="8775" spans="1:19" x14ac:dyDescent="0.2">
      <c r="A8775" s="7">
        <v>500625</v>
      </c>
      <c r="B8775" s="3">
        <v>55042</v>
      </c>
      <c r="C8775" s="3" t="s">
        <v>42</v>
      </c>
      <c r="D8775" s="2" t="s">
        <v>613</v>
      </c>
      <c r="E8775" s="3">
        <v>21</v>
      </c>
      <c r="F8775" s="17">
        <v>0</v>
      </c>
      <c r="G8775" s="17">
        <v>1</v>
      </c>
      <c r="H8775" s="17">
        <v>0</v>
      </c>
      <c r="I8775" s="7">
        <v>2.1</v>
      </c>
      <c r="J8775" s="7">
        <v>13</v>
      </c>
      <c r="K8775" s="4">
        <v>1214</v>
      </c>
      <c r="L8775" s="5">
        <v>1214.0587</v>
      </c>
      <c r="M8775">
        <v>52086.33</v>
      </c>
      <c r="N8775" s="3">
        <v>1</v>
      </c>
      <c r="O8775" s="50" t="e">
        <f>INDEX([1]Dados!$M$2:$N$26779,MATCH($P8775,[1]Dados!$N$2:$N$26779,),2)</f>
        <v>#N/A</v>
      </c>
      <c r="P8775">
        <v>179889</v>
      </c>
      <c r="Q8775" s="1">
        <v>37439</v>
      </c>
      <c r="R8775" s="1">
        <v>37476</v>
      </c>
      <c r="S8775" t="s">
        <v>914</v>
      </c>
    </row>
    <row r="8776" spans="1:19" x14ac:dyDescent="0.2">
      <c r="A8776" s="7">
        <v>500625</v>
      </c>
      <c r="B8776" s="3">
        <v>55042</v>
      </c>
      <c r="C8776" s="3" t="s">
        <v>42</v>
      </c>
      <c r="D8776" s="2" t="s">
        <v>613</v>
      </c>
      <c r="E8776" s="3">
        <v>21</v>
      </c>
      <c r="F8776" s="17">
        <v>0</v>
      </c>
      <c r="G8776" s="17">
        <v>1</v>
      </c>
      <c r="H8776" s="17">
        <v>0</v>
      </c>
      <c r="I8776" s="7">
        <v>2.2000000000000002</v>
      </c>
      <c r="J8776" s="7">
        <v>9</v>
      </c>
      <c r="K8776" s="4">
        <v>1214</v>
      </c>
      <c r="L8776" s="5">
        <v>1214.0587</v>
      </c>
      <c r="M8776">
        <v>52086.33</v>
      </c>
      <c r="N8776" s="3">
        <v>1</v>
      </c>
      <c r="O8776" s="50" t="e">
        <f>INDEX([1]Dados!$M$2:$N$26779,MATCH($P8776,[1]Dados!$N$2:$N$26779,),2)</f>
        <v>#N/A</v>
      </c>
      <c r="P8776">
        <v>179889</v>
      </c>
      <c r="Q8776" s="1">
        <v>37439</v>
      </c>
      <c r="R8776" s="1">
        <v>37476</v>
      </c>
      <c r="S8776" t="s">
        <v>914</v>
      </c>
    </row>
    <row r="8777" spans="1:19" x14ac:dyDescent="0.2">
      <c r="A8777" s="7">
        <v>500625</v>
      </c>
      <c r="B8777" s="3">
        <v>55042</v>
      </c>
      <c r="C8777" s="3" t="s">
        <v>42</v>
      </c>
      <c r="D8777" s="2" t="s">
        <v>613</v>
      </c>
      <c r="E8777" s="3">
        <v>21</v>
      </c>
      <c r="F8777" s="17">
        <v>0</v>
      </c>
      <c r="G8777" s="17">
        <v>1</v>
      </c>
      <c r="H8777" s="17">
        <v>0</v>
      </c>
      <c r="I8777" s="7">
        <v>2.2999999999999998</v>
      </c>
      <c r="J8777" s="7">
        <v>18</v>
      </c>
      <c r="K8777" s="4">
        <v>1214</v>
      </c>
      <c r="L8777" s="5">
        <v>1214.0589</v>
      </c>
      <c r="M8777">
        <v>91912.5</v>
      </c>
      <c r="N8777" s="3">
        <v>1</v>
      </c>
      <c r="O8777" s="50" t="e">
        <f>INDEX([1]Dados!$M$2:$N$26779,MATCH($P8777,[1]Dados!$N$2:$N$26779,),2)</f>
        <v>#N/A</v>
      </c>
      <c r="P8777">
        <v>181099</v>
      </c>
      <c r="Q8777" s="1">
        <v>37439</v>
      </c>
      <c r="R8777" s="1">
        <v>37476</v>
      </c>
      <c r="S8777" t="s">
        <v>1485</v>
      </c>
    </row>
    <row r="8778" spans="1:19" x14ac:dyDescent="0.2">
      <c r="A8778" s="7">
        <v>500625</v>
      </c>
      <c r="B8778" s="3">
        <v>55042</v>
      </c>
      <c r="C8778" s="3" t="s">
        <v>42</v>
      </c>
      <c r="D8778" s="2" t="s">
        <v>613</v>
      </c>
      <c r="E8778" s="3">
        <v>21</v>
      </c>
      <c r="F8778" s="17">
        <v>0</v>
      </c>
      <c r="G8778" s="17">
        <v>1</v>
      </c>
      <c r="H8778" s="17">
        <v>0</v>
      </c>
      <c r="I8778" s="7">
        <v>2.4</v>
      </c>
      <c r="J8778" s="7">
        <v>20</v>
      </c>
      <c r="K8778" s="4">
        <v>1214</v>
      </c>
      <c r="L8778" s="5">
        <v>1214.0589</v>
      </c>
      <c r="M8778">
        <v>91912.5</v>
      </c>
      <c r="N8778" s="3">
        <v>1</v>
      </c>
      <c r="O8778" s="50" t="e">
        <f>INDEX([1]Dados!$M$2:$N$26779,MATCH($P8778,[1]Dados!$N$2:$N$26779,),2)</f>
        <v>#N/A</v>
      </c>
      <c r="P8778">
        <v>181099</v>
      </c>
      <c r="Q8778" s="1">
        <v>37439</v>
      </c>
      <c r="R8778" s="1">
        <v>37476</v>
      </c>
      <c r="S8778" t="s">
        <v>1485</v>
      </c>
    </row>
    <row r="8779" spans="1:19" x14ac:dyDescent="0.2">
      <c r="A8779" s="7">
        <v>500625</v>
      </c>
      <c r="B8779" s="3">
        <v>55042</v>
      </c>
      <c r="C8779" s="3" t="s">
        <v>42</v>
      </c>
      <c r="D8779" s="2" t="s">
        <v>613</v>
      </c>
      <c r="E8779" s="3">
        <v>21</v>
      </c>
      <c r="F8779" s="17">
        <v>0</v>
      </c>
      <c r="G8779" s="17">
        <v>1</v>
      </c>
      <c r="H8779" s="17">
        <v>0</v>
      </c>
      <c r="I8779" s="7" t="s">
        <v>3</v>
      </c>
      <c r="J8779" s="7">
        <v>0</v>
      </c>
      <c r="K8779" s="4">
        <v>1214</v>
      </c>
      <c r="L8779" s="5">
        <v>1214.8580999999999</v>
      </c>
      <c r="M8779">
        <v>32000</v>
      </c>
      <c r="N8779" s="3">
        <v>1</v>
      </c>
      <c r="O8779" s="50" t="e">
        <f>INDEX([1]Dados!$M$2:$N$26779,MATCH($P8779,[1]Dados!$N$2:$N$26779,),2)</f>
        <v>#N/A</v>
      </c>
      <c r="P8779" s="23">
        <v>179729</v>
      </c>
      <c r="Q8779" s="1">
        <v>37439</v>
      </c>
      <c r="R8779" s="1">
        <v>37476</v>
      </c>
      <c r="S8779" t="s">
        <v>2134</v>
      </c>
    </row>
    <row r="8780" spans="1:19" x14ac:dyDescent="0.2">
      <c r="A8780" s="7">
        <v>500625</v>
      </c>
      <c r="B8780" s="3">
        <v>55042</v>
      </c>
      <c r="C8780" s="3" t="s">
        <v>42</v>
      </c>
      <c r="D8780" s="2" t="s">
        <v>613</v>
      </c>
      <c r="E8780" s="3">
        <v>21</v>
      </c>
      <c r="F8780" s="17">
        <v>0</v>
      </c>
      <c r="G8780" s="17">
        <v>1</v>
      </c>
      <c r="H8780" s="17">
        <v>0</v>
      </c>
      <c r="I8780" s="7" t="s">
        <v>3</v>
      </c>
      <c r="J8780" s="7">
        <v>0</v>
      </c>
      <c r="K8780" s="4">
        <v>1214</v>
      </c>
      <c r="L8780" s="5">
        <v>1214.8580999999999</v>
      </c>
      <c r="M8780">
        <v>52000</v>
      </c>
      <c r="N8780" s="3">
        <v>1</v>
      </c>
      <c r="O8780" s="50" t="e">
        <f>INDEX([1]Dados!$M$2:$N$26779,MATCH($P8780,[1]Dados!$N$2:$N$26779,),2)</f>
        <v>#N/A</v>
      </c>
      <c r="P8780" s="23">
        <v>179730</v>
      </c>
      <c r="Q8780" s="1">
        <v>37439</v>
      </c>
      <c r="R8780" s="1">
        <v>37476</v>
      </c>
      <c r="S8780" t="s">
        <v>2134</v>
      </c>
    </row>
    <row r="8781" spans="1:19" x14ac:dyDescent="0.2">
      <c r="A8781" s="7">
        <v>500625</v>
      </c>
      <c r="B8781" s="3">
        <v>55042</v>
      </c>
      <c r="C8781" s="3" t="s">
        <v>42</v>
      </c>
      <c r="D8781" s="2" t="s">
        <v>613</v>
      </c>
      <c r="E8781" s="3">
        <v>21</v>
      </c>
      <c r="F8781" s="17">
        <v>0</v>
      </c>
      <c r="G8781" s="17">
        <v>1</v>
      </c>
      <c r="H8781" s="17">
        <v>0</v>
      </c>
      <c r="I8781" s="7">
        <v>3.1</v>
      </c>
      <c r="J8781" s="7">
        <v>22</v>
      </c>
      <c r="K8781" s="4">
        <v>1293</v>
      </c>
      <c r="L8781" s="5">
        <v>1293.0592999999999</v>
      </c>
      <c r="M8781">
        <v>10856.44</v>
      </c>
      <c r="N8781" s="3">
        <v>1</v>
      </c>
      <c r="O8781" s="50" t="e">
        <f>INDEX([1]Dados!$M$2:$N$26779,MATCH($P8781,[1]Dados!$N$2:$N$26779,),2)</f>
        <v>#N/A</v>
      </c>
      <c r="P8781" s="23">
        <v>179559</v>
      </c>
      <c r="Q8781" s="1">
        <v>37439</v>
      </c>
      <c r="R8781" s="1">
        <v>37476</v>
      </c>
      <c r="S8781" t="s">
        <v>886</v>
      </c>
    </row>
    <row r="8782" spans="1:19" x14ac:dyDescent="0.2">
      <c r="A8782" s="7">
        <v>500625</v>
      </c>
      <c r="B8782" s="3">
        <v>55042</v>
      </c>
      <c r="C8782" s="3" t="s">
        <v>42</v>
      </c>
      <c r="D8782" s="2" t="s">
        <v>613</v>
      </c>
      <c r="E8782" s="3">
        <v>21</v>
      </c>
      <c r="F8782" s="17">
        <v>0</v>
      </c>
      <c r="G8782" s="17">
        <v>1</v>
      </c>
      <c r="H8782" s="17">
        <v>0</v>
      </c>
      <c r="I8782" s="7">
        <v>3.2</v>
      </c>
      <c r="J8782" s="7">
        <v>29</v>
      </c>
      <c r="K8782" s="4">
        <v>1293</v>
      </c>
      <c r="L8782" s="5">
        <v>1293.0592999999999</v>
      </c>
      <c r="M8782">
        <v>10856.44</v>
      </c>
      <c r="N8782" s="3">
        <v>1</v>
      </c>
      <c r="O8782" s="50" t="e">
        <f>INDEX([1]Dados!$M$2:$N$26779,MATCH($P8782,[1]Dados!$N$2:$N$26779,),2)</f>
        <v>#N/A</v>
      </c>
      <c r="P8782">
        <v>179559</v>
      </c>
      <c r="Q8782" s="1">
        <v>37439</v>
      </c>
      <c r="R8782" s="1">
        <v>37476</v>
      </c>
      <c r="S8782" t="s">
        <v>886</v>
      </c>
    </row>
    <row r="8783" spans="1:19" x14ac:dyDescent="0.2">
      <c r="A8783" s="7">
        <v>500625</v>
      </c>
      <c r="B8783" s="3">
        <v>55042</v>
      </c>
      <c r="C8783" s="3" t="s">
        <v>42</v>
      </c>
      <c r="D8783" s="2" t="s">
        <v>613</v>
      </c>
      <c r="E8783" s="3">
        <v>21</v>
      </c>
      <c r="F8783" s="17">
        <v>0</v>
      </c>
      <c r="G8783" s="17">
        <v>1</v>
      </c>
      <c r="H8783" s="17">
        <v>0</v>
      </c>
      <c r="I8783" s="7">
        <v>3.3</v>
      </c>
      <c r="J8783" s="7">
        <v>9</v>
      </c>
      <c r="K8783" s="4">
        <v>1293</v>
      </c>
      <c r="L8783" s="5">
        <v>1293.0592999999999</v>
      </c>
      <c r="M8783">
        <v>10856.44</v>
      </c>
      <c r="N8783" s="3">
        <v>1</v>
      </c>
      <c r="O8783" s="50" t="e">
        <f>INDEX([1]Dados!$M$2:$N$26779,MATCH($P8783,[1]Dados!$N$2:$N$26779,),2)</f>
        <v>#N/A</v>
      </c>
      <c r="P8783">
        <v>179559</v>
      </c>
      <c r="Q8783" s="1">
        <v>37439</v>
      </c>
      <c r="R8783" s="1">
        <v>37476</v>
      </c>
      <c r="S8783" t="s">
        <v>886</v>
      </c>
    </row>
    <row r="8784" spans="1:19" x14ac:dyDescent="0.2">
      <c r="A8784" s="7">
        <v>500625</v>
      </c>
      <c r="B8784" s="3">
        <v>55042</v>
      </c>
      <c r="C8784" s="3" t="s">
        <v>42</v>
      </c>
      <c r="D8784" s="2" t="s">
        <v>613</v>
      </c>
      <c r="E8784" s="3">
        <v>21</v>
      </c>
      <c r="F8784" s="17">
        <v>0</v>
      </c>
      <c r="G8784" s="17">
        <v>1</v>
      </c>
      <c r="H8784" s="17">
        <v>0</v>
      </c>
      <c r="I8784" s="7">
        <v>3.4</v>
      </c>
      <c r="J8784" s="7">
        <v>7</v>
      </c>
      <c r="K8784" s="4">
        <v>1293</v>
      </c>
      <c r="L8784" s="5">
        <v>1293.0592999999999</v>
      </c>
      <c r="M8784">
        <v>10856.44</v>
      </c>
      <c r="N8784" s="3">
        <v>1</v>
      </c>
      <c r="O8784" s="50" t="e">
        <f>INDEX([1]Dados!$M$2:$N$26779,MATCH($P8784,[1]Dados!$N$2:$N$26779,),2)</f>
        <v>#N/A</v>
      </c>
      <c r="P8784">
        <v>179559</v>
      </c>
      <c r="Q8784" s="1">
        <v>37439</v>
      </c>
      <c r="R8784" s="1">
        <v>37476</v>
      </c>
      <c r="S8784" t="s">
        <v>886</v>
      </c>
    </row>
    <row r="8785" spans="1:19" x14ac:dyDescent="0.2">
      <c r="A8785" s="7">
        <v>500625</v>
      </c>
      <c r="B8785" s="3">
        <v>55042</v>
      </c>
      <c r="C8785" s="3" t="s">
        <v>42</v>
      </c>
      <c r="D8785" s="2" t="s">
        <v>613</v>
      </c>
      <c r="E8785" s="3">
        <v>21</v>
      </c>
      <c r="F8785" s="17">
        <v>0</v>
      </c>
      <c r="G8785" s="17">
        <v>1</v>
      </c>
      <c r="H8785" s="17">
        <v>0</v>
      </c>
      <c r="I8785" s="7">
        <v>3.5</v>
      </c>
      <c r="J8785" s="7">
        <v>31</v>
      </c>
      <c r="K8785" s="4">
        <v>1293</v>
      </c>
      <c r="L8785" s="5">
        <v>1293.0592999999999</v>
      </c>
      <c r="M8785">
        <v>10856.44</v>
      </c>
      <c r="N8785" s="3">
        <v>1</v>
      </c>
      <c r="O8785" s="50" t="e">
        <f>INDEX([1]Dados!$M$2:$N$26779,MATCH($P8785,[1]Dados!$N$2:$N$26779,),2)</f>
        <v>#N/A</v>
      </c>
      <c r="P8785">
        <v>179559</v>
      </c>
      <c r="Q8785" s="1">
        <v>37439</v>
      </c>
      <c r="R8785" s="1">
        <v>37476</v>
      </c>
      <c r="S8785" t="s">
        <v>886</v>
      </c>
    </row>
    <row r="8786" spans="1:19" x14ac:dyDescent="0.2">
      <c r="A8786" s="7">
        <v>500625</v>
      </c>
      <c r="B8786" s="3">
        <v>55042</v>
      </c>
      <c r="C8786" s="3" t="s">
        <v>42</v>
      </c>
      <c r="D8786" s="2" t="s">
        <v>613</v>
      </c>
      <c r="E8786" s="3">
        <v>21</v>
      </c>
      <c r="F8786" s="17">
        <v>0</v>
      </c>
      <c r="G8786" s="17">
        <v>1</v>
      </c>
      <c r="H8786" s="17">
        <v>0</v>
      </c>
      <c r="I8786" s="7">
        <v>3.6</v>
      </c>
      <c r="J8786" s="7">
        <v>15</v>
      </c>
      <c r="K8786" s="4">
        <v>1293</v>
      </c>
      <c r="L8786" s="5">
        <v>1293.0592999999999</v>
      </c>
      <c r="M8786">
        <v>10856.44</v>
      </c>
      <c r="N8786" s="3">
        <v>1</v>
      </c>
      <c r="O8786" s="50" t="e">
        <f>INDEX([1]Dados!$M$2:$N$26779,MATCH($P8786,[1]Dados!$N$2:$N$26779,),2)</f>
        <v>#N/A</v>
      </c>
      <c r="P8786">
        <v>179559</v>
      </c>
      <c r="Q8786" s="1">
        <v>37439</v>
      </c>
      <c r="R8786" s="1">
        <v>37476</v>
      </c>
      <c r="S8786" t="s">
        <v>886</v>
      </c>
    </row>
    <row r="8787" spans="1:19" x14ac:dyDescent="0.2">
      <c r="A8787" s="7">
        <v>431643</v>
      </c>
      <c r="B8787" s="3">
        <v>85561</v>
      </c>
      <c r="C8787" s="3" t="s">
        <v>40</v>
      </c>
      <c r="D8787" s="2" t="s">
        <v>715</v>
      </c>
      <c r="E8787" s="3">
        <v>21</v>
      </c>
      <c r="F8787" s="17">
        <v>0</v>
      </c>
      <c r="G8787" s="17">
        <v>1</v>
      </c>
      <c r="H8787" s="17">
        <v>0</v>
      </c>
      <c r="I8787" s="7">
        <v>1.1000000000000001</v>
      </c>
      <c r="J8787" s="7">
        <v>11</v>
      </c>
      <c r="K8787" s="4">
        <v>1203</v>
      </c>
      <c r="L8787" s="5">
        <v>1203.0829000000001</v>
      </c>
      <c r="M8787">
        <v>13150.2</v>
      </c>
      <c r="N8787" s="33">
        <v>1</v>
      </c>
      <c r="O8787" s="50" t="e">
        <f>INDEX([1]Dados!$M$2:$N$26779,MATCH($P8787,[1]Dados!$N$2:$N$26779,),2)</f>
        <v>#N/A</v>
      </c>
      <c r="P8787">
        <v>179523</v>
      </c>
      <c r="Q8787" s="1">
        <v>37418</v>
      </c>
      <c r="R8787" s="1">
        <v>37474</v>
      </c>
      <c r="S8787" t="s">
        <v>1779</v>
      </c>
    </row>
    <row r="8788" spans="1:19" x14ac:dyDescent="0.2">
      <c r="A8788" s="7">
        <v>431643</v>
      </c>
      <c r="B8788" s="3">
        <v>85561</v>
      </c>
      <c r="C8788" s="3" t="s">
        <v>40</v>
      </c>
      <c r="D8788" s="2" t="s">
        <v>715</v>
      </c>
      <c r="E8788" s="3">
        <v>21</v>
      </c>
      <c r="F8788" s="17">
        <v>0</v>
      </c>
      <c r="G8788" s="17">
        <v>1</v>
      </c>
      <c r="H8788" s="17">
        <v>0</v>
      </c>
      <c r="I8788" s="7">
        <v>1.2</v>
      </c>
      <c r="J8788" s="7">
        <v>18</v>
      </c>
      <c r="K8788" s="4">
        <v>1203</v>
      </c>
      <c r="L8788" s="5">
        <v>1203.0829000000001</v>
      </c>
      <c r="M8788">
        <v>13150.2</v>
      </c>
      <c r="N8788" s="33">
        <v>1</v>
      </c>
      <c r="O8788" s="50" t="e">
        <f>INDEX([1]Dados!$M$2:$N$26779,MATCH($P8788,[1]Dados!$N$2:$N$26779,),2)</f>
        <v>#N/A</v>
      </c>
      <c r="P8788">
        <v>179523</v>
      </c>
      <c r="Q8788" s="1">
        <v>37418</v>
      </c>
      <c r="R8788" s="1">
        <v>37474</v>
      </c>
      <c r="S8788" t="s">
        <v>1779</v>
      </c>
    </row>
    <row r="8789" spans="1:19" x14ac:dyDescent="0.2">
      <c r="A8789" s="7">
        <v>431643</v>
      </c>
      <c r="B8789" s="3">
        <v>85561</v>
      </c>
      <c r="C8789" s="3" t="s">
        <v>40</v>
      </c>
      <c r="D8789" s="2" t="s">
        <v>715</v>
      </c>
      <c r="E8789" s="3">
        <v>21</v>
      </c>
      <c r="F8789" s="17">
        <v>0</v>
      </c>
      <c r="G8789" s="17">
        <v>1</v>
      </c>
      <c r="H8789" s="17">
        <v>0</v>
      </c>
      <c r="I8789" s="7">
        <v>1.3</v>
      </c>
      <c r="J8789" s="7">
        <v>21</v>
      </c>
      <c r="K8789" s="4">
        <v>1203</v>
      </c>
      <c r="L8789" s="5">
        <v>1203.0829000000001</v>
      </c>
      <c r="M8789">
        <v>13150.2</v>
      </c>
      <c r="N8789" s="33">
        <v>1</v>
      </c>
      <c r="O8789" s="50" t="e">
        <f>INDEX([1]Dados!$M$2:$N$26779,MATCH($P8789,[1]Dados!$N$2:$N$26779,),2)</f>
        <v>#N/A</v>
      </c>
      <c r="P8789">
        <v>179523</v>
      </c>
      <c r="Q8789" s="1">
        <v>37418</v>
      </c>
      <c r="R8789" s="1">
        <v>37474</v>
      </c>
      <c r="S8789" t="s">
        <v>1779</v>
      </c>
    </row>
    <row r="8790" spans="1:19" x14ac:dyDescent="0.2">
      <c r="A8790" s="7">
        <v>431643</v>
      </c>
      <c r="B8790" s="3">
        <v>85561</v>
      </c>
      <c r="C8790" s="3" t="s">
        <v>40</v>
      </c>
      <c r="D8790" s="2" t="s">
        <v>715</v>
      </c>
      <c r="E8790" s="3">
        <v>21</v>
      </c>
      <c r="F8790" s="17">
        <v>0</v>
      </c>
      <c r="G8790" s="17">
        <v>1</v>
      </c>
      <c r="H8790" s="17">
        <v>0</v>
      </c>
      <c r="I8790" s="7">
        <v>2.1</v>
      </c>
      <c r="J8790" s="7">
        <v>25</v>
      </c>
      <c r="K8790" s="4">
        <v>1214</v>
      </c>
      <c r="L8790" s="5">
        <v>1214.0587</v>
      </c>
      <c r="M8790">
        <v>51236.25</v>
      </c>
      <c r="N8790" s="3">
        <v>1</v>
      </c>
      <c r="O8790" s="50" t="e">
        <f>INDEX([1]Dados!$M$2:$N$26779,MATCH($P8790,[1]Dados!$N$2:$N$26779,),2)</f>
        <v>#N/A</v>
      </c>
      <c r="P8790">
        <v>179911</v>
      </c>
      <c r="Q8790" s="1">
        <v>37418</v>
      </c>
      <c r="R8790" s="1">
        <v>37474</v>
      </c>
      <c r="S8790" t="s">
        <v>2513</v>
      </c>
    </row>
    <row r="8791" spans="1:19" x14ac:dyDescent="0.2">
      <c r="A8791" s="7">
        <v>431643</v>
      </c>
      <c r="B8791" s="3">
        <v>85561</v>
      </c>
      <c r="C8791" s="3" t="s">
        <v>40</v>
      </c>
      <c r="D8791" s="2" t="s">
        <v>715</v>
      </c>
      <c r="E8791" s="3">
        <v>21</v>
      </c>
      <c r="F8791" s="17">
        <v>0</v>
      </c>
      <c r="G8791" s="17">
        <v>1</v>
      </c>
      <c r="H8791" s="17">
        <v>0</v>
      </c>
      <c r="I8791" s="7">
        <v>2.2000000000000002</v>
      </c>
      <c r="J8791" s="7">
        <v>2</v>
      </c>
      <c r="K8791" s="4">
        <v>1214</v>
      </c>
      <c r="L8791" s="5">
        <v>1214.0587</v>
      </c>
      <c r="M8791">
        <v>51236.25</v>
      </c>
      <c r="N8791" s="3">
        <v>1</v>
      </c>
      <c r="O8791" s="50" t="e">
        <f>INDEX([1]Dados!$M$2:$N$26779,MATCH($P8791,[1]Dados!$N$2:$N$26779,),2)</f>
        <v>#N/A</v>
      </c>
      <c r="P8791">
        <v>179911</v>
      </c>
      <c r="Q8791" s="1">
        <v>37418</v>
      </c>
      <c r="R8791" s="1">
        <v>37474</v>
      </c>
      <c r="S8791" t="s">
        <v>2513</v>
      </c>
    </row>
    <row r="8792" spans="1:19" x14ac:dyDescent="0.2">
      <c r="A8792" s="7">
        <v>431643</v>
      </c>
      <c r="B8792" s="3">
        <v>85561</v>
      </c>
      <c r="C8792" s="3" t="s">
        <v>40</v>
      </c>
      <c r="D8792" s="2" t="s">
        <v>715</v>
      </c>
      <c r="E8792" s="3">
        <v>21</v>
      </c>
      <c r="F8792" s="17">
        <v>0</v>
      </c>
      <c r="G8792" s="17">
        <v>1</v>
      </c>
      <c r="H8792" s="17">
        <v>0</v>
      </c>
      <c r="I8792" s="7">
        <v>2.2999999999999998</v>
      </c>
      <c r="J8792" s="7">
        <v>15</v>
      </c>
      <c r="K8792" s="4">
        <v>1214</v>
      </c>
      <c r="L8792" s="5">
        <v>1214.0587</v>
      </c>
      <c r="M8792">
        <v>51236.25</v>
      </c>
      <c r="N8792" s="3">
        <v>1</v>
      </c>
      <c r="O8792" s="50" t="e">
        <f>INDEX([1]Dados!$M$2:$N$26779,MATCH($P8792,[1]Dados!$N$2:$N$26779,),2)</f>
        <v>#N/A</v>
      </c>
      <c r="P8792">
        <v>179911</v>
      </c>
      <c r="Q8792" s="1">
        <v>37418</v>
      </c>
      <c r="R8792" s="1">
        <v>37474</v>
      </c>
      <c r="S8792" t="s">
        <v>2513</v>
      </c>
    </row>
    <row r="8793" spans="1:19" x14ac:dyDescent="0.2">
      <c r="A8793" s="7">
        <v>431643</v>
      </c>
      <c r="B8793" s="3">
        <v>85561</v>
      </c>
      <c r="C8793" s="3" t="s">
        <v>40</v>
      </c>
      <c r="D8793" s="2" t="s">
        <v>715</v>
      </c>
      <c r="E8793" s="3">
        <v>21</v>
      </c>
      <c r="F8793" s="17">
        <v>0</v>
      </c>
      <c r="G8793" s="17">
        <v>1</v>
      </c>
      <c r="H8793" s="17">
        <v>0</v>
      </c>
      <c r="I8793" s="7">
        <v>2.4</v>
      </c>
      <c r="J8793" s="7">
        <v>20</v>
      </c>
      <c r="K8793" s="4">
        <v>1214</v>
      </c>
      <c r="L8793" s="5">
        <v>1214.0589</v>
      </c>
      <c r="M8793">
        <v>112500</v>
      </c>
      <c r="N8793" s="3">
        <v>1</v>
      </c>
      <c r="O8793" s="50" t="e">
        <f>INDEX([1]Dados!$M$2:$N$26779,MATCH($P8793,[1]Dados!$N$2:$N$26779,),2)</f>
        <v>#N/A</v>
      </c>
      <c r="P8793">
        <v>181112</v>
      </c>
      <c r="Q8793" s="1">
        <v>37418</v>
      </c>
      <c r="R8793" s="1">
        <v>37474</v>
      </c>
      <c r="S8793" t="s">
        <v>915</v>
      </c>
    </row>
    <row r="8794" spans="1:19" x14ac:dyDescent="0.2">
      <c r="A8794" s="7">
        <v>431643</v>
      </c>
      <c r="B8794" s="3">
        <v>85561</v>
      </c>
      <c r="C8794" s="3" t="s">
        <v>40</v>
      </c>
      <c r="D8794" s="2" t="s">
        <v>715</v>
      </c>
      <c r="E8794" s="3">
        <v>21</v>
      </c>
      <c r="F8794" s="17">
        <v>0</v>
      </c>
      <c r="G8794" s="17">
        <v>1</v>
      </c>
      <c r="H8794" s="17">
        <v>0</v>
      </c>
      <c r="I8794" s="7">
        <v>3.2</v>
      </c>
      <c r="J8794" s="7">
        <v>21</v>
      </c>
      <c r="K8794" s="4">
        <v>1293</v>
      </c>
      <c r="L8794" s="5">
        <v>1293.0592999999999</v>
      </c>
      <c r="M8794">
        <v>6503.1</v>
      </c>
      <c r="N8794" s="33">
        <v>1</v>
      </c>
      <c r="O8794" s="50" t="e">
        <f>INDEX([1]Dados!$M$2:$N$26779,MATCH($P8794,[1]Dados!$N$2:$N$26779,),2)</f>
        <v>#N/A</v>
      </c>
      <c r="P8794">
        <v>179576</v>
      </c>
      <c r="Q8794" s="1">
        <v>37418</v>
      </c>
      <c r="R8794" s="1">
        <v>37474</v>
      </c>
      <c r="S8794" t="s">
        <v>886</v>
      </c>
    </row>
    <row r="8795" spans="1:19" x14ac:dyDescent="0.2">
      <c r="A8795" s="7">
        <v>431643</v>
      </c>
      <c r="B8795" s="3">
        <v>85561</v>
      </c>
      <c r="C8795" s="3" t="s">
        <v>40</v>
      </c>
      <c r="D8795" s="2" t="s">
        <v>715</v>
      </c>
      <c r="E8795" s="3">
        <v>21</v>
      </c>
      <c r="F8795" s="17">
        <v>0</v>
      </c>
      <c r="G8795" s="17">
        <v>1</v>
      </c>
      <c r="H8795" s="17">
        <v>0</v>
      </c>
      <c r="I8795" s="7">
        <v>3.4</v>
      </c>
      <c r="J8795" s="7">
        <v>22</v>
      </c>
      <c r="K8795" s="4">
        <v>1293</v>
      </c>
      <c r="L8795" s="5">
        <v>1293.0592999999999</v>
      </c>
      <c r="M8795">
        <v>6503.1</v>
      </c>
      <c r="N8795" s="33">
        <v>1</v>
      </c>
      <c r="O8795" s="50" t="e">
        <f>INDEX([1]Dados!$M$2:$N$26779,MATCH($P8795,[1]Dados!$N$2:$N$26779,),2)</f>
        <v>#N/A</v>
      </c>
      <c r="P8795">
        <v>179576</v>
      </c>
      <c r="Q8795" s="1">
        <v>37418</v>
      </c>
      <c r="R8795" s="1">
        <v>37474</v>
      </c>
      <c r="S8795" t="s">
        <v>886</v>
      </c>
    </row>
    <row r="8796" spans="1:19" x14ac:dyDescent="0.2">
      <c r="A8796" s="7">
        <v>431643</v>
      </c>
      <c r="B8796" s="3">
        <v>85561</v>
      </c>
      <c r="C8796" s="3" t="s">
        <v>40</v>
      </c>
      <c r="D8796" s="2" t="s">
        <v>715</v>
      </c>
      <c r="E8796" s="3">
        <v>21</v>
      </c>
      <c r="F8796" s="17">
        <v>0</v>
      </c>
      <c r="G8796" s="17">
        <v>1</v>
      </c>
      <c r="H8796" s="17">
        <v>0</v>
      </c>
      <c r="I8796" s="7">
        <v>3.3</v>
      </c>
      <c r="J8796" s="7">
        <v>0</v>
      </c>
      <c r="K8796" s="4">
        <v>1293</v>
      </c>
      <c r="L8796" s="5">
        <v>1293.0592999999999</v>
      </c>
      <c r="M8796">
        <v>6503.1</v>
      </c>
      <c r="N8796" s="33">
        <v>1</v>
      </c>
      <c r="O8796" s="50" t="e">
        <f>INDEX([1]Dados!$M$2:$N$26779,MATCH($P8796,[1]Dados!$N$2:$N$26779,),2)</f>
        <v>#N/A</v>
      </c>
      <c r="P8796">
        <v>179576</v>
      </c>
      <c r="Q8796" s="1">
        <v>37418</v>
      </c>
      <c r="R8796" s="1">
        <v>37474</v>
      </c>
      <c r="S8796" t="s">
        <v>886</v>
      </c>
    </row>
    <row r="8797" spans="1:19" x14ac:dyDescent="0.2">
      <c r="A8797" s="7">
        <v>431643</v>
      </c>
      <c r="B8797" s="3">
        <v>85561</v>
      </c>
      <c r="C8797" s="3" t="s">
        <v>40</v>
      </c>
      <c r="D8797" s="2" t="s">
        <v>715</v>
      </c>
      <c r="E8797" s="3">
        <v>21</v>
      </c>
      <c r="F8797" s="17">
        <v>0</v>
      </c>
      <c r="G8797" s="17">
        <v>1</v>
      </c>
      <c r="H8797" s="17">
        <v>0</v>
      </c>
      <c r="I8797" s="7">
        <v>3.1</v>
      </c>
      <c r="J8797" s="7">
        <v>28</v>
      </c>
      <c r="K8797" s="4">
        <v>1293</v>
      </c>
      <c r="L8797" s="5">
        <v>1293.0592999999999</v>
      </c>
      <c r="M8797">
        <v>6503.1</v>
      </c>
      <c r="N8797" s="33">
        <v>1</v>
      </c>
      <c r="O8797" s="50" t="e">
        <f>INDEX([1]Dados!$M$2:$N$26779,MATCH($P8797,[1]Dados!$N$2:$N$26779,),2)</f>
        <v>#N/A</v>
      </c>
      <c r="P8797">
        <v>179576</v>
      </c>
      <c r="Q8797" s="1">
        <v>37418</v>
      </c>
      <c r="R8797" s="1">
        <v>37474</v>
      </c>
      <c r="S8797" t="s">
        <v>886</v>
      </c>
    </row>
    <row r="8798" spans="1:19" x14ac:dyDescent="0.2">
      <c r="A8798" s="7">
        <v>431755</v>
      </c>
      <c r="B8798" s="3">
        <v>87645</v>
      </c>
      <c r="C8798" s="3" t="s">
        <v>40</v>
      </c>
      <c r="D8798" s="2" t="s">
        <v>747</v>
      </c>
      <c r="E8798" s="3">
        <v>21</v>
      </c>
      <c r="F8798" s="17">
        <v>0</v>
      </c>
      <c r="G8798" s="17">
        <v>1</v>
      </c>
      <c r="H8798" s="17">
        <v>0</v>
      </c>
      <c r="I8798" s="7" t="s">
        <v>52</v>
      </c>
      <c r="J8798" s="7">
        <v>21</v>
      </c>
      <c r="K8798" s="4">
        <v>1203</v>
      </c>
      <c r="L8798" s="5">
        <v>1203.0829000000001</v>
      </c>
      <c r="M8798">
        <v>12509.4</v>
      </c>
      <c r="N8798" s="3">
        <v>1</v>
      </c>
      <c r="O8798" s="50" t="e">
        <f>INDEX([1]Dados!$M$2:$N$26779,MATCH($P8798,[1]Dados!$N$2:$N$26779,),2)</f>
        <v>#N/A</v>
      </c>
      <c r="P8798">
        <v>179524</v>
      </c>
      <c r="Q8798" s="1">
        <v>37418</v>
      </c>
      <c r="R8798" s="1">
        <v>37476</v>
      </c>
      <c r="S8798" t="s">
        <v>889</v>
      </c>
    </row>
    <row r="8799" spans="1:19" x14ac:dyDescent="0.2">
      <c r="A8799" s="7">
        <v>431755</v>
      </c>
      <c r="B8799" s="3">
        <v>87645</v>
      </c>
      <c r="C8799" s="3" t="s">
        <v>40</v>
      </c>
      <c r="D8799" s="2" t="s">
        <v>747</v>
      </c>
      <c r="E8799" s="3">
        <v>21</v>
      </c>
      <c r="F8799" s="17">
        <v>0</v>
      </c>
      <c r="G8799" s="17">
        <v>1</v>
      </c>
      <c r="H8799" s="17">
        <v>0</v>
      </c>
      <c r="I8799" s="7">
        <v>2.1</v>
      </c>
      <c r="J8799" s="7">
        <v>15</v>
      </c>
      <c r="K8799" s="4">
        <v>1214</v>
      </c>
      <c r="L8799" s="5">
        <v>1214.0587</v>
      </c>
      <c r="M8799">
        <v>35571.300000000003</v>
      </c>
      <c r="N8799" s="3">
        <v>1</v>
      </c>
      <c r="O8799" s="50" t="e">
        <f>INDEX([1]Dados!$M$2:$N$26779,MATCH($P8799,[1]Dados!$N$2:$N$26779,),2)</f>
        <v>#N/A</v>
      </c>
      <c r="P8799">
        <v>179912</v>
      </c>
      <c r="Q8799" s="1">
        <v>37418</v>
      </c>
      <c r="R8799" s="1">
        <v>37476</v>
      </c>
      <c r="S8799" t="s">
        <v>914</v>
      </c>
    </row>
    <row r="8800" spans="1:19" x14ac:dyDescent="0.2">
      <c r="A8800" s="7">
        <v>431755</v>
      </c>
      <c r="B8800" s="3">
        <v>87645</v>
      </c>
      <c r="C8800" s="3" t="s">
        <v>40</v>
      </c>
      <c r="D8800" s="2" t="s">
        <v>747</v>
      </c>
      <c r="E8800" s="3">
        <v>21</v>
      </c>
      <c r="F8800" s="17">
        <v>0</v>
      </c>
      <c r="G8800" s="17">
        <v>1</v>
      </c>
      <c r="H8800" s="17">
        <v>0</v>
      </c>
      <c r="I8800" s="7">
        <v>2.2000000000000002</v>
      </c>
      <c r="J8800" s="7">
        <v>25</v>
      </c>
      <c r="K8800" s="4">
        <v>1214</v>
      </c>
      <c r="L8800" s="5">
        <v>1214.0587</v>
      </c>
      <c r="M8800">
        <v>35571.300000000003</v>
      </c>
      <c r="N8800" s="3">
        <v>1</v>
      </c>
      <c r="O8800" s="50" t="e">
        <f>INDEX([1]Dados!$M$2:$N$26779,MATCH($P8800,[1]Dados!$N$2:$N$26779,),2)</f>
        <v>#N/A</v>
      </c>
      <c r="P8800">
        <v>179912</v>
      </c>
      <c r="Q8800" s="1">
        <v>37418</v>
      </c>
      <c r="R8800" s="1">
        <v>37476</v>
      </c>
      <c r="S8800" t="s">
        <v>914</v>
      </c>
    </row>
    <row r="8801" spans="1:19" x14ac:dyDescent="0.2">
      <c r="A8801" s="7">
        <v>431755</v>
      </c>
      <c r="B8801" s="3">
        <v>87645</v>
      </c>
      <c r="C8801" s="3" t="s">
        <v>40</v>
      </c>
      <c r="D8801" s="2" t="s">
        <v>747</v>
      </c>
      <c r="E8801" s="3">
        <v>21</v>
      </c>
      <c r="F8801" s="17">
        <v>0</v>
      </c>
      <c r="G8801" s="17">
        <v>1</v>
      </c>
      <c r="H8801" s="17">
        <v>0</v>
      </c>
      <c r="I8801" s="7">
        <v>2.2999999999999998</v>
      </c>
      <c r="J8801" s="7">
        <v>1</v>
      </c>
      <c r="K8801" s="4">
        <v>1214</v>
      </c>
      <c r="L8801" s="5">
        <v>1214.0587</v>
      </c>
      <c r="M8801">
        <v>35571.300000000003</v>
      </c>
      <c r="N8801" s="3">
        <v>1</v>
      </c>
      <c r="O8801" s="50" t="e">
        <f>INDEX([1]Dados!$M$2:$N$26779,MATCH($P8801,[1]Dados!$N$2:$N$26779,),2)</f>
        <v>#N/A</v>
      </c>
      <c r="P8801">
        <v>179912</v>
      </c>
      <c r="Q8801" s="1">
        <v>37418</v>
      </c>
      <c r="R8801" s="1">
        <v>37476</v>
      </c>
      <c r="S8801" t="s">
        <v>914</v>
      </c>
    </row>
    <row r="8802" spans="1:19" x14ac:dyDescent="0.2">
      <c r="A8802" s="7">
        <v>431755</v>
      </c>
      <c r="B8802" s="3">
        <v>87645</v>
      </c>
      <c r="C8802" s="3" t="s">
        <v>40</v>
      </c>
      <c r="D8802" s="2" t="s">
        <v>747</v>
      </c>
      <c r="E8802" s="3">
        <v>21</v>
      </c>
      <c r="F8802" s="17">
        <v>0</v>
      </c>
      <c r="G8802" s="17">
        <v>1</v>
      </c>
      <c r="H8802" s="17">
        <v>0</v>
      </c>
      <c r="I8802" s="7" t="s">
        <v>11</v>
      </c>
      <c r="J8802" s="7">
        <v>1</v>
      </c>
      <c r="K8802" s="4">
        <v>1214</v>
      </c>
      <c r="L8802" s="5">
        <v>1214.0587</v>
      </c>
      <c r="M8802">
        <v>35571.300000000003</v>
      </c>
      <c r="N8802" s="3">
        <v>1</v>
      </c>
      <c r="O8802" s="50" t="e">
        <f>INDEX([1]Dados!$M$2:$N$26779,MATCH($P8802,[1]Dados!$N$2:$N$26779,),2)</f>
        <v>#N/A</v>
      </c>
      <c r="P8802">
        <v>179912</v>
      </c>
      <c r="Q8802" s="1">
        <v>37418</v>
      </c>
      <c r="R8802" s="1">
        <v>37476</v>
      </c>
      <c r="S8802" t="s">
        <v>914</v>
      </c>
    </row>
    <row r="8803" spans="1:19" x14ac:dyDescent="0.2">
      <c r="A8803" s="7">
        <v>431755</v>
      </c>
      <c r="B8803" s="3">
        <v>87645</v>
      </c>
      <c r="C8803" s="3" t="s">
        <v>40</v>
      </c>
      <c r="D8803" s="2" t="s">
        <v>747</v>
      </c>
      <c r="E8803" s="3">
        <v>21</v>
      </c>
      <c r="F8803" s="17">
        <v>0</v>
      </c>
      <c r="G8803" s="17">
        <v>1</v>
      </c>
      <c r="H8803" s="17">
        <v>0</v>
      </c>
      <c r="I8803" s="7">
        <v>2.5</v>
      </c>
      <c r="J8803" s="7">
        <v>24</v>
      </c>
      <c r="K8803" s="4">
        <v>1214</v>
      </c>
      <c r="L8803" s="5">
        <v>1214.0589</v>
      </c>
      <c r="M8803">
        <v>129000</v>
      </c>
      <c r="N8803" s="3">
        <v>1</v>
      </c>
      <c r="O8803" s="50" t="e">
        <f>INDEX([1]Dados!$M$2:$N$26779,MATCH($P8803,[1]Dados!$N$2:$N$26779,),2)</f>
        <v>#N/A</v>
      </c>
      <c r="P8803">
        <v>181114</v>
      </c>
      <c r="Q8803" s="1">
        <v>37418</v>
      </c>
      <c r="R8803" s="1">
        <v>37476</v>
      </c>
      <c r="S8803" t="s">
        <v>915</v>
      </c>
    </row>
    <row r="8804" spans="1:19" x14ac:dyDescent="0.2">
      <c r="A8804" s="7">
        <v>431755</v>
      </c>
      <c r="B8804" s="3">
        <v>87645</v>
      </c>
      <c r="C8804" s="3" t="s">
        <v>40</v>
      </c>
      <c r="D8804" s="2" t="s">
        <v>747</v>
      </c>
      <c r="E8804" s="3">
        <v>21</v>
      </c>
      <c r="F8804" s="17">
        <v>0</v>
      </c>
      <c r="G8804" s="17">
        <v>1</v>
      </c>
      <c r="H8804" s="17">
        <v>0</v>
      </c>
      <c r="I8804" s="7">
        <v>2.6</v>
      </c>
      <c r="J8804" s="7">
        <v>23</v>
      </c>
      <c r="K8804" s="4">
        <v>1214</v>
      </c>
      <c r="L8804" s="5">
        <v>1214.0589</v>
      </c>
      <c r="M8804">
        <v>129000</v>
      </c>
      <c r="N8804" s="3">
        <v>1</v>
      </c>
      <c r="O8804" s="50" t="e">
        <f>INDEX([1]Dados!$M$2:$N$26779,MATCH($P8804,[1]Dados!$N$2:$N$26779,),2)</f>
        <v>#N/A</v>
      </c>
      <c r="P8804">
        <v>181114</v>
      </c>
      <c r="Q8804" s="1">
        <v>37418</v>
      </c>
      <c r="R8804" s="1">
        <v>37476</v>
      </c>
      <c r="S8804" t="s">
        <v>915</v>
      </c>
    </row>
    <row r="8805" spans="1:19" x14ac:dyDescent="0.2">
      <c r="A8805" s="7">
        <v>431755</v>
      </c>
      <c r="B8805" s="3">
        <v>87645</v>
      </c>
      <c r="C8805" s="3" t="s">
        <v>40</v>
      </c>
      <c r="D8805" s="2" t="s">
        <v>747</v>
      </c>
      <c r="E8805" s="3">
        <v>21</v>
      </c>
      <c r="F8805" s="17">
        <v>0</v>
      </c>
      <c r="G8805" s="17">
        <v>1</v>
      </c>
      <c r="H8805" s="17">
        <v>0</v>
      </c>
      <c r="I8805" s="7">
        <v>2.7</v>
      </c>
      <c r="J8805" s="7">
        <v>20</v>
      </c>
      <c r="K8805" s="4">
        <v>1214</v>
      </c>
      <c r="L8805" s="5">
        <v>1214.0589</v>
      </c>
      <c r="M8805">
        <v>129000</v>
      </c>
      <c r="N8805" s="3">
        <v>1</v>
      </c>
      <c r="O8805" s="50" t="e">
        <f>INDEX([1]Dados!$M$2:$N$26779,MATCH($P8805,[1]Dados!$N$2:$N$26779,),2)</f>
        <v>#N/A</v>
      </c>
      <c r="P8805">
        <v>181114</v>
      </c>
      <c r="Q8805" s="1">
        <v>37418</v>
      </c>
      <c r="R8805" s="1">
        <v>37476</v>
      </c>
      <c r="S8805" t="s">
        <v>915</v>
      </c>
    </row>
    <row r="8806" spans="1:19" x14ac:dyDescent="0.2">
      <c r="A8806" s="7">
        <v>431755</v>
      </c>
      <c r="B8806" s="3">
        <v>87645</v>
      </c>
      <c r="C8806" s="3" t="s">
        <v>40</v>
      </c>
      <c r="D8806" s="2" t="s">
        <v>747</v>
      </c>
      <c r="E8806" s="3">
        <v>21</v>
      </c>
      <c r="F8806" s="17">
        <v>0</v>
      </c>
      <c r="G8806" s="17">
        <v>1</v>
      </c>
      <c r="H8806" s="17">
        <v>0</v>
      </c>
      <c r="I8806" s="7" t="s">
        <v>3</v>
      </c>
      <c r="J8806" s="7">
        <v>0</v>
      </c>
      <c r="K8806" s="4">
        <v>1214</v>
      </c>
      <c r="L8806" s="5">
        <v>1214.8580999999999</v>
      </c>
      <c r="M8806">
        <v>79800</v>
      </c>
      <c r="N8806" s="3">
        <v>1</v>
      </c>
      <c r="O8806" s="50" t="e">
        <f>INDEX([1]Dados!$M$2:$N$26779,MATCH($P8806,[1]Dados!$N$2:$N$26779,),2)</f>
        <v>#N/A</v>
      </c>
      <c r="P8806" s="23">
        <v>179793</v>
      </c>
      <c r="Q8806" s="1">
        <v>37418</v>
      </c>
      <c r="R8806" s="1">
        <v>37476</v>
      </c>
      <c r="S8806" t="s">
        <v>2134</v>
      </c>
    </row>
    <row r="8807" spans="1:19" x14ac:dyDescent="0.2">
      <c r="A8807" s="7">
        <v>431755</v>
      </c>
      <c r="B8807" s="3">
        <v>87645</v>
      </c>
      <c r="C8807" s="3" t="s">
        <v>40</v>
      </c>
      <c r="D8807" s="2" t="s">
        <v>747</v>
      </c>
      <c r="E8807" s="3">
        <v>21</v>
      </c>
      <c r="F8807" s="17">
        <v>0</v>
      </c>
      <c r="G8807" s="17">
        <v>1</v>
      </c>
      <c r="H8807" s="17">
        <v>0</v>
      </c>
      <c r="I8807" s="7" t="s">
        <v>3</v>
      </c>
      <c r="J8807" s="7">
        <v>0</v>
      </c>
      <c r="K8807" s="4">
        <v>1214</v>
      </c>
      <c r="L8807" s="5">
        <v>1214.8580999999999</v>
      </c>
      <c r="M8807">
        <v>56000</v>
      </c>
      <c r="N8807" s="3">
        <v>1</v>
      </c>
      <c r="O8807" s="50" t="e">
        <f>INDEX([1]Dados!$M$2:$N$26779,MATCH($P8807,[1]Dados!$N$2:$N$26779,),2)</f>
        <v>#N/A</v>
      </c>
      <c r="P8807" s="23">
        <v>179794</v>
      </c>
      <c r="Q8807" s="1">
        <v>37418</v>
      </c>
      <c r="R8807" s="1">
        <v>37476</v>
      </c>
      <c r="S8807" t="s">
        <v>2134</v>
      </c>
    </row>
    <row r="8808" spans="1:19" x14ac:dyDescent="0.2">
      <c r="A8808" s="7">
        <v>431755</v>
      </c>
      <c r="B8808" s="3">
        <v>87645</v>
      </c>
      <c r="C8808" s="3" t="s">
        <v>40</v>
      </c>
      <c r="D8808" s="2" t="s">
        <v>747</v>
      </c>
      <c r="E8808" s="3">
        <v>21</v>
      </c>
      <c r="F8808" s="17">
        <v>0</v>
      </c>
      <c r="G8808" s="17">
        <v>1</v>
      </c>
      <c r="H8808" s="17">
        <v>0</v>
      </c>
      <c r="I8808" s="7" t="s">
        <v>3</v>
      </c>
      <c r="J8808" s="7">
        <v>0</v>
      </c>
      <c r="K8808" s="4">
        <v>1214</v>
      </c>
      <c r="L8808" s="5">
        <v>1214.8580999999999</v>
      </c>
      <c r="M8808">
        <v>28635.55</v>
      </c>
      <c r="N8808" s="3">
        <v>1</v>
      </c>
      <c r="O8808" s="50" t="e">
        <f>INDEX([1]Dados!$M$2:$N$26779,MATCH($P8808,[1]Dados!$N$2:$N$26779,),2)</f>
        <v>#N/A</v>
      </c>
      <c r="P8808" s="23">
        <v>179795</v>
      </c>
      <c r="Q8808" s="1">
        <v>37418</v>
      </c>
      <c r="R8808" s="1">
        <v>37476</v>
      </c>
      <c r="S8808" t="s">
        <v>2134</v>
      </c>
    </row>
    <row r="8809" spans="1:19" x14ac:dyDescent="0.2">
      <c r="A8809" s="7">
        <v>431755</v>
      </c>
      <c r="B8809" s="3">
        <v>87645</v>
      </c>
      <c r="C8809" s="3" t="s">
        <v>40</v>
      </c>
      <c r="D8809" s="2" t="s">
        <v>747</v>
      </c>
      <c r="E8809" s="3">
        <v>21</v>
      </c>
      <c r="F8809" s="17">
        <v>0</v>
      </c>
      <c r="G8809" s="17">
        <v>1</v>
      </c>
      <c r="H8809" s="17">
        <v>0</v>
      </c>
      <c r="I8809" s="7">
        <v>3.1</v>
      </c>
      <c r="J8809" s="7">
        <v>29</v>
      </c>
      <c r="K8809" s="4">
        <v>1293</v>
      </c>
      <c r="L8809" s="5">
        <v>1293.0592999999999</v>
      </c>
      <c r="M8809">
        <v>3611.88</v>
      </c>
      <c r="N8809" s="3">
        <v>1</v>
      </c>
      <c r="O8809" s="50" t="e">
        <f>INDEX([1]Dados!$M$2:$N$26779,MATCH($P8809,[1]Dados!$N$2:$N$26779,),2)</f>
        <v>#N/A</v>
      </c>
      <c r="P8809">
        <v>179577</v>
      </c>
      <c r="Q8809" s="1">
        <v>37418</v>
      </c>
      <c r="R8809" s="1">
        <v>37476</v>
      </c>
      <c r="S8809" t="s">
        <v>886</v>
      </c>
    </row>
    <row r="8810" spans="1:19" x14ac:dyDescent="0.2">
      <c r="A8810" s="7">
        <v>431755</v>
      </c>
      <c r="B8810" s="3">
        <v>87645</v>
      </c>
      <c r="C8810" s="3" t="s">
        <v>40</v>
      </c>
      <c r="D8810" s="2" t="s">
        <v>747</v>
      </c>
      <c r="E8810" s="3">
        <v>21</v>
      </c>
      <c r="F8810" s="17">
        <v>0</v>
      </c>
      <c r="G8810" s="17">
        <v>1</v>
      </c>
      <c r="H8810" s="17">
        <v>0</v>
      </c>
      <c r="I8810" s="7">
        <v>3.2</v>
      </c>
      <c r="J8810" s="7">
        <v>22</v>
      </c>
      <c r="K8810" s="4">
        <v>1293</v>
      </c>
      <c r="L8810" s="5">
        <v>1293.0592999999999</v>
      </c>
      <c r="M8810">
        <v>3611.88</v>
      </c>
      <c r="N8810" s="3">
        <v>1</v>
      </c>
      <c r="O8810" s="50" t="e">
        <f>INDEX([1]Dados!$M$2:$N$26779,MATCH($P8810,[1]Dados!$N$2:$N$26779,),2)</f>
        <v>#N/A</v>
      </c>
      <c r="P8810">
        <v>179577</v>
      </c>
      <c r="Q8810" s="1">
        <v>37418</v>
      </c>
      <c r="R8810" s="1">
        <v>37476</v>
      </c>
      <c r="S8810" t="s">
        <v>886</v>
      </c>
    </row>
    <row r="8811" spans="1:19" x14ac:dyDescent="0.2">
      <c r="A8811" s="7">
        <v>431755</v>
      </c>
      <c r="B8811" s="3">
        <v>87645</v>
      </c>
      <c r="C8811" s="3" t="s">
        <v>40</v>
      </c>
      <c r="D8811" s="2" t="s">
        <v>747</v>
      </c>
      <c r="E8811" s="3">
        <v>21</v>
      </c>
      <c r="F8811" s="17">
        <v>0</v>
      </c>
      <c r="G8811" s="17">
        <v>1</v>
      </c>
      <c r="H8811" s="17">
        <v>0</v>
      </c>
      <c r="I8811" s="7">
        <v>3.3</v>
      </c>
      <c r="J8811" s="7">
        <v>15</v>
      </c>
      <c r="K8811" s="4">
        <v>1293</v>
      </c>
      <c r="L8811" s="5">
        <v>1293.0592999999999</v>
      </c>
      <c r="M8811">
        <v>3611.88</v>
      </c>
      <c r="N8811" s="3">
        <v>1</v>
      </c>
      <c r="O8811" s="50" t="e">
        <f>INDEX([1]Dados!$M$2:$N$26779,MATCH($P8811,[1]Dados!$N$2:$N$26779,),2)</f>
        <v>#N/A</v>
      </c>
      <c r="P8811">
        <v>179577</v>
      </c>
      <c r="Q8811" s="1">
        <v>37418</v>
      </c>
      <c r="R8811" s="1">
        <v>37476</v>
      </c>
      <c r="S8811" t="s">
        <v>886</v>
      </c>
    </row>
    <row r="8812" spans="1:19" x14ac:dyDescent="0.2">
      <c r="A8812" s="7">
        <v>431755</v>
      </c>
      <c r="B8812" s="3">
        <v>87645</v>
      </c>
      <c r="C8812" s="3" t="s">
        <v>40</v>
      </c>
      <c r="D8812" s="2" t="s">
        <v>747</v>
      </c>
      <c r="E8812" s="3">
        <v>21</v>
      </c>
      <c r="F8812" s="17">
        <v>0</v>
      </c>
      <c r="G8812" s="17">
        <v>1</v>
      </c>
      <c r="H8812" s="17">
        <v>0</v>
      </c>
      <c r="I8812" s="7">
        <v>3.4</v>
      </c>
      <c r="J8812" s="7">
        <v>22</v>
      </c>
      <c r="K8812" s="4">
        <v>1293</v>
      </c>
      <c r="L8812" s="5">
        <v>1293.0592999999999</v>
      </c>
      <c r="M8812">
        <v>3611.88</v>
      </c>
      <c r="N8812" s="3">
        <v>1</v>
      </c>
      <c r="O8812" s="50" t="e">
        <f>INDEX([1]Dados!$M$2:$N$26779,MATCH($P8812,[1]Dados!$N$2:$N$26779,),2)</f>
        <v>#N/A</v>
      </c>
      <c r="P8812">
        <v>179577</v>
      </c>
      <c r="Q8812" s="1">
        <v>37418</v>
      </c>
      <c r="R8812" s="1">
        <v>37476</v>
      </c>
      <c r="S8812" t="s">
        <v>886</v>
      </c>
    </row>
    <row r="8813" spans="1:19" x14ac:dyDescent="0.2">
      <c r="A8813" s="7">
        <v>431755</v>
      </c>
      <c r="B8813" s="3">
        <v>87645</v>
      </c>
      <c r="C8813" s="3" t="s">
        <v>40</v>
      </c>
      <c r="D8813" s="2" t="s">
        <v>747</v>
      </c>
      <c r="E8813" s="3">
        <v>21</v>
      </c>
      <c r="F8813" s="17">
        <v>0</v>
      </c>
      <c r="G8813" s="17">
        <v>1</v>
      </c>
      <c r="H8813" s="17">
        <v>0</v>
      </c>
      <c r="I8813" s="7">
        <v>3.5</v>
      </c>
      <c r="J8813" s="7">
        <v>22</v>
      </c>
      <c r="K8813" s="4">
        <v>1293</v>
      </c>
      <c r="L8813" s="5">
        <v>1293.0592999999999</v>
      </c>
      <c r="M8813">
        <v>3611.88</v>
      </c>
      <c r="N8813" s="3">
        <v>1</v>
      </c>
      <c r="O8813" s="50" t="e">
        <f>INDEX([1]Dados!$M$2:$N$26779,MATCH($P8813,[1]Dados!$N$2:$N$26779,),2)</f>
        <v>#N/A</v>
      </c>
      <c r="P8813">
        <v>179577</v>
      </c>
      <c r="Q8813" s="1">
        <v>37418</v>
      </c>
      <c r="R8813" s="1">
        <v>37476</v>
      </c>
      <c r="S8813" t="s">
        <v>886</v>
      </c>
    </row>
    <row r="8814" spans="1:19" x14ac:dyDescent="0.2">
      <c r="A8814" s="7">
        <v>431755</v>
      </c>
      <c r="B8814" s="3">
        <v>87645</v>
      </c>
      <c r="C8814" s="3" t="s">
        <v>40</v>
      </c>
      <c r="D8814" s="2" t="s">
        <v>747</v>
      </c>
      <c r="E8814" s="3">
        <v>21</v>
      </c>
      <c r="F8814" s="17">
        <v>0</v>
      </c>
      <c r="G8814" s="17">
        <v>1</v>
      </c>
      <c r="H8814" s="17">
        <v>0</v>
      </c>
      <c r="I8814" s="7">
        <v>3.6</v>
      </c>
      <c r="J8814" s="7">
        <v>0</v>
      </c>
      <c r="K8814" s="4">
        <v>1293</v>
      </c>
      <c r="L8814" s="5">
        <v>1293.0592999999999</v>
      </c>
      <c r="M8814">
        <v>3611.88</v>
      </c>
      <c r="N8814" s="3">
        <v>1</v>
      </c>
      <c r="O8814" s="50" t="e">
        <f>INDEX([1]Dados!$M$2:$N$26779,MATCH($P8814,[1]Dados!$N$2:$N$26779,),2)</f>
        <v>#N/A</v>
      </c>
      <c r="P8814">
        <v>179577</v>
      </c>
      <c r="Q8814" s="1">
        <v>37418</v>
      </c>
      <c r="R8814" s="1">
        <v>37476</v>
      </c>
      <c r="S8814" t="s">
        <v>886</v>
      </c>
    </row>
    <row r="8815" spans="1:19" x14ac:dyDescent="0.2">
      <c r="A8815" s="7">
        <v>431846</v>
      </c>
      <c r="B8815" s="3">
        <v>85588</v>
      </c>
      <c r="C8815" s="3" t="s">
        <v>40</v>
      </c>
      <c r="D8815" s="2" t="s">
        <v>766</v>
      </c>
      <c r="E8815" s="3">
        <v>21</v>
      </c>
      <c r="F8815" s="17">
        <v>0</v>
      </c>
      <c r="G8815" s="17">
        <v>1</v>
      </c>
      <c r="H8815" s="17">
        <v>0</v>
      </c>
      <c r="I8815" s="7">
        <v>1.6</v>
      </c>
      <c r="J8815" s="7">
        <v>25</v>
      </c>
      <c r="K8815" s="4">
        <v>119</v>
      </c>
      <c r="L8815" s="5">
        <v>119.38590000000001</v>
      </c>
      <c r="M8815">
        <v>83219.850000000006</v>
      </c>
      <c r="N8815" s="33">
        <v>1</v>
      </c>
      <c r="O8815" s="50" t="e">
        <f>INDEX([1]Dados!$M$2:$N$26779,MATCH($P8815,[1]Dados!$N$2:$N$26779,),2)</f>
        <v>#N/A</v>
      </c>
      <c r="P8815">
        <v>179454</v>
      </c>
      <c r="Q8815" s="1">
        <v>37418</v>
      </c>
      <c r="R8815" s="1">
        <v>37476</v>
      </c>
      <c r="S8815" t="s">
        <v>1068</v>
      </c>
    </row>
    <row r="8816" spans="1:19" x14ac:dyDescent="0.2">
      <c r="A8816" s="7">
        <v>431846</v>
      </c>
      <c r="B8816" s="3">
        <v>85588</v>
      </c>
      <c r="C8816" s="3" t="s">
        <v>40</v>
      </c>
      <c r="D8816" s="2" t="s">
        <v>766</v>
      </c>
      <c r="E8816" s="3">
        <v>21</v>
      </c>
      <c r="F8816" s="17">
        <v>0</v>
      </c>
      <c r="G8816" s="17">
        <v>1</v>
      </c>
      <c r="H8816" s="17">
        <v>0</v>
      </c>
      <c r="I8816" s="7">
        <v>1.7</v>
      </c>
      <c r="J8816" s="7">
        <v>25</v>
      </c>
      <c r="K8816" s="4">
        <v>119</v>
      </c>
      <c r="L8816" s="5">
        <v>119.38590000000001</v>
      </c>
      <c r="M8816">
        <v>83219.850000000006</v>
      </c>
      <c r="N8816" s="33">
        <v>1</v>
      </c>
      <c r="O8816" s="50" t="e">
        <f>INDEX([1]Dados!$M$2:$N$26779,MATCH($P8816,[1]Dados!$N$2:$N$26779,),2)</f>
        <v>#N/A</v>
      </c>
      <c r="P8816">
        <v>179454</v>
      </c>
      <c r="Q8816" s="1">
        <v>37418</v>
      </c>
      <c r="R8816" s="1">
        <v>37476</v>
      </c>
      <c r="S8816" t="s">
        <v>1068</v>
      </c>
    </row>
    <row r="8817" spans="1:19" x14ac:dyDescent="0.2">
      <c r="A8817" s="7">
        <v>431846</v>
      </c>
      <c r="B8817" s="3">
        <v>85588</v>
      </c>
      <c r="C8817" s="3" t="s">
        <v>40</v>
      </c>
      <c r="D8817" s="2" t="s">
        <v>766</v>
      </c>
      <c r="E8817" s="3">
        <v>21</v>
      </c>
      <c r="F8817" s="17">
        <v>0</v>
      </c>
      <c r="G8817" s="17">
        <v>1</v>
      </c>
      <c r="H8817" s="17">
        <v>0</v>
      </c>
      <c r="I8817" s="7">
        <v>1.8</v>
      </c>
      <c r="J8817" s="7">
        <v>7</v>
      </c>
      <c r="K8817" s="4">
        <v>119</v>
      </c>
      <c r="L8817" s="5">
        <v>119.38590000000001</v>
      </c>
      <c r="M8817">
        <v>83219.850000000006</v>
      </c>
      <c r="N8817" s="33">
        <v>1</v>
      </c>
      <c r="O8817" s="50" t="e">
        <f>INDEX([1]Dados!$M$2:$N$26779,MATCH($P8817,[1]Dados!$N$2:$N$26779,),2)</f>
        <v>#N/A</v>
      </c>
      <c r="P8817">
        <v>179454</v>
      </c>
      <c r="Q8817" s="1">
        <v>37418</v>
      </c>
      <c r="R8817" s="1">
        <v>37476</v>
      </c>
      <c r="S8817" t="s">
        <v>1068</v>
      </c>
    </row>
    <row r="8818" spans="1:19" x14ac:dyDescent="0.2">
      <c r="A8818" s="7">
        <v>431846</v>
      </c>
      <c r="B8818" s="3">
        <v>85588</v>
      </c>
      <c r="C8818" s="3" t="s">
        <v>40</v>
      </c>
      <c r="D8818" s="2" t="s">
        <v>766</v>
      </c>
      <c r="E8818" s="3">
        <v>21</v>
      </c>
      <c r="F8818" s="17">
        <v>0</v>
      </c>
      <c r="G8818" s="17">
        <v>1</v>
      </c>
      <c r="H8818" s="17">
        <v>0</v>
      </c>
      <c r="I8818" s="7">
        <v>1.1000000000000001</v>
      </c>
      <c r="J8818" s="7">
        <v>25</v>
      </c>
      <c r="K8818" s="4">
        <v>119</v>
      </c>
      <c r="L8818" s="5">
        <v>119.5528</v>
      </c>
      <c r="M8818">
        <v>57293.49</v>
      </c>
      <c r="N8818" s="33">
        <v>1</v>
      </c>
      <c r="O8818" s="50" t="e">
        <f>INDEX([1]Dados!$M$2:$N$26779,MATCH($P8818,[1]Dados!$N$2:$N$26779,),2)</f>
        <v>#N/A</v>
      </c>
      <c r="P8818">
        <v>179453</v>
      </c>
      <c r="Q8818" s="1">
        <v>37418</v>
      </c>
      <c r="R8818" s="1">
        <v>37476</v>
      </c>
      <c r="S8818" t="s">
        <v>1632</v>
      </c>
    </row>
    <row r="8819" spans="1:19" x14ac:dyDescent="0.2">
      <c r="A8819" s="7">
        <v>431846</v>
      </c>
      <c r="B8819" s="3">
        <v>85588</v>
      </c>
      <c r="C8819" s="3" t="s">
        <v>40</v>
      </c>
      <c r="D8819" s="2" t="s">
        <v>766</v>
      </c>
      <c r="E8819" s="3">
        <v>21</v>
      </c>
      <c r="F8819" s="17">
        <v>0</v>
      </c>
      <c r="G8819" s="17">
        <v>1</v>
      </c>
      <c r="H8819" s="17">
        <v>0</v>
      </c>
      <c r="I8819" s="7">
        <v>1.2</v>
      </c>
      <c r="J8819" s="7">
        <v>7</v>
      </c>
      <c r="K8819" s="4">
        <v>119</v>
      </c>
      <c r="L8819" s="5">
        <v>119.5528</v>
      </c>
      <c r="M8819">
        <v>57293.49</v>
      </c>
      <c r="N8819" s="33">
        <v>1</v>
      </c>
      <c r="O8819" s="50" t="e">
        <f>INDEX([1]Dados!$M$2:$N$26779,MATCH($P8819,[1]Dados!$N$2:$N$26779,),2)</f>
        <v>#N/A</v>
      </c>
      <c r="P8819">
        <v>179453</v>
      </c>
      <c r="Q8819" s="1">
        <v>37418</v>
      </c>
      <c r="R8819" s="1">
        <v>37476</v>
      </c>
      <c r="S8819" t="s">
        <v>1632</v>
      </c>
    </row>
    <row r="8820" spans="1:19" x14ac:dyDescent="0.2">
      <c r="A8820" s="7">
        <v>431846</v>
      </c>
      <c r="B8820" s="3">
        <v>85588</v>
      </c>
      <c r="C8820" s="3" t="s">
        <v>40</v>
      </c>
      <c r="D8820" s="2" t="s">
        <v>766</v>
      </c>
      <c r="E8820" s="3">
        <v>21</v>
      </c>
      <c r="F8820" s="17">
        <v>0</v>
      </c>
      <c r="G8820" s="17">
        <v>1</v>
      </c>
      <c r="H8820" s="17">
        <v>0</v>
      </c>
      <c r="I8820" s="7">
        <v>1.3</v>
      </c>
      <c r="J8820" s="7">
        <v>17</v>
      </c>
      <c r="K8820" s="4">
        <v>119</v>
      </c>
      <c r="L8820" s="5">
        <v>119.5528</v>
      </c>
      <c r="M8820">
        <v>57293.49</v>
      </c>
      <c r="N8820" s="33">
        <v>1</v>
      </c>
      <c r="O8820" s="50" t="e">
        <f>INDEX([1]Dados!$M$2:$N$26779,MATCH($P8820,[1]Dados!$N$2:$N$26779,),2)</f>
        <v>#N/A</v>
      </c>
      <c r="P8820">
        <v>179453</v>
      </c>
      <c r="Q8820" s="1">
        <v>37418</v>
      </c>
      <c r="R8820" s="1">
        <v>37476</v>
      </c>
      <c r="S8820" t="s">
        <v>1632</v>
      </c>
    </row>
    <row r="8821" spans="1:19" x14ac:dyDescent="0.2">
      <c r="A8821" s="7">
        <v>431846</v>
      </c>
      <c r="B8821" s="3">
        <v>85588</v>
      </c>
      <c r="C8821" s="3" t="s">
        <v>40</v>
      </c>
      <c r="D8821" s="2" t="s">
        <v>766</v>
      </c>
      <c r="E8821" s="3">
        <v>21</v>
      </c>
      <c r="F8821" s="17">
        <v>0</v>
      </c>
      <c r="G8821" s="17">
        <v>1</v>
      </c>
      <c r="H8821" s="17">
        <v>0</v>
      </c>
      <c r="I8821" s="7">
        <v>1.4</v>
      </c>
      <c r="J8821" s="7">
        <v>19</v>
      </c>
      <c r="K8821" s="4">
        <v>119</v>
      </c>
      <c r="L8821" s="5">
        <v>119.5528</v>
      </c>
      <c r="M8821">
        <v>57293.49</v>
      </c>
      <c r="N8821" s="33">
        <v>1</v>
      </c>
      <c r="O8821" s="50" t="e">
        <f>INDEX([1]Dados!$M$2:$N$26779,MATCH($P8821,[1]Dados!$N$2:$N$26779,),2)</f>
        <v>#N/A</v>
      </c>
      <c r="P8821">
        <v>179453</v>
      </c>
      <c r="Q8821" s="1">
        <v>37418</v>
      </c>
      <c r="R8821" s="1">
        <v>37476</v>
      </c>
      <c r="S8821" t="s">
        <v>1632</v>
      </c>
    </row>
    <row r="8822" spans="1:19" x14ac:dyDescent="0.2">
      <c r="A8822" s="7">
        <v>431846</v>
      </c>
      <c r="B8822" s="3">
        <v>85588</v>
      </c>
      <c r="C8822" s="3" t="s">
        <v>40</v>
      </c>
      <c r="D8822" s="2" t="s">
        <v>766</v>
      </c>
      <c r="E8822" s="3">
        <v>21</v>
      </c>
      <c r="F8822" s="17">
        <v>0</v>
      </c>
      <c r="G8822" s="17">
        <v>1</v>
      </c>
      <c r="H8822" s="17">
        <v>0</v>
      </c>
      <c r="I8822" s="7">
        <v>1.5</v>
      </c>
      <c r="J8822" s="7">
        <v>19</v>
      </c>
      <c r="K8822" s="4">
        <v>119</v>
      </c>
      <c r="L8822" s="5">
        <v>119.5528</v>
      </c>
      <c r="M8822">
        <v>57293.49</v>
      </c>
      <c r="N8822" s="33">
        <v>1</v>
      </c>
      <c r="O8822" s="50" t="e">
        <f>INDEX([1]Dados!$M$2:$N$26779,MATCH($P8822,[1]Dados!$N$2:$N$26779,),2)</f>
        <v>#N/A</v>
      </c>
      <c r="P8822">
        <v>179453</v>
      </c>
      <c r="Q8822" s="1">
        <v>37418</v>
      </c>
      <c r="R8822" s="1">
        <v>37476</v>
      </c>
      <c r="S8822" t="s">
        <v>1632</v>
      </c>
    </row>
    <row r="8823" spans="1:19" x14ac:dyDescent="0.2">
      <c r="A8823" s="7">
        <v>431846</v>
      </c>
      <c r="B8823" s="3">
        <v>85588</v>
      </c>
      <c r="C8823" s="3" t="s">
        <v>40</v>
      </c>
      <c r="D8823" s="2" t="s">
        <v>766</v>
      </c>
      <c r="E8823" s="3">
        <v>21</v>
      </c>
      <c r="F8823" s="17">
        <v>0</v>
      </c>
      <c r="G8823" s="17">
        <v>1</v>
      </c>
      <c r="H8823" s="17">
        <v>0</v>
      </c>
      <c r="I8823" s="7">
        <v>2.1</v>
      </c>
      <c r="J8823" s="7">
        <v>25</v>
      </c>
      <c r="K8823" s="4">
        <v>122</v>
      </c>
      <c r="L8823" s="5">
        <v>122.76519999999999</v>
      </c>
      <c r="M8823">
        <v>130927.85</v>
      </c>
      <c r="N8823" s="33">
        <v>1</v>
      </c>
      <c r="O8823" s="50" t="e">
        <f>INDEX([1]Dados!$M$2:$N$26779,MATCH($P8823,[1]Dados!$N$2:$N$26779,),2)</f>
        <v>#N/A</v>
      </c>
      <c r="P8823">
        <v>179637</v>
      </c>
      <c r="Q8823" s="1">
        <v>37418</v>
      </c>
      <c r="R8823" s="1">
        <v>37476</v>
      </c>
      <c r="S8823" t="s">
        <v>1068</v>
      </c>
    </row>
    <row r="8824" spans="1:19" x14ac:dyDescent="0.2">
      <c r="A8824" s="7">
        <v>431846</v>
      </c>
      <c r="B8824" s="3">
        <v>85588</v>
      </c>
      <c r="C8824" s="3" t="s">
        <v>40</v>
      </c>
      <c r="D8824" s="2" t="s">
        <v>766</v>
      </c>
      <c r="E8824" s="3">
        <v>21</v>
      </c>
      <c r="F8824" s="17">
        <v>0</v>
      </c>
      <c r="G8824" s="17">
        <v>1</v>
      </c>
      <c r="H8824" s="17">
        <v>0</v>
      </c>
      <c r="I8824" s="7">
        <v>3.1</v>
      </c>
      <c r="J8824" s="7">
        <v>25</v>
      </c>
      <c r="K8824" s="4">
        <v>1214</v>
      </c>
      <c r="L8824" s="5">
        <v>1214.0587</v>
      </c>
      <c r="M8824">
        <v>41486.25</v>
      </c>
      <c r="N8824" s="33">
        <v>1</v>
      </c>
      <c r="O8824" s="50" t="e">
        <f>INDEX([1]Dados!$M$2:$N$26779,MATCH($P8824,[1]Dados!$N$2:$N$26779,),2)</f>
        <v>#N/A</v>
      </c>
      <c r="P8824">
        <v>179913</v>
      </c>
      <c r="Q8824" s="1">
        <v>37418</v>
      </c>
      <c r="R8824" s="1">
        <v>37476</v>
      </c>
      <c r="S8824" t="s">
        <v>2513</v>
      </c>
    </row>
    <row r="8825" spans="1:19" x14ac:dyDescent="0.2">
      <c r="A8825" s="7">
        <v>431846</v>
      </c>
      <c r="B8825" s="3">
        <v>85588</v>
      </c>
      <c r="C8825" s="3" t="s">
        <v>40</v>
      </c>
      <c r="D8825" s="2" t="s">
        <v>766</v>
      </c>
      <c r="E8825" s="3">
        <v>21</v>
      </c>
      <c r="F8825" s="17">
        <v>0</v>
      </c>
      <c r="G8825" s="17">
        <v>1</v>
      </c>
      <c r="H8825" s="17">
        <v>0</v>
      </c>
      <c r="I8825" s="7">
        <v>3.4</v>
      </c>
      <c r="J8825" s="7">
        <v>25</v>
      </c>
      <c r="K8825" s="4">
        <v>1214</v>
      </c>
      <c r="L8825" s="5">
        <v>1214.0589</v>
      </c>
      <c r="M8825">
        <v>133500</v>
      </c>
      <c r="N8825" s="33">
        <v>1</v>
      </c>
      <c r="O8825" s="50" t="e">
        <f>INDEX([1]Dados!$M$2:$N$26779,MATCH($P8825,[1]Dados!$N$2:$N$26779,),2)</f>
        <v>#N/A</v>
      </c>
      <c r="P8825">
        <v>181115</v>
      </c>
      <c r="Q8825" s="1">
        <v>37418</v>
      </c>
      <c r="R8825" s="1">
        <v>37476</v>
      </c>
      <c r="S8825" t="s">
        <v>915</v>
      </c>
    </row>
    <row r="8826" spans="1:19" x14ac:dyDescent="0.2">
      <c r="A8826" s="7">
        <v>431846</v>
      </c>
      <c r="B8826" s="3">
        <v>85588</v>
      </c>
      <c r="C8826" s="3" t="s">
        <v>40</v>
      </c>
      <c r="D8826" s="2" t="s">
        <v>766</v>
      </c>
      <c r="E8826" s="3">
        <v>21</v>
      </c>
      <c r="F8826" s="17">
        <v>0</v>
      </c>
      <c r="G8826" s="17">
        <v>1</v>
      </c>
      <c r="H8826" s="17">
        <v>0</v>
      </c>
      <c r="I8826" s="7">
        <v>3.2</v>
      </c>
      <c r="J8826" s="7">
        <v>20</v>
      </c>
      <c r="K8826" s="4">
        <v>1214</v>
      </c>
      <c r="L8826" s="5">
        <v>1214.8580999999999</v>
      </c>
      <c r="M8826">
        <v>41200</v>
      </c>
      <c r="N8826" s="33">
        <v>1</v>
      </c>
      <c r="O8826" s="50" t="e">
        <f>INDEX([1]Dados!$M$2:$N$26779,MATCH($P8826,[1]Dados!$N$2:$N$26779,),2)</f>
        <v>#N/A</v>
      </c>
      <c r="P8826">
        <v>179792</v>
      </c>
      <c r="Q8826" s="1">
        <v>37418</v>
      </c>
      <c r="R8826" s="1">
        <v>37476</v>
      </c>
      <c r="S8826" t="s">
        <v>961</v>
      </c>
    </row>
    <row r="8827" spans="1:19" x14ac:dyDescent="0.2">
      <c r="A8827" s="7">
        <v>431846</v>
      </c>
      <c r="B8827" s="3">
        <v>85588</v>
      </c>
      <c r="C8827" s="3" t="s">
        <v>40</v>
      </c>
      <c r="D8827" s="2" t="s">
        <v>766</v>
      </c>
      <c r="E8827" s="3">
        <v>21</v>
      </c>
      <c r="F8827" s="17">
        <v>0</v>
      </c>
      <c r="G8827" s="17">
        <v>1</v>
      </c>
      <c r="H8827" s="17">
        <v>0</v>
      </c>
      <c r="I8827" s="7">
        <v>3.3</v>
      </c>
      <c r="J8827" s="7">
        <v>23</v>
      </c>
      <c r="K8827" s="4">
        <v>1214</v>
      </c>
      <c r="L8827" s="5">
        <v>1214.8580999999999</v>
      </c>
      <c r="M8827">
        <v>41200</v>
      </c>
      <c r="N8827" s="33">
        <v>1</v>
      </c>
      <c r="O8827" s="50" t="e">
        <f>INDEX([1]Dados!$M$2:$N$26779,MATCH($P8827,[1]Dados!$N$2:$N$26779,),2)</f>
        <v>#N/A</v>
      </c>
      <c r="P8827">
        <v>179792</v>
      </c>
      <c r="Q8827" s="1">
        <v>37418</v>
      </c>
      <c r="R8827" s="1">
        <v>37476</v>
      </c>
      <c r="S8827" t="s">
        <v>961</v>
      </c>
    </row>
    <row r="8828" spans="1:19" x14ac:dyDescent="0.2">
      <c r="A8828" s="7">
        <v>431846</v>
      </c>
      <c r="B8828" s="3">
        <v>85588</v>
      </c>
      <c r="C8828" s="3" t="s">
        <v>40</v>
      </c>
      <c r="D8828" s="2" t="s">
        <v>766</v>
      </c>
      <c r="E8828" s="3">
        <v>21</v>
      </c>
      <c r="F8828" s="17">
        <v>0</v>
      </c>
      <c r="G8828" s="17">
        <v>1</v>
      </c>
      <c r="H8828" s="17">
        <v>0</v>
      </c>
      <c r="I8828" s="7">
        <v>4.0999999999999996</v>
      </c>
      <c r="J8828" s="7">
        <v>22</v>
      </c>
      <c r="K8828" s="4">
        <v>1293</v>
      </c>
      <c r="L8828" s="5">
        <v>1293.0592999999999</v>
      </c>
      <c r="M8828">
        <v>3700.14</v>
      </c>
      <c r="N8828" s="33">
        <v>1</v>
      </c>
      <c r="O8828" s="50" t="e">
        <f>INDEX([1]Dados!$M$2:$N$26779,MATCH($P8828,[1]Dados!$N$2:$N$26779,),2)</f>
        <v>#N/A</v>
      </c>
      <c r="P8828">
        <v>179578</v>
      </c>
      <c r="Q8828" s="1">
        <v>37418</v>
      </c>
      <c r="R8828" s="1">
        <v>37476</v>
      </c>
      <c r="S8828" t="s">
        <v>886</v>
      </c>
    </row>
    <row r="8829" spans="1:19" x14ac:dyDescent="0.2">
      <c r="A8829" s="7">
        <v>431846</v>
      </c>
      <c r="B8829" s="3">
        <v>85588</v>
      </c>
      <c r="C8829" s="3" t="s">
        <v>40</v>
      </c>
      <c r="D8829" s="2" t="s">
        <v>766</v>
      </c>
      <c r="E8829" s="3">
        <v>21</v>
      </c>
      <c r="F8829" s="17">
        <v>0</v>
      </c>
      <c r="G8829" s="17">
        <v>1</v>
      </c>
      <c r="H8829" s="17">
        <v>0</v>
      </c>
      <c r="I8829" s="7">
        <v>4.2</v>
      </c>
      <c r="J8829" s="7">
        <v>29</v>
      </c>
      <c r="K8829" s="4">
        <v>1293</v>
      </c>
      <c r="L8829" s="5">
        <v>1293.0592999999999</v>
      </c>
      <c r="M8829">
        <v>3700.14</v>
      </c>
      <c r="N8829" s="33">
        <v>1</v>
      </c>
      <c r="O8829" s="50" t="e">
        <f>INDEX([1]Dados!$M$2:$N$26779,MATCH($P8829,[1]Dados!$N$2:$N$26779,),2)</f>
        <v>#N/A</v>
      </c>
      <c r="P8829">
        <v>179578</v>
      </c>
      <c r="Q8829" s="1">
        <v>37418</v>
      </c>
      <c r="R8829" s="1">
        <v>37476</v>
      </c>
      <c r="S8829" t="s">
        <v>886</v>
      </c>
    </row>
    <row r="8830" spans="1:19" x14ac:dyDescent="0.2">
      <c r="A8830" s="7">
        <v>431846</v>
      </c>
      <c r="B8830" s="3">
        <v>85588</v>
      </c>
      <c r="C8830" s="3" t="s">
        <v>40</v>
      </c>
      <c r="D8830" s="2" t="s">
        <v>766</v>
      </c>
      <c r="E8830" s="3">
        <v>21</v>
      </c>
      <c r="F8830" s="17">
        <v>0</v>
      </c>
      <c r="G8830" s="17">
        <v>1</v>
      </c>
      <c r="H8830" s="17">
        <v>0</v>
      </c>
      <c r="I8830" s="7">
        <v>4.3</v>
      </c>
      <c r="J8830" s="7">
        <v>0</v>
      </c>
      <c r="K8830" s="4">
        <v>1293</v>
      </c>
      <c r="L8830" s="5">
        <v>1293.0592999999999</v>
      </c>
      <c r="M8830">
        <v>3700.14</v>
      </c>
      <c r="N8830" s="33">
        <v>1</v>
      </c>
      <c r="O8830" s="50" t="e">
        <f>INDEX([1]Dados!$M$2:$N$26779,MATCH($P8830,[1]Dados!$N$2:$N$26779,),2)</f>
        <v>#N/A</v>
      </c>
      <c r="P8830">
        <v>179578</v>
      </c>
      <c r="Q8830" s="1">
        <v>37418</v>
      </c>
      <c r="R8830" s="1">
        <v>37476</v>
      </c>
      <c r="S8830" t="s">
        <v>886</v>
      </c>
    </row>
    <row r="8831" spans="1:19" x14ac:dyDescent="0.2">
      <c r="A8831" s="7">
        <v>420243</v>
      </c>
      <c r="B8831" s="3">
        <v>81280</v>
      </c>
      <c r="C8831" s="3" t="s">
        <v>29</v>
      </c>
      <c r="D8831" s="2" t="s">
        <v>292</v>
      </c>
      <c r="E8831" s="3">
        <v>21</v>
      </c>
      <c r="F8831" s="17">
        <v>0</v>
      </c>
      <c r="G8831" s="17">
        <v>1</v>
      </c>
      <c r="H8831" s="17">
        <v>0</v>
      </c>
      <c r="I8831" s="7">
        <v>1.1000000000000001</v>
      </c>
      <c r="J8831" s="7">
        <v>9</v>
      </c>
      <c r="K8831" s="4">
        <v>119</v>
      </c>
      <c r="L8831" s="5">
        <v>119.38590000000001</v>
      </c>
      <c r="M8831">
        <v>54862.5</v>
      </c>
      <c r="N8831" s="3">
        <v>1</v>
      </c>
      <c r="O8831" s="50" t="e">
        <f>INDEX([1]Dados!$M$2:$N$26779,MATCH($P8831,[1]Dados!$N$2:$N$26779,),2)</f>
        <v>#N/A</v>
      </c>
      <c r="P8831">
        <v>179455</v>
      </c>
      <c r="Q8831" s="1">
        <v>37418</v>
      </c>
      <c r="R8831" s="1">
        <v>37448</v>
      </c>
      <c r="S8831" t="s">
        <v>1068</v>
      </c>
    </row>
    <row r="8832" spans="1:19" x14ac:dyDescent="0.2">
      <c r="A8832" s="7">
        <v>420243</v>
      </c>
      <c r="B8832" s="3">
        <v>81280</v>
      </c>
      <c r="C8832" s="3" t="s">
        <v>29</v>
      </c>
      <c r="D8832" s="2" t="s">
        <v>292</v>
      </c>
      <c r="E8832" s="3">
        <v>21</v>
      </c>
      <c r="F8832" s="17">
        <v>0</v>
      </c>
      <c r="G8832" s="17">
        <v>1</v>
      </c>
      <c r="H8832" s="17">
        <v>0</v>
      </c>
      <c r="I8832" s="7">
        <v>1.2</v>
      </c>
      <c r="J8832" s="7">
        <v>25</v>
      </c>
      <c r="K8832" s="4">
        <v>119</v>
      </c>
      <c r="L8832" s="5">
        <v>119.38590000000001</v>
      </c>
      <c r="M8832">
        <v>54862.5</v>
      </c>
      <c r="N8832" s="3">
        <v>1</v>
      </c>
      <c r="O8832" s="50" t="e">
        <f>INDEX([1]Dados!$M$2:$N$26779,MATCH($P8832,[1]Dados!$N$2:$N$26779,),2)</f>
        <v>#N/A</v>
      </c>
      <c r="P8832">
        <v>179455</v>
      </c>
      <c r="Q8832" s="1">
        <v>37418</v>
      </c>
      <c r="R8832" s="1">
        <v>37448</v>
      </c>
      <c r="S8832" t="s">
        <v>1068</v>
      </c>
    </row>
    <row r="8833" spans="1:19" x14ac:dyDescent="0.2">
      <c r="A8833" s="7">
        <v>420243</v>
      </c>
      <c r="B8833" s="3">
        <v>81280</v>
      </c>
      <c r="C8833" s="3" t="s">
        <v>29</v>
      </c>
      <c r="D8833" s="2" t="s">
        <v>292</v>
      </c>
      <c r="E8833" s="3">
        <v>21</v>
      </c>
      <c r="F8833" s="17">
        <v>0</v>
      </c>
      <c r="G8833" s="17">
        <v>1</v>
      </c>
      <c r="H8833" s="17">
        <v>0</v>
      </c>
      <c r="I8833" s="7" t="s">
        <v>3</v>
      </c>
      <c r="J8833" s="7">
        <v>0</v>
      </c>
      <c r="K8833" s="4">
        <v>1203</v>
      </c>
      <c r="L8833" s="5">
        <v>1203.0829000000001</v>
      </c>
      <c r="M8833">
        <v>5637.57</v>
      </c>
      <c r="N8833" s="3">
        <v>1</v>
      </c>
      <c r="O8833" s="50" t="e">
        <f>INDEX([1]Dados!$M$2:$N$26779,MATCH($P8833,[1]Dados!$N$2:$N$26779,),2)</f>
        <v>#N/A</v>
      </c>
      <c r="P8833" s="28">
        <v>179585</v>
      </c>
      <c r="Q8833" s="1">
        <v>37418</v>
      </c>
      <c r="R8833" s="1">
        <v>37448</v>
      </c>
      <c r="S8833" t="s">
        <v>2134</v>
      </c>
    </row>
    <row r="8834" spans="1:19" x14ac:dyDescent="0.2">
      <c r="A8834" s="7">
        <v>420243</v>
      </c>
      <c r="B8834" s="3">
        <v>81280</v>
      </c>
      <c r="C8834" s="3" t="s">
        <v>29</v>
      </c>
      <c r="D8834" s="2" t="s">
        <v>292</v>
      </c>
      <c r="E8834" s="3">
        <v>21</v>
      </c>
      <c r="F8834" s="17">
        <v>0</v>
      </c>
      <c r="G8834" s="17">
        <v>1</v>
      </c>
      <c r="H8834" s="17">
        <v>0</v>
      </c>
      <c r="I8834" s="7">
        <v>2.1</v>
      </c>
      <c r="J8834" s="7">
        <v>25</v>
      </c>
      <c r="K8834" s="4">
        <v>1214</v>
      </c>
      <c r="L8834" s="5">
        <v>1214.0587</v>
      </c>
      <c r="M8834">
        <v>40884.959999999999</v>
      </c>
      <c r="N8834" s="3">
        <v>1</v>
      </c>
      <c r="O8834" s="50" t="e">
        <f>INDEX([1]Dados!$M$2:$N$26779,MATCH($P8834,[1]Dados!$N$2:$N$26779,),2)</f>
        <v>#N/A</v>
      </c>
      <c r="P8834">
        <v>179914</v>
      </c>
      <c r="Q8834" s="1">
        <v>37418</v>
      </c>
      <c r="R8834" s="1">
        <v>37448</v>
      </c>
      <c r="S8834" t="s">
        <v>914</v>
      </c>
    </row>
    <row r="8835" spans="1:19" x14ac:dyDescent="0.2">
      <c r="A8835" s="7">
        <v>420243</v>
      </c>
      <c r="B8835" s="3">
        <v>81280</v>
      </c>
      <c r="C8835" s="3" t="s">
        <v>29</v>
      </c>
      <c r="D8835" s="2" t="s">
        <v>292</v>
      </c>
      <c r="E8835" s="3">
        <v>21</v>
      </c>
      <c r="F8835" s="17">
        <v>0</v>
      </c>
      <c r="G8835" s="17">
        <v>1</v>
      </c>
      <c r="H8835" s="17">
        <v>0</v>
      </c>
      <c r="I8835" s="7">
        <v>2.2000000000000002</v>
      </c>
      <c r="J8835" s="7">
        <v>2</v>
      </c>
      <c r="K8835" s="4">
        <v>1214</v>
      </c>
      <c r="L8835" s="5">
        <v>1214.0587</v>
      </c>
      <c r="M8835">
        <v>40884.959999999999</v>
      </c>
      <c r="N8835" s="3">
        <v>1</v>
      </c>
      <c r="O8835" s="50" t="e">
        <f>INDEX([1]Dados!$M$2:$N$26779,MATCH($P8835,[1]Dados!$N$2:$N$26779,),2)</f>
        <v>#N/A</v>
      </c>
      <c r="P8835">
        <v>179914</v>
      </c>
      <c r="Q8835" s="1">
        <v>37418</v>
      </c>
      <c r="R8835" s="1">
        <v>37448</v>
      </c>
      <c r="S8835" t="s">
        <v>914</v>
      </c>
    </row>
    <row r="8836" spans="1:19" x14ac:dyDescent="0.2">
      <c r="A8836" s="7">
        <v>420243</v>
      </c>
      <c r="B8836" s="3">
        <v>81280</v>
      </c>
      <c r="C8836" s="3" t="s">
        <v>29</v>
      </c>
      <c r="D8836" s="2" t="s">
        <v>292</v>
      </c>
      <c r="E8836" s="3">
        <v>21</v>
      </c>
      <c r="F8836" s="17">
        <v>0</v>
      </c>
      <c r="G8836" s="17">
        <v>1</v>
      </c>
      <c r="H8836" s="17">
        <v>0</v>
      </c>
      <c r="I8836" s="7">
        <v>2.2999999999999998</v>
      </c>
      <c r="J8836" s="7">
        <v>15</v>
      </c>
      <c r="K8836" s="4">
        <v>1214</v>
      </c>
      <c r="L8836" s="5">
        <v>1214.0587</v>
      </c>
      <c r="M8836">
        <v>40884.959999999999</v>
      </c>
      <c r="N8836" s="3">
        <v>1</v>
      </c>
      <c r="O8836" s="50" t="e">
        <f>INDEX([1]Dados!$M$2:$N$26779,MATCH($P8836,[1]Dados!$N$2:$N$26779,),2)</f>
        <v>#N/A</v>
      </c>
      <c r="P8836">
        <v>179914</v>
      </c>
      <c r="Q8836" s="1">
        <v>37418</v>
      </c>
      <c r="R8836" s="1">
        <v>37448</v>
      </c>
      <c r="S8836" t="s">
        <v>914</v>
      </c>
    </row>
    <row r="8837" spans="1:19" x14ac:dyDescent="0.2">
      <c r="A8837" s="7">
        <v>420243</v>
      </c>
      <c r="B8837" s="3">
        <v>81280</v>
      </c>
      <c r="C8837" s="3" t="s">
        <v>29</v>
      </c>
      <c r="D8837" s="2" t="s">
        <v>292</v>
      </c>
      <c r="E8837" s="3">
        <v>21</v>
      </c>
      <c r="F8837" s="17">
        <v>0</v>
      </c>
      <c r="G8837" s="17">
        <v>1</v>
      </c>
      <c r="H8837" s="17">
        <v>0</v>
      </c>
      <c r="I8837" s="7" t="s">
        <v>3</v>
      </c>
      <c r="J8837" s="7">
        <v>0</v>
      </c>
      <c r="K8837" s="4">
        <v>1214</v>
      </c>
      <c r="L8837" s="5">
        <v>1214.0589</v>
      </c>
      <c r="M8837">
        <v>54000</v>
      </c>
      <c r="N8837" s="3">
        <v>1</v>
      </c>
      <c r="O8837" s="50" t="e">
        <f>INDEX([1]Dados!$M$2:$N$26779,MATCH($P8837,[1]Dados!$N$2:$N$26779,),2)</f>
        <v>#N/A</v>
      </c>
      <c r="P8837" s="28">
        <v>181070</v>
      </c>
      <c r="Q8837" s="1">
        <v>37418</v>
      </c>
      <c r="R8837" s="1">
        <v>37448</v>
      </c>
      <c r="S8837" t="s">
        <v>2134</v>
      </c>
    </row>
    <row r="8838" spans="1:19" x14ac:dyDescent="0.2">
      <c r="A8838" s="7">
        <v>420243</v>
      </c>
      <c r="B8838" s="3">
        <v>81280</v>
      </c>
      <c r="C8838" s="3" t="s">
        <v>29</v>
      </c>
      <c r="D8838" s="2" t="s">
        <v>292</v>
      </c>
      <c r="E8838" s="3">
        <v>21</v>
      </c>
      <c r="F8838" s="17">
        <v>0</v>
      </c>
      <c r="G8838" s="17">
        <v>1</v>
      </c>
      <c r="H8838" s="17">
        <v>0</v>
      </c>
      <c r="I8838" s="7">
        <v>3.1</v>
      </c>
      <c r="J8838" s="7">
        <v>33</v>
      </c>
      <c r="K8838" s="4">
        <v>1214</v>
      </c>
      <c r="L8838" s="5">
        <v>1214.8580999999999</v>
      </c>
      <c r="M8838">
        <v>80000</v>
      </c>
      <c r="N8838" s="3">
        <v>1</v>
      </c>
      <c r="O8838" s="50" t="e">
        <f>INDEX([1]Dados!$M$2:$N$26779,MATCH($P8838,[1]Dados!$N$2:$N$26779,),2)</f>
        <v>#N/A</v>
      </c>
      <c r="P8838">
        <v>179796</v>
      </c>
      <c r="Q8838" s="1">
        <v>37418</v>
      </c>
      <c r="R8838" s="1">
        <v>37448</v>
      </c>
      <c r="S8838" t="s">
        <v>887</v>
      </c>
    </row>
    <row r="8839" spans="1:19" x14ac:dyDescent="0.2">
      <c r="A8839" s="7">
        <v>420243</v>
      </c>
      <c r="B8839" s="3">
        <v>81280</v>
      </c>
      <c r="C8839" s="3" t="s">
        <v>29</v>
      </c>
      <c r="D8839" s="2" t="s">
        <v>292</v>
      </c>
      <c r="E8839" s="3">
        <v>21</v>
      </c>
      <c r="F8839" s="17">
        <v>0</v>
      </c>
      <c r="G8839" s="17">
        <v>1</v>
      </c>
      <c r="H8839" s="17">
        <v>0</v>
      </c>
      <c r="I8839" s="7">
        <v>3.2</v>
      </c>
      <c r="J8839" s="7">
        <v>25</v>
      </c>
      <c r="K8839" s="4">
        <v>1214</v>
      </c>
      <c r="L8839" s="5">
        <v>1214.8580999999999</v>
      </c>
      <c r="M8839">
        <v>80000</v>
      </c>
      <c r="N8839" s="3">
        <v>1</v>
      </c>
      <c r="O8839" s="50" t="e">
        <f>INDEX([1]Dados!$M$2:$N$26779,MATCH($P8839,[1]Dados!$N$2:$N$26779,),2)</f>
        <v>#N/A</v>
      </c>
      <c r="P8839">
        <v>179796</v>
      </c>
      <c r="Q8839" s="1">
        <v>37418</v>
      </c>
      <c r="R8839" s="1">
        <v>37448</v>
      </c>
      <c r="S8839" t="s">
        <v>887</v>
      </c>
    </row>
    <row r="8840" spans="1:19" x14ac:dyDescent="0.2">
      <c r="A8840" s="7">
        <v>420243</v>
      </c>
      <c r="B8840" s="3">
        <v>81280</v>
      </c>
      <c r="C8840" s="3" t="s">
        <v>29</v>
      </c>
      <c r="D8840" s="2" t="s">
        <v>292</v>
      </c>
      <c r="E8840" s="3">
        <v>21</v>
      </c>
      <c r="F8840" s="17">
        <v>0</v>
      </c>
      <c r="G8840" s="17">
        <v>1</v>
      </c>
      <c r="H8840" s="17">
        <v>0</v>
      </c>
      <c r="I8840" s="7" t="s">
        <v>3</v>
      </c>
      <c r="J8840" s="7">
        <v>0</v>
      </c>
      <c r="K8840" s="4">
        <v>1214</v>
      </c>
      <c r="L8840" s="5">
        <v>1214.8580999999999</v>
      </c>
      <c r="M8840">
        <v>83200</v>
      </c>
      <c r="N8840" s="3">
        <v>1</v>
      </c>
      <c r="O8840" s="50" t="e">
        <f>INDEX([1]Dados!$M$2:$N$26779,MATCH($P8840,[1]Dados!$N$2:$N$26779,),2)</f>
        <v>#N/A</v>
      </c>
      <c r="P8840">
        <v>179797</v>
      </c>
      <c r="Q8840" s="1">
        <v>37418</v>
      </c>
      <c r="R8840" s="1">
        <v>37448</v>
      </c>
      <c r="S8840" t="s">
        <v>887</v>
      </c>
    </row>
    <row r="8841" spans="1:19" x14ac:dyDescent="0.2">
      <c r="A8841" s="7">
        <v>420243</v>
      </c>
      <c r="B8841" s="3">
        <v>81280</v>
      </c>
      <c r="C8841" s="3" t="s">
        <v>29</v>
      </c>
      <c r="D8841" s="2" t="s">
        <v>292</v>
      </c>
      <c r="E8841" s="3">
        <v>21</v>
      </c>
      <c r="F8841" s="17">
        <v>0</v>
      </c>
      <c r="G8841" s="17">
        <v>1</v>
      </c>
      <c r="H8841" s="17">
        <v>0</v>
      </c>
      <c r="I8841" s="7" t="s">
        <v>3</v>
      </c>
      <c r="J8841" s="7">
        <v>0</v>
      </c>
      <c r="K8841" s="4">
        <v>1214</v>
      </c>
      <c r="L8841" s="5">
        <v>1214.8580999999999</v>
      </c>
      <c r="M8841">
        <v>28000</v>
      </c>
      <c r="N8841" s="3">
        <v>1</v>
      </c>
      <c r="O8841" s="50" t="e">
        <f>INDEX([1]Dados!$M$2:$N$26779,MATCH($P8841,[1]Dados!$N$2:$N$26779,),2)</f>
        <v>#N/A</v>
      </c>
      <c r="P8841">
        <v>179798</v>
      </c>
      <c r="Q8841" s="1">
        <v>37418</v>
      </c>
      <c r="R8841" s="1">
        <v>37448</v>
      </c>
      <c r="S8841" t="s">
        <v>887</v>
      </c>
    </row>
    <row r="8842" spans="1:19" x14ac:dyDescent="0.2">
      <c r="A8842" s="7">
        <v>420243</v>
      </c>
      <c r="B8842" s="3">
        <v>81280</v>
      </c>
      <c r="C8842" s="3" t="s">
        <v>29</v>
      </c>
      <c r="D8842" s="2" t="s">
        <v>292</v>
      </c>
      <c r="E8842" s="3">
        <v>21</v>
      </c>
      <c r="F8842" s="17">
        <v>0</v>
      </c>
      <c r="G8842" s="17">
        <v>1</v>
      </c>
      <c r="H8842" s="17">
        <v>0</v>
      </c>
      <c r="I8842" s="7">
        <v>4.0999999999999996</v>
      </c>
      <c r="J8842" s="7">
        <v>22</v>
      </c>
      <c r="K8842" s="4">
        <v>1293</v>
      </c>
      <c r="L8842" s="5">
        <v>1293.0592999999999</v>
      </c>
      <c r="M8842">
        <v>3969.21</v>
      </c>
      <c r="N8842" s="3">
        <v>1</v>
      </c>
      <c r="O8842" s="50" t="e">
        <f>INDEX([1]Dados!$M$2:$N$26779,MATCH($P8842,[1]Dados!$N$2:$N$26779,),2)</f>
        <v>#N/A</v>
      </c>
      <c r="P8842">
        <v>179579</v>
      </c>
      <c r="Q8842" s="1">
        <v>37418</v>
      </c>
      <c r="R8842" s="1">
        <v>37448</v>
      </c>
      <c r="S8842" t="s">
        <v>886</v>
      </c>
    </row>
    <row r="8843" spans="1:19" x14ac:dyDescent="0.2">
      <c r="A8843" s="7">
        <v>420480</v>
      </c>
      <c r="B8843" s="3">
        <v>80934</v>
      </c>
      <c r="C8843" s="3" t="s">
        <v>29</v>
      </c>
      <c r="D8843" s="2" t="s">
        <v>392</v>
      </c>
      <c r="E8843" s="3">
        <v>21</v>
      </c>
      <c r="F8843" s="17">
        <v>0</v>
      </c>
      <c r="G8843" s="17">
        <v>1</v>
      </c>
      <c r="H8843" s="17">
        <v>0</v>
      </c>
      <c r="I8843" s="7">
        <v>1.1000000000000001</v>
      </c>
      <c r="J8843" s="7">
        <v>15</v>
      </c>
      <c r="K8843" s="4">
        <v>1203</v>
      </c>
      <c r="L8843" s="5">
        <v>1203.0829000000001</v>
      </c>
      <c r="M8843" t="s">
        <v>2134</v>
      </c>
      <c r="N8843" s="33">
        <v>1</v>
      </c>
      <c r="O8843" s="50" t="e">
        <f>INDEX([1]Dados!$M$2:$N$26779,MATCH($P8843,[1]Dados!$N$2:$N$26779,),2)</f>
        <v>#N/A</v>
      </c>
      <c r="P8843">
        <v>179586</v>
      </c>
      <c r="Q8843" s="1">
        <v>37418</v>
      </c>
      <c r="R8843" s="1">
        <v>37476</v>
      </c>
      <c r="S8843" t="s">
        <v>1779</v>
      </c>
    </row>
    <row r="8844" spans="1:19" x14ac:dyDescent="0.2">
      <c r="A8844" s="7">
        <v>420480</v>
      </c>
      <c r="B8844" s="3">
        <v>80934</v>
      </c>
      <c r="C8844" s="3" t="s">
        <v>29</v>
      </c>
      <c r="D8844" s="2" t="s">
        <v>392</v>
      </c>
      <c r="E8844" s="3">
        <v>21</v>
      </c>
      <c r="F8844" s="17">
        <v>0</v>
      </c>
      <c r="G8844" s="17">
        <v>1</v>
      </c>
      <c r="H8844" s="17">
        <v>0</v>
      </c>
      <c r="I8844" s="7">
        <v>1.2</v>
      </c>
      <c r="J8844" s="7">
        <v>15</v>
      </c>
      <c r="K8844" s="4">
        <v>1203</v>
      </c>
      <c r="L8844" s="5">
        <v>1203.0829000000001</v>
      </c>
      <c r="M8844" t="s">
        <v>2134</v>
      </c>
      <c r="N8844" s="33">
        <v>1</v>
      </c>
      <c r="O8844" s="50" t="e">
        <f>INDEX([1]Dados!$M$2:$N$26779,MATCH($P8844,[1]Dados!$N$2:$N$26779,),2)</f>
        <v>#N/A</v>
      </c>
      <c r="P8844">
        <v>179586</v>
      </c>
      <c r="Q8844" s="1">
        <v>37418</v>
      </c>
      <c r="R8844" s="1">
        <v>37476</v>
      </c>
      <c r="S8844" t="s">
        <v>1779</v>
      </c>
    </row>
    <row r="8845" spans="1:19" x14ac:dyDescent="0.2">
      <c r="A8845" s="7">
        <v>420480</v>
      </c>
      <c r="B8845" s="3">
        <v>80934</v>
      </c>
      <c r="C8845" s="3" t="s">
        <v>29</v>
      </c>
      <c r="D8845" s="2" t="s">
        <v>392</v>
      </c>
      <c r="E8845" s="3">
        <v>21</v>
      </c>
      <c r="F8845" s="17">
        <v>0</v>
      </c>
      <c r="G8845" s="17">
        <v>1</v>
      </c>
      <c r="H8845" s="17">
        <v>0</v>
      </c>
      <c r="I8845" s="7">
        <v>1.3</v>
      </c>
      <c r="J8845" s="7">
        <v>15</v>
      </c>
      <c r="K8845" s="4">
        <v>1203</v>
      </c>
      <c r="L8845" s="5">
        <v>1203.0829000000001</v>
      </c>
      <c r="M8845" t="s">
        <v>2134</v>
      </c>
      <c r="N8845" s="33">
        <v>1</v>
      </c>
      <c r="O8845" s="50" t="e">
        <f>INDEX([1]Dados!$M$2:$N$26779,MATCH($P8845,[1]Dados!$N$2:$N$26779,),2)</f>
        <v>#N/A</v>
      </c>
      <c r="P8845">
        <v>179586</v>
      </c>
      <c r="Q8845" s="1">
        <v>37418</v>
      </c>
      <c r="R8845" s="1">
        <v>37476</v>
      </c>
      <c r="S8845" t="s">
        <v>1779</v>
      </c>
    </row>
    <row r="8846" spans="1:19" x14ac:dyDescent="0.2">
      <c r="A8846" s="7">
        <v>420480</v>
      </c>
      <c r="B8846" s="3">
        <v>80934</v>
      </c>
      <c r="C8846" s="3" t="s">
        <v>29</v>
      </c>
      <c r="D8846" s="2" t="s">
        <v>392</v>
      </c>
      <c r="E8846" s="3">
        <v>21</v>
      </c>
      <c r="F8846" s="17">
        <v>0</v>
      </c>
      <c r="G8846" s="17">
        <v>1</v>
      </c>
      <c r="H8846" s="17">
        <v>0</v>
      </c>
      <c r="I8846" s="7">
        <v>2.2000000000000002</v>
      </c>
      <c r="J8846" s="7">
        <v>25</v>
      </c>
      <c r="K8846" s="4">
        <v>1214</v>
      </c>
      <c r="L8846" s="5">
        <v>1214.0587</v>
      </c>
      <c r="M8846" t="s">
        <v>2134</v>
      </c>
      <c r="N8846" s="33">
        <v>1</v>
      </c>
      <c r="O8846" s="50" t="e">
        <f>INDEX([1]Dados!$M$2:$N$26779,MATCH($P8846,[1]Dados!$N$2:$N$26779,),2)</f>
        <v>#N/A</v>
      </c>
      <c r="P8846">
        <v>179915</v>
      </c>
      <c r="Q8846" s="1">
        <v>37418</v>
      </c>
      <c r="R8846" s="1">
        <v>37476</v>
      </c>
      <c r="S8846" t="s">
        <v>1784</v>
      </c>
    </row>
    <row r="8847" spans="1:19" x14ac:dyDescent="0.2">
      <c r="A8847" s="7">
        <v>420480</v>
      </c>
      <c r="B8847" s="3">
        <v>80934</v>
      </c>
      <c r="C8847" s="3" t="s">
        <v>29</v>
      </c>
      <c r="D8847" s="2" t="s">
        <v>392</v>
      </c>
      <c r="E8847" s="3">
        <v>21</v>
      </c>
      <c r="F8847" s="17">
        <v>0</v>
      </c>
      <c r="G8847" s="17">
        <v>1</v>
      </c>
      <c r="H8847" s="17">
        <v>0</v>
      </c>
      <c r="I8847" s="7">
        <v>2.1</v>
      </c>
      <c r="J8847" s="7">
        <v>1</v>
      </c>
      <c r="K8847" s="4">
        <v>1214</v>
      </c>
      <c r="L8847" s="5">
        <v>1214.0587</v>
      </c>
      <c r="M8847" t="s">
        <v>2134</v>
      </c>
      <c r="N8847" s="33">
        <v>1</v>
      </c>
      <c r="O8847" s="50" t="e">
        <f>INDEX([1]Dados!$M$2:$N$26779,MATCH($P8847,[1]Dados!$N$2:$N$26779,),2)</f>
        <v>#N/A</v>
      </c>
      <c r="P8847">
        <v>179915</v>
      </c>
      <c r="Q8847" s="1">
        <v>37418</v>
      </c>
      <c r="R8847" s="1">
        <v>37476</v>
      </c>
      <c r="S8847" t="s">
        <v>1784</v>
      </c>
    </row>
    <row r="8848" spans="1:19" x14ac:dyDescent="0.2">
      <c r="A8848" s="7">
        <v>420480</v>
      </c>
      <c r="B8848" s="3">
        <v>80934</v>
      </c>
      <c r="C8848" s="3" t="s">
        <v>29</v>
      </c>
      <c r="D8848" s="2" t="s">
        <v>392</v>
      </c>
      <c r="E8848" s="3">
        <v>21</v>
      </c>
      <c r="F8848" s="17">
        <v>0</v>
      </c>
      <c r="G8848" s="17">
        <v>1</v>
      </c>
      <c r="H8848" s="17">
        <v>0</v>
      </c>
      <c r="I8848" s="7">
        <v>2.2999999999999998</v>
      </c>
      <c r="J8848" s="7">
        <v>27</v>
      </c>
      <c r="K8848" s="4">
        <v>1214</v>
      </c>
      <c r="L8848" s="5">
        <v>1214.0589</v>
      </c>
      <c r="M8848" t="s">
        <v>2134</v>
      </c>
      <c r="N8848" s="33">
        <v>1</v>
      </c>
      <c r="O8848" s="50" t="e">
        <f>INDEX([1]Dados!$M$2:$N$26779,MATCH($P8848,[1]Dados!$N$2:$N$26779,),2)</f>
        <v>#N/A</v>
      </c>
      <c r="P8848">
        <v>181082</v>
      </c>
      <c r="Q8848" s="1">
        <v>37418</v>
      </c>
      <c r="R8848" s="1">
        <v>37476</v>
      </c>
      <c r="S8848" t="s">
        <v>1785</v>
      </c>
    </row>
    <row r="8849" spans="1:19" x14ac:dyDescent="0.2">
      <c r="A8849" s="7">
        <v>420480</v>
      </c>
      <c r="B8849" s="3">
        <v>80934</v>
      </c>
      <c r="C8849" s="3" t="s">
        <v>29</v>
      </c>
      <c r="D8849" s="2" t="s">
        <v>392</v>
      </c>
      <c r="E8849" s="3">
        <v>21</v>
      </c>
      <c r="F8849" s="17">
        <v>0</v>
      </c>
      <c r="G8849" s="17">
        <v>1</v>
      </c>
      <c r="H8849" s="17">
        <v>0</v>
      </c>
      <c r="I8849" s="7">
        <v>2.4</v>
      </c>
      <c r="J8849" s="7">
        <v>20</v>
      </c>
      <c r="K8849" s="4">
        <v>1214</v>
      </c>
      <c r="L8849" s="5">
        <v>1214.0589</v>
      </c>
      <c r="M8849" t="s">
        <v>2134</v>
      </c>
      <c r="N8849" s="33">
        <v>1</v>
      </c>
      <c r="O8849" s="50" t="e">
        <f>INDEX([1]Dados!$M$2:$N$26779,MATCH($P8849,[1]Dados!$N$2:$N$26779,),2)</f>
        <v>#N/A</v>
      </c>
      <c r="P8849">
        <v>181082</v>
      </c>
      <c r="Q8849" s="1">
        <v>37418</v>
      </c>
      <c r="R8849" s="1">
        <v>37476</v>
      </c>
      <c r="S8849" t="s">
        <v>1785</v>
      </c>
    </row>
    <row r="8850" spans="1:19" x14ac:dyDescent="0.2">
      <c r="A8850" s="7">
        <v>420480</v>
      </c>
      <c r="B8850" s="3">
        <v>80934</v>
      </c>
      <c r="C8850" s="3" t="s">
        <v>29</v>
      </c>
      <c r="D8850" s="2" t="s">
        <v>392</v>
      </c>
      <c r="E8850" s="3">
        <v>21</v>
      </c>
      <c r="F8850" s="17">
        <v>0</v>
      </c>
      <c r="G8850" s="17">
        <v>1</v>
      </c>
      <c r="H8850" s="17">
        <v>0</v>
      </c>
      <c r="I8850" s="7">
        <v>3.1</v>
      </c>
      <c r="J8850" s="7">
        <v>0</v>
      </c>
      <c r="K8850" s="4">
        <v>1220</v>
      </c>
      <c r="L8850" s="5">
        <v>1220.0906</v>
      </c>
      <c r="M8850" t="s">
        <v>2134</v>
      </c>
      <c r="N8850" s="33">
        <v>1</v>
      </c>
      <c r="O8850" s="50" t="e">
        <f>INDEX([1]Dados!$M$2:$N$26779,MATCH($P8850,[1]Dados!$N$2:$N$26779,),2)</f>
        <v>#N/A</v>
      </c>
      <c r="P8850">
        <v>180048</v>
      </c>
      <c r="Q8850" s="1">
        <v>37418</v>
      </c>
      <c r="R8850" s="1">
        <v>37476</v>
      </c>
      <c r="S8850" t="s">
        <v>1872</v>
      </c>
    </row>
    <row r="8851" spans="1:19" x14ac:dyDescent="0.2">
      <c r="A8851" s="7">
        <v>420480</v>
      </c>
      <c r="B8851" s="3">
        <v>80934</v>
      </c>
      <c r="C8851" s="3" t="s">
        <v>29</v>
      </c>
      <c r="D8851" s="2" t="s">
        <v>392</v>
      </c>
      <c r="E8851" s="3">
        <v>21</v>
      </c>
      <c r="F8851" s="17">
        <v>0</v>
      </c>
      <c r="G8851" s="17">
        <v>1</v>
      </c>
      <c r="H8851" s="17">
        <v>0</v>
      </c>
      <c r="I8851" s="7">
        <v>4.3</v>
      </c>
      <c r="J8851" s="7">
        <v>22</v>
      </c>
      <c r="K8851" s="4">
        <v>1293</v>
      </c>
      <c r="L8851" s="5">
        <v>1293.0592999999999</v>
      </c>
      <c r="M8851" t="s">
        <v>2134</v>
      </c>
      <c r="N8851" s="33">
        <v>1</v>
      </c>
      <c r="O8851" s="50" t="e">
        <f>INDEX([1]Dados!$M$2:$N$26779,MATCH($P8851,[1]Dados!$N$2:$N$26779,),2)</f>
        <v>#N/A</v>
      </c>
      <c r="P8851">
        <v>179580</v>
      </c>
      <c r="Q8851" s="1">
        <v>37418</v>
      </c>
      <c r="R8851" s="1">
        <v>37476</v>
      </c>
      <c r="S8851" t="s">
        <v>1783</v>
      </c>
    </row>
    <row r="8852" spans="1:19" x14ac:dyDescent="0.2">
      <c r="A8852" s="7">
        <v>420480</v>
      </c>
      <c r="B8852" s="3">
        <v>80934</v>
      </c>
      <c r="C8852" s="3" t="s">
        <v>29</v>
      </c>
      <c r="D8852" s="2" t="s">
        <v>392</v>
      </c>
      <c r="E8852" s="3">
        <v>21</v>
      </c>
      <c r="F8852" s="17">
        <v>0</v>
      </c>
      <c r="G8852" s="17">
        <v>1</v>
      </c>
      <c r="H8852" s="17">
        <v>0</v>
      </c>
      <c r="I8852" s="7">
        <v>4.2</v>
      </c>
      <c r="J8852" s="7">
        <v>20</v>
      </c>
      <c r="K8852" s="4">
        <v>1293</v>
      </c>
      <c r="L8852" s="5">
        <v>1293.0592999999999</v>
      </c>
      <c r="M8852" t="s">
        <v>2134</v>
      </c>
      <c r="N8852" s="33">
        <v>1</v>
      </c>
      <c r="O8852" s="50" t="e">
        <f>INDEX([1]Dados!$M$2:$N$26779,MATCH($P8852,[1]Dados!$N$2:$N$26779,),2)</f>
        <v>#N/A</v>
      </c>
      <c r="P8852">
        <v>179580</v>
      </c>
      <c r="Q8852" s="1">
        <v>37418</v>
      </c>
      <c r="R8852" s="1">
        <v>37476</v>
      </c>
      <c r="S8852" t="s">
        <v>1783</v>
      </c>
    </row>
    <row r="8853" spans="1:19" x14ac:dyDescent="0.2">
      <c r="A8853" s="7">
        <v>420480</v>
      </c>
      <c r="B8853" s="3">
        <v>80934</v>
      </c>
      <c r="C8853" s="3" t="s">
        <v>29</v>
      </c>
      <c r="D8853" s="2" t="s">
        <v>392</v>
      </c>
      <c r="E8853" s="3">
        <v>21</v>
      </c>
      <c r="F8853" s="17">
        <v>0</v>
      </c>
      <c r="G8853" s="17">
        <v>1</v>
      </c>
      <c r="H8853" s="17">
        <v>0</v>
      </c>
      <c r="I8853" s="7">
        <v>4.0999999999999996</v>
      </c>
      <c r="J8853" s="7">
        <v>31</v>
      </c>
      <c r="K8853" s="4">
        <v>1293</v>
      </c>
      <c r="L8853" s="5">
        <v>1293.0592999999999</v>
      </c>
      <c r="M8853" t="s">
        <v>2134</v>
      </c>
      <c r="N8853" s="33">
        <v>1</v>
      </c>
      <c r="O8853" s="50" t="e">
        <f>INDEX([1]Dados!$M$2:$N$26779,MATCH($P8853,[1]Dados!$N$2:$N$26779,),2)</f>
        <v>#N/A</v>
      </c>
      <c r="P8853">
        <v>179580</v>
      </c>
      <c r="Q8853" s="1">
        <v>37418</v>
      </c>
      <c r="R8853" s="1">
        <v>37476</v>
      </c>
      <c r="S8853" t="s">
        <v>1783</v>
      </c>
    </row>
    <row r="8854" spans="1:19" x14ac:dyDescent="0.2">
      <c r="A8854" s="7">
        <v>350130</v>
      </c>
      <c r="B8854" s="3">
        <v>61255</v>
      </c>
      <c r="C8854" s="3" t="s">
        <v>28</v>
      </c>
      <c r="D8854" s="2" t="s">
        <v>238</v>
      </c>
      <c r="E8854" s="3">
        <v>21</v>
      </c>
      <c r="F8854" s="17">
        <v>0</v>
      </c>
      <c r="G8854" s="17">
        <v>1</v>
      </c>
      <c r="H8854" s="17">
        <v>0</v>
      </c>
      <c r="I8854" s="7" t="s">
        <v>863</v>
      </c>
      <c r="J8854" s="7">
        <v>18</v>
      </c>
      <c r="K8854" s="4">
        <v>1203</v>
      </c>
      <c r="L8854" s="5">
        <v>1203.0829000000001</v>
      </c>
      <c r="M8854" t="s">
        <v>2134</v>
      </c>
      <c r="N8854" s="3">
        <v>1</v>
      </c>
      <c r="O8854" s="50" t="e">
        <f>INDEX([1]Dados!$M$2:$N$26779,MATCH($P8854,[1]Dados!$N$2:$N$26779,),2)</f>
        <v>#N/A</v>
      </c>
      <c r="P8854">
        <v>179589</v>
      </c>
      <c r="Q8854" s="1">
        <v>37419</v>
      </c>
      <c r="R8854" s="1">
        <v>37471</v>
      </c>
      <c r="S8854" t="s">
        <v>889</v>
      </c>
    </row>
    <row r="8855" spans="1:19" x14ac:dyDescent="0.2">
      <c r="A8855" s="7">
        <v>350130</v>
      </c>
      <c r="B8855" s="3">
        <v>61255</v>
      </c>
      <c r="C8855" s="3" t="s">
        <v>28</v>
      </c>
      <c r="D8855" s="2" t="s">
        <v>238</v>
      </c>
      <c r="E8855" s="3">
        <v>21</v>
      </c>
      <c r="F8855" s="17">
        <v>0</v>
      </c>
      <c r="G8855" s="17">
        <v>1</v>
      </c>
      <c r="H8855" s="17">
        <v>0</v>
      </c>
      <c r="I8855" s="7" t="s">
        <v>58</v>
      </c>
      <c r="J8855" s="7">
        <v>15</v>
      </c>
      <c r="K8855" s="4">
        <v>1214</v>
      </c>
      <c r="L8855" s="5">
        <v>1214.0587</v>
      </c>
      <c r="M8855">
        <v>387237.45</v>
      </c>
      <c r="N8855" s="3">
        <v>1</v>
      </c>
      <c r="O8855" s="50" t="e">
        <f>INDEX([1]Dados!$M$2:$N$26779,MATCH($P8855,[1]Dados!$N$2:$N$26779,),2)</f>
        <v>#N/A</v>
      </c>
      <c r="P8855">
        <v>179918</v>
      </c>
      <c r="Q8855" s="1">
        <v>37419</v>
      </c>
      <c r="R8855" s="1">
        <v>37471</v>
      </c>
      <c r="S8855" t="s">
        <v>914</v>
      </c>
    </row>
    <row r="8856" spans="1:19" x14ac:dyDescent="0.2">
      <c r="A8856" s="7">
        <v>350130</v>
      </c>
      <c r="B8856" s="3">
        <v>61255</v>
      </c>
      <c r="C8856" s="3" t="s">
        <v>28</v>
      </c>
      <c r="D8856" s="2" t="s">
        <v>238</v>
      </c>
      <c r="E8856" s="3">
        <v>21</v>
      </c>
      <c r="F8856" s="17">
        <v>0</v>
      </c>
      <c r="G8856" s="17">
        <v>1</v>
      </c>
      <c r="H8856" s="17">
        <v>0</v>
      </c>
      <c r="I8856" s="7" t="s">
        <v>59</v>
      </c>
      <c r="J8856" s="7">
        <v>25</v>
      </c>
      <c r="K8856" s="4">
        <v>1214</v>
      </c>
      <c r="L8856" s="5">
        <v>1214.0587</v>
      </c>
      <c r="M8856">
        <v>387237.45</v>
      </c>
      <c r="N8856" s="3">
        <v>1</v>
      </c>
      <c r="O8856" s="50" t="e">
        <f>INDEX([1]Dados!$M$2:$N$26779,MATCH($P8856,[1]Dados!$N$2:$N$26779,),2)</f>
        <v>#N/A</v>
      </c>
      <c r="P8856">
        <v>179918</v>
      </c>
      <c r="Q8856" s="1">
        <v>37419</v>
      </c>
      <c r="R8856" s="1">
        <v>37471</v>
      </c>
      <c r="S8856" t="s">
        <v>914</v>
      </c>
    </row>
    <row r="8857" spans="1:19" x14ac:dyDescent="0.2">
      <c r="A8857" s="7">
        <v>350130</v>
      </c>
      <c r="B8857" s="3">
        <v>61255</v>
      </c>
      <c r="C8857" s="3" t="s">
        <v>28</v>
      </c>
      <c r="D8857" s="2" t="s">
        <v>238</v>
      </c>
      <c r="E8857" s="3">
        <v>21</v>
      </c>
      <c r="F8857" s="17">
        <v>0</v>
      </c>
      <c r="G8857" s="17">
        <v>1</v>
      </c>
      <c r="H8857" s="17">
        <v>0</v>
      </c>
      <c r="I8857" s="7" t="s">
        <v>79</v>
      </c>
      <c r="J8857" s="7">
        <v>25</v>
      </c>
      <c r="K8857" s="4">
        <v>1214</v>
      </c>
      <c r="L8857" s="5">
        <v>1214.0587</v>
      </c>
      <c r="M8857">
        <v>387237.45</v>
      </c>
      <c r="N8857" s="3">
        <v>1</v>
      </c>
      <c r="O8857" s="50" t="e">
        <f>INDEX([1]Dados!$M$2:$N$26779,MATCH($P8857,[1]Dados!$N$2:$N$26779,),2)</f>
        <v>#N/A</v>
      </c>
      <c r="P8857">
        <v>179918</v>
      </c>
      <c r="Q8857" s="1">
        <v>37419</v>
      </c>
      <c r="R8857" s="1">
        <v>37471</v>
      </c>
      <c r="S8857" t="s">
        <v>914</v>
      </c>
    </row>
    <row r="8858" spans="1:19" x14ac:dyDescent="0.2">
      <c r="A8858" s="7">
        <v>350130</v>
      </c>
      <c r="B8858" s="3">
        <v>61255</v>
      </c>
      <c r="C8858" s="3" t="s">
        <v>28</v>
      </c>
      <c r="D8858" s="2" t="s">
        <v>238</v>
      </c>
      <c r="E8858" s="3">
        <v>21</v>
      </c>
      <c r="F8858" s="17">
        <v>0</v>
      </c>
      <c r="G8858" s="17">
        <v>1</v>
      </c>
      <c r="H8858" s="17">
        <v>0</v>
      </c>
      <c r="I8858" s="7" t="s">
        <v>80</v>
      </c>
      <c r="J8858" s="7">
        <v>15</v>
      </c>
      <c r="K8858" s="4">
        <v>1214</v>
      </c>
      <c r="L8858" s="5">
        <v>1214.0587</v>
      </c>
      <c r="M8858">
        <v>387237.45</v>
      </c>
      <c r="N8858" s="3">
        <v>1</v>
      </c>
      <c r="O8858" s="50" t="e">
        <f>INDEX([1]Dados!$M$2:$N$26779,MATCH($P8858,[1]Dados!$N$2:$N$26779,),2)</f>
        <v>#N/A</v>
      </c>
      <c r="P8858">
        <v>179918</v>
      </c>
      <c r="Q8858" s="1">
        <v>37419</v>
      </c>
      <c r="R8858" s="1">
        <v>37471</v>
      </c>
      <c r="S8858" t="s">
        <v>914</v>
      </c>
    </row>
    <row r="8859" spans="1:19" x14ac:dyDescent="0.2">
      <c r="A8859" s="7">
        <v>350130</v>
      </c>
      <c r="B8859" s="3">
        <v>61255</v>
      </c>
      <c r="C8859" s="3" t="s">
        <v>28</v>
      </c>
      <c r="D8859" s="2" t="s">
        <v>238</v>
      </c>
      <c r="E8859" s="3">
        <v>21</v>
      </c>
      <c r="F8859" s="17">
        <v>0</v>
      </c>
      <c r="G8859" s="17">
        <v>1</v>
      </c>
      <c r="H8859" s="17">
        <v>0</v>
      </c>
      <c r="I8859" s="7" t="s">
        <v>81</v>
      </c>
      <c r="J8859" s="7">
        <v>23</v>
      </c>
      <c r="K8859" s="4">
        <v>1214</v>
      </c>
      <c r="L8859" s="5">
        <v>1214.0589</v>
      </c>
      <c r="M8859">
        <v>719760</v>
      </c>
      <c r="N8859" s="3">
        <v>1</v>
      </c>
      <c r="O8859" s="50" t="e">
        <f>INDEX([1]Dados!$M$2:$N$26779,MATCH($P8859,[1]Dados!$N$2:$N$26779,),2)</f>
        <v>#N/A</v>
      </c>
      <c r="P8859">
        <v>181066</v>
      </c>
      <c r="Q8859" s="1">
        <v>37419</v>
      </c>
      <c r="R8859" s="1">
        <v>37471</v>
      </c>
      <c r="S8859" t="s">
        <v>1485</v>
      </c>
    </row>
    <row r="8860" spans="1:19" x14ac:dyDescent="0.2">
      <c r="A8860" s="7">
        <v>350130</v>
      </c>
      <c r="B8860" s="3">
        <v>61255</v>
      </c>
      <c r="C8860" s="3" t="s">
        <v>28</v>
      </c>
      <c r="D8860" s="2" t="s">
        <v>238</v>
      </c>
      <c r="E8860" s="3">
        <v>21</v>
      </c>
      <c r="F8860" s="17">
        <v>0</v>
      </c>
      <c r="G8860" s="17">
        <v>1</v>
      </c>
      <c r="H8860" s="17">
        <v>0</v>
      </c>
      <c r="I8860" s="7" t="s">
        <v>91</v>
      </c>
      <c r="J8860" s="7">
        <v>20</v>
      </c>
      <c r="K8860" s="4">
        <v>1214</v>
      </c>
      <c r="L8860" s="5">
        <v>1214.0589</v>
      </c>
      <c r="M8860">
        <v>719760</v>
      </c>
      <c r="N8860" s="3">
        <v>1</v>
      </c>
      <c r="O8860" s="50" t="e">
        <f>INDEX([1]Dados!$M$2:$N$26779,MATCH($P8860,[1]Dados!$N$2:$N$26779,),2)</f>
        <v>#N/A</v>
      </c>
      <c r="P8860">
        <v>181066</v>
      </c>
      <c r="Q8860" s="1">
        <v>37419</v>
      </c>
      <c r="R8860" s="1">
        <v>37471</v>
      </c>
      <c r="S8860" t="s">
        <v>1485</v>
      </c>
    </row>
    <row r="8861" spans="1:19" x14ac:dyDescent="0.2">
      <c r="A8861" s="7">
        <v>350130</v>
      </c>
      <c r="B8861" s="3">
        <v>61255</v>
      </c>
      <c r="C8861" s="3" t="s">
        <v>28</v>
      </c>
      <c r="D8861" s="2" t="s">
        <v>238</v>
      </c>
      <c r="E8861" s="3">
        <v>21</v>
      </c>
      <c r="F8861" s="17">
        <v>0</v>
      </c>
      <c r="G8861" s="17">
        <v>1</v>
      </c>
      <c r="H8861" s="17">
        <v>0</v>
      </c>
      <c r="I8861" s="7" t="s">
        <v>865</v>
      </c>
      <c r="J8861" s="7">
        <v>17</v>
      </c>
      <c r="K8861" s="4">
        <v>1293</v>
      </c>
      <c r="L8861" s="5">
        <v>1293.0592999999999</v>
      </c>
      <c r="M8861">
        <v>57487.17</v>
      </c>
      <c r="N8861" s="3">
        <v>1</v>
      </c>
      <c r="O8861" s="50" t="e">
        <f>INDEX([1]Dados!$M$2:$N$26779,MATCH($P8861,[1]Dados!$N$2:$N$26779,),2)</f>
        <v>#N/A</v>
      </c>
      <c r="P8861">
        <v>179547</v>
      </c>
      <c r="Q8861" s="1">
        <v>37419</v>
      </c>
      <c r="R8861" s="1">
        <v>37471</v>
      </c>
      <c r="S8861" t="s">
        <v>886</v>
      </c>
    </row>
    <row r="8862" spans="1:19" x14ac:dyDescent="0.2">
      <c r="A8862" s="7">
        <v>350130</v>
      </c>
      <c r="B8862" s="3">
        <v>61255</v>
      </c>
      <c r="C8862" s="3" t="s">
        <v>28</v>
      </c>
      <c r="D8862" s="2" t="s">
        <v>238</v>
      </c>
      <c r="E8862" s="3">
        <v>21</v>
      </c>
      <c r="F8862" s="17">
        <v>0</v>
      </c>
      <c r="G8862" s="17">
        <v>1</v>
      </c>
      <c r="H8862" s="17">
        <v>0</v>
      </c>
      <c r="I8862" s="7" t="s">
        <v>866</v>
      </c>
      <c r="J8862" s="7">
        <v>22</v>
      </c>
      <c r="K8862" s="4">
        <v>1293</v>
      </c>
      <c r="L8862" s="5">
        <v>1293.0592999999999</v>
      </c>
      <c r="M8862">
        <v>57487.17</v>
      </c>
      <c r="N8862" s="3">
        <v>1</v>
      </c>
      <c r="O8862" s="50" t="e">
        <f>INDEX([1]Dados!$M$2:$N$26779,MATCH($P8862,[1]Dados!$N$2:$N$26779,),2)</f>
        <v>#N/A</v>
      </c>
      <c r="P8862">
        <v>179547</v>
      </c>
      <c r="Q8862" s="1">
        <v>37419</v>
      </c>
      <c r="R8862" s="1">
        <v>37471</v>
      </c>
      <c r="S8862" t="s">
        <v>886</v>
      </c>
    </row>
    <row r="8863" spans="1:19" x14ac:dyDescent="0.2">
      <c r="A8863" s="7">
        <v>350130</v>
      </c>
      <c r="B8863" s="3">
        <v>61255</v>
      </c>
      <c r="C8863" s="3" t="s">
        <v>28</v>
      </c>
      <c r="D8863" s="2" t="s">
        <v>238</v>
      </c>
      <c r="E8863" s="3">
        <v>21</v>
      </c>
      <c r="F8863" s="17">
        <v>0</v>
      </c>
      <c r="G8863" s="17">
        <v>1</v>
      </c>
      <c r="H8863" s="17">
        <v>0</v>
      </c>
      <c r="I8863" s="7" t="s">
        <v>867</v>
      </c>
      <c r="J8863" s="7">
        <v>29</v>
      </c>
      <c r="K8863" s="4">
        <v>1293</v>
      </c>
      <c r="L8863" s="5">
        <v>1293.0592999999999</v>
      </c>
      <c r="M8863">
        <v>57487.17</v>
      </c>
      <c r="N8863" s="3">
        <v>1</v>
      </c>
      <c r="O8863" s="50" t="e">
        <f>INDEX([1]Dados!$M$2:$N$26779,MATCH($P8863,[1]Dados!$N$2:$N$26779,),2)</f>
        <v>#N/A</v>
      </c>
      <c r="P8863">
        <v>179547</v>
      </c>
      <c r="Q8863" s="1">
        <v>37419</v>
      </c>
      <c r="R8863" s="1">
        <v>37471</v>
      </c>
      <c r="S8863" t="s">
        <v>886</v>
      </c>
    </row>
    <row r="8864" spans="1:19" x14ac:dyDescent="0.2">
      <c r="A8864" s="7">
        <v>351330</v>
      </c>
      <c r="B8864" s="3">
        <v>63673</v>
      </c>
      <c r="C8864" s="3" t="s">
        <v>28</v>
      </c>
      <c r="D8864" s="2" t="s">
        <v>387</v>
      </c>
      <c r="E8864" s="3">
        <v>21</v>
      </c>
      <c r="F8864" s="17">
        <v>0</v>
      </c>
      <c r="G8864" s="17">
        <v>1</v>
      </c>
      <c r="H8864" s="17">
        <v>0</v>
      </c>
      <c r="I8864" s="7" t="s">
        <v>3</v>
      </c>
      <c r="J8864" s="7">
        <v>0</v>
      </c>
      <c r="K8864" s="4">
        <v>1203</v>
      </c>
      <c r="L8864" s="5">
        <v>1203.0829000000001</v>
      </c>
      <c r="M8864">
        <v>4826.08</v>
      </c>
      <c r="N8864" s="33">
        <v>1</v>
      </c>
      <c r="O8864" s="50" t="e">
        <f>INDEX([1]Dados!$M$2:$N$26779,MATCH($P8864,[1]Dados!$N$2:$N$26779,),2)</f>
        <v>#N/A</v>
      </c>
      <c r="P8864">
        <v>179590</v>
      </c>
      <c r="Q8864" s="1">
        <v>37419</v>
      </c>
      <c r="R8864" s="1">
        <v>37464</v>
      </c>
      <c r="S8864" t="s">
        <v>2134</v>
      </c>
    </row>
    <row r="8865" spans="1:19" x14ac:dyDescent="0.2">
      <c r="A8865" s="7">
        <v>351330</v>
      </c>
      <c r="B8865" s="3">
        <v>63673</v>
      </c>
      <c r="C8865" s="3" t="s">
        <v>28</v>
      </c>
      <c r="D8865" s="2" t="s">
        <v>387</v>
      </c>
      <c r="E8865" s="3">
        <v>21</v>
      </c>
      <c r="F8865" s="17">
        <v>0</v>
      </c>
      <c r="G8865" s="17">
        <v>1</v>
      </c>
      <c r="H8865" s="17">
        <v>0</v>
      </c>
      <c r="I8865" s="7">
        <v>1.1000000000000001</v>
      </c>
      <c r="J8865" s="7">
        <v>25</v>
      </c>
      <c r="K8865" s="4">
        <v>1214</v>
      </c>
      <c r="L8865" s="5">
        <v>1214.0587</v>
      </c>
      <c r="M8865">
        <v>39312</v>
      </c>
      <c r="N8865" s="33">
        <v>1</v>
      </c>
      <c r="O8865" s="50" t="e">
        <f>INDEX([1]Dados!$M$2:$N$26779,MATCH($P8865,[1]Dados!$N$2:$N$26779,),2)</f>
        <v>#N/A</v>
      </c>
      <c r="P8865">
        <v>179919</v>
      </c>
      <c r="Q8865" s="1">
        <v>37419</v>
      </c>
      <c r="R8865" s="1">
        <v>37464</v>
      </c>
      <c r="S8865" t="s">
        <v>914</v>
      </c>
    </row>
    <row r="8866" spans="1:19" x14ac:dyDescent="0.2">
      <c r="A8866" s="7">
        <v>351330</v>
      </c>
      <c r="B8866" s="3">
        <v>63673</v>
      </c>
      <c r="C8866" s="3" t="s">
        <v>28</v>
      </c>
      <c r="D8866" s="2" t="s">
        <v>387</v>
      </c>
      <c r="E8866" s="3">
        <v>21</v>
      </c>
      <c r="F8866" s="17">
        <v>0</v>
      </c>
      <c r="G8866" s="17">
        <v>1</v>
      </c>
      <c r="H8866" s="17">
        <v>0</v>
      </c>
      <c r="I8866" s="7">
        <v>1.2</v>
      </c>
      <c r="J8866" s="7">
        <v>25</v>
      </c>
      <c r="K8866" s="4">
        <v>1214</v>
      </c>
      <c r="L8866" s="5">
        <v>1214.0587</v>
      </c>
      <c r="M8866">
        <v>39312</v>
      </c>
      <c r="N8866" s="33">
        <v>1</v>
      </c>
      <c r="O8866" s="50" t="e">
        <f>INDEX([1]Dados!$M$2:$N$26779,MATCH($P8866,[1]Dados!$N$2:$N$26779,),2)</f>
        <v>#N/A</v>
      </c>
      <c r="P8866">
        <v>179919</v>
      </c>
      <c r="Q8866" s="1">
        <v>37419</v>
      </c>
      <c r="R8866" s="1">
        <v>37464</v>
      </c>
      <c r="S8866" t="s">
        <v>914</v>
      </c>
    </row>
    <row r="8867" spans="1:19" x14ac:dyDescent="0.2">
      <c r="A8867" s="7">
        <v>351330</v>
      </c>
      <c r="B8867" s="3">
        <v>63673</v>
      </c>
      <c r="C8867" s="3" t="s">
        <v>28</v>
      </c>
      <c r="D8867" s="2" t="s">
        <v>387</v>
      </c>
      <c r="E8867" s="3">
        <v>21</v>
      </c>
      <c r="F8867" s="17">
        <v>0</v>
      </c>
      <c r="G8867" s="17">
        <v>1</v>
      </c>
      <c r="H8867" s="17">
        <v>0</v>
      </c>
      <c r="I8867" s="7">
        <v>2.1</v>
      </c>
      <c r="J8867" s="7">
        <v>20</v>
      </c>
      <c r="K8867" s="4">
        <v>1214</v>
      </c>
      <c r="L8867" s="5">
        <v>1214.0589</v>
      </c>
      <c r="M8867">
        <v>118800</v>
      </c>
      <c r="N8867" s="33">
        <v>1</v>
      </c>
      <c r="O8867" s="50" t="e">
        <f>INDEX([1]Dados!$M$2:$N$26779,MATCH($P8867,[1]Dados!$N$2:$N$26779,),2)</f>
        <v>#N/A</v>
      </c>
      <c r="P8867">
        <v>181081</v>
      </c>
      <c r="Q8867" s="1">
        <v>37419</v>
      </c>
      <c r="R8867" s="1">
        <v>37464</v>
      </c>
      <c r="S8867" t="s">
        <v>1485</v>
      </c>
    </row>
    <row r="8868" spans="1:19" x14ac:dyDescent="0.2">
      <c r="A8868" s="7">
        <v>351330</v>
      </c>
      <c r="B8868" s="3">
        <v>63673</v>
      </c>
      <c r="C8868" s="3" t="s">
        <v>28</v>
      </c>
      <c r="D8868" s="2" t="s">
        <v>387</v>
      </c>
      <c r="E8868" s="3">
        <v>21</v>
      </c>
      <c r="F8868" s="17">
        <v>0</v>
      </c>
      <c r="G8868" s="17">
        <v>1</v>
      </c>
      <c r="H8868" s="17">
        <v>0</v>
      </c>
      <c r="I8868" s="7">
        <v>3.1</v>
      </c>
      <c r="J8868" s="7">
        <v>29</v>
      </c>
      <c r="K8868" s="4">
        <v>1214</v>
      </c>
      <c r="L8868" s="5">
        <v>1214.8580999999999</v>
      </c>
      <c r="M8868">
        <v>32960</v>
      </c>
      <c r="N8868" s="33">
        <v>1</v>
      </c>
      <c r="O8868" s="50" t="e">
        <f>INDEX([1]Dados!$M$2:$N$26779,MATCH($P8868,[1]Dados!$N$2:$N$26779,),2)</f>
        <v>#N/A</v>
      </c>
      <c r="P8868">
        <v>179801</v>
      </c>
      <c r="Q8868" s="1">
        <v>37419</v>
      </c>
      <c r="R8868" s="1">
        <v>37464</v>
      </c>
      <c r="S8868" t="s">
        <v>961</v>
      </c>
    </row>
    <row r="8869" spans="1:19" x14ac:dyDescent="0.2">
      <c r="A8869" s="7">
        <v>351330</v>
      </c>
      <c r="B8869" s="3">
        <v>63673</v>
      </c>
      <c r="C8869" s="3" t="s">
        <v>28</v>
      </c>
      <c r="D8869" s="2" t="s">
        <v>387</v>
      </c>
      <c r="E8869" s="3">
        <v>21</v>
      </c>
      <c r="F8869" s="17">
        <v>0</v>
      </c>
      <c r="G8869" s="17">
        <v>1</v>
      </c>
      <c r="H8869" s="17">
        <v>0</v>
      </c>
      <c r="I8869" s="7">
        <v>4.0999999999999996</v>
      </c>
      <c r="J8869" s="7">
        <v>22</v>
      </c>
      <c r="K8869" s="4">
        <v>1293</v>
      </c>
      <c r="L8869" s="5">
        <v>1293.0592999999999</v>
      </c>
      <c r="M8869">
        <v>2196.65</v>
      </c>
      <c r="N8869" s="33">
        <v>1</v>
      </c>
      <c r="O8869" s="50" t="e">
        <f>INDEX([1]Dados!$M$2:$N$26779,MATCH($P8869,[1]Dados!$N$2:$N$26779,),2)</f>
        <v>#N/A</v>
      </c>
      <c r="P8869">
        <v>179548</v>
      </c>
      <c r="Q8869" s="1">
        <v>37419</v>
      </c>
      <c r="R8869" s="1">
        <v>37464</v>
      </c>
      <c r="S8869" t="s">
        <v>886</v>
      </c>
    </row>
    <row r="8870" spans="1:19" x14ac:dyDescent="0.2">
      <c r="A8870" s="7">
        <v>352410</v>
      </c>
      <c r="B8870" s="3">
        <v>65838</v>
      </c>
      <c r="C8870" s="3" t="s">
        <v>28</v>
      </c>
      <c r="D8870" s="2" t="s">
        <v>502</v>
      </c>
      <c r="E8870" s="3">
        <v>21</v>
      </c>
      <c r="F8870" s="17">
        <v>0</v>
      </c>
      <c r="G8870" s="17">
        <v>1</v>
      </c>
      <c r="H8870" s="17">
        <v>0</v>
      </c>
      <c r="I8870" s="7" t="s">
        <v>3</v>
      </c>
      <c r="J8870" s="7">
        <v>0</v>
      </c>
      <c r="K8870" s="4">
        <v>1203</v>
      </c>
      <c r="L8870" s="5">
        <v>1203.0829000000001</v>
      </c>
      <c r="M8870">
        <v>103098.27</v>
      </c>
      <c r="N8870" s="3">
        <v>1</v>
      </c>
      <c r="O8870" s="50" t="e">
        <f>INDEX([1]Dados!$M$2:$N$26779,MATCH($P8870,[1]Dados!$N$2:$N$26779,),2)</f>
        <v>#N/A</v>
      </c>
      <c r="P8870">
        <v>179591</v>
      </c>
      <c r="Q8870" s="1">
        <v>37418</v>
      </c>
      <c r="R8870" s="1">
        <v>37485</v>
      </c>
      <c r="S8870" t="s">
        <v>2134</v>
      </c>
    </row>
    <row r="8871" spans="1:19" x14ac:dyDescent="0.2">
      <c r="A8871" s="7">
        <v>352410</v>
      </c>
      <c r="B8871" s="3">
        <v>65838</v>
      </c>
      <c r="C8871" s="3" t="s">
        <v>28</v>
      </c>
      <c r="D8871" s="2" t="s">
        <v>502</v>
      </c>
      <c r="E8871" s="3">
        <v>21</v>
      </c>
      <c r="F8871" s="17">
        <v>0</v>
      </c>
      <c r="G8871" s="17">
        <v>1</v>
      </c>
      <c r="H8871" s="17">
        <v>0</v>
      </c>
      <c r="I8871" s="7">
        <v>1.1000000000000001</v>
      </c>
      <c r="J8871" s="7">
        <v>13</v>
      </c>
      <c r="K8871" s="4">
        <v>1214</v>
      </c>
      <c r="L8871" s="5">
        <v>1214.0587</v>
      </c>
      <c r="M8871">
        <v>524942.21</v>
      </c>
      <c r="N8871" s="3">
        <v>1</v>
      </c>
      <c r="O8871" s="50" t="e">
        <f>INDEX([1]Dados!$M$2:$N$26779,MATCH($P8871,[1]Dados!$N$2:$N$26779,),2)</f>
        <v>#N/A</v>
      </c>
      <c r="P8871">
        <v>179920</v>
      </c>
      <c r="Q8871" s="1">
        <v>37418</v>
      </c>
      <c r="R8871" s="1">
        <v>37485</v>
      </c>
      <c r="S8871" t="s">
        <v>914</v>
      </c>
    </row>
    <row r="8872" spans="1:19" x14ac:dyDescent="0.2">
      <c r="A8872" s="7">
        <v>352410</v>
      </c>
      <c r="B8872" s="3">
        <v>65838</v>
      </c>
      <c r="C8872" s="3" t="s">
        <v>28</v>
      </c>
      <c r="D8872" s="2" t="s">
        <v>502</v>
      </c>
      <c r="E8872" s="3">
        <v>21</v>
      </c>
      <c r="F8872" s="17">
        <v>0</v>
      </c>
      <c r="G8872" s="17">
        <v>1</v>
      </c>
      <c r="H8872" s="17">
        <v>0</v>
      </c>
      <c r="I8872" s="7">
        <v>1.2</v>
      </c>
      <c r="J8872" s="7">
        <v>24</v>
      </c>
      <c r="K8872" s="4">
        <v>1214</v>
      </c>
      <c r="L8872" s="5">
        <v>1214.0589</v>
      </c>
      <c r="M8872">
        <v>545296</v>
      </c>
      <c r="N8872" s="3">
        <v>1</v>
      </c>
      <c r="O8872" s="50" t="e">
        <f>INDEX([1]Dados!$M$2:$N$26779,MATCH($P8872,[1]Dados!$N$2:$N$26779,),2)</f>
        <v>#N/A</v>
      </c>
      <c r="P8872">
        <v>181091</v>
      </c>
      <c r="Q8872" s="1">
        <v>37418</v>
      </c>
      <c r="R8872" s="1">
        <v>37485</v>
      </c>
      <c r="S8872" t="s">
        <v>1485</v>
      </c>
    </row>
    <row r="8873" spans="1:19" x14ac:dyDescent="0.2">
      <c r="A8873" s="7">
        <v>352410</v>
      </c>
      <c r="B8873" s="3">
        <v>65838</v>
      </c>
      <c r="C8873" s="3" t="s">
        <v>28</v>
      </c>
      <c r="D8873" s="2" t="s">
        <v>502</v>
      </c>
      <c r="E8873" s="3">
        <v>21</v>
      </c>
      <c r="F8873" s="17">
        <v>0</v>
      </c>
      <c r="G8873" s="17">
        <v>1</v>
      </c>
      <c r="H8873" s="17">
        <v>0</v>
      </c>
      <c r="I8873" s="7">
        <v>1.3</v>
      </c>
      <c r="J8873" s="7">
        <v>25</v>
      </c>
      <c r="K8873" s="4">
        <v>1214</v>
      </c>
      <c r="L8873" s="5">
        <v>1214.0589</v>
      </c>
      <c r="M8873">
        <v>545296</v>
      </c>
      <c r="N8873" s="3">
        <v>1</v>
      </c>
      <c r="O8873" s="50" t="e">
        <f>INDEX([1]Dados!$M$2:$N$26779,MATCH($P8873,[1]Dados!$N$2:$N$26779,),2)</f>
        <v>#N/A</v>
      </c>
      <c r="P8873">
        <v>181091</v>
      </c>
      <c r="Q8873" s="1">
        <v>37418</v>
      </c>
      <c r="R8873" s="1">
        <v>37485</v>
      </c>
      <c r="S8873" t="s">
        <v>1485</v>
      </c>
    </row>
    <row r="8874" spans="1:19" x14ac:dyDescent="0.2">
      <c r="A8874" s="7">
        <v>352410</v>
      </c>
      <c r="B8874" s="3">
        <v>65838</v>
      </c>
      <c r="C8874" s="3" t="s">
        <v>28</v>
      </c>
      <c r="D8874" s="2" t="s">
        <v>502</v>
      </c>
      <c r="E8874" s="3">
        <v>21</v>
      </c>
      <c r="F8874" s="17">
        <v>0</v>
      </c>
      <c r="G8874" s="17">
        <v>1</v>
      </c>
      <c r="H8874" s="17">
        <v>0</v>
      </c>
      <c r="I8874" s="7" t="s">
        <v>3</v>
      </c>
      <c r="J8874" s="7">
        <v>0</v>
      </c>
      <c r="K8874" s="4">
        <v>1214</v>
      </c>
      <c r="L8874" s="5">
        <v>1214.8580999999999</v>
      </c>
      <c r="M8874">
        <v>64303.5</v>
      </c>
      <c r="N8874" s="3">
        <v>1</v>
      </c>
      <c r="O8874" s="50" t="e">
        <f>INDEX([1]Dados!$M$2:$N$26779,MATCH($P8874,[1]Dados!$N$2:$N$26779,),2)</f>
        <v>#N/A</v>
      </c>
      <c r="P8874">
        <v>179802</v>
      </c>
      <c r="Q8874" s="1">
        <v>37418</v>
      </c>
      <c r="R8874" s="1">
        <v>37485</v>
      </c>
      <c r="S8874" t="s">
        <v>961</v>
      </c>
    </row>
    <row r="8875" spans="1:19" x14ac:dyDescent="0.2">
      <c r="A8875" s="7">
        <v>352410</v>
      </c>
      <c r="B8875" s="3">
        <v>65838</v>
      </c>
      <c r="C8875" s="3" t="s">
        <v>28</v>
      </c>
      <c r="D8875" s="2" t="s">
        <v>502</v>
      </c>
      <c r="E8875" s="3">
        <v>21</v>
      </c>
      <c r="F8875" s="17">
        <v>0</v>
      </c>
      <c r="G8875" s="17">
        <v>1</v>
      </c>
      <c r="H8875" s="17">
        <v>0</v>
      </c>
      <c r="I8875" s="7">
        <v>1.4</v>
      </c>
      <c r="J8875" s="7">
        <v>15</v>
      </c>
      <c r="K8875" s="4">
        <v>1214</v>
      </c>
      <c r="L8875" s="5">
        <v>1214.8580999999999</v>
      </c>
      <c r="M8875">
        <v>64000</v>
      </c>
      <c r="N8875" s="3">
        <v>1</v>
      </c>
      <c r="O8875" s="50" t="e">
        <f>INDEX([1]Dados!$M$2:$N$26779,MATCH($P8875,[1]Dados!$N$2:$N$26779,),2)</f>
        <v>#N/A</v>
      </c>
      <c r="P8875">
        <v>179803</v>
      </c>
      <c r="Q8875" s="1">
        <v>37418</v>
      </c>
      <c r="R8875" s="1">
        <v>37485</v>
      </c>
      <c r="S8875" t="s">
        <v>961</v>
      </c>
    </row>
    <row r="8876" spans="1:19" x14ac:dyDescent="0.2">
      <c r="A8876" s="7">
        <v>352410</v>
      </c>
      <c r="B8876" s="3">
        <v>65838</v>
      </c>
      <c r="C8876" s="3" t="s">
        <v>28</v>
      </c>
      <c r="D8876" s="2" t="s">
        <v>502</v>
      </c>
      <c r="E8876" s="3">
        <v>21</v>
      </c>
      <c r="F8876" s="17">
        <v>0</v>
      </c>
      <c r="G8876" s="17">
        <v>1</v>
      </c>
      <c r="H8876" s="17">
        <v>0</v>
      </c>
      <c r="I8876" s="7" t="s">
        <v>3</v>
      </c>
      <c r="J8876" s="7">
        <v>0</v>
      </c>
      <c r="K8876" s="4">
        <v>1214</v>
      </c>
      <c r="L8876" s="5">
        <v>1214.8580999999999</v>
      </c>
      <c r="M8876">
        <v>200000</v>
      </c>
      <c r="N8876" s="3">
        <v>1</v>
      </c>
      <c r="O8876" s="50" t="e">
        <f>INDEX([1]Dados!$M$2:$N$26779,MATCH($P8876,[1]Dados!$N$2:$N$26779,),2)</f>
        <v>#N/A</v>
      </c>
      <c r="P8876">
        <v>179805</v>
      </c>
      <c r="Q8876" s="1">
        <v>37418</v>
      </c>
      <c r="R8876" s="1">
        <v>37485</v>
      </c>
      <c r="S8876" t="s">
        <v>961</v>
      </c>
    </row>
    <row r="8877" spans="1:19" x14ac:dyDescent="0.2">
      <c r="A8877" s="7">
        <v>352410</v>
      </c>
      <c r="B8877" s="3">
        <v>65838</v>
      </c>
      <c r="C8877" s="3" t="s">
        <v>28</v>
      </c>
      <c r="D8877" s="2" t="s">
        <v>502</v>
      </c>
      <c r="E8877" s="3">
        <v>21</v>
      </c>
      <c r="F8877" s="17">
        <v>0</v>
      </c>
      <c r="G8877" s="17">
        <v>1</v>
      </c>
      <c r="H8877" s="17">
        <v>0</v>
      </c>
      <c r="I8877" s="7" t="s">
        <v>3</v>
      </c>
      <c r="J8877" s="7">
        <v>0</v>
      </c>
      <c r="K8877" s="4">
        <v>1214</v>
      </c>
      <c r="L8877" s="5">
        <v>1214.8580999999999</v>
      </c>
      <c r="M8877">
        <v>57022</v>
      </c>
      <c r="N8877" s="3">
        <v>1</v>
      </c>
      <c r="O8877" s="50" t="e">
        <f>INDEX([1]Dados!$M$2:$N$26779,MATCH($P8877,[1]Dados!$N$2:$N$26779,),2)</f>
        <v>#N/A</v>
      </c>
      <c r="P8877">
        <v>179806</v>
      </c>
      <c r="Q8877" s="1">
        <v>37418</v>
      </c>
      <c r="R8877" s="1">
        <v>37485</v>
      </c>
      <c r="S8877" t="s">
        <v>961</v>
      </c>
    </row>
    <row r="8878" spans="1:19" x14ac:dyDescent="0.2">
      <c r="A8878" s="7">
        <v>352410</v>
      </c>
      <c r="B8878" s="3">
        <v>65838</v>
      </c>
      <c r="C8878" s="3" t="s">
        <v>28</v>
      </c>
      <c r="D8878" s="2" t="s">
        <v>502</v>
      </c>
      <c r="E8878" s="3">
        <v>21</v>
      </c>
      <c r="F8878" s="17">
        <v>0</v>
      </c>
      <c r="G8878" s="17">
        <v>1</v>
      </c>
      <c r="H8878" s="17">
        <v>0</v>
      </c>
      <c r="I8878" s="7">
        <v>2.1</v>
      </c>
      <c r="J8878" s="7">
        <v>29</v>
      </c>
      <c r="K8878" s="4">
        <v>1293</v>
      </c>
      <c r="L8878" s="5">
        <v>1293.0592999999999</v>
      </c>
      <c r="M8878">
        <v>13280.04</v>
      </c>
      <c r="N8878" s="3">
        <v>1</v>
      </c>
      <c r="O8878" s="50" t="e">
        <f>INDEX([1]Dados!$M$2:$N$26779,MATCH($P8878,[1]Dados!$N$2:$N$26779,),2)</f>
        <v>#N/A</v>
      </c>
      <c r="P8878">
        <v>179549</v>
      </c>
      <c r="Q8878" s="1">
        <v>37418</v>
      </c>
      <c r="R8878" s="1">
        <v>37485</v>
      </c>
      <c r="S8878" t="s">
        <v>886</v>
      </c>
    </row>
    <row r="8879" spans="1:19" x14ac:dyDescent="0.2">
      <c r="A8879" s="7">
        <v>352410</v>
      </c>
      <c r="B8879" s="3">
        <v>65838</v>
      </c>
      <c r="C8879" s="3" t="s">
        <v>28</v>
      </c>
      <c r="D8879" s="2" t="s">
        <v>502</v>
      </c>
      <c r="E8879" s="3">
        <v>21</v>
      </c>
      <c r="F8879" s="17">
        <v>0</v>
      </c>
      <c r="G8879" s="17">
        <v>1</v>
      </c>
      <c r="H8879" s="17">
        <v>0</v>
      </c>
      <c r="I8879" s="7">
        <v>2.2000000000000002</v>
      </c>
      <c r="J8879" s="7">
        <v>22</v>
      </c>
      <c r="K8879" s="4">
        <v>1293</v>
      </c>
      <c r="L8879" s="5">
        <v>1293.0592999999999</v>
      </c>
      <c r="M8879">
        <v>13280.04</v>
      </c>
      <c r="N8879" s="3">
        <v>1</v>
      </c>
      <c r="O8879" s="50" t="e">
        <f>INDEX([1]Dados!$M$2:$N$26779,MATCH($P8879,[1]Dados!$N$2:$N$26779,),2)</f>
        <v>#N/A</v>
      </c>
      <c r="P8879">
        <v>179549</v>
      </c>
      <c r="Q8879" s="1">
        <v>37418</v>
      </c>
      <c r="R8879" s="1">
        <v>37485</v>
      </c>
      <c r="S8879" t="s">
        <v>886</v>
      </c>
    </row>
    <row r="8880" spans="1:19" x14ac:dyDescent="0.2">
      <c r="A8880" s="7">
        <v>354165</v>
      </c>
      <c r="B8880" s="3">
        <v>62162</v>
      </c>
      <c r="C8880" s="3" t="s">
        <v>28</v>
      </c>
      <c r="D8880" s="2" t="s">
        <v>683</v>
      </c>
      <c r="E8880" s="3">
        <v>21</v>
      </c>
      <c r="F8880" s="17">
        <v>0</v>
      </c>
      <c r="G8880" s="17">
        <v>1</v>
      </c>
      <c r="H8880" s="17">
        <v>0</v>
      </c>
      <c r="I8880" s="7">
        <v>1.1000000000000001</v>
      </c>
      <c r="J8880" s="7">
        <v>18</v>
      </c>
      <c r="K8880" s="4">
        <v>1203</v>
      </c>
      <c r="L8880" s="5">
        <v>1203.0829000000001</v>
      </c>
      <c r="M8880">
        <v>5126.24</v>
      </c>
      <c r="N8880" s="33">
        <v>1</v>
      </c>
      <c r="O8880" s="50" t="e">
        <f>INDEX([1]Dados!$M$2:$N$26779,MATCH($P8880,[1]Dados!$N$2:$N$26779,),2)</f>
        <v>#N/A</v>
      </c>
      <c r="P8880">
        <v>179592</v>
      </c>
      <c r="Q8880" s="1">
        <v>37417</v>
      </c>
      <c r="R8880" s="1">
        <v>37464</v>
      </c>
      <c r="S8880" t="s">
        <v>1513</v>
      </c>
    </row>
    <row r="8881" spans="1:19" x14ac:dyDescent="0.2">
      <c r="A8881" s="7">
        <v>354165</v>
      </c>
      <c r="B8881" s="3">
        <v>62162</v>
      </c>
      <c r="C8881" s="3" t="s">
        <v>28</v>
      </c>
      <c r="D8881" s="2" t="s">
        <v>683</v>
      </c>
      <c r="E8881" s="3">
        <v>21</v>
      </c>
      <c r="F8881" s="17">
        <v>0</v>
      </c>
      <c r="G8881" s="17">
        <v>1</v>
      </c>
      <c r="H8881" s="17">
        <v>0</v>
      </c>
      <c r="I8881" s="7">
        <v>1.2</v>
      </c>
      <c r="J8881" s="7">
        <v>18</v>
      </c>
      <c r="K8881" s="4">
        <v>1203</v>
      </c>
      <c r="L8881" s="5">
        <v>1203.0829000000001</v>
      </c>
      <c r="M8881">
        <v>5126.24</v>
      </c>
      <c r="N8881" s="33">
        <v>1</v>
      </c>
      <c r="O8881" s="50" t="e">
        <f>INDEX([1]Dados!$M$2:$N$26779,MATCH($P8881,[1]Dados!$N$2:$N$26779,),2)</f>
        <v>#N/A</v>
      </c>
      <c r="P8881">
        <v>179592</v>
      </c>
      <c r="Q8881" s="1">
        <v>37417</v>
      </c>
      <c r="R8881" s="1">
        <v>37464</v>
      </c>
      <c r="S8881" t="s">
        <v>1513</v>
      </c>
    </row>
    <row r="8882" spans="1:19" x14ac:dyDescent="0.2">
      <c r="A8882" s="7">
        <v>354165</v>
      </c>
      <c r="B8882" s="3">
        <v>62162</v>
      </c>
      <c r="C8882" s="3" t="s">
        <v>28</v>
      </c>
      <c r="D8882" s="2" t="s">
        <v>683</v>
      </c>
      <c r="E8882" s="3">
        <v>21</v>
      </c>
      <c r="F8882" s="17">
        <v>0</v>
      </c>
      <c r="G8882" s="17">
        <v>1</v>
      </c>
      <c r="H8882" s="17">
        <v>0</v>
      </c>
      <c r="I8882" s="7">
        <v>2.1</v>
      </c>
      <c r="J8882" s="7">
        <v>25</v>
      </c>
      <c r="K8882" s="4">
        <v>1214</v>
      </c>
      <c r="L8882" s="5">
        <v>1214.0587</v>
      </c>
      <c r="M8882">
        <v>43710.38</v>
      </c>
      <c r="N8882" s="33">
        <v>1</v>
      </c>
      <c r="O8882" s="50" t="e">
        <f>INDEX([1]Dados!$M$2:$N$26779,MATCH($P8882,[1]Dados!$N$2:$N$26779,),2)</f>
        <v>#N/A</v>
      </c>
      <c r="P8882">
        <v>179921</v>
      </c>
      <c r="Q8882" s="1">
        <v>37417</v>
      </c>
      <c r="R8882" s="1">
        <v>37464</v>
      </c>
      <c r="S8882" t="s">
        <v>914</v>
      </c>
    </row>
    <row r="8883" spans="1:19" x14ac:dyDescent="0.2">
      <c r="A8883" s="7">
        <v>354165</v>
      </c>
      <c r="B8883" s="3">
        <v>62162</v>
      </c>
      <c r="C8883" s="3" t="s">
        <v>28</v>
      </c>
      <c r="D8883" s="2" t="s">
        <v>683</v>
      </c>
      <c r="E8883" s="3">
        <v>21</v>
      </c>
      <c r="F8883" s="17">
        <v>0</v>
      </c>
      <c r="G8883" s="17">
        <v>1</v>
      </c>
      <c r="H8883" s="17">
        <v>0</v>
      </c>
      <c r="I8883" s="7">
        <v>2.2000000000000002</v>
      </c>
      <c r="J8883" s="7">
        <v>27</v>
      </c>
      <c r="K8883" s="4">
        <v>1214</v>
      </c>
      <c r="L8883" s="5">
        <v>1214.0589</v>
      </c>
      <c r="M8883">
        <v>121530</v>
      </c>
      <c r="N8883" s="33">
        <v>1</v>
      </c>
      <c r="O8883" s="50" t="e">
        <f>INDEX([1]Dados!$M$2:$N$26779,MATCH($P8883,[1]Dados!$N$2:$N$26779,),2)</f>
        <v>#N/A</v>
      </c>
      <c r="P8883">
        <v>181111</v>
      </c>
      <c r="Q8883" s="1">
        <v>37417</v>
      </c>
      <c r="R8883" s="1">
        <v>37464</v>
      </c>
      <c r="S8883" t="s">
        <v>1485</v>
      </c>
    </row>
    <row r="8884" spans="1:19" x14ac:dyDescent="0.2">
      <c r="A8884" s="7">
        <v>354165</v>
      </c>
      <c r="B8884" s="3">
        <v>62162</v>
      </c>
      <c r="C8884" s="3" t="s">
        <v>28</v>
      </c>
      <c r="D8884" s="2" t="s">
        <v>683</v>
      </c>
      <c r="E8884" s="3">
        <v>21</v>
      </c>
      <c r="F8884" s="17">
        <v>0</v>
      </c>
      <c r="G8884" s="17">
        <v>1</v>
      </c>
      <c r="H8884" s="17">
        <v>0</v>
      </c>
      <c r="I8884" s="7">
        <v>3.1</v>
      </c>
      <c r="J8884" s="7">
        <v>22</v>
      </c>
      <c r="K8884" s="4">
        <v>1293</v>
      </c>
      <c r="L8884" s="5">
        <v>1293.0592999999999</v>
      </c>
      <c r="M8884">
        <v>1062.24</v>
      </c>
      <c r="N8884" s="33">
        <v>1</v>
      </c>
      <c r="O8884" s="50" t="e">
        <f>INDEX([1]Dados!$M$2:$N$26779,MATCH($P8884,[1]Dados!$N$2:$N$26779,),2)</f>
        <v>#N/A</v>
      </c>
      <c r="P8884">
        <v>179550</v>
      </c>
      <c r="Q8884" s="1">
        <v>37417</v>
      </c>
      <c r="R8884" s="1">
        <v>37464</v>
      </c>
      <c r="S8884" t="s">
        <v>886</v>
      </c>
    </row>
    <row r="8885" spans="1:19" x14ac:dyDescent="0.2">
      <c r="A8885" s="7">
        <v>354720</v>
      </c>
      <c r="B8885" s="3">
        <v>70459</v>
      </c>
      <c r="C8885" s="3" t="s">
        <v>28</v>
      </c>
      <c r="D8885" s="2" t="s">
        <v>740</v>
      </c>
      <c r="E8885" s="3">
        <v>21</v>
      </c>
      <c r="F8885" s="17">
        <v>0</v>
      </c>
      <c r="G8885" s="17">
        <v>1</v>
      </c>
      <c r="H8885" s="17">
        <v>0</v>
      </c>
      <c r="I8885" s="7" t="s">
        <v>3</v>
      </c>
      <c r="J8885" s="7">
        <v>98</v>
      </c>
      <c r="K8885" s="4">
        <v>1203</v>
      </c>
      <c r="L8885" s="5">
        <v>1203.0829000000001</v>
      </c>
      <c r="M8885">
        <v>6452.12</v>
      </c>
      <c r="N8885" s="3">
        <v>1</v>
      </c>
      <c r="O8885" s="50" t="e">
        <f>INDEX([1]Dados!$M$2:$N$26779,MATCH($P8885,[1]Dados!$N$2:$N$26779,),2)</f>
        <v>#N/A</v>
      </c>
      <c r="P8885">
        <v>179593</v>
      </c>
      <c r="Q8885" s="1">
        <v>37419</v>
      </c>
      <c r="R8885" s="1">
        <v>37485</v>
      </c>
      <c r="S8885" t="s">
        <v>2134</v>
      </c>
    </row>
    <row r="8886" spans="1:19" x14ac:dyDescent="0.2">
      <c r="A8886" s="7">
        <v>354720</v>
      </c>
      <c r="B8886" s="3">
        <v>70459</v>
      </c>
      <c r="C8886" s="3" t="s">
        <v>28</v>
      </c>
      <c r="D8886" s="2" t="s">
        <v>740</v>
      </c>
      <c r="E8886" s="3">
        <v>21</v>
      </c>
      <c r="F8886" s="17">
        <v>0</v>
      </c>
      <c r="G8886" s="17">
        <v>1</v>
      </c>
      <c r="H8886" s="17">
        <v>0</v>
      </c>
      <c r="I8886" s="7">
        <v>1.1000000000000001</v>
      </c>
      <c r="J8886" s="7">
        <v>7</v>
      </c>
      <c r="K8886" s="4">
        <v>1214</v>
      </c>
      <c r="L8886" s="5">
        <v>1214.0587</v>
      </c>
      <c r="M8886">
        <v>26526.5</v>
      </c>
      <c r="N8886" s="3">
        <v>1</v>
      </c>
      <c r="O8886" s="50" t="e">
        <f>INDEX([1]Dados!$M$2:$N$26779,MATCH($P8886,[1]Dados!$N$2:$N$26779,),2)</f>
        <v>#N/A</v>
      </c>
      <c r="P8886">
        <v>179922</v>
      </c>
      <c r="Q8886" s="1">
        <v>37419</v>
      </c>
      <c r="R8886" s="1">
        <v>37485</v>
      </c>
      <c r="S8886" t="s">
        <v>2513</v>
      </c>
    </row>
    <row r="8887" spans="1:19" x14ac:dyDescent="0.2">
      <c r="A8887" s="7">
        <v>354720</v>
      </c>
      <c r="B8887" s="3">
        <v>70459</v>
      </c>
      <c r="C8887" s="3" t="s">
        <v>28</v>
      </c>
      <c r="D8887" s="2" t="s">
        <v>740</v>
      </c>
      <c r="E8887" s="3">
        <v>21</v>
      </c>
      <c r="F8887" s="17">
        <v>0</v>
      </c>
      <c r="G8887" s="17">
        <v>1</v>
      </c>
      <c r="H8887" s="17">
        <v>0</v>
      </c>
      <c r="I8887" s="7">
        <v>1.5</v>
      </c>
      <c r="J8887" s="7">
        <v>7</v>
      </c>
      <c r="K8887" s="4">
        <v>1214</v>
      </c>
      <c r="L8887" s="5">
        <v>1214.8580999999999</v>
      </c>
      <c r="M8887">
        <v>34291.15</v>
      </c>
      <c r="N8887" s="3">
        <v>1</v>
      </c>
      <c r="O8887" s="50" t="e">
        <f>INDEX([1]Dados!$M$2:$N$26779,MATCH($P8887,[1]Dados!$N$2:$N$26779,),2)</f>
        <v>#N/A</v>
      </c>
      <c r="P8887">
        <v>179812</v>
      </c>
      <c r="Q8887" s="1">
        <v>37419</v>
      </c>
      <c r="R8887" s="1">
        <v>37485</v>
      </c>
      <c r="S8887" t="s">
        <v>961</v>
      </c>
    </row>
    <row r="8888" spans="1:19" x14ac:dyDescent="0.2">
      <c r="A8888" s="7">
        <v>354720</v>
      </c>
      <c r="B8888" s="3">
        <v>70459</v>
      </c>
      <c r="C8888" s="3" t="s">
        <v>28</v>
      </c>
      <c r="D8888" s="2" t="s">
        <v>740</v>
      </c>
      <c r="E8888" s="3">
        <v>21</v>
      </c>
      <c r="F8888" s="17">
        <v>0</v>
      </c>
      <c r="G8888" s="17">
        <v>1</v>
      </c>
      <c r="H8888" s="17">
        <v>0</v>
      </c>
      <c r="I8888" s="7">
        <v>1.2</v>
      </c>
      <c r="J8888" s="7">
        <v>11</v>
      </c>
      <c r="K8888" s="4">
        <v>1214</v>
      </c>
      <c r="L8888" s="5">
        <v>1214.8580999999999</v>
      </c>
      <c r="M8888">
        <v>34291.15</v>
      </c>
      <c r="N8888" s="3">
        <v>1</v>
      </c>
      <c r="O8888" s="50" t="e">
        <f>INDEX([1]Dados!$M$2:$N$26779,MATCH($P8888,[1]Dados!$N$2:$N$26779,),2)</f>
        <v>#N/A</v>
      </c>
      <c r="P8888">
        <v>179812</v>
      </c>
      <c r="Q8888" s="1">
        <v>37419</v>
      </c>
      <c r="R8888" s="1">
        <v>37485</v>
      </c>
      <c r="S8888" t="s">
        <v>961</v>
      </c>
    </row>
    <row r="8889" spans="1:19" x14ac:dyDescent="0.2">
      <c r="A8889" s="7">
        <v>354720</v>
      </c>
      <c r="B8889" s="3">
        <v>70459</v>
      </c>
      <c r="C8889" s="3" t="s">
        <v>28</v>
      </c>
      <c r="D8889" s="2" t="s">
        <v>740</v>
      </c>
      <c r="E8889" s="3">
        <v>21</v>
      </c>
      <c r="F8889" s="17">
        <v>0</v>
      </c>
      <c r="G8889" s="17">
        <v>1</v>
      </c>
      <c r="H8889" s="17">
        <v>0</v>
      </c>
      <c r="I8889" s="7">
        <v>1.3</v>
      </c>
      <c r="J8889" s="7">
        <v>9</v>
      </c>
      <c r="K8889" s="4">
        <v>1214</v>
      </c>
      <c r="L8889" s="5">
        <v>1214.8580999999999</v>
      </c>
      <c r="M8889">
        <v>34291.15</v>
      </c>
      <c r="N8889" s="3">
        <v>1</v>
      </c>
      <c r="O8889" s="50" t="e">
        <f>INDEX([1]Dados!$M$2:$N$26779,MATCH($P8889,[1]Dados!$N$2:$N$26779,),2)</f>
        <v>#N/A</v>
      </c>
      <c r="P8889">
        <v>179812</v>
      </c>
      <c r="Q8889" s="1">
        <v>37419</v>
      </c>
      <c r="R8889" s="1">
        <v>37485</v>
      </c>
      <c r="S8889" t="s">
        <v>961</v>
      </c>
    </row>
    <row r="8890" spans="1:19" x14ac:dyDescent="0.2">
      <c r="A8890" s="7">
        <v>354720</v>
      </c>
      <c r="B8890" s="3">
        <v>70459</v>
      </c>
      <c r="C8890" s="3" t="s">
        <v>28</v>
      </c>
      <c r="D8890" s="2" t="s">
        <v>740</v>
      </c>
      <c r="E8890" s="3">
        <v>21</v>
      </c>
      <c r="F8890" s="17">
        <v>0</v>
      </c>
      <c r="G8890" s="17">
        <v>1</v>
      </c>
      <c r="H8890" s="17">
        <v>0</v>
      </c>
      <c r="I8890" s="7">
        <v>1.4</v>
      </c>
      <c r="J8890" s="7">
        <v>10</v>
      </c>
      <c r="K8890" s="4">
        <v>1214</v>
      </c>
      <c r="L8890" s="5">
        <v>1214.8580999999999</v>
      </c>
      <c r="M8890">
        <v>34291.15</v>
      </c>
      <c r="N8890" s="3">
        <v>1</v>
      </c>
      <c r="O8890" s="50" t="e">
        <f>INDEX([1]Dados!$M$2:$N$26779,MATCH($P8890,[1]Dados!$N$2:$N$26779,),2)</f>
        <v>#N/A</v>
      </c>
      <c r="P8890">
        <v>179812</v>
      </c>
      <c r="Q8890" s="1">
        <v>37419</v>
      </c>
      <c r="R8890" s="1">
        <v>37485</v>
      </c>
      <c r="S8890" t="s">
        <v>961</v>
      </c>
    </row>
    <row r="8891" spans="1:19" x14ac:dyDescent="0.2">
      <c r="A8891" s="7">
        <v>354720</v>
      </c>
      <c r="B8891" s="3">
        <v>70459</v>
      </c>
      <c r="C8891" s="3" t="s">
        <v>28</v>
      </c>
      <c r="D8891" s="2" t="s">
        <v>740</v>
      </c>
      <c r="E8891" s="3">
        <v>21</v>
      </c>
      <c r="F8891" s="17">
        <v>0</v>
      </c>
      <c r="G8891" s="17">
        <v>1</v>
      </c>
      <c r="H8891" s="17">
        <v>0</v>
      </c>
      <c r="I8891" s="7">
        <v>1.6</v>
      </c>
      <c r="J8891" s="7">
        <v>10</v>
      </c>
      <c r="K8891" s="4">
        <v>1214</v>
      </c>
      <c r="L8891" s="5">
        <v>1214.8580999999999</v>
      </c>
      <c r="M8891">
        <v>34291.15</v>
      </c>
      <c r="N8891" s="3">
        <v>1</v>
      </c>
      <c r="O8891" s="50" t="e">
        <f>INDEX([1]Dados!$M$2:$N$26779,MATCH($P8891,[1]Dados!$N$2:$N$26779,),2)</f>
        <v>#N/A</v>
      </c>
      <c r="P8891">
        <v>179812</v>
      </c>
      <c r="Q8891" s="1">
        <v>37419</v>
      </c>
      <c r="R8891" s="1">
        <v>37485</v>
      </c>
      <c r="S8891" t="s">
        <v>961</v>
      </c>
    </row>
    <row r="8892" spans="1:19" x14ac:dyDescent="0.2">
      <c r="A8892" s="7">
        <v>354720</v>
      </c>
      <c r="B8892" s="3">
        <v>70459</v>
      </c>
      <c r="C8892" s="3" t="s">
        <v>28</v>
      </c>
      <c r="D8892" s="2" t="s">
        <v>740</v>
      </c>
      <c r="E8892" s="3">
        <v>21</v>
      </c>
      <c r="F8892" s="17">
        <v>0</v>
      </c>
      <c r="G8892" s="17">
        <v>1</v>
      </c>
      <c r="H8892" s="17">
        <v>0</v>
      </c>
      <c r="I8892" s="7" t="s">
        <v>3</v>
      </c>
      <c r="J8892" s="7">
        <v>0</v>
      </c>
      <c r="K8892" s="4">
        <v>1214</v>
      </c>
      <c r="L8892" s="5">
        <v>1214.8580999999999</v>
      </c>
      <c r="M8892">
        <v>64800</v>
      </c>
      <c r="N8892" s="3">
        <v>1</v>
      </c>
      <c r="O8892" s="50" t="e">
        <f>INDEX([1]Dados!$M$2:$N$26779,MATCH($P8892,[1]Dados!$N$2:$N$26779,),2)</f>
        <v>#N/A</v>
      </c>
      <c r="P8892">
        <v>179813</v>
      </c>
      <c r="Q8892" s="1">
        <v>37419</v>
      </c>
      <c r="R8892" s="1">
        <v>37485</v>
      </c>
      <c r="S8892" t="s">
        <v>961</v>
      </c>
    </row>
    <row r="8893" spans="1:19" x14ac:dyDescent="0.2">
      <c r="A8893" s="7">
        <v>354720</v>
      </c>
      <c r="B8893" s="3">
        <v>70459</v>
      </c>
      <c r="C8893" s="3" t="s">
        <v>28</v>
      </c>
      <c r="D8893" s="2" t="s">
        <v>740</v>
      </c>
      <c r="E8893" s="3">
        <v>21</v>
      </c>
      <c r="F8893" s="17">
        <v>0</v>
      </c>
      <c r="G8893" s="17">
        <v>1</v>
      </c>
      <c r="H8893" s="17">
        <v>0</v>
      </c>
      <c r="I8893" s="7">
        <v>2.1</v>
      </c>
      <c r="J8893" s="7">
        <v>20</v>
      </c>
      <c r="K8893" s="4">
        <v>1293</v>
      </c>
      <c r="L8893" s="5">
        <v>1293.0592999999999</v>
      </c>
      <c r="M8893">
        <v>5000</v>
      </c>
      <c r="N8893" s="33">
        <v>1</v>
      </c>
      <c r="O8893" s="50" t="e">
        <f>INDEX([1]Dados!$M$2:$N$26779,MATCH($P8893,[1]Dados!$N$2:$N$26779,),2)</f>
        <v>#N/A</v>
      </c>
      <c r="P8893">
        <v>179551</v>
      </c>
      <c r="Q8893" s="1">
        <v>37419</v>
      </c>
      <c r="R8893" s="1">
        <v>37485</v>
      </c>
      <c r="S8893" t="s">
        <v>886</v>
      </c>
    </row>
    <row r="8894" spans="1:19" x14ac:dyDescent="0.2">
      <c r="A8894" s="7">
        <v>354720</v>
      </c>
      <c r="B8894" s="3">
        <v>70459</v>
      </c>
      <c r="C8894" s="3" t="s">
        <v>28</v>
      </c>
      <c r="D8894" s="2" t="s">
        <v>740</v>
      </c>
      <c r="E8894" s="3">
        <v>21</v>
      </c>
      <c r="F8894" s="17">
        <v>0</v>
      </c>
      <c r="G8894" s="17">
        <v>1</v>
      </c>
      <c r="H8894" s="17">
        <v>0</v>
      </c>
      <c r="I8894" s="7">
        <v>2.2000000000000002</v>
      </c>
      <c r="J8894" s="7">
        <v>22</v>
      </c>
      <c r="K8894" s="4">
        <v>1293</v>
      </c>
      <c r="L8894" s="5">
        <v>1293.0592999999999</v>
      </c>
      <c r="M8894">
        <v>5000</v>
      </c>
      <c r="N8894" s="33">
        <v>1</v>
      </c>
      <c r="O8894" s="50" t="e">
        <f>INDEX([1]Dados!$M$2:$N$26779,MATCH($P8894,[1]Dados!$N$2:$N$26779,),2)</f>
        <v>#N/A</v>
      </c>
      <c r="P8894">
        <v>179551</v>
      </c>
      <c r="Q8894" s="1">
        <v>37419</v>
      </c>
      <c r="R8894" s="1">
        <v>37485</v>
      </c>
      <c r="S8894" t="s">
        <v>886</v>
      </c>
    </row>
    <row r="8895" spans="1:19" x14ac:dyDescent="0.2">
      <c r="A8895" s="7">
        <v>170105</v>
      </c>
      <c r="B8895" s="3">
        <v>73075</v>
      </c>
      <c r="C8895" s="3" t="s">
        <v>36</v>
      </c>
      <c r="D8895" s="2" t="s">
        <v>249</v>
      </c>
      <c r="E8895" s="3">
        <v>21</v>
      </c>
      <c r="F8895" s="17">
        <v>0</v>
      </c>
      <c r="G8895" s="17">
        <v>1</v>
      </c>
      <c r="H8895" s="17">
        <v>0</v>
      </c>
      <c r="I8895" s="27" t="s">
        <v>3</v>
      </c>
      <c r="J8895" s="27">
        <v>0</v>
      </c>
      <c r="K8895" s="4">
        <v>1203</v>
      </c>
      <c r="L8895" s="5">
        <v>1203.0829000000001</v>
      </c>
      <c r="M8895">
        <v>15816.32</v>
      </c>
      <c r="N8895" s="3">
        <v>1</v>
      </c>
      <c r="O8895" s="50" t="e">
        <f>INDEX([1]Dados!$M$2:$N$26779,MATCH($P8895,[1]Dados!$N$2:$N$26779,),2)</f>
        <v>#N/A</v>
      </c>
      <c r="P8895">
        <v>179595</v>
      </c>
      <c r="Q8895" s="1">
        <v>37418</v>
      </c>
      <c r="R8895" s="1">
        <v>37443</v>
      </c>
      <c r="S8895" t="s">
        <v>2134</v>
      </c>
    </row>
    <row r="8896" spans="1:19" x14ac:dyDescent="0.2">
      <c r="A8896" s="7">
        <v>170105</v>
      </c>
      <c r="B8896" s="3">
        <v>73075</v>
      </c>
      <c r="C8896" s="3" t="s">
        <v>36</v>
      </c>
      <c r="D8896" s="2" t="s">
        <v>249</v>
      </c>
      <c r="E8896" s="3">
        <v>21</v>
      </c>
      <c r="F8896" s="17">
        <v>0</v>
      </c>
      <c r="G8896" s="17">
        <v>1</v>
      </c>
      <c r="H8896" s="17">
        <v>0</v>
      </c>
      <c r="I8896" s="7">
        <v>1.1000000000000001</v>
      </c>
      <c r="J8896" s="7">
        <v>30</v>
      </c>
      <c r="K8896" s="4">
        <v>1214</v>
      </c>
      <c r="L8896" s="5">
        <v>1214.0587</v>
      </c>
      <c r="M8896">
        <v>43877.120000000003</v>
      </c>
      <c r="N8896" s="3">
        <v>1</v>
      </c>
      <c r="O8896" s="50" t="e">
        <f>INDEX([1]Dados!$M$2:$N$26779,MATCH($P8896,[1]Dados!$N$2:$N$26779,),2)</f>
        <v>#N/A</v>
      </c>
      <c r="P8896">
        <v>179924</v>
      </c>
      <c r="Q8896" s="1">
        <v>37418</v>
      </c>
      <c r="R8896" s="1">
        <v>37443</v>
      </c>
      <c r="S8896" t="s">
        <v>914</v>
      </c>
    </row>
    <row r="8897" spans="1:19" x14ac:dyDescent="0.2">
      <c r="A8897" s="7">
        <v>170105</v>
      </c>
      <c r="B8897" s="3">
        <v>73075</v>
      </c>
      <c r="C8897" s="3" t="s">
        <v>36</v>
      </c>
      <c r="D8897" s="2" t="s">
        <v>249</v>
      </c>
      <c r="E8897" s="3">
        <v>21</v>
      </c>
      <c r="F8897" s="17">
        <v>0</v>
      </c>
      <c r="G8897" s="17">
        <v>1</v>
      </c>
      <c r="H8897" s="17">
        <v>0</v>
      </c>
      <c r="I8897" s="27" t="s">
        <v>3</v>
      </c>
      <c r="J8897" s="27">
        <v>0</v>
      </c>
      <c r="K8897" s="4">
        <v>1214</v>
      </c>
      <c r="L8897" s="5">
        <v>1214.0589</v>
      </c>
      <c r="M8897">
        <v>105647</v>
      </c>
      <c r="N8897" s="3">
        <v>1</v>
      </c>
      <c r="O8897" s="50" t="e">
        <f>INDEX([1]Dados!$M$2:$N$26779,MATCH($P8897,[1]Dados!$N$2:$N$26779,),2)</f>
        <v>#N/A</v>
      </c>
      <c r="P8897">
        <v>181068</v>
      </c>
      <c r="Q8897" s="1">
        <v>37418</v>
      </c>
      <c r="R8897" s="1">
        <v>37443</v>
      </c>
      <c r="S8897" t="s">
        <v>2134</v>
      </c>
    </row>
    <row r="8898" spans="1:19" x14ac:dyDescent="0.2">
      <c r="A8898" s="7">
        <v>170105</v>
      </c>
      <c r="B8898" s="3">
        <v>73075</v>
      </c>
      <c r="C8898" s="3" t="s">
        <v>36</v>
      </c>
      <c r="D8898" s="2" t="s">
        <v>249</v>
      </c>
      <c r="E8898" s="3">
        <v>21</v>
      </c>
      <c r="F8898" s="17">
        <v>0</v>
      </c>
      <c r="G8898" s="17">
        <v>1</v>
      </c>
      <c r="H8898" s="17">
        <v>0</v>
      </c>
      <c r="I8898" s="27" t="s">
        <v>3</v>
      </c>
      <c r="J8898" s="27">
        <v>0</v>
      </c>
      <c r="K8898" s="4">
        <v>1293</v>
      </c>
      <c r="L8898" s="5">
        <v>1293.0592999999999</v>
      </c>
      <c r="M8898">
        <v>4071.26</v>
      </c>
      <c r="N8898" s="3">
        <v>1</v>
      </c>
      <c r="O8898" s="50" t="e">
        <f>INDEX([1]Dados!$M$2:$N$26779,MATCH($P8898,[1]Dados!$N$2:$N$26779,),2)</f>
        <v>#N/A</v>
      </c>
      <c r="P8898">
        <v>179583</v>
      </c>
      <c r="Q8898" s="1">
        <v>37418</v>
      </c>
      <c r="R8898" s="1">
        <v>37443</v>
      </c>
      <c r="S8898" t="s">
        <v>2134</v>
      </c>
    </row>
    <row r="8899" spans="1:19" x14ac:dyDescent="0.2">
      <c r="A8899" s="7">
        <v>130160</v>
      </c>
      <c r="B8899" s="3">
        <v>2330</v>
      </c>
      <c r="C8899" s="3" t="s">
        <v>43</v>
      </c>
      <c r="D8899" s="2" t="s">
        <v>426</v>
      </c>
      <c r="E8899" s="3">
        <v>22</v>
      </c>
      <c r="F8899" s="17">
        <v>0</v>
      </c>
      <c r="G8899" s="17">
        <v>1</v>
      </c>
      <c r="H8899" s="17">
        <v>0</v>
      </c>
      <c r="I8899" s="7" t="s">
        <v>56</v>
      </c>
      <c r="J8899" s="7">
        <v>10</v>
      </c>
      <c r="K8899" s="4">
        <v>122</v>
      </c>
      <c r="L8899" s="5">
        <v>122.76519999999999</v>
      </c>
      <c r="M8899">
        <v>188888.9</v>
      </c>
      <c r="N8899" s="33">
        <v>1</v>
      </c>
      <c r="O8899" s="50" t="e">
        <f>INDEX([1]Dados!$M$2:$N$26779,MATCH($P8899,[1]Dados!$N$2:$N$26779,),2)</f>
        <v>#N/A</v>
      </c>
      <c r="P8899">
        <v>182938</v>
      </c>
      <c r="Q8899" s="1">
        <v>37462</v>
      </c>
      <c r="R8899" s="1">
        <v>37513</v>
      </c>
      <c r="S8899" t="s">
        <v>1068</v>
      </c>
    </row>
    <row r="8900" spans="1:19" x14ac:dyDescent="0.2">
      <c r="A8900" s="7">
        <v>130160</v>
      </c>
      <c r="B8900" s="3">
        <v>2330</v>
      </c>
      <c r="C8900" s="3" t="s">
        <v>43</v>
      </c>
      <c r="D8900" s="2" t="s">
        <v>426</v>
      </c>
      <c r="E8900" s="3">
        <v>22</v>
      </c>
      <c r="F8900" s="17">
        <v>0</v>
      </c>
      <c r="G8900" s="17">
        <v>1</v>
      </c>
      <c r="H8900" s="17">
        <v>0</v>
      </c>
      <c r="I8900" s="7" t="s">
        <v>57</v>
      </c>
      <c r="J8900" s="7">
        <v>9</v>
      </c>
      <c r="K8900" s="4">
        <v>122</v>
      </c>
      <c r="L8900" s="5">
        <v>122.76519999999999</v>
      </c>
      <c r="M8900">
        <v>188888.9</v>
      </c>
      <c r="N8900" s="33">
        <v>1</v>
      </c>
      <c r="O8900" s="50" t="e">
        <f>INDEX([1]Dados!$M$2:$N$26779,MATCH($P8900,[1]Dados!$N$2:$N$26779,),2)</f>
        <v>#N/A</v>
      </c>
      <c r="P8900">
        <v>182938</v>
      </c>
      <c r="Q8900" s="1">
        <v>37462</v>
      </c>
      <c r="R8900" s="1">
        <v>37513</v>
      </c>
      <c r="S8900" t="s">
        <v>1068</v>
      </c>
    </row>
    <row r="8901" spans="1:19" x14ac:dyDescent="0.2">
      <c r="A8901" s="7">
        <v>130160</v>
      </c>
      <c r="B8901" s="3">
        <v>2330</v>
      </c>
      <c r="C8901" s="3" t="s">
        <v>43</v>
      </c>
      <c r="D8901" s="2" t="s">
        <v>426</v>
      </c>
      <c r="E8901" s="3">
        <v>22</v>
      </c>
      <c r="F8901" s="17">
        <v>0</v>
      </c>
      <c r="G8901" s="17">
        <v>1</v>
      </c>
      <c r="H8901" s="17">
        <v>0</v>
      </c>
      <c r="I8901" s="7" t="s">
        <v>84</v>
      </c>
      <c r="J8901" s="7">
        <v>12</v>
      </c>
      <c r="K8901" s="4">
        <v>122</v>
      </c>
      <c r="L8901" s="5">
        <v>122.76519999999999</v>
      </c>
      <c r="M8901">
        <v>188888.9</v>
      </c>
      <c r="N8901" s="33">
        <v>1</v>
      </c>
      <c r="O8901" s="50" t="e">
        <f>INDEX([1]Dados!$M$2:$N$26779,MATCH($P8901,[1]Dados!$N$2:$N$26779,),2)</f>
        <v>#N/A</v>
      </c>
      <c r="P8901">
        <v>182938</v>
      </c>
      <c r="Q8901" s="1">
        <v>37462</v>
      </c>
      <c r="R8901" s="1">
        <v>37513</v>
      </c>
      <c r="S8901" t="s">
        <v>1068</v>
      </c>
    </row>
    <row r="8902" spans="1:19" x14ac:dyDescent="0.2">
      <c r="A8902" s="7">
        <v>130160</v>
      </c>
      <c r="B8902" s="3">
        <v>2330</v>
      </c>
      <c r="C8902" s="3" t="s">
        <v>43</v>
      </c>
      <c r="D8902" s="2" t="s">
        <v>426</v>
      </c>
      <c r="E8902" s="3">
        <v>22</v>
      </c>
      <c r="F8902" s="17">
        <v>0</v>
      </c>
      <c r="G8902" s="17">
        <v>1</v>
      </c>
      <c r="H8902" s="17">
        <v>0</v>
      </c>
      <c r="I8902" s="7" t="s">
        <v>85</v>
      </c>
      <c r="J8902" s="7">
        <v>19</v>
      </c>
      <c r="K8902" s="4">
        <v>122</v>
      </c>
      <c r="L8902" s="5">
        <v>122.76519999999999</v>
      </c>
      <c r="M8902">
        <v>188888.9</v>
      </c>
      <c r="N8902" s="33">
        <v>1</v>
      </c>
      <c r="O8902" s="50" t="e">
        <f>INDEX([1]Dados!$M$2:$N$26779,MATCH($P8902,[1]Dados!$N$2:$N$26779,),2)</f>
        <v>#N/A</v>
      </c>
      <c r="P8902">
        <v>182938</v>
      </c>
      <c r="Q8902" s="1">
        <v>37462</v>
      </c>
      <c r="R8902" s="1">
        <v>37513</v>
      </c>
      <c r="S8902" t="s">
        <v>1068</v>
      </c>
    </row>
    <row r="8903" spans="1:19" x14ac:dyDescent="0.2">
      <c r="A8903" s="7">
        <v>130160</v>
      </c>
      <c r="B8903" s="3">
        <v>2330</v>
      </c>
      <c r="C8903" s="3" t="s">
        <v>43</v>
      </c>
      <c r="D8903" s="2" t="s">
        <v>426</v>
      </c>
      <c r="E8903" s="3">
        <v>22</v>
      </c>
      <c r="F8903" s="17">
        <v>0</v>
      </c>
      <c r="G8903" s="17">
        <v>1</v>
      </c>
      <c r="H8903" s="17">
        <v>0</v>
      </c>
      <c r="I8903" s="7" t="s">
        <v>86</v>
      </c>
      <c r="J8903" s="7">
        <v>9</v>
      </c>
      <c r="K8903" s="4">
        <v>122</v>
      </c>
      <c r="L8903" s="5">
        <v>122.76519999999999</v>
      </c>
      <c r="M8903">
        <v>640000</v>
      </c>
      <c r="N8903" s="33">
        <v>1</v>
      </c>
      <c r="O8903" s="50" t="e">
        <f>INDEX([1]Dados!$M$2:$N$26779,MATCH($P8903,[1]Dados!$N$2:$N$26779,),2)</f>
        <v>#N/A</v>
      </c>
      <c r="P8903">
        <v>182939</v>
      </c>
      <c r="Q8903" s="1">
        <v>37462</v>
      </c>
      <c r="R8903" s="1">
        <v>37513</v>
      </c>
      <c r="S8903" t="s">
        <v>1068</v>
      </c>
    </row>
    <row r="8904" spans="1:19" x14ac:dyDescent="0.2">
      <c r="A8904" s="7">
        <v>130160</v>
      </c>
      <c r="B8904" s="3">
        <v>2330</v>
      </c>
      <c r="C8904" s="3" t="s">
        <v>43</v>
      </c>
      <c r="D8904" s="2" t="s">
        <v>426</v>
      </c>
      <c r="E8904" s="3">
        <v>22</v>
      </c>
      <c r="F8904" s="17">
        <v>0</v>
      </c>
      <c r="G8904" s="17">
        <v>1</v>
      </c>
      <c r="H8904" s="17">
        <v>0</v>
      </c>
      <c r="I8904" s="7" t="s">
        <v>87</v>
      </c>
      <c r="J8904" s="7">
        <v>19</v>
      </c>
      <c r="K8904" s="4">
        <v>122</v>
      </c>
      <c r="L8904" s="5">
        <v>122.76519999999999</v>
      </c>
      <c r="M8904">
        <v>640000</v>
      </c>
      <c r="N8904" s="33">
        <v>1</v>
      </c>
      <c r="O8904" s="50" t="e">
        <f>INDEX([1]Dados!$M$2:$N$26779,MATCH($P8904,[1]Dados!$N$2:$N$26779,),2)</f>
        <v>#N/A</v>
      </c>
      <c r="P8904">
        <v>182939</v>
      </c>
      <c r="Q8904" s="1">
        <v>37462</v>
      </c>
      <c r="R8904" s="1">
        <v>37513</v>
      </c>
      <c r="S8904" t="s">
        <v>1068</v>
      </c>
    </row>
    <row r="8905" spans="1:19" x14ac:dyDescent="0.2">
      <c r="A8905" s="7">
        <v>130160</v>
      </c>
      <c r="B8905" s="3">
        <v>2330</v>
      </c>
      <c r="C8905" s="3" t="s">
        <v>43</v>
      </c>
      <c r="D8905" s="2" t="s">
        <v>426</v>
      </c>
      <c r="E8905" s="3">
        <v>22</v>
      </c>
      <c r="F8905" s="17">
        <v>0</v>
      </c>
      <c r="G8905" s="17">
        <v>1</v>
      </c>
      <c r="H8905" s="17">
        <v>0</v>
      </c>
      <c r="I8905" s="7" t="s">
        <v>58</v>
      </c>
      <c r="J8905" s="7">
        <v>15</v>
      </c>
      <c r="K8905" s="4">
        <v>1203</v>
      </c>
      <c r="L8905" s="5">
        <v>1203.0829000000001</v>
      </c>
      <c r="M8905">
        <v>194470.9</v>
      </c>
      <c r="N8905" s="33">
        <v>1</v>
      </c>
      <c r="O8905" s="50" t="e">
        <f>INDEX([1]Dados!$M$2:$N$26779,MATCH($P8905,[1]Dados!$N$2:$N$26779,),2)</f>
        <v>#N/A</v>
      </c>
      <c r="P8905">
        <v>181688</v>
      </c>
      <c r="Q8905" s="1">
        <v>37462</v>
      </c>
      <c r="R8905" s="1">
        <v>37513</v>
      </c>
      <c r="S8905" t="s">
        <v>889</v>
      </c>
    </row>
    <row r="8906" spans="1:19" x14ac:dyDescent="0.2">
      <c r="A8906" s="7">
        <v>130160</v>
      </c>
      <c r="B8906" s="3">
        <v>2330</v>
      </c>
      <c r="C8906" s="3" t="s">
        <v>43</v>
      </c>
      <c r="D8906" s="2" t="s">
        <v>426</v>
      </c>
      <c r="E8906" s="3">
        <v>22</v>
      </c>
      <c r="F8906" s="17">
        <v>0</v>
      </c>
      <c r="G8906" s="17">
        <v>1</v>
      </c>
      <c r="H8906" s="17">
        <v>0</v>
      </c>
      <c r="I8906" s="7" t="s">
        <v>59</v>
      </c>
      <c r="J8906" s="7">
        <v>25</v>
      </c>
      <c r="K8906" s="4">
        <v>1203</v>
      </c>
      <c r="L8906" s="5">
        <v>1203.0829000000001</v>
      </c>
      <c r="M8906">
        <v>194470.9</v>
      </c>
      <c r="N8906" s="33">
        <v>1</v>
      </c>
      <c r="O8906" s="50" t="e">
        <f>INDEX([1]Dados!$M$2:$N$26779,MATCH($P8906,[1]Dados!$N$2:$N$26779,),2)</f>
        <v>#N/A</v>
      </c>
      <c r="P8906">
        <v>181688</v>
      </c>
      <c r="Q8906" s="1">
        <v>37462</v>
      </c>
      <c r="R8906" s="1">
        <v>37513</v>
      </c>
      <c r="S8906" t="s">
        <v>889</v>
      </c>
    </row>
    <row r="8907" spans="1:19" x14ac:dyDescent="0.2">
      <c r="A8907" s="7">
        <v>130160</v>
      </c>
      <c r="B8907" s="3">
        <v>2330</v>
      </c>
      <c r="C8907" s="3" t="s">
        <v>43</v>
      </c>
      <c r="D8907" s="2" t="s">
        <v>426</v>
      </c>
      <c r="E8907" s="3">
        <v>22</v>
      </c>
      <c r="F8907" s="17">
        <v>0</v>
      </c>
      <c r="G8907" s="17">
        <v>1</v>
      </c>
      <c r="H8907" s="17">
        <v>0</v>
      </c>
      <c r="I8907" s="7">
        <v>3.1</v>
      </c>
      <c r="J8907" s="7">
        <v>15</v>
      </c>
      <c r="K8907" s="4">
        <v>1214</v>
      </c>
      <c r="L8907" s="5">
        <v>1214.0587</v>
      </c>
      <c r="M8907">
        <v>478347.96</v>
      </c>
      <c r="N8907" s="33">
        <v>1</v>
      </c>
      <c r="O8907" s="50" t="e">
        <f>INDEX([1]Dados!$M$2:$N$26779,MATCH($P8907,[1]Dados!$N$2:$N$26779,),2)</f>
        <v>#N/A</v>
      </c>
      <c r="P8907">
        <v>181628</v>
      </c>
      <c r="Q8907" s="1">
        <v>37462</v>
      </c>
      <c r="R8907" s="1">
        <v>37513</v>
      </c>
      <c r="S8907" t="s">
        <v>914</v>
      </c>
    </row>
    <row r="8908" spans="1:19" x14ac:dyDescent="0.2">
      <c r="A8908" s="7">
        <v>130160</v>
      </c>
      <c r="B8908" s="3">
        <v>2330</v>
      </c>
      <c r="C8908" s="3" t="s">
        <v>43</v>
      </c>
      <c r="D8908" s="2" t="s">
        <v>426</v>
      </c>
      <c r="E8908" s="3">
        <v>22</v>
      </c>
      <c r="F8908" s="17">
        <v>0</v>
      </c>
      <c r="G8908" s="17">
        <v>1</v>
      </c>
      <c r="H8908" s="17">
        <v>0</v>
      </c>
      <c r="I8908" s="7">
        <v>3.2</v>
      </c>
      <c r="J8908" s="7">
        <v>25</v>
      </c>
      <c r="K8908" s="4">
        <v>1214</v>
      </c>
      <c r="L8908" s="5">
        <v>1214.0587</v>
      </c>
      <c r="M8908">
        <v>478347.96</v>
      </c>
      <c r="N8908" s="33">
        <v>1</v>
      </c>
      <c r="O8908" s="50" t="e">
        <f>INDEX([1]Dados!$M$2:$N$26779,MATCH($P8908,[1]Dados!$N$2:$N$26779,),2)</f>
        <v>#N/A</v>
      </c>
      <c r="P8908">
        <v>181628</v>
      </c>
      <c r="Q8908" s="1">
        <v>37462</v>
      </c>
      <c r="R8908" s="1">
        <v>37513</v>
      </c>
      <c r="S8908" t="s">
        <v>914</v>
      </c>
    </row>
    <row r="8909" spans="1:19" x14ac:dyDescent="0.2">
      <c r="A8909" s="7">
        <v>130160</v>
      </c>
      <c r="B8909" s="3">
        <v>2330</v>
      </c>
      <c r="C8909" s="3" t="s">
        <v>43</v>
      </c>
      <c r="D8909" s="2" t="s">
        <v>426</v>
      </c>
      <c r="E8909" s="3">
        <v>22</v>
      </c>
      <c r="F8909" s="17">
        <v>0</v>
      </c>
      <c r="G8909" s="17">
        <v>1</v>
      </c>
      <c r="H8909" s="17">
        <v>0</v>
      </c>
      <c r="I8909" s="7">
        <v>3.3</v>
      </c>
      <c r="J8909" s="7">
        <v>28</v>
      </c>
      <c r="K8909" s="4">
        <v>1214</v>
      </c>
      <c r="L8909" s="5">
        <v>1214.0587</v>
      </c>
      <c r="M8909">
        <v>53513.39</v>
      </c>
      <c r="N8909" s="33">
        <v>1</v>
      </c>
      <c r="O8909" s="50" t="e">
        <f>INDEX([1]Dados!$M$2:$N$26779,MATCH($P8909,[1]Dados!$N$2:$N$26779,),2)</f>
        <v>#N/A</v>
      </c>
      <c r="P8909">
        <v>182656</v>
      </c>
      <c r="Q8909" s="1">
        <v>37462</v>
      </c>
      <c r="R8909" s="1">
        <v>37513</v>
      </c>
      <c r="S8909" t="s">
        <v>915</v>
      </c>
    </row>
    <row r="8910" spans="1:19" x14ac:dyDescent="0.2">
      <c r="A8910" s="7">
        <v>130160</v>
      </c>
      <c r="B8910" s="3">
        <v>2330</v>
      </c>
      <c r="C8910" s="3" t="s">
        <v>43</v>
      </c>
      <c r="D8910" s="2" t="s">
        <v>426</v>
      </c>
      <c r="E8910" s="3">
        <v>22</v>
      </c>
      <c r="F8910" s="17">
        <v>0</v>
      </c>
      <c r="G8910" s="17">
        <v>1</v>
      </c>
      <c r="H8910" s="17">
        <v>0</v>
      </c>
      <c r="I8910" s="7">
        <v>3.4</v>
      </c>
      <c r="J8910" s="7">
        <v>24</v>
      </c>
      <c r="K8910" s="4">
        <v>1214</v>
      </c>
      <c r="L8910" s="5">
        <v>1214.0587</v>
      </c>
      <c r="M8910">
        <v>53513.39</v>
      </c>
      <c r="N8910" s="33">
        <v>1</v>
      </c>
      <c r="O8910" s="50" t="e">
        <f>INDEX([1]Dados!$M$2:$N$26779,MATCH($P8910,[1]Dados!$N$2:$N$26779,),2)</f>
        <v>#N/A</v>
      </c>
      <c r="P8910">
        <v>182656</v>
      </c>
      <c r="Q8910" s="1">
        <v>37462</v>
      </c>
      <c r="R8910" s="1">
        <v>37513</v>
      </c>
      <c r="S8910" t="s">
        <v>915</v>
      </c>
    </row>
    <row r="8911" spans="1:19" x14ac:dyDescent="0.2">
      <c r="A8911" s="7">
        <v>130160</v>
      </c>
      <c r="B8911" s="3">
        <v>2330</v>
      </c>
      <c r="C8911" s="3" t="s">
        <v>43</v>
      </c>
      <c r="D8911" s="2" t="s">
        <v>426</v>
      </c>
      <c r="E8911" s="3">
        <v>22</v>
      </c>
      <c r="F8911" s="17">
        <v>0</v>
      </c>
      <c r="G8911" s="17">
        <v>1</v>
      </c>
      <c r="H8911" s="17">
        <v>0</v>
      </c>
      <c r="I8911" s="7">
        <v>3.5</v>
      </c>
      <c r="J8911" s="7">
        <v>15</v>
      </c>
      <c r="K8911" s="4">
        <v>1214</v>
      </c>
      <c r="L8911" s="5">
        <v>1214.0587</v>
      </c>
      <c r="M8911">
        <v>53513.39</v>
      </c>
      <c r="N8911" s="33">
        <v>1</v>
      </c>
      <c r="O8911" s="50" t="e">
        <f>INDEX([1]Dados!$M$2:$N$26779,MATCH($P8911,[1]Dados!$N$2:$N$26779,),2)</f>
        <v>#N/A</v>
      </c>
      <c r="P8911">
        <v>182656</v>
      </c>
      <c r="Q8911" s="1">
        <v>37462</v>
      </c>
      <c r="R8911" s="1">
        <v>37513</v>
      </c>
      <c r="S8911" t="s">
        <v>915</v>
      </c>
    </row>
    <row r="8912" spans="1:19" x14ac:dyDescent="0.2">
      <c r="A8912" s="7">
        <v>130160</v>
      </c>
      <c r="B8912" s="3">
        <v>2330</v>
      </c>
      <c r="C8912" s="3" t="s">
        <v>43</v>
      </c>
      <c r="D8912" s="2" t="s">
        <v>426</v>
      </c>
      <c r="E8912" s="3">
        <v>22</v>
      </c>
      <c r="F8912" s="17">
        <v>0</v>
      </c>
      <c r="G8912" s="17">
        <v>1</v>
      </c>
      <c r="H8912" s="17">
        <v>0</v>
      </c>
      <c r="I8912" s="7">
        <v>3.6</v>
      </c>
      <c r="J8912" s="7">
        <v>32</v>
      </c>
      <c r="K8912" s="4">
        <v>1214</v>
      </c>
      <c r="L8912" s="5">
        <v>1214.0587</v>
      </c>
      <c r="M8912">
        <v>53513.39</v>
      </c>
      <c r="N8912" s="33">
        <v>1</v>
      </c>
      <c r="O8912" s="50" t="e">
        <f>INDEX([1]Dados!$M$2:$N$26779,MATCH($P8912,[1]Dados!$N$2:$N$26779,),2)</f>
        <v>#N/A</v>
      </c>
      <c r="P8912">
        <v>182656</v>
      </c>
      <c r="Q8912" s="1">
        <v>37462</v>
      </c>
      <c r="R8912" s="1">
        <v>37513</v>
      </c>
      <c r="S8912" t="s">
        <v>915</v>
      </c>
    </row>
    <row r="8913" spans="1:19" x14ac:dyDescent="0.2">
      <c r="A8913" s="7">
        <v>130160</v>
      </c>
      <c r="B8913" s="3">
        <v>2330</v>
      </c>
      <c r="C8913" s="3" t="s">
        <v>43</v>
      </c>
      <c r="D8913" s="2" t="s">
        <v>426</v>
      </c>
      <c r="E8913" s="3">
        <v>22</v>
      </c>
      <c r="F8913" s="17">
        <v>0</v>
      </c>
      <c r="G8913" s="17">
        <v>1</v>
      </c>
      <c r="H8913" s="17">
        <v>0</v>
      </c>
      <c r="I8913" s="7">
        <v>3.7</v>
      </c>
      <c r="J8913" s="7">
        <v>8</v>
      </c>
      <c r="K8913" s="4">
        <v>1214</v>
      </c>
      <c r="L8913" s="5">
        <v>1214.8580999999999</v>
      </c>
      <c r="M8913">
        <v>55000</v>
      </c>
      <c r="N8913" s="33">
        <v>1</v>
      </c>
      <c r="O8913" s="50" t="e">
        <f>INDEX([1]Dados!$M$2:$N$26779,MATCH($P8913,[1]Dados!$N$2:$N$26779,),2)</f>
        <v>#N/A</v>
      </c>
      <c r="P8913">
        <v>181869</v>
      </c>
      <c r="Q8913" s="1">
        <v>37462</v>
      </c>
      <c r="R8913" s="1">
        <v>37513</v>
      </c>
      <c r="S8913" t="s">
        <v>887</v>
      </c>
    </row>
    <row r="8914" spans="1:19" x14ac:dyDescent="0.2">
      <c r="A8914" s="7">
        <v>130160</v>
      </c>
      <c r="B8914" s="3">
        <v>2330</v>
      </c>
      <c r="C8914" s="3" t="s">
        <v>43</v>
      </c>
      <c r="D8914" s="2" t="s">
        <v>426</v>
      </c>
      <c r="E8914" s="3">
        <v>22</v>
      </c>
      <c r="F8914" s="17">
        <v>0</v>
      </c>
      <c r="G8914" s="17">
        <v>1</v>
      </c>
      <c r="H8914" s="17">
        <v>0</v>
      </c>
      <c r="I8914" s="7" t="s">
        <v>3</v>
      </c>
      <c r="J8914" s="7">
        <v>0</v>
      </c>
      <c r="K8914" s="4">
        <v>1214</v>
      </c>
      <c r="L8914" s="5">
        <v>1214.8580999999999</v>
      </c>
      <c r="M8914">
        <v>131000</v>
      </c>
      <c r="N8914" s="33">
        <v>1</v>
      </c>
      <c r="O8914" s="50" t="e">
        <f>INDEX([1]Dados!$M$2:$N$26779,MATCH($P8914,[1]Dados!$N$2:$N$26779,),2)</f>
        <v>#N/A</v>
      </c>
      <c r="P8914">
        <v>181871</v>
      </c>
      <c r="Q8914" s="1">
        <v>37462</v>
      </c>
      <c r="R8914" s="1">
        <v>37513</v>
      </c>
      <c r="S8914" t="s">
        <v>961</v>
      </c>
    </row>
    <row r="8915" spans="1:19" x14ac:dyDescent="0.2">
      <c r="A8915" s="7">
        <v>130160</v>
      </c>
      <c r="B8915" s="3">
        <v>2330</v>
      </c>
      <c r="C8915" s="3" t="s">
        <v>43</v>
      </c>
      <c r="D8915" s="2" t="s">
        <v>426</v>
      </c>
      <c r="E8915" s="3">
        <v>22</v>
      </c>
      <c r="F8915" s="17">
        <v>0</v>
      </c>
      <c r="G8915" s="17">
        <v>1</v>
      </c>
      <c r="H8915" s="17">
        <v>0</v>
      </c>
      <c r="I8915" s="7" t="s">
        <v>3</v>
      </c>
      <c r="J8915" s="7">
        <v>0</v>
      </c>
      <c r="K8915" s="4">
        <v>1214</v>
      </c>
      <c r="L8915" s="5">
        <v>1214.8580999999999</v>
      </c>
      <c r="M8915">
        <v>420000</v>
      </c>
      <c r="N8915" s="33">
        <v>1</v>
      </c>
      <c r="O8915" s="50" t="e">
        <f>INDEX([1]Dados!$M$2:$N$26779,MATCH($P8915,[1]Dados!$N$2:$N$26779,),2)</f>
        <v>#N/A</v>
      </c>
      <c r="P8915">
        <v>181874</v>
      </c>
      <c r="Q8915" s="1">
        <v>37462</v>
      </c>
      <c r="R8915" s="1">
        <v>37513</v>
      </c>
      <c r="S8915" t="s">
        <v>961</v>
      </c>
    </row>
    <row r="8916" spans="1:19" x14ac:dyDescent="0.2">
      <c r="A8916" s="7">
        <v>130160</v>
      </c>
      <c r="B8916" s="3">
        <v>2330</v>
      </c>
      <c r="C8916" s="3" t="s">
        <v>43</v>
      </c>
      <c r="D8916" s="2" t="s">
        <v>426</v>
      </c>
      <c r="E8916" s="3">
        <v>22</v>
      </c>
      <c r="F8916" s="17">
        <v>0</v>
      </c>
      <c r="G8916" s="17">
        <v>1</v>
      </c>
      <c r="H8916" s="17">
        <v>0</v>
      </c>
      <c r="I8916" s="7">
        <v>3.8</v>
      </c>
      <c r="J8916" s="7">
        <v>14</v>
      </c>
      <c r="K8916" s="4">
        <v>1214</v>
      </c>
      <c r="L8916" s="5">
        <v>1214.8580999999999</v>
      </c>
      <c r="M8916">
        <v>420000</v>
      </c>
      <c r="N8916" s="33">
        <v>1</v>
      </c>
      <c r="O8916" s="50" t="e">
        <f>INDEX([1]Dados!$M$2:$N$26779,MATCH($P8916,[1]Dados!$N$2:$N$26779,),2)</f>
        <v>#N/A</v>
      </c>
      <c r="P8916">
        <v>181876</v>
      </c>
      <c r="Q8916" s="1">
        <v>37462</v>
      </c>
      <c r="R8916" s="1">
        <v>37513</v>
      </c>
      <c r="S8916" t="s">
        <v>961</v>
      </c>
    </row>
    <row r="8917" spans="1:19" x14ac:dyDescent="0.2">
      <c r="A8917" s="7">
        <v>130160</v>
      </c>
      <c r="B8917" s="3">
        <v>2330</v>
      </c>
      <c r="C8917" s="3" t="s">
        <v>43</v>
      </c>
      <c r="D8917" s="2" t="s">
        <v>426</v>
      </c>
      <c r="E8917" s="3">
        <v>22</v>
      </c>
      <c r="F8917" s="17">
        <v>0</v>
      </c>
      <c r="G8917" s="17">
        <v>1</v>
      </c>
      <c r="H8917" s="17">
        <v>0</v>
      </c>
      <c r="I8917" s="7">
        <v>4.0999999999999996</v>
      </c>
      <c r="J8917" s="7">
        <v>22</v>
      </c>
      <c r="K8917" s="4">
        <v>1293</v>
      </c>
      <c r="L8917" s="5">
        <v>1293.0592999999999</v>
      </c>
      <c r="M8917">
        <v>75631.44</v>
      </c>
      <c r="N8917" s="33">
        <v>1</v>
      </c>
      <c r="O8917" s="50" t="e">
        <f>INDEX([1]Dados!$M$2:$N$26779,MATCH($P8917,[1]Dados!$N$2:$N$26779,),2)</f>
        <v>#N/A</v>
      </c>
      <c r="P8917">
        <v>181784</v>
      </c>
      <c r="Q8917" s="1">
        <v>37462</v>
      </c>
      <c r="R8917" s="1">
        <v>37513</v>
      </c>
      <c r="S8917" t="s">
        <v>1067</v>
      </c>
    </row>
    <row r="8918" spans="1:19" x14ac:dyDescent="0.2">
      <c r="A8918" s="7">
        <v>130160</v>
      </c>
      <c r="B8918" s="3">
        <v>2330</v>
      </c>
      <c r="C8918" s="3" t="s">
        <v>43</v>
      </c>
      <c r="D8918" s="2" t="s">
        <v>426</v>
      </c>
      <c r="E8918" s="3">
        <v>22</v>
      </c>
      <c r="F8918" s="17">
        <v>0</v>
      </c>
      <c r="G8918" s="17">
        <v>1</v>
      </c>
      <c r="H8918" s="17">
        <v>0</v>
      </c>
      <c r="I8918" s="7">
        <v>4.2</v>
      </c>
      <c r="J8918" s="7">
        <v>21</v>
      </c>
      <c r="K8918" s="4">
        <v>1293</v>
      </c>
      <c r="L8918" s="5">
        <v>1293.0592999999999</v>
      </c>
      <c r="M8918">
        <v>75631.44</v>
      </c>
      <c r="N8918" s="33">
        <v>1</v>
      </c>
      <c r="O8918" s="50" t="e">
        <f>INDEX([1]Dados!$M$2:$N$26779,MATCH($P8918,[1]Dados!$N$2:$N$26779,),2)</f>
        <v>#N/A</v>
      </c>
      <c r="P8918">
        <v>181784</v>
      </c>
      <c r="Q8918" s="1">
        <v>37462</v>
      </c>
      <c r="R8918" s="1">
        <v>37513</v>
      </c>
      <c r="S8918" t="s">
        <v>1067</v>
      </c>
    </row>
    <row r="8919" spans="1:19" x14ac:dyDescent="0.2">
      <c r="A8919" s="7">
        <v>130160</v>
      </c>
      <c r="B8919" s="3">
        <v>2330</v>
      </c>
      <c r="C8919" s="3" t="s">
        <v>43</v>
      </c>
      <c r="D8919" s="2" t="s">
        <v>426</v>
      </c>
      <c r="E8919" s="3">
        <v>22</v>
      </c>
      <c r="F8919" s="17">
        <v>0</v>
      </c>
      <c r="G8919" s="17">
        <v>1</v>
      </c>
      <c r="H8919" s="17">
        <v>0</v>
      </c>
      <c r="I8919" s="7">
        <v>4.3</v>
      </c>
      <c r="J8919" s="7">
        <v>29</v>
      </c>
      <c r="K8919" s="4">
        <v>1293</v>
      </c>
      <c r="L8919" s="5">
        <v>1293.0592999999999</v>
      </c>
      <c r="M8919">
        <v>75631.44</v>
      </c>
      <c r="N8919" s="33">
        <v>1</v>
      </c>
      <c r="O8919" s="50" t="e">
        <f>INDEX([1]Dados!$M$2:$N$26779,MATCH($P8919,[1]Dados!$N$2:$N$26779,),2)</f>
        <v>#N/A</v>
      </c>
      <c r="P8919">
        <v>181784</v>
      </c>
      <c r="Q8919" s="1">
        <v>37462</v>
      </c>
      <c r="R8919" s="1">
        <v>37513</v>
      </c>
      <c r="S8919" t="s">
        <v>1067</v>
      </c>
    </row>
    <row r="8920" spans="1:19" x14ac:dyDescent="0.2">
      <c r="A8920" s="7">
        <v>130160</v>
      </c>
      <c r="B8920" s="3">
        <v>2330</v>
      </c>
      <c r="C8920" s="3" t="s">
        <v>43</v>
      </c>
      <c r="D8920" s="2" t="s">
        <v>426</v>
      </c>
      <c r="E8920" s="3">
        <v>22</v>
      </c>
      <c r="F8920" s="17">
        <v>0</v>
      </c>
      <c r="G8920" s="17">
        <v>1</v>
      </c>
      <c r="H8920" s="17">
        <v>0</v>
      </c>
      <c r="I8920" s="7">
        <v>4.4000000000000004</v>
      </c>
      <c r="J8920" s="7">
        <v>17</v>
      </c>
      <c r="K8920" s="4">
        <v>1293</v>
      </c>
      <c r="L8920" s="5">
        <v>1293.0592999999999</v>
      </c>
      <c r="M8920">
        <v>75631.44</v>
      </c>
      <c r="N8920" s="33">
        <v>1</v>
      </c>
      <c r="O8920" s="50" t="e">
        <f>INDEX([1]Dados!$M$2:$N$26779,MATCH($P8920,[1]Dados!$N$2:$N$26779,),2)</f>
        <v>#N/A</v>
      </c>
      <c r="P8920">
        <v>181784</v>
      </c>
      <c r="Q8920" s="1">
        <v>37462</v>
      </c>
      <c r="R8920" s="1">
        <v>37513</v>
      </c>
      <c r="S8920" t="s">
        <v>1067</v>
      </c>
    </row>
    <row r="8921" spans="1:19" x14ac:dyDescent="0.2">
      <c r="A8921" s="7">
        <v>293075</v>
      </c>
      <c r="B8921" s="3">
        <v>39144</v>
      </c>
      <c r="C8921" s="3" t="s">
        <v>31</v>
      </c>
      <c r="D8921" s="2" t="s">
        <v>803</v>
      </c>
      <c r="E8921" s="3">
        <v>22</v>
      </c>
      <c r="F8921" s="17">
        <v>0</v>
      </c>
      <c r="G8921" s="17">
        <v>1</v>
      </c>
      <c r="H8921" s="17">
        <v>0</v>
      </c>
      <c r="I8921" s="7">
        <v>1.2</v>
      </c>
      <c r="J8921" s="7">
        <v>12</v>
      </c>
      <c r="K8921" s="4">
        <v>1214</v>
      </c>
      <c r="L8921" s="5">
        <v>1214.0587</v>
      </c>
      <c r="M8921">
        <v>246612</v>
      </c>
      <c r="N8921" s="33">
        <v>1</v>
      </c>
      <c r="O8921" s="50" t="e">
        <f>INDEX([1]Dados!$M$2:$N$26779,MATCH($P8921,[1]Dados!$N$2:$N$26779,),2)</f>
        <v>#N/A</v>
      </c>
      <c r="P8921">
        <v>181633</v>
      </c>
      <c r="Q8921" s="1">
        <v>37461</v>
      </c>
      <c r="R8921" s="1">
        <v>37496</v>
      </c>
      <c r="S8921" t="s">
        <v>2513</v>
      </c>
    </row>
    <row r="8922" spans="1:19" x14ac:dyDescent="0.2">
      <c r="A8922" s="7">
        <v>293075</v>
      </c>
      <c r="B8922" s="3">
        <v>39144</v>
      </c>
      <c r="C8922" s="3" t="s">
        <v>31</v>
      </c>
      <c r="D8922" s="2" t="s">
        <v>803</v>
      </c>
      <c r="E8922" s="3">
        <v>22</v>
      </c>
      <c r="F8922" s="17">
        <v>0</v>
      </c>
      <c r="G8922" s="17">
        <v>1</v>
      </c>
      <c r="H8922" s="17">
        <v>0</v>
      </c>
      <c r="I8922" s="7">
        <v>1.1000000000000001</v>
      </c>
      <c r="J8922" s="7">
        <v>9</v>
      </c>
      <c r="K8922" s="4">
        <v>1214</v>
      </c>
      <c r="L8922" s="5">
        <v>1214.0587</v>
      </c>
      <c r="M8922">
        <v>246612</v>
      </c>
      <c r="N8922" s="33">
        <v>1</v>
      </c>
      <c r="O8922" s="50" t="e">
        <f>INDEX([1]Dados!$M$2:$N$26779,MATCH($P8922,[1]Dados!$N$2:$N$26779,),2)</f>
        <v>#N/A</v>
      </c>
      <c r="P8922">
        <v>181633</v>
      </c>
      <c r="Q8922" s="1">
        <v>37461</v>
      </c>
      <c r="R8922" s="1">
        <v>37496</v>
      </c>
      <c r="S8922" t="s">
        <v>2513</v>
      </c>
    </row>
    <row r="8923" spans="1:19" x14ac:dyDescent="0.2">
      <c r="A8923" s="7">
        <v>293075</v>
      </c>
      <c r="B8923" s="3">
        <v>39144</v>
      </c>
      <c r="C8923" s="3" t="s">
        <v>31</v>
      </c>
      <c r="D8923" s="2" t="s">
        <v>803</v>
      </c>
      <c r="E8923" s="3">
        <v>22</v>
      </c>
      <c r="F8923" s="17">
        <v>0</v>
      </c>
      <c r="G8923" s="17">
        <v>1</v>
      </c>
      <c r="H8923" s="17">
        <v>0</v>
      </c>
      <c r="I8923" s="7">
        <v>1.3</v>
      </c>
      <c r="J8923" s="7">
        <v>28</v>
      </c>
      <c r="K8923" s="4">
        <v>1214</v>
      </c>
      <c r="L8923" s="5">
        <v>1214.0589</v>
      </c>
      <c r="M8923">
        <v>418800</v>
      </c>
      <c r="N8923" s="33">
        <v>1</v>
      </c>
      <c r="O8923" s="50" t="e">
        <f>INDEX([1]Dados!$M$2:$N$26779,MATCH($P8923,[1]Dados!$N$2:$N$26779,),2)</f>
        <v>#N/A</v>
      </c>
      <c r="P8923">
        <v>182661</v>
      </c>
      <c r="Q8923" s="1">
        <v>37461</v>
      </c>
      <c r="R8923" s="1">
        <v>37496</v>
      </c>
      <c r="S8923" t="s">
        <v>915</v>
      </c>
    </row>
    <row r="8924" spans="1:19" x14ac:dyDescent="0.2">
      <c r="A8924" s="7">
        <v>293075</v>
      </c>
      <c r="B8924" s="3">
        <v>39144</v>
      </c>
      <c r="C8924" s="3" t="s">
        <v>31</v>
      </c>
      <c r="D8924" s="2" t="s">
        <v>803</v>
      </c>
      <c r="E8924" s="3">
        <v>22</v>
      </c>
      <c r="F8924" s="17">
        <v>0</v>
      </c>
      <c r="G8924" s="17">
        <v>1</v>
      </c>
      <c r="H8924" s="17">
        <v>0</v>
      </c>
      <c r="I8924" s="7">
        <v>1.4</v>
      </c>
      <c r="J8924" s="7">
        <v>13</v>
      </c>
      <c r="K8924" s="4">
        <v>1214</v>
      </c>
      <c r="L8924" s="5">
        <v>1214.8580999999999</v>
      </c>
      <c r="M8924">
        <v>284211</v>
      </c>
      <c r="N8924" s="33">
        <v>1</v>
      </c>
      <c r="O8924" s="50" t="e">
        <f>INDEX([1]Dados!$M$2:$N$26779,MATCH($P8924,[1]Dados!$N$2:$N$26779,),2)</f>
        <v>#N/A</v>
      </c>
      <c r="P8924">
        <v>182300</v>
      </c>
      <c r="Q8924" s="1">
        <v>37461</v>
      </c>
      <c r="R8924" s="1">
        <v>37496</v>
      </c>
      <c r="S8924" t="s">
        <v>960</v>
      </c>
    </row>
    <row r="8925" spans="1:19" hidden="1" x14ac:dyDescent="0.2">
      <c r="A8925" s="7">
        <v>293075</v>
      </c>
      <c r="B8925" s="3">
        <v>39144</v>
      </c>
      <c r="C8925" s="3" t="s">
        <v>31</v>
      </c>
      <c r="D8925" s="2" t="s">
        <v>803</v>
      </c>
      <c r="E8925" s="3">
        <v>22</v>
      </c>
      <c r="F8925" s="17">
        <v>0</v>
      </c>
      <c r="G8925" s="17">
        <v>1</v>
      </c>
      <c r="H8925" s="17">
        <v>0</v>
      </c>
      <c r="I8925" s="7" t="s">
        <v>3</v>
      </c>
      <c r="J8925" s="7">
        <v>0</v>
      </c>
      <c r="K8925" s="4">
        <v>1214</v>
      </c>
      <c r="L8925" s="5">
        <v>1214.0589</v>
      </c>
      <c r="M8925">
        <v>418800</v>
      </c>
      <c r="N8925" s="33">
        <v>1</v>
      </c>
      <c r="O8925" s="50">
        <f>INDEX([1]Dados!$M$2:$N$26779,MATCH($P8925,[1]Dados!$N$2:$N$26779,),2)</f>
        <v>182622</v>
      </c>
      <c r="P8925">
        <v>182622</v>
      </c>
      <c r="Q8925" s="1">
        <v>37461</v>
      </c>
      <c r="R8925" s="1">
        <v>37496</v>
      </c>
      <c r="S8925" t="s">
        <v>915</v>
      </c>
    </row>
    <row r="8926" spans="1:19" x14ac:dyDescent="0.2">
      <c r="A8926" s="7">
        <v>293075</v>
      </c>
      <c r="B8926" s="3">
        <v>39144</v>
      </c>
      <c r="C8926" s="3" t="s">
        <v>31</v>
      </c>
      <c r="D8926" s="2" t="s">
        <v>803</v>
      </c>
      <c r="E8926" s="3">
        <v>22</v>
      </c>
      <c r="F8926" s="17">
        <v>0</v>
      </c>
      <c r="G8926" s="17">
        <v>1</v>
      </c>
      <c r="H8926" s="17">
        <v>0</v>
      </c>
      <c r="I8926" s="7" t="s">
        <v>3</v>
      </c>
      <c r="J8926" s="7">
        <v>0</v>
      </c>
      <c r="K8926" s="4">
        <v>1203</v>
      </c>
      <c r="L8926" s="5">
        <v>1203.0829000000001</v>
      </c>
      <c r="M8926">
        <v>26490</v>
      </c>
      <c r="N8926" s="33">
        <v>1</v>
      </c>
      <c r="O8926" s="50" t="e">
        <f>INDEX([1]Dados!$M$2:$N$26779,MATCH($P8926,[1]Dados!$N$2:$N$26779,),2)</f>
        <v>#N/A</v>
      </c>
      <c r="P8926">
        <v>181693</v>
      </c>
      <c r="Q8926" s="1">
        <v>37461</v>
      </c>
      <c r="R8926" s="1">
        <v>37496</v>
      </c>
      <c r="S8926" t="s">
        <v>2134</v>
      </c>
    </row>
    <row r="8927" spans="1:19" x14ac:dyDescent="0.2">
      <c r="A8927" s="7">
        <v>293075</v>
      </c>
      <c r="B8927" s="3">
        <v>39144</v>
      </c>
      <c r="C8927" s="3" t="s">
        <v>31</v>
      </c>
      <c r="D8927" s="2" t="s">
        <v>803</v>
      </c>
      <c r="E8927" s="3">
        <v>22</v>
      </c>
      <c r="F8927" s="17">
        <v>0</v>
      </c>
      <c r="G8927" s="17">
        <v>1</v>
      </c>
      <c r="H8927" s="17">
        <v>0</v>
      </c>
      <c r="I8927" s="7" t="s">
        <v>3</v>
      </c>
      <c r="J8927" s="7">
        <v>0</v>
      </c>
      <c r="K8927" s="4">
        <v>1293</v>
      </c>
      <c r="L8927" s="5">
        <v>1293.0592999999999</v>
      </c>
      <c r="M8927">
        <v>35664</v>
      </c>
      <c r="N8927" s="33">
        <v>1</v>
      </c>
      <c r="O8927" s="50" t="e">
        <f>INDEX([1]Dados!$M$2:$N$26779,MATCH($P8927,[1]Dados!$N$2:$N$26779,),2)</f>
        <v>#N/A</v>
      </c>
      <c r="P8927">
        <v>181786</v>
      </c>
      <c r="Q8927" s="1">
        <v>37461</v>
      </c>
      <c r="R8927" s="1">
        <v>37496</v>
      </c>
      <c r="S8927" t="s">
        <v>2134</v>
      </c>
    </row>
    <row r="8928" spans="1:19" x14ac:dyDescent="0.2">
      <c r="A8928" s="7">
        <v>293280</v>
      </c>
      <c r="B8928" s="3">
        <v>39551</v>
      </c>
      <c r="C8928" s="3" t="s">
        <v>31</v>
      </c>
      <c r="D8928" s="2" t="s">
        <v>839</v>
      </c>
      <c r="E8928" s="3">
        <v>22</v>
      </c>
      <c r="F8928" s="17">
        <v>0</v>
      </c>
      <c r="G8928" s="17">
        <v>1</v>
      </c>
      <c r="H8928" s="17">
        <v>0</v>
      </c>
      <c r="I8928" s="7" t="s">
        <v>3</v>
      </c>
      <c r="J8928" s="7">
        <v>0</v>
      </c>
      <c r="K8928" s="4">
        <v>1214</v>
      </c>
      <c r="L8928" s="5">
        <v>1214.8580999999999</v>
      </c>
      <c r="M8928" t="s">
        <v>2134</v>
      </c>
      <c r="N8928" s="33">
        <v>1</v>
      </c>
      <c r="O8928" s="50" t="e">
        <f>INDEX([1]Dados!$M$2:$N$26779,MATCH($P8928,[1]Dados!$N$2:$N$26779,),2)</f>
        <v>#N/A</v>
      </c>
      <c r="P8928">
        <v>181883</v>
      </c>
      <c r="Q8928" s="1">
        <v>37461</v>
      </c>
      <c r="R8928" s="1">
        <v>37496</v>
      </c>
      <c r="S8928" t="s">
        <v>2134</v>
      </c>
    </row>
    <row r="8929" spans="1:19" x14ac:dyDescent="0.2">
      <c r="A8929" s="7">
        <v>293280</v>
      </c>
      <c r="B8929" s="3">
        <v>39551</v>
      </c>
      <c r="C8929" s="3" t="s">
        <v>31</v>
      </c>
      <c r="D8929" s="2" t="s">
        <v>839</v>
      </c>
      <c r="E8929" s="3">
        <v>22</v>
      </c>
      <c r="F8929" s="17">
        <v>0</v>
      </c>
      <c r="G8929" s="17">
        <v>1</v>
      </c>
      <c r="H8929" s="17">
        <v>0</v>
      </c>
      <c r="I8929" s="7" t="s">
        <v>3</v>
      </c>
      <c r="J8929" s="7">
        <v>0</v>
      </c>
      <c r="K8929" s="4">
        <v>1214</v>
      </c>
      <c r="L8929" s="5">
        <v>1214.8580999999999</v>
      </c>
      <c r="M8929">
        <v>210000</v>
      </c>
      <c r="N8929" s="33">
        <v>1</v>
      </c>
      <c r="O8929" s="50" t="e">
        <f>INDEX([1]Dados!$M$2:$N$26779,MATCH($P8929,[1]Dados!$N$2:$N$26779,),2)</f>
        <v>#N/A</v>
      </c>
      <c r="P8929">
        <v>184704</v>
      </c>
      <c r="Q8929" s="1">
        <v>37461</v>
      </c>
      <c r="R8929" s="1">
        <v>37496</v>
      </c>
      <c r="S8929" t="s">
        <v>2134</v>
      </c>
    </row>
    <row r="8930" spans="1:19" x14ac:dyDescent="0.2">
      <c r="A8930" s="7">
        <v>293280</v>
      </c>
      <c r="B8930" s="3">
        <v>39551</v>
      </c>
      <c r="C8930" s="3" t="s">
        <v>31</v>
      </c>
      <c r="D8930" s="2" t="s">
        <v>839</v>
      </c>
      <c r="E8930" s="3">
        <v>22</v>
      </c>
      <c r="F8930" s="17">
        <v>0</v>
      </c>
      <c r="G8930" s="17">
        <v>1</v>
      </c>
      <c r="H8930" s="17">
        <v>0</v>
      </c>
      <c r="I8930" s="7">
        <v>1.1000000000000001</v>
      </c>
      <c r="J8930" s="7">
        <v>18</v>
      </c>
      <c r="K8930" s="4">
        <v>1203</v>
      </c>
      <c r="L8930" s="5">
        <v>1203.0829000000001</v>
      </c>
      <c r="M8930">
        <v>73989.570000000007</v>
      </c>
      <c r="N8930" s="33">
        <v>1</v>
      </c>
      <c r="O8930" s="50" t="e">
        <f>INDEX([1]Dados!$M$2:$N$26779,MATCH($P8930,[1]Dados!$N$2:$N$26779,),2)</f>
        <v>#N/A</v>
      </c>
      <c r="P8930">
        <v>181694</v>
      </c>
      <c r="Q8930" s="1">
        <v>37425</v>
      </c>
      <c r="R8930" s="1">
        <v>37527</v>
      </c>
      <c r="S8930" t="s">
        <v>889</v>
      </c>
    </row>
    <row r="8931" spans="1:19" x14ac:dyDescent="0.2">
      <c r="A8931" s="7">
        <v>293280</v>
      </c>
      <c r="B8931" s="3">
        <v>39551</v>
      </c>
      <c r="C8931" s="3" t="s">
        <v>31</v>
      </c>
      <c r="D8931" s="2" t="s">
        <v>839</v>
      </c>
      <c r="E8931" s="3">
        <v>22</v>
      </c>
      <c r="F8931" s="17">
        <v>0</v>
      </c>
      <c r="G8931" s="17">
        <v>1</v>
      </c>
      <c r="H8931" s="17">
        <v>0</v>
      </c>
      <c r="I8931" s="7">
        <v>1.2</v>
      </c>
      <c r="J8931" s="7">
        <v>28</v>
      </c>
      <c r="K8931" s="4">
        <v>1203</v>
      </c>
      <c r="L8931" s="5">
        <v>1203.0829000000001</v>
      </c>
      <c r="M8931">
        <v>73989.570000000007</v>
      </c>
      <c r="N8931" s="33">
        <v>1</v>
      </c>
      <c r="O8931" s="50" t="e">
        <f>INDEX([1]Dados!$M$2:$N$26779,MATCH($P8931,[1]Dados!$N$2:$N$26779,),2)</f>
        <v>#N/A</v>
      </c>
      <c r="P8931">
        <v>181694</v>
      </c>
      <c r="Q8931" s="1">
        <v>37425</v>
      </c>
      <c r="R8931" s="1">
        <v>37527</v>
      </c>
      <c r="S8931" t="s">
        <v>889</v>
      </c>
    </row>
    <row r="8932" spans="1:19" x14ac:dyDescent="0.2">
      <c r="A8932" s="7">
        <v>293280</v>
      </c>
      <c r="B8932" s="3">
        <v>39551</v>
      </c>
      <c r="C8932" s="3" t="s">
        <v>31</v>
      </c>
      <c r="D8932" s="2" t="s">
        <v>839</v>
      </c>
      <c r="E8932" s="3">
        <v>22</v>
      </c>
      <c r="F8932" s="17">
        <v>0</v>
      </c>
      <c r="G8932" s="17">
        <v>1</v>
      </c>
      <c r="H8932" s="17">
        <v>0</v>
      </c>
      <c r="I8932" s="7">
        <v>1.3</v>
      </c>
      <c r="J8932" s="7">
        <v>32</v>
      </c>
      <c r="K8932" s="4">
        <v>1203</v>
      </c>
      <c r="L8932" s="5">
        <v>1203.0829000000001</v>
      </c>
      <c r="M8932">
        <v>73989.570000000007</v>
      </c>
      <c r="N8932" s="33">
        <v>1</v>
      </c>
      <c r="O8932" s="50" t="e">
        <f>INDEX([1]Dados!$M$2:$N$26779,MATCH($P8932,[1]Dados!$N$2:$N$26779,),2)</f>
        <v>#N/A</v>
      </c>
      <c r="P8932">
        <v>181694</v>
      </c>
      <c r="Q8932" s="1">
        <v>37425</v>
      </c>
      <c r="R8932" s="1">
        <v>37527</v>
      </c>
      <c r="S8932" t="s">
        <v>889</v>
      </c>
    </row>
    <row r="8933" spans="1:19" x14ac:dyDescent="0.2">
      <c r="A8933" s="7">
        <v>293280</v>
      </c>
      <c r="B8933" s="3">
        <v>39551</v>
      </c>
      <c r="C8933" s="3" t="s">
        <v>31</v>
      </c>
      <c r="D8933" s="2" t="s">
        <v>839</v>
      </c>
      <c r="E8933" s="3">
        <v>22</v>
      </c>
      <c r="F8933" s="17">
        <v>0</v>
      </c>
      <c r="G8933" s="17">
        <v>1</v>
      </c>
      <c r="H8933" s="17">
        <v>0</v>
      </c>
      <c r="I8933" s="7">
        <v>2.1</v>
      </c>
      <c r="J8933" s="7">
        <v>28</v>
      </c>
      <c r="K8933" s="4">
        <v>1214</v>
      </c>
      <c r="L8933" s="5">
        <v>1214.0587</v>
      </c>
      <c r="M8933">
        <v>334623.24</v>
      </c>
      <c r="N8933" s="33">
        <v>1</v>
      </c>
      <c r="O8933" s="50" t="e">
        <f>INDEX([1]Dados!$M$2:$N$26779,MATCH($P8933,[1]Dados!$N$2:$N$26779,),2)</f>
        <v>#N/A</v>
      </c>
      <c r="P8933">
        <v>181634</v>
      </c>
      <c r="Q8933" s="1">
        <v>37425</v>
      </c>
      <c r="R8933" s="1">
        <v>37527</v>
      </c>
      <c r="S8933" t="s">
        <v>914</v>
      </c>
    </row>
    <row r="8934" spans="1:19" x14ac:dyDescent="0.2">
      <c r="A8934" s="7">
        <v>293280</v>
      </c>
      <c r="B8934" s="3">
        <v>39551</v>
      </c>
      <c r="C8934" s="3" t="s">
        <v>31</v>
      </c>
      <c r="D8934" s="2" t="s">
        <v>839</v>
      </c>
      <c r="E8934" s="3">
        <v>22</v>
      </c>
      <c r="F8934" s="17">
        <v>0</v>
      </c>
      <c r="G8934" s="17">
        <v>1</v>
      </c>
      <c r="H8934" s="17">
        <v>0</v>
      </c>
      <c r="I8934" s="7">
        <v>2.1</v>
      </c>
      <c r="J8934" s="7">
        <v>2</v>
      </c>
      <c r="K8934" s="4">
        <v>1214</v>
      </c>
      <c r="L8934" s="5">
        <v>1214.0587</v>
      </c>
      <c r="M8934">
        <v>334623.24</v>
      </c>
      <c r="N8934" s="33">
        <v>1</v>
      </c>
      <c r="O8934" s="50" t="e">
        <f>INDEX([1]Dados!$M$2:$N$26779,MATCH($P8934,[1]Dados!$N$2:$N$26779,),2)</f>
        <v>#N/A</v>
      </c>
      <c r="P8934">
        <v>181634</v>
      </c>
      <c r="Q8934" s="1">
        <v>37425</v>
      </c>
      <c r="R8934" s="1">
        <v>37527</v>
      </c>
      <c r="S8934" t="s">
        <v>914</v>
      </c>
    </row>
    <row r="8935" spans="1:19" x14ac:dyDescent="0.2">
      <c r="A8935" s="7">
        <v>293280</v>
      </c>
      <c r="B8935" s="3">
        <v>39551</v>
      </c>
      <c r="C8935" s="3" t="s">
        <v>31</v>
      </c>
      <c r="D8935" s="2" t="s">
        <v>839</v>
      </c>
      <c r="E8935" s="3">
        <v>22</v>
      </c>
      <c r="F8935" s="17">
        <v>0</v>
      </c>
      <c r="G8935" s="17">
        <v>1</v>
      </c>
      <c r="H8935" s="17">
        <v>0</v>
      </c>
      <c r="I8935" s="7">
        <v>2.11</v>
      </c>
      <c r="J8935" s="7">
        <v>32</v>
      </c>
      <c r="K8935" s="4">
        <v>1214</v>
      </c>
      <c r="L8935" s="5">
        <v>1214.0587</v>
      </c>
      <c r="M8935">
        <v>334623.24</v>
      </c>
      <c r="N8935" s="33">
        <v>1</v>
      </c>
      <c r="O8935" s="50" t="e">
        <f>INDEX([1]Dados!$M$2:$N$26779,MATCH($P8935,[1]Dados!$N$2:$N$26779,),2)</f>
        <v>#N/A</v>
      </c>
      <c r="P8935">
        <v>181634</v>
      </c>
      <c r="Q8935" s="1">
        <v>37425</v>
      </c>
      <c r="R8935" s="1">
        <v>37527</v>
      </c>
      <c r="S8935" t="s">
        <v>914</v>
      </c>
    </row>
    <row r="8936" spans="1:19" x14ac:dyDescent="0.2">
      <c r="A8936" s="7">
        <v>293280</v>
      </c>
      <c r="B8936" s="3">
        <v>39551</v>
      </c>
      <c r="C8936" s="3" t="s">
        <v>31</v>
      </c>
      <c r="D8936" s="2" t="s">
        <v>839</v>
      </c>
      <c r="E8936" s="3">
        <v>22</v>
      </c>
      <c r="F8936" s="17">
        <v>0</v>
      </c>
      <c r="G8936" s="17">
        <v>1</v>
      </c>
      <c r="H8936" s="17">
        <v>0</v>
      </c>
      <c r="I8936" s="7">
        <v>2.12</v>
      </c>
      <c r="J8936" s="7">
        <v>28</v>
      </c>
      <c r="K8936" s="4">
        <v>1214</v>
      </c>
      <c r="L8936" s="5">
        <v>1214.0587</v>
      </c>
      <c r="M8936">
        <v>334623.24</v>
      </c>
      <c r="N8936" s="33">
        <v>1</v>
      </c>
      <c r="O8936" s="50" t="e">
        <f>INDEX([1]Dados!$M$2:$N$26779,MATCH($P8936,[1]Dados!$N$2:$N$26779,),2)</f>
        <v>#N/A</v>
      </c>
      <c r="P8936">
        <v>181634</v>
      </c>
      <c r="Q8936" s="1">
        <v>37425</v>
      </c>
      <c r="R8936" s="1">
        <v>37527</v>
      </c>
      <c r="S8936" t="s">
        <v>914</v>
      </c>
    </row>
    <row r="8937" spans="1:19" x14ac:dyDescent="0.2">
      <c r="A8937" s="7">
        <v>293280</v>
      </c>
      <c r="B8937" s="3">
        <v>39551</v>
      </c>
      <c r="C8937" s="3" t="s">
        <v>31</v>
      </c>
      <c r="D8937" s="2" t="s">
        <v>839</v>
      </c>
      <c r="E8937" s="3">
        <v>22</v>
      </c>
      <c r="F8937" s="17">
        <v>0</v>
      </c>
      <c r="G8937" s="17">
        <v>1</v>
      </c>
      <c r="H8937" s="17">
        <v>0</v>
      </c>
      <c r="I8937" s="7">
        <v>2.13</v>
      </c>
      <c r="J8937" s="7">
        <v>28</v>
      </c>
      <c r="K8937" s="4">
        <v>1214</v>
      </c>
      <c r="L8937" s="5">
        <v>1214.0587</v>
      </c>
      <c r="M8937">
        <v>334623.24</v>
      </c>
      <c r="N8937" s="33">
        <v>1</v>
      </c>
      <c r="O8937" s="50" t="e">
        <f>INDEX([1]Dados!$M$2:$N$26779,MATCH($P8937,[1]Dados!$N$2:$N$26779,),2)</f>
        <v>#N/A</v>
      </c>
      <c r="P8937">
        <v>181634</v>
      </c>
      <c r="Q8937" s="1">
        <v>37425</v>
      </c>
      <c r="R8937" s="1">
        <v>37527</v>
      </c>
      <c r="S8937" t="s">
        <v>914</v>
      </c>
    </row>
    <row r="8938" spans="1:19" x14ac:dyDescent="0.2">
      <c r="A8938" s="7">
        <v>293280</v>
      </c>
      <c r="B8938" s="3">
        <v>39551</v>
      </c>
      <c r="C8938" s="3" t="s">
        <v>31</v>
      </c>
      <c r="D8938" s="2" t="s">
        <v>839</v>
      </c>
      <c r="E8938" s="3">
        <v>22</v>
      </c>
      <c r="F8938" s="17">
        <v>0</v>
      </c>
      <c r="G8938" s="17">
        <v>1</v>
      </c>
      <c r="H8938" s="17">
        <v>0</v>
      </c>
      <c r="I8938" s="7">
        <v>2.14</v>
      </c>
      <c r="J8938" s="7">
        <v>28</v>
      </c>
      <c r="K8938" s="4">
        <v>1214</v>
      </c>
      <c r="L8938" s="5">
        <v>1214.0587</v>
      </c>
      <c r="M8938">
        <v>334623.24</v>
      </c>
      <c r="N8938" s="33">
        <v>1</v>
      </c>
      <c r="O8938" s="50" t="e">
        <f>INDEX([1]Dados!$M$2:$N$26779,MATCH($P8938,[1]Dados!$N$2:$N$26779,),2)</f>
        <v>#N/A</v>
      </c>
      <c r="P8938">
        <v>181634</v>
      </c>
      <c r="Q8938" s="1">
        <v>37425</v>
      </c>
      <c r="R8938" s="1">
        <v>37527</v>
      </c>
      <c r="S8938" t="s">
        <v>914</v>
      </c>
    </row>
    <row r="8939" spans="1:19" x14ac:dyDescent="0.2">
      <c r="A8939" s="7">
        <v>293280</v>
      </c>
      <c r="B8939" s="3">
        <v>39551</v>
      </c>
      <c r="C8939" s="3" t="s">
        <v>31</v>
      </c>
      <c r="D8939" s="2" t="s">
        <v>839</v>
      </c>
      <c r="E8939" s="3">
        <v>22</v>
      </c>
      <c r="F8939" s="17">
        <v>0</v>
      </c>
      <c r="G8939" s="17">
        <v>1</v>
      </c>
      <c r="H8939" s="17">
        <v>0</v>
      </c>
      <c r="I8939" s="7">
        <v>2.15</v>
      </c>
      <c r="J8939" s="7">
        <v>28</v>
      </c>
      <c r="K8939" s="4">
        <v>1214</v>
      </c>
      <c r="L8939" s="5">
        <v>1214.0587</v>
      </c>
      <c r="M8939">
        <v>334623.24</v>
      </c>
      <c r="N8939" s="33">
        <v>1</v>
      </c>
      <c r="O8939" s="50" t="e">
        <f>INDEX([1]Dados!$M$2:$N$26779,MATCH($P8939,[1]Dados!$N$2:$N$26779,),2)</f>
        <v>#N/A</v>
      </c>
      <c r="P8939">
        <v>181634</v>
      </c>
      <c r="Q8939" s="1">
        <v>37425</v>
      </c>
      <c r="R8939" s="1">
        <v>37527</v>
      </c>
      <c r="S8939" t="s">
        <v>914</v>
      </c>
    </row>
    <row r="8940" spans="1:19" x14ac:dyDescent="0.2">
      <c r="A8940" s="7">
        <v>293280</v>
      </c>
      <c r="B8940" s="3">
        <v>39551</v>
      </c>
      <c r="C8940" s="3" t="s">
        <v>31</v>
      </c>
      <c r="D8940" s="2" t="s">
        <v>839</v>
      </c>
      <c r="E8940" s="3">
        <v>22</v>
      </c>
      <c r="F8940" s="17">
        <v>0</v>
      </c>
      <c r="G8940" s="17">
        <v>1</v>
      </c>
      <c r="H8940" s="17">
        <v>0</v>
      </c>
      <c r="I8940" s="7">
        <v>2.16</v>
      </c>
      <c r="J8940" s="7">
        <v>15</v>
      </c>
      <c r="K8940" s="4">
        <v>1214</v>
      </c>
      <c r="L8940" s="5">
        <v>1214.0587</v>
      </c>
      <c r="M8940">
        <v>334623.24</v>
      </c>
      <c r="N8940" s="33">
        <v>1</v>
      </c>
      <c r="O8940" s="50" t="e">
        <f>INDEX([1]Dados!$M$2:$N$26779,MATCH($P8940,[1]Dados!$N$2:$N$26779,),2)</f>
        <v>#N/A</v>
      </c>
      <c r="P8940">
        <v>181634</v>
      </c>
      <c r="Q8940" s="1">
        <v>37425</v>
      </c>
      <c r="R8940" s="1">
        <v>37527</v>
      </c>
      <c r="S8940" t="s">
        <v>914</v>
      </c>
    </row>
    <row r="8941" spans="1:19" x14ac:dyDescent="0.2">
      <c r="A8941" s="7">
        <v>293280</v>
      </c>
      <c r="B8941" s="3">
        <v>39551</v>
      </c>
      <c r="C8941" s="3" t="s">
        <v>31</v>
      </c>
      <c r="D8941" s="2" t="s">
        <v>839</v>
      </c>
      <c r="E8941" s="3">
        <v>22</v>
      </c>
      <c r="F8941" s="17">
        <v>0</v>
      </c>
      <c r="G8941" s="17">
        <v>1</v>
      </c>
      <c r="H8941" s="17">
        <v>0</v>
      </c>
      <c r="I8941" s="7">
        <v>2.17</v>
      </c>
      <c r="J8941" s="7">
        <v>15</v>
      </c>
      <c r="K8941" s="4">
        <v>1214</v>
      </c>
      <c r="L8941" s="5">
        <v>1214.0587</v>
      </c>
      <c r="M8941">
        <v>334623.24</v>
      </c>
      <c r="N8941" s="33">
        <v>1</v>
      </c>
      <c r="O8941" s="50" t="e">
        <f>INDEX([1]Dados!$M$2:$N$26779,MATCH($P8941,[1]Dados!$N$2:$N$26779,),2)</f>
        <v>#N/A</v>
      </c>
      <c r="P8941">
        <v>181634</v>
      </c>
      <c r="Q8941" s="1">
        <v>37425</v>
      </c>
      <c r="R8941" s="1">
        <v>37527</v>
      </c>
      <c r="S8941" t="s">
        <v>914</v>
      </c>
    </row>
    <row r="8942" spans="1:19" x14ac:dyDescent="0.2">
      <c r="A8942" s="7">
        <v>293280</v>
      </c>
      <c r="B8942" s="3">
        <v>39551</v>
      </c>
      <c r="C8942" s="3" t="s">
        <v>31</v>
      </c>
      <c r="D8942" s="2" t="s">
        <v>839</v>
      </c>
      <c r="E8942" s="3">
        <v>22</v>
      </c>
      <c r="F8942" s="17">
        <v>0</v>
      </c>
      <c r="G8942" s="17">
        <v>1</v>
      </c>
      <c r="H8942" s="17">
        <v>0</v>
      </c>
      <c r="I8942" s="7">
        <v>2.1800000000000002</v>
      </c>
      <c r="J8942" s="7">
        <v>28</v>
      </c>
      <c r="K8942" s="4">
        <v>1214</v>
      </c>
      <c r="L8942" s="5">
        <v>1214.0587</v>
      </c>
      <c r="M8942">
        <v>334623.24</v>
      </c>
      <c r="N8942" s="33">
        <v>1</v>
      </c>
      <c r="O8942" s="50" t="e">
        <f>INDEX([1]Dados!$M$2:$N$26779,MATCH($P8942,[1]Dados!$N$2:$N$26779,),2)</f>
        <v>#N/A</v>
      </c>
      <c r="P8942">
        <v>181634</v>
      </c>
      <c r="Q8942" s="1">
        <v>37425</v>
      </c>
      <c r="R8942" s="1">
        <v>37527</v>
      </c>
      <c r="S8942" t="s">
        <v>914</v>
      </c>
    </row>
    <row r="8943" spans="1:19" x14ac:dyDescent="0.2">
      <c r="A8943" s="7">
        <v>293280</v>
      </c>
      <c r="B8943" s="3">
        <v>39551</v>
      </c>
      <c r="C8943" s="3" t="s">
        <v>31</v>
      </c>
      <c r="D8943" s="2" t="s">
        <v>839</v>
      </c>
      <c r="E8943" s="3">
        <v>22</v>
      </c>
      <c r="F8943" s="17">
        <v>0</v>
      </c>
      <c r="G8943" s="17">
        <v>1</v>
      </c>
      <c r="H8943" s="17">
        <v>0</v>
      </c>
      <c r="I8943" s="7">
        <v>2.19</v>
      </c>
      <c r="J8943" s="7">
        <v>15</v>
      </c>
      <c r="K8943" s="4">
        <v>1214</v>
      </c>
      <c r="L8943" s="5">
        <v>1214.0587</v>
      </c>
      <c r="M8943">
        <v>334623.24</v>
      </c>
      <c r="N8943" s="33">
        <v>1</v>
      </c>
      <c r="O8943" s="50" t="e">
        <f>INDEX([1]Dados!$M$2:$N$26779,MATCH($P8943,[1]Dados!$N$2:$N$26779,),2)</f>
        <v>#N/A</v>
      </c>
      <c r="P8943">
        <v>181634</v>
      </c>
      <c r="Q8943" s="1">
        <v>37425</v>
      </c>
      <c r="R8943" s="1">
        <v>37527</v>
      </c>
      <c r="S8943" t="s">
        <v>914</v>
      </c>
    </row>
    <row r="8944" spans="1:19" x14ac:dyDescent="0.2">
      <c r="A8944" s="7">
        <v>293280</v>
      </c>
      <c r="B8944" s="3">
        <v>39551</v>
      </c>
      <c r="C8944" s="3" t="s">
        <v>31</v>
      </c>
      <c r="D8944" s="2" t="s">
        <v>839</v>
      </c>
      <c r="E8944" s="3">
        <v>22</v>
      </c>
      <c r="F8944" s="17">
        <v>0</v>
      </c>
      <c r="G8944" s="17">
        <v>1</v>
      </c>
      <c r="H8944" s="17">
        <v>0</v>
      </c>
      <c r="I8944" s="7">
        <v>2.2000000000000002</v>
      </c>
      <c r="J8944" s="7">
        <v>25</v>
      </c>
      <c r="K8944" s="4">
        <v>1214</v>
      </c>
      <c r="L8944" s="5">
        <v>1214.0587</v>
      </c>
      <c r="M8944">
        <v>334623.24</v>
      </c>
      <c r="N8944" s="33">
        <v>1</v>
      </c>
      <c r="O8944" s="50" t="e">
        <f>INDEX([1]Dados!$M$2:$N$26779,MATCH($P8944,[1]Dados!$N$2:$N$26779,),2)</f>
        <v>#N/A</v>
      </c>
      <c r="P8944">
        <v>181634</v>
      </c>
      <c r="Q8944" s="1">
        <v>37425</v>
      </c>
      <c r="R8944" s="1">
        <v>37527</v>
      </c>
      <c r="S8944" t="s">
        <v>914</v>
      </c>
    </row>
    <row r="8945" spans="1:19" x14ac:dyDescent="0.2">
      <c r="A8945" s="7">
        <v>293280</v>
      </c>
      <c r="B8945" s="3">
        <v>39551</v>
      </c>
      <c r="C8945" s="3" t="s">
        <v>31</v>
      </c>
      <c r="D8945" s="2" t="s">
        <v>839</v>
      </c>
      <c r="E8945" s="3">
        <v>22</v>
      </c>
      <c r="F8945" s="17">
        <v>0</v>
      </c>
      <c r="G8945" s="17">
        <v>1</v>
      </c>
      <c r="H8945" s="17">
        <v>0</v>
      </c>
      <c r="I8945" s="7">
        <v>2.2999999999999998</v>
      </c>
      <c r="J8945" s="7">
        <v>25</v>
      </c>
      <c r="K8945" s="4">
        <v>1214</v>
      </c>
      <c r="L8945" s="5">
        <v>1214.0587</v>
      </c>
      <c r="M8945">
        <v>334623.24</v>
      </c>
      <c r="N8945" s="33">
        <v>1</v>
      </c>
      <c r="O8945" s="50" t="e">
        <f>INDEX([1]Dados!$M$2:$N$26779,MATCH($P8945,[1]Dados!$N$2:$N$26779,),2)</f>
        <v>#N/A</v>
      </c>
      <c r="P8945">
        <v>181634</v>
      </c>
      <c r="Q8945" s="1">
        <v>37425</v>
      </c>
      <c r="R8945" s="1">
        <v>37527</v>
      </c>
      <c r="S8945" t="s">
        <v>914</v>
      </c>
    </row>
    <row r="8946" spans="1:19" x14ac:dyDescent="0.2">
      <c r="A8946" s="7">
        <v>293280</v>
      </c>
      <c r="B8946" s="3">
        <v>39551</v>
      </c>
      <c r="C8946" s="3" t="s">
        <v>31</v>
      </c>
      <c r="D8946" s="2" t="s">
        <v>839</v>
      </c>
      <c r="E8946" s="3">
        <v>22</v>
      </c>
      <c r="F8946" s="17">
        <v>0</v>
      </c>
      <c r="G8946" s="17">
        <v>1</v>
      </c>
      <c r="H8946" s="17">
        <v>0</v>
      </c>
      <c r="I8946" s="7">
        <v>2.4</v>
      </c>
      <c r="J8946" s="7">
        <v>25</v>
      </c>
      <c r="K8946" s="4">
        <v>1214</v>
      </c>
      <c r="L8946" s="5">
        <v>1214.0587</v>
      </c>
      <c r="M8946">
        <v>334623.24</v>
      </c>
      <c r="N8946" s="33">
        <v>1</v>
      </c>
      <c r="O8946" s="50" t="e">
        <f>INDEX([1]Dados!$M$2:$N$26779,MATCH($P8946,[1]Dados!$N$2:$N$26779,),2)</f>
        <v>#N/A</v>
      </c>
      <c r="P8946">
        <v>181634</v>
      </c>
      <c r="Q8946" s="1">
        <v>37425</v>
      </c>
      <c r="R8946" s="1">
        <v>37527</v>
      </c>
      <c r="S8946" t="s">
        <v>914</v>
      </c>
    </row>
    <row r="8947" spans="1:19" x14ac:dyDescent="0.2">
      <c r="A8947" s="7">
        <v>293280</v>
      </c>
      <c r="B8947" s="3">
        <v>39551</v>
      </c>
      <c r="C8947" s="3" t="s">
        <v>31</v>
      </c>
      <c r="D8947" s="2" t="s">
        <v>839</v>
      </c>
      <c r="E8947" s="3">
        <v>22</v>
      </c>
      <c r="F8947" s="17">
        <v>0</v>
      </c>
      <c r="G8947" s="17">
        <v>1</v>
      </c>
      <c r="H8947" s="17">
        <v>0</v>
      </c>
      <c r="I8947" s="7">
        <v>2.5</v>
      </c>
      <c r="J8947" s="7">
        <v>28</v>
      </c>
      <c r="K8947" s="4">
        <v>1214</v>
      </c>
      <c r="L8947" s="5">
        <v>1214.0587</v>
      </c>
      <c r="M8947">
        <v>334623.24</v>
      </c>
      <c r="N8947" s="33">
        <v>1</v>
      </c>
      <c r="O8947" s="50" t="e">
        <f>INDEX([1]Dados!$M$2:$N$26779,MATCH($P8947,[1]Dados!$N$2:$N$26779,),2)</f>
        <v>#N/A</v>
      </c>
      <c r="P8947">
        <v>181634</v>
      </c>
      <c r="Q8947" s="1">
        <v>37425</v>
      </c>
      <c r="R8947" s="1">
        <v>37527</v>
      </c>
      <c r="S8947" t="s">
        <v>914</v>
      </c>
    </row>
    <row r="8948" spans="1:19" x14ac:dyDescent="0.2">
      <c r="A8948" s="7">
        <v>293280</v>
      </c>
      <c r="B8948" s="3">
        <v>39551</v>
      </c>
      <c r="C8948" s="3" t="s">
        <v>31</v>
      </c>
      <c r="D8948" s="2" t="s">
        <v>839</v>
      </c>
      <c r="E8948" s="3">
        <v>22</v>
      </c>
      <c r="F8948" s="17">
        <v>0</v>
      </c>
      <c r="G8948" s="17">
        <v>1</v>
      </c>
      <c r="H8948" s="17">
        <v>0</v>
      </c>
      <c r="I8948" s="7">
        <v>2.6</v>
      </c>
      <c r="J8948" s="7">
        <v>31</v>
      </c>
      <c r="K8948" s="4">
        <v>1214</v>
      </c>
      <c r="L8948" s="5">
        <v>1214.0587</v>
      </c>
      <c r="M8948">
        <v>334623.24</v>
      </c>
      <c r="N8948" s="33">
        <v>1</v>
      </c>
      <c r="O8948" s="50" t="e">
        <f>INDEX([1]Dados!$M$2:$N$26779,MATCH($P8948,[1]Dados!$N$2:$N$26779,),2)</f>
        <v>#N/A</v>
      </c>
      <c r="P8948">
        <v>181634</v>
      </c>
      <c r="Q8948" s="1">
        <v>37425</v>
      </c>
      <c r="R8948" s="1">
        <v>37527</v>
      </c>
      <c r="S8948" t="s">
        <v>914</v>
      </c>
    </row>
    <row r="8949" spans="1:19" x14ac:dyDescent="0.2">
      <c r="A8949" s="7">
        <v>293280</v>
      </c>
      <c r="B8949" s="3">
        <v>39551</v>
      </c>
      <c r="C8949" s="3" t="s">
        <v>31</v>
      </c>
      <c r="D8949" s="2" t="s">
        <v>839</v>
      </c>
      <c r="E8949" s="3">
        <v>22</v>
      </c>
      <c r="F8949" s="17">
        <v>0</v>
      </c>
      <c r="G8949" s="17">
        <v>1</v>
      </c>
      <c r="H8949" s="17">
        <v>0</v>
      </c>
      <c r="I8949" s="7">
        <v>2.7</v>
      </c>
      <c r="J8949" s="7">
        <v>28</v>
      </c>
      <c r="K8949" s="4">
        <v>1214</v>
      </c>
      <c r="L8949" s="5">
        <v>1214.0587</v>
      </c>
      <c r="M8949">
        <v>334623.24</v>
      </c>
      <c r="N8949" s="33">
        <v>1</v>
      </c>
      <c r="O8949" s="50" t="e">
        <f>INDEX([1]Dados!$M$2:$N$26779,MATCH($P8949,[1]Dados!$N$2:$N$26779,),2)</f>
        <v>#N/A</v>
      </c>
      <c r="P8949">
        <v>181634</v>
      </c>
      <c r="Q8949" s="1">
        <v>37425</v>
      </c>
      <c r="R8949" s="1">
        <v>37527</v>
      </c>
      <c r="S8949" t="s">
        <v>914</v>
      </c>
    </row>
    <row r="8950" spans="1:19" x14ac:dyDescent="0.2">
      <c r="A8950" s="7">
        <v>293280</v>
      </c>
      <c r="B8950" s="3">
        <v>39551</v>
      </c>
      <c r="C8950" s="3" t="s">
        <v>31</v>
      </c>
      <c r="D8950" s="2" t="s">
        <v>839</v>
      </c>
      <c r="E8950" s="3">
        <v>22</v>
      </c>
      <c r="F8950" s="17">
        <v>0</v>
      </c>
      <c r="G8950" s="17">
        <v>1</v>
      </c>
      <c r="H8950" s="17">
        <v>0</v>
      </c>
      <c r="I8950" s="7">
        <v>2.8</v>
      </c>
      <c r="J8950" s="7">
        <v>15</v>
      </c>
      <c r="K8950" s="4">
        <v>1214</v>
      </c>
      <c r="L8950" s="5">
        <v>1214.0587</v>
      </c>
      <c r="M8950">
        <v>334623.24</v>
      </c>
      <c r="N8950" s="33">
        <v>1</v>
      </c>
      <c r="O8950" s="50" t="e">
        <f>INDEX([1]Dados!$M$2:$N$26779,MATCH($P8950,[1]Dados!$N$2:$N$26779,),2)</f>
        <v>#N/A</v>
      </c>
      <c r="P8950">
        <v>181634</v>
      </c>
      <c r="Q8950" s="1">
        <v>37425</v>
      </c>
      <c r="R8950" s="1">
        <v>37527</v>
      </c>
      <c r="S8950" t="s">
        <v>914</v>
      </c>
    </row>
    <row r="8951" spans="1:19" x14ac:dyDescent="0.2">
      <c r="A8951" s="7">
        <v>293280</v>
      </c>
      <c r="B8951" s="3">
        <v>39551</v>
      </c>
      <c r="C8951" s="3" t="s">
        <v>31</v>
      </c>
      <c r="D8951" s="2" t="s">
        <v>839</v>
      </c>
      <c r="E8951" s="3">
        <v>22</v>
      </c>
      <c r="F8951" s="17">
        <v>0</v>
      </c>
      <c r="G8951" s="17">
        <v>1</v>
      </c>
      <c r="H8951" s="17">
        <v>0</v>
      </c>
      <c r="I8951" s="7">
        <v>2.9</v>
      </c>
      <c r="J8951" s="7">
        <v>15</v>
      </c>
      <c r="K8951" s="4">
        <v>1214</v>
      </c>
      <c r="L8951" s="5">
        <v>1214.0587</v>
      </c>
      <c r="M8951">
        <v>334623.24</v>
      </c>
      <c r="N8951" s="33">
        <v>1</v>
      </c>
      <c r="O8951" s="50" t="e">
        <f>INDEX([1]Dados!$M$2:$N$26779,MATCH($P8951,[1]Dados!$N$2:$N$26779,),2)</f>
        <v>#N/A</v>
      </c>
      <c r="P8951">
        <v>181634</v>
      </c>
      <c r="Q8951" s="1">
        <v>37425</v>
      </c>
      <c r="R8951" s="1">
        <v>37527</v>
      </c>
      <c r="S8951" t="s">
        <v>914</v>
      </c>
    </row>
    <row r="8952" spans="1:19" x14ac:dyDescent="0.2">
      <c r="A8952" s="7">
        <v>293280</v>
      </c>
      <c r="B8952" s="3">
        <v>39551</v>
      </c>
      <c r="C8952" s="3" t="s">
        <v>31</v>
      </c>
      <c r="D8952" s="2" t="s">
        <v>839</v>
      </c>
      <c r="E8952" s="3">
        <v>22</v>
      </c>
      <c r="F8952" s="17">
        <v>0</v>
      </c>
      <c r="G8952" s="17">
        <v>1</v>
      </c>
      <c r="H8952" s="17">
        <v>0</v>
      </c>
      <c r="I8952" s="7">
        <v>2.2000000000000002</v>
      </c>
      <c r="J8952" s="7">
        <v>24</v>
      </c>
      <c r="K8952" s="4">
        <v>1214</v>
      </c>
      <c r="L8952" s="5">
        <v>1214.0589</v>
      </c>
      <c r="M8952">
        <v>902694</v>
      </c>
      <c r="N8952" s="33">
        <v>1</v>
      </c>
      <c r="O8952" s="50" t="e">
        <f>INDEX([1]Dados!$M$2:$N$26779,MATCH($P8952,[1]Dados!$N$2:$N$26779,),2)</f>
        <v>#N/A</v>
      </c>
      <c r="P8952">
        <v>182663</v>
      </c>
      <c r="Q8952" s="1">
        <v>37425</v>
      </c>
      <c r="R8952" s="1">
        <v>37527</v>
      </c>
      <c r="S8952" t="s">
        <v>1479</v>
      </c>
    </row>
    <row r="8953" spans="1:19" x14ac:dyDescent="0.2">
      <c r="A8953" s="7">
        <v>293280</v>
      </c>
      <c r="B8953" s="3">
        <v>39551</v>
      </c>
      <c r="C8953" s="3" t="s">
        <v>31</v>
      </c>
      <c r="D8953" s="2" t="s">
        <v>839</v>
      </c>
      <c r="E8953" s="3">
        <v>22</v>
      </c>
      <c r="F8953" s="17">
        <v>0</v>
      </c>
      <c r="G8953" s="17">
        <v>1</v>
      </c>
      <c r="H8953" s="17">
        <v>0</v>
      </c>
      <c r="I8953" s="7">
        <v>2.21</v>
      </c>
      <c r="J8953" s="7">
        <v>20</v>
      </c>
      <c r="K8953" s="4">
        <v>1214</v>
      </c>
      <c r="L8953" s="5">
        <v>1214.0589</v>
      </c>
      <c r="M8953">
        <v>902694</v>
      </c>
      <c r="N8953" s="33">
        <v>1</v>
      </c>
      <c r="O8953" s="50" t="e">
        <f>INDEX([1]Dados!$M$2:$N$26779,MATCH($P8953,[1]Dados!$N$2:$N$26779,),2)</f>
        <v>#N/A</v>
      </c>
      <c r="P8953">
        <v>182663</v>
      </c>
      <c r="Q8953" s="1">
        <v>37425</v>
      </c>
      <c r="R8953" s="1">
        <v>37527</v>
      </c>
      <c r="S8953" t="s">
        <v>1479</v>
      </c>
    </row>
    <row r="8954" spans="1:19" x14ac:dyDescent="0.2">
      <c r="A8954" s="7">
        <v>293280</v>
      </c>
      <c r="B8954" s="3">
        <v>39551</v>
      </c>
      <c r="C8954" s="3" t="s">
        <v>31</v>
      </c>
      <c r="D8954" s="2" t="s">
        <v>839</v>
      </c>
      <c r="E8954" s="3">
        <v>22</v>
      </c>
      <c r="F8954" s="17">
        <v>0</v>
      </c>
      <c r="G8954" s="17">
        <v>1</v>
      </c>
      <c r="H8954" s="17">
        <v>0</v>
      </c>
      <c r="I8954" s="7">
        <v>2.23</v>
      </c>
      <c r="J8954" s="7">
        <v>18</v>
      </c>
      <c r="K8954" s="4">
        <v>1214</v>
      </c>
      <c r="L8954" s="5">
        <v>1214.0589</v>
      </c>
      <c r="M8954">
        <v>902694</v>
      </c>
      <c r="N8954" s="33">
        <v>1</v>
      </c>
      <c r="O8954" s="50" t="e">
        <f>INDEX([1]Dados!$M$2:$N$26779,MATCH($P8954,[1]Dados!$N$2:$N$26779,),2)</f>
        <v>#N/A</v>
      </c>
      <c r="P8954">
        <v>182663</v>
      </c>
      <c r="Q8954" s="1">
        <v>37425</v>
      </c>
      <c r="R8954" s="1">
        <v>37527</v>
      </c>
      <c r="S8954" t="s">
        <v>1479</v>
      </c>
    </row>
    <row r="8955" spans="1:19" x14ac:dyDescent="0.2">
      <c r="A8955" s="7">
        <v>293280</v>
      </c>
      <c r="B8955" s="3">
        <v>39551</v>
      </c>
      <c r="C8955" s="3" t="s">
        <v>31</v>
      </c>
      <c r="D8955" s="2" t="s">
        <v>839</v>
      </c>
      <c r="E8955" s="3">
        <v>22</v>
      </c>
      <c r="F8955" s="17">
        <v>0</v>
      </c>
      <c r="G8955" s="17">
        <v>1</v>
      </c>
      <c r="H8955" s="17">
        <v>0</v>
      </c>
      <c r="I8955" s="7">
        <v>2.2400000000000002</v>
      </c>
      <c r="J8955" s="7">
        <v>23</v>
      </c>
      <c r="K8955" s="4">
        <v>1214</v>
      </c>
      <c r="L8955" s="5">
        <v>1214.0589</v>
      </c>
      <c r="M8955">
        <v>902694</v>
      </c>
      <c r="N8955" s="33">
        <v>1</v>
      </c>
      <c r="O8955" s="50" t="e">
        <f>INDEX([1]Dados!$M$2:$N$26779,MATCH($P8955,[1]Dados!$N$2:$N$26779,),2)</f>
        <v>#N/A</v>
      </c>
      <c r="P8955">
        <v>182663</v>
      </c>
      <c r="Q8955" s="1">
        <v>37425</v>
      </c>
      <c r="R8955" s="1">
        <v>37527</v>
      </c>
      <c r="S8955" t="s">
        <v>1479</v>
      </c>
    </row>
    <row r="8956" spans="1:19" x14ac:dyDescent="0.2">
      <c r="A8956" s="7">
        <v>293280</v>
      </c>
      <c r="B8956" s="3">
        <v>39551</v>
      </c>
      <c r="C8956" s="3" t="s">
        <v>31</v>
      </c>
      <c r="D8956" s="2" t="s">
        <v>839</v>
      </c>
      <c r="E8956" s="3">
        <v>22</v>
      </c>
      <c r="F8956" s="17">
        <v>0</v>
      </c>
      <c r="G8956" s="17">
        <v>1</v>
      </c>
      <c r="H8956" s="17">
        <v>0</v>
      </c>
      <c r="I8956" s="7">
        <v>2.25</v>
      </c>
      <c r="J8956" s="7">
        <v>15</v>
      </c>
      <c r="K8956" s="4">
        <v>1214</v>
      </c>
      <c r="L8956" s="5">
        <v>1214.0589</v>
      </c>
      <c r="M8956">
        <v>902694</v>
      </c>
      <c r="N8956" s="33">
        <v>1</v>
      </c>
      <c r="O8956" s="50" t="e">
        <f>INDEX([1]Dados!$M$2:$N$26779,MATCH($P8956,[1]Dados!$N$2:$N$26779,),2)</f>
        <v>#N/A</v>
      </c>
      <c r="P8956">
        <v>182663</v>
      </c>
      <c r="Q8956" s="1">
        <v>37425</v>
      </c>
      <c r="R8956" s="1">
        <v>37527</v>
      </c>
      <c r="S8956" t="s">
        <v>1479</v>
      </c>
    </row>
    <row r="8957" spans="1:19" x14ac:dyDescent="0.2">
      <c r="A8957" s="7">
        <v>293280</v>
      </c>
      <c r="B8957" s="3">
        <v>39551</v>
      </c>
      <c r="C8957" s="3" t="s">
        <v>31</v>
      </c>
      <c r="D8957" s="2" t="s">
        <v>839</v>
      </c>
      <c r="E8957" s="3">
        <v>22</v>
      </c>
      <c r="F8957" s="17">
        <v>0</v>
      </c>
      <c r="G8957" s="17">
        <v>1</v>
      </c>
      <c r="H8957" s="17">
        <v>0</v>
      </c>
      <c r="I8957" s="7">
        <v>2.2599999999999998</v>
      </c>
      <c r="J8957" s="7">
        <v>30</v>
      </c>
      <c r="K8957" s="4">
        <v>1214</v>
      </c>
      <c r="L8957" s="5">
        <v>1214.0589</v>
      </c>
      <c r="M8957">
        <v>902694</v>
      </c>
      <c r="N8957" s="33">
        <v>1</v>
      </c>
      <c r="O8957" s="50" t="e">
        <f>INDEX([1]Dados!$M$2:$N$26779,MATCH($P8957,[1]Dados!$N$2:$N$26779,),2)</f>
        <v>#N/A</v>
      </c>
      <c r="P8957">
        <v>182663</v>
      </c>
      <c r="Q8957" s="1">
        <v>37425</v>
      </c>
      <c r="R8957" s="1">
        <v>37527</v>
      </c>
      <c r="S8957" t="s">
        <v>1479</v>
      </c>
    </row>
    <row r="8958" spans="1:19" x14ac:dyDescent="0.2">
      <c r="A8958" s="7">
        <v>293280</v>
      </c>
      <c r="B8958" s="3">
        <v>39551</v>
      </c>
      <c r="C8958" s="3" t="s">
        <v>31</v>
      </c>
      <c r="D8958" s="2" t="s">
        <v>839</v>
      </c>
      <c r="E8958" s="3">
        <v>22</v>
      </c>
      <c r="F8958" s="17">
        <v>0</v>
      </c>
      <c r="G8958" s="17">
        <v>1</v>
      </c>
      <c r="H8958" s="17">
        <v>0</v>
      </c>
      <c r="I8958" s="7">
        <v>2.27</v>
      </c>
      <c r="J8958" s="7">
        <v>28</v>
      </c>
      <c r="K8958" s="4">
        <v>1214</v>
      </c>
      <c r="L8958" s="5">
        <v>1214.0589</v>
      </c>
      <c r="M8958">
        <v>902694</v>
      </c>
      <c r="N8958" s="33">
        <v>1</v>
      </c>
      <c r="O8958" s="50" t="e">
        <f>INDEX([1]Dados!$M$2:$N$26779,MATCH($P8958,[1]Dados!$N$2:$N$26779,),2)</f>
        <v>#N/A</v>
      </c>
      <c r="P8958">
        <v>182663</v>
      </c>
      <c r="Q8958" s="1">
        <v>37425</v>
      </c>
      <c r="R8958" s="1">
        <v>37527</v>
      </c>
      <c r="S8958" t="s">
        <v>1479</v>
      </c>
    </row>
    <row r="8959" spans="1:19" x14ac:dyDescent="0.2">
      <c r="A8959" s="7">
        <v>293280</v>
      </c>
      <c r="B8959" s="3">
        <v>39551</v>
      </c>
      <c r="C8959" s="3" t="s">
        <v>31</v>
      </c>
      <c r="D8959" s="2" t="s">
        <v>839</v>
      </c>
      <c r="E8959" s="3">
        <v>22</v>
      </c>
      <c r="F8959" s="17">
        <v>0</v>
      </c>
      <c r="G8959" s="17">
        <v>1</v>
      </c>
      <c r="H8959" s="17">
        <v>0</v>
      </c>
      <c r="I8959" s="7">
        <v>2.2799999999999998</v>
      </c>
      <c r="J8959" s="7">
        <v>15</v>
      </c>
      <c r="K8959" s="4">
        <v>1214</v>
      </c>
      <c r="L8959" s="5">
        <v>1214.0589</v>
      </c>
      <c r="M8959">
        <v>902694</v>
      </c>
      <c r="N8959" s="33">
        <v>1</v>
      </c>
      <c r="O8959" s="50" t="e">
        <f>INDEX([1]Dados!$M$2:$N$26779,MATCH($P8959,[1]Dados!$N$2:$N$26779,),2)</f>
        <v>#N/A</v>
      </c>
      <c r="P8959">
        <v>182663</v>
      </c>
      <c r="Q8959" s="1">
        <v>37425</v>
      </c>
      <c r="R8959" s="1">
        <v>37527</v>
      </c>
      <c r="S8959" t="s">
        <v>1479</v>
      </c>
    </row>
    <row r="8960" spans="1:19" x14ac:dyDescent="0.2">
      <c r="A8960" s="7">
        <v>293280</v>
      </c>
      <c r="B8960" s="3">
        <v>39551</v>
      </c>
      <c r="C8960" s="3" t="s">
        <v>31</v>
      </c>
      <c r="D8960" s="2" t="s">
        <v>839</v>
      </c>
      <c r="E8960" s="3">
        <v>22</v>
      </c>
      <c r="F8960" s="17">
        <v>0</v>
      </c>
      <c r="G8960" s="17">
        <v>1</v>
      </c>
      <c r="H8960" s="17">
        <v>0</v>
      </c>
      <c r="I8960" s="7" t="s">
        <v>3</v>
      </c>
      <c r="J8960" s="7">
        <v>28</v>
      </c>
      <c r="K8960" s="4">
        <v>1214</v>
      </c>
      <c r="L8960" s="5">
        <v>1214.0589</v>
      </c>
      <c r="M8960">
        <v>902694</v>
      </c>
      <c r="N8960" s="33">
        <v>1</v>
      </c>
      <c r="O8960" s="50" t="e">
        <f>INDEX([1]Dados!$M$2:$N$26779,MATCH($P8960,[1]Dados!$N$2:$N$26779,),2)</f>
        <v>#N/A</v>
      </c>
      <c r="P8960">
        <v>182663</v>
      </c>
      <c r="Q8960" s="1">
        <v>37425</v>
      </c>
      <c r="R8960" s="1">
        <v>37527</v>
      </c>
      <c r="S8960" t="s">
        <v>1479</v>
      </c>
    </row>
    <row r="8961" spans="1:19" x14ac:dyDescent="0.2">
      <c r="A8961" s="7">
        <v>293280</v>
      </c>
      <c r="B8961" s="3">
        <v>39551</v>
      </c>
      <c r="C8961" s="3" t="s">
        <v>31</v>
      </c>
      <c r="D8961" s="2" t="s">
        <v>839</v>
      </c>
      <c r="E8961" s="3">
        <v>22</v>
      </c>
      <c r="F8961" s="17">
        <v>0</v>
      </c>
      <c r="G8961" s="17">
        <v>1</v>
      </c>
      <c r="H8961" s="17">
        <v>0</v>
      </c>
      <c r="I8961" s="7">
        <v>3.1</v>
      </c>
      <c r="J8961" s="7">
        <v>22</v>
      </c>
      <c r="K8961" s="4">
        <v>1293</v>
      </c>
      <c r="L8961" s="5">
        <v>1293.0592999999999</v>
      </c>
      <c r="M8961">
        <v>67522.23</v>
      </c>
      <c r="N8961" s="33">
        <v>1</v>
      </c>
      <c r="O8961" s="50" t="e">
        <f>INDEX([1]Dados!$M$2:$N$26779,MATCH($P8961,[1]Dados!$N$2:$N$26779,),2)</f>
        <v>#N/A</v>
      </c>
      <c r="P8961">
        <v>181755</v>
      </c>
      <c r="Q8961" s="1">
        <v>37425</v>
      </c>
      <c r="R8961" s="1">
        <v>37527</v>
      </c>
      <c r="S8961" t="s">
        <v>918</v>
      </c>
    </row>
    <row r="8962" spans="1:19" x14ac:dyDescent="0.2">
      <c r="A8962" s="7">
        <v>293280</v>
      </c>
      <c r="B8962" s="3">
        <v>39551</v>
      </c>
      <c r="C8962" s="3" t="s">
        <v>31</v>
      </c>
      <c r="D8962" s="2" t="s">
        <v>839</v>
      </c>
      <c r="E8962" s="3">
        <v>22</v>
      </c>
      <c r="F8962" s="17">
        <v>0</v>
      </c>
      <c r="G8962" s="17">
        <v>1</v>
      </c>
      <c r="H8962" s="17">
        <v>0</v>
      </c>
      <c r="I8962" s="7">
        <v>3.2</v>
      </c>
      <c r="J8962" s="7">
        <v>21</v>
      </c>
      <c r="K8962" s="4">
        <v>1293</v>
      </c>
      <c r="L8962" s="5">
        <v>1293.0592999999999</v>
      </c>
      <c r="M8962">
        <v>67522.23</v>
      </c>
      <c r="N8962" s="33">
        <v>1</v>
      </c>
      <c r="O8962" s="50" t="e">
        <f>INDEX([1]Dados!$M$2:$N$26779,MATCH($P8962,[1]Dados!$N$2:$N$26779,),2)</f>
        <v>#N/A</v>
      </c>
      <c r="P8962">
        <v>181755</v>
      </c>
      <c r="Q8962" s="1">
        <v>37425</v>
      </c>
      <c r="R8962" s="1">
        <v>37527</v>
      </c>
      <c r="S8962" t="s">
        <v>918</v>
      </c>
    </row>
    <row r="8963" spans="1:19" x14ac:dyDescent="0.2">
      <c r="A8963" s="7">
        <v>230625</v>
      </c>
      <c r="B8963" s="3">
        <v>13480</v>
      </c>
      <c r="C8963" s="3" t="s">
        <v>4</v>
      </c>
      <c r="D8963" s="2" t="s">
        <v>486</v>
      </c>
      <c r="E8963" s="3">
        <v>22</v>
      </c>
      <c r="F8963" s="17">
        <v>0</v>
      </c>
      <c r="G8963" s="17">
        <v>1</v>
      </c>
      <c r="H8963" s="17">
        <v>0</v>
      </c>
      <c r="I8963" s="7" t="s">
        <v>3</v>
      </c>
      <c r="J8963" s="7">
        <v>0</v>
      </c>
      <c r="K8963" s="4">
        <v>122</v>
      </c>
      <c r="L8963" s="5">
        <v>122.3861</v>
      </c>
      <c r="M8963">
        <v>115119.92</v>
      </c>
      <c r="N8963" s="33">
        <v>1</v>
      </c>
      <c r="O8963" s="50" t="e">
        <f>INDEX([1]Dados!$M$2:$N$26779,MATCH($P8963,[1]Dados!$N$2:$N$26779,),2)</f>
        <v>#N/A</v>
      </c>
      <c r="P8963">
        <v>182963</v>
      </c>
      <c r="Q8963" s="1">
        <v>37462</v>
      </c>
      <c r="R8963" s="1">
        <v>37528</v>
      </c>
      <c r="S8963" t="s">
        <v>2134</v>
      </c>
    </row>
    <row r="8964" spans="1:19" x14ac:dyDescent="0.2">
      <c r="A8964" s="7">
        <v>230625</v>
      </c>
      <c r="B8964" s="3">
        <v>13480</v>
      </c>
      <c r="C8964" s="3" t="s">
        <v>4</v>
      </c>
      <c r="D8964" s="2" t="s">
        <v>486</v>
      </c>
      <c r="E8964" s="3">
        <v>22</v>
      </c>
      <c r="F8964" s="17">
        <v>0</v>
      </c>
      <c r="G8964" s="17">
        <v>1</v>
      </c>
      <c r="H8964" s="17">
        <v>0</v>
      </c>
      <c r="I8964" s="7" t="s">
        <v>3</v>
      </c>
      <c r="J8964" s="7">
        <v>0</v>
      </c>
      <c r="K8964" s="4">
        <v>122</v>
      </c>
      <c r="L8964" s="5">
        <v>122.76519999999999</v>
      </c>
      <c r="M8964">
        <f>132800+7321.58</f>
        <v>140121.57999999999</v>
      </c>
      <c r="N8964" s="33">
        <v>1</v>
      </c>
      <c r="O8964" s="50" t="e">
        <f>INDEX([1]Dados!$M$2:$N$26779,MATCH($P8964,[1]Dados!$N$2:$N$26779,),2)</f>
        <v>#N/A</v>
      </c>
      <c r="P8964">
        <v>182982</v>
      </c>
      <c r="Q8964" s="1">
        <v>37462</v>
      </c>
      <c r="R8964" s="1">
        <v>37528</v>
      </c>
      <c r="S8964" t="s">
        <v>2134</v>
      </c>
    </row>
    <row r="8965" spans="1:19" x14ac:dyDescent="0.2">
      <c r="A8965" s="7">
        <v>230625</v>
      </c>
      <c r="B8965" s="3">
        <v>13480</v>
      </c>
      <c r="C8965" s="3" t="s">
        <v>4</v>
      </c>
      <c r="D8965" s="2" t="s">
        <v>486</v>
      </c>
      <c r="E8965" s="3">
        <v>22</v>
      </c>
      <c r="F8965" s="17">
        <v>0</v>
      </c>
      <c r="G8965" s="17">
        <v>1</v>
      </c>
      <c r="H8965" s="17">
        <v>0</v>
      </c>
      <c r="I8965" s="7" t="s">
        <v>3</v>
      </c>
      <c r="J8965" s="7">
        <v>0</v>
      </c>
      <c r="K8965" s="4">
        <v>122</v>
      </c>
      <c r="L8965" s="5">
        <v>122.76519999999999</v>
      </c>
      <c r="M8965">
        <v>105600</v>
      </c>
      <c r="N8965" s="33">
        <v>1</v>
      </c>
      <c r="O8965" s="50" t="e">
        <f>INDEX([1]Dados!$M$2:$N$26779,MATCH($P8965,[1]Dados!$N$2:$N$26779,),2)</f>
        <v>#N/A</v>
      </c>
      <c r="P8965">
        <v>182985</v>
      </c>
      <c r="Q8965" s="1">
        <v>37462</v>
      </c>
      <c r="R8965" s="1">
        <v>37528</v>
      </c>
      <c r="S8965" t="s">
        <v>2134</v>
      </c>
    </row>
    <row r="8966" spans="1:19" x14ac:dyDescent="0.2">
      <c r="A8966" s="7">
        <v>230625</v>
      </c>
      <c r="B8966" s="3">
        <v>13480</v>
      </c>
      <c r="C8966" s="3" t="s">
        <v>4</v>
      </c>
      <c r="D8966" s="2" t="s">
        <v>486</v>
      </c>
      <c r="E8966" s="3">
        <v>22</v>
      </c>
      <c r="F8966" s="17">
        <v>0</v>
      </c>
      <c r="G8966" s="17">
        <v>1</v>
      </c>
      <c r="H8966" s="17">
        <v>0</v>
      </c>
      <c r="I8966" s="7" t="s">
        <v>3</v>
      </c>
      <c r="J8966" s="7">
        <v>0</v>
      </c>
      <c r="K8966" s="4">
        <v>122</v>
      </c>
      <c r="L8966" s="5">
        <v>122.7654</v>
      </c>
      <c r="M8966">
        <v>152000</v>
      </c>
      <c r="N8966" s="33">
        <v>1</v>
      </c>
      <c r="O8966" s="50" t="e">
        <f>INDEX([1]Dados!$M$2:$N$26779,MATCH($P8966,[1]Dados!$N$2:$N$26779,),2)</f>
        <v>#N/A</v>
      </c>
      <c r="P8966">
        <v>182977</v>
      </c>
      <c r="Q8966" s="1">
        <v>37462</v>
      </c>
      <c r="R8966" s="1">
        <v>37528</v>
      </c>
      <c r="S8966" t="s">
        <v>2134</v>
      </c>
    </row>
    <row r="8967" spans="1:19" x14ac:dyDescent="0.2">
      <c r="A8967" s="7">
        <v>230625</v>
      </c>
      <c r="B8967" s="3">
        <v>13480</v>
      </c>
      <c r="C8967" s="3" t="s">
        <v>4</v>
      </c>
      <c r="D8967" s="2" t="s">
        <v>486</v>
      </c>
      <c r="E8967" s="3">
        <v>22</v>
      </c>
      <c r="F8967" s="17">
        <v>0</v>
      </c>
      <c r="G8967" s="17">
        <v>1</v>
      </c>
      <c r="H8967" s="17">
        <v>0</v>
      </c>
      <c r="I8967" s="7" t="s">
        <v>3</v>
      </c>
      <c r="J8967" s="7">
        <v>0</v>
      </c>
      <c r="K8967" s="4">
        <v>122</v>
      </c>
      <c r="L8967" s="5">
        <v>122.7654</v>
      </c>
      <c r="M8967">
        <v>79500</v>
      </c>
      <c r="N8967" s="33">
        <v>1</v>
      </c>
      <c r="O8967" s="50" t="e">
        <f>INDEX([1]Dados!$M$2:$N$26779,MATCH($P8967,[1]Dados!$N$2:$N$26779,),2)</f>
        <v>#N/A</v>
      </c>
      <c r="P8967">
        <v>183001</v>
      </c>
      <c r="Q8967" s="1">
        <v>37462</v>
      </c>
      <c r="R8967" s="1">
        <v>37528</v>
      </c>
      <c r="S8967" t="s">
        <v>2134</v>
      </c>
    </row>
    <row r="8968" spans="1:19" x14ac:dyDescent="0.2">
      <c r="A8968" s="7">
        <v>230625</v>
      </c>
      <c r="B8968" s="3">
        <v>13480</v>
      </c>
      <c r="C8968" s="3" t="s">
        <v>4</v>
      </c>
      <c r="D8968" s="2" t="s">
        <v>486</v>
      </c>
      <c r="E8968" s="3">
        <v>22</v>
      </c>
      <c r="F8968" s="17">
        <v>0</v>
      </c>
      <c r="G8968" s="17">
        <v>1</v>
      </c>
      <c r="H8968" s="17">
        <v>0</v>
      </c>
      <c r="I8968" s="7" t="s">
        <v>3</v>
      </c>
      <c r="J8968" s="7">
        <v>0</v>
      </c>
      <c r="K8968" s="4">
        <v>1214</v>
      </c>
      <c r="L8968" s="5">
        <v>1214.8580999999999</v>
      </c>
      <c r="M8968">
        <v>137526.45000000001</v>
      </c>
      <c r="N8968" s="33">
        <v>1</v>
      </c>
      <c r="O8968" s="50" t="e">
        <f>INDEX([1]Dados!$M$2:$N$26779,MATCH($P8968,[1]Dados!$N$2:$N$26779,),2)</f>
        <v>#N/A</v>
      </c>
      <c r="P8968">
        <v>182296</v>
      </c>
      <c r="Q8968" s="1">
        <v>37462</v>
      </c>
      <c r="R8968" s="1">
        <v>37528</v>
      </c>
      <c r="S8968" t="s">
        <v>2134</v>
      </c>
    </row>
    <row r="8969" spans="1:19" x14ac:dyDescent="0.2">
      <c r="A8969" s="7">
        <v>230625</v>
      </c>
      <c r="B8969" s="3">
        <v>13480</v>
      </c>
      <c r="C8969" s="3" t="s">
        <v>4</v>
      </c>
      <c r="D8969" s="2" t="s">
        <v>486</v>
      </c>
      <c r="E8969" s="3">
        <v>22</v>
      </c>
      <c r="F8969" s="17">
        <v>0</v>
      </c>
      <c r="G8969" s="17">
        <v>1</v>
      </c>
      <c r="H8969" s="17">
        <v>0</v>
      </c>
      <c r="I8969" s="7" t="s">
        <v>3</v>
      </c>
      <c r="J8969" s="7">
        <v>0</v>
      </c>
      <c r="K8969" s="4">
        <v>1214</v>
      </c>
      <c r="L8969" s="5">
        <v>1214.8580999999999</v>
      </c>
      <c r="M8969">
        <v>110000</v>
      </c>
      <c r="N8969" s="33">
        <v>1</v>
      </c>
      <c r="O8969" s="50" t="e">
        <f>INDEX([1]Dados!$M$2:$N$26779,MATCH($P8969,[1]Dados!$N$2:$N$26779,),2)</f>
        <v>#N/A</v>
      </c>
      <c r="P8969">
        <v>182297</v>
      </c>
      <c r="Q8969" s="1">
        <v>37462</v>
      </c>
      <c r="R8969" s="1">
        <v>37528</v>
      </c>
      <c r="S8969" t="s">
        <v>2134</v>
      </c>
    </row>
    <row r="8970" spans="1:19" x14ac:dyDescent="0.2">
      <c r="A8970" s="7">
        <v>230625</v>
      </c>
      <c r="B8970" s="3">
        <v>13480</v>
      </c>
      <c r="C8970" s="3" t="s">
        <v>4</v>
      </c>
      <c r="D8970" s="2" t="s">
        <v>486</v>
      </c>
      <c r="E8970" s="3">
        <v>22</v>
      </c>
      <c r="F8970" s="17">
        <v>0</v>
      </c>
      <c r="G8970" s="17">
        <v>1</v>
      </c>
      <c r="H8970" s="17">
        <v>0</v>
      </c>
      <c r="I8970" s="7">
        <v>1.1000000000000001</v>
      </c>
      <c r="J8970" s="7">
        <v>8</v>
      </c>
      <c r="K8970" s="4">
        <v>122</v>
      </c>
      <c r="L8970" s="5">
        <v>122.3861</v>
      </c>
      <c r="M8970">
        <v>145744.19</v>
      </c>
      <c r="N8970" s="33">
        <v>1</v>
      </c>
      <c r="O8970" s="50" t="e">
        <f>INDEX([1]Dados!$M$2:$N$26779,MATCH($P8970,[1]Dados!$N$2:$N$26779,),2)</f>
        <v>#N/A</v>
      </c>
      <c r="P8970">
        <v>182966</v>
      </c>
      <c r="Q8970" s="1">
        <v>37462</v>
      </c>
      <c r="R8970" s="1">
        <v>37528</v>
      </c>
      <c r="S8970" t="s">
        <v>1912</v>
      </c>
    </row>
    <row r="8971" spans="1:19" x14ac:dyDescent="0.2">
      <c r="A8971" s="7">
        <v>230625</v>
      </c>
      <c r="B8971" s="3">
        <v>13480</v>
      </c>
      <c r="C8971" s="3" t="s">
        <v>4</v>
      </c>
      <c r="D8971" s="2" t="s">
        <v>486</v>
      </c>
      <c r="E8971" s="3">
        <v>22</v>
      </c>
      <c r="F8971" s="17">
        <v>0</v>
      </c>
      <c r="G8971" s="17">
        <v>1</v>
      </c>
      <c r="H8971" s="17">
        <v>0</v>
      </c>
      <c r="I8971" s="29">
        <v>1.1000000000000001</v>
      </c>
      <c r="J8971" s="7">
        <v>13</v>
      </c>
      <c r="K8971" s="4">
        <v>122</v>
      </c>
      <c r="L8971" s="5">
        <v>122.3861</v>
      </c>
      <c r="M8971">
        <v>113500.27</v>
      </c>
      <c r="N8971" s="33">
        <v>1</v>
      </c>
      <c r="O8971" s="50" t="e">
        <f>INDEX([1]Dados!$M$2:$N$26779,MATCH($P8971,[1]Dados!$N$2:$N$26779,),2)</f>
        <v>#N/A</v>
      </c>
      <c r="P8971">
        <v>182969</v>
      </c>
      <c r="Q8971" s="1">
        <v>37462</v>
      </c>
      <c r="R8971" s="1">
        <v>37528</v>
      </c>
      <c r="S8971" t="s">
        <v>1912</v>
      </c>
    </row>
    <row r="8972" spans="1:19" x14ac:dyDescent="0.2">
      <c r="A8972" s="7">
        <v>230625</v>
      </c>
      <c r="B8972" s="3">
        <v>13480</v>
      </c>
      <c r="C8972" s="3" t="s">
        <v>4</v>
      </c>
      <c r="D8972" s="2" t="s">
        <v>486</v>
      </c>
      <c r="E8972" s="3">
        <v>22</v>
      </c>
      <c r="F8972" s="17">
        <v>0</v>
      </c>
      <c r="G8972" s="17">
        <v>1</v>
      </c>
      <c r="H8972" s="17">
        <v>0</v>
      </c>
      <c r="I8972" s="7">
        <v>1.1100000000000001</v>
      </c>
      <c r="J8972" s="7">
        <v>19</v>
      </c>
      <c r="K8972" s="4">
        <v>122</v>
      </c>
      <c r="L8972" s="5">
        <v>122.3861</v>
      </c>
      <c r="M8972">
        <v>113500.27</v>
      </c>
      <c r="N8972" s="33">
        <v>1</v>
      </c>
      <c r="O8972" s="50" t="e">
        <f>INDEX([1]Dados!$M$2:$N$26779,MATCH($P8972,[1]Dados!$N$2:$N$26779,),2)</f>
        <v>#N/A</v>
      </c>
      <c r="P8972">
        <v>182969</v>
      </c>
      <c r="Q8972" s="1">
        <v>37462</v>
      </c>
      <c r="R8972" s="1">
        <v>37528</v>
      </c>
      <c r="S8972" t="s">
        <v>1912</v>
      </c>
    </row>
    <row r="8973" spans="1:19" x14ac:dyDescent="0.2">
      <c r="A8973" s="7">
        <v>230625</v>
      </c>
      <c r="B8973" s="3">
        <v>13480</v>
      </c>
      <c r="C8973" s="3" t="s">
        <v>4</v>
      </c>
      <c r="D8973" s="2" t="s">
        <v>486</v>
      </c>
      <c r="E8973" s="3">
        <v>22</v>
      </c>
      <c r="F8973" s="17">
        <v>0</v>
      </c>
      <c r="G8973" s="17">
        <v>1</v>
      </c>
      <c r="H8973" s="17">
        <v>0</v>
      </c>
      <c r="I8973" s="7">
        <v>1.1200000000000001</v>
      </c>
      <c r="J8973" s="7">
        <v>19</v>
      </c>
      <c r="K8973" s="4">
        <v>122</v>
      </c>
      <c r="L8973" s="5">
        <v>122.3861</v>
      </c>
      <c r="M8973">
        <v>122128.89</v>
      </c>
      <c r="N8973" s="33">
        <v>1</v>
      </c>
      <c r="O8973" s="50" t="e">
        <f>INDEX([1]Dados!$M$2:$N$26779,MATCH($P8973,[1]Dados!$N$2:$N$26779,),2)</f>
        <v>#N/A</v>
      </c>
      <c r="P8973">
        <v>182972</v>
      </c>
      <c r="Q8973" s="1">
        <v>37462</v>
      </c>
      <c r="R8973" s="1">
        <v>37528</v>
      </c>
      <c r="S8973" t="s">
        <v>1912</v>
      </c>
    </row>
    <row r="8974" spans="1:19" x14ac:dyDescent="0.2">
      <c r="A8974" s="7">
        <v>230625</v>
      </c>
      <c r="B8974" s="3">
        <v>13480</v>
      </c>
      <c r="C8974" s="3" t="s">
        <v>4</v>
      </c>
      <c r="D8974" s="2" t="s">
        <v>486</v>
      </c>
      <c r="E8974" s="3">
        <v>22</v>
      </c>
      <c r="F8974" s="17">
        <v>0</v>
      </c>
      <c r="G8974" s="17">
        <v>1</v>
      </c>
      <c r="H8974" s="17">
        <v>0</v>
      </c>
      <c r="I8974" s="7">
        <v>1.1299999999999999</v>
      </c>
      <c r="J8974" s="7">
        <v>10</v>
      </c>
      <c r="K8974" s="4">
        <v>122</v>
      </c>
      <c r="L8974" s="5">
        <v>122.3861</v>
      </c>
      <c r="M8974">
        <v>122128.89</v>
      </c>
      <c r="N8974" s="33">
        <v>1</v>
      </c>
      <c r="O8974" s="50" t="e">
        <f>INDEX([1]Dados!$M$2:$N$26779,MATCH($P8974,[1]Dados!$N$2:$N$26779,),2)</f>
        <v>#N/A</v>
      </c>
      <c r="P8974">
        <v>182972</v>
      </c>
      <c r="Q8974" s="1">
        <v>37462</v>
      </c>
      <c r="R8974" s="1">
        <v>37528</v>
      </c>
      <c r="S8974" t="s">
        <v>1912</v>
      </c>
    </row>
    <row r="8975" spans="1:19" x14ac:dyDescent="0.2">
      <c r="A8975" s="7">
        <v>230625</v>
      </c>
      <c r="B8975" s="3">
        <v>13480</v>
      </c>
      <c r="C8975" s="3" t="s">
        <v>4</v>
      </c>
      <c r="D8975" s="2" t="s">
        <v>486</v>
      </c>
      <c r="E8975" s="3">
        <v>22</v>
      </c>
      <c r="F8975" s="17">
        <v>0</v>
      </c>
      <c r="G8975" s="17">
        <v>1</v>
      </c>
      <c r="H8975" s="17">
        <v>0</v>
      </c>
      <c r="I8975" s="7">
        <v>1.1399999999999999</v>
      </c>
      <c r="J8975" s="7">
        <v>19</v>
      </c>
      <c r="K8975" s="4">
        <v>122</v>
      </c>
      <c r="L8975" s="5">
        <v>122.3861</v>
      </c>
      <c r="M8975">
        <v>250000</v>
      </c>
      <c r="N8975" s="33">
        <v>1</v>
      </c>
      <c r="O8975" s="50" t="e">
        <f>INDEX([1]Dados!$M$2:$N$26779,MATCH($P8975,[1]Dados!$N$2:$N$26779,),2)</f>
        <v>#N/A</v>
      </c>
      <c r="P8975">
        <v>182974</v>
      </c>
      <c r="Q8975" s="1">
        <v>37462</v>
      </c>
      <c r="R8975" s="1">
        <v>37528</v>
      </c>
      <c r="S8975" t="s">
        <v>1912</v>
      </c>
    </row>
    <row r="8976" spans="1:19" x14ac:dyDescent="0.2">
      <c r="A8976" s="7">
        <v>230625</v>
      </c>
      <c r="B8976" s="3">
        <v>13480</v>
      </c>
      <c r="C8976" s="3" t="s">
        <v>4</v>
      </c>
      <c r="D8976" s="2" t="s">
        <v>486</v>
      </c>
      <c r="E8976" s="3">
        <v>22</v>
      </c>
      <c r="F8976" s="17">
        <v>0</v>
      </c>
      <c r="G8976" s="17">
        <v>1</v>
      </c>
      <c r="H8976" s="17">
        <v>0</v>
      </c>
      <c r="I8976" s="7">
        <v>1.1499999999999999</v>
      </c>
      <c r="J8976" s="7">
        <v>6</v>
      </c>
      <c r="K8976" s="4">
        <v>122</v>
      </c>
      <c r="L8976" s="5">
        <v>122.3861</v>
      </c>
      <c r="M8976">
        <v>250000</v>
      </c>
      <c r="N8976" s="33">
        <v>1</v>
      </c>
      <c r="O8976" s="50" t="e">
        <f>INDEX([1]Dados!$M$2:$N$26779,MATCH($P8976,[1]Dados!$N$2:$N$26779,),2)</f>
        <v>#N/A</v>
      </c>
      <c r="P8976">
        <v>182974</v>
      </c>
      <c r="Q8976" s="1">
        <v>37462</v>
      </c>
      <c r="R8976" s="1">
        <v>37528</v>
      </c>
      <c r="S8976" t="s">
        <v>1912</v>
      </c>
    </row>
    <row r="8977" spans="1:19" x14ac:dyDescent="0.2">
      <c r="A8977" s="7">
        <v>230625</v>
      </c>
      <c r="B8977" s="3">
        <v>13480</v>
      </c>
      <c r="C8977" s="3" t="s">
        <v>4</v>
      </c>
      <c r="D8977" s="2" t="s">
        <v>486</v>
      </c>
      <c r="E8977" s="3">
        <v>22</v>
      </c>
      <c r="F8977" s="17">
        <v>0</v>
      </c>
      <c r="G8977" s="17">
        <v>1</v>
      </c>
      <c r="H8977" s="17">
        <v>0</v>
      </c>
      <c r="I8977" s="7">
        <v>1.2</v>
      </c>
      <c r="J8977" s="7">
        <v>13</v>
      </c>
      <c r="K8977" s="4">
        <v>122</v>
      </c>
      <c r="L8977" s="5">
        <v>122.3861</v>
      </c>
      <c r="M8977">
        <v>145744.19</v>
      </c>
      <c r="N8977" s="33">
        <v>1</v>
      </c>
      <c r="O8977" s="50" t="e">
        <f>INDEX([1]Dados!$M$2:$N$26779,MATCH($P8977,[1]Dados!$N$2:$N$26779,),2)</f>
        <v>#N/A</v>
      </c>
      <c r="P8977">
        <v>182966</v>
      </c>
      <c r="Q8977" s="1">
        <v>37462</v>
      </c>
      <c r="R8977" s="1">
        <v>37528</v>
      </c>
      <c r="S8977" t="s">
        <v>1912</v>
      </c>
    </row>
    <row r="8978" spans="1:19" x14ac:dyDescent="0.2">
      <c r="A8978" s="7">
        <v>230625</v>
      </c>
      <c r="B8978" s="3">
        <v>13480</v>
      </c>
      <c r="C8978" s="3" t="s">
        <v>4</v>
      </c>
      <c r="D8978" s="2" t="s">
        <v>486</v>
      </c>
      <c r="E8978" s="3">
        <v>22</v>
      </c>
      <c r="F8978" s="17">
        <v>0</v>
      </c>
      <c r="G8978" s="17">
        <v>1</v>
      </c>
      <c r="H8978" s="17">
        <v>0</v>
      </c>
      <c r="I8978" s="7">
        <v>1.3</v>
      </c>
      <c r="J8978" s="7">
        <v>13</v>
      </c>
      <c r="K8978" s="4">
        <v>122</v>
      </c>
      <c r="L8978" s="5">
        <v>122.3861</v>
      </c>
      <c r="M8978">
        <v>145744.19</v>
      </c>
      <c r="N8978" s="33">
        <v>1</v>
      </c>
      <c r="O8978" s="50" t="e">
        <f>INDEX([1]Dados!$M$2:$N$26779,MATCH($P8978,[1]Dados!$N$2:$N$26779,),2)</f>
        <v>#N/A</v>
      </c>
      <c r="P8978">
        <v>182966</v>
      </c>
      <c r="Q8978" s="1">
        <v>37462</v>
      </c>
      <c r="R8978" s="1">
        <v>37528</v>
      </c>
      <c r="S8978" t="s">
        <v>1912</v>
      </c>
    </row>
    <row r="8979" spans="1:19" x14ac:dyDescent="0.2">
      <c r="A8979" s="7">
        <v>230625</v>
      </c>
      <c r="B8979" s="3">
        <v>13480</v>
      </c>
      <c r="C8979" s="3" t="s">
        <v>4</v>
      </c>
      <c r="D8979" s="2" t="s">
        <v>486</v>
      </c>
      <c r="E8979" s="3">
        <v>22</v>
      </c>
      <c r="F8979" s="17">
        <v>0</v>
      </c>
      <c r="G8979" s="17">
        <v>1</v>
      </c>
      <c r="H8979" s="17">
        <v>0</v>
      </c>
      <c r="I8979" s="7">
        <v>1.4</v>
      </c>
      <c r="J8979" s="7">
        <v>13</v>
      </c>
      <c r="K8979" s="4">
        <v>122</v>
      </c>
      <c r="L8979" s="5">
        <v>122.3861</v>
      </c>
      <c r="M8979">
        <v>120557.73</v>
      </c>
      <c r="N8979" s="33">
        <v>1</v>
      </c>
      <c r="O8979" s="50" t="e">
        <f>INDEX([1]Dados!$M$2:$N$26779,MATCH($P8979,[1]Dados!$N$2:$N$26779,),2)</f>
        <v>#N/A</v>
      </c>
      <c r="P8979">
        <v>182968</v>
      </c>
      <c r="Q8979" s="1">
        <v>37462</v>
      </c>
      <c r="R8979" s="1">
        <v>37528</v>
      </c>
      <c r="S8979" t="s">
        <v>1912</v>
      </c>
    </row>
    <row r="8980" spans="1:19" x14ac:dyDescent="0.2">
      <c r="A8980" s="7">
        <v>230625</v>
      </c>
      <c r="B8980" s="3">
        <v>13480</v>
      </c>
      <c r="C8980" s="3" t="s">
        <v>4</v>
      </c>
      <c r="D8980" s="2" t="s">
        <v>486</v>
      </c>
      <c r="E8980" s="3">
        <v>22</v>
      </c>
      <c r="F8980" s="17">
        <v>0</v>
      </c>
      <c r="G8980" s="17">
        <v>1</v>
      </c>
      <c r="H8980" s="17">
        <v>0</v>
      </c>
      <c r="I8980" s="7">
        <v>1.5</v>
      </c>
      <c r="J8980" s="7">
        <v>13</v>
      </c>
      <c r="K8980" s="4">
        <v>122</v>
      </c>
      <c r="L8980" s="5">
        <v>122.3861</v>
      </c>
      <c r="M8980">
        <v>120557.73</v>
      </c>
      <c r="N8980" s="33">
        <v>1</v>
      </c>
      <c r="O8980" s="50" t="e">
        <f>INDEX([1]Dados!$M$2:$N$26779,MATCH($P8980,[1]Dados!$N$2:$N$26779,),2)</f>
        <v>#N/A</v>
      </c>
      <c r="P8980">
        <v>182968</v>
      </c>
      <c r="Q8980" s="1">
        <v>37462</v>
      </c>
      <c r="R8980" s="1">
        <v>37528</v>
      </c>
      <c r="S8980" t="s">
        <v>1912</v>
      </c>
    </row>
    <row r="8981" spans="1:19" x14ac:dyDescent="0.2">
      <c r="A8981" s="7">
        <v>230625</v>
      </c>
      <c r="B8981" s="3">
        <v>13480</v>
      </c>
      <c r="C8981" s="3" t="s">
        <v>4</v>
      </c>
      <c r="D8981" s="2" t="s">
        <v>486</v>
      </c>
      <c r="E8981" s="3">
        <v>22</v>
      </c>
      <c r="F8981" s="17">
        <v>0</v>
      </c>
      <c r="G8981" s="17">
        <v>1</v>
      </c>
      <c r="H8981" s="17">
        <v>0</v>
      </c>
      <c r="I8981" s="7">
        <v>1.6</v>
      </c>
      <c r="J8981" s="7">
        <v>19</v>
      </c>
      <c r="K8981" s="4">
        <v>122</v>
      </c>
      <c r="L8981" s="5">
        <v>122.3861</v>
      </c>
      <c r="M8981">
        <v>120557.73</v>
      </c>
      <c r="N8981" s="33">
        <v>1</v>
      </c>
      <c r="O8981" s="50" t="e">
        <f>INDEX([1]Dados!$M$2:$N$26779,MATCH($P8981,[1]Dados!$N$2:$N$26779,),2)</f>
        <v>#N/A</v>
      </c>
      <c r="P8981">
        <v>182968</v>
      </c>
      <c r="Q8981" s="1">
        <v>37462</v>
      </c>
      <c r="R8981" s="1">
        <v>37528</v>
      </c>
      <c r="S8981" t="s">
        <v>1912</v>
      </c>
    </row>
    <row r="8982" spans="1:19" x14ac:dyDescent="0.2">
      <c r="A8982" s="7">
        <v>230625</v>
      </c>
      <c r="B8982" s="3">
        <v>13480</v>
      </c>
      <c r="C8982" s="3" t="s">
        <v>4</v>
      </c>
      <c r="D8982" s="2" t="s">
        <v>486</v>
      </c>
      <c r="E8982" s="3">
        <v>22</v>
      </c>
      <c r="F8982" s="17">
        <v>0</v>
      </c>
      <c r="G8982" s="17">
        <v>1</v>
      </c>
      <c r="H8982" s="17">
        <v>0</v>
      </c>
      <c r="I8982" s="7">
        <v>1.7</v>
      </c>
      <c r="J8982" s="7">
        <v>13</v>
      </c>
      <c r="K8982" s="4">
        <v>122</v>
      </c>
      <c r="L8982" s="5">
        <v>122.3861</v>
      </c>
      <c r="M8982">
        <v>113500.27</v>
      </c>
      <c r="N8982" s="33">
        <v>1</v>
      </c>
      <c r="O8982" s="50" t="e">
        <f>INDEX([1]Dados!$M$2:$N$26779,MATCH($P8982,[1]Dados!$N$2:$N$26779,),2)</f>
        <v>#N/A</v>
      </c>
      <c r="P8982">
        <v>182969</v>
      </c>
      <c r="Q8982" s="1">
        <v>37462</v>
      </c>
      <c r="R8982" s="1">
        <v>37528</v>
      </c>
      <c r="S8982" t="s">
        <v>1912</v>
      </c>
    </row>
    <row r="8983" spans="1:19" x14ac:dyDescent="0.2">
      <c r="A8983" s="7">
        <v>230625</v>
      </c>
      <c r="B8983" s="3">
        <v>13480</v>
      </c>
      <c r="C8983" s="3" t="s">
        <v>4</v>
      </c>
      <c r="D8983" s="2" t="s">
        <v>486</v>
      </c>
      <c r="E8983" s="3">
        <v>22</v>
      </c>
      <c r="F8983" s="17">
        <v>0</v>
      </c>
      <c r="G8983" s="17">
        <v>1</v>
      </c>
      <c r="H8983" s="17">
        <v>0</v>
      </c>
      <c r="I8983" s="7">
        <v>1.8</v>
      </c>
      <c r="J8983" s="7">
        <v>13</v>
      </c>
      <c r="K8983" s="4">
        <v>122</v>
      </c>
      <c r="L8983" s="5">
        <v>122.3861</v>
      </c>
      <c r="M8983">
        <v>113500.27</v>
      </c>
      <c r="N8983" s="33">
        <v>1</v>
      </c>
      <c r="O8983" s="50" t="e">
        <f>INDEX([1]Dados!$M$2:$N$26779,MATCH($P8983,[1]Dados!$N$2:$N$26779,),2)</f>
        <v>#N/A</v>
      </c>
      <c r="P8983">
        <v>182969</v>
      </c>
      <c r="Q8983" s="1">
        <v>37462</v>
      </c>
      <c r="R8983" s="1">
        <v>37528</v>
      </c>
      <c r="S8983" t="s">
        <v>1912</v>
      </c>
    </row>
    <row r="8984" spans="1:19" x14ac:dyDescent="0.2">
      <c r="A8984" s="7">
        <v>230625</v>
      </c>
      <c r="B8984" s="3">
        <v>13480</v>
      </c>
      <c r="C8984" s="3" t="s">
        <v>4</v>
      </c>
      <c r="D8984" s="2" t="s">
        <v>486</v>
      </c>
      <c r="E8984" s="3">
        <v>22</v>
      </c>
      <c r="F8984" s="17">
        <v>0</v>
      </c>
      <c r="G8984" s="17">
        <v>1</v>
      </c>
      <c r="H8984" s="17">
        <v>0</v>
      </c>
      <c r="I8984" s="7">
        <v>1.9</v>
      </c>
      <c r="J8984" s="7">
        <v>17</v>
      </c>
      <c r="K8984" s="4">
        <v>122</v>
      </c>
      <c r="L8984" s="5">
        <v>122.3861</v>
      </c>
      <c r="M8984">
        <v>113500.27</v>
      </c>
      <c r="N8984" s="33">
        <v>1</v>
      </c>
      <c r="O8984" s="50" t="e">
        <f>INDEX([1]Dados!$M$2:$N$26779,MATCH($P8984,[1]Dados!$N$2:$N$26779,),2)</f>
        <v>#N/A</v>
      </c>
      <c r="P8984">
        <v>182969</v>
      </c>
      <c r="Q8984" s="1">
        <v>37462</v>
      </c>
      <c r="R8984" s="1">
        <v>37528</v>
      </c>
      <c r="S8984" t="s">
        <v>1912</v>
      </c>
    </row>
    <row r="8985" spans="1:19" x14ac:dyDescent="0.2">
      <c r="A8985" s="7">
        <v>230625</v>
      </c>
      <c r="B8985" s="3">
        <v>13480</v>
      </c>
      <c r="C8985" s="3" t="s">
        <v>4</v>
      </c>
      <c r="D8985" s="2" t="s">
        <v>486</v>
      </c>
      <c r="E8985" s="3">
        <v>22</v>
      </c>
      <c r="F8985" s="17">
        <v>0</v>
      </c>
      <c r="G8985" s="17">
        <v>1</v>
      </c>
      <c r="H8985" s="17">
        <v>0</v>
      </c>
      <c r="I8985" s="7">
        <v>2.2000000000000002</v>
      </c>
      <c r="J8985" s="7">
        <v>15</v>
      </c>
      <c r="K8985" s="4">
        <v>1203</v>
      </c>
      <c r="L8985" s="5">
        <v>1203.0829000000001</v>
      </c>
      <c r="M8985">
        <v>83849.45</v>
      </c>
      <c r="N8985" s="33">
        <v>1</v>
      </c>
      <c r="O8985" s="50" t="e">
        <f>INDEX([1]Dados!$M$2:$N$26779,MATCH($P8985,[1]Dados!$N$2:$N$26779,),2)</f>
        <v>#N/A</v>
      </c>
      <c r="P8985">
        <v>181695</v>
      </c>
      <c r="Q8985" s="1">
        <v>37462</v>
      </c>
      <c r="R8985" s="1">
        <v>37528</v>
      </c>
      <c r="S8985" t="s">
        <v>1779</v>
      </c>
    </row>
    <row r="8986" spans="1:19" x14ac:dyDescent="0.2">
      <c r="A8986" s="7">
        <v>230625</v>
      </c>
      <c r="B8986" s="3">
        <v>13480</v>
      </c>
      <c r="C8986" s="3" t="s">
        <v>4</v>
      </c>
      <c r="D8986" s="2" t="s">
        <v>486</v>
      </c>
      <c r="E8986" s="3">
        <v>22</v>
      </c>
      <c r="F8986" s="17">
        <v>0</v>
      </c>
      <c r="G8986" s="17">
        <v>1</v>
      </c>
      <c r="H8986" s="17">
        <v>0</v>
      </c>
      <c r="I8986" s="7">
        <v>2.2999999999999998</v>
      </c>
      <c r="J8986" s="7">
        <v>13</v>
      </c>
      <c r="K8986" s="4">
        <v>1203</v>
      </c>
      <c r="L8986" s="5">
        <v>1203.0829000000001</v>
      </c>
      <c r="M8986">
        <v>83849.45</v>
      </c>
      <c r="N8986" s="33">
        <v>1</v>
      </c>
      <c r="O8986" s="50" t="e">
        <f>INDEX([1]Dados!$M$2:$N$26779,MATCH($P8986,[1]Dados!$N$2:$N$26779,),2)</f>
        <v>#N/A</v>
      </c>
      <c r="P8986">
        <v>181695</v>
      </c>
      <c r="Q8986" s="1">
        <v>37462</v>
      </c>
      <c r="R8986" s="1">
        <v>37528</v>
      </c>
      <c r="S8986" t="s">
        <v>1779</v>
      </c>
    </row>
    <row r="8987" spans="1:19" x14ac:dyDescent="0.2">
      <c r="A8987" s="7">
        <v>230625</v>
      </c>
      <c r="B8987" s="3">
        <v>13480</v>
      </c>
      <c r="C8987" s="3" t="s">
        <v>4</v>
      </c>
      <c r="D8987" s="2" t="s">
        <v>486</v>
      </c>
      <c r="E8987" s="3">
        <v>22</v>
      </c>
      <c r="F8987" s="17">
        <v>0</v>
      </c>
      <c r="G8987" s="17">
        <v>1</v>
      </c>
      <c r="H8987" s="17">
        <v>0</v>
      </c>
      <c r="I8987" s="7">
        <v>2.5</v>
      </c>
      <c r="J8987" s="7">
        <v>21</v>
      </c>
      <c r="K8987" s="4">
        <v>1203</v>
      </c>
      <c r="L8987" s="5">
        <v>1203.0829000000001</v>
      </c>
      <c r="M8987">
        <v>83849.45</v>
      </c>
      <c r="N8987" s="33">
        <v>1</v>
      </c>
      <c r="O8987" s="50" t="e">
        <f>INDEX([1]Dados!$M$2:$N$26779,MATCH($P8987,[1]Dados!$N$2:$N$26779,),2)</f>
        <v>#N/A</v>
      </c>
      <c r="P8987">
        <v>181695</v>
      </c>
      <c r="Q8987" s="1">
        <v>37462</v>
      </c>
      <c r="R8987" s="1">
        <v>37528</v>
      </c>
      <c r="S8987" t="s">
        <v>1779</v>
      </c>
    </row>
    <row r="8988" spans="1:19" x14ac:dyDescent="0.2">
      <c r="A8988" s="7">
        <v>230625</v>
      </c>
      <c r="B8988" s="3">
        <v>13480</v>
      </c>
      <c r="C8988" s="3" t="s">
        <v>4</v>
      </c>
      <c r="D8988" s="2" t="s">
        <v>486</v>
      </c>
      <c r="E8988" s="3">
        <v>22</v>
      </c>
      <c r="F8988" s="17">
        <v>0</v>
      </c>
      <c r="G8988" s="17">
        <v>1</v>
      </c>
      <c r="H8988" s="17">
        <v>0</v>
      </c>
      <c r="I8988" s="7">
        <v>2.4</v>
      </c>
      <c r="J8988" s="7">
        <v>20</v>
      </c>
      <c r="K8988" s="4">
        <v>1203</v>
      </c>
      <c r="L8988" s="5">
        <v>1203.0829000000001</v>
      </c>
      <c r="M8988">
        <v>83849.45</v>
      </c>
      <c r="N8988" s="33">
        <v>1</v>
      </c>
      <c r="O8988" s="50" t="e">
        <f>INDEX([1]Dados!$M$2:$N$26779,MATCH($P8988,[1]Dados!$N$2:$N$26779,),2)</f>
        <v>#N/A</v>
      </c>
      <c r="P8988">
        <v>181695</v>
      </c>
      <c r="Q8988" s="1">
        <v>37462</v>
      </c>
      <c r="R8988" s="1">
        <v>37528</v>
      </c>
      <c r="S8988" t="s">
        <v>1779</v>
      </c>
    </row>
    <row r="8989" spans="1:19" x14ac:dyDescent="0.2">
      <c r="A8989" s="7">
        <v>230625</v>
      </c>
      <c r="B8989" s="3">
        <v>13480</v>
      </c>
      <c r="C8989" s="3" t="s">
        <v>4</v>
      </c>
      <c r="D8989" s="2" t="s">
        <v>486</v>
      </c>
      <c r="E8989" s="3">
        <v>22</v>
      </c>
      <c r="F8989" s="17">
        <v>0</v>
      </c>
      <c r="G8989" s="17">
        <v>1</v>
      </c>
      <c r="H8989" s="17">
        <v>0</v>
      </c>
      <c r="I8989" s="7">
        <v>2.1</v>
      </c>
      <c r="J8989" s="7">
        <v>17</v>
      </c>
      <c r="K8989" s="4">
        <v>1203</v>
      </c>
      <c r="L8989" s="5">
        <v>1203.0829000000001</v>
      </c>
      <c r="M8989">
        <v>83849.45</v>
      </c>
      <c r="N8989" s="33">
        <v>1</v>
      </c>
      <c r="O8989" s="50" t="e">
        <f>INDEX([1]Dados!$M$2:$N$26779,MATCH($P8989,[1]Dados!$N$2:$N$26779,),2)</f>
        <v>#N/A</v>
      </c>
      <c r="P8989">
        <v>181695</v>
      </c>
      <c r="Q8989" s="1">
        <v>37462</v>
      </c>
      <c r="R8989" s="1">
        <v>37528</v>
      </c>
      <c r="S8989" t="s">
        <v>1779</v>
      </c>
    </row>
    <row r="8990" spans="1:19" x14ac:dyDescent="0.2">
      <c r="A8990" s="7">
        <v>230625</v>
      </c>
      <c r="B8990" s="3">
        <v>13480</v>
      </c>
      <c r="C8990" s="3" t="s">
        <v>4</v>
      </c>
      <c r="D8990" s="2" t="s">
        <v>486</v>
      </c>
      <c r="E8990" s="3">
        <v>22</v>
      </c>
      <c r="F8990" s="17">
        <v>0</v>
      </c>
      <c r="G8990" s="17">
        <v>1</v>
      </c>
      <c r="H8990" s="17">
        <v>0</v>
      </c>
      <c r="I8990" s="7">
        <v>3.2</v>
      </c>
      <c r="J8990" s="7">
        <v>13</v>
      </c>
      <c r="K8990" s="4">
        <v>1214</v>
      </c>
      <c r="L8990" s="5">
        <v>1214.0587</v>
      </c>
      <c r="M8990">
        <v>603246.79</v>
      </c>
      <c r="N8990" s="33">
        <v>1</v>
      </c>
      <c r="O8990" s="50" t="e">
        <f>INDEX([1]Dados!$M$2:$N$26779,MATCH($P8990,[1]Dados!$N$2:$N$26779,),2)</f>
        <v>#N/A</v>
      </c>
      <c r="P8990">
        <v>181635</v>
      </c>
      <c r="Q8990" s="1">
        <v>37462</v>
      </c>
      <c r="R8990" s="1">
        <v>37528</v>
      </c>
      <c r="S8990" t="s">
        <v>1784</v>
      </c>
    </row>
    <row r="8991" spans="1:19" x14ac:dyDescent="0.2">
      <c r="A8991" s="7">
        <v>230625</v>
      </c>
      <c r="B8991" s="3">
        <v>13480</v>
      </c>
      <c r="C8991" s="3" t="s">
        <v>4</v>
      </c>
      <c r="D8991" s="2" t="s">
        <v>486</v>
      </c>
      <c r="E8991" s="3">
        <v>22</v>
      </c>
      <c r="F8991" s="17">
        <v>0</v>
      </c>
      <c r="G8991" s="17">
        <v>1</v>
      </c>
      <c r="H8991" s="17">
        <v>0</v>
      </c>
      <c r="I8991" s="7">
        <v>3.7</v>
      </c>
      <c r="J8991" s="7">
        <v>28</v>
      </c>
      <c r="K8991" s="4">
        <v>1214</v>
      </c>
      <c r="L8991" s="5">
        <v>1214.0589</v>
      </c>
      <c r="M8991">
        <v>1238098</v>
      </c>
      <c r="N8991" s="33">
        <v>1</v>
      </c>
      <c r="O8991" s="50" t="e">
        <f>INDEX([1]Dados!$M$2:$N$26779,MATCH($P8991,[1]Dados!$N$2:$N$26779,),2)</f>
        <v>#N/A</v>
      </c>
      <c r="P8991">
        <v>182664</v>
      </c>
      <c r="Q8991" s="1">
        <v>37462</v>
      </c>
      <c r="R8991" s="1">
        <v>37528</v>
      </c>
      <c r="S8991" t="s">
        <v>915</v>
      </c>
    </row>
    <row r="8992" spans="1:19" x14ac:dyDescent="0.2">
      <c r="A8992" s="7">
        <v>230625</v>
      </c>
      <c r="B8992" s="3">
        <v>13480</v>
      </c>
      <c r="C8992" s="3" t="s">
        <v>4</v>
      </c>
      <c r="D8992" s="2" t="s">
        <v>486</v>
      </c>
      <c r="E8992" s="3">
        <v>22</v>
      </c>
      <c r="F8992" s="17">
        <v>0</v>
      </c>
      <c r="G8992" s="17">
        <v>1</v>
      </c>
      <c r="H8992" s="17">
        <v>0</v>
      </c>
      <c r="I8992" s="7">
        <v>3.6</v>
      </c>
      <c r="J8992" s="7">
        <v>25</v>
      </c>
      <c r="K8992" s="4">
        <v>1214</v>
      </c>
      <c r="L8992" s="5">
        <v>1214.0587</v>
      </c>
      <c r="M8992">
        <v>603246.79</v>
      </c>
      <c r="N8992" s="33">
        <v>1</v>
      </c>
      <c r="O8992" s="50" t="e">
        <f>INDEX([1]Dados!$M$2:$N$26779,MATCH($P8992,[1]Dados!$N$2:$N$26779,),2)</f>
        <v>#N/A</v>
      </c>
      <c r="P8992">
        <v>181635</v>
      </c>
      <c r="Q8992" s="1">
        <v>37462</v>
      </c>
      <c r="R8992" s="1">
        <v>37528</v>
      </c>
      <c r="S8992" t="s">
        <v>1784</v>
      </c>
    </row>
    <row r="8993" spans="1:19" x14ac:dyDescent="0.2">
      <c r="A8993" s="7">
        <v>230625</v>
      </c>
      <c r="B8993" s="3">
        <v>13480</v>
      </c>
      <c r="C8993" s="3" t="s">
        <v>4</v>
      </c>
      <c r="D8993" s="2" t="s">
        <v>486</v>
      </c>
      <c r="E8993" s="3">
        <v>22</v>
      </c>
      <c r="F8993" s="17">
        <v>0</v>
      </c>
      <c r="G8993" s="17">
        <v>1</v>
      </c>
      <c r="H8993" s="17">
        <v>0</v>
      </c>
      <c r="I8993" s="7">
        <v>3.3</v>
      </c>
      <c r="J8993" s="7">
        <v>14</v>
      </c>
      <c r="K8993" s="4">
        <v>1214</v>
      </c>
      <c r="L8993" s="5">
        <v>1214.0587</v>
      </c>
      <c r="M8993">
        <v>603246.79</v>
      </c>
      <c r="N8993" s="33">
        <v>1</v>
      </c>
      <c r="O8993" s="50" t="e">
        <f>INDEX([1]Dados!$M$2:$N$26779,MATCH($P8993,[1]Dados!$N$2:$N$26779,),2)</f>
        <v>#N/A</v>
      </c>
      <c r="P8993">
        <v>181635</v>
      </c>
      <c r="Q8993" s="1">
        <v>37462</v>
      </c>
      <c r="R8993" s="1">
        <v>37528</v>
      </c>
      <c r="S8993" t="s">
        <v>1784</v>
      </c>
    </row>
    <row r="8994" spans="1:19" x14ac:dyDescent="0.2">
      <c r="A8994" s="7">
        <v>230625</v>
      </c>
      <c r="B8994" s="3">
        <v>13480</v>
      </c>
      <c r="C8994" s="3" t="s">
        <v>4</v>
      </c>
      <c r="D8994" s="2" t="s">
        <v>486</v>
      </c>
      <c r="E8994" s="3">
        <v>22</v>
      </c>
      <c r="F8994" s="17">
        <v>0</v>
      </c>
      <c r="G8994" s="17">
        <v>1</v>
      </c>
      <c r="H8994" s="17">
        <v>0</v>
      </c>
      <c r="I8994" s="7">
        <v>3.5</v>
      </c>
      <c r="J8994" s="7">
        <v>25</v>
      </c>
      <c r="K8994" s="4">
        <v>1214</v>
      </c>
      <c r="L8994" s="5">
        <v>1214.0587</v>
      </c>
      <c r="M8994">
        <v>603246.79</v>
      </c>
      <c r="N8994" s="33">
        <v>1</v>
      </c>
      <c r="O8994" s="50" t="e">
        <f>INDEX([1]Dados!$M$2:$N$26779,MATCH($P8994,[1]Dados!$N$2:$N$26779,),2)</f>
        <v>#N/A</v>
      </c>
      <c r="P8994">
        <v>181635</v>
      </c>
      <c r="Q8994" s="1">
        <v>37462</v>
      </c>
      <c r="R8994" s="1">
        <v>37528</v>
      </c>
      <c r="S8994" t="s">
        <v>1784</v>
      </c>
    </row>
    <row r="8995" spans="1:19" x14ac:dyDescent="0.2">
      <c r="A8995" s="7">
        <v>230625</v>
      </c>
      <c r="B8995" s="3">
        <v>13480</v>
      </c>
      <c r="C8995" s="3" t="s">
        <v>4</v>
      </c>
      <c r="D8995" s="2" t="s">
        <v>486</v>
      </c>
      <c r="E8995" s="3">
        <v>22</v>
      </c>
      <c r="F8995" s="17">
        <v>0</v>
      </c>
      <c r="G8995" s="17">
        <v>1</v>
      </c>
      <c r="H8995" s="17">
        <v>0</v>
      </c>
      <c r="I8995" s="7">
        <v>3.8</v>
      </c>
      <c r="J8995" s="7">
        <v>18</v>
      </c>
      <c r="K8995" s="4">
        <v>1214</v>
      </c>
      <c r="L8995" s="5">
        <v>1214.0589</v>
      </c>
      <c r="M8995">
        <v>1238098</v>
      </c>
      <c r="N8995" s="33">
        <v>1</v>
      </c>
      <c r="O8995" s="50" t="e">
        <f>INDEX([1]Dados!$M$2:$N$26779,MATCH($P8995,[1]Dados!$N$2:$N$26779,),2)</f>
        <v>#N/A</v>
      </c>
      <c r="P8995">
        <v>182664</v>
      </c>
      <c r="Q8995" s="1">
        <v>37462</v>
      </c>
      <c r="R8995" s="1">
        <v>37528</v>
      </c>
      <c r="S8995" t="s">
        <v>915</v>
      </c>
    </row>
    <row r="8996" spans="1:19" x14ac:dyDescent="0.2">
      <c r="A8996" s="7">
        <v>230625</v>
      </c>
      <c r="B8996" s="3">
        <v>13480</v>
      </c>
      <c r="C8996" s="3" t="s">
        <v>4</v>
      </c>
      <c r="D8996" s="2" t="s">
        <v>486</v>
      </c>
      <c r="E8996" s="3">
        <v>22</v>
      </c>
      <c r="F8996" s="17">
        <v>0</v>
      </c>
      <c r="G8996" s="17">
        <v>1</v>
      </c>
      <c r="H8996" s="17">
        <v>0</v>
      </c>
      <c r="I8996" s="29">
        <v>3.1</v>
      </c>
      <c r="J8996" s="7">
        <v>18</v>
      </c>
      <c r="K8996" s="4">
        <v>1214</v>
      </c>
      <c r="L8996" s="5">
        <v>1214.0589</v>
      </c>
      <c r="M8996">
        <v>1238098</v>
      </c>
      <c r="N8996" s="33">
        <v>1</v>
      </c>
      <c r="O8996" s="50" t="e">
        <f>INDEX([1]Dados!$M$2:$N$26779,MATCH($P8996,[1]Dados!$N$2:$N$26779,),2)</f>
        <v>#N/A</v>
      </c>
      <c r="P8996">
        <v>182664</v>
      </c>
      <c r="Q8996" s="1">
        <v>37462</v>
      </c>
      <c r="R8996" s="1">
        <v>37528</v>
      </c>
      <c r="S8996" t="s">
        <v>915</v>
      </c>
    </row>
    <row r="8997" spans="1:19" x14ac:dyDescent="0.2">
      <c r="A8997" s="7">
        <v>230625</v>
      </c>
      <c r="B8997" s="3">
        <v>13480</v>
      </c>
      <c r="C8997" s="3" t="s">
        <v>4</v>
      </c>
      <c r="D8997" s="2" t="s">
        <v>486</v>
      </c>
      <c r="E8997" s="3">
        <v>22</v>
      </c>
      <c r="F8997" s="17">
        <v>0</v>
      </c>
      <c r="G8997" s="17">
        <v>1</v>
      </c>
      <c r="H8997" s="17">
        <v>0</v>
      </c>
      <c r="I8997" s="7">
        <v>3.12</v>
      </c>
      <c r="J8997" s="7">
        <v>5</v>
      </c>
      <c r="K8997" s="4">
        <v>1214</v>
      </c>
      <c r="L8997" s="5">
        <v>1214.8580999999999</v>
      </c>
      <c r="M8997">
        <v>88100</v>
      </c>
      <c r="N8997" s="33">
        <v>1</v>
      </c>
      <c r="O8997" s="50" t="e">
        <f>INDEX([1]Dados!$M$2:$N$26779,MATCH($P8997,[1]Dados!$N$2:$N$26779,),2)</f>
        <v>#N/A</v>
      </c>
      <c r="P8997">
        <v>182299</v>
      </c>
      <c r="Q8997" s="1">
        <v>37462</v>
      </c>
      <c r="R8997" s="1">
        <v>37528</v>
      </c>
      <c r="S8997" t="s">
        <v>887</v>
      </c>
    </row>
    <row r="8998" spans="1:19" x14ac:dyDescent="0.2">
      <c r="A8998" s="7">
        <v>230625</v>
      </c>
      <c r="B8998" s="3">
        <v>13480</v>
      </c>
      <c r="C8998" s="3" t="s">
        <v>4</v>
      </c>
      <c r="D8998" s="2" t="s">
        <v>486</v>
      </c>
      <c r="E8998" s="3">
        <v>22</v>
      </c>
      <c r="F8998" s="17">
        <v>0</v>
      </c>
      <c r="G8998" s="17">
        <v>1</v>
      </c>
      <c r="H8998" s="17">
        <v>0</v>
      </c>
      <c r="I8998" s="7">
        <v>3.11</v>
      </c>
      <c r="J8998" s="7">
        <v>19</v>
      </c>
      <c r="K8998" s="4">
        <v>1214</v>
      </c>
      <c r="L8998" s="5">
        <v>1214.8580999999999</v>
      </c>
      <c r="M8998">
        <v>110220.78</v>
      </c>
      <c r="N8998" s="33">
        <v>1</v>
      </c>
      <c r="O8998" s="50" t="e">
        <f>INDEX([1]Dados!$M$2:$N$26779,MATCH($P8998,[1]Dados!$N$2:$N$26779,),2)</f>
        <v>#N/A</v>
      </c>
      <c r="P8998">
        <v>182298</v>
      </c>
      <c r="Q8998" s="1">
        <v>37462</v>
      </c>
      <c r="R8998" s="1">
        <v>37528</v>
      </c>
      <c r="S8998" t="s">
        <v>960</v>
      </c>
    </row>
    <row r="8999" spans="1:19" x14ac:dyDescent="0.2">
      <c r="A8999" s="7">
        <v>230625</v>
      </c>
      <c r="B8999" s="3">
        <v>13480</v>
      </c>
      <c r="C8999" s="3" t="s">
        <v>4</v>
      </c>
      <c r="D8999" s="2" t="s">
        <v>486</v>
      </c>
      <c r="E8999" s="3">
        <v>22</v>
      </c>
      <c r="F8999" s="17">
        <v>0</v>
      </c>
      <c r="G8999" s="17">
        <v>1</v>
      </c>
      <c r="H8999" s="17">
        <v>0</v>
      </c>
      <c r="I8999" s="7">
        <v>3.4</v>
      </c>
      <c r="J8999" s="7">
        <v>2</v>
      </c>
      <c r="K8999" s="4">
        <v>1214</v>
      </c>
      <c r="L8999" s="5">
        <v>1214.0587</v>
      </c>
      <c r="M8999">
        <v>603246.79</v>
      </c>
      <c r="N8999" s="33">
        <v>1</v>
      </c>
      <c r="O8999" s="50" t="e">
        <f>INDEX([1]Dados!$M$2:$N$26779,MATCH($P8999,[1]Dados!$N$2:$N$26779,),2)</f>
        <v>#N/A</v>
      </c>
      <c r="P8999">
        <v>181635</v>
      </c>
      <c r="Q8999" s="1">
        <v>37462</v>
      </c>
      <c r="R8999" s="1">
        <v>37528</v>
      </c>
      <c r="S8999" t="s">
        <v>1784</v>
      </c>
    </row>
    <row r="9000" spans="1:19" x14ac:dyDescent="0.2">
      <c r="A9000" s="7">
        <v>230625</v>
      </c>
      <c r="B9000" s="3">
        <v>13480</v>
      </c>
      <c r="C9000" s="3" t="s">
        <v>4</v>
      </c>
      <c r="D9000" s="2" t="s">
        <v>486</v>
      </c>
      <c r="E9000" s="3">
        <v>22</v>
      </c>
      <c r="F9000" s="17">
        <v>0</v>
      </c>
      <c r="G9000" s="17">
        <v>1</v>
      </c>
      <c r="H9000" s="17">
        <v>0</v>
      </c>
      <c r="I9000" s="7">
        <v>3.9</v>
      </c>
      <c r="J9000" s="7">
        <v>20</v>
      </c>
      <c r="K9000" s="4">
        <v>1214</v>
      </c>
      <c r="L9000" s="5">
        <v>1214.0589</v>
      </c>
      <c r="M9000">
        <v>1238098</v>
      </c>
      <c r="N9000" s="33">
        <v>1</v>
      </c>
      <c r="O9000" s="50" t="e">
        <f>INDEX([1]Dados!$M$2:$N$26779,MATCH($P9000,[1]Dados!$N$2:$N$26779,),2)</f>
        <v>#N/A</v>
      </c>
      <c r="P9000">
        <v>182664</v>
      </c>
      <c r="Q9000" s="1">
        <v>37462</v>
      </c>
      <c r="R9000" s="1">
        <v>37528</v>
      </c>
      <c r="S9000" t="s">
        <v>915</v>
      </c>
    </row>
    <row r="9001" spans="1:19" x14ac:dyDescent="0.2">
      <c r="A9001" s="7">
        <v>230625</v>
      </c>
      <c r="B9001" s="3">
        <v>13480</v>
      </c>
      <c r="C9001" s="3" t="s">
        <v>4</v>
      </c>
      <c r="D9001" s="2" t="s">
        <v>486</v>
      </c>
      <c r="E9001" s="3">
        <v>22</v>
      </c>
      <c r="F9001" s="17">
        <v>0</v>
      </c>
      <c r="G9001" s="17">
        <v>1</v>
      </c>
      <c r="H9001" s="17">
        <v>0</v>
      </c>
      <c r="I9001" s="7">
        <v>3.1</v>
      </c>
      <c r="J9001" s="7">
        <v>15</v>
      </c>
      <c r="K9001" s="4">
        <v>1214</v>
      </c>
      <c r="L9001" s="5">
        <v>1214.0587</v>
      </c>
      <c r="M9001">
        <v>603246.79</v>
      </c>
      <c r="N9001" s="33">
        <v>1</v>
      </c>
      <c r="O9001" s="50" t="e">
        <f>INDEX([1]Dados!$M$2:$N$26779,MATCH($P9001,[1]Dados!$N$2:$N$26779,),2)</f>
        <v>#N/A</v>
      </c>
      <c r="P9001">
        <v>181635</v>
      </c>
      <c r="Q9001" s="1">
        <v>37462</v>
      </c>
      <c r="R9001" s="1">
        <v>37528</v>
      </c>
      <c r="S9001" t="s">
        <v>1784</v>
      </c>
    </row>
    <row r="9002" spans="1:19" x14ac:dyDescent="0.2">
      <c r="A9002" s="7">
        <v>230625</v>
      </c>
      <c r="B9002" s="3">
        <v>13480</v>
      </c>
      <c r="C9002" s="3" t="s">
        <v>4</v>
      </c>
      <c r="D9002" s="2" t="s">
        <v>486</v>
      </c>
      <c r="E9002" s="3">
        <v>22</v>
      </c>
      <c r="F9002" s="17">
        <v>0</v>
      </c>
      <c r="G9002" s="17">
        <v>1</v>
      </c>
      <c r="H9002" s="17">
        <v>0</v>
      </c>
      <c r="I9002" s="7">
        <v>4.3</v>
      </c>
      <c r="J9002" s="7">
        <v>17</v>
      </c>
      <c r="K9002" s="4">
        <v>1293</v>
      </c>
      <c r="L9002" s="5">
        <v>1293.0592999999999</v>
      </c>
      <c r="M9002">
        <v>50287.23</v>
      </c>
      <c r="N9002" s="33">
        <v>1</v>
      </c>
      <c r="O9002" s="50" t="e">
        <f>INDEX([1]Dados!$M$2:$N$26779,MATCH($P9002,[1]Dados!$N$2:$N$26779,),2)</f>
        <v>#N/A</v>
      </c>
      <c r="P9002">
        <v>181787</v>
      </c>
      <c r="Q9002" s="1">
        <v>37462</v>
      </c>
      <c r="R9002" s="1">
        <v>37528</v>
      </c>
      <c r="S9002" t="s">
        <v>886</v>
      </c>
    </row>
    <row r="9003" spans="1:19" x14ac:dyDescent="0.2">
      <c r="A9003" s="7">
        <v>230625</v>
      </c>
      <c r="B9003" s="3">
        <v>13480</v>
      </c>
      <c r="C9003" s="3" t="s">
        <v>4</v>
      </c>
      <c r="D9003" s="2" t="s">
        <v>486</v>
      </c>
      <c r="E9003" s="3">
        <v>22</v>
      </c>
      <c r="F9003" s="17">
        <v>0</v>
      </c>
      <c r="G9003" s="17">
        <v>1</v>
      </c>
      <c r="H9003" s="17">
        <v>0</v>
      </c>
      <c r="I9003" s="7">
        <v>4.4000000000000004</v>
      </c>
      <c r="J9003" s="7">
        <v>21</v>
      </c>
      <c r="K9003" s="4">
        <v>1293</v>
      </c>
      <c r="L9003" s="5">
        <v>1293.0592999999999</v>
      </c>
      <c r="M9003">
        <v>50287.23</v>
      </c>
      <c r="N9003" s="33">
        <v>1</v>
      </c>
      <c r="O9003" s="50" t="e">
        <f>INDEX([1]Dados!$M$2:$N$26779,MATCH($P9003,[1]Dados!$N$2:$N$26779,),2)</f>
        <v>#N/A</v>
      </c>
      <c r="P9003">
        <v>181787</v>
      </c>
      <c r="Q9003" s="1">
        <v>37462</v>
      </c>
      <c r="R9003" s="1">
        <v>37528</v>
      </c>
      <c r="S9003" t="s">
        <v>886</v>
      </c>
    </row>
    <row r="9004" spans="1:19" x14ac:dyDescent="0.2">
      <c r="A9004" s="7">
        <v>230625</v>
      </c>
      <c r="B9004" s="3">
        <v>13480</v>
      </c>
      <c r="C9004" s="3" t="s">
        <v>4</v>
      </c>
      <c r="D9004" s="2" t="s">
        <v>486</v>
      </c>
      <c r="E9004" s="3">
        <v>22</v>
      </c>
      <c r="F9004" s="17">
        <v>0</v>
      </c>
      <c r="G9004" s="17">
        <v>1</v>
      </c>
      <c r="H9004" s="17">
        <v>0</v>
      </c>
      <c r="I9004" s="7">
        <v>4.2</v>
      </c>
      <c r="J9004" s="7">
        <v>22</v>
      </c>
      <c r="K9004" s="4">
        <v>1293</v>
      </c>
      <c r="L9004" s="5">
        <v>1293.0592999999999</v>
      </c>
      <c r="M9004">
        <v>50287.23</v>
      </c>
      <c r="N9004" s="33">
        <v>1</v>
      </c>
      <c r="O9004" s="50" t="e">
        <f>INDEX([1]Dados!$M$2:$N$26779,MATCH($P9004,[1]Dados!$N$2:$N$26779,),2)</f>
        <v>#N/A</v>
      </c>
      <c r="P9004">
        <v>181787</v>
      </c>
      <c r="Q9004" s="1">
        <v>37462</v>
      </c>
      <c r="R9004" s="1">
        <v>37528</v>
      </c>
      <c r="S9004" t="s">
        <v>886</v>
      </c>
    </row>
    <row r="9005" spans="1:19" x14ac:dyDescent="0.2">
      <c r="A9005" s="7">
        <v>230625</v>
      </c>
      <c r="B9005" s="3">
        <v>13480</v>
      </c>
      <c r="C9005" s="3" t="s">
        <v>4</v>
      </c>
      <c r="D9005" s="2" t="s">
        <v>486</v>
      </c>
      <c r="E9005" s="3">
        <v>22</v>
      </c>
      <c r="F9005" s="17">
        <v>0</v>
      </c>
      <c r="G9005" s="17">
        <v>1</v>
      </c>
      <c r="H9005" s="17">
        <v>0</v>
      </c>
      <c r="I9005" s="7">
        <v>4.0999999999999996</v>
      </c>
      <c r="J9005" s="7">
        <v>22</v>
      </c>
      <c r="K9005" s="4">
        <v>1293</v>
      </c>
      <c r="L9005" s="5">
        <v>1293.0592999999999</v>
      </c>
      <c r="M9005">
        <v>50287.23</v>
      </c>
      <c r="N9005" s="33">
        <v>1</v>
      </c>
      <c r="O9005" s="50" t="e">
        <f>INDEX([1]Dados!$M$2:$N$26779,MATCH($P9005,[1]Dados!$N$2:$N$26779,),2)</f>
        <v>#N/A</v>
      </c>
      <c r="P9005">
        <v>181787</v>
      </c>
      <c r="Q9005" s="1">
        <v>37462</v>
      </c>
      <c r="R9005" s="1">
        <v>37528</v>
      </c>
      <c r="S9005" t="s">
        <v>886</v>
      </c>
    </row>
    <row r="9006" spans="1:19" x14ac:dyDescent="0.2">
      <c r="A9006" s="7">
        <v>231195</v>
      </c>
      <c r="B9006" s="3">
        <v>15440</v>
      </c>
      <c r="C9006" s="3" t="s">
        <v>4</v>
      </c>
      <c r="D9006" s="2" t="s">
        <v>719</v>
      </c>
      <c r="E9006" s="3">
        <v>22</v>
      </c>
      <c r="F9006" s="17">
        <v>0</v>
      </c>
      <c r="G9006" s="17">
        <v>1</v>
      </c>
      <c r="H9006" s="17">
        <v>0</v>
      </c>
      <c r="I9006" s="7">
        <v>1.1000000000000001</v>
      </c>
      <c r="J9006" s="7">
        <v>15</v>
      </c>
      <c r="K9006" s="4">
        <v>1203</v>
      </c>
      <c r="L9006" s="5">
        <v>1203.0829000000001</v>
      </c>
      <c r="M9006">
        <v>49938.57</v>
      </c>
      <c r="N9006" s="33">
        <v>1</v>
      </c>
      <c r="O9006" s="50" t="e">
        <f>INDEX([1]Dados!$M$2:$N$26779,MATCH($P9006,[1]Dados!$N$2:$N$26779,),2)</f>
        <v>#N/A</v>
      </c>
      <c r="P9006">
        <v>181696</v>
      </c>
      <c r="Q9006" s="1">
        <v>37462</v>
      </c>
      <c r="R9006" s="1">
        <v>37497</v>
      </c>
      <c r="S9006" t="s">
        <v>1779</v>
      </c>
    </row>
    <row r="9007" spans="1:19" x14ac:dyDescent="0.2">
      <c r="A9007" s="7">
        <v>231195</v>
      </c>
      <c r="B9007" s="3">
        <v>15440</v>
      </c>
      <c r="C9007" s="3" t="s">
        <v>4</v>
      </c>
      <c r="D9007" s="2" t="s">
        <v>719</v>
      </c>
      <c r="E9007" s="3">
        <v>22</v>
      </c>
      <c r="F9007" s="17">
        <v>0</v>
      </c>
      <c r="G9007" s="17">
        <v>1</v>
      </c>
      <c r="H9007" s="17">
        <v>0</v>
      </c>
      <c r="I9007" s="7">
        <v>1.2</v>
      </c>
      <c r="J9007" s="7">
        <v>20</v>
      </c>
      <c r="K9007" s="4">
        <v>1203</v>
      </c>
      <c r="L9007" s="5">
        <v>1203.0829000000001</v>
      </c>
      <c r="M9007">
        <v>49938.57</v>
      </c>
      <c r="N9007" s="33">
        <v>1</v>
      </c>
      <c r="O9007" s="50" t="e">
        <f>INDEX([1]Dados!$M$2:$N$26779,MATCH($P9007,[1]Dados!$N$2:$N$26779,),2)</f>
        <v>#N/A</v>
      </c>
      <c r="P9007">
        <v>181696</v>
      </c>
      <c r="Q9007" s="1">
        <v>37462</v>
      </c>
      <c r="R9007" s="1">
        <v>37497</v>
      </c>
      <c r="S9007" t="s">
        <v>1779</v>
      </c>
    </row>
    <row r="9008" spans="1:19" x14ac:dyDescent="0.2">
      <c r="A9008" s="7">
        <v>231195</v>
      </c>
      <c r="B9008" s="3">
        <v>15440</v>
      </c>
      <c r="C9008" s="3" t="s">
        <v>4</v>
      </c>
      <c r="D9008" s="2" t="s">
        <v>719</v>
      </c>
      <c r="E9008" s="3">
        <v>22</v>
      </c>
      <c r="F9008" s="17">
        <v>0</v>
      </c>
      <c r="G9008" s="17">
        <v>1</v>
      </c>
      <c r="H9008" s="17">
        <v>0</v>
      </c>
      <c r="I9008" s="7">
        <v>1.3</v>
      </c>
      <c r="J9008" s="7">
        <v>18</v>
      </c>
      <c r="K9008" s="4">
        <v>1203</v>
      </c>
      <c r="L9008" s="5">
        <v>1203.0829000000001</v>
      </c>
      <c r="M9008">
        <v>49938.57</v>
      </c>
      <c r="N9008" s="33">
        <v>1</v>
      </c>
      <c r="O9008" s="50" t="e">
        <f>INDEX([1]Dados!$M$2:$N$26779,MATCH($P9008,[1]Dados!$N$2:$N$26779,),2)</f>
        <v>#N/A</v>
      </c>
      <c r="P9008">
        <v>181696</v>
      </c>
      <c r="Q9008" s="1">
        <v>37462</v>
      </c>
      <c r="R9008" s="1">
        <v>37497</v>
      </c>
      <c r="S9008" t="s">
        <v>1779</v>
      </c>
    </row>
    <row r="9009" spans="1:19" x14ac:dyDescent="0.2">
      <c r="A9009" s="7">
        <v>231195</v>
      </c>
      <c r="B9009" s="3">
        <v>15440</v>
      </c>
      <c r="C9009" s="3" t="s">
        <v>4</v>
      </c>
      <c r="D9009" s="2" t="s">
        <v>719</v>
      </c>
      <c r="E9009" s="3">
        <v>22</v>
      </c>
      <c r="F9009" s="17">
        <v>0</v>
      </c>
      <c r="G9009" s="17">
        <v>1</v>
      </c>
      <c r="H9009" s="17">
        <v>0</v>
      </c>
      <c r="I9009" s="7">
        <v>2.1</v>
      </c>
      <c r="J9009" s="7">
        <v>15</v>
      </c>
      <c r="K9009" s="4">
        <v>1214</v>
      </c>
      <c r="L9009" s="5">
        <v>1214.0587</v>
      </c>
      <c r="M9009">
        <v>280741.5</v>
      </c>
      <c r="N9009" s="33">
        <v>1</v>
      </c>
      <c r="O9009" s="50" t="e">
        <f>INDEX([1]Dados!$M$2:$N$26779,MATCH($P9009,[1]Dados!$N$2:$N$26779,),2)</f>
        <v>#N/A</v>
      </c>
      <c r="P9009">
        <v>181636</v>
      </c>
      <c r="Q9009" s="1">
        <v>37462</v>
      </c>
      <c r="R9009" s="1">
        <v>37497</v>
      </c>
      <c r="S9009" t="s">
        <v>1784</v>
      </c>
    </row>
    <row r="9010" spans="1:19" x14ac:dyDescent="0.2">
      <c r="A9010" s="7">
        <v>231195</v>
      </c>
      <c r="B9010" s="3">
        <v>15440</v>
      </c>
      <c r="C9010" s="3" t="s">
        <v>4</v>
      </c>
      <c r="D9010" s="2" t="s">
        <v>719</v>
      </c>
      <c r="E9010" s="3">
        <v>22</v>
      </c>
      <c r="F9010" s="17">
        <v>0</v>
      </c>
      <c r="G9010" s="17">
        <v>1</v>
      </c>
      <c r="H9010" s="17">
        <v>0</v>
      </c>
      <c r="I9010" s="7">
        <v>2.2000000000000002</v>
      </c>
      <c r="J9010" s="7">
        <v>15</v>
      </c>
      <c r="K9010" s="4">
        <v>1214</v>
      </c>
      <c r="L9010" s="5">
        <v>1214.0587</v>
      </c>
      <c r="M9010">
        <v>280741.5</v>
      </c>
      <c r="N9010" s="33">
        <v>1</v>
      </c>
      <c r="O9010" s="50" t="e">
        <f>INDEX([1]Dados!$M$2:$N$26779,MATCH($P9010,[1]Dados!$N$2:$N$26779,),2)</f>
        <v>#N/A</v>
      </c>
      <c r="P9010">
        <v>181636</v>
      </c>
      <c r="Q9010" s="1">
        <v>37462</v>
      </c>
      <c r="R9010" s="1">
        <v>37497</v>
      </c>
      <c r="S9010" t="s">
        <v>1784</v>
      </c>
    </row>
    <row r="9011" spans="1:19" x14ac:dyDescent="0.2">
      <c r="A9011" s="7">
        <v>231195</v>
      </c>
      <c r="B9011" s="3">
        <v>15440</v>
      </c>
      <c r="C9011" s="3" t="s">
        <v>4</v>
      </c>
      <c r="D9011" s="2" t="s">
        <v>719</v>
      </c>
      <c r="E9011" s="3">
        <v>22</v>
      </c>
      <c r="F9011" s="17">
        <v>0</v>
      </c>
      <c r="G9011" s="17">
        <v>1</v>
      </c>
      <c r="H9011" s="17">
        <v>0</v>
      </c>
      <c r="I9011" s="7">
        <v>2.2999999999999998</v>
      </c>
      <c r="J9011" s="7">
        <v>9</v>
      </c>
      <c r="K9011" s="4">
        <v>1214</v>
      </c>
      <c r="L9011" s="5">
        <v>1214.0587</v>
      </c>
      <c r="M9011">
        <v>280741.5</v>
      </c>
      <c r="N9011" s="33">
        <v>1</v>
      </c>
      <c r="O9011" s="50" t="e">
        <f>INDEX([1]Dados!$M$2:$N$26779,MATCH($P9011,[1]Dados!$N$2:$N$26779,),2)</f>
        <v>#N/A</v>
      </c>
      <c r="P9011">
        <v>181636</v>
      </c>
      <c r="Q9011" s="1">
        <v>37462</v>
      </c>
      <c r="R9011" s="1">
        <v>37497</v>
      </c>
      <c r="S9011" t="s">
        <v>1784</v>
      </c>
    </row>
    <row r="9012" spans="1:19" x14ac:dyDescent="0.2">
      <c r="A9012" s="7">
        <v>231195</v>
      </c>
      <c r="B9012" s="3">
        <v>15440</v>
      </c>
      <c r="C9012" s="3" t="s">
        <v>4</v>
      </c>
      <c r="D9012" s="2" t="s">
        <v>719</v>
      </c>
      <c r="E9012" s="3">
        <v>22</v>
      </c>
      <c r="F9012" s="17">
        <v>0</v>
      </c>
      <c r="G9012" s="17">
        <v>1</v>
      </c>
      <c r="H9012" s="17">
        <v>0</v>
      </c>
      <c r="I9012" s="7">
        <v>2.4</v>
      </c>
      <c r="J9012" s="7">
        <v>8</v>
      </c>
      <c r="K9012" s="4">
        <v>1214</v>
      </c>
      <c r="L9012" s="5">
        <v>1214.0587</v>
      </c>
      <c r="M9012">
        <v>280741.5</v>
      </c>
      <c r="N9012" s="33">
        <v>1</v>
      </c>
      <c r="O9012" s="50" t="e">
        <f>INDEX([1]Dados!$M$2:$N$26779,MATCH($P9012,[1]Dados!$N$2:$N$26779,),2)</f>
        <v>#N/A</v>
      </c>
      <c r="P9012">
        <v>181636</v>
      </c>
      <c r="Q9012" s="1">
        <v>37462</v>
      </c>
      <c r="R9012" s="1">
        <v>37497</v>
      </c>
      <c r="S9012" t="s">
        <v>1784</v>
      </c>
    </row>
    <row r="9013" spans="1:19" x14ac:dyDescent="0.2">
      <c r="A9013" s="7">
        <v>231195</v>
      </c>
      <c r="B9013" s="3">
        <v>15440</v>
      </c>
      <c r="C9013" s="3" t="s">
        <v>4</v>
      </c>
      <c r="D9013" s="2" t="s">
        <v>719</v>
      </c>
      <c r="E9013" s="3">
        <v>22</v>
      </c>
      <c r="F9013" s="17">
        <v>0</v>
      </c>
      <c r="G9013" s="17">
        <v>1</v>
      </c>
      <c r="H9013" s="17">
        <v>0</v>
      </c>
      <c r="I9013" s="7">
        <v>2.12</v>
      </c>
      <c r="J9013" s="7">
        <v>14</v>
      </c>
      <c r="K9013" s="4">
        <v>1214</v>
      </c>
      <c r="L9013" s="5">
        <v>1214.0589</v>
      </c>
      <c r="M9013">
        <v>852278</v>
      </c>
      <c r="N9013" s="33">
        <v>1</v>
      </c>
      <c r="O9013" s="50" t="e">
        <f>INDEX([1]Dados!$M$2:$N$26779,MATCH($P9013,[1]Dados!$N$2:$N$26779,),2)</f>
        <v>#N/A</v>
      </c>
      <c r="P9013">
        <v>182665</v>
      </c>
      <c r="Q9013" s="1">
        <v>37462</v>
      </c>
      <c r="R9013" s="1">
        <v>37497</v>
      </c>
      <c r="S9013" t="s">
        <v>1785</v>
      </c>
    </row>
    <row r="9014" spans="1:19" x14ac:dyDescent="0.2">
      <c r="A9014" s="7">
        <v>231195</v>
      </c>
      <c r="B9014" s="3">
        <v>15440</v>
      </c>
      <c r="C9014" s="3" t="s">
        <v>4</v>
      </c>
      <c r="D9014" s="2" t="s">
        <v>719</v>
      </c>
      <c r="E9014" s="3">
        <v>22</v>
      </c>
      <c r="F9014" s="17">
        <v>0</v>
      </c>
      <c r="G9014" s="17">
        <v>1</v>
      </c>
      <c r="H9014" s="17">
        <v>0</v>
      </c>
      <c r="I9014" s="7">
        <v>2.13</v>
      </c>
      <c r="J9014" s="7">
        <v>7</v>
      </c>
      <c r="K9014" s="4">
        <v>1214</v>
      </c>
      <c r="L9014" s="5">
        <v>1214.0589</v>
      </c>
      <c r="M9014">
        <v>852278</v>
      </c>
      <c r="N9014" s="33">
        <v>1</v>
      </c>
      <c r="O9014" s="50" t="e">
        <f>INDEX([1]Dados!$M$2:$N$26779,MATCH($P9014,[1]Dados!$N$2:$N$26779,),2)</f>
        <v>#N/A</v>
      </c>
      <c r="P9014">
        <v>182665</v>
      </c>
      <c r="Q9014" s="1">
        <v>37462</v>
      </c>
      <c r="R9014" s="1">
        <v>37497</v>
      </c>
      <c r="S9014" t="s">
        <v>1785</v>
      </c>
    </row>
    <row r="9015" spans="1:19" x14ac:dyDescent="0.2">
      <c r="A9015" s="7">
        <v>231195</v>
      </c>
      <c r="B9015" s="3">
        <v>15440</v>
      </c>
      <c r="C9015" s="3" t="s">
        <v>4</v>
      </c>
      <c r="D9015" s="2" t="s">
        <v>719</v>
      </c>
      <c r="E9015" s="3">
        <v>22</v>
      </c>
      <c r="F9015" s="17">
        <v>0</v>
      </c>
      <c r="G9015" s="17">
        <v>1</v>
      </c>
      <c r="H9015" s="17">
        <v>0</v>
      </c>
      <c r="I9015" s="7">
        <v>2.14</v>
      </c>
      <c r="J9015" s="7">
        <v>19</v>
      </c>
      <c r="K9015" s="4">
        <v>1214</v>
      </c>
      <c r="L9015" s="5">
        <v>1214.0589</v>
      </c>
      <c r="M9015">
        <v>852278</v>
      </c>
      <c r="N9015" s="33">
        <v>1</v>
      </c>
      <c r="O9015" s="50" t="e">
        <f>INDEX([1]Dados!$M$2:$N$26779,MATCH($P9015,[1]Dados!$N$2:$N$26779,),2)</f>
        <v>#N/A</v>
      </c>
      <c r="P9015">
        <v>182665</v>
      </c>
      <c r="Q9015" s="1">
        <v>37462</v>
      </c>
      <c r="R9015" s="1">
        <v>37497</v>
      </c>
      <c r="S9015" t="s">
        <v>1785</v>
      </c>
    </row>
    <row r="9016" spans="1:19" x14ac:dyDescent="0.2">
      <c r="A9016" s="7">
        <v>231195</v>
      </c>
      <c r="B9016" s="3">
        <v>15440</v>
      </c>
      <c r="C9016" s="3" t="s">
        <v>4</v>
      </c>
      <c r="D9016" s="2" t="s">
        <v>719</v>
      </c>
      <c r="E9016" s="3">
        <v>22</v>
      </c>
      <c r="F9016" s="17">
        <v>0</v>
      </c>
      <c r="G9016" s="17">
        <v>1</v>
      </c>
      <c r="H9016" s="17">
        <v>0</v>
      </c>
      <c r="I9016" s="7">
        <v>2.15</v>
      </c>
      <c r="J9016" s="7">
        <v>6</v>
      </c>
      <c r="K9016" s="4">
        <v>1214</v>
      </c>
      <c r="L9016" s="5">
        <v>1214.0589</v>
      </c>
      <c r="M9016">
        <v>852278</v>
      </c>
      <c r="N9016" s="33">
        <v>1</v>
      </c>
      <c r="O9016" s="50" t="e">
        <f>INDEX([1]Dados!$M$2:$N$26779,MATCH($P9016,[1]Dados!$N$2:$N$26779,),2)</f>
        <v>#N/A</v>
      </c>
      <c r="P9016">
        <v>182665</v>
      </c>
      <c r="Q9016" s="1">
        <v>37462</v>
      </c>
      <c r="R9016" s="1">
        <v>37497</v>
      </c>
      <c r="S9016" t="s">
        <v>1785</v>
      </c>
    </row>
    <row r="9017" spans="1:19" x14ac:dyDescent="0.2">
      <c r="A9017" s="7">
        <v>231195</v>
      </c>
      <c r="B9017" s="3">
        <v>15440</v>
      </c>
      <c r="C9017" s="3" t="s">
        <v>4</v>
      </c>
      <c r="D9017" s="2" t="s">
        <v>719</v>
      </c>
      <c r="E9017" s="3">
        <v>22</v>
      </c>
      <c r="F9017" s="17">
        <v>0</v>
      </c>
      <c r="G9017" s="17">
        <v>1</v>
      </c>
      <c r="H9017" s="17">
        <v>0</v>
      </c>
      <c r="I9017" s="7">
        <v>2.16</v>
      </c>
      <c r="J9017" s="7">
        <v>7</v>
      </c>
      <c r="K9017" s="4">
        <v>1214</v>
      </c>
      <c r="L9017" s="5">
        <v>1214.0589</v>
      </c>
      <c r="M9017">
        <v>852278</v>
      </c>
      <c r="N9017" s="33">
        <v>1</v>
      </c>
      <c r="O9017" s="50" t="e">
        <f>INDEX([1]Dados!$M$2:$N$26779,MATCH($P9017,[1]Dados!$N$2:$N$26779,),2)</f>
        <v>#N/A</v>
      </c>
      <c r="P9017">
        <v>182665</v>
      </c>
      <c r="Q9017" s="1">
        <v>37462</v>
      </c>
      <c r="R9017" s="1">
        <v>37497</v>
      </c>
      <c r="S9017" t="s">
        <v>1785</v>
      </c>
    </row>
    <row r="9018" spans="1:19" x14ac:dyDescent="0.2">
      <c r="A9018" s="7">
        <v>231195</v>
      </c>
      <c r="B9018" s="3">
        <v>15440</v>
      </c>
      <c r="C9018" s="3" t="s">
        <v>4</v>
      </c>
      <c r="D9018" s="2" t="s">
        <v>719</v>
      </c>
      <c r="E9018" s="3">
        <v>22</v>
      </c>
      <c r="F9018" s="17">
        <v>0</v>
      </c>
      <c r="G9018" s="17">
        <v>1</v>
      </c>
      <c r="H9018" s="17">
        <v>0</v>
      </c>
      <c r="I9018" s="7">
        <v>2.1</v>
      </c>
      <c r="J9018" s="7">
        <v>18</v>
      </c>
      <c r="K9018" s="4">
        <v>1214</v>
      </c>
      <c r="L9018" s="5">
        <v>1214.8580999999999</v>
      </c>
      <c r="M9018">
        <v>141657.94</v>
      </c>
      <c r="N9018" s="33">
        <v>1</v>
      </c>
      <c r="O9018" s="50" t="e">
        <f>INDEX([1]Dados!$M$2:$N$26779,MATCH($P9018,[1]Dados!$N$2:$N$26779,),2)</f>
        <v>#N/A</v>
      </c>
      <c r="P9018">
        <v>181885</v>
      </c>
      <c r="Q9018" s="1">
        <v>37462</v>
      </c>
      <c r="R9018" s="1">
        <v>37497</v>
      </c>
      <c r="S9018" t="s">
        <v>1899</v>
      </c>
    </row>
    <row r="9019" spans="1:19" x14ac:dyDescent="0.2">
      <c r="A9019" s="7">
        <v>231195</v>
      </c>
      <c r="B9019" s="3">
        <v>15440</v>
      </c>
      <c r="C9019" s="3" t="s">
        <v>4</v>
      </c>
      <c r="D9019" s="2" t="s">
        <v>719</v>
      </c>
      <c r="E9019" s="3">
        <v>22</v>
      </c>
      <c r="F9019" s="17">
        <v>0</v>
      </c>
      <c r="G9019" s="17">
        <v>1</v>
      </c>
      <c r="H9019" s="17">
        <v>0</v>
      </c>
      <c r="I9019" s="7">
        <v>2.11</v>
      </c>
      <c r="J9019" s="7">
        <v>28</v>
      </c>
      <c r="K9019" s="4">
        <v>1214</v>
      </c>
      <c r="L9019" s="5">
        <v>1214.8580999999999</v>
      </c>
      <c r="M9019">
        <v>141657.94</v>
      </c>
      <c r="N9019" s="33">
        <v>1</v>
      </c>
      <c r="O9019" s="50" t="e">
        <f>INDEX([1]Dados!$M$2:$N$26779,MATCH($P9019,[1]Dados!$N$2:$N$26779,),2)</f>
        <v>#N/A</v>
      </c>
      <c r="P9019">
        <v>181885</v>
      </c>
      <c r="Q9019" s="1">
        <v>37462</v>
      </c>
      <c r="R9019" s="1">
        <v>37497</v>
      </c>
      <c r="S9019" t="s">
        <v>1899</v>
      </c>
    </row>
    <row r="9020" spans="1:19" x14ac:dyDescent="0.2">
      <c r="A9020" s="7">
        <v>231195</v>
      </c>
      <c r="B9020" s="3">
        <v>15440</v>
      </c>
      <c r="C9020" s="3" t="s">
        <v>4</v>
      </c>
      <c r="D9020" s="2" t="s">
        <v>719</v>
      </c>
      <c r="E9020" s="3">
        <v>22</v>
      </c>
      <c r="F9020" s="17">
        <v>0</v>
      </c>
      <c r="G9020" s="17">
        <v>1</v>
      </c>
      <c r="H9020" s="17">
        <v>0</v>
      </c>
      <c r="I9020" s="7">
        <v>2.5</v>
      </c>
      <c r="J9020" s="7">
        <v>20</v>
      </c>
      <c r="K9020" s="4">
        <v>1214</v>
      </c>
      <c r="L9020" s="5">
        <v>1214.8580999999999</v>
      </c>
      <c r="M9020">
        <v>141657.94</v>
      </c>
      <c r="N9020" s="33">
        <v>1</v>
      </c>
      <c r="O9020" s="50" t="e">
        <f>INDEX([1]Dados!$M$2:$N$26779,MATCH($P9020,[1]Dados!$N$2:$N$26779,),2)</f>
        <v>#N/A</v>
      </c>
      <c r="P9020">
        <v>181885</v>
      </c>
      <c r="Q9020" s="1">
        <v>37462</v>
      </c>
      <c r="R9020" s="1">
        <v>37497</v>
      </c>
      <c r="S9020" t="s">
        <v>1899</v>
      </c>
    </row>
    <row r="9021" spans="1:19" x14ac:dyDescent="0.2">
      <c r="A9021" s="7">
        <v>231195</v>
      </c>
      <c r="B9021" s="3">
        <v>15440</v>
      </c>
      <c r="C9021" s="3" t="s">
        <v>4</v>
      </c>
      <c r="D9021" s="2" t="s">
        <v>719</v>
      </c>
      <c r="E9021" s="3">
        <v>22</v>
      </c>
      <c r="F9021" s="17">
        <v>0</v>
      </c>
      <c r="G9021" s="17">
        <v>1</v>
      </c>
      <c r="H9021" s="17">
        <v>0</v>
      </c>
      <c r="I9021" s="7">
        <v>2.6</v>
      </c>
      <c r="J9021" s="7">
        <v>28</v>
      </c>
      <c r="K9021" s="4">
        <v>1214</v>
      </c>
      <c r="L9021" s="5">
        <v>1214.8580999999999</v>
      </c>
      <c r="M9021">
        <v>141657.94</v>
      </c>
      <c r="N9021" s="33">
        <v>1</v>
      </c>
      <c r="O9021" s="50" t="e">
        <f>INDEX([1]Dados!$M$2:$N$26779,MATCH($P9021,[1]Dados!$N$2:$N$26779,),2)</f>
        <v>#N/A</v>
      </c>
      <c r="P9021">
        <v>181885</v>
      </c>
      <c r="Q9021" s="1">
        <v>37462</v>
      </c>
      <c r="R9021" s="1">
        <v>37497</v>
      </c>
      <c r="S9021" t="s">
        <v>1899</v>
      </c>
    </row>
    <row r="9022" spans="1:19" x14ac:dyDescent="0.2">
      <c r="A9022" s="7">
        <v>231195</v>
      </c>
      <c r="B9022" s="3">
        <v>15440</v>
      </c>
      <c r="C9022" s="3" t="s">
        <v>4</v>
      </c>
      <c r="D9022" s="2" t="s">
        <v>719</v>
      </c>
      <c r="E9022" s="3">
        <v>22</v>
      </c>
      <c r="F9022" s="17">
        <v>0</v>
      </c>
      <c r="G9022" s="17">
        <v>1</v>
      </c>
      <c r="H9022" s="17">
        <v>0</v>
      </c>
      <c r="I9022" s="7">
        <v>2.7</v>
      </c>
      <c r="J9022" s="7">
        <v>28</v>
      </c>
      <c r="K9022" s="4">
        <v>1214</v>
      </c>
      <c r="L9022" s="5">
        <v>1214.8580999999999</v>
      </c>
      <c r="M9022">
        <v>141657.94</v>
      </c>
      <c r="N9022" s="33">
        <v>1</v>
      </c>
      <c r="O9022" s="50" t="e">
        <f>INDEX([1]Dados!$M$2:$N$26779,MATCH($P9022,[1]Dados!$N$2:$N$26779,),2)</f>
        <v>#N/A</v>
      </c>
      <c r="P9022">
        <v>181885</v>
      </c>
      <c r="Q9022" s="1">
        <v>37462</v>
      </c>
      <c r="R9022" s="1">
        <v>37497</v>
      </c>
      <c r="S9022" t="s">
        <v>1899</v>
      </c>
    </row>
    <row r="9023" spans="1:19" x14ac:dyDescent="0.2">
      <c r="A9023" s="7">
        <v>231195</v>
      </c>
      <c r="B9023" s="3">
        <v>15440</v>
      </c>
      <c r="C9023" s="3" t="s">
        <v>4</v>
      </c>
      <c r="D9023" s="2" t="s">
        <v>719</v>
      </c>
      <c r="E9023" s="3">
        <v>22</v>
      </c>
      <c r="F9023" s="17">
        <v>0</v>
      </c>
      <c r="G9023" s="17">
        <v>1</v>
      </c>
      <c r="H9023" s="17">
        <v>0</v>
      </c>
      <c r="I9023" s="7">
        <v>2.8</v>
      </c>
      <c r="J9023" s="7">
        <v>20</v>
      </c>
      <c r="K9023" s="4">
        <v>1214</v>
      </c>
      <c r="L9023" s="5">
        <v>1214.8580999999999</v>
      </c>
      <c r="M9023">
        <v>141657.94</v>
      </c>
      <c r="N9023" s="33">
        <v>1</v>
      </c>
      <c r="O9023" s="50" t="e">
        <f>INDEX([1]Dados!$M$2:$N$26779,MATCH($P9023,[1]Dados!$N$2:$N$26779,),2)</f>
        <v>#N/A</v>
      </c>
      <c r="P9023">
        <v>181885</v>
      </c>
      <c r="Q9023" s="1">
        <v>37462</v>
      </c>
      <c r="R9023" s="1">
        <v>37497</v>
      </c>
      <c r="S9023" t="s">
        <v>1899</v>
      </c>
    </row>
    <row r="9024" spans="1:19" x14ac:dyDescent="0.2">
      <c r="A9024" s="7">
        <v>231195</v>
      </c>
      <c r="B9024" s="3">
        <v>15440</v>
      </c>
      <c r="C9024" s="3" t="s">
        <v>4</v>
      </c>
      <c r="D9024" s="2" t="s">
        <v>719</v>
      </c>
      <c r="E9024" s="3">
        <v>22</v>
      </c>
      <c r="F9024" s="17">
        <v>0</v>
      </c>
      <c r="G9024" s="17">
        <v>1</v>
      </c>
      <c r="H9024" s="17">
        <v>0</v>
      </c>
      <c r="I9024" s="7">
        <v>2.9</v>
      </c>
      <c r="J9024" s="7">
        <v>24</v>
      </c>
      <c r="K9024" s="4">
        <v>1214</v>
      </c>
      <c r="L9024" s="5">
        <v>1214.8580999999999</v>
      </c>
      <c r="M9024">
        <v>141657.94</v>
      </c>
      <c r="N9024" s="33">
        <v>1</v>
      </c>
      <c r="O9024" s="50" t="e">
        <f>INDEX([1]Dados!$M$2:$N$26779,MATCH($P9024,[1]Dados!$N$2:$N$26779,),2)</f>
        <v>#N/A</v>
      </c>
      <c r="P9024">
        <v>181885</v>
      </c>
      <c r="Q9024" s="1">
        <v>37462</v>
      </c>
      <c r="R9024" s="1">
        <v>37497</v>
      </c>
      <c r="S9024" t="s">
        <v>1899</v>
      </c>
    </row>
    <row r="9025" spans="1:19" x14ac:dyDescent="0.2">
      <c r="A9025" s="7">
        <v>231195</v>
      </c>
      <c r="B9025" s="3">
        <v>15440</v>
      </c>
      <c r="C9025" s="3" t="s">
        <v>4</v>
      </c>
      <c r="D9025" s="2" t="s">
        <v>719</v>
      </c>
      <c r="E9025" s="3">
        <v>22</v>
      </c>
      <c r="F9025" s="17">
        <v>0</v>
      </c>
      <c r="G9025" s="17">
        <v>1</v>
      </c>
      <c r="H9025" s="17">
        <v>0</v>
      </c>
      <c r="I9025" s="7">
        <v>3.1</v>
      </c>
      <c r="J9025" s="7">
        <v>21</v>
      </c>
      <c r="K9025" s="4">
        <v>1293</v>
      </c>
      <c r="L9025" s="5">
        <v>1293.0592999999999</v>
      </c>
      <c r="M9025">
        <v>182092</v>
      </c>
      <c r="N9025" s="33">
        <v>1</v>
      </c>
      <c r="O9025" s="50" t="e">
        <f>INDEX([1]Dados!$M$2:$N$26779,MATCH($P9025,[1]Dados!$N$2:$N$26779,),2)</f>
        <v>#N/A</v>
      </c>
      <c r="P9025">
        <v>182092</v>
      </c>
      <c r="Q9025" s="1">
        <v>37462</v>
      </c>
      <c r="R9025" s="1">
        <v>37497</v>
      </c>
      <c r="S9025" t="s">
        <v>1551</v>
      </c>
    </row>
    <row r="9026" spans="1:19" x14ac:dyDescent="0.2">
      <c r="A9026" s="7">
        <v>231195</v>
      </c>
      <c r="B9026" s="3">
        <v>15440</v>
      </c>
      <c r="C9026" s="3" t="s">
        <v>4</v>
      </c>
      <c r="D9026" s="2" t="s">
        <v>719</v>
      </c>
      <c r="E9026" s="3">
        <v>22</v>
      </c>
      <c r="F9026" s="17">
        <v>0</v>
      </c>
      <c r="G9026" s="17">
        <v>1</v>
      </c>
      <c r="H9026" s="17">
        <v>0</v>
      </c>
      <c r="I9026" s="7">
        <v>3.2</v>
      </c>
      <c r="J9026" s="7">
        <v>22</v>
      </c>
      <c r="K9026" s="4">
        <v>1293</v>
      </c>
      <c r="L9026" s="5">
        <v>1293.0592999999999</v>
      </c>
      <c r="M9026">
        <v>182092</v>
      </c>
      <c r="N9026" s="33">
        <v>1</v>
      </c>
      <c r="O9026" s="50" t="e">
        <f>INDEX([1]Dados!$M$2:$N$26779,MATCH($P9026,[1]Dados!$N$2:$N$26779,),2)</f>
        <v>#N/A</v>
      </c>
      <c r="P9026">
        <v>182092</v>
      </c>
      <c r="Q9026" s="1">
        <v>37462</v>
      </c>
      <c r="R9026" s="1">
        <v>37497</v>
      </c>
      <c r="S9026" t="s">
        <v>1551</v>
      </c>
    </row>
    <row r="9027" spans="1:19" x14ac:dyDescent="0.2">
      <c r="A9027" s="7">
        <v>231195</v>
      </c>
      <c r="B9027" s="3">
        <v>15440</v>
      </c>
      <c r="C9027" s="3" t="s">
        <v>4</v>
      </c>
      <c r="D9027" s="2" t="s">
        <v>719</v>
      </c>
      <c r="E9027" s="3">
        <v>22</v>
      </c>
      <c r="F9027" s="17">
        <v>0</v>
      </c>
      <c r="G9027" s="17">
        <v>1</v>
      </c>
      <c r="H9027" s="17">
        <v>0</v>
      </c>
      <c r="I9027" s="7">
        <v>3.3</v>
      </c>
      <c r="J9027" s="7">
        <v>21</v>
      </c>
      <c r="K9027" s="4">
        <v>1293</v>
      </c>
      <c r="L9027" s="5">
        <v>1293.0592999999999</v>
      </c>
      <c r="M9027">
        <v>182092</v>
      </c>
      <c r="N9027" s="33">
        <v>1</v>
      </c>
      <c r="O9027" s="50" t="e">
        <f>INDEX([1]Dados!$M$2:$N$26779,MATCH($P9027,[1]Dados!$N$2:$N$26779,),2)</f>
        <v>#N/A</v>
      </c>
      <c r="P9027">
        <v>182092</v>
      </c>
      <c r="Q9027" s="1">
        <v>37462</v>
      </c>
      <c r="R9027" s="1">
        <v>37497</v>
      </c>
      <c r="S9027" t="s">
        <v>1551</v>
      </c>
    </row>
    <row r="9028" spans="1:19" x14ac:dyDescent="0.2">
      <c r="A9028" s="7">
        <v>231195</v>
      </c>
      <c r="B9028" s="3">
        <v>15440</v>
      </c>
      <c r="C9028" s="3" t="s">
        <v>4</v>
      </c>
      <c r="D9028" s="2" t="s">
        <v>719</v>
      </c>
      <c r="E9028" s="3">
        <v>22</v>
      </c>
      <c r="F9028" s="17">
        <v>0</v>
      </c>
      <c r="G9028" s="17">
        <v>1</v>
      </c>
      <c r="H9028" s="17">
        <v>0</v>
      </c>
      <c r="I9028" s="7">
        <v>3.4</v>
      </c>
      <c r="J9028" s="7">
        <v>22</v>
      </c>
      <c r="K9028" s="4">
        <v>1293</v>
      </c>
      <c r="L9028" s="5">
        <v>1293.0592999999999</v>
      </c>
      <c r="M9028">
        <v>182092</v>
      </c>
      <c r="N9028" s="33">
        <v>1</v>
      </c>
      <c r="O9028" s="50" t="e">
        <f>INDEX([1]Dados!$M$2:$N$26779,MATCH($P9028,[1]Dados!$N$2:$N$26779,),2)</f>
        <v>#N/A</v>
      </c>
      <c r="P9028">
        <v>182092</v>
      </c>
      <c r="Q9028" s="1">
        <v>37462</v>
      </c>
      <c r="R9028" s="1">
        <v>37497</v>
      </c>
      <c r="S9028" t="s">
        <v>1551</v>
      </c>
    </row>
    <row r="9029" spans="1:19" x14ac:dyDescent="0.2">
      <c r="A9029" s="7">
        <v>320160</v>
      </c>
      <c r="B9029" s="3">
        <v>56316</v>
      </c>
      <c r="C9029" s="3" t="s">
        <v>35</v>
      </c>
      <c r="D9029" s="2" t="s">
        <v>372</v>
      </c>
      <c r="E9029" s="3">
        <v>22</v>
      </c>
      <c r="F9029" s="17">
        <v>0</v>
      </c>
      <c r="G9029" s="17">
        <v>1</v>
      </c>
      <c r="H9029" s="17">
        <v>0</v>
      </c>
      <c r="I9029" s="7" t="s">
        <v>3</v>
      </c>
      <c r="J9029" s="7">
        <v>0</v>
      </c>
      <c r="K9029" s="4">
        <v>122</v>
      </c>
      <c r="L9029" s="5">
        <v>122.3861</v>
      </c>
      <c r="M9029">
        <v>64350.95</v>
      </c>
      <c r="N9029" s="33">
        <v>1</v>
      </c>
      <c r="O9029" s="50" t="e">
        <f>INDEX([1]Dados!$M$2:$N$26779,MATCH($P9029,[1]Dados!$N$2:$N$26779,),2)</f>
        <v>#N/A</v>
      </c>
      <c r="P9029">
        <v>182919</v>
      </c>
      <c r="Q9029" s="1">
        <v>37460</v>
      </c>
      <c r="R9029" s="1">
        <v>37533</v>
      </c>
      <c r="S9029" t="s">
        <v>2134</v>
      </c>
    </row>
    <row r="9030" spans="1:19" x14ac:dyDescent="0.2">
      <c r="A9030" s="7">
        <v>320160</v>
      </c>
      <c r="B9030" s="3">
        <v>56316</v>
      </c>
      <c r="C9030" s="3" t="s">
        <v>35</v>
      </c>
      <c r="D9030" s="2" t="s">
        <v>372</v>
      </c>
      <c r="E9030" s="3">
        <v>22</v>
      </c>
      <c r="F9030" s="17">
        <v>0</v>
      </c>
      <c r="G9030" s="17">
        <v>1</v>
      </c>
      <c r="H9030" s="17">
        <v>0</v>
      </c>
      <c r="I9030" s="7" t="s">
        <v>3</v>
      </c>
      <c r="J9030" s="7">
        <v>0</v>
      </c>
      <c r="K9030" s="4">
        <v>122</v>
      </c>
      <c r="L9030" s="5">
        <v>122.76519999999999</v>
      </c>
      <c r="M9030">
        <v>150739</v>
      </c>
      <c r="N9030" s="33">
        <v>1</v>
      </c>
      <c r="O9030" s="50" t="e">
        <f>INDEX([1]Dados!$M$2:$N$26779,MATCH($P9030,[1]Dados!$N$2:$N$26779,),2)</f>
        <v>#N/A</v>
      </c>
      <c r="P9030">
        <v>182993</v>
      </c>
      <c r="Q9030" s="1">
        <v>37460</v>
      </c>
      <c r="R9030" s="1">
        <v>37533</v>
      </c>
      <c r="S9030" t="s">
        <v>2134</v>
      </c>
    </row>
    <row r="9031" spans="1:19" x14ac:dyDescent="0.2">
      <c r="A9031" s="7">
        <v>320160</v>
      </c>
      <c r="B9031" s="3">
        <v>56316</v>
      </c>
      <c r="C9031" s="3" t="s">
        <v>35</v>
      </c>
      <c r="D9031" s="2" t="s">
        <v>372</v>
      </c>
      <c r="E9031" s="3">
        <v>22</v>
      </c>
      <c r="F9031" s="17">
        <v>0</v>
      </c>
      <c r="G9031" s="17">
        <v>1</v>
      </c>
      <c r="H9031" s="17">
        <v>0</v>
      </c>
      <c r="I9031" s="7" t="s">
        <v>3</v>
      </c>
      <c r="J9031" s="7">
        <v>0</v>
      </c>
      <c r="K9031" s="4">
        <v>122</v>
      </c>
      <c r="L9031" s="5">
        <v>122.7654</v>
      </c>
      <c r="M9031">
        <v>124776</v>
      </c>
      <c r="N9031" s="33">
        <v>1</v>
      </c>
      <c r="O9031" s="50" t="e">
        <f>INDEX([1]Dados!$M$2:$N$26779,MATCH($P9031,[1]Dados!$N$2:$N$26779,),2)</f>
        <v>#N/A</v>
      </c>
      <c r="P9031">
        <v>182965</v>
      </c>
      <c r="Q9031" s="1">
        <v>37460</v>
      </c>
      <c r="R9031" s="1">
        <v>37533</v>
      </c>
      <c r="S9031" t="s">
        <v>2134</v>
      </c>
    </row>
    <row r="9032" spans="1:19" x14ac:dyDescent="0.2">
      <c r="A9032" s="7">
        <v>320160</v>
      </c>
      <c r="B9032" s="3">
        <v>56316</v>
      </c>
      <c r="C9032" s="3" t="s">
        <v>35</v>
      </c>
      <c r="D9032" s="2" t="s">
        <v>372</v>
      </c>
      <c r="E9032" s="3">
        <v>22</v>
      </c>
      <c r="F9032" s="17">
        <v>0</v>
      </c>
      <c r="G9032" s="17">
        <v>1</v>
      </c>
      <c r="H9032" s="17">
        <v>0</v>
      </c>
      <c r="I9032" s="7" t="s">
        <v>3</v>
      </c>
      <c r="J9032" s="7">
        <v>0</v>
      </c>
      <c r="K9032" s="4">
        <v>122</v>
      </c>
      <c r="L9032" s="5">
        <v>122.7654</v>
      </c>
      <c r="M9032">
        <v>253965</v>
      </c>
      <c r="N9032" s="33">
        <v>1</v>
      </c>
      <c r="O9032" s="50" t="e">
        <f>INDEX([1]Dados!$M$2:$N$26779,MATCH($P9032,[1]Dados!$N$2:$N$26779,),2)</f>
        <v>#N/A</v>
      </c>
      <c r="P9032">
        <v>182987</v>
      </c>
      <c r="Q9032" s="1">
        <v>37460</v>
      </c>
      <c r="R9032" s="1">
        <v>37533</v>
      </c>
      <c r="S9032" t="s">
        <v>2134</v>
      </c>
    </row>
    <row r="9033" spans="1:19" x14ac:dyDescent="0.2">
      <c r="A9033" s="7">
        <v>320160</v>
      </c>
      <c r="B9033" s="3">
        <v>56316</v>
      </c>
      <c r="C9033" s="3" t="s">
        <v>35</v>
      </c>
      <c r="D9033" s="2" t="s">
        <v>372</v>
      </c>
      <c r="E9033" s="3">
        <v>22</v>
      </c>
      <c r="F9033" s="17">
        <v>0</v>
      </c>
      <c r="G9033" s="17">
        <v>1</v>
      </c>
      <c r="H9033" s="17">
        <v>0</v>
      </c>
      <c r="I9033" s="7" t="s">
        <v>3</v>
      </c>
      <c r="J9033" s="7">
        <v>0</v>
      </c>
      <c r="K9033" s="4">
        <v>122</v>
      </c>
      <c r="L9033" s="5">
        <v>122.7654</v>
      </c>
      <c r="M9033">
        <v>124776</v>
      </c>
      <c r="N9033" s="33">
        <v>1</v>
      </c>
      <c r="O9033" s="50" t="e">
        <f>INDEX([1]Dados!$M$2:$N$26779,MATCH($P9033,[1]Dados!$N$2:$N$26779,),2)</f>
        <v>#N/A</v>
      </c>
      <c r="P9033">
        <v>182994</v>
      </c>
      <c r="Q9033" s="1">
        <v>37460</v>
      </c>
      <c r="R9033" s="1">
        <v>37533</v>
      </c>
      <c r="S9033" t="s">
        <v>2134</v>
      </c>
    </row>
    <row r="9034" spans="1:19" x14ac:dyDescent="0.2">
      <c r="A9034" s="7">
        <v>320160</v>
      </c>
      <c r="B9034" s="3">
        <v>56316</v>
      </c>
      <c r="C9034" s="3" t="s">
        <v>35</v>
      </c>
      <c r="D9034" s="2" t="s">
        <v>372</v>
      </c>
      <c r="E9034" s="3">
        <v>22</v>
      </c>
      <c r="F9034" s="17">
        <v>0</v>
      </c>
      <c r="G9034" s="17">
        <v>1</v>
      </c>
      <c r="H9034" s="17">
        <v>0</v>
      </c>
      <c r="I9034" s="7">
        <v>1.1000000000000001</v>
      </c>
      <c r="J9034" s="7">
        <v>15</v>
      </c>
      <c r="K9034" s="4">
        <v>122</v>
      </c>
      <c r="L9034" s="5">
        <v>122.7654</v>
      </c>
      <c r="M9034">
        <v>259184</v>
      </c>
      <c r="N9034" s="33">
        <v>1</v>
      </c>
      <c r="O9034" s="50" t="e">
        <f>INDEX([1]Dados!$M$2:$N$26779,MATCH($P9034,[1]Dados!$N$2:$N$26779,),2)</f>
        <v>#N/A</v>
      </c>
      <c r="P9034">
        <v>182990</v>
      </c>
      <c r="Q9034" s="1">
        <v>37460</v>
      </c>
      <c r="R9034" s="1">
        <v>37533</v>
      </c>
      <c r="S9034" t="s">
        <v>1874</v>
      </c>
    </row>
    <row r="9035" spans="1:19" x14ac:dyDescent="0.2">
      <c r="A9035" s="7">
        <v>320160</v>
      </c>
      <c r="B9035" s="3">
        <v>56316</v>
      </c>
      <c r="C9035" s="3" t="s">
        <v>35</v>
      </c>
      <c r="D9035" s="2" t="s">
        <v>372</v>
      </c>
      <c r="E9035" s="3">
        <v>22</v>
      </c>
      <c r="F9035" s="17">
        <v>0</v>
      </c>
      <c r="G9035" s="17">
        <v>1</v>
      </c>
      <c r="H9035" s="17">
        <v>0</v>
      </c>
      <c r="I9035" s="7">
        <v>2.1</v>
      </c>
      <c r="J9035" s="7">
        <v>17</v>
      </c>
      <c r="K9035" s="4">
        <v>1203</v>
      </c>
      <c r="L9035" s="5">
        <v>1203.0829000000001</v>
      </c>
      <c r="M9035">
        <v>128150.62</v>
      </c>
      <c r="N9035" s="33">
        <v>1</v>
      </c>
      <c r="O9035" s="50" t="e">
        <f>INDEX([1]Dados!$M$2:$N$26779,MATCH($P9035,[1]Dados!$N$2:$N$26779,),2)</f>
        <v>#N/A</v>
      </c>
      <c r="P9035">
        <v>181697</v>
      </c>
      <c r="Q9035" s="1">
        <v>37460</v>
      </c>
      <c r="R9035" s="1">
        <v>37533</v>
      </c>
      <c r="S9035" t="s">
        <v>1779</v>
      </c>
    </row>
    <row r="9036" spans="1:19" x14ac:dyDescent="0.2">
      <c r="A9036" s="7">
        <v>320160</v>
      </c>
      <c r="B9036" s="3">
        <v>56316</v>
      </c>
      <c r="C9036" s="3" t="s">
        <v>35</v>
      </c>
      <c r="D9036" s="2" t="s">
        <v>372</v>
      </c>
      <c r="E9036" s="3">
        <v>22</v>
      </c>
      <c r="F9036" s="17">
        <v>0</v>
      </c>
      <c r="G9036" s="17">
        <v>1</v>
      </c>
      <c r="H9036" s="17">
        <v>0</v>
      </c>
      <c r="I9036" s="7">
        <v>3.1</v>
      </c>
      <c r="J9036" s="7">
        <v>1</v>
      </c>
      <c r="K9036" s="4">
        <v>1214</v>
      </c>
      <c r="L9036" s="5">
        <v>1214.0587</v>
      </c>
      <c r="M9036">
        <v>547062.75</v>
      </c>
      <c r="N9036" s="33">
        <v>1</v>
      </c>
      <c r="O9036" s="50" t="e">
        <f>INDEX([1]Dados!$M$2:$N$26779,MATCH($P9036,[1]Dados!$N$2:$N$26779,),2)</f>
        <v>#N/A</v>
      </c>
      <c r="P9036">
        <v>181637</v>
      </c>
      <c r="Q9036" s="1">
        <v>37460</v>
      </c>
      <c r="R9036" s="1">
        <v>37533</v>
      </c>
      <c r="S9036" t="s">
        <v>1784</v>
      </c>
    </row>
    <row r="9037" spans="1:19" x14ac:dyDescent="0.2">
      <c r="A9037" s="7">
        <v>320160</v>
      </c>
      <c r="B9037" s="3">
        <v>56316</v>
      </c>
      <c r="C9037" s="3" t="s">
        <v>35</v>
      </c>
      <c r="D9037" s="2" t="s">
        <v>372</v>
      </c>
      <c r="E9037" s="3">
        <v>22</v>
      </c>
      <c r="F9037" s="17">
        <v>0</v>
      </c>
      <c r="G9037" s="17">
        <v>1</v>
      </c>
      <c r="H9037" s="17">
        <v>0</v>
      </c>
      <c r="I9037" s="7">
        <v>3.2</v>
      </c>
      <c r="J9037" s="7">
        <v>28</v>
      </c>
      <c r="K9037" s="4">
        <v>1214</v>
      </c>
      <c r="L9037" s="5">
        <v>1214.0589</v>
      </c>
      <c r="M9037">
        <v>1524280</v>
      </c>
      <c r="N9037" s="33">
        <v>1</v>
      </c>
      <c r="O9037" s="50" t="e">
        <f>INDEX([1]Dados!$M$2:$N$26779,MATCH($P9037,[1]Dados!$N$2:$N$26779,),2)</f>
        <v>#N/A</v>
      </c>
      <c r="P9037">
        <v>182666</v>
      </c>
      <c r="Q9037" s="1">
        <v>37460</v>
      </c>
      <c r="R9037" s="1">
        <v>37533</v>
      </c>
      <c r="S9037" t="s">
        <v>1785</v>
      </c>
    </row>
    <row r="9038" spans="1:19" x14ac:dyDescent="0.2">
      <c r="A9038" s="7">
        <v>320160</v>
      </c>
      <c r="B9038" s="3">
        <v>56316</v>
      </c>
      <c r="C9038" s="3" t="s">
        <v>35</v>
      </c>
      <c r="D9038" s="2" t="s">
        <v>372</v>
      </c>
      <c r="E9038" s="3">
        <v>22</v>
      </c>
      <c r="F9038" s="17">
        <v>0</v>
      </c>
      <c r="G9038" s="17">
        <v>1</v>
      </c>
      <c r="H9038" s="17">
        <v>0</v>
      </c>
      <c r="I9038" s="7">
        <v>3.3</v>
      </c>
      <c r="J9038" s="7">
        <v>32</v>
      </c>
      <c r="K9038" s="4">
        <v>1214</v>
      </c>
      <c r="L9038" s="5">
        <v>1214.0589</v>
      </c>
      <c r="M9038">
        <v>1524280</v>
      </c>
      <c r="N9038" s="33">
        <v>1</v>
      </c>
      <c r="O9038" s="50" t="e">
        <f>INDEX([1]Dados!$M$2:$N$26779,MATCH($P9038,[1]Dados!$N$2:$N$26779,),2)</f>
        <v>#N/A</v>
      </c>
      <c r="P9038">
        <v>182666</v>
      </c>
      <c r="Q9038" s="1">
        <v>37460</v>
      </c>
      <c r="R9038" s="1">
        <v>37533</v>
      </c>
      <c r="S9038" t="s">
        <v>1785</v>
      </c>
    </row>
    <row r="9039" spans="1:19" x14ac:dyDescent="0.2">
      <c r="A9039" s="7">
        <v>320160</v>
      </c>
      <c r="B9039" s="3">
        <v>56316</v>
      </c>
      <c r="C9039" s="3" t="s">
        <v>35</v>
      </c>
      <c r="D9039" s="2" t="s">
        <v>372</v>
      </c>
      <c r="E9039" s="3">
        <v>22</v>
      </c>
      <c r="F9039" s="17">
        <v>0</v>
      </c>
      <c r="G9039" s="17">
        <v>1</v>
      </c>
      <c r="H9039" s="17">
        <v>0</v>
      </c>
      <c r="I9039" s="7">
        <v>3.4</v>
      </c>
      <c r="J9039" s="7">
        <v>28</v>
      </c>
      <c r="K9039" s="4">
        <v>1214</v>
      </c>
      <c r="L9039" s="5">
        <v>1214.0589</v>
      </c>
      <c r="M9039">
        <v>1524280</v>
      </c>
      <c r="N9039" s="33">
        <v>1</v>
      </c>
      <c r="O9039" s="50" t="e">
        <f>INDEX([1]Dados!$M$2:$N$26779,MATCH($P9039,[1]Dados!$N$2:$N$26779,),2)</f>
        <v>#N/A</v>
      </c>
      <c r="P9039">
        <v>182666</v>
      </c>
      <c r="Q9039" s="1">
        <v>37460</v>
      </c>
      <c r="R9039" s="1">
        <v>37533</v>
      </c>
      <c r="S9039" t="s">
        <v>1785</v>
      </c>
    </row>
    <row r="9040" spans="1:19" x14ac:dyDescent="0.2">
      <c r="A9040" s="7">
        <v>320160</v>
      </c>
      <c r="B9040" s="3">
        <v>56316</v>
      </c>
      <c r="C9040" s="3" t="s">
        <v>35</v>
      </c>
      <c r="D9040" s="2" t="s">
        <v>372</v>
      </c>
      <c r="E9040" s="3">
        <v>22</v>
      </c>
      <c r="F9040" s="17">
        <v>0</v>
      </c>
      <c r="G9040" s="17">
        <v>1</v>
      </c>
      <c r="H9040" s="17">
        <v>0</v>
      </c>
      <c r="I9040" s="7">
        <v>3.5</v>
      </c>
      <c r="J9040" s="7">
        <v>9</v>
      </c>
      <c r="K9040" s="4">
        <v>1214</v>
      </c>
      <c r="L9040" s="5">
        <v>1214.8580999999999</v>
      </c>
      <c r="M9040">
        <v>96000</v>
      </c>
      <c r="N9040" s="33">
        <v>1</v>
      </c>
      <c r="O9040" s="50" t="e">
        <f>INDEX([1]Dados!$M$2:$N$26779,MATCH($P9040,[1]Dados!$N$2:$N$26779,),2)</f>
        <v>#N/A</v>
      </c>
      <c r="P9040">
        <v>181886</v>
      </c>
      <c r="Q9040" s="1">
        <v>37460</v>
      </c>
      <c r="R9040" s="1">
        <v>37533</v>
      </c>
      <c r="S9040" t="s">
        <v>1873</v>
      </c>
    </row>
    <row r="9041" spans="1:19" x14ac:dyDescent="0.2">
      <c r="A9041" s="7">
        <v>320160</v>
      </c>
      <c r="B9041" s="3">
        <v>56316</v>
      </c>
      <c r="C9041" s="3" t="s">
        <v>35</v>
      </c>
      <c r="D9041" s="2" t="s">
        <v>372</v>
      </c>
      <c r="E9041" s="3">
        <v>22</v>
      </c>
      <c r="F9041" s="17">
        <v>0</v>
      </c>
      <c r="G9041" s="17">
        <v>1</v>
      </c>
      <c r="H9041" s="17">
        <v>0</v>
      </c>
      <c r="I9041" s="7">
        <v>3.6</v>
      </c>
      <c r="J9041" s="7">
        <v>9</v>
      </c>
      <c r="K9041" s="4">
        <v>1214</v>
      </c>
      <c r="L9041" s="5">
        <v>1214.8580999999999</v>
      </c>
      <c r="M9041">
        <v>99864.98</v>
      </c>
      <c r="N9041" s="33">
        <v>1</v>
      </c>
      <c r="O9041" s="50" t="e">
        <f>INDEX([1]Dados!$M$2:$N$26779,MATCH($P9041,[1]Dados!$N$2:$N$26779,),2)</f>
        <v>#N/A</v>
      </c>
      <c r="P9041">
        <v>181887</v>
      </c>
      <c r="Q9041" s="1">
        <v>37460</v>
      </c>
      <c r="R9041" s="1">
        <v>37533</v>
      </c>
      <c r="S9041" t="s">
        <v>1817</v>
      </c>
    </row>
    <row r="9042" spans="1:19" x14ac:dyDescent="0.2">
      <c r="A9042" s="7">
        <v>320160</v>
      </c>
      <c r="B9042" s="3">
        <v>56316</v>
      </c>
      <c r="C9042" s="3" t="s">
        <v>35</v>
      </c>
      <c r="D9042" s="2" t="s">
        <v>372</v>
      </c>
      <c r="E9042" s="3">
        <v>22</v>
      </c>
      <c r="F9042" s="17">
        <v>0</v>
      </c>
      <c r="G9042" s="17">
        <v>1</v>
      </c>
      <c r="H9042" s="17">
        <v>0</v>
      </c>
      <c r="I9042" s="7">
        <v>3.7</v>
      </c>
      <c r="J9042" s="7">
        <v>5</v>
      </c>
      <c r="K9042" s="4">
        <v>1214</v>
      </c>
      <c r="L9042" s="5">
        <v>1214.8580999999999</v>
      </c>
      <c r="M9042">
        <v>99864.98</v>
      </c>
      <c r="N9042" s="33">
        <v>1</v>
      </c>
      <c r="O9042" s="50" t="e">
        <f>INDEX([1]Dados!$M$2:$N$26779,MATCH($P9042,[1]Dados!$N$2:$N$26779,),2)</f>
        <v>#N/A</v>
      </c>
      <c r="P9042">
        <v>181887</v>
      </c>
      <c r="Q9042" s="1">
        <v>37460</v>
      </c>
      <c r="R9042" s="1">
        <v>37533</v>
      </c>
      <c r="S9042" t="s">
        <v>1817</v>
      </c>
    </row>
    <row r="9043" spans="1:19" x14ac:dyDescent="0.2">
      <c r="A9043" s="7">
        <v>320160</v>
      </c>
      <c r="B9043" s="3">
        <v>56316</v>
      </c>
      <c r="C9043" s="3" t="s">
        <v>35</v>
      </c>
      <c r="D9043" s="2" t="s">
        <v>372</v>
      </c>
      <c r="E9043" s="3">
        <v>22</v>
      </c>
      <c r="F9043" s="17">
        <v>0</v>
      </c>
      <c r="G9043" s="17">
        <v>1</v>
      </c>
      <c r="H9043" s="17">
        <v>0</v>
      </c>
      <c r="I9043" s="7">
        <v>3.8</v>
      </c>
      <c r="J9043" s="7">
        <v>25</v>
      </c>
      <c r="K9043" s="4">
        <v>1214</v>
      </c>
      <c r="L9043" s="5">
        <v>1214.8580999999999</v>
      </c>
      <c r="M9043">
        <v>99864.98</v>
      </c>
      <c r="N9043" s="33">
        <v>1</v>
      </c>
      <c r="O9043" s="50" t="e">
        <f>INDEX([1]Dados!$M$2:$N$26779,MATCH($P9043,[1]Dados!$N$2:$N$26779,),2)</f>
        <v>#N/A</v>
      </c>
      <c r="P9043">
        <v>181887</v>
      </c>
      <c r="Q9043" s="1">
        <v>37460</v>
      </c>
      <c r="R9043" s="1">
        <v>37533</v>
      </c>
      <c r="S9043" t="s">
        <v>1817</v>
      </c>
    </row>
    <row r="9044" spans="1:19" x14ac:dyDescent="0.2">
      <c r="A9044" s="7">
        <v>320160</v>
      </c>
      <c r="B9044" s="3">
        <v>56316</v>
      </c>
      <c r="C9044" s="3" t="s">
        <v>35</v>
      </c>
      <c r="D9044" s="2" t="s">
        <v>372</v>
      </c>
      <c r="E9044" s="3">
        <v>22</v>
      </c>
      <c r="F9044" s="17">
        <v>0</v>
      </c>
      <c r="G9044" s="17">
        <v>1</v>
      </c>
      <c r="H9044" s="17">
        <v>0</v>
      </c>
      <c r="I9044" s="7">
        <v>3.9</v>
      </c>
      <c r="J9044" s="7">
        <v>5</v>
      </c>
      <c r="K9044" s="4">
        <v>1214</v>
      </c>
      <c r="L9044" s="5">
        <v>1214.8580999999999</v>
      </c>
      <c r="M9044">
        <v>99864.98</v>
      </c>
      <c r="N9044" s="33">
        <v>1</v>
      </c>
      <c r="O9044" s="50" t="e">
        <f>INDEX([1]Dados!$M$2:$N$26779,MATCH($P9044,[1]Dados!$N$2:$N$26779,),2)</f>
        <v>#N/A</v>
      </c>
      <c r="P9044">
        <v>181887</v>
      </c>
      <c r="Q9044" s="1">
        <v>37460</v>
      </c>
      <c r="R9044" s="1">
        <v>37533</v>
      </c>
      <c r="S9044" t="s">
        <v>1817</v>
      </c>
    </row>
    <row r="9045" spans="1:19" x14ac:dyDescent="0.2">
      <c r="A9045" s="7">
        <v>320160</v>
      </c>
      <c r="B9045" s="3">
        <v>56316</v>
      </c>
      <c r="C9045" s="3" t="s">
        <v>35</v>
      </c>
      <c r="D9045" s="2" t="s">
        <v>372</v>
      </c>
      <c r="E9045" s="3">
        <v>22</v>
      </c>
      <c r="F9045" s="17">
        <v>0</v>
      </c>
      <c r="G9045" s="17">
        <v>1</v>
      </c>
      <c r="H9045" s="17">
        <v>0</v>
      </c>
      <c r="I9045" s="7">
        <v>4.0999999999999996</v>
      </c>
      <c r="J9045" s="7">
        <v>21</v>
      </c>
      <c r="K9045" s="4">
        <v>1220</v>
      </c>
      <c r="L9045" s="5">
        <v>1220.0906</v>
      </c>
      <c r="M9045">
        <v>607597</v>
      </c>
      <c r="N9045" s="33">
        <v>1</v>
      </c>
      <c r="O9045" s="50" t="e">
        <f>INDEX([1]Dados!$M$2:$N$26779,MATCH($P9045,[1]Dados!$N$2:$N$26779,),2)</f>
        <v>#N/A</v>
      </c>
      <c r="P9045">
        <v>181811</v>
      </c>
      <c r="Q9045" s="1">
        <v>37460</v>
      </c>
      <c r="R9045" s="1">
        <v>37533</v>
      </c>
      <c r="S9045" t="s">
        <v>1872</v>
      </c>
    </row>
    <row r="9046" spans="1:19" x14ac:dyDescent="0.2">
      <c r="A9046" s="7">
        <v>320160</v>
      </c>
      <c r="B9046" s="3">
        <v>56316</v>
      </c>
      <c r="C9046" s="3" t="s">
        <v>35</v>
      </c>
      <c r="D9046" s="2" t="s">
        <v>372</v>
      </c>
      <c r="E9046" s="3">
        <v>22</v>
      </c>
      <c r="F9046" s="17">
        <v>0</v>
      </c>
      <c r="G9046" s="17">
        <v>1</v>
      </c>
      <c r="H9046" s="17">
        <v>0</v>
      </c>
      <c r="I9046" s="7">
        <v>5.0999999999999996</v>
      </c>
      <c r="J9046" s="7">
        <v>17</v>
      </c>
      <c r="K9046" s="4">
        <v>1293</v>
      </c>
      <c r="L9046" s="5">
        <v>1293.0592999999999</v>
      </c>
      <c r="M9046">
        <v>45856.800000000003</v>
      </c>
      <c r="N9046" s="33">
        <v>1</v>
      </c>
      <c r="O9046" s="50" t="e">
        <f>INDEX([1]Dados!$M$2:$N$26779,MATCH($P9046,[1]Dados!$N$2:$N$26779,),2)</f>
        <v>#N/A</v>
      </c>
      <c r="P9046">
        <v>181788</v>
      </c>
      <c r="Q9046" s="1">
        <v>37460</v>
      </c>
      <c r="R9046" s="1">
        <v>37533</v>
      </c>
      <c r="S9046" t="s">
        <v>1871</v>
      </c>
    </row>
    <row r="9047" spans="1:19" x14ac:dyDescent="0.2">
      <c r="A9047" s="7">
        <v>320160</v>
      </c>
      <c r="B9047" s="3">
        <v>56316</v>
      </c>
      <c r="C9047" s="3" t="s">
        <v>35</v>
      </c>
      <c r="D9047" s="2" t="s">
        <v>372</v>
      </c>
      <c r="E9047" s="3">
        <v>22</v>
      </c>
      <c r="F9047" s="17">
        <v>0</v>
      </c>
      <c r="G9047" s="17">
        <v>1</v>
      </c>
      <c r="H9047" s="17">
        <v>0</v>
      </c>
      <c r="I9047" s="7">
        <v>5.2</v>
      </c>
      <c r="J9047" s="7">
        <v>22</v>
      </c>
      <c r="K9047" s="4">
        <v>1293</v>
      </c>
      <c r="L9047" s="5">
        <v>1293.0592999999999</v>
      </c>
      <c r="M9047">
        <v>45856.800000000003</v>
      </c>
      <c r="N9047" s="33">
        <v>1</v>
      </c>
      <c r="O9047" s="50" t="e">
        <f>INDEX([1]Dados!$M$2:$N$26779,MATCH($P9047,[1]Dados!$N$2:$N$26779,),2)</f>
        <v>#N/A</v>
      </c>
      <c r="P9047">
        <v>181788</v>
      </c>
      <c r="Q9047" s="1">
        <v>37460</v>
      </c>
      <c r="R9047" s="1">
        <v>37533</v>
      </c>
      <c r="S9047" t="s">
        <v>1871</v>
      </c>
    </row>
    <row r="9048" spans="1:19" x14ac:dyDescent="0.2">
      <c r="A9048" s="7">
        <v>320160</v>
      </c>
      <c r="B9048" s="3">
        <v>56316</v>
      </c>
      <c r="C9048" s="3" t="s">
        <v>35</v>
      </c>
      <c r="D9048" s="2" t="s">
        <v>372</v>
      </c>
      <c r="E9048" s="3">
        <v>22</v>
      </c>
      <c r="F9048" s="17">
        <v>0</v>
      </c>
      <c r="G9048" s="17">
        <v>1</v>
      </c>
      <c r="H9048" s="17">
        <v>0</v>
      </c>
      <c r="I9048" s="7">
        <v>5.3</v>
      </c>
      <c r="J9048" s="7">
        <v>29</v>
      </c>
      <c r="K9048" s="4">
        <v>1293</v>
      </c>
      <c r="L9048" s="5">
        <v>1293.0592999999999</v>
      </c>
      <c r="M9048">
        <v>45856.800000000003</v>
      </c>
      <c r="N9048" s="33">
        <v>1</v>
      </c>
      <c r="O9048" s="50" t="e">
        <f>INDEX([1]Dados!$M$2:$N$26779,MATCH($P9048,[1]Dados!$N$2:$N$26779,),2)</f>
        <v>#N/A</v>
      </c>
      <c r="P9048">
        <v>181788</v>
      </c>
      <c r="Q9048" s="1">
        <v>37460</v>
      </c>
      <c r="R9048" s="1">
        <v>37533</v>
      </c>
      <c r="S9048" t="s">
        <v>1871</v>
      </c>
    </row>
    <row r="9049" spans="1:19" x14ac:dyDescent="0.2">
      <c r="A9049" s="7">
        <v>320160</v>
      </c>
      <c r="B9049" s="3">
        <v>56316</v>
      </c>
      <c r="C9049" s="3" t="s">
        <v>35</v>
      </c>
      <c r="D9049" s="2" t="s">
        <v>372</v>
      </c>
      <c r="E9049" s="3">
        <v>22</v>
      </c>
      <c r="F9049" s="17">
        <v>0</v>
      </c>
      <c r="G9049" s="17">
        <v>1</v>
      </c>
      <c r="H9049" s="17">
        <v>0</v>
      </c>
      <c r="I9049" s="7">
        <v>5.4</v>
      </c>
      <c r="J9049" s="7">
        <v>21</v>
      </c>
      <c r="K9049" s="4">
        <v>1293</v>
      </c>
      <c r="L9049" s="5">
        <v>1293.0592999999999</v>
      </c>
      <c r="M9049">
        <v>45856.800000000003</v>
      </c>
      <c r="N9049" s="33">
        <v>1</v>
      </c>
      <c r="O9049" s="50" t="e">
        <f>INDEX([1]Dados!$M$2:$N$26779,MATCH($P9049,[1]Dados!$N$2:$N$26779,),2)</f>
        <v>#N/A</v>
      </c>
      <c r="P9049">
        <v>181788</v>
      </c>
      <c r="Q9049" s="1">
        <v>37460</v>
      </c>
      <c r="R9049" s="1">
        <v>37533</v>
      </c>
      <c r="S9049" t="s">
        <v>1871</v>
      </c>
    </row>
    <row r="9050" spans="1:19" x14ac:dyDescent="0.2">
      <c r="A9050" s="7">
        <v>520993</v>
      </c>
      <c r="B9050" s="3">
        <v>93165</v>
      </c>
      <c r="C9050" s="3" t="s">
        <v>1</v>
      </c>
      <c r="D9050" s="2" t="s">
        <v>475</v>
      </c>
      <c r="E9050" s="3">
        <v>22</v>
      </c>
      <c r="F9050" s="17">
        <v>0</v>
      </c>
      <c r="G9050" s="17">
        <v>1</v>
      </c>
      <c r="H9050" s="17">
        <v>0</v>
      </c>
      <c r="I9050" s="7">
        <v>1.1000000000000001</v>
      </c>
      <c r="J9050" s="7">
        <v>26</v>
      </c>
      <c r="K9050" s="4">
        <v>122</v>
      </c>
      <c r="L9050" s="5">
        <v>122.7654</v>
      </c>
      <c r="M9050">
        <v>79800</v>
      </c>
      <c r="N9050" s="33">
        <v>1</v>
      </c>
      <c r="O9050" s="50" t="e">
        <f>INDEX([1]Dados!$M$2:$N$26779,MATCH($P9050,[1]Dados!$N$2:$N$26779,),2)</f>
        <v>#N/A</v>
      </c>
      <c r="P9050">
        <v>182970</v>
      </c>
      <c r="Q9050" s="1">
        <v>37462</v>
      </c>
      <c r="R9050" s="1">
        <v>37513</v>
      </c>
      <c r="S9050" t="s">
        <v>1586</v>
      </c>
    </row>
    <row r="9051" spans="1:19" x14ac:dyDescent="0.2">
      <c r="A9051" s="7">
        <v>520993</v>
      </c>
      <c r="B9051" s="3">
        <v>93165</v>
      </c>
      <c r="C9051" s="3" t="s">
        <v>1</v>
      </c>
      <c r="D9051" s="2" t="s">
        <v>475</v>
      </c>
      <c r="E9051" s="3">
        <v>22</v>
      </c>
      <c r="F9051" s="17">
        <v>0</v>
      </c>
      <c r="G9051" s="17">
        <v>1</v>
      </c>
      <c r="H9051" s="17">
        <v>0</v>
      </c>
      <c r="I9051" s="7">
        <v>1.2</v>
      </c>
      <c r="J9051" s="7">
        <v>25</v>
      </c>
      <c r="K9051" s="4">
        <v>122</v>
      </c>
      <c r="L9051" s="5">
        <v>122.7654</v>
      </c>
      <c r="M9051">
        <v>79800</v>
      </c>
      <c r="N9051" s="33">
        <v>1</v>
      </c>
      <c r="O9051" s="50" t="e">
        <f>INDEX([1]Dados!$M$2:$N$26779,MATCH($P9051,[1]Dados!$N$2:$N$26779,),2)</f>
        <v>#N/A</v>
      </c>
      <c r="P9051">
        <v>182970</v>
      </c>
      <c r="Q9051" s="1">
        <v>37462</v>
      </c>
      <c r="R9051" s="1">
        <v>37513</v>
      </c>
      <c r="S9051" t="s">
        <v>1586</v>
      </c>
    </row>
    <row r="9052" spans="1:19" x14ac:dyDescent="0.2">
      <c r="A9052" s="7">
        <v>520993</v>
      </c>
      <c r="B9052" s="3">
        <v>93165</v>
      </c>
      <c r="C9052" s="3" t="s">
        <v>1</v>
      </c>
      <c r="D9052" s="2" t="s">
        <v>475</v>
      </c>
      <c r="E9052" s="3">
        <v>22</v>
      </c>
      <c r="F9052" s="17">
        <v>0</v>
      </c>
      <c r="G9052" s="17">
        <v>1</v>
      </c>
      <c r="H9052" s="17">
        <v>0</v>
      </c>
      <c r="I9052" s="7">
        <v>2.1</v>
      </c>
      <c r="J9052" s="7">
        <v>15</v>
      </c>
      <c r="K9052" s="4">
        <v>1203</v>
      </c>
      <c r="L9052" s="5">
        <v>1203.0829000000001</v>
      </c>
      <c r="M9052">
        <v>23993.49</v>
      </c>
      <c r="N9052" s="33">
        <v>1</v>
      </c>
      <c r="O9052" s="50" t="e">
        <f>INDEX([1]Dados!$M$2:$N$26779,MATCH($P9052,[1]Dados!$N$2:$N$26779,),2)</f>
        <v>#N/A</v>
      </c>
      <c r="P9052">
        <v>181698</v>
      </c>
      <c r="Q9052" s="1">
        <v>37462</v>
      </c>
      <c r="R9052" s="1">
        <v>37513</v>
      </c>
      <c r="S9052" t="s">
        <v>889</v>
      </c>
    </row>
    <row r="9053" spans="1:19" x14ac:dyDescent="0.2">
      <c r="A9053" s="7">
        <v>520993</v>
      </c>
      <c r="B9053" s="3">
        <v>93165</v>
      </c>
      <c r="C9053" s="3" t="s">
        <v>1</v>
      </c>
      <c r="D9053" s="2" t="s">
        <v>475</v>
      </c>
      <c r="E9053" s="3">
        <v>22</v>
      </c>
      <c r="F9053" s="17">
        <v>0</v>
      </c>
      <c r="G9053" s="17">
        <v>1</v>
      </c>
      <c r="H9053" s="17">
        <v>0</v>
      </c>
      <c r="I9053" s="7">
        <v>2.2000000000000002</v>
      </c>
      <c r="J9053" s="7">
        <v>18</v>
      </c>
      <c r="K9053" s="4">
        <v>1203</v>
      </c>
      <c r="L9053" s="5">
        <v>1203.0829000000001</v>
      </c>
      <c r="M9053">
        <v>23993.49</v>
      </c>
      <c r="N9053" s="33">
        <v>1</v>
      </c>
      <c r="O9053" s="50" t="e">
        <f>INDEX([1]Dados!$M$2:$N$26779,MATCH($P9053,[1]Dados!$N$2:$N$26779,),2)</f>
        <v>#N/A</v>
      </c>
      <c r="P9053">
        <v>181698</v>
      </c>
      <c r="Q9053" s="1">
        <v>37462</v>
      </c>
      <c r="R9053" s="1">
        <v>37513</v>
      </c>
      <c r="S9053" t="s">
        <v>889</v>
      </c>
    </row>
    <row r="9054" spans="1:19" x14ac:dyDescent="0.2">
      <c r="A9054" s="7">
        <v>520993</v>
      </c>
      <c r="B9054" s="3">
        <v>93165</v>
      </c>
      <c r="C9054" s="3" t="s">
        <v>1</v>
      </c>
      <c r="D9054" s="2" t="s">
        <v>475</v>
      </c>
      <c r="E9054" s="3">
        <v>22</v>
      </c>
      <c r="F9054" s="17">
        <v>0</v>
      </c>
      <c r="G9054" s="17">
        <v>1</v>
      </c>
      <c r="H9054" s="17">
        <v>0</v>
      </c>
      <c r="I9054" s="7">
        <v>2.2999999999999998</v>
      </c>
      <c r="J9054" s="7">
        <v>0</v>
      </c>
      <c r="K9054" s="4">
        <v>1203</v>
      </c>
      <c r="L9054" s="5">
        <v>1203.0829000000001</v>
      </c>
      <c r="M9054">
        <v>23993.49</v>
      </c>
      <c r="N9054" s="33">
        <v>1</v>
      </c>
      <c r="O9054" s="50" t="e">
        <f>INDEX([1]Dados!$M$2:$N$26779,MATCH($P9054,[1]Dados!$N$2:$N$26779,),2)</f>
        <v>#N/A</v>
      </c>
      <c r="P9054">
        <v>181698</v>
      </c>
      <c r="Q9054" s="1">
        <v>37462</v>
      </c>
      <c r="R9054" s="1">
        <v>37513</v>
      </c>
      <c r="S9054" t="s">
        <v>889</v>
      </c>
    </row>
    <row r="9055" spans="1:19" x14ac:dyDescent="0.2">
      <c r="A9055" s="7">
        <v>520993</v>
      </c>
      <c r="B9055" s="3">
        <v>93165</v>
      </c>
      <c r="C9055" s="3" t="s">
        <v>1</v>
      </c>
      <c r="D9055" s="2" t="s">
        <v>475</v>
      </c>
      <c r="E9055" s="3">
        <v>22</v>
      </c>
      <c r="F9055" s="17">
        <v>0</v>
      </c>
      <c r="G9055" s="17">
        <v>1</v>
      </c>
      <c r="H9055" s="17">
        <v>0</v>
      </c>
      <c r="I9055" s="7">
        <v>2.4</v>
      </c>
      <c r="J9055" s="7">
        <v>25</v>
      </c>
      <c r="K9055" s="4">
        <v>1203</v>
      </c>
      <c r="L9055" s="5">
        <v>1203.0829000000001</v>
      </c>
      <c r="M9055">
        <v>23993.49</v>
      </c>
      <c r="N9055" s="33">
        <v>1</v>
      </c>
      <c r="O9055" s="50" t="e">
        <f>INDEX([1]Dados!$M$2:$N$26779,MATCH($P9055,[1]Dados!$N$2:$N$26779,),2)</f>
        <v>#N/A</v>
      </c>
      <c r="P9055">
        <v>181698</v>
      </c>
      <c r="Q9055" s="1">
        <v>37462</v>
      </c>
      <c r="R9055" s="1">
        <v>37513</v>
      </c>
      <c r="S9055" t="s">
        <v>889</v>
      </c>
    </row>
    <row r="9056" spans="1:19" x14ac:dyDescent="0.2">
      <c r="A9056" s="7">
        <v>520993</v>
      </c>
      <c r="B9056" s="3">
        <v>93165</v>
      </c>
      <c r="C9056" s="3" t="s">
        <v>1</v>
      </c>
      <c r="D9056" s="2" t="s">
        <v>475</v>
      </c>
      <c r="E9056" s="3">
        <v>22</v>
      </c>
      <c r="F9056" s="17">
        <v>0</v>
      </c>
      <c r="G9056" s="17">
        <v>1</v>
      </c>
      <c r="H9056" s="17">
        <v>0</v>
      </c>
      <c r="I9056" s="7">
        <v>3.1</v>
      </c>
      <c r="J9056" s="7">
        <v>2</v>
      </c>
      <c r="K9056" s="4">
        <v>1214</v>
      </c>
      <c r="L9056" s="5">
        <v>1214.0587</v>
      </c>
      <c r="M9056">
        <v>104149.4</v>
      </c>
      <c r="N9056" s="33">
        <v>1</v>
      </c>
      <c r="O9056" s="50" t="e">
        <f>INDEX([1]Dados!$M$2:$N$26779,MATCH($P9056,[1]Dados!$N$2:$N$26779,),2)</f>
        <v>#N/A</v>
      </c>
      <c r="P9056">
        <v>181638</v>
      </c>
      <c r="Q9056" s="1">
        <v>37462</v>
      </c>
      <c r="R9056" s="1">
        <v>37513</v>
      </c>
      <c r="S9056" t="s">
        <v>914</v>
      </c>
    </row>
    <row r="9057" spans="1:19" x14ac:dyDescent="0.2">
      <c r="A9057" s="7">
        <v>520993</v>
      </c>
      <c r="B9057" s="3">
        <v>93165</v>
      </c>
      <c r="C9057" s="3" t="s">
        <v>1</v>
      </c>
      <c r="D9057" s="2" t="s">
        <v>475</v>
      </c>
      <c r="E9057" s="3">
        <v>22</v>
      </c>
      <c r="F9057" s="17">
        <v>0</v>
      </c>
      <c r="G9057" s="17">
        <v>1</v>
      </c>
      <c r="H9057" s="17">
        <v>0</v>
      </c>
      <c r="I9057" s="7">
        <v>3.2</v>
      </c>
      <c r="J9057" s="7">
        <v>15</v>
      </c>
      <c r="K9057" s="4">
        <v>1214</v>
      </c>
      <c r="L9057" s="5">
        <v>1214.0587</v>
      </c>
      <c r="M9057">
        <v>104149.4</v>
      </c>
      <c r="N9057" s="33">
        <v>1</v>
      </c>
      <c r="O9057" s="50" t="e">
        <f>INDEX([1]Dados!$M$2:$N$26779,MATCH($P9057,[1]Dados!$N$2:$N$26779,),2)</f>
        <v>#N/A</v>
      </c>
      <c r="P9057">
        <v>181638</v>
      </c>
      <c r="Q9057" s="1">
        <v>37462</v>
      </c>
      <c r="R9057" s="1">
        <v>37513</v>
      </c>
      <c r="S9057" t="s">
        <v>914</v>
      </c>
    </row>
    <row r="9058" spans="1:19" x14ac:dyDescent="0.2">
      <c r="A9058" s="7">
        <v>520993</v>
      </c>
      <c r="B9058" s="3">
        <v>93165</v>
      </c>
      <c r="C9058" s="3" t="s">
        <v>1</v>
      </c>
      <c r="D9058" s="2" t="s">
        <v>475</v>
      </c>
      <c r="E9058" s="3">
        <v>22</v>
      </c>
      <c r="F9058" s="17">
        <v>0</v>
      </c>
      <c r="G9058" s="17">
        <v>1</v>
      </c>
      <c r="H9058" s="17">
        <v>0</v>
      </c>
      <c r="I9058" s="7">
        <v>3.3</v>
      </c>
      <c r="J9058" s="7">
        <v>25</v>
      </c>
      <c r="K9058" s="4">
        <v>1214</v>
      </c>
      <c r="L9058" s="5">
        <v>1214.0587</v>
      </c>
      <c r="M9058">
        <v>104149.4</v>
      </c>
      <c r="N9058" s="33">
        <v>1</v>
      </c>
      <c r="O9058" s="50" t="e">
        <f>INDEX([1]Dados!$M$2:$N$26779,MATCH($P9058,[1]Dados!$N$2:$N$26779,),2)</f>
        <v>#N/A</v>
      </c>
      <c r="P9058">
        <v>181638</v>
      </c>
      <c r="Q9058" s="1">
        <v>37462</v>
      </c>
      <c r="R9058" s="1">
        <v>37513</v>
      </c>
      <c r="S9058" t="s">
        <v>914</v>
      </c>
    </row>
    <row r="9059" spans="1:19" x14ac:dyDescent="0.2">
      <c r="A9059" s="7">
        <v>520993</v>
      </c>
      <c r="B9059" s="3">
        <v>93165</v>
      </c>
      <c r="C9059" s="3" t="s">
        <v>1</v>
      </c>
      <c r="D9059" s="2" t="s">
        <v>475</v>
      </c>
      <c r="E9059" s="3">
        <v>22</v>
      </c>
      <c r="F9059" s="17">
        <v>0</v>
      </c>
      <c r="G9059" s="17">
        <v>1</v>
      </c>
      <c r="H9059" s="17">
        <v>0</v>
      </c>
      <c r="I9059" s="7">
        <v>4.0999999999999996</v>
      </c>
      <c r="J9059" s="7">
        <v>11</v>
      </c>
      <c r="K9059" s="4">
        <v>1214</v>
      </c>
      <c r="L9059" s="5">
        <v>1214.0589</v>
      </c>
      <c r="M9059">
        <v>188256.6</v>
      </c>
      <c r="N9059" s="33">
        <v>1</v>
      </c>
      <c r="O9059" s="50" t="e">
        <f>INDEX([1]Dados!$M$2:$N$26779,MATCH($P9059,[1]Dados!$N$2:$N$26779,),2)</f>
        <v>#N/A</v>
      </c>
      <c r="P9059">
        <v>182667</v>
      </c>
      <c r="Q9059" s="1">
        <v>37462</v>
      </c>
      <c r="R9059" s="1">
        <v>37513</v>
      </c>
      <c r="S9059" t="s">
        <v>1479</v>
      </c>
    </row>
    <row r="9060" spans="1:19" x14ac:dyDescent="0.2">
      <c r="A9060" s="7">
        <v>520993</v>
      </c>
      <c r="B9060" s="3">
        <v>93165</v>
      </c>
      <c r="C9060" s="3" t="s">
        <v>1</v>
      </c>
      <c r="D9060" s="2" t="s">
        <v>475</v>
      </c>
      <c r="E9060" s="3">
        <v>22</v>
      </c>
      <c r="F9060" s="17">
        <v>0</v>
      </c>
      <c r="G9060" s="17">
        <v>1</v>
      </c>
      <c r="H9060" s="17">
        <v>0</v>
      </c>
      <c r="I9060" s="7">
        <v>4.2</v>
      </c>
      <c r="J9060" s="7">
        <v>25</v>
      </c>
      <c r="K9060" s="4">
        <v>1214</v>
      </c>
      <c r="L9060" s="5">
        <v>1214.0589</v>
      </c>
      <c r="M9060">
        <v>188256.6</v>
      </c>
      <c r="N9060" s="33">
        <v>1</v>
      </c>
      <c r="O9060" s="50" t="e">
        <f>INDEX([1]Dados!$M$2:$N$26779,MATCH($P9060,[1]Dados!$N$2:$N$26779,),2)</f>
        <v>#N/A</v>
      </c>
      <c r="P9060">
        <v>182667</v>
      </c>
      <c r="Q9060" s="1">
        <v>37462</v>
      </c>
      <c r="R9060" s="1">
        <v>37513</v>
      </c>
      <c r="S9060" t="s">
        <v>1479</v>
      </c>
    </row>
    <row r="9061" spans="1:19" x14ac:dyDescent="0.2">
      <c r="A9061" s="7">
        <v>520993</v>
      </c>
      <c r="B9061" s="3">
        <v>93165</v>
      </c>
      <c r="C9061" s="3" t="s">
        <v>1</v>
      </c>
      <c r="D9061" s="2" t="s">
        <v>475</v>
      </c>
      <c r="E9061" s="3">
        <v>22</v>
      </c>
      <c r="F9061" s="17">
        <v>0</v>
      </c>
      <c r="G9061" s="17">
        <v>1</v>
      </c>
      <c r="H9061" s="17">
        <v>0</v>
      </c>
      <c r="I9061" s="7">
        <v>4.3</v>
      </c>
      <c r="J9061" s="7">
        <v>23</v>
      </c>
      <c r="K9061" s="4">
        <v>1214</v>
      </c>
      <c r="L9061" s="5">
        <v>1214.0589</v>
      </c>
      <c r="M9061">
        <v>188256.6</v>
      </c>
      <c r="N9061" s="33">
        <v>1</v>
      </c>
      <c r="O9061" s="50" t="e">
        <f>INDEX([1]Dados!$M$2:$N$26779,MATCH($P9061,[1]Dados!$N$2:$N$26779,),2)</f>
        <v>#N/A</v>
      </c>
      <c r="P9061">
        <v>182667</v>
      </c>
      <c r="Q9061" s="1">
        <v>37462</v>
      </c>
      <c r="R9061" s="1">
        <v>37513</v>
      </c>
      <c r="S9061" t="s">
        <v>1479</v>
      </c>
    </row>
    <row r="9062" spans="1:19" x14ac:dyDescent="0.2">
      <c r="A9062" s="7">
        <v>520993</v>
      </c>
      <c r="B9062" s="3">
        <v>93165</v>
      </c>
      <c r="C9062" s="3" t="s">
        <v>1</v>
      </c>
      <c r="D9062" s="2" t="s">
        <v>475</v>
      </c>
      <c r="E9062" s="3">
        <v>22</v>
      </c>
      <c r="F9062" s="17">
        <v>0</v>
      </c>
      <c r="G9062" s="17">
        <v>1</v>
      </c>
      <c r="H9062" s="17">
        <v>0</v>
      </c>
      <c r="I9062" s="7">
        <v>4.4000000000000004</v>
      </c>
      <c r="J9062" s="7">
        <v>23</v>
      </c>
      <c r="K9062" s="4">
        <v>1214</v>
      </c>
      <c r="L9062" s="5">
        <v>1214.0589</v>
      </c>
      <c r="M9062">
        <v>188256.6</v>
      </c>
      <c r="N9062" s="33">
        <v>1</v>
      </c>
      <c r="O9062" s="50" t="e">
        <f>INDEX([1]Dados!$M$2:$N$26779,MATCH($P9062,[1]Dados!$N$2:$N$26779,),2)</f>
        <v>#N/A</v>
      </c>
      <c r="P9062">
        <v>182667</v>
      </c>
      <c r="Q9062" s="1">
        <v>37462</v>
      </c>
      <c r="R9062" s="1">
        <v>37513</v>
      </c>
      <c r="S9062" t="s">
        <v>1479</v>
      </c>
    </row>
    <row r="9063" spans="1:19" x14ac:dyDescent="0.2">
      <c r="A9063" s="7">
        <v>520993</v>
      </c>
      <c r="B9063" s="3">
        <v>93165</v>
      </c>
      <c r="C9063" s="3" t="s">
        <v>1</v>
      </c>
      <c r="D9063" s="2" t="s">
        <v>475</v>
      </c>
      <c r="E9063" s="3">
        <v>22</v>
      </c>
      <c r="F9063" s="17">
        <v>0</v>
      </c>
      <c r="G9063" s="17">
        <v>1</v>
      </c>
      <c r="H9063" s="17">
        <v>0</v>
      </c>
      <c r="I9063" s="7">
        <v>4.5</v>
      </c>
      <c r="J9063" s="7">
        <v>20</v>
      </c>
      <c r="K9063" s="4">
        <v>1214</v>
      </c>
      <c r="L9063" s="5">
        <v>1214.0589</v>
      </c>
      <c r="M9063">
        <v>188256.6</v>
      </c>
      <c r="N9063" s="33">
        <v>1</v>
      </c>
      <c r="O9063" s="50" t="e">
        <f>INDEX([1]Dados!$M$2:$N$26779,MATCH($P9063,[1]Dados!$N$2:$N$26779,),2)</f>
        <v>#N/A</v>
      </c>
      <c r="P9063">
        <v>182667</v>
      </c>
      <c r="Q9063" s="1">
        <v>37462</v>
      </c>
      <c r="R9063" s="1">
        <v>37513</v>
      </c>
      <c r="S9063" t="s">
        <v>1479</v>
      </c>
    </row>
    <row r="9064" spans="1:19" x14ac:dyDescent="0.2">
      <c r="A9064" s="7">
        <v>520993</v>
      </c>
      <c r="B9064" s="3">
        <v>93165</v>
      </c>
      <c r="C9064" s="3" t="s">
        <v>1</v>
      </c>
      <c r="D9064" s="2" t="s">
        <v>475</v>
      </c>
      <c r="E9064" s="3">
        <v>22</v>
      </c>
      <c r="F9064" s="17">
        <v>0</v>
      </c>
      <c r="G9064" s="17">
        <v>1</v>
      </c>
      <c r="H9064" s="17">
        <v>0</v>
      </c>
      <c r="I9064" s="7">
        <v>4.5999999999999996</v>
      </c>
      <c r="J9064" s="7">
        <v>24</v>
      </c>
      <c r="K9064" s="4">
        <v>1214</v>
      </c>
      <c r="L9064" s="5">
        <v>1214.0589</v>
      </c>
      <c r="M9064">
        <v>188256.6</v>
      </c>
      <c r="N9064" s="33">
        <v>1</v>
      </c>
      <c r="O9064" s="50" t="e">
        <f>INDEX([1]Dados!$M$2:$N$26779,MATCH($P9064,[1]Dados!$N$2:$N$26779,),2)</f>
        <v>#N/A</v>
      </c>
      <c r="P9064">
        <v>182667</v>
      </c>
      <c r="Q9064" s="1">
        <v>37462</v>
      </c>
      <c r="R9064" s="1">
        <v>37513</v>
      </c>
      <c r="S9064" t="s">
        <v>1479</v>
      </c>
    </row>
    <row r="9065" spans="1:19" x14ac:dyDescent="0.2">
      <c r="A9065" s="7">
        <v>520993</v>
      </c>
      <c r="B9065" s="3">
        <v>93165</v>
      </c>
      <c r="C9065" s="3" t="s">
        <v>1</v>
      </c>
      <c r="D9065" s="2" t="s">
        <v>475</v>
      </c>
      <c r="E9065" s="3">
        <v>22</v>
      </c>
      <c r="F9065" s="17">
        <v>0</v>
      </c>
      <c r="G9065" s="17">
        <v>1</v>
      </c>
      <c r="H9065" s="17">
        <v>0</v>
      </c>
      <c r="I9065" s="7">
        <v>4.7</v>
      </c>
      <c r="J9065" s="7">
        <v>27</v>
      </c>
      <c r="K9065" s="4">
        <v>1214</v>
      </c>
      <c r="L9065" s="5">
        <v>1214.0589</v>
      </c>
      <c r="M9065">
        <v>188256.6</v>
      </c>
      <c r="N9065" s="33">
        <v>1</v>
      </c>
      <c r="O9065" s="50" t="e">
        <f>INDEX([1]Dados!$M$2:$N$26779,MATCH($P9065,[1]Dados!$N$2:$N$26779,),2)</f>
        <v>#N/A</v>
      </c>
      <c r="P9065">
        <v>182667</v>
      </c>
      <c r="Q9065" s="1">
        <v>37462</v>
      </c>
      <c r="R9065" s="1">
        <v>37513</v>
      </c>
      <c r="S9065" t="s">
        <v>1479</v>
      </c>
    </row>
    <row r="9066" spans="1:19" x14ac:dyDescent="0.2">
      <c r="A9066" s="7">
        <v>520993</v>
      </c>
      <c r="B9066" s="3">
        <v>93165</v>
      </c>
      <c r="C9066" s="3" t="s">
        <v>1</v>
      </c>
      <c r="D9066" s="2" t="s">
        <v>475</v>
      </c>
      <c r="E9066" s="3">
        <v>22</v>
      </c>
      <c r="F9066" s="17">
        <v>0</v>
      </c>
      <c r="G9066" s="17">
        <v>1</v>
      </c>
      <c r="H9066" s="17">
        <v>0</v>
      </c>
      <c r="I9066" s="7">
        <v>4.8</v>
      </c>
      <c r="J9066" s="7">
        <v>20</v>
      </c>
      <c r="K9066" s="4">
        <v>1214</v>
      </c>
      <c r="L9066" s="5">
        <v>1214.0589</v>
      </c>
      <c r="M9066">
        <v>188256.6</v>
      </c>
      <c r="N9066" s="33">
        <v>1</v>
      </c>
      <c r="O9066" s="50" t="e">
        <f>INDEX([1]Dados!$M$2:$N$26779,MATCH($P9066,[1]Dados!$N$2:$N$26779,),2)</f>
        <v>#N/A</v>
      </c>
      <c r="P9066">
        <v>182667</v>
      </c>
      <c r="Q9066" s="1">
        <v>37462</v>
      </c>
      <c r="R9066" s="1">
        <v>37513</v>
      </c>
      <c r="S9066" t="s">
        <v>1479</v>
      </c>
    </row>
    <row r="9067" spans="1:19" x14ac:dyDescent="0.2">
      <c r="A9067" s="7">
        <v>520993</v>
      </c>
      <c r="B9067" s="3">
        <v>93165</v>
      </c>
      <c r="C9067" s="3" t="s">
        <v>1</v>
      </c>
      <c r="D9067" s="2" t="s">
        <v>475</v>
      </c>
      <c r="E9067" s="3">
        <v>22</v>
      </c>
      <c r="F9067" s="17">
        <v>0</v>
      </c>
      <c r="G9067" s="17">
        <v>1</v>
      </c>
      <c r="H9067" s="17">
        <v>0</v>
      </c>
      <c r="I9067" s="7">
        <v>4.9000000000000004</v>
      </c>
      <c r="J9067" s="7">
        <v>28</v>
      </c>
      <c r="K9067" s="4">
        <v>1214</v>
      </c>
      <c r="L9067" s="5">
        <v>1214.0589</v>
      </c>
      <c r="M9067">
        <v>188256.6</v>
      </c>
      <c r="N9067" s="33">
        <v>1</v>
      </c>
      <c r="O9067" s="50" t="e">
        <f>INDEX([1]Dados!$M$2:$N$26779,MATCH($P9067,[1]Dados!$N$2:$N$26779,),2)</f>
        <v>#N/A</v>
      </c>
      <c r="P9067">
        <v>182667</v>
      </c>
      <c r="Q9067" s="1">
        <v>37462</v>
      </c>
      <c r="R9067" s="1">
        <v>37513</v>
      </c>
      <c r="S9067" t="s">
        <v>1479</v>
      </c>
    </row>
    <row r="9068" spans="1:19" x14ac:dyDescent="0.2">
      <c r="A9068" s="7">
        <v>520993</v>
      </c>
      <c r="B9068" s="3">
        <v>93165</v>
      </c>
      <c r="C9068" s="3" t="s">
        <v>1</v>
      </c>
      <c r="D9068" s="2" t="s">
        <v>475</v>
      </c>
      <c r="E9068" s="3">
        <v>22</v>
      </c>
      <c r="F9068" s="17">
        <v>0</v>
      </c>
      <c r="G9068" s="17">
        <v>1</v>
      </c>
      <c r="H9068" s="17">
        <v>0</v>
      </c>
      <c r="I9068" s="7">
        <v>5.0999999999999996</v>
      </c>
      <c r="J9068" s="7">
        <v>25</v>
      </c>
      <c r="K9068" s="4">
        <v>1214</v>
      </c>
      <c r="L9068" s="5">
        <v>1214.8580999999999</v>
      </c>
      <c r="M9068">
        <v>127414.08</v>
      </c>
      <c r="N9068" s="33">
        <v>1</v>
      </c>
      <c r="O9068" s="50" t="e">
        <f>INDEX([1]Dados!$M$2:$N$26779,MATCH($P9068,[1]Dados!$N$2:$N$26779,),2)</f>
        <v>#N/A</v>
      </c>
      <c r="P9068">
        <v>181898</v>
      </c>
      <c r="Q9068" s="1">
        <v>37462</v>
      </c>
      <c r="R9068" s="1">
        <v>37513</v>
      </c>
      <c r="S9068" t="s">
        <v>887</v>
      </c>
    </row>
    <row r="9069" spans="1:19" x14ac:dyDescent="0.2">
      <c r="A9069" s="7">
        <v>520993</v>
      </c>
      <c r="B9069" s="3">
        <v>93165</v>
      </c>
      <c r="C9069" s="3" t="s">
        <v>1</v>
      </c>
      <c r="D9069" s="2" t="s">
        <v>475</v>
      </c>
      <c r="E9069" s="3">
        <v>22</v>
      </c>
      <c r="F9069" s="17">
        <v>0</v>
      </c>
      <c r="G9069" s="17">
        <v>1</v>
      </c>
      <c r="H9069" s="17">
        <v>0</v>
      </c>
      <c r="I9069" s="7">
        <v>6.1</v>
      </c>
      <c r="J9069" s="7">
        <v>25</v>
      </c>
      <c r="K9069" s="4">
        <v>1214</v>
      </c>
      <c r="L9069" s="5">
        <v>1214.8580999999999</v>
      </c>
      <c r="M9069">
        <v>127414.08</v>
      </c>
      <c r="N9069" s="33">
        <v>1</v>
      </c>
      <c r="O9069" s="50" t="e">
        <f>INDEX([1]Dados!$M$2:$N$26779,MATCH($P9069,[1]Dados!$N$2:$N$26779,),2)</f>
        <v>#N/A</v>
      </c>
      <c r="P9069">
        <v>181899</v>
      </c>
      <c r="Q9069" s="1">
        <v>37462</v>
      </c>
      <c r="R9069" s="1">
        <v>37513</v>
      </c>
      <c r="S9069" t="s">
        <v>960</v>
      </c>
    </row>
    <row r="9070" spans="1:19" x14ac:dyDescent="0.2">
      <c r="A9070" s="7">
        <v>520993</v>
      </c>
      <c r="B9070" s="3">
        <v>93165</v>
      </c>
      <c r="C9070" s="3" t="s">
        <v>1</v>
      </c>
      <c r="D9070" s="2" t="s">
        <v>475</v>
      </c>
      <c r="E9070" s="3">
        <v>22</v>
      </c>
      <c r="F9070" s="17">
        <v>0</v>
      </c>
      <c r="G9070" s="17">
        <v>1</v>
      </c>
      <c r="H9070" s="17">
        <v>0</v>
      </c>
      <c r="I9070" s="7">
        <v>7.1</v>
      </c>
      <c r="J9070" s="7">
        <v>25</v>
      </c>
      <c r="K9070" s="4">
        <v>1293</v>
      </c>
      <c r="L9070" s="5">
        <v>1293.0592999999999</v>
      </c>
      <c r="M9070">
        <v>11237.22</v>
      </c>
      <c r="N9070" s="33">
        <v>1</v>
      </c>
      <c r="O9070" s="50" t="e">
        <f>INDEX([1]Dados!$M$2:$N$26779,MATCH($P9070,[1]Dados!$N$2:$N$26779,),2)</f>
        <v>#N/A</v>
      </c>
      <c r="P9070">
        <v>181789</v>
      </c>
      <c r="Q9070" s="1">
        <v>37462</v>
      </c>
      <c r="R9070" s="1">
        <v>37513</v>
      </c>
      <c r="S9070" t="s">
        <v>918</v>
      </c>
    </row>
    <row r="9071" spans="1:19" x14ac:dyDescent="0.2">
      <c r="A9071" s="7">
        <v>520993</v>
      </c>
      <c r="B9071" s="3">
        <v>93165</v>
      </c>
      <c r="C9071" s="3" t="s">
        <v>1</v>
      </c>
      <c r="D9071" s="2" t="s">
        <v>475</v>
      </c>
      <c r="E9071" s="3">
        <v>22</v>
      </c>
      <c r="F9071" s="17">
        <v>0</v>
      </c>
      <c r="G9071" s="17">
        <v>1</v>
      </c>
      <c r="H9071" s="17">
        <v>0</v>
      </c>
      <c r="I9071" s="7">
        <v>7.2</v>
      </c>
      <c r="J9071" s="7">
        <v>0</v>
      </c>
      <c r="K9071" s="4">
        <v>1293</v>
      </c>
      <c r="L9071" s="5">
        <v>1293.0592999999999</v>
      </c>
      <c r="M9071">
        <v>11237.22</v>
      </c>
      <c r="N9071" s="33">
        <v>1</v>
      </c>
      <c r="O9071" s="50" t="e">
        <f>INDEX([1]Dados!$M$2:$N$26779,MATCH($P9071,[1]Dados!$N$2:$N$26779,),2)</f>
        <v>#N/A</v>
      </c>
      <c r="P9071">
        <v>181789</v>
      </c>
      <c r="Q9071" s="1">
        <v>37462</v>
      </c>
      <c r="R9071" s="1">
        <v>37513</v>
      </c>
      <c r="S9071" t="s">
        <v>918</v>
      </c>
    </row>
    <row r="9072" spans="1:19" x14ac:dyDescent="0.2">
      <c r="A9072" s="7">
        <v>520993</v>
      </c>
      <c r="B9072" s="3">
        <v>93165</v>
      </c>
      <c r="C9072" s="3" t="s">
        <v>1</v>
      </c>
      <c r="D9072" s="2" t="s">
        <v>475</v>
      </c>
      <c r="E9072" s="3">
        <v>22</v>
      </c>
      <c r="F9072" s="17">
        <v>0</v>
      </c>
      <c r="G9072" s="17">
        <v>1</v>
      </c>
      <c r="H9072" s="17">
        <v>0</v>
      </c>
      <c r="I9072" s="7">
        <v>7.3</v>
      </c>
      <c r="J9072" s="7">
        <v>20</v>
      </c>
      <c r="K9072" s="4">
        <v>1293</v>
      </c>
      <c r="L9072" s="5">
        <v>1293.0592999999999</v>
      </c>
      <c r="M9072">
        <v>11237.22</v>
      </c>
      <c r="N9072" s="33">
        <v>1</v>
      </c>
      <c r="O9072" s="50" t="e">
        <f>INDEX([1]Dados!$M$2:$N$26779,MATCH($P9072,[1]Dados!$N$2:$N$26779,),2)</f>
        <v>#N/A</v>
      </c>
      <c r="P9072">
        <v>181789</v>
      </c>
      <c r="Q9072" s="1">
        <v>37462</v>
      </c>
      <c r="R9072" s="1">
        <v>37513</v>
      </c>
      <c r="S9072" t="s">
        <v>918</v>
      </c>
    </row>
    <row r="9073" spans="1:19" x14ac:dyDescent="0.2">
      <c r="A9073" s="7">
        <v>521600</v>
      </c>
      <c r="B9073" s="3">
        <v>95176</v>
      </c>
      <c r="C9073" s="3" t="s">
        <v>1</v>
      </c>
      <c r="D9073" s="2" t="s">
        <v>635</v>
      </c>
      <c r="E9073" s="3">
        <v>22</v>
      </c>
      <c r="F9073" s="17">
        <v>0</v>
      </c>
      <c r="G9073" s="17">
        <v>1</v>
      </c>
      <c r="H9073" s="17">
        <v>0</v>
      </c>
      <c r="I9073" s="7">
        <v>1.1000000000000001</v>
      </c>
      <c r="J9073" s="7">
        <v>13</v>
      </c>
      <c r="K9073" s="4">
        <v>1203</v>
      </c>
      <c r="L9073" s="5">
        <v>1203.0829000000001</v>
      </c>
      <c r="M9073">
        <v>18952.169999999998</v>
      </c>
      <c r="N9073" s="33">
        <v>1</v>
      </c>
      <c r="O9073" s="50" t="e">
        <f>INDEX([1]Dados!$M$2:$N$26779,MATCH($P9073,[1]Dados!$N$2:$N$26779,),2)</f>
        <v>#N/A</v>
      </c>
      <c r="P9073">
        <v>181699</v>
      </c>
      <c r="Q9073" s="1">
        <v>37460</v>
      </c>
      <c r="R9073" s="1">
        <v>37517</v>
      </c>
      <c r="S9073" t="s">
        <v>889</v>
      </c>
    </row>
    <row r="9074" spans="1:19" x14ac:dyDescent="0.2">
      <c r="A9074" s="7">
        <v>521600</v>
      </c>
      <c r="B9074" s="3">
        <v>95176</v>
      </c>
      <c r="C9074" s="3" t="s">
        <v>1</v>
      </c>
      <c r="D9074" s="2" t="s">
        <v>635</v>
      </c>
      <c r="E9074" s="3">
        <v>22</v>
      </c>
      <c r="F9074" s="17">
        <v>0</v>
      </c>
      <c r="G9074" s="17">
        <v>1</v>
      </c>
      <c r="H9074" s="17">
        <v>0</v>
      </c>
      <c r="I9074" s="7">
        <v>1.2</v>
      </c>
      <c r="J9074" s="7">
        <v>15</v>
      </c>
      <c r="K9074" s="4">
        <v>1203</v>
      </c>
      <c r="L9074" s="5">
        <v>1203.0829000000001</v>
      </c>
      <c r="M9074">
        <v>18952.169999999998</v>
      </c>
      <c r="N9074" s="33">
        <v>1</v>
      </c>
      <c r="O9074" s="50" t="e">
        <f>INDEX([1]Dados!$M$2:$N$26779,MATCH($P9074,[1]Dados!$N$2:$N$26779,),2)</f>
        <v>#N/A</v>
      </c>
      <c r="P9074">
        <v>181699</v>
      </c>
      <c r="Q9074" s="1">
        <v>37460</v>
      </c>
      <c r="R9074" s="1">
        <v>37517</v>
      </c>
      <c r="S9074" t="s">
        <v>889</v>
      </c>
    </row>
    <row r="9075" spans="1:19" x14ac:dyDescent="0.2">
      <c r="A9075" s="7">
        <v>521600</v>
      </c>
      <c r="B9075" s="3">
        <v>95176</v>
      </c>
      <c r="C9075" s="3" t="s">
        <v>1</v>
      </c>
      <c r="D9075" s="2" t="s">
        <v>635</v>
      </c>
      <c r="E9075" s="3">
        <v>22</v>
      </c>
      <c r="F9075" s="17">
        <v>0</v>
      </c>
      <c r="G9075" s="17">
        <v>1</v>
      </c>
      <c r="H9075" s="17">
        <v>0</v>
      </c>
      <c r="I9075" s="7">
        <v>2.1</v>
      </c>
      <c r="J9075" s="7">
        <v>1</v>
      </c>
      <c r="K9075" s="4">
        <v>1214</v>
      </c>
      <c r="L9075" s="5">
        <v>1214.0587</v>
      </c>
      <c r="M9075">
        <v>56072.31</v>
      </c>
      <c r="N9075" s="33">
        <v>1</v>
      </c>
      <c r="O9075" s="50" t="e">
        <f>INDEX([1]Dados!$M$2:$N$26779,MATCH($P9075,[1]Dados!$N$2:$N$26779,),2)</f>
        <v>#N/A</v>
      </c>
      <c r="P9075">
        <v>181639</v>
      </c>
      <c r="Q9075" s="1">
        <v>37460</v>
      </c>
      <c r="R9075" s="1">
        <v>37517</v>
      </c>
      <c r="S9075" t="s">
        <v>2513</v>
      </c>
    </row>
    <row r="9076" spans="1:19" x14ac:dyDescent="0.2">
      <c r="A9076" s="7">
        <v>521600</v>
      </c>
      <c r="B9076" s="3">
        <v>95176</v>
      </c>
      <c r="C9076" s="3" t="s">
        <v>1</v>
      </c>
      <c r="D9076" s="2" t="s">
        <v>635</v>
      </c>
      <c r="E9076" s="3">
        <v>22</v>
      </c>
      <c r="F9076" s="17">
        <v>0</v>
      </c>
      <c r="G9076" s="17">
        <v>1</v>
      </c>
      <c r="H9076" s="17">
        <v>0</v>
      </c>
      <c r="I9076" s="7">
        <v>2.2000000000000002</v>
      </c>
      <c r="J9076" s="7">
        <v>3</v>
      </c>
      <c r="K9076" s="4">
        <v>1214</v>
      </c>
      <c r="L9076" s="5">
        <v>1214.0587</v>
      </c>
      <c r="M9076">
        <v>56072.31</v>
      </c>
      <c r="N9076" s="33">
        <v>1</v>
      </c>
      <c r="O9076" s="50" t="e">
        <f>INDEX([1]Dados!$M$2:$N$26779,MATCH($P9076,[1]Dados!$N$2:$N$26779,),2)</f>
        <v>#N/A</v>
      </c>
      <c r="P9076">
        <v>181639</v>
      </c>
      <c r="Q9076" s="1">
        <v>37460</v>
      </c>
      <c r="R9076" s="1">
        <v>37517</v>
      </c>
      <c r="S9076" t="s">
        <v>2513</v>
      </c>
    </row>
    <row r="9077" spans="1:19" x14ac:dyDescent="0.2">
      <c r="A9077" s="7">
        <v>521600</v>
      </c>
      <c r="B9077" s="3">
        <v>95176</v>
      </c>
      <c r="C9077" s="3" t="s">
        <v>1</v>
      </c>
      <c r="D9077" s="2" t="s">
        <v>635</v>
      </c>
      <c r="E9077" s="3">
        <v>22</v>
      </c>
      <c r="F9077" s="17">
        <v>0</v>
      </c>
      <c r="G9077" s="17">
        <v>1</v>
      </c>
      <c r="H9077" s="17">
        <v>0</v>
      </c>
      <c r="I9077" s="7">
        <v>2.2999999999999998</v>
      </c>
      <c r="J9077" s="7">
        <v>2</v>
      </c>
      <c r="K9077" s="4">
        <v>1214</v>
      </c>
      <c r="L9077" s="5">
        <v>1214.0587</v>
      </c>
      <c r="M9077">
        <v>56072.31</v>
      </c>
      <c r="N9077" s="33">
        <v>1</v>
      </c>
      <c r="O9077" s="50" t="e">
        <f>INDEX([1]Dados!$M$2:$N$26779,MATCH($P9077,[1]Dados!$N$2:$N$26779,),2)</f>
        <v>#N/A</v>
      </c>
      <c r="P9077">
        <v>181639</v>
      </c>
      <c r="Q9077" s="1">
        <v>37460</v>
      </c>
      <c r="R9077" s="1">
        <v>37517</v>
      </c>
      <c r="S9077" t="s">
        <v>2513</v>
      </c>
    </row>
    <row r="9078" spans="1:19" x14ac:dyDescent="0.2">
      <c r="A9078" s="7">
        <v>521600</v>
      </c>
      <c r="B9078" s="3">
        <v>95176</v>
      </c>
      <c r="C9078" s="3" t="s">
        <v>1</v>
      </c>
      <c r="D9078" s="2" t="s">
        <v>635</v>
      </c>
      <c r="E9078" s="3">
        <v>22</v>
      </c>
      <c r="F9078" s="17">
        <v>0</v>
      </c>
      <c r="G9078" s="17">
        <v>1</v>
      </c>
      <c r="H9078" s="17">
        <v>0</v>
      </c>
      <c r="I9078" s="7">
        <v>2.4</v>
      </c>
      <c r="J9078" s="7">
        <v>25</v>
      </c>
      <c r="K9078" s="4">
        <v>1214</v>
      </c>
      <c r="L9078" s="5">
        <v>1214.0587</v>
      </c>
      <c r="M9078">
        <v>56072.31</v>
      </c>
      <c r="N9078" s="33">
        <v>1</v>
      </c>
      <c r="O9078" s="50" t="e">
        <f>INDEX([1]Dados!$M$2:$N$26779,MATCH($P9078,[1]Dados!$N$2:$N$26779,),2)</f>
        <v>#N/A</v>
      </c>
      <c r="P9078">
        <v>181639</v>
      </c>
      <c r="Q9078" s="1">
        <v>37460</v>
      </c>
      <c r="R9078" s="1">
        <v>37517</v>
      </c>
      <c r="S9078" t="s">
        <v>2513</v>
      </c>
    </row>
    <row r="9079" spans="1:19" x14ac:dyDescent="0.2">
      <c r="A9079" s="7">
        <v>521600</v>
      </c>
      <c r="B9079" s="3">
        <v>95176</v>
      </c>
      <c r="C9079" s="3" t="s">
        <v>1</v>
      </c>
      <c r="D9079" s="2" t="s">
        <v>635</v>
      </c>
      <c r="E9079" s="3">
        <v>22</v>
      </c>
      <c r="F9079" s="17">
        <v>0</v>
      </c>
      <c r="G9079" s="17">
        <v>1</v>
      </c>
      <c r="H9079" s="17">
        <v>0</v>
      </c>
      <c r="I9079" s="7">
        <v>2.5</v>
      </c>
      <c r="J9079" s="7">
        <v>25</v>
      </c>
      <c r="K9079" s="4">
        <v>1214</v>
      </c>
      <c r="L9079" s="5">
        <v>1214.0587</v>
      </c>
      <c r="M9079">
        <v>56072.31</v>
      </c>
      <c r="N9079" s="33">
        <v>1</v>
      </c>
      <c r="O9079" s="50" t="e">
        <f>INDEX([1]Dados!$M$2:$N$26779,MATCH($P9079,[1]Dados!$N$2:$N$26779,),2)</f>
        <v>#N/A</v>
      </c>
      <c r="P9079">
        <v>181639</v>
      </c>
      <c r="Q9079" s="1">
        <v>37460</v>
      </c>
      <c r="R9079" s="1">
        <v>37517</v>
      </c>
      <c r="S9079" t="s">
        <v>2513</v>
      </c>
    </row>
    <row r="9080" spans="1:19" x14ac:dyDescent="0.2">
      <c r="A9080" s="7">
        <v>521600</v>
      </c>
      <c r="B9080" s="3">
        <v>95176</v>
      </c>
      <c r="C9080" s="3" t="s">
        <v>1</v>
      </c>
      <c r="D9080" s="2" t="s">
        <v>635</v>
      </c>
      <c r="E9080" s="3">
        <v>22</v>
      </c>
      <c r="F9080" s="17">
        <v>0</v>
      </c>
      <c r="G9080" s="17">
        <v>1</v>
      </c>
      <c r="H9080" s="17">
        <v>0</v>
      </c>
      <c r="I9080" s="7">
        <v>2.6</v>
      </c>
      <c r="J9080" s="7">
        <v>13</v>
      </c>
      <c r="K9080" s="4">
        <v>1214</v>
      </c>
      <c r="L9080" s="5">
        <v>1214.0587</v>
      </c>
      <c r="M9080">
        <v>56072.31</v>
      </c>
      <c r="N9080" s="33">
        <v>1</v>
      </c>
      <c r="O9080" s="50" t="e">
        <f>INDEX([1]Dados!$M$2:$N$26779,MATCH($P9080,[1]Dados!$N$2:$N$26779,),2)</f>
        <v>#N/A</v>
      </c>
      <c r="P9080">
        <v>181639</v>
      </c>
      <c r="Q9080" s="1">
        <v>37460</v>
      </c>
      <c r="R9080" s="1">
        <v>37517</v>
      </c>
      <c r="S9080" t="s">
        <v>2513</v>
      </c>
    </row>
    <row r="9081" spans="1:19" x14ac:dyDescent="0.2">
      <c r="A9081" s="7">
        <v>521600</v>
      </c>
      <c r="B9081" s="3">
        <v>95176</v>
      </c>
      <c r="C9081" s="3" t="s">
        <v>1</v>
      </c>
      <c r="D9081" s="2" t="s">
        <v>635</v>
      </c>
      <c r="E9081" s="3">
        <v>22</v>
      </c>
      <c r="F9081" s="17">
        <v>0</v>
      </c>
      <c r="G9081" s="17">
        <v>1</v>
      </c>
      <c r="H9081" s="17">
        <v>0</v>
      </c>
      <c r="I9081" s="7">
        <v>2.1</v>
      </c>
      <c r="J9081" s="7">
        <v>14</v>
      </c>
      <c r="K9081" s="4">
        <v>1214</v>
      </c>
      <c r="L9081" s="5">
        <v>1214.0589</v>
      </c>
      <c r="M9081">
        <v>153430</v>
      </c>
      <c r="N9081" s="33">
        <v>1</v>
      </c>
      <c r="O9081" s="50" t="e">
        <f>INDEX([1]Dados!$M$2:$N$26779,MATCH($P9081,[1]Dados!$N$2:$N$26779,),2)</f>
        <v>#N/A</v>
      </c>
      <c r="P9081">
        <v>182668</v>
      </c>
      <c r="Q9081" s="1">
        <v>37460</v>
      </c>
      <c r="R9081" s="1">
        <v>37517</v>
      </c>
      <c r="S9081" t="s">
        <v>915</v>
      </c>
    </row>
    <row r="9082" spans="1:19" x14ac:dyDescent="0.2">
      <c r="A9082" s="7">
        <v>521600</v>
      </c>
      <c r="B9082" s="3">
        <v>95176</v>
      </c>
      <c r="C9082" s="3" t="s">
        <v>1</v>
      </c>
      <c r="D9082" s="2" t="s">
        <v>635</v>
      </c>
      <c r="E9082" s="3">
        <v>22</v>
      </c>
      <c r="F9082" s="17">
        <v>0</v>
      </c>
      <c r="G9082" s="17">
        <v>1</v>
      </c>
      <c r="H9082" s="17">
        <v>0</v>
      </c>
      <c r="I9082" s="7">
        <v>2.11</v>
      </c>
      <c r="J9082" s="7">
        <v>15</v>
      </c>
      <c r="K9082" s="4">
        <v>1214</v>
      </c>
      <c r="L9082" s="5">
        <v>1214.0589</v>
      </c>
      <c r="M9082">
        <v>153430</v>
      </c>
      <c r="N9082" s="33">
        <v>1</v>
      </c>
      <c r="O9082" s="50" t="e">
        <f>INDEX([1]Dados!$M$2:$N$26779,MATCH($P9082,[1]Dados!$N$2:$N$26779,),2)</f>
        <v>#N/A</v>
      </c>
      <c r="P9082">
        <v>182668</v>
      </c>
      <c r="Q9082" s="1">
        <v>37460</v>
      </c>
      <c r="R9082" s="1">
        <v>37517</v>
      </c>
      <c r="S9082" t="s">
        <v>915</v>
      </c>
    </row>
    <row r="9083" spans="1:19" x14ac:dyDescent="0.2">
      <c r="A9083" s="7">
        <v>521600</v>
      </c>
      <c r="B9083" s="3">
        <v>95176</v>
      </c>
      <c r="C9083" s="3" t="s">
        <v>1</v>
      </c>
      <c r="D9083" s="2" t="s">
        <v>635</v>
      </c>
      <c r="E9083" s="3">
        <v>22</v>
      </c>
      <c r="F9083" s="17">
        <v>0</v>
      </c>
      <c r="G9083" s="17">
        <v>1</v>
      </c>
      <c r="H9083" s="17">
        <v>0</v>
      </c>
      <c r="I9083" s="7">
        <v>2.12</v>
      </c>
      <c r="J9083" s="7">
        <v>24</v>
      </c>
      <c r="K9083" s="4">
        <v>1214</v>
      </c>
      <c r="L9083" s="5">
        <v>1214.0589</v>
      </c>
      <c r="M9083">
        <v>153430</v>
      </c>
      <c r="N9083" s="33">
        <v>1</v>
      </c>
      <c r="O9083" s="50" t="e">
        <f>INDEX([1]Dados!$M$2:$N$26779,MATCH($P9083,[1]Dados!$N$2:$N$26779,),2)</f>
        <v>#N/A</v>
      </c>
      <c r="P9083">
        <v>182668</v>
      </c>
      <c r="Q9083" s="1">
        <v>37460</v>
      </c>
      <c r="R9083" s="1">
        <v>37517</v>
      </c>
      <c r="S9083" t="s">
        <v>915</v>
      </c>
    </row>
    <row r="9084" spans="1:19" x14ac:dyDescent="0.2">
      <c r="A9084" s="7">
        <v>521600</v>
      </c>
      <c r="B9084" s="3">
        <v>95176</v>
      </c>
      <c r="C9084" s="3" t="s">
        <v>1</v>
      </c>
      <c r="D9084" s="2" t="s">
        <v>635</v>
      </c>
      <c r="E9084" s="3">
        <v>22</v>
      </c>
      <c r="F9084" s="17">
        <v>0</v>
      </c>
      <c r="G9084" s="17">
        <v>1</v>
      </c>
      <c r="H9084" s="17">
        <v>0</v>
      </c>
      <c r="I9084" s="7">
        <v>2.13</v>
      </c>
      <c r="J9084" s="7">
        <v>23</v>
      </c>
      <c r="K9084" s="4">
        <v>1214</v>
      </c>
      <c r="L9084" s="5">
        <v>1214.0589</v>
      </c>
      <c r="M9084">
        <v>153430</v>
      </c>
      <c r="N9084" s="33">
        <v>1</v>
      </c>
      <c r="O9084" s="50" t="e">
        <f>INDEX([1]Dados!$M$2:$N$26779,MATCH($P9084,[1]Dados!$N$2:$N$26779,),2)</f>
        <v>#N/A</v>
      </c>
      <c r="P9084">
        <v>182668</v>
      </c>
      <c r="Q9084" s="1">
        <v>37460</v>
      </c>
      <c r="R9084" s="1">
        <v>37517</v>
      </c>
      <c r="S9084" t="s">
        <v>915</v>
      </c>
    </row>
    <row r="9085" spans="1:19" x14ac:dyDescent="0.2">
      <c r="A9085" s="7">
        <v>521600</v>
      </c>
      <c r="B9085" s="3">
        <v>95176</v>
      </c>
      <c r="C9085" s="3" t="s">
        <v>1</v>
      </c>
      <c r="D9085" s="2" t="s">
        <v>635</v>
      </c>
      <c r="E9085" s="3">
        <v>22</v>
      </c>
      <c r="F9085" s="17">
        <v>0</v>
      </c>
      <c r="G9085" s="17">
        <v>1</v>
      </c>
      <c r="H9085" s="17">
        <v>0</v>
      </c>
      <c r="I9085" s="7">
        <v>2.14</v>
      </c>
      <c r="J9085" s="7">
        <v>27</v>
      </c>
      <c r="K9085" s="4">
        <v>1214</v>
      </c>
      <c r="L9085" s="5">
        <v>1214.0589</v>
      </c>
      <c r="M9085">
        <v>153430</v>
      </c>
      <c r="N9085" s="33">
        <v>1</v>
      </c>
      <c r="O9085" s="50" t="e">
        <f>INDEX([1]Dados!$M$2:$N$26779,MATCH($P9085,[1]Dados!$N$2:$N$26779,),2)</f>
        <v>#N/A</v>
      </c>
      <c r="P9085">
        <v>182668</v>
      </c>
      <c r="Q9085" s="1">
        <v>37460</v>
      </c>
      <c r="R9085" s="1">
        <v>37517</v>
      </c>
      <c r="S9085" t="s">
        <v>915</v>
      </c>
    </row>
    <row r="9086" spans="1:19" x14ac:dyDescent="0.2">
      <c r="A9086" s="7">
        <v>521600</v>
      </c>
      <c r="B9086" s="3">
        <v>95176</v>
      </c>
      <c r="C9086" s="3" t="s">
        <v>1</v>
      </c>
      <c r="D9086" s="2" t="s">
        <v>635</v>
      </c>
      <c r="E9086" s="3">
        <v>22</v>
      </c>
      <c r="F9086" s="17">
        <v>0</v>
      </c>
      <c r="G9086" s="17">
        <v>1</v>
      </c>
      <c r="H9086" s="17">
        <v>0</v>
      </c>
      <c r="I9086" s="7">
        <v>2.15</v>
      </c>
      <c r="J9086" s="7">
        <v>20</v>
      </c>
      <c r="K9086" s="4">
        <v>1214</v>
      </c>
      <c r="L9086" s="5">
        <v>1214.0589</v>
      </c>
      <c r="M9086">
        <v>153430</v>
      </c>
      <c r="N9086" s="33">
        <v>1</v>
      </c>
      <c r="O9086" s="50" t="e">
        <f>INDEX([1]Dados!$M$2:$N$26779,MATCH($P9086,[1]Dados!$N$2:$N$26779,),2)</f>
        <v>#N/A</v>
      </c>
      <c r="P9086">
        <v>182668</v>
      </c>
      <c r="Q9086" s="1">
        <v>37460</v>
      </c>
      <c r="R9086" s="1">
        <v>37517</v>
      </c>
      <c r="S9086" t="s">
        <v>915</v>
      </c>
    </row>
    <row r="9087" spans="1:19" x14ac:dyDescent="0.2">
      <c r="A9087" s="7">
        <v>521600</v>
      </c>
      <c r="B9087" s="3">
        <v>95176</v>
      </c>
      <c r="C9087" s="3" t="s">
        <v>1</v>
      </c>
      <c r="D9087" s="2" t="s">
        <v>635</v>
      </c>
      <c r="E9087" s="3">
        <v>22</v>
      </c>
      <c r="F9087" s="17">
        <v>0</v>
      </c>
      <c r="G9087" s="17">
        <v>1</v>
      </c>
      <c r="H9087" s="17">
        <v>0</v>
      </c>
      <c r="I9087" s="7">
        <v>2.16</v>
      </c>
      <c r="J9087" s="7">
        <v>28</v>
      </c>
      <c r="K9087" s="4">
        <v>1214</v>
      </c>
      <c r="L9087" s="5">
        <v>1214.0589</v>
      </c>
      <c r="M9087">
        <v>153430</v>
      </c>
      <c r="N9087" s="33">
        <v>1</v>
      </c>
      <c r="O9087" s="50" t="e">
        <f>INDEX([1]Dados!$M$2:$N$26779,MATCH($P9087,[1]Dados!$N$2:$N$26779,),2)</f>
        <v>#N/A</v>
      </c>
      <c r="P9087">
        <v>182668</v>
      </c>
      <c r="Q9087" s="1">
        <v>37460</v>
      </c>
      <c r="R9087" s="1">
        <v>37517</v>
      </c>
      <c r="S9087" t="s">
        <v>915</v>
      </c>
    </row>
    <row r="9088" spans="1:19" x14ac:dyDescent="0.2">
      <c r="A9088" s="7">
        <v>521600</v>
      </c>
      <c r="B9088" s="3">
        <v>95176</v>
      </c>
      <c r="C9088" s="3" t="s">
        <v>1</v>
      </c>
      <c r="D9088" s="2" t="s">
        <v>635</v>
      </c>
      <c r="E9088" s="3">
        <v>22</v>
      </c>
      <c r="F9088" s="17">
        <v>0</v>
      </c>
      <c r="G9088" s="17">
        <v>1</v>
      </c>
      <c r="H9088" s="17">
        <v>0</v>
      </c>
      <c r="I9088" s="7">
        <v>2.17</v>
      </c>
      <c r="J9088" s="7">
        <v>14</v>
      </c>
      <c r="K9088" s="4">
        <v>1214</v>
      </c>
      <c r="L9088" s="5">
        <v>1214.0589</v>
      </c>
      <c r="M9088">
        <v>153430</v>
      </c>
      <c r="N9088" s="33">
        <v>1</v>
      </c>
      <c r="O9088" s="50" t="e">
        <f>INDEX([1]Dados!$M$2:$N$26779,MATCH($P9088,[1]Dados!$N$2:$N$26779,),2)</f>
        <v>#N/A</v>
      </c>
      <c r="P9088">
        <v>182668</v>
      </c>
      <c r="Q9088" s="1">
        <v>37460</v>
      </c>
      <c r="R9088" s="1">
        <v>37517</v>
      </c>
      <c r="S9088" t="s">
        <v>915</v>
      </c>
    </row>
    <row r="9089" spans="1:19" x14ac:dyDescent="0.2">
      <c r="A9089" s="7">
        <v>521600</v>
      </c>
      <c r="B9089" s="3">
        <v>95176</v>
      </c>
      <c r="C9089" s="3" t="s">
        <v>1</v>
      </c>
      <c r="D9089" s="2" t="s">
        <v>635</v>
      </c>
      <c r="E9089" s="3">
        <v>22</v>
      </c>
      <c r="F9089" s="17">
        <v>0</v>
      </c>
      <c r="G9089" s="17">
        <v>1</v>
      </c>
      <c r="H9089" s="17">
        <v>0</v>
      </c>
      <c r="I9089" s="7">
        <v>2.1800000000000002</v>
      </c>
      <c r="J9089" s="7">
        <v>19</v>
      </c>
      <c r="K9089" s="4">
        <v>1214</v>
      </c>
      <c r="L9089" s="5">
        <v>1214.0589</v>
      </c>
      <c r="M9089">
        <v>153430</v>
      </c>
      <c r="N9089" s="33">
        <v>1</v>
      </c>
      <c r="O9089" s="50" t="e">
        <f>INDEX([1]Dados!$M$2:$N$26779,MATCH($P9089,[1]Dados!$N$2:$N$26779,),2)</f>
        <v>#N/A</v>
      </c>
      <c r="P9089">
        <v>182668</v>
      </c>
      <c r="Q9089" s="1">
        <v>37460</v>
      </c>
      <c r="R9089" s="1">
        <v>37517</v>
      </c>
      <c r="S9089" t="s">
        <v>915</v>
      </c>
    </row>
    <row r="9090" spans="1:19" x14ac:dyDescent="0.2">
      <c r="A9090" s="7">
        <v>521600</v>
      </c>
      <c r="B9090" s="3">
        <v>95176</v>
      </c>
      <c r="C9090" s="3" t="s">
        <v>1</v>
      </c>
      <c r="D9090" s="2" t="s">
        <v>635</v>
      </c>
      <c r="E9090" s="3">
        <v>22</v>
      </c>
      <c r="F9090" s="17">
        <v>0</v>
      </c>
      <c r="G9090" s="17">
        <v>1</v>
      </c>
      <c r="H9090" s="17">
        <v>0</v>
      </c>
      <c r="I9090" s="7">
        <v>2.19</v>
      </c>
      <c r="J9090" s="7">
        <v>19</v>
      </c>
      <c r="K9090" s="4">
        <v>1214</v>
      </c>
      <c r="L9090" s="5">
        <v>1214.0589</v>
      </c>
      <c r="M9090">
        <v>153430</v>
      </c>
      <c r="N9090" s="33">
        <v>1</v>
      </c>
      <c r="O9090" s="50" t="e">
        <f>INDEX([1]Dados!$M$2:$N$26779,MATCH($P9090,[1]Dados!$N$2:$N$26779,),2)</f>
        <v>#N/A</v>
      </c>
      <c r="P9090">
        <v>182668</v>
      </c>
      <c r="Q9090" s="1">
        <v>37460</v>
      </c>
      <c r="R9090" s="1">
        <v>37517</v>
      </c>
      <c r="S9090" t="s">
        <v>915</v>
      </c>
    </row>
    <row r="9091" spans="1:19" x14ac:dyDescent="0.2">
      <c r="A9091" s="7">
        <v>521600</v>
      </c>
      <c r="B9091" s="3">
        <v>95176</v>
      </c>
      <c r="C9091" s="3" t="s">
        <v>1</v>
      </c>
      <c r="D9091" s="2" t="s">
        <v>635</v>
      </c>
      <c r="E9091" s="3">
        <v>22</v>
      </c>
      <c r="F9091" s="17">
        <v>0</v>
      </c>
      <c r="G9091" s="17">
        <v>1</v>
      </c>
      <c r="H9091" s="17">
        <v>0</v>
      </c>
      <c r="I9091" s="7">
        <v>2.2000000000000002</v>
      </c>
      <c r="J9091" s="7">
        <v>7</v>
      </c>
      <c r="K9091" s="4">
        <v>1214</v>
      </c>
      <c r="L9091" s="5">
        <v>1214.0589</v>
      </c>
      <c r="M9091">
        <v>153430</v>
      </c>
      <c r="N9091" s="33">
        <v>1</v>
      </c>
      <c r="O9091" s="50" t="e">
        <f>INDEX([1]Dados!$M$2:$N$26779,MATCH($P9091,[1]Dados!$N$2:$N$26779,),2)</f>
        <v>#N/A</v>
      </c>
      <c r="P9091">
        <v>182668</v>
      </c>
      <c r="Q9091" s="1">
        <v>37460</v>
      </c>
      <c r="R9091" s="1">
        <v>37517</v>
      </c>
      <c r="S9091" t="s">
        <v>915</v>
      </c>
    </row>
    <row r="9092" spans="1:19" x14ac:dyDescent="0.2">
      <c r="A9092" s="7">
        <v>521600</v>
      </c>
      <c r="B9092" s="3">
        <v>95176</v>
      </c>
      <c r="C9092" s="3" t="s">
        <v>1</v>
      </c>
      <c r="D9092" s="2" t="s">
        <v>635</v>
      </c>
      <c r="E9092" s="3">
        <v>22</v>
      </c>
      <c r="F9092" s="17">
        <v>0</v>
      </c>
      <c r="G9092" s="17">
        <v>1</v>
      </c>
      <c r="H9092" s="17">
        <v>0</v>
      </c>
      <c r="I9092" s="7">
        <v>2.21</v>
      </c>
      <c r="J9092" s="7">
        <v>33</v>
      </c>
      <c r="K9092" s="4">
        <v>1214</v>
      </c>
      <c r="L9092" s="5">
        <v>1214.0589</v>
      </c>
      <c r="M9092">
        <v>153430</v>
      </c>
      <c r="N9092" s="33">
        <v>1</v>
      </c>
      <c r="O9092" s="50" t="e">
        <f>INDEX([1]Dados!$M$2:$N$26779,MATCH($P9092,[1]Dados!$N$2:$N$26779,),2)</f>
        <v>#N/A</v>
      </c>
      <c r="P9092">
        <v>182668</v>
      </c>
      <c r="Q9092" s="1">
        <v>37460</v>
      </c>
      <c r="R9092" s="1">
        <v>37517</v>
      </c>
      <c r="S9092" t="s">
        <v>915</v>
      </c>
    </row>
    <row r="9093" spans="1:19" x14ac:dyDescent="0.2">
      <c r="A9093" s="7">
        <v>521600</v>
      </c>
      <c r="B9093" s="3">
        <v>95176</v>
      </c>
      <c r="C9093" s="3" t="s">
        <v>1</v>
      </c>
      <c r="D9093" s="2" t="s">
        <v>635</v>
      </c>
      <c r="E9093" s="3">
        <v>22</v>
      </c>
      <c r="F9093" s="17">
        <v>0</v>
      </c>
      <c r="G9093" s="17">
        <v>1</v>
      </c>
      <c r="H9093" s="17">
        <v>0</v>
      </c>
      <c r="I9093" s="7">
        <v>2.2200000000000002</v>
      </c>
      <c r="J9093" s="7">
        <v>19</v>
      </c>
      <c r="K9093" s="4">
        <v>1214</v>
      </c>
      <c r="L9093" s="5">
        <v>1214.0589</v>
      </c>
      <c r="M9093">
        <v>153430</v>
      </c>
      <c r="N9093" s="33">
        <v>1</v>
      </c>
      <c r="O9093" s="50" t="e">
        <f>INDEX([1]Dados!$M$2:$N$26779,MATCH($P9093,[1]Dados!$N$2:$N$26779,),2)</f>
        <v>#N/A</v>
      </c>
      <c r="P9093">
        <v>182668</v>
      </c>
      <c r="Q9093" s="1">
        <v>37460</v>
      </c>
      <c r="R9093" s="1">
        <v>37517</v>
      </c>
      <c r="S9093" t="s">
        <v>915</v>
      </c>
    </row>
    <row r="9094" spans="1:19" x14ac:dyDescent="0.2">
      <c r="A9094" s="7">
        <v>521600</v>
      </c>
      <c r="B9094" s="3">
        <v>95176</v>
      </c>
      <c r="C9094" s="3" t="s">
        <v>1</v>
      </c>
      <c r="D9094" s="2" t="s">
        <v>635</v>
      </c>
      <c r="E9094" s="3">
        <v>22</v>
      </c>
      <c r="F9094" s="17">
        <v>0</v>
      </c>
      <c r="G9094" s="17">
        <v>1</v>
      </c>
      <c r="H9094" s="17">
        <v>0</v>
      </c>
      <c r="I9094" s="7">
        <v>2.23</v>
      </c>
      <c r="J9094" s="7">
        <v>32</v>
      </c>
      <c r="K9094" s="4">
        <v>1214</v>
      </c>
      <c r="L9094" s="5">
        <v>1214.0589</v>
      </c>
      <c r="M9094">
        <v>153430</v>
      </c>
      <c r="N9094" s="33">
        <v>1</v>
      </c>
      <c r="O9094" s="50" t="e">
        <f>INDEX([1]Dados!$M$2:$N$26779,MATCH($P9094,[1]Dados!$N$2:$N$26779,),2)</f>
        <v>#N/A</v>
      </c>
      <c r="P9094">
        <v>182668</v>
      </c>
      <c r="Q9094" s="1">
        <v>37460</v>
      </c>
      <c r="R9094" s="1">
        <v>37517</v>
      </c>
      <c r="S9094" t="s">
        <v>915</v>
      </c>
    </row>
    <row r="9095" spans="1:19" x14ac:dyDescent="0.2">
      <c r="A9095" s="7">
        <v>521600</v>
      </c>
      <c r="B9095" s="3">
        <v>95176</v>
      </c>
      <c r="C9095" s="3" t="s">
        <v>1</v>
      </c>
      <c r="D9095" s="2" t="s">
        <v>635</v>
      </c>
      <c r="E9095" s="3">
        <v>22</v>
      </c>
      <c r="F9095" s="17">
        <v>0</v>
      </c>
      <c r="G9095" s="17">
        <v>1</v>
      </c>
      <c r="H9095" s="17">
        <v>0</v>
      </c>
      <c r="I9095" s="7">
        <v>2.2400000000000002</v>
      </c>
      <c r="J9095" s="7">
        <v>4</v>
      </c>
      <c r="K9095" s="4">
        <v>1214</v>
      </c>
      <c r="L9095" s="5">
        <v>1214.0589</v>
      </c>
      <c r="M9095">
        <v>153430</v>
      </c>
      <c r="N9095" s="33">
        <v>1</v>
      </c>
      <c r="O9095" s="50" t="e">
        <f>INDEX([1]Dados!$M$2:$N$26779,MATCH($P9095,[1]Dados!$N$2:$N$26779,),2)</f>
        <v>#N/A</v>
      </c>
      <c r="P9095">
        <v>182668</v>
      </c>
      <c r="Q9095" s="1">
        <v>37460</v>
      </c>
      <c r="R9095" s="1">
        <v>37517</v>
      </c>
      <c r="S9095" t="s">
        <v>915</v>
      </c>
    </row>
    <row r="9096" spans="1:19" x14ac:dyDescent="0.2">
      <c r="A9096" s="7">
        <v>521600</v>
      </c>
      <c r="B9096" s="3">
        <v>95176</v>
      </c>
      <c r="C9096" s="3" t="s">
        <v>1</v>
      </c>
      <c r="D9096" s="2" t="s">
        <v>635</v>
      </c>
      <c r="E9096" s="3">
        <v>22</v>
      </c>
      <c r="F9096" s="17">
        <v>0</v>
      </c>
      <c r="G9096" s="17">
        <v>1</v>
      </c>
      <c r="H9096" s="17">
        <v>0</v>
      </c>
      <c r="I9096" s="7">
        <v>2.25</v>
      </c>
      <c r="J9096" s="7">
        <v>19</v>
      </c>
      <c r="K9096" s="4">
        <v>1214</v>
      </c>
      <c r="L9096" s="5">
        <v>1214.0589</v>
      </c>
      <c r="M9096">
        <v>153430</v>
      </c>
      <c r="N9096" s="33">
        <v>1</v>
      </c>
      <c r="O9096" s="50" t="e">
        <f>INDEX([1]Dados!$M$2:$N$26779,MATCH($P9096,[1]Dados!$N$2:$N$26779,),2)</f>
        <v>#N/A</v>
      </c>
      <c r="P9096">
        <v>182668</v>
      </c>
      <c r="Q9096" s="1">
        <v>37460</v>
      </c>
      <c r="R9096" s="1">
        <v>37517</v>
      </c>
      <c r="S9096" t="s">
        <v>915</v>
      </c>
    </row>
    <row r="9097" spans="1:19" x14ac:dyDescent="0.2">
      <c r="A9097" s="7">
        <v>521600</v>
      </c>
      <c r="B9097" s="3">
        <v>95176</v>
      </c>
      <c r="C9097" s="3" t="s">
        <v>1</v>
      </c>
      <c r="D9097" s="2" t="s">
        <v>635</v>
      </c>
      <c r="E9097" s="3">
        <v>22</v>
      </c>
      <c r="F9097" s="17">
        <v>0</v>
      </c>
      <c r="G9097" s="17">
        <v>1</v>
      </c>
      <c r="H9097" s="17">
        <v>0</v>
      </c>
      <c r="I9097" s="7">
        <v>2.2599999999999998</v>
      </c>
      <c r="J9097" s="7">
        <v>19</v>
      </c>
      <c r="K9097" s="4">
        <v>1214</v>
      </c>
      <c r="L9097" s="5">
        <v>1214.0589</v>
      </c>
      <c r="M9097">
        <v>153430</v>
      </c>
      <c r="N9097" s="33">
        <v>1</v>
      </c>
      <c r="O9097" s="50" t="e">
        <f>INDEX([1]Dados!$M$2:$N$26779,MATCH($P9097,[1]Dados!$N$2:$N$26779,),2)</f>
        <v>#N/A</v>
      </c>
      <c r="P9097">
        <v>182668</v>
      </c>
      <c r="Q9097" s="1">
        <v>37460</v>
      </c>
      <c r="R9097" s="1">
        <v>37517</v>
      </c>
      <c r="S9097" t="s">
        <v>915</v>
      </c>
    </row>
    <row r="9098" spans="1:19" x14ac:dyDescent="0.2">
      <c r="A9098" s="7">
        <v>521600</v>
      </c>
      <c r="B9098" s="3">
        <v>95176</v>
      </c>
      <c r="C9098" s="3" t="s">
        <v>1</v>
      </c>
      <c r="D9098" s="2" t="s">
        <v>635</v>
      </c>
      <c r="E9098" s="3">
        <v>22</v>
      </c>
      <c r="F9098" s="17">
        <v>0</v>
      </c>
      <c r="G9098" s="17">
        <v>1</v>
      </c>
      <c r="H9098" s="17">
        <v>0</v>
      </c>
      <c r="I9098" s="7">
        <v>2.27</v>
      </c>
      <c r="J9098" s="7">
        <v>7</v>
      </c>
      <c r="K9098" s="4">
        <v>1214</v>
      </c>
      <c r="L9098" s="5">
        <v>1214.0589</v>
      </c>
      <c r="M9098">
        <v>153430</v>
      </c>
      <c r="N9098" s="33">
        <v>1</v>
      </c>
      <c r="O9098" s="50" t="e">
        <f>INDEX([1]Dados!$M$2:$N$26779,MATCH($P9098,[1]Dados!$N$2:$N$26779,),2)</f>
        <v>#N/A</v>
      </c>
      <c r="P9098">
        <v>182668</v>
      </c>
      <c r="Q9098" s="1">
        <v>37460</v>
      </c>
      <c r="R9098" s="1">
        <v>37517</v>
      </c>
      <c r="S9098" t="s">
        <v>915</v>
      </c>
    </row>
    <row r="9099" spans="1:19" x14ac:dyDescent="0.2">
      <c r="A9099" s="7">
        <v>521600</v>
      </c>
      <c r="B9099" s="3">
        <v>95176</v>
      </c>
      <c r="C9099" s="3" t="s">
        <v>1</v>
      </c>
      <c r="D9099" s="2" t="s">
        <v>635</v>
      </c>
      <c r="E9099" s="3">
        <v>22</v>
      </c>
      <c r="F9099" s="17">
        <v>0</v>
      </c>
      <c r="G9099" s="17">
        <v>1</v>
      </c>
      <c r="H9099" s="17">
        <v>0</v>
      </c>
      <c r="I9099" s="7">
        <v>2.2799999999999998</v>
      </c>
      <c r="J9099" s="7">
        <v>20</v>
      </c>
      <c r="K9099" s="4">
        <v>1214</v>
      </c>
      <c r="L9099" s="5">
        <v>1214.0589</v>
      </c>
      <c r="M9099">
        <v>153430</v>
      </c>
      <c r="N9099" s="33">
        <v>1</v>
      </c>
      <c r="O9099" s="50" t="e">
        <f>INDEX([1]Dados!$M$2:$N$26779,MATCH($P9099,[1]Dados!$N$2:$N$26779,),2)</f>
        <v>#N/A</v>
      </c>
      <c r="P9099">
        <v>182668</v>
      </c>
      <c r="Q9099" s="1">
        <v>37460</v>
      </c>
      <c r="R9099" s="1">
        <v>37517</v>
      </c>
      <c r="S9099" t="s">
        <v>915</v>
      </c>
    </row>
    <row r="9100" spans="1:19" x14ac:dyDescent="0.2">
      <c r="A9100" s="7">
        <v>521600</v>
      </c>
      <c r="B9100" s="3">
        <v>95176</v>
      </c>
      <c r="C9100" s="3" t="s">
        <v>1</v>
      </c>
      <c r="D9100" s="2" t="s">
        <v>635</v>
      </c>
      <c r="E9100" s="3">
        <v>22</v>
      </c>
      <c r="F9100" s="17">
        <v>0</v>
      </c>
      <c r="G9100" s="17">
        <v>1</v>
      </c>
      <c r="H9100" s="17">
        <v>0</v>
      </c>
      <c r="I9100" s="7">
        <v>2.7</v>
      </c>
      <c r="J9100" s="7">
        <v>15</v>
      </c>
      <c r="K9100" s="4">
        <v>1214</v>
      </c>
      <c r="L9100" s="5">
        <v>1214.0589</v>
      </c>
      <c r="M9100">
        <v>153430</v>
      </c>
      <c r="N9100" s="33">
        <v>1</v>
      </c>
      <c r="O9100" s="50" t="e">
        <f>INDEX([1]Dados!$M$2:$N$26779,MATCH($P9100,[1]Dados!$N$2:$N$26779,),2)</f>
        <v>#N/A</v>
      </c>
      <c r="P9100">
        <v>182668</v>
      </c>
      <c r="Q9100" s="1">
        <v>37460</v>
      </c>
      <c r="R9100" s="1">
        <v>37517</v>
      </c>
      <c r="S9100" t="s">
        <v>915</v>
      </c>
    </row>
    <row r="9101" spans="1:19" x14ac:dyDescent="0.2">
      <c r="A9101" s="7">
        <v>521600</v>
      </c>
      <c r="B9101" s="3">
        <v>95176</v>
      </c>
      <c r="C9101" s="3" t="s">
        <v>1</v>
      </c>
      <c r="D9101" s="2" t="s">
        <v>635</v>
      </c>
      <c r="E9101" s="3">
        <v>22</v>
      </c>
      <c r="F9101" s="17">
        <v>0</v>
      </c>
      <c r="G9101" s="17">
        <v>1</v>
      </c>
      <c r="H9101" s="17">
        <v>0</v>
      </c>
      <c r="I9101" s="7">
        <v>2.8</v>
      </c>
      <c r="J9101" s="7">
        <v>20</v>
      </c>
      <c r="K9101" s="4">
        <v>1214</v>
      </c>
      <c r="L9101" s="5">
        <v>1214.0589</v>
      </c>
      <c r="M9101">
        <v>153430</v>
      </c>
      <c r="N9101" s="33">
        <v>1</v>
      </c>
      <c r="O9101" s="50" t="e">
        <f>INDEX([1]Dados!$M$2:$N$26779,MATCH($P9101,[1]Dados!$N$2:$N$26779,),2)</f>
        <v>#N/A</v>
      </c>
      <c r="P9101">
        <v>182668</v>
      </c>
      <c r="Q9101" s="1">
        <v>37460</v>
      </c>
      <c r="R9101" s="1">
        <v>37517</v>
      </c>
      <c r="S9101" t="s">
        <v>915</v>
      </c>
    </row>
    <row r="9102" spans="1:19" x14ac:dyDescent="0.2">
      <c r="A9102" s="7">
        <v>521600</v>
      </c>
      <c r="B9102" s="3">
        <v>95176</v>
      </c>
      <c r="C9102" s="3" t="s">
        <v>1</v>
      </c>
      <c r="D9102" s="2" t="s">
        <v>635</v>
      </c>
      <c r="E9102" s="3">
        <v>22</v>
      </c>
      <c r="F9102" s="17">
        <v>0</v>
      </c>
      <c r="G9102" s="17">
        <v>1</v>
      </c>
      <c r="H9102" s="17">
        <v>0</v>
      </c>
      <c r="I9102" s="7">
        <v>2.9</v>
      </c>
      <c r="J9102" s="7">
        <v>28</v>
      </c>
      <c r="K9102" s="4">
        <v>1214</v>
      </c>
      <c r="L9102" s="5">
        <v>1214.0589</v>
      </c>
      <c r="M9102">
        <v>153430</v>
      </c>
      <c r="N9102" s="33">
        <v>1</v>
      </c>
      <c r="O9102" s="50" t="e">
        <f>INDEX([1]Dados!$M$2:$N$26779,MATCH($P9102,[1]Dados!$N$2:$N$26779,),2)</f>
        <v>#N/A</v>
      </c>
      <c r="P9102">
        <v>182668</v>
      </c>
      <c r="Q9102" s="1">
        <v>37460</v>
      </c>
      <c r="R9102" s="1">
        <v>37517</v>
      </c>
      <c r="S9102" t="s">
        <v>915</v>
      </c>
    </row>
    <row r="9103" spans="1:19" x14ac:dyDescent="0.2">
      <c r="A9103" s="7">
        <v>521600</v>
      </c>
      <c r="B9103" s="3">
        <v>95176</v>
      </c>
      <c r="C9103" s="3" t="s">
        <v>1</v>
      </c>
      <c r="D9103" s="2" t="s">
        <v>635</v>
      </c>
      <c r="E9103" s="3">
        <v>22</v>
      </c>
      <c r="F9103" s="17">
        <v>0</v>
      </c>
      <c r="G9103" s="17">
        <v>1</v>
      </c>
      <c r="H9103" s="17">
        <v>0</v>
      </c>
      <c r="I9103" s="7" t="s">
        <v>3</v>
      </c>
      <c r="J9103" s="7">
        <v>0</v>
      </c>
      <c r="K9103" s="4">
        <v>1214</v>
      </c>
      <c r="L9103" s="5">
        <v>1214.8580999999999</v>
      </c>
      <c r="M9103">
        <v>118800</v>
      </c>
      <c r="N9103" s="33">
        <v>1</v>
      </c>
      <c r="O9103" s="50" t="e">
        <f>INDEX([1]Dados!$M$2:$N$26779,MATCH($P9103,[1]Dados!$N$2:$N$26779,),2)</f>
        <v>#N/A</v>
      </c>
      <c r="P9103">
        <v>181902</v>
      </c>
      <c r="Q9103" s="1">
        <v>37460</v>
      </c>
      <c r="R9103" s="1">
        <v>37517</v>
      </c>
      <c r="S9103" t="s">
        <v>2134</v>
      </c>
    </row>
    <row r="9104" spans="1:19" x14ac:dyDescent="0.2">
      <c r="A9104" s="7">
        <v>521600</v>
      </c>
      <c r="B9104" s="3">
        <v>95176</v>
      </c>
      <c r="C9104" s="3" t="s">
        <v>1</v>
      </c>
      <c r="D9104" s="2" t="s">
        <v>635</v>
      </c>
      <c r="E9104" s="3">
        <v>22</v>
      </c>
      <c r="F9104" s="17">
        <v>0</v>
      </c>
      <c r="G9104" s="17">
        <v>1</v>
      </c>
      <c r="H9104" s="17">
        <v>0</v>
      </c>
      <c r="I9104" s="7" t="s">
        <v>3</v>
      </c>
      <c r="J9104" s="7">
        <v>0</v>
      </c>
      <c r="K9104" s="4">
        <v>1214</v>
      </c>
      <c r="L9104" s="5">
        <v>1214.8580999999999</v>
      </c>
      <c r="M9104">
        <v>95000</v>
      </c>
      <c r="N9104" s="33">
        <v>1</v>
      </c>
      <c r="O9104" s="50" t="e">
        <f>INDEX([1]Dados!$M$2:$N$26779,MATCH($P9104,[1]Dados!$N$2:$N$26779,),2)</f>
        <v>#N/A</v>
      </c>
      <c r="P9104">
        <v>181904</v>
      </c>
      <c r="Q9104" s="1">
        <v>37460</v>
      </c>
      <c r="R9104" s="1">
        <v>37517</v>
      </c>
      <c r="S9104" t="s">
        <v>2134</v>
      </c>
    </row>
    <row r="9105" spans="1:19" x14ac:dyDescent="0.2">
      <c r="A9105" s="7">
        <v>521600</v>
      </c>
      <c r="B9105" s="3">
        <v>95176</v>
      </c>
      <c r="C9105" s="3" t="s">
        <v>1</v>
      </c>
      <c r="D9105" s="2" t="s">
        <v>635</v>
      </c>
      <c r="E9105" s="3">
        <v>22</v>
      </c>
      <c r="F9105" s="17">
        <v>0</v>
      </c>
      <c r="G9105" s="17">
        <v>1</v>
      </c>
      <c r="H9105" s="17">
        <v>0</v>
      </c>
      <c r="I9105" s="7">
        <v>3.1</v>
      </c>
      <c r="J9105" s="7">
        <v>25</v>
      </c>
      <c r="K9105" s="4">
        <v>1293</v>
      </c>
      <c r="L9105" s="5">
        <v>1293.0592999999999</v>
      </c>
      <c r="M9105">
        <v>6030.42</v>
      </c>
      <c r="N9105" s="33">
        <v>1</v>
      </c>
      <c r="O9105" s="50" t="e">
        <f>INDEX([1]Dados!$M$2:$N$26779,MATCH($P9105,[1]Dados!$N$2:$N$26779,),2)</f>
        <v>#N/A</v>
      </c>
      <c r="P9105">
        <v>181790</v>
      </c>
      <c r="Q9105" s="1">
        <v>37460</v>
      </c>
      <c r="R9105" s="1">
        <v>37517</v>
      </c>
      <c r="S9105" t="s">
        <v>918</v>
      </c>
    </row>
    <row r="9106" spans="1:19" x14ac:dyDescent="0.2">
      <c r="A9106" s="7">
        <v>521600</v>
      </c>
      <c r="B9106" s="3">
        <v>95176</v>
      </c>
      <c r="C9106" s="3" t="s">
        <v>1</v>
      </c>
      <c r="D9106" s="2" t="s">
        <v>635</v>
      </c>
      <c r="E9106" s="3">
        <v>22</v>
      </c>
      <c r="F9106" s="17">
        <v>0</v>
      </c>
      <c r="G9106" s="17">
        <v>1</v>
      </c>
      <c r="H9106" s="17">
        <v>0</v>
      </c>
      <c r="I9106" s="7">
        <v>3.2</v>
      </c>
      <c r="J9106" s="7">
        <v>7</v>
      </c>
      <c r="K9106" s="4">
        <v>1293</v>
      </c>
      <c r="L9106" s="5">
        <v>1293.0592999999999</v>
      </c>
      <c r="M9106">
        <v>6030.42</v>
      </c>
      <c r="N9106" s="33">
        <v>1</v>
      </c>
      <c r="O9106" s="50" t="e">
        <f>INDEX([1]Dados!$M$2:$N$26779,MATCH($P9106,[1]Dados!$N$2:$N$26779,),2)</f>
        <v>#N/A</v>
      </c>
      <c r="P9106">
        <v>181790</v>
      </c>
      <c r="Q9106" s="1">
        <v>37460</v>
      </c>
      <c r="R9106" s="1">
        <v>37517</v>
      </c>
      <c r="S9106" t="s">
        <v>918</v>
      </c>
    </row>
    <row r="9107" spans="1:19" x14ac:dyDescent="0.2">
      <c r="A9107" s="7">
        <v>521600</v>
      </c>
      <c r="B9107" s="3">
        <v>95176</v>
      </c>
      <c r="C9107" s="3" t="s">
        <v>1</v>
      </c>
      <c r="D9107" s="2" t="s">
        <v>635</v>
      </c>
      <c r="E9107" s="3">
        <v>22</v>
      </c>
      <c r="F9107" s="17">
        <v>0</v>
      </c>
      <c r="G9107" s="17">
        <v>1</v>
      </c>
      <c r="H9107" s="17">
        <v>0</v>
      </c>
      <c r="I9107" s="7">
        <v>3.3</v>
      </c>
      <c r="J9107" s="7">
        <v>0</v>
      </c>
      <c r="K9107" s="4">
        <v>1293</v>
      </c>
      <c r="L9107" s="5">
        <v>1293.0592999999999</v>
      </c>
      <c r="M9107">
        <v>6030.42</v>
      </c>
      <c r="N9107" s="33">
        <v>1</v>
      </c>
      <c r="O9107" s="50" t="e">
        <f>INDEX([1]Dados!$M$2:$N$26779,MATCH($P9107,[1]Dados!$N$2:$N$26779,),2)</f>
        <v>#N/A</v>
      </c>
      <c r="P9107">
        <v>181790</v>
      </c>
      <c r="Q9107" s="1">
        <v>37460</v>
      </c>
      <c r="R9107" s="1">
        <v>37517</v>
      </c>
      <c r="S9107" t="s">
        <v>918</v>
      </c>
    </row>
    <row r="9108" spans="1:19" x14ac:dyDescent="0.2">
      <c r="A9108" s="7">
        <v>521600</v>
      </c>
      <c r="B9108" s="3">
        <v>95176</v>
      </c>
      <c r="C9108" s="3" t="s">
        <v>1</v>
      </c>
      <c r="D9108" s="2" t="s">
        <v>635</v>
      </c>
      <c r="E9108" s="3">
        <v>22</v>
      </c>
      <c r="F9108" s="17">
        <v>0</v>
      </c>
      <c r="G9108" s="17">
        <v>1</v>
      </c>
      <c r="H9108" s="17">
        <v>0</v>
      </c>
      <c r="I9108" s="7">
        <v>3.4</v>
      </c>
      <c r="J9108" s="7">
        <v>22</v>
      </c>
      <c r="K9108" s="4">
        <v>1293</v>
      </c>
      <c r="L9108" s="5">
        <v>1293.0592999999999</v>
      </c>
      <c r="M9108">
        <v>6030.42</v>
      </c>
      <c r="N9108" s="33">
        <v>1</v>
      </c>
      <c r="O9108" s="50" t="e">
        <f>INDEX([1]Dados!$M$2:$N$26779,MATCH($P9108,[1]Dados!$N$2:$N$26779,),2)</f>
        <v>#N/A</v>
      </c>
      <c r="P9108">
        <v>181790</v>
      </c>
      <c r="Q9108" s="1">
        <v>37460</v>
      </c>
      <c r="R9108" s="1">
        <v>37517</v>
      </c>
      <c r="S9108" t="s">
        <v>918</v>
      </c>
    </row>
    <row r="9109" spans="1:19" x14ac:dyDescent="0.2">
      <c r="A9109" s="7">
        <v>521600</v>
      </c>
      <c r="B9109" s="3">
        <v>95176</v>
      </c>
      <c r="C9109" s="3" t="s">
        <v>1</v>
      </c>
      <c r="D9109" s="2" t="s">
        <v>635</v>
      </c>
      <c r="E9109" s="3">
        <v>22</v>
      </c>
      <c r="F9109" s="17">
        <v>0</v>
      </c>
      <c r="G9109" s="17">
        <v>1</v>
      </c>
      <c r="H9109" s="17">
        <v>0</v>
      </c>
      <c r="I9109" s="7">
        <v>3.5</v>
      </c>
      <c r="J9109" s="7">
        <v>22</v>
      </c>
      <c r="K9109" s="4">
        <v>1293</v>
      </c>
      <c r="L9109" s="5">
        <v>1293.0592999999999</v>
      </c>
      <c r="M9109">
        <v>6030.42</v>
      </c>
      <c r="N9109" s="33">
        <v>1</v>
      </c>
      <c r="O9109" s="50" t="e">
        <f>INDEX([1]Dados!$M$2:$N$26779,MATCH($P9109,[1]Dados!$N$2:$N$26779,),2)</f>
        <v>#N/A</v>
      </c>
      <c r="P9109">
        <v>181790</v>
      </c>
      <c r="Q9109" s="1">
        <v>37460</v>
      </c>
      <c r="R9109" s="1">
        <v>37517</v>
      </c>
      <c r="S9109" t="s">
        <v>918</v>
      </c>
    </row>
    <row r="9110" spans="1:19" x14ac:dyDescent="0.2">
      <c r="A9110" s="7">
        <v>521600</v>
      </c>
      <c r="B9110" s="3">
        <v>95176</v>
      </c>
      <c r="C9110" s="3" t="s">
        <v>1</v>
      </c>
      <c r="D9110" s="2" t="s">
        <v>635</v>
      </c>
      <c r="E9110" s="3">
        <v>22</v>
      </c>
      <c r="F9110" s="17">
        <v>0</v>
      </c>
      <c r="G9110" s="17">
        <v>1</v>
      </c>
      <c r="H9110" s="17">
        <v>0</v>
      </c>
      <c r="I9110" s="7">
        <v>3.6</v>
      </c>
      <c r="J9110" s="7">
        <v>17</v>
      </c>
      <c r="K9110" s="4">
        <v>1293</v>
      </c>
      <c r="L9110" s="5">
        <v>1293.0592999999999</v>
      </c>
      <c r="M9110">
        <v>6030.42</v>
      </c>
      <c r="N9110" s="33">
        <v>1</v>
      </c>
      <c r="O9110" s="50" t="e">
        <f>INDEX([1]Dados!$M$2:$N$26779,MATCH($P9110,[1]Dados!$N$2:$N$26779,),2)</f>
        <v>#N/A</v>
      </c>
      <c r="P9110">
        <v>181790</v>
      </c>
      <c r="Q9110" s="1">
        <v>37460</v>
      </c>
      <c r="R9110" s="1">
        <v>37517</v>
      </c>
      <c r="S9110" t="s">
        <v>918</v>
      </c>
    </row>
    <row r="9111" spans="1:19" x14ac:dyDescent="0.2">
      <c r="A9111" s="7">
        <v>522070</v>
      </c>
      <c r="B9111" s="3">
        <v>96113</v>
      </c>
      <c r="C9111" s="3" t="s">
        <v>1</v>
      </c>
      <c r="D9111" s="2" t="s">
        <v>802</v>
      </c>
      <c r="E9111" s="3">
        <v>22</v>
      </c>
      <c r="F9111" s="17">
        <v>0</v>
      </c>
      <c r="G9111" s="17">
        <v>1</v>
      </c>
      <c r="H9111" s="17">
        <v>0</v>
      </c>
      <c r="I9111" s="29">
        <v>1.1000000000000001</v>
      </c>
      <c r="J9111" s="7">
        <v>18</v>
      </c>
      <c r="K9111" s="4">
        <v>2</v>
      </c>
      <c r="L9111" s="5">
        <v>2.3921000000000001</v>
      </c>
      <c r="M9111">
        <v>359721.76</v>
      </c>
      <c r="N9111" s="33">
        <v>1</v>
      </c>
      <c r="O9111" s="50" t="e">
        <f>INDEX([1]Dados!$M$2:$N$26779,MATCH($P9111,[1]Dados!$N$2:$N$26779,),2)</f>
        <v>#N/A</v>
      </c>
      <c r="P9111">
        <v>176485</v>
      </c>
      <c r="Q9111" s="1">
        <v>37460</v>
      </c>
      <c r="R9111" s="1">
        <v>37576</v>
      </c>
      <c r="S9111" t="s">
        <v>2518</v>
      </c>
    </row>
    <row r="9112" spans="1:19" x14ac:dyDescent="0.2">
      <c r="A9112" s="7">
        <v>522070</v>
      </c>
      <c r="B9112" s="3">
        <v>96113</v>
      </c>
      <c r="C9112" s="3" t="s">
        <v>1</v>
      </c>
      <c r="D9112" s="2" t="s">
        <v>802</v>
      </c>
      <c r="E9112" s="3">
        <v>22</v>
      </c>
      <c r="F9112" s="17">
        <v>0</v>
      </c>
      <c r="G9112" s="17">
        <v>1</v>
      </c>
      <c r="H9112" s="17">
        <v>0</v>
      </c>
      <c r="I9112" s="7">
        <v>1.1000000000000001</v>
      </c>
      <c r="J9112" s="7">
        <v>7</v>
      </c>
      <c r="K9112" s="4">
        <v>2</v>
      </c>
      <c r="L9112" s="5">
        <v>2.3921000000000001</v>
      </c>
      <c r="M9112">
        <v>359721.76</v>
      </c>
      <c r="N9112" s="33">
        <v>1</v>
      </c>
      <c r="O9112" s="50" t="e">
        <f>INDEX([1]Dados!$M$2:$N$26779,MATCH($P9112,[1]Dados!$N$2:$N$26779,),2)</f>
        <v>#N/A</v>
      </c>
      <c r="P9112">
        <v>176485</v>
      </c>
      <c r="Q9112" s="1">
        <v>37460</v>
      </c>
      <c r="R9112" s="1">
        <v>37576</v>
      </c>
      <c r="S9112" t="s">
        <v>2518</v>
      </c>
    </row>
    <row r="9113" spans="1:19" x14ac:dyDescent="0.2">
      <c r="A9113" s="7">
        <v>522070</v>
      </c>
      <c r="B9113" s="3">
        <v>96113</v>
      </c>
      <c r="C9113" s="3" t="s">
        <v>1</v>
      </c>
      <c r="D9113" s="2" t="s">
        <v>802</v>
      </c>
      <c r="E9113" s="3">
        <v>22</v>
      </c>
      <c r="F9113" s="17">
        <v>0</v>
      </c>
      <c r="G9113" s="17">
        <v>1</v>
      </c>
      <c r="H9113" s="17">
        <v>0</v>
      </c>
      <c r="I9113" s="7">
        <v>1.2</v>
      </c>
      <c r="J9113" s="7">
        <v>6</v>
      </c>
      <c r="K9113" s="4">
        <v>2</v>
      </c>
      <c r="L9113" s="5">
        <v>2.3921000000000001</v>
      </c>
      <c r="M9113">
        <v>359721.76</v>
      </c>
      <c r="N9113" s="33">
        <v>1</v>
      </c>
      <c r="O9113" s="50" t="e">
        <f>INDEX([1]Dados!$M$2:$N$26779,MATCH($P9113,[1]Dados!$N$2:$N$26779,),2)</f>
        <v>#N/A</v>
      </c>
      <c r="P9113">
        <v>176485</v>
      </c>
      <c r="Q9113" s="1">
        <v>37460</v>
      </c>
      <c r="R9113" s="1">
        <v>37576</v>
      </c>
      <c r="S9113" t="s">
        <v>2518</v>
      </c>
    </row>
    <row r="9114" spans="1:19" x14ac:dyDescent="0.2">
      <c r="A9114" s="7">
        <v>522070</v>
      </c>
      <c r="B9114" s="3">
        <v>96113</v>
      </c>
      <c r="C9114" s="3" t="s">
        <v>1</v>
      </c>
      <c r="D9114" s="2" t="s">
        <v>802</v>
      </c>
      <c r="E9114" s="3">
        <v>22</v>
      </c>
      <c r="F9114" s="17">
        <v>0</v>
      </c>
      <c r="G9114" s="17">
        <v>1</v>
      </c>
      <c r="H9114" s="17">
        <v>0</v>
      </c>
      <c r="I9114" s="7">
        <v>1.3</v>
      </c>
      <c r="J9114" s="7">
        <v>25</v>
      </c>
      <c r="K9114" s="4">
        <v>2</v>
      </c>
      <c r="L9114" s="5">
        <v>2.3921000000000001</v>
      </c>
      <c r="M9114">
        <v>359721.76</v>
      </c>
      <c r="N9114" s="33">
        <v>1</v>
      </c>
      <c r="O9114" s="50" t="e">
        <f>INDEX([1]Dados!$M$2:$N$26779,MATCH($P9114,[1]Dados!$N$2:$N$26779,),2)</f>
        <v>#N/A</v>
      </c>
      <c r="P9114">
        <v>176485</v>
      </c>
      <c r="Q9114" s="1">
        <v>37460</v>
      </c>
      <c r="R9114" s="1">
        <v>37576</v>
      </c>
      <c r="S9114" t="s">
        <v>2518</v>
      </c>
    </row>
    <row r="9115" spans="1:19" x14ac:dyDescent="0.2">
      <c r="A9115" s="7">
        <v>522070</v>
      </c>
      <c r="B9115" s="3">
        <v>96113</v>
      </c>
      <c r="C9115" s="3" t="s">
        <v>1</v>
      </c>
      <c r="D9115" s="2" t="s">
        <v>802</v>
      </c>
      <c r="E9115" s="3">
        <v>22</v>
      </c>
      <c r="F9115" s="17">
        <v>0</v>
      </c>
      <c r="G9115" s="17">
        <v>1</v>
      </c>
      <c r="H9115" s="17">
        <v>0</v>
      </c>
      <c r="I9115" s="7">
        <v>1.4</v>
      </c>
      <c r="J9115" s="7">
        <v>25</v>
      </c>
      <c r="K9115" s="4">
        <v>2</v>
      </c>
      <c r="L9115" s="5">
        <v>2.3921000000000001</v>
      </c>
      <c r="M9115">
        <v>359721.76</v>
      </c>
      <c r="N9115" s="33">
        <v>1</v>
      </c>
      <c r="O9115" s="50" t="e">
        <f>INDEX([1]Dados!$M$2:$N$26779,MATCH($P9115,[1]Dados!$N$2:$N$26779,),2)</f>
        <v>#N/A</v>
      </c>
      <c r="P9115">
        <v>176485</v>
      </c>
      <c r="Q9115" s="1">
        <v>37460</v>
      </c>
      <c r="R9115" s="1">
        <v>37576</v>
      </c>
      <c r="S9115" t="s">
        <v>2518</v>
      </c>
    </row>
    <row r="9116" spans="1:19" x14ac:dyDescent="0.2">
      <c r="A9116" s="7">
        <v>522070</v>
      </c>
      <c r="B9116" s="3">
        <v>96113</v>
      </c>
      <c r="C9116" s="3" t="s">
        <v>1</v>
      </c>
      <c r="D9116" s="2" t="s">
        <v>802</v>
      </c>
      <c r="E9116" s="3">
        <v>22</v>
      </c>
      <c r="F9116" s="17">
        <v>0</v>
      </c>
      <c r="G9116" s="17">
        <v>1</v>
      </c>
      <c r="H9116" s="17">
        <v>0</v>
      </c>
      <c r="I9116" s="7">
        <v>1.5</v>
      </c>
      <c r="J9116" s="7">
        <v>19</v>
      </c>
      <c r="K9116" s="4">
        <v>2</v>
      </c>
      <c r="L9116" s="5">
        <v>2.3921000000000001</v>
      </c>
      <c r="M9116">
        <v>359721.76</v>
      </c>
      <c r="N9116" s="33">
        <v>1</v>
      </c>
      <c r="O9116" s="50" t="e">
        <f>INDEX([1]Dados!$M$2:$N$26779,MATCH($P9116,[1]Dados!$N$2:$N$26779,),2)</f>
        <v>#N/A</v>
      </c>
      <c r="P9116">
        <v>176485</v>
      </c>
      <c r="Q9116" s="1">
        <v>37460</v>
      </c>
      <c r="R9116" s="1">
        <v>37576</v>
      </c>
      <c r="S9116" t="s">
        <v>2518</v>
      </c>
    </row>
    <row r="9117" spans="1:19" x14ac:dyDescent="0.2">
      <c r="A9117" s="7">
        <v>522070</v>
      </c>
      <c r="B9117" s="3">
        <v>96113</v>
      </c>
      <c r="C9117" s="3" t="s">
        <v>1</v>
      </c>
      <c r="D9117" s="2" t="s">
        <v>802</v>
      </c>
      <c r="E9117" s="3">
        <v>22</v>
      </c>
      <c r="F9117" s="17">
        <v>0</v>
      </c>
      <c r="G9117" s="17">
        <v>1</v>
      </c>
      <c r="H9117" s="17">
        <v>0</v>
      </c>
      <c r="I9117" s="7">
        <v>1.6</v>
      </c>
      <c r="J9117" s="7">
        <v>19</v>
      </c>
      <c r="K9117" s="4">
        <v>2</v>
      </c>
      <c r="L9117" s="5">
        <v>2.3921000000000001</v>
      </c>
      <c r="M9117">
        <v>359721.76</v>
      </c>
      <c r="N9117" s="33">
        <v>1</v>
      </c>
      <c r="O9117" s="50" t="e">
        <f>INDEX([1]Dados!$M$2:$N$26779,MATCH($P9117,[1]Dados!$N$2:$N$26779,),2)</f>
        <v>#N/A</v>
      </c>
      <c r="P9117">
        <v>176485</v>
      </c>
      <c r="Q9117" s="1">
        <v>37460</v>
      </c>
      <c r="R9117" s="1">
        <v>37576</v>
      </c>
      <c r="S9117" t="s">
        <v>2518</v>
      </c>
    </row>
    <row r="9118" spans="1:19" x14ac:dyDescent="0.2">
      <c r="A9118" s="7">
        <v>522070</v>
      </c>
      <c r="B9118" s="3">
        <v>96113</v>
      </c>
      <c r="C9118" s="3" t="s">
        <v>1</v>
      </c>
      <c r="D9118" s="2" t="s">
        <v>802</v>
      </c>
      <c r="E9118" s="3">
        <v>22</v>
      </c>
      <c r="F9118" s="17">
        <v>0</v>
      </c>
      <c r="G9118" s="17">
        <v>1</v>
      </c>
      <c r="H9118" s="17">
        <v>0</v>
      </c>
      <c r="I9118" s="7">
        <v>1.7</v>
      </c>
      <c r="J9118" s="7">
        <v>25</v>
      </c>
      <c r="K9118" s="4">
        <v>2</v>
      </c>
      <c r="L9118" s="5">
        <v>2.3921000000000001</v>
      </c>
      <c r="M9118">
        <v>359721.76</v>
      </c>
      <c r="N9118" s="33">
        <v>1</v>
      </c>
      <c r="O9118" s="50" t="e">
        <f>INDEX([1]Dados!$M$2:$N$26779,MATCH($P9118,[1]Dados!$N$2:$N$26779,),2)</f>
        <v>#N/A</v>
      </c>
      <c r="P9118">
        <v>176485</v>
      </c>
      <c r="Q9118" s="1">
        <v>37460</v>
      </c>
      <c r="R9118" s="1">
        <v>37576</v>
      </c>
      <c r="S9118" t="s">
        <v>2518</v>
      </c>
    </row>
    <row r="9119" spans="1:19" x14ac:dyDescent="0.2">
      <c r="A9119" s="7">
        <v>522070</v>
      </c>
      <c r="B9119" s="3">
        <v>96113</v>
      </c>
      <c r="C9119" s="3" t="s">
        <v>1</v>
      </c>
      <c r="D9119" s="2" t="s">
        <v>802</v>
      </c>
      <c r="E9119" s="3">
        <v>22</v>
      </c>
      <c r="F9119" s="17">
        <v>0</v>
      </c>
      <c r="G9119" s="17">
        <v>1</v>
      </c>
      <c r="H9119" s="17">
        <v>0</v>
      </c>
      <c r="I9119" s="7">
        <v>1.8</v>
      </c>
      <c r="J9119" s="7">
        <v>25</v>
      </c>
      <c r="K9119" s="4">
        <v>2</v>
      </c>
      <c r="L9119" s="5">
        <v>2.3921000000000001</v>
      </c>
      <c r="M9119">
        <v>359721.76</v>
      </c>
      <c r="N9119" s="33">
        <v>1</v>
      </c>
      <c r="O9119" s="50" t="e">
        <f>INDEX([1]Dados!$M$2:$N$26779,MATCH($P9119,[1]Dados!$N$2:$N$26779,),2)</f>
        <v>#N/A</v>
      </c>
      <c r="P9119">
        <v>176485</v>
      </c>
      <c r="Q9119" s="1">
        <v>37460</v>
      </c>
      <c r="R9119" s="1">
        <v>37576</v>
      </c>
      <c r="S9119" t="s">
        <v>2518</v>
      </c>
    </row>
    <row r="9120" spans="1:19" x14ac:dyDescent="0.2">
      <c r="A9120" s="7">
        <v>522070</v>
      </c>
      <c r="B9120" s="3">
        <v>96113</v>
      </c>
      <c r="C9120" s="3" t="s">
        <v>1</v>
      </c>
      <c r="D9120" s="2" t="s">
        <v>802</v>
      </c>
      <c r="E9120" s="3">
        <v>22</v>
      </c>
      <c r="F9120" s="17">
        <v>0</v>
      </c>
      <c r="G9120" s="17">
        <v>1</v>
      </c>
      <c r="H9120" s="17">
        <v>0</v>
      </c>
      <c r="I9120" s="7">
        <v>1.9</v>
      </c>
      <c r="J9120" s="7">
        <v>18</v>
      </c>
      <c r="K9120" s="4">
        <v>2</v>
      </c>
      <c r="L9120" s="5">
        <v>2.3921000000000001</v>
      </c>
      <c r="M9120">
        <v>359721.76</v>
      </c>
      <c r="N9120" s="33">
        <v>1</v>
      </c>
      <c r="O9120" s="50" t="e">
        <f>INDEX([1]Dados!$M$2:$N$26779,MATCH($P9120,[1]Dados!$N$2:$N$26779,),2)</f>
        <v>#N/A</v>
      </c>
      <c r="P9120">
        <v>176485</v>
      </c>
      <c r="Q9120" s="1">
        <v>37460</v>
      </c>
      <c r="R9120" s="1">
        <v>37576</v>
      </c>
      <c r="S9120" t="s">
        <v>2518</v>
      </c>
    </row>
    <row r="9121" spans="1:19" x14ac:dyDescent="0.2">
      <c r="A9121" s="7">
        <v>522070</v>
      </c>
      <c r="B9121" s="3">
        <v>96113</v>
      </c>
      <c r="C9121" s="3" t="s">
        <v>1</v>
      </c>
      <c r="D9121" s="2" t="s">
        <v>802</v>
      </c>
      <c r="E9121" s="3">
        <v>22</v>
      </c>
      <c r="F9121" s="17">
        <v>0</v>
      </c>
      <c r="G9121" s="17">
        <v>1</v>
      </c>
      <c r="H9121" s="17">
        <v>0</v>
      </c>
      <c r="I9121" s="29">
        <v>2.1</v>
      </c>
      <c r="J9121" s="7">
        <v>25</v>
      </c>
      <c r="K9121" s="4">
        <v>4</v>
      </c>
      <c r="L9121" s="5">
        <v>4.3863000000000003</v>
      </c>
      <c r="M9121">
        <v>202227.27</v>
      </c>
      <c r="N9121" s="33">
        <v>1</v>
      </c>
      <c r="O9121" s="50" t="e">
        <f>INDEX([1]Dados!$M$2:$N$26779,MATCH($P9121,[1]Dados!$N$2:$N$26779,),2)</f>
        <v>#N/A</v>
      </c>
      <c r="P9121">
        <v>176488</v>
      </c>
      <c r="Q9121" s="1">
        <v>37460</v>
      </c>
      <c r="R9121" s="1">
        <v>37576</v>
      </c>
      <c r="S9121" t="s">
        <v>2519</v>
      </c>
    </row>
    <row r="9122" spans="1:19" x14ac:dyDescent="0.2">
      <c r="A9122" s="7">
        <v>522070</v>
      </c>
      <c r="B9122" s="3">
        <v>96113</v>
      </c>
      <c r="C9122" s="3" t="s">
        <v>1</v>
      </c>
      <c r="D9122" s="2" t="s">
        <v>802</v>
      </c>
      <c r="E9122" s="3">
        <v>22</v>
      </c>
      <c r="F9122" s="17">
        <v>0</v>
      </c>
      <c r="G9122" s="17">
        <v>1</v>
      </c>
      <c r="H9122" s="17">
        <v>0</v>
      </c>
      <c r="I9122" s="7">
        <v>2.1</v>
      </c>
      <c r="J9122" s="7">
        <v>7</v>
      </c>
      <c r="K9122" s="4">
        <v>4</v>
      </c>
      <c r="L9122" s="5">
        <v>4.3863000000000003</v>
      </c>
      <c r="M9122">
        <v>94552.7</v>
      </c>
      <c r="N9122" s="33">
        <v>1</v>
      </c>
      <c r="O9122" s="50" t="e">
        <f>INDEX([1]Dados!$M$2:$N$26779,MATCH($P9122,[1]Dados!$N$2:$N$26779,),2)</f>
        <v>#N/A</v>
      </c>
      <c r="P9122">
        <v>176490</v>
      </c>
      <c r="Q9122" s="1">
        <v>37460</v>
      </c>
      <c r="R9122" s="1">
        <v>37576</v>
      </c>
      <c r="S9122" t="s">
        <v>1729</v>
      </c>
    </row>
    <row r="9123" spans="1:19" x14ac:dyDescent="0.2">
      <c r="A9123" s="7">
        <v>522070</v>
      </c>
      <c r="B9123" s="3">
        <v>96113</v>
      </c>
      <c r="C9123" s="3" t="s">
        <v>1</v>
      </c>
      <c r="D9123" s="2" t="s">
        <v>802</v>
      </c>
      <c r="E9123" s="3">
        <v>22</v>
      </c>
      <c r="F9123" s="17">
        <v>0</v>
      </c>
      <c r="G9123" s="17">
        <v>1</v>
      </c>
      <c r="H9123" s="17">
        <v>0</v>
      </c>
      <c r="I9123" s="7">
        <v>2.11</v>
      </c>
      <c r="J9123" s="7">
        <v>25</v>
      </c>
      <c r="K9123" s="4">
        <v>4</v>
      </c>
      <c r="L9123" s="5">
        <v>4.3863000000000003</v>
      </c>
      <c r="M9123">
        <v>202227.27</v>
      </c>
      <c r="N9123" s="33">
        <v>1</v>
      </c>
      <c r="O9123" s="50" t="e">
        <f>INDEX([1]Dados!$M$2:$N$26779,MATCH($P9123,[1]Dados!$N$2:$N$26779,),2)</f>
        <v>#N/A</v>
      </c>
      <c r="P9123">
        <v>176488</v>
      </c>
      <c r="Q9123" s="1">
        <v>37460</v>
      </c>
      <c r="R9123" s="1">
        <v>37576</v>
      </c>
      <c r="S9123" t="s">
        <v>2519</v>
      </c>
    </row>
    <row r="9124" spans="1:19" x14ac:dyDescent="0.2">
      <c r="A9124" s="7">
        <v>522070</v>
      </c>
      <c r="B9124" s="3">
        <v>96113</v>
      </c>
      <c r="C9124" s="3" t="s">
        <v>1</v>
      </c>
      <c r="D9124" s="2" t="s">
        <v>802</v>
      </c>
      <c r="E9124" s="3">
        <v>22</v>
      </c>
      <c r="F9124" s="17">
        <v>0</v>
      </c>
      <c r="G9124" s="17">
        <v>1</v>
      </c>
      <c r="H9124" s="17">
        <v>0</v>
      </c>
      <c r="I9124" s="7">
        <v>2.12</v>
      </c>
      <c r="J9124" s="7">
        <v>19</v>
      </c>
      <c r="K9124" s="4">
        <v>4</v>
      </c>
      <c r="L9124" s="5">
        <v>4.3863000000000003</v>
      </c>
      <c r="M9124">
        <v>202227.27</v>
      </c>
      <c r="N9124" s="33">
        <v>1</v>
      </c>
      <c r="O9124" s="50" t="e">
        <f>INDEX([1]Dados!$M$2:$N$26779,MATCH($P9124,[1]Dados!$N$2:$N$26779,),2)</f>
        <v>#N/A</v>
      </c>
      <c r="P9124">
        <v>176488</v>
      </c>
      <c r="Q9124" s="1">
        <v>37460</v>
      </c>
      <c r="R9124" s="1">
        <v>37576</v>
      </c>
      <c r="S9124" t="s">
        <v>2519</v>
      </c>
    </row>
    <row r="9125" spans="1:19" x14ac:dyDescent="0.2">
      <c r="A9125" s="7">
        <v>522070</v>
      </c>
      <c r="B9125" s="3">
        <v>96113</v>
      </c>
      <c r="C9125" s="3" t="s">
        <v>1</v>
      </c>
      <c r="D9125" s="2" t="s">
        <v>802</v>
      </c>
      <c r="E9125" s="3">
        <v>22</v>
      </c>
      <c r="F9125" s="17">
        <v>0</v>
      </c>
      <c r="G9125" s="17">
        <v>1</v>
      </c>
      <c r="H9125" s="17">
        <v>0</v>
      </c>
      <c r="I9125" s="7">
        <v>2.13</v>
      </c>
      <c r="J9125" s="7">
        <v>19</v>
      </c>
      <c r="K9125" s="4">
        <v>4</v>
      </c>
      <c r="L9125" s="5">
        <v>4.3863000000000003</v>
      </c>
      <c r="M9125">
        <v>202227.27</v>
      </c>
      <c r="N9125" s="33">
        <v>1</v>
      </c>
      <c r="O9125" s="50" t="e">
        <f>INDEX([1]Dados!$M$2:$N$26779,MATCH($P9125,[1]Dados!$N$2:$N$26779,),2)</f>
        <v>#N/A</v>
      </c>
      <c r="P9125">
        <v>176488</v>
      </c>
      <c r="Q9125" s="1">
        <v>37460</v>
      </c>
      <c r="R9125" s="1">
        <v>37576</v>
      </c>
      <c r="S9125" t="s">
        <v>2519</v>
      </c>
    </row>
    <row r="9126" spans="1:19" x14ac:dyDescent="0.2">
      <c r="A9126" s="7">
        <v>522070</v>
      </c>
      <c r="B9126" s="3">
        <v>96113</v>
      </c>
      <c r="C9126" s="3" t="s">
        <v>1</v>
      </c>
      <c r="D9126" s="2" t="s">
        <v>802</v>
      </c>
      <c r="E9126" s="3">
        <v>22</v>
      </c>
      <c r="F9126" s="17">
        <v>0</v>
      </c>
      <c r="G9126" s="17">
        <v>1</v>
      </c>
      <c r="H9126" s="17">
        <v>0</v>
      </c>
      <c r="I9126" s="7">
        <v>2.14</v>
      </c>
      <c r="J9126" s="7">
        <v>19</v>
      </c>
      <c r="K9126" s="4">
        <v>4</v>
      </c>
      <c r="L9126" s="5">
        <v>4.3863000000000003</v>
      </c>
      <c r="M9126">
        <v>202227.27</v>
      </c>
      <c r="N9126" s="33">
        <v>1</v>
      </c>
      <c r="O9126" s="50" t="e">
        <f>INDEX([1]Dados!$M$2:$N$26779,MATCH($P9126,[1]Dados!$N$2:$N$26779,),2)</f>
        <v>#N/A</v>
      </c>
      <c r="P9126">
        <v>176488</v>
      </c>
      <c r="Q9126" s="1">
        <v>37460</v>
      </c>
      <c r="R9126" s="1">
        <v>37576</v>
      </c>
      <c r="S9126" t="s">
        <v>2519</v>
      </c>
    </row>
    <row r="9127" spans="1:19" x14ac:dyDescent="0.2">
      <c r="A9127" s="7">
        <v>522070</v>
      </c>
      <c r="B9127" s="3">
        <v>96113</v>
      </c>
      <c r="C9127" s="3" t="s">
        <v>1</v>
      </c>
      <c r="D9127" s="2" t="s">
        <v>802</v>
      </c>
      <c r="E9127" s="3">
        <v>22</v>
      </c>
      <c r="F9127" s="17">
        <v>0</v>
      </c>
      <c r="G9127" s="17">
        <v>1</v>
      </c>
      <c r="H9127" s="17">
        <v>0</v>
      </c>
      <c r="I9127" s="7">
        <v>2.15</v>
      </c>
      <c r="J9127" s="7">
        <v>25</v>
      </c>
      <c r="K9127" s="4">
        <v>4</v>
      </c>
      <c r="L9127" s="5">
        <v>4.3863000000000003</v>
      </c>
      <c r="M9127">
        <v>202227.27</v>
      </c>
      <c r="N9127" s="33">
        <v>1</v>
      </c>
      <c r="O9127" s="50" t="e">
        <f>INDEX([1]Dados!$M$2:$N$26779,MATCH($P9127,[1]Dados!$N$2:$N$26779,),2)</f>
        <v>#N/A</v>
      </c>
      <c r="P9127">
        <v>176488</v>
      </c>
      <c r="Q9127" s="1">
        <v>37460</v>
      </c>
      <c r="R9127" s="1">
        <v>37576</v>
      </c>
      <c r="S9127" t="s">
        <v>2519</v>
      </c>
    </row>
    <row r="9128" spans="1:19" x14ac:dyDescent="0.2">
      <c r="A9128" s="7">
        <v>522070</v>
      </c>
      <c r="B9128" s="3">
        <v>96113</v>
      </c>
      <c r="C9128" s="3" t="s">
        <v>1</v>
      </c>
      <c r="D9128" s="2" t="s">
        <v>802</v>
      </c>
      <c r="E9128" s="3">
        <v>22</v>
      </c>
      <c r="F9128" s="17">
        <v>0</v>
      </c>
      <c r="G9128" s="17">
        <v>1</v>
      </c>
      <c r="H9128" s="17">
        <v>0</v>
      </c>
      <c r="I9128" s="7">
        <v>2.16</v>
      </c>
      <c r="J9128" s="7">
        <v>12</v>
      </c>
      <c r="K9128" s="4">
        <v>4</v>
      </c>
      <c r="L9128" s="5">
        <v>4.3863000000000003</v>
      </c>
      <c r="M9128">
        <v>202227.27</v>
      </c>
      <c r="N9128" s="33">
        <v>1</v>
      </c>
      <c r="O9128" s="50" t="e">
        <f>INDEX([1]Dados!$M$2:$N$26779,MATCH($P9128,[1]Dados!$N$2:$N$26779,),2)</f>
        <v>#N/A</v>
      </c>
      <c r="P9128">
        <v>176488</v>
      </c>
      <c r="Q9128" s="1">
        <v>37460</v>
      </c>
      <c r="R9128" s="1">
        <v>37576</v>
      </c>
      <c r="S9128" t="s">
        <v>2519</v>
      </c>
    </row>
    <row r="9129" spans="1:19" x14ac:dyDescent="0.2">
      <c r="A9129" s="7">
        <v>522070</v>
      </c>
      <c r="B9129" s="3">
        <v>96113</v>
      </c>
      <c r="C9129" s="3" t="s">
        <v>1</v>
      </c>
      <c r="D9129" s="2" t="s">
        <v>802</v>
      </c>
      <c r="E9129" s="3">
        <v>22</v>
      </c>
      <c r="F9129" s="17">
        <v>0</v>
      </c>
      <c r="G9129" s="17">
        <v>1</v>
      </c>
      <c r="H9129" s="17">
        <v>0</v>
      </c>
      <c r="I9129" s="7">
        <v>2.17</v>
      </c>
      <c r="J9129" s="7">
        <v>17</v>
      </c>
      <c r="K9129" s="4">
        <v>4</v>
      </c>
      <c r="L9129" s="5">
        <v>4.3863000000000003</v>
      </c>
      <c r="M9129">
        <v>202227.27</v>
      </c>
      <c r="N9129" s="33">
        <v>1</v>
      </c>
      <c r="O9129" s="50" t="e">
        <f>INDEX([1]Dados!$M$2:$N$26779,MATCH($P9129,[1]Dados!$N$2:$N$26779,),2)</f>
        <v>#N/A</v>
      </c>
      <c r="P9129">
        <v>176488</v>
      </c>
      <c r="Q9129" s="1">
        <v>37460</v>
      </c>
      <c r="R9129" s="1">
        <v>37576</v>
      </c>
      <c r="S9129" t="s">
        <v>2519</v>
      </c>
    </row>
    <row r="9130" spans="1:19" x14ac:dyDescent="0.2">
      <c r="A9130" s="7">
        <v>522070</v>
      </c>
      <c r="B9130" s="3">
        <v>96113</v>
      </c>
      <c r="C9130" s="3" t="s">
        <v>1</v>
      </c>
      <c r="D9130" s="2" t="s">
        <v>802</v>
      </c>
      <c r="E9130" s="3">
        <v>22</v>
      </c>
      <c r="F9130" s="17">
        <v>0</v>
      </c>
      <c r="G9130" s="17">
        <v>1</v>
      </c>
      <c r="H9130" s="17">
        <v>0</v>
      </c>
      <c r="I9130" s="7">
        <v>2.1800000000000002</v>
      </c>
      <c r="J9130" s="7">
        <v>18</v>
      </c>
      <c r="K9130" s="4">
        <v>4</v>
      </c>
      <c r="L9130" s="5">
        <v>4.3863000000000003</v>
      </c>
      <c r="M9130">
        <v>202227.27</v>
      </c>
      <c r="N9130" s="33">
        <v>1</v>
      </c>
      <c r="O9130" s="50" t="e">
        <f>INDEX([1]Dados!$M$2:$N$26779,MATCH($P9130,[1]Dados!$N$2:$N$26779,),2)</f>
        <v>#N/A</v>
      </c>
      <c r="P9130">
        <v>176488</v>
      </c>
      <c r="Q9130" s="1">
        <v>37460</v>
      </c>
      <c r="R9130" s="1">
        <v>37576</v>
      </c>
      <c r="S9130" t="s">
        <v>2519</v>
      </c>
    </row>
    <row r="9131" spans="1:19" x14ac:dyDescent="0.2">
      <c r="A9131" s="7">
        <v>522070</v>
      </c>
      <c r="B9131" s="3">
        <v>96113</v>
      </c>
      <c r="C9131" s="3" t="s">
        <v>1</v>
      </c>
      <c r="D9131" s="2" t="s">
        <v>802</v>
      </c>
      <c r="E9131" s="3">
        <v>22</v>
      </c>
      <c r="F9131" s="17">
        <v>0</v>
      </c>
      <c r="G9131" s="17">
        <v>1</v>
      </c>
      <c r="H9131" s="17">
        <v>0</v>
      </c>
      <c r="I9131" s="7">
        <v>2.2000000000000002</v>
      </c>
      <c r="J9131" s="7">
        <v>18</v>
      </c>
      <c r="K9131" s="4">
        <v>4</v>
      </c>
      <c r="L9131" s="5">
        <v>4.3863000000000003</v>
      </c>
      <c r="M9131">
        <v>94552.7</v>
      </c>
      <c r="N9131" s="33">
        <v>1</v>
      </c>
      <c r="O9131" s="50" t="e">
        <f>INDEX([1]Dados!$M$2:$N$26779,MATCH($P9131,[1]Dados!$N$2:$N$26779,),2)</f>
        <v>#N/A</v>
      </c>
      <c r="P9131">
        <v>176490</v>
      </c>
      <c r="Q9131" s="1">
        <v>37460</v>
      </c>
      <c r="R9131" s="1">
        <v>37576</v>
      </c>
      <c r="S9131" t="s">
        <v>1729</v>
      </c>
    </row>
    <row r="9132" spans="1:19" x14ac:dyDescent="0.2">
      <c r="A9132" s="7">
        <v>522070</v>
      </c>
      <c r="B9132" s="3">
        <v>96113</v>
      </c>
      <c r="C9132" s="3" t="s">
        <v>1</v>
      </c>
      <c r="D9132" s="2" t="s">
        <v>802</v>
      </c>
      <c r="E9132" s="3">
        <v>22</v>
      </c>
      <c r="F9132" s="17">
        <v>0</v>
      </c>
      <c r="G9132" s="17">
        <v>1</v>
      </c>
      <c r="H9132" s="17">
        <v>0</v>
      </c>
      <c r="I9132" s="7">
        <v>2.2999999999999998</v>
      </c>
      <c r="J9132" s="7">
        <v>17</v>
      </c>
      <c r="K9132" s="4">
        <v>4</v>
      </c>
      <c r="L9132" s="5">
        <v>4.3863000000000003</v>
      </c>
      <c r="M9132">
        <v>94552.7</v>
      </c>
      <c r="N9132" s="33">
        <v>1</v>
      </c>
      <c r="O9132" s="50" t="e">
        <f>INDEX([1]Dados!$M$2:$N$26779,MATCH($P9132,[1]Dados!$N$2:$N$26779,),2)</f>
        <v>#N/A</v>
      </c>
      <c r="P9132">
        <v>176490</v>
      </c>
      <c r="Q9132" s="1">
        <v>37460</v>
      </c>
      <c r="R9132" s="1">
        <v>37576</v>
      </c>
      <c r="S9132" t="s">
        <v>1729</v>
      </c>
    </row>
    <row r="9133" spans="1:19" x14ac:dyDescent="0.2">
      <c r="A9133" s="7">
        <v>522070</v>
      </c>
      <c r="B9133" s="3">
        <v>96113</v>
      </c>
      <c r="C9133" s="3" t="s">
        <v>1</v>
      </c>
      <c r="D9133" s="2" t="s">
        <v>802</v>
      </c>
      <c r="E9133" s="3">
        <v>22</v>
      </c>
      <c r="F9133" s="17">
        <v>0</v>
      </c>
      <c r="G9133" s="17">
        <v>1</v>
      </c>
      <c r="H9133" s="17">
        <v>0</v>
      </c>
      <c r="I9133" s="7">
        <v>2.4</v>
      </c>
      <c r="J9133" s="7">
        <v>25</v>
      </c>
      <c r="K9133" s="4">
        <v>4</v>
      </c>
      <c r="L9133" s="5">
        <v>4.3863000000000003</v>
      </c>
      <c r="M9133">
        <v>94552.7</v>
      </c>
      <c r="N9133" s="33">
        <v>1</v>
      </c>
      <c r="O9133" s="50" t="e">
        <f>INDEX([1]Dados!$M$2:$N$26779,MATCH($P9133,[1]Dados!$N$2:$N$26779,),2)</f>
        <v>#N/A</v>
      </c>
      <c r="P9133">
        <v>176490</v>
      </c>
      <c r="Q9133" s="1">
        <v>37460</v>
      </c>
      <c r="R9133" s="1">
        <v>37576</v>
      </c>
      <c r="S9133" t="s">
        <v>1729</v>
      </c>
    </row>
    <row r="9134" spans="1:19" x14ac:dyDescent="0.2">
      <c r="A9134" s="7">
        <v>522070</v>
      </c>
      <c r="B9134" s="3">
        <v>96113</v>
      </c>
      <c r="C9134" s="3" t="s">
        <v>1</v>
      </c>
      <c r="D9134" s="2" t="s">
        <v>802</v>
      </c>
      <c r="E9134" s="3">
        <v>22</v>
      </c>
      <c r="F9134" s="17">
        <v>0</v>
      </c>
      <c r="G9134" s="17">
        <v>1</v>
      </c>
      <c r="H9134" s="17">
        <v>0</v>
      </c>
      <c r="I9134" s="7">
        <v>2.5</v>
      </c>
      <c r="J9134" s="7">
        <v>25</v>
      </c>
      <c r="K9134" s="4">
        <v>4</v>
      </c>
      <c r="L9134" s="5">
        <v>4.3863000000000003</v>
      </c>
      <c r="M9134">
        <v>94552.7</v>
      </c>
      <c r="N9134" s="33">
        <v>1</v>
      </c>
      <c r="O9134" s="50" t="e">
        <f>INDEX([1]Dados!$M$2:$N$26779,MATCH($P9134,[1]Dados!$N$2:$N$26779,),2)</f>
        <v>#N/A</v>
      </c>
      <c r="P9134">
        <v>176490</v>
      </c>
      <c r="Q9134" s="1">
        <v>37460</v>
      </c>
      <c r="R9134" s="1">
        <v>37576</v>
      </c>
      <c r="S9134" t="s">
        <v>1729</v>
      </c>
    </row>
    <row r="9135" spans="1:19" x14ac:dyDescent="0.2">
      <c r="A9135" s="7">
        <v>522070</v>
      </c>
      <c r="B9135" s="3">
        <v>96113</v>
      </c>
      <c r="C9135" s="3" t="s">
        <v>1</v>
      </c>
      <c r="D9135" s="2" t="s">
        <v>802</v>
      </c>
      <c r="E9135" s="3">
        <v>22</v>
      </c>
      <c r="F9135" s="17">
        <v>0</v>
      </c>
      <c r="G9135" s="17">
        <v>1</v>
      </c>
      <c r="H9135" s="17">
        <v>0</v>
      </c>
      <c r="I9135" s="7">
        <v>2.6</v>
      </c>
      <c r="J9135" s="7">
        <v>14</v>
      </c>
      <c r="K9135" s="4">
        <v>4</v>
      </c>
      <c r="L9135" s="5">
        <v>4.3863000000000003</v>
      </c>
      <c r="M9135">
        <v>94552.7</v>
      </c>
      <c r="N9135" s="33">
        <v>1</v>
      </c>
      <c r="O9135" s="50" t="e">
        <f>INDEX([1]Dados!$M$2:$N$26779,MATCH($P9135,[1]Dados!$N$2:$N$26779,),2)</f>
        <v>#N/A</v>
      </c>
      <c r="P9135">
        <v>176490</v>
      </c>
      <c r="Q9135" s="1">
        <v>37460</v>
      </c>
      <c r="R9135" s="1">
        <v>37576</v>
      </c>
      <c r="S9135" t="s">
        <v>1729</v>
      </c>
    </row>
    <row r="9136" spans="1:19" x14ac:dyDescent="0.2">
      <c r="A9136" s="7">
        <v>522070</v>
      </c>
      <c r="B9136" s="3">
        <v>96113</v>
      </c>
      <c r="C9136" s="3" t="s">
        <v>1</v>
      </c>
      <c r="D9136" s="2" t="s">
        <v>802</v>
      </c>
      <c r="E9136" s="3">
        <v>22</v>
      </c>
      <c r="F9136" s="17">
        <v>0</v>
      </c>
      <c r="G9136" s="17">
        <v>1</v>
      </c>
      <c r="H9136" s="17">
        <v>0</v>
      </c>
      <c r="I9136" s="7">
        <v>2.7</v>
      </c>
      <c r="J9136" s="7">
        <v>20</v>
      </c>
      <c r="K9136" s="4">
        <v>4</v>
      </c>
      <c r="L9136" s="5">
        <v>4.3863000000000003</v>
      </c>
      <c r="M9136">
        <v>94552.7</v>
      </c>
      <c r="N9136" s="33">
        <v>1</v>
      </c>
      <c r="O9136" s="50" t="e">
        <f>INDEX([1]Dados!$M$2:$N$26779,MATCH($P9136,[1]Dados!$N$2:$N$26779,),2)</f>
        <v>#N/A</v>
      </c>
      <c r="P9136">
        <v>176490</v>
      </c>
      <c r="Q9136" s="1">
        <v>37460</v>
      </c>
      <c r="R9136" s="1">
        <v>37576</v>
      </c>
      <c r="S9136" t="s">
        <v>1729</v>
      </c>
    </row>
    <row r="9137" spans="1:19" x14ac:dyDescent="0.2">
      <c r="A9137" s="7">
        <v>522070</v>
      </c>
      <c r="B9137" s="3">
        <v>96113</v>
      </c>
      <c r="C9137" s="3" t="s">
        <v>1</v>
      </c>
      <c r="D9137" s="2" t="s">
        <v>802</v>
      </c>
      <c r="E9137" s="3">
        <v>22</v>
      </c>
      <c r="F9137" s="17">
        <v>0</v>
      </c>
      <c r="G9137" s="17">
        <v>1</v>
      </c>
      <c r="H9137" s="17">
        <v>0</v>
      </c>
      <c r="I9137" s="7">
        <v>2.8</v>
      </c>
      <c r="J9137" s="7">
        <v>18</v>
      </c>
      <c r="K9137" s="4">
        <v>4</v>
      </c>
      <c r="L9137" s="5">
        <v>4.3863000000000003</v>
      </c>
      <c r="M9137">
        <v>94552.7</v>
      </c>
      <c r="N9137" s="33">
        <v>1</v>
      </c>
      <c r="O9137" s="50" t="e">
        <f>INDEX([1]Dados!$M$2:$N$26779,MATCH($P9137,[1]Dados!$N$2:$N$26779,),2)</f>
        <v>#N/A</v>
      </c>
      <c r="P9137">
        <v>176490</v>
      </c>
      <c r="Q9137" s="1">
        <v>37460</v>
      </c>
      <c r="R9137" s="1">
        <v>37576</v>
      </c>
      <c r="S9137" t="s">
        <v>1729</v>
      </c>
    </row>
    <row r="9138" spans="1:19" x14ac:dyDescent="0.2">
      <c r="A9138" s="7">
        <v>522070</v>
      </c>
      <c r="B9138" s="3">
        <v>96113</v>
      </c>
      <c r="C9138" s="3" t="s">
        <v>1</v>
      </c>
      <c r="D9138" s="2" t="s">
        <v>802</v>
      </c>
      <c r="E9138" s="3">
        <v>22</v>
      </c>
      <c r="F9138" s="17">
        <v>0</v>
      </c>
      <c r="G9138" s="17">
        <v>1</v>
      </c>
      <c r="H9138" s="17">
        <v>0</v>
      </c>
      <c r="I9138" s="7">
        <v>2.9</v>
      </c>
      <c r="J9138" s="7">
        <v>7</v>
      </c>
      <c r="K9138" s="4">
        <v>4</v>
      </c>
      <c r="L9138" s="5">
        <v>4.3863000000000003</v>
      </c>
      <c r="M9138">
        <v>202227.27</v>
      </c>
      <c r="N9138" s="33">
        <v>1</v>
      </c>
      <c r="O9138" s="50" t="e">
        <f>INDEX([1]Dados!$M$2:$N$26779,MATCH($P9138,[1]Dados!$N$2:$N$26779,),2)</f>
        <v>#N/A</v>
      </c>
      <c r="P9138">
        <v>176488</v>
      </c>
      <c r="Q9138" s="1">
        <v>37460</v>
      </c>
      <c r="R9138" s="1">
        <v>37576</v>
      </c>
      <c r="S9138" t="s">
        <v>2519</v>
      </c>
    </row>
    <row r="9139" spans="1:19" x14ac:dyDescent="0.2">
      <c r="A9139" s="7">
        <v>522070</v>
      </c>
      <c r="B9139" s="3">
        <v>96113</v>
      </c>
      <c r="C9139" s="3" t="s">
        <v>1</v>
      </c>
      <c r="D9139" s="2" t="s">
        <v>802</v>
      </c>
      <c r="E9139" s="3">
        <v>22</v>
      </c>
      <c r="F9139" s="17">
        <v>0</v>
      </c>
      <c r="G9139" s="17">
        <v>1</v>
      </c>
      <c r="H9139" s="17">
        <v>0</v>
      </c>
      <c r="I9139" s="7">
        <v>3.1</v>
      </c>
      <c r="J9139" s="7">
        <v>10</v>
      </c>
      <c r="K9139" s="4">
        <v>119</v>
      </c>
      <c r="L9139" s="5">
        <v>119.3861</v>
      </c>
      <c r="M9139">
        <v>137426.23999999999</v>
      </c>
      <c r="N9139" s="33">
        <v>1</v>
      </c>
      <c r="O9139" s="50" t="e">
        <f>INDEX([1]Dados!$M$2:$N$26779,MATCH($P9139,[1]Dados!$N$2:$N$26779,),2)</f>
        <v>#N/A</v>
      </c>
      <c r="P9139">
        <v>176489</v>
      </c>
      <c r="Q9139" s="1">
        <v>37460</v>
      </c>
      <c r="R9139" s="1">
        <v>37576</v>
      </c>
      <c r="S9139" t="s">
        <v>2520</v>
      </c>
    </row>
    <row r="9140" spans="1:19" x14ac:dyDescent="0.2">
      <c r="A9140" s="7">
        <v>522070</v>
      </c>
      <c r="B9140" s="3">
        <v>96113</v>
      </c>
      <c r="C9140" s="3" t="s">
        <v>1</v>
      </c>
      <c r="D9140" s="2" t="s">
        <v>802</v>
      </c>
      <c r="E9140" s="3">
        <v>22</v>
      </c>
      <c r="F9140" s="17">
        <v>0</v>
      </c>
      <c r="G9140" s="17">
        <v>1</v>
      </c>
      <c r="H9140" s="17">
        <v>0</v>
      </c>
      <c r="I9140" s="7">
        <v>3.2</v>
      </c>
      <c r="J9140" s="7">
        <v>8</v>
      </c>
      <c r="K9140" s="4">
        <v>119</v>
      </c>
      <c r="L9140" s="5">
        <v>119.3861</v>
      </c>
      <c r="M9140">
        <v>137426.23999999999</v>
      </c>
      <c r="N9140" s="33">
        <v>1</v>
      </c>
      <c r="O9140" s="50" t="e">
        <f>INDEX([1]Dados!$M$2:$N$26779,MATCH($P9140,[1]Dados!$N$2:$N$26779,),2)</f>
        <v>#N/A</v>
      </c>
      <c r="P9140">
        <v>176489</v>
      </c>
      <c r="Q9140" s="1">
        <v>37460</v>
      </c>
      <c r="R9140" s="1">
        <v>37576</v>
      </c>
      <c r="S9140" t="s">
        <v>2520</v>
      </c>
    </row>
    <row r="9141" spans="1:19" x14ac:dyDescent="0.2">
      <c r="A9141" s="7">
        <v>522070</v>
      </c>
      <c r="B9141" s="3">
        <v>96113</v>
      </c>
      <c r="C9141" s="3" t="s">
        <v>1</v>
      </c>
      <c r="D9141" s="2" t="s">
        <v>802</v>
      </c>
      <c r="E9141" s="3">
        <v>22</v>
      </c>
      <c r="F9141" s="17">
        <v>0</v>
      </c>
      <c r="G9141" s="17">
        <v>1</v>
      </c>
      <c r="H9141" s="17">
        <v>0</v>
      </c>
      <c r="I9141" s="7">
        <v>3.3</v>
      </c>
      <c r="J9141" s="7">
        <v>6</v>
      </c>
      <c r="K9141" s="4">
        <v>119</v>
      </c>
      <c r="L9141" s="5">
        <v>119.3861</v>
      </c>
      <c r="M9141">
        <v>137426.23999999999</v>
      </c>
      <c r="N9141" s="33">
        <v>1</v>
      </c>
      <c r="O9141" s="50" t="e">
        <f>INDEX([1]Dados!$M$2:$N$26779,MATCH($P9141,[1]Dados!$N$2:$N$26779,),2)</f>
        <v>#N/A</v>
      </c>
      <c r="P9141">
        <v>176489</v>
      </c>
      <c r="Q9141" s="1">
        <v>37460</v>
      </c>
      <c r="R9141" s="1">
        <v>37576</v>
      </c>
      <c r="S9141" t="s">
        <v>2520</v>
      </c>
    </row>
    <row r="9142" spans="1:19" x14ac:dyDescent="0.2">
      <c r="A9142" s="7">
        <v>522070</v>
      </c>
      <c r="B9142" s="3">
        <v>96113</v>
      </c>
      <c r="C9142" s="3" t="s">
        <v>1</v>
      </c>
      <c r="D9142" s="2" t="s">
        <v>802</v>
      </c>
      <c r="E9142" s="3">
        <v>22</v>
      </c>
      <c r="F9142" s="17">
        <v>0</v>
      </c>
      <c r="G9142" s="17">
        <v>1</v>
      </c>
      <c r="H9142" s="17">
        <v>0</v>
      </c>
      <c r="I9142" s="7">
        <v>3.4</v>
      </c>
      <c r="J9142" s="7">
        <v>9</v>
      </c>
      <c r="K9142" s="4">
        <v>119</v>
      </c>
      <c r="L9142" s="5">
        <v>119.3861</v>
      </c>
      <c r="M9142">
        <v>137426.23999999999</v>
      </c>
      <c r="N9142" s="33">
        <v>1</v>
      </c>
      <c r="O9142" s="50" t="e">
        <f>INDEX([1]Dados!$M$2:$N$26779,MATCH($P9142,[1]Dados!$N$2:$N$26779,),2)</f>
        <v>#N/A</v>
      </c>
      <c r="P9142">
        <v>176489</v>
      </c>
      <c r="Q9142" s="1">
        <v>37460</v>
      </c>
      <c r="R9142" s="1">
        <v>37576</v>
      </c>
      <c r="S9142" t="s">
        <v>2520</v>
      </c>
    </row>
    <row r="9143" spans="1:19" x14ac:dyDescent="0.2">
      <c r="A9143" s="7">
        <v>522070</v>
      </c>
      <c r="B9143" s="3">
        <v>96113</v>
      </c>
      <c r="C9143" s="3" t="s">
        <v>1</v>
      </c>
      <c r="D9143" s="2" t="s">
        <v>802</v>
      </c>
      <c r="E9143" s="3">
        <v>22</v>
      </c>
      <c r="F9143" s="17">
        <v>0</v>
      </c>
      <c r="G9143" s="17">
        <v>1</v>
      </c>
      <c r="H9143" s="17">
        <v>0</v>
      </c>
      <c r="I9143" s="7">
        <v>3.5</v>
      </c>
      <c r="J9143" s="7">
        <v>19</v>
      </c>
      <c r="K9143" s="4">
        <v>119</v>
      </c>
      <c r="L9143" s="5">
        <v>119.3861</v>
      </c>
      <c r="M9143">
        <v>137426.23999999999</v>
      </c>
      <c r="N9143" s="33">
        <v>1</v>
      </c>
      <c r="O9143" s="50" t="e">
        <f>INDEX([1]Dados!$M$2:$N$26779,MATCH($P9143,[1]Dados!$N$2:$N$26779,),2)</f>
        <v>#N/A</v>
      </c>
      <c r="P9143">
        <v>176489</v>
      </c>
      <c r="Q9143" s="1">
        <v>37460</v>
      </c>
      <c r="R9143" s="1">
        <v>37576</v>
      </c>
      <c r="S9143" t="s">
        <v>2520</v>
      </c>
    </row>
    <row r="9144" spans="1:19" x14ac:dyDescent="0.2">
      <c r="A9144" s="7">
        <v>522070</v>
      </c>
      <c r="B9144" s="3">
        <v>96113</v>
      </c>
      <c r="C9144" s="3" t="s">
        <v>1</v>
      </c>
      <c r="D9144" s="2" t="s">
        <v>802</v>
      </c>
      <c r="E9144" s="3">
        <v>22</v>
      </c>
      <c r="F9144" s="17">
        <v>0</v>
      </c>
      <c r="G9144" s="17">
        <v>1</v>
      </c>
      <c r="H9144" s="17">
        <v>0</v>
      </c>
      <c r="I9144" s="7">
        <v>3.6</v>
      </c>
      <c r="J9144" s="7">
        <v>18</v>
      </c>
      <c r="K9144" s="4">
        <v>119</v>
      </c>
      <c r="L9144" s="5">
        <v>119.3861</v>
      </c>
      <c r="M9144">
        <v>137426.23999999999</v>
      </c>
      <c r="N9144" s="33">
        <v>1</v>
      </c>
      <c r="O9144" s="50" t="e">
        <f>INDEX([1]Dados!$M$2:$N$26779,MATCH($P9144,[1]Dados!$N$2:$N$26779,),2)</f>
        <v>#N/A</v>
      </c>
      <c r="P9144">
        <v>176489</v>
      </c>
      <c r="Q9144" s="1">
        <v>37460</v>
      </c>
      <c r="R9144" s="1">
        <v>37576</v>
      </c>
      <c r="S9144" t="s">
        <v>2520</v>
      </c>
    </row>
    <row r="9145" spans="1:19" x14ac:dyDescent="0.2">
      <c r="A9145" s="7">
        <v>522070</v>
      </c>
      <c r="B9145" s="3">
        <v>96113</v>
      </c>
      <c r="C9145" s="3" t="s">
        <v>1</v>
      </c>
      <c r="D9145" s="2" t="s">
        <v>802</v>
      </c>
      <c r="E9145" s="3">
        <v>22</v>
      </c>
      <c r="F9145" s="17">
        <v>0</v>
      </c>
      <c r="G9145" s="17">
        <v>1</v>
      </c>
      <c r="H9145" s="17">
        <v>0</v>
      </c>
      <c r="I9145" s="7">
        <v>3.7</v>
      </c>
      <c r="J9145" s="7">
        <v>25</v>
      </c>
      <c r="K9145" s="4">
        <v>119</v>
      </c>
      <c r="L9145" s="5">
        <v>119.3861</v>
      </c>
      <c r="M9145">
        <v>137426.23999999999</v>
      </c>
      <c r="N9145" s="33">
        <v>1</v>
      </c>
      <c r="O9145" s="50" t="e">
        <f>INDEX([1]Dados!$M$2:$N$26779,MATCH($P9145,[1]Dados!$N$2:$N$26779,),2)</f>
        <v>#N/A</v>
      </c>
      <c r="P9145">
        <v>176489</v>
      </c>
      <c r="Q9145" s="1">
        <v>37460</v>
      </c>
      <c r="R9145" s="1">
        <v>37576</v>
      </c>
      <c r="S9145" t="s">
        <v>2520</v>
      </c>
    </row>
    <row r="9146" spans="1:19" x14ac:dyDescent="0.2">
      <c r="A9146" s="7">
        <v>522070</v>
      </c>
      <c r="B9146" s="3">
        <v>96113</v>
      </c>
      <c r="C9146" s="3" t="s">
        <v>1</v>
      </c>
      <c r="D9146" s="2" t="s">
        <v>802</v>
      </c>
      <c r="E9146" s="3">
        <v>22</v>
      </c>
      <c r="F9146" s="17">
        <v>0</v>
      </c>
      <c r="G9146" s="17">
        <v>1</v>
      </c>
      <c r="H9146" s="17">
        <v>0</v>
      </c>
      <c r="I9146" s="7">
        <v>3.8</v>
      </c>
      <c r="J9146" s="7">
        <v>13</v>
      </c>
      <c r="K9146" s="4">
        <v>119</v>
      </c>
      <c r="L9146" s="5">
        <v>119.3861</v>
      </c>
      <c r="M9146">
        <v>137426.23999999999</v>
      </c>
      <c r="N9146" s="33">
        <v>1</v>
      </c>
      <c r="O9146" s="50" t="e">
        <f>INDEX([1]Dados!$M$2:$N$26779,MATCH($P9146,[1]Dados!$N$2:$N$26779,),2)</f>
        <v>#N/A</v>
      </c>
      <c r="P9146">
        <v>176489</v>
      </c>
      <c r="Q9146" s="1">
        <v>37460</v>
      </c>
      <c r="R9146" s="1">
        <v>37576</v>
      </c>
      <c r="S9146" t="s">
        <v>2520</v>
      </c>
    </row>
    <row r="9147" spans="1:19" x14ac:dyDescent="0.2">
      <c r="A9147" s="7">
        <v>522070</v>
      </c>
      <c r="B9147" s="3">
        <v>96113</v>
      </c>
      <c r="C9147" s="3" t="s">
        <v>1</v>
      </c>
      <c r="D9147" s="2" t="s">
        <v>802</v>
      </c>
      <c r="E9147" s="3">
        <v>22</v>
      </c>
      <c r="F9147" s="17">
        <v>0</v>
      </c>
      <c r="G9147" s="17">
        <v>1</v>
      </c>
      <c r="H9147" s="17">
        <v>0</v>
      </c>
      <c r="I9147" s="7">
        <v>3.9</v>
      </c>
      <c r="J9147" s="7">
        <v>15</v>
      </c>
      <c r="K9147" s="4">
        <v>119</v>
      </c>
      <c r="L9147" s="5">
        <v>119.3861</v>
      </c>
      <c r="M9147">
        <v>137426.23999999999</v>
      </c>
      <c r="N9147" s="33">
        <v>1</v>
      </c>
      <c r="O9147" s="50" t="e">
        <f>INDEX([1]Dados!$M$2:$N$26779,MATCH($P9147,[1]Dados!$N$2:$N$26779,),2)</f>
        <v>#N/A</v>
      </c>
      <c r="P9147">
        <v>176489</v>
      </c>
      <c r="Q9147" s="1">
        <v>37460</v>
      </c>
      <c r="R9147" s="1">
        <v>37576</v>
      </c>
      <c r="S9147" t="s">
        <v>2520</v>
      </c>
    </row>
    <row r="9148" spans="1:19" x14ac:dyDescent="0.2">
      <c r="A9148" s="7">
        <v>522070</v>
      </c>
      <c r="B9148" s="3">
        <v>96113</v>
      </c>
      <c r="C9148" s="3" t="s">
        <v>1</v>
      </c>
      <c r="D9148" s="2" t="s">
        <v>802</v>
      </c>
      <c r="E9148" s="3">
        <v>22</v>
      </c>
      <c r="F9148" s="17">
        <v>0</v>
      </c>
      <c r="G9148" s="17">
        <v>1</v>
      </c>
      <c r="H9148" s="17">
        <v>0</v>
      </c>
      <c r="I9148" s="29">
        <v>3.1</v>
      </c>
      <c r="J9148" s="7">
        <v>32</v>
      </c>
      <c r="K9148" s="4">
        <v>119</v>
      </c>
      <c r="L9148" s="5">
        <v>119.3861</v>
      </c>
      <c r="M9148">
        <v>137426.23999999999</v>
      </c>
      <c r="N9148" s="33">
        <v>1</v>
      </c>
      <c r="O9148" s="50" t="e">
        <f>INDEX([1]Dados!$M$2:$N$26779,MATCH($P9148,[1]Dados!$N$2:$N$26779,),2)</f>
        <v>#N/A</v>
      </c>
      <c r="P9148">
        <v>176489</v>
      </c>
      <c r="Q9148" s="1">
        <v>37460</v>
      </c>
      <c r="R9148" s="1">
        <v>37576</v>
      </c>
      <c r="S9148" t="s">
        <v>2520</v>
      </c>
    </row>
    <row r="9149" spans="1:19" x14ac:dyDescent="0.2">
      <c r="A9149" s="7">
        <v>522070</v>
      </c>
      <c r="B9149" s="3">
        <v>96113</v>
      </c>
      <c r="C9149" s="3" t="s">
        <v>1</v>
      </c>
      <c r="D9149" s="2" t="s">
        <v>802</v>
      </c>
      <c r="E9149" s="3">
        <v>22</v>
      </c>
      <c r="F9149" s="17">
        <v>0</v>
      </c>
      <c r="G9149" s="17">
        <v>1</v>
      </c>
      <c r="H9149" s="17">
        <v>0</v>
      </c>
      <c r="I9149" s="7">
        <v>3.11</v>
      </c>
      <c r="J9149" s="7">
        <v>17</v>
      </c>
      <c r="K9149" s="4">
        <v>119</v>
      </c>
      <c r="L9149" s="5">
        <v>119.3861</v>
      </c>
      <c r="M9149">
        <v>137426.23999999999</v>
      </c>
      <c r="N9149" s="33">
        <v>1</v>
      </c>
      <c r="O9149" s="50" t="e">
        <f>INDEX([1]Dados!$M$2:$N$26779,MATCH($P9149,[1]Dados!$N$2:$N$26779,),2)</f>
        <v>#N/A</v>
      </c>
      <c r="P9149">
        <v>176489</v>
      </c>
      <c r="Q9149" s="1">
        <v>37460</v>
      </c>
      <c r="R9149" s="1">
        <v>37576</v>
      </c>
      <c r="S9149" t="s">
        <v>2520</v>
      </c>
    </row>
    <row r="9150" spans="1:19" x14ac:dyDescent="0.2">
      <c r="A9150" s="7">
        <v>522070</v>
      </c>
      <c r="B9150" s="3">
        <v>96113</v>
      </c>
      <c r="C9150" s="3" t="s">
        <v>1</v>
      </c>
      <c r="D9150" s="2" t="s">
        <v>802</v>
      </c>
      <c r="E9150" s="3">
        <v>22</v>
      </c>
      <c r="F9150" s="17">
        <v>0</v>
      </c>
      <c r="G9150" s="17">
        <v>1</v>
      </c>
      <c r="H9150" s="17">
        <v>0</v>
      </c>
      <c r="I9150" s="7">
        <v>3.12</v>
      </c>
      <c r="J9150" s="7">
        <v>18</v>
      </c>
      <c r="K9150" s="4">
        <v>119</v>
      </c>
      <c r="L9150" s="5">
        <v>119.3861</v>
      </c>
      <c r="M9150">
        <v>137426.23999999999</v>
      </c>
      <c r="N9150" s="33">
        <v>1</v>
      </c>
      <c r="O9150" s="50" t="e">
        <f>INDEX([1]Dados!$M$2:$N$26779,MATCH($P9150,[1]Dados!$N$2:$N$26779,),2)</f>
        <v>#N/A</v>
      </c>
      <c r="P9150">
        <v>176489</v>
      </c>
      <c r="Q9150" s="1">
        <v>37460</v>
      </c>
      <c r="R9150" s="1">
        <v>37576</v>
      </c>
      <c r="S9150" t="s">
        <v>2520</v>
      </c>
    </row>
    <row r="9151" spans="1:19" x14ac:dyDescent="0.2">
      <c r="A9151" s="7">
        <v>522070</v>
      </c>
      <c r="B9151" s="3">
        <v>96113</v>
      </c>
      <c r="C9151" s="3" t="s">
        <v>1</v>
      </c>
      <c r="D9151" s="2" t="s">
        <v>802</v>
      </c>
      <c r="E9151" s="3">
        <v>22</v>
      </c>
      <c r="F9151" s="17">
        <v>0</v>
      </c>
      <c r="G9151" s="17">
        <v>1</v>
      </c>
      <c r="H9151" s="17">
        <v>0</v>
      </c>
      <c r="I9151" s="7">
        <v>3.13</v>
      </c>
      <c r="J9151" s="7">
        <v>19</v>
      </c>
      <c r="K9151" s="4">
        <v>119</v>
      </c>
      <c r="L9151" s="5">
        <v>119.3861</v>
      </c>
      <c r="M9151">
        <v>137426.23999999999</v>
      </c>
      <c r="N9151" s="33">
        <v>1</v>
      </c>
      <c r="O9151" s="50" t="e">
        <f>INDEX([1]Dados!$M$2:$N$26779,MATCH($P9151,[1]Dados!$N$2:$N$26779,),2)</f>
        <v>#N/A</v>
      </c>
      <c r="P9151">
        <v>176489</v>
      </c>
      <c r="Q9151" s="1">
        <v>37460</v>
      </c>
      <c r="R9151" s="1">
        <v>37576</v>
      </c>
      <c r="S9151" t="s">
        <v>2520</v>
      </c>
    </row>
    <row r="9152" spans="1:19" x14ac:dyDescent="0.2">
      <c r="A9152" s="7">
        <v>522070</v>
      </c>
      <c r="B9152" s="3">
        <v>96113</v>
      </c>
      <c r="C9152" s="3" t="s">
        <v>1</v>
      </c>
      <c r="D9152" s="2" t="s">
        <v>802</v>
      </c>
      <c r="E9152" s="3">
        <v>22</v>
      </c>
      <c r="F9152" s="17">
        <v>0</v>
      </c>
      <c r="G9152" s="17">
        <v>1</v>
      </c>
      <c r="H9152" s="17">
        <v>0</v>
      </c>
      <c r="I9152" s="7">
        <v>3.14</v>
      </c>
      <c r="J9152" s="7">
        <v>12</v>
      </c>
      <c r="K9152" s="4">
        <v>119</v>
      </c>
      <c r="L9152" s="5">
        <v>119.3861</v>
      </c>
      <c r="M9152">
        <v>137426.23999999999</v>
      </c>
      <c r="N9152" s="33">
        <v>1</v>
      </c>
      <c r="O9152" s="50" t="e">
        <f>INDEX([1]Dados!$M$2:$N$26779,MATCH($P9152,[1]Dados!$N$2:$N$26779,),2)</f>
        <v>#N/A</v>
      </c>
      <c r="P9152">
        <v>176489</v>
      </c>
      <c r="Q9152" s="1">
        <v>37460</v>
      </c>
      <c r="R9152" s="1">
        <v>37576</v>
      </c>
      <c r="S9152" t="s">
        <v>2520</v>
      </c>
    </row>
    <row r="9153" spans="1:19" x14ac:dyDescent="0.2">
      <c r="A9153" s="7">
        <v>522070</v>
      </c>
      <c r="B9153" s="3">
        <v>96113</v>
      </c>
      <c r="C9153" s="3" t="s">
        <v>1</v>
      </c>
      <c r="D9153" s="2" t="s">
        <v>802</v>
      </c>
      <c r="E9153" s="3">
        <v>22</v>
      </c>
      <c r="F9153" s="17">
        <v>0</v>
      </c>
      <c r="G9153" s="17">
        <v>1</v>
      </c>
      <c r="H9153" s="17">
        <v>0</v>
      </c>
      <c r="I9153" s="7">
        <v>5.0999999999999996</v>
      </c>
      <c r="J9153" s="7">
        <v>15</v>
      </c>
      <c r="K9153" s="4">
        <v>1214</v>
      </c>
      <c r="L9153" s="5">
        <v>1214.0587</v>
      </c>
      <c r="M9153">
        <v>70749.3</v>
      </c>
      <c r="N9153" s="33">
        <v>1</v>
      </c>
      <c r="O9153" s="50" t="e">
        <f>INDEX([1]Dados!$M$2:$N$26779,MATCH($P9153,[1]Dados!$N$2:$N$26779,),2)</f>
        <v>#N/A</v>
      </c>
      <c r="P9153">
        <v>176486</v>
      </c>
      <c r="Q9153" s="1">
        <v>37460</v>
      </c>
      <c r="R9153" s="1">
        <v>37576</v>
      </c>
      <c r="S9153" t="s">
        <v>2521</v>
      </c>
    </row>
    <row r="9154" spans="1:19" x14ac:dyDescent="0.2">
      <c r="A9154" s="7">
        <v>522070</v>
      </c>
      <c r="B9154" s="3">
        <v>96113</v>
      </c>
      <c r="C9154" s="3" t="s">
        <v>1</v>
      </c>
      <c r="D9154" s="2" t="s">
        <v>802</v>
      </c>
      <c r="E9154" s="3">
        <v>22</v>
      </c>
      <c r="F9154" s="17">
        <v>0</v>
      </c>
      <c r="G9154" s="17">
        <v>1</v>
      </c>
      <c r="H9154" s="17">
        <v>0</v>
      </c>
      <c r="I9154" s="7">
        <v>5.2</v>
      </c>
      <c r="J9154" s="7">
        <v>25</v>
      </c>
      <c r="K9154" s="4">
        <v>1214</v>
      </c>
      <c r="L9154" s="5">
        <v>1214.0587</v>
      </c>
      <c r="M9154">
        <v>70749.3</v>
      </c>
      <c r="N9154" s="33">
        <v>1</v>
      </c>
      <c r="O9154" s="50" t="e">
        <f>INDEX([1]Dados!$M$2:$N$26779,MATCH($P9154,[1]Dados!$N$2:$N$26779,),2)</f>
        <v>#N/A</v>
      </c>
      <c r="P9154">
        <v>176486</v>
      </c>
      <c r="Q9154" s="1">
        <v>37460</v>
      </c>
      <c r="R9154" s="1">
        <v>37576</v>
      </c>
      <c r="S9154" t="s">
        <v>2521</v>
      </c>
    </row>
    <row r="9155" spans="1:19" x14ac:dyDescent="0.2">
      <c r="A9155" s="7">
        <v>522070</v>
      </c>
      <c r="B9155" s="3">
        <v>96113</v>
      </c>
      <c r="C9155" s="3" t="s">
        <v>1</v>
      </c>
      <c r="D9155" s="2" t="s">
        <v>802</v>
      </c>
      <c r="E9155" s="3">
        <v>22</v>
      </c>
      <c r="F9155" s="17">
        <v>0</v>
      </c>
      <c r="G9155" s="17">
        <v>1</v>
      </c>
      <c r="H9155" s="17">
        <v>0</v>
      </c>
      <c r="I9155" s="7">
        <v>5.3</v>
      </c>
      <c r="J9155" s="7">
        <v>2</v>
      </c>
      <c r="K9155" s="4">
        <v>1214</v>
      </c>
      <c r="L9155" s="5">
        <v>1214.0587</v>
      </c>
      <c r="M9155">
        <v>70749.3</v>
      </c>
      <c r="N9155" s="33">
        <v>1</v>
      </c>
      <c r="O9155" s="50" t="e">
        <f>INDEX([1]Dados!$M$2:$N$26779,MATCH($P9155,[1]Dados!$N$2:$N$26779,),2)</f>
        <v>#N/A</v>
      </c>
      <c r="P9155">
        <v>176486</v>
      </c>
      <c r="Q9155" s="1">
        <v>37460</v>
      </c>
      <c r="R9155" s="1">
        <v>37576</v>
      </c>
      <c r="S9155" t="s">
        <v>2521</v>
      </c>
    </row>
    <row r="9156" spans="1:19" x14ac:dyDescent="0.2">
      <c r="A9156" s="7">
        <v>522070</v>
      </c>
      <c r="B9156" s="3">
        <v>96113</v>
      </c>
      <c r="C9156" s="3" t="s">
        <v>1</v>
      </c>
      <c r="D9156" s="2" t="s">
        <v>802</v>
      </c>
      <c r="E9156" s="3">
        <v>22</v>
      </c>
      <c r="F9156" s="17">
        <v>0</v>
      </c>
      <c r="G9156" s="17">
        <v>1</v>
      </c>
      <c r="H9156" s="17">
        <v>0</v>
      </c>
      <c r="I9156" s="7">
        <v>5.4</v>
      </c>
      <c r="J9156" s="7">
        <v>1</v>
      </c>
      <c r="K9156" s="4">
        <v>1214</v>
      </c>
      <c r="L9156" s="5">
        <v>1214.0587</v>
      </c>
      <c r="M9156">
        <v>70749.3</v>
      </c>
      <c r="N9156" s="33">
        <v>1</v>
      </c>
      <c r="O9156" s="50" t="e">
        <f>INDEX([1]Dados!$M$2:$N$26779,MATCH($P9156,[1]Dados!$N$2:$N$26779,),2)</f>
        <v>#N/A</v>
      </c>
      <c r="P9156">
        <v>176486</v>
      </c>
      <c r="Q9156" s="1">
        <v>37460</v>
      </c>
      <c r="R9156" s="1">
        <v>37576</v>
      </c>
      <c r="S9156" t="s">
        <v>2521</v>
      </c>
    </row>
    <row r="9157" spans="1:19" x14ac:dyDescent="0.2">
      <c r="A9157" s="7">
        <v>522070</v>
      </c>
      <c r="B9157" s="3">
        <v>96113</v>
      </c>
      <c r="C9157" s="3" t="s">
        <v>1</v>
      </c>
      <c r="D9157" s="2" t="s">
        <v>802</v>
      </c>
      <c r="E9157" s="3">
        <v>22</v>
      </c>
      <c r="F9157" s="17">
        <v>0</v>
      </c>
      <c r="G9157" s="17">
        <v>1</v>
      </c>
      <c r="H9157" s="17">
        <v>0</v>
      </c>
      <c r="I9157" s="7">
        <v>5.5</v>
      </c>
      <c r="J9157" s="7">
        <v>20</v>
      </c>
      <c r="K9157" s="4">
        <v>1214</v>
      </c>
      <c r="L9157" s="5">
        <v>1214.0589</v>
      </c>
      <c r="M9157">
        <v>198530</v>
      </c>
      <c r="N9157" s="33">
        <v>1</v>
      </c>
      <c r="O9157" s="50" t="e">
        <f>INDEX([1]Dados!$M$2:$N$26779,MATCH($P9157,[1]Dados!$N$2:$N$26779,),2)</f>
        <v>#N/A</v>
      </c>
      <c r="P9157">
        <v>176487</v>
      </c>
      <c r="Q9157" s="1">
        <v>37460</v>
      </c>
      <c r="R9157" s="1">
        <v>37576</v>
      </c>
      <c r="S9157" t="s">
        <v>2522</v>
      </c>
    </row>
    <row r="9158" spans="1:19" x14ac:dyDescent="0.2">
      <c r="A9158" s="7">
        <v>522070</v>
      </c>
      <c r="B9158" s="3">
        <v>96113</v>
      </c>
      <c r="C9158" s="3" t="s">
        <v>1</v>
      </c>
      <c r="D9158" s="2" t="s">
        <v>802</v>
      </c>
      <c r="E9158" s="3">
        <v>22</v>
      </c>
      <c r="F9158" s="17">
        <v>0</v>
      </c>
      <c r="G9158" s="17">
        <v>1</v>
      </c>
      <c r="H9158" s="17">
        <v>0</v>
      </c>
      <c r="I9158" s="7">
        <v>5.6</v>
      </c>
      <c r="J9158" s="7">
        <v>28</v>
      </c>
      <c r="K9158" s="4">
        <v>1214</v>
      </c>
      <c r="L9158" s="5">
        <v>1214.0589</v>
      </c>
      <c r="M9158">
        <v>198530</v>
      </c>
      <c r="N9158" s="33">
        <v>1</v>
      </c>
      <c r="O9158" s="50" t="e">
        <f>INDEX([1]Dados!$M$2:$N$26779,MATCH($P9158,[1]Dados!$N$2:$N$26779,),2)</f>
        <v>#N/A</v>
      </c>
      <c r="P9158">
        <v>176487</v>
      </c>
      <c r="Q9158" s="1">
        <v>37460</v>
      </c>
      <c r="R9158" s="1">
        <v>37576</v>
      </c>
      <c r="S9158" t="s">
        <v>2522</v>
      </c>
    </row>
    <row r="9159" spans="1:19" x14ac:dyDescent="0.2">
      <c r="A9159" s="7">
        <v>522070</v>
      </c>
      <c r="B9159" s="3">
        <v>96113</v>
      </c>
      <c r="C9159" s="3" t="s">
        <v>1</v>
      </c>
      <c r="D9159" s="2" t="s">
        <v>802</v>
      </c>
      <c r="E9159" s="3">
        <v>22</v>
      </c>
      <c r="F9159" s="17">
        <v>0</v>
      </c>
      <c r="G9159" s="17">
        <v>1</v>
      </c>
      <c r="H9159" s="17">
        <v>0</v>
      </c>
      <c r="I9159" s="7">
        <v>5.7</v>
      </c>
      <c r="J9159" s="7">
        <v>23</v>
      </c>
      <c r="K9159" s="4">
        <v>1214</v>
      </c>
      <c r="L9159" s="5">
        <v>1214.0589</v>
      </c>
      <c r="M9159">
        <v>198530</v>
      </c>
      <c r="N9159" s="33">
        <v>1</v>
      </c>
      <c r="O9159" s="50" t="e">
        <f>INDEX([1]Dados!$M$2:$N$26779,MATCH($P9159,[1]Dados!$N$2:$N$26779,),2)</f>
        <v>#N/A</v>
      </c>
      <c r="P9159">
        <v>176487</v>
      </c>
      <c r="Q9159" s="1">
        <v>37460</v>
      </c>
      <c r="R9159" s="1">
        <v>37576</v>
      </c>
      <c r="S9159" t="s">
        <v>2522</v>
      </c>
    </row>
    <row r="9160" spans="1:19" x14ac:dyDescent="0.2">
      <c r="A9160" s="7">
        <v>522070</v>
      </c>
      <c r="B9160" s="3">
        <v>96113</v>
      </c>
      <c r="C9160" s="3" t="s">
        <v>1</v>
      </c>
      <c r="D9160" s="2" t="s">
        <v>802</v>
      </c>
      <c r="E9160" s="3">
        <v>22</v>
      </c>
      <c r="F9160" s="17">
        <v>0</v>
      </c>
      <c r="G9160" s="17">
        <v>1</v>
      </c>
      <c r="H9160" s="17">
        <v>0</v>
      </c>
      <c r="I9160" s="7">
        <v>5.8</v>
      </c>
      <c r="J9160" s="7">
        <v>23</v>
      </c>
      <c r="K9160" s="4">
        <v>1214</v>
      </c>
      <c r="L9160" s="5">
        <v>1214.0589</v>
      </c>
      <c r="M9160">
        <v>198530</v>
      </c>
      <c r="N9160" s="33">
        <v>1</v>
      </c>
      <c r="O9160" s="50" t="e">
        <f>INDEX([1]Dados!$M$2:$N$26779,MATCH($P9160,[1]Dados!$N$2:$N$26779,),2)</f>
        <v>#N/A</v>
      </c>
      <c r="P9160">
        <v>176487</v>
      </c>
      <c r="Q9160" s="1">
        <v>37460</v>
      </c>
      <c r="R9160" s="1">
        <v>37576</v>
      </c>
      <c r="S9160" t="s">
        <v>2522</v>
      </c>
    </row>
    <row r="9161" spans="1:19" x14ac:dyDescent="0.2">
      <c r="A9161" s="7">
        <v>522070</v>
      </c>
      <c r="B9161" s="3">
        <v>96113</v>
      </c>
      <c r="C9161" s="3" t="s">
        <v>1</v>
      </c>
      <c r="D9161" s="2" t="s">
        <v>802</v>
      </c>
      <c r="E9161" s="3">
        <v>22</v>
      </c>
      <c r="F9161" s="17">
        <v>0</v>
      </c>
      <c r="G9161" s="17">
        <v>1</v>
      </c>
      <c r="H9161" s="17">
        <v>0</v>
      </c>
      <c r="I9161" s="7">
        <v>4.0999999999999996</v>
      </c>
      <c r="J9161" s="7">
        <v>18</v>
      </c>
      <c r="K9161" s="4">
        <v>1203</v>
      </c>
      <c r="L9161" s="5">
        <v>1203.0829000000001</v>
      </c>
      <c r="M9161">
        <v>19467.55</v>
      </c>
      <c r="N9161" s="3">
        <v>1</v>
      </c>
      <c r="O9161" s="50" t="e">
        <f>INDEX([1]Dados!$M$2:$N$26779,MATCH($P9161,[1]Dados!$N$2:$N$26779,),2)</f>
        <v>#N/A</v>
      </c>
      <c r="P9161">
        <v>181700</v>
      </c>
      <c r="Q9161" s="1">
        <v>37460</v>
      </c>
      <c r="R9161" s="1">
        <v>37576</v>
      </c>
      <c r="S9161" t="s">
        <v>889</v>
      </c>
    </row>
    <row r="9162" spans="1:19" x14ac:dyDescent="0.2">
      <c r="A9162" s="7">
        <v>522070</v>
      </c>
      <c r="B9162" s="3">
        <v>96113</v>
      </c>
      <c r="C9162" s="3" t="s">
        <v>1</v>
      </c>
      <c r="D9162" s="2" t="s">
        <v>802</v>
      </c>
      <c r="E9162" s="3">
        <v>22</v>
      </c>
      <c r="F9162" s="17">
        <v>0</v>
      </c>
      <c r="G9162" s="17">
        <v>1</v>
      </c>
      <c r="H9162" s="17">
        <v>0</v>
      </c>
      <c r="I9162" s="7">
        <v>4.2</v>
      </c>
      <c r="J9162" s="7">
        <v>18</v>
      </c>
      <c r="K9162" s="4">
        <v>1203</v>
      </c>
      <c r="L9162" s="5">
        <v>1203.0829000000001</v>
      </c>
      <c r="M9162">
        <v>19467.55</v>
      </c>
      <c r="N9162" s="3">
        <v>1</v>
      </c>
      <c r="O9162" s="50" t="e">
        <f>INDEX([1]Dados!$M$2:$N$26779,MATCH($P9162,[1]Dados!$N$2:$N$26779,),2)</f>
        <v>#N/A</v>
      </c>
      <c r="P9162">
        <v>181700</v>
      </c>
      <c r="Q9162" s="1">
        <v>37460</v>
      </c>
      <c r="R9162" s="1">
        <v>37576</v>
      </c>
      <c r="S9162" t="s">
        <v>889</v>
      </c>
    </row>
    <row r="9163" spans="1:19" x14ac:dyDescent="0.2">
      <c r="A9163" s="7">
        <v>522070</v>
      </c>
      <c r="B9163" s="3">
        <v>96113</v>
      </c>
      <c r="C9163" s="3" t="s">
        <v>1</v>
      </c>
      <c r="D9163" s="2" t="s">
        <v>802</v>
      </c>
      <c r="E9163" s="3">
        <v>22</v>
      </c>
      <c r="F9163" s="17">
        <v>0</v>
      </c>
      <c r="G9163" s="17">
        <v>1</v>
      </c>
      <c r="H9163" s="17">
        <v>0</v>
      </c>
      <c r="I9163" s="7">
        <v>4.3</v>
      </c>
      <c r="J9163" s="7">
        <v>20</v>
      </c>
      <c r="K9163" s="4">
        <v>1203</v>
      </c>
      <c r="L9163" s="5">
        <v>1203.0829000000001</v>
      </c>
      <c r="M9163">
        <v>19467.55</v>
      </c>
      <c r="N9163" s="3">
        <v>1</v>
      </c>
      <c r="O9163" s="50" t="e">
        <f>INDEX([1]Dados!$M$2:$N$26779,MATCH($P9163,[1]Dados!$N$2:$N$26779,),2)</f>
        <v>#N/A</v>
      </c>
      <c r="P9163">
        <v>181700</v>
      </c>
      <c r="Q9163" s="1">
        <v>37460</v>
      </c>
      <c r="R9163" s="1">
        <v>37576</v>
      </c>
      <c r="S9163" t="s">
        <v>889</v>
      </c>
    </row>
    <row r="9164" spans="1:19" x14ac:dyDescent="0.2">
      <c r="A9164" s="7">
        <v>522070</v>
      </c>
      <c r="B9164" s="3">
        <v>96113</v>
      </c>
      <c r="C9164" s="3" t="s">
        <v>1</v>
      </c>
      <c r="D9164" s="2" t="s">
        <v>802</v>
      </c>
      <c r="E9164" s="3">
        <v>22</v>
      </c>
      <c r="F9164" s="17">
        <v>0</v>
      </c>
      <c r="G9164" s="17">
        <v>1</v>
      </c>
      <c r="H9164" s="17">
        <v>0</v>
      </c>
      <c r="I9164" s="7">
        <v>4.4000000000000004</v>
      </c>
      <c r="J9164" s="7">
        <v>2</v>
      </c>
      <c r="K9164" s="4">
        <v>1203</v>
      </c>
      <c r="L9164" s="5">
        <v>1203.0829000000001</v>
      </c>
      <c r="M9164">
        <v>19467.55</v>
      </c>
      <c r="N9164" s="3">
        <v>1</v>
      </c>
      <c r="O9164" s="50" t="e">
        <f>INDEX([1]Dados!$M$2:$N$26779,MATCH($P9164,[1]Dados!$N$2:$N$26779,),2)</f>
        <v>#N/A</v>
      </c>
      <c r="P9164">
        <v>181700</v>
      </c>
      <c r="Q9164" s="1">
        <v>37460</v>
      </c>
      <c r="R9164" s="1">
        <v>37576</v>
      </c>
      <c r="S9164" t="s">
        <v>889</v>
      </c>
    </row>
    <row r="9165" spans="1:19" x14ac:dyDescent="0.2">
      <c r="A9165" s="7">
        <v>522070</v>
      </c>
      <c r="B9165" s="3">
        <v>96113</v>
      </c>
      <c r="C9165" s="3" t="s">
        <v>1</v>
      </c>
      <c r="D9165" s="2" t="s">
        <v>802</v>
      </c>
      <c r="E9165" s="3">
        <v>22</v>
      </c>
      <c r="F9165" s="17">
        <v>0</v>
      </c>
      <c r="G9165" s="17">
        <v>1</v>
      </c>
      <c r="H9165" s="17">
        <v>0</v>
      </c>
      <c r="I9165" s="7">
        <v>4.5</v>
      </c>
      <c r="J9165" s="7">
        <v>27</v>
      </c>
      <c r="K9165" s="4">
        <v>1203</v>
      </c>
      <c r="L9165" s="5">
        <v>1203.0829000000001</v>
      </c>
      <c r="M9165">
        <v>19467.55</v>
      </c>
      <c r="N9165" s="3">
        <v>1</v>
      </c>
      <c r="O9165" s="50" t="e">
        <f>INDEX([1]Dados!$M$2:$N$26779,MATCH($P9165,[1]Dados!$N$2:$N$26779,),2)</f>
        <v>#N/A</v>
      </c>
      <c r="P9165">
        <v>181700</v>
      </c>
      <c r="Q9165" s="1">
        <v>37460</v>
      </c>
      <c r="R9165" s="1">
        <v>37576</v>
      </c>
      <c r="S9165" t="s">
        <v>889</v>
      </c>
    </row>
    <row r="9166" spans="1:19" x14ac:dyDescent="0.2">
      <c r="A9166" s="7">
        <v>522070</v>
      </c>
      <c r="B9166" s="3">
        <v>96113</v>
      </c>
      <c r="C9166" s="3" t="s">
        <v>1</v>
      </c>
      <c r="D9166" s="2" t="s">
        <v>802</v>
      </c>
      <c r="E9166" s="3">
        <v>22</v>
      </c>
      <c r="F9166" s="17">
        <v>0</v>
      </c>
      <c r="G9166" s="17">
        <v>1</v>
      </c>
      <c r="H9166" s="17">
        <v>0</v>
      </c>
      <c r="I9166" s="7">
        <v>6.1</v>
      </c>
      <c r="J9166" s="7">
        <v>7</v>
      </c>
      <c r="K9166" s="4">
        <v>1216</v>
      </c>
      <c r="L9166" s="5">
        <v>1216.0832</v>
      </c>
      <c r="M9166">
        <v>74160</v>
      </c>
      <c r="N9166" s="33">
        <v>1</v>
      </c>
      <c r="O9166" s="50" t="e">
        <f>INDEX([1]Dados!$M$2:$N$26779,MATCH($P9166,[1]Dados!$N$2:$N$26779,),2)</f>
        <v>#N/A</v>
      </c>
      <c r="P9166">
        <v>176484</v>
      </c>
      <c r="Q9166" s="1">
        <v>37460</v>
      </c>
      <c r="R9166" s="1">
        <v>37576</v>
      </c>
      <c r="S9166" t="s">
        <v>1728</v>
      </c>
    </row>
    <row r="9167" spans="1:19" x14ac:dyDescent="0.2">
      <c r="A9167" s="7">
        <v>522070</v>
      </c>
      <c r="B9167" s="3">
        <v>96113</v>
      </c>
      <c r="C9167" s="3" t="s">
        <v>1</v>
      </c>
      <c r="D9167" s="2" t="s">
        <v>802</v>
      </c>
      <c r="E9167" s="3">
        <v>22</v>
      </c>
      <c r="F9167" s="17">
        <v>0</v>
      </c>
      <c r="G9167" s="17">
        <v>1</v>
      </c>
      <c r="H9167" s="17">
        <v>0</v>
      </c>
      <c r="I9167" s="7">
        <v>6.2</v>
      </c>
      <c r="J9167" s="7">
        <v>25</v>
      </c>
      <c r="K9167" s="4">
        <v>1216</v>
      </c>
      <c r="L9167" s="5">
        <v>1216.0832</v>
      </c>
      <c r="M9167">
        <v>74160</v>
      </c>
      <c r="N9167" s="33">
        <v>1</v>
      </c>
      <c r="O9167" s="50" t="e">
        <f>INDEX([1]Dados!$M$2:$N$26779,MATCH($P9167,[1]Dados!$N$2:$N$26779,),2)</f>
        <v>#N/A</v>
      </c>
      <c r="P9167">
        <v>176484</v>
      </c>
      <c r="Q9167" s="1">
        <v>37460</v>
      </c>
      <c r="R9167" s="1">
        <v>37576</v>
      </c>
      <c r="S9167" t="s">
        <v>1728</v>
      </c>
    </row>
    <row r="9168" spans="1:19" x14ac:dyDescent="0.2">
      <c r="A9168" s="7">
        <v>522070</v>
      </c>
      <c r="B9168" s="3">
        <v>96113</v>
      </c>
      <c r="C9168" s="3" t="s">
        <v>1</v>
      </c>
      <c r="D9168" s="2" t="s">
        <v>802</v>
      </c>
      <c r="E9168" s="3">
        <v>22</v>
      </c>
      <c r="F9168" s="17">
        <v>0</v>
      </c>
      <c r="G9168" s="17">
        <v>1</v>
      </c>
      <c r="H9168" s="17">
        <v>0</v>
      </c>
      <c r="I9168" s="7">
        <v>6.3</v>
      </c>
      <c r="J9168" s="7">
        <v>25</v>
      </c>
      <c r="K9168" s="4">
        <v>1216</v>
      </c>
      <c r="L9168" s="5">
        <v>1216.0832</v>
      </c>
      <c r="M9168">
        <v>74160</v>
      </c>
      <c r="N9168" s="33">
        <v>1</v>
      </c>
      <c r="O9168" s="50" t="e">
        <f>INDEX([1]Dados!$M$2:$N$26779,MATCH($P9168,[1]Dados!$N$2:$N$26779,),2)</f>
        <v>#N/A</v>
      </c>
      <c r="P9168">
        <v>176484</v>
      </c>
      <c r="Q9168" s="1">
        <v>37460</v>
      </c>
      <c r="R9168" s="1">
        <v>37576</v>
      </c>
      <c r="S9168" t="s">
        <v>1728</v>
      </c>
    </row>
    <row r="9169" spans="1:19" x14ac:dyDescent="0.2">
      <c r="A9169" s="7">
        <v>522070</v>
      </c>
      <c r="B9169" s="3">
        <v>96113</v>
      </c>
      <c r="C9169" s="3" t="s">
        <v>1</v>
      </c>
      <c r="D9169" s="2" t="s">
        <v>802</v>
      </c>
      <c r="E9169" s="3">
        <v>22</v>
      </c>
      <c r="F9169" s="17">
        <v>0</v>
      </c>
      <c r="G9169" s="17">
        <v>1</v>
      </c>
      <c r="H9169" s="17">
        <v>0</v>
      </c>
      <c r="I9169" s="7">
        <v>6.4</v>
      </c>
      <c r="J9169" s="7">
        <v>25</v>
      </c>
      <c r="K9169" s="4">
        <v>1216</v>
      </c>
      <c r="L9169" s="5">
        <v>1216.0832</v>
      </c>
      <c r="M9169">
        <v>74160</v>
      </c>
      <c r="N9169" s="33">
        <v>1</v>
      </c>
      <c r="O9169" s="50" t="e">
        <f>INDEX([1]Dados!$M$2:$N$26779,MATCH($P9169,[1]Dados!$N$2:$N$26779,),2)</f>
        <v>#N/A</v>
      </c>
      <c r="P9169">
        <v>176484</v>
      </c>
      <c r="Q9169" s="1">
        <v>37460</v>
      </c>
      <c r="R9169" s="1">
        <v>37576</v>
      </c>
      <c r="S9169" t="s">
        <v>1728</v>
      </c>
    </row>
    <row r="9170" spans="1:19" x14ac:dyDescent="0.2">
      <c r="A9170" s="7">
        <v>522070</v>
      </c>
      <c r="B9170" s="3">
        <v>96113</v>
      </c>
      <c r="C9170" s="3" t="s">
        <v>1</v>
      </c>
      <c r="D9170" s="2" t="s">
        <v>802</v>
      </c>
      <c r="E9170" s="3">
        <v>22</v>
      </c>
      <c r="F9170" s="17">
        <v>0</v>
      </c>
      <c r="G9170" s="17">
        <v>1</v>
      </c>
      <c r="H9170" s="17">
        <v>0</v>
      </c>
      <c r="I9170" s="7">
        <v>6.5</v>
      </c>
      <c r="J9170" s="7">
        <v>20</v>
      </c>
      <c r="K9170" s="4">
        <v>1216</v>
      </c>
      <c r="L9170" s="5">
        <v>1216.0832</v>
      </c>
      <c r="M9170">
        <v>74160</v>
      </c>
      <c r="N9170" s="33">
        <v>1</v>
      </c>
      <c r="O9170" s="50" t="e">
        <f>INDEX([1]Dados!$M$2:$N$26779,MATCH($P9170,[1]Dados!$N$2:$N$26779,),2)</f>
        <v>#N/A</v>
      </c>
      <c r="P9170">
        <v>176484</v>
      </c>
      <c r="Q9170" s="1">
        <v>37460</v>
      </c>
      <c r="R9170" s="1">
        <v>37576</v>
      </c>
      <c r="S9170" t="s">
        <v>1728</v>
      </c>
    </row>
    <row r="9171" spans="1:19" x14ac:dyDescent="0.2">
      <c r="A9171" s="7">
        <v>522070</v>
      </c>
      <c r="B9171" s="3">
        <v>96113</v>
      </c>
      <c r="C9171" s="3" t="s">
        <v>1</v>
      </c>
      <c r="D9171" s="2" t="s">
        <v>802</v>
      </c>
      <c r="E9171" s="3">
        <v>22</v>
      </c>
      <c r="F9171" s="17">
        <v>0</v>
      </c>
      <c r="G9171" s="17">
        <v>1</v>
      </c>
      <c r="H9171" s="17">
        <v>0</v>
      </c>
      <c r="I9171" s="7">
        <v>6.6</v>
      </c>
      <c r="J9171" s="7">
        <v>18</v>
      </c>
      <c r="K9171" s="4">
        <v>1216</v>
      </c>
      <c r="L9171" s="5">
        <v>1216.0832</v>
      </c>
      <c r="M9171">
        <v>74160</v>
      </c>
      <c r="N9171" s="33">
        <v>1</v>
      </c>
      <c r="O9171" s="50" t="e">
        <f>INDEX([1]Dados!$M$2:$N$26779,MATCH($P9171,[1]Dados!$N$2:$N$26779,),2)</f>
        <v>#N/A</v>
      </c>
      <c r="P9171">
        <v>176484</v>
      </c>
      <c r="Q9171" s="1">
        <v>37460</v>
      </c>
      <c r="R9171" s="1">
        <v>37576</v>
      </c>
      <c r="S9171" t="s">
        <v>1728</v>
      </c>
    </row>
    <row r="9172" spans="1:19" x14ac:dyDescent="0.2">
      <c r="A9172" s="7">
        <v>522070</v>
      </c>
      <c r="B9172" s="3">
        <v>96113</v>
      </c>
      <c r="C9172" s="3" t="s">
        <v>1</v>
      </c>
      <c r="D9172" s="2" t="s">
        <v>802</v>
      </c>
      <c r="E9172" s="3">
        <v>22</v>
      </c>
      <c r="F9172" s="17">
        <v>0</v>
      </c>
      <c r="G9172" s="17">
        <v>1</v>
      </c>
      <c r="H9172" s="17">
        <v>0</v>
      </c>
      <c r="I9172" s="7">
        <v>6.7</v>
      </c>
      <c r="J9172" s="7">
        <v>11</v>
      </c>
      <c r="K9172" s="4">
        <v>1216</v>
      </c>
      <c r="L9172" s="5">
        <v>1216.0832</v>
      </c>
      <c r="M9172">
        <v>74160</v>
      </c>
      <c r="N9172" s="33">
        <v>1</v>
      </c>
      <c r="O9172" s="50" t="e">
        <f>INDEX([1]Dados!$M$2:$N$26779,MATCH($P9172,[1]Dados!$N$2:$N$26779,),2)</f>
        <v>#N/A</v>
      </c>
      <c r="P9172">
        <v>176484</v>
      </c>
      <c r="Q9172" s="1">
        <v>37460</v>
      </c>
      <c r="R9172" s="1">
        <v>37576</v>
      </c>
      <c r="S9172" t="s">
        <v>1728</v>
      </c>
    </row>
    <row r="9173" spans="1:19" x14ac:dyDescent="0.2">
      <c r="A9173" s="7">
        <v>522070</v>
      </c>
      <c r="B9173" s="3">
        <v>96113</v>
      </c>
      <c r="C9173" s="3" t="s">
        <v>1</v>
      </c>
      <c r="D9173" s="2" t="s">
        <v>802</v>
      </c>
      <c r="E9173" s="3">
        <v>22</v>
      </c>
      <c r="F9173" s="17">
        <v>0</v>
      </c>
      <c r="G9173" s="17">
        <v>1</v>
      </c>
      <c r="H9173" s="17">
        <v>0</v>
      </c>
      <c r="I9173" s="7">
        <v>7.1</v>
      </c>
      <c r="J9173" s="7">
        <v>0</v>
      </c>
      <c r="K9173" s="4">
        <v>1293</v>
      </c>
      <c r="L9173" s="5">
        <v>1293.0592999999999</v>
      </c>
      <c r="M9173">
        <v>10514</v>
      </c>
      <c r="N9173" s="33">
        <v>1</v>
      </c>
      <c r="O9173" s="50" t="e">
        <f>INDEX([1]Dados!$M$2:$N$26779,MATCH($P9173,[1]Dados!$N$2:$N$26779,),2)</f>
        <v>#N/A</v>
      </c>
      <c r="P9173">
        <v>181791</v>
      </c>
      <c r="Q9173" s="1">
        <v>37460</v>
      </c>
      <c r="R9173" s="1">
        <v>37576</v>
      </c>
      <c r="S9173" t="s">
        <v>918</v>
      </c>
    </row>
    <row r="9174" spans="1:19" x14ac:dyDescent="0.2">
      <c r="A9174" s="7">
        <v>522070</v>
      </c>
      <c r="B9174" s="3">
        <v>96113</v>
      </c>
      <c r="C9174" s="3" t="s">
        <v>1</v>
      </c>
      <c r="D9174" s="2" t="s">
        <v>802</v>
      </c>
      <c r="E9174" s="3">
        <v>22</v>
      </c>
      <c r="F9174" s="17">
        <v>0</v>
      </c>
      <c r="G9174" s="17">
        <v>1</v>
      </c>
      <c r="H9174" s="17">
        <v>0</v>
      </c>
      <c r="I9174" s="7">
        <v>7.2</v>
      </c>
      <c r="J9174" s="7">
        <v>25</v>
      </c>
      <c r="K9174" s="4">
        <v>1293</v>
      </c>
      <c r="L9174" s="5">
        <v>1293.0592999999999</v>
      </c>
      <c r="M9174">
        <v>10514</v>
      </c>
      <c r="N9174" s="33">
        <v>1</v>
      </c>
      <c r="O9174" s="50" t="e">
        <f>INDEX([1]Dados!$M$2:$N$26779,MATCH($P9174,[1]Dados!$N$2:$N$26779,),2)</f>
        <v>#N/A</v>
      </c>
      <c r="P9174">
        <v>181791</v>
      </c>
      <c r="Q9174" s="1">
        <v>37460</v>
      </c>
      <c r="R9174" s="1">
        <v>37576</v>
      </c>
      <c r="S9174" t="s">
        <v>918</v>
      </c>
    </row>
    <row r="9175" spans="1:19" x14ac:dyDescent="0.2">
      <c r="A9175" s="7">
        <v>522070</v>
      </c>
      <c r="B9175" s="3">
        <v>96113</v>
      </c>
      <c r="C9175" s="3" t="s">
        <v>1</v>
      </c>
      <c r="D9175" s="2" t="s">
        <v>802</v>
      </c>
      <c r="E9175" s="3">
        <v>22</v>
      </c>
      <c r="F9175" s="17">
        <v>0</v>
      </c>
      <c r="G9175" s="17">
        <v>1</v>
      </c>
      <c r="H9175" s="17">
        <v>0</v>
      </c>
      <c r="I9175" s="7">
        <v>7.3</v>
      </c>
      <c r="J9175" s="7">
        <v>22</v>
      </c>
      <c r="K9175" s="4">
        <v>1293</v>
      </c>
      <c r="L9175" s="5">
        <v>1293.0592999999999</v>
      </c>
      <c r="M9175">
        <v>10514</v>
      </c>
      <c r="N9175" s="33">
        <v>1</v>
      </c>
      <c r="O9175" s="50" t="e">
        <f>INDEX([1]Dados!$M$2:$N$26779,MATCH($P9175,[1]Dados!$N$2:$N$26779,),2)</f>
        <v>#N/A</v>
      </c>
      <c r="P9175">
        <v>181791</v>
      </c>
      <c r="Q9175" s="1">
        <v>37460</v>
      </c>
      <c r="R9175" s="1">
        <v>37576</v>
      </c>
      <c r="S9175" t="s">
        <v>918</v>
      </c>
    </row>
    <row r="9176" spans="1:19" x14ac:dyDescent="0.2">
      <c r="A9176" s="7">
        <v>522070</v>
      </c>
      <c r="B9176" s="3">
        <v>96113</v>
      </c>
      <c r="C9176" s="3" t="s">
        <v>1</v>
      </c>
      <c r="D9176" s="2" t="s">
        <v>802</v>
      </c>
      <c r="E9176" s="3">
        <v>22</v>
      </c>
      <c r="F9176" s="17">
        <v>0</v>
      </c>
      <c r="G9176" s="17">
        <v>1</v>
      </c>
      <c r="H9176" s="17">
        <v>0</v>
      </c>
      <c r="I9176" s="7">
        <v>7.4</v>
      </c>
      <c r="J9176" s="7">
        <v>17</v>
      </c>
      <c r="K9176" s="4">
        <v>1293</v>
      </c>
      <c r="L9176" s="5">
        <v>1293.0592999999999</v>
      </c>
      <c r="M9176">
        <v>10514</v>
      </c>
      <c r="N9176" s="33">
        <v>1</v>
      </c>
      <c r="O9176" s="50" t="e">
        <f>INDEX([1]Dados!$M$2:$N$26779,MATCH($P9176,[1]Dados!$N$2:$N$26779,),2)</f>
        <v>#N/A</v>
      </c>
      <c r="P9176">
        <v>181791</v>
      </c>
      <c r="Q9176" s="1">
        <v>37460</v>
      </c>
      <c r="R9176" s="1">
        <v>37576</v>
      </c>
      <c r="S9176" t="s">
        <v>918</v>
      </c>
    </row>
    <row r="9177" spans="1:19" x14ac:dyDescent="0.2">
      <c r="A9177" s="7">
        <v>522070</v>
      </c>
      <c r="B9177" s="3">
        <v>96113</v>
      </c>
      <c r="C9177" s="3" t="s">
        <v>1</v>
      </c>
      <c r="D9177" s="2" t="s">
        <v>802</v>
      </c>
      <c r="E9177" s="3">
        <v>22</v>
      </c>
      <c r="F9177" s="17">
        <v>0</v>
      </c>
      <c r="G9177" s="17">
        <v>1</v>
      </c>
      <c r="H9177" s="17">
        <v>0</v>
      </c>
      <c r="I9177" s="7">
        <v>7.5</v>
      </c>
      <c r="J9177" s="7">
        <v>25</v>
      </c>
      <c r="K9177" s="4">
        <v>1293</v>
      </c>
      <c r="L9177" s="5">
        <v>1293.0592999999999</v>
      </c>
      <c r="M9177">
        <v>10514</v>
      </c>
      <c r="N9177" s="33">
        <v>1</v>
      </c>
      <c r="O9177" s="50" t="e">
        <f>INDEX([1]Dados!$M$2:$N$26779,MATCH($P9177,[1]Dados!$N$2:$N$26779,),2)</f>
        <v>#N/A</v>
      </c>
      <c r="P9177">
        <v>181791</v>
      </c>
      <c r="Q9177" s="1">
        <v>37460</v>
      </c>
      <c r="R9177" s="1">
        <v>37576</v>
      </c>
      <c r="S9177" t="s">
        <v>918</v>
      </c>
    </row>
    <row r="9178" spans="1:19" x14ac:dyDescent="0.2">
      <c r="A9178" s="7">
        <v>522070</v>
      </c>
      <c r="B9178" s="3">
        <v>96113</v>
      </c>
      <c r="C9178" s="3" t="s">
        <v>1</v>
      </c>
      <c r="D9178" s="2" t="s">
        <v>802</v>
      </c>
      <c r="E9178" s="3">
        <v>22</v>
      </c>
      <c r="F9178" s="17">
        <v>0</v>
      </c>
      <c r="G9178" s="17">
        <v>1</v>
      </c>
      <c r="H9178" s="17">
        <v>0</v>
      </c>
      <c r="I9178" s="7">
        <v>7.6</v>
      </c>
      <c r="J9178" s="7">
        <v>21</v>
      </c>
      <c r="K9178" s="4">
        <v>1293</v>
      </c>
      <c r="L9178" s="5">
        <v>1293.0592999999999</v>
      </c>
      <c r="M9178">
        <v>10514</v>
      </c>
      <c r="N9178" s="33">
        <v>1</v>
      </c>
      <c r="O9178" s="50" t="e">
        <f>INDEX([1]Dados!$M$2:$N$26779,MATCH($P9178,[1]Dados!$N$2:$N$26779,),2)</f>
        <v>#N/A</v>
      </c>
      <c r="P9178">
        <v>181791</v>
      </c>
      <c r="Q9178" s="1">
        <v>37460</v>
      </c>
      <c r="R9178" s="1">
        <v>37576</v>
      </c>
      <c r="S9178" t="s">
        <v>918</v>
      </c>
    </row>
    <row r="9179" spans="1:19" x14ac:dyDescent="0.2">
      <c r="A9179" s="7">
        <v>522070</v>
      </c>
      <c r="B9179" s="3">
        <v>96113</v>
      </c>
      <c r="C9179" s="3" t="s">
        <v>1</v>
      </c>
      <c r="D9179" s="2" t="s">
        <v>802</v>
      </c>
      <c r="E9179" s="3">
        <v>22</v>
      </c>
      <c r="F9179" s="17">
        <v>0</v>
      </c>
      <c r="G9179" s="17">
        <v>1</v>
      </c>
      <c r="H9179" s="17">
        <v>0</v>
      </c>
      <c r="I9179" s="7" t="s">
        <v>3</v>
      </c>
      <c r="J9179" s="7">
        <v>0</v>
      </c>
      <c r="K9179" s="4">
        <v>122</v>
      </c>
      <c r="L9179" s="5">
        <v>122.3861</v>
      </c>
      <c r="M9179">
        <f>134756.08+2670.16</f>
        <v>137426.23999999999</v>
      </c>
      <c r="N9179" s="33">
        <v>1</v>
      </c>
      <c r="O9179" s="50" t="e">
        <f>INDEX([1]Dados!$M$2:$N$26779,MATCH($P9179,[1]Dados!$N$2:$N$26779,),2)</f>
        <v>#N/A</v>
      </c>
      <c r="P9179">
        <v>182923</v>
      </c>
      <c r="Q9179" s="1">
        <v>37460</v>
      </c>
      <c r="R9179" s="1">
        <v>37576</v>
      </c>
      <c r="S9179" t="s">
        <v>2134</v>
      </c>
    </row>
    <row r="9180" spans="1:19" x14ac:dyDescent="0.2">
      <c r="A9180" s="7">
        <v>522070</v>
      </c>
      <c r="B9180" s="3">
        <v>96113</v>
      </c>
      <c r="C9180" s="3" t="s">
        <v>1</v>
      </c>
      <c r="D9180" s="2" t="s">
        <v>802</v>
      </c>
      <c r="E9180" s="3">
        <v>22</v>
      </c>
      <c r="F9180" s="17">
        <v>0</v>
      </c>
      <c r="G9180" s="17">
        <v>1</v>
      </c>
      <c r="H9180" s="17">
        <v>0</v>
      </c>
      <c r="I9180" s="7" t="s">
        <v>3</v>
      </c>
      <c r="J9180" s="7">
        <v>0</v>
      </c>
      <c r="K9180" s="4">
        <v>122</v>
      </c>
      <c r="L9180" s="5">
        <v>122.3861</v>
      </c>
      <c r="M9180">
        <f>158472.34+1843.63</f>
        <v>160315.97</v>
      </c>
      <c r="N9180" s="33">
        <v>1</v>
      </c>
      <c r="O9180" s="50" t="e">
        <f>INDEX([1]Dados!$M$2:$N$26779,MATCH($P9180,[1]Dados!$N$2:$N$26779,),2)</f>
        <v>#N/A</v>
      </c>
      <c r="P9180">
        <v>182924</v>
      </c>
      <c r="Q9180" s="1">
        <v>37460</v>
      </c>
      <c r="R9180" s="1">
        <v>37576</v>
      </c>
      <c r="S9180" t="s">
        <v>2134</v>
      </c>
    </row>
    <row r="9181" spans="1:19" x14ac:dyDescent="0.2">
      <c r="A9181" s="7">
        <v>522070</v>
      </c>
      <c r="B9181" s="3">
        <v>96113</v>
      </c>
      <c r="C9181" s="3" t="s">
        <v>1</v>
      </c>
      <c r="D9181" s="2" t="s">
        <v>802</v>
      </c>
      <c r="E9181" s="3">
        <v>22</v>
      </c>
      <c r="F9181" s="17">
        <v>0</v>
      </c>
      <c r="G9181" s="17">
        <v>1</v>
      </c>
      <c r="H9181" s="17">
        <v>0</v>
      </c>
      <c r="I9181" s="7" t="s">
        <v>3</v>
      </c>
      <c r="J9181" s="7">
        <v>0</v>
      </c>
      <c r="K9181" s="4">
        <v>122</v>
      </c>
      <c r="L9181" s="5">
        <v>122.76519999999999</v>
      </c>
      <c r="M9181">
        <f>224642.67+2269.12</f>
        <v>226911.79</v>
      </c>
      <c r="N9181" s="33">
        <v>1</v>
      </c>
      <c r="O9181" s="50" t="e">
        <f>INDEX([1]Dados!$M$2:$N$26779,MATCH($P9181,[1]Dados!$N$2:$N$26779,),2)</f>
        <v>#N/A</v>
      </c>
      <c r="P9181">
        <v>182920</v>
      </c>
      <c r="Q9181" s="1">
        <v>37460</v>
      </c>
      <c r="R9181" s="1">
        <v>37576</v>
      </c>
      <c r="S9181" t="s">
        <v>2134</v>
      </c>
    </row>
    <row r="9182" spans="1:19" x14ac:dyDescent="0.2">
      <c r="A9182" s="7">
        <v>522070</v>
      </c>
      <c r="B9182" s="3">
        <v>96113</v>
      </c>
      <c r="C9182" s="3" t="s">
        <v>1</v>
      </c>
      <c r="D9182" s="2" t="s">
        <v>802</v>
      </c>
      <c r="E9182" s="3">
        <v>22</v>
      </c>
      <c r="F9182" s="17">
        <v>0</v>
      </c>
      <c r="G9182" s="17">
        <v>1</v>
      </c>
      <c r="H9182" s="17">
        <v>0</v>
      </c>
      <c r="I9182" s="7" t="s">
        <v>3</v>
      </c>
      <c r="J9182" s="7">
        <v>0</v>
      </c>
      <c r="K9182" s="4">
        <v>1214</v>
      </c>
      <c r="L9182" s="5">
        <v>1214.0587</v>
      </c>
      <c r="M9182" t="s">
        <v>2134</v>
      </c>
      <c r="N9182" s="33">
        <v>1</v>
      </c>
      <c r="O9182" s="50" t="e">
        <f>INDEX([1]Dados!$M$2:$N$26779,MATCH($P9182,[1]Dados!$N$2:$N$26779,),2)</f>
        <v>#N/A</v>
      </c>
      <c r="P9182">
        <v>181640</v>
      </c>
      <c r="Q9182" s="1">
        <v>37460</v>
      </c>
      <c r="R9182" s="1">
        <v>37576</v>
      </c>
      <c r="S9182" t="s">
        <v>2134</v>
      </c>
    </row>
    <row r="9183" spans="1:19" x14ac:dyDescent="0.2">
      <c r="A9183" s="7">
        <v>522070</v>
      </c>
      <c r="B9183" s="3">
        <v>96113</v>
      </c>
      <c r="C9183" s="3" t="s">
        <v>1</v>
      </c>
      <c r="D9183" s="2" t="s">
        <v>802</v>
      </c>
      <c r="E9183" s="3">
        <v>22</v>
      </c>
      <c r="F9183" s="17">
        <v>0</v>
      </c>
      <c r="G9183" s="17">
        <v>1</v>
      </c>
      <c r="H9183" s="17">
        <v>0</v>
      </c>
      <c r="I9183" s="7" t="s">
        <v>3</v>
      </c>
      <c r="J9183" s="7">
        <v>0</v>
      </c>
      <c r="K9183" s="4">
        <v>1214</v>
      </c>
      <c r="L9183" s="5">
        <v>1214.0589</v>
      </c>
      <c r="M9183" t="s">
        <v>2134</v>
      </c>
      <c r="N9183" s="33">
        <v>1</v>
      </c>
      <c r="O9183" s="50" t="e">
        <f>INDEX([1]Dados!$M$2:$N$26779,MATCH($P9183,[1]Dados!$N$2:$N$26779,),2)</f>
        <v>#N/A</v>
      </c>
      <c r="P9183">
        <v>182669</v>
      </c>
      <c r="Q9183" s="1">
        <v>37460</v>
      </c>
      <c r="R9183" s="1">
        <v>37576</v>
      </c>
      <c r="S9183" t="s">
        <v>2134</v>
      </c>
    </row>
    <row r="9184" spans="1:19" x14ac:dyDescent="0.2">
      <c r="A9184" s="7">
        <v>522070</v>
      </c>
      <c r="B9184" s="3">
        <v>96113</v>
      </c>
      <c r="C9184" s="3" t="s">
        <v>1</v>
      </c>
      <c r="D9184" s="2" t="s">
        <v>802</v>
      </c>
      <c r="E9184" s="3">
        <v>22</v>
      </c>
      <c r="F9184" s="17">
        <v>0</v>
      </c>
      <c r="G9184" s="17">
        <v>1</v>
      </c>
      <c r="H9184" s="17">
        <v>0</v>
      </c>
      <c r="I9184" s="7" t="s">
        <v>3</v>
      </c>
      <c r="J9184" s="7">
        <v>0</v>
      </c>
      <c r="K9184" s="4">
        <v>1214</v>
      </c>
      <c r="L9184" s="5">
        <v>1214.8580999999999</v>
      </c>
      <c r="M9184">
        <f>183842.97+18384.3</f>
        <v>202227.27</v>
      </c>
      <c r="N9184" s="33">
        <v>1</v>
      </c>
      <c r="O9184" s="50" t="e">
        <f>INDEX([1]Dados!$M$2:$N$26779,MATCH($P9184,[1]Dados!$N$2:$N$26779,),2)</f>
        <v>#N/A</v>
      </c>
      <c r="P9184">
        <v>181906</v>
      </c>
      <c r="Q9184" s="1">
        <v>37460</v>
      </c>
      <c r="R9184" s="1">
        <v>37576</v>
      </c>
      <c r="S9184" t="s">
        <v>2134</v>
      </c>
    </row>
    <row r="9185" spans="1:19" x14ac:dyDescent="0.2">
      <c r="A9185" s="7">
        <v>522070</v>
      </c>
      <c r="B9185" s="3">
        <v>96113</v>
      </c>
      <c r="C9185" s="3" t="s">
        <v>1</v>
      </c>
      <c r="D9185" s="2" t="s">
        <v>802</v>
      </c>
      <c r="E9185" s="3">
        <v>22</v>
      </c>
      <c r="F9185" s="17">
        <v>0</v>
      </c>
      <c r="G9185" s="17">
        <v>1</v>
      </c>
      <c r="H9185" s="17">
        <v>0</v>
      </c>
      <c r="I9185" s="7" t="s">
        <v>3</v>
      </c>
      <c r="J9185" s="7">
        <v>0</v>
      </c>
      <c r="K9185" s="4">
        <v>1214</v>
      </c>
      <c r="L9185" s="5">
        <v>1214.8580999999999</v>
      </c>
      <c r="M9185">
        <f>85920.93+9546.77</f>
        <v>95467.7</v>
      </c>
      <c r="N9185" s="33">
        <v>1</v>
      </c>
      <c r="O9185" s="50" t="e">
        <f>INDEX([1]Dados!$M$2:$N$26779,MATCH($P9185,[1]Dados!$N$2:$N$26779,),2)</f>
        <v>#N/A</v>
      </c>
      <c r="P9185">
        <v>181909</v>
      </c>
      <c r="Q9185" s="1">
        <v>37460</v>
      </c>
      <c r="R9185" s="1">
        <v>37576</v>
      </c>
      <c r="S9185" t="s">
        <v>2134</v>
      </c>
    </row>
    <row r="9186" spans="1:19" x14ac:dyDescent="0.2">
      <c r="A9186" s="7">
        <v>522070</v>
      </c>
      <c r="B9186" s="3">
        <v>96113</v>
      </c>
      <c r="C9186" s="3" t="s">
        <v>1</v>
      </c>
      <c r="D9186" s="2" t="s">
        <v>802</v>
      </c>
      <c r="E9186" s="3">
        <v>22</v>
      </c>
      <c r="F9186" s="17">
        <v>0</v>
      </c>
      <c r="G9186" s="17">
        <v>1</v>
      </c>
      <c r="H9186" s="17">
        <v>0</v>
      </c>
      <c r="I9186" s="7" t="s">
        <v>3</v>
      </c>
      <c r="J9186" s="7">
        <v>0</v>
      </c>
      <c r="K9186" s="4">
        <v>1214</v>
      </c>
      <c r="L9186" s="5">
        <v>1214.8580999999999</v>
      </c>
      <c r="M9186">
        <f>72000+2160</f>
        <v>74160</v>
      </c>
      <c r="N9186" s="33">
        <v>1</v>
      </c>
      <c r="O9186" s="50" t="e">
        <f>INDEX([1]Dados!$M$2:$N$26779,MATCH($P9186,[1]Dados!$N$2:$N$26779,),2)</f>
        <v>#N/A</v>
      </c>
      <c r="P9186">
        <v>181911</v>
      </c>
      <c r="Q9186" s="1">
        <v>37460</v>
      </c>
      <c r="R9186" s="1">
        <v>37576</v>
      </c>
      <c r="S9186" t="s">
        <v>2134</v>
      </c>
    </row>
    <row r="9187" spans="1:19" x14ac:dyDescent="0.2">
      <c r="A9187" s="7">
        <v>211245</v>
      </c>
      <c r="B9187" s="3">
        <v>8605</v>
      </c>
      <c r="C9187" s="3" t="s">
        <v>39</v>
      </c>
      <c r="D9187" s="2" t="s">
        <v>830</v>
      </c>
      <c r="E9187" s="3">
        <v>22</v>
      </c>
      <c r="F9187" s="17">
        <v>0</v>
      </c>
      <c r="G9187" s="17">
        <v>1</v>
      </c>
      <c r="H9187" s="17">
        <v>0</v>
      </c>
      <c r="I9187" s="7">
        <v>1.1000000000000001</v>
      </c>
      <c r="J9187" s="7">
        <v>28</v>
      </c>
      <c r="K9187" s="4">
        <v>1203</v>
      </c>
      <c r="L9187" s="5">
        <v>1203.0597</v>
      </c>
      <c r="M9187">
        <v>110392.89</v>
      </c>
      <c r="N9187" s="33">
        <v>1</v>
      </c>
      <c r="O9187" s="50" t="e">
        <f>INDEX([1]Dados!$M$2:$N$26779,MATCH($P9187,[1]Dados!$N$2:$N$26779,),2)</f>
        <v>#N/A</v>
      </c>
      <c r="P9187">
        <v>181702</v>
      </c>
      <c r="Q9187" s="1">
        <v>37460</v>
      </c>
      <c r="R9187" s="1">
        <v>37520</v>
      </c>
      <c r="S9187" t="s">
        <v>1779</v>
      </c>
    </row>
    <row r="9188" spans="1:19" x14ac:dyDescent="0.2">
      <c r="A9188" s="7">
        <v>211245</v>
      </c>
      <c r="B9188" s="3">
        <v>8605</v>
      </c>
      <c r="C9188" s="3" t="s">
        <v>39</v>
      </c>
      <c r="D9188" s="2" t="s">
        <v>830</v>
      </c>
      <c r="E9188" s="3">
        <v>22</v>
      </c>
      <c r="F9188" s="17">
        <v>0</v>
      </c>
      <c r="G9188" s="17">
        <v>1</v>
      </c>
      <c r="H9188" s="17">
        <v>0</v>
      </c>
      <c r="I9188" s="7">
        <v>1.2</v>
      </c>
      <c r="J9188" s="7">
        <v>30</v>
      </c>
      <c r="K9188" s="4">
        <v>1203</v>
      </c>
      <c r="L9188" s="5">
        <v>1203.0597</v>
      </c>
      <c r="M9188">
        <v>110392.89</v>
      </c>
      <c r="N9188" s="33">
        <v>1</v>
      </c>
      <c r="O9188" s="50" t="e">
        <f>INDEX([1]Dados!$M$2:$N$26779,MATCH($P9188,[1]Dados!$N$2:$N$26779,),2)</f>
        <v>#N/A</v>
      </c>
      <c r="P9188">
        <v>181702</v>
      </c>
      <c r="Q9188" s="1">
        <v>37460</v>
      </c>
      <c r="R9188" s="1">
        <v>37520</v>
      </c>
      <c r="S9188" t="s">
        <v>1779</v>
      </c>
    </row>
    <row r="9189" spans="1:19" x14ac:dyDescent="0.2">
      <c r="A9189" s="7">
        <v>211245</v>
      </c>
      <c r="B9189" s="3">
        <v>8605</v>
      </c>
      <c r="C9189" s="3" t="s">
        <v>39</v>
      </c>
      <c r="D9189" s="2" t="s">
        <v>830</v>
      </c>
      <c r="E9189" s="3">
        <v>22</v>
      </c>
      <c r="F9189" s="17">
        <v>0</v>
      </c>
      <c r="G9189" s="17">
        <v>1</v>
      </c>
      <c r="H9189" s="17">
        <v>0</v>
      </c>
      <c r="I9189" s="7">
        <v>1.3</v>
      </c>
      <c r="J9189" s="7">
        <v>25</v>
      </c>
      <c r="K9189" s="4">
        <v>1203</v>
      </c>
      <c r="L9189" s="5">
        <v>1203.0597</v>
      </c>
      <c r="M9189">
        <v>110392.89</v>
      </c>
      <c r="N9189" s="33">
        <v>1</v>
      </c>
      <c r="O9189" s="50" t="e">
        <f>INDEX([1]Dados!$M$2:$N$26779,MATCH($P9189,[1]Dados!$N$2:$N$26779,),2)</f>
        <v>#N/A</v>
      </c>
      <c r="P9189">
        <v>181702</v>
      </c>
      <c r="Q9189" s="1">
        <v>37460</v>
      </c>
      <c r="R9189" s="1">
        <v>37520</v>
      </c>
      <c r="S9189" t="s">
        <v>1779</v>
      </c>
    </row>
    <row r="9190" spans="1:19" x14ac:dyDescent="0.2">
      <c r="A9190" s="7">
        <v>211245</v>
      </c>
      <c r="B9190" s="3">
        <v>8605</v>
      </c>
      <c r="C9190" s="3" t="s">
        <v>39</v>
      </c>
      <c r="D9190" s="2" t="s">
        <v>830</v>
      </c>
      <c r="E9190" s="3">
        <v>22</v>
      </c>
      <c r="F9190" s="17">
        <v>0</v>
      </c>
      <c r="G9190" s="17">
        <v>1</v>
      </c>
      <c r="H9190" s="17">
        <v>0</v>
      </c>
      <c r="I9190" s="7">
        <v>1.4</v>
      </c>
      <c r="J9190" s="7">
        <v>32</v>
      </c>
      <c r="K9190" s="4">
        <v>1203</v>
      </c>
      <c r="L9190" s="5">
        <v>1203.0597</v>
      </c>
      <c r="M9190">
        <v>110392.89</v>
      </c>
      <c r="N9190" s="33">
        <v>1</v>
      </c>
      <c r="O9190" s="50" t="e">
        <f>INDEX([1]Dados!$M$2:$N$26779,MATCH($P9190,[1]Dados!$N$2:$N$26779,),2)</f>
        <v>#N/A</v>
      </c>
      <c r="P9190">
        <v>181702</v>
      </c>
      <c r="Q9190" s="1">
        <v>37460</v>
      </c>
      <c r="R9190" s="1">
        <v>37520</v>
      </c>
      <c r="S9190" t="s">
        <v>1779</v>
      </c>
    </row>
    <row r="9191" spans="1:19" x14ac:dyDescent="0.2">
      <c r="A9191" s="7">
        <v>211245</v>
      </c>
      <c r="B9191" s="3">
        <v>8605</v>
      </c>
      <c r="C9191" s="3" t="s">
        <v>39</v>
      </c>
      <c r="D9191" s="2" t="s">
        <v>830</v>
      </c>
      <c r="E9191" s="3">
        <v>22</v>
      </c>
      <c r="F9191" s="17">
        <v>0</v>
      </c>
      <c r="G9191" s="17">
        <v>1</v>
      </c>
      <c r="H9191" s="17">
        <v>0</v>
      </c>
      <c r="I9191" s="7">
        <v>2.1</v>
      </c>
      <c r="J9191" s="7">
        <v>30</v>
      </c>
      <c r="K9191" s="4">
        <v>1214</v>
      </c>
      <c r="L9191" s="5">
        <v>1214.0587</v>
      </c>
      <c r="M9191">
        <v>372882.21</v>
      </c>
      <c r="N9191" s="33">
        <v>1</v>
      </c>
      <c r="O9191" s="50" t="e">
        <f>INDEX([1]Dados!$M$2:$N$26779,MATCH($P9191,[1]Dados!$N$2:$N$26779,),2)</f>
        <v>#N/A</v>
      </c>
      <c r="P9191">
        <v>181642</v>
      </c>
      <c r="Q9191" s="1">
        <v>37460</v>
      </c>
      <c r="R9191" s="1">
        <v>37520</v>
      </c>
      <c r="S9191" t="s">
        <v>1784</v>
      </c>
    </row>
    <row r="9192" spans="1:19" x14ac:dyDescent="0.2">
      <c r="A9192" s="7">
        <v>211245</v>
      </c>
      <c r="B9192" s="3">
        <v>8605</v>
      </c>
      <c r="C9192" s="3" t="s">
        <v>39</v>
      </c>
      <c r="D9192" s="2" t="s">
        <v>830</v>
      </c>
      <c r="E9192" s="3">
        <v>22</v>
      </c>
      <c r="F9192" s="17">
        <v>0</v>
      </c>
      <c r="G9192" s="17">
        <v>1</v>
      </c>
      <c r="H9192" s="17">
        <v>0</v>
      </c>
      <c r="I9192" s="7">
        <v>2.2000000000000002</v>
      </c>
      <c r="J9192" s="7">
        <v>31</v>
      </c>
      <c r="K9192" s="4">
        <v>1214</v>
      </c>
      <c r="L9192" s="5">
        <v>1214.0587</v>
      </c>
      <c r="M9192">
        <v>372882.21</v>
      </c>
      <c r="N9192" s="33">
        <v>1</v>
      </c>
      <c r="O9192" s="50" t="e">
        <f>INDEX([1]Dados!$M$2:$N$26779,MATCH($P9192,[1]Dados!$N$2:$N$26779,),2)</f>
        <v>#N/A</v>
      </c>
      <c r="P9192">
        <v>181642</v>
      </c>
      <c r="Q9192" s="1">
        <v>37460</v>
      </c>
      <c r="R9192" s="1">
        <v>37520</v>
      </c>
      <c r="S9192" t="s">
        <v>1784</v>
      </c>
    </row>
    <row r="9193" spans="1:19" x14ac:dyDescent="0.2">
      <c r="A9193" s="7">
        <v>211245</v>
      </c>
      <c r="B9193" s="3">
        <v>8605</v>
      </c>
      <c r="C9193" s="3" t="s">
        <v>39</v>
      </c>
      <c r="D9193" s="2" t="s">
        <v>830</v>
      </c>
      <c r="E9193" s="3">
        <v>22</v>
      </c>
      <c r="F9193" s="17">
        <v>0</v>
      </c>
      <c r="G9193" s="17">
        <v>1</v>
      </c>
      <c r="H9193" s="17">
        <v>0</v>
      </c>
      <c r="I9193" s="7">
        <v>2.2999999999999998</v>
      </c>
      <c r="J9193" s="7">
        <v>13</v>
      </c>
      <c r="K9193" s="4">
        <v>1214</v>
      </c>
      <c r="L9193" s="5">
        <v>1214.0587</v>
      </c>
      <c r="M9193">
        <v>372882.21</v>
      </c>
      <c r="N9193" s="33">
        <v>1</v>
      </c>
      <c r="O9193" s="50" t="e">
        <f>INDEX([1]Dados!$M$2:$N$26779,MATCH($P9193,[1]Dados!$N$2:$N$26779,),2)</f>
        <v>#N/A</v>
      </c>
      <c r="P9193">
        <v>181642</v>
      </c>
      <c r="Q9193" s="1">
        <v>37460</v>
      </c>
      <c r="R9193" s="1">
        <v>37520</v>
      </c>
      <c r="S9193" t="s">
        <v>1784</v>
      </c>
    </row>
    <row r="9194" spans="1:19" x14ac:dyDescent="0.2">
      <c r="A9194" s="7">
        <v>211245</v>
      </c>
      <c r="B9194" s="3">
        <v>8605</v>
      </c>
      <c r="C9194" s="3" t="s">
        <v>39</v>
      </c>
      <c r="D9194" s="2" t="s">
        <v>830</v>
      </c>
      <c r="E9194" s="3">
        <v>22</v>
      </c>
      <c r="F9194" s="17">
        <v>0</v>
      </c>
      <c r="G9194" s="17">
        <v>1</v>
      </c>
      <c r="H9194" s="17">
        <v>0</v>
      </c>
      <c r="I9194" s="7">
        <v>2.4</v>
      </c>
      <c r="J9194" s="7">
        <v>28</v>
      </c>
      <c r="K9194" s="4">
        <v>1214</v>
      </c>
      <c r="L9194" s="5">
        <v>1214.0589</v>
      </c>
      <c r="M9194">
        <v>1529190</v>
      </c>
      <c r="N9194" s="33">
        <v>1</v>
      </c>
      <c r="O9194" s="50" t="e">
        <f>INDEX([1]Dados!$M$2:$N$26779,MATCH($P9194,[1]Dados!$N$2:$N$26779,),2)</f>
        <v>#N/A</v>
      </c>
      <c r="P9194">
        <v>182671</v>
      </c>
      <c r="Q9194" s="1">
        <v>37460</v>
      </c>
      <c r="R9194" s="1">
        <v>37520</v>
      </c>
      <c r="S9194" t="s">
        <v>1785</v>
      </c>
    </row>
    <row r="9195" spans="1:19" x14ac:dyDescent="0.2">
      <c r="A9195" s="7">
        <v>211245</v>
      </c>
      <c r="B9195" s="3">
        <v>8605</v>
      </c>
      <c r="C9195" s="3" t="s">
        <v>39</v>
      </c>
      <c r="D9195" s="2" t="s">
        <v>830</v>
      </c>
      <c r="E9195" s="3">
        <v>22</v>
      </c>
      <c r="F9195" s="17">
        <v>0</v>
      </c>
      <c r="G9195" s="17">
        <v>1</v>
      </c>
      <c r="H9195" s="17">
        <v>0</v>
      </c>
      <c r="I9195" s="7">
        <v>2.5</v>
      </c>
      <c r="J9195" s="7">
        <v>20</v>
      </c>
      <c r="K9195" s="4">
        <v>1214</v>
      </c>
      <c r="L9195" s="5">
        <v>1214.0589</v>
      </c>
      <c r="M9195">
        <v>1529190</v>
      </c>
      <c r="N9195" s="33">
        <v>1</v>
      </c>
      <c r="O9195" s="50" t="e">
        <f>INDEX([1]Dados!$M$2:$N$26779,MATCH($P9195,[1]Dados!$N$2:$N$26779,),2)</f>
        <v>#N/A</v>
      </c>
      <c r="P9195">
        <v>182671</v>
      </c>
      <c r="Q9195" s="1">
        <v>37460</v>
      </c>
      <c r="R9195" s="1">
        <v>37520</v>
      </c>
      <c r="S9195" t="s">
        <v>1785</v>
      </c>
    </row>
    <row r="9196" spans="1:19" x14ac:dyDescent="0.2">
      <c r="A9196" s="7">
        <v>211245</v>
      </c>
      <c r="B9196" s="3">
        <v>8605</v>
      </c>
      <c r="C9196" s="3" t="s">
        <v>39</v>
      </c>
      <c r="D9196" s="2" t="s">
        <v>830</v>
      </c>
      <c r="E9196" s="3">
        <v>22</v>
      </c>
      <c r="F9196" s="17">
        <v>0</v>
      </c>
      <c r="G9196" s="17">
        <v>1</v>
      </c>
      <c r="H9196" s="17">
        <v>0</v>
      </c>
      <c r="I9196" s="7">
        <v>2.6</v>
      </c>
      <c r="J9196" s="7">
        <v>23</v>
      </c>
      <c r="K9196" s="4">
        <v>1214</v>
      </c>
      <c r="L9196" s="5">
        <v>1214.0589</v>
      </c>
      <c r="M9196">
        <v>1529190</v>
      </c>
      <c r="N9196" s="33">
        <v>1</v>
      </c>
      <c r="O9196" s="50" t="e">
        <f>INDEX([1]Dados!$M$2:$N$26779,MATCH($P9196,[1]Dados!$N$2:$N$26779,),2)</f>
        <v>#N/A</v>
      </c>
      <c r="P9196">
        <v>182671</v>
      </c>
      <c r="Q9196" s="1">
        <v>37460</v>
      </c>
      <c r="R9196" s="1">
        <v>37520</v>
      </c>
      <c r="S9196" t="s">
        <v>1785</v>
      </c>
    </row>
    <row r="9197" spans="1:19" x14ac:dyDescent="0.2">
      <c r="A9197" s="7">
        <v>211245</v>
      </c>
      <c r="B9197" s="3">
        <v>8605</v>
      </c>
      <c r="C9197" s="3" t="s">
        <v>39</v>
      </c>
      <c r="D9197" s="2" t="s">
        <v>830</v>
      </c>
      <c r="E9197" s="3">
        <v>22</v>
      </c>
      <c r="F9197" s="17">
        <v>0</v>
      </c>
      <c r="G9197" s="17">
        <v>1</v>
      </c>
      <c r="H9197" s="17">
        <v>0</v>
      </c>
      <c r="I9197" s="7">
        <v>3.1</v>
      </c>
      <c r="J9197" s="7">
        <v>22</v>
      </c>
      <c r="K9197" s="4">
        <v>1293</v>
      </c>
      <c r="L9197" s="5">
        <v>1293.0592999999999</v>
      </c>
      <c r="M9197">
        <v>77770.929999999993</v>
      </c>
      <c r="N9197" s="33">
        <v>1</v>
      </c>
      <c r="O9197" s="50" t="e">
        <f>INDEX([1]Dados!$M$2:$N$26779,MATCH($P9197,[1]Dados!$N$2:$N$26779,),2)</f>
        <v>#N/A</v>
      </c>
      <c r="P9197">
        <v>181757</v>
      </c>
      <c r="Q9197" s="1">
        <v>37460</v>
      </c>
      <c r="R9197" s="1">
        <v>37520</v>
      </c>
      <c r="S9197" t="s">
        <v>1871</v>
      </c>
    </row>
    <row r="9198" spans="1:19" x14ac:dyDescent="0.2">
      <c r="A9198" s="7">
        <v>211245</v>
      </c>
      <c r="B9198" s="3">
        <v>8605</v>
      </c>
      <c r="C9198" s="3" t="s">
        <v>39</v>
      </c>
      <c r="D9198" s="2" t="s">
        <v>830</v>
      </c>
      <c r="E9198" s="3">
        <v>22</v>
      </c>
      <c r="F9198" s="17">
        <v>0</v>
      </c>
      <c r="G9198" s="17">
        <v>1</v>
      </c>
      <c r="H9198" s="17">
        <v>0</v>
      </c>
      <c r="I9198" s="7">
        <v>3.2</v>
      </c>
      <c r="J9198" s="7">
        <v>29</v>
      </c>
      <c r="K9198" s="4">
        <v>1293</v>
      </c>
      <c r="L9198" s="5">
        <v>1293.0592999999999</v>
      </c>
      <c r="M9198">
        <v>77770.929999999993</v>
      </c>
      <c r="N9198" s="33">
        <v>1</v>
      </c>
      <c r="O9198" s="50" t="e">
        <f>INDEX([1]Dados!$M$2:$N$26779,MATCH($P9198,[1]Dados!$N$2:$N$26779,),2)</f>
        <v>#N/A</v>
      </c>
      <c r="P9198">
        <v>181757</v>
      </c>
      <c r="Q9198" s="1">
        <v>37460</v>
      </c>
      <c r="R9198" s="1">
        <v>37520</v>
      </c>
      <c r="S9198" t="s">
        <v>1871</v>
      </c>
    </row>
    <row r="9199" spans="1:19" x14ac:dyDescent="0.2">
      <c r="A9199" s="7">
        <v>310300</v>
      </c>
      <c r="B9199" s="3">
        <v>40592</v>
      </c>
      <c r="C9199" s="3" t="s">
        <v>33</v>
      </c>
      <c r="D9199" s="2" t="s">
        <v>251</v>
      </c>
      <c r="E9199" s="3">
        <v>22</v>
      </c>
      <c r="F9199" s="17">
        <v>0</v>
      </c>
      <c r="G9199" s="17">
        <v>1</v>
      </c>
      <c r="H9199" s="17">
        <v>0</v>
      </c>
      <c r="I9199" s="27" t="s">
        <v>3</v>
      </c>
      <c r="J9199" s="27">
        <v>0</v>
      </c>
      <c r="K9199" s="4">
        <v>122</v>
      </c>
      <c r="L9199" s="5">
        <v>122.76519999999999</v>
      </c>
      <c r="M9199" t="s">
        <v>2134</v>
      </c>
      <c r="N9199" s="3">
        <v>1</v>
      </c>
      <c r="O9199" s="50" t="e">
        <f>INDEX([1]Dados!$M$2:$N$26779,MATCH($P9199,[1]Dados!$N$2:$N$26779,),2)</f>
        <v>#N/A</v>
      </c>
      <c r="P9199">
        <v>182940</v>
      </c>
      <c r="Q9199" s="1">
        <v>37460</v>
      </c>
      <c r="R9199" s="1">
        <v>37513</v>
      </c>
      <c r="S9199" t="s">
        <v>2134</v>
      </c>
    </row>
    <row r="9200" spans="1:19" x14ac:dyDescent="0.2">
      <c r="A9200" s="7">
        <v>310300</v>
      </c>
      <c r="B9200" s="3">
        <v>40592</v>
      </c>
      <c r="C9200" s="3" t="s">
        <v>33</v>
      </c>
      <c r="D9200" s="2" t="s">
        <v>251</v>
      </c>
      <c r="E9200" s="3">
        <v>22</v>
      </c>
      <c r="F9200" s="17">
        <v>0</v>
      </c>
      <c r="G9200" s="17">
        <v>1</v>
      </c>
      <c r="H9200" s="17">
        <v>0</v>
      </c>
      <c r="I9200" s="7" t="s">
        <v>52</v>
      </c>
      <c r="J9200" s="7">
        <v>15</v>
      </c>
      <c r="K9200" s="4">
        <v>1203</v>
      </c>
      <c r="L9200" s="5">
        <v>1203.0829000000001</v>
      </c>
      <c r="M9200">
        <v>43566.46</v>
      </c>
      <c r="N9200" s="3">
        <v>1</v>
      </c>
      <c r="O9200" s="50" t="e">
        <f>INDEX([1]Dados!$M$2:$N$26779,MATCH($P9200,[1]Dados!$N$2:$N$26779,),2)</f>
        <v>#N/A</v>
      </c>
      <c r="P9200">
        <v>181703</v>
      </c>
      <c r="Q9200" s="1">
        <v>37460</v>
      </c>
      <c r="R9200" s="1">
        <v>37513</v>
      </c>
      <c r="S9200" t="s">
        <v>917</v>
      </c>
    </row>
    <row r="9201" spans="1:19" x14ac:dyDescent="0.2">
      <c r="A9201" s="7">
        <v>310300</v>
      </c>
      <c r="B9201" s="3">
        <v>40592</v>
      </c>
      <c r="C9201" s="3" t="s">
        <v>33</v>
      </c>
      <c r="D9201" s="2" t="s">
        <v>251</v>
      </c>
      <c r="E9201" s="3">
        <v>22</v>
      </c>
      <c r="F9201" s="17">
        <v>0</v>
      </c>
      <c r="G9201" s="17">
        <v>1</v>
      </c>
      <c r="H9201" s="17">
        <v>0</v>
      </c>
      <c r="I9201" s="7" t="s">
        <v>14</v>
      </c>
      <c r="J9201" s="7">
        <v>8</v>
      </c>
      <c r="K9201" s="4">
        <v>1214</v>
      </c>
      <c r="L9201" s="5">
        <v>1214.8580999999999</v>
      </c>
      <c r="M9201">
        <v>86356.800000000003</v>
      </c>
      <c r="N9201" s="3">
        <v>1</v>
      </c>
      <c r="O9201" s="50" t="e">
        <f>INDEX([1]Dados!$M$2:$N$26779,MATCH($P9201,[1]Dados!$N$2:$N$26779,),2)</f>
        <v>#N/A</v>
      </c>
      <c r="P9201">
        <v>181923</v>
      </c>
      <c r="Q9201" s="1">
        <v>37460</v>
      </c>
      <c r="R9201" s="1">
        <v>37513</v>
      </c>
      <c r="S9201" t="s">
        <v>887</v>
      </c>
    </row>
    <row r="9202" spans="1:19" x14ac:dyDescent="0.2">
      <c r="A9202" s="7">
        <v>310300</v>
      </c>
      <c r="B9202" s="3">
        <v>40592</v>
      </c>
      <c r="C9202" s="3" t="s">
        <v>33</v>
      </c>
      <c r="D9202" s="2" t="s">
        <v>251</v>
      </c>
      <c r="E9202" s="3">
        <v>22</v>
      </c>
      <c r="F9202" s="17">
        <v>0</v>
      </c>
      <c r="G9202" s="17">
        <v>1</v>
      </c>
      <c r="H9202" s="17">
        <v>0</v>
      </c>
      <c r="I9202" s="7" t="s">
        <v>15</v>
      </c>
      <c r="J9202" s="7">
        <v>8</v>
      </c>
      <c r="K9202" s="4">
        <v>1214</v>
      </c>
      <c r="L9202" s="5">
        <v>1214.8580999999999</v>
      </c>
      <c r="M9202">
        <v>86356.800000000003</v>
      </c>
      <c r="N9202" s="3">
        <v>1</v>
      </c>
      <c r="O9202" s="50" t="e">
        <f>INDEX([1]Dados!$M$2:$N$26779,MATCH($P9202,[1]Dados!$N$2:$N$26779,),2)</f>
        <v>#N/A</v>
      </c>
      <c r="P9202">
        <v>181923</v>
      </c>
      <c r="Q9202" s="1">
        <v>37460</v>
      </c>
      <c r="R9202" s="1">
        <v>37513</v>
      </c>
      <c r="S9202" t="s">
        <v>887</v>
      </c>
    </row>
    <row r="9203" spans="1:19" x14ac:dyDescent="0.2">
      <c r="A9203" s="7">
        <v>310300</v>
      </c>
      <c r="B9203" s="3">
        <v>40592</v>
      </c>
      <c r="C9203" s="3" t="s">
        <v>33</v>
      </c>
      <c r="D9203" s="2" t="s">
        <v>251</v>
      </c>
      <c r="E9203" s="3">
        <v>22</v>
      </c>
      <c r="F9203" s="17">
        <v>0</v>
      </c>
      <c r="G9203" s="17">
        <v>1</v>
      </c>
      <c r="H9203" s="17">
        <v>0</v>
      </c>
      <c r="I9203" s="7" t="s">
        <v>126</v>
      </c>
      <c r="J9203" s="7">
        <v>25</v>
      </c>
      <c r="K9203" s="4">
        <v>1214</v>
      </c>
      <c r="L9203" s="5">
        <v>1214.0587</v>
      </c>
      <c r="M9203">
        <v>201883.14</v>
      </c>
      <c r="N9203" s="3">
        <v>1</v>
      </c>
      <c r="O9203" s="50" t="e">
        <f>INDEX([1]Dados!$M$2:$N$26779,MATCH($P9203,[1]Dados!$N$2:$N$26779,),2)</f>
        <v>#N/A</v>
      </c>
      <c r="P9203">
        <v>181643</v>
      </c>
      <c r="Q9203" s="1">
        <v>37460</v>
      </c>
      <c r="R9203" s="1">
        <v>37513</v>
      </c>
      <c r="S9203" t="s">
        <v>916</v>
      </c>
    </row>
    <row r="9204" spans="1:19" x14ac:dyDescent="0.2">
      <c r="A9204" s="7">
        <v>310300</v>
      </c>
      <c r="B9204" s="3">
        <v>40592</v>
      </c>
      <c r="C9204" s="3" t="s">
        <v>33</v>
      </c>
      <c r="D9204" s="2" t="s">
        <v>251</v>
      </c>
      <c r="E9204" s="3">
        <v>22</v>
      </c>
      <c r="F9204" s="17">
        <v>0</v>
      </c>
      <c r="G9204" s="17">
        <v>1</v>
      </c>
      <c r="H9204" s="17">
        <v>0</v>
      </c>
      <c r="I9204" s="7" t="s">
        <v>9</v>
      </c>
      <c r="J9204" s="7">
        <v>25</v>
      </c>
      <c r="K9204" s="4">
        <v>1214</v>
      </c>
      <c r="L9204" s="5">
        <v>1214.0587</v>
      </c>
      <c r="M9204">
        <v>201883.14</v>
      </c>
      <c r="N9204" s="3">
        <v>1</v>
      </c>
      <c r="O9204" s="50" t="e">
        <f>INDEX([1]Dados!$M$2:$N$26779,MATCH($P9204,[1]Dados!$N$2:$N$26779,),2)</f>
        <v>#N/A</v>
      </c>
      <c r="P9204">
        <v>181643</v>
      </c>
      <c r="Q9204" s="1">
        <v>37460</v>
      </c>
      <c r="R9204" s="1">
        <v>37513</v>
      </c>
      <c r="S9204" t="s">
        <v>916</v>
      </c>
    </row>
    <row r="9205" spans="1:19" x14ac:dyDescent="0.2">
      <c r="A9205" s="7">
        <v>310300</v>
      </c>
      <c r="B9205" s="3">
        <v>40592</v>
      </c>
      <c r="C9205" s="3" t="s">
        <v>33</v>
      </c>
      <c r="D9205" s="2" t="s">
        <v>251</v>
      </c>
      <c r="E9205" s="3">
        <v>22</v>
      </c>
      <c r="F9205" s="17">
        <v>0</v>
      </c>
      <c r="G9205" s="17">
        <v>1</v>
      </c>
      <c r="H9205" s="17">
        <v>0</v>
      </c>
      <c r="I9205" s="7" t="s">
        <v>10</v>
      </c>
      <c r="J9205" s="7">
        <v>1</v>
      </c>
      <c r="K9205" s="4">
        <v>1214</v>
      </c>
      <c r="L9205" s="5">
        <v>1214.0587</v>
      </c>
      <c r="M9205">
        <v>201883.14</v>
      </c>
      <c r="N9205" s="3">
        <v>1</v>
      </c>
      <c r="O9205" s="50" t="e">
        <f>INDEX([1]Dados!$M$2:$N$26779,MATCH($P9205,[1]Dados!$N$2:$N$26779,),2)</f>
        <v>#N/A</v>
      </c>
      <c r="P9205">
        <v>181643</v>
      </c>
      <c r="Q9205" s="1">
        <v>37460</v>
      </c>
      <c r="R9205" s="1">
        <v>37513</v>
      </c>
      <c r="S9205" t="s">
        <v>916</v>
      </c>
    </row>
    <row r="9206" spans="1:19" x14ac:dyDescent="0.2">
      <c r="A9206" s="7">
        <v>310300</v>
      </c>
      <c r="B9206" s="3">
        <v>40592</v>
      </c>
      <c r="C9206" s="3" t="s">
        <v>33</v>
      </c>
      <c r="D9206" s="2" t="s">
        <v>251</v>
      </c>
      <c r="E9206" s="3">
        <v>22</v>
      </c>
      <c r="F9206" s="17">
        <v>0</v>
      </c>
      <c r="G9206" s="17">
        <v>1</v>
      </c>
      <c r="H9206" s="17">
        <v>0</v>
      </c>
      <c r="I9206" s="7" t="s">
        <v>11</v>
      </c>
      <c r="J9206" s="7">
        <v>31</v>
      </c>
      <c r="K9206" s="4">
        <v>1214</v>
      </c>
      <c r="L9206" s="5">
        <v>1214.0587</v>
      </c>
      <c r="M9206">
        <v>201883.14</v>
      </c>
      <c r="N9206" s="3">
        <v>1</v>
      </c>
      <c r="O9206" s="50" t="e">
        <f>INDEX([1]Dados!$M$2:$N$26779,MATCH($P9206,[1]Dados!$N$2:$N$26779,),2)</f>
        <v>#N/A</v>
      </c>
      <c r="P9206">
        <v>181643</v>
      </c>
      <c r="Q9206" s="1">
        <v>37460</v>
      </c>
      <c r="R9206" s="1">
        <v>37513</v>
      </c>
      <c r="S9206" t="s">
        <v>916</v>
      </c>
    </row>
    <row r="9207" spans="1:19" x14ac:dyDescent="0.2">
      <c r="A9207" s="7">
        <v>310300</v>
      </c>
      <c r="B9207" s="3">
        <v>40592</v>
      </c>
      <c r="C9207" s="3" t="s">
        <v>33</v>
      </c>
      <c r="D9207" s="2" t="s">
        <v>251</v>
      </c>
      <c r="E9207" s="3">
        <v>22</v>
      </c>
      <c r="F9207" s="17">
        <v>0</v>
      </c>
      <c r="G9207" s="17">
        <v>1</v>
      </c>
      <c r="H9207" s="17">
        <v>0</v>
      </c>
      <c r="I9207" s="7" t="s">
        <v>12</v>
      </c>
      <c r="J9207" s="7">
        <v>30</v>
      </c>
      <c r="K9207" s="4">
        <v>1214</v>
      </c>
      <c r="L9207" s="5">
        <v>1214.0587</v>
      </c>
      <c r="M9207">
        <v>201883.14</v>
      </c>
      <c r="N9207" s="3">
        <v>1</v>
      </c>
      <c r="O9207" s="50" t="e">
        <f>INDEX([1]Dados!$M$2:$N$26779,MATCH($P9207,[1]Dados!$N$2:$N$26779,),2)</f>
        <v>#N/A</v>
      </c>
      <c r="P9207">
        <v>181643</v>
      </c>
      <c r="Q9207" s="1">
        <v>37460</v>
      </c>
      <c r="R9207" s="1">
        <v>37513</v>
      </c>
      <c r="S9207" t="s">
        <v>916</v>
      </c>
    </row>
    <row r="9208" spans="1:19" x14ac:dyDescent="0.2">
      <c r="A9208" s="7">
        <v>310300</v>
      </c>
      <c r="B9208" s="3">
        <v>40592</v>
      </c>
      <c r="C9208" s="3" t="s">
        <v>33</v>
      </c>
      <c r="D9208" s="2" t="s">
        <v>251</v>
      </c>
      <c r="E9208" s="3">
        <v>22</v>
      </c>
      <c r="F9208" s="17">
        <v>0</v>
      </c>
      <c r="G9208" s="17">
        <v>1</v>
      </c>
      <c r="H9208" s="17">
        <v>0</v>
      </c>
      <c r="I9208" s="7" t="s">
        <v>13</v>
      </c>
      <c r="J9208" s="7">
        <v>17</v>
      </c>
      <c r="K9208" s="4">
        <v>1214</v>
      </c>
      <c r="L9208" s="5">
        <v>1214.0587</v>
      </c>
      <c r="M9208">
        <v>201883.14</v>
      </c>
      <c r="N9208" s="3">
        <v>1</v>
      </c>
      <c r="O9208" s="50" t="e">
        <f>INDEX([1]Dados!$M$2:$N$26779,MATCH($P9208,[1]Dados!$N$2:$N$26779,),2)</f>
        <v>#N/A</v>
      </c>
      <c r="P9208">
        <v>181643</v>
      </c>
      <c r="Q9208" s="1">
        <v>37460</v>
      </c>
      <c r="R9208" s="1">
        <v>37513</v>
      </c>
      <c r="S9208" t="s">
        <v>916</v>
      </c>
    </row>
    <row r="9209" spans="1:19" x14ac:dyDescent="0.2">
      <c r="A9209" s="7">
        <v>310300</v>
      </c>
      <c r="B9209" s="3">
        <v>40592</v>
      </c>
      <c r="C9209" s="3" t="s">
        <v>33</v>
      </c>
      <c r="D9209" s="2" t="s">
        <v>251</v>
      </c>
      <c r="E9209" s="3">
        <v>22</v>
      </c>
      <c r="F9209" s="17">
        <v>0</v>
      </c>
      <c r="G9209" s="17">
        <v>1</v>
      </c>
      <c r="H9209" s="17">
        <v>0</v>
      </c>
      <c r="I9209" s="27" t="s">
        <v>3</v>
      </c>
      <c r="J9209" s="27">
        <v>0</v>
      </c>
      <c r="K9209" s="4">
        <v>1214</v>
      </c>
      <c r="L9209" s="5">
        <v>1214.8580999999999</v>
      </c>
      <c r="M9209">
        <v>123600</v>
      </c>
      <c r="N9209" s="3">
        <v>1</v>
      </c>
      <c r="O9209" s="50" t="e">
        <f>INDEX([1]Dados!$M$2:$N$26779,MATCH($P9209,[1]Dados!$N$2:$N$26779,),2)</f>
        <v>#N/A</v>
      </c>
      <c r="P9209">
        <v>181925</v>
      </c>
      <c r="Q9209" s="1">
        <v>37460</v>
      </c>
      <c r="R9209" s="1">
        <v>37513</v>
      </c>
      <c r="S9209" t="s">
        <v>2134</v>
      </c>
    </row>
    <row r="9210" spans="1:19" x14ac:dyDescent="0.2">
      <c r="A9210" s="7">
        <v>310300</v>
      </c>
      <c r="B9210" s="3">
        <v>40592</v>
      </c>
      <c r="C9210" s="3" t="s">
        <v>33</v>
      </c>
      <c r="D9210" s="2" t="s">
        <v>251</v>
      </c>
      <c r="E9210" s="3">
        <v>22</v>
      </c>
      <c r="F9210" s="17">
        <v>0</v>
      </c>
      <c r="G9210" s="17">
        <v>1</v>
      </c>
      <c r="H9210" s="17">
        <v>0</v>
      </c>
      <c r="I9210" s="7" t="s">
        <v>127</v>
      </c>
      <c r="J9210" s="7">
        <v>0</v>
      </c>
      <c r="K9210" s="4">
        <v>1293</v>
      </c>
      <c r="L9210" s="5">
        <v>1293.0592999999999</v>
      </c>
      <c r="M9210">
        <v>24309.81</v>
      </c>
      <c r="N9210" s="3">
        <v>1</v>
      </c>
      <c r="O9210" s="50" t="e">
        <f>INDEX([1]Dados!$M$2:$N$26779,MATCH($P9210,[1]Dados!$N$2:$N$26779,),2)</f>
        <v>#N/A</v>
      </c>
      <c r="P9210">
        <v>181792</v>
      </c>
      <c r="Q9210" s="1">
        <v>37460</v>
      </c>
      <c r="R9210" s="1">
        <v>37513</v>
      </c>
      <c r="S9210" t="s">
        <v>918</v>
      </c>
    </row>
    <row r="9211" spans="1:19" x14ac:dyDescent="0.2">
      <c r="A9211" s="7">
        <v>310300</v>
      </c>
      <c r="B9211" s="3">
        <v>40592</v>
      </c>
      <c r="C9211" s="3" t="s">
        <v>33</v>
      </c>
      <c r="D9211" s="2" t="s">
        <v>251</v>
      </c>
      <c r="E9211" s="3">
        <v>22</v>
      </c>
      <c r="F9211" s="17">
        <v>0</v>
      </c>
      <c r="G9211" s="17">
        <v>1</v>
      </c>
      <c r="H9211" s="17">
        <v>0</v>
      </c>
      <c r="I9211" s="7" t="s">
        <v>128</v>
      </c>
      <c r="J9211" s="7">
        <v>0</v>
      </c>
      <c r="K9211" s="4">
        <v>1293</v>
      </c>
      <c r="L9211" s="5">
        <v>1293.0592999999999</v>
      </c>
      <c r="M9211">
        <v>24309.81</v>
      </c>
      <c r="N9211" s="3">
        <v>1</v>
      </c>
      <c r="O9211" s="50" t="e">
        <f>INDEX([1]Dados!$M$2:$N$26779,MATCH($P9211,[1]Dados!$N$2:$N$26779,),2)</f>
        <v>#N/A</v>
      </c>
      <c r="P9211">
        <v>181792</v>
      </c>
      <c r="Q9211" s="1">
        <v>37460</v>
      </c>
      <c r="R9211" s="1">
        <v>37513</v>
      </c>
      <c r="S9211" t="s">
        <v>918</v>
      </c>
    </row>
    <row r="9212" spans="1:19" x14ac:dyDescent="0.2">
      <c r="A9212" s="7">
        <v>310300</v>
      </c>
      <c r="B9212" s="3">
        <v>40592</v>
      </c>
      <c r="C9212" s="3" t="s">
        <v>33</v>
      </c>
      <c r="D9212" s="2" t="s">
        <v>251</v>
      </c>
      <c r="E9212" s="3">
        <v>22</v>
      </c>
      <c r="F9212" s="17">
        <v>0</v>
      </c>
      <c r="G9212" s="17">
        <v>1</v>
      </c>
      <c r="H9212" s="17">
        <v>0</v>
      </c>
      <c r="I9212" s="7" t="s">
        <v>129</v>
      </c>
      <c r="J9212" s="7">
        <v>22</v>
      </c>
      <c r="K9212" s="4">
        <v>1293</v>
      </c>
      <c r="L9212" s="5">
        <v>1293.0592999999999</v>
      </c>
      <c r="M9212">
        <v>24309.81</v>
      </c>
      <c r="N9212" s="3">
        <v>1</v>
      </c>
      <c r="O9212" s="50" t="e">
        <f>INDEX([1]Dados!$M$2:$N$26779,MATCH($P9212,[1]Dados!$N$2:$N$26779,),2)</f>
        <v>#N/A</v>
      </c>
      <c r="P9212">
        <v>181792</v>
      </c>
      <c r="Q9212" s="1">
        <v>37460</v>
      </c>
      <c r="R9212" s="1">
        <v>37513</v>
      </c>
      <c r="S9212" t="s">
        <v>918</v>
      </c>
    </row>
    <row r="9213" spans="1:19" x14ac:dyDescent="0.2">
      <c r="A9213" s="7">
        <v>312070</v>
      </c>
      <c r="B9213" s="3">
        <v>44130</v>
      </c>
      <c r="C9213" s="3" t="s">
        <v>33</v>
      </c>
      <c r="D9213" s="2" t="s">
        <v>388</v>
      </c>
      <c r="E9213" s="3">
        <v>22</v>
      </c>
      <c r="F9213" s="17">
        <v>0</v>
      </c>
      <c r="G9213" s="17">
        <v>1</v>
      </c>
      <c r="H9213" s="17">
        <v>0</v>
      </c>
      <c r="I9213" s="7">
        <v>1.1000000000000001</v>
      </c>
      <c r="J9213" s="7">
        <v>15</v>
      </c>
      <c r="K9213" s="4">
        <v>1203</v>
      </c>
      <c r="L9213" s="5">
        <v>1203.0829000000001</v>
      </c>
      <c r="M9213">
        <v>17619.25</v>
      </c>
      <c r="N9213" s="33">
        <v>1</v>
      </c>
      <c r="O9213" s="50" t="e">
        <f>INDEX([1]Dados!$M$2:$N$26779,MATCH($P9213,[1]Dados!$N$2:$N$26779,),2)</f>
        <v>#N/A</v>
      </c>
      <c r="P9213">
        <v>181704</v>
      </c>
      <c r="Q9213" s="1">
        <v>37461</v>
      </c>
      <c r="R9213" s="1">
        <v>37520</v>
      </c>
      <c r="S9213" t="s">
        <v>1779</v>
      </c>
    </row>
    <row r="9214" spans="1:19" x14ac:dyDescent="0.2">
      <c r="A9214" s="7">
        <v>312070</v>
      </c>
      <c r="B9214" s="3">
        <v>44130</v>
      </c>
      <c r="C9214" s="3" t="s">
        <v>33</v>
      </c>
      <c r="D9214" s="2" t="s">
        <v>388</v>
      </c>
      <c r="E9214" s="3">
        <v>22</v>
      </c>
      <c r="F9214" s="17">
        <v>0</v>
      </c>
      <c r="G9214" s="17">
        <v>1</v>
      </c>
      <c r="H9214" s="17">
        <v>0</v>
      </c>
      <c r="I9214" s="7">
        <v>2.1</v>
      </c>
      <c r="J9214" s="7">
        <v>15</v>
      </c>
      <c r="K9214" s="4">
        <v>1214</v>
      </c>
      <c r="L9214" s="5">
        <v>1214.0587</v>
      </c>
      <c r="M9214">
        <v>77132.25</v>
      </c>
      <c r="N9214" s="33">
        <v>1</v>
      </c>
      <c r="O9214" s="50" t="e">
        <f>INDEX([1]Dados!$M$2:$N$26779,MATCH($P9214,[1]Dados!$N$2:$N$26779,),2)</f>
        <v>#N/A</v>
      </c>
      <c r="P9214">
        <v>181644</v>
      </c>
      <c r="Q9214" s="1">
        <v>37461</v>
      </c>
      <c r="R9214" s="1">
        <v>37520</v>
      </c>
      <c r="S9214" t="s">
        <v>1784</v>
      </c>
    </row>
    <row r="9215" spans="1:19" x14ac:dyDescent="0.2">
      <c r="A9215" s="7">
        <v>312070</v>
      </c>
      <c r="B9215" s="3">
        <v>44130</v>
      </c>
      <c r="C9215" s="3" t="s">
        <v>33</v>
      </c>
      <c r="D9215" s="2" t="s">
        <v>388</v>
      </c>
      <c r="E9215" s="3">
        <v>22</v>
      </c>
      <c r="F9215" s="17">
        <v>0</v>
      </c>
      <c r="G9215" s="17">
        <v>1</v>
      </c>
      <c r="H9215" s="17">
        <v>0</v>
      </c>
      <c r="I9215" s="7">
        <v>2.2000000000000002</v>
      </c>
      <c r="J9215" s="7">
        <v>9</v>
      </c>
      <c r="K9215" s="4">
        <v>1214</v>
      </c>
      <c r="L9215" s="5">
        <v>1214.0587</v>
      </c>
      <c r="M9215">
        <v>77132.25</v>
      </c>
      <c r="N9215" s="33">
        <v>1</v>
      </c>
      <c r="O9215" s="50" t="e">
        <f>INDEX([1]Dados!$M$2:$N$26779,MATCH($P9215,[1]Dados!$N$2:$N$26779,),2)</f>
        <v>#N/A</v>
      </c>
      <c r="P9215">
        <v>181644</v>
      </c>
      <c r="Q9215" s="1">
        <v>37461</v>
      </c>
      <c r="R9215" s="1">
        <v>37520</v>
      </c>
      <c r="S9215" t="s">
        <v>1784</v>
      </c>
    </row>
    <row r="9216" spans="1:19" x14ac:dyDescent="0.2">
      <c r="A9216" s="7">
        <v>312070</v>
      </c>
      <c r="B9216" s="3">
        <v>44130</v>
      </c>
      <c r="C9216" s="3" t="s">
        <v>33</v>
      </c>
      <c r="D9216" s="2" t="s">
        <v>388</v>
      </c>
      <c r="E9216" s="3">
        <v>22</v>
      </c>
      <c r="F9216" s="17">
        <v>0</v>
      </c>
      <c r="G9216" s="17">
        <v>1</v>
      </c>
      <c r="H9216" s="17">
        <v>0</v>
      </c>
      <c r="I9216" s="7" t="s">
        <v>3</v>
      </c>
      <c r="J9216" s="7">
        <v>0</v>
      </c>
      <c r="K9216" s="4">
        <v>1214</v>
      </c>
      <c r="L9216" s="5">
        <v>1214.0589</v>
      </c>
      <c r="M9216">
        <v>68600</v>
      </c>
      <c r="N9216" s="33">
        <v>1</v>
      </c>
      <c r="O9216" s="50" t="e">
        <f>INDEX([1]Dados!$M$2:$N$26779,MATCH($P9216,[1]Dados!$N$2:$N$26779,),2)</f>
        <v>#N/A</v>
      </c>
      <c r="P9216">
        <v>182672</v>
      </c>
      <c r="Q9216" s="1">
        <v>37461</v>
      </c>
      <c r="R9216" s="1">
        <v>37520</v>
      </c>
      <c r="S9216" t="s">
        <v>1784</v>
      </c>
    </row>
    <row r="9217" spans="1:19" x14ac:dyDescent="0.2">
      <c r="A9217" s="7">
        <v>312070</v>
      </c>
      <c r="B9217" s="3">
        <v>44130</v>
      </c>
      <c r="C9217" s="3" t="s">
        <v>33</v>
      </c>
      <c r="D9217" s="2" t="s">
        <v>388</v>
      </c>
      <c r="E9217" s="3">
        <v>22</v>
      </c>
      <c r="F9217" s="17">
        <v>0</v>
      </c>
      <c r="G9217" s="17">
        <v>1</v>
      </c>
      <c r="H9217" s="17">
        <v>0</v>
      </c>
      <c r="I9217" s="7" t="s">
        <v>3</v>
      </c>
      <c r="J9217" s="7">
        <v>0</v>
      </c>
      <c r="K9217" s="4">
        <v>1214</v>
      </c>
      <c r="L9217" s="5">
        <v>1214.8580999999999</v>
      </c>
      <c r="M9217">
        <v>44160</v>
      </c>
      <c r="N9217" s="33">
        <v>1</v>
      </c>
      <c r="O9217" s="50" t="e">
        <f>INDEX([1]Dados!$M$2:$N$26779,MATCH($P9217,[1]Dados!$N$2:$N$26779,),2)</f>
        <v>#N/A</v>
      </c>
      <c r="P9217">
        <v>181927</v>
      </c>
      <c r="Q9217" s="1">
        <v>37461</v>
      </c>
      <c r="R9217" s="1">
        <v>37520</v>
      </c>
      <c r="S9217" t="s">
        <v>1784</v>
      </c>
    </row>
    <row r="9218" spans="1:19" x14ac:dyDescent="0.2">
      <c r="A9218" s="7">
        <v>312070</v>
      </c>
      <c r="B9218" s="3">
        <v>44130</v>
      </c>
      <c r="C9218" s="3" t="s">
        <v>33</v>
      </c>
      <c r="D9218" s="2" t="s">
        <v>388</v>
      </c>
      <c r="E9218" s="3">
        <v>22</v>
      </c>
      <c r="F9218" s="17">
        <v>0</v>
      </c>
      <c r="G9218" s="17">
        <v>1</v>
      </c>
      <c r="H9218" s="17">
        <v>0</v>
      </c>
      <c r="I9218" s="7">
        <v>3.1</v>
      </c>
      <c r="J9218" s="7">
        <v>0</v>
      </c>
      <c r="K9218" s="4">
        <v>1293</v>
      </c>
      <c r="L9218" s="5">
        <v>1293.0592999999999</v>
      </c>
      <c r="M9218">
        <v>35589.15</v>
      </c>
      <c r="N9218" s="33">
        <v>1</v>
      </c>
      <c r="O9218" s="50" t="e">
        <f>INDEX([1]Dados!$M$2:$N$26779,MATCH($P9218,[1]Dados!$N$2:$N$26779,),2)</f>
        <v>#N/A</v>
      </c>
      <c r="P9218">
        <v>182093</v>
      </c>
      <c r="Q9218" s="1">
        <v>37461</v>
      </c>
      <c r="R9218" s="1">
        <v>37520</v>
      </c>
      <c r="S9218" t="s">
        <v>1551</v>
      </c>
    </row>
    <row r="9219" spans="1:19" x14ac:dyDescent="0.2">
      <c r="A9219" s="7">
        <v>312070</v>
      </c>
      <c r="B9219" s="3">
        <v>44130</v>
      </c>
      <c r="C9219" s="3" t="s">
        <v>33</v>
      </c>
      <c r="D9219" s="2" t="s">
        <v>388</v>
      </c>
      <c r="E9219" s="3">
        <v>22</v>
      </c>
      <c r="F9219" s="17">
        <v>0</v>
      </c>
      <c r="G9219" s="17">
        <v>1</v>
      </c>
      <c r="H9219" s="17">
        <v>0</v>
      </c>
      <c r="I9219" s="7">
        <v>3.2</v>
      </c>
      <c r="J9219" s="7">
        <v>22</v>
      </c>
      <c r="K9219" s="4">
        <v>1293</v>
      </c>
      <c r="L9219" s="5">
        <v>1293.0592999999999</v>
      </c>
      <c r="M9219">
        <v>35589.15</v>
      </c>
      <c r="N9219" s="33">
        <v>1</v>
      </c>
      <c r="O9219" s="50" t="e">
        <f>INDEX([1]Dados!$M$2:$N$26779,MATCH($P9219,[1]Dados!$N$2:$N$26779,),2)</f>
        <v>#N/A</v>
      </c>
      <c r="P9219">
        <v>182093</v>
      </c>
      <c r="Q9219" s="1">
        <v>37461</v>
      </c>
      <c r="R9219" s="1">
        <v>37520</v>
      </c>
      <c r="S9219" t="s">
        <v>1551</v>
      </c>
    </row>
    <row r="9220" spans="1:19" x14ac:dyDescent="0.2">
      <c r="A9220" s="7">
        <v>312070</v>
      </c>
      <c r="B9220" s="3">
        <v>44130</v>
      </c>
      <c r="C9220" s="3" t="s">
        <v>33</v>
      </c>
      <c r="D9220" s="2" t="s">
        <v>388</v>
      </c>
      <c r="E9220" s="3">
        <v>22</v>
      </c>
      <c r="F9220" s="17">
        <v>0</v>
      </c>
      <c r="G9220" s="17">
        <v>1</v>
      </c>
      <c r="H9220" s="17">
        <v>0</v>
      </c>
      <c r="I9220" s="7">
        <v>3.3</v>
      </c>
      <c r="J9220" s="7">
        <v>20</v>
      </c>
      <c r="K9220" s="4">
        <v>1293</v>
      </c>
      <c r="L9220" s="5">
        <v>1293.0592999999999</v>
      </c>
      <c r="M9220">
        <v>35589.15</v>
      </c>
      <c r="N9220" s="33">
        <v>1</v>
      </c>
      <c r="O9220" s="50" t="e">
        <f>INDEX([1]Dados!$M$2:$N$26779,MATCH($P9220,[1]Dados!$N$2:$N$26779,),2)</f>
        <v>#N/A</v>
      </c>
      <c r="P9220">
        <v>182093</v>
      </c>
      <c r="Q9220" s="1">
        <v>37461</v>
      </c>
      <c r="R9220" s="1">
        <v>37520</v>
      </c>
      <c r="S9220" t="s">
        <v>1551</v>
      </c>
    </row>
    <row r="9221" spans="1:19" x14ac:dyDescent="0.2">
      <c r="A9221" s="7">
        <v>313115</v>
      </c>
      <c r="B9221" s="3">
        <v>40266</v>
      </c>
      <c r="C9221" s="3" t="s">
        <v>33</v>
      </c>
      <c r="D9221" s="2" t="s">
        <v>480</v>
      </c>
      <c r="E9221" s="3">
        <v>22</v>
      </c>
      <c r="F9221" s="17">
        <v>0</v>
      </c>
      <c r="G9221" s="17">
        <v>1</v>
      </c>
      <c r="H9221" s="17">
        <v>0</v>
      </c>
      <c r="I9221" s="7">
        <v>1.1000000000000001</v>
      </c>
      <c r="J9221" s="7">
        <v>25</v>
      </c>
      <c r="K9221" s="4">
        <v>122</v>
      </c>
      <c r="L9221" s="5">
        <v>122.76519999999999</v>
      </c>
      <c r="M9221">
        <v>90915.22</v>
      </c>
      <c r="N9221" s="3">
        <v>1</v>
      </c>
      <c r="O9221" s="50" t="e">
        <f>INDEX([1]Dados!$M$2:$N$26779,MATCH($P9221,[1]Dados!$N$2:$N$26779,),2)</f>
        <v>#N/A</v>
      </c>
      <c r="P9221">
        <v>182935</v>
      </c>
      <c r="Q9221" s="1">
        <v>37453</v>
      </c>
      <c r="R9221" s="1">
        <v>37518</v>
      </c>
      <c r="S9221" t="s">
        <v>1068</v>
      </c>
    </row>
    <row r="9222" spans="1:19" x14ac:dyDescent="0.2">
      <c r="A9222" s="7">
        <v>313115</v>
      </c>
      <c r="B9222" s="3">
        <v>40266</v>
      </c>
      <c r="C9222" s="3" t="s">
        <v>33</v>
      </c>
      <c r="D9222" s="2" t="s">
        <v>480</v>
      </c>
      <c r="E9222" s="3">
        <v>22</v>
      </c>
      <c r="F9222" s="17">
        <v>0</v>
      </c>
      <c r="G9222" s="17">
        <v>1</v>
      </c>
      <c r="H9222" s="17">
        <v>0</v>
      </c>
      <c r="I9222" s="7">
        <v>1.2</v>
      </c>
      <c r="J9222" s="7">
        <v>19</v>
      </c>
      <c r="K9222" s="4">
        <v>122</v>
      </c>
      <c r="L9222" s="5">
        <v>122.76519999999999</v>
      </c>
      <c r="M9222">
        <v>90915.22</v>
      </c>
      <c r="N9222" s="3">
        <v>1</v>
      </c>
      <c r="O9222" s="50" t="e">
        <f>INDEX([1]Dados!$M$2:$N$26779,MATCH($P9222,[1]Dados!$N$2:$N$26779,),2)</f>
        <v>#N/A</v>
      </c>
      <c r="P9222">
        <v>182935</v>
      </c>
      <c r="Q9222" s="1">
        <v>37453</v>
      </c>
      <c r="R9222" s="1">
        <v>37518</v>
      </c>
      <c r="S9222" t="s">
        <v>1068</v>
      </c>
    </row>
    <row r="9223" spans="1:19" x14ac:dyDescent="0.2">
      <c r="A9223" s="7">
        <v>313115</v>
      </c>
      <c r="B9223" s="3">
        <v>40266</v>
      </c>
      <c r="C9223" s="3" t="s">
        <v>33</v>
      </c>
      <c r="D9223" s="2" t="s">
        <v>480</v>
      </c>
      <c r="E9223" s="3">
        <v>22</v>
      </c>
      <c r="F9223" s="17">
        <v>0</v>
      </c>
      <c r="G9223" s="17">
        <v>1</v>
      </c>
      <c r="H9223" s="17">
        <v>0</v>
      </c>
      <c r="I9223" s="7">
        <v>1.3</v>
      </c>
      <c r="J9223" s="7">
        <v>25</v>
      </c>
      <c r="K9223" s="4">
        <v>122</v>
      </c>
      <c r="L9223" s="5">
        <v>122.76519999999999</v>
      </c>
      <c r="M9223">
        <v>90915.22</v>
      </c>
      <c r="N9223" s="3">
        <v>1</v>
      </c>
      <c r="O9223" s="50" t="e">
        <f>INDEX([1]Dados!$M$2:$N$26779,MATCH($P9223,[1]Dados!$N$2:$N$26779,),2)</f>
        <v>#N/A</v>
      </c>
      <c r="P9223">
        <v>182935</v>
      </c>
      <c r="Q9223" s="1">
        <v>37453</v>
      </c>
      <c r="R9223" s="1">
        <v>37518</v>
      </c>
      <c r="S9223" t="s">
        <v>1068</v>
      </c>
    </row>
    <row r="9224" spans="1:19" x14ac:dyDescent="0.2">
      <c r="A9224" s="7">
        <v>313115</v>
      </c>
      <c r="B9224" s="3">
        <v>40266</v>
      </c>
      <c r="C9224" s="3" t="s">
        <v>33</v>
      </c>
      <c r="D9224" s="2" t="s">
        <v>480</v>
      </c>
      <c r="E9224" s="3">
        <v>22</v>
      </c>
      <c r="F9224" s="17">
        <v>0</v>
      </c>
      <c r="G9224" s="17">
        <v>1</v>
      </c>
      <c r="H9224" s="17">
        <v>0</v>
      </c>
      <c r="I9224" s="7">
        <v>1.4</v>
      </c>
      <c r="J9224" s="7">
        <v>19</v>
      </c>
      <c r="K9224" s="4">
        <v>122</v>
      </c>
      <c r="L9224" s="5">
        <v>122.7654</v>
      </c>
      <c r="M9224">
        <v>76288.66</v>
      </c>
      <c r="N9224" s="3">
        <v>1</v>
      </c>
      <c r="O9224" s="50" t="e">
        <f>INDEX([1]Dados!$M$2:$N$26779,MATCH($P9224,[1]Dados!$N$2:$N$26779,),2)</f>
        <v>#N/A</v>
      </c>
      <c r="P9224">
        <v>182973</v>
      </c>
      <c r="Q9224" s="1">
        <v>37453</v>
      </c>
      <c r="R9224" s="1">
        <v>37518</v>
      </c>
      <c r="S9224" t="s">
        <v>1586</v>
      </c>
    </row>
    <row r="9225" spans="1:19" x14ac:dyDescent="0.2">
      <c r="A9225" s="7">
        <v>313115</v>
      </c>
      <c r="B9225" s="3">
        <v>40266</v>
      </c>
      <c r="C9225" s="3" t="s">
        <v>33</v>
      </c>
      <c r="D9225" s="2" t="s">
        <v>480</v>
      </c>
      <c r="E9225" s="3">
        <v>22</v>
      </c>
      <c r="F9225" s="17">
        <v>0</v>
      </c>
      <c r="G9225" s="17">
        <v>1</v>
      </c>
      <c r="H9225" s="17">
        <v>0</v>
      </c>
      <c r="I9225" s="7">
        <v>1.5</v>
      </c>
      <c r="J9225" s="7">
        <v>17</v>
      </c>
      <c r="K9225" s="4">
        <v>122</v>
      </c>
      <c r="L9225" s="5">
        <v>122.7654</v>
      </c>
      <c r="M9225">
        <v>76288.66</v>
      </c>
      <c r="N9225" s="3">
        <v>1</v>
      </c>
      <c r="O9225" s="50" t="e">
        <f>INDEX([1]Dados!$M$2:$N$26779,MATCH($P9225,[1]Dados!$N$2:$N$26779,),2)</f>
        <v>#N/A</v>
      </c>
      <c r="P9225">
        <v>182973</v>
      </c>
      <c r="Q9225" s="1">
        <v>37453</v>
      </c>
      <c r="R9225" s="1">
        <v>37518</v>
      </c>
      <c r="S9225" t="s">
        <v>1586</v>
      </c>
    </row>
    <row r="9226" spans="1:19" x14ac:dyDescent="0.2">
      <c r="A9226" s="7">
        <v>313115</v>
      </c>
      <c r="B9226" s="3">
        <v>40266</v>
      </c>
      <c r="C9226" s="3" t="s">
        <v>33</v>
      </c>
      <c r="D9226" s="2" t="s">
        <v>480</v>
      </c>
      <c r="E9226" s="3">
        <v>22</v>
      </c>
      <c r="F9226" s="17">
        <v>0</v>
      </c>
      <c r="G9226" s="17">
        <v>1</v>
      </c>
      <c r="H9226" s="17">
        <v>0</v>
      </c>
      <c r="I9226" s="7">
        <v>1.6</v>
      </c>
      <c r="J9226" s="7">
        <v>19</v>
      </c>
      <c r="K9226" s="4">
        <v>122</v>
      </c>
      <c r="L9226" s="5">
        <v>122.7654</v>
      </c>
      <c r="M9226">
        <v>76288.66</v>
      </c>
      <c r="N9226" s="3">
        <v>1</v>
      </c>
      <c r="O9226" s="50" t="e">
        <f>INDEX([1]Dados!$M$2:$N$26779,MATCH($P9226,[1]Dados!$N$2:$N$26779,),2)</f>
        <v>#N/A</v>
      </c>
      <c r="P9226">
        <v>182976</v>
      </c>
      <c r="Q9226" s="1">
        <v>37453</v>
      </c>
      <c r="R9226" s="1">
        <v>37518</v>
      </c>
      <c r="S9226" t="s">
        <v>1586</v>
      </c>
    </row>
    <row r="9227" spans="1:19" x14ac:dyDescent="0.2">
      <c r="A9227" s="7">
        <v>313115</v>
      </c>
      <c r="B9227" s="3">
        <v>40266</v>
      </c>
      <c r="C9227" s="3" t="s">
        <v>33</v>
      </c>
      <c r="D9227" s="2" t="s">
        <v>480</v>
      </c>
      <c r="E9227" s="3">
        <v>22</v>
      </c>
      <c r="F9227" s="17">
        <v>0</v>
      </c>
      <c r="G9227" s="17">
        <v>1</v>
      </c>
      <c r="H9227" s="17">
        <v>0</v>
      </c>
      <c r="I9227" s="7">
        <v>1.7</v>
      </c>
      <c r="J9227" s="7">
        <v>17</v>
      </c>
      <c r="K9227" s="4">
        <v>122</v>
      </c>
      <c r="L9227" s="5">
        <v>122.7654</v>
      </c>
      <c r="M9227">
        <v>76288.66</v>
      </c>
      <c r="N9227" s="3">
        <v>1</v>
      </c>
      <c r="O9227" s="50" t="e">
        <f>INDEX([1]Dados!$M$2:$N$26779,MATCH($P9227,[1]Dados!$N$2:$N$26779,),2)</f>
        <v>#N/A</v>
      </c>
      <c r="P9227">
        <v>182976</v>
      </c>
      <c r="Q9227" s="1">
        <v>37453</v>
      </c>
      <c r="R9227" s="1">
        <v>37518</v>
      </c>
      <c r="S9227" t="s">
        <v>1586</v>
      </c>
    </row>
    <row r="9228" spans="1:19" x14ac:dyDescent="0.2">
      <c r="A9228" s="7">
        <v>313115</v>
      </c>
      <c r="B9228" s="3">
        <v>40266</v>
      </c>
      <c r="C9228" s="3" t="s">
        <v>33</v>
      </c>
      <c r="D9228" s="2" t="s">
        <v>480</v>
      </c>
      <c r="E9228" s="3">
        <v>22</v>
      </c>
      <c r="F9228" s="17">
        <v>0</v>
      </c>
      <c r="G9228" s="17">
        <v>1</v>
      </c>
      <c r="H9228" s="17">
        <v>0</v>
      </c>
      <c r="I9228" s="7">
        <v>2.1</v>
      </c>
      <c r="J9228" s="7">
        <v>18</v>
      </c>
      <c r="K9228" s="4">
        <v>1203</v>
      </c>
      <c r="L9228" s="5">
        <v>1203.0829000000001</v>
      </c>
      <c r="M9228">
        <v>12504.33</v>
      </c>
      <c r="N9228" s="3">
        <v>1</v>
      </c>
      <c r="O9228" s="50" t="e">
        <f>INDEX([1]Dados!$M$2:$N$26779,MATCH($P9228,[1]Dados!$N$2:$N$26779,),2)</f>
        <v>#N/A</v>
      </c>
      <c r="P9228">
        <v>181706</v>
      </c>
      <c r="Q9228" s="1">
        <v>37453</v>
      </c>
      <c r="R9228" s="1">
        <v>37518</v>
      </c>
      <c r="S9228" t="s">
        <v>889</v>
      </c>
    </row>
    <row r="9229" spans="1:19" x14ac:dyDescent="0.2">
      <c r="A9229" s="7">
        <v>313115</v>
      </c>
      <c r="B9229" s="3">
        <v>40266</v>
      </c>
      <c r="C9229" s="3" t="s">
        <v>33</v>
      </c>
      <c r="D9229" s="2" t="s">
        <v>480</v>
      </c>
      <c r="E9229" s="3">
        <v>22</v>
      </c>
      <c r="F9229" s="17">
        <v>0</v>
      </c>
      <c r="G9229" s="17">
        <v>1</v>
      </c>
      <c r="H9229" s="17">
        <v>0</v>
      </c>
      <c r="I9229" s="7">
        <v>2.2000000000000002</v>
      </c>
      <c r="J9229" s="7">
        <v>14</v>
      </c>
      <c r="K9229" s="4">
        <v>1203</v>
      </c>
      <c r="L9229" s="5">
        <v>1203.0829000000001</v>
      </c>
      <c r="M9229">
        <v>12504.33</v>
      </c>
      <c r="N9229" s="3">
        <v>1</v>
      </c>
      <c r="O9229" s="50" t="e">
        <f>INDEX([1]Dados!$M$2:$N$26779,MATCH($P9229,[1]Dados!$N$2:$N$26779,),2)</f>
        <v>#N/A</v>
      </c>
      <c r="P9229">
        <v>181706</v>
      </c>
      <c r="Q9229" s="1">
        <v>37453</v>
      </c>
      <c r="R9229" s="1">
        <v>37518</v>
      </c>
      <c r="S9229" t="s">
        <v>889</v>
      </c>
    </row>
    <row r="9230" spans="1:19" x14ac:dyDescent="0.2">
      <c r="A9230" s="7">
        <v>313115</v>
      </c>
      <c r="B9230" s="3">
        <v>40266</v>
      </c>
      <c r="C9230" s="3" t="s">
        <v>33</v>
      </c>
      <c r="D9230" s="2" t="s">
        <v>480</v>
      </c>
      <c r="E9230" s="3">
        <v>22</v>
      </c>
      <c r="F9230" s="17">
        <v>0</v>
      </c>
      <c r="G9230" s="17">
        <v>1</v>
      </c>
      <c r="H9230" s="17">
        <v>0</v>
      </c>
      <c r="I9230" s="7">
        <v>3.1</v>
      </c>
      <c r="J9230" s="7">
        <v>15</v>
      </c>
      <c r="K9230" s="4">
        <v>1214</v>
      </c>
      <c r="L9230" s="5">
        <v>1214.0587</v>
      </c>
      <c r="M9230">
        <v>176914.41</v>
      </c>
      <c r="N9230" s="3">
        <v>1</v>
      </c>
      <c r="O9230" s="50" t="e">
        <f>INDEX([1]Dados!$M$2:$N$26779,MATCH($P9230,[1]Dados!$N$2:$N$26779,),2)</f>
        <v>#N/A</v>
      </c>
      <c r="P9230">
        <v>181646</v>
      </c>
      <c r="Q9230" s="1">
        <v>37453</v>
      </c>
      <c r="R9230" s="1">
        <v>37518</v>
      </c>
      <c r="S9230" t="s">
        <v>914</v>
      </c>
    </row>
    <row r="9231" spans="1:19" x14ac:dyDescent="0.2">
      <c r="A9231" s="7">
        <v>313115</v>
      </c>
      <c r="B9231" s="3">
        <v>40266</v>
      </c>
      <c r="C9231" s="3" t="s">
        <v>33</v>
      </c>
      <c r="D9231" s="2" t="s">
        <v>480</v>
      </c>
      <c r="E9231" s="3">
        <v>22</v>
      </c>
      <c r="F9231" s="17">
        <v>0</v>
      </c>
      <c r="G9231" s="17">
        <v>1</v>
      </c>
      <c r="H9231" s="17">
        <v>0</v>
      </c>
      <c r="I9231" s="7">
        <v>3.2</v>
      </c>
      <c r="J9231" s="7">
        <v>0</v>
      </c>
      <c r="K9231" s="4">
        <v>1214</v>
      </c>
      <c r="L9231" s="5">
        <v>1214.0587</v>
      </c>
      <c r="M9231">
        <v>176914.41</v>
      </c>
      <c r="N9231" s="3">
        <v>1</v>
      </c>
      <c r="O9231" s="50" t="e">
        <f>INDEX([1]Dados!$M$2:$N$26779,MATCH($P9231,[1]Dados!$N$2:$N$26779,),2)</f>
        <v>#N/A</v>
      </c>
      <c r="P9231">
        <v>181646</v>
      </c>
      <c r="Q9231" s="1">
        <v>37453</v>
      </c>
      <c r="R9231" s="1">
        <v>37518</v>
      </c>
      <c r="S9231" t="s">
        <v>914</v>
      </c>
    </row>
    <row r="9232" spans="1:19" x14ac:dyDescent="0.2">
      <c r="A9232" s="7">
        <v>313115</v>
      </c>
      <c r="B9232" s="3">
        <v>40266</v>
      </c>
      <c r="C9232" s="3" t="s">
        <v>33</v>
      </c>
      <c r="D9232" s="2" t="s">
        <v>480</v>
      </c>
      <c r="E9232" s="3">
        <v>22</v>
      </c>
      <c r="F9232" s="17">
        <v>0</v>
      </c>
      <c r="G9232" s="17">
        <v>1</v>
      </c>
      <c r="H9232" s="17">
        <v>0</v>
      </c>
      <c r="I9232" s="7">
        <v>3.3</v>
      </c>
      <c r="J9232" s="7">
        <v>14</v>
      </c>
      <c r="K9232" s="4">
        <v>1214</v>
      </c>
      <c r="L9232" s="5">
        <v>1214.0587</v>
      </c>
      <c r="M9232">
        <v>176914.41</v>
      </c>
      <c r="N9232" s="3">
        <v>1</v>
      </c>
      <c r="O9232" s="50" t="e">
        <f>INDEX([1]Dados!$M$2:$N$26779,MATCH($P9232,[1]Dados!$N$2:$N$26779,),2)</f>
        <v>#N/A</v>
      </c>
      <c r="P9232">
        <v>181646</v>
      </c>
      <c r="Q9232" s="1">
        <v>37453</v>
      </c>
      <c r="R9232" s="1">
        <v>37518</v>
      </c>
      <c r="S9232" t="s">
        <v>914</v>
      </c>
    </row>
    <row r="9233" spans="1:19" x14ac:dyDescent="0.2">
      <c r="A9233" s="7">
        <v>313115</v>
      </c>
      <c r="B9233" s="3">
        <v>40266</v>
      </c>
      <c r="C9233" s="3" t="s">
        <v>33</v>
      </c>
      <c r="D9233" s="2" t="s">
        <v>480</v>
      </c>
      <c r="E9233" s="3">
        <v>22</v>
      </c>
      <c r="F9233" s="17">
        <v>0</v>
      </c>
      <c r="G9233" s="17">
        <v>1</v>
      </c>
      <c r="H9233" s="17">
        <v>0</v>
      </c>
      <c r="I9233" s="7">
        <v>3.4</v>
      </c>
      <c r="J9233" s="7">
        <v>15</v>
      </c>
      <c r="K9233" s="4">
        <v>1214</v>
      </c>
      <c r="L9233" s="5">
        <v>1214.0587</v>
      </c>
      <c r="M9233">
        <v>176914.41</v>
      </c>
      <c r="N9233" s="3">
        <v>1</v>
      </c>
      <c r="O9233" s="50" t="e">
        <f>INDEX([1]Dados!$M$2:$N$26779,MATCH($P9233,[1]Dados!$N$2:$N$26779,),2)</f>
        <v>#N/A</v>
      </c>
      <c r="P9233">
        <v>181646</v>
      </c>
      <c r="Q9233" s="1">
        <v>37453</v>
      </c>
      <c r="R9233" s="1">
        <v>37518</v>
      </c>
      <c r="S9233" t="s">
        <v>914</v>
      </c>
    </row>
    <row r="9234" spans="1:19" x14ac:dyDescent="0.2">
      <c r="A9234" s="7">
        <v>313115</v>
      </c>
      <c r="B9234" s="3">
        <v>40266</v>
      </c>
      <c r="C9234" s="3" t="s">
        <v>33</v>
      </c>
      <c r="D9234" s="2" t="s">
        <v>480</v>
      </c>
      <c r="E9234" s="3">
        <v>22</v>
      </c>
      <c r="F9234" s="17">
        <v>0</v>
      </c>
      <c r="G9234" s="17">
        <v>1</v>
      </c>
      <c r="H9234" s="17">
        <v>0</v>
      </c>
      <c r="I9234" s="7">
        <v>3.5</v>
      </c>
      <c r="J9234" s="7">
        <v>25</v>
      </c>
      <c r="K9234" s="4">
        <v>1214</v>
      </c>
      <c r="L9234" s="5">
        <v>1214.0587</v>
      </c>
      <c r="M9234">
        <v>176914.41</v>
      </c>
      <c r="N9234" s="3">
        <v>1</v>
      </c>
      <c r="O9234" s="50" t="e">
        <f>INDEX([1]Dados!$M$2:$N$26779,MATCH($P9234,[1]Dados!$N$2:$N$26779,),2)</f>
        <v>#N/A</v>
      </c>
      <c r="P9234">
        <v>181646</v>
      </c>
      <c r="Q9234" s="1">
        <v>37453</v>
      </c>
      <c r="R9234" s="1">
        <v>37518</v>
      </c>
      <c r="S9234" t="s">
        <v>914</v>
      </c>
    </row>
    <row r="9235" spans="1:19" x14ac:dyDescent="0.2">
      <c r="A9235" s="7">
        <v>313115</v>
      </c>
      <c r="B9235" s="3">
        <v>40266</v>
      </c>
      <c r="C9235" s="3" t="s">
        <v>33</v>
      </c>
      <c r="D9235" s="2" t="s">
        <v>480</v>
      </c>
      <c r="E9235" s="3">
        <v>22</v>
      </c>
      <c r="F9235" s="17">
        <v>0</v>
      </c>
      <c r="G9235" s="17">
        <v>1</v>
      </c>
      <c r="H9235" s="17">
        <v>0</v>
      </c>
      <c r="I9235" s="7">
        <v>3.6</v>
      </c>
      <c r="J9235" s="7">
        <v>13</v>
      </c>
      <c r="K9235" s="4">
        <v>1214</v>
      </c>
      <c r="L9235" s="5">
        <v>1214.0587</v>
      </c>
      <c r="M9235">
        <v>176914.41</v>
      </c>
      <c r="N9235" s="3">
        <v>1</v>
      </c>
      <c r="O9235" s="50" t="e">
        <f>INDEX([1]Dados!$M$2:$N$26779,MATCH($P9235,[1]Dados!$N$2:$N$26779,),2)</f>
        <v>#N/A</v>
      </c>
      <c r="P9235">
        <v>181646</v>
      </c>
      <c r="Q9235" s="1">
        <v>37453</v>
      </c>
      <c r="R9235" s="1">
        <v>37518</v>
      </c>
      <c r="S9235" t="s">
        <v>914</v>
      </c>
    </row>
    <row r="9236" spans="1:19" x14ac:dyDescent="0.2">
      <c r="A9236" s="7">
        <v>313115</v>
      </c>
      <c r="B9236" s="3">
        <v>40266</v>
      </c>
      <c r="C9236" s="3" t="s">
        <v>33</v>
      </c>
      <c r="D9236" s="2" t="s">
        <v>480</v>
      </c>
      <c r="E9236" s="3">
        <v>22</v>
      </c>
      <c r="F9236" s="17">
        <v>0</v>
      </c>
      <c r="G9236" s="17">
        <v>1</v>
      </c>
      <c r="H9236" s="17">
        <v>0</v>
      </c>
      <c r="I9236" s="7">
        <v>3.7</v>
      </c>
      <c r="J9236" s="7">
        <v>9</v>
      </c>
      <c r="K9236" s="4">
        <v>1214</v>
      </c>
      <c r="L9236" s="5">
        <v>1214.0587</v>
      </c>
      <c r="M9236">
        <v>176914.41</v>
      </c>
      <c r="N9236" s="3">
        <v>1</v>
      </c>
      <c r="O9236" s="50" t="e">
        <f>INDEX([1]Dados!$M$2:$N$26779,MATCH($P9236,[1]Dados!$N$2:$N$26779,),2)</f>
        <v>#N/A</v>
      </c>
      <c r="P9236">
        <v>181646</v>
      </c>
      <c r="Q9236" s="1">
        <v>37453</v>
      </c>
      <c r="R9236" s="1">
        <v>37518</v>
      </c>
      <c r="S9236" t="s">
        <v>914</v>
      </c>
    </row>
    <row r="9237" spans="1:19" x14ac:dyDescent="0.2">
      <c r="A9237" s="7">
        <v>313115</v>
      </c>
      <c r="B9237" s="3">
        <v>40266</v>
      </c>
      <c r="C9237" s="3" t="s">
        <v>33</v>
      </c>
      <c r="D9237" s="2" t="s">
        <v>480</v>
      </c>
      <c r="E9237" s="3">
        <v>22</v>
      </c>
      <c r="F9237" s="17">
        <v>0</v>
      </c>
      <c r="G9237" s="17">
        <v>1</v>
      </c>
      <c r="H9237" s="17">
        <v>0</v>
      </c>
      <c r="I9237" s="7">
        <v>3.1</v>
      </c>
      <c r="J9237" s="7">
        <v>15</v>
      </c>
      <c r="K9237" s="4">
        <v>1214</v>
      </c>
      <c r="L9237" s="5">
        <v>1214.0589</v>
      </c>
      <c r="M9237">
        <v>156952.91</v>
      </c>
      <c r="N9237" s="3">
        <v>1</v>
      </c>
      <c r="O9237" s="50" t="e">
        <f>INDEX([1]Dados!$M$2:$N$26779,MATCH($P9237,[1]Dados!$N$2:$N$26779,),2)</f>
        <v>#N/A</v>
      </c>
      <c r="P9237">
        <v>182674</v>
      </c>
      <c r="Q9237" s="1">
        <v>37453</v>
      </c>
      <c r="R9237" s="1">
        <v>37518</v>
      </c>
      <c r="S9237" t="s">
        <v>1479</v>
      </c>
    </row>
    <row r="9238" spans="1:19" x14ac:dyDescent="0.2">
      <c r="A9238" s="7">
        <v>313115</v>
      </c>
      <c r="B9238" s="3">
        <v>40266</v>
      </c>
      <c r="C9238" s="3" t="s">
        <v>33</v>
      </c>
      <c r="D9238" s="2" t="s">
        <v>480</v>
      </c>
      <c r="E9238" s="3">
        <v>22</v>
      </c>
      <c r="F9238" s="17">
        <v>0</v>
      </c>
      <c r="G9238" s="17">
        <v>1</v>
      </c>
      <c r="H9238" s="17">
        <v>0</v>
      </c>
      <c r="I9238" s="7">
        <v>3.8</v>
      </c>
      <c r="J9238" s="7">
        <v>24</v>
      </c>
      <c r="K9238" s="4">
        <v>1214</v>
      </c>
      <c r="L9238" s="5">
        <v>1214.0589</v>
      </c>
      <c r="M9238">
        <v>156952.91</v>
      </c>
      <c r="N9238" s="3">
        <v>1</v>
      </c>
      <c r="O9238" s="50" t="e">
        <f>INDEX([1]Dados!$M$2:$N$26779,MATCH($P9238,[1]Dados!$N$2:$N$26779,),2)</f>
        <v>#N/A</v>
      </c>
      <c r="P9238">
        <v>182674</v>
      </c>
      <c r="Q9238" s="1">
        <v>37453</v>
      </c>
      <c r="R9238" s="1">
        <v>37518</v>
      </c>
      <c r="S9238" t="s">
        <v>1479</v>
      </c>
    </row>
    <row r="9239" spans="1:19" x14ac:dyDescent="0.2">
      <c r="A9239" s="7">
        <v>313115</v>
      </c>
      <c r="B9239" s="3">
        <v>40266</v>
      </c>
      <c r="C9239" s="3" t="s">
        <v>33</v>
      </c>
      <c r="D9239" s="2" t="s">
        <v>480</v>
      </c>
      <c r="E9239" s="3">
        <v>22</v>
      </c>
      <c r="F9239" s="17">
        <v>0</v>
      </c>
      <c r="G9239" s="17">
        <v>1</v>
      </c>
      <c r="H9239" s="17">
        <v>0</v>
      </c>
      <c r="I9239" s="7">
        <v>3.9</v>
      </c>
      <c r="J9239" s="7">
        <v>18</v>
      </c>
      <c r="K9239" s="4">
        <v>1214</v>
      </c>
      <c r="L9239" s="5">
        <v>1214.0589</v>
      </c>
      <c r="M9239">
        <v>156952.91</v>
      </c>
      <c r="N9239" s="3">
        <v>1</v>
      </c>
      <c r="O9239" s="50" t="e">
        <f>INDEX([1]Dados!$M$2:$N$26779,MATCH($P9239,[1]Dados!$N$2:$N$26779,),2)</f>
        <v>#N/A</v>
      </c>
      <c r="P9239">
        <v>182674</v>
      </c>
      <c r="Q9239" s="1">
        <v>37453</v>
      </c>
      <c r="R9239" s="1">
        <v>37518</v>
      </c>
      <c r="S9239" t="s">
        <v>1479</v>
      </c>
    </row>
    <row r="9240" spans="1:19" x14ac:dyDescent="0.2">
      <c r="A9240" s="7">
        <v>313115</v>
      </c>
      <c r="B9240" s="3">
        <v>40266</v>
      </c>
      <c r="C9240" s="3" t="s">
        <v>33</v>
      </c>
      <c r="D9240" s="2" t="s">
        <v>480</v>
      </c>
      <c r="E9240" s="3">
        <v>22</v>
      </c>
      <c r="F9240" s="17">
        <v>0</v>
      </c>
      <c r="G9240" s="17">
        <v>1</v>
      </c>
      <c r="H9240" s="17">
        <v>0</v>
      </c>
      <c r="I9240" s="7">
        <v>3.11</v>
      </c>
      <c r="J9240" s="7">
        <v>8</v>
      </c>
      <c r="K9240" s="4">
        <v>1214</v>
      </c>
      <c r="L9240" s="5">
        <v>1214.8580999999999</v>
      </c>
      <c r="M9240">
        <v>26500</v>
      </c>
      <c r="N9240" s="3">
        <v>1</v>
      </c>
      <c r="O9240" s="50" t="e">
        <f>INDEX([1]Dados!$M$2:$N$26779,MATCH($P9240,[1]Dados!$N$2:$N$26779,),2)</f>
        <v>#N/A</v>
      </c>
      <c r="P9240">
        <v>181918</v>
      </c>
      <c r="Q9240" s="1">
        <v>37453</v>
      </c>
      <c r="R9240" s="1">
        <v>37518</v>
      </c>
      <c r="S9240" t="s">
        <v>887</v>
      </c>
    </row>
    <row r="9241" spans="1:19" x14ac:dyDescent="0.2">
      <c r="A9241" s="7">
        <v>313115</v>
      </c>
      <c r="B9241" s="3">
        <v>40266</v>
      </c>
      <c r="C9241" s="3" t="s">
        <v>33</v>
      </c>
      <c r="D9241" s="2" t="s">
        <v>480</v>
      </c>
      <c r="E9241" s="3">
        <v>22</v>
      </c>
      <c r="F9241" s="17">
        <v>0</v>
      </c>
      <c r="G9241" s="17">
        <v>1</v>
      </c>
      <c r="H9241" s="17">
        <v>0</v>
      </c>
      <c r="I9241" s="7">
        <v>3.12</v>
      </c>
      <c r="J9241" s="7">
        <v>14</v>
      </c>
      <c r="K9241" s="4">
        <v>1214</v>
      </c>
      <c r="L9241" s="5">
        <v>1214.8580999999999</v>
      </c>
      <c r="M9241">
        <v>26500</v>
      </c>
      <c r="N9241" s="3">
        <v>1</v>
      </c>
      <c r="O9241" s="50" t="e">
        <f>INDEX([1]Dados!$M$2:$N$26779,MATCH($P9241,[1]Dados!$N$2:$N$26779,),2)</f>
        <v>#N/A</v>
      </c>
      <c r="P9241">
        <v>181918</v>
      </c>
      <c r="Q9241" s="1">
        <v>37453</v>
      </c>
      <c r="R9241" s="1">
        <v>37518</v>
      </c>
      <c r="S9241" t="s">
        <v>887</v>
      </c>
    </row>
    <row r="9242" spans="1:19" x14ac:dyDescent="0.2">
      <c r="A9242" s="7">
        <v>313115</v>
      </c>
      <c r="B9242" s="3">
        <v>40266</v>
      </c>
      <c r="C9242" s="3" t="s">
        <v>33</v>
      </c>
      <c r="D9242" s="2" t="s">
        <v>480</v>
      </c>
      <c r="E9242" s="3">
        <v>22</v>
      </c>
      <c r="F9242" s="17">
        <v>0</v>
      </c>
      <c r="G9242" s="17">
        <v>1</v>
      </c>
      <c r="H9242" s="17">
        <v>0</v>
      </c>
      <c r="I9242" s="7">
        <v>3.13</v>
      </c>
      <c r="J9242" s="7">
        <v>15</v>
      </c>
      <c r="K9242" s="4">
        <v>1214</v>
      </c>
      <c r="L9242" s="5">
        <v>1214.8580999999999</v>
      </c>
      <c r="M9242">
        <v>21440.16</v>
      </c>
      <c r="N9242" s="3">
        <v>1</v>
      </c>
      <c r="O9242" s="50" t="e">
        <f>INDEX([1]Dados!$M$2:$N$26779,MATCH($P9242,[1]Dados!$N$2:$N$26779,),2)</f>
        <v>#N/A</v>
      </c>
      <c r="P9242">
        <v>181920</v>
      </c>
      <c r="Q9242" s="1">
        <v>37453</v>
      </c>
      <c r="R9242" s="1">
        <v>37518</v>
      </c>
      <c r="S9242" t="s">
        <v>961</v>
      </c>
    </row>
    <row r="9243" spans="1:19" x14ac:dyDescent="0.2">
      <c r="A9243" s="7">
        <v>313115</v>
      </c>
      <c r="B9243" s="3">
        <v>40266</v>
      </c>
      <c r="C9243" s="3" t="s">
        <v>33</v>
      </c>
      <c r="D9243" s="2" t="s">
        <v>480</v>
      </c>
      <c r="E9243" s="3">
        <v>22</v>
      </c>
      <c r="F9243" s="17">
        <v>0</v>
      </c>
      <c r="G9243" s="17">
        <v>1</v>
      </c>
      <c r="H9243" s="17">
        <v>0</v>
      </c>
      <c r="I9243" s="7" t="s">
        <v>3</v>
      </c>
      <c r="J9243" s="7">
        <v>0</v>
      </c>
      <c r="K9243" s="4">
        <v>1214</v>
      </c>
      <c r="L9243" s="5">
        <v>1214.8580999999999</v>
      </c>
      <c r="M9243">
        <v>94800</v>
      </c>
      <c r="N9243" s="3">
        <v>1</v>
      </c>
      <c r="O9243" s="50" t="e">
        <f>INDEX([1]Dados!$M$2:$N$26779,MATCH($P9243,[1]Dados!$N$2:$N$26779,),2)</f>
        <v>#N/A</v>
      </c>
      <c r="P9243">
        <v>181922</v>
      </c>
      <c r="Q9243" s="1">
        <v>37453</v>
      </c>
      <c r="R9243" s="1">
        <v>37518</v>
      </c>
      <c r="S9243" t="s">
        <v>961</v>
      </c>
    </row>
    <row r="9244" spans="1:19" x14ac:dyDescent="0.2">
      <c r="A9244" s="7">
        <v>313115</v>
      </c>
      <c r="B9244" s="3">
        <v>40266</v>
      </c>
      <c r="C9244" s="3" t="s">
        <v>33</v>
      </c>
      <c r="D9244" s="2" t="s">
        <v>480</v>
      </c>
      <c r="E9244" s="3">
        <v>22</v>
      </c>
      <c r="F9244" s="17">
        <v>0</v>
      </c>
      <c r="G9244" s="17">
        <v>1</v>
      </c>
      <c r="H9244" s="17">
        <v>0</v>
      </c>
      <c r="I9244" s="7">
        <v>4.0999999999999996</v>
      </c>
      <c r="J9244" s="7">
        <v>22</v>
      </c>
      <c r="K9244" s="4">
        <v>1293</v>
      </c>
      <c r="L9244" s="5">
        <v>1293.0592999999999</v>
      </c>
      <c r="M9244">
        <v>3776</v>
      </c>
      <c r="N9244" s="3">
        <v>1</v>
      </c>
      <c r="O9244" s="50" t="e">
        <f>INDEX([1]Dados!$M$2:$N$26779,MATCH($P9244,[1]Dados!$N$2:$N$26779,),2)</f>
        <v>#N/A</v>
      </c>
      <c r="P9244">
        <v>181794</v>
      </c>
      <c r="Q9244" s="1">
        <v>37453</v>
      </c>
      <c r="R9244" s="1">
        <v>37518</v>
      </c>
      <c r="S9244" t="s">
        <v>918</v>
      </c>
    </row>
    <row r="9245" spans="1:19" x14ac:dyDescent="0.2">
      <c r="A9245" s="7">
        <v>313115</v>
      </c>
      <c r="B9245" s="3">
        <v>40266</v>
      </c>
      <c r="C9245" s="3" t="s">
        <v>33</v>
      </c>
      <c r="D9245" s="2" t="s">
        <v>480</v>
      </c>
      <c r="E9245" s="3">
        <v>22</v>
      </c>
      <c r="F9245" s="17">
        <v>0</v>
      </c>
      <c r="G9245" s="17">
        <v>1</v>
      </c>
      <c r="H9245" s="17">
        <v>0</v>
      </c>
      <c r="I9245" s="7">
        <v>4.2</v>
      </c>
      <c r="J9245" s="7">
        <v>17</v>
      </c>
      <c r="K9245" s="4">
        <v>1293</v>
      </c>
      <c r="L9245" s="5">
        <v>1293.0592999999999</v>
      </c>
      <c r="M9245">
        <v>3776</v>
      </c>
      <c r="N9245" s="3">
        <v>1</v>
      </c>
      <c r="O9245" s="50" t="e">
        <f>INDEX([1]Dados!$M$2:$N$26779,MATCH($P9245,[1]Dados!$N$2:$N$26779,),2)</f>
        <v>#N/A</v>
      </c>
      <c r="P9245">
        <v>181794</v>
      </c>
      <c r="Q9245" s="1">
        <v>37453</v>
      </c>
      <c r="R9245" s="1">
        <v>37518</v>
      </c>
      <c r="S9245" t="s">
        <v>918</v>
      </c>
    </row>
    <row r="9246" spans="1:19" x14ac:dyDescent="0.2">
      <c r="A9246" s="7">
        <v>500630</v>
      </c>
      <c r="B9246" s="3">
        <v>91251</v>
      </c>
      <c r="C9246" s="3" t="s">
        <v>42</v>
      </c>
      <c r="D9246" s="2" t="s">
        <v>640</v>
      </c>
      <c r="E9246" s="3">
        <v>22</v>
      </c>
      <c r="F9246" s="17">
        <v>0</v>
      </c>
      <c r="G9246" s="17">
        <v>1</v>
      </c>
      <c r="H9246" s="17">
        <v>0</v>
      </c>
      <c r="I9246" s="7">
        <v>1.1000000000000001</v>
      </c>
      <c r="J9246" s="7">
        <v>11</v>
      </c>
      <c r="K9246" s="4">
        <v>122</v>
      </c>
      <c r="L9246" s="5">
        <v>122.3861</v>
      </c>
      <c r="M9246">
        <v>119239.96</v>
      </c>
      <c r="N9246" s="33">
        <v>1</v>
      </c>
      <c r="O9246" s="50" t="e">
        <f>INDEX([1]Dados!$M$2:$N$26779,MATCH($P9246,[1]Dados!$N$2:$N$26779,),2)</f>
        <v>#N/A</v>
      </c>
      <c r="P9246">
        <v>182947</v>
      </c>
      <c r="Q9246" s="1">
        <v>37462</v>
      </c>
      <c r="R9246" s="1">
        <v>37485</v>
      </c>
      <c r="S9246" t="s">
        <v>1429</v>
      </c>
    </row>
    <row r="9247" spans="1:19" x14ac:dyDescent="0.2">
      <c r="A9247" s="7">
        <v>500630</v>
      </c>
      <c r="B9247" s="3">
        <v>91251</v>
      </c>
      <c r="C9247" s="3" t="s">
        <v>42</v>
      </c>
      <c r="D9247" s="2" t="s">
        <v>640</v>
      </c>
      <c r="E9247" s="3">
        <v>22</v>
      </c>
      <c r="F9247" s="17">
        <v>0</v>
      </c>
      <c r="G9247" s="17">
        <v>1</v>
      </c>
      <c r="H9247" s="17">
        <v>0</v>
      </c>
      <c r="I9247" s="7" t="s">
        <v>3</v>
      </c>
      <c r="J9247" s="7">
        <v>0</v>
      </c>
      <c r="K9247" s="4">
        <v>122</v>
      </c>
      <c r="L9247" s="5">
        <v>122.3861</v>
      </c>
      <c r="M9247">
        <f>98000+9800</f>
        <v>107800</v>
      </c>
      <c r="N9247" s="33">
        <v>1</v>
      </c>
      <c r="O9247" s="50" t="e">
        <f>INDEX([1]Dados!$M$2:$N$26779,MATCH($P9247,[1]Dados!$N$2:$N$26779,),2)</f>
        <v>#N/A</v>
      </c>
      <c r="P9247">
        <v>182951</v>
      </c>
      <c r="Q9247" s="1">
        <v>37462</v>
      </c>
      <c r="R9247" s="1">
        <v>37485</v>
      </c>
      <c r="S9247" t="s">
        <v>2134</v>
      </c>
    </row>
    <row r="9248" spans="1:19" x14ac:dyDescent="0.2">
      <c r="A9248" s="7">
        <v>500630</v>
      </c>
      <c r="B9248" s="3">
        <v>91251</v>
      </c>
      <c r="C9248" s="3" t="s">
        <v>42</v>
      </c>
      <c r="D9248" s="2" t="s">
        <v>640</v>
      </c>
      <c r="E9248" s="3">
        <v>22</v>
      </c>
      <c r="F9248" s="17">
        <v>0</v>
      </c>
      <c r="G9248" s="17">
        <v>1</v>
      </c>
      <c r="H9248" s="17">
        <v>0</v>
      </c>
      <c r="I9248" s="7" t="s">
        <v>3</v>
      </c>
      <c r="J9248" s="7">
        <v>0</v>
      </c>
      <c r="K9248" s="4">
        <v>122</v>
      </c>
      <c r="L9248" s="5">
        <v>122.76519999999999</v>
      </c>
      <c r="M9248">
        <f>105300+17955.26</f>
        <v>123255.26</v>
      </c>
      <c r="N9248" s="33">
        <v>1</v>
      </c>
      <c r="O9248" s="50" t="e">
        <f>INDEX([1]Dados!$M$2:$N$26779,MATCH($P9248,[1]Dados!$N$2:$N$26779,),2)</f>
        <v>#N/A</v>
      </c>
      <c r="P9248">
        <v>182948</v>
      </c>
      <c r="Q9248" s="1">
        <v>37462</v>
      </c>
      <c r="R9248" s="1">
        <v>37485</v>
      </c>
      <c r="S9248" t="s">
        <v>2134</v>
      </c>
    </row>
    <row r="9249" spans="1:19" x14ac:dyDescent="0.2">
      <c r="A9249" s="7">
        <v>500630</v>
      </c>
      <c r="B9249" s="3">
        <v>91251</v>
      </c>
      <c r="C9249" s="3" t="s">
        <v>42</v>
      </c>
      <c r="D9249" s="2" t="s">
        <v>640</v>
      </c>
      <c r="E9249" s="3">
        <v>22</v>
      </c>
      <c r="F9249" s="17">
        <v>0</v>
      </c>
      <c r="G9249" s="17">
        <v>1</v>
      </c>
      <c r="H9249" s="17">
        <v>0</v>
      </c>
      <c r="I9249" s="7">
        <v>1.2</v>
      </c>
      <c r="J9249" s="7">
        <v>9</v>
      </c>
      <c r="K9249" s="4">
        <v>122</v>
      </c>
      <c r="L9249" s="5">
        <v>122.7654</v>
      </c>
      <c r="M9249">
        <v>123255.26</v>
      </c>
      <c r="N9249" s="33">
        <v>1</v>
      </c>
      <c r="O9249" s="50" t="e">
        <f>INDEX([1]Dados!$M$2:$N$26779,MATCH($P9249,[1]Dados!$N$2:$N$26779,),2)</f>
        <v>#N/A</v>
      </c>
      <c r="P9249">
        <v>182981</v>
      </c>
      <c r="Q9249" s="1">
        <v>37462</v>
      </c>
      <c r="R9249" s="1">
        <v>37485</v>
      </c>
      <c r="S9249" t="s">
        <v>1586</v>
      </c>
    </row>
    <row r="9250" spans="1:19" x14ac:dyDescent="0.2">
      <c r="A9250" s="7">
        <v>500630</v>
      </c>
      <c r="B9250" s="3">
        <v>91251</v>
      </c>
      <c r="C9250" s="3" t="s">
        <v>42</v>
      </c>
      <c r="D9250" s="2" t="s">
        <v>640</v>
      </c>
      <c r="E9250" s="3">
        <v>22</v>
      </c>
      <c r="F9250" s="17">
        <v>0</v>
      </c>
      <c r="G9250" s="17">
        <v>1</v>
      </c>
      <c r="H9250" s="17">
        <v>0</v>
      </c>
      <c r="I9250" s="7">
        <v>2.1</v>
      </c>
      <c r="J9250" s="7">
        <v>13</v>
      </c>
      <c r="K9250" s="4">
        <v>1203</v>
      </c>
      <c r="L9250" s="5">
        <v>1203.0829000000001</v>
      </c>
      <c r="M9250">
        <v>170446.26</v>
      </c>
      <c r="N9250" s="33">
        <v>1</v>
      </c>
      <c r="O9250" s="50" t="e">
        <f>INDEX([1]Dados!$M$2:$N$26779,MATCH($P9250,[1]Dados!$N$2:$N$26779,),2)</f>
        <v>#N/A</v>
      </c>
      <c r="P9250">
        <v>181710</v>
      </c>
      <c r="Q9250" s="1">
        <v>37462</v>
      </c>
      <c r="R9250" s="1">
        <v>37485</v>
      </c>
      <c r="S9250" t="s">
        <v>889</v>
      </c>
    </row>
    <row r="9251" spans="1:19" x14ac:dyDescent="0.2">
      <c r="A9251" s="7">
        <v>500630</v>
      </c>
      <c r="B9251" s="3">
        <v>91251</v>
      </c>
      <c r="C9251" s="3" t="s">
        <v>42</v>
      </c>
      <c r="D9251" s="2" t="s">
        <v>640</v>
      </c>
      <c r="E9251" s="3">
        <v>22</v>
      </c>
      <c r="F9251" s="17">
        <v>0</v>
      </c>
      <c r="G9251" s="17">
        <v>1</v>
      </c>
      <c r="H9251" s="17">
        <v>0</v>
      </c>
      <c r="I9251" s="7">
        <v>2.2000000000000002</v>
      </c>
      <c r="J9251" s="7">
        <v>30</v>
      </c>
      <c r="K9251" s="4">
        <v>1203</v>
      </c>
      <c r="L9251" s="5">
        <v>1203.0829000000001</v>
      </c>
      <c r="M9251">
        <v>170446.26</v>
      </c>
      <c r="N9251" s="33">
        <v>1</v>
      </c>
      <c r="O9251" s="50" t="e">
        <f>INDEX([1]Dados!$M$2:$N$26779,MATCH($P9251,[1]Dados!$N$2:$N$26779,),2)</f>
        <v>#N/A</v>
      </c>
      <c r="P9251">
        <v>181710</v>
      </c>
      <c r="Q9251" s="1">
        <v>37462</v>
      </c>
      <c r="R9251" s="1">
        <v>37485</v>
      </c>
      <c r="S9251" t="s">
        <v>889</v>
      </c>
    </row>
    <row r="9252" spans="1:19" x14ac:dyDescent="0.2">
      <c r="A9252" s="7">
        <v>500630</v>
      </c>
      <c r="B9252" s="3">
        <v>91251</v>
      </c>
      <c r="C9252" s="3" t="s">
        <v>42</v>
      </c>
      <c r="D9252" s="2" t="s">
        <v>640</v>
      </c>
      <c r="E9252" s="3">
        <v>22</v>
      </c>
      <c r="F9252" s="17">
        <v>0</v>
      </c>
      <c r="G9252" s="17">
        <v>1</v>
      </c>
      <c r="H9252" s="17">
        <v>0</v>
      </c>
      <c r="I9252" s="7">
        <v>2.2999999999999998</v>
      </c>
      <c r="J9252" s="7">
        <v>17</v>
      </c>
      <c r="K9252" s="4">
        <v>1203</v>
      </c>
      <c r="L9252" s="5">
        <v>1203.0829000000001</v>
      </c>
      <c r="M9252">
        <v>170446.26</v>
      </c>
      <c r="N9252" s="33">
        <v>1</v>
      </c>
      <c r="O9252" s="50" t="e">
        <f>INDEX([1]Dados!$M$2:$N$26779,MATCH($P9252,[1]Dados!$N$2:$N$26779,),2)</f>
        <v>#N/A</v>
      </c>
      <c r="P9252">
        <v>181710</v>
      </c>
      <c r="Q9252" s="1">
        <v>37462</v>
      </c>
      <c r="R9252" s="1">
        <v>37485</v>
      </c>
      <c r="S9252" t="s">
        <v>889</v>
      </c>
    </row>
    <row r="9253" spans="1:19" x14ac:dyDescent="0.2">
      <c r="A9253" s="7">
        <v>500630</v>
      </c>
      <c r="B9253" s="3">
        <v>91251</v>
      </c>
      <c r="C9253" s="3" t="s">
        <v>42</v>
      </c>
      <c r="D9253" s="2" t="s">
        <v>640</v>
      </c>
      <c r="E9253" s="3">
        <v>22</v>
      </c>
      <c r="F9253" s="17">
        <v>0</v>
      </c>
      <c r="G9253" s="17">
        <v>1</v>
      </c>
      <c r="H9253" s="17">
        <v>0</v>
      </c>
      <c r="I9253" s="7">
        <v>2.4</v>
      </c>
      <c r="J9253" s="7">
        <v>14</v>
      </c>
      <c r="K9253" s="4">
        <v>1203</v>
      </c>
      <c r="L9253" s="5">
        <v>1203.0829000000001</v>
      </c>
      <c r="M9253">
        <v>170446.26</v>
      </c>
      <c r="N9253" s="33">
        <v>1</v>
      </c>
      <c r="O9253" s="50" t="e">
        <f>INDEX([1]Dados!$M$2:$N$26779,MATCH($P9253,[1]Dados!$N$2:$N$26779,),2)</f>
        <v>#N/A</v>
      </c>
      <c r="P9253">
        <v>181710</v>
      </c>
      <c r="Q9253" s="1">
        <v>37462</v>
      </c>
      <c r="R9253" s="1">
        <v>37485</v>
      </c>
      <c r="S9253" t="s">
        <v>889</v>
      </c>
    </row>
    <row r="9254" spans="1:19" x14ac:dyDescent="0.2">
      <c r="A9254" s="7">
        <v>500630</v>
      </c>
      <c r="B9254" s="3">
        <v>91251</v>
      </c>
      <c r="C9254" s="3" t="s">
        <v>42</v>
      </c>
      <c r="D9254" s="2" t="s">
        <v>640</v>
      </c>
      <c r="E9254" s="3">
        <v>22</v>
      </c>
      <c r="F9254" s="17">
        <v>0</v>
      </c>
      <c r="G9254" s="17">
        <v>1</v>
      </c>
      <c r="H9254" s="17">
        <v>0</v>
      </c>
      <c r="I9254" s="7">
        <v>2.5</v>
      </c>
      <c r="J9254" s="7">
        <v>7</v>
      </c>
      <c r="K9254" s="4">
        <v>1203</v>
      </c>
      <c r="L9254" s="5">
        <v>1203.0829000000001</v>
      </c>
      <c r="M9254">
        <v>170446.26</v>
      </c>
      <c r="N9254" s="33">
        <v>1</v>
      </c>
      <c r="O9254" s="50" t="e">
        <f>INDEX([1]Dados!$M$2:$N$26779,MATCH($P9254,[1]Dados!$N$2:$N$26779,),2)</f>
        <v>#N/A</v>
      </c>
      <c r="P9254">
        <v>181710</v>
      </c>
      <c r="Q9254" s="1">
        <v>37462</v>
      </c>
      <c r="R9254" s="1">
        <v>37485</v>
      </c>
      <c r="S9254" t="s">
        <v>889</v>
      </c>
    </row>
    <row r="9255" spans="1:19" x14ac:dyDescent="0.2">
      <c r="A9255" s="7">
        <v>500630</v>
      </c>
      <c r="B9255" s="3">
        <v>91251</v>
      </c>
      <c r="C9255" s="3" t="s">
        <v>42</v>
      </c>
      <c r="D9255" s="2" t="s">
        <v>640</v>
      </c>
      <c r="E9255" s="3">
        <v>22</v>
      </c>
      <c r="F9255" s="17">
        <v>0</v>
      </c>
      <c r="G9255" s="17">
        <v>1</v>
      </c>
      <c r="H9255" s="17">
        <v>0</v>
      </c>
      <c r="I9255" s="7">
        <v>3.1</v>
      </c>
      <c r="J9255" s="7">
        <v>25</v>
      </c>
      <c r="K9255" s="4">
        <v>1214</v>
      </c>
      <c r="L9255" s="5">
        <v>1214.0587</v>
      </c>
      <c r="M9255">
        <v>337194</v>
      </c>
      <c r="N9255" s="33">
        <v>1</v>
      </c>
      <c r="O9255" s="50" t="e">
        <f>INDEX([1]Dados!$M$2:$N$26779,MATCH($P9255,[1]Dados!$N$2:$N$26779,),2)</f>
        <v>#N/A</v>
      </c>
      <c r="P9255">
        <v>181650</v>
      </c>
      <c r="Q9255" s="1">
        <v>37462</v>
      </c>
      <c r="R9255" s="1">
        <v>37485</v>
      </c>
      <c r="S9255" t="s">
        <v>914</v>
      </c>
    </row>
    <row r="9256" spans="1:19" x14ac:dyDescent="0.2">
      <c r="A9256" s="7">
        <v>500630</v>
      </c>
      <c r="B9256" s="3">
        <v>91251</v>
      </c>
      <c r="C9256" s="3" t="s">
        <v>42</v>
      </c>
      <c r="D9256" s="2" t="s">
        <v>640</v>
      </c>
      <c r="E9256" s="3">
        <v>22</v>
      </c>
      <c r="F9256" s="17">
        <v>0</v>
      </c>
      <c r="G9256" s="17">
        <v>1</v>
      </c>
      <c r="H9256" s="17">
        <v>0</v>
      </c>
      <c r="I9256" s="7">
        <v>3.2</v>
      </c>
      <c r="J9256" s="7">
        <v>24</v>
      </c>
      <c r="K9256" s="4">
        <v>1214</v>
      </c>
      <c r="L9256" s="5">
        <v>1214.0589</v>
      </c>
      <c r="M9256">
        <v>734400</v>
      </c>
      <c r="N9256" s="33">
        <v>1</v>
      </c>
      <c r="O9256" s="50" t="e">
        <f>INDEX([1]Dados!$M$2:$N$26779,MATCH($P9256,[1]Dados!$N$2:$N$26779,),2)</f>
        <v>#N/A</v>
      </c>
      <c r="P9256">
        <v>182679</v>
      </c>
      <c r="Q9256" s="1">
        <v>37462</v>
      </c>
      <c r="R9256" s="1">
        <v>37485</v>
      </c>
      <c r="S9256" t="s">
        <v>1479</v>
      </c>
    </row>
    <row r="9257" spans="1:19" x14ac:dyDescent="0.2">
      <c r="A9257" s="7">
        <v>500630</v>
      </c>
      <c r="B9257" s="3">
        <v>91251</v>
      </c>
      <c r="C9257" s="3" t="s">
        <v>42</v>
      </c>
      <c r="D9257" s="2" t="s">
        <v>640</v>
      </c>
      <c r="E9257" s="3">
        <v>22</v>
      </c>
      <c r="F9257" s="17">
        <v>0</v>
      </c>
      <c r="G9257" s="17">
        <v>1</v>
      </c>
      <c r="H9257" s="17">
        <v>0</v>
      </c>
      <c r="I9257" s="7">
        <v>3.3</v>
      </c>
      <c r="J9257" s="7">
        <v>28</v>
      </c>
      <c r="K9257" s="4">
        <v>1214</v>
      </c>
      <c r="L9257" s="5">
        <v>1214.0589</v>
      </c>
      <c r="M9257">
        <v>734400</v>
      </c>
      <c r="N9257" s="33">
        <v>1</v>
      </c>
      <c r="O9257" s="50" t="e">
        <f>INDEX([1]Dados!$M$2:$N$26779,MATCH($P9257,[1]Dados!$N$2:$N$26779,),2)</f>
        <v>#N/A</v>
      </c>
      <c r="P9257">
        <v>182679</v>
      </c>
      <c r="Q9257" s="1">
        <v>37462</v>
      </c>
      <c r="R9257" s="1">
        <v>37485</v>
      </c>
      <c r="S9257" t="s">
        <v>1479</v>
      </c>
    </row>
    <row r="9258" spans="1:19" x14ac:dyDescent="0.2">
      <c r="A9258" s="7">
        <v>500630</v>
      </c>
      <c r="B9258" s="3">
        <v>91251</v>
      </c>
      <c r="C9258" s="3" t="s">
        <v>42</v>
      </c>
      <c r="D9258" s="2" t="s">
        <v>640</v>
      </c>
      <c r="E9258" s="3">
        <v>22</v>
      </c>
      <c r="F9258" s="17">
        <v>0</v>
      </c>
      <c r="G9258" s="17">
        <v>1</v>
      </c>
      <c r="H9258" s="17">
        <v>0</v>
      </c>
      <c r="I9258" s="7" t="s">
        <v>3</v>
      </c>
      <c r="J9258" s="7">
        <v>98</v>
      </c>
      <c r="K9258" s="4">
        <v>1214</v>
      </c>
      <c r="L9258" s="5">
        <v>1214.8580999999999</v>
      </c>
      <c r="M9258">
        <v>206237.48</v>
      </c>
      <c r="N9258" s="33">
        <v>1</v>
      </c>
      <c r="O9258" s="50" t="e">
        <f>INDEX([1]Dados!$M$2:$N$26779,MATCH($P9258,[1]Dados!$N$2:$N$26779,),2)</f>
        <v>#N/A</v>
      </c>
      <c r="P9258">
        <v>181939</v>
      </c>
      <c r="Q9258" s="1">
        <v>37462</v>
      </c>
      <c r="R9258" s="1">
        <v>37485</v>
      </c>
      <c r="S9258" t="s">
        <v>2134</v>
      </c>
    </row>
    <row r="9259" spans="1:19" x14ac:dyDescent="0.2">
      <c r="A9259" s="7">
        <v>500630</v>
      </c>
      <c r="B9259" s="3">
        <v>91251</v>
      </c>
      <c r="C9259" s="3" t="s">
        <v>42</v>
      </c>
      <c r="D9259" s="2" t="s">
        <v>640</v>
      </c>
      <c r="E9259" s="3">
        <v>22</v>
      </c>
      <c r="F9259" s="17">
        <v>0</v>
      </c>
      <c r="G9259" s="17">
        <v>1</v>
      </c>
      <c r="H9259" s="17">
        <v>0</v>
      </c>
      <c r="I9259" s="7">
        <v>4.0999999999999996</v>
      </c>
      <c r="J9259" s="7">
        <v>30</v>
      </c>
      <c r="K9259" s="4">
        <v>1293</v>
      </c>
      <c r="L9259" s="5">
        <v>1293.0592999999999</v>
      </c>
      <c r="M9259">
        <v>162741.45000000001</v>
      </c>
      <c r="N9259" s="33">
        <v>1</v>
      </c>
      <c r="O9259" s="50" t="e">
        <f>INDEX([1]Dados!$M$2:$N$26779,MATCH($P9259,[1]Dados!$N$2:$N$26779,),2)</f>
        <v>#N/A</v>
      </c>
      <c r="P9259">
        <v>181758</v>
      </c>
      <c r="Q9259" s="1">
        <v>37462</v>
      </c>
      <c r="R9259" s="1">
        <v>37485</v>
      </c>
      <c r="S9259" t="s">
        <v>918</v>
      </c>
    </row>
    <row r="9260" spans="1:19" x14ac:dyDescent="0.2">
      <c r="A9260" s="7">
        <v>500630</v>
      </c>
      <c r="B9260" s="3">
        <v>91251</v>
      </c>
      <c r="C9260" s="3" t="s">
        <v>42</v>
      </c>
      <c r="D9260" s="2" t="s">
        <v>640</v>
      </c>
      <c r="E9260" s="3">
        <v>22</v>
      </c>
      <c r="F9260" s="17">
        <v>0</v>
      </c>
      <c r="G9260" s="17">
        <v>1</v>
      </c>
      <c r="H9260" s="17">
        <v>0</v>
      </c>
      <c r="I9260" s="7">
        <v>4.2</v>
      </c>
      <c r="J9260" s="7">
        <v>22</v>
      </c>
      <c r="K9260" s="4">
        <v>1293</v>
      </c>
      <c r="L9260" s="5">
        <v>1293.0592999999999</v>
      </c>
      <c r="M9260">
        <v>162741.45000000001</v>
      </c>
      <c r="N9260" s="33">
        <v>1</v>
      </c>
      <c r="O9260" s="50" t="e">
        <f>INDEX([1]Dados!$M$2:$N$26779,MATCH($P9260,[1]Dados!$N$2:$N$26779,),2)</f>
        <v>#N/A</v>
      </c>
      <c r="P9260">
        <v>181758</v>
      </c>
      <c r="Q9260" s="1">
        <v>37462</v>
      </c>
      <c r="R9260" s="1">
        <v>37485</v>
      </c>
      <c r="S9260" t="s">
        <v>918</v>
      </c>
    </row>
    <row r="9261" spans="1:19" x14ac:dyDescent="0.2">
      <c r="A9261" s="7">
        <v>500630</v>
      </c>
      <c r="B9261" s="3">
        <v>91251</v>
      </c>
      <c r="C9261" s="3" t="s">
        <v>42</v>
      </c>
      <c r="D9261" s="2" t="s">
        <v>640</v>
      </c>
      <c r="E9261" s="3">
        <v>22</v>
      </c>
      <c r="F9261" s="17">
        <v>0</v>
      </c>
      <c r="G9261" s="17">
        <v>1</v>
      </c>
      <c r="H9261" s="17">
        <v>0</v>
      </c>
      <c r="I9261" s="7">
        <v>4.3</v>
      </c>
      <c r="J9261" s="7">
        <v>21</v>
      </c>
      <c r="K9261" s="4">
        <v>1293</v>
      </c>
      <c r="L9261" s="5">
        <v>1293.0592999999999</v>
      </c>
      <c r="M9261">
        <v>162741.45000000001</v>
      </c>
      <c r="N9261" s="33">
        <v>1</v>
      </c>
      <c r="O9261" s="50" t="e">
        <f>INDEX([1]Dados!$M$2:$N$26779,MATCH($P9261,[1]Dados!$N$2:$N$26779,),2)</f>
        <v>#N/A</v>
      </c>
      <c r="P9261">
        <v>181758</v>
      </c>
      <c r="Q9261" s="1">
        <v>37462</v>
      </c>
      <c r="R9261" s="1">
        <v>37485</v>
      </c>
      <c r="S9261" t="s">
        <v>918</v>
      </c>
    </row>
    <row r="9262" spans="1:19" x14ac:dyDescent="0.2">
      <c r="A9262" s="7">
        <v>500630</v>
      </c>
      <c r="B9262" s="3">
        <v>91251</v>
      </c>
      <c r="C9262" s="3" t="s">
        <v>42</v>
      </c>
      <c r="D9262" s="2" t="s">
        <v>640</v>
      </c>
      <c r="E9262" s="3">
        <v>22</v>
      </c>
      <c r="F9262" s="17">
        <v>0</v>
      </c>
      <c r="G9262" s="17">
        <v>1</v>
      </c>
      <c r="H9262" s="17">
        <v>0</v>
      </c>
      <c r="I9262" s="7">
        <v>4.4000000000000004</v>
      </c>
      <c r="J9262" s="7">
        <v>7</v>
      </c>
      <c r="K9262" s="4">
        <v>1293</v>
      </c>
      <c r="L9262" s="5">
        <v>1293.0592999999999</v>
      </c>
      <c r="M9262">
        <v>162741.45000000001</v>
      </c>
      <c r="N9262" s="33">
        <v>1</v>
      </c>
      <c r="O9262" s="50" t="e">
        <f>INDEX([1]Dados!$M$2:$N$26779,MATCH($P9262,[1]Dados!$N$2:$N$26779,),2)</f>
        <v>#N/A</v>
      </c>
      <c r="P9262">
        <v>181758</v>
      </c>
      <c r="Q9262" s="1">
        <v>37462</v>
      </c>
      <c r="R9262" s="1">
        <v>37485</v>
      </c>
      <c r="S9262" t="s">
        <v>918</v>
      </c>
    </row>
    <row r="9263" spans="1:19" x14ac:dyDescent="0.2">
      <c r="A9263" s="7">
        <v>510269</v>
      </c>
      <c r="B9263" s="3">
        <v>90085</v>
      </c>
      <c r="C9263" s="3" t="s">
        <v>38</v>
      </c>
      <c r="D9263" s="2" t="s">
        <v>331</v>
      </c>
      <c r="E9263" s="3">
        <v>22</v>
      </c>
      <c r="F9263" s="17">
        <v>0</v>
      </c>
      <c r="G9263" s="17">
        <v>1</v>
      </c>
      <c r="H9263" s="17">
        <v>0</v>
      </c>
      <c r="I9263" s="7">
        <v>1.5</v>
      </c>
      <c r="J9263" s="7">
        <v>19</v>
      </c>
      <c r="K9263" s="4">
        <v>122</v>
      </c>
      <c r="L9263" s="5">
        <v>122.3861</v>
      </c>
      <c r="M9263">
        <v>149746.66</v>
      </c>
      <c r="N9263" s="3">
        <v>1</v>
      </c>
      <c r="O9263" s="50" t="e">
        <f>INDEX([1]Dados!$M$2:$N$26779,MATCH($P9263,[1]Dados!$N$2:$N$26779,),2)</f>
        <v>#N/A</v>
      </c>
      <c r="P9263">
        <v>182957</v>
      </c>
      <c r="Q9263" s="1">
        <v>36662</v>
      </c>
      <c r="R9263" s="1">
        <v>36666</v>
      </c>
      <c r="S9263" t="s">
        <v>1429</v>
      </c>
    </row>
    <row r="9264" spans="1:19" x14ac:dyDescent="0.2">
      <c r="A9264" s="7">
        <v>510269</v>
      </c>
      <c r="B9264" s="3">
        <v>90085</v>
      </c>
      <c r="C9264" s="3" t="s">
        <v>38</v>
      </c>
      <c r="D9264" s="2" t="s">
        <v>331</v>
      </c>
      <c r="E9264" s="3">
        <v>22</v>
      </c>
      <c r="F9264" s="17">
        <v>0</v>
      </c>
      <c r="G9264" s="17">
        <v>1</v>
      </c>
      <c r="H9264" s="17">
        <v>0</v>
      </c>
      <c r="I9264" s="7">
        <v>1.4</v>
      </c>
      <c r="J9264" s="7">
        <v>13</v>
      </c>
      <c r="K9264" s="4">
        <v>122</v>
      </c>
      <c r="L9264" s="5">
        <v>122.3861</v>
      </c>
      <c r="M9264">
        <v>149746.66</v>
      </c>
      <c r="N9264" s="3">
        <v>1</v>
      </c>
      <c r="O9264" s="50" t="e">
        <f>INDEX([1]Dados!$M$2:$N$26779,MATCH($P9264,[1]Dados!$N$2:$N$26779,),2)</f>
        <v>#N/A</v>
      </c>
      <c r="P9264">
        <v>182957</v>
      </c>
      <c r="Q9264" s="1">
        <v>36662</v>
      </c>
      <c r="R9264" s="1">
        <v>36666</v>
      </c>
      <c r="S9264" t="s">
        <v>1429</v>
      </c>
    </row>
    <row r="9265" spans="1:19" x14ac:dyDescent="0.2">
      <c r="A9265" s="7">
        <v>510269</v>
      </c>
      <c r="B9265" s="3">
        <v>90085</v>
      </c>
      <c r="C9265" s="3" t="s">
        <v>38</v>
      </c>
      <c r="D9265" s="2" t="s">
        <v>331</v>
      </c>
      <c r="E9265" s="3">
        <v>22</v>
      </c>
      <c r="F9265" s="17">
        <v>0</v>
      </c>
      <c r="G9265" s="17">
        <v>1</v>
      </c>
      <c r="H9265" s="17">
        <v>0</v>
      </c>
      <c r="I9265" s="7">
        <v>1.2</v>
      </c>
      <c r="J9265" s="7">
        <v>8</v>
      </c>
      <c r="K9265" s="4">
        <v>122</v>
      </c>
      <c r="L9265" s="5">
        <v>122.3861</v>
      </c>
      <c r="M9265">
        <v>149746.66</v>
      </c>
      <c r="N9265" s="3">
        <v>1</v>
      </c>
      <c r="O9265" s="50" t="e">
        <f>INDEX([1]Dados!$M$2:$N$26779,MATCH($P9265,[1]Dados!$N$2:$N$26779,),2)</f>
        <v>#N/A</v>
      </c>
      <c r="P9265">
        <v>182957</v>
      </c>
      <c r="Q9265" s="1">
        <v>36662</v>
      </c>
      <c r="R9265" s="1">
        <v>36666</v>
      </c>
      <c r="S9265" t="s">
        <v>1429</v>
      </c>
    </row>
    <row r="9266" spans="1:19" x14ac:dyDescent="0.2">
      <c r="A9266" s="7">
        <v>510269</v>
      </c>
      <c r="B9266" s="3">
        <v>90085</v>
      </c>
      <c r="C9266" s="3" t="s">
        <v>38</v>
      </c>
      <c r="D9266" s="2" t="s">
        <v>331</v>
      </c>
      <c r="E9266" s="3">
        <v>22</v>
      </c>
      <c r="F9266" s="17">
        <v>0</v>
      </c>
      <c r="G9266" s="17">
        <v>1</v>
      </c>
      <c r="H9266" s="17">
        <v>0</v>
      </c>
      <c r="I9266" s="7">
        <v>1.6</v>
      </c>
      <c r="J9266" s="7">
        <v>10</v>
      </c>
      <c r="K9266" s="4">
        <v>122</v>
      </c>
      <c r="L9266" s="5">
        <v>122.3861</v>
      </c>
      <c r="M9266">
        <v>303164.86</v>
      </c>
      <c r="N9266" s="3">
        <v>1</v>
      </c>
      <c r="O9266" s="50" t="e">
        <f>INDEX([1]Dados!$M$2:$N$26779,MATCH($P9266,[1]Dados!$N$2:$N$26779,),2)</f>
        <v>#N/A</v>
      </c>
      <c r="P9266">
        <v>182955</v>
      </c>
      <c r="Q9266" s="1">
        <v>36662</v>
      </c>
      <c r="R9266" s="1">
        <v>36666</v>
      </c>
      <c r="S9266" t="s">
        <v>1068</v>
      </c>
    </row>
    <row r="9267" spans="1:19" x14ac:dyDescent="0.2">
      <c r="A9267" s="7">
        <v>510269</v>
      </c>
      <c r="B9267" s="3">
        <v>90085</v>
      </c>
      <c r="C9267" s="3" t="s">
        <v>38</v>
      </c>
      <c r="D9267" s="2" t="s">
        <v>331</v>
      </c>
      <c r="E9267" s="3">
        <v>22</v>
      </c>
      <c r="F9267" s="17">
        <v>0</v>
      </c>
      <c r="G9267" s="17">
        <v>1</v>
      </c>
      <c r="H9267" s="17">
        <v>0</v>
      </c>
      <c r="I9267" s="7">
        <v>1.3</v>
      </c>
      <c r="J9267" s="7">
        <v>18</v>
      </c>
      <c r="K9267" s="4">
        <v>122</v>
      </c>
      <c r="L9267" s="5">
        <v>122.3861</v>
      </c>
      <c r="M9267">
        <v>149746.66</v>
      </c>
      <c r="N9267" s="3">
        <v>1</v>
      </c>
      <c r="O9267" s="50" t="e">
        <f>INDEX([1]Dados!$M$2:$N$26779,MATCH($P9267,[1]Dados!$N$2:$N$26779,),2)</f>
        <v>#N/A</v>
      </c>
      <c r="P9267">
        <v>182957</v>
      </c>
      <c r="Q9267" s="1">
        <v>36662</v>
      </c>
      <c r="R9267" s="1">
        <v>36666</v>
      </c>
      <c r="S9267" t="s">
        <v>1429</v>
      </c>
    </row>
    <row r="9268" spans="1:19" x14ac:dyDescent="0.2">
      <c r="A9268" s="7">
        <v>510269</v>
      </c>
      <c r="B9268" s="3">
        <v>90085</v>
      </c>
      <c r="C9268" s="3" t="s">
        <v>38</v>
      </c>
      <c r="D9268" s="2" t="s">
        <v>331</v>
      </c>
      <c r="E9268" s="3">
        <v>22</v>
      </c>
      <c r="F9268" s="17">
        <v>0</v>
      </c>
      <c r="G9268" s="17">
        <v>1</v>
      </c>
      <c r="H9268" s="17">
        <v>0</v>
      </c>
      <c r="I9268" s="7">
        <v>1.7</v>
      </c>
      <c r="J9268" s="7">
        <v>28</v>
      </c>
      <c r="K9268" s="4">
        <v>122</v>
      </c>
      <c r="L9268" s="5">
        <v>122.3861</v>
      </c>
      <c r="M9268">
        <v>303164.86</v>
      </c>
      <c r="N9268" s="3">
        <v>1</v>
      </c>
      <c r="O9268" s="50" t="e">
        <f>INDEX([1]Dados!$M$2:$N$26779,MATCH($P9268,[1]Dados!$N$2:$N$26779,),2)</f>
        <v>#N/A</v>
      </c>
      <c r="P9268">
        <v>182955</v>
      </c>
      <c r="Q9268" s="1">
        <v>36662</v>
      </c>
      <c r="R9268" s="1">
        <v>36666</v>
      </c>
      <c r="S9268" t="s">
        <v>1068</v>
      </c>
    </row>
    <row r="9269" spans="1:19" x14ac:dyDescent="0.2">
      <c r="A9269" s="7">
        <v>510269</v>
      </c>
      <c r="B9269" s="3">
        <v>90085</v>
      </c>
      <c r="C9269" s="3" t="s">
        <v>38</v>
      </c>
      <c r="D9269" s="2" t="s">
        <v>331</v>
      </c>
      <c r="E9269" s="3">
        <v>22</v>
      </c>
      <c r="F9269" s="17">
        <v>0</v>
      </c>
      <c r="G9269" s="17">
        <v>1</v>
      </c>
      <c r="H9269" s="17">
        <v>0</v>
      </c>
      <c r="I9269" s="7">
        <v>1.8</v>
      </c>
      <c r="J9269" s="7">
        <v>13</v>
      </c>
      <c r="K9269" s="4">
        <v>122</v>
      </c>
      <c r="L9269" s="5">
        <v>122.3861</v>
      </c>
      <c r="M9269">
        <v>303164.86</v>
      </c>
      <c r="N9269" s="3">
        <v>1</v>
      </c>
      <c r="O9269" s="50" t="e">
        <f>INDEX([1]Dados!$M$2:$N$26779,MATCH($P9269,[1]Dados!$N$2:$N$26779,),2)</f>
        <v>#N/A</v>
      </c>
      <c r="P9269">
        <v>182955</v>
      </c>
      <c r="Q9269" s="1">
        <v>36662</v>
      </c>
      <c r="R9269" s="1">
        <v>36666</v>
      </c>
      <c r="S9269" t="s">
        <v>1068</v>
      </c>
    </row>
    <row r="9270" spans="1:19" x14ac:dyDescent="0.2">
      <c r="A9270" s="7">
        <v>510269</v>
      </c>
      <c r="B9270" s="3">
        <v>90085</v>
      </c>
      <c r="C9270" s="3" t="s">
        <v>38</v>
      </c>
      <c r="D9270" s="2" t="s">
        <v>331</v>
      </c>
      <c r="E9270" s="3">
        <v>22</v>
      </c>
      <c r="F9270" s="17">
        <v>0</v>
      </c>
      <c r="G9270" s="17">
        <v>1</v>
      </c>
      <c r="H9270" s="17">
        <v>0</v>
      </c>
      <c r="I9270" s="7">
        <v>1.9</v>
      </c>
      <c r="J9270" s="7">
        <v>19</v>
      </c>
      <c r="K9270" s="4">
        <v>122</v>
      </c>
      <c r="L9270" s="5">
        <v>122.3861</v>
      </c>
      <c r="M9270">
        <v>303164.86</v>
      </c>
      <c r="N9270" s="3">
        <v>1</v>
      </c>
      <c r="O9270" s="50" t="e">
        <f>INDEX([1]Dados!$M$2:$N$26779,MATCH($P9270,[1]Dados!$N$2:$N$26779,),2)</f>
        <v>#N/A</v>
      </c>
      <c r="P9270">
        <v>182955</v>
      </c>
      <c r="Q9270" s="1">
        <v>36662</v>
      </c>
      <c r="R9270" s="1">
        <v>36666</v>
      </c>
      <c r="S9270" t="s">
        <v>1068</v>
      </c>
    </row>
    <row r="9271" spans="1:19" x14ac:dyDescent="0.2">
      <c r="A9271" s="7">
        <v>510269</v>
      </c>
      <c r="B9271" s="3">
        <v>90085</v>
      </c>
      <c r="C9271" s="3" t="s">
        <v>38</v>
      </c>
      <c r="D9271" s="2" t="s">
        <v>331</v>
      </c>
      <c r="E9271" s="3">
        <v>22</v>
      </c>
      <c r="F9271" s="17">
        <v>0</v>
      </c>
      <c r="G9271" s="17">
        <v>1</v>
      </c>
      <c r="H9271" s="17">
        <v>0</v>
      </c>
      <c r="I9271" s="7">
        <v>1.1000000000000001</v>
      </c>
      <c r="J9271" s="7">
        <v>10</v>
      </c>
      <c r="K9271" s="4">
        <v>122</v>
      </c>
      <c r="L9271" s="5">
        <v>122.3861</v>
      </c>
      <c r="M9271">
        <v>149746.66</v>
      </c>
      <c r="N9271" s="3">
        <v>1</v>
      </c>
      <c r="O9271" s="50" t="e">
        <f>INDEX([1]Dados!$M$2:$N$26779,MATCH($P9271,[1]Dados!$N$2:$N$26779,),2)</f>
        <v>#N/A</v>
      </c>
      <c r="P9271">
        <v>182957</v>
      </c>
      <c r="Q9271" s="1">
        <v>36662</v>
      </c>
      <c r="R9271" s="1">
        <v>36666</v>
      </c>
      <c r="S9271" t="s">
        <v>1429</v>
      </c>
    </row>
    <row r="9272" spans="1:19" x14ac:dyDescent="0.2">
      <c r="A9272" s="7">
        <v>510269</v>
      </c>
      <c r="B9272" s="3">
        <v>90085</v>
      </c>
      <c r="C9272" s="3" t="s">
        <v>38</v>
      </c>
      <c r="D9272" s="2" t="s">
        <v>331</v>
      </c>
      <c r="E9272" s="3">
        <v>22</v>
      </c>
      <c r="F9272" s="17">
        <v>0</v>
      </c>
      <c r="G9272" s="17">
        <v>1</v>
      </c>
      <c r="H9272" s="17">
        <v>0</v>
      </c>
      <c r="I9272" s="7" t="s">
        <v>3</v>
      </c>
      <c r="J9272" s="7">
        <v>0</v>
      </c>
      <c r="K9272" s="4">
        <v>122</v>
      </c>
      <c r="L9272" s="5">
        <v>122.7654</v>
      </c>
      <c r="M9272">
        <v>330000</v>
      </c>
      <c r="N9272" s="3">
        <v>1</v>
      </c>
      <c r="O9272" s="50" t="e">
        <f>INDEX([1]Dados!$M$2:$N$26779,MATCH($P9272,[1]Dados!$N$2:$N$26779,),2)</f>
        <v>#N/A</v>
      </c>
      <c r="P9272">
        <v>182984</v>
      </c>
      <c r="Q9272" s="1">
        <v>36662</v>
      </c>
      <c r="R9272" s="1">
        <v>36666</v>
      </c>
      <c r="S9272" t="s">
        <v>2134</v>
      </c>
    </row>
    <row r="9273" spans="1:19" x14ac:dyDescent="0.2">
      <c r="A9273" s="7">
        <v>510269</v>
      </c>
      <c r="B9273" s="3">
        <v>90085</v>
      </c>
      <c r="C9273" s="3" t="s">
        <v>38</v>
      </c>
      <c r="D9273" s="2" t="s">
        <v>331</v>
      </c>
      <c r="E9273" s="3">
        <v>22</v>
      </c>
      <c r="F9273" s="17">
        <v>0</v>
      </c>
      <c r="G9273" s="17">
        <v>1</v>
      </c>
      <c r="H9273" s="17">
        <v>0</v>
      </c>
      <c r="I9273" s="7">
        <v>2.1</v>
      </c>
      <c r="J9273" s="7">
        <v>15</v>
      </c>
      <c r="K9273" s="4">
        <v>1203</v>
      </c>
      <c r="L9273" s="5">
        <v>1203.0829000000001</v>
      </c>
      <c r="M9273">
        <v>156254.82</v>
      </c>
      <c r="N9273" s="33">
        <v>1</v>
      </c>
      <c r="O9273" s="50" t="e">
        <f>INDEX([1]Dados!$M$2:$N$26779,MATCH($P9273,[1]Dados!$N$2:$N$26779,),2)</f>
        <v>#N/A</v>
      </c>
      <c r="P9273">
        <v>181711</v>
      </c>
      <c r="Q9273" s="1">
        <v>36662</v>
      </c>
      <c r="R9273" s="1">
        <v>36666</v>
      </c>
      <c r="S9273" t="s">
        <v>889</v>
      </c>
    </row>
    <row r="9274" spans="1:19" x14ac:dyDescent="0.2">
      <c r="A9274" s="7">
        <v>510269</v>
      </c>
      <c r="B9274" s="3">
        <v>90085</v>
      </c>
      <c r="C9274" s="3" t="s">
        <v>38</v>
      </c>
      <c r="D9274" s="2" t="s">
        <v>331</v>
      </c>
      <c r="E9274" s="3">
        <v>22</v>
      </c>
      <c r="F9274" s="17">
        <v>0</v>
      </c>
      <c r="G9274" s="17">
        <v>1</v>
      </c>
      <c r="H9274" s="17">
        <v>0</v>
      </c>
      <c r="I9274" s="7">
        <v>3.6</v>
      </c>
      <c r="J9274" s="7">
        <v>7</v>
      </c>
      <c r="K9274" s="4">
        <v>1214</v>
      </c>
      <c r="L9274" s="5">
        <v>1214.8580999999999</v>
      </c>
      <c r="M9274">
        <v>80000</v>
      </c>
      <c r="N9274" s="3">
        <v>1</v>
      </c>
      <c r="O9274" s="50" t="e">
        <f>INDEX([1]Dados!$M$2:$N$26779,MATCH($P9274,[1]Dados!$N$2:$N$26779,),2)</f>
        <v>#N/A</v>
      </c>
      <c r="P9274">
        <v>181946</v>
      </c>
      <c r="Q9274" s="1">
        <v>36662</v>
      </c>
      <c r="R9274" s="1">
        <v>36666</v>
      </c>
      <c r="S9274" t="s">
        <v>960</v>
      </c>
    </row>
    <row r="9275" spans="1:19" x14ac:dyDescent="0.2">
      <c r="A9275" s="7">
        <v>510269</v>
      </c>
      <c r="B9275" s="3">
        <v>90085</v>
      </c>
      <c r="C9275" s="3" t="s">
        <v>38</v>
      </c>
      <c r="D9275" s="2" t="s">
        <v>331</v>
      </c>
      <c r="E9275" s="3">
        <v>22</v>
      </c>
      <c r="F9275" s="17">
        <v>0</v>
      </c>
      <c r="G9275" s="17">
        <v>1</v>
      </c>
      <c r="H9275" s="17">
        <v>0</v>
      </c>
      <c r="I9275" s="7">
        <v>3.7</v>
      </c>
      <c r="J9275" s="7">
        <v>12</v>
      </c>
      <c r="K9275" s="4">
        <v>1214</v>
      </c>
      <c r="L9275" s="5">
        <v>1214.8580999999999</v>
      </c>
      <c r="M9275">
        <v>80000</v>
      </c>
      <c r="N9275" s="3">
        <v>1</v>
      </c>
      <c r="O9275" s="50" t="e">
        <f>INDEX([1]Dados!$M$2:$N$26779,MATCH($P9275,[1]Dados!$N$2:$N$26779,),2)</f>
        <v>#N/A</v>
      </c>
      <c r="P9275">
        <v>181946</v>
      </c>
      <c r="Q9275" s="1">
        <v>36662</v>
      </c>
      <c r="R9275" s="1">
        <v>36666</v>
      </c>
      <c r="S9275" t="s">
        <v>960</v>
      </c>
    </row>
    <row r="9276" spans="1:19" x14ac:dyDescent="0.2">
      <c r="A9276" s="7">
        <v>510269</v>
      </c>
      <c r="B9276" s="3">
        <v>90085</v>
      </c>
      <c r="C9276" s="3" t="s">
        <v>38</v>
      </c>
      <c r="D9276" s="2" t="s">
        <v>331</v>
      </c>
      <c r="E9276" s="3">
        <v>22</v>
      </c>
      <c r="F9276" s="17">
        <v>0</v>
      </c>
      <c r="G9276" s="17">
        <v>1</v>
      </c>
      <c r="H9276" s="17">
        <v>0</v>
      </c>
      <c r="I9276" s="7">
        <v>3.1</v>
      </c>
      <c r="J9276" s="7">
        <v>13</v>
      </c>
      <c r="K9276" s="4">
        <v>1214</v>
      </c>
      <c r="L9276" s="5">
        <v>1214.0587</v>
      </c>
      <c r="M9276">
        <v>125895.24</v>
      </c>
      <c r="N9276" s="3">
        <v>1</v>
      </c>
      <c r="O9276" s="50" t="e">
        <f>INDEX([1]Dados!$M$2:$N$26779,MATCH($P9276,[1]Dados!$N$2:$N$26779,),2)</f>
        <v>#N/A</v>
      </c>
      <c r="P9276">
        <v>181651</v>
      </c>
      <c r="Q9276" s="1">
        <v>36662</v>
      </c>
      <c r="R9276" s="1">
        <v>36666</v>
      </c>
      <c r="S9276" t="s">
        <v>914</v>
      </c>
    </row>
    <row r="9277" spans="1:19" x14ac:dyDescent="0.2">
      <c r="A9277" s="7">
        <v>510269</v>
      </c>
      <c r="B9277" s="3">
        <v>90085</v>
      </c>
      <c r="C9277" s="3" t="s">
        <v>38</v>
      </c>
      <c r="D9277" s="2" t="s">
        <v>331</v>
      </c>
      <c r="E9277" s="3">
        <v>22</v>
      </c>
      <c r="F9277" s="17">
        <v>0</v>
      </c>
      <c r="G9277" s="17">
        <v>1</v>
      </c>
      <c r="H9277" s="17">
        <v>0</v>
      </c>
      <c r="I9277" s="7">
        <v>3.2</v>
      </c>
      <c r="J9277" s="7">
        <v>2</v>
      </c>
      <c r="K9277" s="4">
        <v>1214</v>
      </c>
      <c r="L9277" s="5">
        <v>1214.0587</v>
      </c>
      <c r="M9277">
        <v>125895.24</v>
      </c>
      <c r="N9277" s="3">
        <v>1</v>
      </c>
      <c r="O9277" s="50" t="e">
        <f>INDEX([1]Dados!$M$2:$N$26779,MATCH($P9277,[1]Dados!$N$2:$N$26779,),2)</f>
        <v>#N/A</v>
      </c>
      <c r="P9277">
        <v>181651</v>
      </c>
      <c r="Q9277" s="1">
        <v>36662</v>
      </c>
      <c r="R9277" s="1">
        <v>36666</v>
      </c>
      <c r="S9277" t="s">
        <v>914</v>
      </c>
    </row>
    <row r="9278" spans="1:19" x14ac:dyDescent="0.2">
      <c r="A9278" s="7">
        <v>510269</v>
      </c>
      <c r="B9278" s="3">
        <v>90085</v>
      </c>
      <c r="C9278" s="3" t="s">
        <v>38</v>
      </c>
      <c r="D9278" s="2" t="s">
        <v>331</v>
      </c>
      <c r="E9278" s="3">
        <v>22</v>
      </c>
      <c r="F9278" s="17">
        <v>0</v>
      </c>
      <c r="G9278" s="17">
        <v>1</v>
      </c>
      <c r="H9278" s="17">
        <v>0</v>
      </c>
      <c r="I9278" s="7">
        <v>3.3</v>
      </c>
      <c r="J9278" s="7">
        <v>24</v>
      </c>
      <c r="K9278" s="4">
        <v>1214</v>
      </c>
      <c r="L9278" s="5">
        <v>1214.0589</v>
      </c>
      <c r="M9278">
        <v>260814</v>
      </c>
      <c r="N9278" s="3">
        <v>1</v>
      </c>
      <c r="O9278" s="50" t="e">
        <f>INDEX([1]Dados!$M$2:$N$26779,MATCH($P9278,[1]Dados!$N$2:$N$26779,),2)</f>
        <v>#N/A</v>
      </c>
      <c r="P9278">
        <v>182680</v>
      </c>
      <c r="Q9278" s="1">
        <v>36662</v>
      </c>
      <c r="R9278" s="1">
        <v>36666</v>
      </c>
      <c r="S9278" t="s">
        <v>1479</v>
      </c>
    </row>
    <row r="9279" spans="1:19" x14ac:dyDescent="0.2">
      <c r="A9279" s="7">
        <v>510269</v>
      </c>
      <c r="B9279" s="3">
        <v>90085</v>
      </c>
      <c r="C9279" s="3" t="s">
        <v>38</v>
      </c>
      <c r="D9279" s="2" t="s">
        <v>331</v>
      </c>
      <c r="E9279" s="3">
        <v>22</v>
      </c>
      <c r="F9279" s="17">
        <v>0</v>
      </c>
      <c r="G9279" s="17">
        <v>1</v>
      </c>
      <c r="H9279" s="17">
        <v>0</v>
      </c>
      <c r="I9279" s="7">
        <v>3.4</v>
      </c>
      <c r="J9279" s="7">
        <v>13</v>
      </c>
      <c r="K9279" s="4">
        <v>1214</v>
      </c>
      <c r="L9279" s="5">
        <v>1214.0589</v>
      </c>
      <c r="M9279">
        <v>260814</v>
      </c>
      <c r="N9279" s="3">
        <v>1</v>
      </c>
      <c r="O9279" s="50" t="e">
        <f>INDEX([1]Dados!$M$2:$N$26779,MATCH($P9279,[1]Dados!$N$2:$N$26779,),2)</f>
        <v>#N/A</v>
      </c>
      <c r="P9279">
        <v>182680</v>
      </c>
      <c r="Q9279" s="1">
        <v>36662</v>
      </c>
      <c r="R9279" s="1">
        <v>36666</v>
      </c>
      <c r="S9279" t="s">
        <v>1479</v>
      </c>
    </row>
    <row r="9280" spans="1:19" x14ac:dyDescent="0.2">
      <c r="A9280" s="7">
        <v>510269</v>
      </c>
      <c r="B9280" s="3">
        <v>90085</v>
      </c>
      <c r="C9280" s="3" t="s">
        <v>38</v>
      </c>
      <c r="D9280" s="2" t="s">
        <v>331</v>
      </c>
      <c r="E9280" s="3">
        <v>22</v>
      </c>
      <c r="F9280" s="17">
        <v>0</v>
      </c>
      <c r="G9280" s="17">
        <v>1</v>
      </c>
      <c r="H9280" s="17">
        <v>0</v>
      </c>
      <c r="I9280" s="7">
        <v>3.5</v>
      </c>
      <c r="J9280" s="7">
        <v>9</v>
      </c>
      <c r="K9280" s="4">
        <v>1214</v>
      </c>
      <c r="L9280" s="5">
        <v>1214.8580999999999</v>
      </c>
      <c r="M9280">
        <v>80000</v>
      </c>
      <c r="N9280" s="3">
        <v>1</v>
      </c>
      <c r="O9280" s="50" t="e">
        <f>INDEX([1]Dados!$M$2:$N$26779,MATCH($P9280,[1]Dados!$N$2:$N$26779,),2)</f>
        <v>#N/A</v>
      </c>
      <c r="P9280">
        <v>181946</v>
      </c>
      <c r="Q9280" s="1">
        <v>36662</v>
      </c>
      <c r="R9280" s="1">
        <v>36666</v>
      </c>
      <c r="S9280" t="s">
        <v>960</v>
      </c>
    </row>
    <row r="9281" spans="1:19" x14ac:dyDescent="0.2">
      <c r="A9281" s="7">
        <v>510269</v>
      </c>
      <c r="B9281" s="3">
        <v>90085</v>
      </c>
      <c r="C9281" s="3" t="s">
        <v>38</v>
      </c>
      <c r="D9281" s="2" t="s">
        <v>331</v>
      </c>
      <c r="E9281" s="3">
        <v>22</v>
      </c>
      <c r="F9281" s="17">
        <v>0</v>
      </c>
      <c r="G9281" s="17">
        <v>1</v>
      </c>
      <c r="H9281" s="17">
        <v>0</v>
      </c>
      <c r="I9281" s="7">
        <v>3.9</v>
      </c>
      <c r="J9281" s="7">
        <v>14</v>
      </c>
      <c r="K9281" s="4">
        <v>1214</v>
      </c>
      <c r="L9281" s="5">
        <v>1214.8580999999999</v>
      </c>
      <c r="M9281">
        <v>80000</v>
      </c>
      <c r="N9281" s="3">
        <v>1</v>
      </c>
      <c r="O9281" s="50" t="e">
        <f>INDEX([1]Dados!$M$2:$N$26779,MATCH($P9281,[1]Dados!$N$2:$N$26779,),2)</f>
        <v>#N/A</v>
      </c>
      <c r="P9281">
        <v>181946</v>
      </c>
      <c r="Q9281" s="1">
        <v>36662</v>
      </c>
      <c r="R9281" s="1">
        <v>36666</v>
      </c>
      <c r="S9281" t="s">
        <v>960</v>
      </c>
    </row>
    <row r="9282" spans="1:19" x14ac:dyDescent="0.2">
      <c r="A9282" s="7">
        <v>510269</v>
      </c>
      <c r="B9282" s="3">
        <v>90085</v>
      </c>
      <c r="C9282" s="3" t="s">
        <v>38</v>
      </c>
      <c r="D9282" s="2" t="s">
        <v>331</v>
      </c>
      <c r="E9282" s="3">
        <v>22</v>
      </c>
      <c r="F9282" s="17">
        <v>0</v>
      </c>
      <c r="G9282" s="17">
        <v>1</v>
      </c>
      <c r="H9282" s="17">
        <v>0</v>
      </c>
      <c r="I9282" s="29">
        <v>3.1</v>
      </c>
      <c r="J9282" s="7">
        <v>8</v>
      </c>
      <c r="K9282" s="4">
        <v>1214</v>
      </c>
      <c r="L9282" s="5">
        <v>1214.8580999999999</v>
      </c>
      <c r="M9282">
        <v>114635</v>
      </c>
      <c r="N9282" s="3">
        <v>1</v>
      </c>
      <c r="O9282" s="50" t="e">
        <f>INDEX([1]Dados!$M$2:$N$26779,MATCH($P9282,[1]Dados!$N$2:$N$26779,),2)</f>
        <v>#N/A</v>
      </c>
      <c r="P9282">
        <v>181948</v>
      </c>
      <c r="Q9282" s="1">
        <v>36662</v>
      </c>
      <c r="R9282" s="1">
        <v>36666</v>
      </c>
      <c r="S9282" t="s">
        <v>887</v>
      </c>
    </row>
    <row r="9283" spans="1:19" x14ac:dyDescent="0.2">
      <c r="A9283" s="7">
        <v>510269</v>
      </c>
      <c r="B9283" s="3">
        <v>90085</v>
      </c>
      <c r="C9283" s="3" t="s">
        <v>38</v>
      </c>
      <c r="D9283" s="2" t="s">
        <v>331</v>
      </c>
      <c r="E9283" s="3">
        <v>22</v>
      </c>
      <c r="F9283" s="17">
        <v>0</v>
      </c>
      <c r="G9283" s="17">
        <v>1</v>
      </c>
      <c r="H9283" s="17">
        <v>0</v>
      </c>
      <c r="I9283" s="7">
        <v>3.8</v>
      </c>
      <c r="J9283" s="7">
        <v>19</v>
      </c>
      <c r="K9283" s="4">
        <v>1214</v>
      </c>
      <c r="L9283" s="5">
        <v>1214.8580999999999</v>
      </c>
      <c r="M9283">
        <v>80000</v>
      </c>
      <c r="N9283" s="3">
        <v>1</v>
      </c>
      <c r="O9283" s="50" t="e">
        <f>INDEX([1]Dados!$M$2:$N$26779,MATCH($P9283,[1]Dados!$N$2:$N$26779,),2)</f>
        <v>#N/A</v>
      </c>
      <c r="P9283">
        <v>181946</v>
      </c>
      <c r="Q9283" s="1">
        <v>36662</v>
      </c>
      <c r="R9283" s="1">
        <v>36666</v>
      </c>
      <c r="S9283" t="s">
        <v>960</v>
      </c>
    </row>
    <row r="9284" spans="1:19" x14ac:dyDescent="0.2">
      <c r="A9284" s="7">
        <v>510269</v>
      </c>
      <c r="B9284" s="3">
        <v>90085</v>
      </c>
      <c r="C9284" s="3" t="s">
        <v>38</v>
      </c>
      <c r="D9284" s="2" t="s">
        <v>331</v>
      </c>
      <c r="E9284" s="3">
        <v>22</v>
      </c>
      <c r="F9284" s="17">
        <v>0</v>
      </c>
      <c r="G9284" s="17">
        <v>1</v>
      </c>
      <c r="H9284" s="17">
        <v>0</v>
      </c>
      <c r="I9284" s="7">
        <v>4.2</v>
      </c>
      <c r="J9284" s="7">
        <v>22</v>
      </c>
      <c r="K9284" s="4">
        <v>1293</v>
      </c>
      <c r="L9284" s="5">
        <v>1293.0592999999999</v>
      </c>
      <c r="M9284" t="s">
        <v>2134</v>
      </c>
      <c r="N9284" s="3">
        <v>1</v>
      </c>
      <c r="O9284" s="50" t="e">
        <f>INDEX([1]Dados!$M$2:$N$26779,MATCH($P9284,[1]Dados!$N$2:$N$26779,),2)</f>
        <v>#N/A</v>
      </c>
      <c r="P9284">
        <v>181759</v>
      </c>
      <c r="Q9284" s="1">
        <v>36662</v>
      </c>
      <c r="R9284" s="1">
        <v>36666</v>
      </c>
      <c r="S9284" t="s">
        <v>886</v>
      </c>
    </row>
    <row r="9285" spans="1:19" s="23" customFormat="1" x14ac:dyDescent="0.2">
      <c r="A9285" s="19">
        <v>510269</v>
      </c>
      <c r="B9285" s="20">
        <v>90085</v>
      </c>
      <c r="C9285" s="20" t="s">
        <v>38</v>
      </c>
      <c r="D9285" s="21" t="s">
        <v>331</v>
      </c>
      <c r="E9285" s="20">
        <v>22</v>
      </c>
      <c r="F9285" s="22">
        <v>0</v>
      </c>
      <c r="G9285" s="22">
        <v>1</v>
      </c>
      <c r="H9285" s="22">
        <v>0</v>
      </c>
      <c r="I9285" s="19">
        <v>4.0999999999999996</v>
      </c>
      <c r="J9285" s="19">
        <v>29</v>
      </c>
      <c r="K9285" s="24">
        <v>1293</v>
      </c>
      <c r="L9285" s="25">
        <v>1293.0592999999999</v>
      </c>
      <c r="M9285" s="23" t="s">
        <v>2134</v>
      </c>
      <c r="N9285" s="20">
        <v>1</v>
      </c>
      <c r="O9285" s="50" t="e">
        <f>INDEX([1]Dados!$M$2:$N$26779,MATCH($P9285,[1]Dados!$N$2:$N$26779,),2)</f>
        <v>#N/A</v>
      </c>
      <c r="P9285" s="23">
        <v>181759</v>
      </c>
      <c r="Q9285" s="26">
        <v>36662</v>
      </c>
      <c r="R9285" s="26">
        <v>36666</v>
      </c>
      <c r="S9285" s="23" t="s">
        <v>886</v>
      </c>
    </row>
    <row r="9286" spans="1:19" x14ac:dyDescent="0.2">
      <c r="A9286" s="7">
        <v>150175</v>
      </c>
      <c r="B9286" s="3">
        <v>5932</v>
      </c>
      <c r="C9286" s="3" t="s">
        <v>2</v>
      </c>
      <c r="D9286" s="2" t="s">
        <v>307</v>
      </c>
      <c r="E9286" s="3">
        <v>22</v>
      </c>
      <c r="F9286" s="17">
        <v>0</v>
      </c>
      <c r="G9286" s="17">
        <v>1</v>
      </c>
      <c r="H9286" s="17">
        <v>0</v>
      </c>
      <c r="I9286" s="7">
        <v>1.1000000000000001</v>
      </c>
      <c r="J9286" s="7">
        <v>13</v>
      </c>
      <c r="K9286" s="4">
        <v>122</v>
      </c>
      <c r="L9286" s="5">
        <v>122.3861</v>
      </c>
      <c r="M9286" s="23">
        <v>150000</v>
      </c>
      <c r="N9286" s="33">
        <v>1</v>
      </c>
      <c r="O9286" s="50" t="e">
        <f>INDEX([1]Dados!$M$2:$N$26779,MATCH($P9286,[1]Dados!$N$2:$N$26779,),2)</f>
        <v>#N/A</v>
      </c>
      <c r="P9286" s="23">
        <v>182960</v>
      </c>
      <c r="Q9286" s="1">
        <v>37463</v>
      </c>
      <c r="R9286" s="1">
        <v>37520</v>
      </c>
      <c r="S9286" t="s">
        <v>1429</v>
      </c>
    </row>
    <row r="9287" spans="1:19" x14ac:dyDescent="0.2">
      <c r="A9287" s="7">
        <v>150175</v>
      </c>
      <c r="B9287" s="3">
        <v>5932</v>
      </c>
      <c r="C9287" s="3" t="s">
        <v>2</v>
      </c>
      <c r="D9287" s="2" t="s">
        <v>307</v>
      </c>
      <c r="E9287" s="3">
        <v>22</v>
      </c>
      <c r="F9287" s="17">
        <v>0</v>
      </c>
      <c r="G9287" s="17">
        <v>1</v>
      </c>
      <c r="H9287" s="17">
        <v>0</v>
      </c>
      <c r="I9287" s="7">
        <v>1.2</v>
      </c>
      <c r="J9287" s="7">
        <v>25</v>
      </c>
      <c r="K9287" s="4">
        <v>122</v>
      </c>
      <c r="L9287" s="5">
        <v>122.3861</v>
      </c>
      <c r="M9287" s="23">
        <v>150000</v>
      </c>
      <c r="N9287" s="33">
        <v>1</v>
      </c>
      <c r="O9287" s="50" t="e">
        <f>INDEX([1]Dados!$M$2:$N$26779,MATCH($P9287,[1]Dados!$N$2:$N$26779,),2)</f>
        <v>#N/A</v>
      </c>
      <c r="P9287" s="23">
        <v>182960</v>
      </c>
      <c r="Q9287" s="1">
        <v>37463</v>
      </c>
      <c r="R9287" s="1">
        <v>37520</v>
      </c>
      <c r="S9287" t="s">
        <v>1429</v>
      </c>
    </row>
    <row r="9288" spans="1:19" x14ac:dyDescent="0.2">
      <c r="A9288" s="7">
        <v>150175</v>
      </c>
      <c r="B9288" s="3">
        <v>5932</v>
      </c>
      <c r="C9288" s="3" t="s">
        <v>2</v>
      </c>
      <c r="D9288" s="2" t="s">
        <v>307</v>
      </c>
      <c r="E9288" s="3">
        <v>22</v>
      </c>
      <c r="F9288" s="17">
        <v>0</v>
      </c>
      <c r="G9288" s="17">
        <v>1</v>
      </c>
      <c r="H9288" s="17">
        <v>0</v>
      </c>
      <c r="I9288" s="7">
        <v>1.3</v>
      </c>
      <c r="J9288" s="7">
        <v>25</v>
      </c>
      <c r="K9288" s="4">
        <v>122</v>
      </c>
      <c r="L9288" s="5">
        <v>122.3861</v>
      </c>
      <c r="M9288" s="23">
        <v>150000</v>
      </c>
      <c r="N9288" s="33">
        <v>1</v>
      </c>
      <c r="O9288" s="50" t="e">
        <f>INDEX([1]Dados!$M$2:$N$26779,MATCH($P9288,[1]Dados!$N$2:$N$26779,),2)</f>
        <v>#N/A</v>
      </c>
      <c r="P9288" s="23">
        <v>182960</v>
      </c>
      <c r="Q9288" s="1">
        <v>37463</v>
      </c>
      <c r="R9288" s="1">
        <v>37520</v>
      </c>
      <c r="S9288" t="s">
        <v>1429</v>
      </c>
    </row>
    <row r="9289" spans="1:19" x14ac:dyDescent="0.2">
      <c r="A9289" s="7">
        <v>150175</v>
      </c>
      <c r="B9289" s="3">
        <v>5932</v>
      </c>
      <c r="C9289" s="3" t="s">
        <v>2</v>
      </c>
      <c r="D9289" s="2" t="s">
        <v>307</v>
      </c>
      <c r="E9289" s="3">
        <v>22</v>
      </c>
      <c r="F9289" s="17">
        <v>0</v>
      </c>
      <c r="G9289" s="17">
        <v>1</v>
      </c>
      <c r="H9289" s="17">
        <v>0</v>
      </c>
      <c r="I9289" s="7">
        <v>2.1</v>
      </c>
      <c r="J9289" s="7">
        <v>13</v>
      </c>
      <c r="K9289" s="4">
        <v>1203</v>
      </c>
      <c r="L9289" s="5">
        <v>1203.0829000000001</v>
      </c>
      <c r="M9289" s="23">
        <v>49976.160000000003</v>
      </c>
      <c r="N9289" s="33">
        <v>1</v>
      </c>
      <c r="O9289" s="50" t="e">
        <f>INDEX([1]Dados!$M$2:$N$26779,MATCH($P9289,[1]Dados!$N$2:$N$26779,),2)</f>
        <v>#N/A</v>
      </c>
      <c r="P9289" s="23">
        <v>181713</v>
      </c>
      <c r="Q9289" s="1">
        <v>37463</v>
      </c>
      <c r="R9289" s="1">
        <v>37520</v>
      </c>
      <c r="S9289" t="s">
        <v>889</v>
      </c>
    </row>
    <row r="9290" spans="1:19" x14ac:dyDescent="0.2">
      <c r="A9290" s="7">
        <v>150175</v>
      </c>
      <c r="B9290" s="3">
        <v>5932</v>
      </c>
      <c r="C9290" s="3" t="s">
        <v>2</v>
      </c>
      <c r="D9290" s="2" t="s">
        <v>307</v>
      </c>
      <c r="E9290" s="3">
        <v>22</v>
      </c>
      <c r="F9290" s="17">
        <v>0</v>
      </c>
      <c r="G9290" s="17">
        <v>1</v>
      </c>
      <c r="H9290" s="17">
        <v>0</v>
      </c>
      <c r="I9290" s="7">
        <v>2.2000000000000002</v>
      </c>
      <c r="J9290" s="7">
        <v>17</v>
      </c>
      <c r="K9290" s="4">
        <v>1203</v>
      </c>
      <c r="L9290" s="5">
        <v>1203.0829000000001</v>
      </c>
      <c r="M9290" s="23">
        <v>49976.160000000003</v>
      </c>
      <c r="N9290" s="33">
        <v>1</v>
      </c>
      <c r="O9290" s="50" t="e">
        <f>INDEX([1]Dados!$M$2:$N$26779,MATCH($P9290,[1]Dados!$N$2:$N$26779,),2)</f>
        <v>#N/A</v>
      </c>
      <c r="P9290" s="23">
        <v>181713</v>
      </c>
      <c r="Q9290" s="1">
        <v>37463</v>
      </c>
      <c r="R9290" s="1">
        <v>37520</v>
      </c>
      <c r="S9290" t="s">
        <v>889</v>
      </c>
    </row>
    <row r="9291" spans="1:19" x14ac:dyDescent="0.2">
      <c r="A9291" s="7">
        <v>150175</v>
      </c>
      <c r="B9291" s="3">
        <v>5932</v>
      </c>
      <c r="C9291" s="3" t="s">
        <v>2</v>
      </c>
      <c r="D9291" s="2" t="s">
        <v>307</v>
      </c>
      <c r="E9291" s="3">
        <v>22</v>
      </c>
      <c r="F9291" s="17">
        <v>0</v>
      </c>
      <c r="G9291" s="17">
        <v>1</v>
      </c>
      <c r="H9291" s="17">
        <v>0</v>
      </c>
      <c r="I9291" s="7">
        <v>2.2999999999999998</v>
      </c>
      <c r="J9291" s="7">
        <v>18</v>
      </c>
      <c r="K9291" s="4">
        <v>1203</v>
      </c>
      <c r="L9291" s="5">
        <v>1203.0829000000001</v>
      </c>
      <c r="M9291" s="23">
        <v>49976.160000000003</v>
      </c>
      <c r="N9291" s="33">
        <v>1</v>
      </c>
      <c r="O9291" s="50" t="e">
        <f>INDEX([1]Dados!$M$2:$N$26779,MATCH($P9291,[1]Dados!$N$2:$N$26779,),2)</f>
        <v>#N/A</v>
      </c>
      <c r="P9291" s="23">
        <v>181713</v>
      </c>
      <c r="Q9291" s="1">
        <v>37463</v>
      </c>
      <c r="R9291" s="1">
        <v>37520</v>
      </c>
      <c r="S9291" t="s">
        <v>889</v>
      </c>
    </row>
    <row r="9292" spans="1:19" x14ac:dyDescent="0.2">
      <c r="A9292" s="7">
        <v>150175</v>
      </c>
      <c r="B9292" s="3">
        <v>5932</v>
      </c>
      <c r="C9292" s="3" t="s">
        <v>2</v>
      </c>
      <c r="D9292" s="2" t="s">
        <v>307</v>
      </c>
      <c r="E9292" s="3">
        <v>22</v>
      </c>
      <c r="F9292" s="17">
        <v>0</v>
      </c>
      <c r="G9292" s="17">
        <v>1</v>
      </c>
      <c r="H9292" s="17">
        <v>0</v>
      </c>
      <c r="I9292" s="7">
        <v>3.2</v>
      </c>
      <c r="J9292" s="7">
        <v>13</v>
      </c>
      <c r="K9292" s="4">
        <v>1214</v>
      </c>
      <c r="L9292" s="5">
        <v>1214.0587</v>
      </c>
      <c r="M9292">
        <v>168720.21</v>
      </c>
      <c r="N9292" s="3">
        <v>1</v>
      </c>
      <c r="O9292" s="50" t="e">
        <f>INDEX([1]Dados!$M$2:$N$26779,MATCH($P9292,[1]Dados!$N$2:$N$26779,),2)</f>
        <v>#N/A</v>
      </c>
      <c r="P9292">
        <v>181653</v>
      </c>
      <c r="Q9292" s="1">
        <v>37463</v>
      </c>
      <c r="R9292" s="1">
        <v>37520</v>
      </c>
      <c r="S9292" t="s">
        <v>914</v>
      </c>
    </row>
    <row r="9293" spans="1:19" x14ac:dyDescent="0.2">
      <c r="A9293" s="7">
        <v>150175</v>
      </c>
      <c r="B9293" s="3">
        <v>5932</v>
      </c>
      <c r="C9293" s="3" t="s">
        <v>2</v>
      </c>
      <c r="D9293" s="2" t="s">
        <v>307</v>
      </c>
      <c r="E9293" s="3">
        <v>22</v>
      </c>
      <c r="F9293" s="17">
        <v>0</v>
      </c>
      <c r="G9293" s="17">
        <v>1</v>
      </c>
      <c r="H9293" s="17">
        <v>0</v>
      </c>
      <c r="I9293" s="7">
        <v>3.3</v>
      </c>
      <c r="J9293" s="7">
        <v>15</v>
      </c>
      <c r="K9293" s="4">
        <v>1214</v>
      </c>
      <c r="L9293" s="5">
        <v>1214.0587</v>
      </c>
      <c r="M9293">
        <v>168720.21</v>
      </c>
      <c r="N9293" s="3">
        <v>1</v>
      </c>
      <c r="O9293" s="50" t="e">
        <f>INDEX([1]Dados!$M$2:$N$26779,MATCH($P9293,[1]Dados!$N$2:$N$26779,),2)</f>
        <v>#N/A</v>
      </c>
      <c r="P9293">
        <v>181653</v>
      </c>
      <c r="Q9293" s="1">
        <v>37463</v>
      </c>
      <c r="R9293" s="1">
        <v>37520</v>
      </c>
      <c r="S9293" t="s">
        <v>914</v>
      </c>
    </row>
    <row r="9294" spans="1:19" x14ac:dyDescent="0.2">
      <c r="A9294" s="7">
        <v>150175</v>
      </c>
      <c r="B9294" s="3">
        <v>5932</v>
      </c>
      <c r="C9294" s="3" t="s">
        <v>2</v>
      </c>
      <c r="D9294" s="2" t="s">
        <v>307</v>
      </c>
      <c r="E9294" s="3">
        <v>22</v>
      </c>
      <c r="F9294" s="17">
        <v>0</v>
      </c>
      <c r="G9294" s="17">
        <v>1</v>
      </c>
      <c r="H9294" s="17">
        <v>0</v>
      </c>
      <c r="I9294" s="7">
        <v>3.5</v>
      </c>
      <c r="J9294" s="7">
        <v>9</v>
      </c>
      <c r="K9294" s="4">
        <v>1214</v>
      </c>
      <c r="L9294" s="5">
        <v>1214.0587</v>
      </c>
      <c r="M9294">
        <v>168720.21</v>
      </c>
      <c r="N9294" s="3">
        <v>1</v>
      </c>
      <c r="O9294" s="50" t="e">
        <f>INDEX([1]Dados!$M$2:$N$26779,MATCH($P9294,[1]Dados!$N$2:$N$26779,),2)</f>
        <v>#N/A</v>
      </c>
      <c r="P9294">
        <v>181653</v>
      </c>
      <c r="Q9294" s="1">
        <v>37463</v>
      </c>
      <c r="R9294" s="1">
        <v>37520</v>
      </c>
      <c r="S9294" t="s">
        <v>914</v>
      </c>
    </row>
    <row r="9295" spans="1:19" x14ac:dyDescent="0.2">
      <c r="A9295" s="7">
        <v>150175</v>
      </c>
      <c r="B9295" s="3">
        <v>5932</v>
      </c>
      <c r="C9295" s="3" t="s">
        <v>2</v>
      </c>
      <c r="D9295" s="2" t="s">
        <v>307</v>
      </c>
      <c r="E9295" s="3">
        <v>22</v>
      </c>
      <c r="F9295" s="17">
        <v>0</v>
      </c>
      <c r="G9295" s="17">
        <v>1</v>
      </c>
      <c r="H9295" s="17">
        <v>0</v>
      </c>
      <c r="I9295" s="7">
        <v>3.1</v>
      </c>
      <c r="J9295" s="7">
        <v>25</v>
      </c>
      <c r="K9295" s="4">
        <v>1214</v>
      </c>
      <c r="L9295" s="5">
        <v>1214.0587</v>
      </c>
      <c r="M9295">
        <v>168720.21</v>
      </c>
      <c r="N9295" s="3">
        <v>1</v>
      </c>
      <c r="O9295" s="50" t="e">
        <f>INDEX([1]Dados!$M$2:$N$26779,MATCH($P9295,[1]Dados!$N$2:$N$26779,),2)</f>
        <v>#N/A</v>
      </c>
      <c r="P9295">
        <v>181653</v>
      </c>
      <c r="Q9295" s="1">
        <v>37463</v>
      </c>
      <c r="R9295" s="1">
        <v>37520</v>
      </c>
      <c r="S9295" t="s">
        <v>914</v>
      </c>
    </row>
    <row r="9296" spans="1:19" x14ac:dyDescent="0.2">
      <c r="A9296" s="7">
        <v>150175</v>
      </c>
      <c r="B9296" s="3">
        <v>5932</v>
      </c>
      <c r="C9296" s="3" t="s">
        <v>2</v>
      </c>
      <c r="D9296" s="2" t="s">
        <v>307</v>
      </c>
      <c r="E9296" s="3">
        <v>22</v>
      </c>
      <c r="F9296" s="17">
        <v>0</v>
      </c>
      <c r="G9296" s="17">
        <v>1</v>
      </c>
      <c r="H9296" s="17">
        <v>0</v>
      </c>
      <c r="I9296" s="7">
        <v>3.6</v>
      </c>
      <c r="J9296" s="7">
        <v>13</v>
      </c>
      <c r="K9296" s="4">
        <v>1214</v>
      </c>
      <c r="L9296" s="5">
        <v>1214.0587</v>
      </c>
      <c r="M9296">
        <v>174735</v>
      </c>
      <c r="N9296" s="3">
        <v>1</v>
      </c>
      <c r="O9296" s="50" t="e">
        <f>INDEX([1]Dados!$M$2:$N$26779,MATCH($P9296,[1]Dados!$N$2:$N$26779,),2)</f>
        <v>#N/A</v>
      </c>
      <c r="P9296">
        <v>182682</v>
      </c>
      <c r="Q9296" s="1">
        <v>37463</v>
      </c>
      <c r="R9296" s="1">
        <v>37520</v>
      </c>
      <c r="S9296" t="s">
        <v>1479</v>
      </c>
    </row>
    <row r="9297" spans="1:19" x14ac:dyDescent="0.2">
      <c r="A9297" s="7">
        <v>150175</v>
      </c>
      <c r="B9297" s="3">
        <v>5932</v>
      </c>
      <c r="C9297" s="3" t="s">
        <v>2</v>
      </c>
      <c r="D9297" s="2" t="s">
        <v>307</v>
      </c>
      <c r="E9297" s="3">
        <v>22</v>
      </c>
      <c r="F9297" s="17">
        <v>0</v>
      </c>
      <c r="G9297" s="17">
        <v>1</v>
      </c>
      <c r="H9297" s="17">
        <v>0</v>
      </c>
      <c r="I9297" s="7">
        <v>3.7</v>
      </c>
      <c r="J9297" s="7">
        <v>18</v>
      </c>
      <c r="K9297" s="4">
        <v>1214</v>
      </c>
      <c r="L9297" s="5">
        <v>1214.0587</v>
      </c>
      <c r="M9297">
        <v>174735</v>
      </c>
      <c r="N9297" s="3">
        <v>1</v>
      </c>
      <c r="O9297" s="50" t="e">
        <f>INDEX([1]Dados!$M$2:$N$26779,MATCH($P9297,[1]Dados!$N$2:$N$26779,),2)</f>
        <v>#N/A</v>
      </c>
      <c r="P9297">
        <v>182682</v>
      </c>
      <c r="Q9297" s="1">
        <v>37463</v>
      </c>
      <c r="R9297" s="1">
        <v>37520</v>
      </c>
      <c r="S9297" t="s">
        <v>1479</v>
      </c>
    </row>
    <row r="9298" spans="1:19" x14ac:dyDescent="0.2">
      <c r="A9298" s="7">
        <v>150175</v>
      </c>
      <c r="B9298" s="3">
        <v>5932</v>
      </c>
      <c r="C9298" s="3" t="s">
        <v>2</v>
      </c>
      <c r="D9298" s="2" t="s">
        <v>307</v>
      </c>
      <c r="E9298" s="3">
        <v>22</v>
      </c>
      <c r="F9298" s="17">
        <v>0</v>
      </c>
      <c r="G9298" s="17">
        <v>1</v>
      </c>
      <c r="H9298" s="17">
        <v>0</v>
      </c>
      <c r="I9298" s="7">
        <v>3.8</v>
      </c>
      <c r="J9298" s="7">
        <v>28</v>
      </c>
      <c r="K9298" s="4">
        <v>1214</v>
      </c>
      <c r="L9298" s="5">
        <v>1214.0587</v>
      </c>
      <c r="M9298">
        <v>174735</v>
      </c>
      <c r="N9298" s="3">
        <v>1</v>
      </c>
      <c r="O9298" s="50" t="e">
        <f>INDEX([1]Dados!$M$2:$N$26779,MATCH($P9298,[1]Dados!$N$2:$N$26779,),2)</f>
        <v>#N/A</v>
      </c>
      <c r="P9298">
        <v>182682</v>
      </c>
      <c r="Q9298" s="1">
        <v>37463</v>
      </c>
      <c r="R9298" s="1">
        <v>37520</v>
      </c>
      <c r="S9298" t="s">
        <v>1479</v>
      </c>
    </row>
    <row r="9299" spans="1:19" x14ac:dyDescent="0.2">
      <c r="A9299" s="7">
        <v>150175</v>
      </c>
      <c r="B9299" s="3">
        <v>5932</v>
      </c>
      <c r="C9299" s="3" t="s">
        <v>2</v>
      </c>
      <c r="D9299" s="2" t="s">
        <v>307</v>
      </c>
      <c r="E9299" s="3">
        <v>22</v>
      </c>
      <c r="F9299" s="17">
        <v>0</v>
      </c>
      <c r="G9299" s="17">
        <v>1</v>
      </c>
      <c r="H9299" s="17">
        <v>0</v>
      </c>
      <c r="I9299" s="7">
        <v>3.4</v>
      </c>
      <c r="J9299" s="7">
        <v>2</v>
      </c>
      <c r="K9299" s="4">
        <v>1214</v>
      </c>
      <c r="L9299" s="5">
        <v>1214.0587</v>
      </c>
      <c r="M9299">
        <v>168720.21</v>
      </c>
      <c r="N9299" s="3">
        <v>1</v>
      </c>
      <c r="O9299" s="50" t="e">
        <f>INDEX([1]Dados!$M$2:$N$26779,MATCH($P9299,[1]Dados!$N$2:$N$26779,),2)</f>
        <v>#N/A</v>
      </c>
      <c r="P9299">
        <v>181653</v>
      </c>
      <c r="Q9299" s="1">
        <v>37463</v>
      </c>
      <c r="R9299" s="1">
        <v>37520</v>
      </c>
      <c r="S9299" t="s">
        <v>914</v>
      </c>
    </row>
    <row r="9300" spans="1:19" x14ac:dyDescent="0.2">
      <c r="A9300" s="7">
        <v>150175</v>
      </c>
      <c r="B9300" s="3">
        <v>5932</v>
      </c>
      <c r="C9300" s="3" t="s">
        <v>2</v>
      </c>
      <c r="D9300" s="2" t="s">
        <v>307</v>
      </c>
      <c r="E9300" s="3">
        <v>22</v>
      </c>
      <c r="F9300" s="17">
        <v>0</v>
      </c>
      <c r="G9300" s="17">
        <v>1</v>
      </c>
      <c r="H9300" s="17">
        <v>0</v>
      </c>
      <c r="I9300" s="7">
        <v>3.9</v>
      </c>
      <c r="J9300" s="7">
        <v>18</v>
      </c>
      <c r="K9300" s="4">
        <v>1214</v>
      </c>
      <c r="L9300" s="5">
        <v>1214.0589</v>
      </c>
      <c r="M9300">
        <v>28450</v>
      </c>
      <c r="N9300" s="3">
        <v>1</v>
      </c>
      <c r="O9300" s="50" t="e">
        <f>INDEX([1]Dados!$M$2:$N$26779,MATCH($P9300,[1]Dados!$N$2:$N$26779,),2)</f>
        <v>#N/A</v>
      </c>
      <c r="P9300">
        <v>182683</v>
      </c>
      <c r="Q9300" s="1">
        <v>37463</v>
      </c>
      <c r="R9300" s="1">
        <v>37520</v>
      </c>
      <c r="S9300" t="s">
        <v>2522</v>
      </c>
    </row>
    <row r="9301" spans="1:19" x14ac:dyDescent="0.2">
      <c r="A9301" s="7">
        <v>150175</v>
      </c>
      <c r="B9301" s="3">
        <v>5932</v>
      </c>
      <c r="C9301" s="3" t="s">
        <v>2</v>
      </c>
      <c r="D9301" s="2" t="s">
        <v>307</v>
      </c>
      <c r="E9301" s="3">
        <v>22</v>
      </c>
      <c r="F9301" s="17">
        <v>0</v>
      </c>
      <c r="G9301" s="17">
        <v>1</v>
      </c>
      <c r="H9301" s="17">
        <v>0</v>
      </c>
      <c r="I9301" s="29">
        <v>3.1</v>
      </c>
      <c r="J9301" s="7">
        <v>19</v>
      </c>
      <c r="K9301" s="4">
        <v>1214</v>
      </c>
      <c r="L9301" s="5">
        <v>1214.8580999999999</v>
      </c>
      <c r="M9301">
        <v>96000</v>
      </c>
      <c r="N9301" s="3">
        <v>1</v>
      </c>
      <c r="O9301" s="50" t="e">
        <f>INDEX([1]Dados!$M$2:$N$26779,MATCH($P9301,[1]Dados!$N$2:$N$26779,),2)</f>
        <v>#N/A</v>
      </c>
      <c r="P9301">
        <v>181966</v>
      </c>
      <c r="Q9301" s="1">
        <v>37463</v>
      </c>
      <c r="R9301" s="1">
        <v>37520</v>
      </c>
      <c r="S9301" t="s">
        <v>887</v>
      </c>
    </row>
    <row r="9302" spans="1:19" x14ac:dyDescent="0.2">
      <c r="A9302" s="7">
        <v>150175</v>
      </c>
      <c r="B9302" s="3">
        <v>5932</v>
      </c>
      <c r="C9302" s="3" t="s">
        <v>2</v>
      </c>
      <c r="D9302" s="2" t="s">
        <v>307</v>
      </c>
      <c r="E9302" s="3">
        <v>22</v>
      </c>
      <c r="F9302" s="17">
        <v>0</v>
      </c>
      <c r="G9302" s="17">
        <v>1</v>
      </c>
      <c r="H9302" s="17">
        <v>0</v>
      </c>
      <c r="I9302" s="7">
        <v>3.11</v>
      </c>
      <c r="J9302" s="7">
        <v>7</v>
      </c>
      <c r="K9302" s="4">
        <v>1214</v>
      </c>
      <c r="L9302" s="5">
        <v>1214.8580999999999</v>
      </c>
      <c r="M9302">
        <v>96000</v>
      </c>
      <c r="N9302" s="3">
        <v>1</v>
      </c>
      <c r="O9302" s="50" t="e">
        <f>INDEX([1]Dados!$M$2:$N$26779,MATCH($P9302,[1]Dados!$N$2:$N$26779,),2)</f>
        <v>#N/A</v>
      </c>
      <c r="P9302">
        <v>181966</v>
      </c>
      <c r="Q9302" s="1">
        <v>37463</v>
      </c>
      <c r="R9302" s="1">
        <v>37520</v>
      </c>
      <c r="S9302" t="s">
        <v>887</v>
      </c>
    </row>
    <row r="9303" spans="1:19" x14ac:dyDescent="0.2">
      <c r="A9303" s="7">
        <v>150175</v>
      </c>
      <c r="B9303" s="3">
        <v>5932</v>
      </c>
      <c r="C9303" s="3" t="s">
        <v>2</v>
      </c>
      <c r="D9303" s="2" t="s">
        <v>307</v>
      </c>
      <c r="E9303" s="3">
        <v>22</v>
      </c>
      <c r="F9303" s="17">
        <v>0</v>
      </c>
      <c r="G9303" s="17">
        <v>1</v>
      </c>
      <c r="H9303" s="17">
        <v>0</v>
      </c>
      <c r="I9303" s="7">
        <v>3.12</v>
      </c>
      <c r="J9303" s="7">
        <v>23</v>
      </c>
      <c r="K9303" s="4">
        <v>1214</v>
      </c>
      <c r="L9303" s="5">
        <v>1214.8580999999999</v>
      </c>
      <c r="M9303">
        <v>79488</v>
      </c>
      <c r="N9303" s="3">
        <v>1</v>
      </c>
      <c r="O9303" s="50" t="e">
        <f>INDEX([1]Dados!$M$2:$N$26779,MATCH($P9303,[1]Dados!$N$2:$N$26779,),2)</f>
        <v>#N/A</v>
      </c>
      <c r="P9303">
        <v>181968</v>
      </c>
      <c r="Q9303" s="1">
        <v>37463</v>
      </c>
      <c r="R9303" s="1">
        <v>37520</v>
      </c>
      <c r="S9303" t="s">
        <v>887</v>
      </c>
    </row>
    <row r="9304" spans="1:19" x14ac:dyDescent="0.2">
      <c r="A9304" s="7">
        <v>150175</v>
      </c>
      <c r="B9304" s="3">
        <v>5932</v>
      </c>
      <c r="C9304" s="3" t="s">
        <v>2</v>
      </c>
      <c r="D9304" s="2" t="s">
        <v>307</v>
      </c>
      <c r="E9304" s="3">
        <v>22</v>
      </c>
      <c r="F9304" s="17">
        <v>0</v>
      </c>
      <c r="G9304" s="17">
        <v>1</v>
      </c>
      <c r="H9304" s="17">
        <v>0</v>
      </c>
      <c r="I9304" s="7">
        <v>4.2</v>
      </c>
      <c r="J9304" s="7">
        <v>13</v>
      </c>
      <c r="K9304" s="4">
        <v>1293</v>
      </c>
      <c r="L9304" s="5">
        <v>1293.0592999999999</v>
      </c>
      <c r="M9304">
        <v>15772.33</v>
      </c>
      <c r="N9304" s="33">
        <v>1</v>
      </c>
      <c r="O9304" s="50" t="e">
        <f>INDEX([1]Dados!$M$2:$N$26779,MATCH($P9304,[1]Dados!$N$2:$N$26779,),2)</f>
        <v>#N/A</v>
      </c>
      <c r="P9304">
        <v>181761</v>
      </c>
      <c r="Q9304" s="1">
        <v>37463</v>
      </c>
      <c r="R9304" s="1">
        <v>37520</v>
      </c>
      <c r="S9304" t="s">
        <v>886</v>
      </c>
    </row>
    <row r="9305" spans="1:19" x14ac:dyDescent="0.2">
      <c r="A9305" s="7">
        <v>150175</v>
      </c>
      <c r="B9305" s="3">
        <v>5932</v>
      </c>
      <c r="C9305" s="3" t="s">
        <v>2</v>
      </c>
      <c r="D9305" s="2" t="s">
        <v>307</v>
      </c>
      <c r="E9305" s="3">
        <v>22</v>
      </c>
      <c r="F9305" s="17">
        <v>0</v>
      </c>
      <c r="G9305" s="17">
        <v>1</v>
      </c>
      <c r="H9305" s="17">
        <v>0</v>
      </c>
      <c r="I9305" s="7">
        <v>4.3</v>
      </c>
      <c r="J9305" s="7">
        <v>29</v>
      </c>
      <c r="K9305" s="4">
        <v>1293</v>
      </c>
      <c r="L9305" s="5">
        <v>1293.0592999999999</v>
      </c>
      <c r="M9305">
        <v>15772.33</v>
      </c>
      <c r="N9305" s="33">
        <v>1</v>
      </c>
      <c r="O9305" s="50" t="e">
        <f>INDEX([1]Dados!$M$2:$N$26779,MATCH($P9305,[1]Dados!$N$2:$N$26779,),2)</f>
        <v>#N/A</v>
      </c>
      <c r="P9305">
        <v>181761</v>
      </c>
      <c r="Q9305" s="1">
        <v>37463</v>
      </c>
      <c r="R9305" s="1">
        <v>37520</v>
      </c>
      <c r="S9305" t="s">
        <v>886</v>
      </c>
    </row>
    <row r="9306" spans="1:19" x14ac:dyDescent="0.2">
      <c r="A9306" s="7">
        <v>150175</v>
      </c>
      <c r="B9306" s="3">
        <v>5932</v>
      </c>
      <c r="C9306" s="3" t="s">
        <v>2</v>
      </c>
      <c r="D9306" s="2" t="s">
        <v>307</v>
      </c>
      <c r="E9306" s="3">
        <v>22</v>
      </c>
      <c r="F9306" s="17">
        <v>0</v>
      </c>
      <c r="G9306" s="17">
        <v>1</v>
      </c>
      <c r="H9306" s="17">
        <v>0</v>
      </c>
      <c r="I9306" s="7">
        <v>4.0999999999999996</v>
      </c>
      <c r="J9306" s="7">
        <v>22</v>
      </c>
      <c r="K9306" s="4">
        <v>1293</v>
      </c>
      <c r="L9306" s="5">
        <v>1293.0592999999999</v>
      </c>
      <c r="M9306">
        <v>15772.33</v>
      </c>
      <c r="N9306" s="33">
        <v>1</v>
      </c>
      <c r="O9306" s="50" t="e">
        <f>INDEX([1]Dados!$M$2:$N$26779,MATCH($P9306,[1]Dados!$N$2:$N$26779,),2)</f>
        <v>#N/A</v>
      </c>
      <c r="P9306">
        <v>181761</v>
      </c>
      <c r="Q9306" s="1">
        <v>37463</v>
      </c>
      <c r="R9306" s="1">
        <v>37520</v>
      </c>
      <c r="S9306" t="s">
        <v>886</v>
      </c>
    </row>
    <row r="9307" spans="1:19" x14ac:dyDescent="0.2">
      <c r="A9307" s="7">
        <v>150175</v>
      </c>
      <c r="B9307" s="3">
        <v>5932</v>
      </c>
      <c r="C9307" s="3" t="s">
        <v>2</v>
      </c>
      <c r="D9307" s="2" t="s">
        <v>307</v>
      </c>
      <c r="E9307" s="3">
        <v>22</v>
      </c>
      <c r="F9307" s="17">
        <v>0</v>
      </c>
      <c r="G9307" s="17">
        <v>1</v>
      </c>
      <c r="H9307" s="17">
        <v>0</v>
      </c>
      <c r="I9307" s="7">
        <v>4.5</v>
      </c>
      <c r="J9307" s="7">
        <v>21</v>
      </c>
      <c r="K9307" s="4">
        <v>1293</v>
      </c>
      <c r="L9307" s="5">
        <v>1293.0592999999999</v>
      </c>
      <c r="M9307">
        <v>15772.33</v>
      </c>
      <c r="N9307" s="33">
        <v>1</v>
      </c>
      <c r="O9307" s="50" t="e">
        <f>INDEX([1]Dados!$M$2:$N$26779,MATCH($P9307,[1]Dados!$N$2:$N$26779,),2)</f>
        <v>#N/A</v>
      </c>
      <c r="P9307">
        <v>181761</v>
      </c>
      <c r="Q9307" s="1">
        <v>37463</v>
      </c>
      <c r="R9307" s="1">
        <v>37520</v>
      </c>
      <c r="S9307" t="s">
        <v>886</v>
      </c>
    </row>
    <row r="9308" spans="1:19" x14ac:dyDescent="0.2">
      <c r="A9308" s="7">
        <v>150175</v>
      </c>
      <c r="B9308" s="3">
        <v>5932</v>
      </c>
      <c r="C9308" s="3" t="s">
        <v>2</v>
      </c>
      <c r="D9308" s="2" t="s">
        <v>307</v>
      </c>
      <c r="E9308" s="3">
        <v>22</v>
      </c>
      <c r="F9308" s="17">
        <v>0</v>
      </c>
      <c r="G9308" s="17">
        <v>1</v>
      </c>
      <c r="H9308" s="17">
        <v>0</v>
      </c>
      <c r="I9308" s="7">
        <v>4.4000000000000004</v>
      </c>
      <c r="J9308" s="7">
        <v>9</v>
      </c>
      <c r="K9308" s="4">
        <v>1293</v>
      </c>
      <c r="L9308" s="5">
        <v>1293.0592999999999</v>
      </c>
      <c r="M9308">
        <v>15772.33</v>
      </c>
      <c r="N9308" s="33">
        <v>1</v>
      </c>
      <c r="O9308" s="50" t="e">
        <f>INDEX([1]Dados!$M$2:$N$26779,MATCH($P9308,[1]Dados!$N$2:$N$26779,),2)</f>
        <v>#N/A</v>
      </c>
      <c r="P9308">
        <v>181761</v>
      </c>
      <c r="Q9308" s="1">
        <v>37463</v>
      </c>
      <c r="R9308" s="1">
        <v>37520</v>
      </c>
      <c r="S9308" t="s">
        <v>886</v>
      </c>
    </row>
    <row r="9309" spans="1:19" x14ac:dyDescent="0.2">
      <c r="A9309" s="7">
        <v>150442</v>
      </c>
      <c r="B9309" s="3">
        <v>4642</v>
      </c>
      <c r="C9309" s="3" t="s">
        <v>2</v>
      </c>
      <c r="D9309" s="2" t="s">
        <v>551</v>
      </c>
      <c r="E9309" s="3">
        <v>22</v>
      </c>
      <c r="F9309" s="17">
        <v>0</v>
      </c>
      <c r="G9309" s="17">
        <v>1</v>
      </c>
      <c r="H9309" s="17">
        <v>0</v>
      </c>
      <c r="I9309" s="7" t="s">
        <v>3</v>
      </c>
      <c r="J9309" s="7">
        <v>0</v>
      </c>
      <c r="K9309" s="4">
        <v>1203</v>
      </c>
      <c r="L9309" s="5">
        <v>1203.0829000000001</v>
      </c>
      <c r="M9309">
        <v>725865.36</v>
      </c>
      <c r="N9309" s="33">
        <v>1</v>
      </c>
      <c r="O9309" s="50" t="e">
        <f>INDEX([1]Dados!$M$2:$N$26779,MATCH($P9309,[1]Dados!$N$2:$N$26779,),2)</f>
        <v>#N/A</v>
      </c>
      <c r="P9309">
        <v>181714</v>
      </c>
      <c r="Q9309" s="1">
        <v>35644</v>
      </c>
      <c r="R9309" s="1">
        <v>37565</v>
      </c>
      <c r="S9309" t="s">
        <v>2134</v>
      </c>
    </row>
    <row r="9310" spans="1:19" x14ac:dyDescent="0.2">
      <c r="A9310" s="7">
        <v>150442</v>
      </c>
      <c r="B9310" s="3">
        <v>4642</v>
      </c>
      <c r="C9310" s="3" t="s">
        <v>2</v>
      </c>
      <c r="D9310" s="2" t="s">
        <v>551</v>
      </c>
      <c r="E9310" s="3">
        <v>22</v>
      </c>
      <c r="F9310" s="17">
        <v>0</v>
      </c>
      <c r="G9310" s="17">
        <v>1</v>
      </c>
      <c r="H9310" s="17">
        <v>0</v>
      </c>
      <c r="I9310" s="7" t="s">
        <v>52</v>
      </c>
      <c r="J9310" s="7">
        <v>30</v>
      </c>
      <c r="K9310" s="4">
        <v>1214</v>
      </c>
      <c r="L9310" s="5">
        <v>1214.0587</v>
      </c>
      <c r="M9310">
        <v>1707920.55</v>
      </c>
      <c r="N9310" s="33">
        <v>1</v>
      </c>
      <c r="O9310" s="50" t="e">
        <f>INDEX([1]Dados!$M$2:$N$26779,MATCH($P9310,[1]Dados!$N$2:$N$26779,),2)</f>
        <v>#N/A</v>
      </c>
      <c r="P9310">
        <v>181654</v>
      </c>
      <c r="Q9310" s="1">
        <v>35644</v>
      </c>
      <c r="R9310" s="1">
        <v>37565</v>
      </c>
      <c r="S9310" t="s">
        <v>1172</v>
      </c>
    </row>
    <row r="9311" spans="1:19" x14ac:dyDescent="0.2">
      <c r="A9311" s="7">
        <v>150442</v>
      </c>
      <c r="B9311" s="3">
        <v>4642</v>
      </c>
      <c r="C9311" s="3" t="s">
        <v>2</v>
      </c>
      <c r="D9311" s="2" t="s">
        <v>551</v>
      </c>
      <c r="E9311" s="3">
        <v>22</v>
      </c>
      <c r="F9311" s="17">
        <v>0</v>
      </c>
      <c r="G9311" s="17">
        <v>1</v>
      </c>
      <c r="H9311" s="17">
        <v>0</v>
      </c>
      <c r="I9311" s="7" t="s">
        <v>53</v>
      </c>
      <c r="J9311" s="7">
        <v>13</v>
      </c>
      <c r="K9311" s="4">
        <v>1214</v>
      </c>
      <c r="L9311" s="5">
        <v>1214.0587</v>
      </c>
      <c r="M9311">
        <v>1707920.55</v>
      </c>
      <c r="N9311" s="33">
        <v>1</v>
      </c>
      <c r="O9311" s="50" t="e">
        <f>INDEX([1]Dados!$M$2:$N$26779,MATCH($P9311,[1]Dados!$N$2:$N$26779,),2)</f>
        <v>#N/A</v>
      </c>
      <c r="P9311">
        <v>181654</v>
      </c>
      <c r="Q9311" s="1">
        <v>35644</v>
      </c>
      <c r="R9311" s="1">
        <v>37565</v>
      </c>
      <c r="S9311" t="s">
        <v>1172</v>
      </c>
    </row>
    <row r="9312" spans="1:19" x14ac:dyDescent="0.2">
      <c r="A9312" s="7">
        <v>150442</v>
      </c>
      <c r="B9312" s="3">
        <v>4642</v>
      </c>
      <c r="C9312" s="3" t="s">
        <v>2</v>
      </c>
      <c r="D9312" s="2" t="s">
        <v>551</v>
      </c>
      <c r="E9312" s="3">
        <v>22</v>
      </c>
      <c r="F9312" s="17">
        <v>0</v>
      </c>
      <c r="G9312" s="17">
        <v>1</v>
      </c>
      <c r="H9312" s="17">
        <v>0</v>
      </c>
      <c r="I9312" s="7" t="s">
        <v>55</v>
      </c>
      <c r="J9312" s="7">
        <v>30</v>
      </c>
      <c r="K9312" s="4">
        <v>1214</v>
      </c>
      <c r="L9312" s="5">
        <v>1214.0587</v>
      </c>
      <c r="M9312">
        <v>1707920.55</v>
      </c>
      <c r="N9312" s="33">
        <v>1</v>
      </c>
      <c r="O9312" s="50" t="e">
        <f>INDEX([1]Dados!$M$2:$N$26779,MATCH($P9312,[1]Dados!$N$2:$N$26779,),2)</f>
        <v>#N/A</v>
      </c>
      <c r="P9312">
        <v>181654</v>
      </c>
      <c r="Q9312" s="1">
        <v>35644</v>
      </c>
      <c r="R9312" s="1">
        <v>37565</v>
      </c>
      <c r="S9312" t="s">
        <v>1172</v>
      </c>
    </row>
    <row r="9313" spans="1:19" x14ac:dyDescent="0.2">
      <c r="A9313" s="7">
        <v>150442</v>
      </c>
      <c r="B9313" s="3">
        <v>4642</v>
      </c>
      <c r="C9313" s="3" t="s">
        <v>2</v>
      </c>
      <c r="D9313" s="2" t="s">
        <v>551</v>
      </c>
      <c r="E9313" s="3">
        <v>22</v>
      </c>
      <c r="F9313" s="17">
        <v>0</v>
      </c>
      <c r="G9313" s="17">
        <v>1</v>
      </c>
      <c r="H9313" s="17">
        <v>0</v>
      </c>
      <c r="I9313" s="7" t="s">
        <v>32</v>
      </c>
      <c r="J9313" s="7">
        <v>13</v>
      </c>
      <c r="K9313" s="4">
        <v>1214</v>
      </c>
      <c r="L9313" s="5">
        <v>1214.0587</v>
      </c>
      <c r="M9313">
        <v>1707920.55</v>
      </c>
      <c r="N9313" s="33">
        <v>1</v>
      </c>
      <c r="O9313" s="50" t="e">
        <f>INDEX([1]Dados!$M$2:$N$26779,MATCH($P9313,[1]Dados!$N$2:$N$26779,),2)</f>
        <v>#N/A</v>
      </c>
      <c r="P9313">
        <v>181654</v>
      </c>
      <c r="Q9313" s="1">
        <v>35644</v>
      </c>
      <c r="R9313" s="1">
        <v>37565</v>
      </c>
      <c r="S9313" t="s">
        <v>1172</v>
      </c>
    </row>
    <row r="9314" spans="1:19" x14ac:dyDescent="0.2">
      <c r="A9314" s="7">
        <v>150442</v>
      </c>
      <c r="B9314" s="3">
        <v>4642</v>
      </c>
      <c r="C9314" s="3" t="s">
        <v>2</v>
      </c>
      <c r="D9314" s="2" t="s">
        <v>551</v>
      </c>
      <c r="E9314" s="3">
        <v>22</v>
      </c>
      <c r="F9314" s="17">
        <v>0</v>
      </c>
      <c r="G9314" s="17">
        <v>1</v>
      </c>
      <c r="H9314" s="17">
        <v>0</v>
      </c>
      <c r="I9314" s="7" t="s">
        <v>111</v>
      </c>
      <c r="J9314" s="7">
        <v>28</v>
      </c>
      <c r="K9314" s="4">
        <v>1214</v>
      </c>
      <c r="L9314" s="5">
        <v>1214.0587</v>
      </c>
      <c r="M9314">
        <v>1707920.55</v>
      </c>
      <c r="N9314" s="33">
        <v>1</v>
      </c>
      <c r="O9314" s="50" t="e">
        <f>INDEX([1]Dados!$M$2:$N$26779,MATCH($P9314,[1]Dados!$N$2:$N$26779,),2)</f>
        <v>#N/A</v>
      </c>
      <c r="P9314">
        <v>181654</v>
      </c>
      <c r="Q9314" s="1">
        <v>35644</v>
      </c>
      <c r="R9314" s="1">
        <v>37565</v>
      </c>
      <c r="S9314" t="s">
        <v>1172</v>
      </c>
    </row>
    <row r="9315" spans="1:19" x14ac:dyDescent="0.2">
      <c r="A9315" s="7">
        <v>150442</v>
      </c>
      <c r="B9315" s="3">
        <v>4642</v>
      </c>
      <c r="C9315" s="3" t="s">
        <v>2</v>
      </c>
      <c r="D9315" s="2" t="s">
        <v>551</v>
      </c>
      <c r="E9315" s="3">
        <v>22</v>
      </c>
      <c r="F9315" s="17">
        <v>0</v>
      </c>
      <c r="G9315" s="17">
        <v>1</v>
      </c>
      <c r="H9315" s="17">
        <v>0</v>
      </c>
      <c r="I9315" s="7" t="s">
        <v>112</v>
      </c>
      <c r="J9315" s="7">
        <v>18</v>
      </c>
      <c r="K9315" s="4">
        <v>1214</v>
      </c>
      <c r="L9315" s="5">
        <v>1214.0587</v>
      </c>
      <c r="M9315">
        <v>1707920.55</v>
      </c>
      <c r="N9315" s="33">
        <v>1</v>
      </c>
      <c r="O9315" s="50" t="e">
        <f>INDEX([1]Dados!$M$2:$N$26779,MATCH($P9315,[1]Dados!$N$2:$N$26779,),2)</f>
        <v>#N/A</v>
      </c>
      <c r="P9315">
        <v>181654</v>
      </c>
      <c r="Q9315" s="1">
        <v>35644</v>
      </c>
      <c r="R9315" s="1">
        <v>37565</v>
      </c>
      <c r="S9315" t="s">
        <v>1172</v>
      </c>
    </row>
    <row r="9316" spans="1:19" x14ac:dyDescent="0.2">
      <c r="A9316" s="7">
        <v>150442</v>
      </c>
      <c r="B9316" s="3">
        <v>4642</v>
      </c>
      <c r="C9316" s="3" t="s">
        <v>2</v>
      </c>
      <c r="D9316" s="2" t="s">
        <v>551</v>
      </c>
      <c r="E9316" s="3">
        <v>22</v>
      </c>
      <c r="F9316" s="17">
        <v>0</v>
      </c>
      <c r="G9316" s="17">
        <v>1</v>
      </c>
      <c r="H9316" s="17">
        <v>0</v>
      </c>
      <c r="I9316" s="7" t="s">
        <v>113</v>
      </c>
      <c r="J9316" s="7">
        <v>30</v>
      </c>
      <c r="K9316" s="4">
        <v>1214</v>
      </c>
      <c r="L9316" s="5">
        <v>1214.0587</v>
      </c>
      <c r="M9316">
        <v>1707920.55</v>
      </c>
      <c r="N9316" s="33">
        <v>1</v>
      </c>
      <c r="O9316" s="50" t="e">
        <f>INDEX([1]Dados!$M$2:$N$26779,MATCH($P9316,[1]Dados!$N$2:$N$26779,),2)</f>
        <v>#N/A</v>
      </c>
      <c r="P9316">
        <v>181654</v>
      </c>
      <c r="Q9316" s="1">
        <v>35644</v>
      </c>
      <c r="R9316" s="1">
        <v>37565</v>
      </c>
      <c r="S9316" t="s">
        <v>1172</v>
      </c>
    </row>
    <row r="9317" spans="1:19" x14ac:dyDescent="0.2">
      <c r="A9317" s="7">
        <v>150442</v>
      </c>
      <c r="B9317" s="3">
        <v>4642</v>
      </c>
      <c r="C9317" s="3" t="s">
        <v>2</v>
      </c>
      <c r="D9317" s="2" t="s">
        <v>551</v>
      </c>
      <c r="E9317" s="3">
        <v>22</v>
      </c>
      <c r="F9317" s="17">
        <v>0</v>
      </c>
      <c r="G9317" s="17">
        <v>1</v>
      </c>
      <c r="H9317" s="17">
        <v>0</v>
      </c>
      <c r="I9317" s="7" t="s">
        <v>114</v>
      </c>
      <c r="J9317" s="7">
        <v>2</v>
      </c>
      <c r="K9317" s="4">
        <v>1214</v>
      </c>
      <c r="L9317" s="5">
        <v>1214.0587</v>
      </c>
      <c r="M9317">
        <v>1707920.55</v>
      </c>
      <c r="N9317" s="33">
        <v>1</v>
      </c>
      <c r="O9317" s="50" t="e">
        <f>INDEX([1]Dados!$M$2:$N$26779,MATCH($P9317,[1]Dados!$N$2:$N$26779,),2)</f>
        <v>#N/A</v>
      </c>
      <c r="P9317">
        <v>181654</v>
      </c>
      <c r="Q9317" s="1">
        <v>35644</v>
      </c>
      <c r="R9317" s="1">
        <v>37565</v>
      </c>
      <c r="S9317" t="s">
        <v>1172</v>
      </c>
    </row>
    <row r="9318" spans="1:19" x14ac:dyDescent="0.2">
      <c r="A9318" s="7">
        <v>150442</v>
      </c>
      <c r="B9318" s="3">
        <v>4642</v>
      </c>
      <c r="C9318" s="3" t="s">
        <v>2</v>
      </c>
      <c r="D9318" s="2" t="s">
        <v>551</v>
      </c>
      <c r="E9318" s="3">
        <v>22</v>
      </c>
      <c r="F9318" s="17">
        <v>0</v>
      </c>
      <c r="G9318" s="17">
        <v>1</v>
      </c>
      <c r="H9318" s="17">
        <v>0</v>
      </c>
      <c r="I9318" s="7" t="s">
        <v>115</v>
      </c>
      <c r="J9318" s="7">
        <v>18</v>
      </c>
      <c r="K9318" s="4">
        <v>1214</v>
      </c>
      <c r="L9318" s="5">
        <v>1214.0587</v>
      </c>
      <c r="M9318">
        <v>1707920.55</v>
      </c>
      <c r="N9318" s="33">
        <v>1</v>
      </c>
      <c r="O9318" s="50" t="e">
        <f>INDEX([1]Dados!$M$2:$N$26779,MATCH($P9318,[1]Dados!$N$2:$N$26779,),2)</f>
        <v>#N/A</v>
      </c>
      <c r="P9318">
        <v>181654</v>
      </c>
      <c r="Q9318" s="1">
        <v>35644</v>
      </c>
      <c r="R9318" s="1">
        <v>37565</v>
      </c>
      <c r="S9318" t="s">
        <v>1172</v>
      </c>
    </row>
    <row r="9319" spans="1:19" x14ac:dyDescent="0.2">
      <c r="A9319" s="7">
        <v>150442</v>
      </c>
      <c r="B9319" s="3">
        <v>4642</v>
      </c>
      <c r="C9319" s="3" t="s">
        <v>2</v>
      </c>
      <c r="D9319" s="2" t="s">
        <v>551</v>
      </c>
      <c r="E9319" s="3">
        <v>22</v>
      </c>
      <c r="F9319" s="17">
        <v>0</v>
      </c>
      <c r="G9319" s="17">
        <v>1</v>
      </c>
      <c r="H9319" s="17">
        <v>0</v>
      </c>
      <c r="I9319" s="7" t="s">
        <v>98</v>
      </c>
      <c r="J9319" s="7">
        <v>14</v>
      </c>
      <c r="K9319" s="4">
        <v>1214</v>
      </c>
      <c r="L9319" s="5">
        <v>1214.0589</v>
      </c>
      <c r="M9319">
        <v>1141099.5</v>
      </c>
      <c r="N9319" s="33">
        <v>1</v>
      </c>
      <c r="O9319" s="50" t="e">
        <f>INDEX([1]Dados!$M$2:$N$26779,MATCH($P9319,[1]Dados!$N$2:$N$26779,),2)</f>
        <v>#N/A</v>
      </c>
      <c r="P9319">
        <v>182684</v>
      </c>
      <c r="Q9319" s="1">
        <v>35644</v>
      </c>
      <c r="R9319" s="1">
        <v>37565</v>
      </c>
      <c r="S9319" t="s">
        <v>1479</v>
      </c>
    </row>
    <row r="9320" spans="1:19" x14ac:dyDescent="0.2">
      <c r="A9320" s="7">
        <v>150442</v>
      </c>
      <c r="B9320" s="3">
        <v>4642</v>
      </c>
      <c r="C9320" s="3" t="s">
        <v>2</v>
      </c>
      <c r="D9320" s="2" t="s">
        <v>551</v>
      </c>
      <c r="E9320" s="3">
        <v>22</v>
      </c>
      <c r="F9320" s="17">
        <v>0</v>
      </c>
      <c r="G9320" s="17">
        <v>1</v>
      </c>
      <c r="H9320" s="17">
        <v>0</v>
      </c>
      <c r="I9320" s="7" t="s">
        <v>99</v>
      </c>
      <c r="J9320" s="7">
        <v>30</v>
      </c>
      <c r="K9320" s="4">
        <v>1214</v>
      </c>
      <c r="L9320" s="5">
        <v>1214.0589</v>
      </c>
      <c r="M9320">
        <v>1141099.5</v>
      </c>
      <c r="N9320" s="33">
        <v>1</v>
      </c>
      <c r="O9320" s="50" t="e">
        <f>INDEX([1]Dados!$M$2:$N$26779,MATCH($P9320,[1]Dados!$N$2:$N$26779,),2)</f>
        <v>#N/A</v>
      </c>
      <c r="P9320">
        <v>182684</v>
      </c>
      <c r="Q9320" s="1">
        <v>35644</v>
      </c>
      <c r="R9320" s="1">
        <v>37565</v>
      </c>
      <c r="S9320" t="s">
        <v>1479</v>
      </c>
    </row>
    <row r="9321" spans="1:19" x14ac:dyDescent="0.2">
      <c r="A9321" s="7">
        <v>150442</v>
      </c>
      <c r="B9321" s="3">
        <v>4642</v>
      </c>
      <c r="C9321" s="3" t="s">
        <v>2</v>
      </c>
      <c r="D9321" s="2" t="s">
        <v>551</v>
      </c>
      <c r="E9321" s="3">
        <v>22</v>
      </c>
      <c r="F9321" s="17">
        <v>0</v>
      </c>
      <c r="G9321" s="17">
        <v>1</v>
      </c>
      <c r="H9321" s="17">
        <v>0</v>
      </c>
      <c r="I9321" s="7" t="s">
        <v>100</v>
      </c>
      <c r="J9321" s="7">
        <v>18</v>
      </c>
      <c r="K9321" s="4">
        <v>1214</v>
      </c>
      <c r="L9321" s="5">
        <v>1214.0589</v>
      </c>
      <c r="M9321">
        <v>1141099.5</v>
      </c>
      <c r="N9321" s="33">
        <v>1</v>
      </c>
      <c r="O9321" s="50" t="e">
        <f>INDEX([1]Dados!$M$2:$N$26779,MATCH($P9321,[1]Dados!$N$2:$N$26779,),2)</f>
        <v>#N/A</v>
      </c>
      <c r="P9321">
        <v>182684</v>
      </c>
      <c r="Q9321" s="1">
        <v>35644</v>
      </c>
      <c r="R9321" s="1">
        <v>37565</v>
      </c>
      <c r="S9321" t="s">
        <v>1479</v>
      </c>
    </row>
    <row r="9322" spans="1:19" x14ac:dyDescent="0.2">
      <c r="A9322" s="7">
        <v>150442</v>
      </c>
      <c r="B9322" s="3">
        <v>4642</v>
      </c>
      <c r="C9322" s="3" t="s">
        <v>2</v>
      </c>
      <c r="D9322" s="2" t="s">
        <v>551</v>
      </c>
      <c r="E9322" s="3">
        <v>22</v>
      </c>
      <c r="F9322" s="17">
        <v>0</v>
      </c>
      <c r="G9322" s="17">
        <v>1</v>
      </c>
      <c r="H9322" s="17">
        <v>0</v>
      </c>
      <c r="I9322" s="7" t="s">
        <v>101</v>
      </c>
      <c r="J9322" s="7">
        <v>23</v>
      </c>
      <c r="K9322" s="4">
        <v>1214</v>
      </c>
      <c r="L9322" s="5">
        <v>1214.0589</v>
      </c>
      <c r="M9322">
        <v>1141099.5</v>
      </c>
      <c r="N9322" s="33">
        <v>1</v>
      </c>
      <c r="O9322" s="50" t="e">
        <f>INDEX([1]Dados!$M$2:$N$26779,MATCH($P9322,[1]Dados!$N$2:$N$26779,),2)</f>
        <v>#N/A</v>
      </c>
      <c r="P9322">
        <v>182684</v>
      </c>
      <c r="Q9322" s="1">
        <v>35644</v>
      </c>
      <c r="R9322" s="1">
        <v>37565</v>
      </c>
      <c r="S9322" t="s">
        <v>1479</v>
      </c>
    </row>
    <row r="9323" spans="1:19" x14ac:dyDescent="0.2">
      <c r="A9323" s="7">
        <v>150442</v>
      </c>
      <c r="B9323" s="3">
        <v>4642</v>
      </c>
      <c r="C9323" s="3" t="s">
        <v>2</v>
      </c>
      <c r="D9323" s="2" t="s">
        <v>551</v>
      </c>
      <c r="E9323" s="3">
        <v>22</v>
      </c>
      <c r="F9323" s="17">
        <v>0</v>
      </c>
      <c r="G9323" s="17">
        <v>1</v>
      </c>
      <c r="H9323" s="17">
        <v>0</v>
      </c>
      <c r="I9323" s="7" t="s">
        <v>102</v>
      </c>
      <c r="J9323" s="7">
        <v>24</v>
      </c>
      <c r="K9323" s="4">
        <v>1214</v>
      </c>
      <c r="L9323" s="5">
        <v>1214.0589</v>
      </c>
      <c r="M9323">
        <v>1141099.5</v>
      </c>
      <c r="N9323" s="33">
        <v>1</v>
      </c>
      <c r="O9323" s="50" t="e">
        <f>INDEX([1]Dados!$M$2:$N$26779,MATCH($P9323,[1]Dados!$N$2:$N$26779,),2)</f>
        <v>#N/A</v>
      </c>
      <c r="P9323">
        <v>182684</v>
      </c>
      <c r="Q9323" s="1">
        <v>35644</v>
      </c>
      <c r="R9323" s="1">
        <v>37565</v>
      </c>
      <c r="S9323" t="s">
        <v>1479</v>
      </c>
    </row>
    <row r="9324" spans="1:19" x14ac:dyDescent="0.2">
      <c r="A9324" s="7">
        <v>150442</v>
      </c>
      <c r="B9324" s="3">
        <v>4642</v>
      </c>
      <c r="C9324" s="3" t="s">
        <v>2</v>
      </c>
      <c r="D9324" s="2" t="s">
        <v>551</v>
      </c>
      <c r="E9324" s="3">
        <v>22</v>
      </c>
      <c r="F9324" s="17">
        <v>0</v>
      </c>
      <c r="G9324" s="17">
        <v>1</v>
      </c>
      <c r="H9324" s="17">
        <v>0</v>
      </c>
      <c r="I9324" s="7" t="s">
        <v>103</v>
      </c>
      <c r="J9324" s="7">
        <v>18</v>
      </c>
      <c r="K9324" s="4">
        <v>1214</v>
      </c>
      <c r="L9324" s="5">
        <v>1214.0589</v>
      </c>
      <c r="M9324">
        <v>329250.5</v>
      </c>
      <c r="N9324" s="33">
        <v>1</v>
      </c>
      <c r="O9324" s="50" t="e">
        <f>INDEX([1]Dados!$M$2:$N$26779,MATCH($P9324,[1]Dados!$N$2:$N$26779,),2)</f>
        <v>#N/A</v>
      </c>
      <c r="P9324">
        <v>182685</v>
      </c>
      <c r="Q9324" s="1">
        <v>35644</v>
      </c>
      <c r="R9324" s="1">
        <v>37565</v>
      </c>
      <c r="S9324" t="s">
        <v>1606</v>
      </c>
    </row>
    <row r="9325" spans="1:19" x14ac:dyDescent="0.2">
      <c r="A9325" s="7">
        <v>150442</v>
      </c>
      <c r="B9325" s="3">
        <v>4642</v>
      </c>
      <c r="C9325" s="3" t="s">
        <v>2</v>
      </c>
      <c r="D9325" s="2" t="s">
        <v>551</v>
      </c>
      <c r="E9325" s="3">
        <v>22</v>
      </c>
      <c r="F9325" s="17">
        <v>0</v>
      </c>
      <c r="G9325" s="17">
        <v>1</v>
      </c>
      <c r="H9325" s="17">
        <v>0</v>
      </c>
      <c r="I9325" s="7" t="s">
        <v>104</v>
      </c>
      <c r="J9325" s="7">
        <v>23</v>
      </c>
      <c r="K9325" s="4">
        <v>1214</v>
      </c>
      <c r="L9325" s="5">
        <v>1214.0589</v>
      </c>
      <c r="M9325">
        <v>329250.5</v>
      </c>
      <c r="N9325" s="33">
        <v>1</v>
      </c>
      <c r="O9325" s="50" t="e">
        <f>INDEX([1]Dados!$M$2:$N$26779,MATCH($P9325,[1]Dados!$N$2:$N$26779,),2)</f>
        <v>#N/A</v>
      </c>
      <c r="P9325">
        <v>182685</v>
      </c>
      <c r="Q9325" s="1">
        <v>35644</v>
      </c>
      <c r="R9325" s="1">
        <v>37565</v>
      </c>
      <c r="S9325" t="s">
        <v>1606</v>
      </c>
    </row>
    <row r="9326" spans="1:19" x14ac:dyDescent="0.2">
      <c r="A9326" s="7">
        <v>150442</v>
      </c>
      <c r="B9326" s="3">
        <v>4642</v>
      </c>
      <c r="C9326" s="3" t="s">
        <v>2</v>
      </c>
      <c r="D9326" s="2" t="s">
        <v>551</v>
      </c>
      <c r="E9326" s="3">
        <v>22</v>
      </c>
      <c r="F9326" s="17">
        <v>0</v>
      </c>
      <c r="G9326" s="17">
        <v>1</v>
      </c>
      <c r="H9326" s="17">
        <v>0</v>
      </c>
      <c r="I9326" s="7" t="s">
        <v>3</v>
      </c>
      <c r="J9326" s="7">
        <v>0</v>
      </c>
      <c r="K9326" s="4">
        <v>1214</v>
      </c>
      <c r="L9326" s="5">
        <v>1214.8580999999999</v>
      </c>
      <c r="M9326">
        <v>70400</v>
      </c>
      <c r="N9326" s="33">
        <v>1</v>
      </c>
      <c r="O9326" s="50" t="e">
        <f>INDEX([1]Dados!$M$2:$N$26779,MATCH($P9326,[1]Dados!$N$2:$N$26779,),2)</f>
        <v>#N/A</v>
      </c>
      <c r="P9326">
        <v>181950</v>
      </c>
      <c r="Q9326" s="1">
        <v>35644</v>
      </c>
      <c r="R9326" s="1">
        <v>37565</v>
      </c>
      <c r="S9326" t="s">
        <v>2134</v>
      </c>
    </row>
    <row r="9327" spans="1:19" x14ac:dyDescent="0.2">
      <c r="A9327" s="7">
        <v>150442</v>
      </c>
      <c r="B9327" s="3">
        <v>4642</v>
      </c>
      <c r="C9327" s="3" t="s">
        <v>2</v>
      </c>
      <c r="D9327" s="2" t="s">
        <v>551</v>
      </c>
      <c r="E9327" s="3">
        <v>22</v>
      </c>
      <c r="F9327" s="17">
        <v>0</v>
      </c>
      <c r="G9327" s="17">
        <v>1</v>
      </c>
      <c r="H9327" s="17">
        <v>0</v>
      </c>
      <c r="I9327" s="7" t="s">
        <v>105</v>
      </c>
      <c r="J9327" s="7">
        <v>30</v>
      </c>
      <c r="K9327" s="4">
        <v>1214</v>
      </c>
      <c r="L9327" s="5">
        <v>1214.8580999999999</v>
      </c>
      <c r="M9327">
        <v>66000</v>
      </c>
      <c r="N9327" s="33">
        <v>1</v>
      </c>
      <c r="O9327" s="50" t="e">
        <f>INDEX([1]Dados!$M$2:$N$26779,MATCH($P9327,[1]Dados!$N$2:$N$26779,),2)</f>
        <v>#N/A</v>
      </c>
      <c r="P9327">
        <v>181952</v>
      </c>
      <c r="Q9327" s="1">
        <v>35644</v>
      </c>
      <c r="R9327" s="1">
        <v>37565</v>
      </c>
      <c r="S9327" t="s">
        <v>1470</v>
      </c>
    </row>
    <row r="9328" spans="1:19" x14ac:dyDescent="0.2">
      <c r="A9328" s="7">
        <v>150442</v>
      </c>
      <c r="B9328" s="3">
        <v>4642</v>
      </c>
      <c r="C9328" s="3" t="s">
        <v>2</v>
      </c>
      <c r="D9328" s="2" t="s">
        <v>551</v>
      </c>
      <c r="E9328" s="3">
        <v>22</v>
      </c>
      <c r="F9328" s="17">
        <v>0</v>
      </c>
      <c r="G9328" s="17">
        <v>1</v>
      </c>
      <c r="H9328" s="17">
        <v>0</v>
      </c>
      <c r="I9328" s="7" t="s">
        <v>3</v>
      </c>
      <c r="J9328" s="7">
        <v>0</v>
      </c>
      <c r="K9328" s="4">
        <v>1214</v>
      </c>
      <c r="L9328" s="5">
        <v>1214.8580999999999</v>
      </c>
      <c r="M9328">
        <f>69516.71+7724.08</f>
        <v>77240.790000000008</v>
      </c>
      <c r="N9328" s="33">
        <v>1</v>
      </c>
      <c r="O9328" s="50" t="e">
        <f>INDEX([1]Dados!$M$2:$N$26779,MATCH($P9328,[1]Dados!$N$2:$N$26779,),2)</f>
        <v>#N/A</v>
      </c>
      <c r="P9328">
        <v>181954</v>
      </c>
      <c r="Q9328" s="1">
        <v>35644</v>
      </c>
      <c r="R9328" s="1">
        <v>37565</v>
      </c>
      <c r="S9328" t="s">
        <v>2134</v>
      </c>
    </row>
    <row r="9329" spans="1:19" x14ac:dyDescent="0.2">
      <c r="A9329" s="7">
        <v>150442</v>
      </c>
      <c r="B9329" s="3">
        <v>4642</v>
      </c>
      <c r="C9329" s="3" t="s">
        <v>2</v>
      </c>
      <c r="D9329" s="2" t="s">
        <v>551</v>
      </c>
      <c r="E9329" s="3">
        <v>22</v>
      </c>
      <c r="F9329" s="17">
        <v>0</v>
      </c>
      <c r="G9329" s="17">
        <v>1</v>
      </c>
      <c r="H9329" s="17">
        <v>0</v>
      </c>
      <c r="I9329" s="7" t="s">
        <v>106</v>
      </c>
      <c r="J9329" s="7">
        <v>30</v>
      </c>
      <c r="K9329" s="4">
        <v>1214</v>
      </c>
      <c r="L9329" s="5">
        <v>1214.8580999999999</v>
      </c>
      <c r="M9329">
        <v>193503</v>
      </c>
      <c r="N9329" s="33">
        <v>1</v>
      </c>
      <c r="O9329" s="50" t="e">
        <f>INDEX([1]Dados!$M$2:$N$26779,MATCH($P9329,[1]Dados!$N$2:$N$26779,),2)</f>
        <v>#N/A</v>
      </c>
      <c r="P9329">
        <v>181957</v>
      </c>
      <c r="Q9329" s="1">
        <v>35644</v>
      </c>
      <c r="R9329" s="1">
        <v>37565</v>
      </c>
      <c r="S9329" t="s">
        <v>961</v>
      </c>
    </row>
    <row r="9330" spans="1:19" x14ac:dyDescent="0.2">
      <c r="A9330" s="7">
        <v>150442</v>
      </c>
      <c r="B9330" s="3">
        <v>4642</v>
      </c>
      <c r="C9330" s="3" t="s">
        <v>2</v>
      </c>
      <c r="D9330" s="2" t="s">
        <v>551</v>
      </c>
      <c r="E9330" s="3">
        <v>22</v>
      </c>
      <c r="F9330" s="17">
        <v>0</v>
      </c>
      <c r="G9330" s="17">
        <v>1</v>
      </c>
      <c r="H9330" s="17">
        <v>0</v>
      </c>
      <c r="I9330" s="7" t="s">
        <v>121</v>
      </c>
      <c r="J9330" s="7">
        <v>30</v>
      </c>
      <c r="K9330" s="4">
        <v>1214</v>
      </c>
      <c r="L9330" s="5">
        <v>1214.8580999999999</v>
      </c>
      <c r="M9330">
        <v>193503</v>
      </c>
      <c r="N9330" s="33">
        <v>1</v>
      </c>
      <c r="O9330" s="50" t="e">
        <f>INDEX([1]Dados!$M$2:$N$26779,MATCH($P9330,[1]Dados!$N$2:$N$26779,),2)</f>
        <v>#N/A</v>
      </c>
      <c r="P9330">
        <v>181957</v>
      </c>
      <c r="Q9330" s="1">
        <v>35644</v>
      </c>
      <c r="R9330" s="1">
        <v>37565</v>
      </c>
      <c r="S9330" t="s">
        <v>961</v>
      </c>
    </row>
    <row r="9331" spans="1:19" x14ac:dyDescent="0.2">
      <c r="A9331" s="7">
        <v>150442</v>
      </c>
      <c r="B9331" s="3">
        <v>4642</v>
      </c>
      <c r="C9331" s="3" t="s">
        <v>2</v>
      </c>
      <c r="D9331" s="2" t="s">
        <v>551</v>
      </c>
      <c r="E9331" s="3">
        <v>22</v>
      </c>
      <c r="F9331" s="17">
        <v>0</v>
      </c>
      <c r="G9331" s="17">
        <v>1</v>
      </c>
      <c r="H9331" s="17">
        <v>0</v>
      </c>
      <c r="I9331" s="7" t="s">
        <v>107</v>
      </c>
      <c r="J9331" s="7">
        <v>14</v>
      </c>
      <c r="K9331" s="4">
        <v>1214</v>
      </c>
      <c r="L9331" s="5">
        <v>1214.8580999999999</v>
      </c>
      <c r="M9331">
        <v>193503</v>
      </c>
      <c r="N9331" s="33">
        <v>1</v>
      </c>
      <c r="O9331" s="50" t="e">
        <f>INDEX([1]Dados!$M$2:$N$26779,MATCH($P9331,[1]Dados!$N$2:$N$26779,),2)</f>
        <v>#N/A</v>
      </c>
      <c r="P9331">
        <v>181957</v>
      </c>
      <c r="Q9331" s="1">
        <v>35644</v>
      </c>
      <c r="R9331" s="1">
        <v>37565</v>
      </c>
      <c r="S9331" t="s">
        <v>961</v>
      </c>
    </row>
    <row r="9332" spans="1:19" x14ac:dyDescent="0.2">
      <c r="A9332" s="7">
        <v>150442</v>
      </c>
      <c r="B9332" s="3">
        <v>4642</v>
      </c>
      <c r="C9332" s="3" t="s">
        <v>2</v>
      </c>
      <c r="D9332" s="2" t="s">
        <v>551</v>
      </c>
      <c r="E9332" s="3">
        <v>22</v>
      </c>
      <c r="F9332" s="17">
        <v>0</v>
      </c>
      <c r="G9332" s="17">
        <v>1</v>
      </c>
      <c r="H9332" s="17">
        <v>0</v>
      </c>
      <c r="I9332" s="7" t="s">
        <v>108</v>
      </c>
      <c r="J9332" s="7">
        <v>13</v>
      </c>
      <c r="K9332" s="4">
        <v>1214</v>
      </c>
      <c r="L9332" s="5">
        <v>1214.8580999999999</v>
      </c>
      <c r="M9332">
        <v>193503</v>
      </c>
      <c r="N9332" s="33">
        <v>1</v>
      </c>
      <c r="O9332" s="50" t="e">
        <f>INDEX([1]Dados!$M$2:$N$26779,MATCH($P9332,[1]Dados!$N$2:$N$26779,),2)</f>
        <v>#N/A</v>
      </c>
      <c r="P9332">
        <v>181957</v>
      </c>
      <c r="Q9332" s="1">
        <v>35644</v>
      </c>
      <c r="R9332" s="1">
        <v>37565</v>
      </c>
      <c r="S9332" t="s">
        <v>961</v>
      </c>
    </row>
    <row r="9333" spans="1:19" x14ac:dyDescent="0.2">
      <c r="A9333" s="7">
        <v>150442</v>
      </c>
      <c r="B9333" s="3">
        <v>4642</v>
      </c>
      <c r="C9333" s="3" t="s">
        <v>2</v>
      </c>
      <c r="D9333" s="2" t="s">
        <v>551</v>
      </c>
      <c r="E9333" s="3">
        <v>22</v>
      </c>
      <c r="F9333" s="17">
        <v>0</v>
      </c>
      <c r="G9333" s="17">
        <v>1</v>
      </c>
      <c r="H9333" s="17">
        <v>0</v>
      </c>
      <c r="I9333" s="7" t="s">
        <v>109</v>
      </c>
      <c r="J9333" s="7">
        <v>19</v>
      </c>
      <c r="K9333" s="4">
        <v>1214</v>
      </c>
      <c r="L9333" s="5">
        <v>1214.8580999999999</v>
      </c>
      <c r="M9333">
        <v>87956</v>
      </c>
      <c r="N9333" s="33">
        <v>1</v>
      </c>
      <c r="O9333" s="50" t="e">
        <f>INDEX([1]Dados!$M$2:$N$26779,MATCH($P9333,[1]Dados!$N$2:$N$26779,),2)</f>
        <v>#N/A</v>
      </c>
      <c r="P9333">
        <v>181959</v>
      </c>
      <c r="Q9333" s="1">
        <v>35644</v>
      </c>
      <c r="R9333" s="1">
        <v>37565</v>
      </c>
      <c r="S9333" t="s">
        <v>960</v>
      </c>
    </row>
    <row r="9334" spans="1:19" x14ac:dyDescent="0.2">
      <c r="A9334" s="7">
        <v>150442</v>
      </c>
      <c r="B9334" s="3">
        <v>4642</v>
      </c>
      <c r="C9334" s="3" t="s">
        <v>2</v>
      </c>
      <c r="D9334" s="2" t="s">
        <v>551</v>
      </c>
      <c r="E9334" s="3">
        <v>22</v>
      </c>
      <c r="F9334" s="17">
        <v>0</v>
      </c>
      <c r="G9334" s="17">
        <v>1</v>
      </c>
      <c r="H9334" s="17">
        <v>0</v>
      </c>
      <c r="I9334" s="7" t="s">
        <v>110</v>
      </c>
      <c r="J9334" s="7">
        <v>18</v>
      </c>
      <c r="K9334" s="4">
        <v>1214</v>
      </c>
      <c r="L9334" s="5">
        <v>1214.8580999999999</v>
      </c>
      <c r="M9334">
        <v>87956</v>
      </c>
      <c r="N9334" s="33">
        <v>1</v>
      </c>
      <c r="O9334" s="50" t="e">
        <f>INDEX([1]Dados!$M$2:$N$26779,MATCH($P9334,[1]Dados!$N$2:$N$26779,),2)</f>
        <v>#N/A</v>
      </c>
      <c r="P9334">
        <v>181959</v>
      </c>
      <c r="Q9334" s="1">
        <v>35644</v>
      </c>
      <c r="R9334" s="1">
        <v>37565</v>
      </c>
      <c r="S9334" t="s">
        <v>960</v>
      </c>
    </row>
    <row r="9335" spans="1:19" x14ac:dyDescent="0.2">
      <c r="A9335" s="7">
        <v>150442</v>
      </c>
      <c r="B9335" s="3">
        <v>4642</v>
      </c>
      <c r="C9335" s="3" t="s">
        <v>2</v>
      </c>
      <c r="D9335" s="2" t="s">
        <v>551</v>
      </c>
      <c r="E9335" s="3">
        <v>22</v>
      </c>
      <c r="F9335" s="17">
        <v>0</v>
      </c>
      <c r="G9335" s="17">
        <v>1</v>
      </c>
      <c r="H9335" s="17">
        <v>0</v>
      </c>
      <c r="I9335" s="7" t="s">
        <v>122</v>
      </c>
      <c r="J9335" s="7">
        <v>9</v>
      </c>
      <c r="K9335" s="4">
        <v>1214</v>
      </c>
      <c r="L9335" s="5">
        <v>1214.8580999999999</v>
      </c>
      <c r="M9335">
        <v>88000</v>
      </c>
      <c r="N9335" s="33">
        <v>1</v>
      </c>
      <c r="O9335" s="50" t="e">
        <f>INDEX([1]Dados!$M$2:$N$26779,MATCH($P9335,[1]Dados!$N$2:$N$26779,),2)</f>
        <v>#N/A</v>
      </c>
      <c r="P9335">
        <v>181964</v>
      </c>
      <c r="Q9335" s="1">
        <v>35644</v>
      </c>
      <c r="R9335" s="1">
        <v>37565</v>
      </c>
      <c r="S9335" t="s">
        <v>887</v>
      </c>
    </row>
    <row r="9336" spans="1:19" x14ac:dyDescent="0.2">
      <c r="A9336" s="7">
        <v>150442</v>
      </c>
      <c r="B9336" s="3">
        <v>4642</v>
      </c>
      <c r="C9336" s="3" t="s">
        <v>2</v>
      </c>
      <c r="D9336" s="2" t="s">
        <v>551</v>
      </c>
      <c r="E9336" s="3">
        <v>22</v>
      </c>
      <c r="F9336" s="17">
        <v>0</v>
      </c>
      <c r="G9336" s="17">
        <v>1</v>
      </c>
      <c r="H9336" s="17">
        <v>0</v>
      </c>
      <c r="I9336" s="7" t="s">
        <v>123</v>
      </c>
      <c r="J9336" s="7">
        <v>9</v>
      </c>
      <c r="K9336" s="4">
        <v>1214</v>
      </c>
      <c r="L9336" s="5">
        <v>1214.8580999999999</v>
      </c>
      <c r="M9336">
        <v>88000</v>
      </c>
      <c r="N9336" s="33">
        <v>1</v>
      </c>
      <c r="O9336" s="50" t="e">
        <f>INDEX([1]Dados!$M$2:$N$26779,MATCH($P9336,[1]Dados!$N$2:$N$26779,),2)</f>
        <v>#N/A</v>
      </c>
      <c r="P9336">
        <v>181964</v>
      </c>
      <c r="Q9336" s="1">
        <v>35644</v>
      </c>
      <c r="R9336" s="1">
        <v>37565</v>
      </c>
      <c r="S9336" t="s">
        <v>887</v>
      </c>
    </row>
    <row r="9337" spans="1:19" x14ac:dyDescent="0.2">
      <c r="A9337" s="7">
        <v>150442</v>
      </c>
      <c r="B9337" s="3">
        <v>4642</v>
      </c>
      <c r="C9337" s="3" t="s">
        <v>2</v>
      </c>
      <c r="D9337" s="2" t="s">
        <v>551</v>
      </c>
      <c r="E9337" s="3">
        <v>22</v>
      </c>
      <c r="F9337" s="17">
        <v>0</v>
      </c>
      <c r="G9337" s="17">
        <v>1</v>
      </c>
      <c r="H9337" s="17">
        <v>0</v>
      </c>
      <c r="I9337" s="7" t="s">
        <v>124</v>
      </c>
      <c r="J9337" s="7">
        <v>9</v>
      </c>
      <c r="K9337" s="4">
        <v>1214</v>
      </c>
      <c r="L9337" s="5">
        <v>1214.8580999999999</v>
      </c>
      <c r="M9337">
        <v>88000</v>
      </c>
      <c r="N9337" s="33">
        <v>1</v>
      </c>
      <c r="O9337" s="50" t="e">
        <f>INDEX([1]Dados!$M$2:$N$26779,MATCH($P9337,[1]Dados!$N$2:$N$26779,),2)</f>
        <v>#N/A</v>
      </c>
      <c r="P9337">
        <v>181964</v>
      </c>
      <c r="Q9337" s="1">
        <v>35644</v>
      </c>
      <c r="R9337" s="1">
        <v>37565</v>
      </c>
      <c r="S9337" t="s">
        <v>887</v>
      </c>
    </row>
    <row r="9338" spans="1:19" x14ac:dyDescent="0.2">
      <c r="A9338" s="7">
        <v>150442</v>
      </c>
      <c r="B9338" s="3">
        <v>4642</v>
      </c>
      <c r="C9338" s="3" t="s">
        <v>2</v>
      </c>
      <c r="D9338" s="2" t="s">
        <v>551</v>
      </c>
      <c r="E9338" s="3">
        <v>22</v>
      </c>
      <c r="F9338" s="17">
        <v>0</v>
      </c>
      <c r="G9338" s="17">
        <v>1</v>
      </c>
      <c r="H9338" s="17">
        <v>0</v>
      </c>
      <c r="I9338" s="7" t="s">
        <v>125</v>
      </c>
      <c r="J9338" s="7">
        <v>14</v>
      </c>
      <c r="K9338" s="4">
        <v>1214</v>
      </c>
      <c r="L9338" s="5">
        <v>1214.8580999999999</v>
      </c>
      <c r="M9338">
        <v>88000</v>
      </c>
      <c r="N9338" s="33">
        <v>1</v>
      </c>
      <c r="O9338" s="50" t="e">
        <f>INDEX([1]Dados!$M$2:$N$26779,MATCH($P9338,[1]Dados!$N$2:$N$26779,),2)</f>
        <v>#N/A</v>
      </c>
      <c r="P9338">
        <v>181964</v>
      </c>
      <c r="Q9338" s="1">
        <v>35644</v>
      </c>
      <c r="R9338" s="1">
        <v>37565</v>
      </c>
      <c r="S9338" t="s">
        <v>887</v>
      </c>
    </row>
    <row r="9339" spans="1:19" x14ac:dyDescent="0.2">
      <c r="A9339" s="7">
        <v>150442</v>
      </c>
      <c r="B9339" s="3">
        <v>4642</v>
      </c>
      <c r="C9339" s="3" t="s">
        <v>2</v>
      </c>
      <c r="D9339" s="2" t="s">
        <v>551</v>
      </c>
      <c r="E9339" s="3">
        <v>22</v>
      </c>
      <c r="F9339" s="17">
        <v>0</v>
      </c>
      <c r="G9339" s="17">
        <v>1</v>
      </c>
      <c r="H9339" s="17">
        <v>0</v>
      </c>
      <c r="I9339" s="7" t="s">
        <v>126</v>
      </c>
      <c r="J9339" s="7">
        <v>23</v>
      </c>
      <c r="K9339" s="4">
        <v>1220</v>
      </c>
      <c r="L9339" s="5">
        <v>1220.0906</v>
      </c>
      <c r="M9339">
        <v>2437558</v>
      </c>
      <c r="N9339" s="33">
        <v>1</v>
      </c>
      <c r="O9339" s="50" t="e">
        <f>INDEX([1]Dados!$M$2:$N$26779,MATCH($P9339,[1]Dados!$N$2:$N$26779,),2)</f>
        <v>#N/A</v>
      </c>
      <c r="P9339">
        <v>181814</v>
      </c>
      <c r="Q9339" s="1">
        <v>35644</v>
      </c>
      <c r="R9339" s="1">
        <v>37565</v>
      </c>
      <c r="S9339" t="s">
        <v>1507</v>
      </c>
    </row>
    <row r="9340" spans="1:19" x14ac:dyDescent="0.2">
      <c r="A9340" s="7">
        <v>150442</v>
      </c>
      <c r="B9340" s="3">
        <v>4642</v>
      </c>
      <c r="C9340" s="3" t="s">
        <v>2</v>
      </c>
      <c r="D9340" s="2" t="s">
        <v>551</v>
      </c>
      <c r="E9340" s="3">
        <v>22</v>
      </c>
      <c r="F9340" s="17">
        <v>0</v>
      </c>
      <c r="G9340" s="17">
        <v>1</v>
      </c>
      <c r="H9340" s="17">
        <v>0</v>
      </c>
      <c r="I9340" s="7" t="s">
        <v>127</v>
      </c>
      <c r="J9340" s="7">
        <v>28</v>
      </c>
      <c r="K9340" s="4">
        <v>1293</v>
      </c>
      <c r="L9340" s="5">
        <v>1293.0592999999999</v>
      </c>
      <c r="M9340">
        <v>155607.04999999999</v>
      </c>
      <c r="N9340" s="33">
        <v>1</v>
      </c>
      <c r="O9340" s="50" t="e">
        <f>INDEX([1]Dados!$M$2:$N$26779,MATCH($P9340,[1]Dados!$N$2:$N$26779,),2)</f>
        <v>#N/A</v>
      </c>
      <c r="P9340">
        <v>181762</v>
      </c>
      <c r="Q9340" s="1">
        <v>35644</v>
      </c>
      <c r="R9340" s="1">
        <v>37565</v>
      </c>
      <c r="S9340" t="s">
        <v>918</v>
      </c>
    </row>
    <row r="9341" spans="1:19" x14ac:dyDescent="0.2">
      <c r="A9341" s="7">
        <v>150442</v>
      </c>
      <c r="B9341" s="3">
        <v>4642</v>
      </c>
      <c r="C9341" s="3" t="s">
        <v>2</v>
      </c>
      <c r="D9341" s="2" t="s">
        <v>551</v>
      </c>
      <c r="E9341" s="3">
        <v>22</v>
      </c>
      <c r="F9341" s="17">
        <v>0</v>
      </c>
      <c r="G9341" s="17">
        <v>1</v>
      </c>
      <c r="H9341" s="17">
        <v>0</v>
      </c>
      <c r="I9341" s="7" t="s">
        <v>128</v>
      </c>
      <c r="J9341" s="7">
        <v>30</v>
      </c>
      <c r="K9341" s="4">
        <v>1293</v>
      </c>
      <c r="L9341" s="5">
        <v>1293.0592999999999</v>
      </c>
      <c r="M9341">
        <v>155607.04999999999</v>
      </c>
      <c r="N9341" s="33">
        <v>1</v>
      </c>
      <c r="O9341" s="50" t="e">
        <f>INDEX([1]Dados!$M$2:$N$26779,MATCH($P9341,[1]Dados!$N$2:$N$26779,),2)</f>
        <v>#N/A</v>
      </c>
      <c r="P9341">
        <v>181762</v>
      </c>
      <c r="Q9341" s="1">
        <v>35644</v>
      </c>
      <c r="R9341" s="1">
        <v>37565</v>
      </c>
      <c r="S9341" t="s">
        <v>918</v>
      </c>
    </row>
    <row r="9342" spans="1:19" x14ac:dyDescent="0.2">
      <c r="A9342" s="7">
        <v>150442</v>
      </c>
      <c r="B9342" s="3">
        <v>4642</v>
      </c>
      <c r="C9342" s="3" t="s">
        <v>2</v>
      </c>
      <c r="D9342" s="2" t="s">
        <v>551</v>
      </c>
      <c r="E9342" s="3">
        <v>22</v>
      </c>
      <c r="F9342" s="17">
        <v>0</v>
      </c>
      <c r="G9342" s="17">
        <v>1</v>
      </c>
      <c r="H9342" s="17">
        <v>0</v>
      </c>
      <c r="I9342" s="7" t="s">
        <v>129</v>
      </c>
      <c r="J9342" s="7">
        <v>9</v>
      </c>
      <c r="K9342" s="4">
        <v>1293</v>
      </c>
      <c r="L9342" s="5">
        <v>1293.0592999999999</v>
      </c>
      <c r="M9342">
        <v>155607.04999999999</v>
      </c>
      <c r="N9342" s="33">
        <v>1</v>
      </c>
      <c r="O9342" s="50" t="e">
        <f>INDEX([1]Dados!$M$2:$N$26779,MATCH($P9342,[1]Dados!$N$2:$N$26779,),2)</f>
        <v>#N/A</v>
      </c>
      <c r="P9342">
        <v>181762</v>
      </c>
      <c r="Q9342" s="1">
        <v>35644</v>
      </c>
      <c r="R9342" s="1">
        <v>37565</v>
      </c>
      <c r="S9342" t="s">
        <v>918</v>
      </c>
    </row>
    <row r="9343" spans="1:19" x14ac:dyDescent="0.2">
      <c r="A9343" s="7">
        <v>150442</v>
      </c>
      <c r="B9343" s="3">
        <v>4642</v>
      </c>
      <c r="C9343" s="3" t="s">
        <v>2</v>
      </c>
      <c r="D9343" s="2" t="s">
        <v>551</v>
      </c>
      <c r="E9343" s="3">
        <v>22</v>
      </c>
      <c r="F9343" s="17">
        <v>0</v>
      </c>
      <c r="G9343" s="17">
        <v>1</v>
      </c>
      <c r="H9343" s="17">
        <v>0</v>
      </c>
      <c r="I9343" s="7" t="s">
        <v>130</v>
      </c>
      <c r="J9343" s="7">
        <v>9</v>
      </c>
      <c r="K9343" s="4">
        <v>1293</v>
      </c>
      <c r="L9343" s="5">
        <v>1293.0592999999999</v>
      </c>
      <c r="M9343">
        <v>155607.04999999999</v>
      </c>
      <c r="N9343" s="33">
        <v>1</v>
      </c>
      <c r="O9343" s="50" t="e">
        <f>INDEX([1]Dados!$M$2:$N$26779,MATCH($P9343,[1]Dados!$N$2:$N$26779,),2)</f>
        <v>#N/A</v>
      </c>
      <c r="P9343">
        <v>181762</v>
      </c>
      <c r="Q9343" s="1">
        <v>35644</v>
      </c>
      <c r="R9343" s="1">
        <v>37565</v>
      </c>
      <c r="S9343" t="s">
        <v>918</v>
      </c>
    </row>
    <row r="9344" spans="1:19" x14ac:dyDescent="0.2">
      <c r="A9344" s="7">
        <v>150442</v>
      </c>
      <c r="B9344" s="3">
        <v>4642</v>
      </c>
      <c r="C9344" s="3" t="s">
        <v>2</v>
      </c>
      <c r="D9344" s="2" t="s">
        <v>551</v>
      </c>
      <c r="E9344" s="3">
        <v>22</v>
      </c>
      <c r="F9344" s="17">
        <v>0</v>
      </c>
      <c r="G9344" s="17">
        <v>1</v>
      </c>
      <c r="H9344" s="17">
        <v>0</v>
      </c>
      <c r="I9344" s="7" t="s">
        <v>131</v>
      </c>
      <c r="J9344" s="7">
        <v>25</v>
      </c>
      <c r="K9344" s="4">
        <v>1293</v>
      </c>
      <c r="L9344" s="5">
        <v>1293.0592999999999</v>
      </c>
      <c r="M9344">
        <v>155607.04999999999</v>
      </c>
      <c r="N9344" s="33">
        <v>1</v>
      </c>
      <c r="O9344" s="50" t="e">
        <f>INDEX([1]Dados!$M$2:$N$26779,MATCH($P9344,[1]Dados!$N$2:$N$26779,),2)</f>
        <v>#N/A</v>
      </c>
      <c r="P9344">
        <v>181762</v>
      </c>
      <c r="Q9344" s="1">
        <v>35644</v>
      </c>
      <c r="R9344" s="1">
        <v>37565</v>
      </c>
      <c r="S9344" t="s">
        <v>918</v>
      </c>
    </row>
    <row r="9345" spans="1:19" x14ac:dyDescent="0.2">
      <c r="A9345" s="7">
        <v>150442</v>
      </c>
      <c r="B9345" s="3">
        <v>4642</v>
      </c>
      <c r="C9345" s="3" t="s">
        <v>2</v>
      </c>
      <c r="D9345" s="2" t="s">
        <v>551</v>
      </c>
      <c r="E9345" s="3">
        <v>22</v>
      </c>
      <c r="F9345" s="17">
        <v>0</v>
      </c>
      <c r="G9345" s="17">
        <v>1</v>
      </c>
      <c r="H9345" s="17">
        <v>0</v>
      </c>
      <c r="I9345" s="7" t="s">
        <v>132</v>
      </c>
      <c r="J9345" s="7">
        <v>9</v>
      </c>
      <c r="K9345" s="4">
        <v>1293</v>
      </c>
      <c r="L9345" s="5">
        <v>1293.0592999999999</v>
      </c>
      <c r="M9345">
        <v>155607.04999999999</v>
      </c>
      <c r="N9345" s="33">
        <v>1</v>
      </c>
      <c r="O9345" s="50" t="e">
        <f>INDEX([1]Dados!$M$2:$N$26779,MATCH($P9345,[1]Dados!$N$2:$N$26779,),2)</f>
        <v>#N/A</v>
      </c>
      <c r="P9345">
        <v>181762</v>
      </c>
      <c r="Q9345" s="1">
        <v>35644</v>
      </c>
      <c r="R9345" s="1">
        <v>37565</v>
      </c>
      <c r="S9345" t="s">
        <v>918</v>
      </c>
    </row>
    <row r="9346" spans="1:19" x14ac:dyDescent="0.2">
      <c r="A9346" s="7">
        <v>250360</v>
      </c>
      <c r="B9346" s="3">
        <v>19739</v>
      </c>
      <c r="C9346" s="3" t="s">
        <v>34</v>
      </c>
      <c r="D9346" s="2" t="s">
        <v>319</v>
      </c>
      <c r="E9346" s="3">
        <v>22</v>
      </c>
      <c r="F9346" s="17">
        <v>0</v>
      </c>
      <c r="G9346" s="17">
        <v>1</v>
      </c>
      <c r="H9346" s="17">
        <v>0</v>
      </c>
      <c r="I9346" s="29">
        <v>2.1</v>
      </c>
      <c r="J9346" s="7">
        <v>28</v>
      </c>
      <c r="K9346" s="4">
        <v>1214</v>
      </c>
      <c r="L9346" s="5">
        <v>1214.0587</v>
      </c>
      <c r="M9346" t="s">
        <v>2134</v>
      </c>
      <c r="N9346" s="3">
        <v>1</v>
      </c>
      <c r="O9346" s="50" t="e">
        <f>INDEX([1]Dados!$M$2:$N$26779,MATCH($P9346,[1]Dados!$N$2:$N$26779,),2)</f>
        <v>#N/A</v>
      </c>
      <c r="P9346">
        <v>181076</v>
      </c>
      <c r="Q9346" s="1">
        <v>37418</v>
      </c>
      <c r="R9346" s="1">
        <v>37496</v>
      </c>
      <c r="S9346" t="s">
        <v>1479</v>
      </c>
    </row>
    <row r="9347" spans="1:19" x14ac:dyDescent="0.2">
      <c r="A9347" s="7">
        <v>250360</v>
      </c>
      <c r="B9347" s="3">
        <v>19739</v>
      </c>
      <c r="C9347" s="3" t="s">
        <v>34</v>
      </c>
      <c r="D9347" s="2" t="s">
        <v>319</v>
      </c>
      <c r="E9347" s="3">
        <v>22</v>
      </c>
      <c r="F9347" s="17">
        <v>0</v>
      </c>
      <c r="G9347" s="17">
        <v>1</v>
      </c>
      <c r="H9347" s="17">
        <v>0</v>
      </c>
      <c r="I9347" s="7">
        <v>2.1</v>
      </c>
      <c r="J9347" s="7">
        <v>2</v>
      </c>
      <c r="K9347" s="4">
        <v>1214</v>
      </c>
      <c r="L9347" s="5">
        <v>1214.0587</v>
      </c>
      <c r="M9347" t="s">
        <v>2134</v>
      </c>
      <c r="N9347" s="3">
        <v>1</v>
      </c>
      <c r="O9347" s="50" t="e">
        <f>INDEX([1]Dados!$M$2:$N$26779,MATCH($P9347,[1]Dados!$N$2:$N$26779,),2)</f>
        <v>#N/A</v>
      </c>
      <c r="P9347">
        <v>179894</v>
      </c>
      <c r="Q9347" s="1">
        <v>37418</v>
      </c>
      <c r="R9347" s="1">
        <v>37496</v>
      </c>
      <c r="S9347" t="s">
        <v>914</v>
      </c>
    </row>
    <row r="9348" spans="1:19" x14ac:dyDescent="0.2">
      <c r="A9348" s="7">
        <v>250360</v>
      </c>
      <c r="B9348" s="3">
        <v>19739</v>
      </c>
      <c r="C9348" s="3" t="s">
        <v>34</v>
      </c>
      <c r="D9348" s="2" t="s">
        <v>319</v>
      </c>
      <c r="E9348" s="3">
        <v>22</v>
      </c>
      <c r="F9348" s="17">
        <v>0</v>
      </c>
      <c r="G9348" s="17">
        <v>1</v>
      </c>
      <c r="H9348" s="17">
        <v>0</v>
      </c>
      <c r="I9348" s="7">
        <v>2.11</v>
      </c>
      <c r="J9348" s="7">
        <v>7</v>
      </c>
      <c r="K9348" s="4">
        <v>1214</v>
      </c>
      <c r="L9348" s="5">
        <v>1214.8580999999999</v>
      </c>
      <c r="M9348">
        <v>51840</v>
      </c>
      <c r="N9348" s="3">
        <v>1</v>
      </c>
      <c r="O9348" s="50" t="e">
        <f>INDEX([1]Dados!$M$2:$N$26779,MATCH($P9348,[1]Dados!$N$2:$N$26779,),2)</f>
        <v>#N/A</v>
      </c>
      <c r="P9348">
        <v>179739</v>
      </c>
      <c r="Q9348" s="1">
        <v>37418</v>
      </c>
      <c r="R9348" s="1">
        <v>37496</v>
      </c>
      <c r="S9348" t="s">
        <v>887</v>
      </c>
    </row>
    <row r="9349" spans="1:19" x14ac:dyDescent="0.2">
      <c r="A9349" s="7">
        <v>250360</v>
      </c>
      <c r="B9349" s="3">
        <v>19739</v>
      </c>
      <c r="C9349" s="3" t="s">
        <v>34</v>
      </c>
      <c r="D9349" s="2" t="s">
        <v>319</v>
      </c>
      <c r="E9349" s="3">
        <v>22</v>
      </c>
      <c r="F9349" s="17">
        <v>0</v>
      </c>
      <c r="G9349" s="17">
        <v>1</v>
      </c>
      <c r="H9349" s="17">
        <v>0</v>
      </c>
      <c r="I9349" s="7">
        <v>2.12</v>
      </c>
      <c r="J9349" s="7">
        <v>10</v>
      </c>
      <c r="K9349" s="4">
        <v>1214</v>
      </c>
      <c r="L9349" s="5">
        <v>1214.8580999999999</v>
      </c>
      <c r="M9349">
        <v>51840</v>
      </c>
      <c r="N9349" s="3">
        <v>1</v>
      </c>
      <c r="O9349" s="50" t="e">
        <f>INDEX([1]Dados!$M$2:$N$26779,MATCH($P9349,[1]Dados!$N$2:$N$26779,),2)</f>
        <v>#N/A</v>
      </c>
      <c r="P9349">
        <v>179739</v>
      </c>
      <c r="Q9349" s="1">
        <v>37418</v>
      </c>
      <c r="R9349" s="1">
        <v>37496</v>
      </c>
      <c r="S9349" t="s">
        <v>887</v>
      </c>
    </row>
    <row r="9350" spans="1:19" x14ac:dyDescent="0.2">
      <c r="A9350" s="7">
        <v>250360</v>
      </c>
      <c r="B9350" s="3">
        <v>19739</v>
      </c>
      <c r="C9350" s="3" t="s">
        <v>34</v>
      </c>
      <c r="D9350" s="2" t="s">
        <v>319</v>
      </c>
      <c r="E9350" s="3">
        <v>22</v>
      </c>
      <c r="F9350" s="17">
        <v>0</v>
      </c>
      <c r="G9350" s="17">
        <v>1</v>
      </c>
      <c r="H9350" s="17">
        <v>0</v>
      </c>
      <c r="I9350" s="7">
        <v>2.13</v>
      </c>
      <c r="J9350" s="7">
        <v>7</v>
      </c>
      <c r="K9350" s="4">
        <v>1214</v>
      </c>
      <c r="L9350" s="5">
        <v>1214.8580999999999</v>
      </c>
      <c r="M9350">
        <v>51840</v>
      </c>
      <c r="N9350" s="3">
        <v>1</v>
      </c>
      <c r="O9350" s="50" t="e">
        <f>INDEX([1]Dados!$M$2:$N$26779,MATCH($P9350,[1]Dados!$N$2:$N$26779,),2)</f>
        <v>#N/A</v>
      </c>
      <c r="P9350">
        <v>179739</v>
      </c>
      <c r="Q9350" s="1">
        <v>37418</v>
      </c>
      <c r="R9350" s="1">
        <v>37496</v>
      </c>
      <c r="S9350" t="s">
        <v>887</v>
      </c>
    </row>
    <row r="9351" spans="1:19" x14ac:dyDescent="0.2">
      <c r="A9351" s="7">
        <v>250360</v>
      </c>
      <c r="B9351" s="3">
        <v>19739</v>
      </c>
      <c r="C9351" s="3" t="s">
        <v>34</v>
      </c>
      <c r="D9351" s="2" t="s">
        <v>319</v>
      </c>
      <c r="E9351" s="3">
        <v>22</v>
      </c>
      <c r="F9351" s="17">
        <v>0</v>
      </c>
      <c r="G9351" s="17">
        <v>1</v>
      </c>
      <c r="H9351" s="17">
        <v>0</v>
      </c>
      <c r="I9351" s="7">
        <v>2.2000000000000002</v>
      </c>
      <c r="J9351" s="7">
        <v>14</v>
      </c>
      <c r="K9351" s="4">
        <v>1214</v>
      </c>
      <c r="L9351" s="5">
        <v>1214.0587</v>
      </c>
      <c r="M9351" t="s">
        <v>2134</v>
      </c>
      <c r="N9351" s="3">
        <v>1</v>
      </c>
      <c r="O9351" s="50" t="e">
        <f>INDEX([1]Dados!$M$2:$N$26779,MATCH($P9351,[1]Dados!$N$2:$N$26779,),2)</f>
        <v>#N/A</v>
      </c>
      <c r="P9351">
        <v>179894</v>
      </c>
      <c r="Q9351" s="1">
        <v>37418</v>
      </c>
      <c r="R9351" s="1">
        <v>37496</v>
      </c>
      <c r="S9351" t="s">
        <v>914</v>
      </c>
    </row>
    <row r="9352" spans="1:19" x14ac:dyDescent="0.2">
      <c r="A9352" s="7">
        <v>250360</v>
      </c>
      <c r="B9352" s="3">
        <v>19739</v>
      </c>
      <c r="C9352" s="3" t="s">
        <v>34</v>
      </c>
      <c r="D9352" s="2" t="s">
        <v>319</v>
      </c>
      <c r="E9352" s="3">
        <v>22</v>
      </c>
      <c r="F9352" s="17">
        <v>0</v>
      </c>
      <c r="G9352" s="17">
        <v>1</v>
      </c>
      <c r="H9352" s="17">
        <v>0</v>
      </c>
      <c r="I9352" s="7">
        <v>2.2999999999999998</v>
      </c>
      <c r="J9352" s="7">
        <v>14</v>
      </c>
      <c r="K9352" s="4">
        <v>1214</v>
      </c>
      <c r="L9352" s="5">
        <v>1214.0587</v>
      </c>
      <c r="M9352" t="s">
        <v>2134</v>
      </c>
      <c r="N9352" s="3">
        <v>1</v>
      </c>
      <c r="O9352" s="50" t="e">
        <f>INDEX([1]Dados!$M$2:$N$26779,MATCH($P9352,[1]Dados!$N$2:$N$26779,),2)</f>
        <v>#N/A</v>
      </c>
      <c r="P9352">
        <v>179894</v>
      </c>
      <c r="Q9352" s="1">
        <v>37418</v>
      </c>
      <c r="R9352" s="1">
        <v>37496</v>
      </c>
      <c r="S9352" t="s">
        <v>914</v>
      </c>
    </row>
    <row r="9353" spans="1:19" x14ac:dyDescent="0.2">
      <c r="A9353" s="7">
        <v>250360</v>
      </c>
      <c r="B9353" s="3">
        <v>19739</v>
      </c>
      <c r="C9353" s="3" t="s">
        <v>34</v>
      </c>
      <c r="D9353" s="2" t="s">
        <v>319</v>
      </c>
      <c r="E9353" s="3">
        <v>22</v>
      </c>
      <c r="F9353" s="17">
        <v>0</v>
      </c>
      <c r="G9353" s="17">
        <v>1</v>
      </c>
      <c r="H9353" s="17">
        <v>0</v>
      </c>
      <c r="I9353" s="7">
        <v>2.4</v>
      </c>
      <c r="J9353" s="7">
        <v>7</v>
      </c>
      <c r="K9353" s="4">
        <v>1214</v>
      </c>
      <c r="L9353" s="5">
        <v>1214.0587</v>
      </c>
      <c r="M9353" t="s">
        <v>2134</v>
      </c>
      <c r="N9353" s="3">
        <v>1</v>
      </c>
      <c r="O9353" s="50" t="e">
        <f>INDEX([1]Dados!$M$2:$N$26779,MATCH($P9353,[1]Dados!$N$2:$N$26779,),2)</f>
        <v>#N/A</v>
      </c>
      <c r="P9353">
        <v>179894</v>
      </c>
      <c r="Q9353" s="1">
        <v>37418</v>
      </c>
      <c r="R9353" s="1">
        <v>37496</v>
      </c>
      <c r="S9353" t="s">
        <v>914</v>
      </c>
    </row>
    <row r="9354" spans="1:19" x14ac:dyDescent="0.2">
      <c r="A9354" s="7">
        <v>250360</v>
      </c>
      <c r="B9354" s="3">
        <v>19739</v>
      </c>
      <c r="C9354" s="3" t="s">
        <v>34</v>
      </c>
      <c r="D9354" s="2" t="s">
        <v>319</v>
      </c>
      <c r="E9354" s="3">
        <v>22</v>
      </c>
      <c r="F9354" s="17">
        <v>0</v>
      </c>
      <c r="G9354" s="17">
        <v>1</v>
      </c>
      <c r="H9354" s="17">
        <v>0</v>
      </c>
      <c r="I9354" s="7">
        <v>2.5</v>
      </c>
      <c r="J9354" s="7">
        <v>7</v>
      </c>
      <c r="K9354" s="4">
        <v>1214</v>
      </c>
      <c r="L9354" s="5">
        <v>1214.0587</v>
      </c>
      <c r="M9354" t="s">
        <v>2134</v>
      </c>
      <c r="N9354" s="3">
        <v>1</v>
      </c>
      <c r="O9354" s="50" t="e">
        <f>INDEX([1]Dados!$M$2:$N$26779,MATCH($P9354,[1]Dados!$N$2:$N$26779,),2)</f>
        <v>#N/A</v>
      </c>
      <c r="P9354">
        <v>179894</v>
      </c>
      <c r="Q9354" s="1">
        <v>37418</v>
      </c>
      <c r="R9354" s="1">
        <v>37496</v>
      </c>
      <c r="S9354" t="s">
        <v>914</v>
      </c>
    </row>
    <row r="9355" spans="1:19" x14ac:dyDescent="0.2">
      <c r="A9355" s="7">
        <v>250360</v>
      </c>
      <c r="B9355" s="3">
        <v>19739</v>
      </c>
      <c r="C9355" s="3" t="s">
        <v>34</v>
      </c>
      <c r="D9355" s="2" t="s">
        <v>319</v>
      </c>
      <c r="E9355" s="3">
        <v>22</v>
      </c>
      <c r="F9355" s="17">
        <v>0</v>
      </c>
      <c r="G9355" s="17">
        <v>1</v>
      </c>
      <c r="H9355" s="17">
        <v>0</v>
      </c>
      <c r="I9355" s="7">
        <v>2.6</v>
      </c>
      <c r="J9355" s="7">
        <v>30</v>
      </c>
      <c r="K9355" s="4">
        <v>1214</v>
      </c>
      <c r="L9355" s="5">
        <v>1214.0587</v>
      </c>
      <c r="M9355" t="s">
        <v>2134</v>
      </c>
      <c r="N9355" s="3">
        <v>1</v>
      </c>
      <c r="O9355" s="50" t="e">
        <f>INDEX([1]Dados!$M$2:$N$26779,MATCH($P9355,[1]Dados!$N$2:$N$26779,),2)</f>
        <v>#N/A</v>
      </c>
      <c r="P9355">
        <v>179894</v>
      </c>
      <c r="Q9355" s="1">
        <v>37418</v>
      </c>
      <c r="R9355" s="1">
        <v>37496</v>
      </c>
      <c r="S9355" t="s">
        <v>914</v>
      </c>
    </row>
    <row r="9356" spans="1:19" x14ac:dyDescent="0.2">
      <c r="A9356" s="7">
        <v>250360</v>
      </c>
      <c r="B9356" s="3">
        <v>19739</v>
      </c>
      <c r="C9356" s="3" t="s">
        <v>34</v>
      </c>
      <c r="D9356" s="2" t="s">
        <v>319</v>
      </c>
      <c r="E9356" s="3">
        <v>22</v>
      </c>
      <c r="F9356" s="17">
        <v>0</v>
      </c>
      <c r="G9356" s="17">
        <v>1</v>
      </c>
      <c r="H9356" s="17">
        <v>0</v>
      </c>
      <c r="I9356" s="7">
        <v>2.7</v>
      </c>
      <c r="J9356" s="7">
        <v>24</v>
      </c>
      <c r="K9356" s="4">
        <v>1214</v>
      </c>
      <c r="L9356" s="5">
        <v>1214.0587</v>
      </c>
      <c r="M9356" t="s">
        <v>2134</v>
      </c>
      <c r="N9356" s="3">
        <v>1</v>
      </c>
      <c r="O9356" s="50" t="e">
        <f>INDEX([1]Dados!$M$2:$N$26779,MATCH($P9356,[1]Dados!$N$2:$N$26779,),2)</f>
        <v>#N/A</v>
      </c>
      <c r="P9356">
        <v>181076</v>
      </c>
      <c r="Q9356" s="1">
        <v>37418</v>
      </c>
      <c r="R9356" s="1">
        <v>37496</v>
      </c>
      <c r="S9356" t="s">
        <v>1479</v>
      </c>
    </row>
    <row r="9357" spans="1:19" x14ac:dyDescent="0.2">
      <c r="A9357" s="7">
        <v>250360</v>
      </c>
      <c r="B9357" s="3">
        <v>19739</v>
      </c>
      <c r="C9357" s="3" t="s">
        <v>34</v>
      </c>
      <c r="D9357" s="2" t="s">
        <v>319</v>
      </c>
      <c r="E9357" s="3">
        <v>22</v>
      </c>
      <c r="F9357" s="17">
        <v>0</v>
      </c>
      <c r="G9357" s="17">
        <v>1</v>
      </c>
      <c r="H9357" s="17">
        <v>0</v>
      </c>
      <c r="I9357" s="7">
        <v>2.8</v>
      </c>
      <c r="J9357" s="7">
        <v>18</v>
      </c>
      <c r="K9357" s="4">
        <v>1214</v>
      </c>
      <c r="L9357" s="5">
        <v>1214.0587</v>
      </c>
      <c r="M9357" t="s">
        <v>2134</v>
      </c>
      <c r="N9357" s="3">
        <v>1</v>
      </c>
      <c r="O9357" s="50" t="e">
        <f>INDEX([1]Dados!$M$2:$N$26779,MATCH($P9357,[1]Dados!$N$2:$N$26779,),2)</f>
        <v>#N/A</v>
      </c>
      <c r="P9357">
        <v>181076</v>
      </c>
      <c r="Q9357" s="1">
        <v>37418</v>
      </c>
      <c r="R9357" s="1">
        <v>37496</v>
      </c>
      <c r="S9357" t="s">
        <v>1479</v>
      </c>
    </row>
    <row r="9358" spans="1:19" x14ac:dyDescent="0.2">
      <c r="A9358" s="7">
        <v>250360</v>
      </c>
      <c r="B9358" s="3">
        <v>19739</v>
      </c>
      <c r="C9358" s="3" t="s">
        <v>34</v>
      </c>
      <c r="D9358" s="2" t="s">
        <v>319</v>
      </c>
      <c r="E9358" s="3">
        <v>22</v>
      </c>
      <c r="F9358" s="17">
        <v>0</v>
      </c>
      <c r="G9358" s="17">
        <v>1</v>
      </c>
      <c r="H9358" s="17">
        <v>0</v>
      </c>
      <c r="I9358" s="7">
        <v>2.9</v>
      </c>
      <c r="J9358" s="7">
        <v>28</v>
      </c>
      <c r="K9358" s="4">
        <v>1214</v>
      </c>
      <c r="L9358" s="5">
        <v>1214.0587</v>
      </c>
      <c r="M9358" t="s">
        <v>2134</v>
      </c>
      <c r="N9358" s="3">
        <v>1</v>
      </c>
      <c r="O9358" s="50" t="e">
        <f>INDEX([1]Dados!$M$2:$N$26779,MATCH($P9358,[1]Dados!$N$2:$N$26779,),2)</f>
        <v>#N/A</v>
      </c>
      <c r="P9358">
        <v>181076</v>
      </c>
      <c r="Q9358" s="1">
        <v>37418</v>
      </c>
      <c r="R9358" s="1">
        <v>37496</v>
      </c>
      <c r="S9358" t="s">
        <v>1479</v>
      </c>
    </row>
    <row r="9359" spans="1:19" x14ac:dyDescent="0.2">
      <c r="A9359" s="7">
        <v>250360</v>
      </c>
      <c r="B9359" s="3">
        <v>19739</v>
      </c>
      <c r="C9359" s="3" t="s">
        <v>34</v>
      </c>
      <c r="D9359" s="2" t="s">
        <v>319</v>
      </c>
      <c r="E9359" s="3">
        <v>22</v>
      </c>
      <c r="F9359" s="17">
        <v>0</v>
      </c>
      <c r="G9359" s="17">
        <v>1</v>
      </c>
      <c r="H9359" s="17">
        <v>0</v>
      </c>
      <c r="I9359" s="7">
        <v>1.1000000000000001</v>
      </c>
      <c r="J9359" s="7">
        <v>17</v>
      </c>
      <c r="K9359" s="4">
        <v>119</v>
      </c>
      <c r="L9359" s="5">
        <v>119.386</v>
      </c>
      <c r="M9359">
        <v>131339.4</v>
      </c>
      <c r="N9359" s="3">
        <v>1</v>
      </c>
      <c r="O9359" s="50" t="e">
        <f>INDEX([1]Dados!$M$2:$N$26779,MATCH($P9359,[1]Dados!$N$2:$N$26779,),2)</f>
        <v>#N/A</v>
      </c>
      <c r="P9359">
        <v>179446</v>
      </c>
      <c r="Q9359" s="1">
        <v>37418</v>
      </c>
      <c r="R9359" s="1">
        <v>37496</v>
      </c>
      <c r="S9359" t="s">
        <v>1586</v>
      </c>
    </row>
    <row r="9360" spans="1:19" x14ac:dyDescent="0.2">
      <c r="A9360" s="7">
        <v>250360</v>
      </c>
      <c r="B9360" s="3">
        <v>19739</v>
      </c>
      <c r="C9360" s="3" t="s">
        <v>34</v>
      </c>
      <c r="D9360" s="2" t="s">
        <v>319</v>
      </c>
      <c r="E9360" s="3">
        <v>22</v>
      </c>
      <c r="F9360" s="17">
        <v>0</v>
      </c>
      <c r="G9360" s="17">
        <v>1</v>
      </c>
      <c r="H9360" s="17">
        <v>0</v>
      </c>
      <c r="I9360" s="7">
        <v>1.1000000000000001</v>
      </c>
      <c r="J9360" s="7">
        <v>14</v>
      </c>
      <c r="K9360" s="4">
        <v>119</v>
      </c>
      <c r="L9360" s="5">
        <v>119.38590000000001</v>
      </c>
      <c r="M9360">
        <v>134118.95000000001</v>
      </c>
      <c r="N9360" s="3">
        <v>1</v>
      </c>
      <c r="O9360" s="50" t="e">
        <f>INDEX([1]Dados!$M$2:$N$26779,MATCH($P9360,[1]Dados!$N$2:$N$26779,),2)</f>
        <v>#N/A</v>
      </c>
      <c r="P9360">
        <v>181329</v>
      </c>
      <c r="Q9360" s="1">
        <v>37418</v>
      </c>
      <c r="R9360" s="1">
        <v>37496</v>
      </c>
      <c r="S9360" t="s">
        <v>2523</v>
      </c>
    </row>
    <row r="9361" spans="1:19" x14ac:dyDescent="0.2">
      <c r="A9361" s="7">
        <v>250360</v>
      </c>
      <c r="B9361" s="3">
        <v>19739</v>
      </c>
      <c r="C9361" s="3" t="s">
        <v>34</v>
      </c>
      <c r="D9361" s="2" t="s">
        <v>319</v>
      </c>
      <c r="E9361" s="3">
        <v>22</v>
      </c>
      <c r="F9361" s="17">
        <v>0</v>
      </c>
      <c r="G9361" s="17">
        <v>1</v>
      </c>
      <c r="H9361" s="17">
        <v>0</v>
      </c>
      <c r="I9361" s="7">
        <v>1.1100000000000001</v>
      </c>
      <c r="J9361" s="7">
        <v>19</v>
      </c>
      <c r="K9361" s="4">
        <v>119</v>
      </c>
      <c r="L9361" s="5">
        <v>119.386</v>
      </c>
      <c r="M9361">
        <v>131339.4</v>
      </c>
      <c r="N9361" s="3">
        <v>1</v>
      </c>
      <c r="O9361" s="50" t="e">
        <f>INDEX([1]Dados!$M$2:$N$26779,MATCH($P9361,[1]Dados!$N$2:$N$26779,),2)</f>
        <v>#N/A</v>
      </c>
      <c r="P9361">
        <v>179446</v>
      </c>
      <c r="Q9361" s="1">
        <v>37418</v>
      </c>
      <c r="R9361" s="1">
        <v>37496</v>
      </c>
      <c r="S9361" t="s">
        <v>1586</v>
      </c>
    </row>
    <row r="9362" spans="1:19" x14ac:dyDescent="0.2">
      <c r="A9362" s="7">
        <v>250360</v>
      </c>
      <c r="B9362" s="3">
        <v>19739</v>
      </c>
      <c r="C9362" s="3" t="s">
        <v>34</v>
      </c>
      <c r="D9362" s="2" t="s">
        <v>319</v>
      </c>
      <c r="E9362" s="3">
        <v>22</v>
      </c>
      <c r="F9362" s="17">
        <v>0</v>
      </c>
      <c r="G9362" s="17">
        <v>1</v>
      </c>
      <c r="H9362" s="17">
        <v>0</v>
      </c>
      <c r="I9362" s="7">
        <v>1.1200000000000001</v>
      </c>
      <c r="J9362" s="7">
        <v>25</v>
      </c>
      <c r="K9362" s="4">
        <v>119</v>
      </c>
      <c r="L9362" s="5">
        <v>119.386</v>
      </c>
      <c r="M9362">
        <v>131339.4</v>
      </c>
      <c r="N9362" s="3">
        <v>1</v>
      </c>
      <c r="O9362" s="50" t="e">
        <f>INDEX([1]Dados!$M$2:$N$26779,MATCH($P9362,[1]Dados!$N$2:$N$26779,),2)</f>
        <v>#N/A</v>
      </c>
      <c r="P9362">
        <v>179446</v>
      </c>
      <c r="Q9362" s="1">
        <v>37418</v>
      </c>
      <c r="R9362" s="1">
        <v>37496</v>
      </c>
      <c r="S9362" t="s">
        <v>1586</v>
      </c>
    </row>
    <row r="9363" spans="1:19" x14ac:dyDescent="0.2">
      <c r="A9363" s="7">
        <v>250360</v>
      </c>
      <c r="B9363" s="3">
        <v>19739</v>
      </c>
      <c r="C9363" s="3" t="s">
        <v>34</v>
      </c>
      <c r="D9363" s="2" t="s">
        <v>319</v>
      </c>
      <c r="E9363" s="3">
        <v>22</v>
      </c>
      <c r="F9363" s="17">
        <v>0</v>
      </c>
      <c r="G9363" s="17">
        <v>1</v>
      </c>
      <c r="H9363" s="17">
        <v>0</v>
      </c>
      <c r="I9363" s="7">
        <v>1.1299999999999999</v>
      </c>
      <c r="J9363" s="7">
        <v>7</v>
      </c>
      <c r="K9363" s="4">
        <v>119</v>
      </c>
      <c r="L9363" s="5">
        <v>1199.5527999999999</v>
      </c>
      <c r="M9363">
        <v>43276.25</v>
      </c>
      <c r="N9363" s="3">
        <v>1</v>
      </c>
      <c r="O9363" s="50" t="e">
        <f>INDEX([1]Dados!$M$2:$N$26779,MATCH($P9363,[1]Dados!$N$2:$N$26779,),2)</f>
        <v>#N/A</v>
      </c>
      <c r="P9363">
        <v>179445</v>
      </c>
      <c r="Q9363" s="1">
        <v>37418</v>
      </c>
      <c r="R9363" s="1">
        <v>37496</v>
      </c>
      <c r="S9363" t="s">
        <v>1068</v>
      </c>
    </row>
    <row r="9364" spans="1:19" x14ac:dyDescent="0.2">
      <c r="A9364" s="7">
        <v>250360</v>
      </c>
      <c r="B9364" s="3">
        <v>19739</v>
      </c>
      <c r="C9364" s="3" t="s">
        <v>34</v>
      </c>
      <c r="D9364" s="2" t="s">
        <v>319</v>
      </c>
      <c r="E9364" s="3">
        <v>22</v>
      </c>
      <c r="F9364" s="17">
        <v>0</v>
      </c>
      <c r="G9364" s="17">
        <v>1</v>
      </c>
      <c r="H9364" s="17">
        <v>0</v>
      </c>
      <c r="I9364" s="7">
        <v>1.1399999999999999</v>
      </c>
      <c r="J9364" s="7">
        <v>7</v>
      </c>
      <c r="K9364" s="4">
        <v>119</v>
      </c>
      <c r="L9364" s="5">
        <v>1199.5527999999999</v>
      </c>
      <c r="M9364">
        <v>43276.25</v>
      </c>
      <c r="N9364" s="3">
        <v>1</v>
      </c>
      <c r="O9364" s="50" t="e">
        <f>INDEX([1]Dados!$M$2:$N$26779,MATCH($P9364,[1]Dados!$N$2:$N$26779,),2)</f>
        <v>#N/A</v>
      </c>
      <c r="P9364">
        <v>179445</v>
      </c>
      <c r="Q9364" s="1">
        <v>37418</v>
      </c>
      <c r="R9364" s="1">
        <v>37496</v>
      </c>
      <c r="S9364" t="s">
        <v>1068</v>
      </c>
    </row>
    <row r="9365" spans="1:19" x14ac:dyDescent="0.2">
      <c r="A9365" s="7">
        <v>250360</v>
      </c>
      <c r="B9365" s="3">
        <v>19739</v>
      </c>
      <c r="C9365" s="3" t="s">
        <v>34</v>
      </c>
      <c r="D9365" s="2" t="s">
        <v>319</v>
      </c>
      <c r="E9365" s="3">
        <v>22</v>
      </c>
      <c r="F9365" s="17">
        <v>0</v>
      </c>
      <c r="G9365" s="17">
        <v>1</v>
      </c>
      <c r="H9365" s="17">
        <v>0</v>
      </c>
      <c r="I9365" s="7">
        <v>1.1499999999999999</v>
      </c>
      <c r="J9365" s="7">
        <v>10</v>
      </c>
      <c r="K9365" s="4">
        <v>119</v>
      </c>
      <c r="L9365" s="5">
        <v>1199.5527999999999</v>
      </c>
      <c r="M9365">
        <v>43276.25</v>
      </c>
      <c r="N9365" s="3">
        <v>1</v>
      </c>
      <c r="O9365" s="50" t="e">
        <f>INDEX([1]Dados!$M$2:$N$26779,MATCH($P9365,[1]Dados!$N$2:$N$26779,),2)</f>
        <v>#N/A</v>
      </c>
      <c r="P9365">
        <v>179445</v>
      </c>
      <c r="Q9365" s="1">
        <v>37418</v>
      </c>
      <c r="R9365" s="1">
        <v>37496</v>
      </c>
      <c r="S9365" t="s">
        <v>1068</v>
      </c>
    </row>
    <row r="9366" spans="1:19" x14ac:dyDescent="0.2">
      <c r="A9366" s="7">
        <v>250360</v>
      </c>
      <c r="B9366" s="3">
        <v>19739</v>
      </c>
      <c r="C9366" s="3" t="s">
        <v>34</v>
      </c>
      <c r="D9366" s="2" t="s">
        <v>319</v>
      </c>
      <c r="E9366" s="3">
        <v>22</v>
      </c>
      <c r="F9366" s="17">
        <v>0</v>
      </c>
      <c r="G9366" s="17">
        <v>1</v>
      </c>
      <c r="H9366" s="17">
        <v>0</v>
      </c>
      <c r="I9366" s="7">
        <v>1.1599999999999999</v>
      </c>
      <c r="J9366" s="7">
        <v>13</v>
      </c>
      <c r="K9366" s="4">
        <v>119</v>
      </c>
      <c r="L9366" s="5">
        <v>1199.5527999999999</v>
      </c>
      <c r="M9366">
        <v>43276.25</v>
      </c>
      <c r="N9366" s="3">
        <v>1</v>
      </c>
      <c r="O9366" s="50" t="e">
        <f>INDEX([1]Dados!$M$2:$N$26779,MATCH($P9366,[1]Dados!$N$2:$N$26779,),2)</f>
        <v>#N/A</v>
      </c>
      <c r="P9366">
        <v>179445</v>
      </c>
      <c r="Q9366" s="1">
        <v>37418</v>
      </c>
      <c r="R9366" s="1">
        <v>37496</v>
      </c>
      <c r="S9366" t="s">
        <v>1068</v>
      </c>
    </row>
    <row r="9367" spans="1:19" x14ac:dyDescent="0.2">
      <c r="A9367" s="7">
        <v>250360</v>
      </c>
      <c r="B9367" s="3">
        <v>19739</v>
      </c>
      <c r="C9367" s="3" t="s">
        <v>34</v>
      </c>
      <c r="D9367" s="2" t="s">
        <v>319</v>
      </c>
      <c r="E9367" s="3">
        <v>22</v>
      </c>
      <c r="F9367" s="17">
        <v>0</v>
      </c>
      <c r="G9367" s="17">
        <v>1</v>
      </c>
      <c r="H9367" s="17">
        <v>0</v>
      </c>
      <c r="I9367" s="7">
        <v>1.17</v>
      </c>
      <c r="J9367" s="7">
        <v>33</v>
      </c>
      <c r="K9367" s="4">
        <v>119</v>
      </c>
      <c r="L9367" s="5">
        <v>1199.5527999999999</v>
      </c>
      <c r="M9367">
        <v>43276.25</v>
      </c>
      <c r="N9367" s="3">
        <v>1</v>
      </c>
      <c r="O9367" s="50" t="e">
        <f>INDEX([1]Dados!$M$2:$N$26779,MATCH($P9367,[1]Dados!$N$2:$N$26779,),2)</f>
        <v>#N/A</v>
      </c>
      <c r="P9367">
        <v>179445</v>
      </c>
      <c r="Q9367" s="1">
        <v>37418</v>
      </c>
      <c r="R9367" s="1">
        <v>37496</v>
      </c>
      <c r="S9367" t="s">
        <v>1068</v>
      </c>
    </row>
    <row r="9368" spans="1:19" x14ac:dyDescent="0.2">
      <c r="A9368" s="7">
        <v>250360</v>
      </c>
      <c r="B9368" s="3">
        <v>19739</v>
      </c>
      <c r="C9368" s="3" t="s">
        <v>34</v>
      </c>
      <c r="D9368" s="2" t="s">
        <v>319</v>
      </c>
      <c r="E9368" s="3">
        <v>22</v>
      </c>
      <c r="F9368" s="17">
        <v>0</v>
      </c>
      <c r="G9368" s="17">
        <v>1</v>
      </c>
      <c r="H9368" s="17">
        <v>0</v>
      </c>
      <c r="I9368" s="7">
        <v>1.18</v>
      </c>
      <c r="J9368" s="7">
        <v>31</v>
      </c>
      <c r="K9368" s="4">
        <v>119</v>
      </c>
      <c r="L9368" s="5">
        <v>1199.5527999999999</v>
      </c>
      <c r="M9368">
        <v>43276.25</v>
      </c>
      <c r="N9368" s="3">
        <v>1</v>
      </c>
      <c r="O9368" s="50" t="e">
        <f>INDEX([1]Dados!$M$2:$N$26779,MATCH($P9368,[1]Dados!$N$2:$N$26779,),2)</f>
        <v>#N/A</v>
      </c>
      <c r="P9368">
        <v>179445</v>
      </c>
      <c r="Q9368" s="1">
        <v>37418</v>
      </c>
      <c r="R9368" s="1">
        <v>37496</v>
      </c>
      <c r="S9368" t="s">
        <v>1068</v>
      </c>
    </row>
    <row r="9369" spans="1:19" x14ac:dyDescent="0.2">
      <c r="A9369" s="7">
        <v>250360</v>
      </c>
      <c r="B9369" s="3">
        <v>19739</v>
      </c>
      <c r="C9369" s="3" t="s">
        <v>34</v>
      </c>
      <c r="D9369" s="2" t="s">
        <v>319</v>
      </c>
      <c r="E9369" s="3">
        <v>22</v>
      </c>
      <c r="F9369" s="17">
        <v>0</v>
      </c>
      <c r="G9369" s="17">
        <v>1</v>
      </c>
      <c r="H9369" s="17">
        <v>0</v>
      </c>
      <c r="I9369" s="7">
        <v>1.19</v>
      </c>
      <c r="J9369" s="7">
        <v>0</v>
      </c>
      <c r="K9369" s="4">
        <v>119</v>
      </c>
      <c r="L9369" s="5">
        <v>1199.5527999999999</v>
      </c>
      <c r="M9369">
        <v>43276.25</v>
      </c>
      <c r="N9369" s="3">
        <v>1</v>
      </c>
      <c r="O9369" s="50" t="e">
        <f>INDEX([1]Dados!$M$2:$N$26779,MATCH($P9369,[1]Dados!$N$2:$N$26779,),2)</f>
        <v>#N/A</v>
      </c>
      <c r="P9369">
        <v>179445</v>
      </c>
      <c r="Q9369" s="1">
        <v>37418</v>
      </c>
      <c r="R9369" s="1">
        <v>37496</v>
      </c>
      <c r="S9369" t="s">
        <v>1068</v>
      </c>
    </row>
    <row r="9370" spans="1:19" x14ac:dyDescent="0.2">
      <c r="A9370" s="7">
        <v>250360</v>
      </c>
      <c r="B9370" s="3">
        <v>19739</v>
      </c>
      <c r="C9370" s="3" t="s">
        <v>34</v>
      </c>
      <c r="D9370" s="2" t="s">
        <v>319</v>
      </c>
      <c r="E9370" s="3">
        <v>22</v>
      </c>
      <c r="F9370" s="17">
        <v>0</v>
      </c>
      <c r="G9370" s="17">
        <v>1</v>
      </c>
      <c r="H9370" s="17">
        <v>0</v>
      </c>
      <c r="I9370" s="7" t="s">
        <v>3</v>
      </c>
      <c r="J9370" s="7">
        <v>0</v>
      </c>
      <c r="K9370" s="4">
        <v>122</v>
      </c>
      <c r="L9370" s="5">
        <v>122.3861</v>
      </c>
      <c r="M9370">
        <v>35200</v>
      </c>
      <c r="N9370" s="3">
        <v>1</v>
      </c>
      <c r="O9370" s="50" t="e">
        <f>INDEX([1]Dados!$M$2:$N$26779,MATCH($P9370,[1]Dados!$N$2:$N$26779,),2)</f>
        <v>#N/A</v>
      </c>
      <c r="P9370">
        <v>181340</v>
      </c>
      <c r="Q9370" s="1">
        <v>37418</v>
      </c>
      <c r="R9370" s="1">
        <v>37496</v>
      </c>
      <c r="S9370" t="s">
        <v>2134</v>
      </c>
    </row>
    <row r="9371" spans="1:19" x14ac:dyDescent="0.2">
      <c r="A9371" s="7">
        <v>250360</v>
      </c>
      <c r="B9371" s="3">
        <v>19739</v>
      </c>
      <c r="C9371" s="3" t="s">
        <v>34</v>
      </c>
      <c r="D9371" s="2" t="s">
        <v>319</v>
      </c>
      <c r="E9371" s="3">
        <v>22</v>
      </c>
      <c r="F9371" s="17">
        <v>0</v>
      </c>
      <c r="G9371" s="17">
        <v>1</v>
      </c>
      <c r="H9371" s="17">
        <v>0</v>
      </c>
      <c r="I9371" s="7" t="s">
        <v>3</v>
      </c>
      <c r="J9371" s="7">
        <v>0</v>
      </c>
      <c r="K9371" s="4">
        <v>122</v>
      </c>
      <c r="L9371" s="5">
        <v>122.5528</v>
      </c>
      <c r="M9371">
        <v>51979.27</v>
      </c>
      <c r="N9371" s="3">
        <v>1</v>
      </c>
      <c r="O9371" s="50" t="e">
        <f>INDEX([1]Dados!$M$2:$N$26779,MATCH($P9371,[1]Dados!$N$2:$N$26779,),2)</f>
        <v>#N/A</v>
      </c>
      <c r="P9371">
        <v>181339</v>
      </c>
      <c r="Q9371" s="1">
        <v>37418</v>
      </c>
      <c r="R9371" s="1">
        <v>37496</v>
      </c>
      <c r="S9371" t="s">
        <v>2134</v>
      </c>
    </row>
    <row r="9372" spans="1:19" x14ac:dyDescent="0.2">
      <c r="A9372" s="7">
        <v>250360</v>
      </c>
      <c r="B9372" s="3">
        <v>19739</v>
      </c>
      <c r="C9372" s="3" t="s">
        <v>34</v>
      </c>
      <c r="D9372" s="2" t="s">
        <v>319</v>
      </c>
      <c r="E9372" s="3">
        <v>22</v>
      </c>
      <c r="F9372" s="17">
        <v>0</v>
      </c>
      <c r="G9372" s="17">
        <v>1</v>
      </c>
      <c r="H9372" s="17">
        <v>0</v>
      </c>
      <c r="I9372" s="7" t="s">
        <v>3</v>
      </c>
      <c r="J9372" s="7">
        <v>0</v>
      </c>
      <c r="K9372" s="4">
        <v>122</v>
      </c>
      <c r="L9372" s="5">
        <v>122.7654</v>
      </c>
      <c r="M9372">
        <v>206185.58</v>
      </c>
      <c r="N9372" s="3">
        <v>1</v>
      </c>
      <c r="O9372" s="50" t="e">
        <f>INDEX([1]Dados!$M$2:$N$26779,MATCH($P9372,[1]Dados!$N$2:$N$26779,),2)</f>
        <v>#N/A</v>
      </c>
      <c r="P9372">
        <v>181338</v>
      </c>
      <c r="Q9372" s="1">
        <v>37418</v>
      </c>
      <c r="R9372" s="1">
        <v>37496</v>
      </c>
      <c r="S9372" t="s">
        <v>2134</v>
      </c>
    </row>
    <row r="9373" spans="1:19" x14ac:dyDescent="0.2">
      <c r="A9373" s="7">
        <v>250360</v>
      </c>
      <c r="B9373" s="3">
        <v>19739</v>
      </c>
      <c r="C9373" s="3" t="s">
        <v>34</v>
      </c>
      <c r="D9373" s="2" t="s">
        <v>319</v>
      </c>
      <c r="E9373" s="3">
        <v>22</v>
      </c>
      <c r="F9373" s="17">
        <v>0</v>
      </c>
      <c r="G9373" s="17">
        <v>1</v>
      </c>
      <c r="H9373" s="17">
        <v>0</v>
      </c>
      <c r="I9373" s="7" t="s">
        <v>3</v>
      </c>
      <c r="J9373" s="7">
        <v>0</v>
      </c>
      <c r="K9373" s="4">
        <v>1203</v>
      </c>
      <c r="L9373" s="5">
        <v>1203.0829000000001</v>
      </c>
      <c r="M9373" t="s">
        <v>2134</v>
      </c>
      <c r="N9373" s="3">
        <v>1</v>
      </c>
      <c r="O9373" s="50" t="e">
        <f>INDEX([1]Dados!$M$2:$N$26779,MATCH($P9373,[1]Dados!$N$2:$N$26779,),2)</f>
        <v>#N/A</v>
      </c>
      <c r="P9373">
        <v>179506</v>
      </c>
      <c r="Q9373" s="1">
        <v>37418</v>
      </c>
      <c r="R9373" s="1">
        <v>37496</v>
      </c>
      <c r="S9373" t="s">
        <v>2134</v>
      </c>
    </row>
    <row r="9374" spans="1:19" x14ac:dyDescent="0.2">
      <c r="A9374" s="7">
        <v>250360</v>
      </c>
      <c r="B9374" s="3">
        <v>19739</v>
      </c>
      <c r="C9374" s="3" t="s">
        <v>34</v>
      </c>
      <c r="D9374" s="2" t="s">
        <v>319</v>
      </c>
      <c r="E9374" s="3">
        <v>22</v>
      </c>
      <c r="F9374" s="17">
        <v>0</v>
      </c>
      <c r="G9374" s="17">
        <v>1</v>
      </c>
      <c r="H9374" s="17">
        <v>0</v>
      </c>
      <c r="I9374" s="29">
        <v>1.2</v>
      </c>
      <c r="J9374" s="7">
        <v>14</v>
      </c>
      <c r="K9374" s="4">
        <v>119</v>
      </c>
      <c r="L9374" s="5">
        <v>119.5528</v>
      </c>
      <c r="M9374">
        <v>60686.02</v>
      </c>
      <c r="N9374" s="3">
        <v>1</v>
      </c>
      <c r="O9374" s="50" t="e">
        <f>INDEX([1]Dados!$M$2:$N$26779,MATCH($P9374,[1]Dados!$N$2:$N$26779,),2)</f>
        <v>#N/A</v>
      </c>
      <c r="P9374">
        <v>179447</v>
      </c>
      <c r="Q9374" s="1">
        <v>37418</v>
      </c>
      <c r="R9374" s="1">
        <v>37496</v>
      </c>
      <c r="S9374" t="s">
        <v>1068</v>
      </c>
    </row>
    <row r="9375" spans="1:19" x14ac:dyDescent="0.2">
      <c r="A9375" s="7">
        <v>250360</v>
      </c>
      <c r="B9375" s="3">
        <v>19739</v>
      </c>
      <c r="C9375" s="3" t="s">
        <v>34</v>
      </c>
      <c r="D9375" s="2" t="s">
        <v>319</v>
      </c>
      <c r="E9375" s="3">
        <v>22</v>
      </c>
      <c r="F9375" s="17">
        <v>0</v>
      </c>
      <c r="G9375" s="17">
        <v>1</v>
      </c>
      <c r="H9375" s="17">
        <v>0</v>
      </c>
      <c r="I9375" s="7">
        <v>1.2</v>
      </c>
      <c r="J9375" s="7">
        <v>11</v>
      </c>
      <c r="K9375" s="4">
        <v>119</v>
      </c>
      <c r="L9375" s="5">
        <v>119.38590000000001</v>
      </c>
      <c r="M9375">
        <v>134118.95000000001</v>
      </c>
      <c r="N9375" s="3">
        <v>1</v>
      </c>
      <c r="O9375" s="50" t="e">
        <f>INDEX([1]Dados!$M$2:$N$26779,MATCH($P9375,[1]Dados!$N$2:$N$26779,),2)</f>
        <v>#N/A</v>
      </c>
      <c r="P9375">
        <v>181329</v>
      </c>
      <c r="Q9375" s="1">
        <v>37418</v>
      </c>
      <c r="R9375" s="1">
        <v>37496</v>
      </c>
      <c r="S9375" t="s">
        <v>2523</v>
      </c>
    </row>
    <row r="9376" spans="1:19" x14ac:dyDescent="0.2">
      <c r="A9376" s="7">
        <v>250360</v>
      </c>
      <c r="B9376" s="3">
        <v>19739</v>
      </c>
      <c r="C9376" s="3" t="s">
        <v>34</v>
      </c>
      <c r="D9376" s="2" t="s">
        <v>319</v>
      </c>
      <c r="E9376" s="3">
        <v>22</v>
      </c>
      <c r="F9376" s="17">
        <v>0</v>
      </c>
      <c r="G9376" s="17">
        <v>1</v>
      </c>
      <c r="H9376" s="17">
        <v>0</v>
      </c>
      <c r="I9376" s="7">
        <v>1.21</v>
      </c>
      <c r="J9376" s="7">
        <v>15</v>
      </c>
      <c r="K9376" s="4">
        <v>119</v>
      </c>
      <c r="L9376" s="5">
        <v>119.5528</v>
      </c>
      <c r="M9376">
        <v>60686.02</v>
      </c>
      <c r="N9376" s="3">
        <v>1</v>
      </c>
      <c r="O9376" s="50" t="e">
        <f>INDEX([1]Dados!$M$2:$N$26779,MATCH($P9376,[1]Dados!$N$2:$N$26779,),2)</f>
        <v>#N/A</v>
      </c>
      <c r="P9376">
        <v>179447</v>
      </c>
      <c r="Q9376" s="1">
        <v>37418</v>
      </c>
      <c r="R9376" s="1">
        <v>37496</v>
      </c>
      <c r="S9376" t="s">
        <v>1068</v>
      </c>
    </row>
    <row r="9377" spans="1:19" x14ac:dyDescent="0.2">
      <c r="A9377" s="7">
        <v>250360</v>
      </c>
      <c r="B9377" s="3">
        <v>19739</v>
      </c>
      <c r="C9377" s="3" t="s">
        <v>34</v>
      </c>
      <c r="D9377" s="2" t="s">
        <v>319</v>
      </c>
      <c r="E9377" s="3">
        <v>22</v>
      </c>
      <c r="F9377" s="17">
        <v>0</v>
      </c>
      <c r="G9377" s="17">
        <v>1</v>
      </c>
      <c r="H9377" s="17">
        <v>0</v>
      </c>
      <c r="I9377" s="7">
        <v>1.22</v>
      </c>
      <c r="J9377" s="7">
        <v>13</v>
      </c>
      <c r="K9377" s="4">
        <v>119</v>
      </c>
      <c r="L9377" s="5">
        <v>119.5528</v>
      </c>
      <c r="M9377">
        <v>60686.02</v>
      </c>
      <c r="N9377" s="3">
        <v>1</v>
      </c>
      <c r="O9377" s="50" t="e">
        <f>INDEX([1]Dados!$M$2:$N$26779,MATCH($P9377,[1]Dados!$N$2:$N$26779,),2)</f>
        <v>#N/A</v>
      </c>
      <c r="P9377">
        <v>179447</v>
      </c>
      <c r="Q9377" s="1">
        <v>37418</v>
      </c>
      <c r="R9377" s="1">
        <v>37496</v>
      </c>
      <c r="S9377" t="s">
        <v>1068</v>
      </c>
    </row>
    <row r="9378" spans="1:19" x14ac:dyDescent="0.2">
      <c r="A9378" s="7">
        <v>250360</v>
      </c>
      <c r="B9378" s="3">
        <v>19739</v>
      </c>
      <c r="C9378" s="3" t="s">
        <v>34</v>
      </c>
      <c r="D9378" s="2" t="s">
        <v>319</v>
      </c>
      <c r="E9378" s="3">
        <v>22</v>
      </c>
      <c r="F9378" s="17">
        <v>0</v>
      </c>
      <c r="G9378" s="17">
        <v>1</v>
      </c>
      <c r="H9378" s="17">
        <v>0</v>
      </c>
      <c r="I9378" s="7">
        <v>1.23</v>
      </c>
      <c r="J9378" s="7">
        <v>8</v>
      </c>
      <c r="K9378" s="4">
        <v>119</v>
      </c>
      <c r="L9378" s="5">
        <v>119.5528</v>
      </c>
      <c r="M9378">
        <v>60686.02</v>
      </c>
      <c r="N9378" s="3">
        <v>1</v>
      </c>
      <c r="O9378" s="50" t="e">
        <f>INDEX([1]Dados!$M$2:$N$26779,MATCH($P9378,[1]Dados!$N$2:$N$26779,),2)</f>
        <v>#N/A</v>
      </c>
      <c r="P9378">
        <v>179447</v>
      </c>
      <c r="Q9378" s="1">
        <v>37418</v>
      </c>
      <c r="R9378" s="1">
        <v>37496</v>
      </c>
      <c r="S9378" t="s">
        <v>1068</v>
      </c>
    </row>
    <row r="9379" spans="1:19" x14ac:dyDescent="0.2">
      <c r="A9379" s="7">
        <v>250360</v>
      </c>
      <c r="B9379" s="3">
        <v>19739</v>
      </c>
      <c r="C9379" s="3" t="s">
        <v>34</v>
      </c>
      <c r="D9379" s="2" t="s">
        <v>319</v>
      </c>
      <c r="E9379" s="3">
        <v>22</v>
      </c>
      <c r="F9379" s="17">
        <v>0</v>
      </c>
      <c r="G9379" s="17">
        <v>1</v>
      </c>
      <c r="H9379" s="17">
        <v>0</v>
      </c>
      <c r="I9379" s="7">
        <v>1.24</v>
      </c>
      <c r="J9379" s="7">
        <v>14</v>
      </c>
      <c r="K9379" s="4">
        <v>119</v>
      </c>
      <c r="L9379" s="5">
        <v>119.5528</v>
      </c>
      <c r="M9379">
        <v>60686.02</v>
      </c>
      <c r="N9379" s="3">
        <v>1</v>
      </c>
      <c r="O9379" s="50" t="e">
        <f>INDEX([1]Dados!$M$2:$N$26779,MATCH($P9379,[1]Dados!$N$2:$N$26779,),2)</f>
        <v>#N/A</v>
      </c>
      <c r="P9379">
        <v>179447</v>
      </c>
      <c r="Q9379" s="1">
        <v>37418</v>
      </c>
      <c r="R9379" s="1">
        <v>37496</v>
      </c>
      <c r="S9379" t="s">
        <v>1068</v>
      </c>
    </row>
    <row r="9380" spans="1:19" x14ac:dyDescent="0.2">
      <c r="A9380" s="7">
        <v>250360</v>
      </c>
      <c r="B9380" s="3">
        <v>19739</v>
      </c>
      <c r="C9380" s="3" t="s">
        <v>34</v>
      </c>
      <c r="D9380" s="2" t="s">
        <v>319</v>
      </c>
      <c r="E9380" s="3">
        <v>22</v>
      </c>
      <c r="F9380" s="17">
        <v>0</v>
      </c>
      <c r="G9380" s="17">
        <v>1</v>
      </c>
      <c r="H9380" s="17">
        <v>0</v>
      </c>
      <c r="I9380" s="7">
        <v>1.25</v>
      </c>
      <c r="J9380" s="7">
        <v>18</v>
      </c>
      <c r="K9380" s="4">
        <v>119</v>
      </c>
      <c r="L9380" s="5">
        <v>119.5528</v>
      </c>
      <c r="M9380">
        <v>60686.02</v>
      </c>
      <c r="N9380" s="3">
        <v>1</v>
      </c>
      <c r="O9380" s="50" t="e">
        <f>INDEX([1]Dados!$M$2:$N$26779,MATCH($P9380,[1]Dados!$N$2:$N$26779,),2)</f>
        <v>#N/A</v>
      </c>
      <c r="P9380">
        <v>179447</v>
      </c>
      <c r="Q9380" s="1">
        <v>37418</v>
      </c>
      <c r="R9380" s="1">
        <v>37496</v>
      </c>
      <c r="S9380" t="s">
        <v>1068</v>
      </c>
    </row>
    <row r="9381" spans="1:19" x14ac:dyDescent="0.2">
      <c r="A9381" s="7">
        <v>250360</v>
      </c>
      <c r="B9381" s="3">
        <v>19739</v>
      </c>
      <c r="C9381" s="3" t="s">
        <v>34</v>
      </c>
      <c r="D9381" s="2" t="s">
        <v>319</v>
      </c>
      <c r="E9381" s="3">
        <v>22</v>
      </c>
      <c r="F9381" s="17">
        <v>0</v>
      </c>
      <c r="G9381" s="17">
        <v>1</v>
      </c>
      <c r="H9381" s="17">
        <v>0</v>
      </c>
      <c r="I9381" s="7">
        <v>1.3</v>
      </c>
      <c r="J9381" s="7">
        <v>9</v>
      </c>
      <c r="K9381" s="4">
        <v>119</v>
      </c>
      <c r="L9381" s="5">
        <v>119.38590000000001</v>
      </c>
      <c r="M9381">
        <v>134118.95000000001</v>
      </c>
      <c r="N9381" s="3">
        <v>1</v>
      </c>
      <c r="O9381" s="50" t="e">
        <f>INDEX([1]Dados!$M$2:$N$26779,MATCH($P9381,[1]Dados!$N$2:$N$26779,),2)</f>
        <v>#N/A</v>
      </c>
      <c r="P9381">
        <v>181329</v>
      </c>
      <c r="Q9381" s="1">
        <v>37418</v>
      </c>
      <c r="R9381" s="1">
        <v>37496</v>
      </c>
      <c r="S9381" t="s">
        <v>2523</v>
      </c>
    </row>
    <row r="9382" spans="1:19" x14ac:dyDescent="0.2">
      <c r="A9382" s="7">
        <v>250360</v>
      </c>
      <c r="B9382" s="3">
        <v>19739</v>
      </c>
      <c r="C9382" s="3" t="s">
        <v>34</v>
      </c>
      <c r="D9382" s="2" t="s">
        <v>319</v>
      </c>
      <c r="E9382" s="3">
        <v>22</v>
      </c>
      <c r="F9382" s="17">
        <v>0</v>
      </c>
      <c r="G9382" s="17">
        <v>1</v>
      </c>
      <c r="H9382" s="17">
        <v>0</v>
      </c>
      <c r="I9382" s="7">
        <v>1.4</v>
      </c>
      <c r="J9382" s="7">
        <v>30</v>
      </c>
      <c r="K9382" s="4">
        <v>119</v>
      </c>
      <c r="L9382" s="5">
        <v>119.38590000000001</v>
      </c>
      <c r="M9382">
        <v>134118.95000000001</v>
      </c>
      <c r="N9382" s="3">
        <v>1</v>
      </c>
      <c r="O9382" s="50" t="e">
        <f>INDEX([1]Dados!$M$2:$N$26779,MATCH($P9382,[1]Dados!$N$2:$N$26779,),2)</f>
        <v>#N/A</v>
      </c>
      <c r="P9382">
        <v>181329</v>
      </c>
      <c r="Q9382" s="1">
        <v>37418</v>
      </c>
      <c r="R9382" s="1">
        <v>37496</v>
      </c>
      <c r="S9382" t="s">
        <v>2523</v>
      </c>
    </row>
    <row r="9383" spans="1:19" x14ac:dyDescent="0.2">
      <c r="A9383" s="7">
        <v>250360</v>
      </c>
      <c r="B9383" s="3">
        <v>19739</v>
      </c>
      <c r="C9383" s="3" t="s">
        <v>34</v>
      </c>
      <c r="D9383" s="2" t="s">
        <v>319</v>
      </c>
      <c r="E9383" s="3">
        <v>22</v>
      </c>
      <c r="F9383" s="17">
        <v>0</v>
      </c>
      <c r="G9383" s="17">
        <v>1</v>
      </c>
      <c r="H9383" s="17">
        <v>0</v>
      </c>
      <c r="I9383" s="7">
        <v>1.5</v>
      </c>
      <c r="J9383" s="7">
        <v>7</v>
      </c>
      <c r="K9383" s="4">
        <v>119</v>
      </c>
      <c r="L9383" s="5">
        <v>119.38590000000001</v>
      </c>
      <c r="M9383">
        <v>134118.95000000001</v>
      </c>
      <c r="N9383" s="3">
        <v>1</v>
      </c>
      <c r="O9383" s="50" t="e">
        <f>INDEX([1]Dados!$M$2:$N$26779,MATCH($P9383,[1]Dados!$N$2:$N$26779,),2)</f>
        <v>#N/A</v>
      </c>
      <c r="P9383">
        <v>181329</v>
      </c>
      <c r="Q9383" s="1">
        <v>37418</v>
      </c>
      <c r="R9383" s="1">
        <v>37496</v>
      </c>
      <c r="S9383" t="s">
        <v>2523</v>
      </c>
    </row>
    <row r="9384" spans="1:19" x14ac:dyDescent="0.2">
      <c r="A9384" s="7">
        <v>250360</v>
      </c>
      <c r="B9384" s="3">
        <v>19739</v>
      </c>
      <c r="C9384" s="3" t="s">
        <v>34</v>
      </c>
      <c r="D9384" s="2" t="s">
        <v>319</v>
      </c>
      <c r="E9384" s="3">
        <v>22</v>
      </c>
      <c r="F9384" s="17">
        <v>0</v>
      </c>
      <c r="G9384" s="17">
        <v>1</v>
      </c>
      <c r="H9384" s="17">
        <v>0</v>
      </c>
      <c r="I9384" s="7">
        <v>1.6</v>
      </c>
      <c r="J9384" s="7">
        <v>10</v>
      </c>
      <c r="K9384" s="4">
        <v>119</v>
      </c>
      <c r="L9384" s="5">
        <v>119.38590000000001</v>
      </c>
      <c r="M9384">
        <v>134118.95000000001</v>
      </c>
      <c r="N9384" s="3">
        <v>1</v>
      </c>
      <c r="O9384" s="50" t="e">
        <f>INDEX([1]Dados!$M$2:$N$26779,MATCH($P9384,[1]Dados!$N$2:$N$26779,),2)</f>
        <v>#N/A</v>
      </c>
      <c r="P9384">
        <v>181329</v>
      </c>
      <c r="Q9384" s="1">
        <v>37418</v>
      </c>
      <c r="R9384" s="1">
        <v>37496</v>
      </c>
      <c r="S9384" t="s">
        <v>2523</v>
      </c>
    </row>
    <row r="9385" spans="1:19" x14ac:dyDescent="0.2">
      <c r="A9385" s="7">
        <v>250360</v>
      </c>
      <c r="B9385" s="3">
        <v>19739</v>
      </c>
      <c r="C9385" s="3" t="s">
        <v>34</v>
      </c>
      <c r="D9385" s="2" t="s">
        <v>319</v>
      </c>
      <c r="E9385" s="3">
        <v>22</v>
      </c>
      <c r="F9385" s="17">
        <v>0</v>
      </c>
      <c r="G9385" s="17">
        <v>1</v>
      </c>
      <c r="H9385" s="17">
        <v>0</v>
      </c>
      <c r="I9385" s="7">
        <v>1.7</v>
      </c>
      <c r="J9385" s="7">
        <v>7</v>
      </c>
      <c r="K9385" s="4">
        <v>119</v>
      </c>
      <c r="L9385" s="5">
        <v>119.386</v>
      </c>
      <c r="M9385">
        <v>131339.4</v>
      </c>
      <c r="N9385" s="3">
        <v>1</v>
      </c>
      <c r="O9385" s="50" t="e">
        <f>INDEX([1]Dados!$M$2:$N$26779,MATCH($P9385,[1]Dados!$N$2:$N$26779,),2)</f>
        <v>#N/A</v>
      </c>
      <c r="P9385">
        <v>179446</v>
      </c>
      <c r="Q9385" s="1">
        <v>37418</v>
      </c>
      <c r="R9385" s="1">
        <v>37496</v>
      </c>
      <c r="S9385" t="s">
        <v>1586</v>
      </c>
    </row>
    <row r="9386" spans="1:19" x14ac:dyDescent="0.2">
      <c r="A9386" s="7">
        <v>250360</v>
      </c>
      <c r="B9386" s="3">
        <v>19739</v>
      </c>
      <c r="C9386" s="3" t="s">
        <v>34</v>
      </c>
      <c r="D9386" s="2" t="s">
        <v>319</v>
      </c>
      <c r="E9386" s="3">
        <v>22</v>
      </c>
      <c r="F9386" s="17">
        <v>0</v>
      </c>
      <c r="G9386" s="17">
        <v>1</v>
      </c>
      <c r="H9386" s="17">
        <v>0</v>
      </c>
      <c r="I9386" s="7">
        <v>1.8</v>
      </c>
      <c r="J9386" s="7">
        <v>7</v>
      </c>
      <c r="K9386" s="4">
        <v>119</v>
      </c>
      <c r="L9386" s="5">
        <v>119.386</v>
      </c>
      <c r="M9386">
        <v>131339.4</v>
      </c>
      <c r="N9386" s="3">
        <v>1</v>
      </c>
      <c r="O9386" s="50" t="e">
        <f>INDEX([1]Dados!$M$2:$N$26779,MATCH($P9386,[1]Dados!$N$2:$N$26779,),2)</f>
        <v>#N/A</v>
      </c>
      <c r="P9386">
        <v>179446</v>
      </c>
      <c r="Q9386" s="1">
        <v>37418</v>
      </c>
      <c r="R9386" s="1">
        <v>37496</v>
      </c>
      <c r="S9386" t="s">
        <v>1586</v>
      </c>
    </row>
    <row r="9387" spans="1:19" x14ac:dyDescent="0.2">
      <c r="A9387" s="7">
        <v>250360</v>
      </c>
      <c r="B9387" s="3">
        <v>19739</v>
      </c>
      <c r="C9387" s="3" t="s">
        <v>34</v>
      </c>
      <c r="D9387" s="2" t="s">
        <v>319</v>
      </c>
      <c r="E9387" s="3">
        <v>22</v>
      </c>
      <c r="F9387" s="17">
        <v>0</v>
      </c>
      <c r="G9387" s="17">
        <v>1</v>
      </c>
      <c r="H9387" s="17">
        <v>0</v>
      </c>
      <c r="I9387" s="7">
        <v>1.9</v>
      </c>
      <c r="J9387" s="7">
        <v>7</v>
      </c>
      <c r="K9387" s="4">
        <v>119</v>
      </c>
      <c r="L9387" s="5">
        <v>119.386</v>
      </c>
      <c r="M9387">
        <v>131339.4</v>
      </c>
      <c r="N9387" s="3">
        <v>1</v>
      </c>
      <c r="O9387" s="50" t="e">
        <f>INDEX([1]Dados!$M$2:$N$26779,MATCH($P9387,[1]Dados!$N$2:$N$26779,),2)</f>
        <v>#N/A</v>
      </c>
      <c r="P9387">
        <v>179446</v>
      </c>
      <c r="Q9387" s="1">
        <v>37418</v>
      </c>
      <c r="R9387" s="1">
        <v>37496</v>
      </c>
      <c r="S9387" t="s">
        <v>1586</v>
      </c>
    </row>
    <row r="9388" spans="1:19" x14ac:dyDescent="0.2">
      <c r="A9388" s="7">
        <v>250360</v>
      </c>
      <c r="B9388" s="3">
        <v>19739</v>
      </c>
      <c r="C9388" s="3" t="s">
        <v>34</v>
      </c>
      <c r="D9388" s="2" t="s">
        <v>319</v>
      </c>
      <c r="E9388" s="3">
        <v>22</v>
      </c>
      <c r="F9388" s="17">
        <v>0</v>
      </c>
      <c r="G9388" s="17">
        <v>1</v>
      </c>
      <c r="H9388" s="17">
        <v>0</v>
      </c>
      <c r="I9388" s="7">
        <v>3.1</v>
      </c>
      <c r="J9388" s="7">
        <v>22</v>
      </c>
      <c r="K9388" s="4">
        <v>1293</v>
      </c>
      <c r="L9388" s="5">
        <v>1293.0587</v>
      </c>
      <c r="M9388" t="s">
        <v>2134</v>
      </c>
      <c r="N9388" s="3">
        <v>1</v>
      </c>
      <c r="O9388" s="50" t="e">
        <f>INDEX([1]Dados!$M$2:$N$26779,MATCH($P9388,[1]Dados!$N$2:$N$26779,),2)</f>
        <v>#N/A</v>
      </c>
      <c r="P9388">
        <v>179542</v>
      </c>
      <c r="Q9388" s="1">
        <v>37418</v>
      </c>
      <c r="R9388" s="1">
        <v>37496</v>
      </c>
      <c r="S9388" t="s">
        <v>886</v>
      </c>
    </row>
    <row r="9389" spans="1:19" x14ac:dyDescent="0.2">
      <c r="A9389" s="7">
        <v>250740</v>
      </c>
      <c r="B9389" s="3">
        <v>20494</v>
      </c>
      <c r="C9389" s="3" t="s">
        <v>34</v>
      </c>
      <c r="D9389" s="2" t="s">
        <v>520</v>
      </c>
      <c r="E9389" s="3">
        <v>22</v>
      </c>
      <c r="F9389" s="17">
        <v>0</v>
      </c>
      <c r="G9389" s="17">
        <v>1</v>
      </c>
      <c r="H9389" s="17">
        <v>0</v>
      </c>
      <c r="I9389" s="7">
        <v>1.1000000000000001</v>
      </c>
      <c r="J9389" s="7">
        <v>7</v>
      </c>
      <c r="K9389" s="4">
        <v>122</v>
      </c>
      <c r="L9389" s="5">
        <v>122.3861</v>
      </c>
      <c r="M9389">
        <v>131958.76</v>
      </c>
      <c r="N9389" s="3">
        <v>1</v>
      </c>
      <c r="O9389" s="50" t="e">
        <f>INDEX([1]Dados!$M$2:$N$26779,MATCH($P9389,[1]Dados!$N$2:$N$26779,),2)</f>
        <v>#N/A</v>
      </c>
      <c r="P9389">
        <v>183003</v>
      </c>
      <c r="Q9389" s="1">
        <v>37462</v>
      </c>
      <c r="R9389" s="1">
        <v>37523</v>
      </c>
      <c r="S9389" t="s">
        <v>1429</v>
      </c>
    </row>
    <row r="9390" spans="1:19" x14ac:dyDescent="0.2">
      <c r="A9390" s="7">
        <v>250740</v>
      </c>
      <c r="B9390" s="3">
        <v>20494</v>
      </c>
      <c r="C9390" s="3" t="s">
        <v>34</v>
      </c>
      <c r="D9390" s="2" t="s">
        <v>520</v>
      </c>
      <c r="E9390" s="3">
        <v>22</v>
      </c>
      <c r="F9390" s="17">
        <v>0</v>
      </c>
      <c r="G9390" s="17">
        <v>1</v>
      </c>
      <c r="H9390" s="17">
        <v>0</v>
      </c>
      <c r="I9390" s="7">
        <v>1.2</v>
      </c>
      <c r="J9390" s="7">
        <v>25</v>
      </c>
      <c r="K9390" s="4">
        <v>122</v>
      </c>
      <c r="L9390" s="5">
        <v>122.3861</v>
      </c>
      <c r="M9390">
        <v>131958.76</v>
      </c>
      <c r="N9390" s="3">
        <v>1</v>
      </c>
      <c r="O9390" s="50" t="e">
        <f>INDEX([1]Dados!$M$2:$N$26779,MATCH($P9390,[1]Dados!$N$2:$N$26779,),2)</f>
        <v>#N/A</v>
      </c>
      <c r="P9390">
        <v>183003</v>
      </c>
      <c r="Q9390" s="1">
        <v>37462</v>
      </c>
      <c r="R9390" s="1">
        <v>37523</v>
      </c>
      <c r="S9390" t="s">
        <v>1429</v>
      </c>
    </row>
    <row r="9391" spans="1:19" x14ac:dyDescent="0.2">
      <c r="A9391" s="7">
        <v>250740</v>
      </c>
      <c r="B9391" s="3">
        <v>20494</v>
      </c>
      <c r="C9391" s="3" t="s">
        <v>34</v>
      </c>
      <c r="D9391" s="2" t="s">
        <v>520</v>
      </c>
      <c r="E9391" s="3">
        <v>22</v>
      </c>
      <c r="F9391" s="17">
        <v>0</v>
      </c>
      <c r="G9391" s="17">
        <v>1</v>
      </c>
      <c r="H9391" s="17">
        <v>0</v>
      </c>
      <c r="I9391" s="7">
        <v>1.3</v>
      </c>
      <c r="J9391" s="7">
        <v>25</v>
      </c>
      <c r="K9391" s="4">
        <v>122</v>
      </c>
      <c r="L9391" s="5">
        <v>122.3861</v>
      </c>
      <c r="M9391">
        <v>131958.76</v>
      </c>
      <c r="N9391" s="3">
        <v>1</v>
      </c>
      <c r="O9391" s="50" t="e">
        <f>INDEX([1]Dados!$M$2:$N$26779,MATCH($P9391,[1]Dados!$N$2:$N$26779,),2)</f>
        <v>#N/A</v>
      </c>
      <c r="P9391">
        <v>183003</v>
      </c>
      <c r="Q9391" s="1">
        <v>37462</v>
      </c>
      <c r="R9391" s="1">
        <v>37523</v>
      </c>
      <c r="S9391" t="s">
        <v>1429</v>
      </c>
    </row>
    <row r="9392" spans="1:19" x14ac:dyDescent="0.2">
      <c r="A9392" s="7">
        <v>250740</v>
      </c>
      <c r="B9392" s="3">
        <v>20494</v>
      </c>
      <c r="C9392" s="3" t="s">
        <v>34</v>
      </c>
      <c r="D9392" s="2" t="s">
        <v>520</v>
      </c>
      <c r="E9392" s="3">
        <v>22</v>
      </c>
      <c r="F9392" s="17">
        <v>0</v>
      </c>
      <c r="G9392" s="17">
        <v>1</v>
      </c>
      <c r="H9392" s="17">
        <v>0</v>
      </c>
      <c r="I9392" s="7">
        <v>1.4</v>
      </c>
      <c r="J9392" s="7">
        <v>25</v>
      </c>
      <c r="K9392" s="4">
        <v>122</v>
      </c>
      <c r="L9392" s="5">
        <v>122.3861</v>
      </c>
      <c r="M9392">
        <v>131958.76</v>
      </c>
      <c r="N9392" s="3">
        <v>1</v>
      </c>
      <c r="O9392" s="50" t="e">
        <f>INDEX([1]Dados!$M$2:$N$26779,MATCH($P9392,[1]Dados!$N$2:$N$26779,),2)</f>
        <v>#N/A</v>
      </c>
      <c r="P9392">
        <v>183003</v>
      </c>
      <c r="Q9392" s="1">
        <v>37462</v>
      </c>
      <c r="R9392" s="1">
        <v>37523</v>
      </c>
      <c r="S9392" t="s">
        <v>1429</v>
      </c>
    </row>
    <row r="9393" spans="1:19" x14ac:dyDescent="0.2">
      <c r="A9393" s="7">
        <v>250740</v>
      </c>
      <c r="B9393" s="3">
        <v>20494</v>
      </c>
      <c r="C9393" s="3" t="s">
        <v>34</v>
      </c>
      <c r="D9393" s="2" t="s">
        <v>520</v>
      </c>
      <c r="E9393" s="3">
        <v>22</v>
      </c>
      <c r="F9393" s="17">
        <v>0</v>
      </c>
      <c r="G9393" s="17">
        <v>1</v>
      </c>
      <c r="H9393" s="17">
        <v>0</v>
      </c>
      <c r="I9393" s="7">
        <v>1.5</v>
      </c>
      <c r="J9393" s="7">
        <v>18</v>
      </c>
      <c r="K9393" s="4">
        <v>122</v>
      </c>
      <c r="L9393" s="5">
        <v>122.3861</v>
      </c>
      <c r="M9393">
        <v>131958.76</v>
      </c>
      <c r="N9393" s="3">
        <v>1</v>
      </c>
      <c r="O9393" s="50" t="e">
        <f>INDEX([1]Dados!$M$2:$N$26779,MATCH($P9393,[1]Dados!$N$2:$N$26779,),2)</f>
        <v>#N/A</v>
      </c>
      <c r="P9393">
        <v>183003</v>
      </c>
      <c r="Q9393" s="1">
        <v>37462</v>
      </c>
      <c r="R9393" s="1">
        <v>37523</v>
      </c>
      <c r="S9393" t="s">
        <v>1429</v>
      </c>
    </row>
    <row r="9394" spans="1:19" x14ac:dyDescent="0.2">
      <c r="A9394" s="7">
        <v>250740</v>
      </c>
      <c r="B9394" s="3">
        <v>20494</v>
      </c>
      <c r="C9394" s="3" t="s">
        <v>34</v>
      </c>
      <c r="D9394" s="2" t="s">
        <v>520</v>
      </c>
      <c r="E9394" s="3">
        <v>22</v>
      </c>
      <c r="F9394" s="17">
        <v>0</v>
      </c>
      <c r="G9394" s="17">
        <v>1</v>
      </c>
      <c r="H9394" s="17">
        <v>0</v>
      </c>
      <c r="I9394" s="7">
        <v>2.1</v>
      </c>
      <c r="J9394" s="7">
        <v>10</v>
      </c>
      <c r="K9394" s="4">
        <v>122</v>
      </c>
      <c r="L9394" s="5">
        <v>122.76519999999999</v>
      </c>
      <c r="M9394">
        <v>95282.11</v>
      </c>
      <c r="N9394" s="3">
        <v>1</v>
      </c>
      <c r="O9394" s="50" t="e">
        <f>INDEX([1]Dados!$M$2:$N$26779,MATCH($P9394,[1]Dados!$N$2:$N$26779,),2)</f>
        <v>#N/A</v>
      </c>
      <c r="P9394">
        <v>183002</v>
      </c>
      <c r="Q9394" s="1">
        <v>37462</v>
      </c>
      <c r="R9394" s="1">
        <v>37523</v>
      </c>
      <c r="S9394" t="s">
        <v>1068</v>
      </c>
    </row>
    <row r="9395" spans="1:19" x14ac:dyDescent="0.2">
      <c r="A9395" s="7">
        <v>250740</v>
      </c>
      <c r="B9395" s="3">
        <v>20494</v>
      </c>
      <c r="C9395" s="3" t="s">
        <v>34</v>
      </c>
      <c r="D9395" s="2" t="s">
        <v>520</v>
      </c>
      <c r="E9395" s="3">
        <v>22</v>
      </c>
      <c r="F9395" s="17">
        <v>0</v>
      </c>
      <c r="G9395" s="17">
        <v>1</v>
      </c>
      <c r="H9395" s="17">
        <v>0</v>
      </c>
      <c r="I9395" s="7">
        <v>2.2000000000000002</v>
      </c>
      <c r="J9395" s="7">
        <v>18</v>
      </c>
      <c r="K9395" s="4">
        <v>122</v>
      </c>
      <c r="L9395" s="5">
        <v>122.76519999999999</v>
      </c>
      <c r="M9395">
        <v>95282.11</v>
      </c>
      <c r="N9395" s="3">
        <v>1</v>
      </c>
      <c r="O9395" s="50" t="e">
        <f>INDEX([1]Dados!$M$2:$N$26779,MATCH($P9395,[1]Dados!$N$2:$N$26779,),2)</f>
        <v>#N/A</v>
      </c>
      <c r="P9395">
        <v>183002</v>
      </c>
      <c r="Q9395" s="1">
        <v>37462</v>
      </c>
      <c r="R9395" s="1">
        <v>37523</v>
      </c>
      <c r="S9395" t="s">
        <v>1068</v>
      </c>
    </row>
    <row r="9396" spans="1:19" x14ac:dyDescent="0.2">
      <c r="A9396" s="7">
        <v>250740</v>
      </c>
      <c r="B9396" s="3">
        <v>20494</v>
      </c>
      <c r="C9396" s="3" t="s">
        <v>34</v>
      </c>
      <c r="D9396" s="2" t="s">
        <v>520</v>
      </c>
      <c r="E9396" s="3">
        <v>22</v>
      </c>
      <c r="F9396" s="17">
        <v>0</v>
      </c>
      <c r="G9396" s="17">
        <v>1</v>
      </c>
      <c r="H9396" s="17">
        <v>0</v>
      </c>
      <c r="I9396" s="7" t="s">
        <v>3</v>
      </c>
      <c r="J9396" s="7">
        <v>0</v>
      </c>
      <c r="K9396" s="4">
        <v>1203</v>
      </c>
      <c r="L9396" s="5">
        <v>1203.0829000000001</v>
      </c>
      <c r="M9396">
        <v>25746.45</v>
      </c>
      <c r="N9396" s="3">
        <v>1</v>
      </c>
      <c r="O9396" s="50" t="e">
        <f>INDEX([1]Dados!$M$2:$N$26779,MATCH($P9396,[1]Dados!$N$2:$N$26779,),2)</f>
        <v>#N/A</v>
      </c>
      <c r="P9396" s="28">
        <v>181715</v>
      </c>
      <c r="Q9396" s="1">
        <v>37462</v>
      </c>
      <c r="R9396" s="1">
        <v>37523</v>
      </c>
      <c r="S9396" t="s">
        <v>2134</v>
      </c>
    </row>
    <row r="9397" spans="1:19" x14ac:dyDescent="0.2">
      <c r="A9397" s="7">
        <v>250740</v>
      </c>
      <c r="B9397" s="3">
        <v>20494</v>
      </c>
      <c r="C9397" s="3" t="s">
        <v>34</v>
      </c>
      <c r="D9397" s="2" t="s">
        <v>520</v>
      </c>
      <c r="E9397" s="3">
        <v>22</v>
      </c>
      <c r="F9397" s="17">
        <v>0</v>
      </c>
      <c r="G9397" s="17">
        <v>1</v>
      </c>
      <c r="H9397" s="17">
        <v>0</v>
      </c>
      <c r="I9397" s="7">
        <v>3.1</v>
      </c>
      <c r="J9397" s="7">
        <v>11</v>
      </c>
      <c r="K9397" s="4">
        <v>1214</v>
      </c>
      <c r="L9397" s="5">
        <v>1214.0587</v>
      </c>
      <c r="M9397">
        <v>148499.04</v>
      </c>
      <c r="N9397" s="3">
        <v>1</v>
      </c>
      <c r="O9397" s="50" t="e">
        <f>INDEX([1]Dados!$M$2:$N$26779,MATCH($P9397,[1]Dados!$N$2:$N$26779,),2)</f>
        <v>#N/A</v>
      </c>
      <c r="P9397">
        <v>181655</v>
      </c>
      <c r="Q9397" s="1">
        <v>37462</v>
      </c>
      <c r="R9397" s="1">
        <v>37523</v>
      </c>
      <c r="S9397" t="s">
        <v>914</v>
      </c>
    </row>
    <row r="9398" spans="1:19" x14ac:dyDescent="0.2">
      <c r="A9398" s="7">
        <v>250740</v>
      </c>
      <c r="B9398" s="3">
        <v>20494</v>
      </c>
      <c r="C9398" s="3" t="s">
        <v>34</v>
      </c>
      <c r="D9398" s="2" t="s">
        <v>520</v>
      </c>
      <c r="E9398" s="3">
        <v>22</v>
      </c>
      <c r="F9398" s="17">
        <v>0</v>
      </c>
      <c r="G9398" s="17">
        <v>1</v>
      </c>
      <c r="H9398" s="17">
        <v>0</v>
      </c>
      <c r="I9398" s="7">
        <v>3.2</v>
      </c>
      <c r="J9398" s="7">
        <v>14</v>
      </c>
      <c r="K9398" s="4">
        <v>1214</v>
      </c>
      <c r="L9398" s="5">
        <v>1214.0587</v>
      </c>
      <c r="M9398">
        <v>148499.04</v>
      </c>
      <c r="N9398" s="3">
        <v>1</v>
      </c>
      <c r="O9398" s="50" t="e">
        <f>INDEX([1]Dados!$M$2:$N$26779,MATCH($P9398,[1]Dados!$N$2:$N$26779,),2)</f>
        <v>#N/A</v>
      </c>
      <c r="P9398">
        <v>181655</v>
      </c>
      <c r="Q9398" s="1">
        <v>37462</v>
      </c>
      <c r="R9398" s="1">
        <v>37523</v>
      </c>
      <c r="S9398" t="s">
        <v>914</v>
      </c>
    </row>
    <row r="9399" spans="1:19" x14ac:dyDescent="0.2">
      <c r="A9399" s="7">
        <v>250740</v>
      </c>
      <c r="B9399" s="3">
        <v>20494</v>
      </c>
      <c r="C9399" s="3" t="s">
        <v>34</v>
      </c>
      <c r="D9399" s="2" t="s">
        <v>520</v>
      </c>
      <c r="E9399" s="3">
        <v>22</v>
      </c>
      <c r="F9399" s="17">
        <v>0</v>
      </c>
      <c r="G9399" s="17">
        <v>1</v>
      </c>
      <c r="H9399" s="17">
        <v>0</v>
      </c>
      <c r="I9399" s="7">
        <v>3.3</v>
      </c>
      <c r="J9399" s="7">
        <v>28</v>
      </c>
      <c r="K9399" s="4">
        <v>1214</v>
      </c>
      <c r="L9399" s="5">
        <v>1214.0587</v>
      </c>
      <c r="M9399">
        <v>148499.04</v>
      </c>
      <c r="N9399" s="3">
        <v>1</v>
      </c>
      <c r="O9399" s="50" t="e">
        <f>INDEX([1]Dados!$M$2:$N$26779,MATCH($P9399,[1]Dados!$N$2:$N$26779,),2)</f>
        <v>#N/A</v>
      </c>
      <c r="P9399">
        <v>181655</v>
      </c>
      <c r="Q9399" s="1">
        <v>37462</v>
      </c>
      <c r="R9399" s="1">
        <v>37523</v>
      </c>
      <c r="S9399" t="s">
        <v>914</v>
      </c>
    </row>
    <row r="9400" spans="1:19" x14ac:dyDescent="0.2">
      <c r="A9400" s="7">
        <v>250740</v>
      </c>
      <c r="B9400" s="3">
        <v>20494</v>
      </c>
      <c r="C9400" s="3" t="s">
        <v>34</v>
      </c>
      <c r="D9400" s="2" t="s">
        <v>520</v>
      </c>
      <c r="E9400" s="3">
        <v>22</v>
      </c>
      <c r="F9400" s="17">
        <v>0</v>
      </c>
      <c r="G9400" s="17">
        <v>1</v>
      </c>
      <c r="H9400" s="17">
        <v>0</v>
      </c>
      <c r="I9400" s="7">
        <v>3.4</v>
      </c>
      <c r="J9400" s="7">
        <v>25</v>
      </c>
      <c r="K9400" s="4">
        <v>1214</v>
      </c>
      <c r="L9400" s="5">
        <v>1214.0587</v>
      </c>
      <c r="M9400">
        <v>148499.04</v>
      </c>
      <c r="N9400" s="3">
        <v>1</v>
      </c>
      <c r="O9400" s="50" t="e">
        <f>INDEX([1]Dados!$M$2:$N$26779,MATCH($P9400,[1]Dados!$N$2:$N$26779,),2)</f>
        <v>#N/A</v>
      </c>
      <c r="P9400">
        <v>181655</v>
      </c>
      <c r="Q9400" s="1">
        <v>37462</v>
      </c>
      <c r="R9400" s="1">
        <v>37523</v>
      </c>
      <c r="S9400" t="s">
        <v>914</v>
      </c>
    </row>
    <row r="9401" spans="1:19" x14ac:dyDescent="0.2">
      <c r="A9401" s="7">
        <v>250740</v>
      </c>
      <c r="B9401" s="3">
        <v>20494</v>
      </c>
      <c r="C9401" s="3" t="s">
        <v>34</v>
      </c>
      <c r="D9401" s="2" t="s">
        <v>520</v>
      </c>
      <c r="E9401" s="3">
        <v>22</v>
      </c>
      <c r="F9401" s="17">
        <v>0</v>
      </c>
      <c r="G9401" s="17">
        <v>1</v>
      </c>
      <c r="H9401" s="17">
        <v>0</v>
      </c>
      <c r="I9401" s="7">
        <v>3.5</v>
      </c>
      <c r="J9401" s="7">
        <v>2</v>
      </c>
      <c r="K9401" s="4">
        <v>1214</v>
      </c>
      <c r="L9401" s="5">
        <v>1214.0587</v>
      </c>
      <c r="M9401">
        <v>148499.04</v>
      </c>
      <c r="N9401" s="3">
        <v>1</v>
      </c>
      <c r="O9401" s="50" t="e">
        <f>INDEX([1]Dados!$M$2:$N$26779,MATCH($P9401,[1]Dados!$N$2:$N$26779,),2)</f>
        <v>#N/A</v>
      </c>
      <c r="P9401">
        <v>181655</v>
      </c>
      <c r="Q9401" s="1">
        <v>37462</v>
      </c>
      <c r="R9401" s="1">
        <v>37523</v>
      </c>
      <c r="S9401" t="s">
        <v>914</v>
      </c>
    </row>
    <row r="9402" spans="1:19" x14ac:dyDescent="0.2">
      <c r="A9402" s="7">
        <v>250740</v>
      </c>
      <c r="B9402" s="3">
        <v>20494</v>
      </c>
      <c r="C9402" s="3" t="s">
        <v>34</v>
      </c>
      <c r="D9402" s="2" t="s">
        <v>520</v>
      </c>
      <c r="E9402" s="3">
        <v>22</v>
      </c>
      <c r="F9402" s="17">
        <v>0</v>
      </c>
      <c r="G9402" s="17">
        <v>1</v>
      </c>
      <c r="H9402" s="17">
        <v>0</v>
      </c>
      <c r="I9402" s="7">
        <v>4.0999999999999996</v>
      </c>
      <c r="J9402" s="7">
        <v>14</v>
      </c>
      <c r="K9402" s="4">
        <v>1214</v>
      </c>
      <c r="L9402" s="5">
        <v>1214.0589</v>
      </c>
      <c r="M9402">
        <v>683210</v>
      </c>
      <c r="N9402" s="3">
        <v>1</v>
      </c>
      <c r="O9402" s="50" t="e">
        <f>INDEX([1]Dados!$M$2:$N$26779,MATCH($P9402,[1]Dados!$N$2:$N$26779,),2)</f>
        <v>#N/A</v>
      </c>
      <c r="P9402">
        <v>182686</v>
      </c>
      <c r="Q9402" s="1">
        <v>37462</v>
      </c>
      <c r="R9402" s="1">
        <v>37523</v>
      </c>
      <c r="S9402" t="s">
        <v>1479</v>
      </c>
    </row>
    <row r="9403" spans="1:19" x14ac:dyDescent="0.2">
      <c r="A9403" s="7">
        <v>250740</v>
      </c>
      <c r="B9403" s="3">
        <v>20494</v>
      </c>
      <c r="C9403" s="3" t="s">
        <v>34</v>
      </c>
      <c r="D9403" s="2" t="s">
        <v>520</v>
      </c>
      <c r="E9403" s="3">
        <v>22</v>
      </c>
      <c r="F9403" s="17">
        <v>0</v>
      </c>
      <c r="G9403" s="17">
        <v>1</v>
      </c>
      <c r="H9403" s="17">
        <v>0</v>
      </c>
      <c r="I9403" s="7">
        <v>4.2</v>
      </c>
      <c r="J9403" s="7">
        <v>23</v>
      </c>
      <c r="K9403" s="4">
        <v>1214</v>
      </c>
      <c r="L9403" s="5">
        <v>1214.0589</v>
      </c>
      <c r="M9403">
        <v>683210</v>
      </c>
      <c r="N9403" s="3">
        <v>1</v>
      </c>
      <c r="O9403" s="50" t="e">
        <f>INDEX([1]Dados!$M$2:$N$26779,MATCH($P9403,[1]Dados!$N$2:$N$26779,),2)</f>
        <v>#N/A</v>
      </c>
      <c r="P9403">
        <v>182686</v>
      </c>
      <c r="Q9403" s="1">
        <v>37462</v>
      </c>
      <c r="R9403" s="1">
        <v>37523</v>
      </c>
      <c r="S9403" t="s">
        <v>1479</v>
      </c>
    </row>
    <row r="9404" spans="1:19" x14ac:dyDescent="0.2">
      <c r="A9404" s="7">
        <v>250740</v>
      </c>
      <c r="B9404" s="3">
        <v>20494</v>
      </c>
      <c r="C9404" s="3" t="s">
        <v>34</v>
      </c>
      <c r="D9404" s="2" t="s">
        <v>520</v>
      </c>
      <c r="E9404" s="3">
        <v>22</v>
      </c>
      <c r="F9404" s="17">
        <v>0</v>
      </c>
      <c r="G9404" s="17">
        <v>1</v>
      </c>
      <c r="H9404" s="17">
        <v>0</v>
      </c>
      <c r="I9404" s="7">
        <v>4.3</v>
      </c>
      <c r="J9404" s="7">
        <v>23</v>
      </c>
      <c r="K9404" s="4">
        <v>1214</v>
      </c>
      <c r="L9404" s="5">
        <v>1214.0589</v>
      </c>
      <c r="M9404">
        <v>683210</v>
      </c>
      <c r="N9404" s="3">
        <v>1</v>
      </c>
      <c r="O9404" s="50" t="e">
        <f>INDEX([1]Dados!$M$2:$N$26779,MATCH($P9404,[1]Dados!$N$2:$N$26779,),2)</f>
        <v>#N/A</v>
      </c>
      <c r="P9404">
        <v>182686</v>
      </c>
      <c r="Q9404" s="1">
        <v>37462</v>
      </c>
      <c r="R9404" s="1">
        <v>37523</v>
      </c>
      <c r="S9404" t="s">
        <v>1479</v>
      </c>
    </row>
    <row r="9405" spans="1:19" x14ac:dyDescent="0.2">
      <c r="A9405" s="7">
        <v>250740</v>
      </c>
      <c r="B9405" s="3">
        <v>20494</v>
      </c>
      <c r="C9405" s="3" t="s">
        <v>34</v>
      </c>
      <c r="D9405" s="2" t="s">
        <v>520</v>
      </c>
      <c r="E9405" s="3">
        <v>22</v>
      </c>
      <c r="F9405" s="17">
        <v>0</v>
      </c>
      <c r="G9405" s="17">
        <v>1</v>
      </c>
      <c r="H9405" s="17">
        <v>0</v>
      </c>
      <c r="I9405" s="7">
        <v>4.4000000000000004</v>
      </c>
      <c r="J9405" s="7">
        <v>28</v>
      </c>
      <c r="K9405" s="4">
        <v>1214</v>
      </c>
      <c r="L9405" s="5">
        <v>1214.0589</v>
      </c>
      <c r="M9405">
        <v>683210</v>
      </c>
      <c r="N9405" s="3">
        <v>1</v>
      </c>
      <c r="O9405" s="50" t="e">
        <f>INDEX([1]Dados!$M$2:$N$26779,MATCH($P9405,[1]Dados!$N$2:$N$26779,),2)</f>
        <v>#N/A</v>
      </c>
      <c r="P9405">
        <v>182686</v>
      </c>
      <c r="Q9405" s="1">
        <v>37462</v>
      </c>
      <c r="R9405" s="1">
        <v>37523</v>
      </c>
      <c r="S9405" t="s">
        <v>1479</v>
      </c>
    </row>
    <row r="9406" spans="1:19" x14ac:dyDescent="0.2">
      <c r="A9406" s="7">
        <v>250740</v>
      </c>
      <c r="B9406" s="3">
        <v>20494</v>
      </c>
      <c r="C9406" s="3" t="s">
        <v>34</v>
      </c>
      <c r="D9406" s="2" t="s">
        <v>520</v>
      </c>
      <c r="E9406" s="3">
        <v>22</v>
      </c>
      <c r="F9406" s="17">
        <v>0</v>
      </c>
      <c r="G9406" s="17">
        <v>1</v>
      </c>
      <c r="H9406" s="17">
        <v>0</v>
      </c>
      <c r="I9406" s="7">
        <v>4.5</v>
      </c>
      <c r="J9406" s="7">
        <v>32</v>
      </c>
      <c r="K9406" s="4">
        <v>1214</v>
      </c>
      <c r="L9406" s="5">
        <v>1214.0589</v>
      </c>
      <c r="M9406">
        <v>683210</v>
      </c>
      <c r="N9406" s="3">
        <v>1</v>
      </c>
      <c r="O9406" s="50" t="e">
        <f>INDEX([1]Dados!$M$2:$N$26779,MATCH($P9406,[1]Dados!$N$2:$N$26779,),2)</f>
        <v>#N/A</v>
      </c>
      <c r="P9406">
        <v>182686</v>
      </c>
      <c r="Q9406" s="1">
        <v>37462</v>
      </c>
      <c r="R9406" s="1">
        <v>37523</v>
      </c>
      <c r="S9406" t="s">
        <v>1479</v>
      </c>
    </row>
    <row r="9407" spans="1:19" x14ac:dyDescent="0.2">
      <c r="A9407" s="7">
        <v>250740</v>
      </c>
      <c r="B9407" s="3">
        <v>20494</v>
      </c>
      <c r="C9407" s="3" t="s">
        <v>34</v>
      </c>
      <c r="D9407" s="2" t="s">
        <v>520</v>
      </c>
      <c r="E9407" s="3">
        <v>22</v>
      </c>
      <c r="F9407" s="17">
        <v>0</v>
      </c>
      <c r="G9407" s="17">
        <v>1</v>
      </c>
      <c r="H9407" s="17">
        <v>0</v>
      </c>
      <c r="I9407" s="7">
        <v>5.0999999999999996</v>
      </c>
      <c r="J9407" s="7">
        <v>17</v>
      </c>
      <c r="K9407" s="4">
        <v>1293</v>
      </c>
      <c r="L9407" s="5">
        <v>1293.0592999999999</v>
      </c>
      <c r="M9407">
        <v>22384.98</v>
      </c>
      <c r="N9407" s="3">
        <v>1</v>
      </c>
      <c r="O9407" s="50" t="e">
        <f>INDEX([1]Dados!$M$2:$N$26779,MATCH($P9407,[1]Dados!$N$2:$N$26779,),2)</f>
        <v>#N/A</v>
      </c>
      <c r="P9407">
        <v>181798</v>
      </c>
      <c r="Q9407" s="1">
        <v>37462</v>
      </c>
      <c r="R9407" s="1">
        <v>37523</v>
      </c>
      <c r="S9407" t="s">
        <v>918</v>
      </c>
    </row>
    <row r="9408" spans="1:19" x14ac:dyDescent="0.2">
      <c r="A9408" s="7">
        <v>251350</v>
      </c>
      <c r="B9408" s="3">
        <v>21717</v>
      </c>
      <c r="C9408" s="3" t="s">
        <v>34</v>
      </c>
      <c r="D9408" s="2" t="s">
        <v>741</v>
      </c>
      <c r="E9408" s="3">
        <v>22</v>
      </c>
      <c r="F9408" s="17">
        <v>0</v>
      </c>
      <c r="G9408" s="17">
        <v>1</v>
      </c>
      <c r="H9408" s="17">
        <v>0</v>
      </c>
      <c r="I9408" s="7">
        <v>1.1000000000000001</v>
      </c>
      <c r="J9408" s="7">
        <v>10</v>
      </c>
      <c r="K9408" s="4">
        <v>122</v>
      </c>
      <c r="L9408" s="5">
        <v>122.3861</v>
      </c>
      <c r="M9408">
        <v>95999.19</v>
      </c>
      <c r="N9408" s="33">
        <v>1</v>
      </c>
      <c r="O9408" s="50" t="e">
        <f>INDEX([1]Dados!$M$2:$N$26779,MATCH($P9408,[1]Dados!$N$2:$N$26779,),2)</f>
        <v>#N/A</v>
      </c>
      <c r="P9408">
        <v>183005</v>
      </c>
      <c r="Q9408" s="1">
        <v>37462</v>
      </c>
      <c r="R9408" s="1">
        <v>37523</v>
      </c>
      <c r="S9408" t="s">
        <v>1429</v>
      </c>
    </row>
    <row r="9409" spans="1:19" x14ac:dyDescent="0.2">
      <c r="A9409" s="7">
        <v>251350</v>
      </c>
      <c r="B9409" s="3">
        <v>21717</v>
      </c>
      <c r="C9409" s="3" t="s">
        <v>34</v>
      </c>
      <c r="D9409" s="2" t="s">
        <v>741</v>
      </c>
      <c r="E9409" s="3">
        <v>22</v>
      </c>
      <c r="F9409" s="17">
        <v>0</v>
      </c>
      <c r="G9409" s="17">
        <v>1</v>
      </c>
      <c r="H9409" s="17">
        <v>0</v>
      </c>
      <c r="I9409" s="7">
        <v>1.2</v>
      </c>
      <c r="J9409" s="7">
        <v>25</v>
      </c>
      <c r="K9409" s="4">
        <v>122</v>
      </c>
      <c r="L9409" s="5">
        <v>122.3861</v>
      </c>
      <c r="M9409">
        <v>95999.19</v>
      </c>
      <c r="N9409" s="33">
        <v>1</v>
      </c>
      <c r="O9409" s="50" t="e">
        <f>INDEX([1]Dados!$M$2:$N$26779,MATCH($P9409,[1]Dados!$N$2:$N$26779,),2)</f>
        <v>#N/A</v>
      </c>
      <c r="P9409">
        <v>183005</v>
      </c>
      <c r="Q9409" s="1">
        <v>37462</v>
      </c>
      <c r="R9409" s="1">
        <v>37523</v>
      </c>
      <c r="S9409" t="s">
        <v>1429</v>
      </c>
    </row>
    <row r="9410" spans="1:19" x14ac:dyDescent="0.2">
      <c r="A9410" s="7">
        <v>251350</v>
      </c>
      <c r="B9410" s="3">
        <v>21717</v>
      </c>
      <c r="C9410" s="3" t="s">
        <v>34</v>
      </c>
      <c r="D9410" s="2" t="s">
        <v>741</v>
      </c>
      <c r="E9410" s="3">
        <v>22</v>
      </c>
      <c r="F9410" s="17">
        <v>0</v>
      </c>
      <c r="G9410" s="17">
        <v>1</v>
      </c>
      <c r="H9410" s="17">
        <v>0</v>
      </c>
      <c r="I9410" s="7">
        <v>1.3</v>
      </c>
      <c r="J9410" s="7">
        <v>10</v>
      </c>
      <c r="K9410" s="4">
        <v>122</v>
      </c>
      <c r="L9410" s="5">
        <v>122.76519999999999</v>
      </c>
      <c r="M9410">
        <v>43000</v>
      </c>
      <c r="N9410" s="33">
        <v>1</v>
      </c>
      <c r="O9410" s="50" t="e">
        <f>INDEX([1]Dados!$M$2:$N$26779,MATCH($P9410,[1]Dados!$N$2:$N$26779,),2)</f>
        <v>#N/A</v>
      </c>
      <c r="P9410">
        <v>183004</v>
      </c>
      <c r="Q9410" s="1">
        <v>37462</v>
      </c>
      <c r="R9410" s="1">
        <v>37523</v>
      </c>
      <c r="S9410" t="s">
        <v>1068</v>
      </c>
    </row>
    <row r="9411" spans="1:19" x14ac:dyDescent="0.2">
      <c r="A9411" s="7">
        <v>251350</v>
      </c>
      <c r="B9411" s="3">
        <v>21717</v>
      </c>
      <c r="C9411" s="3" t="s">
        <v>34</v>
      </c>
      <c r="D9411" s="2" t="s">
        <v>741</v>
      </c>
      <c r="E9411" s="3">
        <v>22</v>
      </c>
      <c r="F9411" s="17">
        <v>0</v>
      </c>
      <c r="G9411" s="17">
        <v>1</v>
      </c>
      <c r="H9411" s="17">
        <v>0</v>
      </c>
      <c r="I9411" s="7">
        <v>1.4</v>
      </c>
      <c r="J9411" s="7">
        <v>19</v>
      </c>
      <c r="K9411" s="4">
        <v>122</v>
      </c>
      <c r="L9411" s="5">
        <v>122.76519999999999</v>
      </c>
      <c r="M9411">
        <v>43000</v>
      </c>
      <c r="N9411" s="33">
        <v>1</v>
      </c>
      <c r="O9411" s="50" t="e">
        <f>INDEX([1]Dados!$M$2:$N$26779,MATCH($P9411,[1]Dados!$N$2:$N$26779,),2)</f>
        <v>#N/A</v>
      </c>
      <c r="P9411">
        <v>183004</v>
      </c>
      <c r="Q9411" s="1">
        <v>37462</v>
      </c>
      <c r="R9411" s="1">
        <v>37523</v>
      </c>
      <c r="S9411" t="s">
        <v>1068</v>
      </c>
    </row>
    <row r="9412" spans="1:19" x14ac:dyDescent="0.2">
      <c r="A9412" s="7">
        <v>251350</v>
      </c>
      <c r="B9412" s="3">
        <v>21717</v>
      </c>
      <c r="C9412" s="3" t="s">
        <v>34</v>
      </c>
      <c r="D9412" s="2" t="s">
        <v>741</v>
      </c>
      <c r="E9412" s="3">
        <v>22</v>
      </c>
      <c r="F9412" s="17">
        <v>0</v>
      </c>
      <c r="G9412" s="17">
        <v>1</v>
      </c>
      <c r="H9412" s="17">
        <v>0</v>
      </c>
      <c r="I9412" s="7">
        <v>1.5</v>
      </c>
      <c r="J9412" s="7">
        <v>25</v>
      </c>
      <c r="K9412" s="4">
        <v>122</v>
      </c>
      <c r="L9412" s="5">
        <v>122.76519999999999</v>
      </c>
      <c r="M9412">
        <v>43000</v>
      </c>
      <c r="N9412" s="33">
        <v>1</v>
      </c>
      <c r="O9412" s="50" t="e">
        <f>INDEX([1]Dados!$M$2:$N$26779,MATCH($P9412,[1]Dados!$N$2:$N$26779,),2)</f>
        <v>#N/A</v>
      </c>
      <c r="P9412">
        <v>183004</v>
      </c>
      <c r="Q9412" s="1">
        <v>37462</v>
      </c>
      <c r="R9412" s="1">
        <v>37523</v>
      </c>
      <c r="S9412" t="s">
        <v>1068</v>
      </c>
    </row>
    <row r="9413" spans="1:19" x14ac:dyDescent="0.2">
      <c r="A9413" s="7">
        <v>251350</v>
      </c>
      <c r="B9413" s="3">
        <v>21717</v>
      </c>
      <c r="C9413" s="3" t="s">
        <v>34</v>
      </c>
      <c r="D9413" s="2" t="s">
        <v>741</v>
      </c>
      <c r="E9413" s="3">
        <v>22</v>
      </c>
      <c r="F9413" s="17">
        <v>0</v>
      </c>
      <c r="G9413" s="17">
        <v>1</v>
      </c>
      <c r="H9413" s="17">
        <v>0</v>
      </c>
      <c r="I9413" s="7" t="s">
        <v>3</v>
      </c>
      <c r="J9413" s="7">
        <v>0</v>
      </c>
      <c r="K9413" s="4">
        <v>122</v>
      </c>
      <c r="L9413" s="5">
        <v>122.76519999999999</v>
      </c>
      <c r="M9413">
        <v>140000</v>
      </c>
      <c r="N9413" s="33">
        <v>1</v>
      </c>
      <c r="O9413" s="50" t="e">
        <f>INDEX([1]Dados!$M$2:$N$26779,MATCH($P9413,[1]Dados!$N$2:$N$26779,),2)</f>
        <v>#N/A</v>
      </c>
      <c r="P9413">
        <v>183006</v>
      </c>
      <c r="Q9413" s="1">
        <v>37462</v>
      </c>
      <c r="R9413" s="1">
        <v>37523</v>
      </c>
      <c r="S9413" t="s">
        <v>2134</v>
      </c>
    </row>
    <row r="9414" spans="1:19" x14ac:dyDescent="0.2">
      <c r="A9414" s="7">
        <v>251350</v>
      </c>
      <c r="B9414" s="3">
        <v>21717</v>
      </c>
      <c r="C9414" s="3" t="s">
        <v>34</v>
      </c>
      <c r="D9414" s="2" t="s">
        <v>741</v>
      </c>
      <c r="E9414" s="3">
        <v>22</v>
      </c>
      <c r="F9414" s="17">
        <v>0</v>
      </c>
      <c r="G9414" s="17">
        <v>1</v>
      </c>
      <c r="H9414" s="17">
        <v>0</v>
      </c>
      <c r="I9414" s="7" t="s">
        <v>3</v>
      </c>
      <c r="J9414" s="7">
        <v>0</v>
      </c>
      <c r="K9414" s="4">
        <v>1203</v>
      </c>
      <c r="L9414" s="5">
        <v>1203.0829000000001</v>
      </c>
      <c r="M9414">
        <v>18635.04</v>
      </c>
      <c r="N9414" s="33">
        <v>1</v>
      </c>
      <c r="O9414" s="50" t="e">
        <f>INDEX([1]Dados!$M$2:$N$26779,MATCH($P9414,[1]Dados!$N$2:$N$26779,),2)</f>
        <v>#N/A</v>
      </c>
      <c r="P9414">
        <v>181716</v>
      </c>
      <c r="Q9414" s="1">
        <v>37462</v>
      </c>
      <c r="R9414" s="1">
        <v>37523</v>
      </c>
      <c r="S9414" t="s">
        <v>2134</v>
      </c>
    </row>
    <row r="9415" spans="1:19" x14ac:dyDescent="0.2">
      <c r="A9415" s="7">
        <v>251350</v>
      </c>
      <c r="B9415" s="3">
        <v>21717</v>
      </c>
      <c r="C9415" s="3" t="s">
        <v>34</v>
      </c>
      <c r="D9415" s="2" t="s">
        <v>741</v>
      </c>
      <c r="E9415" s="3">
        <v>22</v>
      </c>
      <c r="F9415" s="17">
        <v>0</v>
      </c>
      <c r="G9415" s="17">
        <v>1</v>
      </c>
      <c r="H9415" s="17">
        <v>0</v>
      </c>
      <c r="I9415" s="29">
        <v>2.1</v>
      </c>
      <c r="J9415" s="7">
        <v>4</v>
      </c>
      <c r="K9415" s="4">
        <v>1214</v>
      </c>
      <c r="L9415" s="5">
        <v>1214.8580999999999</v>
      </c>
      <c r="M9415">
        <v>92700</v>
      </c>
      <c r="N9415" s="33">
        <v>1</v>
      </c>
      <c r="O9415" s="50" t="e">
        <f>INDEX([1]Dados!$M$2:$N$26779,MATCH($P9415,[1]Dados!$N$2:$N$26779,),2)</f>
        <v>#N/A</v>
      </c>
      <c r="P9415">
        <v>181970</v>
      </c>
      <c r="Q9415" s="1">
        <v>37462</v>
      </c>
      <c r="R9415" s="1">
        <v>37523</v>
      </c>
      <c r="S9415" t="s">
        <v>887</v>
      </c>
    </row>
    <row r="9416" spans="1:19" x14ac:dyDescent="0.2">
      <c r="A9416" s="7">
        <v>251350</v>
      </c>
      <c r="B9416" s="3">
        <v>21717</v>
      </c>
      <c r="C9416" s="3" t="s">
        <v>34</v>
      </c>
      <c r="D9416" s="2" t="s">
        <v>741</v>
      </c>
      <c r="E9416" s="3">
        <v>22</v>
      </c>
      <c r="F9416" s="17">
        <v>0</v>
      </c>
      <c r="G9416" s="17">
        <v>1</v>
      </c>
      <c r="H9416" s="17">
        <v>0</v>
      </c>
      <c r="I9416" s="7">
        <v>2.1</v>
      </c>
      <c r="J9416" s="7">
        <v>25</v>
      </c>
      <c r="K9416" s="4">
        <v>1214</v>
      </c>
      <c r="L9416" s="5">
        <v>1214.0587</v>
      </c>
      <c r="M9416">
        <v>107451.54</v>
      </c>
      <c r="N9416" s="33">
        <v>1</v>
      </c>
      <c r="O9416" s="50" t="e">
        <f>INDEX([1]Dados!$M$2:$N$26779,MATCH($P9416,[1]Dados!$N$2:$N$26779,),2)</f>
        <v>#N/A</v>
      </c>
      <c r="P9416">
        <v>181656</v>
      </c>
      <c r="Q9416" s="1">
        <v>37462</v>
      </c>
      <c r="R9416" s="1">
        <v>37523</v>
      </c>
      <c r="S9416" t="s">
        <v>1784</v>
      </c>
    </row>
    <row r="9417" spans="1:19" x14ac:dyDescent="0.2">
      <c r="A9417" s="7">
        <v>251350</v>
      </c>
      <c r="B9417" s="3">
        <v>21717</v>
      </c>
      <c r="C9417" s="3" t="s">
        <v>34</v>
      </c>
      <c r="D9417" s="2" t="s">
        <v>741</v>
      </c>
      <c r="E9417" s="3">
        <v>22</v>
      </c>
      <c r="F9417" s="17">
        <v>0</v>
      </c>
      <c r="G9417" s="17">
        <v>1</v>
      </c>
      <c r="H9417" s="17">
        <v>0</v>
      </c>
      <c r="I9417" s="7">
        <v>2.2000000000000002</v>
      </c>
      <c r="J9417" s="7">
        <v>14</v>
      </c>
      <c r="K9417" s="4">
        <v>1214</v>
      </c>
      <c r="L9417" s="5">
        <v>1214.0587</v>
      </c>
      <c r="M9417">
        <v>107451.54</v>
      </c>
      <c r="N9417" s="33">
        <v>1</v>
      </c>
      <c r="O9417" s="50" t="e">
        <f>INDEX([1]Dados!$M$2:$N$26779,MATCH($P9417,[1]Dados!$N$2:$N$26779,),2)</f>
        <v>#N/A</v>
      </c>
      <c r="P9417">
        <v>181656</v>
      </c>
      <c r="Q9417" s="1">
        <v>37462</v>
      </c>
      <c r="R9417" s="1">
        <v>37523</v>
      </c>
      <c r="S9417" t="s">
        <v>1784</v>
      </c>
    </row>
    <row r="9418" spans="1:19" x14ac:dyDescent="0.2">
      <c r="A9418" s="7">
        <v>251350</v>
      </c>
      <c r="B9418" s="3">
        <v>21717</v>
      </c>
      <c r="C9418" s="3" t="s">
        <v>34</v>
      </c>
      <c r="D9418" s="2" t="s">
        <v>741</v>
      </c>
      <c r="E9418" s="3">
        <v>22</v>
      </c>
      <c r="F9418" s="17">
        <v>0</v>
      </c>
      <c r="G9418" s="17">
        <v>1</v>
      </c>
      <c r="H9418" s="17">
        <v>0</v>
      </c>
      <c r="I9418" s="7">
        <v>2.2999999999999998</v>
      </c>
      <c r="J9418" s="7">
        <v>14</v>
      </c>
      <c r="K9418" s="4">
        <v>1214</v>
      </c>
      <c r="L9418" s="5">
        <v>1214.0587</v>
      </c>
      <c r="M9418">
        <v>107451.54</v>
      </c>
      <c r="N9418" s="33">
        <v>1</v>
      </c>
      <c r="O9418" s="50" t="e">
        <f>INDEX([1]Dados!$M$2:$N$26779,MATCH($P9418,[1]Dados!$N$2:$N$26779,),2)</f>
        <v>#N/A</v>
      </c>
      <c r="P9418">
        <v>181656</v>
      </c>
      <c r="Q9418" s="1">
        <v>37462</v>
      </c>
      <c r="R9418" s="1">
        <v>37523</v>
      </c>
      <c r="S9418" t="s">
        <v>1784</v>
      </c>
    </row>
    <row r="9419" spans="1:19" x14ac:dyDescent="0.2">
      <c r="A9419" s="7">
        <v>251350</v>
      </c>
      <c r="B9419" s="3">
        <v>21717</v>
      </c>
      <c r="C9419" s="3" t="s">
        <v>34</v>
      </c>
      <c r="D9419" s="2" t="s">
        <v>741</v>
      </c>
      <c r="E9419" s="3">
        <v>22</v>
      </c>
      <c r="F9419" s="17">
        <v>0</v>
      </c>
      <c r="G9419" s="17">
        <v>1</v>
      </c>
      <c r="H9419" s="17">
        <v>0</v>
      </c>
      <c r="I9419" s="7">
        <v>2.4</v>
      </c>
      <c r="J9419" s="7">
        <v>14</v>
      </c>
      <c r="K9419" s="4">
        <v>1214</v>
      </c>
      <c r="L9419" s="5">
        <v>1214.0587</v>
      </c>
      <c r="M9419">
        <v>107451.54</v>
      </c>
      <c r="N9419" s="33">
        <v>1</v>
      </c>
      <c r="O9419" s="50" t="e">
        <f>INDEX([1]Dados!$M$2:$N$26779,MATCH($P9419,[1]Dados!$N$2:$N$26779,),2)</f>
        <v>#N/A</v>
      </c>
      <c r="P9419">
        <v>181656</v>
      </c>
      <c r="Q9419" s="1">
        <v>37462</v>
      </c>
      <c r="R9419" s="1">
        <v>37523</v>
      </c>
      <c r="S9419" t="s">
        <v>1784</v>
      </c>
    </row>
    <row r="9420" spans="1:19" x14ac:dyDescent="0.2">
      <c r="A9420" s="7">
        <v>251350</v>
      </c>
      <c r="B9420" s="3">
        <v>21717</v>
      </c>
      <c r="C9420" s="3" t="s">
        <v>34</v>
      </c>
      <c r="D9420" s="2" t="s">
        <v>741</v>
      </c>
      <c r="E9420" s="3">
        <v>22</v>
      </c>
      <c r="F9420" s="17">
        <v>0</v>
      </c>
      <c r="G9420" s="17">
        <v>1</v>
      </c>
      <c r="H9420" s="17">
        <v>0</v>
      </c>
      <c r="I9420" s="7">
        <v>2.5</v>
      </c>
      <c r="J9420" s="7">
        <v>15</v>
      </c>
      <c r="K9420" s="4">
        <v>1214</v>
      </c>
      <c r="L9420" s="5">
        <v>1214.0587</v>
      </c>
      <c r="M9420">
        <v>107451.54</v>
      </c>
      <c r="N9420" s="33">
        <v>1</v>
      </c>
      <c r="O9420" s="50" t="e">
        <f>INDEX([1]Dados!$M$2:$N$26779,MATCH($P9420,[1]Dados!$N$2:$N$26779,),2)</f>
        <v>#N/A</v>
      </c>
      <c r="P9420">
        <v>181656</v>
      </c>
      <c r="Q9420" s="1">
        <v>37462</v>
      </c>
      <c r="R9420" s="1">
        <v>37523</v>
      </c>
      <c r="S9420" t="s">
        <v>1784</v>
      </c>
    </row>
    <row r="9421" spans="1:19" x14ac:dyDescent="0.2">
      <c r="A9421" s="7">
        <v>251350</v>
      </c>
      <c r="B9421" s="3">
        <v>21717</v>
      </c>
      <c r="C9421" s="3" t="s">
        <v>34</v>
      </c>
      <c r="D9421" s="2" t="s">
        <v>741</v>
      </c>
      <c r="E9421" s="3">
        <v>22</v>
      </c>
      <c r="F9421" s="17">
        <v>0</v>
      </c>
      <c r="G9421" s="17">
        <v>1</v>
      </c>
      <c r="H9421" s="17">
        <v>0</v>
      </c>
      <c r="I9421" s="7">
        <v>2.6</v>
      </c>
      <c r="J9421" s="7">
        <v>25</v>
      </c>
      <c r="K9421" s="4">
        <v>1214</v>
      </c>
      <c r="L9421" s="5">
        <v>1214.0587</v>
      </c>
      <c r="M9421">
        <v>107451.54</v>
      </c>
      <c r="N9421" s="33">
        <v>1</v>
      </c>
      <c r="O9421" s="50" t="e">
        <f>INDEX([1]Dados!$M$2:$N$26779,MATCH($P9421,[1]Dados!$N$2:$N$26779,),2)</f>
        <v>#N/A</v>
      </c>
      <c r="P9421">
        <v>181656</v>
      </c>
      <c r="Q9421" s="1">
        <v>37462</v>
      </c>
      <c r="R9421" s="1">
        <v>37523</v>
      </c>
      <c r="S9421" t="s">
        <v>1784</v>
      </c>
    </row>
    <row r="9422" spans="1:19" x14ac:dyDescent="0.2">
      <c r="A9422" s="7">
        <v>251350</v>
      </c>
      <c r="B9422" s="3">
        <v>21717</v>
      </c>
      <c r="C9422" s="3" t="s">
        <v>34</v>
      </c>
      <c r="D9422" s="2" t="s">
        <v>741</v>
      </c>
      <c r="E9422" s="3">
        <v>22</v>
      </c>
      <c r="F9422" s="17">
        <v>0</v>
      </c>
      <c r="G9422" s="17">
        <v>1</v>
      </c>
      <c r="H9422" s="17">
        <v>0</v>
      </c>
      <c r="I9422" s="7">
        <v>2.7</v>
      </c>
      <c r="J9422" s="7">
        <v>30</v>
      </c>
      <c r="K9422" s="4">
        <v>1214</v>
      </c>
      <c r="L9422" s="5">
        <v>1214.0587</v>
      </c>
      <c r="M9422">
        <v>107451.54</v>
      </c>
      <c r="N9422" s="33">
        <v>1</v>
      </c>
      <c r="O9422" s="50" t="e">
        <f>INDEX([1]Dados!$M$2:$N$26779,MATCH($P9422,[1]Dados!$N$2:$N$26779,),2)</f>
        <v>#N/A</v>
      </c>
      <c r="P9422">
        <v>181656</v>
      </c>
      <c r="Q9422" s="1">
        <v>37462</v>
      </c>
      <c r="R9422" s="1">
        <v>37523</v>
      </c>
      <c r="S9422" t="s">
        <v>1784</v>
      </c>
    </row>
    <row r="9423" spans="1:19" x14ac:dyDescent="0.2">
      <c r="A9423" s="7">
        <v>251350</v>
      </c>
      <c r="B9423" s="3">
        <v>21717</v>
      </c>
      <c r="C9423" s="3" t="s">
        <v>34</v>
      </c>
      <c r="D9423" s="2" t="s">
        <v>741</v>
      </c>
      <c r="E9423" s="3">
        <v>22</v>
      </c>
      <c r="F9423" s="17">
        <v>0</v>
      </c>
      <c r="G9423" s="17">
        <v>1</v>
      </c>
      <c r="H9423" s="17">
        <v>0</v>
      </c>
      <c r="I9423" s="7">
        <v>2.8</v>
      </c>
      <c r="J9423" s="7">
        <v>4</v>
      </c>
      <c r="K9423" s="4">
        <v>1214</v>
      </c>
      <c r="L9423" s="5">
        <v>1214.0587</v>
      </c>
      <c r="M9423">
        <v>107451.54</v>
      </c>
      <c r="N9423" s="33">
        <v>1</v>
      </c>
      <c r="O9423" s="50" t="e">
        <f>INDEX([1]Dados!$M$2:$N$26779,MATCH($P9423,[1]Dados!$N$2:$N$26779,),2)</f>
        <v>#N/A</v>
      </c>
      <c r="P9423">
        <v>181656</v>
      </c>
      <c r="Q9423" s="1">
        <v>37462</v>
      </c>
      <c r="R9423" s="1">
        <v>37523</v>
      </c>
      <c r="S9423" t="s">
        <v>1784</v>
      </c>
    </row>
    <row r="9424" spans="1:19" x14ac:dyDescent="0.2">
      <c r="A9424" s="7">
        <v>251350</v>
      </c>
      <c r="B9424" s="3">
        <v>21717</v>
      </c>
      <c r="C9424" s="3" t="s">
        <v>34</v>
      </c>
      <c r="D9424" s="2" t="s">
        <v>741</v>
      </c>
      <c r="E9424" s="3">
        <v>22</v>
      </c>
      <c r="F9424" s="17">
        <v>0</v>
      </c>
      <c r="G9424" s="17">
        <v>1</v>
      </c>
      <c r="H9424" s="17">
        <v>0</v>
      </c>
      <c r="I9424" s="7">
        <v>2.9</v>
      </c>
      <c r="J9424" s="7">
        <v>24</v>
      </c>
      <c r="K9424" s="4">
        <v>1214</v>
      </c>
      <c r="L9424" s="5">
        <v>1214.0589</v>
      </c>
      <c r="M9424">
        <v>462460</v>
      </c>
      <c r="N9424" s="33">
        <v>1</v>
      </c>
      <c r="O9424" s="50" t="e">
        <f>INDEX([1]Dados!$M$2:$N$26779,MATCH($P9424,[1]Dados!$N$2:$N$26779,),2)</f>
        <v>#N/A</v>
      </c>
      <c r="P9424">
        <v>182687</v>
      </c>
      <c r="Q9424" s="1">
        <v>37462</v>
      </c>
      <c r="R9424" s="1">
        <v>37523</v>
      </c>
      <c r="S9424" t="s">
        <v>915</v>
      </c>
    </row>
    <row r="9425" spans="1:19" x14ac:dyDescent="0.2">
      <c r="A9425" s="7">
        <v>251350</v>
      </c>
      <c r="B9425" s="3">
        <v>21717</v>
      </c>
      <c r="C9425" s="3" t="s">
        <v>34</v>
      </c>
      <c r="D9425" s="2" t="s">
        <v>741</v>
      </c>
      <c r="E9425" s="3">
        <v>22</v>
      </c>
      <c r="F9425" s="17">
        <v>0</v>
      </c>
      <c r="G9425" s="17">
        <v>1</v>
      </c>
      <c r="H9425" s="17">
        <v>0</v>
      </c>
      <c r="I9425" s="7">
        <v>3.1</v>
      </c>
      <c r="J9425" s="7">
        <v>22</v>
      </c>
      <c r="K9425" s="4">
        <v>1293</v>
      </c>
      <c r="L9425" s="5">
        <v>1293.0592999999999</v>
      </c>
      <c r="M9425">
        <v>15793.15</v>
      </c>
      <c r="N9425" s="33">
        <v>1</v>
      </c>
      <c r="O9425" s="50" t="e">
        <f>INDEX([1]Dados!$M$2:$N$26779,MATCH($P9425,[1]Dados!$N$2:$N$26779,),2)</f>
        <v>#N/A</v>
      </c>
      <c r="P9425">
        <v>181799</v>
      </c>
      <c r="Q9425" s="1">
        <v>37462</v>
      </c>
      <c r="R9425" s="1">
        <v>37523</v>
      </c>
      <c r="S9425" t="s">
        <v>1871</v>
      </c>
    </row>
    <row r="9426" spans="1:19" x14ac:dyDescent="0.2">
      <c r="A9426" s="7">
        <v>260650</v>
      </c>
      <c r="B9426" s="3">
        <v>24295</v>
      </c>
      <c r="C9426" s="3" t="s">
        <v>51</v>
      </c>
      <c r="D9426" s="2" t="s">
        <v>463</v>
      </c>
      <c r="E9426" s="3">
        <v>22</v>
      </c>
      <c r="F9426" s="17">
        <v>0</v>
      </c>
      <c r="G9426" s="17">
        <v>1</v>
      </c>
      <c r="H9426" s="17">
        <v>0</v>
      </c>
      <c r="I9426" s="29">
        <v>1.1000000000000001</v>
      </c>
      <c r="J9426" s="7">
        <v>19</v>
      </c>
      <c r="K9426" s="4">
        <v>122</v>
      </c>
      <c r="L9426" s="5">
        <v>122.3861</v>
      </c>
      <c r="M9426">
        <v>179981.44</v>
      </c>
      <c r="N9426" s="3">
        <v>1</v>
      </c>
      <c r="O9426" s="50" t="e">
        <f>INDEX([1]Dados!$M$2:$N$26779,MATCH($P9426,[1]Dados!$N$2:$N$26779,),2)</f>
        <v>#N/A</v>
      </c>
      <c r="P9426">
        <v>183015</v>
      </c>
      <c r="Q9426" s="1">
        <v>37427</v>
      </c>
      <c r="R9426" s="1">
        <v>37573</v>
      </c>
      <c r="S9426" t="s">
        <v>1429</v>
      </c>
    </row>
    <row r="9427" spans="1:19" x14ac:dyDescent="0.2">
      <c r="A9427" s="7">
        <v>260650</v>
      </c>
      <c r="B9427" s="3">
        <v>24295</v>
      </c>
      <c r="C9427" s="3" t="s">
        <v>51</v>
      </c>
      <c r="D9427" s="2" t="s">
        <v>463</v>
      </c>
      <c r="E9427" s="3">
        <v>22</v>
      </c>
      <c r="F9427" s="17">
        <v>0</v>
      </c>
      <c r="G9427" s="17">
        <v>1</v>
      </c>
      <c r="H9427" s="17">
        <v>0</v>
      </c>
      <c r="I9427" s="29">
        <v>1.1100000000000001</v>
      </c>
      <c r="J9427" s="7">
        <v>19</v>
      </c>
      <c r="K9427" s="4">
        <v>122</v>
      </c>
      <c r="L9427" s="5">
        <v>122.3861</v>
      </c>
      <c r="M9427">
        <v>325000</v>
      </c>
      <c r="N9427" s="3">
        <v>1</v>
      </c>
      <c r="O9427" s="50" t="e">
        <f>INDEX([1]Dados!$M$2:$N$26779,MATCH($P9427,[1]Dados!$N$2:$N$26779,),2)</f>
        <v>#N/A</v>
      </c>
      <c r="P9427">
        <v>183017</v>
      </c>
      <c r="Q9427" s="1">
        <v>37427</v>
      </c>
      <c r="R9427" s="1">
        <v>37573</v>
      </c>
      <c r="S9427" t="s">
        <v>1429</v>
      </c>
    </row>
    <row r="9428" spans="1:19" x14ac:dyDescent="0.2">
      <c r="A9428" s="7">
        <v>260650</v>
      </c>
      <c r="B9428" s="3">
        <v>24295</v>
      </c>
      <c r="C9428" s="3" t="s">
        <v>51</v>
      </c>
      <c r="D9428" s="2" t="s">
        <v>463</v>
      </c>
      <c r="E9428" s="3">
        <v>22</v>
      </c>
      <c r="F9428" s="17">
        <v>0</v>
      </c>
      <c r="G9428" s="17">
        <v>1</v>
      </c>
      <c r="H9428" s="17">
        <v>0</v>
      </c>
      <c r="I9428" s="29">
        <v>1.1200000000000001</v>
      </c>
      <c r="J9428" s="7">
        <v>17</v>
      </c>
      <c r="K9428" s="4">
        <v>122</v>
      </c>
      <c r="L9428" s="5">
        <v>122.3861</v>
      </c>
      <c r="M9428">
        <v>325000</v>
      </c>
      <c r="N9428" s="3">
        <v>1</v>
      </c>
      <c r="O9428" s="50" t="e">
        <f>INDEX([1]Dados!$M$2:$N$26779,MATCH($P9428,[1]Dados!$N$2:$N$26779,),2)</f>
        <v>#N/A</v>
      </c>
      <c r="P9428">
        <v>183017</v>
      </c>
      <c r="Q9428" s="1">
        <v>37427</v>
      </c>
      <c r="R9428" s="1">
        <v>37573</v>
      </c>
      <c r="S9428" t="s">
        <v>1429</v>
      </c>
    </row>
    <row r="9429" spans="1:19" x14ac:dyDescent="0.2">
      <c r="A9429" s="7">
        <v>260650</v>
      </c>
      <c r="B9429" s="3">
        <v>24295</v>
      </c>
      <c r="C9429" s="3" t="s">
        <v>51</v>
      </c>
      <c r="D9429" s="2" t="s">
        <v>463</v>
      </c>
      <c r="E9429" s="3">
        <v>22</v>
      </c>
      <c r="F9429" s="17">
        <v>0</v>
      </c>
      <c r="G9429" s="17">
        <v>1</v>
      </c>
      <c r="H9429" s="17">
        <v>0</v>
      </c>
      <c r="I9429" s="7">
        <v>1.1000000000000001</v>
      </c>
      <c r="J9429" s="7">
        <v>7</v>
      </c>
      <c r="K9429" s="4">
        <v>122</v>
      </c>
      <c r="L9429" s="5">
        <v>122.3861</v>
      </c>
      <c r="M9429">
        <v>120750</v>
      </c>
      <c r="N9429" s="3">
        <v>1</v>
      </c>
      <c r="O9429" s="50" t="e">
        <f>INDEX([1]Dados!$M$2:$N$26779,MATCH($P9429,[1]Dados!$N$2:$N$26779,),2)</f>
        <v>#N/A</v>
      </c>
      <c r="P9429">
        <v>183010</v>
      </c>
      <c r="Q9429" s="1">
        <v>37427</v>
      </c>
      <c r="R9429" s="1">
        <v>37573</v>
      </c>
      <c r="S9429" t="s">
        <v>1429</v>
      </c>
    </row>
    <row r="9430" spans="1:19" x14ac:dyDescent="0.2">
      <c r="A9430" s="7">
        <v>260650</v>
      </c>
      <c r="B9430" s="3">
        <v>24295</v>
      </c>
      <c r="C9430" s="3" t="s">
        <v>51</v>
      </c>
      <c r="D9430" s="2" t="s">
        <v>463</v>
      </c>
      <c r="E9430" s="3">
        <v>22</v>
      </c>
      <c r="F9430" s="17">
        <v>0</v>
      </c>
      <c r="G9430" s="17">
        <v>1</v>
      </c>
      <c r="H9430" s="17">
        <v>0</v>
      </c>
      <c r="I9430" s="7">
        <v>1.1299999999999999</v>
      </c>
      <c r="J9430" s="7">
        <v>19</v>
      </c>
      <c r="K9430" s="4">
        <v>122</v>
      </c>
      <c r="L9430" s="5">
        <v>122.76519999999999</v>
      </c>
      <c r="M9430">
        <v>101011</v>
      </c>
      <c r="N9430" s="3">
        <v>1</v>
      </c>
      <c r="O9430" s="50" t="e">
        <f>INDEX([1]Dados!$M$2:$N$26779,MATCH($P9430,[1]Dados!$N$2:$N$26779,),2)</f>
        <v>#N/A</v>
      </c>
      <c r="P9430">
        <v>183013</v>
      </c>
      <c r="Q9430" s="1">
        <v>37427</v>
      </c>
      <c r="R9430" s="1">
        <v>37573</v>
      </c>
      <c r="S9430" t="s">
        <v>1068</v>
      </c>
    </row>
    <row r="9431" spans="1:19" x14ac:dyDescent="0.2">
      <c r="A9431" s="7">
        <v>260650</v>
      </c>
      <c r="B9431" s="3">
        <v>24295</v>
      </c>
      <c r="C9431" s="3" t="s">
        <v>51</v>
      </c>
      <c r="D9431" s="2" t="s">
        <v>463</v>
      </c>
      <c r="E9431" s="3">
        <v>22</v>
      </c>
      <c r="F9431" s="17">
        <v>0</v>
      </c>
      <c r="G9431" s="17">
        <v>1</v>
      </c>
      <c r="H9431" s="17">
        <v>0</v>
      </c>
      <c r="I9431" s="7">
        <v>1.1399999999999999</v>
      </c>
      <c r="J9431" s="7">
        <v>18</v>
      </c>
      <c r="K9431" s="4">
        <v>122</v>
      </c>
      <c r="L9431" s="5">
        <v>122.76519999999999</v>
      </c>
      <c r="M9431">
        <v>101011</v>
      </c>
      <c r="N9431" s="3">
        <v>1</v>
      </c>
      <c r="O9431" s="50" t="e">
        <f>INDEX([1]Dados!$M$2:$N$26779,MATCH($P9431,[1]Dados!$N$2:$N$26779,),2)</f>
        <v>#N/A</v>
      </c>
      <c r="P9431">
        <v>183013</v>
      </c>
      <c r="Q9431" s="1">
        <v>37427</v>
      </c>
      <c r="R9431" s="1">
        <v>37573</v>
      </c>
      <c r="S9431" t="s">
        <v>1068</v>
      </c>
    </row>
    <row r="9432" spans="1:19" x14ac:dyDescent="0.2">
      <c r="A9432" s="7">
        <v>260650</v>
      </c>
      <c r="B9432" s="3">
        <v>24295</v>
      </c>
      <c r="C9432" s="3" t="s">
        <v>51</v>
      </c>
      <c r="D9432" s="2" t="s">
        <v>463</v>
      </c>
      <c r="E9432" s="3">
        <v>22</v>
      </c>
      <c r="F9432" s="17">
        <v>0</v>
      </c>
      <c r="G9432" s="17">
        <v>1</v>
      </c>
      <c r="H9432" s="17">
        <v>0</v>
      </c>
      <c r="I9432" s="7">
        <v>1.1499999999999999</v>
      </c>
      <c r="J9432" s="7">
        <v>7</v>
      </c>
      <c r="K9432" s="4">
        <v>122</v>
      </c>
      <c r="L9432" s="5">
        <v>122.76519999999999</v>
      </c>
      <c r="M9432">
        <v>101011</v>
      </c>
      <c r="N9432" s="3">
        <v>1</v>
      </c>
      <c r="O9432" s="50" t="e">
        <f>INDEX([1]Dados!$M$2:$N$26779,MATCH($P9432,[1]Dados!$N$2:$N$26779,),2)</f>
        <v>#N/A</v>
      </c>
      <c r="P9432">
        <v>183013</v>
      </c>
      <c r="Q9432" s="1">
        <v>37427</v>
      </c>
      <c r="R9432" s="1">
        <v>37573</v>
      </c>
      <c r="S9432" t="s">
        <v>1068</v>
      </c>
    </row>
    <row r="9433" spans="1:19" x14ac:dyDescent="0.2">
      <c r="A9433" s="7">
        <v>260650</v>
      </c>
      <c r="B9433" s="3">
        <v>24295</v>
      </c>
      <c r="C9433" s="3" t="s">
        <v>51</v>
      </c>
      <c r="D9433" s="2" t="s">
        <v>463</v>
      </c>
      <c r="E9433" s="3">
        <v>22</v>
      </c>
      <c r="F9433" s="17">
        <v>0</v>
      </c>
      <c r="G9433" s="17">
        <v>1</v>
      </c>
      <c r="H9433" s="17">
        <v>0</v>
      </c>
      <c r="I9433" s="7">
        <v>1.1599999999999999</v>
      </c>
      <c r="J9433" s="7">
        <v>7</v>
      </c>
      <c r="K9433" s="4">
        <v>122</v>
      </c>
      <c r="L9433" s="5">
        <v>122.76519999999999</v>
      </c>
      <c r="M9433">
        <v>101011</v>
      </c>
      <c r="N9433" s="3">
        <v>1</v>
      </c>
      <c r="O9433" s="50" t="e">
        <f>INDEX([1]Dados!$M$2:$N$26779,MATCH($P9433,[1]Dados!$N$2:$N$26779,),2)</f>
        <v>#N/A</v>
      </c>
      <c r="P9433">
        <v>183013</v>
      </c>
      <c r="Q9433" s="1">
        <v>37427</v>
      </c>
      <c r="R9433" s="1">
        <v>37573</v>
      </c>
      <c r="S9433" t="s">
        <v>1068</v>
      </c>
    </row>
    <row r="9434" spans="1:19" x14ac:dyDescent="0.2">
      <c r="A9434" s="7">
        <v>260650</v>
      </c>
      <c r="B9434" s="3">
        <v>24295</v>
      </c>
      <c r="C9434" s="3" t="s">
        <v>51</v>
      </c>
      <c r="D9434" s="2" t="s">
        <v>463</v>
      </c>
      <c r="E9434" s="3">
        <v>22</v>
      </c>
      <c r="F9434" s="17">
        <v>0</v>
      </c>
      <c r="G9434" s="17">
        <v>1</v>
      </c>
      <c r="H9434" s="17">
        <v>0</v>
      </c>
      <c r="I9434" s="7">
        <v>1.17</v>
      </c>
      <c r="J9434" s="7">
        <v>13</v>
      </c>
      <c r="K9434" s="4">
        <v>122</v>
      </c>
      <c r="L9434" s="5">
        <v>122.76519999999999</v>
      </c>
      <c r="M9434">
        <v>101011</v>
      </c>
      <c r="N9434" s="3">
        <v>1</v>
      </c>
      <c r="O9434" s="50" t="e">
        <f>INDEX([1]Dados!$M$2:$N$26779,MATCH($P9434,[1]Dados!$N$2:$N$26779,),2)</f>
        <v>#N/A</v>
      </c>
      <c r="P9434">
        <v>183013</v>
      </c>
      <c r="Q9434" s="1">
        <v>37427</v>
      </c>
      <c r="R9434" s="1">
        <v>37573</v>
      </c>
      <c r="S9434" t="s">
        <v>1068</v>
      </c>
    </row>
    <row r="9435" spans="1:19" x14ac:dyDescent="0.2">
      <c r="A9435" s="7">
        <v>260650</v>
      </c>
      <c r="B9435" s="3">
        <v>24295</v>
      </c>
      <c r="C9435" s="3" t="s">
        <v>51</v>
      </c>
      <c r="D9435" s="2" t="s">
        <v>463</v>
      </c>
      <c r="E9435" s="3">
        <v>22</v>
      </c>
      <c r="F9435" s="17">
        <v>0</v>
      </c>
      <c r="G9435" s="17">
        <v>1</v>
      </c>
      <c r="H9435" s="17">
        <v>0</v>
      </c>
      <c r="I9435" s="7">
        <v>1.18</v>
      </c>
      <c r="J9435" s="7">
        <v>25</v>
      </c>
      <c r="K9435" s="4">
        <v>122</v>
      </c>
      <c r="L9435" s="5">
        <v>122.76519999999999</v>
      </c>
      <c r="M9435">
        <v>101011</v>
      </c>
      <c r="N9435" s="3">
        <v>1</v>
      </c>
      <c r="O9435" s="50" t="e">
        <f>INDEX([1]Dados!$M$2:$N$26779,MATCH($P9435,[1]Dados!$N$2:$N$26779,),2)</f>
        <v>#N/A</v>
      </c>
      <c r="P9435">
        <v>183013</v>
      </c>
      <c r="Q9435" s="1">
        <v>37427</v>
      </c>
      <c r="R9435" s="1">
        <v>37573</v>
      </c>
      <c r="S9435" t="s">
        <v>1068</v>
      </c>
    </row>
    <row r="9436" spans="1:19" x14ac:dyDescent="0.2">
      <c r="A9436" s="7">
        <v>260650</v>
      </c>
      <c r="B9436" s="3">
        <v>24295</v>
      </c>
      <c r="C9436" s="3" t="s">
        <v>51</v>
      </c>
      <c r="D9436" s="2" t="s">
        <v>463</v>
      </c>
      <c r="E9436" s="3">
        <v>22</v>
      </c>
      <c r="F9436" s="17">
        <v>0</v>
      </c>
      <c r="G9436" s="17">
        <v>1</v>
      </c>
      <c r="H9436" s="17">
        <v>0</v>
      </c>
      <c r="I9436" s="7">
        <v>1.19</v>
      </c>
      <c r="J9436" s="7">
        <v>19</v>
      </c>
      <c r="K9436" s="4">
        <v>122</v>
      </c>
      <c r="L9436" s="5">
        <v>122.7654</v>
      </c>
      <c r="M9436">
        <v>300000</v>
      </c>
      <c r="N9436" s="3">
        <v>1</v>
      </c>
      <c r="O9436" s="50" t="e">
        <f>INDEX([1]Dados!$M$2:$N$26779,MATCH($P9436,[1]Dados!$N$2:$N$26779,),2)</f>
        <v>#N/A</v>
      </c>
      <c r="P9436">
        <v>184469</v>
      </c>
      <c r="Q9436" s="1">
        <v>37427</v>
      </c>
      <c r="R9436" s="1">
        <v>37573</v>
      </c>
      <c r="S9436" t="s">
        <v>1586</v>
      </c>
    </row>
    <row r="9437" spans="1:19" x14ac:dyDescent="0.2">
      <c r="A9437" s="7">
        <v>260650</v>
      </c>
      <c r="B9437" s="3">
        <v>24295</v>
      </c>
      <c r="C9437" s="3" t="s">
        <v>51</v>
      </c>
      <c r="D9437" s="2" t="s">
        <v>463</v>
      </c>
      <c r="E9437" s="3">
        <v>22</v>
      </c>
      <c r="F9437" s="17">
        <v>0</v>
      </c>
      <c r="G9437" s="17">
        <v>1</v>
      </c>
      <c r="H9437" s="17">
        <v>0</v>
      </c>
      <c r="I9437" s="29">
        <v>1.2</v>
      </c>
      <c r="J9437" s="7">
        <v>31</v>
      </c>
      <c r="K9437" s="4">
        <v>122</v>
      </c>
      <c r="L9437" s="5">
        <v>122.7654</v>
      </c>
      <c r="M9437">
        <v>300000</v>
      </c>
      <c r="N9437" s="3">
        <v>1</v>
      </c>
      <c r="O9437" s="50" t="e">
        <f>INDEX([1]Dados!$M$2:$N$26779,MATCH($P9437,[1]Dados!$N$2:$N$26779,),2)</f>
        <v>#N/A</v>
      </c>
      <c r="P9437">
        <v>184469</v>
      </c>
      <c r="Q9437" s="1">
        <v>37427</v>
      </c>
      <c r="R9437" s="1">
        <v>37573</v>
      </c>
      <c r="S9437" t="s">
        <v>1586</v>
      </c>
    </row>
    <row r="9438" spans="1:19" x14ac:dyDescent="0.2">
      <c r="A9438" s="7">
        <v>260650</v>
      </c>
      <c r="B9438" s="3">
        <v>24295</v>
      </c>
      <c r="C9438" s="3" t="s">
        <v>51</v>
      </c>
      <c r="D9438" s="2" t="s">
        <v>463</v>
      </c>
      <c r="E9438" s="3">
        <v>22</v>
      </c>
      <c r="F9438" s="17">
        <v>0</v>
      </c>
      <c r="G9438" s="17">
        <v>1</v>
      </c>
      <c r="H9438" s="17">
        <v>0</v>
      </c>
      <c r="I9438" s="7">
        <v>1.2</v>
      </c>
      <c r="J9438" s="7">
        <v>19</v>
      </c>
      <c r="K9438" s="4">
        <v>122</v>
      </c>
      <c r="L9438" s="5">
        <v>122.3861</v>
      </c>
      <c r="M9438">
        <v>550000</v>
      </c>
      <c r="N9438" s="3">
        <v>1</v>
      </c>
      <c r="O9438" s="50" t="e">
        <f>INDEX([1]Dados!$M$2:$N$26779,MATCH($P9438,[1]Dados!$N$2:$N$26779,),2)</f>
        <v>#N/A</v>
      </c>
      <c r="P9438">
        <v>183011</v>
      </c>
      <c r="Q9438" s="1">
        <v>37427</v>
      </c>
      <c r="R9438" s="1">
        <v>37573</v>
      </c>
      <c r="S9438" t="s">
        <v>1429</v>
      </c>
    </row>
    <row r="9439" spans="1:19" x14ac:dyDescent="0.2">
      <c r="A9439" s="7">
        <v>260650</v>
      </c>
      <c r="B9439" s="3">
        <v>24295</v>
      </c>
      <c r="C9439" s="3" t="s">
        <v>51</v>
      </c>
      <c r="D9439" s="2" t="s">
        <v>463</v>
      </c>
      <c r="E9439" s="3">
        <v>22</v>
      </c>
      <c r="F9439" s="17">
        <v>0</v>
      </c>
      <c r="G9439" s="17">
        <v>1</v>
      </c>
      <c r="H9439" s="17">
        <v>0</v>
      </c>
      <c r="I9439" s="7">
        <v>1.21</v>
      </c>
      <c r="J9439" s="7">
        <v>25</v>
      </c>
      <c r="K9439" s="4">
        <v>122</v>
      </c>
      <c r="L9439" s="5">
        <v>122.7654</v>
      </c>
      <c r="M9439">
        <v>300000</v>
      </c>
      <c r="N9439" s="3">
        <v>1</v>
      </c>
      <c r="O9439" s="50" t="e">
        <f>INDEX([1]Dados!$M$2:$N$26779,MATCH($P9439,[1]Dados!$N$2:$N$26779,),2)</f>
        <v>#N/A</v>
      </c>
      <c r="P9439">
        <v>184469</v>
      </c>
      <c r="Q9439" s="1">
        <v>37427</v>
      </c>
      <c r="R9439" s="1">
        <v>37573</v>
      </c>
      <c r="S9439" t="s">
        <v>1586</v>
      </c>
    </row>
    <row r="9440" spans="1:19" x14ac:dyDescent="0.2">
      <c r="A9440" s="7">
        <v>260650</v>
      </c>
      <c r="B9440" s="3">
        <v>24295</v>
      </c>
      <c r="C9440" s="3" t="s">
        <v>51</v>
      </c>
      <c r="D9440" s="2" t="s">
        <v>463</v>
      </c>
      <c r="E9440" s="3">
        <v>22</v>
      </c>
      <c r="F9440" s="17">
        <v>0</v>
      </c>
      <c r="G9440" s="17">
        <v>1</v>
      </c>
      <c r="H9440" s="17">
        <v>0</v>
      </c>
      <c r="I9440" s="7">
        <v>1.22</v>
      </c>
      <c r="J9440" s="7">
        <v>25</v>
      </c>
      <c r="K9440" s="4">
        <v>122</v>
      </c>
      <c r="L9440" s="5">
        <v>122.7654</v>
      </c>
      <c r="M9440">
        <v>300000</v>
      </c>
      <c r="N9440" s="3">
        <v>1</v>
      </c>
      <c r="O9440" s="50" t="e">
        <f>INDEX([1]Dados!$M$2:$N$26779,MATCH($P9440,[1]Dados!$N$2:$N$26779,),2)</f>
        <v>#N/A</v>
      </c>
      <c r="P9440">
        <v>184469</v>
      </c>
      <c r="Q9440" s="1">
        <v>37427</v>
      </c>
      <c r="R9440" s="1">
        <v>37573</v>
      </c>
      <c r="S9440" t="s">
        <v>1586</v>
      </c>
    </row>
    <row r="9441" spans="1:19" x14ac:dyDescent="0.2">
      <c r="A9441" s="7">
        <v>260650</v>
      </c>
      <c r="B9441" s="3">
        <v>24295</v>
      </c>
      <c r="C9441" s="3" t="s">
        <v>51</v>
      </c>
      <c r="D9441" s="2" t="s">
        <v>463</v>
      </c>
      <c r="E9441" s="3">
        <v>22</v>
      </c>
      <c r="F9441" s="17">
        <v>0</v>
      </c>
      <c r="G9441" s="17">
        <v>1</v>
      </c>
      <c r="H9441" s="17">
        <v>0</v>
      </c>
      <c r="I9441" s="7">
        <v>1.23</v>
      </c>
      <c r="J9441" s="7">
        <v>19</v>
      </c>
      <c r="K9441" s="4">
        <v>122</v>
      </c>
      <c r="L9441" s="5">
        <v>122.7654</v>
      </c>
      <c r="M9441">
        <v>241681</v>
      </c>
      <c r="N9441" s="3">
        <v>1</v>
      </c>
      <c r="O9441" s="50" t="e">
        <f>INDEX([1]Dados!$M$2:$N$26779,MATCH($P9441,[1]Dados!$N$2:$N$26779,),2)</f>
        <v>#N/A</v>
      </c>
      <c r="P9441">
        <v>183007</v>
      </c>
      <c r="Q9441" s="1">
        <v>37427</v>
      </c>
      <c r="R9441" s="1">
        <v>37573</v>
      </c>
      <c r="S9441" t="s">
        <v>1586</v>
      </c>
    </row>
    <row r="9442" spans="1:19" x14ac:dyDescent="0.2">
      <c r="A9442" s="7">
        <v>260650</v>
      </c>
      <c r="B9442" s="3">
        <v>24295</v>
      </c>
      <c r="C9442" s="3" t="s">
        <v>51</v>
      </c>
      <c r="D9442" s="2" t="s">
        <v>463</v>
      </c>
      <c r="E9442" s="3">
        <v>22</v>
      </c>
      <c r="F9442" s="17">
        <v>0</v>
      </c>
      <c r="G9442" s="17">
        <v>1</v>
      </c>
      <c r="H9442" s="17">
        <v>0</v>
      </c>
      <c r="I9442" s="7">
        <v>1.24</v>
      </c>
      <c r="J9442" s="7">
        <v>19</v>
      </c>
      <c r="K9442" s="4">
        <v>122</v>
      </c>
      <c r="L9442" s="5">
        <v>122.7654</v>
      </c>
      <c r="M9442">
        <v>243650</v>
      </c>
      <c r="N9442" s="3">
        <v>1</v>
      </c>
      <c r="O9442" s="50" t="e">
        <f>INDEX([1]Dados!$M$2:$N$26779,MATCH($P9442,[1]Dados!$N$2:$N$26779,),2)</f>
        <v>#N/A</v>
      </c>
      <c r="P9442">
        <v>183009</v>
      </c>
      <c r="Q9442" s="1">
        <v>37427</v>
      </c>
      <c r="R9442" s="1">
        <v>37573</v>
      </c>
      <c r="S9442" t="s">
        <v>1586</v>
      </c>
    </row>
    <row r="9443" spans="1:19" x14ac:dyDescent="0.2">
      <c r="A9443" s="7">
        <v>260650</v>
      </c>
      <c r="B9443" s="3">
        <v>24295</v>
      </c>
      <c r="C9443" s="3" t="s">
        <v>51</v>
      </c>
      <c r="D9443" s="2" t="s">
        <v>463</v>
      </c>
      <c r="E9443" s="3">
        <v>22</v>
      </c>
      <c r="F9443" s="17">
        <v>0</v>
      </c>
      <c r="G9443" s="17">
        <v>1</v>
      </c>
      <c r="H9443" s="17">
        <v>0</v>
      </c>
      <c r="I9443" s="7">
        <v>1.25</v>
      </c>
      <c r="J9443" s="7">
        <v>25</v>
      </c>
      <c r="K9443" s="4">
        <v>122</v>
      </c>
      <c r="L9443" s="5">
        <v>122.7654</v>
      </c>
      <c r="M9443">
        <v>243650</v>
      </c>
      <c r="N9443" s="3">
        <v>1</v>
      </c>
      <c r="O9443" s="50" t="e">
        <f>INDEX([1]Dados!$M$2:$N$26779,MATCH($P9443,[1]Dados!$N$2:$N$26779,),2)</f>
        <v>#N/A</v>
      </c>
      <c r="P9443">
        <v>183009</v>
      </c>
      <c r="Q9443" s="1">
        <v>37427</v>
      </c>
      <c r="R9443" s="1">
        <v>37573</v>
      </c>
      <c r="S9443" t="s">
        <v>1586</v>
      </c>
    </row>
    <row r="9444" spans="1:19" x14ac:dyDescent="0.2">
      <c r="A9444" s="7">
        <v>260650</v>
      </c>
      <c r="B9444" s="3">
        <v>24295</v>
      </c>
      <c r="C9444" s="3" t="s">
        <v>51</v>
      </c>
      <c r="D9444" s="2" t="s">
        <v>463</v>
      </c>
      <c r="E9444" s="3">
        <v>22</v>
      </c>
      <c r="F9444" s="17">
        <v>0</v>
      </c>
      <c r="G9444" s="17">
        <v>1</v>
      </c>
      <c r="H9444" s="17">
        <v>0</v>
      </c>
      <c r="I9444" s="7">
        <v>1.26</v>
      </c>
      <c r="J9444" s="7">
        <v>25</v>
      </c>
      <c r="K9444" s="4">
        <v>122</v>
      </c>
      <c r="L9444" s="5">
        <v>122.7654</v>
      </c>
      <c r="M9444">
        <v>243650</v>
      </c>
      <c r="N9444" s="3">
        <v>1</v>
      </c>
      <c r="O9444" s="50" t="e">
        <f>INDEX([1]Dados!$M$2:$N$26779,MATCH($P9444,[1]Dados!$N$2:$N$26779,),2)</f>
        <v>#N/A</v>
      </c>
      <c r="P9444">
        <v>183009</v>
      </c>
      <c r="Q9444" s="1">
        <v>37427</v>
      </c>
      <c r="R9444" s="1">
        <v>37573</v>
      </c>
      <c r="S9444" t="s">
        <v>1586</v>
      </c>
    </row>
    <row r="9445" spans="1:19" x14ac:dyDescent="0.2">
      <c r="A9445" s="7">
        <v>260650</v>
      </c>
      <c r="B9445" s="3">
        <v>24295</v>
      </c>
      <c r="C9445" s="3" t="s">
        <v>51</v>
      </c>
      <c r="D9445" s="2" t="s">
        <v>463</v>
      </c>
      <c r="E9445" s="3">
        <v>22</v>
      </c>
      <c r="F9445" s="17">
        <v>0</v>
      </c>
      <c r="G9445" s="17">
        <v>1</v>
      </c>
      <c r="H9445" s="17">
        <v>0</v>
      </c>
      <c r="I9445" s="7">
        <v>1.27</v>
      </c>
      <c r="J9445" s="7">
        <v>15</v>
      </c>
      <c r="K9445" s="4">
        <v>122</v>
      </c>
      <c r="L9445" s="5">
        <v>122.7654</v>
      </c>
      <c r="M9445">
        <v>479967.85</v>
      </c>
      <c r="N9445" s="3">
        <v>1</v>
      </c>
      <c r="O9445" s="50" t="e">
        <f>INDEX([1]Dados!$M$2:$N$26779,MATCH($P9445,[1]Dados!$N$2:$N$26779,),2)</f>
        <v>#N/A</v>
      </c>
      <c r="P9445">
        <v>183016</v>
      </c>
      <c r="Q9445" s="1">
        <v>37427</v>
      </c>
      <c r="R9445" s="1">
        <v>37573</v>
      </c>
      <c r="S9445" t="s">
        <v>1586</v>
      </c>
    </row>
    <row r="9446" spans="1:19" x14ac:dyDescent="0.2">
      <c r="A9446" s="7">
        <v>260650</v>
      </c>
      <c r="B9446" s="3">
        <v>24295</v>
      </c>
      <c r="C9446" s="3" t="s">
        <v>51</v>
      </c>
      <c r="D9446" s="2" t="s">
        <v>463</v>
      </c>
      <c r="E9446" s="3">
        <v>22</v>
      </c>
      <c r="F9446" s="17">
        <v>0</v>
      </c>
      <c r="G9446" s="17">
        <v>1</v>
      </c>
      <c r="H9446" s="17">
        <v>0</v>
      </c>
      <c r="I9446" s="7">
        <v>1.28</v>
      </c>
      <c r="J9446" s="7">
        <v>9</v>
      </c>
      <c r="K9446" s="4">
        <v>122</v>
      </c>
      <c r="L9446" s="5">
        <v>122.7654</v>
      </c>
      <c r="M9446">
        <v>479967.85</v>
      </c>
      <c r="N9446" s="3">
        <v>1</v>
      </c>
      <c r="O9446" s="50" t="e">
        <f>INDEX([1]Dados!$M$2:$N$26779,MATCH($P9446,[1]Dados!$N$2:$N$26779,),2)</f>
        <v>#N/A</v>
      </c>
      <c r="P9446">
        <v>183016</v>
      </c>
      <c r="Q9446" s="1">
        <v>37427</v>
      </c>
      <c r="R9446" s="1">
        <v>37573</v>
      </c>
      <c r="S9446" t="s">
        <v>1586</v>
      </c>
    </row>
    <row r="9447" spans="1:19" x14ac:dyDescent="0.2">
      <c r="A9447" s="7">
        <v>260650</v>
      </c>
      <c r="B9447" s="3">
        <v>24295</v>
      </c>
      <c r="C9447" s="3" t="s">
        <v>51</v>
      </c>
      <c r="D9447" s="2" t="s">
        <v>463</v>
      </c>
      <c r="E9447" s="3">
        <v>22</v>
      </c>
      <c r="F9447" s="17">
        <v>0</v>
      </c>
      <c r="G9447" s="17">
        <v>1</v>
      </c>
      <c r="H9447" s="17">
        <v>0</v>
      </c>
      <c r="I9447" s="7">
        <v>1.3</v>
      </c>
      <c r="J9447" s="7">
        <v>12</v>
      </c>
      <c r="K9447" s="4">
        <v>122</v>
      </c>
      <c r="L9447" s="5">
        <v>122.3861</v>
      </c>
      <c r="M9447">
        <v>303030</v>
      </c>
      <c r="N9447" s="3">
        <v>1</v>
      </c>
      <c r="O9447" s="50" t="e">
        <f>INDEX([1]Dados!$M$2:$N$26779,MATCH($P9447,[1]Dados!$N$2:$N$26779,),2)</f>
        <v>#N/A</v>
      </c>
      <c r="P9447">
        <v>183012</v>
      </c>
      <c r="Q9447" s="1">
        <v>37427</v>
      </c>
      <c r="R9447" s="1">
        <v>37573</v>
      </c>
      <c r="S9447" t="s">
        <v>1429</v>
      </c>
    </row>
    <row r="9448" spans="1:19" x14ac:dyDescent="0.2">
      <c r="A9448" s="7">
        <v>260650</v>
      </c>
      <c r="B9448" s="3">
        <v>24295</v>
      </c>
      <c r="C9448" s="3" t="s">
        <v>51</v>
      </c>
      <c r="D9448" s="2" t="s">
        <v>463</v>
      </c>
      <c r="E9448" s="3">
        <v>22</v>
      </c>
      <c r="F9448" s="17">
        <v>0</v>
      </c>
      <c r="G9448" s="17">
        <v>1</v>
      </c>
      <c r="H9448" s="17">
        <v>0</v>
      </c>
      <c r="I9448" s="7">
        <v>1.4</v>
      </c>
      <c r="J9448" s="7">
        <v>10</v>
      </c>
      <c r="K9448" s="4">
        <v>122</v>
      </c>
      <c r="L9448" s="5">
        <v>122.3861</v>
      </c>
      <c r="M9448">
        <v>303030</v>
      </c>
      <c r="N9448" s="3">
        <v>1</v>
      </c>
      <c r="O9448" s="50" t="e">
        <f>INDEX([1]Dados!$M$2:$N$26779,MATCH($P9448,[1]Dados!$N$2:$N$26779,),2)</f>
        <v>#N/A</v>
      </c>
      <c r="P9448">
        <v>183012</v>
      </c>
      <c r="Q9448" s="1">
        <v>37427</v>
      </c>
      <c r="R9448" s="1">
        <v>37573</v>
      </c>
      <c r="S9448" t="s">
        <v>1429</v>
      </c>
    </row>
    <row r="9449" spans="1:19" x14ac:dyDescent="0.2">
      <c r="A9449" s="7">
        <v>260650</v>
      </c>
      <c r="B9449" s="3">
        <v>24295</v>
      </c>
      <c r="C9449" s="3" t="s">
        <v>51</v>
      </c>
      <c r="D9449" s="2" t="s">
        <v>463</v>
      </c>
      <c r="E9449" s="3">
        <v>22</v>
      </c>
      <c r="F9449" s="17">
        <v>0</v>
      </c>
      <c r="G9449" s="17">
        <v>1</v>
      </c>
      <c r="H9449" s="17">
        <v>0</v>
      </c>
      <c r="I9449" s="7">
        <v>1.5</v>
      </c>
      <c r="J9449" s="7">
        <v>19</v>
      </c>
      <c r="K9449" s="4">
        <v>122</v>
      </c>
      <c r="L9449" s="5">
        <v>122.3861</v>
      </c>
      <c r="M9449">
        <v>303030</v>
      </c>
      <c r="N9449" s="3">
        <v>1</v>
      </c>
      <c r="O9449" s="50" t="e">
        <f>INDEX([1]Dados!$M$2:$N$26779,MATCH($P9449,[1]Dados!$N$2:$N$26779,),2)</f>
        <v>#N/A</v>
      </c>
      <c r="P9449">
        <v>183012</v>
      </c>
      <c r="Q9449" s="1">
        <v>37427</v>
      </c>
      <c r="R9449" s="1">
        <v>37573</v>
      </c>
      <c r="S9449" t="s">
        <v>1429</v>
      </c>
    </row>
    <row r="9450" spans="1:19" x14ac:dyDescent="0.2">
      <c r="A9450" s="7">
        <v>260650</v>
      </c>
      <c r="B9450" s="3">
        <v>24295</v>
      </c>
      <c r="C9450" s="3" t="s">
        <v>51</v>
      </c>
      <c r="D9450" s="2" t="s">
        <v>463</v>
      </c>
      <c r="E9450" s="3">
        <v>22</v>
      </c>
      <c r="F9450" s="17">
        <v>0</v>
      </c>
      <c r="G9450" s="17">
        <v>1</v>
      </c>
      <c r="H9450" s="17">
        <v>0</v>
      </c>
      <c r="I9450" s="7">
        <v>1.6</v>
      </c>
      <c r="J9450" s="7">
        <v>19</v>
      </c>
      <c r="K9450" s="4">
        <v>122</v>
      </c>
      <c r="L9450" s="5">
        <v>122.3861</v>
      </c>
      <c r="M9450">
        <v>400000</v>
      </c>
      <c r="N9450" s="3">
        <v>1</v>
      </c>
      <c r="O9450" s="50" t="e">
        <f>INDEX([1]Dados!$M$2:$N$26779,MATCH($P9450,[1]Dados!$N$2:$N$26779,),2)</f>
        <v>#N/A</v>
      </c>
      <c r="P9450">
        <v>183014</v>
      </c>
      <c r="Q9450" s="1">
        <v>37427</v>
      </c>
      <c r="R9450" s="1">
        <v>37573</v>
      </c>
      <c r="S9450" t="s">
        <v>1429</v>
      </c>
    </row>
    <row r="9451" spans="1:19" x14ac:dyDescent="0.2">
      <c r="A9451" s="7">
        <v>260650</v>
      </c>
      <c r="B9451" s="3">
        <v>24295</v>
      </c>
      <c r="C9451" s="3" t="s">
        <v>51</v>
      </c>
      <c r="D9451" s="2" t="s">
        <v>463</v>
      </c>
      <c r="E9451" s="3">
        <v>22</v>
      </c>
      <c r="F9451" s="17">
        <v>0</v>
      </c>
      <c r="G9451" s="17">
        <v>1</v>
      </c>
      <c r="H9451" s="17">
        <v>0</v>
      </c>
      <c r="I9451" s="7">
        <v>1.7</v>
      </c>
      <c r="J9451" s="7">
        <v>31</v>
      </c>
      <c r="K9451" s="4">
        <v>122</v>
      </c>
      <c r="L9451" s="5">
        <v>122.3861</v>
      </c>
      <c r="M9451">
        <v>400000</v>
      </c>
      <c r="N9451" s="3">
        <v>1</v>
      </c>
      <c r="O9451" s="50" t="e">
        <f>INDEX([1]Dados!$M$2:$N$26779,MATCH($P9451,[1]Dados!$N$2:$N$26779,),2)</f>
        <v>#N/A</v>
      </c>
      <c r="P9451">
        <v>183014</v>
      </c>
      <c r="Q9451" s="1">
        <v>37427</v>
      </c>
      <c r="R9451" s="1">
        <v>37573</v>
      </c>
      <c r="S9451" t="s">
        <v>1429</v>
      </c>
    </row>
    <row r="9452" spans="1:19" x14ac:dyDescent="0.2">
      <c r="A9452" s="7">
        <v>260650</v>
      </c>
      <c r="B9452" s="3">
        <v>24295</v>
      </c>
      <c r="C9452" s="3" t="s">
        <v>51</v>
      </c>
      <c r="D9452" s="2" t="s">
        <v>463</v>
      </c>
      <c r="E9452" s="3">
        <v>22</v>
      </c>
      <c r="F9452" s="17">
        <v>0</v>
      </c>
      <c r="G9452" s="17">
        <v>1</v>
      </c>
      <c r="H9452" s="17">
        <v>0</v>
      </c>
      <c r="I9452" s="7">
        <v>1.8</v>
      </c>
      <c r="J9452" s="7">
        <v>25</v>
      </c>
      <c r="K9452" s="4">
        <v>122</v>
      </c>
      <c r="L9452" s="5">
        <v>122.3861</v>
      </c>
      <c r="M9452">
        <v>400000</v>
      </c>
      <c r="N9452" s="3">
        <v>1</v>
      </c>
      <c r="O9452" s="50" t="e">
        <f>INDEX([1]Dados!$M$2:$N$26779,MATCH($P9452,[1]Dados!$N$2:$N$26779,),2)</f>
        <v>#N/A</v>
      </c>
      <c r="P9452">
        <v>183014</v>
      </c>
      <c r="Q9452" s="1">
        <v>37427</v>
      </c>
      <c r="R9452" s="1">
        <v>37573</v>
      </c>
      <c r="S9452" t="s">
        <v>1429</v>
      </c>
    </row>
    <row r="9453" spans="1:19" x14ac:dyDescent="0.2">
      <c r="A9453" s="7">
        <v>260650</v>
      </c>
      <c r="B9453" s="3">
        <v>24295</v>
      </c>
      <c r="C9453" s="3" t="s">
        <v>51</v>
      </c>
      <c r="D9453" s="2" t="s">
        <v>463</v>
      </c>
      <c r="E9453" s="3">
        <v>22</v>
      </c>
      <c r="F9453" s="17">
        <v>0</v>
      </c>
      <c r="G9453" s="17">
        <v>1</v>
      </c>
      <c r="H9453" s="17">
        <v>0</v>
      </c>
      <c r="I9453" s="7">
        <v>1.9</v>
      </c>
      <c r="J9453" s="7">
        <v>25</v>
      </c>
      <c r="K9453" s="4">
        <v>122</v>
      </c>
      <c r="L9453" s="5">
        <v>122.3861</v>
      </c>
      <c r="M9453">
        <v>400000</v>
      </c>
      <c r="N9453" s="3">
        <v>1</v>
      </c>
      <c r="O9453" s="50" t="e">
        <f>INDEX([1]Dados!$M$2:$N$26779,MATCH($P9453,[1]Dados!$N$2:$N$26779,),2)</f>
        <v>#N/A</v>
      </c>
      <c r="P9453">
        <v>183014</v>
      </c>
      <c r="Q9453" s="1">
        <v>37427</v>
      </c>
      <c r="R9453" s="1">
        <v>37573</v>
      </c>
      <c r="S9453" t="s">
        <v>1429</v>
      </c>
    </row>
    <row r="9454" spans="1:19" x14ac:dyDescent="0.2">
      <c r="A9454" s="7">
        <v>260650</v>
      </c>
      <c r="B9454" s="3">
        <v>24295</v>
      </c>
      <c r="C9454" s="3" t="s">
        <v>51</v>
      </c>
      <c r="D9454" s="2" t="s">
        <v>463</v>
      </c>
      <c r="E9454" s="3">
        <v>22</v>
      </c>
      <c r="F9454" s="17">
        <v>0</v>
      </c>
      <c r="G9454" s="17">
        <v>1</v>
      </c>
      <c r="H9454" s="17">
        <v>0</v>
      </c>
      <c r="I9454" s="7">
        <v>2.1</v>
      </c>
      <c r="J9454" s="7">
        <v>25</v>
      </c>
      <c r="K9454" s="4">
        <v>1203</v>
      </c>
      <c r="L9454" s="5">
        <v>1203.0829000000001</v>
      </c>
      <c r="M9454">
        <v>66805.89</v>
      </c>
      <c r="N9454" s="3">
        <v>1</v>
      </c>
      <c r="O9454" s="50" t="e">
        <f>INDEX([1]Dados!$M$2:$N$26779,MATCH($P9454,[1]Dados!$N$2:$N$26779,),2)</f>
        <v>#N/A</v>
      </c>
      <c r="P9454">
        <v>181717</v>
      </c>
      <c r="Q9454" s="1">
        <v>37427</v>
      </c>
      <c r="R9454" s="1">
        <v>37573</v>
      </c>
      <c r="S9454" t="s">
        <v>889</v>
      </c>
    </row>
    <row r="9455" spans="1:19" x14ac:dyDescent="0.2">
      <c r="A9455" s="7">
        <v>260650</v>
      </c>
      <c r="B9455" s="3">
        <v>24295</v>
      </c>
      <c r="C9455" s="3" t="s">
        <v>51</v>
      </c>
      <c r="D9455" s="2" t="s">
        <v>463</v>
      </c>
      <c r="E9455" s="3">
        <v>22</v>
      </c>
      <c r="F9455" s="17">
        <v>0</v>
      </c>
      <c r="G9455" s="17">
        <v>1</v>
      </c>
      <c r="H9455" s="17">
        <v>0</v>
      </c>
      <c r="I9455" s="7">
        <v>2.2000000000000002</v>
      </c>
      <c r="J9455" s="7">
        <v>18</v>
      </c>
      <c r="K9455" s="4">
        <v>1203</v>
      </c>
      <c r="L9455" s="5">
        <v>1203.0829000000001</v>
      </c>
      <c r="M9455">
        <v>66805.89</v>
      </c>
      <c r="N9455" s="3">
        <v>1</v>
      </c>
      <c r="O9455" s="50" t="e">
        <f>INDEX([1]Dados!$M$2:$N$26779,MATCH($P9455,[1]Dados!$N$2:$N$26779,),2)</f>
        <v>#N/A</v>
      </c>
      <c r="P9455">
        <v>181717</v>
      </c>
      <c r="Q9455" s="1">
        <v>37427</v>
      </c>
      <c r="R9455" s="1">
        <v>37573</v>
      </c>
      <c r="S9455" t="s">
        <v>889</v>
      </c>
    </row>
    <row r="9456" spans="1:19" x14ac:dyDescent="0.2">
      <c r="A9456" s="7">
        <v>260650</v>
      </c>
      <c r="B9456" s="3">
        <v>24295</v>
      </c>
      <c r="C9456" s="3" t="s">
        <v>51</v>
      </c>
      <c r="D9456" s="2" t="s">
        <v>463</v>
      </c>
      <c r="E9456" s="3">
        <v>22</v>
      </c>
      <c r="F9456" s="17">
        <v>0</v>
      </c>
      <c r="G9456" s="17">
        <v>1</v>
      </c>
      <c r="H9456" s="17">
        <v>0</v>
      </c>
      <c r="I9456" s="7">
        <v>2.2999999999999998</v>
      </c>
      <c r="J9456" s="7">
        <v>20</v>
      </c>
      <c r="K9456" s="4">
        <v>1203</v>
      </c>
      <c r="L9456" s="5">
        <v>1203.0829000000001</v>
      </c>
      <c r="M9456">
        <v>66805.89</v>
      </c>
      <c r="N9456" s="3">
        <v>1</v>
      </c>
      <c r="O9456" s="50" t="e">
        <f>INDEX([1]Dados!$M$2:$N$26779,MATCH($P9456,[1]Dados!$N$2:$N$26779,),2)</f>
        <v>#N/A</v>
      </c>
      <c r="P9456">
        <v>181717</v>
      </c>
      <c r="Q9456" s="1">
        <v>37427</v>
      </c>
      <c r="R9456" s="1">
        <v>37573</v>
      </c>
      <c r="S9456" t="s">
        <v>889</v>
      </c>
    </row>
    <row r="9457" spans="1:19" x14ac:dyDescent="0.2">
      <c r="A9457" s="7">
        <v>260650</v>
      </c>
      <c r="B9457" s="3">
        <v>24295</v>
      </c>
      <c r="C9457" s="3" t="s">
        <v>51</v>
      </c>
      <c r="D9457" s="2" t="s">
        <v>463</v>
      </c>
      <c r="E9457" s="3">
        <v>22</v>
      </c>
      <c r="F9457" s="17">
        <v>0</v>
      </c>
      <c r="G9457" s="17">
        <v>1</v>
      </c>
      <c r="H9457" s="17">
        <v>0</v>
      </c>
      <c r="I9457" s="7">
        <v>2.4</v>
      </c>
      <c r="J9457" s="7">
        <v>17</v>
      </c>
      <c r="K9457" s="4">
        <v>1203</v>
      </c>
      <c r="L9457" s="5">
        <v>1203.0829000000001</v>
      </c>
      <c r="M9457">
        <v>66805.89</v>
      </c>
      <c r="N9457" s="3">
        <v>1</v>
      </c>
      <c r="O9457" s="50" t="e">
        <f>INDEX([1]Dados!$M$2:$N$26779,MATCH($P9457,[1]Dados!$N$2:$N$26779,),2)</f>
        <v>#N/A</v>
      </c>
      <c r="P9457">
        <v>181717</v>
      </c>
      <c r="Q9457" s="1">
        <v>37427</v>
      </c>
      <c r="R9457" s="1">
        <v>37573</v>
      </c>
      <c r="S9457" t="s">
        <v>889</v>
      </c>
    </row>
    <row r="9458" spans="1:19" x14ac:dyDescent="0.2">
      <c r="A9458" s="7">
        <v>260650</v>
      </c>
      <c r="B9458" s="3">
        <v>24295</v>
      </c>
      <c r="C9458" s="3" t="s">
        <v>51</v>
      </c>
      <c r="D9458" s="2" t="s">
        <v>463</v>
      </c>
      <c r="E9458" s="3">
        <v>22</v>
      </c>
      <c r="F9458" s="17">
        <v>0</v>
      </c>
      <c r="G9458" s="17">
        <v>1</v>
      </c>
      <c r="H9458" s="17">
        <v>0</v>
      </c>
      <c r="I9458" s="7">
        <v>2.5</v>
      </c>
      <c r="J9458" s="7">
        <v>31</v>
      </c>
      <c r="K9458" s="4">
        <v>1203</v>
      </c>
      <c r="L9458" s="5">
        <v>1203.0829000000001</v>
      </c>
      <c r="M9458">
        <v>66805.89</v>
      </c>
      <c r="N9458" s="3">
        <v>1</v>
      </c>
      <c r="O9458" s="50" t="e">
        <f>INDEX([1]Dados!$M$2:$N$26779,MATCH($P9458,[1]Dados!$N$2:$N$26779,),2)</f>
        <v>#N/A</v>
      </c>
      <c r="P9458">
        <v>181717</v>
      </c>
      <c r="Q9458" s="1">
        <v>37427</v>
      </c>
      <c r="R9458" s="1">
        <v>37573</v>
      </c>
      <c r="S9458" t="s">
        <v>889</v>
      </c>
    </row>
    <row r="9459" spans="1:19" x14ac:dyDescent="0.2">
      <c r="A9459" s="7">
        <v>260650</v>
      </c>
      <c r="B9459" s="3">
        <v>24295</v>
      </c>
      <c r="C9459" s="3" t="s">
        <v>51</v>
      </c>
      <c r="D9459" s="2" t="s">
        <v>463</v>
      </c>
      <c r="E9459" s="3">
        <v>22</v>
      </c>
      <c r="F9459" s="17">
        <v>0</v>
      </c>
      <c r="G9459" s="17">
        <v>1</v>
      </c>
      <c r="H9459" s="17">
        <v>0</v>
      </c>
      <c r="I9459" s="7">
        <v>2.6</v>
      </c>
      <c r="J9459" s="7">
        <v>28</v>
      </c>
      <c r="K9459" s="4">
        <v>1203</v>
      </c>
      <c r="L9459" s="5">
        <v>1203.0829000000001</v>
      </c>
      <c r="M9459">
        <v>66805.89</v>
      </c>
      <c r="N9459" s="3">
        <v>1</v>
      </c>
      <c r="O9459" s="50" t="e">
        <f>INDEX([1]Dados!$M$2:$N$26779,MATCH($P9459,[1]Dados!$N$2:$N$26779,),2)</f>
        <v>#N/A</v>
      </c>
      <c r="P9459">
        <v>181717</v>
      </c>
      <c r="Q9459" s="1">
        <v>37427</v>
      </c>
      <c r="R9459" s="1">
        <v>37573</v>
      </c>
      <c r="S9459" t="s">
        <v>889</v>
      </c>
    </row>
    <row r="9460" spans="1:19" x14ac:dyDescent="0.2">
      <c r="A9460" s="7">
        <v>260650</v>
      </c>
      <c r="B9460" s="3">
        <v>24295</v>
      </c>
      <c r="C9460" s="3" t="s">
        <v>51</v>
      </c>
      <c r="D9460" s="2" t="s">
        <v>463</v>
      </c>
      <c r="E9460" s="3">
        <v>22</v>
      </c>
      <c r="F9460" s="17">
        <v>0</v>
      </c>
      <c r="G9460" s="17">
        <v>1</v>
      </c>
      <c r="H9460" s="17">
        <v>0</v>
      </c>
      <c r="I9460" s="7">
        <v>3.1</v>
      </c>
      <c r="J9460" s="7">
        <v>25</v>
      </c>
      <c r="K9460" s="4">
        <v>1214</v>
      </c>
      <c r="L9460" s="5">
        <v>1214.0587</v>
      </c>
      <c r="M9460">
        <v>57683.8</v>
      </c>
      <c r="N9460" s="3">
        <v>1</v>
      </c>
      <c r="O9460" s="50" t="e">
        <f>INDEX([1]Dados!$M$2:$N$26779,MATCH($P9460,[1]Dados!$N$2:$N$26779,),2)</f>
        <v>#N/A</v>
      </c>
      <c r="P9460">
        <v>181657</v>
      </c>
      <c r="Q9460" s="1">
        <v>37427</v>
      </c>
      <c r="R9460" s="1">
        <v>37573</v>
      </c>
      <c r="S9460" t="s">
        <v>914</v>
      </c>
    </row>
    <row r="9461" spans="1:19" x14ac:dyDescent="0.2">
      <c r="A9461" s="7">
        <v>260650</v>
      </c>
      <c r="B9461" s="3">
        <v>24295</v>
      </c>
      <c r="C9461" s="3" t="s">
        <v>51</v>
      </c>
      <c r="D9461" s="2" t="s">
        <v>463</v>
      </c>
      <c r="E9461" s="3">
        <v>22</v>
      </c>
      <c r="F9461" s="17">
        <v>0</v>
      </c>
      <c r="G9461" s="17">
        <v>1</v>
      </c>
      <c r="H9461" s="17">
        <v>0</v>
      </c>
      <c r="I9461" s="7">
        <v>3.2</v>
      </c>
      <c r="J9461" s="7">
        <v>25</v>
      </c>
      <c r="K9461" s="4">
        <v>1214</v>
      </c>
      <c r="L9461" s="5">
        <v>1214.0587</v>
      </c>
      <c r="M9461">
        <v>57683.8</v>
      </c>
      <c r="N9461" s="3">
        <v>1</v>
      </c>
      <c r="O9461" s="50" t="e">
        <f>INDEX([1]Dados!$M$2:$N$26779,MATCH($P9461,[1]Dados!$N$2:$N$26779,),2)</f>
        <v>#N/A</v>
      </c>
      <c r="P9461">
        <v>181657</v>
      </c>
      <c r="Q9461" s="1">
        <v>37427</v>
      </c>
      <c r="R9461" s="1">
        <v>37573</v>
      </c>
      <c r="S9461" t="s">
        <v>914</v>
      </c>
    </row>
    <row r="9462" spans="1:19" x14ac:dyDescent="0.2">
      <c r="A9462" s="7">
        <v>260650</v>
      </c>
      <c r="B9462" s="3">
        <v>24295</v>
      </c>
      <c r="C9462" s="3" t="s">
        <v>51</v>
      </c>
      <c r="D9462" s="2" t="s">
        <v>463</v>
      </c>
      <c r="E9462" s="3">
        <v>22</v>
      </c>
      <c r="F9462" s="17">
        <v>0</v>
      </c>
      <c r="G9462" s="17">
        <v>1</v>
      </c>
      <c r="H9462" s="17">
        <v>0</v>
      </c>
      <c r="I9462" s="7">
        <v>3.3</v>
      </c>
      <c r="J9462" s="7">
        <v>15</v>
      </c>
      <c r="K9462" s="4">
        <v>1214</v>
      </c>
      <c r="L9462" s="5">
        <v>1214.0587</v>
      </c>
      <c r="M9462">
        <v>57683.8</v>
      </c>
      <c r="N9462" s="3">
        <v>1</v>
      </c>
      <c r="O9462" s="50" t="e">
        <f>INDEX([1]Dados!$M$2:$N$26779,MATCH($P9462,[1]Dados!$N$2:$N$26779,),2)</f>
        <v>#N/A</v>
      </c>
      <c r="P9462">
        <v>181657</v>
      </c>
      <c r="Q9462" s="1">
        <v>37427</v>
      </c>
      <c r="R9462" s="1">
        <v>37573</v>
      </c>
      <c r="S9462" t="s">
        <v>914</v>
      </c>
    </row>
    <row r="9463" spans="1:19" x14ac:dyDescent="0.2">
      <c r="A9463" s="7">
        <v>260650</v>
      </c>
      <c r="B9463" s="3">
        <v>24295</v>
      </c>
      <c r="C9463" s="3" t="s">
        <v>51</v>
      </c>
      <c r="D9463" s="2" t="s">
        <v>463</v>
      </c>
      <c r="E9463" s="3">
        <v>22</v>
      </c>
      <c r="F9463" s="17">
        <v>0</v>
      </c>
      <c r="G9463" s="17">
        <v>1</v>
      </c>
      <c r="H9463" s="17">
        <v>0</v>
      </c>
      <c r="I9463" s="7">
        <v>3.4</v>
      </c>
      <c r="J9463" s="7">
        <v>31</v>
      </c>
      <c r="K9463" s="4">
        <v>1214</v>
      </c>
      <c r="L9463" s="5">
        <v>1214.0587</v>
      </c>
      <c r="M9463">
        <v>57683.8</v>
      </c>
      <c r="N9463" s="3">
        <v>1</v>
      </c>
      <c r="O9463" s="50" t="e">
        <f>INDEX([1]Dados!$M$2:$N$26779,MATCH($P9463,[1]Dados!$N$2:$N$26779,),2)</f>
        <v>#N/A</v>
      </c>
      <c r="P9463">
        <v>181657</v>
      </c>
      <c r="Q9463" s="1">
        <v>37427</v>
      </c>
      <c r="R9463" s="1">
        <v>37573</v>
      </c>
      <c r="S9463" t="s">
        <v>914</v>
      </c>
    </row>
    <row r="9464" spans="1:19" x14ac:dyDescent="0.2">
      <c r="A9464" s="7">
        <v>260650</v>
      </c>
      <c r="B9464" s="3">
        <v>24295</v>
      </c>
      <c r="C9464" s="3" t="s">
        <v>51</v>
      </c>
      <c r="D9464" s="2" t="s">
        <v>463</v>
      </c>
      <c r="E9464" s="3">
        <v>22</v>
      </c>
      <c r="F9464" s="17">
        <v>0</v>
      </c>
      <c r="G9464" s="17">
        <v>1</v>
      </c>
      <c r="H9464" s="17">
        <v>0</v>
      </c>
      <c r="I9464" s="7">
        <v>3.5</v>
      </c>
      <c r="J9464" s="7">
        <v>31</v>
      </c>
      <c r="K9464" s="4">
        <v>1214</v>
      </c>
      <c r="L9464" s="5">
        <v>1214.0587</v>
      </c>
      <c r="M9464">
        <v>57683.8</v>
      </c>
      <c r="N9464" s="3">
        <v>1</v>
      </c>
      <c r="O9464" s="50" t="e">
        <f>INDEX([1]Dados!$M$2:$N$26779,MATCH($P9464,[1]Dados!$N$2:$N$26779,),2)</f>
        <v>#N/A</v>
      </c>
      <c r="P9464">
        <v>181657</v>
      </c>
      <c r="Q9464" s="1">
        <v>37427</v>
      </c>
      <c r="R9464" s="1">
        <v>37573</v>
      </c>
      <c r="S9464" t="s">
        <v>914</v>
      </c>
    </row>
    <row r="9465" spans="1:19" x14ac:dyDescent="0.2">
      <c r="A9465" s="7">
        <v>260650</v>
      </c>
      <c r="B9465" s="3">
        <v>24295</v>
      </c>
      <c r="C9465" s="3" t="s">
        <v>51</v>
      </c>
      <c r="D9465" s="2" t="s">
        <v>463</v>
      </c>
      <c r="E9465" s="3">
        <v>22</v>
      </c>
      <c r="F9465" s="17">
        <v>0</v>
      </c>
      <c r="G9465" s="17">
        <v>1</v>
      </c>
      <c r="H9465" s="17">
        <v>0</v>
      </c>
      <c r="I9465" s="7">
        <v>3.6</v>
      </c>
      <c r="J9465" s="7">
        <v>28</v>
      </c>
      <c r="K9465" s="4">
        <v>1214</v>
      </c>
      <c r="L9465" s="5">
        <v>1214.0587</v>
      </c>
      <c r="M9465">
        <v>57683.8</v>
      </c>
      <c r="N9465" s="3">
        <v>1</v>
      </c>
      <c r="O9465" s="50" t="e">
        <f>INDEX([1]Dados!$M$2:$N$26779,MATCH($P9465,[1]Dados!$N$2:$N$26779,),2)</f>
        <v>#N/A</v>
      </c>
      <c r="P9465">
        <v>181657</v>
      </c>
      <c r="Q9465" s="1">
        <v>37427</v>
      </c>
      <c r="R9465" s="1">
        <v>37573</v>
      </c>
      <c r="S9465" t="s">
        <v>914</v>
      </c>
    </row>
    <row r="9466" spans="1:19" x14ac:dyDescent="0.2">
      <c r="A9466" s="7">
        <v>260650</v>
      </c>
      <c r="B9466" s="3">
        <v>24295</v>
      </c>
      <c r="C9466" s="3" t="s">
        <v>51</v>
      </c>
      <c r="D9466" s="2" t="s">
        <v>463</v>
      </c>
      <c r="E9466" s="3">
        <v>22</v>
      </c>
      <c r="F9466" s="17">
        <v>0</v>
      </c>
      <c r="G9466" s="17">
        <v>1</v>
      </c>
      <c r="H9466" s="17">
        <v>0</v>
      </c>
      <c r="I9466" s="29">
        <v>3.1</v>
      </c>
      <c r="J9466" s="7">
        <v>15</v>
      </c>
      <c r="K9466" s="4">
        <v>1214</v>
      </c>
      <c r="L9466" s="5">
        <v>1214.0589</v>
      </c>
      <c r="M9466">
        <v>1048960</v>
      </c>
      <c r="N9466" s="3">
        <v>1</v>
      </c>
      <c r="O9466" s="50" t="e">
        <f>INDEX([1]Dados!$M$2:$N$26779,MATCH($P9466,[1]Dados!$N$2:$N$26779,),2)</f>
        <v>#N/A</v>
      </c>
      <c r="P9466">
        <v>182688</v>
      </c>
      <c r="Q9466" s="1">
        <v>37427</v>
      </c>
      <c r="R9466" s="1">
        <v>37573</v>
      </c>
      <c r="S9466" t="s">
        <v>1479</v>
      </c>
    </row>
    <row r="9467" spans="1:19" x14ac:dyDescent="0.2">
      <c r="A9467" s="7">
        <v>260650</v>
      </c>
      <c r="B9467" s="3">
        <v>24295</v>
      </c>
      <c r="C9467" s="3" t="s">
        <v>51</v>
      </c>
      <c r="D9467" s="2" t="s">
        <v>463</v>
      </c>
      <c r="E9467" s="3">
        <v>22</v>
      </c>
      <c r="F9467" s="17">
        <v>0</v>
      </c>
      <c r="G9467" s="17">
        <v>1</v>
      </c>
      <c r="H9467" s="17">
        <v>0</v>
      </c>
      <c r="I9467" s="7">
        <v>3.7</v>
      </c>
      <c r="J9467" s="7">
        <v>24</v>
      </c>
      <c r="K9467" s="4">
        <v>1214</v>
      </c>
      <c r="L9467" s="5">
        <v>1214.0589</v>
      </c>
      <c r="M9467">
        <v>1048960</v>
      </c>
      <c r="N9467" s="3">
        <v>1</v>
      </c>
      <c r="O9467" s="50" t="e">
        <f>INDEX([1]Dados!$M$2:$N$26779,MATCH($P9467,[1]Dados!$N$2:$N$26779,),2)</f>
        <v>#N/A</v>
      </c>
      <c r="P9467">
        <v>182688</v>
      </c>
      <c r="Q9467" s="1">
        <v>37427</v>
      </c>
      <c r="R9467" s="1">
        <v>37573</v>
      </c>
      <c r="S9467" t="s">
        <v>1479</v>
      </c>
    </row>
    <row r="9468" spans="1:19" x14ac:dyDescent="0.2">
      <c r="A9468" s="7">
        <v>260650</v>
      </c>
      <c r="B9468" s="3">
        <v>24295</v>
      </c>
      <c r="C9468" s="3" t="s">
        <v>51</v>
      </c>
      <c r="D9468" s="2" t="s">
        <v>463</v>
      </c>
      <c r="E9468" s="3">
        <v>22</v>
      </c>
      <c r="F9468" s="17">
        <v>0</v>
      </c>
      <c r="G9468" s="17">
        <v>1</v>
      </c>
      <c r="H9468" s="17">
        <v>0</v>
      </c>
      <c r="I9468" s="7">
        <v>3.8</v>
      </c>
      <c r="J9468" s="7">
        <v>20</v>
      </c>
      <c r="K9468" s="4">
        <v>1214</v>
      </c>
      <c r="L9468" s="5">
        <v>1214.0589</v>
      </c>
      <c r="M9468">
        <v>1048960</v>
      </c>
      <c r="N9468" s="3">
        <v>1</v>
      </c>
      <c r="O9468" s="50" t="e">
        <f>INDEX([1]Dados!$M$2:$N$26779,MATCH($P9468,[1]Dados!$N$2:$N$26779,),2)</f>
        <v>#N/A</v>
      </c>
      <c r="P9468">
        <v>182688</v>
      </c>
      <c r="Q9468" s="1">
        <v>37427</v>
      </c>
      <c r="R9468" s="1">
        <v>37573</v>
      </c>
      <c r="S9468" t="s">
        <v>1479</v>
      </c>
    </row>
    <row r="9469" spans="1:19" x14ac:dyDescent="0.2">
      <c r="A9469" s="7">
        <v>260650</v>
      </c>
      <c r="B9469" s="3">
        <v>24295</v>
      </c>
      <c r="C9469" s="3" t="s">
        <v>51</v>
      </c>
      <c r="D9469" s="2" t="s">
        <v>463</v>
      </c>
      <c r="E9469" s="3">
        <v>22</v>
      </c>
      <c r="F9469" s="17">
        <v>0</v>
      </c>
      <c r="G9469" s="17">
        <v>1</v>
      </c>
      <c r="H9469" s="17">
        <v>0</v>
      </c>
      <c r="I9469" s="7">
        <v>3.9</v>
      </c>
      <c r="J9469" s="7">
        <v>28</v>
      </c>
      <c r="K9469" s="4">
        <v>1214</v>
      </c>
      <c r="L9469" s="5">
        <v>1214.0589</v>
      </c>
      <c r="M9469">
        <v>1048960</v>
      </c>
      <c r="N9469" s="3">
        <v>1</v>
      </c>
      <c r="O9469" s="50" t="e">
        <f>INDEX([1]Dados!$M$2:$N$26779,MATCH($P9469,[1]Dados!$N$2:$N$26779,),2)</f>
        <v>#N/A</v>
      </c>
      <c r="P9469">
        <v>182688</v>
      </c>
      <c r="Q9469" s="1">
        <v>37427</v>
      </c>
      <c r="R9469" s="1">
        <v>37573</v>
      </c>
      <c r="S9469" t="s">
        <v>1479</v>
      </c>
    </row>
    <row r="9470" spans="1:19" x14ac:dyDescent="0.2">
      <c r="A9470" s="7">
        <v>260650</v>
      </c>
      <c r="B9470" s="3">
        <v>24295</v>
      </c>
      <c r="C9470" s="3" t="s">
        <v>51</v>
      </c>
      <c r="D9470" s="2" t="s">
        <v>463</v>
      </c>
      <c r="E9470" s="3">
        <v>22</v>
      </c>
      <c r="F9470" s="17">
        <v>0</v>
      </c>
      <c r="G9470" s="17">
        <v>1</v>
      </c>
      <c r="H9470" s="17">
        <v>0</v>
      </c>
      <c r="I9470" s="7">
        <v>3.11</v>
      </c>
      <c r="J9470" s="7">
        <v>18</v>
      </c>
      <c r="K9470" s="4">
        <v>1214</v>
      </c>
      <c r="L9470" s="5">
        <v>1214.8580999999999</v>
      </c>
      <c r="M9470">
        <v>88000</v>
      </c>
      <c r="N9470" s="3">
        <v>1</v>
      </c>
      <c r="O9470" s="50" t="e">
        <f>INDEX([1]Dados!$M$2:$N$26779,MATCH($P9470,[1]Dados!$N$2:$N$26779,),2)</f>
        <v>#N/A</v>
      </c>
      <c r="P9470">
        <v>181972</v>
      </c>
      <c r="Q9470" s="1">
        <v>37427</v>
      </c>
      <c r="R9470" s="1">
        <v>37573</v>
      </c>
      <c r="S9470" t="s">
        <v>1470</v>
      </c>
    </row>
    <row r="9471" spans="1:19" x14ac:dyDescent="0.2">
      <c r="A9471" s="7">
        <v>260650</v>
      </c>
      <c r="B9471" s="3">
        <v>24295</v>
      </c>
      <c r="C9471" s="3" t="s">
        <v>51</v>
      </c>
      <c r="D9471" s="2" t="s">
        <v>463</v>
      </c>
      <c r="E9471" s="3">
        <v>22</v>
      </c>
      <c r="F9471" s="17">
        <v>0</v>
      </c>
      <c r="G9471" s="17">
        <v>1</v>
      </c>
      <c r="H9471" s="17">
        <v>0</v>
      </c>
      <c r="I9471" s="7">
        <v>3.12</v>
      </c>
      <c r="J9471" s="7">
        <v>18</v>
      </c>
      <c r="K9471" s="4">
        <v>1214</v>
      </c>
      <c r="L9471" s="5">
        <v>1214.8580999999999</v>
      </c>
      <c r="M9471">
        <v>88000</v>
      </c>
      <c r="N9471" s="3">
        <v>1</v>
      </c>
      <c r="O9471" s="50" t="e">
        <f>INDEX([1]Dados!$M$2:$N$26779,MATCH($P9471,[1]Dados!$N$2:$N$26779,),2)</f>
        <v>#N/A</v>
      </c>
      <c r="P9471">
        <v>181972</v>
      </c>
      <c r="Q9471" s="1">
        <v>37427</v>
      </c>
      <c r="R9471" s="1">
        <v>37573</v>
      </c>
      <c r="S9471" t="s">
        <v>1470</v>
      </c>
    </row>
    <row r="9472" spans="1:19" x14ac:dyDescent="0.2">
      <c r="A9472" s="7">
        <v>260650</v>
      </c>
      <c r="B9472" s="3">
        <v>24295</v>
      </c>
      <c r="C9472" s="3" t="s">
        <v>51</v>
      </c>
      <c r="D9472" s="2" t="s">
        <v>463</v>
      </c>
      <c r="E9472" s="3">
        <v>22</v>
      </c>
      <c r="F9472" s="17">
        <v>0</v>
      </c>
      <c r="G9472" s="17">
        <v>1</v>
      </c>
      <c r="H9472" s="17">
        <v>0</v>
      </c>
      <c r="I9472" s="7">
        <v>3.13</v>
      </c>
      <c r="J9472" s="7">
        <v>18</v>
      </c>
      <c r="K9472" s="4">
        <v>1214</v>
      </c>
      <c r="L9472" s="5">
        <v>1214.8580999999999</v>
      </c>
      <c r="M9472">
        <v>88000</v>
      </c>
      <c r="N9472" s="3">
        <v>1</v>
      </c>
      <c r="O9472" s="50" t="e">
        <f>INDEX([1]Dados!$M$2:$N$26779,MATCH($P9472,[1]Dados!$N$2:$N$26779,),2)</f>
        <v>#N/A</v>
      </c>
      <c r="P9472">
        <v>181972</v>
      </c>
      <c r="Q9472" s="1">
        <v>37427</v>
      </c>
      <c r="R9472" s="1">
        <v>37573</v>
      </c>
      <c r="S9472" t="s">
        <v>1470</v>
      </c>
    </row>
    <row r="9473" spans="1:19" x14ac:dyDescent="0.2">
      <c r="A9473" s="7">
        <v>260650</v>
      </c>
      <c r="B9473" s="3">
        <v>24295</v>
      </c>
      <c r="C9473" s="3" t="s">
        <v>51</v>
      </c>
      <c r="D9473" s="2" t="s">
        <v>463</v>
      </c>
      <c r="E9473" s="3">
        <v>22</v>
      </c>
      <c r="F9473" s="17">
        <v>0</v>
      </c>
      <c r="G9473" s="17">
        <v>1</v>
      </c>
      <c r="H9473" s="17">
        <v>0</v>
      </c>
      <c r="I9473" s="7">
        <v>3.14</v>
      </c>
      <c r="J9473" s="7">
        <v>7</v>
      </c>
      <c r="K9473" s="4">
        <v>1214</v>
      </c>
      <c r="L9473" s="5">
        <v>1214.8580999999999</v>
      </c>
      <c r="M9473">
        <v>440000</v>
      </c>
      <c r="N9473" s="3">
        <v>1</v>
      </c>
      <c r="O9473" s="50" t="e">
        <f>INDEX([1]Dados!$M$2:$N$26779,MATCH($P9473,[1]Dados!$N$2:$N$26779,),2)</f>
        <v>#N/A</v>
      </c>
      <c r="P9473">
        <v>181976</v>
      </c>
      <c r="Q9473" s="1">
        <v>37427</v>
      </c>
      <c r="R9473" s="1">
        <v>37573</v>
      </c>
      <c r="S9473" t="s">
        <v>961</v>
      </c>
    </row>
    <row r="9474" spans="1:19" x14ac:dyDescent="0.2">
      <c r="A9474" s="7">
        <v>260650</v>
      </c>
      <c r="B9474" s="3">
        <v>24295</v>
      </c>
      <c r="C9474" s="3" t="s">
        <v>51</v>
      </c>
      <c r="D9474" s="2" t="s">
        <v>463</v>
      </c>
      <c r="E9474" s="3">
        <v>22</v>
      </c>
      <c r="F9474" s="17">
        <v>0</v>
      </c>
      <c r="G9474" s="17">
        <v>1</v>
      </c>
      <c r="H9474" s="17">
        <v>0</v>
      </c>
      <c r="I9474" s="7">
        <v>3.15</v>
      </c>
      <c r="J9474" s="7">
        <v>18</v>
      </c>
      <c r="K9474" s="4">
        <v>1214</v>
      </c>
      <c r="L9474" s="5">
        <v>1214.8580999999999</v>
      </c>
      <c r="M9474">
        <v>440000</v>
      </c>
      <c r="N9474" s="3">
        <v>1</v>
      </c>
      <c r="O9474" s="50" t="e">
        <f>INDEX([1]Dados!$M$2:$N$26779,MATCH($P9474,[1]Dados!$N$2:$N$26779,),2)</f>
        <v>#N/A</v>
      </c>
      <c r="P9474">
        <v>181976</v>
      </c>
      <c r="Q9474" s="1">
        <v>37427</v>
      </c>
      <c r="R9474" s="1">
        <v>37573</v>
      </c>
      <c r="S9474" t="s">
        <v>961</v>
      </c>
    </row>
    <row r="9475" spans="1:19" x14ac:dyDescent="0.2">
      <c r="A9475" s="7">
        <v>260650</v>
      </c>
      <c r="B9475" s="3">
        <v>24295</v>
      </c>
      <c r="C9475" s="3" t="s">
        <v>51</v>
      </c>
      <c r="D9475" s="2" t="s">
        <v>463</v>
      </c>
      <c r="E9475" s="3">
        <v>22</v>
      </c>
      <c r="F9475" s="17">
        <v>0</v>
      </c>
      <c r="G9475" s="17">
        <v>1</v>
      </c>
      <c r="H9475" s="17">
        <v>0</v>
      </c>
      <c r="I9475" s="7">
        <v>3.16</v>
      </c>
      <c r="J9475" s="7">
        <v>20</v>
      </c>
      <c r="K9475" s="4">
        <v>1214</v>
      </c>
      <c r="L9475" s="5">
        <v>1214.8580999999999</v>
      </c>
      <c r="M9475">
        <v>440000</v>
      </c>
      <c r="N9475" s="3">
        <v>1</v>
      </c>
      <c r="O9475" s="50" t="e">
        <f>INDEX([1]Dados!$M$2:$N$26779,MATCH($P9475,[1]Dados!$N$2:$N$26779,),2)</f>
        <v>#N/A</v>
      </c>
      <c r="P9475">
        <v>181976</v>
      </c>
      <c r="Q9475" s="1">
        <v>37427</v>
      </c>
      <c r="R9475" s="1">
        <v>37573</v>
      </c>
      <c r="S9475" t="s">
        <v>961</v>
      </c>
    </row>
    <row r="9476" spans="1:19" x14ac:dyDescent="0.2">
      <c r="A9476" s="7">
        <v>260650</v>
      </c>
      <c r="B9476" s="3">
        <v>24295</v>
      </c>
      <c r="C9476" s="3" t="s">
        <v>51</v>
      </c>
      <c r="D9476" s="2" t="s">
        <v>463</v>
      </c>
      <c r="E9476" s="3">
        <v>22</v>
      </c>
      <c r="F9476" s="17">
        <v>0</v>
      </c>
      <c r="G9476" s="17">
        <v>1</v>
      </c>
      <c r="H9476" s="17">
        <v>0</v>
      </c>
      <c r="I9476" s="7">
        <v>3.17</v>
      </c>
      <c r="J9476" s="7">
        <v>21</v>
      </c>
      <c r="K9476" s="4">
        <v>1214</v>
      </c>
      <c r="L9476" s="5">
        <v>1214.8580999999999</v>
      </c>
      <c r="M9476">
        <v>440000</v>
      </c>
      <c r="N9476" s="3">
        <v>1</v>
      </c>
      <c r="O9476" s="50" t="e">
        <f>INDEX([1]Dados!$M$2:$N$26779,MATCH($P9476,[1]Dados!$N$2:$N$26779,),2)</f>
        <v>#N/A</v>
      </c>
      <c r="P9476">
        <v>181976</v>
      </c>
      <c r="Q9476" s="1">
        <v>37427</v>
      </c>
      <c r="R9476" s="1">
        <v>37573</v>
      </c>
      <c r="S9476" t="s">
        <v>961</v>
      </c>
    </row>
    <row r="9477" spans="1:19" x14ac:dyDescent="0.2">
      <c r="A9477" s="7">
        <v>260650</v>
      </c>
      <c r="B9477" s="3">
        <v>24295</v>
      </c>
      <c r="C9477" s="3" t="s">
        <v>51</v>
      </c>
      <c r="D9477" s="2" t="s">
        <v>463</v>
      </c>
      <c r="E9477" s="3">
        <v>22</v>
      </c>
      <c r="F9477" s="17">
        <v>0</v>
      </c>
      <c r="G9477" s="17">
        <v>1</v>
      </c>
      <c r="H9477" s="17">
        <v>0</v>
      </c>
      <c r="I9477" s="7">
        <v>3.18</v>
      </c>
      <c r="J9477" s="7">
        <v>21</v>
      </c>
      <c r="K9477" s="4">
        <v>1214</v>
      </c>
      <c r="L9477" s="5">
        <v>1214.8580999999999</v>
      </c>
      <c r="M9477">
        <v>29239.5</v>
      </c>
      <c r="N9477" s="3">
        <v>1</v>
      </c>
      <c r="O9477" s="50" t="e">
        <f>INDEX([1]Dados!$M$2:$N$26779,MATCH($P9477,[1]Dados!$N$2:$N$26779,),2)</f>
        <v>#N/A</v>
      </c>
      <c r="P9477">
        <v>181977</v>
      </c>
      <c r="Q9477" s="1">
        <v>37427</v>
      </c>
      <c r="R9477" s="1">
        <v>37573</v>
      </c>
      <c r="S9477" t="s">
        <v>961</v>
      </c>
    </row>
    <row r="9478" spans="1:19" x14ac:dyDescent="0.2">
      <c r="A9478" s="7">
        <v>260650</v>
      </c>
      <c r="B9478" s="3">
        <v>24295</v>
      </c>
      <c r="C9478" s="3" t="s">
        <v>51</v>
      </c>
      <c r="D9478" s="2" t="s">
        <v>463</v>
      </c>
      <c r="E9478" s="3">
        <v>22</v>
      </c>
      <c r="F9478" s="17">
        <v>0</v>
      </c>
      <c r="G9478" s="17">
        <v>1</v>
      </c>
      <c r="H9478" s="17">
        <v>0</v>
      </c>
      <c r="I9478" s="7">
        <v>3.19</v>
      </c>
      <c r="J9478" s="7">
        <v>20</v>
      </c>
      <c r="K9478" s="4">
        <v>1214</v>
      </c>
      <c r="L9478" s="5">
        <v>1214.8580999999999</v>
      </c>
      <c r="M9478">
        <v>29239.5</v>
      </c>
      <c r="N9478" s="3">
        <v>1</v>
      </c>
      <c r="O9478" s="50" t="e">
        <f>INDEX([1]Dados!$M$2:$N$26779,MATCH($P9478,[1]Dados!$N$2:$N$26779,),2)</f>
        <v>#N/A</v>
      </c>
      <c r="P9478">
        <v>181977</v>
      </c>
      <c r="Q9478" s="1">
        <v>37427</v>
      </c>
      <c r="R9478" s="1">
        <v>37573</v>
      </c>
      <c r="S9478" t="s">
        <v>961</v>
      </c>
    </row>
    <row r="9479" spans="1:19" x14ac:dyDescent="0.2">
      <c r="A9479" s="7">
        <v>260650</v>
      </c>
      <c r="B9479" s="3">
        <v>24295</v>
      </c>
      <c r="C9479" s="3" t="s">
        <v>51</v>
      </c>
      <c r="D9479" s="2" t="s">
        <v>463</v>
      </c>
      <c r="E9479" s="3">
        <v>22</v>
      </c>
      <c r="F9479" s="17">
        <v>0</v>
      </c>
      <c r="G9479" s="17">
        <v>1</v>
      </c>
      <c r="H9479" s="17">
        <v>0</v>
      </c>
      <c r="I9479" s="7">
        <v>4.0999999999999996</v>
      </c>
      <c r="J9479" s="7">
        <v>22</v>
      </c>
      <c r="K9479" s="4">
        <v>1293</v>
      </c>
      <c r="L9479" s="5">
        <v>1293.0592999999999</v>
      </c>
      <c r="M9479">
        <v>2741.4</v>
      </c>
      <c r="N9479" s="3">
        <v>1</v>
      </c>
      <c r="O9479" s="50" t="e">
        <f>INDEX([1]Dados!$M$2:$N$26779,MATCH($P9479,[1]Dados!$N$2:$N$26779,),2)</f>
        <v>#N/A</v>
      </c>
      <c r="P9479">
        <v>181763</v>
      </c>
      <c r="Q9479" s="1">
        <v>37427</v>
      </c>
      <c r="R9479" s="1">
        <v>37573</v>
      </c>
      <c r="S9479" t="s">
        <v>918</v>
      </c>
    </row>
    <row r="9480" spans="1:19" x14ac:dyDescent="0.2">
      <c r="A9480" s="7">
        <v>260650</v>
      </c>
      <c r="B9480" s="3">
        <v>24295</v>
      </c>
      <c r="C9480" s="3" t="s">
        <v>51</v>
      </c>
      <c r="D9480" s="2" t="s">
        <v>463</v>
      </c>
      <c r="E9480" s="3">
        <v>22</v>
      </c>
      <c r="F9480" s="17">
        <v>0</v>
      </c>
      <c r="G9480" s="17">
        <v>1</v>
      </c>
      <c r="H9480" s="17">
        <v>0</v>
      </c>
      <c r="I9480" s="7">
        <v>4.2</v>
      </c>
      <c r="J9480" s="7">
        <v>29</v>
      </c>
      <c r="K9480" s="4">
        <v>1293</v>
      </c>
      <c r="L9480" s="5">
        <v>1293.0592999999999</v>
      </c>
      <c r="M9480">
        <v>2741.4</v>
      </c>
      <c r="N9480" s="3">
        <v>1</v>
      </c>
      <c r="O9480" s="50" t="e">
        <f>INDEX([1]Dados!$M$2:$N$26779,MATCH($P9480,[1]Dados!$N$2:$N$26779,),2)</f>
        <v>#N/A</v>
      </c>
      <c r="P9480">
        <v>181763</v>
      </c>
      <c r="Q9480" s="1">
        <v>37427</v>
      </c>
      <c r="R9480" s="1">
        <v>37573</v>
      </c>
      <c r="S9480" t="s">
        <v>918</v>
      </c>
    </row>
    <row r="9481" spans="1:19" x14ac:dyDescent="0.2">
      <c r="A9481" s="7">
        <v>260650</v>
      </c>
      <c r="B9481" s="3">
        <v>24295</v>
      </c>
      <c r="C9481" s="3" t="s">
        <v>51</v>
      </c>
      <c r="D9481" s="2" t="s">
        <v>463</v>
      </c>
      <c r="E9481" s="3">
        <v>22</v>
      </c>
      <c r="F9481" s="17">
        <v>0</v>
      </c>
      <c r="G9481" s="17">
        <v>1</v>
      </c>
      <c r="H9481" s="17">
        <v>0</v>
      </c>
      <c r="I9481" s="7">
        <v>4.3</v>
      </c>
      <c r="J9481" s="7">
        <v>10</v>
      </c>
      <c r="K9481" s="4">
        <v>1293</v>
      </c>
      <c r="L9481" s="5">
        <v>1293.0592999999999</v>
      </c>
      <c r="M9481">
        <v>2741.4</v>
      </c>
      <c r="N9481" s="3">
        <v>1</v>
      </c>
      <c r="O9481" s="50" t="e">
        <f>INDEX([1]Dados!$M$2:$N$26779,MATCH($P9481,[1]Dados!$N$2:$N$26779,),2)</f>
        <v>#N/A</v>
      </c>
      <c r="P9481">
        <v>181763</v>
      </c>
      <c r="Q9481" s="1">
        <v>37427</v>
      </c>
      <c r="R9481" s="1">
        <v>37573</v>
      </c>
      <c r="S9481" t="s">
        <v>918</v>
      </c>
    </row>
    <row r="9482" spans="1:19" x14ac:dyDescent="0.2">
      <c r="A9482" s="7">
        <v>260650</v>
      </c>
      <c r="B9482" s="3">
        <v>24295</v>
      </c>
      <c r="C9482" s="3" t="s">
        <v>51</v>
      </c>
      <c r="D9482" s="2" t="s">
        <v>463</v>
      </c>
      <c r="E9482" s="3">
        <v>22</v>
      </c>
      <c r="F9482" s="17">
        <v>0</v>
      </c>
      <c r="G9482" s="17">
        <v>1</v>
      </c>
      <c r="H9482" s="17">
        <v>0</v>
      </c>
      <c r="I9482" s="7">
        <v>4.4000000000000004</v>
      </c>
      <c r="J9482" s="7">
        <v>15</v>
      </c>
      <c r="K9482" s="4">
        <v>1293</v>
      </c>
      <c r="L9482" s="5">
        <v>1293.0592999999999</v>
      </c>
      <c r="M9482">
        <v>2741.4</v>
      </c>
      <c r="N9482" s="3">
        <v>1</v>
      </c>
      <c r="O9482" s="50" t="e">
        <f>INDEX([1]Dados!$M$2:$N$26779,MATCH($P9482,[1]Dados!$N$2:$N$26779,),2)</f>
        <v>#N/A</v>
      </c>
      <c r="P9482">
        <v>181763</v>
      </c>
      <c r="Q9482" s="1">
        <v>37427</v>
      </c>
      <c r="R9482" s="1">
        <v>37573</v>
      </c>
      <c r="S9482" t="s">
        <v>918</v>
      </c>
    </row>
    <row r="9483" spans="1:19" x14ac:dyDescent="0.2">
      <c r="A9483" s="7">
        <v>260650</v>
      </c>
      <c r="B9483" s="3">
        <v>24295</v>
      </c>
      <c r="C9483" s="3" t="s">
        <v>51</v>
      </c>
      <c r="D9483" s="2" t="s">
        <v>463</v>
      </c>
      <c r="E9483" s="3">
        <v>22</v>
      </c>
      <c r="F9483" s="17">
        <v>0</v>
      </c>
      <c r="G9483" s="17">
        <v>1</v>
      </c>
      <c r="H9483" s="17">
        <v>0</v>
      </c>
      <c r="I9483" s="7">
        <v>4.5</v>
      </c>
      <c r="J9483" s="7">
        <v>25</v>
      </c>
      <c r="K9483" s="4">
        <v>1293</v>
      </c>
      <c r="L9483" s="5">
        <v>1293.0592999999999</v>
      </c>
      <c r="M9483">
        <v>2741.4</v>
      </c>
      <c r="N9483" s="3">
        <v>1</v>
      </c>
      <c r="O9483" s="50" t="e">
        <f>INDEX([1]Dados!$M$2:$N$26779,MATCH($P9483,[1]Dados!$N$2:$N$26779,),2)</f>
        <v>#N/A</v>
      </c>
      <c r="P9483">
        <v>181763</v>
      </c>
      <c r="Q9483" s="1">
        <v>37427</v>
      </c>
      <c r="R9483" s="1">
        <v>37573</v>
      </c>
      <c r="S9483" t="s">
        <v>918</v>
      </c>
    </row>
    <row r="9484" spans="1:19" x14ac:dyDescent="0.2">
      <c r="A9484" s="7">
        <v>260650</v>
      </c>
      <c r="B9484" s="3">
        <v>24295</v>
      </c>
      <c r="C9484" s="3" t="s">
        <v>51</v>
      </c>
      <c r="D9484" s="2" t="s">
        <v>463</v>
      </c>
      <c r="E9484" s="3">
        <v>22</v>
      </c>
      <c r="F9484" s="17">
        <v>0</v>
      </c>
      <c r="G9484" s="17">
        <v>1</v>
      </c>
      <c r="H9484" s="17">
        <v>0</v>
      </c>
      <c r="I9484" s="7">
        <v>4.5999999999999996</v>
      </c>
      <c r="J9484" s="7">
        <v>22</v>
      </c>
      <c r="K9484" s="4">
        <v>1293</v>
      </c>
      <c r="L9484" s="5">
        <v>1293.0592999999999</v>
      </c>
      <c r="M9484">
        <v>2741.4</v>
      </c>
      <c r="N9484" s="3">
        <v>1</v>
      </c>
      <c r="O9484" s="50" t="e">
        <f>INDEX([1]Dados!$M$2:$N$26779,MATCH($P9484,[1]Dados!$N$2:$N$26779,),2)</f>
        <v>#N/A</v>
      </c>
      <c r="P9484">
        <v>181763</v>
      </c>
      <c r="Q9484" s="1">
        <v>37427</v>
      </c>
      <c r="R9484" s="1">
        <v>37573</v>
      </c>
      <c r="S9484" t="s">
        <v>918</v>
      </c>
    </row>
    <row r="9485" spans="1:19" x14ac:dyDescent="0.2">
      <c r="A9485" s="7">
        <v>260650</v>
      </c>
      <c r="B9485" s="3">
        <v>24295</v>
      </c>
      <c r="C9485" s="3" t="s">
        <v>51</v>
      </c>
      <c r="D9485" s="2" t="s">
        <v>463</v>
      </c>
      <c r="E9485" s="3">
        <v>22</v>
      </c>
      <c r="F9485" s="17">
        <v>0</v>
      </c>
      <c r="G9485" s="17">
        <v>1</v>
      </c>
      <c r="H9485" s="17">
        <v>0</v>
      </c>
      <c r="I9485" s="7">
        <v>4.7</v>
      </c>
      <c r="J9485" s="7">
        <v>17</v>
      </c>
      <c r="K9485" s="4">
        <v>1293</v>
      </c>
      <c r="L9485" s="5">
        <v>1293.0592999999999</v>
      </c>
      <c r="M9485">
        <v>2741.4</v>
      </c>
      <c r="N9485" s="3">
        <v>1</v>
      </c>
      <c r="O9485" s="50" t="e">
        <f>INDEX([1]Dados!$M$2:$N$26779,MATCH($P9485,[1]Dados!$N$2:$N$26779,),2)</f>
        <v>#N/A</v>
      </c>
      <c r="P9485">
        <v>181763</v>
      </c>
      <c r="Q9485" s="1">
        <v>37427</v>
      </c>
      <c r="R9485" s="1">
        <v>37573</v>
      </c>
      <c r="S9485" t="s">
        <v>918</v>
      </c>
    </row>
    <row r="9486" spans="1:19" x14ac:dyDescent="0.2">
      <c r="A9486" s="7">
        <v>260650</v>
      </c>
      <c r="B9486" s="3">
        <v>24295</v>
      </c>
      <c r="C9486" s="3" t="s">
        <v>51</v>
      </c>
      <c r="D9486" s="2" t="s">
        <v>463</v>
      </c>
      <c r="E9486" s="3">
        <v>22</v>
      </c>
      <c r="F9486" s="17">
        <v>0</v>
      </c>
      <c r="G9486" s="17">
        <v>1</v>
      </c>
      <c r="H9486" s="17">
        <v>0</v>
      </c>
      <c r="I9486" s="7" t="s">
        <v>3</v>
      </c>
      <c r="J9486" s="7">
        <v>0</v>
      </c>
      <c r="K9486" s="4">
        <v>449</v>
      </c>
      <c r="L9486" s="5">
        <v>449.1114</v>
      </c>
      <c r="M9486">
        <v>300000</v>
      </c>
      <c r="N9486" s="3">
        <v>1</v>
      </c>
      <c r="O9486" s="50" t="e">
        <f>INDEX([1]Dados!$M$2:$N$26779,MATCH($P9486,[1]Dados!$N$2:$N$26779,),2)</f>
        <v>#N/A</v>
      </c>
      <c r="P9486">
        <v>184653</v>
      </c>
      <c r="Q9486" s="1">
        <v>37427</v>
      </c>
      <c r="R9486" s="1">
        <v>37573</v>
      </c>
      <c r="S9486" t="s">
        <v>2134</v>
      </c>
    </row>
    <row r="9487" spans="1:19" x14ac:dyDescent="0.2">
      <c r="A9487" s="7">
        <v>260650</v>
      </c>
      <c r="B9487" s="3">
        <v>24295</v>
      </c>
      <c r="C9487" s="3" t="s">
        <v>51</v>
      </c>
      <c r="D9487" s="2" t="s">
        <v>463</v>
      </c>
      <c r="E9487" s="3">
        <v>22</v>
      </c>
      <c r="F9487" s="17">
        <v>0</v>
      </c>
      <c r="G9487" s="17">
        <v>1</v>
      </c>
      <c r="H9487" s="17">
        <v>0</v>
      </c>
      <c r="I9487" s="7" t="s">
        <v>3</v>
      </c>
      <c r="J9487" s="7">
        <v>0</v>
      </c>
      <c r="K9487" s="4">
        <v>1214</v>
      </c>
      <c r="L9487" s="5">
        <v>1214.8580999999999</v>
      </c>
      <c r="M9487">
        <v>80000</v>
      </c>
      <c r="N9487" s="3">
        <v>1</v>
      </c>
      <c r="O9487" s="50" t="e">
        <f>INDEX([1]Dados!$M$2:$N$26779,MATCH($P9487,[1]Dados!$N$2:$N$26779,),2)</f>
        <v>#N/A</v>
      </c>
      <c r="P9487">
        <v>181974</v>
      </c>
      <c r="Q9487" s="1">
        <v>37427</v>
      </c>
      <c r="R9487" s="1">
        <v>37573</v>
      </c>
      <c r="S9487" t="s">
        <v>2134</v>
      </c>
    </row>
    <row r="9488" spans="1:19" x14ac:dyDescent="0.2">
      <c r="A9488" s="7">
        <v>260650</v>
      </c>
      <c r="B9488" s="3">
        <v>24295</v>
      </c>
      <c r="C9488" s="3" t="s">
        <v>51</v>
      </c>
      <c r="D9488" s="2" t="s">
        <v>463</v>
      </c>
      <c r="E9488" s="3">
        <v>22</v>
      </c>
      <c r="F9488" s="17">
        <v>0</v>
      </c>
      <c r="G9488" s="17">
        <v>1</v>
      </c>
      <c r="H9488" s="17">
        <v>0</v>
      </c>
      <c r="I9488" s="7" t="s">
        <v>3</v>
      </c>
      <c r="J9488" s="7">
        <v>0</v>
      </c>
      <c r="K9488" s="4">
        <v>1214</v>
      </c>
      <c r="L9488" s="5">
        <v>1214.8580999999999</v>
      </c>
      <c r="M9488">
        <v>120000</v>
      </c>
      <c r="N9488" s="3">
        <v>1</v>
      </c>
      <c r="O9488" s="50" t="e">
        <f>INDEX([1]Dados!$M$2:$N$26779,MATCH($P9488,[1]Dados!$N$2:$N$26779,),2)</f>
        <v>#N/A</v>
      </c>
      <c r="P9488">
        <v>181979</v>
      </c>
      <c r="Q9488" s="1">
        <v>37427</v>
      </c>
      <c r="R9488" s="1">
        <v>37573</v>
      </c>
      <c r="S9488" t="s">
        <v>2134</v>
      </c>
    </row>
    <row r="9489" spans="1:19" x14ac:dyDescent="0.2">
      <c r="A9489" s="7">
        <v>260650</v>
      </c>
      <c r="B9489" s="3">
        <v>24295</v>
      </c>
      <c r="C9489" s="3" t="s">
        <v>51</v>
      </c>
      <c r="D9489" s="2" t="s">
        <v>463</v>
      </c>
      <c r="E9489" s="3">
        <v>22</v>
      </c>
      <c r="F9489" s="17">
        <v>0</v>
      </c>
      <c r="G9489" s="17">
        <v>1</v>
      </c>
      <c r="H9489" s="17">
        <v>0</v>
      </c>
      <c r="I9489" s="7" t="s">
        <v>3</v>
      </c>
      <c r="J9489" s="7">
        <v>0</v>
      </c>
      <c r="K9489" s="4">
        <v>1214</v>
      </c>
      <c r="L9489" s="5">
        <v>1214.8580999999999</v>
      </c>
      <c r="M9489">
        <v>100000</v>
      </c>
      <c r="N9489" s="3">
        <v>1</v>
      </c>
      <c r="O9489" s="50" t="e">
        <f>INDEX([1]Dados!$M$2:$N$26779,MATCH($P9489,[1]Dados!$N$2:$N$26779,),2)</f>
        <v>#N/A</v>
      </c>
      <c r="P9489">
        <v>181980</v>
      </c>
      <c r="Q9489" s="1">
        <v>37427</v>
      </c>
      <c r="R9489" s="1">
        <v>37573</v>
      </c>
      <c r="S9489" t="s">
        <v>2134</v>
      </c>
    </row>
    <row r="9490" spans="1:19" x14ac:dyDescent="0.2">
      <c r="A9490" s="7">
        <v>260840</v>
      </c>
      <c r="B9490" s="3">
        <v>24678</v>
      </c>
      <c r="C9490" s="3" t="s">
        <v>51</v>
      </c>
      <c r="D9490" s="2" t="s">
        <v>526</v>
      </c>
      <c r="E9490" s="3">
        <v>22</v>
      </c>
      <c r="F9490" s="17">
        <v>0</v>
      </c>
      <c r="G9490" s="17">
        <v>1</v>
      </c>
      <c r="H9490" s="17">
        <v>0</v>
      </c>
      <c r="I9490" s="7">
        <v>1.1000000000000001</v>
      </c>
      <c r="J9490" s="7">
        <v>1</v>
      </c>
      <c r="K9490" s="4">
        <v>1214</v>
      </c>
      <c r="L9490" s="5">
        <v>1214.0587</v>
      </c>
      <c r="M9490" t="s">
        <v>2134</v>
      </c>
      <c r="N9490" s="33">
        <v>1</v>
      </c>
      <c r="O9490" s="50" t="e">
        <f>INDEX([1]Dados!$M$2:$N$26779,MATCH($P9490,[1]Dados!$N$2:$N$26779,),2)</f>
        <v>#N/A</v>
      </c>
      <c r="P9490">
        <v>181658</v>
      </c>
      <c r="Q9490" s="1">
        <v>37460</v>
      </c>
      <c r="R9490" s="1">
        <v>37496</v>
      </c>
      <c r="S9490" t="s">
        <v>914</v>
      </c>
    </row>
    <row r="9491" spans="1:19" x14ac:dyDescent="0.2">
      <c r="A9491" s="7">
        <v>260840</v>
      </c>
      <c r="B9491" s="3">
        <v>24678</v>
      </c>
      <c r="C9491" s="3" t="s">
        <v>51</v>
      </c>
      <c r="D9491" s="2" t="s">
        <v>526</v>
      </c>
      <c r="E9491" s="3">
        <v>22</v>
      </c>
      <c r="F9491" s="17">
        <v>0</v>
      </c>
      <c r="G9491" s="17">
        <v>1</v>
      </c>
      <c r="H9491" s="17">
        <v>0</v>
      </c>
      <c r="I9491" s="7">
        <v>1.2</v>
      </c>
      <c r="J9491" s="7">
        <v>15</v>
      </c>
      <c r="K9491" s="4">
        <v>1214</v>
      </c>
      <c r="L9491" s="5">
        <v>1214.0587</v>
      </c>
      <c r="M9491" t="s">
        <v>2134</v>
      </c>
      <c r="N9491" s="33">
        <v>1</v>
      </c>
      <c r="O9491" s="50" t="e">
        <f>INDEX([1]Dados!$M$2:$N$26779,MATCH($P9491,[1]Dados!$N$2:$N$26779,),2)</f>
        <v>#N/A</v>
      </c>
      <c r="P9491">
        <v>181658</v>
      </c>
      <c r="Q9491" s="1">
        <v>37460</v>
      </c>
      <c r="R9491" s="1">
        <v>37496</v>
      </c>
      <c r="S9491" t="s">
        <v>914</v>
      </c>
    </row>
    <row r="9492" spans="1:19" x14ac:dyDescent="0.2">
      <c r="A9492" s="7">
        <v>260840</v>
      </c>
      <c r="B9492" s="3">
        <v>24678</v>
      </c>
      <c r="C9492" s="3" t="s">
        <v>51</v>
      </c>
      <c r="D9492" s="2" t="s">
        <v>526</v>
      </c>
      <c r="E9492" s="3">
        <v>22</v>
      </c>
      <c r="F9492" s="17">
        <v>0</v>
      </c>
      <c r="G9492" s="17">
        <v>1</v>
      </c>
      <c r="H9492" s="17">
        <v>0</v>
      </c>
      <c r="I9492" s="7">
        <v>1.3</v>
      </c>
      <c r="J9492" s="7">
        <v>2</v>
      </c>
      <c r="K9492" s="4">
        <v>1214</v>
      </c>
      <c r="L9492" s="5">
        <v>1214.0587</v>
      </c>
      <c r="M9492" t="s">
        <v>2134</v>
      </c>
      <c r="N9492" s="33">
        <v>1</v>
      </c>
      <c r="O9492" s="50" t="e">
        <f>INDEX([1]Dados!$M$2:$N$26779,MATCH($P9492,[1]Dados!$N$2:$N$26779,),2)</f>
        <v>#N/A</v>
      </c>
      <c r="P9492">
        <v>181658</v>
      </c>
      <c r="Q9492" s="1">
        <v>37460</v>
      </c>
      <c r="R9492" s="1">
        <v>37496</v>
      </c>
      <c r="S9492" t="s">
        <v>914</v>
      </c>
    </row>
    <row r="9493" spans="1:19" x14ac:dyDescent="0.2">
      <c r="A9493" s="7">
        <v>260840</v>
      </c>
      <c r="B9493" s="3">
        <v>24678</v>
      </c>
      <c r="C9493" s="3" t="s">
        <v>51</v>
      </c>
      <c r="D9493" s="2" t="s">
        <v>526</v>
      </c>
      <c r="E9493" s="3">
        <v>22</v>
      </c>
      <c r="F9493" s="17">
        <v>0</v>
      </c>
      <c r="G9493" s="17">
        <v>1</v>
      </c>
      <c r="H9493" s="17">
        <v>0</v>
      </c>
      <c r="I9493" s="7" t="s">
        <v>32</v>
      </c>
      <c r="J9493" s="7">
        <v>27</v>
      </c>
      <c r="K9493" s="4">
        <v>1214</v>
      </c>
      <c r="L9493" s="5">
        <v>1214.0589</v>
      </c>
      <c r="M9493">
        <v>518000</v>
      </c>
      <c r="N9493" s="33">
        <v>1</v>
      </c>
      <c r="O9493" s="50" t="e">
        <f>INDEX([1]Dados!$M$2:$N$26779,MATCH($P9493,[1]Dados!$N$2:$N$26779,),2)</f>
        <v>#N/A</v>
      </c>
      <c r="P9493">
        <v>182689</v>
      </c>
      <c r="Q9493" s="1">
        <v>37460</v>
      </c>
      <c r="R9493" s="1">
        <v>37496</v>
      </c>
      <c r="S9493" t="s">
        <v>1479</v>
      </c>
    </row>
    <row r="9494" spans="1:19" x14ac:dyDescent="0.2">
      <c r="A9494" s="7">
        <v>260840</v>
      </c>
      <c r="B9494" s="3">
        <v>24678</v>
      </c>
      <c r="C9494" s="3" t="s">
        <v>51</v>
      </c>
      <c r="D9494" s="2" t="s">
        <v>526</v>
      </c>
      <c r="E9494" s="3">
        <v>22</v>
      </c>
      <c r="F9494" s="17">
        <v>0</v>
      </c>
      <c r="G9494" s="17">
        <v>1</v>
      </c>
      <c r="H9494" s="17">
        <v>0</v>
      </c>
      <c r="I9494" s="7" t="s">
        <v>111</v>
      </c>
      <c r="J9494" s="7">
        <v>28</v>
      </c>
      <c r="K9494" s="4">
        <v>1214</v>
      </c>
      <c r="L9494" s="5">
        <v>1214.0589</v>
      </c>
      <c r="M9494">
        <v>518000</v>
      </c>
      <c r="N9494" s="33">
        <v>1</v>
      </c>
      <c r="O9494" s="50" t="e">
        <f>INDEX([1]Dados!$M$2:$N$26779,MATCH($P9494,[1]Dados!$N$2:$N$26779,),2)</f>
        <v>#N/A</v>
      </c>
      <c r="P9494">
        <v>182689</v>
      </c>
      <c r="Q9494" s="1">
        <v>37460</v>
      </c>
      <c r="R9494" s="1">
        <v>37496</v>
      </c>
      <c r="S9494" t="s">
        <v>1479</v>
      </c>
    </row>
    <row r="9495" spans="1:19" x14ac:dyDescent="0.2">
      <c r="A9495" s="7">
        <v>260840</v>
      </c>
      <c r="B9495" s="3">
        <v>24678</v>
      </c>
      <c r="C9495" s="3" t="s">
        <v>51</v>
      </c>
      <c r="D9495" s="2" t="s">
        <v>526</v>
      </c>
      <c r="E9495" s="3">
        <v>22</v>
      </c>
      <c r="F9495" s="17">
        <v>0</v>
      </c>
      <c r="G9495" s="17">
        <v>1</v>
      </c>
      <c r="H9495" s="17">
        <v>0</v>
      </c>
      <c r="I9495" s="7" t="s">
        <v>112</v>
      </c>
      <c r="J9495" s="7">
        <v>18</v>
      </c>
      <c r="K9495" s="4">
        <v>1214</v>
      </c>
      <c r="L9495" s="5">
        <v>1214.0589</v>
      </c>
      <c r="M9495">
        <v>518000</v>
      </c>
      <c r="N9495" s="33">
        <v>1</v>
      </c>
      <c r="O9495" s="50" t="e">
        <f>INDEX([1]Dados!$M$2:$N$26779,MATCH($P9495,[1]Dados!$N$2:$N$26779,),2)</f>
        <v>#N/A</v>
      </c>
      <c r="P9495">
        <v>182689</v>
      </c>
      <c r="Q9495" s="1">
        <v>37460</v>
      </c>
      <c r="R9495" s="1">
        <v>37496</v>
      </c>
      <c r="S9495" t="s">
        <v>1479</v>
      </c>
    </row>
    <row r="9496" spans="1:19" x14ac:dyDescent="0.2">
      <c r="A9496" s="7">
        <v>260840</v>
      </c>
      <c r="B9496" s="3">
        <v>24678</v>
      </c>
      <c r="C9496" s="3" t="s">
        <v>51</v>
      </c>
      <c r="D9496" s="2" t="s">
        <v>526</v>
      </c>
      <c r="E9496" s="3">
        <v>22</v>
      </c>
      <c r="F9496" s="17">
        <v>0</v>
      </c>
      <c r="G9496" s="17">
        <v>1</v>
      </c>
      <c r="H9496" s="17">
        <v>0</v>
      </c>
      <c r="I9496" s="7" t="s">
        <v>113</v>
      </c>
      <c r="J9496" s="7">
        <v>20</v>
      </c>
      <c r="K9496" s="4">
        <v>1214</v>
      </c>
      <c r="L9496" s="5">
        <v>1214.0589</v>
      </c>
      <c r="M9496">
        <v>518000</v>
      </c>
      <c r="N9496" s="33">
        <v>1</v>
      </c>
      <c r="O9496" s="50" t="e">
        <f>INDEX([1]Dados!$M$2:$N$26779,MATCH($P9496,[1]Dados!$N$2:$N$26779,),2)</f>
        <v>#N/A</v>
      </c>
      <c r="P9496">
        <v>182689</v>
      </c>
      <c r="Q9496" s="1">
        <v>37460</v>
      </c>
      <c r="R9496" s="1">
        <v>37496</v>
      </c>
      <c r="S9496" t="s">
        <v>1479</v>
      </c>
    </row>
    <row r="9497" spans="1:19" x14ac:dyDescent="0.2">
      <c r="A9497" s="7">
        <v>260840</v>
      </c>
      <c r="B9497" s="3">
        <v>24678</v>
      </c>
      <c r="C9497" s="3" t="s">
        <v>51</v>
      </c>
      <c r="D9497" s="2" t="s">
        <v>526</v>
      </c>
      <c r="E9497" s="3">
        <v>22</v>
      </c>
      <c r="F9497" s="17">
        <v>0</v>
      </c>
      <c r="G9497" s="17">
        <v>1</v>
      </c>
      <c r="H9497" s="17">
        <v>0</v>
      </c>
      <c r="I9497" s="7" t="s">
        <v>114</v>
      </c>
      <c r="J9497" s="7">
        <v>24</v>
      </c>
      <c r="K9497" s="4">
        <v>1214</v>
      </c>
      <c r="L9497" s="5">
        <v>1214.0589</v>
      </c>
      <c r="M9497">
        <v>518000</v>
      </c>
      <c r="N9497" s="33">
        <v>1</v>
      </c>
      <c r="O9497" s="50" t="e">
        <f>INDEX([1]Dados!$M$2:$N$26779,MATCH($P9497,[1]Dados!$N$2:$N$26779,),2)</f>
        <v>#N/A</v>
      </c>
      <c r="P9497">
        <v>182689</v>
      </c>
      <c r="Q9497" s="1">
        <v>37460</v>
      </c>
      <c r="R9497" s="1">
        <v>37496</v>
      </c>
      <c r="S9497" t="s">
        <v>1479</v>
      </c>
    </row>
    <row r="9498" spans="1:19" x14ac:dyDescent="0.2">
      <c r="A9498" s="7">
        <v>260840</v>
      </c>
      <c r="B9498" s="3">
        <v>24678</v>
      </c>
      <c r="C9498" s="3" t="s">
        <v>51</v>
      </c>
      <c r="D9498" s="2" t="s">
        <v>526</v>
      </c>
      <c r="E9498" s="3">
        <v>22</v>
      </c>
      <c r="F9498" s="17">
        <v>0</v>
      </c>
      <c r="G9498" s="17">
        <v>1</v>
      </c>
      <c r="H9498" s="17">
        <v>0</v>
      </c>
      <c r="I9498" s="7" t="s">
        <v>98</v>
      </c>
      <c r="J9498" s="7">
        <v>3</v>
      </c>
      <c r="K9498" s="4">
        <v>1214</v>
      </c>
      <c r="L9498" s="5">
        <v>1214.0589</v>
      </c>
      <c r="M9498">
        <v>163250</v>
      </c>
      <c r="N9498" s="33">
        <v>1</v>
      </c>
      <c r="O9498" s="50" t="e">
        <f>INDEX([1]Dados!$M$2:$N$26779,MATCH($P9498,[1]Dados!$N$2:$N$26779,),2)</f>
        <v>#N/A</v>
      </c>
      <c r="P9498">
        <v>182690</v>
      </c>
      <c r="Q9498" s="1">
        <v>37460</v>
      </c>
      <c r="R9498" s="1">
        <v>37496</v>
      </c>
      <c r="S9498" t="s">
        <v>1606</v>
      </c>
    </row>
    <row r="9499" spans="1:19" x14ac:dyDescent="0.2">
      <c r="A9499" s="7">
        <v>260840</v>
      </c>
      <c r="B9499" s="3">
        <v>24678</v>
      </c>
      <c r="C9499" s="3" t="s">
        <v>51</v>
      </c>
      <c r="D9499" s="2" t="s">
        <v>526</v>
      </c>
      <c r="E9499" s="3">
        <v>22</v>
      </c>
      <c r="F9499" s="17">
        <v>0</v>
      </c>
      <c r="G9499" s="17">
        <v>1</v>
      </c>
      <c r="H9499" s="17">
        <v>0</v>
      </c>
      <c r="I9499" s="7" t="s">
        <v>99</v>
      </c>
      <c r="J9499" s="7">
        <v>23</v>
      </c>
      <c r="K9499" s="4">
        <v>1214</v>
      </c>
      <c r="L9499" s="5">
        <v>1214.0589</v>
      </c>
      <c r="M9499">
        <v>163250</v>
      </c>
      <c r="N9499" s="33">
        <v>1</v>
      </c>
      <c r="O9499" s="50" t="e">
        <f>INDEX([1]Dados!$M$2:$N$26779,MATCH($P9499,[1]Dados!$N$2:$N$26779,),2)</f>
        <v>#N/A</v>
      </c>
      <c r="P9499">
        <v>182690</v>
      </c>
      <c r="Q9499" s="1">
        <v>37460</v>
      </c>
      <c r="R9499" s="1">
        <v>37496</v>
      </c>
      <c r="S9499" t="s">
        <v>1606</v>
      </c>
    </row>
    <row r="9500" spans="1:19" x14ac:dyDescent="0.2">
      <c r="A9500" s="7">
        <v>260840</v>
      </c>
      <c r="B9500" s="3">
        <v>24678</v>
      </c>
      <c r="C9500" s="3" t="s">
        <v>51</v>
      </c>
      <c r="D9500" s="2" t="s">
        <v>526</v>
      </c>
      <c r="E9500" s="3">
        <v>22</v>
      </c>
      <c r="F9500" s="17">
        <v>0</v>
      </c>
      <c r="G9500" s="17">
        <v>1</v>
      </c>
      <c r="H9500" s="17">
        <v>0</v>
      </c>
      <c r="I9500" s="7" t="s">
        <v>100</v>
      </c>
      <c r="J9500" s="7">
        <v>20</v>
      </c>
      <c r="K9500" s="4">
        <v>1214</v>
      </c>
      <c r="L9500" s="5">
        <v>1214.0589</v>
      </c>
      <c r="M9500">
        <v>163250</v>
      </c>
      <c r="N9500" s="33">
        <v>1</v>
      </c>
      <c r="O9500" s="50" t="e">
        <f>INDEX([1]Dados!$M$2:$N$26779,MATCH($P9500,[1]Dados!$N$2:$N$26779,),2)</f>
        <v>#N/A</v>
      </c>
      <c r="P9500">
        <v>182690</v>
      </c>
      <c r="Q9500" s="1">
        <v>37460</v>
      </c>
      <c r="R9500" s="1">
        <v>37496</v>
      </c>
      <c r="S9500" t="s">
        <v>1606</v>
      </c>
    </row>
    <row r="9501" spans="1:19" x14ac:dyDescent="0.2">
      <c r="A9501" s="7">
        <v>260840</v>
      </c>
      <c r="B9501" s="3">
        <v>24678</v>
      </c>
      <c r="C9501" s="3" t="s">
        <v>51</v>
      </c>
      <c r="D9501" s="2" t="s">
        <v>526</v>
      </c>
      <c r="E9501" s="3">
        <v>22</v>
      </c>
      <c r="F9501" s="17">
        <v>0</v>
      </c>
      <c r="G9501" s="17">
        <v>1</v>
      </c>
      <c r="H9501" s="17">
        <v>0</v>
      </c>
      <c r="I9501" s="7" t="s">
        <v>115</v>
      </c>
      <c r="J9501" s="7">
        <v>27</v>
      </c>
      <c r="K9501" s="4">
        <v>1214</v>
      </c>
      <c r="L9501" s="5">
        <v>1214.0589</v>
      </c>
      <c r="M9501">
        <v>163250</v>
      </c>
      <c r="N9501" s="33">
        <v>1</v>
      </c>
      <c r="O9501" s="50" t="e">
        <f>INDEX([1]Dados!$M$2:$N$26779,MATCH($P9501,[1]Dados!$N$2:$N$26779,),2)</f>
        <v>#N/A</v>
      </c>
      <c r="P9501">
        <v>182690</v>
      </c>
      <c r="Q9501" s="1">
        <v>37460</v>
      </c>
      <c r="R9501" s="1">
        <v>37496</v>
      </c>
      <c r="S9501" t="s">
        <v>1606</v>
      </c>
    </row>
    <row r="9502" spans="1:19" x14ac:dyDescent="0.2">
      <c r="A9502" s="7">
        <v>260840</v>
      </c>
      <c r="B9502" s="3">
        <v>24678</v>
      </c>
      <c r="C9502" s="3" t="s">
        <v>51</v>
      </c>
      <c r="D9502" s="2" t="s">
        <v>526</v>
      </c>
      <c r="E9502" s="3">
        <v>22</v>
      </c>
      <c r="F9502" s="17">
        <v>0</v>
      </c>
      <c r="G9502" s="17">
        <v>1</v>
      </c>
      <c r="H9502" s="17">
        <v>0</v>
      </c>
      <c r="I9502" s="7" t="s">
        <v>101</v>
      </c>
      <c r="J9502" s="7">
        <v>10</v>
      </c>
      <c r="K9502" s="4">
        <v>1214</v>
      </c>
      <c r="L9502" s="5">
        <v>1214.8580999999999</v>
      </c>
      <c r="M9502">
        <v>63637.51</v>
      </c>
      <c r="N9502" s="33">
        <v>1</v>
      </c>
      <c r="O9502" s="50" t="e">
        <f>INDEX([1]Dados!$M$2:$N$26779,MATCH($P9502,[1]Dados!$N$2:$N$26779,),2)</f>
        <v>#N/A</v>
      </c>
      <c r="P9502">
        <v>181981</v>
      </c>
      <c r="Q9502" s="1">
        <v>37460</v>
      </c>
      <c r="R9502" s="1">
        <v>37496</v>
      </c>
      <c r="S9502" t="s">
        <v>960</v>
      </c>
    </row>
    <row r="9503" spans="1:19" x14ac:dyDescent="0.2">
      <c r="A9503" s="7">
        <v>260840</v>
      </c>
      <c r="B9503" s="3">
        <v>24678</v>
      </c>
      <c r="C9503" s="3" t="s">
        <v>51</v>
      </c>
      <c r="D9503" s="2" t="s">
        <v>526</v>
      </c>
      <c r="E9503" s="3">
        <v>22</v>
      </c>
      <c r="F9503" s="17">
        <v>0</v>
      </c>
      <c r="G9503" s="17">
        <v>1</v>
      </c>
      <c r="H9503" s="17">
        <v>0</v>
      </c>
      <c r="I9503" s="7" t="s">
        <v>102</v>
      </c>
      <c r="J9503" s="7">
        <v>25</v>
      </c>
      <c r="K9503" s="4">
        <v>1214</v>
      </c>
      <c r="L9503" s="5">
        <v>1214.8580999999999</v>
      </c>
      <c r="M9503">
        <v>63637.51</v>
      </c>
      <c r="N9503" s="33">
        <v>1</v>
      </c>
      <c r="O9503" s="50" t="e">
        <f>INDEX([1]Dados!$M$2:$N$26779,MATCH($P9503,[1]Dados!$N$2:$N$26779,),2)</f>
        <v>#N/A</v>
      </c>
      <c r="P9503">
        <v>181981</v>
      </c>
      <c r="Q9503" s="1">
        <v>37460</v>
      </c>
      <c r="R9503" s="1">
        <v>37496</v>
      </c>
      <c r="S9503" t="s">
        <v>960</v>
      </c>
    </row>
    <row r="9504" spans="1:19" x14ac:dyDescent="0.2">
      <c r="A9504" s="7">
        <v>260840</v>
      </c>
      <c r="B9504" s="3">
        <v>24678</v>
      </c>
      <c r="C9504" s="3" t="s">
        <v>51</v>
      </c>
      <c r="D9504" s="2" t="s">
        <v>526</v>
      </c>
      <c r="E9504" s="3">
        <v>22</v>
      </c>
      <c r="F9504" s="17">
        <v>0</v>
      </c>
      <c r="G9504" s="17">
        <v>1</v>
      </c>
      <c r="H9504" s="17">
        <v>0</v>
      </c>
      <c r="I9504" s="7" t="s">
        <v>103</v>
      </c>
      <c r="J9504" s="7">
        <v>7</v>
      </c>
      <c r="K9504" s="4">
        <v>1214</v>
      </c>
      <c r="L9504" s="5">
        <v>1214.8580999999999</v>
      </c>
      <c r="M9504">
        <v>63637.51</v>
      </c>
      <c r="N9504" s="33">
        <v>1</v>
      </c>
      <c r="O9504" s="50" t="e">
        <f>INDEX([1]Dados!$M$2:$N$26779,MATCH($P9504,[1]Dados!$N$2:$N$26779,),2)</f>
        <v>#N/A</v>
      </c>
      <c r="P9504">
        <v>181981</v>
      </c>
      <c r="Q9504" s="1">
        <v>37460</v>
      </c>
      <c r="R9504" s="1">
        <v>37496</v>
      </c>
      <c r="S9504" t="s">
        <v>960</v>
      </c>
    </row>
    <row r="9505" spans="1:19" x14ac:dyDescent="0.2">
      <c r="A9505" s="7">
        <v>260840</v>
      </c>
      <c r="B9505" s="3">
        <v>24678</v>
      </c>
      <c r="C9505" s="3" t="s">
        <v>51</v>
      </c>
      <c r="D9505" s="2" t="s">
        <v>526</v>
      </c>
      <c r="E9505" s="3">
        <v>22</v>
      </c>
      <c r="F9505" s="17">
        <v>0</v>
      </c>
      <c r="G9505" s="17">
        <v>1</v>
      </c>
      <c r="H9505" s="17">
        <v>0</v>
      </c>
      <c r="I9505" s="7" t="s">
        <v>104</v>
      </c>
      <c r="J9505" s="7">
        <v>20</v>
      </c>
      <c r="K9505" s="4">
        <v>1214</v>
      </c>
      <c r="L9505" s="5">
        <v>1214.8580999999999</v>
      </c>
      <c r="M9505">
        <v>77775</v>
      </c>
      <c r="N9505" s="33">
        <v>1</v>
      </c>
      <c r="O9505" s="50" t="e">
        <f>INDEX([1]Dados!$M$2:$N$26779,MATCH($P9505,[1]Dados!$N$2:$N$26779,),2)</f>
        <v>#N/A</v>
      </c>
      <c r="P9505">
        <v>181982</v>
      </c>
      <c r="Q9505" s="1">
        <v>37460</v>
      </c>
      <c r="R9505" s="1">
        <v>37496</v>
      </c>
      <c r="S9505" t="s">
        <v>961</v>
      </c>
    </row>
    <row r="9506" spans="1:19" x14ac:dyDescent="0.2">
      <c r="A9506" s="7">
        <v>260840</v>
      </c>
      <c r="B9506" s="3">
        <v>24678</v>
      </c>
      <c r="C9506" s="3" t="s">
        <v>51</v>
      </c>
      <c r="D9506" s="2" t="s">
        <v>526</v>
      </c>
      <c r="E9506" s="3">
        <v>22</v>
      </c>
      <c r="F9506" s="17">
        <v>0</v>
      </c>
      <c r="G9506" s="17">
        <v>1</v>
      </c>
      <c r="H9506" s="17">
        <v>0</v>
      </c>
      <c r="I9506" s="7" t="s">
        <v>105</v>
      </c>
      <c r="J9506" s="7">
        <v>18</v>
      </c>
      <c r="K9506" s="4">
        <v>1214</v>
      </c>
      <c r="L9506" s="5">
        <v>1214.8580999999999</v>
      </c>
      <c r="M9506">
        <v>77775</v>
      </c>
      <c r="N9506" s="33">
        <v>1</v>
      </c>
      <c r="O9506" s="50" t="e">
        <f>INDEX([1]Dados!$M$2:$N$26779,MATCH($P9506,[1]Dados!$N$2:$N$26779,),2)</f>
        <v>#N/A</v>
      </c>
      <c r="P9506">
        <v>181982</v>
      </c>
      <c r="Q9506" s="1">
        <v>37460</v>
      </c>
      <c r="R9506" s="1">
        <v>37496</v>
      </c>
      <c r="S9506" t="s">
        <v>961</v>
      </c>
    </row>
    <row r="9507" spans="1:19" x14ac:dyDescent="0.2">
      <c r="A9507" s="7">
        <v>260840</v>
      </c>
      <c r="B9507" s="3">
        <v>24678</v>
      </c>
      <c r="C9507" s="3" t="s">
        <v>51</v>
      </c>
      <c r="D9507" s="2" t="s">
        <v>526</v>
      </c>
      <c r="E9507" s="3">
        <v>22</v>
      </c>
      <c r="F9507" s="17">
        <v>0</v>
      </c>
      <c r="G9507" s="17">
        <v>1</v>
      </c>
      <c r="H9507" s="17">
        <v>0</v>
      </c>
      <c r="I9507" s="7" t="s">
        <v>106</v>
      </c>
      <c r="J9507" s="7">
        <v>9</v>
      </c>
      <c r="K9507" s="4">
        <v>1214</v>
      </c>
      <c r="L9507" s="5">
        <v>1214.8580999999999</v>
      </c>
      <c r="M9507">
        <v>77775</v>
      </c>
      <c r="N9507" s="33">
        <v>1</v>
      </c>
      <c r="O9507" s="50" t="e">
        <f>INDEX([1]Dados!$M$2:$N$26779,MATCH($P9507,[1]Dados!$N$2:$N$26779,),2)</f>
        <v>#N/A</v>
      </c>
      <c r="P9507">
        <v>181982</v>
      </c>
      <c r="Q9507" s="1">
        <v>37460</v>
      </c>
      <c r="R9507" s="1">
        <v>37496</v>
      </c>
      <c r="S9507" t="s">
        <v>961</v>
      </c>
    </row>
    <row r="9508" spans="1:19" x14ac:dyDescent="0.2">
      <c r="A9508" s="7">
        <v>260840</v>
      </c>
      <c r="B9508" s="3">
        <v>24678</v>
      </c>
      <c r="C9508" s="3" t="s">
        <v>51</v>
      </c>
      <c r="D9508" s="2" t="s">
        <v>526</v>
      </c>
      <c r="E9508" s="3">
        <v>22</v>
      </c>
      <c r="F9508" s="17">
        <v>0</v>
      </c>
      <c r="G9508" s="17">
        <v>1</v>
      </c>
      <c r="H9508" s="17">
        <v>0</v>
      </c>
      <c r="I9508" s="7" t="s">
        <v>107</v>
      </c>
      <c r="J9508" s="7">
        <v>20</v>
      </c>
      <c r="K9508" s="4">
        <v>1214</v>
      </c>
      <c r="L9508" s="5">
        <v>1214.8580999999999</v>
      </c>
      <c r="M9508">
        <v>42410</v>
      </c>
      <c r="N9508" s="33">
        <v>1</v>
      </c>
      <c r="O9508" s="50" t="e">
        <f>INDEX([1]Dados!$M$2:$N$26779,MATCH($P9508,[1]Dados!$N$2:$N$26779,),2)</f>
        <v>#N/A</v>
      </c>
      <c r="P9508">
        <v>181983</v>
      </c>
      <c r="Q9508" s="1">
        <v>37460</v>
      </c>
      <c r="R9508" s="1">
        <v>37496</v>
      </c>
      <c r="S9508" t="s">
        <v>961</v>
      </c>
    </row>
    <row r="9509" spans="1:19" x14ac:dyDescent="0.2">
      <c r="A9509" s="7">
        <v>260840</v>
      </c>
      <c r="B9509" s="3">
        <v>24678</v>
      </c>
      <c r="C9509" s="3" t="s">
        <v>51</v>
      </c>
      <c r="D9509" s="2" t="s">
        <v>526</v>
      </c>
      <c r="E9509" s="3">
        <v>22</v>
      </c>
      <c r="F9509" s="17">
        <v>0</v>
      </c>
      <c r="G9509" s="17">
        <v>1</v>
      </c>
      <c r="H9509" s="17">
        <v>0</v>
      </c>
      <c r="I9509" s="7" t="s">
        <v>108</v>
      </c>
      <c r="J9509" s="7">
        <v>17</v>
      </c>
      <c r="K9509" s="4">
        <v>1214</v>
      </c>
      <c r="L9509" s="5">
        <v>1214.8580999999999</v>
      </c>
      <c r="M9509">
        <v>42410</v>
      </c>
      <c r="N9509" s="33">
        <v>1</v>
      </c>
      <c r="O9509" s="50" t="e">
        <f>INDEX([1]Dados!$M$2:$N$26779,MATCH($P9509,[1]Dados!$N$2:$N$26779,),2)</f>
        <v>#N/A</v>
      </c>
      <c r="P9509">
        <v>181983</v>
      </c>
      <c r="Q9509" s="1">
        <v>37460</v>
      </c>
      <c r="R9509" s="1">
        <v>37496</v>
      </c>
      <c r="S9509" t="s">
        <v>961</v>
      </c>
    </row>
    <row r="9510" spans="1:19" x14ac:dyDescent="0.2">
      <c r="A9510" s="7">
        <v>260840</v>
      </c>
      <c r="B9510" s="3">
        <v>24678</v>
      </c>
      <c r="C9510" s="3" t="s">
        <v>51</v>
      </c>
      <c r="D9510" s="2" t="s">
        <v>526</v>
      </c>
      <c r="E9510" s="3">
        <v>22</v>
      </c>
      <c r="F9510" s="17">
        <v>0</v>
      </c>
      <c r="G9510" s="17">
        <v>1</v>
      </c>
      <c r="H9510" s="17">
        <v>0</v>
      </c>
      <c r="I9510" s="7" t="s">
        <v>109</v>
      </c>
      <c r="J9510" s="7">
        <v>9</v>
      </c>
      <c r="K9510" s="4">
        <v>1214</v>
      </c>
      <c r="L9510" s="5">
        <v>1214.8580999999999</v>
      </c>
      <c r="M9510">
        <v>42410</v>
      </c>
      <c r="N9510" s="33">
        <v>1</v>
      </c>
      <c r="O9510" s="50" t="e">
        <f>INDEX([1]Dados!$M$2:$N$26779,MATCH($P9510,[1]Dados!$N$2:$N$26779,),2)</f>
        <v>#N/A</v>
      </c>
      <c r="P9510">
        <v>181983</v>
      </c>
      <c r="Q9510" s="1">
        <v>37460</v>
      </c>
      <c r="R9510" s="1">
        <v>37496</v>
      </c>
      <c r="S9510" t="s">
        <v>961</v>
      </c>
    </row>
    <row r="9511" spans="1:19" x14ac:dyDescent="0.2">
      <c r="A9511" s="7">
        <v>260840</v>
      </c>
      <c r="B9511" s="3">
        <v>24678</v>
      </c>
      <c r="C9511" s="3" t="s">
        <v>51</v>
      </c>
      <c r="D9511" s="2" t="s">
        <v>526</v>
      </c>
      <c r="E9511" s="3">
        <v>22</v>
      </c>
      <c r="F9511" s="17">
        <v>0</v>
      </c>
      <c r="G9511" s="17">
        <v>1</v>
      </c>
      <c r="H9511" s="17">
        <v>0</v>
      </c>
      <c r="I9511" s="7" t="s">
        <v>110</v>
      </c>
      <c r="J9511" s="7">
        <v>33</v>
      </c>
      <c r="K9511" s="4">
        <v>1214</v>
      </c>
      <c r="L9511" s="5">
        <v>1214.8580999999999</v>
      </c>
      <c r="M9511">
        <v>42410</v>
      </c>
      <c r="N9511" s="33">
        <v>1</v>
      </c>
      <c r="O9511" s="50" t="e">
        <f>INDEX([1]Dados!$M$2:$N$26779,MATCH($P9511,[1]Dados!$N$2:$N$26779,),2)</f>
        <v>#N/A</v>
      </c>
      <c r="P9511">
        <v>181983</v>
      </c>
      <c r="Q9511" s="1">
        <v>37460</v>
      </c>
      <c r="R9511" s="1">
        <v>37496</v>
      </c>
      <c r="S9511" t="s">
        <v>961</v>
      </c>
    </row>
    <row r="9512" spans="1:19" x14ac:dyDescent="0.2">
      <c r="A9512" s="7">
        <v>260840</v>
      </c>
      <c r="B9512" s="3">
        <v>24678</v>
      </c>
      <c r="C9512" s="3" t="s">
        <v>51</v>
      </c>
      <c r="D9512" s="2" t="s">
        <v>526</v>
      </c>
      <c r="E9512" s="3">
        <v>22</v>
      </c>
      <c r="F9512" s="17">
        <v>0</v>
      </c>
      <c r="G9512" s="17">
        <v>1</v>
      </c>
      <c r="H9512" s="17">
        <v>0</v>
      </c>
      <c r="I9512" s="7">
        <v>2.1</v>
      </c>
      <c r="J9512" s="7">
        <v>22</v>
      </c>
      <c r="K9512" s="4">
        <v>1293</v>
      </c>
      <c r="L9512" s="5">
        <v>1293.0592999999999</v>
      </c>
      <c r="M9512">
        <v>39748.89</v>
      </c>
      <c r="N9512" s="33">
        <v>1</v>
      </c>
      <c r="O9512" s="50" t="e">
        <f>INDEX([1]Dados!$M$2:$N$26779,MATCH($P9512,[1]Dados!$N$2:$N$26779,),2)</f>
        <v>#N/A</v>
      </c>
      <c r="P9512">
        <v>181764</v>
      </c>
      <c r="Q9512" s="1">
        <v>37460</v>
      </c>
      <c r="R9512" s="1">
        <v>37496</v>
      </c>
      <c r="S9512" t="s">
        <v>918</v>
      </c>
    </row>
    <row r="9513" spans="1:19" x14ac:dyDescent="0.2">
      <c r="A9513" s="7">
        <v>260840</v>
      </c>
      <c r="B9513" s="3">
        <v>24678</v>
      </c>
      <c r="C9513" s="3" t="s">
        <v>51</v>
      </c>
      <c r="D9513" s="2" t="s">
        <v>526</v>
      </c>
      <c r="E9513" s="3">
        <v>22</v>
      </c>
      <c r="F9513" s="17">
        <v>0</v>
      </c>
      <c r="G9513" s="17">
        <v>1</v>
      </c>
      <c r="H9513" s="17">
        <v>0</v>
      </c>
      <c r="I9513" s="7">
        <v>2.2000000000000002</v>
      </c>
      <c r="J9513" s="7">
        <v>21</v>
      </c>
      <c r="K9513" s="4">
        <v>1293</v>
      </c>
      <c r="L9513" s="5">
        <v>1293.0592999999999</v>
      </c>
      <c r="M9513">
        <v>39748.89</v>
      </c>
      <c r="N9513" s="33">
        <v>1</v>
      </c>
      <c r="O9513" s="50" t="e">
        <f>INDEX([1]Dados!$M$2:$N$26779,MATCH($P9513,[1]Dados!$N$2:$N$26779,),2)</f>
        <v>#N/A</v>
      </c>
      <c r="P9513">
        <v>181764</v>
      </c>
      <c r="Q9513" s="1">
        <v>37460</v>
      </c>
      <c r="R9513" s="1">
        <v>37496</v>
      </c>
      <c r="S9513" t="s">
        <v>918</v>
      </c>
    </row>
    <row r="9514" spans="1:19" x14ac:dyDescent="0.2">
      <c r="A9514" s="7">
        <v>260840</v>
      </c>
      <c r="B9514" s="3">
        <v>24678</v>
      </c>
      <c r="C9514" s="3" t="s">
        <v>51</v>
      </c>
      <c r="D9514" s="2" t="s">
        <v>526</v>
      </c>
      <c r="E9514" s="3">
        <v>22</v>
      </c>
      <c r="F9514" s="17">
        <v>0</v>
      </c>
      <c r="G9514" s="17">
        <v>1</v>
      </c>
      <c r="H9514" s="17">
        <v>0</v>
      </c>
      <c r="I9514" s="7">
        <v>2.2999999999999998</v>
      </c>
      <c r="J9514" s="7">
        <v>9</v>
      </c>
      <c r="K9514" s="4">
        <v>1293</v>
      </c>
      <c r="L9514" s="5">
        <v>1293.0592999999999</v>
      </c>
      <c r="M9514">
        <v>39748.89</v>
      </c>
      <c r="N9514" s="33">
        <v>1</v>
      </c>
      <c r="O9514" s="50" t="e">
        <f>INDEX([1]Dados!$M$2:$N$26779,MATCH($P9514,[1]Dados!$N$2:$N$26779,),2)</f>
        <v>#N/A</v>
      </c>
      <c r="P9514">
        <v>181764</v>
      </c>
      <c r="Q9514" s="1">
        <v>37460</v>
      </c>
      <c r="R9514" s="1">
        <v>37496</v>
      </c>
      <c r="S9514" t="s">
        <v>918</v>
      </c>
    </row>
    <row r="9515" spans="1:19" x14ac:dyDescent="0.2">
      <c r="A9515" s="7">
        <v>220030</v>
      </c>
      <c r="B9515" s="3">
        <v>10057</v>
      </c>
      <c r="C9515" s="3" t="s">
        <v>30</v>
      </c>
      <c r="D9515" s="2" t="s">
        <v>236</v>
      </c>
      <c r="E9515" s="3">
        <v>22</v>
      </c>
      <c r="F9515" s="17">
        <v>0</v>
      </c>
      <c r="G9515" s="17">
        <v>1</v>
      </c>
      <c r="H9515" s="17">
        <v>0</v>
      </c>
      <c r="I9515" s="7">
        <v>1.1000000000000001</v>
      </c>
      <c r="J9515" s="7">
        <v>19</v>
      </c>
      <c r="K9515" s="4">
        <v>122</v>
      </c>
      <c r="L9515" s="5">
        <v>122.3861</v>
      </c>
      <c r="M9515">
        <v>463158</v>
      </c>
      <c r="N9515" s="3">
        <v>1</v>
      </c>
      <c r="O9515" s="50" t="e">
        <f>INDEX([1]Dados!$M$2:$N$26779,MATCH($P9515,[1]Dados!$N$2:$N$26779,),2)</f>
        <v>#N/A</v>
      </c>
      <c r="P9515">
        <v>183019</v>
      </c>
      <c r="Q9515" s="1">
        <v>37466</v>
      </c>
      <c r="R9515" s="1">
        <v>37533</v>
      </c>
      <c r="S9515" t="s">
        <v>1429</v>
      </c>
    </row>
    <row r="9516" spans="1:19" x14ac:dyDescent="0.2">
      <c r="A9516" s="7">
        <v>220030</v>
      </c>
      <c r="B9516" s="3">
        <v>10057</v>
      </c>
      <c r="C9516" s="3" t="s">
        <v>30</v>
      </c>
      <c r="D9516" s="2" t="s">
        <v>236</v>
      </c>
      <c r="E9516" s="3">
        <v>22</v>
      </c>
      <c r="F9516" s="17">
        <v>0</v>
      </c>
      <c r="G9516" s="17">
        <v>1</v>
      </c>
      <c r="H9516" s="17">
        <v>0</v>
      </c>
      <c r="I9516" s="27">
        <v>1.2</v>
      </c>
      <c r="J9516" s="27">
        <v>4</v>
      </c>
      <c r="K9516" s="4">
        <v>122</v>
      </c>
      <c r="L9516" s="5">
        <v>122.76519999999999</v>
      </c>
      <c r="M9516">
        <v>282828.21000000002</v>
      </c>
      <c r="N9516" s="3">
        <v>1</v>
      </c>
      <c r="O9516" s="50" t="e">
        <f>INDEX([1]Dados!$M$2:$N$26779,MATCH($P9516,[1]Dados!$N$2:$N$26779,),2)</f>
        <v>#N/A</v>
      </c>
      <c r="P9516">
        <v>183020</v>
      </c>
      <c r="Q9516" s="1">
        <v>37466</v>
      </c>
      <c r="R9516" s="1">
        <v>37533</v>
      </c>
      <c r="S9516" t="s">
        <v>1068</v>
      </c>
    </row>
    <row r="9517" spans="1:19" x14ac:dyDescent="0.2">
      <c r="A9517" s="7">
        <v>220030</v>
      </c>
      <c r="B9517" s="3">
        <v>10057</v>
      </c>
      <c r="C9517" s="3" t="s">
        <v>30</v>
      </c>
      <c r="D9517" s="2" t="s">
        <v>236</v>
      </c>
      <c r="E9517" s="3">
        <v>22</v>
      </c>
      <c r="F9517" s="17">
        <v>0</v>
      </c>
      <c r="G9517" s="17">
        <v>1</v>
      </c>
      <c r="H9517" s="17">
        <v>0</v>
      </c>
      <c r="I9517" s="27">
        <v>1.3</v>
      </c>
      <c r="J9517" s="27">
        <v>7</v>
      </c>
      <c r="K9517" s="4">
        <v>122</v>
      </c>
      <c r="L9517" s="5">
        <v>122.7654</v>
      </c>
      <c r="M9517">
        <v>324212</v>
      </c>
      <c r="N9517" s="3">
        <v>1</v>
      </c>
      <c r="O9517" s="50" t="e">
        <f>INDEX([1]Dados!$M$2:$N$26779,MATCH($P9517,[1]Dados!$N$2:$N$26779,),2)</f>
        <v>#N/A</v>
      </c>
      <c r="P9517">
        <v>183018</v>
      </c>
      <c r="Q9517" s="1">
        <v>37466</v>
      </c>
      <c r="R9517" s="1">
        <v>37533</v>
      </c>
      <c r="S9517" t="s">
        <v>1586</v>
      </c>
    </row>
    <row r="9518" spans="1:19" x14ac:dyDescent="0.2">
      <c r="A9518" s="7">
        <v>220030</v>
      </c>
      <c r="B9518" s="3">
        <v>10057</v>
      </c>
      <c r="C9518" s="3" t="s">
        <v>30</v>
      </c>
      <c r="D9518" s="2" t="s">
        <v>236</v>
      </c>
      <c r="E9518" s="3">
        <v>22</v>
      </c>
      <c r="F9518" s="17">
        <v>0</v>
      </c>
      <c r="G9518" s="17">
        <v>1</v>
      </c>
      <c r="H9518" s="17">
        <v>0</v>
      </c>
      <c r="I9518" s="27">
        <v>1.4</v>
      </c>
      <c r="J9518" s="27">
        <v>15</v>
      </c>
      <c r="K9518" s="4">
        <v>122</v>
      </c>
      <c r="L9518" s="5">
        <v>122.7654</v>
      </c>
      <c r="M9518">
        <v>324212</v>
      </c>
      <c r="N9518" s="3">
        <v>1</v>
      </c>
      <c r="O9518" s="50" t="e">
        <f>INDEX([1]Dados!$M$2:$N$26779,MATCH($P9518,[1]Dados!$N$2:$N$26779,),2)</f>
        <v>#N/A</v>
      </c>
      <c r="P9518">
        <v>183018</v>
      </c>
      <c r="Q9518" s="1">
        <v>37466</v>
      </c>
      <c r="R9518" s="1">
        <v>37533</v>
      </c>
      <c r="S9518" t="s">
        <v>1586</v>
      </c>
    </row>
    <row r="9519" spans="1:19" x14ac:dyDescent="0.2">
      <c r="A9519" s="19">
        <v>220030</v>
      </c>
      <c r="B9519" s="20">
        <v>10057</v>
      </c>
      <c r="C9519" s="20" t="s">
        <v>30</v>
      </c>
      <c r="D9519" s="21" t="s">
        <v>236</v>
      </c>
      <c r="E9519" s="20">
        <v>22</v>
      </c>
      <c r="F9519" s="22">
        <v>0</v>
      </c>
      <c r="G9519" s="22">
        <v>1</v>
      </c>
      <c r="H9519" s="22">
        <v>0</v>
      </c>
      <c r="I9519" s="30">
        <v>1.5</v>
      </c>
      <c r="J9519" s="30">
        <v>19</v>
      </c>
      <c r="K9519" s="24">
        <v>122</v>
      </c>
      <c r="L9519" s="25">
        <v>122.7654</v>
      </c>
      <c r="M9519" s="23">
        <v>324212</v>
      </c>
      <c r="N9519" s="20">
        <v>1</v>
      </c>
      <c r="O9519" s="50" t="e">
        <f>INDEX([1]Dados!$M$2:$N$26779,MATCH($P9519,[1]Dados!$N$2:$N$26779,),2)</f>
        <v>#N/A</v>
      </c>
      <c r="P9519" s="23">
        <v>183018</v>
      </c>
      <c r="Q9519" s="26">
        <v>37466</v>
      </c>
      <c r="R9519" s="26">
        <v>37533</v>
      </c>
      <c r="S9519" t="s">
        <v>1586</v>
      </c>
    </row>
    <row r="9520" spans="1:19" x14ac:dyDescent="0.2">
      <c r="A9520" s="7">
        <v>220030</v>
      </c>
      <c r="B9520" s="3">
        <v>10057</v>
      </c>
      <c r="C9520" s="3" t="s">
        <v>30</v>
      </c>
      <c r="D9520" s="2" t="s">
        <v>236</v>
      </c>
      <c r="E9520" s="3">
        <v>22</v>
      </c>
      <c r="F9520" s="17">
        <v>0</v>
      </c>
      <c r="G9520" s="17">
        <v>1</v>
      </c>
      <c r="H9520" s="17">
        <v>0</v>
      </c>
      <c r="I9520" s="7" t="s">
        <v>3</v>
      </c>
      <c r="J9520" s="7">
        <v>0</v>
      </c>
      <c r="K9520" s="8">
        <v>1203</v>
      </c>
      <c r="L9520" s="5">
        <v>1203.0829000000001</v>
      </c>
      <c r="M9520">
        <v>56509.63</v>
      </c>
      <c r="N9520" s="3">
        <v>1</v>
      </c>
      <c r="O9520" s="50" t="e">
        <f>INDEX([1]Dados!$M$2:$N$26779,MATCH($P9520,[1]Dados!$N$2:$N$26779,),2)</f>
        <v>#N/A</v>
      </c>
      <c r="P9520">
        <v>181718</v>
      </c>
      <c r="Q9520" s="1">
        <v>37466</v>
      </c>
      <c r="R9520" s="1">
        <v>37533</v>
      </c>
      <c r="S9520" t="s">
        <v>2134</v>
      </c>
    </row>
    <row r="9521" spans="1:19" x14ac:dyDescent="0.2">
      <c r="A9521" s="7">
        <v>220030</v>
      </c>
      <c r="B9521" s="3">
        <v>10057</v>
      </c>
      <c r="C9521" s="3" t="s">
        <v>30</v>
      </c>
      <c r="D9521" s="2" t="s">
        <v>236</v>
      </c>
      <c r="E9521" s="3">
        <v>22</v>
      </c>
      <c r="F9521" s="17">
        <v>0</v>
      </c>
      <c r="G9521" s="17">
        <v>1</v>
      </c>
      <c r="H9521" s="17">
        <v>0</v>
      </c>
      <c r="I9521" s="7">
        <v>2.1</v>
      </c>
      <c r="J9521" s="7">
        <v>25</v>
      </c>
      <c r="K9521" s="4">
        <v>1214</v>
      </c>
      <c r="L9521" s="5">
        <v>1214.0587</v>
      </c>
      <c r="M9521" t="s">
        <v>2134</v>
      </c>
      <c r="N9521" s="3">
        <v>1</v>
      </c>
      <c r="O9521" s="50" t="e">
        <f>INDEX([1]Dados!$M$2:$N$26779,MATCH($P9521,[1]Dados!$N$2:$N$26779,),2)</f>
        <v>#N/A</v>
      </c>
      <c r="P9521">
        <v>181659</v>
      </c>
      <c r="Q9521" s="1">
        <v>37466</v>
      </c>
      <c r="R9521" s="1">
        <v>37533</v>
      </c>
      <c r="S9521" t="s">
        <v>1784</v>
      </c>
    </row>
    <row r="9522" spans="1:19" x14ac:dyDescent="0.2">
      <c r="A9522" s="7">
        <v>220030</v>
      </c>
      <c r="B9522" s="3">
        <v>10057</v>
      </c>
      <c r="C9522" s="3" t="s">
        <v>30</v>
      </c>
      <c r="D9522" s="2" t="s">
        <v>236</v>
      </c>
      <c r="E9522" s="3">
        <v>22</v>
      </c>
      <c r="F9522" s="17">
        <v>0</v>
      </c>
      <c r="G9522" s="17">
        <v>1</v>
      </c>
      <c r="H9522" s="17">
        <v>0</v>
      </c>
      <c r="I9522" s="7">
        <v>2.2000000000000002</v>
      </c>
      <c r="J9522" s="7">
        <v>15</v>
      </c>
      <c r="K9522" s="4">
        <v>1214</v>
      </c>
      <c r="L9522" s="5">
        <v>1214.0587</v>
      </c>
      <c r="M9522" t="s">
        <v>2134</v>
      </c>
      <c r="N9522" s="3">
        <v>1</v>
      </c>
      <c r="O9522" s="50" t="e">
        <f>INDEX([1]Dados!$M$2:$N$26779,MATCH($P9522,[1]Dados!$N$2:$N$26779,),2)</f>
        <v>#N/A</v>
      </c>
      <c r="P9522">
        <v>181659</v>
      </c>
      <c r="Q9522" s="1">
        <v>37466</v>
      </c>
      <c r="R9522" s="1">
        <v>37533</v>
      </c>
      <c r="S9522" t="s">
        <v>1784</v>
      </c>
    </row>
    <row r="9523" spans="1:19" x14ac:dyDescent="0.2">
      <c r="A9523" s="7">
        <v>220030</v>
      </c>
      <c r="B9523" s="3">
        <v>10057</v>
      </c>
      <c r="C9523" s="3" t="s">
        <v>30</v>
      </c>
      <c r="D9523" s="2" t="s">
        <v>236</v>
      </c>
      <c r="E9523" s="3">
        <v>22</v>
      </c>
      <c r="F9523" s="17">
        <v>0</v>
      </c>
      <c r="G9523" s="17">
        <v>1</v>
      </c>
      <c r="H9523" s="17">
        <v>0</v>
      </c>
      <c r="I9523" s="7">
        <v>2.2999999999999998</v>
      </c>
      <c r="J9523" s="7">
        <v>24</v>
      </c>
      <c r="K9523" s="4">
        <v>1214</v>
      </c>
      <c r="L9523" s="5">
        <v>1214.0589</v>
      </c>
      <c r="M9523">
        <v>769500</v>
      </c>
      <c r="N9523" s="3">
        <v>1</v>
      </c>
      <c r="O9523" s="50" t="e">
        <f>INDEX([1]Dados!$M$2:$N$26779,MATCH($P9523,[1]Dados!$N$2:$N$26779,),2)</f>
        <v>#N/A</v>
      </c>
      <c r="P9523">
        <v>182691</v>
      </c>
      <c r="Q9523" s="1">
        <v>37466</v>
      </c>
      <c r="R9523" s="1">
        <v>37533</v>
      </c>
      <c r="S9523" t="s">
        <v>1785</v>
      </c>
    </row>
    <row r="9524" spans="1:19" x14ac:dyDescent="0.2">
      <c r="A9524" s="7">
        <v>220030</v>
      </c>
      <c r="B9524" s="3">
        <v>10057</v>
      </c>
      <c r="C9524" s="3" t="s">
        <v>30</v>
      </c>
      <c r="D9524" s="2" t="s">
        <v>236</v>
      </c>
      <c r="E9524" s="3">
        <v>22</v>
      </c>
      <c r="F9524" s="17">
        <v>0</v>
      </c>
      <c r="G9524" s="17">
        <v>1</v>
      </c>
      <c r="H9524" s="17">
        <v>0</v>
      </c>
      <c r="I9524" s="7">
        <v>2.4</v>
      </c>
      <c r="J9524" s="7">
        <v>25</v>
      </c>
      <c r="K9524" s="4">
        <v>1214</v>
      </c>
      <c r="L9524" s="5">
        <v>1214.0589</v>
      </c>
      <c r="M9524">
        <v>769500</v>
      </c>
      <c r="N9524" s="3">
        <v>1</v>
      </c>
      <c r="O9524" s="50" t="e">
        <f>INDEX([1]Dados!$M$2:$N$26779,MATCH($P9524,[1]Dados!$N$2:$N$26779,),2)</f>
        <v>#N/A</v>
      </c>
      <c r="P9524">
        <v>182691</v>
      </c>
      <c r="Q9524" s="1">
        <v>37466</v>
      </c>
      <c r="R9524" s="1">
        <v>37533</v>
      </c>
      <c r="S9524" t="s">
        <v>1785</v>
      </c>
    </row>
    <row r="9525" spans="1:19" x14ac:dyDescent="0.2">
      <c r="A9525" s="7">
        <v>220030</v>
      </c>
      <c r="B9525" s="3">
        <v>10057</v>
      </c>
      <c r="C9525" s="3" t="s">
        <v>30</v>
      </c>
      <c r="D9525" s="2" t="s">
        <v>236</v>
      </c>
      <c r="E9525" s="3">
        <v>22</v>
      </c>
      <c r="F9525" s="17">
        <v>0</v>
      </c>
      <c r="G9525" s="17">
        <v>1</v>
      </c>
      <c r="H9525" s="17">
        <v>0</v>
      </c>
      <c r="I9525" s="7">
        <v>2.5</v>
      </c>
      <c r="J9525" s="7">
        <v>20</v>
      </c>
      <c r="K9525" s="4">
        <v>1214</v>
      </c>
      <c r="L9525" s="5">
        <v>1214.0589</v>
      </c>
      <c r="M9525">
        <v>769500</v>
      </c>
      <c r="N9525" s="3">
        <v>1</v>
      </c>
      <c r="O9525" s="50" t="e">
        <f>INDEX([1]Dados!$M$2:$N$26779,MATCH($P9525,[1]Dados!$N$2:$N$26779,),2)</f>
        <v>#N/A</v>
      </c>
      <c r="P9525">
        <v>182691</v>
      </c>
      <c r="Q9525" s="1">
        <v>37466</v>
      </c>
      <c r="R9525" s="1">
        <v>37533</v>
      </c>
      <c r="S9525" t="s">
        <v>1785</v>
      </c>
    </row>
    <row r="9526" spans="1:19" x14ac:dyDescent="0.2">
      <c r="A9526" s="7">
        <v>220030</v>
      </c>
      <c r="B9526" s="3">
        <v>10057</v>
      </c>
      <c r="C9526" s="3" t="s">
        <v>30</v>
      </c>
      <c r="D9526" s="2" t="s">
        <v>236</v>
      </c>
      <c r="E9526" s="3">
        <v>22</v>
      </c>
      <c r="F9526" s="17">
        <v>0</v>
      </c>
      <c r="G9526" s="17">
        <v>1</v>
      </c>
      <c r="H9526" s="17">
        <v>0</v>
      </c>
      <c r="I9526" s="7">
        <v>2.6</v>
      </c>
      <c r="J9526" s="7">
        <v>25</v>
      </c>
      <c r="K9526" s="4">
        <v>1214</v>
      </c>
      <c r="L9526" s="5">
        <v>1214.0589</v>
      </c>
      <c r="M9526">
        <v>769500</v>
      </c>
      <c r="N9526" s="3">
        <v>1</v>
      </c>
      <c r="O9526" s="50" t="e">
        <f>INDEX([1]Dados!$M$2:$N$26779,MATCH($P9526,[1]Dados!$N$2:$N$26779,),2)</f>
        <v>#N/A</v>
      </c>
      <c r="P9526">
        <v>182691</v>
      </c>
      <c r="Q9526" s="1">
        <v>37466</v>
      </c>
      <c r="R9526" s="1">
        <v>37533</v>
      </c>
      <c r="S9526" t="s">
        <v>1785</v>
      </c>
    </row>
    <row r="9527" spans="1:19" x14ac:dyDescent="0.2">
      <c r="A9527" s="7">
        <v>220030</v>
      </c>
      <c r="B9527" s="3">
        <v>10057</v>
      </c>
      <c r="C9527" s="3" t="s">
        <v>30</v>
      </c>
      <c r="D9527" s="2" t="s">
        <v>236</v>
      </c>
      <c r="E9527" s="3">
        <v>22</v>
      </c>
      <c r="F9527" s="17">
        <v>0</v>
      </c>
      <c r="G9527" s="17">
        <v>1</v>
      </c>
      <c r="H9527" s="17">
        <v>0</v>
      </c>
      <c r="I9527" s="7">
        <v>2.7</v>
      </c>
      <c r="J9527" s="7">
        <v>15</v>
      </c>
      <c r="K9527" s="4">
        <v>1214</v>
      </c>
      <c r="L9527" s="5">
        <v>1214.0589</v>
      </c>
      <c r="M9527">
        <v>769500</v>
      </c>
      <c r="N9527" s="3">
        <v>1</v>
      </c>
      <c r="O9527" s="50" t="e">
        <f>INDEX([1]Dados!$M$2:$N$26779,MATCH($P9527,[1]Dados!$N$2:$N$26779,),2)</f>
        <v>#N/A</v>
      </c>
      <c r="P9527">
        <v>182691</v>
      </c>
      <c r="Q9527" s="1">
        <v>37466</v>
      </c>
      <c r="R9527" s="1">
        <v>37533</v>
      </c>
      <c r="S9527" t="s">
        <v>1785</v>
      </c>
    </row>
    <row r="9528" spans="1:19" x14ac:dyDescent="0.2">
      <c r="A9528" s="7">
        <v>220030</v>
      </c>
      <c r="B9528" s="3">
        <v>10057</v>
      </c>
      <c r="C9528" s="3" t="s">
        <v>30</v>
      </c>
      <c r="D9528" s="2" t="s">
        <v>236</v>
      </c>
      <c r="E9528" s="3">
        <v>22</v>
      </c>
      <c r="F9528" s="17">
        <v>0</v>
      </c>
      <c r="G9528" s="17">
        <v>1</v>
      </c>
      <c r="H9528" s="17">
        <v>0</v>
      </c>
      <c r="I9528" s="7">
        <v>2.8</v>
      </c>
      <c r="J9528" s="7">
        <v>15</v>
      </c>
      <c r="K9528" s="4">
        <v>1214</v>
      </c>
      <c r="L9528" s="5">
        <v>1214.0589</v>
      </c>
      <c r="M9528">
        <v>769500</v>
      </c>
      <c r="N9528" s="3">
        <v>1</v>
      </c>
      <c r="O9528" s="50" t="e">
        <f>INDEX([1]Dados!$M$2:$N$26779,MATCH($P9528,[1]Dados!$N$2:$N$26779,),2)</f>
        <v>#N/A</v>
      </c>
      <c r="P9528">
        <v>182691</v>
      </c>
      <c r="Q9528" s="1">
        <v>37466</v>
      </c>
      <c r="R9528" s="1">
        <v>37533</v>
      </c>
      <c r="S9528" t="s">
        <v>1785</v>
      </c>
    </row>
    <row r="9529" spans="1:19" x14ac:dyDescent="0.2">
      <c r="A9529" s="7">
        <v>220030</v>
      </c>
      <c r="B9529" s="3">
        <v>10057</v>
      </c>
      <c r="C9529" s="3" t="s">
        <v>30</v>
      </c>
      <c r="D9529" s="2" t="s">
        <v>236</v>
      </c>
      <c r="E9529" s="3">
        <v>22</v>
      </c>
      <c r="F9529" s="17">
        <v>0</v>
      </c>
      <c r="G9529" s="17">
        <v>1</v>
      </c>
      <c r="H9529" s="17">
        <v>0</v>
      </c>
      <c r="I9529" s="7" t="s">
        <v>3</v>
      </c>
      <c r="J9529" s="7">
        <v>0</v>
      </c>
      <c r="K9529" s="8">
        <v>1293</v>
      </c>
      <c r="L9529" s="5">
        <v>1293.0592999999999</v>
      </c>
      <c r="M9529">
        <v>18240.98</v>
      </c>
      <c r="N9529" s="3">
        <v>1</v>
      </c>
      <c r="O9529" s="50" t="e">
        <f>INDEX([1]Dados!$M$2:$N$26779,MATCH($P9529,[1]Dados!$N$2:$N$26779,),2)</f>
        <v>#N/A</v>
      </c>
      <c r="P9529">
        <v>181765</v>
      </c>
      <c r="Q9529" s="1">
        <v>37466</v>
      </c>
      <c r="R9529" s="1">
        <v>37533</v>
      </c>
      <c r="S9529" t="s">
        <v>2134</v>
      </c>
    </row>
    <row r="9530" spans="1:19" x14ac:dyDescent="0.2">
      <c r="A9530" s="7">
        <v>221093</v>
      </c>
      <c r="B9530" s="3">
        <v>12513</v>
      </c>
      <c r="C9530" s="3" t="s">
        <v>30</v>
      </c>
      <c r="D9530" s="2" t="s">
        <v>809</v>
      </c>
      <c r="E9530" s="3">
        <v>22</v>
      </c>
      <c r="F9530" s="17">
        <v>0</v>
      </c>
      <c r="G9530" s="17">
        <v>1</v>
      </c>
      <c r="H9530" s="17">
        <v>0</v>
      </c>
      <c r="I9530" s="7">
        <v>1.1000000000000001</v>
      </c>
      <c r="J9530" s="7">
        <v>33</v>
      </c>
      <c r="K9530" s="4">
        <v>122</v>
      </c>
      <c r="L9530" s="5">
        <v>122.3861</v>
      </c>
      <c r="M9530">
        <v>252895.5</v>
      </c>
      <c r="N9530" s="33">
        <v>1</v>
      </c>
      <c r="O9530" s="50" t="e">
        <f>INDEX([1]Dados!$M$2:$N$26779,MATCH($P9530,[1]Dados!$N$2:$N$26779,),2)</f>
        <v>#N/A</v>
      </c>
      <c r="P9530">
        <v>183022</v>
      </c>
      <c r="Q9530" s="1">
        <v>37466</v>
      </c>
      <c r="R9530" s="1">
        <v>37526</v>
      </c>
      <c r="S9530" t="s">
        <v>1429</v>
      </c>
    </row>
    <row r="9531" spans="1:19" x14ac:dyDescent="0.2">
      <c r="A9531" s="7">
        <v>221093</v>
      </c>
      <c r="B9531" s="3">
        <v>12513</v>
      </c>
      <c r="C9531" s="3" t="s">
        <v>30</v>
      </c>
      <c r="D9531" s="2" t="s">
        <v>809</v>
      </c>
      <c r="E9531" s="3">
        <v>22</v>
      </c>
      <c r="F9531" s="17">
        <v>0</v>
      </c>
      <c r="G9531" s="17">
        <v>1</v>
      </c>
      <c r="H9531" s="17">
        <v>0</v>
      </c>
      <c r="I9531" s="7">
        <v>1.2</v>
      </c>
      <c r="J9531" s="7">
        <v>7</v>
      </c>
      <c r="K9531" s="4">
        <v>122</v>
      </c>
      <c r="L9531" s="5">
        <v>122.3861</v>
      </c>
      <c r="M9531">
        <v>252895.5</v>
      </c>
      <c r="N9531" s="33">
        <v>1</v>
      </c>
      <c r="O9531" s="50" t="e">
        <f>INDEX([1]Dados!$M$2:$N$26779,MATCH($P9531,[1]Dados!$N$2:$N$26779,),2)</f>
        <v>#N/A</v>
      </c>
      <c r="P9531">
        <v>183022</v>
      </c>
      <c r="Q9531" s="1">
        <v>37466</v>
      </c>
      <c r="R9531" s="1">
        <v>37526</v>
      </c>
      <c r="S9531" t="s">
        <v>1429</v>
      </c>
    </row>
    <row r="9532" spans="1:19" x14ac:dyDescent="0.2">
      <c r="A9532" s="7">
        <v>221093</v>
      </c>
      <c r="B9532" s="3">
        <v>12513</v>
      </c>
      <c r="C9532" s="3" t="s">
        <v>30</v>
      </c>
      <c r="D9532" s="2" t="s">
        <v>809</v>
      </c>
      <c r="E9532" s="3">
        <v>22</v>
      </c>
      <c r="F9532" s="17">
        <v>0</v>
      </c>
      <c r="G9532" s="17">
        <v>1</v>
      </c>
      <c r="H9532" s="17">
        <v>0</v>
      </c>
      <c r="I9532" s="7">
        <v>1.3</v>
      </c>
      <c r="J9532" s="7">
        <v>33</v>
      </c>
      <c r="K9532" s="4">
        <v>122</v>
      </c>
      <c r="L9532" s="5">
        <v>122.3861</v>
      </c>
      <c r="M9532">
        <v>199954</v>
      </c>
      <c r="N9532" s="33">
        <v>1</v>
      </c>
      <c r="O9532" s="50" t="e">
        <f>INDEX([1]Dados!$M$2:$N$26779,MATCH($P9532,[1]Dados!$N$2:$N$26779,),2)</f>
        <v>#N/A</v>
      </c>
      <c r="P9532">
        <v>183023</v>
      </c>
      <c r="Q9532" s="1">
        <v>37466</v>
      </c>
      <c r="R9532" s="1">
        <v>37526</v>
      </c>
      <c r="S9532" t="s">
        <v>1068</v>
      </c>
    </row>
    <row r="9533" spans="1:19" x14ac:dyDescent="0.2">
      <c r="A9533" s="7">
        <v>221093</v>
      </c>
      <c r="B9533" s="3">
        <v>12513</v>
      </c>
      <c r="C9533" s="3" t="s">
        <v>30</v>
      </c>
      <c r="D9533" s="2" t="s">
        <v>809</v>
      </c>
      <c r="E9533" s="3">
        <v>22</v>
      </c>
      <c r="F9533" s="17">
        <v>0</v>
      </c>
      <c r="G9533" s="17">
        <v>1</v>
      </c>
      <c r="H9533" s="17">
        <v>0</v>
      </c>
      <c r="I9533" s="7">
        <v>1.4</v>
      </c>
      <c r="J9533" s="7">
        <v>25</v>
      </c>
      <c r="K9533" s="4">
        <v>122</v>
      </c>
      <c r="L9533" s="5">
        <v>122.76519999999999</v>
      </c>
      <c r="M9533">
        <v>199954</v>
      </c>
      <c r="N9533" s="33">
        <v>1</v>
      </c>
      <c r="O9533" s="50" t="e">
        <f>INDEX([1]Dados!$M$2:$N$26779,MATCH($P9533,[1]Dados!$N$2:$N$26779,),2)</f>
        <v>#N/A</v>
      </c>
      <c r="P9533">
        <v>183023</v>
      </c>
      <c r="Q9533" s="1">
        <v>37466</v>
      </c>
      <c r="R9533" s="1">
        <v>37526</v>
      </c>
      <c r="S9533" t="s">
        <v>1068</v>
      </c>
    </row>
    <row r="9534" spans="1:19" x14ac:dyDescent="0.2">
      <c r="A9534" s="7">
        <v>221093</v>
      </c>
      <c r="B9534" s="3">
        <v>12513</v>
      </c>
      <c r="C9534" s="3" t="s">
        <v>30</v>
      </c>
      <c r="D9534" s="2" t="s">
        <v>809</v>
      </c>
      <c r="E9534" s="3">
        <v>22</v>
      </c>
      <c r="F9534" s="17">
        <v>0</v>
      </c>
      <c r="G9534" s="17">
        <v>1</v>
      </c>
      <c r="H9534" s="17">
        <v>0</v>
      </c>
      <c r="I9534" s="7">
        <v>1.5</v>
      </c>
      <c r="J9534" s="7">
        <v>7</v>
      </c>
      <c r="K9534" s="4">
        <v>122</v>
      </c>
      <c r="L9534" s="5">
        <v>122.76519999999999</v>
      </c>
      <c r="M9534">
        <v>199954</v>
      </c>
      <c r="N9534" s="33">
        <v>1</v>
      </c>
      <c r="O9534" s="50" t="e">
        <f>INDEX([1]Dados!$M$2:$N$26779,MATCH($P9534,[1]Dados!$N$2:$N$26779,),2)</f>
        <v>#N/A</v>
      </c>
      <c r="P9534">
        <v>183023</v>
      </c>
      <c r="Q9534" s="1">
        <v>37466</v>
      </c>
      <c r="R9534" s="1">
        <v>37526</v>
      </c>
      <c r="S9534" t="s">
        <v>1068</v>
      </c>
    </row>
    <row r="9535" spans="1:19" x14ac:dyDescent="0.2">
      <c r="A9535" s="7">
        <v>221093</v>
      </c>
      <c r="B9535" s="3">
        <v>12513</v>
      </c>
      <c r="C9535" s="3" t="s">
        <v>30</v>
      </c>
      <c r="D9535" s="2" t="s">
        <v>809</v>
      </c>
      <c r="E9535" s="3">
        <v>22</v>
      </c>
      <c r="F9535" s="17">
        <v>0</v>
      </c>
      <c r="G9535" s="17">
        <v>1</v>
      </c>
      <c r="H9535" s="17">
        <v>0</v>
      </c>
      <c r="I9535" s="7">
        <v>1.6</v>
      </c>
      <c r="J9535" s="7">
        <v>14</v>
      </c>
      <c r="K9535" s="4">
        <v>122</v>
      </c>
      <c r="L9535" s="5">
        <v>122.76519999999999</v>
      </c>
      <c r="M9535">
        <v>199954</v>
      </c>
      <c r="N9535" s="33">
        <v>1</v>
      </c>
      <c r="O9535" s="50" t="e">
        <f>INDEX([1]Dados!$M$2:$N$26779,MATCH($P9535,[1]Dados!$N$2:$N$26779,),2)</f>
        <v>#N/A</v>
      </c>
      <c r="P9535">
        <v>183023</v>
      </c>
      <c r="Q9535" s="1">
        <v>37466</v>
      </c>
      <c r="R9535" s="1">
        <v>37526</v>
      </c>
      <c r="S9535" t="s">
        <v>1068</v>
      </c>
    </row>
    <row r="9536" spans="1:19" x14ac:dyDescent="0.2">
      <c r="A9536" s="7">
        <v>221093</v>
      </c>
      <c r="B9536" s="3">
        <v>12513</v>
      </c>
      <c r="C9536" s="3" t="s">
        <v>30</v>
      </c>
      <c r="D9536" s="2" t="s">
        <v>809</v>
      </c>
      <c r="E9536" s="3">
        <v>22</v>
      </c>
      <c r="F9536" s="17">
        <v>0</v>
      </c>
      <c r="G9536" s="17">
        <v>1</v>
      </c>
      <c r="H9536" s="17">
        <v>0</v>
      </c>
      <c r="I9536" s="7" t="s">
        <v>3</v>
      </c>
      <c r="J9536" s="7">
        <v>0</v>
      </c>
      <c r="K9536" s="4">
        <v>1203</v>
      </c>
      <c r="L9536" s="5">
        <v>1203.0829000000001</v>
      </c>
      <c r="M9536">
        <v>26945.18</v>
      </c>
      <c r="N9536" s="33">
        <v>1</v>
      </c>
      <c r="O9536" s="50" t="e">
        <f>INDEX([1]Dados!$M$2:$N$26779,MATCH($P9536,[1]Dados!$N$2:$N$26779,),2)</f>
        <v>#N/A</v>
      </c>
      <c r="P9536">
        <v>181719</v>
      </c>
      <c r="Q9536" s="1">
        <v>37466</v>
      </c>
      <c r="R9536" s="1">
        <v>37526</v>
      </c>
      <c r="S9536" t="s">
        <v>2134</v>
      </c>
    </row>
    <row r="9537" spans="1:19" x14ac:dyDescent="0.2">
      <c r="A9537" s="7">
        <v>221093</v>
      </c>
      <c r="B9537" s="3">
        <v>12513</v>
      </c>
      <c r="C9537" s="3" t="s">
        <v>30</v>
      </c>
      <c r="D9537" s="2" t="s">
        <v>809</v>
      </c>
      <c r="E9537" s="3">
        <v>22</v>
      </c>
      <c r="F9537" s="17">
        <v>0</v>
      </c>
      <c r="G9537" s="17">
        <v>1</v>
      </c>
      <c r="H9537" s="17">
        <v>0</v>
      </c>
      <c r="I9537" s="7" t="s">
        <v>3</v>
      </c>
      <c r="J9537" s="7">
        <v>0</v>
      </c>
      <c r="K9537" s="4">
        <v>1214</v>
      </c>
      <c r="L9537" s="5">
        <v>1214.0587</v>
      </c>
      <c r="M9537">
        <v>97737.25</v>
      </c>
      <c r="N9537" s="33">
        <v>1</v>
      </c>
      <c r="O9537" s="50" t="e">
        <f>INDEX([1]Dados!$M$2:$N$26779,MATCH($P9537,[1]Dados!$N$2:$N$26779,),2)</f>
        <v>#N/A</v>
      </c>
      <c r="P9537">
        <v>181660</v>
      </c>
      <c r="Q9537" s="1">
        <v>37466</v>
      </c>
      <c r="R9537" s="1">
        <v>37526</v>
      </c>
      <c r="S9537" t="s">
        <v>2134</v>
      </c>
    </row>
    <row r="9538" spans="1:19" x14ac:dyDescent="0.2">
      <c r="A9538" s="7">
        <v>221093</v>
      </c>
      <c r="B9538" s="3">
        <v>12513</v>
      </c>
      <c r="C9538" s="3" t="s">
        <v>30</v>
      </c>
      <c r="D9538" s="2" t="s">
        <v>809</v>
      </c>
      <c r="E9538" s="3">
        <v>22</v>
      </c>
      <c r="F9538" s="17">
        <v>0</v>
      </c>
      <c r="G9538" s="17">
        <v>1</v>
      </c>
      <c r="H9538" s="17">
        <v>0</v>
      </c>
      <c r="I9538" s="7">
        <v>2.1</v>
      </c>
      <c r="J9538" s="7">
        <v>24</v>
      </c>
      <c r="K9538" s="4">
        <v>1214</v>
      </c>
      <c r="L9538" s="5">
        <v>1214.0589</v>
      </c>
      <c r="M9538">
        <v>266860</v>
      </c>
      <c r="N9538" s="33">
        <v>1</v>
      </c>
      <c r="O9538" s="50" t="e">
        <f>INDEX([1]Dados!$M$2:$N$26779,MATCH($P9538,[1]Dados!$N$2:$N$26779,),2)</f>
        <v>#N/A</v>
      </c>
      <c r="P9538">
        <v>182692</v>
      </c>
      <c r="Q9538" s="1">
        <v>37466</v>
      </c>
      <c r="R9538" s="1">
        <v>37526</v>
      </c>
      <c r="S9538" t="s">
        <v>915</v>
      </c>
    </row>
    <row r="9539" spans="1:19" x14ac:dyDescent="0.2">
      <c r="A9539" s="7">
        <v>221093</v>
      </c>
      <c r="B9539" s="3">
        <v>12513</v>
      </c>
      <c r="C9539" s="3" t="s">
        <v>30</v>
      </c>
      <c r="D9539" s="2" t="s">
        <v>809</v>
      </c>
      <c r="E9539" s="3">
        <v>22</v>
      </c>
      <c r="F9539" s="17">
        <v>0</v>
      </c>
      <c r="G9539" s="17">
        <v>1</v>
      </c>
      <c r="H9539" s="17">
        <v>0</v>
      </c>
      <c r="I9539" s="7">
        <v>2.11</v>
      </c>
      <c r="J9539" s="7">
        <v>29</v>
      </c>
      <c r="K9539" s="4">
        <v>1214</v>
      </c>
      <c r="L9539" s="5">
        <v>1214.0589</v>
      </c>
      <c r="M9539">
        <v>266860</v>
      </c>
      <c r="N9539" s="33">
        <v>1</v>
      </c>
      <c r="O9539" s="50" t="e">
        <f>INDEX([1]Dados!$M$2:$N$26779,MATCH($P9539,[1]Dados!$N$2:$N$26779,),2)</f>
        <v>#N/A</v>
      </c>
      <c r="P9539">
        <v>182692</v>
      </c>
      <c r="Q9539" s="1">
        <v>37466</v>
      </c>
      <c r="R9539" s="1">
        <v>37526</v>
      </c>
      <c r="S9539" t="s">
        <v>915</v>
      </c>
    </row>
    <row r="9540" spans="1:19" x14ac:dyDescent="0.2">
      <c r="A9540" s="7">
        <v>221093</v>
      </c>
      <c r="B9540" s="3">
        <v>12513</v>
      </c>
      <c r="C9540" s="3" t="s">
        <v>30</v>
      </c>
      <c r="D9540" s="2" t="s">
        <v>809</v>
      </c>
      <c r="E9540" s="3">
        <v>22</v>
      </c>
      <c r="F9540" s="17">
        <v>0</v>
      </c>
      <c r="G9540" s="17">
        <v>1</v>
      </c>
      <c r="H9540" s="17">
        <v>0</v>
      </c>
      <c r="I9540" s="7">
        <v>2.2000000000000002</v>
      </c>
      <c r="J9540" s="7">
        <v>14</v>
      </c>
      <c r="K9540" s="4">
        <v>1214</v>
      </c>
      <c r="L9540" s="5">
        <v>1214.0589</v>
      </c>
      <c r="M9540">
        <v>266860</v>
      </c>
      <c r="N9540" s="33">
        <v>1</v>
      </c>
      <c r="O9540" s="50" t="e">
        <f>INDEX([1]Dados!$M$2:$N$26779,MATCH($P9540,[1]Dados!$N$2:$N$26779,),2)</f>
        <v>#N/A</v>
      </c>
      <c r="P9540">
        <v>182692</v>
      </c>
      <c r="Q9540" s="1">
        <v>37466</v>
      </c>
      <c r="R9540" s="1">
        <v>37526</v>
      </c>
      <c r="S9540" t="s">
        <v>915</v>
      </c>
    </row>
    <row r="9541" spans="1:19" x14ac:dyDescent="0.2">
      <c r="A9541" s="7">
        <v>221093</v>
      </c>
      <c r="B9541" s="3">
        <v>12513</v>
      </c>
      <c r="C9541" s="3" t="s">
        <v>30</v>
      </c>
      <c r="D9541" s="2" t="s">
        <v>809</v>
      </c>
      <c r="E9541" s="3">
        <v>22</v>
      </c>
      <c r="F9541" s="17">
        <v>0</v>
      </c>
      <c r="G9541" s="17">
        <v>1</v>
      </c>
      <c r="H9541" s="17">
        <v>0</v>
      </c>
      <c r="I9541" s="7">
        <v>2.2999999999999998</v>
      </c>
      <c r="J9541" s="7">
        <v>28</v>
      </c>
      <c r="K9541" s="4">
        <v>1214</v>
      </c>
      <c r="L9541" s="5">
        <v>1214.0589</v>
      </c>
      <c r="M9541">
        <v>266860</v>
      </c>
      <c r="N9541" s="33">
        <v>1</v>
      </c>
      <c r="O9541" s="50" t="e">
        <f>INDEX([1]Dados!$M$2:$N$26779,MATCH($P9541,[1]Dados!$N$2:$N$26779,),2)</f>
        <v>#N/A</v>
      </c>
      <c r="P9541">
        <v>182692</v>
      </c>
      <c r="Q9541" s="1">
        <v>37466</v>
      </c>
      <c r="R9541" s="1">
        <v>37526</v>
      </c>
      <c r="S9541" t="s">
        <v>915</v>
      </c>
    </row>
    <row r="9542" spans="1:19" x14ac:dyDescent="0.2">
      <c r="A9542" s="7">
        <v>221093</v>
      </c>
      <c r="B9542" s="3">
        <v>12513</v>
      </c>
      <c r="C9542" s="3" t="s">
        <v>30</v>
      </c>
      <c r="D9542" s="2" t="s">
        <v>809</v>
      </c>
      <c r="E9542" s="3">
        <v>22</v>
      </c>
      <c r="F9542" s="17">
        <v>0</v>
      </c>
      <c r="G9542" s="17">
        <v>1</v>
      </c>
      <c r="H9542" s="17">
        <v>0</v>
      </c>
      <c r="I9542" s="7">
        <v>2.4</v>
      </c>
      <c r="J9542" s="7">
        <v>24</v>
      </c>
      <c r="K9542" s="4">
        <v>1214</v>
      </c>
      <c r="L9542" s="5">
        <v>1214.0589</v>
      </c>
      <c r="M9542">
        <v>266860</v>
      </c>
      <c r="N9542" s="33">
        <v>1</v>
      </c>
      <c r="O9542" s="50" t="e">
        <f>INDEX([1]Dados!$M$2:$N$26779,MATCH($P9542,[1]Dados!$N$2:$N$26779,),2)</f>
        <v>#N/A</v>
      </c>
      <c r="P9542">
        <v>182692</v>
      </c>
      <c r="Q9542" s="1">
        <v>37466</v>
      </c>
      <c r="R9542" s="1">
        <v>37526</v>
      </c>
      <c r="S9542" t="s">
        <v>915</v>
      </c>
    </row>
    <row r="9543" spans="1:19" x14ac:dyDescent="0.2">
      <c r="A9543" s="7">
        <v>221093</v>
      </c>
      <c r="B9543" s="3">
        <v>12513</v>
      </c>
      <c r="C9543" s="3" t="s">
        <v>30</v>
      </c>
      <c r="D9543" s="2" t="s">
        <v>809</v>
      </c>
      <c r="E9543" s="3">
        <v>22</v>
      </c>
      <c r="F9543" s="17">
        <v>0</v>
      </c>
      <c r="G9543" s="17">
        <v>1</v>
      </c>
      <c r="H9543" s="17">
        <v>0</v>
      </c>
      <c r="I9543" s="7">
        <v>2.5</v>
      </c>
      <c r="J9543" s="7">
        <v>20</v>
      </c>
      <c r="K9543" s="4">
        <v>1214</v>
      </c>
      <c r="L9543" s="5">
        <v>1214.0589</v>
      </c>
      <c r="M9543">
        <v>266860</v>
      </c>
      <c r="N9543" s="33">
        <v>1</v>
      </c>
      <c r="O9543" s="50" t="e">
        <f>INDEX([1]Dados!$M$2:$N$26779,MATCH($P9543,[1]Dados!$N$2:$N$26779,),2)</f>
        <v>#N/A</v>
      </c>
      <c r="P9543">
        <v>182692</v>
      </c>
      <c r="Q9543" s="1">
        <v>37466</v>
      </c>
      <c r="R9543" s="1">
        <v>37526</v>
      </c>
      <c r="S9543" t="s">
        <v>915</v>
      </c>
    </row>
    <row r="9544" spans="1:19" x14ac:dyDescent="0.2">
      <c r="A9544" s="7">
        <v>221093</v>
      </c>
      <c r="B9544" s="3">
        <v>12513</v>
      </c>
      <c r="C9544" s="3" t="s">
        <v>30</v>
      </c>
      <c r="D9544" s="2" t="s">
        <v>809</v>
      </c>
      <c r="E9544" s="3">
        <v>22</v>
      </c>
      <c r="F9544" s="17">
        <v>0</v>
      </c>
      <c r="G9544" s="17">
        <v>1</v>
      </c>
      <c r="H9544" s="17">
        <v>0</v>
      </c>
      <c r="I9544" s="7">
        <v>2.6</v>
      </c>
      <c r="J9544" s="7">
        <v>14</v>
      </c>
      <c r="K9544" s="4">
        <v>1214</v>
      </c>
      <c r="L9544" s="5">
        <v>1214.0589</v>
      </c>
      <c r="M9544">
        <v>266860</v>
      </c>
      <c r="N9544" s="33">
        <v>1</v>
      </c>
      <c r="O9544" s="50" t="e">
        <f>INDEX([1]Dados!$M$2:$N$26779,MATCH($P9544,[1]Dados!$N$2:$N$26779,),2)</f>
        <v>#N/A</v>
      </c>
      <c r="P9544">
        <v>182692</v>
      </c>
      <c r="Q9544" s="1">
        <v>37466</v>
      </c>
      <c r="R9544" s="1">
        <v>37526</v>
      </c>
      <c r="S9544" t="s">
        <v>915</v>
      </c>
    </row>
    <row r="9545" spans="1:19" x14ac:dyDescent="0.2">
      <c r="A9545" s="7">
        <v>221093</v>
      </c>
      <c r="B9545" s="3">
        <v>12513</v>
      </c>
      <c r="C9545" s="3" t="s">
        <v>30</v>
      </c>
      <c r="D9545" s="2" t="s">
        <v>809</v>
      </c>
      <c r="E9545" s="3">
        <v>22</v>
      </c>
      <c r="F9545" s="17">
        <v>0</v>
      </c>
      <c r="G9545" s="17">
        <v>1</v>
      </c>
      <c r="H9545" s="17">
        <v>0</v>
      </c>
      <c r="I9545" s="7">
        <v>2.7</v>
      </c>
      <c r="J9545" s="7">
        <v>7</v>
      </c>
      <c r="K9545" s="4">
        <v>1214</v>
      </c>
      <c r="L9545" s="5">
        <v>1214.0589</v>
      </c>
      <c r="M9545">
        <v>266860</v>
      </c>
      <c r="N9545" s="33">
        <v>1</v>
      </c>
      <c r="O9545" s="50" t="e">
        <f>INDEX([1]Dados!$M$2:$N$26779,MATCH($P9545,[1]Dados!$N$2:$N$26779,),2)</f>
        <v>#N/A</v>
      </c>
      <c r="P9545">
        <v>182692</v>
      </c>
      <c r="Q9545" s="1">
        <v>37466</v>
      </c>
      <c r="R9545" s="1">
        <v>37526</v>
      </c>
      <c r="S9545" t="s">
        <v>915</v>
      </c>
    </row>
    <row r="9546" spans="1:19" x14ac:dyDescent="0.2">
      <c r="A9546" s="7">
        <v>221093</v>
      </c>
      <c r="B9546" s="3">
        <v>12513</v>
      </c>
      <c r="C9546" s="3" t="s">
        <v>30</v>
      </c>
      <c r="D9546" s="2" t="s">
        <v>809</v>
      </c>
      <c r="E9546" s="3">
        <v>22</v>
      </c>
      <c r="F9546" s="17">
        <v>0</v>
      </c>
      <c r="G9546" s="17">
        <v>1</v>
      </c>
      <c r="H9546" s="17">
        <v>0</v>
      </c>
      <c r="I9546" s="7">
        <v>2.8</v>
      </c>
      <c r="J9546" s="7">
        <v>15</v>
      </c>
      <c r="K9546" s="4">
        <v>1214</v>
      </c>
      <c r="L9546" s="5">
        <v>1214.0589</v>
      </c>
      <c r="M9546">
        <v>266860</v>
      </c>
      <c r="N9546" s="33">
        <v>1</v>
      </c>
      <c r="O9546" s="50" t="e">
        <f>INDEX([1]Dados!$M$2:$N$26779,MATCH($P9546,[1]Dados!$N$2:$N$26779,),2)</f>
        <v>#N/A</v>
      </c>
      <c r="P9546">
        <v>182692</v>
      </c>
      <c r="Q9546" s="1">
        <v>37466</v>
      </c>
      <c r="R9546" s="1">
        <v>37526</v>
      </c>
      <c r="S9546" t="s">
        <v>915</v>
      </c>
    </row>
    <row r="9547" spans="1:19" x14ac:dyDescent="0.2">
      <c r="A9547" s="7">
        <v>221093</v>
      </c>
      <c r="B9547" s="3">
        <v>12513</v>
      </c>
      <c r="C9547" s="3" t="s">
        <v>30</v>
      </c>
      <c r="D9547" s="2" t="s">
        <v>809</v>
      </c>
      <c r="E9547" s="3">
        <v>22</v>
      </c>
      <c r="F9547" s="17">
        <v>0</v>
      </c>
      <c r="G9547" s="17">
        <v>1</v>
      </c>
      <c r="H9547" s="17">
        <v>0</v>
      </c>
      <c r="I9547" s="7">
        <v>2.9</v>
      </c>
      <c r="J9547" s="7">
        <v>10</v>
      </c>
      <c r="K9547" s="4">
        <v>1214</v>
      </c>
      <c r="L9547" s="5">
        <v>1214.0589</v>
      </c>
      <c r="M9547">
        <v>266860</v>
      </c>
      <c r="N9547" s="33">
        <v>1</v>
      </c>
      <c r="O9547" s="50" t="e">
        <f>INDEX([1]Dados!$M$2:$N$26779,MATCH($P9547,[1]Dados!$N$2:$N$26779,),2)</f>
        <v>#N/A</v>
      </c>
      <c r="P9547">
        <v>182692</v>
      </c>
      <c r="Q9547" s="1">
        <v>37466</v>
      </c>
      <c r="R9547" s="1">
        <v>37526</v>
      </c>
      <c r="S9547" t="s">
        <v>915</v>
      </c>
    </row>
    <row r="9548" spans="1:19" s="23" customFormat="1" x14ac:dyDescent="0.2">
      <c r="A9548" s="19">
        <v>221093</v>
      </c>
      <c r="B9548" s="20">
        <v>12513</v>
      </c>
      <c r="C9548" s="20" t="s">
        <v>30</v>
      </c>
      <c r="D9548" s="21" t="s">
        <v>809</v>
      </c>
      <c r="E9548" s="20">
        <v>22</v>
      </c>
      <c r="F9548" s="22">
        <v>0</v>
      </c>
      <c r="G9548" s="22">
        <v>1</v>
      </c>
      <c r="H9548" s="22">
        <v>0</v>
      </c>
      <c r="I9548" s="19">
        <v>3.1</v>
      </c>
      <c r="J9548" s="19">
        <v>22</v>
      </c>
      <c r="K9548" s="24">
        <v>1293</v>
      </c>
      <c r="L9548" s="25">
        <v>1293.0592999999999</v>
      </c>
      <c r="M9548" s="23">
        <v>11400.5</v>
      </c>
      <c r="N9548" s="43">
        <v>1</v>
      </c>
      <c r="O9548" s="50" t="e">
        <f>INDEX([1]Dados!$M$2:$N$26779,MATCH($P9548,[1]Dados!$N$2:$N$26779,),2)</f>
        <v>#N/A</v>
      </c>
      <c r="P9548" s="23">
        <v>181766</v>
      </c>
      <c r="Q9548" s="26">
        <v>37466</v>
      </c>
      <c r="R9548" s="26">
        <v>37526</v>
      </c>
      <c r="S9548" s="23" t="s">
        <v>918</v>
      </c>
    </row>
    <row r="9549" spans="1:19" x14ac:dyDescent="0.2">
      <c r="A9549" s="48">
        <v>410980</v>
      </c>
      <c r="B9549" s="48">
        <v>75914</v>
      </c>
      <c r="C9549" s="3" t="s">
        <v>37</v>
      </c>
      <c r="D9549" s="2" t="s">
        <v>2524</v>
      </c>
      <c r="E9549" s="3">
        <v>22</v>
      </c>
      <c r="F9549" s="17">
        <v>0</v>
      </c>
      <c r="G9549" s="17">
        <v>1</v>
      </c>
      <c r="H9549" s="17">
        <v>0</v>
      </c>
      <c r="I9549" s="7" t="s">
        <v>3</v>
      </c>
      <c r="J9549" s="7">
        <v>98</v>
      </c>
      <c r="K9549" s="4">
        <v>122</v>
      </c>
      <c r="L9549" s="5">
        <v>122.76519999999999</v>
      </c>
      <c r="M9549">
        <v>181715</v>
      </c>
      <c r="N9549" s="33">
        <v>1</v>
      </c>
      <c r="O9549" s="50" t="e">
        <f>INDEX([1]Dados!$M$2:$N$26779,MATCH($P9549,[1]Dados!$N$2:$N$26779,),2)</f>
        <v>#N/A</v>
      </c>
      <c r="P9549">
        <v>183027</v>
      </c>
      <c r="Q9549" s="1">
        <v>37462</v>
      </c>
      <c r="R9549" s="1">
        <v>37513</v>
      </c>
      <c r="S9549" t="s">
        <v>2134</v>
      </c>
    </row>
    <row r="9550" spans="1:19" x14ac:dyDescent="0.2">
      <c r="A9550" s="48">
        <v>410980</v>
      </c>
      <c r="B9550" s="48">
        <v>75914</v>
      </c>
      <c r="C9550" s="3" t="s">
        <v>37</v>
      </c>
      <c r="D9550" s="2" t="s">
        <v>2524</v>
      </c>
      <c r="E9550" s="3">
        <v>22</v>
      </c>
      <c r="F9550" s="17">
        <v>0</v>
      </c>
      <c r="G9550" s="17">
        <v>1</v>
      </c>
      <c r="H9550" s="17">
        <v>0</v>
      </c>
      <c r="I9550" s="7">
        <v>1.1000000000000001</v>
      </c>
      <c r="J9550" s="7">
        <v>25</v>
      </c>
      <c r="K9550" s="4">
        <v>1203</v>
      </c>
      <c r="L9550" s="5">
        <v>1203.0829000000001</v>
      </c>
      <c r="M9550">
        <v>49885.39</v>
      </c>
      <c r="N9550" s="33">
        <v>1</v>
      </c>
      <c r="O9550" s="50" t="e">
        <f>INDEX([1]Dados!$M$2:$N$26779,MATCH($P9550,[1]Dados!$N$2:$N$26779,),2)</f>
        <v>#N/A</v>
      </c>
      <c r="P9550">
        <v>181720</v>
      </c>
      <c r="Q9550" s="1">
        <v>37462</v>
      </c>
      <c r="R9550" s="1">
        <v>37513</v>
      </c>
      <c r="S9550" t="s">
        <v>889</v>
      </c>
    </row>
    <row r="9551" spans="1:19" x14ac:dyDescent="0.2">
      <c r="A9551" s="48">
        <v>410980</v>
      </c>
      <c r="B9551" s="48">
        <v>75914</v>
      </c>
      <c r="C9551" s="3" t="s">
        <v>37</v>
      </c>
      <c r="D9551" s="2" t="s">
        <v>2524</v>
      </c>
      <c r="E9551" s="3">
        <v>22</v>
      </c>
      <c r="F9551" s="17">
        <v>0</v>
      </c>
      <c r="G9551" s="17">
        <v>1</v>
      </c>
      <c r="H9551" s="17">
        <v>0</v>
      </c>
      <c r="I9551" s="7">
        <v>2.1</v>
      </c>
      <c r="J9551" s="7">
        <v>25</v>
      </c>
      <c r="K9551" s="4">
        <v>1214</v>
      </c>
      <c r="L9551" s="5">
        <v>1214.0587</v>
      </c>
      <c r="M9551">
        <v>404631.38</v>
      </c>
      <c r="N9551" s="33">
        <v>1</v>
      </c>
      <c r="O9551" s="50" t="e">
        <f>INDEX([1]Dados!$M$2:$N$26779,MATCH($P9551,[1]Dados!$N$2:$N$26779,),2)</f>
        <v>#N/A</v>
      </c>
      <c r="P9551">
        <v>181661</v>
      </c>
      <c r="Q9551" s="1">
        <v>37462</v>
      </c>
      <c r="R9551" s="1">
        <v>37513</v>
      </c>
      <c r="S9551" t="s">
        <v>914</v>
      </c>
    </row>
    <row r="9552" spans="1:19" x14ac:dyDescent="0.2">
      <c r="A9552" s="48">
        <v>410980</v>
      </c>
      <c r="B9552" s="48">
        <v>75914</v>
      </c>
      <c r="C9552" s="3" t="s">
        <v>37</v>
      </c>
      <c r="D9552" s="2" t="s">
        <v>2524</v>
      </c>
      <c r="E9552" s="3">
        <v>22</v>
      </c>
      <c r="F9552" s="17">
        <v>0</v>
      </c>
      <c r="G9552" s="17">
        <v>1</v>
      </c>
      <c r="H9552" s="17">
        <v>0</v>
      </c>
      <c r="I9552" s="7">
        <v>2.2000000000000002</v>
      </c>
      <c r="J9552" s="7">
        <v>1</v>
      </c>
      <c r="K9552" s="4">
        <v>1214</v>
      </c>
      <c r="L9552" s="5">
        <v>1214.0587</v>
      </c>
      <c r="M9552">
        <v>404631.38</v>
      </c>
      <c r="N9552" s="33">
        <v>1</v>
      </c>
      <c r="O9552" s="50" t="e">
        <f>INDEX([1]Dados!$M$2:$N$26779,MATCH($P9552,[1]Dados!$N$2:$N$26779,),2)</f>
        <v>#N/A</v>
      </c>
      <c r="P9552">
        <v>181661</v>
      </c>
      <c r="Q9552" s="1">
        <v>37462</v>
      </c>
      <c r="R9552" s="1">
        <v>37513</v>
      </c>
      <c r="S9552" t="s">
        <v>914</v>
      </c>
    </row>
    <row r="9553" spans="1:19" x14ac:dyDescent="0.2">
      <c r="A9553" s="48">
        <v>410980</v>
      </c>
      <c r="B9553" s="48">
        <v>75914</v>
      </c>
      <c r="C9553" s="3" t="s">
        <v>37</v>
      </c>
      <c r="D9553" s="2" t="s">
        <v>2524</v>
      </c>
      <c r="E9553" s="3">
        <v>22</v>
      </c>
      <c r="F9553" s="17">
        <v>0</v>
      </c>
      <c r="G9553" s="17">
        <v>1</v>
      </c>
      <c r="H9553" s="17">
        <v>0</v>
      </c>
      <c r="I9553" s="7">
        <v>2.2999999999999998</v>
      </c>
      <c r="J9553" s="7">
        <v>25</v>
      </c>
      <c r="K9553" s="4">
        <v>1214</v>
      </c>
      <c r="L9553" s="5">
        <v>1214.0589</v>
      </c>
      <c r="M9553">
        <v>706245.02</v>
      </c>
      <c r="N9553" s="33">
        <v>1</v>
      </c>
      <c r="O9553" s="50" t="e">
        <f>INDEX([1]Dados!$M$2:$N$26779,MATCH($P9553,[1]Dados!$N$2:$N$26779,),2)</f>
        <v>#N/A</v>
      </c>
      <c r="P9553">
        <v>182693</v>
      </c>
      <c r="Q9553" s="1">
        <v>37462</v>
      </c>
      <c r="R9553" s="1">
        <v>37513</v>
      </c>
      <c r="S9553" t="s">
        <v>1479</v>
      </c>
    </row>
    <row r="9554" spans="1:19" x14ac:dyDescent="0.2">
      <c r="A9554" s="48">
        <v>410980</v>
      </c>
      <c r="B9554" s="48">
        <v>75914</v>
      </c>
      <c r="C9554" s="3" t="s">
        <v>37</v>
      </c>
      <c r="D9554" s="2" t="s">
        <v>2524</v>
      </c>
      <c r="E9554" s="3">
        <v>22</v>
      </c>
      <c r="F9554" s="17">
        <v>0</v>
      </c>
      <c r="G9554" s="17">
        <v>1</v>
      </c>
      <c r="H9554" s="17">
        <v>0</v>
      </c>
      <c r="I9554" s="7">
        <v>2.4</v>
      </c>
      <c r="J9554" s="7">
        <v>28</v>
      </c>
      <c r="K9554" s="4">
        <v>1214</v>
      </c>
      <c r="L9554" s="5">
        <v>1214.0589</v>
      </c>
      <c r="M9554">
        <v>706245.02</v>
      </c>
      <c r="N9554" s="33">
        <v>1</v>
      </c>
      <c r="O9554" s="50" t="e">
        <f>INDEX([1]Dados!$M$2:$N$26779,MATCH($P9554,[1]Dados!$N$2:$N$26779,),2)</f>
        <v>#N/A</v>
      </c>
      <c r="P9554">
        <v>182693</v>
      </c>
      <c r="Q9554" s="1">
        <v>37462</v>
      </c>
      <c r="R9554" s="1">
        <v>37513</v>
      </c>
      <c r="S9554" t="s">
        <v>1479</v>
      </c>
    </row>
    <row r="9555" spans="1:19" x14ac:dyDescent="0.2">
      <c r="A9555" s="48">
        <v>410980</v>
      </c>
      <c r="B9555" s="48">
        <v>75914</v>
      </c>
      <c r="C9555" s="3" t="s">
        <v>37</v>
      </c>
      <c r="D9555" s="2" t="s">
        <v>2524</v>
      </c>
      <c r="E9555" s="3">
        <v>22</v>
      </c>
      <c r="F9555" s="17">
        <v>0</v>
      </c>
      <c r="G9555" s="17">
        <v>1</v>
      </c>
      <c r="H9555" s="17">
        <v>0</v>
      </c>
      <c r="I9555" s="7">
        <v>2.5</v>
      </c>
      <c r="J9555" s="7">
        <v>10</v>
      </c>
      <c r="K9555" s="4">
        <v>1214</v>
      </c>
      <c r="L9555" s="5">
        <v>1214.8580999999999</v>
      </c>
      <c r="M9555">
        <v>76800</v>
      </c>
      <c r="N9555" s="33">
        <v>1</v>
      </c>
      <c r="O9555" s="50" t="e">
        <f>INDEX([1]Dados!$M$2:$N$26779,MATCH($P9555,[1]Dados!$N$2:$N$26779,),2)</f>
        <v>#N/A</v>
      </c>
      <c r="P9555">
        <v>181986</v>
      </c>
      <c r="Q9555" s="1">
        <v>37462</v>
      </c>
      <c r="R9555" s="1">
        <v>37513</v>
      </c>
      <c r="S9555" t="s">
        <v>887</v>
      </c>
    </row>
    <row r="9556" spans="1:19" x14ac:dyDescent="0.2">
      <c r="A9556" s="48">
        <v>410980</v>
      </c>
      <c r="B9556" s="48">
        <v>75914</v>
      </c>
      <c r="C9556" s="3" t="s">
        <v>37</v>
      </c>
      <c r="D9556" s="2" t="s">
        <v>2524</v>
      </c>
      <c r="E9556" s="3">
        <v>22</v>
      </c>
      <c r="F9556" s="17">
        <v>0</v>
      </c>
      <c r="G9556" s="17">
        <v>1</v>
      </c>
      <c r="H9556" s="17">
        <v>0</v>
      </c>
      <c r="I9556" s="7">
        <v>2.6</v>
      </c>
      <c r="J9556" s="7">
        <v>5</v>
      </c>
      <c r="K9556" s="4">
        <v>1214</v>
      </c>
      <c r="L9556" s="5">
        <v>1214.8580999999999</v>
      </c>
      <c r="M9556">
        <v>26298.86</v>
      </c>
      <c r="N9556" s="33">
        <v>1</v>
      </c>
      <c r="O9556" s="50" t="e">
        <f>INDEX([1]Dados!$M$2:$N$26779,MATCH($P9556,[1]Dados!$N$2:$N$26779,),2)</f>
        <v>#N/A</v>
      </c>
      <c r="P9556">
        <v>181987</v>
      </c>
      <c r="Q9556" s="1">
        <v>37462</v>
      </c>
      <c r="R9556" s="1">
        <v>37513</v>
      </c>
      <c r="S9556" t="s">
        <v>961</v>
      </c>
    </row>
    <row r="9557" spans="1:19" x14ac:dyDescent="0.2">
      <c r="A9557" s="48">
        <v>410980</v>
      </c>
      <c r="B9557" s="48">
        <v>75914</v>
      </c>
      <c r="C9557" s="3" t="s">
        <v>37</v>
      </c>
      <c r="D9557" s="2" t="s">
        <v>2524</v>
      </c>
      <c r="E9557" s="3">
        <v>22</v>
      </c>
      <c r="F9557" s="17">
        <v>0</v>
      </c>
      <c r="G9557" s="17">
        <v>1</v>
      </c>
      <c r="H9557" s="17">
        <v>0</v>
      </c>
      <c r="I9557" s="7">
        <v>2.7</v>
      </c>
      <c r="J9557" s="7">
        <v>5</v>
      </c>
      <c r="K9557" s="4">
        <v>1214</v>
      </c>
      <c r="L9557" s="5">
        <v>1214.8580999999999</v>
      </c>
      <c r="M9557">
        <v>61853</v>
      </c>
      <c r="N9557" s="33">
        <v>1</v>
      </c>
      <c r="O9557" s="50" t="e">
        <f>INDEX([1]Dados!$M$2:$N$26779,MATCH($P9557,[1]Dados!$N$2:$N$26779,),2)</f>
        <v>#N/A</v>
      </c>
      <c r="P9557">
        <v>181988</v>
      </c>
      <c r="Q9557" s="1">
        <v>37462</v>
      </c>
      <c r="R9557" s="1">
        <v>37513</v>
      </c>
      <c r="S9557" t="s">
        <v>961</v>
      </c>
    </row>
    <row r="9558" spans="1:19" x14ac:dyDescent="0.2">
      <c r="A9558" s="48">
        <v>410980</v>
      </c>
      <c r="B9558" s="48">
        <v>75914</v>
      </c>
      <c r="C9558" s="3" t="s">
        <v>37</v>
      </c>
      <c r="D9558" s="2" t="s">
        <v>2524</v>
      </c>
      <c r="E9558" s="3">
        <v>22</v>
      </c>
      <c r="F9558" s="17">
        <v>0</v>
      </c>
      <c r="G9558" s="17">
        <v>1</v>
      </c>
      <c r="H9558" s="17">
        <v>0</v>
      </c>
      <c r="I9558" s="7" t="s">
        <v>3</v>
      </c>
      <c r="J9558" s="7">
        <v>0</v>
      </c>
      <c r="K9558" s="4">
        <v>1214</v>
      </c>
      <c r="L9558" s="5">
        <v>1214.8580999999999</v>
      </c>
      <c r="M9558">
        <v>32960</v>
      </c>
      <c r="N9558" s="33">
        <v>1</v>
      </c>
      <c r="O9558" s="50" t="e">
        <f>INDEX([1]Dados!$M$2:$N$26779,MATCH($P9558,[1]Dados!$N$2:$N$26779,),2)</f>
        <v>#N/A</v>
      </c>
      <c r="P9558">
        <v>181989</v>
      </c>
      <c r="Q9558" s="1">
        <v>37462</v>
      </c>
      <c r="R9558" s="1">
        <v>37513</v>
      </c>
      <c r="S9558" t="s">
        <v>961</v>
      </c>
    </row>
    <row r="9559" spans="1:19" x14ac:dyDescent="0.2">
      <c r="A9559" s="48">
        <v>410980</v>
      </c>
      <c r="B9559" s="48">
        <v>75914</v>
      </c>
      <c r="C9559" s="3" t="s">
        <v>37</v>
      </c>
      <c r="D9559" s="2" t="s">
        <v>2524</v>
      </c>
      <c r="E9559" s="3">
        <v>22</v>
      </c>
      <c r="F9559" s="17">
        <v>0</v>
      </c>
      <c r="G9559" s="17">
        <v>1</v>
      </c>
      <c r="H9559" s="17">
        <v>0</v>
      </c>
      <c r="I9559" s="7" t="s">
        <v>3</v>
      </c>
      <c r="J9559" s="7">
        <v>0</v>
      </c>
      <c r="K9559" s="4">
        <v>1214</v>
      </c>
      <c r="L9559" s="5">
        <v>1214.8580999999999</v>
      </c>
      <c r="M9559">
        <v>100000</v>
      </c>
      <c r="N9559" s="33">
        <v>1</v>
      </c>
      <c r="O9559" s="50" t="e">
        <f>INDEX([1]Dados!$M$2:$N$26779,MATCH($P9559,[1]Dados!$N$2:$N$26779,),2)</f>
        <v>#N/A</v>
      </c>
      <c r="P9559">
        <v>181990</v>
      </c>
      <c r="Q9559" s="1">
        <v>37462</v>
      </c>
      <c r="R9559" s="1">
        <v>37513</v>
      </c>
      <c r="S9559" t="s">
        <v>961</v>
      </c>
    </row>
    <row r="9560" spans="1:19" x14ac:dyDescent="0.2">
      <c r="A9560" s="48">
        <v>410980</v>
      </c>
      <c r="B9560" s="48">
        <v>75914</v>
      </c>
      <c r="C9560" s="3" t="s">
        <v>37</v>
      </c>
      <c r="D9560" s="2" t="s">
        <v>2524</v>
      </c>
      <c r="E9560" s="3">
        <v>22</v>
      </c>
      <c r="F9560" s="17">
        <v>0</v>
      </c>
      <c r="G9560" s="17">
        <v>1</v>
      </c>
      <c r="H9560" s="17">
        <v>0</v>
      </c>
      <c r="I9560" s="7" t="s">
        <v>3</v>
      </c>
      <c r="J9560" s="7">
        <v>0</v>
      </c>
      <c r="K9560" s="4">
        <v>1214</v>
      </c>
      <c r="L9560" s="5">
        <v>1214.8580999999999</v>
      </c>
      <c r="M9560">
        <v>25000</v>
      </c>
      <c r="N9560" s="33">
        <v>1</v>
      </c>
      <c r="O9560" s="50" t="e">
        <f>INDEX([1]Dados!$M$2:$N$26779,MATCH($P9560,[1]Dados!$N$2:$N$26779,),2)</f>
        <v>#N/A</v>
      </c>
      <c r="P9560">
        <v>181991</v>
      </c>
      <c r="Q9560" s="1">
        <v>37462</v>
      </c>
      <c r="R9560" s="1">
        <v>37513</v>
      </c>
      <c r="S9560" t="s">
        <v>961</v>
      </c>
    </row>
    <row r="9561" spans="1:19" x14ac:dyDescent="0.2">
      <c r="A9561" s="48">
        <v>410980</v>
      </c>
      <c r="B9561" s="48">
        <v>75914</v>
      </c>
      <c r="C9561" s="3" t="s">
        <v>37</v>
      </c>
      <c r="D9561" s="2" t="s">
        <v>2524</v>
      </c>
      <c r="E9561" s="3">
        <v>22</v>
      </c>
      <c r="F9561" s="17">
        <v>0</v>
      </c>
      <c r="G9561" s="17">
        <v>1</v>
      </c>
      <c r="H9561" s="17">
        <v>0</v>
      </c>
      <c r="I9561" s="7" t="s">
        <v>3</v>
      </c>
      <c r="J9561" s="7">
        <v>0</v>
      </c>
      <c r="K9561" s="4">
        <v>1214</v>
      </c>
      <c r="L9561" s="5">
        <v>1214.8580999999999</v>
      </c>
      <c r="M9561">
        <v>83958</v>
      </c>
      <c r="N9561" s="33">
        <v>1</v>
      </c>
      <c r="O9561" s="50" t="e">
        <f>INDEX([1]Dados!$M$2:$N$26779,MATCH($P9561,[1]Dados!$N$2:$N$26779,),2)</f>
        <v>#N/A</v>
      </c>
      <c r="P9561">
        <v>182301</v>
      </c>
      <c r="Q9561" s="1">
        <v>37462</v>
      </c>
      <c r="R9561" s="1">
        <v>37513</v>
      </c>
      <c r="S9561" t="s">
        <v>961</v>
      </c>
    </row>
    <row r="9562" spans="1:19" x14ac:dyDescent="0.2">
      <c r="A9562" s="48">
        <v>410980</v>
      </c>
      <c r="B9562" s="48">
        <v>75914</v>
      </c>
      <c r="C9562" s="3" t="s">
        <v>37</v>
      </c>
      <c r="D9562" s="2" t="s">
        <v>2524</v>
      </c>
      <c r="E9562" s="3">
        <v>22</v>
      </c>
      <c r="F9562" s="17">
        <v>0</v>
      </c>
      <c r="G9562" s="17">
        <v>1</v>
      </c>
      <c r="H9562" s="17">
        <v>0</v>
      </c>
      <c r="I9562" s="7">
        <v>3.1</v>
      </c>
      <c r="J9562" s="7">
        <v>17</v>
      </c>
      <c r="K9562" s="4">
        <v>1293</v>
      </c>
      <c r="L9562" s="5">
        <v>1293.0592999999999</v>
      </c>
      <c r="M9562">
        <v>28353.73</v>
      </c>
      <c r="N9562" s="33">
        <v>1</v>
      </c>
      <c r="O9562" s="50" t="e">
        <f>INDEX([1]Dados!$M$2:$N$26779,MATCH($P9562,[1]Dados!$N$2:$N$26779,),2)</f>
        <v>#N/A</v>
      </c>
      <c r="P9562">
        <v>181800</v>
      </c>
      <c r="Q9562" s="1">
        <v>37462</v>
      </c>
      <c r="R9562" s="1">
        <v>37513</v>
      </c>
      <c r="S9562" t="s">
        <v>918</v>
      </c>
    </row>
    <row r="9563" spans="1:19" x14ac:dyDescent="0.2">
      <c r="A9563" s="48">
        <v>410980</v>
      </c>
      <c r="B9563" s="48">
        <v>75914</v>
      </c>
      <c r="C9563" s="3" t="s">
        <v>37</v>
      </c>
      <c r="D9563" s="2" t="s">
        <v>2524</v>
      </c>
      <c r="E9563" s="3">
        <v>22</v>
      </c>
      <c r="F9563" s="17">
        <v>0</v>
      </c>
      <c r="G9563" s="17">
        <v>1</v>
      </c>
      <c r="H9563" s="17">
        <v>0</v>
      </c>
      <c r="I9563" s="7">
        <v>3.2</v>
      </c>
      <c r="J9563" s="7">
        <v>25</v>
      </c>
      <c r="K9563" s="4">
        <v>1293</v>
      </c>
      <c r="L9563" s="5">
        <v>1293.0592999999999</v>
      </c>
      <c r="M9563">
        <v>28353.73</v>
      </c>
      <c r="N9563" s="33">
        <v>1</v>
      </c>
      <c r="O9563" s="50" t="e">
        <f>INDEX([1]Dados!$M$2:$N$26779,MATCH($P9563,[1]Dados!$N$2:$N$26779,),2)</f>
        <v>#N/A</v>
      </c>
      <c r="P9563">
        <v>181800</v>
      </c>
      <c r="Q9563" s="1">
        <v>37462</v>
      </c>
      <c r="R9563" s="1">
        <v>37513</v>
      </c>
      <c r="S9563" t="s">
        <v>918</v>
      </c>
    </row>
    <row r="9564" spans="1:19" x14ac:dyDescent="0.2">
      <c r="A9564" s="48">
        <v>410980</v>
      </c>
      <c r="B9564" s="48">
        <v>75914</v>
      </c>
      <c r="C9564" s="3" t="s">
        <v>37</v>
      </c>
      <c r="D9564" s="2" t="s">
        <v>2524</v>
      </c>
      <c r="E9564" s="3">
        <v>22</v>
      </c>
      <c r="F9564" s="17">
        <v>0</v>
      </c>
      <c r="G9564" s="17">
        <v>1</v>
      </c>
      <c r="H9564" s="17">
        <v>0</v>
      </c>
      <c r="I9564" s="7">
        <v>3.3</v>
      </c>
      <c r="J9564" s="7">
        <v>22</v>
      </c>
      <c r="K9564" s="4">
        <v>1293</v>
      </c>
      <c r="L9564" s="5">
        <v>1293.0592999999999</v>
      </c>
      <c r="M9564">
        <v>28353.73</v>
      </c>
      <c r="N9564" s="33">
        <v>1</v>
      </c>
      <c r="O9564" s="50" t="e">
        <f>INDEX([1]Dados!$M$2:$N$26779,MATCH($P9564,[1]Dados!$N$2:$N$26779,),2)</f>
        <v>#N/A</v>
      </c>
      <c r="P9564">
        <v>181800</v>
      </c>
      <c r="Q9564" s="1">
        <v>37462</v>
      </c>
      <c r="R9564" s="1">
        <v>37513</v>
      </c>
      <c r="S9564" t="s">
        <v>918</v>
      </c>
    </row>
    <row r="9565" spans="1:19" x14ac:dyDescent="0.2">
      <c r="A9565" s="48">
        <v>410980</v>
      </c>
      <c r="B9565" s="48">
        <v>75914</v>
      </c>
      <c r="C9565" s="3" t="s">
        <v>37</v>
      </c>
      <c r="D9565" s="2" t="s">
        <v>2524</v>
      </c>
      <c r="E9565" s="3">
        <v>22</v>
      </c>
      <c r="F9565" s="17">
        <v>0</v>
      </c>
      <c r="G9565" s="17">
        <v>1</v>
      </c>
      <c r="H9565" s="17">
        <v>0</v>
      </c>
      <c r="I9565" s="7">
        <v>3.4</v>
      </c>
      <c r="J9565" s="7">
        <v>22</v>
      </c>
      <c r="K9565" s="4">
        <v>1293</v>
      </c>
      <c r="L9565" s="5">
        <v>1293.0592999999999</v>
      </c>
      <c r="M9565">
        <v>28353.73</v>
      </c>
      <c r="N9565" s="33">
        <v>1</v>
      </c>
      <c r="O9565" s="50" t="e">
        <f>INDEX([1]Dados!$M$2:$N$26779,MATCH($P9565,[1]Dados!$N$2:$N$26779,),2)</f>
        <v>#N/A</v>
      </c>
      <c r="P9565">
        <v>181800</v>
      </c>
      <c r="Q9565" s="1">
        <v>37462</v>
      </c>
      <c r="R9565" s="1">
        <v>37513</v>
      </c>
      <c r="S9565" t="s">
        <v>918</v>
      </c>
    </row>
    <row r="9566" spans="1:19" x14ac:dyDescent="0.2">
      <c r="A9566" s="7">
        <v>411375</v>
      </c>
      <c r="B9566" s="3">
        <v>84590</v>
      </c>
      <c r="C9566" s="3" t="s">
        <v>37</v>
      </c>
      <c r="D9566" s="2" t="s">
        <v>537</v>
      </c>
      <c r="E9566" s="3">
        <v>22</v>
      </c>
      <c r="F9566" s="17">
        <v>0</v>
      </c>
      <c r="G9566" s="17">
        <v>1</v>
      </c>
      <c r="H9566" s="17">
        <v>0</v>
      </c>
      <c r="I9566" s="7">
        <v>1.1000000000000001</v>
      </c>
      <c r="J9566" s="7">
        <v>18</v>
      </c>
      <c r="K9566" s="4">
        <v>1203</v>
      </c>
      <c r="L9566" s="5">
        <v>1203.0829000000001</v>
      </c>
      <c r="M9566">
        <v>17828.96</v>
      </c>
      <c r="N9566" s="3">
        <v>1</v>
      </c>
      <c r="O9566" s="50" t="e">
        <f>INDEX([1]Dados!$M$2:$N$26779,MATCH($P9566,[1]Dados!$N$2:$N$26779,),2)</f>
        <v>#N/A</v>
      </c>
      <c r="P9566">
        <v>181721</v>
      </c>
      <c r="Q9566" s="1">
        <v>37460</v>
      </c>
      <c r="R9566" s="1">
        <v>37484</v>
      </c>
      <c r="S9566" t="s">
        <v>889</v>
      </c>
    </row>
    <row r="9567" spans="1:19" x14ac:dyDescent="0.2">
      <c r="A9567" s="7">
        <v>411375</v>
      </c>
      <c r="B9567" s="3">
        <v>84590</v>
      </c>
      <c r="C9567" s="3" t="s">
        <v>37</v>
      </c>
      <c r="D9567" s="2" t="s">
        <v>537</v>
      </c>
      <c r="E9567" s="3">
        <v>22</v>
      </c>
      <c r="F9567" s="17">
        <v>0</v>
      </c>
      <c r="G9567" s="17">
        <v>1</v>
      </c>
      <c r="H9567" s="17">
        <v>0</v>
      </c>
      <c r="I9567" s="7">
        <v>2.1</v>
      </c>
      <c r="J9567" s="7">
        <v>13</v>
      </c>
      <c r="K9567" s="4">
        <v>1214</v>
      </c>
      <c r="L9567" s="5">
        <v>1214.0587</v>
      </c>
      <c r="M9567">
        <v>124679.37</v>
      </c>
      <c r="N9567" s="3">
        <v>1</v>
      </c>
      <c r="O9567" s="50" t="e">
        <f>INDEX([1]Dados!$M$2:$N$26779,MATCH($P9567,[1]Dados!$N$2:$N$26779,),2)</f>
        <v>#N/A</v>
      </c>
      <c r="P9567">
        <v>181662</v>
      </c>
      <c r="Q9567" s="1">
        <v>37460</v>
      </c>
      <c r="R9567" s="1">
        <v>37484</v>
      </c>
      <c r="S9567" t="s">
        <v>914</v>
      </c>
    </row>
    <row r="9568" spans="1:19" x14ac:dyDescent="0.2">
      <c r="A9568" s="7">
        <v>411375</v>
      </c>
      <c r="B9568" s="3">
        <v>84590</v>
      </c>
      <c r="C9568" s="3" t="s">
        <v>37</v>
      </c>
      <c r="D9568" s="2" t="s">
        <v>537</v>
      </c>
      <c r="E9568" s="3">
        <v>22</v>
      </c>
      <c r="F9568" s="17">
        <v>0</v>
      </c>
      <c r="G9568" s="17">
        <v>1</v>
      </c>
      <c r="H9568" s="17">
        <v>0</v>
      </c>
      <c r="I9568" s="7">
        <v>2.2000000000000002</v>
      </c>
      <c r="J9568" s="7">
        <v>15</v>
      </c>
      <c r="K9568" s="4">
        <v>1214</v>
      </c>
      <c r="L9568" s="5">
        <v>1214.0587</v>
      </c>
      <c r="M9568">
        <v>124679.37</v>
      </c>
      <c r="N9568" s="3">
        <v>1</v>
      </c>
      <c r="O9568" s="50" t="e">
        <f>INDEX([1]Dados!$M$2:$N$26779,MATCH($P9568,[1]Dados!$N$2:$N$26779,),2)</f>
        <v>#N/A</v>
      </c>
      <c r="P9568">
        <v>181662</v>
      </c>
      <c r="Q9568" s="1">
        <v>37460</v>
      </c>
      <c r="R9568" s="1">
        <v>37484</v>
      </c>
      <c r="S9568" t="s">
        <v>914</v>
      </c>
    </row>
    <row r="9569" spans="1:19" x14ac:dyDescent="0.2">
      <c r="A9569" s="7">
        <v>411375</v>
      </c>
      <c r="B9569" s="3">
        <v>84590</v>
      </c>
      <c r="C9569" s="3" t="s">
        <v>37</v>
      </c>
      <c r="D9569" s="2" t="s">
        <v>537</v>
      </c>
      <c r="E9569" s="3">
        <v>22</v>
      </c>
      <c r="F9569" s="17">
        <v>0</v>
      </c>
      <c r="G9569" s="17">
        <v>1</v>
      </c>
      <c r="H9569" s="17">
        <v>0</v>
      </c>
      <c r="I9569" s="7">
        <v>2.2999999999999998</v>
      </c>
      <c r="J9569" s="7">
        <v>28</v>
      </c>
      <c r="K9569" s="4">
        <v>1214</v>
      </c>
      <c r="L9569" s="5">
        <v>1214.0589</v>
      </c>
      <c r="M9569">
        <v>438780</v>
      </c>
      <c r="N9569" s="3">
        <v>1</v>
      </c>
      <c r="O9569" s="50" t="e">
        <f>INDEX([1]Dados!$M$2:$N$26779,MATCH($P9569,[1]Dados!$N$2:$N$26779,),2)</f>
        <v>#N/A</v>
      </c>
      <c r="P9569">
        <v>182694</v>
      </c>
      <c r="Q9569" s="1">
        <v>37460</v>
      </c>
      <c r="R9569" s="1">
        <v>37484</v>
      </c>
      <c r="S9569" t="s">
        <v>1479</v>
      </c>
    </row>
    <row r="9570" spans="1:19" x14ac:dyDescent="0.2">
      <c r="A9570" s="7">
        <v>411375</v>
      </c>
      <c r="B9570" s="3">
        <v>84590</v>
      </c>
      <c r="C9570" s="3" t="s">
        <v>37</v>
      </c>
      <c r="D9570" s="2" t="s">
        <v>537</v>
      </c>
      <c r="E9570" s="3">
        <v>22</v>
      </c>
      <c r="F9570" s="17">
        <v>0</v>
      </c>
      <c r="G9570" s="17">
        <v>1</v>
      </c>
      <c r="H9570" s="17">
        <v>0</v>
      </c>
      <c r="I9570" s="7">
        <v>2.4</v>
      </c>
      <c r="J9570" s="7">
        <v>24</v>
      </c>
      <c r="K9570" s="4">
        <v>1214</v>
      </c>
      <c r="L9570" s="5">
        <v>1214.0589</v>
      </c>
      <c r="M9570">
        <v>438780</v>
      </c>
      <c r="N9570" s="3">
        <v>1</v>
      </c>
      <c r="O9570" s="50" t="e">
        <f>INDEX([1]Dados!$M$2:$N$26779,MATCH($P9570,[1]Dados!$N$2:$N$26779,),2)</f>
        <v>#N/A</v>
      </c>
      <c r="P9570">
        <v>182694</v>
      </c>
      <c r="Q9570" s="1">
        <v>37460</v>
      </c>
      <c r="R9570" s="1">
        <v>37484</v>
      </c>
      <c r="S9570" t="s">
        <v>1479</v>
      </c>
    </row>
    <row r="9571" spans="1:19" x14ac:dyDescent="0.2">
      <c r="A9571" s="7">
        <v>411375</v>
      </c>
      <c r="B9571" s="3">
        <v>84590</v>
      </c>
      <c r="C9571" s="3" t="s">
        <v>37</v>
      </c>
      <c r="D9571" s="2" t="s">
        <v>537</v>
      </c>
      <c r="E9571" s="3">
        <v>22</v>
      </c>
      <c r="F9571" s="17">
        <v>0</v>
      </c>
      <c r="G9571" s="17">
        <v>1</v>
      </c>
      <c r="H9571" s="17">
        <v>0</v>
      </c>
      <c r="I9571" s="7">
        <v>2.5</v>
      </c>
      <c r="J9571" s="7">
        <v>27</v>
      </c>
      <c r="K9571" s="4">
        <v>1214</v>
      </c>
      <c r="L9571" s="5">
        <v>1214.0589</v>
      </c>
      <c r="M9571">
        <v>438780</v>
      </c>
      <c r="N9571" s="3">
        <v>1</v>
      </c>
      <c r="O9571" s="50" t="e">
        <f>INDEX([1]Dados!$M$2:$N$26779,MATCH($P9571,[1]Dados!$N$2:$N$26779,),2)</f>
        <v>#N/A</v>
      </c>
      <c r="P9571">
        <v>182694</v>
      </c>
      <c r="Q9571" s="1">
        <v>37460</v>
      </c>
      <c r="R9571" s="1">
        <v>37484</v>
      </c>
      <c r="S9571" t="s">
        <v>1479</v>
      </c>
    </row>
    <row r="9572" spans="1:19" x14ac:dyDescent="0.2">
      <c r="A9572" s="7">
        <v>411375</v>
      </c>
      <c r="B9572" s="3">
        <v>84590</v>
      </c>
      <c r="C9572" s="3" t="s">
        <v>37</v>
      </c>
      <c r="D9572" s="2" t="s">
        <v>537</v>
      </c>
      <c r="E9572" s="3">
        <v>22</v>
      </c>
      <c r="F9572" s="17">
        <v>0</v>
      </c>
      <c r="G9572" s="17">
        <v>1</v>
      </c>
      <c r="H9572" s="17">
        <v>0</v>
      </c>
      <c r="I9572" s="7">
        <v>2.6</v>
      </c>
      <c r="J9572" s="7">
        <v>23</v>
      </c>
      <c r="K9572" s="4">
        <v>1214</v>
      </c>
      <c r="L9572" s="5">
        <v>1214.0589</v>
      </c>
      <c r="M9572">
        <v>438780</v>
      </c>
      <c r="N9572" s="3">
        <v>1</v>
      </c>
      <c r="O9572" s="50" t="e">
        <f>INDEX([1]Dados!$M$2:$N$26779,MATCH($P9572,[1]Dados!$N$2:$N$26779,),2)</f>
        <v>#N/A</v>
      </c>
      <c r="P9572">
        <v>182694</v>
      </c>
      <c r="Q9572" s="1">
        <v>37460</v>
      </c>
      <c r="R9572" s="1">
        <v>37484</v>
      </c>
      <c r="S9572" t="s">
        <v>1479</v>
      </c>
    </row>
    <row r="9573" spans="1:19" x14ac:dyDescent="0.2">
      <c r="A9573" s="7">
        <v>411375</v>
      </c>
      <c r="B9573" s="3">
        <v>84590</v>
      </c>
      <c r="C9573" s="3" t="s">
        <v>37</v>
      </c>
      <c r="D9573" s="2" t="s">
        <v>537</v>
      </c>
      <c r="E9573" s="3">
        <v>22</v>
      </c>
      <c r="F9573" s="17">
        <v>0</v>
      </c>
      <c r="G9573" s="17">
        <v>1</v>
      </c>
      <c r="H9573" s="17">
        <v>0</v>
      </c>
      <c r="I9573" s="7">
        <v>2.7</v>
      </c>
      <c r="J9573" s="7">
        <v>31</v>
      </c>
      <c r="K9573" s="4">
        <v>1214</v>
      </c>
      <c r="L9573" s="5">
        <v>1214.8580999999999</v>
      </c>
      <c r="M9573">
        <v>76000</v>
      </c>
      <c r="N9573" s="3">
        <v>1</v>
      </c>
      <c r="O9573" s="50" t="e">
        <f>INDEX([1]Dados!$M$2:$N$26779,MATCH($P9573,[1]Dados!$N$2:$N$26779,),2)</f>
        <v>#N/A</v>
      </c>
      <c r="P9573">
        <v>181969</v>
      </c>
      <c r="Q9573" s="1">
        <v>37460</v>
      </c>
      <c r="R9573" s="1">
        <v>37484</v>
      </c>
      <c r="S9573" t="s">
        <v>887</v>
      </c>
    </row>
    <row r="9574" spans="1:19" x14ac:dyDescent="0.2">
      <c r="A9574" s="7">
        <v>411375</v>
      </c>
      <c r="B9574" s="3">
        <v>84590</v>
      </c>
      <c r="C9574" s="3" t="s">
        <v>37</v>
      </c>
      <c r="D9574" s="2" t="s">
        <v>537</v>
      </c>
      <c r="E9574" s="3">
        <v>22</v>
      </c>
      <c r="F9574" s="17">
        <v>0</v>
      </c>
      <c r="G9574" s="17">
        <v>1</v>
      </c>
      <c r="H9574" s="17">
        <v>0</v>
      </c>
      <c r="I9574" s="7">
        <v>2.8</v>
      </c>
      <c r="J9574" s="7">
        <v>20</v>
      </c>
      <c r="K9574" s="4">
        <v>1214</v>
      </c>
      <c r="L9574" s="5">
        <v>1214.8580999999999</v>
      </c>
      <c r="M9574">
        <v>76000</v>
      </c>
      <c r="N9574" s="3">
        <v>1</v>
      </c>
      <c r="O9574" s="50" t="e">
        <f>INDEX([1]Dados!$M$2:$N$26779,MATCH($P9574,[1]Dados!$N$2:$N$26779,),2)</f>
        <v>#N/A</v>
      </c>
      <c r="P9574">
        <v>181969</v>
      </c>
      <c r="Q9574" s="1">
        <v>37460</v>
      </c>
      <c r="R9574" s="1">
        <v>37484</v>
      </c>
      <c r="S9574" t="s">
        <v>887</v>
      </c>
    </row>
    <row r="9575" spans="1:19" x14ac:dyDescent="0.2">
      <c r="A9575" s="7">
        <v>411375</v>
      </c>
      <c r="B9575" s="3">
        <v>84590</v>
      </c>
      <c r="C9575" s="3" t="s">
        <v>37</v>
      </c>
      <c r="D9575" s="2" t="s">
        <v>537</v>
      </c>
      <c r="E9575" s="3">
        <v>22</v>
      </c>
      <c r="F9575" s="17">
        <v>0</v>
      </c>
      <c r="G9575" s="17">
        <v>1</v>
      </c>
      <c r="H9575" s="17">
        <v>0</v>
      </c>
      <c r="I9575" s="7">
        <v>3.1</v>
      </c>
      <c r="J9575" s="7">
        <v>29</v>
      </c>
      <c r="K9575" s="4">
        <v>1293</v>
      </c>
      <c r="L9575" s="5">
        <v>1293.0592999999999</v>
      </c>
      <c r="M9575">
        <v>14000</v>
      </c>
      <c r="N9575" s="3">
        <v>1</v>
      </c>
      <c r="O9575" s="50" t="e">
        <f>INDEX([1]Dados!$M$2:$N$26779,MATCH($P9575,[1]Dados!$N$2:$N$26779,),2)</f>
        <v>#N/A</v>
      </c>
      <c r="P9575">
        <v>181801</v>
      </c>
      <c r="Q9575" s="1">
        <v>37460</v>
      </c>
      <c r="R9575" s="1">
        <v>37484</v>
      </c>
      <c r="S9575" t="s">
        <v>886</v>
      </c>
    </row>
    <row r="9576" spans="1:19" x14ac:dyDescent="0.2">
      <c r="A9576" s="7">
        <v>411850</v>
      </c>
      <c r="B9576" s="3">
        <v>77518</v>
      </c>
      <c r="C9576" s="3" t="s">
        <v>37</v>
      </c>
      <c r="D9576" s="2" t="s">
        <v>646</v>
      </c>
      <c r="E9576" s="3">
        <v>22</v>
      </c>
      <c r="F9576" s="17">
        <v>0</v>
      </c>
      <c r="G9576" s="17">
        <v>1</v>
      </c>
      <c r="H9576" s="17">
        <v>0</v>
      </c>
      <c r="I9576" s="7" t="s">
        <v>3</v>
      </c>
      <c r="J9576" s="7">
        <v>0</v>
      </c>
      <c r="K9576" s="4">
        <v>122</v>
      </c>
      <c r="L9576" s="5">
        <v>122.76519999999999</v>
      </c>
      <c r="M9576">
        <f>49333.92+8705.99</f>
        <v>58039.909999999996</v>
      </c>
      <c r="N9576" s="33">
        <v>1</v>
      </c>
      <c r="O9576" s="50" t="e">
        <f>INDEX([1]Dados!$M$2:$N$26779,MATCH($P9576,[1]Dados!$N$2:$N$26779,),2)</f>
        <v>#N/A</v>
      </c>
      <c r="P9576">
        <v>183028</v>
      </c>
      <c r="Q9576" s="1">
        <v>37453</v>
      </c>
      <c r="R9576" s="1">
        <v>37605</v>
      </c>
      <c r="S9576" t="s">
        <v>2134</v>
      </c>
    </row>
    <row r="9577" spans="1:19" x14ac:dyDescent="0.2">
      <c r="A9577" s="7">
        <v>411850</v>
      </c>
      <c r="B9577" s="3">
        <v>77518</v>
      </c>
      <c r="C9577" s="3" t="s">
        <v>37</v>
      </c>
      <c r="D9577" s="2" t="s">
        <v>646</v>
      </c>
      <c r="E9577" s="3">
        <v>22</v>
      </c>
      <c r="F9577" s="17">
        <v>0</v>
      </c>
      <c r="G9577" s="17">
        <v>1</v>
      </c>
      <c r="H9577" s="17">
        <v>0</v>
      </c>
      <c r="I9577" s="7">
        <v>1.1000000000000001</v>
      </c>
      <c r="J9577" s="7">
        <v>18</v>
      </c>
      <c r="K9577" s="4">
        <v>1203</v>
      </c>
      <c r="L9577" s="5">
        <v>1203.0829000000001</v>
      </c>
      <c r="M9577">
        <v>200016.28</v>
      </c>
      <c r="N9577" s="33">
        <v>1</v>
      </c>
      <c r="O9577" s="50" t="e">
        <f>INDEX([1]Dados!$M$2:$N$26779,MATCH($P9577,[1]Dados!$N$2:$N$26779,),2)</f>
        <v>#N/A</v>
      </c>
      <c r="P9577">
        <v>181722</v>
      </c>
      <c r="Q9577" s="1">
        <v>37453</v>
      </c>
      <c r="R9577" s="1">
        <v>37605</v>
      </c>
      <c r="S9577" t="s">
        <v>889</v>
      </c>
    </row>
    <row r="9578" spans="1:19" x14ac:dyDescent="0.2">
      <c r="A9578" s="7">
        <v>411850</v>
      </c>
      <c r="B9578" s="3">
        <v>77518</v>
      </c>
      <c r="C9578" s="3" t="s">
        <v>37</v>
      </c>
      <c r="D9578" s="2" t="s">
        <v>646</v>
      </c>
      <c r="E9578" s="3">
        <v>22</v>
      </c>
      <c r="F9578" s="17">
        <v>0</v>
      </c>
      <c r="G9578" s="17">
        <v>1</v>
      </c>
      <c r="H9578" s="17">
        <v>0</v>
      </c>
      <c r="I9578" s="7">
        <v>2.1</v>
      </c>
      <c r="J9578" s="7">
        <v>25</v>
      </c>
      <c r="K9578" s="4">
        <v>1214</v>
      </c>
      <c r="L9578" s="5">
        <v>1214.0587</v>
      </c>
      <c r="M9578">
        <v>1286626.26</v>
      </c>
      <c r="N9578" s="33">
        <v>1</v>
      </c>
      <c r="O9578" s="50" t="e">
        <f>INDEX([1]Dados!$M$2:$N$26779,MATCH($P9578,[1]Dados!$N$2:$N$26779,),2)</f>
        <v>#N/A</v>
      </c>
      <c r="P9578">
        <v>181663</v>
      </c>
      <c r="Q9578" s="1">
        <v>37453</v>
      </c>
      <c r="R9578" s="1">
        <v>37605</v>
      </c>
      <c r="S9578" t="s">
        <v>916</v>
      </c>
    </row>
    <row r="9579" spans="1:19" x14ac:dyDescent="0.2">
      <c r="A9579" s="7">
        <v>411850</v>
      </c>
      <c r="B9579" s="3">
        <v>77518</v>
      </c>
      <c r="C9579" s="3" t="s">
        <v>37</v>
      </c>
      <c r="D9579" s="2" t="s">
        <v>646</v>
      </c>
      <c r="E9579" s="3">
        <v>22</v>
      </c>
      <c r="F9579" s="17">
        <v>0</v>
      </c>
      <c r="G9579" s="17">
        <v>1</v>
      </c>
      <c r="H9579" s="17">
        <v>0</v>
      </c>
      <c r="I9579" s="7">
        <v>2.2000000000000002</v>
      </c>
      <c r="J9579" s="7">
        <v>15</v>
      </c>
      <c r="K9579" s="4">
        <v>1214</v>
      </c>
      <c r="L9579" s="5">
        <v>1214.0587</v>
      </c>
      <c r="M9579">
        <v>1286626.26</v>
      </c>
      <c r="N9579" s="33">
        <v>1</v>
      </c>
      <c r="O9579" s="50" t="e">
        <f>INDEX([1]Dados!$M$2:$N$26779,MATCH($P9579,[1]Dados!$N$2:$N$26779,),2)</f>
        <v>#N/A</v>
      </c>
      <c r="P9579">
        <v>181663</v>
      </c>
      <c r="Q9579" s="1">
        <v>37453</v>
      </c>
      <c r="R9579" s="1">
        <v>37605</v>
      </c>
      <c r="S9579" t="s">
        <v>916</v>
      </c>
    </row>
    <row r="9580" spans="1:19" x14ac:dyDescent="0.2">
      <c r="A9580" s="7">
        <v>411850</v>
      </c>
      <c r="B9580" s="3">
        <v>77518</v>
      </c>
      <c r="C9580" s="3" t="s">
        <v>37</v>
      </c>
      <c r="D9580" s="2" t="s">
        <v>646</v>
      </c>
      <c r="E9580" s="3">
        <v>22</v>
      </c>
      <c r="F9580" s="17">
        <v>0</v>
      </c>
      <c r="G9580" s="17">
        <v>1</v>
      </c>
      <c r="H9580" s="17">
        <v>0</v>
      </c>
      <c r="I9580" s="7">
        <v>2.2999999999999998</v>
      </c>
      <c r="J9580" s="7">
        <v>28</v>
      </c>
      <c r="K9580" s="4">
        <v>1214</v>
      </c>
      <c r="L9580" s="5">
        <v>1214.0589</v>
      </c>
      <c r="M9580">
        <v>45297</v>
      </c>
      <c r="N9580" s="33">
        <v>1</v>
      </c>
      <c r="O9580" s="50" t="e">
        <f>INDEX([1]Dados!$M$2:$N$26779,MATCH($P9580,[1]Dados!$N$2:$N$26779,),2)</f>
        <v>#N/A</v>
      </c>
      <c r="P9580">
        <v>182695</v>
      </c>
      <c r="Q9580" s="1">
        <v>37453</v>
      </c>
      <c r="R9580" s="1">
        <v>37605</v>
      </c>
      <c r="S9580" t="s">
        <v>915</v>
      </c>
    </row>
    <row r="9581" spans="1:19" x14ac:dyDescent="0.2">
      <c r="A9581" s="7">
        <v>411850</v>
      </c>
      <c r="B9581" s="3">
        <v>77518</v>
      </c>
      <c r="C9581" s="3" t="s">
        <v>37</v>
      </c>
      <c r="D9581" s="2" t="s">
        <v>646</v>
      </c>
      <c r="E9581" s="3">
        <v>22</v>
      </c>
      <c r="F9581" s="17">
        <v>0</v>
      </c>
      <c r="G9581" s="17">
        <v>1</v>
      </c>
      <c r="H9581" s="17">
        <v>0</v>
      </c>
      <c r="I9581" s="7">
        <v>2.4</v>
      </c>
      <c r="J9581" s="7">
        <v>28</v>
      </c>
      <c r="K9581" s="4">
        <v>1214</v>
      </c>
      <c r="L9581" s="5">
        <v>1214.0589</v>
      </c>
      <c r="M9581">
        <v>117780</v>
      </c>
      <c r="N9581" s="33">
        <v>1</v>
      </c>
      <c r="O9581" s="50" t="e">
        <f>INDEX([1]Dados!$M$2:$N$26779,MATCH($P9581,[1]Dados!$N$2:$N$26779,),2)</f>
        <v>#N/A</v>
      </c>
      <c r="P9581">
        <v>182696</v>
      </c>
      <c r="Q9581" s="1">
        <v>37453</v>
      </c>
      <c r="R9581" s="1">
        <v>37605</v>
      </c>
      <c r="S9581" t="s">
        <v>915</v>
      </c>
    </row>
    <row r="9582" spans="1:19" x14ac:dyDescent="0.2">
      <c r="A9582" s="7">
        <v>411850</v>
      </c>
      <c r="B9582" s="3">
        <v>77518</v>
      </c>
      <c r="C9582" s="3" t="s">
        <v>37</v>
      </c>
      <c r="D9582" s="2" t="s">
        <v>646</v>
      </c>
      <c r="E9582" s="3">
        <v>22</v>
      </c>
      <c r="F9582" s="17">
        <v>0</v>
      </c>
      <c r="G9582" s="17">
        <v>1</v>
      </c>
      <c r="H9582" s="17">
        <v>0</v>
      </c>
      <c r="I9582" s="7" t="s">
        <v>3</v>
      </c>
      <c r="J9582" s="7">
        <v>0</v>
      </c>
      <c r="K9582" s="4">
        <v>1214</v>
      </c>
      <c r="L9582" s="5">
        <v>1214.8580999999999</v>
      </c>
      <c r="M9582">
        <v>80000</v>
      </c>
      <c r="N9582" s="33">
        <v>1</v>
      </c>
      <c r="O9582" s="50" t="e">
        <f>INDEX([1]Dados!$M$2:$N$26779,MATCH($P9582,[1]Dados!$N$2:$N$26779,),2)</f>
        <v>#N/A</v>
      </c>
      <c r="P9582">
        <v>181971</v>
      </c>
      <c r="Q9582" s="1">
        <v>37453</v>
      </c>
      <c r="R9582" s="1">
        <v>37605</v>
      </c>
      <c r="S9582" t="s">
        <v>2134</v>
      </c>
    </row>
    <row r="9583" spans="1:19" x14ac:dyDescent="0.2">
      <c r="A9583" s="7">
        <v>411850</v>
      </c>
      <c r="B9583" s="3">
        <v>77518</v>
      </c>
      <c r="C9583" s="3" t="s">
        <v>37</v>
      </c>
      <c r="D9583" s="2" t="s">
        <v>646</v>
      </c>
      <c r="E9583" s="3">
        <v>22</v>
      </c>
      <c r="F9583" s="17">
        <v>0</v>
      </c>
      <c r="G9583" s="17">
        <v>1</v>
      </c>
      <c r="H9583" s="17">
        <v>0</v>
      </c>
      <c r="I9583" s="7" t="s">
        <v>3</v>
      </c>
      <c r="J9583" s="7">
        <v>0</v>
      </c>
      <c r="K9583" s="4">
        <v>1214</v>
      </c>
      <c r="L9583" s="5">
        <v>1214.8580999999999</v>
      </c>
      <c r="M9583">
        <v>110000</v>
      </c>
      <c r="N9583" s="33">
        <v>1</v>
      </c>
      <c r="O9583" s="50" t="e">
        <f>INDEX([1]Dados!$M$2:$N$26779,MATCH($P9583,[1]Dados!$N$2:$N$26779,),2)</f>
        <v>#N/A</v>
      </c>
      <c r="P9583">
        <v>181973</v>
      </c>
      <c r="Q9583" s="1">
        <v>37453</v>
      </c>
      <c r="R9583" s="1">
        <v>37605</v>
      </c>
      <c r="S9583" t="s">
        <v>2134</v>
      </c>
    </row>
    <row r="9584" spans="1:19" x14ac:dyDescent="0.2">
      <c r="A9584" s="7">
        <v>411850</v>
      </c>
      <c r="B9584" s="3">
        <v>77518</v>
      </c>
      <c r="C9584" s="3" t="s">
        <v>37</v>
      </c>
      <c r="D9584" s="2" t="s">
        <v>646</v>
      </c>
      <c r="E9584" s="3">
        <v>22</v>
      </c>
      <c r="F9584" s="17">
        <v>0</v>
      </c>
      <c r="G9584" s="17">
        <v>1</v>
      </c>
      <c r="H9584" s="17">
        <v>0</v>
      </c>
      <c r="I9584" s="7" t="s">
        <v>3</v>
      </c>
      <c r="J9584" s="7">
        <v>0</v>
      </c>
      <c r="K9584" s="4">
        <v>1214</v>
      </c>
      <c r="L9584" s="5">
        <v>1214.8580999999999</v>
      </c>
      <c r="M9584">
        <v>10000</v>
      </c>
      <c r="N9584" s="33">
        <v>1</v>
      </c>
      <c r="O9584" s="50" t="e">
        <f>INDEX([1]Dados!$M$2:$N$26779,MATCH($P9584,[1]Dados!$N$2:$N$26779,),2)</f>
        <v>#N/A</v>
      </c>
      <c r="P9584">
        <v>181975</v>
      </c>
      <c r="Q9584" s="1">
        <v>37453</v>
      </c>
      <c r="R9584" s="1">
        <v>37605</v>
      </c>
      <c r="S9584" t="s">
        <v>2134</v>
      </c>
    </row>
    <row r="9585" spans="1:19" x14ac:dyDescent="0.2">
      <c r="A9585" s="7">
        <v>411850</v>
      </c>
      <c r="B9585" s="3">
        <v>77518</v>
      </c>
      <c r="C9585" s="3" t="s">
        <v>37</v>
      </c>
      <c r="D9585" s="2" t="s">
        <v>646</v>
      </c>
      <c r="E9585" s="3">
        <v>22</v>
      </c>
      <c r="F9585" s="17">
        <v>0</v>
      </c>
      <c r="G9585" s="17">
        <v>1</v>
      </c>
      <c r="H9585" s="17">
        <v>0</v>
      </c>
      <c r="I9585" s="7" t="s">
        <v>3</v>
      </c>
      <c r="J9585" s="7">
        <v>0</v>
      </c>
      <c r="K9585" s="4">
        <v>1214</v>
      </c>
      <c r="L9585" s="5">
        <v>1214.8580999999999</v>
      </c>
      <c r="M9585">
        <v>83866</v>
      </c>
      <c r="N9585" s="33">
        <v>1</v>
      </c>
      <c r="O9585" s="50" t="e">
        <f>INDEX([1]Dados!$M$2:$N$26779,MATCH($P9585,[1]Dados!$N$2:$N$26779,),2)</f>
        <v>#N/A</v>
      </c>
      <c r="P9585">
        <v>181978</v>
      </c>
      <c r="Q9585" s="1">
        <v>37453</v>
      </c>
      <c r="R9585" s="1">
        <v>37605</v>
      </c>
      <c r="S9585" t="s">
        <v>2134</v>
      </c>
    </row>
    <row r="9586" spans="1:19" x14ac:dyDescent="0.2">
      <c r="A9586" s="7">
        <v>411850</v>
      </c>
      <c r="B9586" s="3">
        <v>77518</v>
      </c>
      <c r="C9586" s="3" t="s">
        <v>37</v>
      </c>
      <c r="D9586" s="2" t="s">
        <v>646</v>
      </c>
      <c r="E9586" s="3">
        <v>22</v>
      </c>
      <c r="F9586" s="17">
        <v>0</v>
      </c>
      <c r="G9586" s="17">
        <v>1</v>
      </c>
      <c r="H9586" s="17">
        <v>0</v>
      </c>
      <c r="I9586" s="7" t="s">
        <v>3</v>
      </c>
      <c r="J9586" s="7">
        <v>0</v>
      </c>
      <c r="K9586" s="4">
        <v>1214</v>
      </c>
      <c r="L9586" s="5">
        <v>1214.8580999999999</v>
      </c>
      <c r="M9586">
        <v>57600</v>
      </c>
      <c r="N9586" s="33">
        <v>1</v>
      </c>
      <c r="O9586" s="50" t="e">
        <f>INDEX([1]Dados!$M$2:$N$26779,MATCH($P9586,[1]Dados!$N$2:$N$26779,),2)</f>
        <v>#N/A</v>
      </c>
      <c r="P9586">
        <v>181992</v>
      </c>
      <c r="Q9586" s="1">
        <v>37453</v>
      </c>
      <c r="R9586" s="1">
        <v>37605</v>
      </c>
      <c r="S9586" t="s">
        <v>2134</v>
      </c>
    </row>
    <row r="9587" spans="1:19" x14ac:dyDescent="0.2">
      <c r="A9587" s="7">
        <v>411850</v>
      </c>
      <c r="B9587" s="3">
        <v>77518</v>
      </c>
      <c r="C9587" s="3" t="s">
        <v>37</v>
      </c>
      <c r="D9587" s="2" t="s">
        <v>646</v>
      </c>
      <c r="E9587" s="3">
        <v>22</v>
      </c>
      <c r="F9587" s="17">
        <v>0</v>
      </c>
      <c r="G9587" s="17">
        <v>1</v>
      </c>
      <c r="H9587" s="17">
        <v>0</v>
      </c>
      <c r="I9587" s="7">
        <v>3.1</v>
      </c>
      <c r="J9587" s="7">
        <v>22</v>
      </c>
      <c r="K9587" s="4">
        <v>1293</v>
      </c>
      <c r="L9587" s="5">
        <v>1293.0592999999999</v>
      </c>
      <c r="M9587">
        <v>183279.62</v>
      </c>
      <c r="N9587" s="33">
        <v>1</v>
      </c>
      <c r="O9587" s="50" t="e">
        <f>INDEX([1]Dados!$M$2:$N$26779,MATCH($P9587,[1]Dados!$N$2:$N$26779,),2)</f>
        <v>#N/A</v>
      </c>
      <c r="P9587">
        <v>181802</v>
      </c>
      <c r="Q9587" s="1">
        <v>37453</v>
      </c>
      <c r="R9587" s="1">
        <v>37605</v>
      </c>
      <c r="S9587" t="s">
        <v>2134</v>
      </c>
    </row>
    <row r="9588" spans="1:19" x14ac:dyDescent="0.2">
      <c r="A9588" s="7">
        <v>411850</v>
      </c>
      <c r="B9588" s="3">
        <v>77518</v>
      </c>
      <c r="C9588" s="3" t="s">
        <v>37</v>
      </c>
      <c r="D9588" s="2" t="s">
        <v>646</v>
      </c>
      <c r="E9588" s="3">
        <v>22</v>
      </c>
      <c r="F9588" s="17">
        <v>0</v>
      </c>
      <c r="G9588" s="17">
        <v>1</v>
      </c>
      <c r="H9588" s="17">
        <v>0</v>
      </c>
      <c r="I9588" s="7">
        <v>3.2</v>
      </c>
      <c r="J9588" s="7">
        <v>29</v>
      </c>
      <c r="K9588" s="4">
        <v>1293</v>
      </c>
      <c r="L9588" s="5">
        <v>1293.0592999999999</v>
      </c>
      <c r="M9588">
        <v>183279.62</v>
      </c>
      <c r="N9588" s="33">
        <v>1</v>
      </c>
      <c r="O9588" s="50" t="e">
        <f>INDEX([1]Dados!$M$2:$N$26779,MATCH($P9588,[1]Dados!$N$2:$N$26779,),2)</f>
        <v>#N/A</v>
      </c>
      <c r="P9588">
        <v>181802</v>
      </c>
      <c r="Q9588" s="1">
        <v>37453</v>
      </c>
      <c r="R9588" s="1">
        <v>37605</v>
      </c>
      <c r="S9588" t="s">
        <v>2134</v>
      </c>
    </row>
    <row r="9589" spans="1:19" x14ac:dyDescent="0.2">
      <c r="A9589" s="7">
        <v>411850</v>
      </c>
      <c r="B9589" s="3">
        <v>77518</v>
      </c>
      <c r="C9589" s="3" t="s">
        <v>37</v>
      </c>
      <c r="D9589" s="2" t="s">
        <v>646</v>
      </c>
      <c r="E9589" s="3">
        <v>22</v>
      </c>
      <c r="F9589" s="17">
        <v>0</v>
      </c>
      <c r="G9589" s="17">
        <v>1</v>
      </c>
      <c r="H9589" s="17">
        <v>0</v>
      </c>
      <c r="I9589" s="7" t="s">
        <v>3</v>
      </c>
      <c r="J9589" s="7">
        <v>98</v>
      </c>
      <c r="K9589" s="4">
        <v>1293</v>
      </c>
      <c r="L9589" s="5">
        <v>1293.0592999999999</v>
      </c>
      <c r="M9589">
        <v>183279.62</v>
      </c>
      <c r="N9589" s="33">
        <v>1</v>
      </c>
      <c r="O9589" s="50" t="e">
        <f>INDEX([1]Dados!$M$2:$N$26779,MATCH($P9589,[1]Dados!$N$2:$N$26779,),2)</f>
        <v>#N/A</v>
      </c>
      <c r="P9589">
        <v>181802</v>
      </c>
      <c r="Q9589" s="1">
        <v>37453</v>
      </c>
      <c r="R9589" s="1">
        <v>37605</v>
      </c>
      <c r="S9589" t="s">
        <v>2134</v>
      </c>
    </row>
    <row r="9590" spans="1:19" x14ac:dyDescent="0.2">
      <c r="A9590" s="7">
        <v>411965</v>
      </c>
      <c r="B9590" s="3">
        <v>74667</v>
      </c>
      <c r="C9590" s="3" t="s">
        <v>37</v>
      </c>
      <c r="D9590" s="2" t="s">
        <v>665</v>
      </c>
      <c r="E9590" s="3">
        <v>22</v>
      </c>
      <c r="F9590" s="17">
        <v>0</v>
      </c>
      <c r="G9590" s="17">
        <v>1</v>
      </c>
      <c r="H9590" s="17">
        <v>0</v>
      </c>
      <c r="I9590" s="7" t="s">
        <v>3</v>
      </c>
      <c r="J9590" s="7">
        <v>98</v>
      </c>
      <c r="K9590" s="4">
        <v>119</v>
      </c>
      <c r="L9590" s="5">
        <v>119.3984</v>
      </c>
      <c r="M9590">
        <v>100909.89</v>
      </c>
      <c r="N9590" s="3">
        <v>1</v>
      </c>
      <c r="O9590" s="50" t="e">
        <f>INDEX([1]Dados!$M$2:$N$26779,MATCH($P9590,[1]Dados!$N$2:$N$26779,),2)</f>
        <v>#N/A</v>
      </c>
      <c r="P9590">
        <v>184451</v>
      </c>
      <c r="Q9590" s="1">
        <v>37462</v>
      </c>
      <c r="R9590" s="1">
        <v>37560</v>
      </c>
      <c r="S9590" t="s">
        <v>2134</v>
      </c>
    </row>
    <row r="9591" spans="1:19" x14ac:dyDescent="0.2">
      <c r="A9591" s="7">
        <v>411965</v>
      </c>
      <c r="B9591" s="3">
        <v>74667</v>
      </c>
      <c r="C9591" s="3" t="s">
        <v>37</v>
      </c>
      <c r="D9591" s="2" t="s">
        <v>665</v>
      </c>
      <c r="E9591" s="3">
        <v>22</v>
      </c>
      <c r="F9591" s="17">
        <v>0</v>
      </c>
      <c r="G9591" s="17">
        <v>1</v>
      </c>
      <c r="H9591" s="17">
        <v>0</v>
      </c>
      <c r="I9591" s="7">
        <v>1.1000000000000001</v>
      </c>
      <c r="J9591" s="7">
        <v>25</v>
      </c>
      <c r="K9591" s="4">
        <v>122</v>
      </c>
      <c r="L9591" s="5">
        <v>122.3861</v>
      </c>
      <c r="M9591">
        <v>242700</v>
      </c>
      <c r="N9591" s="3">
        <v>1</v>
      </c>
      <c r="O9591" s="50" t="e">
        <f>INDEX([1]Dados!$M$2:$N$26779,MATCH($P9591,[1]Dados!$N$2:$N$26779,),2)</f>
        <v>#N/A</v>
      </c>
      <c r="P9591">
        <v>183024</v>
      </c>
      <c r="Q9591" s="1">
        <v>37462</v>
      </c>
      <c r="R9591" s="1">
        <v>37560</v>
      </c>
      <c r="S9591" t="s">
        <v>1429</v>
      </c>
    </row>
    <row r="9592" spans="1:19" x14ac:dyDescent="0.2">
      <c r="A9592" s="7">
        <v>411965</v>
      </c>
      <c r="B9592" s="3">
        <v>74667</v>
      </c>
      <c r="C9592" s="3" t="s">
        <v>37</v>
      </c>
      <c r="D9592" s="2" t="s">
        <v>665</v>
      </c>
      <c r="E9592" s="3">
        <v>22</v>
      </c>
      <c r="F9592" s="17">
        <v>0</v>
      </c>
      <c r="G9592" s="17">
        <v>1</v>
      </c>
      <c r="H9592" s="17">
        <v>0</v>
      </c>
      <c r="I9592" s="7">
        <v>1.2</v>
      </c>
      <c r="J9592" s="7">
        <v>18</v>
      </c>
      <c r="K9592" s="4">
        <v>122</v>
      </c>
      <c r="L9592" s="5">
        <v>122.3861</v>
      </c>
      <c r="M9592">
        <v>242700</v>
      </c>
      <c r="N9592" s="3">
        <v>1</v>
      </c>
      <c r="O9592" s="50" t="e">
        <f>INDEX([1]Dados!$M$2:$N$26779,MATCH($P9592,[1]Dados!$N$2:$N$26779,),2)</f>
        <v>#N/A</v>
      </c>
      <c r="P9592">
        <v>183026</v>
      </c>
      <c r="Q9592" s="1">
        <v>37462</v>
      </c>
      <c r="R9592" s="1">
        <v>37560</v>
      </c>
      <c r="S9592" t="s">
        <v>1429</v>
      </c>
    </row>
    <row r="9593" spans="1:19" x14ac:dyDescent="0.2">
      <c r="A9593" s="7">
        <v>411965</v>
      </c>
      <c r="B9593" s="3">
        <v>74667</v>
      </c>
      <c r="C9593" s="3" t="s">
        <v>37</v>
      </c>
      <c r="D9593" s="2" t="s">
        <v>665</v>
      </c>
      <c r="E9593" s="3">
        <v>22</v>
      </c>
      <c r="F9593" s="17">
        <v>0</v>
      </c>
      <c r="G9593" s="17">
        <v>1</v>
      </c>
      <c r="H9593" s="17">
        <v>0</v>
      </c>
      <c r="I9593" s="7" t="s">
        <v>3</v>
      </c>
      <c r="J9593" s="7">
        <v>0</v>
      </c>
      <c r="K9593" s="4">
        <v>122</v>
      </c>
      <c r="L9593" s="5">
        <v>122.76519999999999</v>
      </c>
      <c r="M9593">
        <f>79975+20934.89</f>
        <v>100909.89</v>
      </c>
      <c r="N9593" s="3">
        <v>1</v>
      </c>
      <c r="O9593" s="50" t="e">
        <f>INDEX([1]Dados!$M$2:$N$26779,MATCH($P9593,[1]Dados!$N$2:$N$26779,),2)</f>
        <v>#N/A</v>
      </c>
      <c r="P9593" s="23">
        <v>183025</v>
      </c>
      <c r="Q9593" s="1">
        <v>37462</v>
      </c>
      <c r="R9593" s="1">
        <v>37560</v>
      </c>
      <c r="S9593" t="s">
        <v>2134</v>
      </c>
    </row>
    <row r="9594" spans="1:19" x14ac:dyDescent="0.2">
      <c r="A9594" s="7">
        <v>411965</v>
      </c>
      <c r="B9594" s="3">
        <v>74667</v>
      </c>
      <c r="C9594" s="3" t="s">
        <v>37</v>
      </c>
      <c r="D9594" s="2" t="s">
        <v>665</v>
      </c>
      <c r="E9594" s="3">
        <v>22</v>
      </c>
      <c r="F9594" s="17">
        <v>0</v>
      </c>
      <c r="G9594" s="17">
        <v>1</v>
      </c>
      <c r="H9594" s="17">
        <v>0</v>
      </c>
      <c r="I9594" s="7">
        <v>2.1</v>
      </c>
      <c r="J9594" s="7">
        <v>18</v>
      </c>
      <c r="K9594" s="4">
        <v>1203</v>
      </c>
      <c r="L9594" s="5">
        <v>1203.0829000000001</v>
      </c>
      <c r="M9594">
        <v>25613.1</v>
      </c>
      <c r="N9594" s="3">
        <v>1</v>
      </c>
      <c r="O9594" s="50" t="e">
        <f>INDEX([1]Dados!$M$2:$N$26779,MATCH($P9594,[1]Dados!$N$2:$N$26779,),2)</f>
        <v>#N/A</v>
      </c>
      <c r="P9594">
        <v>181723</v>
      </c>
      <c r="Q9594" s="1">
        <v>37462</v>
      </c>
      <c r="R9594" s="1">
        <v>37560</v>
      </c>
      <c r="S9594" t="s">
        <v>1653</v>
      </c>
    </row>
    <row r="9595" spans="1:19" x14ac:dyDescent="0.2">
      <c r="A9595" s="7">
        <v>411965</v>
      </c>
      <c r="B9595" s="3">
        <v>74667</v>
      </c>
      <c r="C9595" s="3" t="s">
        <v>37</v>
      </c>
      <c r="D9595" s="2" t="s">
        <v>665</v>
      </c>
      <c r="E9595" s="3">
        <v>22</v>
      </c>
      <c r="F9595" s="17">
        <v>0</v>
      </c>
      <c r="G9595" s="17">
        <v>1</v>
      </c>
      <c r="H9595" s="17">
        <v>0</v>
      </c>
      <c r="I9595" s="7">
        <v>2.2000000000000002</v>
      </c>
      <c r="J9595" s="7">
        <v>15</v>
      </c>
      <c r="K9595" s="4">
        <v>1203</v>
      </c>
      <c r="L9595" s="5">
        <v>1203.0829000000001</v>
      </c>
      <c r="M9595">
        <v>25613.1</v>
      </c>
      <c r="N9595" s="3">
        <v>1</v>
      </c>
      <c r="O9595" s="50" t="e">
        <f>INDEX([1]Dados!$M$2:$N$26779,MATCH($P9595,[1]Dados!$N$2:$N$26779,),2)</f>
        <v>#N/A</v>
      </c>
      <c r="P9595">
        <v>181723</v>
      </c>
      <c r="Q9595" s="1">
        <v>37462</v>
      </c>
      <c r="R9595" s="1">
        <v>37560</v>
      </c>
      <c r="S9595" t="s">
        <v>1653</v>
      </c>
    </row>
    <row r="9596" spans="1:19" x14ac:dyDescent="0.2">
      <c r="A9596" s="7">
        <v>411965</v>
      </c>
      <c r="B9596" s="3">
        <v>74667</v>
      </c>
      <c r="C9596" s="3" t="s">
        <v>37</v>
      </c>
      <c r="D9596" s="2" t="s">
        <v>665</v>
      </c>
      <c r="E9596" s="3">
        <v>22</v>
      </c>
      <c r="F9596" s="17">
        <v>0</v>
      </c>
      <c r="G9596" s="17">
        <v>1</v>
      </c>
      <c r="H9596" s="17">
        <v>0</v>
      </c>
      <c r="I9596" s="7">
        <v>3.1</v>
      </c>
      <c r="J9596" s="7">
        <v>25</v>
      </c>
      <c r="K9596" s="4">
        <v>1214</v>
      </c>
      <c r="L9596" s="5">
        <v>1214.0587</v>
      </c>
      <c r="M9596">
        <v>58980.78</v>
      </c>
      <c r="N9596" s="3">
        <v>1</v>
      </c>
      <c r="O9596" s="50" t="e">
        <f>INDEX([1]Dados!$M$2:$N$26779,MATCH($P9596,[1]Dados!$N$2:$N$26779,),2)</f>
        <v>#N/A</v>
      </c>
      <c r="P9596">
        <v>181664</v>
      </c>
      <c r="Q9596" s="1">
        <v>37462</v>
      </c>
      <c r="R9596" s="1">
        <v>37560</v>
      </c>
      <c r="S9596" t="s">
        <v>914</v>
      </c>
    </row>
    <row r="9597" spans="1:19" x14ac:dyDescent="0.2">
      <c r="A9597" s="7">
        <v>411965</v>
      </c>
      <c r="B9597" s="3">
        <v>74667</v>
      </c>
      <c r="C9597" s="3" t="s">
        <v>37</v>
      </c>
      <c r="D9597" s="2" t="s">
        <v>665</v>
      </c>
      <c r="E9597" s="3">
        <v>22</v>
      </c>
      <c r="F9597" s="17">
        <v>0</v>
      </c>
      <c r="G9597" s="17">
        <v>1</v>
      </c>
      <c r="H9597" s="17">
        <v>0</v>
      </c>
      <c r="I9597" s="7">
        <v>3.2</v>
      </c>
      <c r="J9597" s="7">
        <v>1</v>
      </c>
      <c r="K9597" s="4">
        <v>1214</v>
      </c>
      <c r="L9597" s="5">
        <v>1214.0587</v>
      </c>
      <c r="M9597">
        <v>58980.78</v>
      </c>
      <c r="N9597" s="3">
        <v>1</v>
      </c>
      <c r="O9597" s="50" t="e">
        <f>INDEX([1]Dados!$M$2:$N$26779,MATCH($P9597,[1]Dados!$N$2:$N$26779,),2)</f>
        <v>#N/A</v>
      </c>
      <c r="P9597">
        <v>181664</v>
      </c>
      <c r="Q9597" s="1">
        <v>37462</v>
      </c>
      <c r="R9597" s="1">
        <v>37560</v>
      </c>
      <c r="S9597" t="s">
        <v>914</v>
      </c>
    </row>
    <row r="9598" spans="1:19" x14ac:dyDescent="0.2">
      <c r="A9598" s="7">
        <v>411965</v>
      </c>
      <c r="B9598" s="3">
        <v>74667</v>
      </c>
      <c r="C9598" s="3" t="s">
        <v>37</v>
      </c>
      <c r="D9598" s="2" t="s">
        <v>665</v>
      </c>
      <c r="E9598" s="3">
        <v>22</v>
      </c>
      <c r="F9598" s="17">
        <v>0</v>
      </c>
      <c r="G9598" s="17">
        <v>1</v>
      </c>
      <c r="H9598" s="17">
        <v>0</v>
      </c>
      <c r="I9598" s="7">
        <v>3.3</v>
      </c>
      <c r="J9598" s="7">
        <v>33</v>
      </c>
      <c r="K9598" s="4">
        <v>1214</v>
      </c>
      <c r="L9598" s="5">
        <v>1214.0587</v>
      </c>
      <c r="M9598">
        <v>58980.78</v>
      </c>
      <c r="N9598" s="3">
        <v>1</v>
      </c>
      <c r="O9598" s="50" t="e">
        <f>INDEX([1]Dados!$M$2:$N$26779,MATCH($P9598,[1]Dados!$N$2:$N$26779,),2)</f>
        <v>#N/A</v>
      </c>
      <c r="P9598">
        <v>181664</v>
      </c>
      <c r="Q9598" s="1">
        <v>37462</v>
      </c>
      <c r="R9598" s="1">
        <v>37560</v>
      </c>
      <c r="S9598" t="s">
        <v>914</v>
      </c>
    </row>
    <row r="9599" spans="1:19" x14ac:dyDescent="0.2">
      <c r="A9599" s="7">
        <v>411965</v>
      </c>
      <c r="B9599" s="3">
        <v>74667</v>
      </c>
      <c r="C9599" s="3" t="s">
        <v>37</v>
      </c>
      <c r="D9599" s="2" t="s">
        <v>665</v>
      </c>
      <c r="E9599" s="3">
        <v>22</v>
      </c>
      <c r="F9599" s="17">
        <v>0</v>
      </c>
      <c r="G9599" s="17">
        <v>1</v>
      </c>
      <c r="H9599" s="17">
        <v>0</v>
      </c>
      <c r="I9599" s="7">
        <v>3.4</v>
      </c>
      <c r="J9599" s="7">
        <v>31</v>
      </c>
      <c r="K9599" s="4">
        <v>1214</v>
      </c>
      <c r="L9599" s="5">
        <v>1214.0587</v>
      </c>
      <c r="M9599">
        <v>58980.78</v>
      </c>
      <c r="N9599" s="3">
        <v>1</v>
      </c>
      <c r="O9599" s="50" t="e">
        <f>INDEX([1]Dados!$M$2:$N$26779,MATCH($P9599,[1]Dados!$N$2:$N$26779,),2)</f>
        <v>#N/A</v>
      </c>
      <c r="P9599">
        <v>181664</v>
      </c>
      <c r="Q9599" s="1">
        <v>37462</v>
      </c>
      <c r="R9599" s="1">
        <v>37560</v>
      </c>
      <c r="S9599" t="s">
        <v>914</v>
      </c>
    </row>
    <row r="9600" spans="1:19" x14ac:dyDescent="0.2">
      <c r="A9600" s="7">
        <v>411965</v>
      </c>
      <c r="B9600" s="3">
        <v>74667</v>
      </c>
      <c r="C9600" s="3" t="s">
        <v>37</v>
      </c>
      <c r="D9600" s="2" t="s">
        <v>665</v>
      </c>
      <c r="E9600" s="3">
        <v>22</v>
      </c>
      <c r="F9600" s="17">
        <v>0</v>
      </c>
      <c r="G9600" s="17">
        <v>1</v>
      </c>
      <c r="H9600" s="17">
        <v>0</v>
      </c>
      <c r="I9600" s="7">
        <v>3.1</v>
      </c>
      <c r="J9600" s="7">
        <v>15</v>
      </c>
      <c r="K9600" s="4">
        <v>1214</v>
      </c>
      <c r="L9600" s="5">
        <v>1214.0589</v>
      </c>
      <c r="M9600">
        <v>127800</v>
      </c>
      <c r="N9600" s="3">
        <v>1</v>
      </c>
      <c r="O9600" s="50" t="e">
        <f>INDEX([1]Dados!$M$2:$N$26779,MATCH($P9600,[1]Dados!$N$2:$N$26779,),2)</f>
        <v>#N/A</v>
      </c>
      <c r="P9600">
        <v>182697</v>
      </c>
      <c r="Q9600" s="1">
        <v>37462</v>
      </c>
      <c r="R9600" s="1">
        <v>37560</v>
      </c>
      <c r="S9600" t="s">
        <v>1485</v>
      </c>
    </row>
    <row r="9601" spans="1:19" x14ac:dyDescent="0.2">
      <c r="A9601" s="7">
        <v>411965</v>
      </c>
      <c r="B9601" s="3">
        <v>74667</v>
      </c>
      <c r="C9601" s="3" t="s">
        <v>37</v>
      </c>
      <c r="D9601" s="2" t="s">
        <v>665</v>
      </c>
      <c r="E9601" s="3">
        <v>22</v>
      </c>
      <c r="F9601" s="17">
        <v>0</v>
      </c>
      <c r="G9601" s="17">
        <v>1</v>
      </c>
      <c r="H9601" s="17">
        <v>0</v>
      </c>
      <c r="I9601" s="7">
        <v>3.5</v>
      </c>
      <c r="J9601" s="7">
        <v>27</v>
      </c>
      <c r="K9601" s="4">
        <v>1214</v>
      </c>
      <c r="L9601" s="5">
        <v>1214.0589</v>
      </c>
      <c r="M9601">
        <v>127800</v>
      </c>
      <c r="N9601" s="3">
        <v>1</v>
      </c>
      <c r="O9601" s="50" t="e">
        <f>INDEX([1]Dados!$M$2:$N$26779,MATCH($P9601,[1]Dados!$N$2:$N$26779,),2)</f>
        <v>#N/A</v>
      </c>
      <c r="P9601">
        <v>182697</v>
      </c>
      <c r="Q9601" s="1">
        <v>37462</v>
      </c>
      <c r="R9601" s="1">
        <v>37560</v>
      </c>
      <c r="S9601" t="s">
        <v>1485</v>
      </c>
    </row>
    <row r="9602" spans="1:19" x14ac:dyDescent="0.2">
      <c r="A9602" s="7">
        <v>411965</v>
      </c>
      <c r="B9602" s="3">
        <v>74667</v>
      </c>
      <c r="C9602" s="3" t="s">
        <v>37</v>
      </c>
      <c r="D9602" s="2" t="s">
        <v>665</v>
      </c>
      <c r="E9602" s="3">
        <v>22</v>
      </c>
      <c r="F9602" s="17">
        <v>0</v>
      </c>
      <c r="G9602" s="17">
        <v>1</v>
      </c>
      <c r="H9602" s="17">
        <v>0</v>
      </c>
      <c r="I9602" s="7">
        <v>3.6</v>
      </c>
      <c r="J9602" s="7">
        <v>28</v>
      </c>
      <c r="K9602" s="4">
        <v>1214</v>
      </c>
      <c r="L9602" s="5">
        <v>1214.0589</v>
      </c>
      <c r="M9602">
        <v>127800</v>
      </c>
      <c r="N9602" s="3">
        <v>1</v>
      </c>
      <c r="O9602" s="50" t="e">
        <f>INDEX([1]Dados!$M$2:$N$26779,MATCH($P9602,[1]Dados!$N$2:$N$26779,),2)</f>
        <v>#N/A</v>
      </c>
      <c r="P9602">
        <v>182697</v>
      </c>
      <c r="Q9602" s="1">
        <v>37462</v>
      </c>
      <c r="R9602" s="1">
        <v>37560</v>
      </c>
      <c r="S9602" t="s">
        <v>1485</v>
      </c>
    </row>
    <row r="9603" spans="1:19" x14ac:dyDescent="0.2">
      <c r="A9603" s="7">
        <v>411965</v>
      </c>
      <c r="B9603" s="3">
        <v>74667</v>
      </c>
      <c r="C9603" s="3" t="s">
        <v>37</v>
      </c>
      <c r="D9603" s="2" t="s">
        <v>665</v>
      </c>
      <c r="E9603" s="3">
        <v>22</v>
      </c>
      <c r="F9603" s="17">
        <v>0</v>
      </c>
      <c r="G9603" s="17">
        <v>1</v>
      </c>
      <c r="H9603" s="17">
        <v>0</v>
      </c>
      <c r="I9603" s="7">
        <v>3.7</v>
      </c>
      <c r="J9603" s="7">
        <v>9</v>
      </c>
      <c r="K9603" s="4">
        <v>1214</v>
      </c>
      <c r="L9603" s="5">
        <v>1214.0589</v>
      </c>
      <c r="M9603">
        <v>127800</v>
      </c>
      <c r="N9603" s="3">
        <v>1</v>
      </c>
      <c r="O9603" s="50" t="e">
        <f>INDEX([1]Dados!$M$2:$N$26779,MATCH($P9603,[1]Dados!$N$2:$N$26779,),2)</f>
        <v>#N/A</v>
      </c>
      <c r="P9603">
        <v>182697</v>
      </c>
      <c r="Q9603" s="1">
        <v>37462</v>
      </c>
      <c r="R9603" s="1">
        <v>37560</v>
      </c>
      <c r="S9603" t="s">
        <v>1485</v>
      </c>
    </row>
    <row r="9604" spans="1:19" x14ac:dyDescent="0.2">
      <c r="A9604" s="7">
        <v>411965</v>
      </c>
      <c r="B9604" s="3">
        <v>74667</v>
      </c>
      <c r="C9604" s="3" t="s">
        <v>37</v>
      </c>
      <c r="D9604" s="2" t="s">
        <v>665</v>
      </c>
      <c r="E9604" s="3">
        <v>22</v>
      </c>
      <c r="F9604" s="17">
        <v>0</v>
      </c>
      <c r="G9604" s="17">
        <v>1</v>
      </c>
      <c r="H9604" s="17">
        <v>0</v>
      </c>
      <c r="I9604" s="7">
        <v>3.8</v>
      </c>
      <c r="J9604" s="7">
        <v>25</v>
      </c>
      <c r="K9604" s="4">
        <v>1214</v>
      </c>
      <c r="L9604" s="5">
        <v>1214.0589</v>
      </c>
      <c r="M9604">
        <v>127800</v>
      </c>
      <c r="N9604" s="3">
        <v>1</v>
      </c>
      <c r="O9604" s="50" t="e">
        <f>INDEX([1]Dados!$M$2:$N$26779,MATCH($P9604,[1]Dados!$N$2:$N$26779,),2)</f>
        <v>#N/A</v>
      </c>
      <c r="P9604">
        <v>182697</v>
      </c>
      <c r="Q9604" s="1">
        <v>37462</v>
      </c>
      <c r="R9604" s="1">
        <v>37560</v>
      </c>
      <c r="S9604" t="s">
        <v>1485</v>
      </c>
    </row>
    <row r="9605" spans="1:19" x14ac:dyDescent="0.2">
      <c r="A9605" s="7">
        <v>411965</v>
      </c>
      <c r="B9605" s="3">
        <v>74667</v>
      </c>
      <c r="C9605" s="3" t="s">
        <v>37</v>
      </c>
      <c r="D9605" s="2" t="s">
        <v>665</v>
      </c>
      <c r="E9605" s="3">
        <v>22</v>
      </c>
      <c r="F9605" s="17">
        <v>0</v>
      </c>
      <c r="G9605" s="17">
        <v>1</v>
      </c>
      <c r="H9605" s="17">
        <v>0</v>
      </c>
      <c r="I9605" s="7">
        <v>3.9</v>
      </c>
      <c r="J9605" s="7">
        <v>20</v>
      </c>
      <c r="K9605" s="4">
        <v>1214</v>
      </c>
      <c r="L9605" s="5">
        <v>1214.0589</v>
      </c>
      <c r="M9605">
        <v>127800</v>
      </c>
      <c r="N9605" s="3">
        <v>1</v>
      </c>
      <c r="O9605" s="50" t="e">
        <f>INDEX([1]Dados!$M$2:$N$26779,MATCH($P9605,[1]Dados!$N$2:$N$26779,),2)</f>
        <v>#N/A</v>
      </c>
      <c r="P9605">
        <v>182697</v>
      </c>
      <c r="Q9605" s="1">
        <v>37462</v>
      </c>
      <c r="R9605" s="1">
        <v>37560</v>
      </c>
      <c r="S9605" t="s">
        <v>1485</v>
      </c>
    </row>
    <row r="9606" spans="1:19" x14ac:dyDescent="0.2">
      <c r="A9606" s="7">
        <v>411965</v>
      </c>
      <c r="B9606" s="3">
        <v>74667</v>
      </c>
      <c r="C9606" s="3" t="s">
        <v>37</v>
      </c>
      <c r="D9606" s="2" t="s">
        <v>665</v>
      </c>
      <c r="E9606" s="3">
        <v>22</v>
      </c>
      <c r="F9606" s="17">
        <v>0</v>
      </c>
      <c r="G9606" s="17">
        <v>1</v>
      </c>
      <c r="H9606" s="17">
        <v>0</v>
      </c>
      <c r="I9606" s="7" t="s">
        <v>3</v>
      </c>
      <c r="J9606" s="7">
        <v>0</v>
      </c>
      <c r="K9606" s="4">
        <v>1214</v>
      </c>
      <c r="L9606" s="5">
        <v>1214.8580999999999</v>
      </c>
      <c r="M9606">
        <v>82400</v>
      </c>
      <c r="N9606" s="3">
        <v>1</v>
      </c>
      <c r="O9606" s="50" t="e">
        <f>INDEX([1]Dados!$M$2:$N$26779,MATCH($P9606,[1]Dados!$N$2:$N$26779,),2)</f>
        <v>#N/A</v>
      </c>
      <c r="P9606" s="23">
        <v>181984</v>
      </c>
      <c r="Q9606" s="1">
        <v>37462</v>
      </c>
      <c r="R9606" s="1">
        <v>37560</v>
      </c>
      <c r="S9606" t="s">
        <v>2134</v>
      </c>
    </row>
    <row r="9607" spans="1:19" x14ac:dyDescent="0.2">
      <c r="A9607" s="7">
        <v>411965</v>
      </c>
      <c r="B9607" s="3">
        <v>74667</v>
      </c>
      <c r="C9607" s="3" t="s">
        <v>37</v>
      </c>
      <c r="D9607" s="2" t="s">
        <v>665</v>
      </c>
      <c r="E9607" s="3">
        <v>22</v>
      </c>
      <c r="F9607" s="17">
        <v>0</v>
      </c>
      <c r="G9607" s="17">
        <v>1</v>
      </c>
      <c r="H9607" s="17">
        <v>0</v>
      </c>
      <c r="I9607" s="7" t="s">
        <v>3</v>
      </c>
      <c r="J9607" s="7">
        <v>0</v>
      </c>
      <c r="K9607" s="4">
        <v>1214</v>
      </c>
      <c r="L9607" s="5">
        <v>1214.8580999999999</v>
      </c>
      <c r="M9607">
        <v>108000</v>
      </c>
      <c r="N9607" s="3">
        <v>1</v>
      </c>
      <c r="O9607" s="50" t="e">
        <f>INDEX([1]Dados!$M$2:$N$26779,MATCH($P9607,[1]Dados!$N$2:$N$26779,),2)</f>
        <v>#N/A</v>
      </c>
      <c r="P9607" s="23">
        <v>181985</v>
      </c>
      <c r="Q9607" s="1">
        <v>37462</v>
      </c>
      <c r="R9607" s="1">
        <v>37560</v>
      </c>
      <c r="S9607" t="s">
        <v>2134</v>
      </c>
    </row>
    <row r="9608" spans="1:19" x14ac:dyDescent="0.2">
      <c r="A9608" s="7">
        <v>411965</v>
      </c>
      <c r="B9608" s="3">
        <v>74667</v>
      </c>
      <c r="C9608" s="3" t="s">
        <v>37</v>
      </c>
      <c r="D9608" s="2" t="s">
        <v>665</v>
      </c>
      <c r="E9608" s="3">
        <v>22</v>
      </c>
      <c r="F9608" s="17">
        <v>0</v>
      </c>
      <c r="G9608" s="17">
        <v>1</v>
      </c>
      <c r="H9608" s="17">
        <v>0</v>
      </c>
      <c r="I9608" s="7">
        <v>4.0999999999999996</v>
      </c>
      <c r="J9608" s="7">
        <v>9</v>
      </c>
      <c r="K9608" s="4">
        <v>1293</v>
      </c>
      <c r="L9608" s="5">
        <v>1293.0592999999999</v>
      </c>
      <c r="M9608">
        <v>3666.06</v>
      </c>
      <c r="N9608" s="3">
        <v>1</v>
      </c>
      <c r="O9608" s="50" t="e">
        <f>INDEX([1]Dados!$M$2:$N$26779,MATCH($P9608,[1]Dados!$N$2:$N$26779,),2)</f>
        <v>#N/A</v>
      </c>
      <c r="P9608">
        <v>181803</v>
      </c>
      <c r="Q9608" s="1">
        <v>37462</v>
      </c>
      <c r="R9608" s="1">
        <v>37560</v>
      </c>
      <c r="S9608" t="s">
        <v>918</v>
      </c>
    </row>
    <row r="9609" spans="1:19" x14ac:dyDescent="0.2">
      <c r="A9609" s="7">
        <v>411965</v>
      </c>
      <c r="B9609" s="3">
        <v>74667</v>
      </c>
      <c r="C9609" s="3" t="s">
        <v>37</v>
      </c>
      <c r="D9609" s="2" t="s">
        <v>665</v>
      </c>
      <c r="E9609" s="3">
        <v>22</v>
      </c>
      <c r="F9609" s="17">
        <v>0</v>
      </c>
      <c r="G9609" s="17">
        <v>1</v>
      </c>
      <c r="H9609" s="17">
        <v>0</v>
      </c>
      <c r="I9609" s="7">
        <v>4.2</v>
      </c>
      <c r="J9609" s="7">
        <v>29</v>
      </c>
      <c r="K9609" s="4">
        <v>1293</v>
      </c>
      <c r="L9609" s="5">
        <v>1293.0592999999999</v>
      </c>
      <c r="M9609">
        <v>3666.06</v>
      </c>
      <c r="N9609" s="3">
        <v>1</v>
      </c>
      <c r="O9609" s="50" t="e">
        <f>INDEX([1]Dados!$M$2:$N$26779,MATCH($P9609,[1]Dados!$N$2:$N$26779,),2)</f>
        <v>#N/A</v>
      </c>
      <c r="P9609">
        <v>181803</v>
      </c>
      <c r="Q9609" s="1">
        <v>37462</v>
      </c>
      <c r="R9609" s="1">
        <v>37560</v>
      </c>
      <c r="S9609" t="s">
        <v>918</v>
      </c>
    </row>
    <row r="9610" spans="1:19" x14ac:dyDescent="0.2">
      <c r="A9610" s="7">
        <v>411965</v>
      </c>
      <c r="B9610" s="3">
        <v>74667</v>
      </c>
      <c r="C9610" s="3" t="s">
        <v>37</v>
      </c>
      <c r="D9610" s="2" t="s">
        <v>665</v>
      </c>
      <c r="E9610" s="3">
        <v>22</v>
      </c>
      <c r="F9610" s="17">
        <v>0</v>
      </c>
      <c r="G9610" s="17">
        <v>1</v>
      </c>
      <c r="H9610" s="17">
        <v>0</v>
      </c>
      <c r="I9610" s="7">
        <v>4.3</v>
      </c>
      <c r="J9610" s="7">
        <v>22</v>
      </c>
      <c r="K9610" s="4">
        <v>1293</v>
      </c>
      <c r="L9610" s="5">
        <v>1293.0592999999999</v>
      </c>
      <c r="M9610">
        <v>3666.06</v>
      </c>
      <c r="N9610" s="3">
        <v>1</v>
      </c>
      <c r="O9610" s="50" t="e">
        <f>INDEX([1]Dados!$M$2:$N$26779,MATCH($P9610,[1]Dados!$N$2:$N$26779,),2)</f>
        <v>#N/A</v>
      </c>
      <c r="P9610">
        <v>181803</v>
      </c>
      <c r="Q9610" s="1">
        <v>37462</v>
      </c>
      <c r="R9610" s="1">
        <v>37560</v>
      </c>
      <c r="S9610" t="s">
        <v>918</v>
      </c>
    </row>
    <row r="9611" spans="1:19" x14ac:dyDescent="0.2">
      <c r="A9611" s="7">
        <v>330130</v>
      </c>
      <c r="B9611" s="3">
        <v>58254</v>
      </c>
      <c r="C9611" s="3" t="s">
        <v>45</v>
      </c>
      <c r="D9611" s="2" t="s">
        <v>355</v>
      </c>
      <c r="E9611" s="3">
        <v>22</v>
      </c>
      <c r="F9611" s="17">
        <v>0</v>
      </c>
      <c r="G9611" s="17">
        <v>1</v>
      </c>
      <c r="H9611" s="17">
        <v>0</v>
      </c>
      <c r="I9611" s="7">
        <v>1.1000000000000001</v>
      </c>
      <c r="J9611" s="7">
        <v>10</v>
      </c>
      <c r="K9611" s="4">
        <v>119</v>
      </c>
      <c r="L9611" s="5">
        <v>119.386</v>
      </c>
      <c r="M9611">
        <v>398783</v>
      </c>
      <c r="N9611" s="33">
        <v>1</v>
      </c>
      <c r="O9611" s="50" t="e">
        <f>INDEX([1]Dados!$M$2:$N$26779,MATCH($P9611,[1]Dados!$N$2:$N$26779,),2)</f>
        <v>#N/A</v>
      </c>
      <c r="P9611">
        <v>183029</v>
      </c>
      <c r="Q9611" s="1">
        <v>37462</v>
      </c>
      <c r="R9611" s="1">
        <v>37594</v>
      </c>
      <c r="S9611" t="s">
        <v>1874</v>
      </c>
    </row>
    <row r="9612" spans="1:19" x14ac:dyDescent="0.2">
      <c r="A9612" s="7">
        <v>330130</v>
      </c>
      <c r="B9612" s="3">
        <v>58254</v>
      </c>
      <c r="C9612" s="3" t="s">
        <v>45</v>
      </c>
      <c r="D9612" s="2" t="s">
        <v>355</v>
      </c>
      <c r="E9612" s="3">
        <v>22</v>
      </c>
      <c r="F9612" s="17">
        <v>0</v>
      </c>
      <c r="G9612" s="17">
        <v>1</v>
      </c>
      <c r="H9612" s="17">
        <v>0</v>
      </c>
      <c r="I9612" s="7">
        <v>2.1</v>
      </c>
      <c r="J9612" s="7">
        <v>14</v>
      </c>
      <c r="K9612" s="4">
        <v>1203</v>
      </c>
      <c r="L9612" s="5">
        <v>1203.0597</v>
      </c>
      <c r="M9612">
        <v>208345.74</v>
      </c>
      <c r="N9612" s="33">
        <v>1</v>
      </c>
      <c r="O9612" s="50" t="e">
        <f>INDEX([1]Dados!$M$2:$N$26779,MATCH($P9612,[1]Dados!$N$2:$N$26779,),2)</f>
        <v>#N/A</v>
      </c>
      <c r="P9612">
        <v>181724</v>
      </c>
      <c r="Q9612" s="1">
        <v>37462</v>
      </c>
      <c r="R9612" s="1">
        <v>37594</v>
      </c>
      <c r="S9612" t="s">
        <v>1821</v>
      </c>
    </row>
    <row r="9613" spans="1:19" x14ac:dyDescent="0.2">
      <c r="A9613" s="7">
        <v>330130</v>
      </c>
      <c r="B9613" s="3">
        <v>58254</v>
      </c>
      <c r="C9613" s="3" t="s">
        <v>45</v>
      </c>
      <c r="D9613" s="2" t="s">
        <v>355</v>
      </c>
      <c r="E9613" s="3">
        <v>22</v>
      </c>
      <c r="F9613" s="17">
        <v>0</v>
      </c>
      <c r="G9613" s="17">
        <v>1</v>
      </c>
      <c r="H9613" s="17">
        <v>0</v>
      </c>
      <c r="I9613" s="7">
        <v>3.1</v>
      </c>
      <c r="J9613" s="7">
        <v>24</v>
      </c>
      <c r="K9613" s="4">
        <v>1214</v>
      </c>
      <c r="L9613" s="5">
        <v>1214.0587</v>
      </c>
      <c r="M9613">
        <v>449336.7</v>
      </c>
      <c r="N9613" s="33">
        <v>1</v>
      </c>
      <c r="O9613" s="50" t="e">
        <f>INDEX([1]Dados!$M$2:$N$26779,MATCH($P9613,[1]Dados!$N$2:$N$26779,),2)</f>
        <v>#N/A</v>
      </c>
      <c r="P9613">
        <v>181666</v>
      </c>
      <c r="Q9613" s="1">
        <v>37462</v>
      </c>
      <c r="R9613" s="1">
        <v>37594</v>
      </c>
      <c r="S9613" t="s">
        <v>1784</v>
      </c>
    </row>
    <row r="9614" spans="1:19" x14ac:dyDescent="0.2">
      <c r="A9614" s="7">
        <v>330130</v>
      </c>
      <c r="B9614" s="3">
        <v>58254</v>
      </c>
      <c r="C9614" s="3" t="s">
        <v>45</v>
      </c>
      <c r="D9614" s="2" t="s">
        <v>355</v>
      </c>
      <c r="E9614" s="3">
        <v>22</v>
      </c>
      <c r="F9614" s="17">
        <v>0</v>
      </c>
      <c r="G9614" s="17">
        <v>1</v>
      </c>
      <c r="H9614" s="17">
        <v>0</v>
      </c>
      <c r="I9614" s="29">
        <v>3.1</v>
      </c>
      <c r="J9614" s="7">
        <v>25</v>
      </c>
      <c r="K9614" s="4">
        <v>1214</v>
      </c>
      <c r="L9614" s="5">
        <v>1214.0589</v>
      </c>
      <c r="M9614">
        <v>927250</v>
      </c>
      <c r="N9614" s="33">
        <v>1</v>
      </c>
      <c r="O9614" s="50" t="e">
        <f>INDEX([1]Dados!$M$2:$N$26779,MATCH($P9614,[1]Dados!$N$2:$N$26779,),2)</f>
        <v>#N/A</v>
      </c>
      <c r="P9614">
        <v>182698</v>
      </c>
      <c r="Q9614" s="1">
        <v>37462</v>
      </c>
      <c r="R9614" s="1">
        <v>37594</v>
      </c>
      <c r="S9614" t="s">
        <v>915</v>
      </c>
    </row>
    <row r="9615" spans="1:19" x14ac:dyDescent="0.2">
      <c r="A9615" s="7">
        <v>330130</v>
      </c>
      <c r="B9615" s="3">
        <v>58254</v>
      </c>
      <c r="C9615" s="3" t="s">
        <v>45</v>
      </c>
      <c r="D9615" s="2" t="s">
        <v>355</v>
      </c>
      <c r="E9615" s="3">
        <v>22</v>
      </c>
      <c r="F9615" s="17">
        <v>0</v>
      </c>
      <c r="G9615" s="17">
        <v>1</v>
      </c>
      <c r="H9615" s="17">
        <v>0</v>
      </c>
      <c r="I9615" s="7">
        <v>3.11</v>
      </c>
      <c r="J9615" s="7">
        <v>10</v>
      </c>
      <c r="K9615" s="4">
        <v>1214</v>
      </c>
      <c r="L9615" s="5">
        <v>1214.8580999999999</v>
      </c>
      <c r="M9615">
        <v>86400</v>
      </c>
      <c r="N9615" s="33">
        <v>1</v>
      </c>
      <c r="O9615" s="50" t="e">
        <f>INDEX([1]Dados!$M$2:$N$26779,MATCH($P9615,[1]Dados!$N$2:$N$26779,),2)</f>
        <v>#N/A</v>
      </c>
      <c r="P9615">
        <v>181965</v>
      </c>
      <c r="Q9615" s="1">
        <v>37462</v>
      </c>
      <c r="R9615" s="1">
        <v>37594</v>
      </c>
      <c r="S9615" t="s">
        <v>1631</v>
      </c>
    </row>
    <row r="9616" spans="1:19" x14ac:dyDescent="0.2">
      <c r="A9616" s="7">
        <v>330130</v>
      </c>
      <c r="B9616" s="3">
        <v>58254</v>
      </c>
      <c r="C9616" s="3" t="s">
        <v>45</v>
      </c>
      <c r="D9616" s="2" t="s">
        <v>355</v>
      </c>
      <c r="E9616" s="3">
        <v>22</v>
      </c>
      <c r="F9616" s="17">
        <v>0</v>
      </c>
      <c r="G9616" s="17">
        <v>1</v>
      </c>
      <c r="H9616" s="17">
        <v>0</v>
      </c>
      <c r="I9616" s="7" t="s">
        <v>3</v>
      </c>
      <c r="J9616" s="7">
        <v>0</v>
      </c>
      <c r="K9616" s="4">
        <v>1214</v>
      </c>
      <c r="L9616" s="5">
        <v>1214.8580999999999</v>
      </c>
      <c r="M9616">
        <v>484098.38</v>
      </c>
      <c r="N9616" s="33">
        <v>1</v>
      </c>
      <c r="O9616" s="50" t="e">
        <f>INDEX([1]Dados!$M$2:$N$26779,MATCH($P9616,[1]Dados!$N$2:$N$26779,),2)</f>
        <v>#N/A</v>
      </c>
      <c r="P9616">
        <v>181967</v>
      </c>
      <c r="Q9616" s="1">
        <v>37462</v>
      </c>
      <c r="R9616" s="1">
        <v>37594</v>
      </c>
      <c r="S9616" t="s">
        <v>1631</v>
      </c>
    </row>
    <row r="9617" spans="1:19" x14ac:dyDescent="0.2">
      <c r="A9617" s="7">
        <v>330130</v>
      </c>
      <c r="B9617" s="3">
        <v>58254</v>
      </c>
      <c r="C9617" s="3" t="s">
        <v>45</v>
      </c>
      <c r="D9617" s="2" t="s">
        <v>355</v>
      </c>
      <c r="E9617" s="3">
        <v>22</v>
      </c>
      <c r="F9617" s="17">
        <v>0</v>
      </c>
      <c r="G9617" s="17">
        <v>1</v>
      </c>
      <c r="H9617" s="17">
        <v>0</v>
      </c>
      <c r="I9617" s="7">
        <v>3.2</v>
      </c>
      <c r="J9617" s="7">
        <v>28</v>
      </c>
      <c r="K9617" s="4">
        <v>1214</v>
      </c>
      <c r="L9617" s="5">
        <v>1214.0587</v>
      </c>
      <c r="M9617">
        <v>449336.7</v>
      </c>
      <c r="N9617" s="33">
        <v>1</v>
      </c>
      <c r="O9617" s="50" t="e">
        <f>INDEX([1]Dados!$M$2:$N$26779,MATCH($P9617,[1]Dados!$N$2:$N$26779,),2)</f>
        <v>#N/A</v>
      </c>
      <c r="P9617">
        <v>181666</v>
      </c>
      <c r="Q9617" s="1">
        <v>37462</v>
      </c>
      <c r="R9617" s="1">
        <v>37594</v>
      </c>
      <c r="S9617" t="s">
        <v>1784</v>
      </c>
    </row>
    <row r="9618" spans="1:19" x14ac:dyDescent="0.2">
      <c r="A9618" s="7">
        <v>330130</v>
      </c>
      <c r="B9618" s="3">
        <v>58254</v>
      </c>
      <c r="C9618" s="3" t="s">
        <v>45</v>
      </c>
      <c r="D9618" s="2" t="s">
        <v>355</v>
      </c>
      <c r="E9618" s="3">
        <v>22</v>
      </c>
      <c r="F9618" s="17">
        <v>0</v>
      </c>
      <c r="G9618" s="17">
        <v>1</v>
      </c>
      <c r="H9618" s="17">
        <v>0</v>
      </c>
      <c r="I9618" s="7">
        <v>3.3</v>
      </c>
      <c r="J9618" s="7">
        <v>15</v>
      </c>
      <c r="K9618" s="4">
        <v>1214</v>
      </c>
      <c r="L9618" s="5">
        <v>1214.0587</v>
      </c>
      <c r="M9618">
        <v>449336.7</v>
      </c>
      <c r="N9618" s="33">
        <v>1</v>
      </c>
      <c r="O9618" s="50" t="e">
        <f>INDEX([1]Dados!$M$2:$N$26779,MATCH($P9618,[1]Dados!$N$2:$N$26779,),2)</f>
        <v>#N/A</v>
      </c>
      <c r="P9618">
        <v>181666</v>
      </c>
      <c r="Q9618" s="1">
        <v>37462</v>
      </c>
      <c r="R9618" s="1">
        <v>37594</v>
      </c>
      <c r="S9618" t="s">
        <v>1784</v>
      </c>
    </row>
    <row r="9619" spans="1:19" x14ac:dyDescent="0.2">
      <c r="A9619" s="7">
        <v>330130</v>
      </c>
      <c r="B9619" s="3">
        <v>58254</v>
      </c>
      <c r="C9619" s="3" t="s">
        <v>45</v>
      </c>
      <c r="D9619" s="2" t="s">
        <v>355</v>
      </c>
      <c r="E9619" s="3">
        <v>22</v>
      </c>
      <c r="F9619" s="17">
        <v>0</v>
      </c>
      <c r="G9619" s="17">
        <v>1</v>
      </c>
      <c r="H9619" s="17">
        <v>0</v>
      </c>
      <c r="I9619" s="7">
        <v>3.4</v>
      </c>
      <c r="J9619" s="7">
        <v>7</v>
      </c>
      <c r="K9619" s="4">
        <v>1214</v>
      </c>
      <c r="L9619" s="5">
        <v>1214.0587</v>
      </c>
      <c r="M9619">
        <v>449336.7</v>
      </c>
      <c r="N9619" s="33">
        <v>1</v>
      </c>
      <c r="O9619" s="50" t="e">
        <f>INDEX([1]Dados!$M$2:$N$26779,MATCH($P9619,[1]Dados!$N$2:$N$26779,),2)</f>
        <v>#N/A</v>
      </c>
      <c r="P9619">
        <v>181666</v>
      </c>
      <c r="Q9619" s="1">
        <v>37462</v>
      </c>
      <c r="R9619" s="1">
        <v>37594</v>
      </c>
      <c r="S9619" t="s">
        <v>1784</v>
      </c>
    </row>
    <row r="9620" spans="1:19" x14ac:dyDescent="0.2">
      <c r="A9620" s="7">
        <v>330130</v>
      </c>
      <c r="B9620" s="3">
        <v>58254</v>
      </c>
      <c r="C9620" s="3" t="s">
        <v>45</v>
      </c>
      <c r="D9620" s="2" t="s">
        <v>355</v>
      </c>
      <c r="E9620" s="3">
        <v>22</v>
      </c>
      <c r="F9620" s="17">
        <v>0</v>
      </c>
      <c r="G9620" s="17">
        <v>1</v>
      </c>
      <c r="H9620" s="17">
        <v>0</v>
      </c>
      <c r="I9620" s="7">
        <v>3.5</v>
      </c>
      <c r="J9620" s="7">
        <v>13</v>
      </c>
      <c r="K9620" s="4">
        <v>1214</v>
      </c>
      <c r="L9620" s="5">
        <v>1214.0587</v>
      </c>
      <c r="M9620">
        <v>449336.7</v>
      </c>
      <c r="N9620" s="33">
        <v>1</v>
      </c>
      <c r="O9620" s="50" t="e">
        <f>INDEX([1]Dados!$M$2:$N$26779,MATCH($P9620,[1]Dados!$N$2:$N$26779,),2)</f>
        <v>#N/A</v>
      </c>
      <c r="P9620">
        <v>181666</v>
      </c>
      <c r="Q9620" s="1">
        <v>37462</v>
      </c>
      <c r="R9620" s="1">
        <v>37594</v>
      </c>
      <c r="S9620" t="s">
        <v>1784</v>
      </c>
    </row>
    <row r="9621" spans="1:19" x14ac:dyDescent="0.2">
      <c r="A9621" s="7">
        <v>330130</v>
      </c>
      <c r="B9621" s="3">
        <v>58254</v>
      </c>
      <c r="C9621" s="3" t="s">
        <v>45</v>
      </c>
      <c r="D9621" s="2" t="s">
        <v>355</v>
      </c>
      <c r="E9621" s="3">
        <v>22</v>
      </c>
      <c r="F9621" s="17">
        <v>0</v>
      </c>
      <c r="G9621" s="17">
        <v>1</v>
      </c>
      <c r="H9621" s="17">
        <v>0</v>
      </c>
      <c r="I9621" s="7">
        <v>3.6</v>
      </c>
      <c r="J9621" s="7">
        <v>25</v>
      </c>
      <c r="K9621" s="4">
        <v>1214</v>
      </c>
      <c r="L9621" s="5">
        <v>1214.0587</v>
      </c>
      <c r="M9621">
        <v>449336.7</v>
      </c>
      <c r="N9621" s="33">
        <v>1</v>
      </c>
      <c r="O9621" s="50" t="e">
        <f>INDEX([1]Dados!$M$2:$N$26779,MATCH($P9621,[1]Dados!$N$2:$N$26779,),2)</f>
        <v>#N/A</v>
      </c>
      <c r="P9621">
        <v>181666</v>
      </c>
      <c r="Q9621" s="1">
        <v>37462</v>
      </c>
      <c r="R9621" s="1">
        <v>37594</v>
      </c>
      <c r="S9621" t="s">
        <v>1784</v>
      </c>
    </row>
    <row r="9622" spans="1:19" x14ac:dyDescent="0.2">
      <c r="A9622" s="7">
        <v>330130</v>
      </c>
      <c r="B9622" s="3">
        <v>58254</v>
      </c>
      <c r="C9622" s="3" t="s">
        <v>45</v>
      </c>
      <c r="D9622" s="2" t="s">
        <v>355</v>
      </c>
      <c r="E9622" s="3">
        <v>22</v>
      </c>
      <c r="F9622" s="17">
        <v>0</v>
      </c>
      <c r="G9622" s="17">
        <v>1</v>
      </c>
      <c r="H9622" s="17">
        <v>0</v>
      </c>
      <c r="I9622" s="7">
        <v>3.7</v>
      </c>
      <c r="J9622" s="7">
        <v>20</v>
      </c>
      <c r="K9622" s="4">
        <v>1214</v>
      </c>
      <c r="L9622" s="5">
        <v>1214.0589</v>
      </c>
      <c r="M9622">
        <v>927250</v>
      </c>
      <c r="N9622" s="33">
        <v>1</v>
      </c>
      <c r="O9622" s="50" t="e">
        <f>INDEX([1]Dados!$M$2:$N$26779,MATCH($P9622,[1]Dados!$N$2:$N$26779,),2)</f>
        <v>#N/A</v>
      </c>
      <c r="P9622">
        <v>182698</v>
      </c>
      <c r="Q9622" s="1">
        <v>37462</v>
      </c>
      <c r="R9622" s="1">
        <v>37594</v>
      </c>
      <c r="S9622" t="s">
        <v>915</v>
      </c>
    </row>
    <row r="9623" spans="1:19" x14ac:dyDescent="0.2">
      <c r="A9623" s="7">
        <v>330130</v>
      </c>
      <c r="B9623" s="3">
        <v>58254</v>
      </c>
      <c r="C9623" s="3" t="s">
        <v>45</v>
      </c>
      <c r="D9623" s="2" t="s">
        <v>355</v>
      </c>
      <c r="E9623" s="3">
        <v>22</v>
      </c>
      <c r="F9623" s="17">
        <v>0</v>
      </c>
      <c r="G9623" s="17">
        <v>1</v>
      </c>
      <c r="H9623" s="17">
        <v>0</v>
      </c>
      <c r="I9623" s="7">
        <v>3.8</v>
      </c>
      <c r="J9623" s="7">
        <v>18</v>
      </c>
      <c r="K9623" s="4">
        <v>1214</v>
      </c>
      <c r="L9623" s="5">
        <v>1214.0589</v>
      </c>
      <c r="M9623">
        <v>927250</v>
      </c>
      <c r="N9623" s="33">
        <v>1</v>
      </c>
      <c r="O9623" s="50" t="e">
        <f>INDEX([1]Dados!$M$2:$N$26779,MATCH($P9623,[1]Dados!$N$2:$N$26779,),2)</f>
        <v>#N/A</v>
      </c>
      <c r="P9623">
        <v>182698</v>
      </c>
      <c r="Q9623" s="1">
        <v>37462</v>
      </c>
      <c r="R9623" s="1">
        <v>37594</v>
      </c>
      <c r="S9623" t="s">
        <v>915</v>
      </c>
    </row>
    <row r="9624" spans="1:19" x14ac:dyDescent="0.2">
      <c r="A9624" s="7">
        <v>330130</v>
      </c>
      <c r="B9624" s="3">
        <v>58254</v>
      </c>
      <c r="C9624" s="3" t="s">
        <v>45</v>
      </c>
      <c r="D9624" s="2" t="s">
        <v>355</v>
      </c>
      <c r="E9624" s="3">
        <v>22</v>
      </c>
      <c r="F9624" s="17">
        <v>0</v>
      </c>
      <c r="G9624" s="17">
        <v>1</v>
      </c>
      <c r="H9624" s="17">
        <v>0</v>
      </c>
      <c r="I9624" s="7">
        <v>3.9</v>
      </c>
      <c r="J9624" s="7">
        <v>28</v>
      </c>
      <c r="K9624" s="4">
        <v>1214</v>
      </c>
      <c r="L9624" s="5">
        <v>1214.0589</v>
      </c>
      <c r="M9624">
        <v>927250</v>
      </c>
      <c r="N9624" s="33">
        <v>1</v>
      </c>
      <c r="O9624" s="50" t="e">
        <f>INDEX([1]Dados!$M$2:$N$26779,MATCH($P9624,[1]Dados!$N$2:$N$26779,),2)</f>
        <v>#N/A</v>
      </c>
      <c r="P9624">
        <v>182698</v>
      </c>
      <c r="Q9624" s="1">
        <v>37462</v>
      </c>
      <c r="R9624" s="1">
        <v>37594</v>
      </c>
      <c r="S9624" t="s">
        <v>915</v>
      </c>
    </row>
    <row r="9625" spans="1:19" x14ac:dyDescent="0.2">
      <c r="A9625" s="7">
        <v>330130</v>
      </c>
      <c r="B9625" s="3">
        <v>58254</v>
      </c>
      <c r="C9625" s="3" t="s">
        <v>45</v>
      </c>
      <c r="D9625" s="2" t="s">
        <v>355</v>
      </c>
      <c r="E9625" s="3">
        <v>22</v>
      </c>
      <c r="F9625" s="17">
        <v>0</v>
      </c>
      <c r="G9625" s="17">
        <v>1</v>
      </c>
      <c r="H9625" s="17">
        <v>0</v>
      </c>
      <c r="I9625" s="7">
        <v>4.0999999999999996</v>
      </c>
      <c r="J9625" s="7">
        <v>29</v>
      </c>
      <c r="K9625" s="4">
        <v>1293</v>
      </c>
      <c r="L9625" s="5">
        <v>1293.0592999999999</v>
      </c>
      <c r="M9625">
        <v>4582110</v>
      </c>
      <c r="N9625" s="33">
        <v>1</v>
      </c>
      <c r="O9625" s="50" t="e">
        <f>INDEX([1]Dados!$M$2:$N$26779,MATCH($P9625,[1]Dados!$N$2:$N$26779,),2)</f>
        <v>#N/A</v>
      </c>
      <c r="P9625">
        <v>181767</v>
      </c>
      <c r="Q9625" s="1">
        <v>37462</v>
      </c>
      <c r="R9625" s="1">
        <v>37594</v>
      </c>
      <c r="S9625" t="s">
        <v>2525</v>
      </c>
    </row>
    <row r="9626" spans="1:19" x14ac:dyDescent="0.2">
      <c r="A9626" s="7">
        <v>330130</v>
      </c>
      <c r="B9626" s="3">
        <v>58254</v>
      </c>
      <c r="C9626" s="3" t="s">
        <v>45</v>
      </c>
      <c r="D9626" s="2" t="s">
        <v>355</v>
      </c>
      <c r="E9626" s="3">
        <v>22</v>
      </c>
      <c r="F9626" s="17">
        <v>0</v>
      </c>
      <c r="G9626" s="17">
        <v>1</v>
      </c>
      <c r="H9626" s="17">
        <v>0</v>
      </c>
      <c r="I9626" s="7">
        <v>4.2</v>
      </c>
      <c r="J9626" s="7">
        <v>25</v>
      </c>
      <c r="K9626" s="4">
        <v>1293</v>
      </c>
      <c r="L9626" s="5">
        <v>1293.0592999999999</v>
      </c>
      <c r="M9626">
        <v>4582110</v>
      </c>
      <c r="N9626" s="33">
        <v>1</v>
      </c>
      <c r="O9626" s="50" t="e">
        <f>INDEX([1]Dados!$M$2:$N$26779,MATCH($P9626,[1]Dados!$N$2:$N$26779,),2)</f>
        <v>#N/A</v>
      </c>
      <c r="P9626">
        <v>181767</v>
      </c>
      <c r="Q9626" s="1">
        <v>37462</v>
      </c>
      <c r="R9626" s="1">
        <v>37594</v>
      </c>
      <c r="S9626" t="s">
        <v>2525</v>
      </c>
    </row>
    <row r="9627" spans="1:19" x14ac:dyDescent="0.2">
      <c r="A9627" s="7">
        <v>330370</v>
      </c>
      <c r="B9627" s="3">
        <v>58734</v>
      </c>
      <c r="C9627" s="3" t="s">
        <v>45</v>
      </c>
      <c r="D9627" s="2" t="s">
        <v>637</v>
      </c>
      <c r="E9627" s="3">
        <v>22</v>
      </c>
      <c r="F9627" s="17">
        <v>0</v>
      </c>
      <c r="G9627" s="17">
        <v>1</v>
      </c>
      <c r="H9627" s="17">
        <v>0</v>
      </c>
      <c r="I9627" s="7">
        <v>1.1000000000000001</v>
      </c>
      <c r="J9627" s="7">
        <v>17</v>
      </c>
      <c r="K9627" s="4">
        <v>1203</v>
      </c>
      <c r="L9627" s="5">
        <v>1203.0829000000001</v>
      </c>
      <c r="M9627">
        <v>282432.96000000002</v>
      </c>
      <c r="N9627" s="33">
        <v>1</v>
      </c>
      <c r="O9627" s="50" t="e">
        <f>INDEX([1]Dados!$M$2:$N$26779,MATCH($P9627,[1]Dados!$N$2:$N$26779,),2)</f>
        <v>#N/A</v>
      </c>
      <c r="P9627">
        <v>181725</v>
      </c>
      <c r="Q9627" s="1">
        <v>37462</v>
      </c>
      <c r="R9627" s="1">
        <v>37499</v>
      </c>
      <c r="S9627" t="s">
        <v>1779</v>
      </c>
    </row>
    <row r="9628" spans="1:19" x14ac:dyDescent="0.2">
      <c r="A9628" s="7">
        <v>330370</v>
      </c>
      <c r="B9628" s="3">
        <v>58734</v>
      </c>
      <c r="C9628" s="3" t="s">
        <v>45</v>
      </c>
      <c r="D9628" s="2" t="s">
        <v>637</v>
      </c>
      <c r="E9628" s="3">
        <v>22</v>
      </c>
      <c r="F9628" s="17">
        <v>0</v>
      </c>
      <c r="G9628" s="17">
        <v>1</v>
      </c>
      <c r="H9628" s="17">
        <v>0</v>
      </c>
      <c r="I9628" s="7">
        <v>2.1</v>
      </c>
      <c r="J9628" s="7">
        <v>10</v>
      </c>
      <c r="K9628" s="4">
        <v>1214</v>
      </c>
      <c r="L9628" s="5">
        <v>1214.0587</v>
      </c>
      <c r="M9628" t="s">
        <v>2134</v>
      </c>
      <c r="N9628" s="33">
        <v>1</v>
      </c>
      <c r="O9628" s="50" t="e">
        <f>INDEX([1]Dados!$M$2:$N$26779,MATCH($P9628,[1]Dados!$N$2:$N$26779,),2)</f>
        <v>#N/A</v>
      </c>
      <c r="P9628">
        <v>181667</v>
      </c>
      <c r="Q9628" s="1">
        <v>37462</v>
      </c>
      <c r="R9628" s="1">
        <v>37499</v>
      </c>
      <c r="S9628" t="s">
        <v>1784</v>
      </c>
    </row>
    <row r="9629" spans="1:19" x14ac:dyDescent="0.2">
      <c r="A9629" s="7">
        <v>330370</v>
      </c>
      <c r="B9629" s="3">
        <v>58734</v>
      </c>
      <c r="C9629" s="3" t="s">
        <v>45</v>
      </c>
      <c r="D9629" s="2" t="s">
        <v>637</v>
      </c>
      <c r="E9629" s="3">
        <v>22</v>
      </c>
      <c r="F9629" s="17">
        <v>0</v>
      </c>
      <c r="G9629" s="17">
        <v>1</v>
      </c>
      <c r="H9629" s="17">
        <v>0</v>
      </c>
      <c r="I9629" s="7">
        <v>2.2000000000000002</v>
      </c>
      <c r="J9629" s="7">
        <v>25</v>
      </c>
      <c r="K9629" s="4">
        <v>1214</v>
      </c>
      <c r="L9629" s="5">
        <v>1214.0587</v>
      </c>
      <c r="M9629" t="s">
        <v>2134</v>
      </c>
      <c r="N9629" s="33">
        <v>1</v>
      </c>
      <c r="O9629" s="50" t="e">
        <f>INDEX([1]Dados!$M$2:$N$26779,MATCH($P9629,[1]Dados!$N$2:$N$26779,),2)</f>
        <v>#N/A</v>
      </c>
      <c r="P9629">
        <v>181667</v>
      </c>
      <c r="Q9629" s="1">
        <v>37462</v>
      </c>
      <c r="R9629" s="1">
        <v>37499</v>
      </c>
      <c r="S9629" t="s">
        <v>1784</v>
      </c>
    </row>
    <row r="9630" spans="1:19" x14ac:dyDescent="0.2">
      <c r="A9630" s="7">
        <v>330370</v>
      </c>
      <c r="B9630" s="3">
        <v>58734</v>
      </c>
      <c r="C9630" s="3" t="s">
        <v>45</v>
      </c>
      <c r="D9630" s="2" t="s">
        <v>637</v>
      </c>
      <c r="E9630" s="3">
        <v>22</v>
      </c>
      <c r="F9630" s="17">
        <v>0</v>
      </c>
      <c r="G9630" s="17">
        <v>1</v>
      </c>
      <c r="H9630" s="17">
        <v>0</v>
      </c>
      <c r="I9630" s="7">
        <v>2.2999999999999998</v>
      </c>
      <c r="J9630" s="7">
        <v>13</v>
      </c>
      <c r="K9630" s="4">
        <v>1214</v>
      </c>
      <c r="L9630" s="5">
        <v>1214.0587</v>
      </c>
      <c r="M9630" t="s">
        <v>2134</v>
      </c>
      <c r="N9630" s="33">
        <v>1</v>
      </c>
      <c r="O9630" s="50" t="e">
        <f>INDEX([1]Dados!$M$2:$N$26779,MATCH($P9630,[1]Dados!$N$2:$N$26779,),2)</f>
        <v>#N/A</v>
      </c>
      <c r="P9630">
        <v>181667</v>
      </c>
      <c r="Q9630" s="1">
        <v>37462</v>
      </c>
      <c r="R9630" s="1">
        <v>37499</v>
      </c>
      <c r="S9630" t="s">
        <v>1784</v>
      </c>
    </row>
    <row r="9631" spans="1:19" x14ac:dyDescent="0.2">
      <c r="A9631" s="7">
        <v>330370</v>
      </c>
      <c r="B9631" s="3">
        <v>58734</v>
      </c>
      <c r="C9631" s="3" t="s">
        <v>45</v>
      </c>
      <c r="D9631" s="2" t="s">
        <v>637</v>
      </c>
      <c r="E9631" s="3">
        <v>22</v>
      </c>
      <c r="F9631" s="17">
        <v>0</v>
      </c>
      <c r="G9631" s="17">
        <v>1</v>
      </c>
      <c r="H9631" s="17">
        <v>0</v>
      </c>
      <c r="I9631" s="7">
        <v>2.4</v>
      </c>
      <c r="J9631" s="7">
        <v>11</v>
      </c>
      <c r="K9631" s="4">
        <v>1214</v>
      </c>
      <c r="L9631" s="5">
        <v>1214.0587</v>
      </c>
      <c r="M9631" t="s">
        <v>2134</v>
      </c>
      <c r="N9631" s="33">
        <v>1</v>
      </c>
      <c r="O9631" s="50" t="e">
        <f>INDEX([1]Dados!$M$2:$N$26779,MATCH($P9631,[1]Dados!$N$2:$N$26779,),2)</f>
        <v>#N/A</v>
      </c>
      <c r="P9631">
        <v>181667</v>
      </c>
      <c r="Q9631" s="1">
        <v>37462</v>
      </c>
      <c r="R9631" s="1">
        <v>37499</v>
      </c>
      <c r="S9631" t="s">
        <v>1784</v>
      </c>
    </row>
    <row r="9632" spans="1:19" x14ac:dyDescent="0.2">
      <c r="A9632" s="7">
        <v>330370</v>
      </c>
      <c r="B9632" s="3">
        <v>58734</v>
      </c>
      <c r="C9632" s="3" t="s">
        <v>45</v>
      </c>
      <c r="D9632" s="2" t="s">
        <v>637</v>
      </c>
      <c r="E9632" s="3">
        <v>22</v>
      </c>
      <c r="F9632" s="17">
        <v>0</v>
      </c>
      <c r="G9632" s="17">
        <v>1</v>
      </c>
      <c r="H9632" s="17">
        <v>0</v>
      </c>
      <c r="I9632" s="7">
        <v>2.5</v>
      </c>
      <c r="J9632" s="7">
        <v>31</v>
      </c>
      <c r="K9632" s="4">
        <v>1214</v>
      </c>
      <c r="L9632" s="5">
        <v>1214.0587</v>
      </c>
      <c r="M9632" t="s">
        <v>2134</v>
      </c>
      <c r="N9632" s="33">
        <v>1</v>
      </c>
      <c r="O9632" s="50" t="e">
        <f>INDEX([1]Dados!$M$2:$N$26779,MATCH($P9632,[1]Dados!$N$2:$N$26779,),2)</f>
        <v>#N/A</v>
      </c>
      <c r="P9632">
        <v>181667</v>
      </c>
      <c r="Q9632" s="1">
        <v>37462</v>
      </c>
      <c r="R9632" s="1">
        <v>37499</v>
      </c>
      <c r="S9632" t="s">
        <v>1784</v>
      </c>
    </row>
    <row r="9633" spans="1:19" x14ac:dyDescent="0.2">
      <c r="A9633" s="7">
        <v>330370</v>
      </c>
      <c r="B9633" s="3">
        <v>58734</v>
      </c>
      <c r="C9633" s="3" t="s">
        <v>45</v>
      </c>
      <c r="D9633" s="2" t="s">
        <v>637</v>
      </c>
      <c r="E9633" s="3">
        <v>22</v>
      </c>
      <c r="F9633" s="17">
        <v>0</v>
      </c>
      <c r="G9633" s="17">
        <v>1</v>
      </c>
      <c r="H9633" s="17">
        <v>0</v>
      </c>
      <c r="I9633" s="7">
        <v>2.6</v>
      </c>
      <c r="J9633" s="7">
        <v>13</v>
      </c>
      <c r="K9633" s="4">
        <v>1214</v>
      </c>
      <c r="L9633" s="5">
        <v>1214.0589</v>
      </c>
      <c r="M9633">
        <v>2585400</v>
      </c>
      <c r="N9633" s="33">
        <v>1</v>
      </c>
      <c r="O9633" s="50" t="e">
        <f>INDEX([1]Dados!$M$2:$N$26779,MATCH($P9633,[1]Dados!$N$2:$N$26779,),2)</f>
        <v>#N/A</v>
      </c>
      <c r="P9633">
        <v>182699</v>
      </c>
      <c r="Q9633" s="1">
        <v>37462</v>
      </c>
      <c r="R9633" s="1">
        <v>37499</v>
      </c>
      <c r="S9633" t="s">
        <v>1784</v>
      </c>
    </row>
    <row r="9634" spans="1:19" x14ac:dyDescent="0.2">
      <c r="A9634" s="7">
        <v>330370</v>
      </c>
      <c r="B9634" s="3">
        <v>58734</v>
      </c>
      <c r="C9634" s="3" t="s">
        <v>45</v>
      </c>
      <c r="D9634" s="2" t="s">
        <v>637</v>
      </c>
      <c r="E9634" s="3">
        <v>22</v>
      </c>
      <c r="F9634" s="17">
        <v>0</v>
      </c>
      <c r="G9634" s="17">
        <v>1</v>
      </c>
      <c r="H9634" s="17">
        <v>0</v>
      </c>
      <c r="I9634" s="7" t="s">
        <v>3</v>
      </c>
      <c r="J9634" s="7">
        <v>0</v>
      </c>
      <c r="K9634" s="4">
        <v>1220</v>
      </c>
      <c r="L9634" s="5">
        <v>1220.0906</v>
      </c>
      <c r="M9634">
        <v>20101.14</v>
      </c>
      <c r="N9634" s="33">
        <v>1</v>
      </c>
      <c r="O9634" s="50" t="e">
        <f>INDEX([1]Dados!$M$2:$N$26779,MATCH($P9634,[1]Dados!$N$2:$N$26779,),2)</f>
        <v>#N/A</v>
      </c>
      <c r="P9634">
        <v>181815</v>
      </c>
      <c r="Q9634" s="1">
        <v>37462</v>
      </c>
      <c r="R9634" s="1">
        <v>37499</v>
      </c>
      <c r="S9634" t="s">
        <v>2134</v>
      </c>
    </row>
    <row r="9635" spans="1:19" x14ac:dyDescent="0.2">
      <c r="A9635" s="7">
        <v>330370</v>
      </c>
      <c r="B9635" s="3">
        <v>58734</v>
      </c>
      <c r="C9635" s="3" t="s">
        <v>45</v>
      </c>
      <c r="D9635" s="2" t="s">
        <v>637</v>
      </c>
      <c r="E9635" s="3">
        <v>22</v>
      </c>
      <c r="F9635" s="17">
        <v>0</v>
      </c>
      <c r="G9635" s="17">
        <v>1</v>
      </c>
      <c r="H9635" s="17">
        <v>0</v>
      </c>
      <c r="I9635" s="7">
        <v>3.1</v>
      </c>
      <c r="J9635" s="7">
        <v>14</v>
      </c>
      <c r="K9635" s="4">
        <v>1293</v>
      </c>
      <c r="L9635" s="5">
        <v>1293.0592999999999</v>
      </c>
      <c r="M9635">
        <v>11607.65</v>
      </c>
      <c r="N9635" s="33">
        <v>1</v>
      </c>
      <c r="O9635" s="50" t="e">
        <f>INDEX([1]Dados!$M$2:$N$26779,MATCH($P9635,[1]Dados!$N$2:$N$26779,),2)</f>
        <v>#N/A</v>
      </c>
      <c r="P9635">
        <v>181768</v>
      </c>
      <c r="Q9635" s="1">
        <v>37462</v>
      </c>
      <c r="R9635" s="1">
        <v>37499</v>
      </c>
      <c r="S9635" t="s">
        <v>1871</v>
      </c>
    </row>
    <row r="9636" spans="1:19" x14ac:dyDescent="0.2">
      <c r="A9636" s="7">
        <v>330370</v>
      </c>
      <c r="B9636" s="3">
        <v>58734</v>
      </c>
      <c r="C9636" s="3" t="s">
        <v>45</v>
      </c>
      <c r="D9636" s="2" t="s">
        <v>637</v>
      </c>
      <c r="E9636" s="3">
        <v>22</v>
      </c>
      <c r="F9636" s="17">
        <v>0</v>
      </c>
      <c r="G9636" s="17">
        <v>1</v>
      </c>
      <c r="H9636" s="17">
        <v>0</v>
      </c>
      <c r="I9636" s="7">
        <v>3.2</v>
      </c>
      <c r="J9636" s="7">
        <v>17</v>
      </c>
      <c r="K9636" s="4">
        <v>1293</v>
      </c>
      <c r="L9636" s="5">
        <v>1293.0592999999999</v>
      </c>
      <c r="M9636">
        <v>11607.65</v>
      </c>
      <c r="N9636" s="33">
        <v>1</v>
      </c>
      <c r="O9636" s="50" t="e">
        <f>INDEX([1]Dados!$M$2:$N$26779,MATCH($P9636,[1]Dados!$N$2:$N$26779,),2)</f>
        <v>#N/A</v>
      </c>
      <c r="P9636">
        <v>181768</v>
      </c>
      <c r="Q9636" s="1">
        <v>37462</v>
      </c>
      <c r="R9636" s="1">
        <v>37499</v>
      </c>
      <c r="S9636" t="s">
        <v>1871</v>
      </c>
    </row>
    <row r="9637" spans="1:19" x14ac:dyDescent="0.2">
      <c r="A9637" s="7">
        <v>330370</v>
      </c>
      <c r="B9637" s="3">
        <v>58734</v>
      </c>
      <c r="C9637" s="3" t="s">
        <v>45</v>
      </c>
      <c r="D9637" s="2" t="s">
        <v>637</v>
      </c>
      <c r="E9637" s="3">
        <v>22</v>
      </c>
      <c r="F9637" s="17">
        <v>0</v>
      </c>
      <c r="G9637" s="17">
        <v>1</v>
      </c>
      <c r="H9637" s="17">
        <v>0</v>
      </c>
      <c r="I9637" s="7">
        <v>3.3</v>
      </c>
      <c r="J9637" s="7">
        <v>22</v>
      </c>
      <c r="K9637" s="4">
        <v>1293</v>
      </c>
      <c r="L9637" s="5">
        <v>1293.0592999999999</v>
      </c>
      <c r="M9637">
        <v>11607.65</v>
      </c>
      <c r="N9637" s="33">
        <v>1</v>
      </c>
      <c r="O9637" s="50" t="e">
        <f>INDEX([1]Dados!$M$2:$N$26779,MATCH($P9637,[1]Dados!$N$2:$N$26779,),2)</f>
        <v>#N/A</v>
      </c>
      <c r="P9637">
        <v>181768</v>
      </c>
      <c r="Q9637" s="1">
        <v>37462</v>
      </c>
      <c r="R9637" s="1">
        <v>37499</v>
      </c>
      <c r="S9637" t="s">
        <v>1871</v>
      </c>
    </row>
    <row r="9638" spans="1:19" x14ac:dyDescent="0.2">
      <c r="A9638" s="7">
        <v>330370</v>
      </c>
      <c r="B9638" s="3">
        <v>58734</v>
      </c>
      <c r="C9638" s="3" t="s">
        <v>45</v>
      </c>
      <c r="D9638" s="2" t="s">
        <v>637</v>
      </c>
      <c r="E9638" s="3">
        <v>22</v>
      </c>
      <c r="F9638" s="17">
        <v>0</v>
      </c>
      <c r="G9638" s="17">
        <v>1</v>
      </c>
      <c r="H9638" s="17">
        <v>0</v>
      </c>
      <c r="I9638" s="7">
        <v>3.4</v>
      </c>
      <c r="J9638" s="7">
        <v>29</v>
      </c>
      <c r="K9638" s="4">
        <v>1293</v>
      </c>
      <c r="L9638" s="5">
        <v>1293.0592999999999</v>
      </c>
      <c r="M9638">
        <v>11607.65</v>
      </c>
      <c r="N9638" s="33">
        <v>1</v>
      </c>
      <c r="O9638" s="50" t="e">
        <f>INDEX([1]Dados!$M$2:$N$26779,MATCH($P9638,[1]Dados!$N$2:$N$26779,),2)</f>
        <v>#N/A</v>
      </c>
      <c r="P9638">
        <v>181768</v>
      </c>
      <c r="Q9638" s="1">
        <v>37462</v>
      </c>
      <c r="R9638" s="1">
        <v>37499</v>
      </c>
      <c r="S9638" t="s">
        <v>1871</v>
      </c>
    </row>
    <row r="9639" spans="1:19" x14ac:dyDescent="0.2">
      <c r="A9639" s="7">
        <v>330370</v>
      </c>
      <c r="B9639" s="3">
        <v>58734</v>
      </c>
      <c r="C9639" s="3" t="s">
        <v>45</v>
      </c>
      <c r="D9639" s="2" t="s">
        <v>637</v>
      </c>
      <c r="E9639" s="3">
        <v>22</v>
      </c>
      <c r="F9639" s="17">
        <v>0</v>
      </c>
      <c r="G9639" s="17">
        <v>1</v>
      </c>
      <c r="H9639" s="17">
        <v>0</v>
      </c>
      <c r="I9639" s="7">
        <v>3.5</v>
      </c>
      <c r="J9639" s="7">
        <v>11</v>
      </c>
      <c r="K9639" s="4">
        <v>1293</v>
      </c>
      <c r="L9639" s="5">
        <v>1293.0592999999999</v>
      </c>
      <c r="M9639">
        <v>11607.65</v>
      </c>
      <c r="N9639" s="33">
        <v>1</v>
      </c>
      <c r="O9639" s="50" t="e">
        <f>INDEX([1]Dados!$M$2:$N$26779,MATCH($P9639,[1]Dados!$N$2:$N$26779,),2)</f>
        <v>#N/A</v>
      </c>
      <c r="P9639">
        <v>181768</v>
      </c>
      <c r="Q9639" s="1">
        <v>37462</v>
      </c>
      <c r="R9639" s="1">
        <v>37499</v>
      </c>
      <c r="S9639" t="s">
        <v>1871</v>
      </c>
    </row>
    <row r="9640" spans="1:19" x14ac:dyDescent="0.2">
      <c r="A9640" s="7">
        <v>330370</v>
      </c>
      <c r="B9640" s="3">
        <v>58734</v>
      </c>
      <c r="C9640" s="3" t="s">
        <v>45</v>
      </c>
      <c r="D9640" s="2" t="s">
        <v>637</v>
      </c>
      <c r="E9640" s="3">
        <v>22</v>
      </c>
      <c r="F9640" s="17">
        <v>0</v>
      </c>
      <c r="G9640" s="17">
        <v>1</v>
      </c>
      <c r="H9640" s="17">
        <v>0</v>
      </c>
      <c r="I9640" s="7">
        <v>3.6</v>
      </c>
      <c r="J9640" s="7">
        <v>0</v>
      </c>
      <c r="K9640" s="4">
        <v>1293</v>
      </c>
      <c r="L9640" s="5">
        <v>1293.0592999999999</v>
      </c>
      <c r="M9640">
        <v>11607.65</v>
      </c>
      <c r="N9640" s="33">
        <v>1</v>
      </c>
      <c r="O9640" s="50" t="e">
        <f>INDEX([1]Dados!$M$2:$N$26779,MATCH($P9640,[1]Dados!$N$2:$N$26779,),2)</f>
        <v>#N/A</v>
      </c>
      <c r="P9640">
        <v>181768</v>
      </c>
      <c r="Q9640" s="1">
        <v>37462</v>
      </c>
      <c r="R9640" s="1">
        <v>37499</v>
      </c>
      <c r="S9640" t="s">
        <v>1871</v>
      </c>
    </row>
    <row r="9641" spans="1:19" x14ac:dyDescent="0.2">
      <c r="A9641" s="7">
        <v>241370</v>
      </c>
      <c r="B9641" s="3">
        <v>18716</v>
      </c>
      <c r="C9641" s="3" t="s">
        <v>17</v>
      </c>
      <c r="D9641" s="2" t="s">
        <v>804</v>
      </c>
      <c r="E9641" s="3">
        <v>22</v>
      </c>
      <c r="F9641" s="17">
        <v>0</v>
      </c>
      <c r="G9641" s="17">
        <v>1</v>
      </c>
      <c r="H9641" s="17">
        <v>0</v>
      </c>
      <c r="I9641" s="7" t="s">
        <v>3</v>
      </c>
      <c r="J9641" s="7">
        <v>0</v>
      </c>
      <c r="K9641" s="4">
        <v>122</v>
      </c>
      <c r="L9641" s="5">
        <v>122.3861</v>
      </c>
      <c r="M9641">
        <v>248400</v>
      </c>
      <c r="N9641" s="3">
        <v>1</v>
      </c>
      <c r="O9641" s="50" t="e">
        <f>INDEX([1]Dados!$M$2:$N$26779,MATCH($P9641,[1]Dados!$N$2:$N$26779,),2)</f>
        <v>#N/A</v>
      </c>
      <c r="P9641" s="28">
        <v>182927</v>
      </c>
      <c r="Q9641" s="1">
        <v>37256</v>
      </c>
      <c r="R9641" s="1">
        <v>37527</v>
      </c>
      <c r="S9641" t="s">
        <v>2134</v>
      </c>
    </row>
    <row r="9642" spans="1:19" x14ac:dyDescent="0.2">
      <c r="A9642" s="7">
        <v>241370</v>
      </c>
      <c r="B9642" s="3">
        <v>18716</v>
      </c>
      <c r="C9642" s="3" t="s">
        <v>17</v>
      </c>
      <c r="D9642" s="2" t="s">
        <v>804</v>
      </c>
      <c r="E9642" s="3">
        <v>22</v>
      </c>
      <c r="F9642" s="17">
        <v>0</v>
      </c>
      <c r="G9642" s="17">
        <v>1</v>
      </c>
      <c r="H9642" s="17">
        <v>0</v>
      </c>
      <c r="I9642" s="7">
        <v>1.1000000000000001</v>
      </c>
      <c r="J9642" s="7">
        <v>13</v>
      </c>
      <c r="K9642" s="4">
        <v>122</v>
      </c>
      <c r="L9642" s="5">
        <v>122.76519999999999</v>
      </c>
      <c r="M9642">
        <v>62269.15</v>
      </c>
      <c r="N9642" s="3">
        <v>1</v>
      </c>
      <c r="O9642" s="50" t="e">
        <f>INDEX([1]Dados!$M$2:$N$26779,MATCH($P9642,[1]Dados!$N$2:$N$26779,),2)</f>
        <v>#N/A</v>
      </c>
      <c r="P9642">
        <v>182922</v>
      </c>
      <c r="Q9642" s="1">
        <v>37256</v>
      </c>
      <c r="R9642" s="1">
        <v>37527</v>
      </c>
      <c r="S9642" t="s">
        <v>1068</v>
      </c>
    </row>
    <row r="9643" spans="1:19" x14ac:dyDescent="0.2">
      <c r="A9643" s="7">
        <v>241370</v>
      </c>
      <c r="B9643" s="3">
        <v>18716</v>
      </c>
      <c r="C9643" s="3" t="s">
        <v>17</v>
      </c>
      <c r="D9643" s="2" t="s">
        <v>804</v>
      </c>
      <c r="E9643" s="3">
        <v>22</v>
      </c>
      <c r="F9643" s="17">
        <v>0</v>
      </c>
      <c r="G9643" s="17">
        <v>1</v>
      </c>
      <c r="H9643" s="17">
        <v>0</v>
      </c>
      <c r="I9643" s="7" t="s">
        <v>3</v>
      </c>
      <c r="J9643" s="7">
        <v>0</v>
      </c>
      <c r="K9643" s="4">
        <v>122</v>
      </c>
      <c r="L9643" s="5">
        <v>122.76519999999999</v>
      </c>
      <c r="M9643">
        <v>45669.15</v>
      </c>
      <c r="N9643" s="3">
        <v>1</v>
      </c>
      <c r="O9643" s="50" t="e">
        <f>INDEX([1]Dados!$M$2:$N$26779,MATCH($P9643,[1]Dados!$N$2:$N$26779,),2)</f>
        <v>#N/A</v>
      </c>
      <c r="P9643" s="28">
        <v>182925</v>
      </c>
      <c r="Q9643" s="1">
        <v>37256</v>
      </c>
      <c r="R9643" s="1">
        <v>37527</v>
      </c>
      <c r="S9643" t="s">
        <v>1068</v>
      </c>
    </row>
    <row r="9644" spans="1:19" x14ac:dyDescent="0.2">
      <c r="A9644" s="7">
        <v>241370</v>
      </c>
      <c r="B9644" s="3">
        <v>18716</v>
      </c>
      <c r="C9644" s="3" t="s">
        <v>17</v>
      </c>
      <c r="D9644" s="2" t="s">
        <v>804</v>
      </c>
      <c r="E9644" s="3">
        <v>22</v>
      </c>
      <c r="F9644" s="17">
        <v>0</v>
      </c>
      <c r="G9644" s="17">
        <v>1</v>
      </c>
      <c r="H9644" s="17">
        <v>0</v>
      </c>
      <c r="I9644" s="7" t="s">
        <v>3</v>
      </c>
      <c r="J9644" s="7">
        <v>0</v>
      </c>
      <c r="K9644" s="4">
        <v>1203</v>
      </c>
      <c r="L9644" s="5">
        <v>1203.0829000000001</v>
      </c>
      <c r="M9644">
        <v>18967.53</v>
      </c>
      <c r="N9644" s="3">
        <v>1</v>
      </c>
      <c r="O9644" s="50" t="e">
        <f>INDEX([1]Dados!$M$2:$N$26779,MATCH($P9644,[1]Dados!$N$2:$N$26779,),2)</f>
        <v>#N/A</v>
      </c>
      <c r="P9644" s="28">
        <v>181727</v>
      </c>
      <c r="Q9644" s="1">
        <v>37256</v>
      </c>
      <c r="R9644" s="1">
        <v>37527</v>
      </c>
      <c r="S9644" t="s">
        <v>2134</v>
      </c>
    </row>
    <row r="9645" spans="1:19" x14ac:dyDescent="0.2">
      <c r="A9645" s="7">
        <v>241370</v>
      </c>
      <c r="B9645" s="3">
        <v>18716</v>
      </c>
      <c r="C9645" s="3" t="s">
        <v>17</v>
      </c>
      <c r="D9645" s="2" t="s">
        <v>804</v>
      </c>
      <c r="E9645" s="3">
        <v>22</v>
      </c>
      <c r="F9645" s="17">
        <v>0</v>
      </c>
      <c r="G9645" s="17">
        <v>1</v>
      </c>
      <c r="H9645" s="17">
        <v>0</v>
      </c>
      <c r="I9645" s="7">
        <v>2.1</v>
      </c>
      <c r="J9645" s="7">
        <v>9</v>
      </c>
      <c r="K9645" s="4">
        <v>1214</v>
      </c>
      <c r="L9645" s="5">
        <v>1214.0587</v>
      </c>
      <c r="M9645">
        <v>90420</v>
      </c>
      <c r="N9645" s="3">
        <v>1</v>
      </c>
      <c r="O9645" s="50" t="e">
        <f>INDEX([1]Dados!$M$2:$N$26779,MATCH($P9645,[1]Dados!$N$2:$N$26779,),2)</f>
        <v>#N/A</v>
      </c>
      <c r="P9645">
        <v>181669</v>
      </c>
      <c r="Q9645" s="1">
        <v>37256</v>
      </c>
      <c r="R9645" s="1">
        <v>37527</v>
      </c>
      <c r="S9645" t="s">
        <v>914</v>
      </c>
    </row>
    <row r="9646" spans="1:19" x14ac:dyDescent="0.2">
      <c r="A9646" s="7">
        <v>241370</v>
      </c>
      <c r="B9646" s="3">
        <v>18716</v>
      </c>
      <c r="C9646" s="3" t="s">
        <v>17</v>
      </c>
      <c r="D9646" s="2" t="s">
        <v>804</v>
      </c>
      <c r="E9646" s="3">
        <v>22</v>
      </c>
      <c r="F9646" s="17">
        <v>0</v>
      </c>
      <c r="G9646" s="17">
        <v>1</v>
      </c>
      <c r="H9646" s="17">
        <v>0</v>
      </c>
      <c r="I9646" s="7">
        <v>2.2000000000000002</v>
      </c>
      <c r="J9646" s="7">
        <v>15</v>
      </c>
      <c r="K9646" s="4">
        <v>1214</v>
      </c>
      <c r="L9646" s="5">
        <v>1214.0589</v>
      </c>
      <c r="M9646">
        <v>436150</v>
      </c>
      <c r="N9646" s="3">
        <v>1</v>
      </c>
      <c r="O9646" s="50" t="e">
        <f>INDEX([1]Dados!$M$2:$N$26779,MATCH($P9646,[1]Dados!$N$2:$N$26779,),2)</f>
        <v>#N/A</v>
      </c>
      <c r="P9646">
        <v>182701</v>
      </c>
      <c r="Q9646" s="1">
        <v>37256</v>
      </c>
      <c r="R9646" s="1">
        <v>37527</v>
      </c>
      <c r="S9646" t="s">
        <v>915</v>
      </c>
    </row>
    <row r="9647" spans="1:19" x14ac:dyDescent="0.2">
      <c r="A9647" s="7">
        <v>241370</v>
      </c>
      <c r="B9647" s="3">
        <v>18716</v>
      </c>
      <c r="C9647" s="3" t="s">
        <v>17</v>
      </c>
      <c r="D9647" s="2" t="s">
        <v>804</v>
      </c>
      <c r="E9647" s="3">
        <v>22</v>
      </c>
      <c r="F9647" s="17">
        <v>0</v>
      </c>
      <c r="G9647" s="17">
        <v>1</v>
      </c>
      <c r="H9647" s="17">
        <v>0</v>
      </c>
      <c r="I9647" s="7">
        <v>2.2999999999999998</v>
      </c>
      <c r="J9647" s="7">
        <v>8</v>
      </c>
      <c r="K9647" s="4">
        <v>1214</v>
      </c>
      <c r="L9647" s="5">
        <v>1214.8580999999999</v>
      </c>
      <c r="M9647">
        <v>53250.94</v>
      </c>
      <c r="N9647" s="3">
        <v>1</v>
      </c>
      <c r="O9647" s="50" t="e">
        <f>INDEX([1]Dados!$M$2:$N$26779,MATCH($P9647,[1]Dados!$N$2:$N$26779,),2)</f>
        <v>#N/A</v>
      </c>
      <c r="P9647">
        <v>181962</v>
      </c>
      <c r="Q9647" s="1">
        <v>37256</v>
      </c>
      <c r="R9647" s="1">
        <v>37527</v>
      </c>
      <c r="S9647" t="s">
        <v>960</v>
      </c>
    </row>
    <row r="9648" spans="1:19" x14ac:dyDescent="0.2">
      <c r="A9648" s="7">
        <v>241370</v>
      </c>
      <c r="B9648" s="3">
        <v>18716</v>
      </c>
      <c r="C9648" s="3" t="s">
        <v>17</v>
      </c>
      <c r="D9648" s="2" t="s">
        <v>804</v>
      </c>
      <c r="E9648" s="3">
        <v>22</v>
      </c>
      <c r="F9648" s="17">
        <v>0</v>
      </c>
      <c r="G9648" s="17">
        <v>1</v>
      </c>
      <c r="H9648" s="17">
        <v>0</v>
      </c>
      <c r="I9648" s="7">
        <v>2.4</v>
      </c>
      <c r="J9648" s="7">
        <v>9</v>
      </c>
      <c r="K9648" s="4">
        <v>1214</v>
      </c>
      <c r="L9648" s="5">
        <v>1214.8580999999999</v>
      </c>
      <c r="M9648">
        <v>31000</v>
      </c>
      <c r="N9648" s="3">
        <v>1</v>
      </c>
      <c r="O9648" s="50" t="e">
        <f>INDEX([1]Dados!$M$2:$N$26779,MATCH($P9648,[1]Dados!$N$2:$N$26779,),2)</f>
        <v>#N/A</v>
      </c>
      <c r="P9648">
        <v>181963</v>
      </c>
      <c r="Q9648" s="1">
        <v>37256</v>
      </c>
      <c r="R9648" s="1">
        <v>37527</v>
      </c>
      <c r="S9648" t="s">
        <v>887</v>
      </c>
    </row>
    <row r="9649" spans="1:19" x14ac:dyDescent="0.2">
      <c r="A9649" s="7">
        <v>241370</v>
      </c>
      <c r="B9649" s="3">
        <v>18716</v>
      </c>
      <c r="C9649" s="3" t="s">
        <v>17</v>
      </c>
      <c r="D9649" s="2" t="s">
        <v>804</v>
      </c>
      <c r="E9649" s="3">
        <v>22</v>
      </c>
      <c r="F9649" s="17">
        <v>0</v>
      </c>
      <c r="G9649" s="17">
        <v>1</v>
      </c>
      <c r="H9649" s="17">
        <v>0</v>
      </c>
      <c r="I9649" s="7">
        <v>2.5</v>
      </c>
      <c r="J9649" s="7">
        <v>25</v>
      </c>
      <c r="K9649" s="4">
        <v>1214</v>
      </c>
      <c r="L9649" s="5">
        <v>1214.8580999999999</v>
      </c>
      <c r="M9649">
        <v>31000</v>
      </c>
      <c r="N9649" s="3">
        <v>1</v>
      </c>
      <c r="O9649" s="50" t="e">
        <f>INDEX([1]Dados!$M$2:$N$26779,MATCH($P9649,[1]Dados!$N$2:$N$26779,),2)</f>
        <v>#N/A</v>
      </c>
      <c r="P9649">
        <v>181963</v>
      </c>
      <c r="Q9649" s="1">
        <v>37256</v>
      </c>
      <c r="R9649" s="1">
        <v>37527</v>
      </c>
      <c r="S9649" t="s">
        <v>887</v>
      </c>
    </row>
    <row r="9650" spans="1:19" x14ac:dyDescent="0.2">
      <c r="A9650" s="7">
        <v>241370</v>
      </c>
      <c r="B9650" s="3">
        <v>18716</v>
      </c>
      <c r="C9650" s="3" t="s">
        <v>17</v>
      </c>
      <c r="D9650" s="2" t="s">
        <v>804</v>
      </c>
      <c r="E9650" s="3">
        <v>22</v>
      </c>
      <c r="F9650" s="17">
        <v>0</v>
      </c>
      <c r="G9650" s="17">
        <v>1</v>
      </c>
      <c r="H9650" s="17">
        <v>0</v>
      </c>
      <c r="I9650" s="7">
        <v>3.1</v>
      </c>
      <c r="J9650" s="7">
        <v>0</v>
      </c>
      <c r="K9650" s="4">
        <v>1293</v>
      </c>
      <c r="L9650" s="5">
        <v>1293.0592999999999</v>
      </c>
      <c r="M9650">
        <v>880450</v>
      </c>
      <c r="N9650" s="3">
        <v>1</v>
      </c>
      <c r="O9650" s="50" t="e">
        <f>INDEX([1]Dados!$M$2:$N$26779,MATCH($P9650,[1]Dados!$N$2:$N$26779,),2)</f>
        <v>#N/A</v>
      </c>
      <c r="P9650">
        <v>181770</v>
      </c>
      <c r="Q9650" s="1">
        <v>37256</v>
      </c>
      <c r="R9650" s="1">
        <v>37527</v>
      </c>
      <c r="S9650" t="s">
        <v>918</v>
      </c>
    </row>
    <row r="9651" spans="1:19" x14ac:dyDescent="0.2">
      <c r="A9651" s="7">
        <v>430205</v>
      </c>
      <c r="B9651" s="3">
        <v>88420</v>
      </c>
      <c r="C9651" s="3" t="s">
        <v>40</v>
      </c>
      <c r="D9651" s="2" t="s">
        <v>287</v>
      </c>
      <c r="E9651" s="3">
        <v>22</v>
      </c>
      <c r="F9651" s="17">
        <v>0</v>
      </c>
      <c r="G9651" s="17">
        <v>1</v>
      </c>
      <c r="H9651" s="17">
        <v>0</v>
      </c>
      <c r="I9651" s="7">
        <v>1.1000000000000001</v>
      </c>
      <c r="J9651" s="7">
        <v>18</v>
      </c>
      <c r="K9651" s="4">
        <v>1203</v>
      </c>
      <c r="L9651" s="5">
        <v>1203.0829000000001</v>
      </c>
      <c r="M9651">
        <v>15364.32</v>
      </c>
      <c r="N9651" s="3">
        <v>1</v>
      </c>
      <c r="O9651" s="50" t="e">
        <f>INDEX([1]Dados!$M$2:$N$26779,MATCH($P9651,[1]Dados!$N$2:$N$26779,),2)</f>
        <v>#N/A</v>
      </c>
      <c r="P9651">
        <v>181729</v>
      </c>
      <c r="Q9651" s="1">
        <v>37462</v>
      </c>
      <c r="R9651" s="1">
        <v>37499</v>
      </c>
      <c r="S9651" t="s">
        <v>889</v>
      </c>
    </row>
    <row r="9652" spans="1:19" x14ac:dyDescent="0.2">
      <c r="A9652" s="7">
        <v>430205</v>
      </c>
      <c r="B9652" s="3">
        <v>88420</v>
      </c>
      <c r="C9652" s="3" t="s">
        <v>40</v>
      </c>
      <c r="D9652" s="2" t="s">
        <v>287</v>
      </c>
      <c r="E9652" s="3">
        <v>22</v>
      </c>
      <c r="F9652" s="17">
        <v>0</v>
      </c>
      <c r="G9652" s="17">
        <v>1</v>
      </c>
      <c r="H9652" s="17">
        <v>0</v>
      </c>
      <c r="I9652" s="7">
        <v>1.2</v>
      </c>
      <c r="J9652" s="7">
        <v>15</v>
      </c>
      <c r="K9652" s="4">
        <v>1203</v>
      </c>
      <c r="L9652" s="5">
        <v>1203.0829000000001</v>
      </c>
      <c r="M9652">
        <v>15364.32</v>
      </c>
      <c r="N9652" s="3">
        <v>1</v>
      </c>
      <c r="O9652" s="50" t="e">
        <f>INDEX([1]Dados!$M$2:$N$26779,MATCH($P9652,[1]Dados!$N$2:$N$26779,),2)</f>
        <v>#N/A</v>
      </c>
      <c r="P9652">
        <v>181729</v>
      </c>
      <c r="Q9652" s="1">
        <v>37462</v>
      </c>
      <c r="R9652" s="1">
        <v>37499</v>
      </c>
      <c r="S9652" t="s">
        <v>889</v>
      </c>
    </row>
    <row r="9653" spans="1:19" x14ac:dyDescent="0.2">
      <c r="A9653" s="7">
        <v>430205</v>
      </c>
      <c r="B9653" s="3">
        <v>88420</v>
      </c>
      <c r="C9653" s="3" t="s">
        <v>40</v>
      </c>
      <c r="D9653" s="2" t="s">
        <v>287</v>
      </c>
      <c r="E9653" s="3">
        <v>22</v>
      </c>
      <c r="F9653" s="17">
        <v>0</v>
      </c>
      <c r="G9653" s="17">
        <v>1</v>
      </c>
      <c r="H9653" s="17">
        <v>0</v>
      </c>
      <c r="I9653" s="7">
        <v>1.3</v>
      </c>
      <c r="J9653" s="7">
        <v>28</v>
      </c>
      <c r="K9653" s="4">
        <v>1203</v>
      </c>
      <c r="L9653" s="5">
        <v>1203.0829000000001</v>
      </c>
      <c r="M9653">
        <v>15364.32</v>
      </c>
      <c r="N9653" s="3">
        <v>1</v>
      </c>
      <c r="O9653" s="50" t="e">
        <f>INDEX([1]Dados!$M$2:$N$26779,MATCH($P9653,[1]Dados!$N$2:$N$26779,),2)</f>
        <v>#N/A</v>
      </c>
      <c r="P9653">
        <v>181729</v>
      </c>
      <c r="Q9653" s="1">
        <v>37462</v>
      </c>
      <c r="R9653" s="1">
        <v>37499</v>
      </c>
      <c r="S9653" t="s">
        <v>889</v>
      </c>
    </row>
    <row r="9654" spans="1:19" x14ac:dyDescent="0.2">
      <c r="A9654" s="7">
        <v>430205</v>
      </c>
      <c r="B9654" s="3">
        <v>88420</v>
      </c>
      <c r="C9654" s="3" t="s">
        <v>40</v>
      </c>
      <c r="D9654" s="2" t="s">
        <v>287</v>
      </c>
      <c r="E9654" s="3">
        <v>22</v>
      </c>
      <c r="F9654" s="17">
        <v>0</v>
      </c>
      <c r="G9654" s="17">
        <v>1</v>
      </c>
      <c r="H9654" s="17">
        <v>0</v>
      </c>
      <c r="I9654" s="7">
        <v>1.4</v>
      </c>
      <c r="J9654" s="7">
        <v>7</v>
      </c>
      <c r="K9654" s="4">
        <v>1203</v>
      </c>
      <c r="L9654" s="5">
        <v>1203.0829000000001</v>
      </c>
      <c r="M9654">
        <v>15364.32</v>
      </c>
      <c r="N9654" s="3">
        <v>1</v>
      </c>
      <c r="O9654" s="50" t="e">
        <f>INDEX([1]Dados!$M$2:$N$26779,MATCH($P9654,[1]Dados!$N$2:$N$26779,),2)</f>
        <v>#N/A</v>
      </c>
      <c r="P9654">
        <v>181729</v>
      </c>
      <c r="Q9654" s="1">
        <v>37462</v>
      </c>
      <c r="R9654" s="1">
        <v>37499</v>
      </c>
      <c r="S9654" t="s">
        <v>889</v>
      </c>
    </row>
    <row r="9655" spans="1:19" x14ac:dyDescent="0.2">
      <c r="A9655" s="7">
        <v>430205</v>
      </c>
      <c r="B9655" s="3">
        <v>88420</v>
      </c>
      <c r="C9655" s="3" t="s">
        <v>40</v>
      </c>
      <c r="D9655" s="2" t="s">
        <v>287</v>
      </c>
      <c r="E9655" s="3">
        <v>22</v>
      </c>
      <c r="F9655" s="17">
        <v>0</v>
      </c>
      <c r="G9655" s="17">
        <v>1</v>
      </c>
      <c r="H9655" s="17">
        <v>0</v>
      </c>
      <c r="I9655" s="7">
        <v>2.1</v>
      </c>
      <c r="J9655" s="7">
        <v>15</v>
      </c>
      <c r="K9655" s="4">
        <v>1214</v>
      </c>
      <c r="L9655" s="5">
        <v>1214.0587</v>
      </c>
      <c r="M9655">
        <v>50618.79</v>
      </c>
      <c r="N9655" s="3">
        <v>1</v>
      </c>
      <c r="O9655" s="50" t="e">
        <f>INDEX([1]Dados!$M$2:$N$26779,MATCH($P9655,[1]Dados!$N$2:$N$26779,),2)</f>
        <v>#N/A</v>
      </c>
      <c r="P9655">
        <v>181671</v>
      </c>
      <c r="Q9655" s="1">
        <v>37462</v>
      </c>
      <c r="R9655" s="1">
        <v>37499</v>
      </c>
      <c r="S9655" t="s">
        <v>914</v>
      </c>
    </row>
    <row r="9656" spans="1:19" x14ac:dyDescent="0.2">
      <c r="A9656" s="7">
        <v>430205</v>
      </c>
      <c r="B9656" s="3">
        <v>88420</v>
      </c>
      <c r="C9656" s="3" t="s">
        <v>40</v>
      </c>
      <c r="D9656" s="2" t="s">
        <v>287</v>
      </c>
      <c r="E9656" s="3">
        <v>22</v>
      </c>
      <c r="F9656" s="17">
        <v>0</v>
      </c>
      <c r="G9656" s="17">
        <v>1</v>
      </c>
      <c r="H9656" s="17">
        <v>0</v>
      </c>
      <c r="I9656" s="7">
        <v>2.2000000000000002</v>
      </c>
      <c r="J9656" s="7">
        <v>28</v>
      </c>
      <c r="K9656" s="4">
        <v>1214</v>
      </c>
      <c r="L9656" s="5">
        <v>1214.0587</v>
      </c>
      <c r="M9656">
        <v>50618.79</v>
      </c>
      <c r="N9656" s="3">
        <v>1</v>
      </c>
      <c r="O9656" s="50" t="e">
        <f>INDEX([1]Dados!$M$2:$N$26779,MATCH($P9656,[1]Dados!$N$2:$N$26779,),2)</f>
        <v>#N/A</v>
      </c>
      <c r="P9656">
        <v>181671</v>
      </c>
      <c r="Q9656" s="1">
        <v>37462</v>
      </c>
      <c r="R9656" s="1">
        <v>37499</v>
      </c>
      <c r="S9656" t="s">
        <v>914</v>
      </c>
    </row>
    <row r="9657" spans="1:19" x14ac:dyDescent="0.2">
      <c r="A9657" s="7">
        <v>430205</v>
      </c>
      <c r="B9657" s="3">
        <v>88420</v>
      </c>
      <c r="C9657" s="3" t="s">
        <v>40</v>
      </c>
      <c r="D9657" s="2" t="s">
        <v>287</v>
      </c>
      <c r="E9657" s="3">
        <v>22</v>
      </c>
      <c r="F9657" s="17">
        <v>0</v>
      </c>
      <c r="G9657" s="17">
        <v>1</v>
      </c>
      <c r="H9657" s="17">
        <v>0</v>
      </c>
      <c r="I9657" s="7">
        <v>2.2999999999999998</v>
      </c>
      <c r="J9657" s="7">
        <v>7</v>
      </c>
      <c r="K9657" s="4">
        <v>1214</v>
      </c>
      <c r="L9657" s="5">
        <v>1214.0587</v>
      </c>
      <c r="M9657">
        <v>50618.79</v>
      </c>
      <c r="N9657" s="3">
        <v>1</v>
      </c>
      <c r="O9657" s="50" t="e">
        <f>INDEX([1]Dados!$M$2:$N$26779,MATCH($P9657,[1]Dados!$N$2:$N$26779,),2)</f>
        <v>#N/A</v>
      </c>
      <c r="P9657">
        <v>181671</v>
      </c>
      <c r="Q9657" s="1">
        <v>37462</v>
      </c>
      <c r="R9657" s="1">
        <v>37499</v>
      </c>
      <c r="S9657" t="s">
        <v>914</v>
      </c>
    </row>
    <row r="9658" spans="1:19" x14ac:dyDescent="0.2">
      <c r="A9658" s="7">
        <v>430205</v>
      </c>
      <c r="B9658" s="3">
        <v>88420</v>
      </c>
      <c r="C9658" s="3" t="s">
        <v>40</v>
      </c>
      <c r="D9658" s="2" t="s">
        <v>287</v>
      </c>
      <c r="E9658" s="3">
        <v>22</v>
      </c>
      <c r="F9658" s="17">
        <v>0</v>
      </c>
      <c r="G9658" s="17">
        <v>1</v>
      </c>
      <c r="H9658" s="17">
        <v>0</v>
      </c>
      <c r="I9658" s="7">
        <v>2.4</v>
      </c>
      <c r="J9658" s="7">
        <v>1</v>
      </c>
      <c r="K9658" s="4">
        <v>1214</v>
      </c>
      <c r="L9658" s="5">
        <v>1214.0587</v>
      </c>
      <c r="M9658">
        <v>50618.79</v>
      </c>
      <c r="N9658" s="3">
        <v>1</v>
      </c>
      <c r="O9658" s="50" t="e">
        <f>INDEX([1]Dados!$M$2:$N$26779,MATCH($P9658,[1]Dados!$N$2:$N$26779,),2)</f>
        <v>#N/A</v>
      </c>
      <c r="P9658">
        <v>181671</v>
      </c>
      <c r="Q9658" s="1">
        <v>37462</v>
      </c>
      <c r="R9658" s="1">
        <v>37499</v>
      </c>
      <c r="S9658" t="s">
        <v>914</v>
      </c>
    </row>
    <row r="9659" spans="1:19" x14ac:dyDescent="0.2">
      <c r="A9659" s="7">
        <v>430205</v>
      </c>
      <c r="B9659" s="3">
        <v>88420</v>
      </c>
      <c r="C9659" s="3" t="s">
        <v>40</v>
      </c>
      <c r="D9659" s="2" t="s">
        <v>287</v>
      </c>
      <c r="E9659" s="3">
        <v>22</v>
      </c>
      <c r="F9659" s="17">
        <v>0</v>
      </c>
      <c r="G9659" s="17">
        <v>1</v>
      </c>
      <c r="H9659" s="17">
        <v>0</v>
      </c>
      <c r="I9659" s="7">
        <v>2.5</v>
      </c>
      <c r="J9659" s="7">
        <v>25</v>
      </c>
      <c r="K9659" s="4">
        <v>1214</v>
      </c>
      <c r="L9659" s="5">
        <v>1214.0587</v>
      </c>
      <c r="M9659">
        <v>50618.79</v>
      </c>
      <c r="N9659" s="3">
        <v>1</v>
      </c>
      <c r="O9659" s="50" t="e">
        <f>INDEX([1]Dados!$M$2:$N$26779,MATCH($P9659,[1]Dados!$N$2:$N$26779,),2)</f>
        <v>#N/A</v>
      </c>
      <c r="P9659">
        <v>181671</v>
      </c>
      <c r="Q9659" s="1">
        <v>37462</v>
      </c>
      <c r="R9659" s="1">
        <v>37499</v>
      </c>
      <c r="S9659" t="s">
        <v>914</v>
      </c>
    </row>
    <row r="9660" spans="1:19" x14ac:dyDescent="0.2">
      <c r="A9660" s="7">
        <v>430205</v>
      </c>
      <c r="B9660" s="3">
        <v>88420</v>
      </c>
      <c r="C9660" s="3" t="s">
        <v>40</v>
      </c>
      <c r="D9660" s="2" t="s">
        <v>287</v>
      </c>
      <c r="E9660" s="3">
        <v>22</v>
      </c>
      <c r="F9660" s="17">
        <v>0</v>
      </c>
      <c r="G9660" s="17">
        <v>1</v>
      </c>
      <c r="H9660" s="17">
        <v>0</v>
      </c>
      <c r="I9660" s="7">
        <v>3.1</v>
      </c>
      <c r="J9660" s="7">
        <v>28</v>
      </c>
      <c r="K9660" s="4">
        <v>1214</v>
      </c>
      <c r="L9660" s="5">
        <v>1214.0589</v>
      </c>
      <c r="M9660">
        <v>188960</v>
      </c>
      <c r="N9660" s="3">
        <v>1</v>
      </c>
      <c r="O9660" s="50" t="e">
        <f>INDEX([1]Dados!$M$2:$N$26779,MATCH($P9660,[1]Dados!$N$2:$N$26779,),2)</f>
        <v>#N/A</v>
      </c>
      <c r="P9660">
        <v>182704</v>
      </c>
      <c r="Q9660" s="1">
        <v>37462</v>
      </c>
      <c r="R9660" s="1">
        <v>37499</v>
      </c>
      <c r="S9660" t="s">
        <v>1479</v>
      </c>
    </row>
    <row r="9661" spans="1:19" x14ac:dyDescent="0.2">
      <c r="A9661" s="7">
        <v>430205</v>
      </c>
      <c r="B9661" s="3">
        <v>88420</v>
      </c>
      <c r="C9661" s="3" t="s">
        <v>40</v>
      </c>
      <c r="D9661" s="2" t="s">
        <v>287</v>
      </c>
      <c r="E9661" s="3">
        <v>22</v>
      </c>
      <c r="F9661" s="17">
        <v>0</v>
      </c>
      <c r="G9661" s="17">
        <v>1</v>
      </c>
      <c r="H9661" s="17">
        <v>0</v>
      </c>
      <c r="I9661" s="7">
        <v>3.2</v>
      </c>
      <c r="J9661" s="7">
        <v>24</v>
      </c>
      <c r="K9661" s="4">
        <v>1214</v>
      </c>
      <c r="L9661" s="5">
        <v>1214.0589</v>
      </c>
      <c r="M9661">
        <v>188960</v>
      </c>
      <c r="N9661" s="3">
        <v>1</v>
      </c>
      <c r="O9661" s="50" t="e">
        <f>INDEX([1]Dados!$M$2:$N$26779,MATCH($P9661,[1]Dados!$N$2:$N$26779,),2)</f>
        <v>#N/A</v>
      </c>
      <c r="P9661">
        <v>182704</v>
      </c>
      <c r="Q9661" s="1">
        <v>37462</v>
      </c>
      <c r="R9661" s="1">
        <v>37499</v>
      </c>
      <c r="S9661" t="s">
        <v>1479</v>
      </c>
    </row>
    <row r="9662" spans="1:19" x14ac:dyDescent="0.2">
      <c r="A9662" s="7">
        <v>430205</v>
      </c>
      <c r="B9662" s="3">
        <v>88420</v>
      </c>
      <c r="C9662" s="3" t="s">
        <v>40</v>
      </c>
      <c r="D9662" s="2" t="s">
        <v>287</v>
      </c>
      <c r="E9662" s="3">
        <v>22</v>
      </c>
      <c r="F9662" s="17">
        <v>0</v>
      </c>
      <c r="G9662" s="17">
        <v>1</v>
      </c>
      <c r="H9662" s="17">
        <v>0</v>
      </c>
      <c r="I9662" s="7">
        <v>3.3</v>
      </c>
      <c r="J9662" s="7">
        <v>20</v>
      </c>
      <c r="K9662" s="4">
        <v>1214</v>
      </c>
      <c r="L9662" s="5">
        <v>1214.0589</v>
      </c>
      <c r="M9662">
        <v>188960</v>
      </c>
      <c r="N9662" s="3">
        <v>1</v>
      </c>
      <c r="O9662" s="50" t="e">
        <f>INDEX([1]Dados!$M$2:$N$26779,MATCH($P9662,[1]Dados!$N$2:$N$26779,),2)</f>
        <v>#N/A</v>
      </c>
      <c r="P9662">
        <v>182704</v>
      </c>
      <c r="Q9662" s="1">
        <v>37462</v>
      </c>
      <c r="R9662" s="1">
        <v>37499</v>
      </c>
      <c r="S9662" t="s">
        <v>1479</v>
      </c>
    </row>
    <row r="9663" spans="1:19" x14ac:dyDescent="0.2">
      <c r="A9663" s="7">
        <v>430205</v>
      </c>
      <c r="B9663" s="3">
        <v>88420</v>
      </c>
      <c r="C9663" s="3" t="s">
        <v>40</v>
      </c>
      <c r="D9663" s="2" t="s">
        <v>287</v>
      </c>
      <c r="E9663" s="3">
        <v>22</v>
      </c>
      <c r="F9663" s="17">
        <v>0</v>
      </c>
      <c r="G9663" s="17">
        <v>1</v>
      </c>
      <c r="H9663" s="17">
        <v>0</v>
      </c>
      <c r="I9663" s="7">
        <v>3.4</v>
      </c>
      <c r="J9663" s="7">
        <v>27</v>
      </c>
      <c r="K9663" s="4">
        <v>1214</v>
      </c>
      <c r="L9663" s="5">
        <v>1214.0589</v>
      </c>
      <c r="M9663">
        <v>188960</v>
      </c>
      <c r="N9663" s="3">
        <v>1</v>
      </c>
      <c r="O9663" s="50" t="e">
        <f>INDEX([1]Dados!$M$2:$N$26779,MATCH($P9663,[1]Dados!$N$2:$N$26779,),2)</f>
        <v>#N/A</v>
      </c>
      <c r="P9663">
        <v>182704</v>
      </c>
      <c r="Q9663" s="1">
        <v>37462</v>
      </c>
      <c r="R9663" s="1">
        <v>37499</v>
      </c>
      <c r="S9663" t="s">
        <v>1479</v>
      </c>
    </row>
    <row r="9664" spans="1:19" x14ac:dyDescent="0.2">
      <c r="A9664" s="7">
        <v>430205</v>
      </c>
      <c r="B9664" s="3">
        <v>88420</v>
      </c>
      <c r="C9664" s="3" t="s">
        <v>40</v>
      </c>
      <c r="D9664" s="2" t="s">
        <v>287</v>
      </c>
      <c r="E9664" s="3">
        <v>22</v>
      </c>
      <c r="F9664" s="17">
        <v>0</v>
      </c>
      <c r="G9664" s="17">
        <v>1</v>
      </c>
      <c r="H9664" s="17">
        <v>0</v>
      </c>
      <c r="I9664" s="7">
        <v>4.0999999999999996</v>
      </c>
      <c r="J9664" s="7">
        <v>15</v>
      </c>
      <c r="K9664" s="4">
        <v>1293</v>
      </c>
      <c r="L9664" s="5">
        <v>1293.0592999999999</v>
      </c>
      <c r="M9664">
        <v>5182.6400000000003</v>
      </c>
      <c r="N9664" s="3">
        <v>1</v>
      </c>
      <c r="O9664" s="50" t="e">
        <f>INDEX([1]Dados!$M$2:$N$26779,MATCH($P9664,[1]Dados!$N$2:$N$26779,),2)</f>
        <v>#N/A</v>
      </c>
      <c r="P9664">
        <v>181772</v>
      </c>
      <c r="Q9664" s="1">
        <v>37462</v>
      </c>
      <c r="R9664" s="1">
        <v>37499</v>
      </c>
      <c r="S9664" t="s">
        <v>918</v>
      </c>
    </row>
    <row r="9665" spans="1:19" x14ac:dyDescent="0.2">
      <c r="A9665" s="7">
        <v>430205</v>
      </c>
      <c r="B9665" s="3">
        <v>88420</v>
      </c>
      <c r="C9665" s="3" t="s">
        <v>40</v>
      </c>
      <c r="D9665" s="2" t="s">
        <v>287</v>
      </c>
      <c r="E9665" s="3">
        <v>22</v>
      </c>
      <c r="F9665" s="17">
        <v>0</v>
      </c>
      <c r="G9665" s="17">
        <v>1</v>
      </c>
      <c r="H9665" s="17">
        <v>0</v>
      </c>
      <c r="I9665" s="7">
        <v>4.2</v>
      </c>
      <c r="J9665" s="7">
        <v>15</v>
      </c>
      <c r="K9665" s="4">
        <v>1293</v>
      </c>
      <c r="L9665" s="5">
        <v>1293.0592999999999</v>
      </c>
      <c r="M9665">
        <v>5182.6400000000003</v>
      </c>
      <c r="N9665" s="3">
        <v>1</v>
      </c>
      <c r="O9665" s="50" t="e">
        <f>INDEX([1]Dados!$M$2:$N$26779,MATCH($P9665,[1]Dados!$N$2:$N$26779,),2)</f>
        <v>#N/A</v>
      </c>
      <c r="P9665">
        <v>181772</v>
      </c>
      <c r="Q9665" s="1">
        <v>37462</v>
      </c>
      <c r="R9665" s="1">
        <v>37499</v>
      </c>
      <c r="S9665" t="s">
        <v>918</v>
      </c>
    </row>
    <row r="9666" spans="1:19" x14ac:dyDescent="0.2">
      <c r="A9666" s="7">
        <v>430205</v>
      </c>
      <c r="B9666" s="3">
        <v>88420</v>
      </c>
      <c r="C9666" s="3" t="s">
        <v>40</v>
      </c>
      <c r="D9666" s="2" t="s">
        <v>287</v>
      </c>
      <c r="E9666" s="3">
        <v>22</v>
      </c>
      <c r="F9666" s="17">
        <v>0</v>
      </c>
      <c r="G9666" s="17">
        <v>1</v>
      </c>
      <c r="H9666" s="17">
        <v>0</v>
      </c>
      <c r="I9666" s="7">
        <v>4.3</v>
      </c>
      <c r="J9666" s="7">
        <v>22</v>
      </c>
      <c r="K9666" s="4">
        <v>1293</v>
      </c>
      <c r="L9666" s="5">
        <v>1293.0592999999999</v>
      </c>
      <c r="M9666">
        <v>5182.6400000000003</v>
      </c>
      <c r="N9666" s="3">
        <v>1</v>
      </c>
      <c r="O9666" s="50" t="e">
        <f>INDEX([1]Dados!$M$2:$N$26779,MATCH($P9666,[1]Dados!$N$2:$N$26779,),2)</f>
        <v>#N/A</v>
      </c>
      <c r="P9666">
        <v>181772</v>
      </c>
      <c r="Q9666" s="1">
        <v>37462</v>
      </c>
      <c r="R9666" s="1">
        <v>37499</v>
      </c>
      <c r="S9666" t="s">
        <v>918</v>
      </c>
    </row>
    <row r="9667" spans="1:19" x14ac:dyDescent="0.2">
      <c r="A9667" s="7">
        <v>430205</v>
      </c>
      <c r="B9667" s="3">
        <v>88420</v>
      </c>
      <c r="C9667" s="3" t="s">
        <v>40</v>
      </c>
      <c r="D9667" s="2" t="s">
        <v>287</v>
      </c>
      <c r="E9667" s="3">
        <v>22</v>
      </c>
      <c r="F9667" s="17">
        <v>0</v>
      </c>
      <c r="G9667" s="17">
        <v>1</v>
      </c>
      <c r="H9667" s="17">
        <v>0</v>
      </c>
      <c r="I9667" s="7">
        <v>4.4000000000000004</v>
      </c>
      <c r="J9667" s="7">
        <v>29</v>
      </c>
      <c r="K9667" s="4">
        <v>1293</v>
      </c>
      <c r="L9667" s="5">
        <v>1293.0592999999999</v>
      </c>
      <c r="M9667">
        <v>5182.6400000000003</v>
      </c>
      <c r="N9667" s="3">
        <v>1</v>
      </c>
      <c r="O9667" s="50" t="e">
        <f>INDEX([1]Dados!$M$2:$N$26779,MATCH($P9667,[1]Dados!$N$2:$N$26779,),2)</f>
        <v>#N/A</v>
      </c>
      <c r="P9667">
        <v>181772</v>
      </c>
      <c r="Q9667" s="1">
        <v>37462</v>
      </c>
      <c r="R9667" s="1">
        <v>37499</v>
      </c>
      <c r="S9667" t="s">
        <v>918</v>
      </c>
    </row>
    <row r="9668" spans="1:19" x14ac:dyDescent="0.2">
      <c r="A9668" s="7">
        <v>430205</v>
      </c>
      <c r="B9668" s="3">
        <v>88420</v>
      </c>
      <c r="C9668" s="3" t="s">
        <v>40</v>
      </c>
      <c r="D9668" s="2" t="s">
        <v>287</v>
      </c>
      <c r="E9668" s="3">
        <v>22</v>
      </c>
      <c r="F9668" s="17">
        <v>0</v>
      </c>
      <c r="G9668" s="17">
        <v>1</v>
      </c>
      <c r="H9668" s="17">
        <v>0</v>
      </c>
      <c r="I9668" s="7">
        <v>4.5</v>
      </c>
      <c r="J9668" s="7">
        <v>0</v>
      </c>
      <c r="K9668" s="4">
        <v>1293</v>
      </c>
      <c r="L9668" s="5">
        <v>1293.0592999999999</v>
      </c>
      <c r="M9668">
        <v>5182.6400000000003</v>
      </c>
      <c r="N9668" s="3">
        <v>1</v>
      </c>
      <c r="O9668" s="50" t="e">
        <f>INDEX([1]Dados!$M$2:$N$26779,MATCH($P9668,[1]Dados!$N$2:$N$26779,),2)</f>
        <v>#N/A</v>
      </c>
      <c r="P9668">
        <v>181772</v>
      </c>
      <c r="Q9668" s="1">
        <v>37462</v>
      </c>
      <c r="R9668" s="1">
        <v>37499</v>
      </c>
      <c r="S9668" t="s">
        <v>918</v>
      </c>
    </row>
    <row r="9669" spans="1:19" x14ac:dyDescent="0.2">
      <c r="A9669" s="7">
        <v>430544</v>
      </c>
      <c r="B9669" s="3">
        <v>88269</v>
      </c>
      <c r="C9669" s="3" t="s">
        <v>40</v>
      </c>
      <c r="D9669" s="2" t="s">
        <v>366</v>
      </c>
      <c r="E9669" s="3">
        <v>22</v>
      </c>
      <c r="F9669" s="17">
        <v>0</v>
      </c>
      <c r="G9669" s="17">
        <v>1</v>
      </c>
      <c r="H9669" s="17">
        <v>0</v>
      </c>
      <c r="I9669" s="7">
        <v>1.1000000000000001</v>
      </c>
      <c r="J9669" s="7">
        <v>25</v>
      </c>
      <c r="K9669" s="4">
        <v>1214</v>
      </c>
      <c r="L9669" s="5">
        <v>1214.0587</v>
      </c>
      <c r="M9669">
        <v>8913.7099999999991</v>
      </c>
      <c r="N9669" s="33">
        <v>1</v>
      </c>
      <c r="O9669" s="50" t="e">
        <f>INDEX([1]Dados!$M$2:$N$26779,MATCH($P9669,[1]Dados!$N$2:$N$26779,),2)</f>
        <v>#N/A</v>
      </c>
      <c r="P9669">
        <v>181672</v>
      </c>
      <c r="Q9669" s="1">
        <v>37462</v>
      </c>
      <c r="R9669" s="1">
        <v>37506</v>
      </c>
      <c r="S9669" t="s">
        <v>914</v>
      </c>
    </row>
    <row r="9670" spans="1:19" x14ac:dyDescent="0.2">
      <c r="A9670" s="7">
        <v>430544</v>
      </c>
      <c r="B9670" s="3">
        <v>88269</v>
      </c>
      <c r="C9670" s="3" t="s">
        <v>40</v>
      </c>
      <c r="D9670" s="2" t="s">
        <v>366</v>
      </c>
      <c r="E9670" s="3">
        <v>22</v>
      </c>
      <c r="F9670" s="17">
        <v>0</v>
      </c>
      <c r="G9670" s="17">
        <v>1</v>
      </c>
      <c r="H9670" s="17">
        <v>0</v>
      </c>
      <c r="I9670" s="7">
        <v>1.2</v>
      </c>
      <c r="J9670" s="7">
        <v>2</v>
      </c>
      <c r="K9670" s="4">
        <v>1214</v>
      </c>
      <c r="L9670" s="5">
        <v>1214.0587</v>
      </c>
      <c r="M9670">
        <v>8913.7099999999991</v>
      </c>
      <c r="N9670" s="33">
        <v>1</v>
      </c>
      <c r="O9670" s="50" t="e">
        <f>INDEX([1]Dados!$M$2:$N$26779,MATCH($P9670,[1]Dados!$N$2:$N$26779,),2)</f>
        <v>#N/A</v>
      </c>
      <c r="P9670">
        <v>181672</v>
      </c>
      <c r="Q9670" s="1">
        <v>37462</v>
      </c>
      <c r="R9670" s="1">
        <v>37506</v>
      </c>
      <c r="S9670" t="s">
        <v>914</v>
      </c>
    </row>
    <row r="9671" spans="1:19" x14ac:dyDescent="0.2">
      <c r="A9671" s="7">
        <v>430544</v>
      </c>
      <c r="B9671" s="3">
        <v>88269</v>
      </c>
      <c r="C9671" s="3" t="s">
        <v>40</v>
      </c>
      <c r="D9671" s="2" t="s">
        <v>366</v>
      </c>
      <c r="E9671" s="3">
        <v>22</v>
      </c>
      <c r="F9671" s="17">
        <v>0</v>
      </c>
      <c r="G9671" s="17">
        <v>1</v>
      </c>
      <c r="H9671" s="17">
        <v>0</v>
      </c>
      <c r="I9671" s="7">
        <v>1.3</v>
      </c>
      <c r="J9671" s="7">
        <v>25</v>
      </c>
      <c r="K9671" s="4">
        <v>1214</v>
      </c>
      <c r="L9671" s="5">
        <v>1214.0587</v>
      </c>
      <c r="M9671">
        <v>8913.7099999999991</v>
      </c>
      <c r="N9671" s="33">
        <v>1</v>
      </c>
      <c r="O9671" s="50" t="e">
        <f>INDEX([1]Dados!$M$2:$N$26779,MATCH($P9671,[1]Dados!$N$2:$N$26779,),2)</f>
        <v>#N/A</v>
      </c>
      <c r="P9671">
        <v>181672</v>
      </c>
      <c r="Q9671" s="1">
        <v>37462</v>
      </c>
      <c r="R9671" s="1">
        <v>37506</v>
      </c>
      <c r="S9671" t="s">
        <v>914</v>
      </c>
    </row>
    <row r="9672" spans="1:19" x14ac:dyDescent="0.2">
      <c r="A9672" s="7">
        <v>430544</v>
      </c>
      <c r="B9672" s="3">
        <v>88269</v>
      </c>
      <c r="C9672" s="3" t="s">
        <v>40</v>
      </c>
      <c r="D9672" s="2" t="s">
        <v>366</v>
      </c>
      <c r="E9672" s="3">
        <v>22</v>
      </c>
      <c r="F9672" s="17">
        <v>0</v>
      </c>
      <c r="G9672" s="17">
        <v>1</v>
      </c>
      <c r="H9672" s="17">
        <v>0</v>
      </c>
      <c r="I9672" s="7">
        <v>1.4</v>
      </c>
      <c r="J9672" s="7">
        <v>15</v>
      </c>
      <c r="K9672" s="4">
        <v>1214</v>
      </c>
      <c r="L9672" s="5">
        <v>1214.0589</v>
      </c>
      <c r="M9672">
        <v>1560</v>
      </c>
      <c r="N9672" s="33">
        <v>1</v>
      </c>
      <c r="O9672" s="50" t="e">
        <f>INDEX([1]Dados!$M$2:$N$26779,MATCH($P9672,[1]Dados!$N$2:$N$26779,),2)</f>
        <v>#N/A</v>
      </c>
      <c r="P9672">
        <v>182705</v>
      </c>
      <c r="Q9672" s="1">
        <v>37462</v>
      </c>
      <c r="R9672" s="1">
        <v>37506</v>
      </c>
      <c r="S9672" t="s">
        <v>2522</v>
      </c>
    </row>
    <row r="9673" spans="1:19" x14ac:dyDescent="0.2">
      <c r="A9673" s="7">
        <v>430544</v>
      </c>
      <c r="B9673" s="3">
        <v>88269</v>
      </c>
      <c r="C9673" s="3" t="s">
        <v>40</v>
      </c>
      <c r="D9673" s="2" t="s">
        <v>366</v>
      </c>
      <c r="E9673" s="3">
        <v>22</v>
      </c>
      <c r="F9673" s="17">
        <v>0</v>
      </c>
      <c r="G9673" s="17">
        <v>1</v>
      </c>
      <c r="H9673" s="17">
        <v>0</v>
      </c>
      <c r="I9673" s="7">
        <v>1.5</v>
      </c>
      <c r="J9673" s="7">
        <v>15</v>
      </c>
      <c r="K9673" s="4">
        <v>1214</v>
      </c>
      <c r="L9673" s="5">
        <v>1214.8580999999999</v>
      </c>
      <c r="M9673">
        <v>82990</v>
      </c>
      <c r="N9673" s="33">
        <v>1</v>
      </c>
      <c r="O9673" s="50" t="e">
        <f>INDEX([1]Dados!$M$2:$N$26779,MATCH($P9673,[1]Dados!$N$2:$N$26779,),2)</f>
        <v>#N/A</v>
      </c>
      <c r="P9673">
        <v>181907</v>
      </c>
      <c r="Q9673" s="1">
        <v>37462</v>
      </c>
      <c r="R9673" s="1">
        <v>37506</v>
      </c>
      <c r="S9673" t="s">
        <v>887</v>
      </c>
    </row>
    <row r="9674" spans="1:19" x14ac:dyDescent="0.2">
      <c r="A9674" s="7">
        <v>430544</v>
      </c>
      <c r="B9674" s="3">
        <v>88269</v>
      </c>
      <c r="C9674" s="3" t="s">
        <v>40</v>
      </c>
      <c r="D9674" s="2" t="s">
        <v>366</v>
      </c>
      <c r="E9674" s="3">
        <v>22</v>
      </c>
      <c r="F9674" s="17">
        <v>0</v>
      </c>
      <c r="G9674" s="17">
        <v>1</v>
      </c>
      <c r="H9674" s="17">
        <v>0</v>
      </c>
      <c r="I9674" s="7">
        <v>1.6</v>
      </c>
      <c r="J9674" s="7">
        <v>26</v>
      </c>
      <c r="K9674" s="4">
        <v>1214</v>
      </c>
      <c r="L9674" s="5">
        <v>1214.8580999999999</v>
      </c>
      <c r="M9674">
        <v>82990</v>
      </c>
      <c r="N9674" s="33">
        <v>1</v>
      </c>
      <c r="O9674" s="50" t="e">
        <f>INDEX([1]Dados!$M$2:$N$26779,MATCH($P9674,[1]Dados!$N$2:$N$26779,),2)</f>
        <v>#N/A</v>
      </c>
      <c r="P9674">
        <v>181907</v>
      </c>
      <c r="Q9674" s="1">
        <v>37462</v>
      </c>
      <c r="R9674" s="1">
        <v>37506</v>
      </c>
      <c r="S9674" t="s">
        <v>887</v>
      </c>
    </row>
    <row r="9675" spans="1:19" x14ac:dyDescent="0.2">
      <c r="A9675" s="7">
        <v>430544</v>
      </c>
      <c r="B9675" s="3">
        <v>88269</v>
      </c>
      <c r="C9675" s="3" t="s">
        <v>40</v>
      </c>
      <c r="D9675" s="2" t="s">
        <v>366</v>
      </c>
      <c r="E9675" s="3">
        <v>22</v>
      </c>
      <c r="F9675" s="17">
        <v>0</v>
      </c>
      <c r="G9675" s="17">
        <v>1</v>
      </c>
      <c r="H9675" s="17">
        <v>0</v>
      </c>
      <c r="I9675" s="7" t="s">
        <v>3</v>
      </c>
      <c r="J9675" s="7">
        <v>0</v>
      </c>
      <c r="K9675" s="4">
        <v>1214</v>
      </c>
      <c r="L9675" s="5">
        <v>1214.8580999999999</v>
      </c>
      <c r="M9675">
        <v>54549.04</v>
      </c>
      <c r="N9675" s="33">
        <v>1</v>
      </c>
      <c r="O9675" s="50" t="e">
        <f>INDEX([1]Dados!$M$2:$N$26779,MATCH($P9675,[1]Dados!$N$2:$N$26779,),2)</f>
        <v>#N/A</v>
      </c>
      <c r="P9675">
        <v>181905</v>
      </c>
      <c r="Q9675" s="1">
        <v>37462</v>
      </c>
      <c r="R9675" s="1">
        <v>37506</v>
      </c>
      <c r="S9675" t="s">
        <v>887</v>
      </c>
    </row>
    <row r="9676" spans="1:19" x14ac:dyDescent="0.2">
      <c r="A9676" s="7">
        <v>430544</v>
      </c>
      <c r="B9676" s="3">
        <v>88269</v>
      </c>
      <c r="C9676" s="3" t="s">
        <v>40</v>
      </c>
      <c r="D9676" s="2" t="s">
        <v>366</v>
      </c>
      <c r="E9676" s="3">
        <v>22</v>
      </c>
      <c r="F9676" s="17">
        <v>0</v>
      </c>
      <c r="G9676" s="17">
        <v>1</v>
      </c>
      <c r="H9676" s="17">
        <v>0</v>
      </c>
      <c r="I9676" s="7">
        <v>2.1</v>
      </c>
      <c r="J9676" s="7">
        <v>22</v>
      </c>
      <c r="K9676" s="4">
        <v>1293</v>
      </c>
      <c r="L9676" s="5">
        <v>1293.0592999999999</v>
      </c>
      <c r="M9676">
        <v>8998.51</v>
      </c>
      <c r="N9676" s="33">
        <v>1</v>
      </c>
      <c r="O9676" s="50" t="e">
        <f>INDEX([1]Dados!$M$2:$N$26779,MATCH($P9676,[1]Dados!$N$2:$N$26779,),2)</f>
        <v>#N/A</v>
      </c>
      <c r="P9676">
        <v>181773</v>
      </c>
      <c r="Q9676" s="1">
        <v>37462</v>
      </c>
      <c r="R9676" s="1">
        <v>37506</v>
      </c>
      <c r="S9676" t="s">
        <v>2134</v>
      </c>
    </row>
    <row r="9677" spans="1:19" x14ac:dyDescent="0.2">
      <c r="A9677" s="7">
        <v>430544</v>
      </c>
      <c r="B9677" s="3">
        <v>88269</v>
      </c>
      <c r="C9677" s="3" t="s">
        <v>40</v>
      </c>
      <c r="D9677" s="2" t="s">
        <v>366</v>
      </c>
      <c r="E9677" s="3">
        <v>22</v>
      </c>
      <c r="F9677" s="17">
        <v>0</v>
      </c>
      <c r="G9677" s="17">
        <v>1</v>
      </c>
      <c r="H9677" s="17">
        <v>0</v>
      </c>
      <c r="I9677" s="7">
        <v>2.2000000000000002</v>
      </c>
      <c r="J9677" s="7">
        <v>28</v>
      </c>
      <c r="K9677" s="4">
        <v>1293</v>
      </c>
      <c r="L9677" s="5">
        <v>1293.0592999999999</v>
      </c>
      <c r="M9677">
        <v>8998.51</v>
      </c>
      <c r="N9677" s="33">
        <v>1</v>
      </c>
      <c r="O9677" s="50" t="e">
        <f>INDEX([1]Dados!$M$2:$N$26779,MATCH($P9677,[1]Dados!$N$2:$N$26779,),2)</f>
        <v>#N/A</v>
      </c>
      <c r="P9677">
        <v>181773</v>
      </c>
      <c r="Q9677" s="1">
        <v>37462</v>
      </c>
      <c r="R9677" s="1">
        <v>37506</v>
      </c>
      <c r="S9677" t="s">
        <v>2134</v>
      </c>
    </row>
    <row r="9678" spans="1:19" x14ac:dyDescent="0.2">
      <c r="A9678" s="7">
        <v>430544</v>
      </c>
      <c r="B9678" s="3">
        <v>88269</v>
      </c>
      <c r="C9678" s="3" t="s">
        <v>40</v>
      </c>
      <c r="D9678" s="2" t="s">
        <v>366</v>
      </c>
      <c r="E9678" s="3">
        <v>22</v>
      </c>
      <c r="F9678" s="17">
        <v>0</v>
      </c>
      <c r="G9678" s="17">
        <v>1</v>
      </c>
      <c r="H9678" s="17">
        <v>0</v>
      </c>
      <c r="I9678" s="7">
        <v>2.2999999999999998</v>
      </c>
      <c r="J9678" s="7">
        <v>0</v>
      </c>
      <c r="K9678" s="4">
        <v>1293</v>
      </c>
      <c r="L9678" s="5">
        <v>1293.0592999999999</v>
      </c>
      <c r="M9678">
        <v>8998.51</v>
      </c>
      <c r="N9678" s="33">
        <v>1</v>
      </c>
      <c r="O9678" s="50" t="e">
        <f>INDEX([1]Dados!$M$2:$N$26779,MATCH($P9678,[1]Dados!$N$2:$N$26779,),2)</f>
        <v>#N/A</v>
      </c>
      <c r="P9678">
        <v>181773</v>
      </c>
      <c r="Q9678" s="1">
        <v>37462</v>
      </c>
      <c r="R9678" s="1">
        <v>37506</v>
      </c>
      <c r="S9678" t="s">
        <v>2134</v>
      </c>
    </row>
    <row r="9679" spans="1:19" x14ac:dyDescent="0.2">
      <c r="A9679" s="7">
        <v>431070</v>
      </c>
      <c r="B9679" s="3">
        <v>87157</v>
      </c>
      <c r="C9679" s="3" t="s">
        <v>40</v>
      </c>
      <c r="D9679" s="2" t="s">
        <v>495</v>
      </c>
      <c r="E9679" s="3">
        <v>22</v>
      </c>
      <c r="F9679" s="17">
        <v>0</v>
      </c>
      <c r="G9679" s="17">
        <v>1</v>
      </c>
      <c r="H9679" s="17">
        <v>0</v>
      </c>
      <c r="I9679" s="7" t="s">
        <v>3</v>
      </c>
      <c r="J9679" s="7">
        <v>0</v>
      </c>
      <c r="K9679" s="4">
        <v>122</v>
      </c>
      <c r="L9679" s="5">
        <v>122.76519999999999</v>
      </c>
      <c r="M9679">
        <v>30927.85</v>
      </c>
      <c r="N9679" s="33">
        <v>1</v>
      </c>
      <c r="O9679" s="50" t="e">
        <f>INDEX([1]Dados!$M$2:$N$26779,MATCH($P9679,[1]Dados!$N$2:$N$26779,),2)</f>
        <v>#N/A</v>
      </c>
      <c r="P9679">
        <v>182953</v>
      </c>
      <c r="Q9679" s="1">
        <v>37462</v>
      </c>
      <c r="R9679" s="1">
        <v>37507</v>
      </c>
      <c r="S9679" t="s">
        <v>2134</v>
      </c>
    </row>
    <row r="9680" spans="1:19" x14ac:dyDescent="0.2">
      <c r="A9680" s="7">
        <v>431070</v>
      </c>
      <c r="B9680" s="3">
        <v>87157</v>
      </c>
      <c r="C9680" s="3" t="s">
        <v>40</v>
      </c>
      <c r="D9680" s="2" t="s">
        <v>495</v>
      </c>
      <c r="E9680" s="3">
        <v>22</v>
      </c>
      <c r="F9680" s="17">
        <v>0</v>
      </c>
      <c r="G9680" s="17">
        <v>1</v>
      </c>
      <c r="H9680" s="17">
        <v>0</v>
      </c>
      <c r="I9680" s="7" t="s">
        <v>3</v>
      </c>
      <c r="J9680" s="7">
        <v>0</v>
      </c>
      <c r="K9680" s="4">
        <v>122</v>
      </c>
      <c r="L9680" s="5">
        <v>122.76519999999999</v>
      </c>
      <c r="M9680">
        <v>30927.85</v>
      </c>
      <c r="N9680" s="3">
        <v>1</v>
      </c>
      <c r="O9680" s="50" t="e">
        <f>INDEX([1]Dados!$M$2:$N$26779,MATCH($P9680,[1]Dados!$N$2:$N$26779,),2)</f>
        <v>#N/A</v>
      </c>
      <c r="P9680">
        <v>182956</v>
      </c>
      <c r="Q9680" s="1">
        <v>37462</v>
      </c>
      <c r="R9680" s="1">
        <v>37507</v>
      </c>
      <c r="S9680" t="s">
        <v>2134</v>
      </c>
    </row>
    <row r="9681" spans="1:19" x14ac:dyDescent="0.2">
      <c r="A9681" s="7">
        <v>431070</v>
      </c>
      <c r="B9681" s="3">
        <v>87157</v>
      </c>
      <c r="C9681" s="3" t="s">
        <v>40</v>
      </c>
      <c r="D9681" s="2" t="s">
        <v>495</v>
      </c>
      <c r="E9681" s="3">
        <v>22</v>
      </c>
      <c r="F9681" s="17">
        <v>0</v>
      </c>
      <c r="G9681" s="17">
        <v>1</v>
      </c>
      <c r="H9681" s="17">
        <v>0</v>
      </c>
      <c r="I9681" s="7" t="s">
        <v>3</v>
      </c>
      <c r="J9681" s="7">
        <v>0</v>
      </c>
      <c r="K9681" s="4">
        <v>1203</v>
      </c>
      <c r="L9681" s="5">
        <v>1203.0829000000001</v>
      </c>
      <c r="M9681">
        <v>16999.2</v>
      </c>
      <c r="N9681" s="33">
        <v>1</v>
      </c>
      <c r="O9681" s="50" t="e">
        <f>INDEX([1]Dados!$M$2:$N$26779,MATCH($P9681,[1]Dados!$N$2:$N$26779,),2)</f>
        <v>#N/A</v>
      </c>
      <c r="P9681">
        <v>181730</v>
      </c>
      <c r="Q9681" s="1">
        <v>37462</v>
      </c>
      <c r="R9681" s="1">
        <v>37507</v>
      </c>
      <c r="S9681" t="s">
        <v>2134</v>
      </c>
    </row>
    <row r="9682" spans="1:19" x14ac:dyDescent="0.2">
      <c r="A9682" s="7">
        <v>431070</v>
      </c>
      <c r="B9682" s="3">
        <v>87157</v>
      </c>
      <c r="C9682" s="3" t="s">
        <v>40</v>
      </c>
      <c r="D9682" s="2" t="s">
        <v>495</v>
      </c>
      <c r="E9682" s="3">
        <v>22</v>
      </c>
      <c r="F9682" s="17">
        <v>0</v>
      </c>
      <c r="G9682" s="17">
        <v>1</v>
      </c>
      <c r="H9682" s="17">
        <v>0</v>
      </c>
      <c r="I9682" s="7">
        <v>1.1000000000000001</v>
      </c>
      <c r="J9682" s="7">
        <v>1</v>
      </c>
      <c r="K9682" s="4">
        <v>1214</v>
      </c>
      <c r="L9682" s="5">
        <v>1214.0587</v>
      </c>
      <c r="M9682">
        <v>92517.69</v>
      </c>
      <c r="N9682" s="33">
        <v>1</v>
      </c>
      <c r="O9682" s="50" t="e">
        <f>INDEX([1]Dados!$M$2:$N$26779,MATCH($P9682,[1]Dados!$N$2:$N$26779,),2)</f>
        <v>#N/A</v>
      </c>
      <c r="P9682">
        <v>181673</v>
      </c>
      <c r="Q9682" s="1">
        <v>37462</v>
      </c>
      <c r="R9682" s="1">
        <v>37507</v>
      </c>
      <c r="S9682" t="s">
        <v>914</v>
      </c>
    </row>
    <row r="9683" spans="1:19" x14ac:dyDescent="0.2">
      <c r="A9683" s="7">
        <v>431070</v>
      </c>
      <c r="B9683" s="3">
        <v>87157</v>
      </c>
      <c r="C9683" s="3" t="s">
        <v>40</v>
      </c>
      <c r="D9683" s="2" t="s">
        <v>495</v>
      </c>
      <c r="E9683" s="3">
        <v>22</v>
      </c>
      <c r="F9683" s="17">
        <v>0</v>
      </c>
      <c r="G9683" s="17">
        <v>1</v>
      </c>
      <c r="H9683" s="17">
        <v>0</v>
      </c>
      <c r="I9683" s="7">
        <v>1.2</v>
      </c>
      <c r="J9683" s="7">
        <v>2</v>
      </c>
      <c r="K9683" s="4">
        <v>1214</v>
      </c>
      <c r="L9683" s="5">
        <v>1214.0587</v>
      </c>
      <c r="M9683">
        <v>92517.69</v>
      </c>
      <c r="N9683" s="33">
        <v>1</v>
      </c>
      <c r="O9683" s="50" t="e">
        <f>INDEX([1]Dados!$M$2:$N$26779,MATCH($P9683,[1]Dados!$N$2:$N$26779,),2)</f>
        <v>#N/A</v>
      </c>
      <c r="P9683">
        <v>181673</v>
      </c>
      <c r="Q9683" s="1">
        <v>37462</v>
      </c>
      <c r="R9683" s="1">
        <v>37507</v>
      </c>
      <c r="S9683" t="s">
        <v>914</v>
      </c>
    </row>
    <row r="9684" spans="1:19" x14ac:dyDescent="0.2">
      <c r="A9684" s="7">
        <v>431070</v>
      </c>
      <c r="B9684" s="3">
        <v>87157</v>
      </c>
      <c r="C9684" s="3" t="s">
        <v>40</v>
      </c>
      <c r="D9684" s="2" t="s">
        <v>495</v>
      </c>
      <c r="E9684" s="3">
        <v>22</v>
      </c>
      <c r="F9684" s="17">
        <v>0</v>
      </c>
      <c r="G9684" s="17">
        <v>1</v>
      </c>
      <c r="H9684" s="17">
        <v>0</v>
      </c>
      <c r="I9684" s="7">
        <v>1.3</v>
      </c>
      <c r="J9684" s="7">
        <v>24</v>
      </c>
      <c r="K9684" s="4">
        <v>1214</v>
      </c>
      <c r="L9684" s="5">
        <v>1214.0589</v>
      </c>
      <c r="M9684">
        <v>307700</v>
      </c>
      <c r="N9684" s="33">
        <v>1</v>
      </c>
      <c r="O9684" s="50" t="e">
        <f>INDEX([1]Dados!$M$2:$N$26779,MATCH($P9684,[1]Dados!$N$2:$N$26779,),2)</f>
        <v>#N/A</v>
      </c>
      <c r="P9684">
        <v>182706</v>
      </c>
      <c r="Q9684" s="1">
        <v>37462</v>
      </c>
      <c r="R9684" s="1">
        <v>37507</v>
      </c>
      <c r="S9684" t="s">
        <v>1479</v>
      </c>
    </row>
    <row r="9685" spans="1:19" x14ac:dyDescent="0.2">
      <c r="A9685" s="7">
        <v>431070</v>
      </c>
      <c r="B9685" s="3">
        <v>87157</v>
      </c>
      <c r="C9685" s="3" t="s">
        <v>40</v>
      </c>
      <c r="D9685" s="2" t="s">
        <v>495</v>
      </c>
      <c r="E9685" s="3">
        <v>22</v>
      </c>
      <c r="F9685" s="17">
        <v>0</v>
      </c>
      <c r="G9685" s="17">
        <v>1</v>
      </c>
      <c r="H9685" s="17">
        <v>0</v>
      </c>
      <c r="I9685" s="7">
        <v>1.4</v>
      </c>
      <c r="J9685" s="7">
        <v>20</v>
      </c>
      <c r="K9685" s="4">
        <v>1214</v>
      </c>
      <c r="L9685" s="5">
        <v>1214.0589</v>
      </c>
      <c r="M9685">
        <v>307700</v>
      </c>
      <c r="N9685" s="33">
        <v>1</v>
      </c>
      <c r="O9685" s="50" t="e">
        <f>INDEX([1]Dados!$M$2:$N$26779,MATCH($P9685,[1]Dados!$N$2:$N$26779,),2)</f>
        <v>#N/A</v>
      </c>
      <c r="P9685">
        <v>182706</v>
      </c>
      <c r="Q9685" s="1">
        <v>37462</v>
      </c>
      <c r="R9685" s="1">
        <v>37507</v>
      </c>
      <c r="S9685" t="s">
        <v>1479</v>
      </c>
    </row>
    <row r="9686" spans="1:19" x14ac:dyDescent="0.2">
      <c r="A9686" s="7">
        <v>431070</v>
      </c>
      <c r="B9686" s="3">
        <v>87157</v>
      </c>
      <c r="C9686" s="3" t="s">
        <v>40</v>
      </c>
      <c r="D9686" s="2" t="s">
        <v>495</v>
      </c>
      <c r="E9686" s="3">
        <v>22</v>
      </c>
      <c r="F9686" s="17">
        <v>0</v>
      </c>
      <c r="G9686" s="17">
        <v>1</v>
      </c>
      <c r="H9686" s="17">
        <v>0</v>
      </c>
      <c r="I9686" s="7">
        <v>2.1</v>
      </c>
      <c r="J9686" s="7">
        <v>20</v>
      </c>
      <c r="K9686" s="4">
        <v>1293</v>
      </c>
      <c r="L9686" s="5">
        <v>1293.0592999999999</v>
      </c>
      <c r="M9686">
        <v>10248.629999999999</v>
      </c>
      <c r="N9686" s="33">
        <v>1</v>
      </c>
      <c r="O9686" s="50" t="e">
        <f>INDEX([1]Dados!$M$2:$N$26779,MATCH($P9686,[1]Dados!$N$2:$N$26779,),2)</f>
        <v>#N/A</v>
      </c>
      <c r="P9686">
        <v>181774</v>
      </c>
      <c r="Q9686" s="1">
        <v>37462</v>
      </c>
      <c r="R9686" s="1">
        <v>37507</v>
      </c>
      <c r="S9686" t="s">
        <v>918</v>
      </c>
    </row>
    <row r="9687" spans="1:19" x14ac:dyDescent="0.2">
      <c r="A9687" s="7">
        <v>431070</v>
      </c>
      <c r="B9687" s="3">
        <v>87157</v>
      </c>
      <c r="C9687" s="3" t="s">
        <v>40</v>
      </c>
      <c r="D9687" s="2" t="s">
        <v>495</v>
      </c>
      <c r="E9687" s="3">
        <v>22</v>
      </c>
      <c r="F9687" s="17">
        <v>0</v>
      </c>
      <c r="G9687" s="17">
        <v>1</v>
      </c>
      <c r="H9687" s="17">
        <v>0</v>
      </c>
      <c r="I9687" s="7">
        <v>2.2000000000000002</v>
      </c>
      <c r="J9687" s="7">
        <v>23</v>
      </c>
      <c r="K9687" s="4">
        <v>1293</v>
      </c>
      <c r="L9687" s="5">
        <v>1293.0592999999999</v>
      </c>
      <c r="M9687">
        <v>10248.629999999999</v>
      </c>
      <c r="N9687" s="33">
        <v>1</v>
      </c>
      <c r="O9687" s="50" t="e">
        <f>INDEX([1]Dados!$M$2:$N$26779,MATCH($P9687,[1]Dados!$N$2:$N$26779,),2)</f>
        <v>#N/A</v>
      </c>
      <c r="P9687">
        <v>181774</v>
      </c>
      <c r="Q9687" s="1">
        <v>37462</v>
      </c>
      <c r="R9687" s="1">
        <v>37507</v>
      </c>
      <c r="S9687" t="s">
        <v>918</v>
      </c>
    </row>
    <row r="9688" spans="1:19" x14ac:dyDescent="0.2">
      <c r="A9688" s="7">
        <v>431070</v>
      </c>
      <c r="B9688" s="3">
        <v>87157</v>
      </c>
      <c r="C9688" s="3" t="s">
        <v>40</v>
      </c>
      <c r="D9688" s="2" t="s">
        <v>495</v>
      </c>
      <c r="E9688" s="3">
        <v>22</v>
      </c>
      <c r="F9688" s="17">
        <v>0</v>
      </c>
      <c r="G9688" s="17">
        <v>1</v>
      </c>
      <c r="H9688" s="17">
        <v>0</v>
      </c>
      <c r="I9688" s="7">
        <v>2.2999999999999998</v>
      </c>
      <c r="J9688" s="7">
        <v>22</v>
      </c>
      <c r="K9688" s="4">
        <v>1293</v>
      </c>
      <c r="L9688" s="5">
        <v>1293.0592999999999</v>
      </c>
      <c r="M9688">
        <v>10248.629999999999</v>
      </c>
      <c r="N9688" s="33">
        <v>1</v>
      </c>
      <c r="O9688" s="50" t="e">
        <f>INDEX([1]Dados!$M$2:$N$26779,MATCH($P9688,[1]Dados!$N$2:$N$26779,),2)</f>
        <v>#N/A</v>
      </c>
      <c r="P9688">
        <v>181774</v>
      </c>
      <c r="Q9688" s="1">
        <v>37462</v>
      </c>
      <c r="R9688" s="1">
        <v>37507</v>
      </c>
      <c r="S9688" t="s">
        <v>918</v>
      </c>
    </row>
    <row r="9689" spans="1:19" x14ac:dyDescent="0.2">
      <c r="A9689" s="7">
        <v>431070</v>
      </c>
      <c r="B9689" s="3">
        <v>87157</v>
      </c>
      <c r="C9689" s="3" t="s">
        <v>40</v>
      </c>
      <c r="D9689" s="2" t="s">
        <v>495</v>
      </c>
      <c r="E9689" s="3">
        <v>22</v>
      </c>
      <c r="F9689" s="17">
        <v>0</v>
      </c>
      <c r="G9689" s="17">
        <v>1</v>
      </c>
      <c r="H9689" s="17">
        <v>0</v>
      </c>
      <c r="I9689" s="7">
        <v>2.4</v>
      </c>
      <c r="J9689" s="7">
        <v>15</v>
      </c>
      <c r="K9689" s="4">
        <v>1293</v>
      </c>
      <c r="L9689" s="5">
        <v>1293.0592999999999</v>
      </c>
      <c r="M9689">
        <v>10248.629999999999</v>
      </c>
      <c r="N9689" s="33">
        <v>1</v>
      </c>
      <c r="O9689" s="50" t="e">
        <f>INDEX([1]Dados!$M$2:$N$26779,MATCH($P9689,[1]Dados!$N$2:$N$26779,),2)</f>
        <v>#N/A</v>
      </c>
      <c r="P9689">
        <v>181774</v>
      </c>
      <c r="Q9689" s="1">
        <v>37462</v>
      </c>
      <c r="R9689" s="1">
        <v>37507</v>
      </c>
      <c r="S9689" t="s">
        <v>918</v>
      </c>
    </row>
    <row r="9690" spans="1:19" x14ac:dyDescent="0.2">
      <c r="A9690" s="7">
        <v>431070</v>
      </c>
      <c r="B9690" s="3">
        <v>87157</v>
      </c>
      <c r="C9690" s="3" t="s">
        <v>40</v>
      </c>
      <c r="D9690" s="2" t="s">
        <v>495</v>
      </c>
      <c r="E9690" s="3">
        <v>22</v>
      </c>
      <c r="F9690" s="17">
        <v>0</v>
      </c>
      <c r="G9690" s="17">
        <v>1</v>
      </c>
      <c r="H9690" s="17">
        <v>0</v>
      </c>
      <c r="I9690" s="7">
        <v>2.5</v>
      </c>
      <c r="J9690" s="7">
        <v>0</v>
      </c>
      <c r="K9690" s="4">
        <v>1293</v>
      </c>
      <c r="L9690" s="5">
        <v>1293.0592999999999</v>
      </c>
      <c r="M9690">
        <v>10248.629999999999</v>
      </c>
      <c r="N9690" s="33">
        <v>1</v>
      </c>
      <c r="O9690" s="50" t="e">
        <f>INDEX([1]Dados!$M$2:$N$26779,MATCH($P9690,[1]Dados!$N$2:$N$26779,),2)</f>
        <v>#N/A</v>
      </c>
      <c r="P9690">
        <v>181774</v>
      </c>
      <c r="Q9690" s="1">
        <v>37462</v>
      </c>
      <c r="R9690" s="1">
        <v>37507</v>
      </c>
      <c r="S9690" t="s">
        <v>918</v>
      </c>
    </row>
    <row r="9691" spans="1:19" x14ac:dyDescent="0.2">
      <c r="A9691" s="7">
        <v>431340</v>
      </c>
      <c r="B9691" s="3">
        <v>87718</v>
      </c>
      <c r="C9691" s="3" t="s">
        <v>40</v>
      </c>
      <c r="D9691" s="2" t="s">
        <v>611</v>
      </c>
      <c r="E9691" s="3">
        <v>22</v>
      </c>
      <c r="F9691" s="17">
        <v>0</v>
      </c>
      <c r="G9691" s="17">
        <v>1</v>
      </c>
      <c r="H9691" s="17">
        <v>0</v>
      </c>
      <c r="I9691" s="7">
        <v>1.1000000000000001</v>
      </c>
      <c r="J9691" s="7">
        <v>9</v>
      </c>
      <c r="K9691" s="4">
        <v>4</v>
      </c>
      <c r="L9691" s="5">
        <v>4.1822999999999997</v>
      </c>
      <c r="M9691">
        <v>52226</v>
      </c>
      <c r="N9691" s="33">
        <v>1</v>
      </c>
      <c r="O9691" s="50" t="e">
        <f>INDEX([1]Dados!$M$2:$N$26779,MATCH($P9691,[1]Dados!$N$2:$N$26779,),2)</f>
        <v>#N/A</v>
      </c>
      <c r="P9691">
        <v>176719</v>
      </c>
      <c r="Q9691" s="1">
        <v>37416</v>
      </c>
      <c r="R9691" s="1">
        <v>37510</v>
      </c>
      <c r="S9691" t="s">
        <v>2526</v>
      </c>
    </row>
    <row r="9692" spans="1:19" x14ac:dyDescent="0.2">
      <c r="A9692" s="7">
        <v>431340</v>
      </c>
      <c r="B9692" s="3">
        <v>87718</v>
      </c>
      <c r="C9692" s="3" t="s">
        <v>40</v>
      </c>
      <c r="D9692" s="2" t="s">
        <v>611</v>
      </c>
      <c r="E9692" s="3">
        <v>22</v>
      </c>
      <c r="F9692" s="17">
        <v>0</v>
      </c>
      <c r="G9692" s="17">
        <v>1</v>
      </c>
      <c r="H9692" s="17">
        <v>0</v>
      </c>
      <c r="I9692" s="7">
        <v>1.2</v>
      </c>
      <c r="J9692" s="7">
        <v>9</v>
      </c>
      <c r="K9692" s="4">
        <v>4</v>
      </c>
      <c r="L9692" s="5">
        <v>4.1822999999999997</v>
      </c>
      <c r="M9692">
        <v>52226</v>
      </c>
      <c r="N9692" s="33">
        <v>1</v>
      </c>
      <c r="O9692" s="50" t="e">
        <f>INDEX([1]Dados!$M$2:$N$26779,MATCH($P9692,[1]Dados!$N$2:$N$26779,),2)</f>
        <v>#N/A</v>
      </c>
      <c r="P9692">
        <v>176719</v>
      </c>
      <c r="Q9692" s="1">
        <v>37416</v>
      </c>
      <c r="R9692" s="1">
        <v>37510</v>
      </c>
      <c r="S9692" t="s">
        <v>2526</v>
      </c>
    </row>
    <row r="9693" spans="1:19" x14ac:dyDescent="0.2">
      <c r="A9693" s="7">
        <v>431340</v>
      </c>
      <c r="B9693" s="3">
        <v>87718</v>
      </c>
      <c r="C9693" s="3" t="s">
        <v>40</v>
      </c>
      <c r="D9693" s="2" t="s">
        <v>611</v>
      </c>
      <c r="E9693" s="3">
        <v>22</v>
      </c>
      <c r="F9693" s="17">
        <v>0</v>
      </c>
      <c r="G9693" s="17">
        <v>1</v>
      </c>
      <c r="H9693" s="17">
        <v>0</v>
      </c>
      <c r="I9693" s="7">
        <v>1.4</v>
      </c>
      <c r="J9693" s="7">
        <v>20</v>
      </c>
      <c r="K9693" s="4">
        <v>4</v>
      </c>
      <c r="L9693" s="5">
        <v>4.1822999999999997</v>
      </c>
      <c r="M9693">
        <v>299880</v>
      </c>
      <c r="N9693" s="33">
        <v>1</v>
      </c>
      <c r="O9693" s="50" t="e">
        <f>INDEX([1]Dados!$M$2:$N$26779,MATCH($P9693,[1]Dados!$N$2:$N$26779,),2)</f>
        <v>#N/A</v>
      </c>
      <c r="P9693">
        <v>176720</v>
      </c>
      <c r="Q9693" s="1">
        <v>37416</v>
      </c>
      <c r="R9693" s="1">
        <v>37510</v>
      </c>
      <c r="S9693" t="s">
        <v>1630</v>
      </c>
    </row>
    <row r="9694" spans="1:19" x14ac:dyDescent="0.2">
      <c r="A9694" s="7">
        <v>431340</v>
      </c>
      <c r="B9694" s="3">
        <v>87718</v>
      </c>
      <c r="C9694" s="3" t="s">
        <v>40</v>
      </c>
      <c r="D9694" s="2" t="s">
        <v>611</v>
      </c>
      <c r="E9694" s="3">
        <v>22</v>
      </c>
      <c r="F9694" s="17">
        <v>0</v>
      </c>
      <c r="G9694" s="17">
        <v>1</v>
      </c>
      <c r="H9694" s="17">
        <v>0</v>
      </c>
      <c r="I9694" s="7">
        <v>1.3</v>
      </c>
      <c r="J9694" s="7">
        <v>13</v>
      </c>
      <c r="K9694" s="4">
        <v>4</v>
      </c>
      <c r="L9694" s="5">
        <v>4.1822999999999997</v>
      </c>
      <c r="M9694">
        <v>99960</v>
      </c>
      <c r="N9694" s="3">
        <v>1</v>
      </c>
      <c r="O9694" s="50" t="e">
        <f>INDEX([1]Dados!$M$2:$N$26779,MATCH($P9694,[1]Dados!$N$2:$N$26779,),2)</f>
        <v>#N/A</v>
      </c>
      <c r="P9694">
        <v>176718</v>
      </c>
      <c r="Q9694" s="1">
        <v>37416</v>
      </c>
      <c r="R9694" s="1">
        <v>37510</v>
      </c>
      <c r="S9694" t="s">
        <v>2527</v>
      </c>
    </row>
    <row r="9695" spans="1:19" x14ac:dyDescent="0.2">
      <c r="A9695" s="7">
        <v>431340</v>
      </c>
      <c r="B9695" s="3">
        <v>87718</v>
      </c>
      <c r="C9695" s="3" t="s">
        <v>40</v>
      </c>
      <c r="D9695" s="2" t="s">
        <v>611</v>
      </c>
      <c r="E9695" s="3">
        <v>22</v>
      </c>
      <c r="F9695" s="17">
        <v>0</v>
      </c>
      <c r="G9695" s="17">
        <v>1</v>
      </c>
      <c r="H9695" s="17">
        <v>0</v>
      </c>
      <c r="I9695" s="7" t="s">
        <v>3</v>
      </c>
      <c r="J9695" s="7">
        <v>0</v>
      </c>
      <c r="K9695" s="4">
        <v>122</v>
      </c>
      <c r="L9695" s="5">
        <v>122.3861</v>
      </c>
      <c r="M9695">
        <v>1136327.2</v>
      </c>
      <c r="N9695" s="3">
        <v>1</v>
      </c>
      <c r="O9695" s="50" t="e">
        <f>INDEX([1]Dados!$M$2:$N$26779,MATCH($P9695,[1]Dados!$N$2:$N$26779,),2)</f>
        <v>#N/A</v>
      </c>
      <c r="P9695">
        <v>182958</v>
      </c>
      <c r="Q9695" s="1">
        <v>37416</v>
      </c>
      <c r="R9695" s="1">
        <v>37510</v>
      </c>
      <c r="S9695" t="s">
        <v>2134</v>
      </c>
    </row>
    <row r="9696" spans="1:19" x14ac:dyDescent="0.2">
      <c r="A9696" s="7">
        <v>431340</v>
      </c>
      <c r="B9696" s="3">
        <v>87718</v>
      </c>
      <c r="C9696" s="3" t="s">
        <v>40</v>
      </c>
      <c r="D9696" s="2" t="s">
        <v>611</v>
      </c>
      <c r="E9696" s="3">
        <v>22</v>
      </c>
      <c r="F9696" s="17">
        <v>0</v>
      </c>
      <c r="G9696" s="17">
        <v>1</v>
      </c>
      <c r="H9696" s="17">
        <v>0</v>
      </c>
      <c r="I9696" s="7" t="s">
        <v>3</v>
      </c>
      <c r="J9696" s="7">
        <v>0</v>
      </c>
      <c r="K9696" s="4">
        <v>122</v>
      </c>
      <c r="L9696" s="5">
        <v>122.7654</v>
      </c>
      <c r="M9696">
        <v>2028544.7</v>
      </c>
      <c r="N9696" s="3">
        <v>1</v>
      </c>
      <c r="O9696" s="50" t="e">
        <f>INDEX([1]Dados!$M$2:$N$26779,MATCH($P9696,[1]Dados!$N$2:$N$26779,),2)</f>
        <v>#N/A</v>
      </c>
      <c r="P9696">
        <v>182996</v>
      </c>
      <c r="Q9696" s="1">
        <v>37416</v>
      </c>
      <c r="R9696" s="1">
        <v>37510</v>
      </c>
      <c r="S9696" t="s">
        <v>2134</v>
      </c>
    </row>
    <row r="9697" spans="1:19" x14ac:dyDescent="0.2">
      <c r="A9697" s="7">
        <v>431340</v>
      </c>
      <c r="B9697" s="3">
        <v>87718</v>
      </c>
      <c r="C9697" s="3" t="s">
        <v>40</v>
      </c>
      <c r="D9697" s="2" t="s">
        <v>611</v>
      </c>
      <c r="E9697" s="3">
        <v>22</v>
      </c>
      <c r="F9697" s="17">
        <v>0</v>
      </c>
      <c r="G9697" s="17">
        <v>1</v>
      </c>
      <c r="H9697" s="17">
        <v>0</v>
      </c>
      <c r="I9697" s="7" t="s">
        <v>3</v>
      </c>
      <c r="J9697" s="7">
        <v>0</v>
      </c>
      <c r="K9697" s="4">
        <v>122</v>
      </c>
      <c r="L9697" s="5">
        <v>122.7654</v>
      </c>
      <c r="M9697">
        <v>852234.35</v>
      </c>
      <c r="N9697" s="3">
        <v>1</v>
      </c>
      <c r="O9697" s="50" t="e">
        <f>INDEX([1]Dados!$M$2:$N$26779,MATCH($P9697,[1]Dados!$N$2:$N$26779,),2)</f>
        <v>#N/A</v>
      </c>
      <c r="P9697">
        <v>182998</v>
      </c>
      <c r="Q9697" s="1">
        <v>37416</v>
      </c>
      <c r="R9697" s="1">
        <v>37510</v>
      </c>
      <c r="S9697" t="s">
        <v>2134</v>
      </c>
    </row>
    <row r="9698" spans="1:19" x14ac:dyDescent="0.2">
      <c r="A9698" s="7">
        <v>431340</v>
      </c>
      <c r="B9698" s="3">
        <v>87718</v>
      </c>
      <c r="C9698" s="3" t="s">
        <v>40</v>
      </c>
      <c r="D9698" s="2" t="s">
        <v>611</v>
      </c>
      <c r="E9698" s="3">
        <v>22</v>
      </c>
      <c r="F9698" s="17">
        <v>0</v>
      </c>
      <c r="G9698" s="17">
        <v>1</v>
      </c>
      <c r="H9698" s="17">
        <v>0</v>
      </c>
      <c r="I9698" s="7">
        <v>2.1</v>
      </c>
      <c r="J9698" s="7">
        <v>18</v>
      </c>
      <c r="K9698" s="4">
        <v>1203</v>
      </c>
      <c r="L9698" s="5">
        <v>1203.0829000000001</v>
      </c>
      <c r="M9698">
        <v>742374</v>
      </c>
      <c r="N9698" s="33">
        <v>1</v>
      </c>
      <c r="O9698" s="50" t="e">
        <f>INDEX([1]Dados!$M$2:$N$26779,MATCH($P9698,[1]Dados!$N$2:$N$26779,),2)</f>
        <v>#N/A</v>
      </c>
      <c r="P9698">
        <v>181731</v>
      </c>
      <c r="Q9698" s="1">
        <v>37416</v>
      </c>
      <c r="R9698" s="1">
        <v>37510</v>
      </c>
      <c r="S9698" t="s">
        <v>889</v>
      </c>
    </row>
    <row r="9699" spans="1:19" x14ac:dyDescent="0.2">
      <c r="A9699" s="7">
        <v>431340</v>
      </c>
      <c r="B9699" s="3">
        <v>87718</v>
      </c>
      <c r="C9699" s="3" t="s">
        <v>40</v>
      </c>
      <c r="D9699" s="2" t="s">
        <v>611</v>
      </c>
      <c r="E9699" s="3">
        <v>22</v>
      </c>
      <c r="F9699" s="17">
        <v>0</v>
      </c>
      <c r="G9699" s="17">
        <v>1</v>
      </c>
      <c r="H9699" s="17">
        <v>0</v>
      </c>
      <c r="I9699" s="7" t="s">
        <v>3</v>
      </c>
      <c r="J9699" s="7">
        <v>0</v>
      </c>
      <c r="K9699" s="4">
        <v>1214</v>
      </c>
      <c r="L9699" s="5">
        <v>1214.0587</v>
      </c>
      <c r="M9699">
        <v>5943803.2999999998</v>
      </c>
      <c r="N9699" s="33">
        <v>1</v>
      </c>
      <c r="O9699" s="50" t="e">
        <f>INDEX([1]Dados!$M$2:$N$26779,MATCH($P9699,[1]Dados!$N$2:$N$26779,),2)</f>
        <v>#N/A</v>
      </c>
      <c r="P9699">
        <v>176722</v>
      </c>
      <c r="Q9699" s="1">
        <v>37416</v>
      </c>
      <c r="R9699" s="1">
        <v>37510</v>
      </c>
      <c r="S9699" t="s">
        <v>2134</v>
      </c>
    </row>
    <row r="9700" spans="1:19" x14ac:dyDescent="0.2">
      <c r="A9700" s="7">
        <v>431340</v>
      </c>
      <c r="B9700" s="3">
        <v>87718</v>
      </c>
      <c r="C9700" s="3" t="s">
        <v>40</v>
      </c>
      <c r="D9700" s="2" t="s">
        <v>611</v>
      </c>
      <c r="E9700" s="3">
        <v>22</v>
      </c>
      <c r="F9700" s="17">
        <v>0</v>
      </c>
      <c r="G9700" s="17">
        <v>1</v>
      </c>
      <c r="H9700" s="17">
        <v>0</v>
      </c>
      <c r="I9700" s="7" t="s">
        <v>3</v>
      </c>
      <c r="J9700" s="7">
        <v>0</v>
      </c>
      <c r="K9700" s="4">
        <v>1214</v>
      </c>
      <c r="L9700" s="5">
        <v>1214.0587</v>
      </c>
      <c r="M9700">
        <v>1617440.5</v>
      </c>
      <c r="N9700" s="33">
        <v>1</v>
      </c>
      <c r="O9700" s="50" t="e">
        <f>INDEX([1]Dados!$M$2:$N$26779,MATCH($P9700,[1]Dados!$N$2:$N$26779,),2)</f>
        <v>#N/A</v>
      </c>
      <c r="P9700">
        <v>181674</v>
      </c>
      <c r="Q9700" s="1">
        <v>37416</v>
      </c>
      <c r="R9700" s="1">
        <v>37510</v>
      </c>
      <c r="S9700" t="s">
        <v>2134</v>
      </c>
    </row>
    <row r="9701" spans="1:19" x14ac:dyDescent="0.2">
      <c r="A9701" s="7">
        <v>431340</v>
      </c>
      <c r="B9701" s="3">
        <v>87718</v>
      </c>
      <c r="C9701" s="3" t="s">
        <v>40</v>
      </c>
      <c r="D9701" s="2" t="s">
        <v>611</v>
      </c>
      <c r="E9701" s="3">
        <v>22</v>
      </c>
      <c r="F9701" s="17">
        <v>0</v>
      </c>
      <c r="G9701" s="17">
        <v>1</v>
      </c>
      <c r="H9701" s="17">
        <v>0</v>
      </c>
      <c r="I9701" s="7">
        <v>3.1</v>
      </c>
      <c r="J9701" s="7">
        <v>28</v>
      </c>
      <c r="K9701" s="4">
        <v>1214</v>
      </c>
      <c r="L9701" s="5">
        <v>1214.0589</v>
      </c>
      <c r="M9701">
        <v>26950</v>
      </c>
      <c r="N9701" s="33">
        <v>1</v>
      </c>
      <c r="O9701" s="50" t="e">
        <f>INDEX([1]Dados!$M$2:$N$26779,MATCH($P9701,[1]Dados!$N$2:$N$26779,),2)</f>
        <v>#N/A</v>
      </c>
      <c r="P9701">
        <v>182707</v>
      </c>
      <c r="Q9701" s="1">
        <v>37416</v>
      </c>
      <c r="R9701" s="1">
        <v>37510</v>
      </c>
      <c r="S9701" t="s">
        <v>1606</v>
      </c>
    </row>
    <row r="9702" spans="1:19" x14ac:dyDescent="0.2">
      <c r="A9702" s="7">
        <v>431340</v>
      </c>
      <c r="B9702" s="3">
        <v>87718</v>
      </c>
      <c r="C9702" s="3" t="s">
        <v>40</v>
      </c>
      <c r="D9702" s="2" t="s">
        <v>611</v>
      </c>
      <c r="E9702" s="3">
        <v>22</v>
      </c>
      <c r="F9702" s="17">
        <v>0</v>
      </c>
      <c r="G9702" s="17">
        <v>1</v>
      </c>
      <c r="H9702" s="17">
        <v>0</v>
      </c>
      <c r="I9702" s="7" t="s">
        <v>3</v>
      </c>
      <c r="J9702" s="7">
        <v>0</v>
      </c>
      <c r="K9702" s="4">
        <v>1214</v>
      </c>
      <c r="L9702" s="5">
        <v>1214.0808</v>
      </c>
      <c r="M9702">
        <v>144000</v>
      </c>
      <c r="N9702" s="33">
        <v>1</v>
      </c>
      <c r="O9702" s="50" t="e">
        <f>INDEX([1]Dados!$M$2:$N$26779,MATCH($P9702,[1]Dados!$N$2:$N$26779,),2)</f>
        <v>#N/A</v>
      </c>
      <c r="P9702">
        <v>176721</v>
      </c>
      <c r="Q9702" s="1">
        <v>37416</v>
      </c>
      <c r="R9702" s="1">
        <v>37510</v>
      </c>
      <c r="S9702" t="s">
        <v>2134</v>
      </c>
    </row>
    <row r="9703" spans="1:19" x14ac:dyDescent="0.2">
      <c r="A9703" s="7">
        <v>431340</v>
      </c>
      <c r="B9703" s="3">
        <v>87718</v>
      </c>
      <c r="C9703" s="3" t="s">
        <v>40</v>
      </c>
      <c r="D9703" s="2" t="s">
        <v>611</v>
      </c>
      <c r="E9703" s="3">
        <v>22</v>
      </c>
      <c r="F9703" s="17">
        <v>0</v>
      </c>
      <c r="G9703" s="17">
        <v>1</v>
      </c>
      <c r="H9703" s="17">
        <v>0</v>
      </c>
      <c r="I9703" s="7" t="s">
        <v>3</v>
      </c>
      <c r="J9703" s="7">
        <v>0</v>
      </c>
      <c r="K9703" s="4">
        <v>1214</v>
      </c>
      <c r="L9703" s="5">
        <v>1214.8580999999999</v>
      </c>
      <c r="M9703">
        <v>60000</v>
      </c>
      <c r="N9703" s="33">
        <v>1</v>
      </c>
      <c r="O9703" s="50" t="e">
        <f>INDEX([1]Dados!$M$2:$N$26779,MATCH($P9703,[1]Dados!$N$2:$N$26779,),2)</f>
        <v>#N/A</v>
      </c>
      <c r="P9703">
        <v>181908</v>
      </c>
      <c r="Q9703" s="1">
        <v>37416</v>
      </c>
      <c r="R9703" s="1">
        <v>37510</v>
      </c>
      <c r="S9703" t="s">
        <v>2134</v>
      </c>
    </row>
    <row r="9704" spans="1:19" x14ac:dyDescent="0.2">
      <c r="A9704" s="7">
        <v>431340</v>
      </c>
      <c r="B9704" s="3">
        <v>87718</v>
      </c>
      <c r="C9704" s="3" t="s">
        <v>40</v>
      </c>
      <c r="D9704" s="2" t="s">
        <v>611</v>
      </c>
      <c r="E9704" s="3">
        <v>22</v>
      </c>
      <c r="F9704" s="17">
        <v>0</v>
      </c>
      <c r="G9704" s="17">
        <v>1</v>
      </c>
      <c r="H9704" s="17">
        <v>0</v>
      </c>
      <c r="I9704" s="7" t="s">
        <v>3</v>
      </c>
      <c r="J9704" s="7">
        <v>0</v>
      </c>
      <c r="K9704" s="4">
        <v>1214</v>
      </c>
      <c r="L9704" s="5">
        <v>1214.8580999999999</v>
      </c>
      <c r="M9704">
        <v>48000</v>
      </c>
      <c r="N9704" s="33">
        <v>1</v>
      </c>
      <c r="O9704" s="50" t="e">
        <f>INDEX([1]Dados!$M$2:$N$26779,MATCH($P9704,[1]Dados!$N$2:$N$26779,),2)</f>
        <v>#N/A</v>
      </c>
      <c r="P9704">
        <v>181910</v>
      </c>
      <c r="Q9704" s="1">
        <v>37416</v>
      </c>
      <c r="R9704" s="1">
        <v>37510</v>
      </c>
      <c r="S9704" t="s">
        <v>2134</v>
      </c>
    </row>
    <row r="9705" spans="1:19" x14ac:dyDescent="0.2">
      <c r="A9705" s="7">
        <v>431340</v>
      </c>
      <c r="B9705" s="3">
        <v>87718</v>
      </c>
      <c r="C9705" s="3" t="s">
        <v>40</v>
      </c>
      <c r="D9705" s="2" t="s">
        <v>611</v>
      </c>
      <c r="E9705" s="3">
        <v>22</v>
      </c>
      <c r="F9705" s="17">
        <v>0</v>
      </c>
      <c r="G9705" s="17">
        <v>1</v>
      </c>
      <c r="H9705" s="17">
        <v>0</v>
      </c>
      <c r="I9705" s="7" t="s">
        <v>3</v>
      </c>
      <c r="J9705" s="7">
        <v>0</v>
      </c>
      <c r="K9705" s="4">
        <v>1214</v>
      </c>
      <c r="L9705" s="5">
        <v>1214.8580999999999</v>
      </c>
      <c r="M9705" t="s">
        <v>2134</v>
      </c>
      <c r="N9705" s="33">
        <v>1</v>
      </c>
      <c r="O9705" s="50" t="e">
        <f>INDEX([1]Dados!$M$2:$N$26779,MATCH($P9705,[1]Dados!$N$2:$N$26779,),2)</f>
        <v>#N/A</v>
      </c>
      <c r="P9705">
        <v>181914</v>
      </c>
      <c r="Q9705" s="1">
        <v>37416</v>
      </c>
      <c r="R9705" s="1">
        <v>37510</v>
      </c>
      <c r="S9705" t="s">
        <v>2134</v>
      </c>
    </row>
    <row r="9706" spans="1:19" x14ac:dyDescent="0.2">
      <c r="A9706" s="7">
        <v>431340</v>
      </c>
      <c r="B9706" s="3">
        <v>87718</v>
      </c>
      <c r="C9706" s="3" t="s">
        <v>40</v>
      </c>
      <c r="D9706" s="2" t="s">
        <v>611</v>
      </c>
      <c r="E9706" s="3">
        <v>22</v>
      </c>
      <c r="F9706" s="17">
        <v>0</v>
      </c>
      <c r="G9706" s="17">
        <v>1</v>
      </c>
      <c r="H9706" s="17">
        <v>0</v>
      </c>
      <c r="I9706" s="7">
        <v>3.2</v>
      </c>
      <c r="J9706" s="7">
        <v>30</v>
      </c>
      <c r="K9706" s="4">
        <v>1214</v>
      </c>
      <c r="L9706" s="5">
        <v>1214.8580999999999</v>
      </c>
      <c r="M9706">
        <v>30826.23</v>
      </c>
      <c r="N9706" s="33">
        <v>1</v>
      </c>
      <c r="O9706" s="50" t="e">
        <f>INDEX([1]Dados!$M$2:$N$26779,MATCH($P9706,[1]Dados!$N$2:$N$26779,),2)</f>
        <v>#N/A</v>
      </c>
      <c r="P9706">
        <v>181917</v>
      </c>
      <c r="Q9706" s="1">
        <v>37416</v>
      </c>
      <c r="R9706" s="1">
        <v>37510</v>
      </c>
      <c r="S9706" t="s">
        <v>961</v>
      </c>
    </row>
    <row r="9707" spans="1:19" x14ac:dyDescent="0.2">
      <c r="A9707" s="7">
        <v>431340</v>
      </c>
      <c r="B9707" s="3">
        <v>87718</v>
      </c>
      <c r="C9707" s="3" t="s">
        <v>40</v>
      </c>
      <c r="D9707" s="2" t="s">
        <v>611</v>
      </c>
      <c r="E9707" s="3">
        <v>22</v>
      </c>
      <c r="F9707" s="17">
        <v>0</v>
      </c>
      <c r="G9707" s="17">
        <v>1</v>
      </c>
      <c r="H9707" s="17">
        <v>0</v>
      </c>
      <c r="I9707" s="7" t="s">
        <v>3</v>
      </c>
      <c r="J9707" s="7">
        <v>0</v>
      </c>
      <c r="K9707" s="4">
        <v>1214</v>
      </c>
      <c r="L9707" s="5">
        <v>1214.8580999999999</v>
      </c>
      <c r="M9707">
        <f>23988+1920</f>
        <v>25908</v>
      </c>
      <c r="N9707" s="33">
        <v>1</v>
      </c>
      <c r="O9707" s="50" t="e">
        <f>INDEX([1]Dados!$M$2:$N$26779,MATCH($P9707,[1]Dados!$N$2:$N$26779,),2)</f>
        <v>#N/A</v>
      </c>
      <c r="P9707">
        <v>181919</v>
      </c>
      <c r="Q9707" s="1">
        <v>37416</v>
      </c>
      <c r="R9707" s="1">
        <v>37510</v>
      </c>
      <c r="S9707" t="s">
        <v>2134</v>
      </c>
    </row>
    <row r="9708" spans="1:19" x14ac:dyDescent="0.2">
      <c r="A9708" s="7">
        <v>431340</v>
      </c>
      <c r="B9708" s="3">
        <v>87718</v>
      </c>
      <c r="C9708" s="3" t="s">
        <v>40</v>
      </c>
      <c r="D9708" s="2" t="s">
        <v>611</v>
      </c>
      <c r="E9708" s="3">
        <v>22</v>
      </c>
      <c r="F9708" s="17">
        <v>0</v>
      </c>
      <c r="G9708" s="17">
        <v>1</v>
      </c>
      <c r="H9708" s="17">
        <v>0</v>
      </c>
      <c r="I9708" s="7" t="s">
        <v>3</v>
      </c>
      <c r="J9708" s="7">
        <v>0</v>
      </c>
      <c r="K9708" s="4">
        <v>1214</v>
      </c>
      <c r="L9708" s="5">
        <v>1214.8580999999999</v>
      </c>
      <c r="M9708">
        <f>55972+8000</f>
        <v>63972</v>
      </c>
      <c r="N9708" s="33">
        <v>1</v>
      </c>
      <c r="O9708" s="50" t="e">
        <f>INDEX([1]Dados!$M$2:$N$26779,MATCH($P9708,[1]Dados!$N$2:$N$26779,),2)</f>
        <v>#N/A</v>
      </c>
      <c r="P9708">
        <v>181921</v>
      </c>
      <c r="Q9708" s="1">
        <v>37416</v>
      </c>
      <c r="R9708" s="1">
        <v>37510</v>
      </c>
      <c r="S9708" t="s">
        <v>2134</v>
      </c>
    </row>
    <row r="9709" spans="1:19" x14ac:dyDescent="0.2">
      <c r="A9709" s="7">
        <v>431340</v>
      </c>
      <c r="B9709" s="3">
        <v>87718</v>
      </c>
      <c r="C9709" s="3" t="s">
        <v>40</v>
      </c>
      <c r="D9709" s="2" t="s">
        <v>611</v>
      </c>
      <c r="E9709" s="3">
        <v>22</v>
      </c>
      <c r="F9709" s="17">
        <v>0</v>
      </c>
      <c r="G9709" s="17">
        <v>1</v>
      </c>
      <c r="H9709" s="17">
        <v>0</v>
      </c>
      <c r="I9709" s="7" t="s">
        <v>3</v>
      </c>
      <c r="J9709" s="7">
        <v>0</v>
      </c>
      <c r="K9709" s="4">
        <v>1214</v>
      </c>
      <c r="L9709" s="5">
        <v>1214.8580999999999</v>
      </c>
      <c r="M9709">
        <f>19990+1599.2</f>
        <v>21589.200000000001</v>
      </c>
      <c r="N9709" s="33">
        <v>1</v>
      </c>
      <c r="O9709" s="50" t="e">
        <f>INDEX([1]Dados!$M$2:$N$26779,MATCH($P9709,[1]Dados!$N$2:$N$26779,),2)</f>
        <v>#N/A</v>
      </c>
      <c r="P9709">
        <v>181924</v>
      </c>
      <c r="Q9709" s="1">
        <v>37416</v>
      </c>
      <c r="R9709" s="1">
        <v>37510</v>
      </c>
      <c r="S9709" t="s">
        <v>2134</v>
      </c>
    </row>
    <row r="9710" spans="1:19" x14ac:dyDescent="0.2">
      <c r="A9710" s="7">
        <v>431340</v>
      </c>
      <c r="B9710" s="3">
        <v>87718</v>
      </c>
      <c r="C9710" s="3" t="s">
        <v>40</v>
      </c>
      <c r="D9710" s="2" t="s">
        <v>611</v>
      </c>
      <c r="E9710" s="3">
        <v>22</v>
      </c>
      <c r="F9710" s="17">
        <v>0</v>
      </c>
      <c r="G9710" s="17">
        <v>1</v>
      </c>
      <c r="H9710" s="17">
        <v>0</v>
      </c>
      <c r="I9710" s="7" t="s">
        <v>3</v>
      </c>
      <c r="J9710" s="7">
        <v>0</v>
      </c>
      <c r="K9710" s="4">
        <v>1214</v>
      </c>
      <c r="L9710" s="5">
        <v>1214.8580999999999</v>
      </c>
      <c r="M9710">
        <v>72000</v>
      </c>
      <c r="N9710" s="33">
        <v>1</v>
      </c>
      <c r="O9710" s="50" t="e">
        <f>INDEX([1]Dados!$M$2:$N$26779,MATCH($P9710,[1]Dados!$N$2:$N$26779,),2)</f>
        <v>#N/A</v>
      </c>
      <c r="P9710">
        <v>181926</v>
      </c>
      <c r="Q9710" s="1">
        <v>37416</v>
      </c>
      <c r="R9710" s="1">
        <v>37510</v>
      </c>
      <c r="S9710" t="s">
        <v>2134</v>
      </c>
    </row>
    <row r="9711" spans="1:19" x14ac:dyDescent="0.2">
      <c r="A9711" s="7">
        <v>431340</v>
      </c>
      <c r="B9711" s="3">
        <v>87718</v>
      </c>
      <c r="C9711" s="3" t="s">
        <v>40</v>
      </c>
      <c r="D9711" s="2" t="s">
        <v>611</v>
      </c>
      <c r="E9711" s="3">
        <v>22</v>
      </c>
      <c r="F9711" s="17">
        <v>0</v>
      </c>
      <c r="G9711" s="17">
        <v>1</v>
      </c>
      <c r="H9711" s="17">
        <v>0</v>
      </c>
      <c r="I9711" s="7">
        <v>3.3</v>
      </c>
      <c r="J9711" s="7">
        <v>7</v>
      </c>
      <c r="K9711" s="4">
        <v>1214</v>
      </c>
      <c r="L9711" s="5">
        <v>1214.8580999999999</v>
      </c>
      <c r="M9711">
        <v>38159.85</v>
      </c>
      <c r="N9711" s="33">
        <v>1</v>
      </c>
      <c r="O9711" s="50" t="e">
        <f>INDEX([1]Dados!$M$2:$N$26779,MATCH($P9711,[1]Dados!$N$2:$N$26779,),2)</f>
        <v>#N/A</v>
      </c>
      <c r="P9711">
        <v>181928</v>
      </c>
      <c r="Q9711" s="1">
        <v>37416</v>
      </c>
      <c r="R9711" s="1">
        <v>37510</v>
      </c>
      <c r="S9711" t="s">
        <v>961</v>
      </c>
    </row>
    <row r="9712" spans="1:19" x14ac:dyDescent="0.2">
      <c r="A9712" s="7">
        <v>431340</v>
      </c>
      <c r="B9712" s="3">
        <v>87718</v>
      </c>
      <c r="C9712" s="3" t="s">
        <v>40</v>
      </c>
      <c r="D9712" s="2" t="s">
        <v>611</v>
      </c>
      <c r="E9712" s="3">
        <v>22</v>
      </c>
      <c r="F9712" s="17">
        <v>0</v>
      </c>
      <c r="G9712" s="17">
        <v>1</v>
      </c>
      <c r="H9712" s="17">
        <v>0</v>
      </c>
      <c r="I9712" s="7">
        <v>3.4</v>
      </c>
      <c r="J9712" s="7">
        <v>7</v>
      </c>
      <c r="K9712" s="4">
        <v>1214</v>
      </c>
      <c r="L9712" s="5">
        <v>1214.8580999999999</v>
      </c>
      <c r="M9712">
        <v>36000</v>
      </c>
      <c r="N9712" s="33">
        <v>1</v>
      </c>
      <c r="O9712" s="50" t="e">
        <f>INDEX([1]Dados!$M$2:$N$26779,MATCH($P9712,[1]Dados!$N$2:$N$26779,),2)</f>
        <v>#N/A</v>
      </c>
      <c r="P9712">
        <v>181930</v>
      </c>
      <c r="Q9712" s="1">
        <v>37416</v>
      </c>
      <c r="R9712" s="1">
        <v>37510</v>
      </c>
      <c r="S9712" t="s">
        <v>961</v>
      </c>
    </row>
    <row r="9713" spans="1:19" x14ac:dyDescent="0.2">
      <c r="A9713" s="7">
        <v>431340</v>
      </c>
      <c r="B9713" s="3">
        <v>87718</v>
      </c>
      <c r="C9713" s="3" t="s">
        <v>40</v>
      </c>
      <c r="D9713" s="2" t="s">
        <v>611</v>
      </c>
      <c r="E9713" s="3">
        <v>22</v>
      </c>
      <c r="F9713" s="17">
        <v>0</v>
      </c>
      <c r="G9713" s="17">
        <v>1</v>
      </c>
      <c r="H9713" s="17">
        <v>0</v>
      </c>
      <c r="I9713" s="7">
        <v>3.5</v>
      </c>
      <c r="J9713" s="7">
        <v>10</v>
      </c>
      <c r="K9713" s="4">
        <v>1214</v>
      </c>
      <c r="L9713" s="5">
        <v>1214.8580999999999</v>
      </c>
      <c r="M9713">
        <v>36000</v>
      </c>
      <c r="N9713" s="33">
        <v>1</v>
      </c>
      <c r="O9713" s="50" t="e">
        <f>INDEX([1]Dados!$M$2:$N$26779,MATCH($P9713,[1]Dados!$N$2:$N$26779,),2)</f>
        <v>#N/A</v>
      </c>
      <c r="P9713">
        <v>181930</v>
      </c>
      <c r="Q9713" s="1">
        <v>37416</v>
      </c>
      <c r="R9713" s="1">
        <v>37510</v>
      </c>
      <c r="S9713" t="s">
        <v>961</v>
      </c>
    </row>
    <row r="9714" spans="1:19" x14ac:dyDescent="0.2">
      <c r="A9714" s="7">
        <v>431340</v>
      </c>
      <c r="B9714" s="3">
        <v>87718</v>
      </c>
      <c r="C9714" s="3" t="s">
        <v>40</v>
      </c>
      <c r="D9714" s="2" t="s">
        <v>611</v>
      </c>
      <c r="E9714" s="3">
        <v>22</v>
      </c>
      <c r="F9714" s="17">
        <v>0</v>
      </c>
      <c r="G9714" s="17">
        <v>1</v>
      </c>
      <c r="H9714" s="17">
        <v>0</v>
      </c>
      <c r="I9714" s="7">
        <v>3.6</v>
      </c>
      <c r="J9714" s="7">
        <v>7</v>
      </c>
      <c r="K9714" s="4">
        <v>1214</v>
      </c>
      <c r="L9714" s="5">
        <v>1214.8580999999999</v>
      </c>
      <c r="M9714">
        <v>98459.85</v>
      </c>
      <c r="N9714" s="33">
        <v>1</v>
      </c>
      <c r="O9714" s="50" t="e">
        <f>INDEX([1]Dados!$M$2:$N$26779,MATCH($P9714,[1]Dados!$N$2:$N$26779,),2)</f>
        <v>#N/A</v>
      </c>
      <c r="P9714">
        <v>181932</v>
      </c>
      <c r="Q9714" s="1">
        <v>37416</v>
      </c>
      <c r="R9714" s="1">
        <v>37510</v>
      </c>
      <c r="S9714" t="s">
        <v>1631</v>
      </c>
    </row>
    <row r="9715" spans="1:19" x14ac:dyDescent="0.2">
      <c r="A9715" s="7">
        <v>431340</v>
      </c>
      <c r="B9715" s="3">
        <v>87718</v>
      </c>
      <c r="C9715" s="3" t="s">
        <v>40</v>
      </c>
      <c r="D9715" s="2" t="s">
        <v>611</v>
      </c>
      <c r="E9715" s="3">
        <v>22</v>
      </c>
      <c r="F9715" s="17">
        <v>0</v>
      </c>
      <c r="G9715" s="17">
        <v>1</v>
      </c>
      <c r="H9715" s="17">
        <v>0</v>
      </c>
      <c r="I9715" s="7">
        <v>3.7</v>
      </c>
      <c r="J9715" s="7">
        <v>7</v>
      </c>
      <c r="K9715" s="4">
        <v>1214</v>
      </c>
      <c r="L9715" s="5">
        <v>1214.8580999999999</v>
      </c>
      <c r="M9715">
        <v>90645.51</v>
      </c>
      <c r="N9715" s="33">
        <v>1</v>
      </c>
      <c r="O9715" s="50" t="e">
        <f>INDEX([1]Dados!$M$2:$N$26779,MATCH($P9715,[1]Dados!$N$2:$N$26779,),2)</f>
        <v>#N/A</v>
      </c>
      <c r="P9715">
        <v>181934</v>
      </c>
      <c r="Q9715" s="1">
        <v>37416</v>
      </c>
      <c r="R9715" s="1">
        <v>37510</v>
      </c>
      <c r="S9715" t="s">
        <v>961</v>
      </c>
    </row>
    <row r="9716" spans="1:19" x14ac:dyDescent="0.2">
      <c r="A9716" s="7">
        <v>431340</v>
      </c>
      <c r="B9716" s="3">
        <v>87718</v>
      </c>
      <c r="C9716" s="3" t="s">
        <v>40</v>
      </c>
      <c r="D9716" s="2" t="s">
        <v>611</v>
      </c>
      <c r="E9716" s="3">
        <v>22</v>
      </c>
      <c r="F9716" s="17">
        <v>0</v>
      </c>
      <c r="G9716" s="17">
        <v>1</v>
      </c>
      <c r="H9716" s="17">
        <v>0</v>
      </c>
      <c r="I9716" s="7" t="s">
        <v>3</v>
      </c>
      <c r="J9716" s="7">
        <v>0</v>
      </c>
      <c r="K9716" s="4">
        <v>1214</v>
      </c>
      <c r="L9716" s="5">
        <v>1214.8580999999999</v>
      </c>
      <c r="M9716">
        <v>134257.88</v>
      </c>
      <c r="N9716" s="33">
        <v>1</v>
      </c>
      <c r="O9716" s="50" t="e">
        <f>INDEX([1]Dados!$M$2:$N$26779,MATCH($P9716,[1]Dados!$N$2:$N$26779,),2)</f>
        <v>#N/A</v>
      </c>
      <c r="P9716">
        <v>181936</v>
      </c>
      <c r="Q9716" s="1">
        <v>37416</v>
      </c>
      <c r="R9716" s="1">
        <v>37510</v>
      </c>
      <c r="S9716" t="s">
        <v>961</v>
      </c>
    </row>
    <row r="9717" spans="1:19" x14ac:dyDescent="0.2">
      <c r="A9717" s="7">
        <v>431340</v>
      </c>
      <c r="B9717" s="3">
        <v>87718</v>
      </c>
      <c r="C9717" s="3" t="s">
        <v>40</v>
      </c>
      <c r="D9717" s="2" t="s">
        <v>611</v>
      </c>
      <c r="E9717" s="3">
        <v>22</v>
      </c>
      <c r="F9717" s="17">
        <v>0</v>
      </c>
      <c r="G9717" s="17">
        <v>1</v>
      </c>
      <c r="H9717" s="17">
        <v>0</v>
      </c>
      <c r="I9717" s="7">
        <v>4.0999999999999996</v>
      </c>
      <c r="J9717" s="7">
        <v>25</v>
      </c>
      <c r="K9717" s="4">
        <v>1293</v>
      </c>
      <c r="L9717" s="5">
        <v>1293.0592999999999</v>
      </c>
      <c r="M9717">
        <v>483563.61</v>
      </c>
      <c r="N9717" s="33">
        <v>1</v>
      </c>
      <c r="O9717" s="50" t="e">
        <f>INDEX([1]Dados!$M$2:$N$26779,MATCH($P9717,[1]Dados!$N$2:$N$26779,),2)</f>
        <v>#N/A</v>
      </c>
      <c r="P9717">
        <v>181775</v>
      </c>
      <c r="Q9717" s="1">
        <v>37416</v>
      </c>
      <c r="R9717" s="1">
        <v>37510</v>
      </c>
      <c r="S9717" t="s">
        <v>918</v>
      </c>
    </row>
    <row r="9718" spans="1:19" x14ac:dyDescent="0.2">
      <c r="A9718" s="7">
        <v>431340</v>
      </c>
      <c r="B9718" s="3">
        <v>87718</v>
      </c>
      <c r="C9718" s="3" t="s">
        <v>40</v>
      </c>
      <c r="D9718" s="2" t="s">
        <v>611</v>
      </c>
      <c r="E9718" s="3">
        <v>22</v>
      </c>
      <c r="F9718" s="17">
        <v>0</v>
      </c>
      <c r="G9718" s="17">
        <v>1</v>
      </c>
      <c r="H9718" s="17">
        <v>0</v>
      </c>
      <c r="I9718" s="7">
        <v>4.2</v>
      </c>
      <c r="J9718" s="7">
        <v>22</v>
      </c>
      <c r="K9718" s="4">
        <v>1293</v>
      </c>
      <c r="L9718" s="5">
        <v>1293.0592999999999</v>
      </c>
      <c r="M9718">
        <v>483563.61</v>
      </c>
      <c r="N9718" s="33">
        <v>1</v>
      </c>
      <c r="O9718" s="50" t="e">
        <f>INDEX([1]Dados!$M$2:$N$26779,MATCH($P9718,[1]Dados!$N$2:$N$26779,),2)</f>
        <v>#N/A</v>
      </c>
      <c r="P9718">
        <v>181775</v>
      </c>
      <c r="Q9718" s="1">
        <v>37416</v>
      </c>
      <c r="R9718" s="1">
        <v>37510</v>
      </c>
      <c r="S9718" t="s">
        <v>918</v>
      </c>
    </row>
    <row r="9719" spans="1:19" x14ac:dyDescent="0.2">
      <c r="A9719" s="7">
        <v>431340</v>
      </c>
      <c r="B9719" s="3">
        <v>87718</v>
      </c>
      <c r="C9719" s="3" t="s">
        <v>40</v>
      </c>
      <c r="D9719" s="2" t="s">
        <v>611</v>
      </c>
      <c r="E9719" s="3">
        <v>22</v>
      </c>
      <c r="F9719" s="17">
        <v>0</v>
      </c>
      <c r="G9719" s="17">
        <v>1</v>
      </c>
      <c r="H9719" s="17">
        <v>0</v>
      </c>
      <c r="I9719" s="7">
        <v>4.3</v>
      </c>
      <c r="J9719" s="7">
        <v>22</v>
      </c>
      <c r="K9719" s="4">
        <v>1293</v>
      </c>
      <c r="L9719" s="5">
        <v>1293.0592999999999</v>
      </c>
      <c r="M9719">
        <v>483563.61</v>
      </c>
      <c r="N9719" s="33">
        <v>1</v>
      </c>
      <c r="O9719" s="50" t="e">
        <f>INDEX([1]Dados!$M$2:$N$26779,MATCH($P9719,[1]Dados!$N$2:$N$26779,),2)</f>
        <v>#N/A</v>
      </c>
      <c r="P9719">
        <v>181775</v>
      </c>
      <c r="Q9719" s="1">
        <v>37416</v>
      </c>
      <c r="R9719" s="1">
        <v>37510</v>
      </c>
      <c r="S9719" t="s">
        <v>918</v>
      </c>
    </row>
    <row r="9720" spans="1:19" x14ac:dyDescent="0.2">
      <c r="A9720" s="7">
        <v>431340</v>
      </c>
      <c r="B9720" s="3">
        <v>87718</v>
      </c>
      <c r="C9720" s="3" t="s">
        <v>40</v>
      </c>
      <c r="D9720" s="2" t="s">
        <v>611</v>
      </c>
      <c r="E9720" s="3">
        <v>22</v>
      </c>
      <c r="F9720" s="17">
        <v>0</v>
      </c>
      <c r="G9720" s="17">
        <v>1</v>
      </c>
      <c r="H9720" s="17">
        <v>0</v>
      </c>
      <c r="I9720" s="7">
        <v>4.4000000000000004</v>
      </c>
      <c r="J9720" s="7">
        <v>21</v>
      </c>
      <c r="K9720" s="4">
        <v>1293</v>
      </c>
      <c r="L9720" s="5">
        <v>1293.0592999999999</v>
      </c>
      <c r="M9720">
        <v>483563.61</v>
      </c>
      <c r="N9720" s="33">
        <v>1</v>
      </c>
      <c r="O9720" s="50" t="e">
        <f>INDEX([1]Dados!$M$2:$N$26779,MATCH($P9720,[1]Dados!$N$2:$N$26779,),2)</f>
        <v>#N/A</v>
      </c>
      <c r="P9720">
        <v>181775</v>
      </c>
      <c r="Q9720" s="1">
        <v>37416</v>
      </c>
      <c r="R9720" s="1">
        <v>37510</v>
      </c>
      <c r="S9720" t="s">
        <v>918</v>
      </c>
    </row>
    <row r="9721" spans="1:19" x14ac:dyDescent="0.2">
      <c r="A9721" s="7">
        <v>431340</v>
      </c>
      <c r="B9721" s="3">
        <v>87718</v>
      </c>
      <c r="C9721" s="3" t="s">
        <v>40</v>
      </c>
      <c r="D9721" s="2" t="s">
        <v>611</v>
      </c>
      <c r="E9721" s="3">
        <v>22</v>
      </c>
      <c r="F9721" s="17">
        <v>0</v>
      </c>
      <c r="G9721" s="17">
        <v>1</v>
      </c>
      <c r="H9721" s="17">
        <v>0</v>
      </c>
      <c r="I9721" s="7">
        <v>4.5</v>
      </c>
      <c r="J9721" s="7">
        <v>11</v>
      </c>
      <c r="K9721" s="4">
        <v>1293</v>
      </c>
      <c r="L9721" s="5">
        <v>1293.0592999999999</v>
      </c>
      <c r="M9721">
        <v>483563.61</v>
      </c>
      <c r="N9721" s="33">
        <v>1</v>
      </c>
      <c r="O9721" s="50" t="e">
        <f>INDEX([1]Dados!$M$2:$N$26779,MATCH($P9721,[1]Dados!$N$2:$N$26779,),2)</f>
        <v>#N/A</v>
      </c>
      <c r="P9721">
        <v>181775</v>
      </c>
      <c r="Q9721" s="1">
        <v>37416</v>
      </c>
      <c r="R9721" s="1">
        <v>37510</v>
      </c>
      <c r="S9721" t="s">
        <v>918</v>
      </c>
    </row>
    <row r="9722" spans="1:19" x14ac:dyDescent="0.2">
      <c r="A9722" s="7">
        <v>431340</v>
      </c>
      <c r="B9722" s="3">
        <v>87718</v>
      </c>
      <c r="C9722" s="3" t="s">
        <v>40</v>
      </c>
      <c r="D9722" s="2" t="s">
        <v>611</v>
      </c>
      <c r="E9722" s="3">
        <v>22</v>
      </c>
      <c r="F9722" s="17">
        <v>0</v>
      </c>
      <c r="G9722" s="17">
        <v>1</v>
      </c>
      <c r="H9722" s="17">
        <v>0</v>
      </c>
      <c r="I9722" s="7">
        <v>4.5999999999999996</v>
      </c>
      <c r="J9722" s="7">
        <v>0</v>
      </c>
      <c r="K9722" s="4">
        <v>1293</v>
      </c>
      <c r="L9722" s="5">
        <v>1293.0592999999999</v>
      </c>
      <c r="M9722">
        <v>483563.61</v>
      </c>
      <c r="N9722" s="33">
        <v>1</v>
      </c>
      <c r="O9722" s="50" t="e">
        <f>INDEX([1]Dados!$M$2:$N$26779,MATCH($P9722,[1]Dados!$N$2:$N$26779,),2)</f>
        <v>#N/A</v>
      </c>
      <c r="P9722">
        <v>181775</v>
      </c>
      <c r="Q9722" s="1">
        <v>37416</v>
      </c>
      <c r="R9722" s="1">
        <v>37510</v>
      </c>
      <c r="S9722" t="s">
        <v>918</v>
      </c>
    </row>
    <row r="9723" spans="1:19" x14ac:dyDescent="0.2">
      <c r="A9723" s="7">
        <v>431842</v>
      </c>
      <c r="B9723" s="3">
        <v>84859</v>
      </c>
      <c r="C9723" s="3" t="s">
        <v>40</v>
      </c>
      <c r="D9723" s="2" t="s">
        <v>758</v>
      </c>
      <c r="E9723" s="3">
        <v>22</v>
      </c>
      <c r="F9723" s="17">
        <v>0</v>
      </c>
      <c r="G9723" s="17">
        <v>1</v>
      </c>
      <c r="H9723" s="17">
        <v>0</v>
      </c>
      <c r="I9723" s="7">
        <v>1.1000000000000001</v>
      </c>
      <c r="J9723" s="7">
        <v>7</v>
      </c>
      <c r="K9723" s="4">
        <v>122</v>
      </c>
      <c r="L9723" s="5">
        <v>122.3861</v>
      </c>
      <c r="M9723">
        <v>44099.71</v>
      </c>
      <c r="N9723" s="3">
        <v>1</v>
      </c>
      <c r="O9723" s="50" t="e">
        <f>INDEX([1]Dados!$M$2:$N$26779,MATCH($P9723,[1]Dados!$N$2:$N$26779,),2)</f>
        <v>#N/A</v>
      </c>
      <c r="P9723">
        <v>182945</v>
      </c>
      <c r="Q9723" s="1">
        <v>37462</v>
      </c>
      <c r="R9723" s="1">
        <v>37517</v>
      </c>
      <c r="S9723" t="s">
        <v>1429</v>
      </c>
    </row>
    <row r="9724" spans="1:19" x14ac:dyDescent="0.2">
      <c r="A9724" s="7">
        <v>431842</v>
      </c>
      <c r="B9724" s="3">
        <v>84859</v>
      </c>
      <c r="C9724" s="3" t="s">
        <v>40</v>
      </c>
      <c r="D9724" s="2" t="s">
        <v>758</v>
      </c>
      <c r="E9724" s="3">
        <v>22</v>
      </c>
      <c r="F9724" s="17">
        <v>0</v>
      </c>
      <c r="G9724" s="17">
        <v>1</v>
      </c>
      <c r="H9724" s="17">
        <v>0</v>
      </c>
      <c r="I9724" s="7">
        <v>1.2</v>
      </c>
      <c r="J9724" s="7">
        <v>19</v>
      </c>
      <c r="K9724" s="4">
        <v>122</v>
      </c>
      <c r="L9724" s="5">
        <v>122.3861</v>
      </c>
      <c r="M9724">
        <v>44099.71</v>
      </c>
      <c r="N9724" s="3">
        <v>1</v>
      </c>
      <c r="O9724" s="50" t="e">
        <f>INDEX([1]Dados!$M$2:$N$26779,MATCH($P9724,[1]Dados!$N$2:$N$26779,),2)</f>
        <v>#N/A</v>
      </c>
      <c r="P9724">
        <v>182945</v>
      </c>
      <c r="Q9724" s="1">
        <v>37462</v>
      </c>
      <c r="R9724" s="1">
        <v>37517</v>
      </c>
      <c r="S9724" t="s">
        <v>1429</v>
      </c>
    </row>
    <row r="9725" spans="1:19" x14ac:dyDescent="0.2">
      <c r="A9725" s="7">
        <v>431842</v>
      </c>
      <c r="B9725" s="3">
        <v>84859</v>
      </c>
      <c r="C9725" s="3" t="s">
        <v>40</v>
      </c>
      <c r="D9725" s="2" t="s">
        <v>758</v>
      </c>
      <c r="E9725" s="3">
        <v>22</v>
      </c>
      <c r="F9725" s="17">
        <v>0</v>
      </c>
      <c r="G9725" s="17">
        <v>1</v>
      </c>
      <c r="H9725" s="17">
        <v>0</v>
      </c>
      <c r="I9725" s="7">
        <v>1.3</v>
      </c>
      <c r="J9725" s="7">
        <v>11</v>
      </c>
      <c r="K9725" s="4">
        <v>122</v>
      </c>
      <c r="L9725" s="5">
        <v>122.76519999999999</v>
      </c>
      <c r="M9725">
        <v>114279.22</v>
      </c>
      <c r="N9725" s="3">
        <v>1</v>
      </c>
      <c r="O9725" s="50" t="e">
        <f>INDEX([1]Dados!$M$2:$N$26779,MATCH($P9725,[1]Dados!$N$2:$N$26779,),2)</f>
        <v>#N/A</v>
      </c>
      <c r="P9725">
        <v>182937</v>
      </c>
      <c r="Q9725" s="1">
        <v>37462</v>
      </c>
      <c r="R9725" s="1">
        <v>37517</v>
      </c>
      <c r="S9725" t="s">
        <v>1068</v>
      </c>
    </row>
    <row r="9726" spans="1:19" x14ac:dyDescent="0.2">
      <c r="A9726" s="7">
        <v>431842</v>
      </c>
      <c r="B9726" s="3">
        <v>84859</v>
      </c>
      <c r="C9726" s="3" t="s">
        <v>40</v>
      </c>
      <c r="D9726" s="2" t="s">
        <v>758</v>
      </c>
      <c r="E9726" s="3">
        <v>22</v>
      </c>
      <c r="F9726" s="17">
        <v>0</v>
      </c>
      <c r="G9726" s="17">
        <v>1</v>
      </c>
      <c r="H9726" s="17">
        <v>0</v>
      </c>
      <c r="I9726" s="7">
        <v>1.4</v>
      </c>
      <c r="J9726" s="7">
        <v>15</v>
      </c>
      <c r="K9726" s="4">
        <v>122</v>
      </c>
      <c r="L9726" s="5">
        <v>122.76519999999999</v>
      </c>
      <c r="M9726">
        <v>114279.22</v>
      </c>
      <c r="N9726" s="3">
        <v>1</v>
      </c>
      <c r="O9726" s="50" t="e">
        <f>INDEX([1]Dados!$M$2:$N$26779,MATCH($P9726,[1]Dados!$N$2:$N$26779,),2)</f>
        <v>#N/A</v>
      </c>
      <c r="P9726">
        <v>182937</v>
      </c>
      <c r="Q9726" s="1">
        <v>37462</v>
      </c>
      <c r="R9726" s="1">
        <v>37517</v>
      </c>
      <c r="S9726" t="s">
        <v>1068</v>
      </c>
    </row>
    <row r="9727" spans="1:19" x14ac:dyDescent="0.2">
      <c r="A9727" s="7">
        <v>431842</v>
      </c>
      <c r="B9727" s="3">
        <v>84859</v>
      </c>
      <c r="C9727" s="3" t="s">
        <v>40</v>
      </c>
      <c r="D9727" s="2" t="s">
        <v>758</v>
      </c>
      <c r="E9727" s="3">
        <v>22</v>
      </c>
      <c r="F9727" s="17">
        <v>0</v>
      </c>
      <c r="G9727" s="17">
        <v>1</v>
      </c>
      <c r="H9727" s="17">
        <v>0</v>
      </c>
      <c r="I9727" s="7">
        <v>1.5</v>
      </c>
      <c r="J9727" s="7">
        <v>19</v>
      </c>
      <c r="K9727" s="4">
        <v>122</v>
      </c>
      <c r="L9727" s="5">
        <v>122.76519999999999</v>
      </c>
      <c r="M9727">
        <v>114279.22</v>
      </c>
      <c r="N9727" s="3">
        <v>1</v>
      </c>
      <c r="O9727" s="50" t="e">
        <f>INDEX([1]Dados!$M$2:$N$26779,MATCH($P9727,[1]Dados!$N$2:$N$26779,),2)</f>
        <v>#N/A</v>
      </c>
      <c r="P9727">
        <v>182937</v>
      </c>
      <c r="Q9727" s="1">
        <v>37462</v>
      </c>
      <c r="R9727" s="1">
        <v>37517</v>
      </c>
      <c r="S9727" t="s">
        <v>1068</v>
      </c>
    </row>
    <row r="9728" spans="1:19" x14ac:dyDescent="0.2">
      <c r="A9728" s="7">
        <v>431842</v>
      </c>
      <c r="B9728" s="3">
        <v>84859</v>
      </c>
      <c r="C9728" s="3" t="s">
        <v>40</v>
      </c>
      <c r="D9728" s="2" t="s">
        <v>758</v>
      </c>
      <c r="E9728" s="3">
        <v>22</v>
      </c>
      <c r="F9728" s="17">
        <v>0</v>
      </c>
      <c r="G9728" s="17">
        <v>1</v>
      </c>
      <c r="H9728" s="17">
        <v>0</v>
      </c>
      <c r="I9728" s="7" t="s">
        <v>3</v>
      </c>
      <c r="J9728" s="7">
        <v>0</v>
      </c>
      <c r="K9728" s="4">
        <v>122</v>
      </c>
      <c r="L9728" s="5">
        <v>122.76519999999999</v>
      </c>
      <c r="M9728">
        <v>154639.19</v>
      </c>
      <c r="N9728" s="3">
        <v>1</v>
      </c>
      <c r="O9728" s="50" t="e">
        <f>INDEX([1]Dados!$M$2:$N$26779,MATCH($P9728,[1]Dados!$N$2:$N$26779,),2)</f>
        <v>#N/A</v>
      </c>
      <c r="P9728">
        <v>182950</v>
      </c>
      <c r="Q9728" s="1">
        <v>37462</v>
      </c>
      <c r="R9728" s="1">
        <v>37517</v>
      </c>
      <c r="S9728" t="s">
        <v>1068</v>
      </c>
    </row>
    <row r="9729" spans="1:19" x14ac:dyDescent="0.2">
      <c r="A9729" s="7">
        <v>431842</v>
      </c>
      <c r="B9729" s="3">
        <v>84859</v>
      </c>
      <c r="C9729" s="3" t="s">
        <v>40</v>
      </c>
      <c r="D9729" s="2" t="s">
        <v>758</v>
      </c>
      <c r="E9729" s="3">
        <v>22</v>
      </c>
      <c r="F9729" s="17">
        <v>0</v>
      </c>
      <c r="G9729" s="17">
        <v>1</v>
      </c>
      <c r="H9729" s="17">
        <v>0</v>
      </c>
      <c r="I9729" s="7" t="s">
        <v>3</v>
      </c>
      <c r="J9729" s="7">
        <v>0</v>
      </c>
      <c r="K9729" s="4">
        <v>122</v>
      </c>
      <c r="L9729" s="5">
        <v>122.7654</v>
      </c>
      <c r="M9729">
        <v>100000</v>
      </c>
      <c r="N9729" s="3">
        <v>1</v>
      </c>
      <c r="O9729" s="50" t="e">
        <f>INDEX([1]Dados!$M$2:$N$26779,MATCH($P9729,[1]Dados!$N$2:$N$26779,),2)</f>
        <v>#N/A</v>
      </c>
      <c r="P9729" s="28">
        <v>182992</v>
      </c>
      <c r="Q9729" s="1">
        <v>37462</v>
      </c>
      <c r="R9729" s="1">
        <v>37517</v>
      </c>
      <c r="S9729" t="s">
        <v>2134</v>
      </c>
    </row>
    <row r="9730" spans="1:19" x14ac:dyDescent="0.2">
      <c r="A9730" s="7">
        <v>431842</v>
      </c>
      <c r="B9730" s="3">
        <v>84859</v>
      </c>
      <c r="C9730" s="3" t="s">
        <v>40</v>
      </c>
      <c r="D9730" s="2" t="s">
        <v>758</v>
      </c>
      <c r="E9730" s="3">
        <v>22</v>
      </c>
      <c r="F9730" s="17">
        <v>0</v>
      </c>
      <c r="G9730" s="17">
        <v>1</v>
      </c>
      <c r="H9730" s="17">
        <v>0</v>
      </c>
      <c r="I9730" s="7">
        <v>2.1</v>
      </c>
      <c r="J9730" s="7">
        <v>18</v>
      </c>
      <c r="K9730" s="4">
        <v>1203</v>
      </c>
      <c r="L9730" s="5">
        <v>1203.0829000000001</v>
      </c>
      <c r="M9730">
        <v>16973.2</v>
      </c>
      <c r="N9730" s="3">
        <v>1</v>
      </c>
      <c r="O9730" s="50" t="e">
        <f>INDEX([1]Dados!$M$2:$N$26779,MATCH($P9730,[1]Dados!$N$2:$N$26779,),2)</f>
        <v>#N/A</v>
      </c>
      <c r="P9730">
        <v>181732</v>
      </c>
      <c r="Q9730" s="1">
        <v>37462</v>
      </c>
      <c r="R9730" s="1">
        <v>37517</v>
      </c>
      <c r="S9730" t="s">
        <v>889</v>
      </c>
    </row>
    <row r="9731" spans="1:19" x14ac:dyDescent="0.2">
      <c r="A9731" s="7">
        <v>431842</v>
      </c>
      <c r="B9731" s="3">
        <v>84859</v>
      </c>
      <c r="C9731" s="3" t="s">
        <v>40</v>
      </c>
      <c r="D9731" s="2" t="s">
        <v>758</v>
      </c>
      <c r="E9731" s="3">
        <v>22</v>
      </c>
      <c r="F9731" s="17">
        <v>0</v>
      </c>
      <c r="G9731" s="17">
        <v>1</v>
      </c>
      <c r="H9731" s="17">
        <v>0</v>
      </c>
      <c r="I9731" s="7">
        <v>2.2000000000000002</v>
      </c>
      <c r="J9731" s="7">
        <v>18</v>
      </c>
      <c r="K9731" s="4">
        <v>1203</v>
      </c>
      <c r="L9731" s="5">
        <v>1203.0829000000001</v>
      </c>
      <c r="M9731">
        <v>16973.2</v>
      </c>
      <c r="N9731" s="3">
        <v>1</v>
      </c>
      <c r="O9731" s="50" t="e">
        <f>INDEX([1]Dados!$M$2:$N$26779,MATCH($P9731,[1]Dados!$N$2:$N$26779,),2)</f>
        <v>#N/A</v>
      </c>
      <c r="P9731">
        <v>181732</v>
      </c>
      <c r="Q9731" s="1">
        <v>37462</v>
      </c>
      <c r="R9731" s="1">
        <v>37517</v>
      </c>
      <c r="S9731" t="s">
        <v>889</v>
      </c>
    </row>
    <row r="9732" spans="1:19" x14ac:dyDescent="0.2">
      <c r="A9732" s="7">
        <v>431842</v>
      </c>
      <c r="B9732" s="3">
        <v>84859</v>
      </c>
      <c r="C9732" s="3" t="s">
        <v>40</v>
      </c>
      <c r="D9732" s="2" t="s">
        <v>758</v>
      </c>
      <c r="E9732" s="3">
        <v>22</v>
      </c>
      <c r="F9732" s="17">
        <v>0</v>
      </c>
      <c r="G9732" s="17">
        <v>1</v>
      </c>
      <c r="H9732" s="17">
        <v>0</v>
      </c>
      <c r="I9732" s="7">
        <v>2.2999999999999998</v>
      </c>
      <c r="J9732" s="7">
        <v>15</v>
      </c>
      <c r="K9732" s="4">
        <v>1203</v>
      </c>
      <c r="L9732" s="5">
        <v>1203.0829000000001</v>
      </c>
      <c r="M9732">
        <v>16973.2</v>
      </c>
      <c r="N9732" s="3">
        <v>1</v>
      </c>
      <c r="O9732" s="50" t="e">
        <f>INDEX([1]Dados!$M$2:$N$26779,MATCH($P9732,[1]Dados!$N$2:$N$26779,),2)</f>
        <v>#N/A</v>
      </c>
      <c r="P9732">
        <v>181732</v>
      </c>
      <c r="Q9732" s="1">
        <v>37462</v>
      </c>
      <c r="R9732" s="1">
        <v>37517</v>
      </c>
      <c r="S9732" t="s">
        <v>889</v>
      </c>
    </row>
    <row r="9733" spans="1:19" x14ac:dyDescent="0.2">
      <c r="A9733" s="7">
        <v>431842</v>
      </c>
      <c r="B9733" s="3">
        <v>84859</v>
      </c>
      <c r="C9733" s="3" t="s">
        <v>40</v>
      </c>
      <c r="D9733" s="2" t="s">
        <v>758</v>
      </c>
      <c r="E9733" s="3">
        <v>22</v>
      </c>
      <c r="F9733" s="17">
        <v>0</v>
      </c>
      <c r="G9733" s="17">
        <v>1</v>
      </c>
      <c r="H9733" s="17">
        <v>0</v>
      </c>
      <c r="I9733" s="7">
        <v>3.1</v>
      </c>
      <c r="J9733" s="7">
        <v>25</v>
      </c>
      <c r="K9733" s="4">
        <v>1214</v>
      </c>
      <c r="L9733" s="5">
        <v>1214.0587</v>
      </c>
      <c r="M9733">
        <v>94126.5</v>
      </c>
      <c r="N9733" s="3">
        <v>1</v>
      </c>
      <c r="O9733" s="50" t="e">
        <f>INDEX([1]Dados!$M$2:$N$26779,MATCH($P9733,[1]Dados!$N$2:$N$26779,),2)</f>
        <v>#N/A</v>
      </c>
      <c r="P9733">
        <v>181675</v>
      </c>
      <c r="Q9733" s="1">
        <v>37462</v>
      </c>
      <c r="R9733" s="1">
        <v>37517</v>
      </c>
      <c r="S9733" t="s">
        <v>914</v>
      </c>
    </row>
    <row r="9734" spans="1:19" x14ac:dyDescent="0.2">
      <c r="A9734" s="7">
        <v>431842</v>
      </c>
      <c r="B9734" s="3">
        <v>84859</v>
      </c>
      <c r="C9734" s="3" t="s">
        <v>40</v>
      </c>
      <c r="D9734" s="2" t="s">
        <v>758</v>
      </c>
      <c r="E9734" s="3">
        <v>22</v>
      </c>
      <c r="F9734" s="17">
        <v>0</v>
      </c>
      <c r="G9734" s="17">
        <v>1</v>
      </c>
      <c r="H9734" s="17">
        <v>0</v>
      </c>
      <c r="I9734" s="7">
        <v>3.2</v>
      </c>
      <c r="J9734" s="7">
        <v>1</v>
      </c>
      <c r="K9734" s="4">
        <v>1214</v>
      </c>
      <c r="L9734" s="5">
        <v>1214.0587</v>
      </c>
      <c r="M9734">
        <v>94126.5</v>
      </c>
      <c r="N9734" s="3">
        <v>1</v>
      </c>
      <c r="O9734" s="50" t="e">
        <f>INDEX([1]Dados!$M$2:$N$26779,MATCH($P9734,[1]Dados!$N$2:$N$26779,),2)</f>
        <v>#N/A</v>
      </c>
      <c r="P9734">
        <v>181675</v>
      </c>
      <c r="Q9734" s="1">
        <v>37462</v>
      </c>
      <c r="R9734" s="1">
        <v>37517</v>
      </c>
      <c r="S9734" t="s">
        <v>914</v>
      </c>
    </row>
    <row r="9735" spans="1:19" x14ac:dyDescent="0.2">
      <c r="A9735" s="7">
        <v>431842</v>
      </c>
      <c r="B9735" s="3">
        <v>84859</v>
      </c>
      <c r="C9735" s="3" t="s">
        <v>40</v>
      </c>
      <c r="D9735" s="2" t="s">
        <v>758</v>
      </c>
      <c r="E9735" s="3">
        <v>22</v>
      </c>
      <c r="F9735" s="17">
        <v>0</v>
      </c>
      <c r="G9735" s="17">
        <v>1</v>
      </c>
      <c r="H9735" s="17">
        <v>0</v>
      </c>
      <c r="I9735" s="7">
        <v>3.3</v>
      </c>
      <c r="J9735" s="7">
        <v>23</v>
      </c>
      <c r="K9735" s="4">
        <v>1214</v>
      </c>
      <c r="L9735" s="5">
        <v>1214.0589</v>
      </c>
      <c r="M9735">
        <v>111600</v>
      </c>
      <c r="N9735" s="3">
        <v>1</v>
      </c>
      <c r="O9735" s="50" t="e">
        <f>INDEX([1]Dados!$M$2:$N$26779,MATCH($P9735,[1]Dados!$N$2:$N$26779,),2)</f>
        <v>#N/A</v>
      </c>
      <c r="P9735">
        <v>182708</v>
      </c>
      <c r="Q9735" s="1">
        <v>37462</v>
      </c>
      <c r="R9735" s="1">
        <v>37517</v>
      </c>
      <c r="S9735" t="s">
        <v>1479</v>
      </c>
    </row>
    <row r="9736" spans="1:19" x14ac:dyDescent="0.2">
      <c r="A9736" s="7">
        <v>431842</v>
      </c>
      <c r="B9736" s="3">
        <v>84859</v>
      </c>
      <c r="C9736" s="3" t="s">
        <v>40</v>
      </c>
      <c r="D9736" s="2" t="s">
        <v>758</v>
      </c>
      <c r="E9736" s="3">
        <v>22</v>
      </c>
      <c r="F9736" s="17">
        <v>0</v>
      </c>
      <c r="G9736" s="17">
        <v>1</v>
      </c>
      <c r="H9736" s="17">
        <v>0</v>
      </c>
      <c r="I9736" s="7">
        <v>3.4</v>
      </c>
      <c r="J9736" s="7">
        <v>20</v>
      </c>
      <c r="K9736" s="4">
        <v>1214</v>
      </c>
      <c r="L9736" s="5">
        <v>1214.0589</v>
      </c>
      <c r="M9736">
        <v>111600</v>
      </c>
      <c r="N9736" s="3">
        <v>1</v>
      </c>
      <c r="O9736" s="50" t="e">
        <f>INDEX([1]Dados!$M$2:$N$26779,MATCH($P9736,[1]Dados!$N$2:$N$26779,),2)</f>
        <v>#N/A</v>
      </c>
      <c r="P9736">
        <v>182708</v>
      </c>
      <c r="Q9736" s="1">
        <v>37462</v>
      </c>
      <c r="R9736" s="1">
        <v>37517</v>
      </c>
      <c r="S9736" t="s">
        <v>1479</v>
      </c>
    </row>
    <row r="9737" spans="1:19" x14ac:dyDescent="0.2">
      <c r="A9737" s="7">
        <v>431842</v>
      </c>
      <c r="B9737" s="3">
        <v>84859</v>
      </c>
      <c r="C9737" s="3" t="s">
        <v>40</v>
      </c>
      <c r="D9737" s="2" t="s">
        <v>758</v>
      </c>
      <c r="E9737" s="3">
        <v>22</v>
      </c>
      <c r="F9737" s="17">
        <v>0</v>
      </c>
      <c r="G9737" s="17">
        <v>1</v>
      </c>
      <c r="H9737" s="17">
        <v>0</v>
      </c>
      <c r="I9737" s="7">
        <v>3.5</v>
      </c>
      <c r="J9737" s="7">
        <v>23</v>
      </c>
      <c r="K9737" s="4">
        <v>1214</v>
      </c>
      <c r="L9737" s="5">
        <v>1214.0589</v>
      </c>
      <c r="M9737">
        <v>64680</v>
      </c>
      <c r="N9737" s="3">
        <v>1</v>
      </c>
      <c r="O9737" s="50" t="e">
        <f>INDEX([1]Dados!$M$2:$N$26779,MATCH($P9737,[1]Dados!$N$2:$N$26779,),2)</f>
        <v>#N/A</v>
      </c>
      <c r="P9737">
        <v>182709</v>
      </c>
      <c r="Q9737" s="1">
        <v>37462</v>
      </c>
      <c r="R9737" s="1">
        <v>37517</v>
      </c>
      <c r="S9737" t="s">
        <v>1606</v>
      </c>
    </row>
    <row r="9738" spans="1:19" x14ac:dyDescent="0.2">
      <c r="A9738" s="7">
        <v>431842</v>
      </c>
      <c r="B9738" s="3">
        <v>84859</v>
      </c>
      <c r="C9738" s="3" t="s">
        <v>40</v>
      </c>
      <c r="D9738" s="2" t="s">
        <v>758</v>
      </c>
      <c r="E9738" s="3">
        <v>22</v>
      </c>
      <c r="F9738" s="17">
        <v>0</v>
      </c>
      <c r="G9738" s="17">
        <v>1</v>
      </c>
      <c r="H9738" s="17">
        <v>0</v>
      </c>
      <c r="I9738" s="7">
        <v>3.6</v>
      </c>
      <c r="J9738" s="7">
        <v>20</v>
      </c>
      <c r="K9738" s="4">
        <v>1214</v>
      </c>
      <c r="L9738" s="5">
        <v>1214.0589</v>
      </c>
      <c r="M9738">
        <v>64680</v>
      </c>
      <c r="N9738" s="3">
        <v>1</v>
      </c>
      <c r="O9738" s="50" t="e">
        <f>INDEX([1]Dados!$M$2:$N$26779,MATCH($P9738,[1]Dados!$N$2:$N$26779,),2)</f>
        <v>#N/A</v>
      </c>
      <c r="P9738">
        <v>182709</v>
      </c>
      <c r="Q9738" s="1">
        <v>37462</v>
      </c>
      <c r="R9738" s="1">
        <v>37517</v>
      </c>
      <c r="S9738" t="s">
        <v>1606</v>
      </c>
    </row>
    <row r="9739" spans="1:19" x14ac:dyDescent="0.2">
      <c r="A9739" s="7">
        <v>431842</v>
      </c>
      <c r="B9739" s="3">
        <v>84859</v>
      </c>
      <c r="C9739" s="3" t="s">
        <v>40</v>
      </c>
      <c r="D9739" s="2" t="s">
        <v>758</v>
      </c>
      <c r="E9739" s="3">
        <v>22</v>
      </c>
      <c r="F9739" s="17">
        <v>0</v>
      </c>
      <c r="G9739" s="17">
        <v>1</v>
      </c>
      <c r="H9739" s="17">
        <v>0</v>
      </c>
      <c r="I9739" s="7">
        <v>3.7</v>
      </c>
      <c r="J9739" s="7">
        <v>15</v>
      </c>
      <c r="K9739" s="4">
        <v>1214</v>
      </c>
      <c r="L9739" s="5">
        <v>1214.8580999999999</v>
      </c>
      <c r="M9739">
        <v>42000</v>
      </c>
      <c r="N9739" s="3">
        <v>1</v>
      </c>
      <c r="O9739" s="50" t="e">
        <f>INDEX([1]Dados!$M$2:$N$26779,MATCH($P9739,[1]Dados!$N$2:$N$26779,),2)</f>
        <v>#N/A</v>
      </c>
      <c r="P9739">
        <v>181938</v>
      </c>
      <c r="Q9739" s="1">
        <v>37462</v>
      </c>
      <c r="R9739" s="1">
        <v>37517</v>
      </c>
      <c r="S9739" t="s">
        <v>961</v>
      </c>
    </row>
    <row r="9740" spans="1:19" x14ac:dyDescent="0.2">
      <c r="A9740" s="7">
        <v>431842</v>
      </c>
      <c r="B9740" s="3">
        <v>84859</v>
      </c>
      <c r="C9740" s="3" t="s">
        <v>40</v>
      </c>
      <c r="D9740" s="2" t="s">
        <v>758</v>
      </c>
      <c r="E9740" s="3">
        <v>22</v>
      </c>
      <c r="F9740" s="17">
        <v>0</v>
      </c>
      <c r="G9740" s="17">
        <v>1</v>
      </c>
      <c r="H9740" s="17">
        <v>0</v>
      </c>
      <c r="I9740" s="7">
        <v>3.8</v>
      </c>
      <c r="J9740" s="7">
        <v>4</v>
      </c>
      <c r="K9740" s="4">
        <v>1214</v>
      </c>
      <c r="L9740" s="5">
        <v>1214.8580999999999</v>
      </c>
      <c r="M9740">
        <v>116000</v>
      </c>
      <c r="N9740" s="3">
        <v>1</v>
      </c>
      <c r="O9740" s="50" t="e">
        <f>INDEX([1]Dados!$M$2:$N$26779,MATCH($P9740,[1]Dados!$N$2:$N$26779,),2)</f>
        <v>#N/A</v>
      </c>
      <c r="P9740">
        <v>181941</v>
      </c>
      <c r="Q9740" s="1">
        <v>37462</v>
      </c>
      <c r="R9740" s="1">
        <v>37517</v>
      </c>
      <c r="S9740" t="s">
        <v>887</v>
      </c>
    </row>
    <row r="9741" spans="1:19" x14ac:dyDescent="0.2">
      <c r="A9741" s="7">
        <v>431842</v>
      </c>
      <c r="B9741" s="3">
        <v>84859</v>
      </c>
      <c r="C9741" s="3" t="s">
        <v>40</v>
      </c>
      <c r="D9741" s="2" t="s">
        <v>758</v>
      </c>
      <c r="E9741" s="3">
        <v>22</v>
      </c>
      <c r="F9741" s="17">
        <v>0</v>
      </c>
      <c r="G9741" s="17">
        <v>1</v>
      </c>
      <c r="H9741" s="17">
        <v>0</v>
      </c>
      <c r="I9741" s="7" t="s">
        <v>3</v>
      </c>
      <c r="J9741" s="7">
        <v>0</v>
      </c>
      <c r="K9741" s="4">
        <v>1214</v>
      </c>
      <c r="L9741" s="5">
        <v>1214.8580999999999</v>
      </c>
      <c r="M9741">
        <v>48000</v>
      </c>
      <c r="N9741" s="3">
        <v>1</v>
      </c>
      <c r="O9741" s="50" t="e">
        <f>INDEX([1]Dados!$M$2:$N$26779,MATCH($P9741,[1]Dados!$N$2:$N$26779,),2)</f>
        <v>#N/A</v>
      </c>
      <c r="P9741">
        <v>181942</v>
      </c>
      <c r="Q9741" s="1">
        <v>37462</v>
      </c>
      <c r="R9741" s="1">
        <v>37517</v>
      </c>
      <c r="S9741" t="s">
        <v>887</v>
      </c>
    </row>
    <row r="9742" spans="1:19" x14ac:dyDescent="0.2">
      <c r="A9742" s="7">
        <v>431842</v>
      </c>
      <c r="B9742" s="3">
        <v>84859</v>
      </c>
      <c r="C9742" s="3" t="s">
        <v>40</v>
      </c>
      <c r="D9742" s="2" t="s">
        <v>758</v>
      </c>
      <c r="E9742" s="3">
        <v>22</v>
      </c>
      <c r="F9742" s="17">
        <v>0</v>
      </c>
      <c r="G9742" s="17">
        <v>1</v>
      </c>
      <c r="H9742" s="17">
        <v>0</v>
      </c>
      <c r="I9742" s="29">
        <v>3.1</v>
      </c>
      <c r="J9742" s="7">
        <v>20</v>
      </c>
      <c r="K9742" s="4">
        <v>1214</v>
      </c>
      <c r="L9742" s="5">
        <v>1214.8580999999999</v>
      </c>
      <c r="M9742">
        <v>29119.88</v>
      </c>
      <c r="N9742" s="3">
        <v>1</v>
      </c>
      <c r="O9742" s="50" t="e">
        <f>INDEX([1]Dados!$M$2:$N$26779,MATCH($P9742,[1]Dados!$N$2:$N$26779,),2)</f>
        <v>#N/A</v>
      </c>
      <c r="P9742">
        <v>181945</v>
      </c>
      <c r="Q9742" s="1">
        <v>37462</v>
      </c>
      <c r="R9742" s="1">
        <v>37517</v>
      </c>
      <c r="S9742" t="s">
        <v>961</v>
      </c>
    </row>
    <row r="9743" spans="1:19" x14ac:dyDescent="0.2">
      <c r="A9743" s="7">
        <v>431842</v>
      </c>
      <c r="B9743" s="3">
        <v>84859</v>
      </c>
      <c r="C9743" s="3" t="s">
        <v>40</v>
      </c>
      <c r="D9743" s="2" t="s">
        <v>758</v>
      </c>
      <c r="E9743" s="3">
        <v>22</v>
      </c>
      <c r="F9743" s="17">
        <v>0</v>
      </c>
      <c r="G9743" s="17">
        <v>1</v>
      </c>
      <c r="H9743" s="17">
        <v>0</v>
      </c>
      <c r="I9743" s="7">
        <v>4.0999999999999996</v>
      </c>
      <c r="J9743" s="7">
        <v>22</v>
      </c>
      <c r="K9743" s="4">
        <v>1293</v>
      </c>
      <c r="L9743" s="5">
        <v>1293.0592999999999</v>
      </c>
      <c r="M9743">
        <v>9576.49</v>
      </c>
      <c r="N9743" s="3">
        <v>1</v>
      </c>
      <c r="O9743" s="50" t="e">
        <f>INDEX([1]Dados!$M$2:$N$26779,MATCH($P9743,[1]Dados!$N$2:$N$26779,),2)</f>
        <v>#N/A</v>
      </c>
      <c r="P9743">
        <v>181776</v>
      </c>
      <c r="Q9743" s="1">
        <v>37462</v>
      </c>
      <c r="R9743" s="1">
        <v>37517</v>
      </c>
      <c r="S9743" t="s">
        <v>918</v>
      </c>
    </row>
    <row r="9744" spans="1:19" x14ac:dyDescent="0.2">
      <c r="A9744" s="7">
        <v>431842</v>
      </c>
      <c r="B9744" s="3">
        <v>84859</v>
      </c>
      <c r="C9744" s="3" t="s">
        <v>40</v>
      </c>
      <c r="D9744" s="2" t="s">
        <v>758</v>
      </c>
      <c r="E9744" s="3">
        <v>22</v>
      </c>
      <c r="F9744" s="17">
        <v>0</v>
      </c>
      <c r="G9744" s="17">
        <v>1</v>
      </c>
      <c r="H9744" s="17">
        <v>0</v>
      </c>
      <c r="I9744" s="7">
        <v>4.2</v>
      </c>
      <c r="J9744" s="7">
        <v>23</v>
      </c>
      <c r="K9744" s="4">
        <v>1293</v>
      </c>
      <c r="L9744" s="5">
        <v>1293.0592999999999</v>
      </c>
      <c r="M9744">
        <v>9576.49</v>
      </c>
      <c r="N9744" s="3">
        <v>1</v>
      </c>
      <c r="O9744" s="50" t="e">
        <f>INDEX([1]Dados!$M$2:$N$26779,MATCH($P9744,[1]Dados!$N$2:$N$26779,),2)</f>
        <v>#N/A</v>
      </c>
      <c r="P9744">
        <v>181776</v>
      </c>
      <c r="Q9744" s="1">
        <v>37462</v>
      </c>
      <c r="R9744" s="1">
        <v>37517</v>
      </c>
      <c r="S9744" t="s">
        <v>918</v>
      </c>
    </row>
    <row r="9745" spans="1:19" x14ac:dyDescent="0.2">
      <c r="A9745" s="7">
        <v>431842</v>
      </c>
      <c r="B9745" s="3">
        <v>84859</v>
      </c>
      <c r="C9745" s="3" t="s">
        <v>40</v>
      </c>
      <c r="D9745" s="2" t="s">
        <v>758</v>
      </c>
      <c r="E9745" s="3">
        <v>22</v>
      </c>
      <c r="F9745" s="17">
        <v>0</v>
      </c>
      <c r="G9745" s="17">
        <v>1</v>
      </c>
      <c r="H9745" s="17">
        <v>0</v>
      </c>
      <c r="I9745" s="7">
        <v>4.3</v>
      </c>
      <c r="J9745" s="7">
        <v>29</v>
      </c>
      <c r="K9745" s="4">
        <v>1293</v>
      </c>
      <c r="L9745" s="5">
        <v>1293.0592999999999</v>
      </c>
      <c r="M9745">
        <v>9576.49</v>
      </c>
      <c r="N9745" s="3">
        <v>1</v>
      </c>
      <c r="O9745" s="50" t="e">
        <f>INDEX([1]Dados!$M$2:$N$26779,MATCH($P9745,[1]Dados!$N$2:$N$26779,),2)</f>
        <v>#N/A</v>
      </c>
      <c r="P9745">
        <v>181776</v>
      </c>
      <c r="Q9745" s="1">
        <v>37462</v>
      </c>
      <c r="R9745" s="1">
        <v>37517</v>
      </c>
      <c r="S9745" t="s">
        <v>918</v>
      </c>
    </row>
    <row r="9746" spans="1:19" x14ac:dyDescent="0.2">
      <c r="A9746" s="7">
        <v>431842</v>
      </c>
      <c r="B9746" s="3">
        <v>84859</v>
      </c>
      <c r="C9746" s="3" t="s">
        <v>40</v>
      </c>
      <c r="D9746" s="2" t="s">
        <v>758</v>
      </c>
      <c r="E9746" s="3">
        <v>22</v>
      </c>
      <c r="F9746" s="17">
        <v>0</v>
      </c>
      <c r="G9746" s="17">
        <v>1</v>
      </c>
      <c r="H9746" s="17">
        <v>0</v>
      </c>
      <c r="I9746" s="7">
        <v>4.4000000000000004</v>
      </c>
      <c r="J9746" s="7">
        <v>28</v>
      </c>
      <c r="K9746" s="4">
        <v>1293</v>
      </c>
      <c r="L9746" s="5">
        <v>1293.0592999999999</v>
      </c>
      <c r="M9746">
        <v>9576.49</v>
      </c>
      <c r="N9746" s="3">
        <v>1</v>
      </c>
      <c r="O9746" s="50" t="e">
        <f>INDEX([1]Dados!$M$2:$N$26779,MATCH($P9746,[1]Dados!$N$2:$N$26779,),2)</f>
        <v>#N/A</v>
      </c>
      <c r="P9746">
        <v>181776</v>
      </c>
      <c r="Q9746" s="1">
        <v>37462</v>
      </c>
      <c r="R9746" s="1">
        <v>37517</v>
      </c>
      <c r="S9746" t="s">
        <v>918</v>
      </c>
    </row>
    <row r="9747" spans="1:19" x14ac:dyDescent="0.2">
      <c r="A9747" s="7">
        <v>431842</v>
      </c>
      <c r="B9747" s="3">
        <v>84859</v>
      </c>
      <c r="C9747" s="3" t="s">
        <v>40</v>
      </c>
      <c r="D9747" s="2" t="s">
        <v>758</v>
      </c>
      <c r="E9747" s="3">
        <v>22</v>
      </c>
      <c r="F9747" s="17">
        <v>0</v>
      </c>
      <c r="G9747" s="17">
        <v>1</v>
      </c>
      <c r="H9747" s="17">
        <v>0</v>
      </c>
      <c r="I9747" s="7">
        <v>4.5</v>
      </c>
      <c r="J9747" s="7">
        <v>11</v>
      </c>
      <c r="K9747" s="4">
        <v>1293</v>
      </c>
      <c r="L9747" s="5">
        <v>1293.0592999999999</v>
      </c>
      <c r="M9747">
        <v>9576.49</v>
      </c>
      <c r="N9747" s="3">
        <v>1</v>
      </c>
      <c r="O9747" s="50" t="e">
        <f>INDEX([1]Dados!$M$2:$N$26779,MATCH($P9747,[1]Dados!$N$2:$N$26779,),2)</f>
        <v>#N/A</v>
      </c>
      <c r="P9747">
        <v>181776</v>
      </c>
      <c r="Q9747" s="1">
        <v>37462</v>
      </c>
      <c r="R9747" s="1">
        <v>37517</v>
      </c>
      <c r="S9747" t="s">
        <v>918</v>
      </c>
    </row>
    <row r="9748" spans="1:19" x14ac:dyDescent="0.2">
      <c r="A9748" s="7">
        <v>431842</v>
      </c>
      <c r="B9748" s="3">
        <v>84859</v>
      </c>
      <c r="C9748" s="3" t="s">
        <v>40</v>
      </c>
      <c r="D9748" s="2" t="s">
        <v>758</v>
      </c>
      <c r="E9748" s="3">
        <v>22</v>
      </c>
      <c r="F9748" s="17">
        <v>0</v>
      </c>
      <c r="G9748" s="17">
        <v>1</v>
      </c>
      <c r="H9748" s="17">
        <v>0</v>
      </c>
      <c r="I9748" s="7">
        <v>4.5999999999999996</v>
      </c>
      <c r="J9748" s="7">
        <v>0</v>
      </c>
      <c r="K9748" s="4">
        <v>1293</v>
      </c>
      <c r="L9748" s="5">
        <v>1293.0592999999999</v>
      </c>
      <c r="M9748">
        <v>9576.49</v>
      </c>
      <c r="N9748" s="3">
        <v>1</v>
      </c>
      <c r="O9748" s="50" t="e">
        <f>INDEX([1]Dados!$M$2:$N$26779,MATCH($P9748,[1]Dados!$N$2:$N$26779,),2)</f>
        <v>#N/A</v>
      </c>
      <c r="P9748">
        <v>181776</v>
      </c>
      <c r="Q9748" s="1">
        <v>37462</v>
      </c>
      <c r="R9748" s="1">
        <v>37517</v>
      </c>
      <c r="S9748" t="s">
        <v>918</v>
      </c>
    </row>
    <row r="9749" spans="1:19" x14ac:dyDescent="0.2">
      <c r="A9749" s="6">
        <v>431842</v>
      </c>
      <c r="B9749" s="3">
        <v>84859</v>
      </c>
      <c r="C9749" s="3" t="s">
        <v>40</v>
      </c>
      <c r="D9749" s="2" t="s">
        <v>758</v>
      </c>
      <c r="E9749" s="3">
        <v>22</v>
      </c>
      <c r="F9749" s="17">
        <v>0</v>
      </c>
      <c r="G9749" s="17">
        <v>1</v>
      </c>
      <c r="H9749" s="17">
        <v>0</v>
      </c>
      <c r="I9749" s="7">
        <v>4.0999999999999996</v>
      </c>
      <c r="J9749" s="7">
        <v>22</v>
      </c>
      <c r="K9749" s="4">
        <v>1293</v>
      </c>
      <c r="L9749" s="5">
        <v>1293.0592999999999</v>
      </c>
      <c r="M9749">
        <v>9576.49</v>
      </c>
      <c r="N9749" s="33">
        <v>1</v>
      </c>
      <c r="O9749" s="50" t="e">
        <f>INDEX([1]Dados!$M$2:$N$26779,MATCH($P9749,[1]Dados!$N$2:$N$26779,),2)</f>
        <v>#N/A</v>
      </c>
      <c r="P9749">
        <v>181776</v>
      </c>
      <c r="Q9749" s="1">
        <v>37432</v>
      </c>
      <c r="R9749" s="1">
        <v>37517</v>
      </c>
      <c r="S9749" t="s">
        <v>918</v>
      </c>
    </row>
    <row r="9750" spans="1:19" x14ac:dyDescent="0.2">
      <c r="A9750" s="6">
        <v>431842</v>
      </c>
      <c r="B9750" s="3">
        <v>84859</v>
      </c>
      <c r="C9750" s="3" t="s">
        <v>40</v>
      </c>
      <c r="D9750" s="2" t="s">
        <v>758</v>
      </c>
      <c r="E9750" s="3">
        <v>22</v>
      </c>
      <c r="F9750" s="17">
        <v>0</v>
      </c>
      <c r="G9750" s="17">
        <v>1</v>
      </c>
      <c r="H9750" s="17">
        <v>0</v>
      </c>
      <c r="I9750" s="7">
        <v>4.2</v>
      </c>
      <c r="J9750" s="7">
        <v>29</v>
      </c>
      <c r="K9750" s="4">
        <v>1293</v>
      </c>
      <c r="L9750" s="5">
        <v>1293.0592999999999</v>
      </c>
      <c r="M9750">
        <v>9576.49</v>
      </c>
      <c r="N9750" s="33">
        <v>1</v>
      </c>
      <c r="O9750" s="50" t="e">
        <f>INDEX([1]Dados!$M$2:$N$26779,MATCH($P9750,[1]Dados!$N$2:$N$26779,),2)</f>
        <v>#N/A</v>
      </c>
      <c r="P9750">
        <v>181776</v>
      </c>
      <c r="Q9750" s="1">
        <v>37432</v>
      </c>
      <c r="R9750" s="1">
        <v>37517</v>
      </c>
      <c r="S9750" t="s">
        <v>918</v>
      </c>
    </row>
    <row r="9751" spans="1:19" x14ac:dyDescent="0.2">
      <c r="A9751" s="6">
        <v>431842</v>
      </c>
      <c r="B9751" s="3">
        <v>84859</v>
      </c>
      <c r="C9751" s="3" t="s">
        <v>40</v>
      </c>
      <c r="D9751" s="2" t="s">
        <v>758</v>
      </c>
      <c r="E9751" s="3">
        <v>22</v>
      </c>
      <c r="F9751" s="17">
        <v>0</v>
      </c>
      <c r="G9751" s="17">
        <v>1</v>
      </c>
      <c r="H9751" s="17">
        <v>0</v>
      </c>
      <c r="I9751" s="7">
        <v>4.3</v>
      </c>
      <c r="J9751" s="7">
        <v>29</v>
      </c>
      <c r="K9751" s="4">
        <v>1293</v>
      </c>
      <c r="L9751" s="5">
        <v>1293.0592999999999</v>
      </c>
      <c r="M9751">
        <v>9576.49</v>
      </c>
      <c r="N9751" s="33">
        <v>1</v>
      </c>
      <c r="O9751" s="50" t="e">
        <f>INDEX([1]Dados!$M$2:$N$26779,MATCH($P9751,[1]Dados!$N$2:$N$26779,),2)</f>
        <v>#N/A</v>
      </c>
      <c r="P9751">
        <v>181776</v>
      </c>
      <c r="Q9751" s="1">
        <v>37432</v>
      </c>
      <c r="R9751" s="1">
        <v>37517</v>
      </c>
      <c r="S9751" t="s">
        <v>918</v>
      </c>
    </row>
    <row r="9752" spans="1:19" x14ac:dyDescent="0.2">
      <c r="A9752" s="6">
        <v>431842</v>
      </c>
      <c r="B9752" s="3">
        <v>84859</v>
      </c>
      <c r="C9752" s="3" t="s">
        <v>40</v>
      </c>
      <c r="D9752" s="2" t="s">
        <v>758</v>
      </c>
      <c r="E9752" s="3">
        <v>22</v>
      </c>
      <c r="F9752" s="17">
        <v>0</v>
      </c>
      <c r="G9752" s="17">
        <v>1</v>
      </c>
      <c r="H9752" s="17">
        <v>0</v>
      </c>
      <c r="I9752" s="7">
        <v>4.4000000000000004</v>
      </c>
      <c r="J9752" s="7">
        <v>28</v>
      </c>
      <c r="K9752" s="4">
        <v>1293</v>
      </c>
      <c r="L9752" s="5">
        <v>1293.0592999999999</v>
      </c>
      <c r="M9752">
        <v>9576.49</v>
      </c>
      <c r="N9752" s="33">
        <v>1</v>
      </c>
      <c r="O9752" s="50" t="e">
        <f>INDEX([1]Dados!$M$2:$N$26779,MATCH($P9752,[1]Dados!$N$2:$N$26779,),2)</f>
        <v>#N/A</v>
      </c>
      <c r="P9752">
        <v>181776</v>
      </c>
      <c r="Q9752" s="1">
        <v>37432</v>
      </c>
      <c r="R9752" s="1">
        <v>37517</v>
      </c>
      <c r="S9752" t="s">
        <v>918</v>
      </c>
    </row>
    <row r="9753" spans="1:19" x14ac:dyDescent="0.2">
      <c r="A9753" s="6">
        <v>431842</v>
      </c>
      <c r="B9753" s="3">
        <v>84859</v>
      </c>
      <c r="C9753" s="3" t="s">
        <v>40</v>
      </c>
      <c r="D9753" s="2" t="s">
        <v>758</v>
      </c>
      <c r="E9753" s="3">
        <v>22</v>
      </c>
      <c r="F9753" s="17">
        <v>0</v>
      </c>
      <c r="G9753" s="17">
        <v>1</v>
      </c>
      <c r="H9753" s="17">
        <v>0</v>
      </c>
      <c r="I9753" s="7">
        <v>4.5</v>
      </c>
      <c r="J9753" s="7">
        <v>11</v>
      </c>
      <c r="K9753" s="4">
        <v>1293</v>
      </c>
      <c r="L9753" s="5">
        <v>1293.0592999999999</v>
      </c>
      <c r="M9753">
        <v>9576.49</v>
      </c>
      <c r="N9753" s="33">
        <v>1</v>
      </c>
      <c r="O9753" s="50" t="e">
        <f>INDEX([1]Dados!$M$2:$N$26779,MATCH($P9753,[1]Dados!$N$2:$N$26779,),2)</f>
        <v>#N/A</v>
      </c>
      <c r="P9753">
        <v>181776</v>
      </c>
      <c r="Q9753" s="1">
        <v>37432</v>
      </c>
      <c r="R9753" s="1">
        <v>37517</v>
      </c>
      <c r="S9753" t="s">
        <v>918</v>
      </c>
    </row>
    <row r="9754" spans="1:19" x14ac:dyDescent="0.2">
      <c r="A9754" s="6">
        <v>431842</v>
      </c>
      <c r="B9754" s="3">
        <v>84859</v>
      </c>
      <c r="C9754" s="3" t="s">
        <v>40</v>
      </c>
      <c r="D9754" s="2" t="s">
        <v>758</v>
      </c>
      <c r="E9754" s="3">
        <v>22</v>
      </c>
      <c r="F9754" s="17">
        <v>0</v>
      </c>
      <c r="G9754" s="17">
        <v>1</v>
      </c>
      <c r="H9754" s="17">
        <v>0</v>
      </c>
      <c r="I9754" s="7">
        <v>4.5999999999999996</v>
      </c>
      <c r="J9754" s="7">
        <v>0</v>
      </c>
      <c r="K9754" s="4">
        <v>1293</v>
      </c>
      <c r="L9754" s="5">
        <v>1293.0592999999999</v>
      </c>
      <c r="M9754">
        <v>9576.49</v>
      </c>
      <c r="N9754" s="33">
        <v>1</v>
      </c>
      <c r="O9754" s="50" t="e">
        <f>INDEX([1]Dados!$M$2:$N$26779,MATCH($P9754,[1]Dados!$N$2:$N$26779,),2)</f>
        <v>#N/A</v>
      </c>
      <c r="P9754">
        <v>181776</v>
      </c>
      <c r="Q9754" s="1">
        <v>37432</v>
      </c>
      <c r="R9754" s="1">
        <v>37517</v>
      </c>
      <c r="S9754" t="s">
        <v>918</v>
      </c>
    </row>
    <row r="9755" spans="1:19" x14ac:dyDescent="0.2">
      <c r="A9755" s="7">
        <v>421227</v>
      </c>
      <c r="B9755" s="3">
        <v>80624</v>
      </c>
      <c r="C9755" s="3" t="s">
        <v>29</v>
      </c>
      <c r="D9755" s="2" t="s">
        <v>644</v>
      </c>
      <c r="E9755" s="3">
        <v>22</v>
      </c>
      <c r="F9755" s="17">
        <v>0</v>
      </c>
      <c r="G9755" s="17">
        <v>1</v>
      </c>
      <c r="H9755" s="17">
        <v>0</v>
      </c>
      <c r="I9755" s="7">
        <v>1.4</v>
      </c>
      <c r="J9755" s="7">
        <v>28</v>
      </c>
      <c r="K9755" s="4">
        <v>122</v>
      </c>
      <c r="L9755" s="5">
        <v>122.3861</v>
      </c>
      <c r="M9755">
        <v>130587.85</v>
      </c>
      <c r="N9755" s="3">
        <v>1</v>
      </c>
      <c r="O9755" s="50" t="e">
        <f>INDEX([1]Dados!$M$2:$N$26779,MATCH($P9755,[1]Dados!$N$2:$N$26779,),2)</f>
        <v>#N/A</v>
      </c>
      <c r="P9755">
        <v>182964</v>
      </c>
      <c r="Q9755" s="1">
        <v>37432</v>
      </c>
      <c r="R9755" s="1">
        <v>37506</v>
      </c>
      <c r="S9755" t="s">
        <v>1912</v>
      </c>
    </row>
    <row r="9756" spans="1:19" x14ac:dyDescent="0.2">
      <c r="A9756" s="7">
        <v>421227</v>
      </c>
      <c r="B9756" s="3">
        <v>80624</v>
      </c>
      <c r="C9756" s="3" t="s">
        <v>29</v>
      </c>
      <c r="D9756" s="2" t="s">
        <v>644</v>
      </c>
      <c r="E9756" s="3">
        <v>22</v>
      </c>
      <c r="F9756" s="17">
        <v>0</v>
      </c>
      <c r="G9756" s="17">
        <v>1</v>
      </c>
      <c r="H9756" s="17">
        <v>0</v>
      </c>
      <c r="I9756" s="7">
        <v>1.3</v>
      </c>
      <c r="J9756" s="7">
        <v>19</v>
      </c>
      <c r="K9756" s="4">
        <v>122</v>
      </c>
      <c r="L9756" s="5">
        <v>122.3861</v>
      </c>
      <c r="M9756">
        <v>130587.85</v>
      </c>
      <c r="N9756" s="3">
        <v>1</v>
      </c>
      <c r="O9756" s="50" t="e">
        <f>INDEX([1]Dados!$M$2:$N$26779,MATCH($P9756,[1]Dados!$N$2:$N$26779,),2)</f>
        <v>#N/A</v>
      </c>
      <c r="P9756">
        <v>182964</v>
      </c>
      <c r="Q9756" s="1">
        <v>37432</v>
      </c>
      <c r="R9756" s="1">
        <v>37506</v>
      </c>
      <c r="S9756" t="s">
        <v>1912</v>
      </c>
    </row>
    <row r="9757" spans="1:19" x14ac:dyDescent="0.2">
      <c r="A9757" s="7">
        <v>421227</v>
      </c>
      <c r="B9757" s="3">
        <v>80624</v>
      </c>
      <c r="C9757" s="3" t="s">
        <v>29</v>
      </c>
      <c r="D9757" s="2" t="s">
        <v>644</v>
      </c>
      <c r="E9757" s="3">
        <v>22</v>
      </c>
      <c r="F9757" s="17">
        <v>0</v>
      </c>
      <c r="G9757" s="17">
        <v>1</v>
      </c>
      <c r="H9757" s="17">
        <v>0</v>
      </c>
      <c r="I9757" s="7">
        <v>1.2</v>
      </c>
      <c r="J9757" s="7">
        <v>25</v>
      </c>
      <c r="K9757" s="4">
        <v>122</v>
      </c>
      <c r="L9757" s="5">
        <v>122.3861</v>
      </c>
      <c r="M9757">
        <v>130587.85</v>
      </c>
      <c r="N9757" s="3">
        <v>1</v>
      </c>
      <c r="O9757" s="50" t="e">
        <f>INDEX([1]Dados!$M$2:$N$26779,MATCH($P9757,[1]Dados!$N$2:$N$26779,),2)</f>
        <v>#N/A</v>
      </c>
      <c r="P9757">
        <v>182964</v>
      </c>
      <c r="Q9757" s="1">
        <v>37432</v>
      </c>
      <c r="R9757" s="1">
        <v>37506</v>
      </c>
      <c r="S9757" t="s">
        <v>1912</v>
      </c>
    </row>
    <row r="9758" spans="1:19" x14ac:dyDescent="0.2">
      <c r="A9758" s="7">
        <v>421227</v>
      </c>
      <c r="B9758" s="3">
        <v>80624</v>
      </c>
      <c r="C9758" s="3" t="s">
        <v>29</v>
      </c>
      <c r="D9758" s="2" t="s">
        <v>644</v>
      </c>
      <c r="E9758" s="3">
        <v>22</v>
      </c>
      <c r="F9758" s="17">
        <v>0</v>
      </c>
      <c r="G9758" s="17">
        <v>1</v>
      </c>
      <c r="H9758" s="17">
        <v>0</v>
      </c>
      <c r="I9758" s="7">
        <v>1.1000000000000001</v>
      </c>
      <c r="J9758" s="7">
        <v>25</v>
      </c>
      <c r="K9758" s="4">
        <v>122</v>
      </c>
      <c r="L9758" s="5">
        <v>122.3861</v>
      </c>
      <c r="M9758">
        <v>130587.85</v>
      </c>
      <c r="N9758" s="3">
        <v>1</v>
      </c>
      <c r="O9758" s="50" t="e">
        <f>INDEX([1]Dados!$M$2:$N$26779,MATCH($P9758,[1]Dados!$N$2:$N$26779,),2)</f>
        <v>#N/A</v>
      </c>
      <c r="P9758">
        <v>182964</v>
      </c>
      <c r="Q9758" s="1">
        <v>37432</v>
      </c>
      <c r="R9758" s="1">
        <v>37506</v>
      </c>
      <c r="S9758" t="s">
        <v>1912</v>
      </c>
    </row>
    <row r="9759" spans="1:19" x14ac:dyDescent="0.2">
      <c r="A9759" s="7">
        <v>421227</v>
      </c>
      <c r="B9759" s="3">
        <v>80624</v>
      </c>
      <c r="C9759" s="3" t="s">
        <v>29</v>
      </c>
      <c r="D9759" s="2" t="s">
        <v>644</v>
      </c>
      <c r="E9759" s="3">
        <v>22</v>
      </c>
      <c r="F9759" s="17">
        <v>0</v>
      </c>
      <c r="G9759" s="17">
        <v>1</v>
      </c>
      <c r="H9759" s="17">
        <v>0</v>
      </c>
      <c r="I9759" s="7">
        <v>1.5</v>
      </c>
      <c r="J9759" s="7">
        <v>19</v>
      </c>
      <c r="K9759" s="4">
        <v>122</v>
      </c>
      <c r="L9759" s="5">
        <v>122.3861</v>
      </c>
      <c r="M9759">
        <v>130587.85</v>
      </c>
      <c r="N9759" s="3">
        <v>1</v>
      </c>
      <c r="O9759" s="50" t="e">
        <f>INDEX([1]Dados!$M$2:$N$26779,MATCH($P9759,[1]Dados!$N$2:$N$26779,),2)</f>
        <v>#N/A</v>
      </c>
      <c r="P9759">
        <v>182964</v>
      </c>
      <c r="Q9759" s="1">
        <v>37432</v>
      </c>
      <c r="R9759" s="1">
        <v>37506</v>
      </c>
      <c r="S9759" t="s">
        <v>1912</v>
      </c>
    </row>
    <row r="9760" spans="1:19" x14ac:dyDescent="0.2">
      <c r="A9760" s="7">
        <v>421227</v>
      </c>
      <c r="B9760" s="3">
        <v>80624</v>
      </c>
      <c r="C9760" s="3" t="s">
        <v>29</v>
      </c>
      <c r="D9760" s="2" t="s">
        <v>644</v>
      </c>
      <c r="E9760" s="3">
        <v>22</v>
      </c>
      <c r="F9760" s="17">
        <v>0</v>
      </c>
      <c r="G9760" s="17">
        <v>1</v>
      </c>
      <c r="H9760" s="17">
        <v>0</v>
      </c>
      <c r="I9760" s="7">
        <v>1.6</v>
      </c>
      <c r="J9760" s="7">
        <v>18</v>
      </c>
      <c r="K9760" s="4">
        <v>122</v>
      </c>
      <c r="L9760" s="5">
        <v>122.3861</v>
      </c>
      <c r="M9760">
        <v>130587.85</v>
      </c>
      <c r="N9760" s="3">
        <v>1</v>
      </c>
      <c r="O9760" s="50" t="e">
        <f>INDEX([1]Dados!$M$2:$N$26779,MATCH($P9760,[1]Dados!$N$2:$N$26779,),2)</f>
        <v>#N/A</v>
      </c>
      <c r="P9760">
        <v>182964</v>
      </c>
      <c r="Q9760" s="1">
        <v>37432</v>
      </c>
      <c r="R9760" s="1">
        <v>37506</v>
      </c>
      <c r="S9760" t="s">
        <v>1912</v>
      </c>
    </row>
    <row r="9761" spans="1:19" x14ac:dyDescent="0.2">
      <c r="A9761" s="7">
        <v>421227</v>
      </c>
      <c r="B9761" s="3">
        <v>80624</v>
      </c>
      <c r="C9761" s="3" t="s">
        <v>29</v>
      </c>
      <c r="D9761" s="2" t="s">
        <v>644</v>
      </c>
      <c r="E9761" s="3">
        <v>22</v>
      </c>
      <c r="F9761" s="17">
        <v>0</v>
      </c>
      <c r="G9761" s="17">
        <v>1</v>
      </c>
      <c r="H9761" s="17">
        <v>0</v>
      </c>
      <c r="I9761" s="29">
        <v>1.1000000000000001</v>
      </c>
      <c r="J9761" s="7">
        <v>15</v>
      </c>
      <c r="K9761" s="4">
        <v>122</v>
      </c>
      <c r="L9761" s="5">
        <v>122.76519999999999</v>
      </c>
      <c r="M9761">
        <v>67095.88</v>
      </c>
      <c r="N9761" s="3">
        <v>1</v>
      </c>
      <c r="O9761" s="50" t="e">
        <f>INDEX([1]Dados!$M$2:$N$26779,MATCH($P9761,[1]Dados!$N$2:$N$26779,),2)</f>
        <v>#N/A</v>
      </c>
      <c r="P9761">
        <v>182962</v>
      </c>
      <c r="Q9761" s="1">
        <v>37432</v>
      </c>
      <c r="R9761" s="1">
        <v>37506</v>
      </c>
      <c r="S9761" t="s">
        <v>1975</v>
      </c>
    </row>
    <row r="9762" spans="1:19" x14ac:dyDescent="0.2">
      <c r="A9762" s="7">
        <v>421227</v>
      </c>
      <c r="B9762" s="3">
        <v>80624</v>
      </c>
      <c r="C9762" s="3" t="s">
        <v>29</v>
      </c>
      <c r="D9762" s="2" t="s">
        <v>644</v>
      </c>
      <c r="E9762" s="3">
        <v>22</v>
      </c>
      <c r="F9762" s="17">
        <v>0</v>
      </c>
      <c r="G9762" s="17">
        <v>1</v>
      </c>
      <c r="H9762" s="17">
        <v>0</v>
      </c>
      <c r="I9762" s="7">
        <v>1.1100000000000001</v>
      </c>
      <c r="J9762" s="7">
        <v>25</v>
      </c>
      <c r="K9762" s="4">
        <v>122</v>
      </c>
      <c r="L9762" s="5">
        <v>122.76519999999999</v>
      </c>
      <c r="M9762">
        <v>67095.88</v>
      </c>
      <c r="N9762" s="3">
        <v>1</v>
      </c>
      <c r="O9762" s="50" t="e">
        <f>INDEX([1]Dados!$M$2:$N$26779,MATCH($P9762,[1]Dados!$N$2:$N$26779,),2)</f>
        <v>#N/A</v>
      </c>
      <c r="P9762">
        <v>182962</v>
      </c>
      <c r="Q9762" s="1">
        <v>37432</v>
      </c>
      <c r="R9762" s="1">
        <v>37506</v>
      </c>
      <c r="S9762" t="s">
        <v>1975</v>
      </c>
    </row>
    <row r="9763" spans="1:19" x14ac:dyDescent="0.2">
      <c r="A9763" s="7">
        <v>421227</v>
      </c>
      <c r="B9763" s="3">
        <v>80624</v>
      </c>
      <c r="C9763" s="3" t="s">
        <v>29</v>
      </c>
      <c r="D9763" s="2" t="s">
        <v>644</v>
      </c>
      <c r="E9763" s="3">
        <v>22</v>
      </c>
      <c r="F9763" s="17">
        <v>0</v>
      </c>
      <c r="G9763" s="17">
        <v>1</v>
      </c>
      <c r="H9763" s="17">
        <v>0</v>
      </c>
      <c r="I9763" s="7">
        <v>1.1200000000000001</v>
      </c>
      <c r="J9763" s="7">
        <v>25</v>
      </c>
      <c r="K9763" s="4">
        <v>122</v>
      </c>
      <c r="L9763" s="5">
        <v>122.76519999999999</v>
      </c>
      <c r="M9763">
        <v>67095.88</v>
      </c>
      <c r="N9763" s="3">
        <v>1</v>
      </c>
      <c r="O9763" s="50" t="e">
        <f>INDEX([1]Dados!$M$2:$N$26779,MATCH($P9763,[1]Dados!$N$2:$N$26779,),2)</f>
        <v>#N/A</v>
      </c>
      <c r="P9763">
        <v>182962</v>
      </c>
      <c r="Q9763" s="1">
        <v>37432</v>
      </c>
      <c r="R9763" s="1">
        <v>37506</v>
      </c>
      <c r="S9763" t="s">
        <v>1975</v>
      </c>
    </row>
    <row r="9764" spans="1:19" x14ac:dyDescent="0.2">
      <c r="A9764" s="7">
        <v>421227</v>
      </c>
      <c r="B9764" s="3">
        <v>80624</v>
      </c>
      <c r="C9764" s="3" t="s">
        <v>29</v>
      </c>
      <c r="D9764" s="2" t="s">
        <v>644</v>
      </c>
      <c r="E9764" s="3">
        <v>22</v>
      </c>
      <c r="F9764" s="17">
        <v>0</v>
      </c>
      <c r="G9764" s="17">
        <v>1</v>
      </c>
      <c r="H9764" s="17">
        <v>0</v>
      </c>
      <c r="I9764" s="7">
        <v>1.1299999999999999</v>
      </c>
      <c r="J9764" s="7">
        <v>19</v>
      </c>
      <c r="K9764" s="4">
        <v>122</v>
      </c>
      <c r="L9764" s="5">
        <v>122.76519999999999</v>
      </c>
      <c r="M9764">
        <v>67095.88</v>
      </c>
      <c r="N9764" s="3">
        <v>1</v>
      </c>
      <c r="O9764" s="50" t="e">
        <f>INDEX([1]Dados!$M$2:$N$26779,MATCH($P9764,[1]Dados!$N$2:$N$26779,),2)</f>
        <v>#N/A</v>
      </c>
      <c r="P9764">
        <v>182962</v>
      </c>
      <c r="Q9764" s="1">
        <v>37432</v>
      </c>
      <c r="R9764" s="1">
        <v>37506</v>
      </c>
      <c r="S9764" t="s">
        <v>1975</v>
      </c>
    </row>
    <row r="9765" spans="1:19" x14ac:dyDescent="0.2">
      <c r="A9765" s="7">
        <v>421227</v>
      </c>
      <c r="B9765" s="3">
        <v>80624</v>
      </c>
      <c r="C9765" s="3" t="s">
        <v>29</v>
      </c>
      <c r="D9765" s="2" t="s">
        <v>644</v>
      </c>
      <c r="E9765" s="3">
        <v>22</v>
      </c>
      <c r="F9765" s="17">
        <v>0</v>
      </c>
      <c r="G9765" s="17">
        <v>1</v>
      </c>
      <c r="H9765" s="17">
        <v>0</v>
      </c>
      <c r="I9765" s="7">
        <v>1.1399999999999999</v>
      </c>
      <c r="J9765" s="7">
        <v>18</v>
      </c>
      <c r="K9765" s="4">
        <v>122</v>
      </c>
      <c r="L9765" s="5">
        <v>122.76519999999999</v>
      </c>
      <c r="M9765">
        <v>67095.88</v>
      </c>
      <c r="N9765" s="3">
        <v>1</v>
      </c>
      <c r="O9765" s="50" t="e">
        <f>INDEX([1]Dados!$M$2:$N$26779,MATCH($P9765,[1]Dados!$N$2:$N$26779,),2)</f>
        <v>#N/A</v>
      </c>
      <c r="P9765">
        <v>182962</v>
      </c>
      <c r="Q9765" s="1">
        <v>37432</v>
      </c>
      <c r="R9765" s="1">
        <v>37506</v>
      </c>
      <c r="S9765" t="s">
        <v>1975</v>
      </c>
    </row>
    <row r="9766" spans="1:19" x14ac:dyDescent="0.2">
      <c r="A9766" s="7">
        <v>421227</v>
      </c>
      <c r="B9766" s="3">
        <v>80624</v>
      </c>
      <c r="C9766" s="3" t="s">
        <v>29</v>
      </c>
      <c r="D9766" s="2" t="s">
        <v>644</v>
      </c>
      <c r="E9766" s="3">
        <v>22</v>
      </c>
      <c r="F9766" s="17">
        <v>0</v>
      </c>
      <c r="G9766" s="17">
        <v>1</v>
      </c>
      <c r="H9766" s="17">
        <v>0</v>
      </c>
      <c r="I9766" s="7">
        <v>1.7</v>
      </c>
      <c r="J9766" s="7">
        <v>13</v>
      </c>
      <c r="K9766" s="4">
        <v>122</v>
      </c>
      <c r="L9766" s="5">
        <v>122.76519999999999</v>
      </c>
      <c r="M9766">
        <v>67095.88</v>
      </c>
      <c r="N9766" s="3">
        <v>1</v>
      </c>
      <c r="O9766" s="50" t="e">
        <f>INDEX([1]Dados!$M$2:$N$26779,MATCH($P9766,[1]Dados!$N$2:$N$26779,),2)</f>
        <v>#N/A</v>
      </c>
      <c r="P9766">
        <v>182962</v>
      </c>
      <c r="Q9766" s="1">
        <v>37432</v>
      </c>
      <c r="R9766" s="1">
        <v>37506</v>
      </c>
      <c r="S9766" t="s">
        <v>1975</v>
      </c>
    </row>
    <row r="9767" spans="1:19" x14ac:dyDescent="0.2">
      <c r="A9767" s="7">
        <v>421227</v>
      </c>
      <c r="B9767" s="3">
        <v>80624</v>
      </c>
      <c r="C9767" s="3" t="s">
        <v>29</v>
      </c>
      <c r="D9767" s="2" t="s">
        <v>644</v>
      </c>
      <c r="E9767" s="3">
        <v>22</v>
      </c>
      <c r="F9767" s="17">
        <v>0</v>
      </c>
      <c r="G9767" s="17">
        <v>1</v>
      </c>
      <c r="H9767" s="17">
        <v>0</v>
      </c>
      <c r="I9767" s="7">
        <v>1.8</v>
      </c>
      <c r="J9767" s="7">
        <v>25</v>
      </c>
      <c r="K9767" s="4">
        <v>122</v>
      </c>
      <c r="L9767" s="5">
        <v>122.76519999999999</v>
      </c>
      <c r="M9767">
        <v>67095.88</v>
      </c>
      <c r="N9767" s="3">
        <v>1</v>
      </c>
      <c r="O9767" s="50" t="e">
        <f>INDEX([1]Dados!$M$2:$N$26779,MATCH($P9767,[1]Dados!$N$2:$N$26779,),2)</f>
        <v>#N/A</v>
      </c>
      <c r="P9767">
        <v>182962</v>
      </c>
      <c r="Q9767" s="1">
        <v>37432</v>
      </c>
      <c r="R9767" s="1">
        <v>37506</v>
      </c>
      <c r="S9767" t="s">
        <v>1975</v>
      </c>
    </row>
    <row r="9768" spans="1:19" x14ac:dyDescent="0.2">
      <c r="A9768" s="7">
        <v>421227</v>
      </c>
      <c r="B9768" s="3">
        <v>80624</v>
      </c>
      <c r="C9768" s="3" t="s">
        <v>29</v>
      </c>
      <c r="D9768" s="2" t="s">
        <v>644</v>
      </c>
      <c r="E9768" s="3">
        <v>22</v>
      </c>
      <c r="F9768" s="17">
        <v>0</v>
      </c>
      <c r="G9768" s="17">
        <v>1</v>
      </c>
      <c r="H9768" s="17">
        <v>0</v>
      </c>
      <c r="I9768" s="7">
        <v>1.9</v>
      </c>
      <c r="J9768" s="7">
        <v>19</v>
      </c>
      <c r="K9768" s="4">
        <v>122</v>
      </c>
      <c r="L9768" s="5">
        <v>122.76519999999999</v>
      </c>
      <c r="M9768">
        <v>67095.88</v>
      </c>
      <c r="N9768" s="3">
        <v>1</v>
      </c>
      <c r="O9768" s="50" t="e">
        <f>INDEX([1]Dados!$M$2:$N$26779,MATCH($P9768,[1]Dados!$N$2:$N$26779,),2)</f>
        <v>#N/A</v>
      </c>
      <c r="P9768">
        <v>182962</v>
      </c>
      <c r="Q9768" s="1">
        <v>37432</v>
      </c>
      <c r="R9768" s="1">
        <v>37506</v>
      </c>
      <c r="S9768" t="s">
        <v>1975</v>
      </c>
    </row>
    <row r="9769" spans="1:19" x14ac:dyDescent="0.2">
      <c r="A9769" s="7">
        <v>421227</v>
      </c>
      <c r="B9769" s="3">
        <v>80624</v>
      </c>
      <c r="C9769" s="3" t="s">
        <v>29</v>
      </c>
      <c r="D9769" s="2" t="s">
        <v>644</v>
      </c>
      <c r="E9769" s="3">
        <v>22</v>
      </c>
      <c r="F9769" s="17">
        <v>0</v>
      </c>
      <c r="G9769" s="17">
        <v>1</v>
      </c>
      <c r="H9769" s="17">
        <v>0</v>
      </c>
      <c r="I9769" s="7">
        <v>2.2000000000000002</v>
      </c>
      <c r="J9769" s="7">
        <v>15</v>
      </c>
      <c r="K9769" s="4">
        <v>1203</v>
      </c>
      <c r="L9769" s="5">
        <v>1203.0829000000001</v>
      </c>
      <c r="M9769">
        <v>16755</v>
      </c>
      <c r="N9769" s="3">
        <v>1</v>
      </c>
      <c r="O9769" s="50" t="e">
        <f>INDEX([1]Dados!$M$2:$N$26779,MATCH($P9769,[1]Dados!$N$2:$N$26779,),2)</f>
        <v>#N/A</v>
      </c>
      <c r="P9769">
        <v>181734</v>
      </c>
      <c r="Q9769" s="1">
        <v>37432</v>
      </c>
      <c r="R9769" s="1">
        <v>37506</v>
      </c>
      <c r="S9769" t="s">
        <v>1779</v>
      </c>
    </row>
    <row r="9770" spans="1:19" x14ac:dyDescent="0.2">
      <c r="A9770" s="7">
        <v>421227</v>
      </c>
      <c r="B9770" s="3">
        <v>80624</v>
      </c>
      <c r="C9770" s="3" t="s">
        <v>29</v>
      </c>
      <c r="D9770" s="2" t="s">
        <v>644</v>
      </c>
      <c r="E9770" s="3">
        <v>22</v>
      </c>
      <c r="F9770" s="17">
        <v>0</v>
      </c>
      <c r="G9770" s="17">
        <v>1</v>
      </c>
      <c r="H9770" s="17">
        <v>0</v>
      </c>
      <c r="I9770" s="7">
        <v>2.1</v>
      </c>
      <c r="J9770" s="7">
        <v>15</v>
      </c>
      <c r="K9770" s="4">
        <v>1203</v>
      </c>
      <c r="L9770" s="5">
        <v>1203.0829000000001</v>
      </c>
      <c r="M9770">
        <v>16755</v>
      </c>
      <c r="N9770" s="3">
        <v>1</v>
      </c>
      <c r="O9770" s="50" t="e">
        <f>INDEX([1]Dados!$M$2:$N$26779,MATCH($P9770,[1]Dados!$N$2:$N$26779,),2)</f>
        <v>#N/A</v>
      </c>
      <c r="P9770">
        <v>181734</v>
      </c>
      <c r="Q9770" s="1">
        <v>37432</v>
      </c>
      <c r="R9770" s="1">
        <v>37506</v>
      </c>
      <c r="S9770" t="s">
        <v>1779</v>
      </c>
    </row>
    <row r="9771" spans="1:19" x14ac:dyDescent="0.2">
      <c r="A9771" s="7">
        <v>421227</v>
      </c>
      <c r="B9771" s="3">
        <v>80624</v>
      </c>
      <c r="C9771" s="3" t="s">
        <v>29</v>
      </c>
      <c r="D9771" s="2" t="s">
        <v>644</v>
      </c>
      <c r="E9771" s="3">
        <v>22</v>
      </c>
      <c r="F9771" s="17">
        <v>0</v>
      </c>
      <c r="G9771" s="17">
        <v>1</v>
      </c>
      <c r="H9771" s="17">
        <v>0</v>
      </c>
      <c r="I9771" s="7">
        <v>2.2999999999999998</v>
      </c>
      <c r="J9771" s="7">
        <v>33</v>
      </c>
      <c r="K9771" s="4">
        <v>1203</v>
      </c>
      <c r="L9771" s="5">
        <v>1203.0829000000001</v>
      </c>
      <c r="M9771">
        <v>16755</v>
      </c>
      <c r="N9771" s="3">
        <v>1</v>
      </c>
      <c r="O9771" s="50" t="e">
        <f>INDEX([1]Dados!$M$2:$N$26779,MATCH($P9771,[1]Dados!$N$2:$N$26779,),2)</f>
        <v>#N/A</v>
      </c>
      <c r="P9771">
        <v>181734</v>
      </c>
      <c r="Q9771" s="1">
        <v>37432</v>
      </c>
      <c r="R9771" s="1">
        <v>37506</v>
      </c>
      <c r="S9771" t="s">
        <v>1779</v>
      </c>
    </row>
    <row r="9772" spans="1:19" x14ac:dyDescent="0.2">
      <c r="A9772" s="7">
        <v>421227</v>
      </c>
      <c r="B9772" s="3">
        <v>80624</v>
      </c>
      <c r="C9772" s="3" t="s">
        <v>29</v>
      </c>
      <c r="D9772" s="2" t="s">
        <v>644</v>
      </c>
      <c r="E9772" s="3">
        <v>22</v>
      </c>
      <c r="F9772" s="17">
        <v>0</v>
      </c>
      <c r="G9772" s="17">
        <v>1</v>
      </c>
      <c r="H9772" s="17">
        <v>0</v>
      </c>
      <c r="I9772" s="7">
        <v>3.1</v>
      </c>
      <c r="J9772" s="7">
        <v>8</v>
      </c>
      <c r="K9772" s="4">
        <v>1214</v>
      </c>
      <c r="L9772" s="5">
        <v>1214.0587</v>
      </c>
      <c r="M9772">
        <v>173455.08</v>
      </c>
      <c r="N9772" s="3">
        <v>1</v>
      </c>
      <c r="O9772" s="50" t="e">
        <f>INDEX([1]Dados!$M$2:$N$26779,MATCH($P9772,[1]Dados!$N$2:$N$26779,),2)</f>
        <v>#N/A</v>
      </c>
      <c r="P9772">
        <v>181677</v>
      </c>
      <c r="Q9772" s="1">
        <v>37432</v>
      </c>
      <c r="R9772" s="1">
        <v>37506</v>
      </c>
      <c r="S9772" t="s">
        <v>1784</v>
      </c>
    </row>
    <row r="9773" spans="1:19" x14ac:dyDescent="0.2">
      <c r="A9773" s="7">
        <v>421227</v>
      </c>
      <c r="B9773" s="3">
        <v>80624</v>
      </c>
      <c r="C9773" s="3" t="s">
        <v>29</v>
      </c>
      <c r="D9773" s="2" t="s">
        <v>644</v>
      </c>
      <c r="E9773" s="3">
        <v>22</v>
      </c>
      <c r="F9773" s="17">
        <v>0</v>
      </c>
      <c r="G9773" s="17">
        <v>1</v>
      </c>
      <c r="H9773" s="17">
        <v>0</v>
      </c>
      <c r="I9773" s="7">
        <v>3.2</v>
      </c>
      <c r="J9773" s="7">
        <v>20</v>
      </c>
      <c r="K9773" s="4">
        <v>1214</v>
      </c>
      <c r="L9773" s="5">
        <v>1214.0587</v>
      </c>
      <c r="M9773">
        <v>173455.08</v>
      </c>
      <c r="N9773" s="3">
        <v>1</v>
      </c>
      <c r="O9773" s="50" t="e">
        <f>INDEX([1]Dados!$M$2:$N$26779,MATCH($P9773,[1]Dados!$N$2:$N$26779,),2)</f>
        <v>#N/A</v>
      </c>
      <c r="P9773">
        <v>181677</v>
      </c>
      <c r="Q9773" s="1">
        <v>37432</v>
      </c>
      <c r="R9773" s="1">
        <v>37506</v>
      </c>
      <c r="S9773" t="s">
        <v>1784</v>
      </c>
    </row>
    <row r="9774" spans="1:19" x14ac:dyDescent="0.2">
      <c r="A9774" s="7">
        <v>421227</v>
      </c>
      <c r="B9774" s="3">
        <v>80624</v>
      </c>
      <c r="C9774" s="3" t="s">
        <v>29</v>
      </c>
      <c r="D9774" s="2" t="s">
        <v>644</v>
      </c>
      <c r="E9774" s="3">
        <v>22</v>
      </c>
      <c r="F9774" s="17">
        <v>0</v>
      </c>
      <c r="G9774" s="17">
        <v>1</v>
      </c>
      <c r="H9774" s="17">
        <v>0</v>
      </c>
      <c r="I9774" s="7">
        <v>3.3</v>
      </c>
      <c r="J9774" s="7">
        <v>25</v>
      </c>
      <c r="K9774" s="4">
        <v>1214</v>
      </c>
      <c r="L9774" s="5">
        <v>1214.0587</v>
      </c>
      <c r="M9774">
        <v>173455.08</v>
      </c>
      <c r="N9774" s="3">
        <v>1</v>
      </c>
      <c r="O9774" s="50" t="e">
        <f>INDEX([1]Dados!$M$2:$N$26779,MATCH($P9774,[1]Dados!$N$2:$N$26779,),2)</f>
        <v>#N/A</v>
      </c>
      <c r="P9774">
        <v>181677</v>
      </c>
      <c r="Q9774" s="1">
        <v>37432</v>
      </c>
      <c r="R9774" s="1">
        <v>37506</v>
      </c>
      <c r="S9774" t="s">
        <v>1784</v>
      </c>
    </row>
    <row r="9775" spans="1:19" x14ac:dyDescent="0.2">
      <c r="A9775" s="7">
        <v>421227</v>
      </c>
      <c r="B9775" s="3">
        <v>80624</v>
      </c>
      <c r="C9775" s="3" t="s">
        <v>29</v>
      </c>
      <c r="D9775" s="2" t="s">
        <v>644</v>
      </c>
      <c r="E9775" s="3">
        <v>22</v>
      </c>
      <c r="F9775" s="17">
        <v>0</v>
      </c>
      <c r="G9775" s="17">
        <v>1</v>
      </c>
      <c r="H9775" s="17">
        <v>0</v>
      </c>
      <c r="I9775" s="7">
        <v>3.4</v>
      </c>
      <c r="J9775" s="7">
        <v>1</v>
      </c>
      <c r="K9775" s="4">
        <v>1214</v>
      </c>
      <c r="L9775" s="5">
        <v>1214.0587</v>
      </c>
      <c r="M9775">
        <v>173455.08</v>
      </c>
      <c r="N9775" s="3">
        <v>1</v>
      </c>
      <c r="O9775" s="50" t="e">
        <f>INDEX([1]Dados!$M$2:$N$26779,MATCH($P9775,[1]Dados!$N$2:$N$26779,),2)</f>
        <v>#N/A</v>
      </c>
      <c r="P9775">
        <v>181677</v>
      </c>
      <c r="Q9775" s="1">
        <v>37432</v>
      </c>
      <c r="R9775" s="1">
        <v>37506</v>
      </c>
      <c r="S9775" t="s">
        <v>1784</v>
      </c>
    </row>
    <row r="9776" spans="1:19" x14ac:dyDescent="0.2">
      <c r="A9776" s="7">
        <v>421227</v>
      </c>
      <c r="B9776" s="3">
        <v>80624</v>
      </c>
      <c r="C9776" s="3" t="s">
        <v>29</v>
      </c>
      <c r="D9776" s="2" t="s">
        <v>644</v>
      </c>
      <c r="E9776" s="3">
        <v>22</v>
      </c>
      <c r="F9776" s="17">
        <v>0</v>
      </c>
      <c r="G9776" s="17">
        <v>1</v>
      </c>
      <c r="H9776" s="17">
        <v>0</v>
      </c>
      <c r="I9776" s="7">
        <v>3.5</v>
      </c>
      <c r="J9776" s="7">
        <v>27</v>
      </c>
      <c r="K9776" s="4">
        <v>1214</v>
      </c>
      <c r="L9776" s="5">
        <v>1214.0589</v>
      </c>
      <c r="M9776">
        <v>302280</v>
      </c>
      <c r="N9776" s="3">
        <v>1</v>
      </c>
      <c r="O9776" s="50" t="e">
        <f>INDEX([1]Dados!$M$2:$N$26779,MATCH($P9776,[1]Dados!$N$2:$N$26779,),2)</f>
        <v>#N/A</v>
      </c>
      <c r="P9776">
        <v>182711</v>
      </c>
      <c r="Q9776" s="1">
        <v>37432</v>
      </c>
      <c r="R9776" s="1">
        <v>37506</v>
      </c>
      <c r="S9776" t="s">
        <v>1785</v>
      </c>
    </row>
    <row r="9777" spans="1:19" x14ac:dyDescent="0.2">
      <c r="A9777" s="7">
        <v>421227</v>
      </c>
      <c r="B9777" s="3">
        <v>80624</v>
      </c>
      <c r="C9777" s="3" t="s">
        <v>29</v>
      </c>
      <c r="D9777" s="2" t="s">
        <v>644</v>
      </c>
      <c r="E9777" s="3">
        <v>22</v>
      </c>
      <c r="F9777" s="17">
        <v>0</v>
      </c>
      <c r="G9777" s="17">
        <v>1</v>
      </c>
      <c r="H9777" s="17">
        <v>0</v>
      </c>
      <c r="I9777" s="7">
        <v>3.6</v>
      </c>
      <c r="J9777" s="7">
        <v>15</v>
      </c>
      <c r="K9777" s="4">
        <v>1214</v>
      </c>
      <c r="L9777" s="5">
        <v>1214.0589</v>
      </c>
      <c r="M9777">
        <v>302280</v>
      </c>
      <c r="N9777" s="3">
        <v>1</v>
      </c>
      <c r="O9777" s="50" t="e">
        <f>INDEX([1]Dados!$M$2:$N$26779,MATCH($P9777,[1]Dados!$N$2:$N$26779,),2)</f>
        <v>#N/A</v>
      </c>
      <c r="P9777">
        <v>182711</v>
      </c>
      <c r="Q9777" s="1">
        <v>37432</v>
      </c>
      <c r="R9777" s="1">
        <v>37506</v>
      </c>
      <c r="S9777" t="s">
        <v>1785</v>
      </c>
    </row>
    <row r="9778" spans="1:19" x14ac:dyDescent="0.2">
      <c r="A9778" s="7">
        <v>421227</v>
      </c>
      <c r="B9778" s="3">
        <v>80624</v>
      </c>
      <c r="C9778" s="3" t="s">
        <v>29</v>
      </c>
      <c r="D9778" s="2" t="s">
        <v>644</v>
      </c>
      <c r="E9778" s="3">
        <v>22</v>
      </c>
      <c r="F9778" s="17">
        <v>0</v>
      </c>
      <c r="G9778" s="17">
        <v>1</v>
      </c>
      <c r="H9778" s="17">
        <v>0</v>
      </c>
      <c r="I9778" s="7">
        <v>4.0999999999999996</v>
      </c>
      <c r="J9778" s="7">
        <v>22</v>
      </c>
      <c r="K9778" s="4">
        <v>1293</v>
      </c>
      <c r="L9778" s="5">
        <v>1293.0592999999999</v>
      </c>
      <c r="M9778">
        <v>10988.22</v>
      </c>
      <c r="N9778" s="3">
        <v>1</v>
      </c>
      <c r="O9778" s="50" t="e">
        <f>INDEX([1]Dados!$M$2:$N$26779,MATCH($P9778,[1]Dados!$N$2:$N$26779,),2)</f>
        <v>#N/A</v>
      </c>
      <c r="P9778">
        <v>181778</v>
      </c>
      <c r="Q9778" s="1">
        <v>37432</v>
      </c>
      <c r="R9778" s="1">
        <v>37506</v>
      </c>
      <c r="S9778" t="s">
        <v>1871</v>
      </c>
    </row>
    <row r="9779" spans="1:19" x14ac:dyDescent="0.2">
      <c r="A9779" s="7">
        <v>421227</v>
      </c>
      <c r="B9779" s="3">
        <v>80624</v>
      </c>
      <c r="C9779" s="3" t="s">
        <v>29</v>
      </c>
      <c r="D9779" s="2" t="s">
        <v>644</v>
      </c>
      <c r="E9779" s="3">
        <v>22</v>
      </c>
      <c r="F9779" s="17">
        <v>0</v>
      </c>
      <c r="G9779" s="17">
        <v>1</v>
      </c>
      <c r="H9779" s="17">
        <v>0</v>
      </c>
      <c r="I9779" s="7">
        <v>4.2</v>
      </c>
      <c r="J9779" s="7">
        <v>15</v>
      </c>
      <c r="K9779" s="4">
        <v>1293</v>
      </c>
      <c r="L9779" s="5">
        <v>1293.0592999999999</v>
      </c>
      <c r="M9779">
        <v>10988.22</v>
      </c>
      <c r="N9779" s="3">
        <v>1</v>
      </c>
      <c r="O9779" s="50" t="e">
        <f>INDEX([1]Dados!$M$2:$N$26779,MATCH($P9779,[1]Dados!$N$2:$N$26779,),2)</f>
        <v>#N/A</v>
      </c>
      <c r="P9779">
        <v>181778</v>
      </c>
      <c r="Q9779" s="1">
        <v>37432</v>
      </c>
      <c r="R9779" s="1">
        <v>37506</v>
      </c>
      <c r="S9779" t="s">
        <v>1871</v>
      </c>
    </row>
    <row r="9780" spans="1:19" x14ac:dyDescent="0.2">
      <c r="A9780" s="7">
        <v>421227</v>
      </c>
      <c r="B9780" s="3">
        <v>80624</v>
      </c>
      <c r="C9780" s="3" t="s">
        <v>29</v>
      </c>
      <c r="D9780" s="2" t="s">
        <v>644</v>
      </c>
      <c r="E9780" s="3">
        <v>22</v>
      </c>
      <c r="F9780" s="17">
        <v>0</v>
      </c>
      <c r="G9780" s="17">
        <v>1</v>
      </c>
      <c r="H9780" s="17">
        <v>0</v>
      </c>
      <c r="I9780" s="7">
        <v>4.3</v>
      </c>
      <c r="J9780" s="7">
        <v>19</v>
      </c>
      <c r="K9780" s="4">
        <v>1293</v>
      </c>
      <c r="L9780" s="5">
        <v>1293.0592999999999</v>
      </c>
      <c r="M9780">
        <v>10988.22</v>
      </c>
      <c r="N9780" s="3">
        <v>1</v>
      </c>
      <c r="O9780" s="50" t="e">
        <f>INDEX([1]Dados!$M$2:$N$26779,MATCH($P9780,[1]Dados!$N$2:$N$26779,),2)</f>
        <v>#N/A</v>
      </c>
      <c r="P9780">
        <v>181778</v>
      </c>
      <c r="Q9780" s="1">
        <v>37432</v>
      </c>
      <c r="R9780" s="1">
        <v>37506</v>
      </c>
      <c r="S9780" t="s">
        <v>1871</v>
      </c>
    </row>
    <row r="9781" spans="1:19" x14ac:dyDescent="0.2">
      <c r="A9781" s="7">
        <v>421560</v>
      </c>
      <c r="B9781" s="3">
        <v>83070</v>
      </c>
      <c r="C9781" s="3" t="s">
        <v>29</v>
      </c>
      <c r="D9781" s="2" t="s">
        <v>737</v>
      </c>
      <c r="E9781" s="3">
        <v>22</v>
      </c>
      <c r="F9781" s="17">
        <v>0</v>
      </c>
      <c r="G9781" s="17">
        <v>1</v>
      </c>
      <c r="H9781" s="17">
        <v>0</v>
      </c>
      <c r="I9781" s="7">
        <v>1.1000000000000001</v>
      </c>
      <c r="J9781" s="7">
        <v>19</v>
      </c>
      <c r="K9781" s="4">
        <v>122</v>
      </c>
      <c r="L9781" s="5">
        <v>122.76519999999999</v>
      </c>
      <c r="M9781">
        <v>52991.28</v>
      </c>
      <c r="N9781" s="3">
        <v>1</v>
      </c>
      <c r="O9781" s="50" t="e">
        <f>INDEX([1]Dados!$M$2:$N$26779,MATCH($P9781,[1]Dados!$N$2:$N$26779,),2)</f>
        <v>#N/A</v>
      </c>
      <c r="P9781">
        <v>182967</v>
      </c>
      <c r="Q9781" s="1">
        <v>37462</v>
      </c>
      <c r="R9781" s="1">
        <v>37506</v>
      </c>
      <c r="S9781" t="s">
        <v>1068</v>
      </c>
    </row>
    <row r="9782" spans="1:19" x14ac:dyDescent="0.2">
      <c r="A9782" s="7">
        <v>421560</v>
      </c>
      <c r="B9782" s="3">
        <v>83070</v>
      </c>
      <c r="C9782" s="3" t="s">
        <v>29</v>
      </c>
      <c r="D9782" s="2" t="s">
        <v>737</v>
      </c>
      <c r="E9782" s="3">
        <v>22</v>
      </c>
      <c r="F9782" s="17">
        <v>0</v>
      </c>
      <c r="G9782" s="17">
        <v>1</v>
      </c>
      <c r="H9782" s="17">
        <v>0</v>
      </c>
      <c r="I9782" s="7">
        <v>1.2</v>
      </c>
      <c r="J9782" s="7">
        <v>7</v>
      </c>
      <c r="K9782" s="4">
        <v>122</v>
      </c>
      <c r="L9782" s="5">
        <v>122.76519999999999</v>
      </c>
      <c r="M9782">
        <v>52991.28</v>
      </c>
      <c r="N9782" s="3">
        <v>1</v>
      </c>
      <c r="O9782" s="50" t="e">
        <f>INDEX([1]Dados!$M$2:$N$26779,MATCH($P9782,[1]Dados!$N$2:$N$26779,),2)</f>
        <v>#N/A</v>
      </c>
      <c r="P9782">
        <v>182967</v>
      </c>
      <c r="Q9782" s="1">
        <v>37462</v>
      </c>
      <c r="R9782" s="1">
        <v>37506</v>
      </c>
      <c r="S9782" t="s">
        <v>1068</v>
      </c>
    </row>
    <row r="9783" spans="1:19" x14ac:dyDescent="0.2">
      <c r="A9783" s="7">
        <v>421560</v>
      </c>
      <c r="B9783" s="3">
        <v>83070</v>
      </c>
      <c r="C9783" s="3" t="s">
        <v>29</v>
      </c>
      <c r="D9783" s="2" t="s">
        <v>737</v>
      </c>
      <c r="E9783" s="3">
        <v>22</v>
      </c>
      <c r="F9783" s="17">
        <v>0</v>
      </c>
      <c r="G9783" s="17">
        <v>1</v>
      </c>
      <c r="H9783" s="17">
        <v>0</v>
      </c>
      <c r="I9783" s="7">
        <v>1.3</v>
      </c>
      <c r="J9783" s="7">
        <v>25</v>
      </c>
      <c r="K9783" s="4">
        <v>122</v>
      </c>
      <c r="L9783" s="5">
        <v>122.76519999999999</v>
      </c>
      <c r="M9783">
        <v>52991.28</v>
      </c>
      <c r="N9783" s="3">
        <v>1</v>
      </c>
      <c r="O9783" s="50" t="e">
        <f>INDEX([1]Dados!$M$2:$N$26779,MATCH($P9783,[1]Dados!$N$2:$N$26779,),2)</f>
        <v>#N/A</v>
      </c>
      <c r="P9783">
        <v>182967</v>
      </c>
      <c r="Q9783" s="1">
        <v>37462</v>
      </c>
      <c r="R9783" s="1">
        <v>37506</v>
      </c>
      <c r="S9783" t="s">
        <v>1068</v>
      </c>
    </row>
    <row r="9784" spans="1:19" x14ac:dyDescent="0.2">
      <c r="A9784" s="7">
        <v>421560</v>
      </c>
      <c r="B9784" s="3">
        <v>83070</v>
      </c>
      <c r="C9784" s="3" t="s">
        <v>29</v>
      </c>
      <c r="D9784" s="2" t="s">
        <v>737</v>
      </c>
      <c r="E9784" s="3">
        <v>22</v>
      </c>
      <c r="F9784" s="17">
        <v>0</v>
      </c>
      <c r="G9784" s="17">
        <v>1</v>
      </c>
      <c r="H9784" s="17">
        <v>0</v>
      </c>
      <c r="I9784" s="7">
        <v>2.1</v>
      </c>
      <c r="J9784" s="7">
        <v>18</v>
      </c>
      <c r="K9784" s="4">
        <v>1203</v>
      </c>
      <c r="L9784" s="5">
        <v>1203.0829000000001</v>
      </c>
      <c r="M9784">
        <v>7788.93</v>
      </c>
      <c r="N9784" s="3">
        <v>1</v>
      </c>
      <c r="O9784" s="50" t="e">
        <f>INDEX([1]Dados!$M$2:$N$26779,MATCH($P9784,[1]Dados!$N$2:$N$26779,),2)</f>
        <v>#N/A</v>
      </c>
      <c r="P9784">
        <v>181735</v>
      </c>
      <c r="Q9784" s="1">
        <v>37462</v>
      </c>
      <c r="R9784" s="1">
        <v>37506</v>
      </c>
      <c r="S9784" t="s">
        <v>889</v>
      </c>
    </row>
    <row r="9785" spans="1:19" x14ac:dyDescent="0.2">
      <c r="A9785" s="7">
        <v>421560</v>
      </c>
      <c r="B9785" s="3">
        <v>83070</v>
      </c>
      <c r="C9785" s="3" t="s">
        <v>29</v>
      </c>
      <c r="D9785" s="2" t="s">
        <v>737</v>
      </c>
      <c r="E9785" s="3">
        <v>22</v>
      </c>
      <c r="F9785" s="17">
        <v>0</v>
      </c>
      <c r="G9785" s="17">
        <v>1</v>
      </c>
      <c r="H9785" s="17">
        <v>0</v>
      </c>
      <c r="I9785" s="7">
        <v>3.1</v>
      </c>
      <c r="J9785" s="7">
        <v>31</v>
      </c>
      <c r="K9785" s="4">
        <v>1214</v>
      </c>
      <c r="L9785" s="5">
        <v>1214.0587</v>
      </c>
      <c r="M9785">
        <v>35416.28</v>
      </c>
      <c r="N9785" s="3">
        <v>1</v>
      </c>
      <c r="O9785" s="50" t="e">
        <f>INDEX([1]Dados!$M$2:$N$26779,MATCH($P9785,[1]Dados!$N$2:$N$26779,),2)</f>
        <v>#N/A</v>
      </c>
      <c r="P9785">
        <v>181678</v>
      </c>
      <c r="Q9785" s="1">
        <v>37462</v>
      </c>
      <c r="R9785" s="1">
        <v>37506</v>
      </c>
      <c r="S9785" t="s">
        <v>914</v>
      </c>
    </row>
    <row r="9786" spans="1:19" x14ac:dyDescent="0.2">
      <c r="A9786" s="7">
        <v>421560</v>
      </c>
      <c r="B9786" s="3">
        <v>83070</v>
      </c>
      <c r="C9786" s="3" t="s">
        <v>29</v>
      </c>
      <c r="D9786" s="2" t="s">
        <v>737</v>
      </c>
      <c r="E9786" s="3">
        <v>22</v>
      </c>
      <c r="F9786" s="17">
        <v>0</v>
      </c>
      <c r="G9786" s="17">
        <v>1</v>
      </c>
      <c r="H9786" s="17">
        <v>0</v>
      </c>
      <c r="I9786" s="7">
        <v>3.2</v>
      </c>
      <c r="J9786" s="7">
        <v>22</v>
      </c>
      <c r="K9786" s="4">
        <v>1214</v>
      </c>
      <c r="L9786" s="5">
        <v>1214.0587</v>
      </c>
      <c r="M9786">
        <v>35416.28</v>
      </c>
      <c r="N9786" s="3">
        <v>1</v>
      </c>
      <c r="O9786" s="50" t="e">
        <f>INDEX([1]Dados!$M$2:$N$26779,MATCH($P9786,[1]Dados!$N$2:$N$26779,),2)</f>
        <v>#N/A</v>
      </c>
      <c r="P9786">
        <v>181678</v>
      </c>
      <c r="Q9786" s="1">
        <v>37462</v>
      </c>
      <c r="R9786" s="1">
        <v>37506</v>
      </c>
      <c r="S9786" t="s">
        <v>914</v>
      </c>
    </row>
    <row r="9787" spans="1:19" x14ac:dyDescent="0.2">
      <c r="A9787" s="7">
        <v>421560</v>
      </c>
      <c r="B9787" s="3">
        <v>83070</v>
      </c>
      <c r="C9787" s="3" t="s">
        <v>29</v>
      </c>
      <c r="D9787" s="2" t="s">
        <v>737</v>
      </c>
      <c r="E9787" s="3">
        <v>22</v>
      </c>
      <c r="F9787" s="17">
        <v>0</v>
      </c>
      <c r="G9787" s="17">
        <v>1</v>
      </c>
      <c r="H9787" s="17">
        <v>0</v>
      </c>
      <c r="I9787" s="7">
        <v>3.3</v>
      </c>
      <c r="J9787" s="7">
        <v>28</v>
      </c>
      <c r="K9787" s="4">
        <v>1214</v>
      </c>
      <c r="L9787" s="5">
        <v>1214.0587</v>
      </c>
      <c r="M9787">
        <v>35416.28</v>
      </c>
      <c r="N9787" s="3">
        <v>1</v>
      </c>
      <c r="O9787" s="50" t="e">
        <f>INDEX([1]Dados!$M$2:$N$26779,MATCH($P9787,[1]Dados!$N$2:$N$26779,),2)</f>
        <v>#N/A</v>
      </c>
      <c r="P9787">
        <v>181678</v>
      </c>
      <c r="Q9787" s="1">
        <v>37462</v>
      </c>
      <c r="R9787" s="1">
        <v>37506</v>
      </c>
      <c r="S9787" t="s">
        <v>914</v>
      </c>
    </row>
    <row r="9788" spans="1:19" x14ac:dyDescent="0.2">
      <c r="A9788" s="7">
        <v>421560</v>
      </c>
      <c r="B9788" s="3">
        <v>83070</v>
      </c>
      <c r="C9788" s="3" t="s">
        <v>29</v>
      </c>
      <c r="D9788" s="2" t="s">
        <v>737</v>
      </c>
      <c r="E9788" s="3">
        <v>22</v>
      </c>
      <c r="F9788" s="17">
        <v>0</v>
      </c>
      <c r="G9788" s="17">
        <v>1</v>
      </c>
      <c r="H9788" s="17">
        <v>0</v>
      </c>
      <c r="I9788" s="7">
        <v>3.4</v>
      </c>
      <c r="J9788" s="7">
        <v>29</v>
      </c>
      <c r="K9788" s="4">
        <v>1214</v>
      </c>
      <c r="L9788" s="5">
        <v>1214.0589</v>
      </c>
      <c r="M9788">
        <v>105400</v>
      </c>
      <c r="N9788" s="3">
        <v>1</v>
      </c>
      <c r="O9788" s="50" t="e">
        <f>INDEX([1]Dados!$M$2:$N$26779,MATCH($P9788,[1]Dados!$N$2:$N$26779,),2)</f>
        <v>#N/A</v>
      </c>
      <c r="P9788">
        <v>182712</v>
      </c>
      <c r="Q9788" s="1">
        <v>37462</v>
      </c>
      <c r="R9788" s="1">
        <v>37506</v>
      </c>
      <c r="S9788" t="s">
        <v>1479</v>
      </c>
    </row>
    <row r="9789" spans="1:19" x14ac:dyDescent="0.2">
      <c r="A9789" s="7">
        <v>421560</v>
      </c>
      <c r="B9789" s="3">
        <v>83070</v>
      </c>
      <c r="C9789" s="3" t="s">
        <v>29</v>
      </c>
      <c r="D9789" s="2" t="s">
        <v>737</v>
      </c>
      <c r="E9789" s="3">
        <v>22</v>
      </c>
      <c r="F9789" s="17">
        <v>0</v>
      </c>
      <c r="G9789" s="17">
        <v>1</v>
      </c>
      <c r="H9789" s="17">
        <v>0</v>
      </c>
      <c r="I9789" s="7">
        <v>3.5</v>
      </c>
      <c r="J9789" s="7">
        <v>25</v>
      </c>
      <c r="K9789" s="4">
        <v>1214</v>
      </c>
      <c r="L9789" s="5">
        <v>1214.0589</v>
      </c>
      <c r="M9789">
        <v>105400</v>
      </c>
      <c r="N9789" s="3">
        <v>1</v>
      </c>
      <c r="O9789" s="50" t="e">
        <f>INDEX([1]Dados!$M$2:$N$26779,MATCH($P9789,[1]Dados!$N$2:$N$26779,),2)</f>
        <v>#N/A</v>
      </c>
      <c r="P9789">
        <v>182712</v>
      </c>
      <c r="Q9789" s="1">
        <v>37462</v>
      </c>
      <c r="R9789" s="1">
        <v>37506</v>
      </c>
      <c r="S9789" t="s">
        <v>1479</v>
      </c>
    </row>
    <row r="9790" spans="1:19" x14ac:dyDescent="0.2">
      <c r="A9790" s="7">
        <v>421560</v>
      </c>
      <c r="B9790" s="3">
        <v>83070</v>
      </c>
      <c r="C9790" s="3" t="s">
        <v>29</v>
      </c>
      <c r="D9790" s="2" t="s">
        <v>737</v>
      </c>
      <c r="E9790" s="3">
        <v>22</v>
      </c>
      <c r="F9790" s="17">
        <v>0</v>
      </c>
      <c r="G9790" s="17">
        <v>1</v>
      </c>
      <c r="H9790" s="17">
        <v>0</v>
      </c>
      <c r="I9790" s="7">
        <v>3.6</v>
      </c>
      <c r="J9790" s="7">
        <v>25</v>
      </c>
      <c r="K9790" s="4">
        <v>1214</v>
      </c>
      <c r="L9790" s="5">
        <v>1214.8580999999999</v>
      </c>
      <c r="M9790">
        <v>22762.7</v>
      </c>
      <c r="N9790" s="3">
        <v>1</v>
      </c>
      <c r="O9790" s="50" t="e">
        <f>INDEX([1]Dados!$M$2:$N$26779,MATCH($P9790,[1]Dados!$N$2:$N$26779,),2)</f>
        <v>#N/A</v>
      </c>
      <c r="P9790">
        <v>181903</v>
      </c>
      <c r="Q9790" s="1">
        <v>37462</v>
      </c>
      <c r="R9790" s="1">
        <v>37506</v>
      </c>
      <c r="S9790" t="s">
        <v>961</v>
      </c>
    </row>
    <row r="9791" spans="1:19" x14ac:dyDescent="0.2">
      <c r="A9791" s="7">
        <v>421560</v>
      </c>
      <c r="B9791" s="3">
        <v>83070</v>
      </c>
      <c r="C9791" s="3" t="s">
        <v>29</v>
      </c>
      <c r="D9791" s="2" t="s">
        <v>737</v>
      </c>
      <c r="E9791" s="3">
        <v>22</v>
      </c>
      <c r="F9791" s="17">
        <v>0</v>
      </c>
      <c r="G9791" s="17">
        <v>1</v>
      </c>
      <c r="H9791" s="17">
        <v>0</v>
      </c>
      <c r="I9791" s="7">
        <v>3.7</v>
      </c>
      <c r="J9791" s="7">
        <v>13</v>
      </c>
      <c r="K9791" s="4">
        <v>1214</v>
      </c>
      <c r="L9791" s="5">
        <v>1214.8580999999999</v>
      </c>
      <c r="M9791">
        <v>22762.7</v>
      </c>
      <c r="N9791" s="3">
        <v>1</v>
      </c>
      <c r="O9791" s="50" t="e">
        <f>INDEX([1]Dados!$M$2:$N$26779,MATCH($P9791,[1]Dados!$N$2:$N$26779,),2)</f>
        <v>#N/A</v>
      </c>
      <c r="P9791">
        <v>181903</v>
      </c>
      <c r="Q9791" s="1">
        <v>37462</v>
      </c>
      <c r="R9791" s="1">
        <v>37506</v>
      </c>
      <c r="S9791" t="s">
        <v>961</v>
      </c>
    </row>
    <row r="9792" spans="1:19" x14ac:dyDescent="0.2">
      <c r="A9792" s="7">
        <v>421560</v>
      </c>
      <c r="B9792" s="3">
        <v>83070</v>
      </c>
      <c r="C9792" s="3" t="s">
        <v>29</v>
      </c>
      <c r="D9792" s="2" t="s">
        <v>737</v>
      </c>
      <c r="E9792" s="3">
        <v>22</v>
      </c>
      <c r="F9792" s="17">
        <v>0</v>
      </c>
      <c r="G9792" s="17">
        <v>1</v>
      </c>
      <c r="H9792" s="17">
        <v>0</v>
      </c>
      <c r="I9792" s="7">
        <v>3.8</v>
      </c>
      <c r="J9792" s="7">
        <v>14</v>
      </c>
      <c r="K9792" s="4">
        <v>1214</v>
      </c>
      <c r="L9792" s="5">
        <v>1214.8580999999999</v>
      </c>
      <c r="M9792">
        <v>22762.7</v>
      </c>
      <c r="N9792" s="3">
        <v>1</v>
      </c>
      <c r="O9792" s="50" t="e">
        <f>INDEX([1]Dados!$M$2:$N$26779,MATCH($P9792,[1]Dados!$N$2:$N$26779,),2)</f>
        <v>#N/A</v>
      </c>
      <c r="P9792">
        <v>181903</v>
      </c>
      <c r="Q9792" s="1">
        <v>37462</v>
      </c>
      <c r="R9792" s="1">
        <v>37506</v>
      </c>
      <c r="S9792" t="s">
        <v>961</v>
      </c>
    </row>
    <row r="9793" spans="1:19" x14ac:dyDescent="0.2">
      <c r="A9793" s="7">
        <v>421560</v>
      </c>
      <c r="B9793" s="3">
        <v>83070</v>
      </c>
      <c r="C9793" s="3" t="s">
        <v>29</v>
      </c>
      <c r="D9793" s="2" t="s">
        <v>737</v>
      </c>
      <c r="E9793" s="3">
        <v>22</v>
      </c>
      <c r="F9793" s="17">
        <v>0</v>
      </c>
      <c r="G9793" s="17">
        <v>1</v>
      </c>
      <c r="H9793" s="17">
        <v>0</v>
      </c>
      <c r="I9793" s="7">
        <v>4.0999999999999996</v>
      </c>
      <c r="J9793" s="7">
        <v>10</v>
      </c>
      <c r="K9793" s="4">
        <v>1293</v>
      </c>
      <c r="L9793" s="5">
        <v>1293.0592999999999</v>
      </c>
      <c r="M9793">
        <v>4025.53</v>
      </c>
      <c r="N9793" s="3">
        <v>1</v>
      </c>
      <c r="O9793" s="50" t="e">
        <f>INDEX([1]Dados!$M$2:$N$26779,MATCH($P9793,[1]Dados!$N$2:$N$26779,),2)</f>
        <v>#N/A</v>
      </c>
      <c r="P9793">
        <v>181779</v>
      </c>
      <c r="Q9793" s="1">
        <v>37462</v>
      </c>
      <c r="R9793" s="1">
        <v>37506</v>
      </c>
      <c r="S9793" t="s">
        <v>918</v>
      </c>
    </row>
    <row r="9794" spans="1:19" x14ac:dyDescent="0.2">
      <c r="A9794" s="7">
        <v>421560</v>
      </c>
      <c r="B9794" s="3">
        <v>83070</v>
      </c>
      <c r="C9794" s="3" t="s">
        <v>29</v>
      </c>
      <c r="D9794" s="2" t="s">
        <v>737</v>
      </c>
      <c r="E9794" s="3">
        <v>22</v>
      </c>
      <c r="F9794" s="17">
        <v>0</v>
      </c>
      <c r="G9794" s="17">
        <v>1</v>
      </c>
      <c r="H9794" s="17">
        <v>0</v>
      </c>
      <c r="I9794" s="7">
        <v>4.2</v>
      </c>
      <c r="J9794" s="7">
        <v>7</v>
      </c>
      <c r="K9794" s="4">
        <v>1293</v>
      </c>
      <c r="L9794" s="5">
        <v>1293.0592999999999</v>
      </c>
      <c r="M9794">
        <v>4025.53</v>
      </c>
      <c r="N9794" s="3">
        <v>1</v>
      </c>
      <c r="O9794" s="50" t="e">
        <f>INDEX([1]Dados!$M$2:$N$26779,MATCH($P9794,[1]Dados!$N$2:$N$26779,),2)</f>
        <v>#N/A</v>
      </c>
      <c r="P9794">
        <v>181779</v>
      </c>
      <c r="Q9794" s="1">
        <v>37462</v>
      </c>
      <c r="R9794" s="1">
        <v>37506</v>
      </c>
      <c r="S9794" t="s">
        <v>918</v>
      </c>
    </row>
    <row r="9795" spans="1:19" x14ac:dyDescent="0.2">
      <c r="A9795" s="7">
        <v>280030</v>
      </c>
      <c r="B9795" s="3">
        <v>31054</v>
      </c>
      <c r="C9795" s="3" t="s">
        <v>46</v>
      </c>
      <c r="D9795" s="2" t="s">
        <v>258</v>
      </c>
      <c r="E9795" s="3">
        <v>22</v>
      </c>
      <c r="F9795" s="17">
        <v>0</v>
      </c>
      <c r="G9795" s="17">
        <v>1</v>
      </c>
      <c r="H9795" s="17">
        <v>0</v>
      </c>
      <c r="I9795" s="7" t="s">
        <v>47</v>
      </c>
      <c r="J9795" s="7">
        <v>13</v>
      </c>
      <c r="K9795" s="4">
        <v>1203</v>
      </c>
      <c r="L9795" s="5">
        <v>1203.0829000000001</v>
      </c>
      <c r="M9795">
        <v>2635553.1</v>
      </c>
      <c r="N9795" s="33">
        <v>1</v>
      </c>
      <c r="O9795" s="50" t="e">
        <f>INDEX([1]Dados!$M$2:$N$26779,MATCH($P9795,[1]Dados!$N$2:$N$26779,),2)</f>
        <v>#N/A</v>
      </c>
      <c r="P9795">
        <v>181736</v>
      </c>
      <c r="Q9795" s="1">
        <v>37462</v>
      </c>
      <c r="R9795" s="1">
        <v>37569</v>
      </c>
      <c r="S9795" t="s">
        <v>889</v>
      </c>
    </row>
    <row r="9796" spans="1:19" x14ac:dyDescent="0.2">
      <c r="A9796" s="7">
        <v>280030</v>
      </c>
      <c r="B9796" s="3">
        <v>31054</v>
      </c>
      <c r="C9796" s="3" t="s">
        <v>46</v>
      </c>
      <c r="D9796" s="2" t="s">
        <v>258</v>
      </c>
      <c r="E9796" s="3">
        <v>22</v>
      </c>
      <c r="F9796" s="17">
        <v>0</v>
      </c>
      <c r="G9796" s="17">
        <v>1</v>
      </c>
      <c r="H9796" s="17">
        <v>0</v>
      </c>
      <c r="I9796" s="7" t="s">
        <v>48</v>
      </c>
      <c r="J9796" s="7">
        <v>14</v>
      </c>
      <c r="K9796" s="4">
        <v>1203</v>
      </c>
      <c r="L9796" s="5">
        <v>1203.0829000000001</v>
      </c>
      <c r="M9796">
        <v>2635553.1</v>
      </c>
      <c r="N9796" s="33">
        <v>1</v>
      </c>
      <c r="O9796" s="50" t="e">
        <f>INDEX([1]Dados!$M$2:$N$26779,MATCH($P9796,[1]Dados!$N$2:$N$26779,),2)</f>
        <v>#N/A</v>
      </c>
      <c r="P9796">
        <v>181736</v>
      </c>
      <c r="Q9796" s="1">
        <v>37462</v>
      </c>
      <c r="R9796" s="1">
        <v>37569</v>
      </c>
      <c r="S9796" t="s">
        <v>889</v>
      </c>
    </row>
    <row r="9797" spans="1:19" x14ac:dyDescent="0.2">
      <c r="A9797" s="7">
        <v>280030</v>
      </c>
      <c r="B9797" s="3">
        <v>31054</v>
      </c>
      <c r="C9797" s="3" t="s">
        <v>46</v>
      </c>
      <c r="D9797" s="2" t="s">
        <v>258</v>
      </c>
      <c r="E9797" s="3">
        <v>22</v>
      </c>
      <c r="F9797" s="17">
        <v>0</v>
      </c>
      <c r="G9797" s="17">
        <v>1</v>
      </c>
      <c r="H9797" s="17">
        <v>0</v>
      </c>
      <c r="I9797" s="7" t="s">
        <v>49</v>
      </c>
      <c r="J9797" s="7">
        <v>25</v>
      </c>
      <c r="K9797" s="4">
        <v>1203</v>
      </c>
      <c r="L9797" s="5">
        <v>1203.0829000000001</v>
      </c>
      <c r="M9797">
        <v>2635553.1</v>
      </c>
      <c r="N9797" s="33">
        <v>1</v>
      </c>
      <c r="O9797" s="50" t="e">
        <f>INDEX([1]Dados!$M$2:$N$26779,MATCH($P9797,[1]Dados!$N$2:$N$26779,),2)</f>
        <v>#N/A</v>
      </c>
      <c r="P9797">
        <v>181736</v>
      </c>
      <c r="Q9797" s="1">
        <v>37462</v>
      </c>
      <c r="R9797" s="1">
        <v>37569</v>
      </c>
      <c r="S9797" t="s">
        <v>889</v>
      </c>
    </row>
    <row r="9798" spans="1:19" x14ac:dyDescent="0.2">
      <c r="A9798" s="7">
        <v>280030</v>
      </c>
      <c r="B9798" s="3">
        <v>31054</v>
      </c>
      <c r="C9798" s="3" t="s">
        <v>46</v>
      </c>
      <c r="D9798" s="2" t="s">
        <v>258</v>
      </c>
      <c r="E9798" s="3">
        <v>22</v>
      </c>
      <c r="F9798" s="17">
        <v>0</v>
      </c>
      <c r="G9798" s="17">
        <v>1</v>
      </c>
      <c r="H9798" s="17">
        <v>0</v>
      </c>
      <c r="I9798" s="7" t="s">
        <v>50</v>
      </c>
      <c r="J9798" s="7">
        <v>7</v>
      </c>
      <c r="K9798" s="4">
        <v>1203</v>
      </c>
      <c r="L9798" s="5">
        <v>1203.0829000000001</v>
      </c>
      <c r="M9798">
        <v>2635553.1</v>
      </c>
      <c r="N9798" s="33">
        <v>1</v>
      </c>
      <c r="O9798" s="50" t="e">
        <f>INDEX([1]Dados!$M$2:$N$26779,MATCH($P9798,[1]Dados!$N$2:$N$26779,),2)</f>
        <v>#N/A</v>
      </c>
      <c r="P9798">
        <v>181736</v>
      </c>
      <c r="Q9798" s="1">
        <v>37462</v>
      </c>
      <c r="R9798" s="1">
        <v>37569</v>
      </c>
      <c r="S9798" t="s">
        <v>889</v>
      </c>
    </row>
    <row r="9799" spans="1:19" x14ac:dyDescent="0.2">
      <c r="A9799" s="7">
        <v>280030</v>
      </c>
      <c r="B9799" s="3">
        <v>31054</v>
      </c>
      <c r="C9799" s="3" t="s">
        <v>46</v>
      </c>
      <c r="D9799" s="2" t="s">
        <v>258</v>
      </c>
      <c r="E9799" s="3">
        <v>22</v>
      </c>
      <c r="F9799" s="17">
        <v>0</v>
      </c>
      <c r="G9799" s="17">
        <v>1</v>
      </c>
      <c r="H9799" s="17">
        <v>0</v>
      </c>
      <c r="I9799" s="7">
        <v>2.19</v>
      </c>
      <c r="J9799" s="7">
        <v>20</v>
      </c>
      <c r="K9799" s="4">
        <v>1214</v>
      </c>
      <c r="L9799" s="5">
        <v>1214.8580999999999</v>
      </c>
      <c r="M9799">
        <v>661035.71</v>
      </c>
      <c r="N9799" s="33">
        <v>1</v>
      </c>
      <c r="O9799" s="50" t="e">
        <f>INDEX([1]Dados!$M$2:$N$26779,MATCH($P9799,[1]Dados!$N$2:$N$26779,),2)</f>
        <v>#N/A</v>
      </c>
      <c r="P9799">
        <v>181880</v>
      </c>
      <c r="Q9799" s="1">
        <v>37462</v>
      </c>
      <c r="R9799" s="1">
        <v>37569</v>
      </c>
      <c r="S9799" t="s">
        <v>960</v>
      </c>
    </row>
    <row r="9800" spans="1:19" x14ac:dyDescent="0.2">
      <c r="A9800" s="7">
        <v>280030</v>
      </c>
      <c r="B9800" s="3">
        <v>31054</v>
      </c>
      <c r="C9800" s="3" t="s">
        <v>46</v>
      </c>
      <c r="D9800" s="2" t="s">
        <v>258</v>
      </c>
      <c r="E9800" s="3">
        <v>22</v>
      </c>
      <c r="F9800" s="17">
        <v>0</v>
      </c>
      <c r="G9800" s="17">
        <v>1</v>
      </c>
      <c r="H9800" s="17">
        <v>0</v>
      </c>
      <c r="I9800" s="7">
        <v>2.2599999999999998</v>
      </c>
      <c r="J9800" s="7">
        <v>20</v>
      </c>
      <c r="K9800" s="4">
        <v>1214</v>
      </c>
      <c r="L9800" s="5">
        <v>1214.8580999999999</v>
      </c>
      <c r="M9800">
        <v>1325413.76</v>
      </c>
      <c r="N9800" s="33">
        <v>1</v>
      </c>
      <c r="O9800" s="50" t="e">
        <f>INDEX([1]Dados!$M$2:$N$26779,MATCH($P9800,[1]Dados!$N$2:$N$26779,),2)</f>
        <v>#N/A</v>
      </c>
      <c r="P9800">
        <v>181882</v>
      </c>
      <c r="Q9800" s="1">
        <v>37462</v>
      </c>
      <c r="R9800" s="1">
        <v>37569</v>
      </c>
      <c r="S9800" t="s">
        <v>960</v>
      </c>
    </row>
    <row r="9801" spans="1:19" x14ac:dyDescent="0.2">
      <c r="A9801" s="7">
        <v>280030</v>
      </c>
      <c r="B9801" s="3">
        <v>31054</v>
      </c>
      <c r="C9801" s="3" t="s">
        <v>46</v>
      </c>
      <c r="D9801" s="2" t="s">
        <v>258</v>
      </c>
      <c r="E9801" s="3">
        <v>22</v>
      </c>
      <c r="F9801" s="17">
        <v>0</v>
      </c>
      <c r="G9801" s="17">
        <v>1</v>
      </c>
      <c r="H9801" s="17">
        <v>0</v>
      </c>
      <c r="I9801" s="7">
        <v>2.27</v>
      </c>
      <c r="J9801" s="7">
        <v>9</v>
      </c>
      <c r="K9801" s="4">
        <v>1214</v>
      </c>
      <c r="L9801" s="5">
        <v>1214.8580999999999</v>
      </c>
      <c r="M9801">
        <v>1325413.76</v>
      </c>
      <c r="N9801" s="33">
        <v>1</v>
      </c>
      <c r="O9801" s="50" t="e">
        <f>INDEX([1]Dados!$M$2:$N$26779,MATCH($P9801,[1]Dados!$N$2:$N$26779,),2)</f>
        <v>#N/A</v>
      </c>
      <c r="P9801">
        <v>181882</v>
      </c>
      <c r="Q9801" s="1">
        <v>37462</v>
      </c>
      <c r="R9801" s="1">
        <v>37569</v>
      </c>
      <c r="S9801" t="s">
        <v>960</v>
      </c>
    </row>
    <row r="9802" spans="1:19" x14ac:dyDescent="0.2">
      <c r="A9802" s="7">
        <v>280030</v>
      </c>
      <c r="B9802" s="3">
        <v>31054</v>
      </c>
      <c r="C9802" s="3" t="s">
        <v>46</v>
      </c>
      <c r="D9802" s="2" t="s">
        <v>258</v>
      </c>
      <c r="E9802" s="3">
        <v>22</v>
      </c>
      <c r="F9802" s="17">
        <v>0</v>
      </c>
      <c r="G9802" s="17">
        <v>1</v>
      </c>
      <c r="H9802" s="17">
        <v>0</v>
      </c>
      <c r="I9802" s="7">
        <v>2.2799999999999998</v>
      </c>
      <c r="J9802" s="7">
        <v>13</v>
      </c>
      <c r="K9802" s="4">
        <v>1214</v>
      </c>
      <c r="L9802" s="5">
        <v>1214.8580999999999</v>
      </c>
      <c r="M9802">
        <v>1325413.76</v>
      </c>
      <c r="N9802" s="33">
        <v>1</v>
      </c>
      <c r="O9802" s="50" t="e">
        <f>INDEX([1]Dados!$M$2:$N$26779,MATCH($P9802,[1]Dados!$N$2:$N$26779,),2)</f>
        <v>#N/A</v>
      </c>
      <c r="P9802">
        <v>181882</v>
      </c>
      <c r="Q9802" s="1">
        <v>37462</v>
      </c>
      <c r="R9802" s="1">
        <v>37569</v>
      </c>
      <c r="S9802" t="s">
        <v>960</v>
      </c>
    </row>
    <row r="9803" spans="1:19" x14ac:dyDescent="0.2">
      <c r="A9803" s="7">
        <v>280030</v>
      </c>
      <c r="B9803" s="3">
        <v>31054</v>
      </c>
      <c r="C9803" s="3" t="s">
        <v>46</v>
      </c>
      <c r="D9803" s="2" t="s">
        <v>258</v>
      </c>
      <c r="E9803" s="3">
        <v>22</v>
      </c>
      <c r="F9803" s="17">
        <v>0</v>
      </c>
      <c r="G9803" s="17">
        <v>1</v>
      </c>
      <c r="H9803" s="17">
        <v>0</v>
      </c>
      <c r="I9803" s="7">
        <v>2.1</v>
      </c>
      <c r="J9803" s="7">
        <v>25</v>
      </c>
      <c r="K9803" s="4">
        <v>1214</v>
      </c>
      <c r="L9803" s="5">
        <v>1214.0587</v>
      </c>
      <c r="M9803">
        <v>11517379.74</v>
      </c>
      <c r="N9803" s="33">
        <v>1</v>
      </c>
      <c r="O9803" s="50" t="e">
        <f>INDEX([1]Dados!$M$2:$N$26779,MATCH($P9803,[1]Dados!$N$2:$N$26779,),2)</f>
        <v>#N/A</v>
      </c>
      <c r="P9803">
        <v>181679</v>
      </c>
      <c r="Q9803" s="1">
        <v>37462</v>
      </c>
      <c r="R9803" s="1">
        <v>37569</v>
      </c>
      <c r="S9803" t="s">
        <v>914</v>
      </c>
    </row>
    <row r="9804" spans="1:19" x14ac:dyDescent="0.2">
      <c r="A9804" s="7">
        <v>280030</v>
      </c>
      <c r="B9804" s="3">
        <v>31054</v>
      </c>
      <c r="C9804" s="3" t="s">
        <v>46</v>
      </c>
      <c r="D9804" s="2" t="s">
        <v>258</v>
      </c>
      <c r="E9804" s="3">
        <v>22</v>
      </c>
      <c r="F9804" s="17">
        <v>0</v>
      </c>
      <c r="G9804" s="17">
        <v>1</v>
      </c>
      <c r="H9804" s="17">
        <v>0</v>
      </c>
      <c r="I9804" s="7">
        <v>2.2999999999999998</v>
      </c>
      <c r="J9804" s="7">
        <v>25</v>
      </c>
      <c r="K9804" s="4">
        <v>1214</v>
      </c>
      <c r="L9804" s="5">
        <v>1214.0587</v>
      </c>
      <c r="M9804">
        <v>11517379.74</v>
      </c>
      <c r="N9804" s="33">
        <v>1</v>
      </c>
      <c r="O9804" s="50" t="e">
        <f>INDEX([1]Dados!$M$2:$N$26779,MATCH($P9804,[1]Dados!$N$2:$N$26779,),2)</f>
        <v>#N/A</v>
      </c>
      <c r="P9804">
        <v>181679</v>
      </c>
      <c r="Q9804" s="1">
        <v>37462</v>
      </c>
      <c r="R9804" s="1">
        <v>37569</v>
      </c>
      <c r="S9804" t="s">
        <v>914</v>
      </c>
    </row>
    <row r="9805" spans="1:19" x14ac:dyDescent="0.2">
      <c r="A9805" s="7">
        <v>280030</v>
      </c>
      <c r="B9805" s="3">
        <v>31054</v>
      </c>
      <c r="C9805" s="3" t="s">
        <v>46</v>
      </c>
      <c r="D9805" s="2" t="s">
        <v>258</v>
      </c>
      <c r="E9805" s="3">
        <v>22</v>
      </c>
      <c r="F9805" s="17">
        <v>0</v>
      </c>
      <c r="G9805" s="17">
        <v>1</v>
      </c>
      <c r="H9805" s="17">
        <v>0</v>
      </c>
      <c r="I9805" s="7">
        <v>2.29</v>
      </c>
      <c r="J9805" s="7">
        <v>13</v>
      </c>
      <c r="K9805" s="4">
        <v>1214</v>
      </c>
      <c r="L9805" s="5">
        <v>1214.8580999999999</v>
      </c>
      <c r="M9805">
        <v>1325413.76</v>
      </c>
      <c r="N9805" s="33">
        <v>1</v>
      </c>
      <c r="O9805" s="50" t="e">
        <f>INDEX([1]Dados!$M$2:$N$26779,MATCH($P9805,[1]Dados!$N$2:$N$26779,),2)</f>
        <v>#N/A</v>
      </c>
      <c r="P9805">
        <v>181882</v>
      </c>
      <c r="Q9805" s="1">
        <v>37462</v>
      </c>
      <c r="R9805" s="1">
        <v>37569</v>
      </c>
      <c r="S9805" t="s">
        <v>960</v>
      </c>
    </row>
    <row r="9806" spans="1:19" x14ac:dyDescent="0.2">
      <c r="A9806" s="7">
        <v>280030</v>
      </c>
      <c r="B9806" s="3">
        <v>31054</v>
      </c>
      <c r="C9806" s="3" t="s">
        <v>46</v>
      </c>
      <c r="D9806" s="2" t="s">
        <v>258</v>
      </c>
      <c r="E9806" s="3">
        <v>22</v>
      </c>
      <c r="F9806" s="17">
        <v>0</v>
      </c>
      <c r="G9806" s="17">
        <v>1</v>
      </c>
      <c r="H9806" s="17">
        <v>0</v>
      </c>
      <c r="I9806" s="29">
        <v>2.2999999999999998</v>
      </c>
      <c r="J9806" s="7">
        <v>19</v>
      </c>
      <c r="K9806" s="4">
        <v>1214</v>
      </c>
      <c r="L9806" s="5">
        <v>1214.8580999999999</v>
      </c>
      <c r="M9806">
        <v>1325413.76</v>
      </c>
      <c r="N9806" s="33">
        <v>1</v>
      </c>
      <c r="O9806" s="50" t="e">
        <f>INDEX([1]Dados!$M$2:$N$26779,MATCH($P9806,[1]Dados!$N$2:$N$26779,),2)</f>
        <v>#N/A</v>
      </c>
      <c r="P9806">
        <v>181882</v>
      </c>
      <c r="Q9806" s="1">
        <v>37462</v>
      </c>
      <c r="R9806" s="1">
        <v>37569</v>
      </c>
      <c r="S9806" t="s">
        <v>960</v>
      </c>
    </row>
    <row r="9807" spans="1:19" x14ac:dyDescent="0.2">
      <c r="A9807" s="7">
        <v>280030</v>
      </c>
      <c r="B9807" s="3">
        <v>31054</v>
      </c>
      <c r="C9807" s="3" t="s">
        <v>46</v>
      </c>
      <c r="D9807" s="2" t="s">
        <v>258</v>
      </c>
      <c r="E9807" s="3">
        <v>22</v>
      </c>
      <c r="F9807" s="17">
        <v>0</v>
      </c>
      <c r="G9807" s="17">
        <v>1</v>
      </c>
      <c r="H9807" s="17">
        <v>0</v>
      </c>
      <c r="I9807" s="29">
        <v>2.2000000000000002</v>
      </c>
      <c r="J9807" s="7">
        <v>15</v>
      </c>
      <c r="K9807" s="4">
        <v>1214</v>
      </c>
      <c r="L9807" s="5">
        <v>1214.8580999999999</v>
      </c>
      <c r="M9807">
        <v>661035.71</v>
      </c>
      <c r="N9807" s="33">
        <v>1</v>
      </c>
      <c r="O9807" s="50" t="e">
        <f>INDEX([1]Dados!$M$2:$N$26779,MATCH($P9807,[1]Dados!$N$2:$N$26779,),2)</f>
        <v>#N/A</v>
      </c>
      <c r="P9807">
        <v>181880</v>
      </c>
      <c r="Q9807" s="1">
        <v>37462</v>
      </c>
      <c r="R9807" s="1">
        <v>37569</v>
      </c>
      <c r="S9807" t="s">
        <v>960</v>
      </c>
    </row>
    <row r="9808" spans="1:19" x14ac:dyDescent="0.2">
      <c r="A9808" s="7">
        <v>280030</v>
      </c>
      <c r="B9808" s="3">
        <v>31054</v>
      </c>
      <c r="C9808" s="3" t="s">
        <v>46</v>
      </c>
      <c r="D9808" s="2" t="s">
        <v>258</v>
      </c>
      <c r="E9808" s="3">
        <v>22</v>
      </c>
      <c r="F9808" s="17">
        <v>0</v>
      </c>
      <c r="G9808" s="17">
        <v>1</v>
      </c>
      <c r="H9808" s="17">
        <v>0</v>
      </c>
      <c r="I9808" s="7">
        <v>2.5</v>
      </c>
      <c r="J9808" s="7">
        <v>13</v>
      </c>
      <c r="K9808" s="4">
        <v>1214</v>
      </c>
      <c r="L9808" s="5">
        <v>1214.0587</v>
      </c>
      <c r="M9808">
        <v>11517379.74</v>
      </c>
      <c r="N9808" s="33">
        <v>1</v>
      </c>
      <c r="O9808" s="50" t="e">
        <f>INDEX([1]Dados!$M$2:$N$26779,MATCH($P9808,[1]Dados!$N$2:$N$26779,),2)</f>
        <v>#N/A</v>
      </c>
      <c r="P9808">
        <v>181679</v>
      </c>
      <c r="Q9808" s="1">
        <v>37462</v>
      </c>
      <c r="R9808" s="1">
        <v>37569</v>
      </c>
      <c r="S9808" t="s">
        <v>914</v>
      </c>
    </row>
    <row r="9809" spans="1:19" x14ac:dyDescent="0.2">
      <c r="A9809" s="7">
        <v>280030</v>
      </c>
      <c r="B9809" s="3">
        <v>31054</v>
      </c>
      <c r="C9809" s="3" t="s">
        <v>46</v>
      </c>
      <c r="D9809" s="2" t="s">
        <v>258</v>
      </c>
      <c r="E9809" s="3">
        <v>22</v>
      </c>
      <c r="F9809" s="17">
        <v>0</v>
      </c>
      <c r="G9809" s="17">
        <v>1</v>
      </c>
      <c r="H9809" s="17">
        <v>0</v>
      </c>
      <c r="I9809" s="7">
        <v>2.6</v>
      </c>
      <c r="J9809" s="7">
        <v>13</v>
      </c>
      <c r="K9809" s="4">
        <v>1214</v>
      </c>
      <c r="L9809" s="5">
        <v>1214.0587</v>
      </c>
      <c r="M9809">
        <v>11517379.74</v>
      </c>
      <c r="N9809" s="33">
        <v>1</v>
      </c>
      <c r="O9809" s="50" t="e">
        <f>INDEX([1]Dados!$M$2:$N$26779,MATCH($P9809,[1]Dados!$N$2:$N$26779,),2)</f>
        <v>#N/A</v>
      </c>
      <c r="P9809">
        <v>181679</v>
      </c>
      <c r="Q9809" s="1">
        <v>37462</v>
      </c>
      <c r="R9809" s="1">
        <v>37569</v>
      </c>
      <c r="S9809" t="s">
        <v>914</v>
      </c>
    </row>
    <row r="9810" spans="1:19" x14ac:dyDescent="0.2">
      <c r="A9810" s="7">
        <v>280030</v>
      </c>
      <c r="B9810" s="3">
        <v>31054</v>
      </c>
      <c r="C9810" s="3" t="s">
        <v>46</v>
      </c>
      <c r="D9810" s="2" t="s">
        <v>258</v>
      </c>
      <c r="E9810" s="3">
        <v>22</v>
      </c>
      <c r="F9810" s="17">
        <v>0</v>
      </c>
      <c r="G9810" s="17">
        <v>1</v>
      </c>
      <c r="H9810" s="17">
        <v>0</v>
      </c>
      <c r="I9810" s="7">
        <v>2.21</v>
      </c>
      <c r="J9810" s="7">
        <v>13</v>
      </c>
      <c r="K9810" s="4">
        <v>1214</v>
      </c>
      <c r="L9810" s="5">
        <v>1214.8580999999999</v>
      </c>
      <c r="M9810">
        <v>661035.71</v>
      </c>
      <c r="N9810" s="33">
        <v>1</v>
      </c>
      <c r="O9810" s="50" t="e">
        <f>INDEX([1]Dados!$M$2:$N$26779,MATCH($P9810,[1]Dados!$N$2:$N$26779,),2)</f>
        <v>#N/A</v>
      </c>
      <c r="P9810">
        <v>181880</v>
      </c>
      <c r="Q9810" s="1">
        <v>37462</v>
      </c>
      <c r="R9810" s="1">
        <v>37569</v>
      </c>
      <c r="S9810" t="s">
        <v>960</v>
      </c>
    </row>
    <row r="9811" spans="1:19" x14ac:dyDescent="0.2">
      <c r="A9811" s="7">
        <v>280030</v>
      </c>
      <c r="B9811" s="3">
        <v>31054</v>
      </c>
      <c r="C9811" s="3" t="s">
        <v>46</v>
      </c>
      <c r="D9811" s="2" t="s">
        <v>258</v>
      </c>
      <c r="E9811" s="3">
        <v>22</v>
      </c>
      <c r="F9811" s="17">
        <v>0</v>
      </c>
      <c r="G9811" s="17">
        <v>1</v>
      </c>
      <c r="H9811" s="17">
        <v>0</v>
      </c>
      <c r="I9811" s="7">
        <v>2.31</v>
      </c>
      <c r="J9811" s="7">
        <v>13</v>
      </c>
      <c r="K9811" s="4">
        <v>1214</v>
      </c>
      <c r="L9811" s="5">
        <v>1214.8580999999999</v>
      </c>
      <c r="M9811">
        <v>1055696</v>
      </c>
      <c r="N9811" s="33">
        <v>1</v>
      </c>
      <c r="O9811" s="50" t="e">
        <f>INDEX([1]Dados!$M$2:$N$26779,MATCH($P9811,[1]Dados!$N$2:$N$26779,),2)</f>
        <v>#N/A</v>
      </c>
      <c r="P9811">
        <v>181884</v>
      </c>
      <c r="Q9811" s="1">
        <v>37462</v>
      </c>
      <c r="R9811" s="1">
        <v>37569</v>
      </c>
      <c r="S9811" t="s">
        <v>959</v>
      </c>
    </row>
    <row r="9812" spans="1:19" x14ac:dyDescent="0.2">
      <c r="A9812" s="7">
        <v>280030</v>
      </c>
      <c r="B9812" s="3">
        <v>31054</v>
      </c>
      <c r="C9812" s="3" t="s">
        <v>46</v>
      </c>
      <c r="D9812" s="2" t="s">
        <v>258</v>
      </c>
      <c r="E9812" s="3">
        <v>22</v>
      </c>
      <c r="F9812" s="17">
        <v>0</v>
      </c>
      <c r="G9812" s="17">
        <v>1</v>
      </c>
      <c r="H9812" s="17">
        <v>0</v>
      </c>
      <c r="I9812" s="7">
        <v>2.2200000000000002</v>
      </c>
      <c r="J9812" s="7">
        <v>7</v>
      </c>
      <c r="K9812" s="4">
        <v>1214</v>
      </c>
      <c r="L9812" s="5">
        <v>1214.8580999999999</v>
      </c>
      <c r="M9812">
        <v>744700</v>
      </c>
      <c r="N9812" s="33">
        <v>1</v>
      </c>
      <c r="O9812" s="50" t="e">
        <f>INDEX([1]Dados!$M$2:$N$26779,MATCH($P9812,[1]Dados!$N$2:$N$26779,),2)</f>
        <v>#N/A</v>
      </c>
      <c r="P9812">
        <v>181881</v>
      </c>
      <c r="Q9812" s="1">
        <v>37462</v>
      </c>
      <c r="R9812" s="1">
        <v>37569</v>
      </c>
      <c r="S9812" t="s">
        <v>960</v>
      </c>
    </row>
    <row r="9813" spans="1:19" x14ac:dyDescent="0.2">
      <c r="A9813" s="7">
        <v>280030</v>
      </c>
      <c r="B9813" s="3">
        <v>31054</v>
      </c>
      <c r="C9813" s="3" t="s">
        <v>46</v>
      </c>
      <c r="D9813" s="2" t="s">
        <v>258</v>
      </c>
      <c r="E9813" s="3">
        <v>22</v>
      </c>
      <c r="F9813" s="17">
        <v>0</v>
      </c>
      <c r="G9813" s="17">
        <v>1</v>
      </c>
      <c r="H9813" s="17">
        <v>0</v>
      </c>
      <c r="I9813" s="7">
        <v>2.34</v>
      </c>
      <c r="J9813" s="7">
        <v>15</v>
      </c>
      <c r="K9813" s="4">
        <v>1214</v>
      </c>
      <c r="L9813" s="5">
        <v>1214.8580999999999</v>
      </c>
      <c r="M9813">
        <v>119900</v>
      </c>
      <c r="N9813" s="33">
        <v>1</v>
      </c>
      <c r="O9813" s="50" t="e">
        <f>INDEX([1]Dados!$M$2:$N$26779,MATCH($P9813,[1]Dados!$N$2:$N$26779,),2)</f>
        <v>#N/A</v>
      </c>
      <c r="P9813">
        <v>181888</v>
      </c>
      <c r="Q9813" s="1">
        <v>37462</v>
      </c>
      <c r="R9813" s="1">
        <v>37569</v>
      </c>
      <c r="S9813" t="s">
        <v>1631</v>
      </c>
    </row>
    <row r="9814" spans="1:19" x14ac:dyDescent="0.2">
      <c r="A9814" s="7">
        <v>280030</v>
      </c>
      <c r="B9814" s="3">
        <v>31054</v>
      </c>
      <c r="C9814" s="3" t="s">
        <v>46</v>
      </c>
      <c r="D9814" s="2" t="s">
        <v>258</v>
      </c>
      <c r="E9814" s="3">
        <v>22</v>
      </c>
      <c r="F9814" s="17">
        <v>0</v>
      </c>
      <c r="G9814" s="17">
        <v>1</v>
      </c>
      <c r="H9814" s="17">
        <v>0</v>
      </c>
      <c r="I9814" s="7">
        <v>2.23</v>
      </c>
      <c r="J9814" s="7">
        <v>10</v>
      </c>
      <c r="K9814" s="4">
        <v>1214</v>
      </c>
      <c r="L9814" s="5">
        <v>1214.8580999999999</v>
      </c>
      <c r="M9814">
        <v>744700</v>
      </c>
      <c r="N9814" s="33">
        <v>1</v>
      </c>
      <c r="O9814" s="50" t="e">
        <f>INDEX([1]Dados!$M$2:$N$26779,MATCH($P9814,[1]Dados!$N$2:$N$26779,),2)</f>
        <v>#N/A</v>
      </c>
      <c r="P9814">
        <v>181881</v>
      </c>
      <c r="Q9814" s="1">
        <v>37462</v>
      </c>
      <c r="R9814" s="1">
        <v>37569</v>
      </c>
      <c r="S9814" t="s">
        <v>960</v>
      </c>
    </row>
    <row r="9815" spans="1:19" x14ac:dyDescent="0.2">
      <c r="A9815" s="7">
        <v>280030</v>
      </c>
      <c r="B9815" s="3">
        <v>31054</v>
      </c>
      <c r="C9815" s="3" t="s">
        <v>46</v>
      </c>
      <c r="D9815" s="2" t="s">
        <v>258</v>
      </c>
      <c r="E9815" s="3">
        <v>22</v>
      </c>
      <c r="F9815" s="17">
        <v>0</v>
      </c>
      <c r="G9815" s="17">
        <v>1</v>
      </c>
      <c r="H9815" s="17">
        <v>0</v>
      </c>
      <c r="I9815" s="7">
        <v>2.2400000000000002</v>
      </c>
      <c r="J9815" s="7">
        <v>13</v>
      </c>
      <c r="K9815" s="4">
        <v>1214</v>
      </c>
      <c r="L9815" s="5">
        <v>1214.8580999999999</v>
      </c>
      <c r="M9815">
        <v>744700</v>
      </c>
      <c r="N9815" s="33">
        <v>1</v>
      </c>
      <c r="O9815" s="50" t="e">
        <f>INDEX([1]Dados!$M$2:$N$26779,MATCH($P9815,[1]Dados!$N$2:$N$26779,),2)</f>
        <v>#N/A</v>
      </c>
      <c r="P9815">
        <v>181881</v>
      </c>
      <c r="Q9815" s="1">
        <v>37462</v>
      </c>
      <c r="R9815" s="1">
        <v>37569</v>
      </c>
      <c r="S9815" t="s">
        <v>960</v>
      </c>
    </row>
    <row r="9816" spans="1:19" x14ac:dyDescent="0.2">
      <c r="A9816" s="7">
        <v>280030</v>
      </c>
      <c r="B9816" s="3">
        <v>31054</v>
      </c>
      <c r="C9816" s="3" t="s">
        <v>46</v>
      </c>
      <c r="D9816" s="2" t="s">
        <v>258</v>
      </c>
      <c r="E9816" s="3">
        <v>22</v>
      </c>
      <c r="F9816" s="17">
        <v>0</v>
      </c>
      <c r="G9816" s="17">
        <v>1</v>
      </c>
      <c r="H9816" s="17">
        <v>0</v>
      </c>
      <c r="I9816" s="7">
        <v>2.25</v>
      </c>
      <c r="J9816" s="7">
        <v>14</v>
      </c>
      <c r="K9816" s="4">
        <v>1214</v>
      </c>
      <c r="L9816" s="5">
        <v>1214.8580999999999</v>
      </c>
      <c r="M9816">
        <v>744700</v>
      </c>
      <c r="N9816" s="33">
        <v>1</v>
      </c>
      <c r="O9816" s="50" t="e">
        <f>INDEX([1]Dados!$M$2:$N$26779,MATCH($P9816,[1]Dados!$N$2:$N$26779,),2)</f>
        <v>#N/A</v>
      </c>
      <c r="P9816">
        <v>181881</v>
      </c>
      <c r="Q9816" s="1">
        <v>37462</v>
      </c>
      <c r="R9816" s="1">
        <v>37569</v>
      </c>
      <c r="S9816" t="s">
        <v>960</v>
      </c>
    </row>
    <row r="9817" spans="1:19" x14ac:dyDescent="0.2">
      <c r="A9817" s="7">
        <v>280030</v>
      </c>
      <c r="B9817" s="3">
        <v>31054</v>
      </c>
      <c r="C9817" s="3" t="s">
        <v>46</v>
      </c>
      <c r="D9817" s="2" t="s">
        <v>258</v>
      </c>
      <c r="E9817" s="3">
        <v>22</v>
      </c>
      <c r="F9817" s="17">
        <v>0</v>
      </c>
      <c r="G9817" s="17">
        <v>1</v>
      </c>
      <c r="H9817" s="17">
        <v>0</v>
      </c>
      <c r="I9817" s="7">
        <v>2.3199999999999998</v>
      </c>
      <c r="J9817" s="7">
        <v>19</v>
      </c>
      <c r="K9817" s="4">
        <v>1214</v>
      </c>
      <c r="L9817" s="5">
        <v>1214.8580999999999</v>
      </c>
      <c r="M9817">
        <v>1055696</v>
      </c>
      <c r="N9817" s="33">
        <v>1</v>
      </c>
      <c r="O9817" s="50" t="e">
        <f>INDEX([1]Dados!$M$2:$N$26779,MATCH($P9817,[1]Dados!$N$2:$N$26779,),2)</f>
        <v>#N/A</v>
      </c>
      <c r="P9817">
        <v>181884</v>
      </c>
      <c r="Q9817" s="1">
        <v>37462</v>
      </c>
      <c r="R9817" s="1">
        <v>37569</v>
      </c>
      <c r="S9817" t="s">
        <v>959</v>
      </c>
    </row>
    <row r="9818" spans="1:19" x14ac:dyDescent="0.2">
      <c r="A9818" s="7">
        <v>280030</v>
      </c>
      <c r="B9818" s="3">
        <v>31054</v>
      </c>
      <c r="C9818" s="3" t="s">
        <v>46</v>
      </c>
      <c r="D9818" s="2" t="s">
        <v>258</v>
      </c>
      <c r="E9818" s="3">
        <v>22</v>
      </c>
      <c r="F9818" s="17">
        <v>0</v>
      </c>
      <c r="G9818" s="17">
        <v>1</v>
      </c>
      <c r="H9818" s="17">
        <v>0</v>
      </c>
      <c r="I9818" s="7">
        <v>2.33</v>
      </c>
      <c r="J9818" s="7">
        <v>22</v>
      </c>
      <c r="K9818" s="4">
        <v>1214</v>
      </c>
      <c r="L9818" s="5">
        <v>1214.8580999999999</v>
      </c>
      <c r="M9818">
        <v>1055696</v>
      </c>
      <c r="N9818" s="33">
        <v>1</v>
      </c>
      <c r="O9818" s="50" t="e">
        <f>INDEX([1]Dados!$M$2:$N$26779,MATCH($P9818,[1]Dados!$N$2:$N$26779,),2)</f>
        <v>#N/A</v>
      </c>
      <c r="P9818">
        <v>181884</v>
      </c>
      <c r="Q9818" s="1">
        <v>37462</v>
      </c>
      <c r="R9818" s="1">
        <v>37569</v>
      </c>
      <c r="S9818" t="s">
        <v>959</v>
      </c>
    </row>
    <row r="9819" spans="1:19" x14ac:dyDescent="0.2">
      <c r="A9819" s="7">
        <v>280030</v>
      </c>
      <c r="B9819" s="3">
        <v>31054</v>
      </c>
      <c r="C9819" s="3" t="s">
        <v>46</v>
      </c>
      <c r="D9819" s="2" t="s">
        <v>258</v>
      </c>
      <c r="E9819" s="3">
        <v>22</v>
      </c>
      <c r="F9819" s="17">
        <v>0</v>
      </c>
      <c r="G9819" s="17">
        <v>1</v>
      </c>
      <c r="H9819" s="17">
        <v>0</v>
      </c>
      <c r="I9819" s="7">
        <v>2.1800000000000002</v>
      </c>
      <c r="J9819" s="7">
        <v>7</v>
      </c>
      <c r="K9819" s="4">
        <v>1214</v>
      </c>
      <c r="L9819" s="5">
        <v>1214.8580999999999</v>
      </c>
      <c r="M9819">
        <v>661035.71</v>
      </c>
      <c r="N9819" s="33">
        <v>1</v>
      </c>
      <c r="O9819" s="50" t="e">
        <f>INDEX([1]Dados!$M$2:$N$26779,MATCH($P9819,[1]Dados!$N$2:$N$26779,),2)</f>
        <v>#N/A</v>
      </c>
      <c r="P9819">
        <v>181879</v>
      </c>
      <c r="Q9819" s="1">
        <v>37462</v>
      </c>
      <c r="R9819" s="1">
        <v>37569</v>
      </c>
      <c r="S9819" t="s">
        <v>960</v>
      </c>
    </row>
    <row r="9820" spans="1:19" x14ac:dyDescent="0.2">
      <c r="A9820" s="7">
        <v>280030</v>
      </c>
      <c r="B9820" s="3">
        <v>31054</v>
      </c>
      <c r="C9820" s="3" t="s">
        <v>46</v>
      </c>
      <c r="D9820" s="2" t="s">
        <v>258</v>
      </c>
      <c r="E9820" s="3">
        <v>22</v>
      </c>
      <c r="F9820" s="17">
        <v>0</v>
      </c>
      <c r="G9820" s="17">
        <v>1</v>
      </c>
      <c r="H9820" s="17">
        <v>0</v>
      </c>
      <c r="I9820" s="7">
        <v>2.35</v>
      </c>
      <c r="J9820" s="7">
        <v>13</v>
      </c>
      <c r="K9820" s="4">
        <v>1214</v>
      </c>
      <c r="L9820" s="5">
        <v>1214.8580999999999</v>
      </c>
      <c r="M9820">
        <v>1464350.05</v>
      </c>
      <c r="N9820" s="33">
        <v>1</v>
      </c>
      <c r="O9820" s="50" t="e">
        <f>INDEX([1]Dados!$M$2:$N$26779,MATCH($P9820,[1]Dados!$N$2:$N$26779,),2)</f>
        <v>#N/A</v>
      </c>
      <c r="P9820">
        <v>181889</v>
      </c>
      <c r="Q9820" s="1">
        <v>37462</v>
      </c>
      <c r="R9820" s="1">
        <v>37569</v>
      </c>
      <c r="S9820" t="s">
        <v>959</v>
      </c>
    </row>
    <row r="9821" spans="1:19" x14ac:dyDescent="0.2">
      <c r="A9821" s="7">
        <v>280030</v>
      </c>
      <c r="B9821" s="3">
        <v>31054</v>
      </c>
      <c r="C9821" s="3" t="s">
        <v>46</v>
      </c>
      <c r="D9821" s="2" t="s">
        <v>258</v>
      </c>
      <c r="E9821" s="3">
        <v>22</v>
      </c>
      <c r="F9821" s="17">
        <v>0</v>
      </c>
      <c r="G9821" s="17">
        <v>1</v>
      </c>
      <c r="H9821" s="17">
        <v>0</v>
      </c>
      <c r="I9821" s="7">
        <v>2.36</v>
      </c>
      <c r="J9821" s="7">
        <v>12</v>
      </c>
      <c r="K9821" s="4">
        <v>1214</v>
      </c>
      <c r="L9821" s="5">
        <v>1214.8580999999999</v>
      </c>
      <c r="M9821">
        <v>1464350.05</v>
      </c>
      <c r="N9821" s="33">
        <v>1</v>
      </c>
      <c r="O9821" s="50" t="e">
        <f>INDEX([1]Dados!$M$2:$N$26779,MATCH($P9821,[1]Dados!$N$2:$N$26779,),2)</f>
        <v>#N/A</v>
      </c>
      <c r="P9821">
        <v>181889</v>
      </c>
      <c r="Q9821" s="1">
        <v>37462</v>
      </c>
      <c r="R9821" s="1">
        <v>37569</v>
      </c>
      <c r="S9821" t="s">
        <v>959</v>
      </c>
    </row>
    <row r="9822" spans="1:19" x14ac:dyDescent="0.2">
      <c r="A9822" s="7">
        <v>280030</v>
      </c>
      <c r="B9822" s="3">
        <v>31054</v>
      </c>
      <c r="C9822" s="3" t="s">
        <v>46</v>
      </c>
      <c r="D9822" s="2" t="s">
        <v>258</v>
      </c>
      <c r="E9822" s="3">
        <v>22</v>
      </c>
      <c r="F9822" s="17">
        <v>0</v>
      </c>
      <c r="G9822" s="17">
        <v>1</v>
      </c>
      <c r="H9822" s="17">
        <v>0</v>
      </c>
      <c r="I9822" s="37">
        <v>2.2000000000000002</v>
      </c>
      <c r="J9822" s="37">
        <v>1</v>
      </c>
      <c r="K9822" s="45">
        <v>1214</v>
      </c>
      <c r="L9822" s="46">
        <v>1214.0587</v>
      </c>
      <c r="M9822" s="36">
        <v>11517379.74</v>
      </c>
      <c r="N9822" s="33">
        <v>1</v>
      </c>
      <c r="O9822" s="50" t="e">
        <f>INDEX([1]Dados!$M$2:$N$26779,MATCH($P9822,[1]Dados!$N$2:$N$26779,),2)</f>
        <v>#N/A</v>
      </c>
      <c r="P9822" s="36">
        <v>181679</v>
      </c>
      <c r="Q9822" s="47">
        <v>37462</v>
      </c>
      <c r="R9822" s="47">
        <v>37569</v>
      </c>
      <c r="S9822" s="36" t="s">
        <v>914</v>
      </c>
    </row>
    <row r="9823" spans="1:19" x14ac:dyDescent="0.2">
      <c r="A9823" s="7">
        <v>280030</v>
      </c>
      <c r="B9823" s="3">
        <v>31054</v>
      </c>
      <c r="C9823" s="3" t="s">
        <v>46</v>
      </c>
      <c r="D9823" s="2" t="s">
        <v>258</v>
      </c>
      <c r="E9823" s="3">
        <v>22</v>
      </c>
      <c r="F9823" s="17">
        <v>0</v>
      </c>
      <c r="G9823" s="17">
        <v>1</v>
      </c>
      <c r="H9823" s="17">
        <v>0</v>
      </c>
      <c r="I9823" s="7">
        <v>2.41</v>
      </c>
      <c r="J9823" s="7">
        <v>13</v>
      </c>
      <c r="K9823" s="4">
        <v>1214</v>
      </c>
      <c r="L9823" s="5">
        <v>1214.8580999999999</v>
      </c>
      <c r="M9823">
        <v>429498.2</v>
      </c>
      <c r="N9823" s="33">
        <v>1</v>
      </c>
      <c r="O9823" s="50" t="e">
        <f>INDEX([1]Dados!$M$2:$N$26779,MATCH($P9823,[1]Dados!$N$2:$N$26779,),2)</f>
        <v>#N/A</v>
      </c>
      <c r="P9823">
        <v>181890</v>
      </c>
      <c r="Q9823" s="1">
        <v>37462</v>
      </c>
      <c r="R9823" s="1">
        <v>37569</v>
      </c>
      <c r="S9823" t="s">
        <v>959</v>
      </c>
    </row>
    <row r="9824" spans="1:19" x14ac:dyDescent="0.2">
      <c r="A9824" s="7">
        <v>280030</v>
      </c>
      <c r="B9824" s="3">
        <v>31054</v>
      </c>
      <c r="C9824" s="3" t="s">
        <v>46</v>
      </c>
      <c r="D9824" s="2" t="s">
        <v>258</v>
      </c>
      <c r="E9824" s="3">
        <v>22</v>
      </c>
      <c r="F9824" s="17">
        <v>0</v>
      </c>
      <c r="G9824" s="17">
        <v>1</v>
      </c>
      <c r="H9824" s="17">
        <v>0</v>
      </c>
      <c r="I9824" s="7">
        <v>2.37</v>
      </c>
      <c r="J9824" s="7">
        <v>19</v>
      </c>
      <c r="K9824" s="4">
        <v>1214</v>
      </c>
      <c r="L9824" s="5">
        <v>1214.8580999999999</v>
      </c>
      <c r="M9824">
        <v>1464350.05</v>
      </c>
      <c r="N9824" s="33">
        <v>1</v>
      </c>
      <c r="O9824" s="50" t="e">
        <f>INDEX([1]Dados!$M$2:$N$26779,MATCH($P9824,[1]Dados!$N$2:$N$26779,),2)</f>
        <v>#N/A</v>
      </c>
      <c r="P9824">
        <v>181889</v>
      </c>
      <c r="Q9824" s="1">
        <v>37462</v>
      </c>
      <c r="R9824" s="1">
        <v>37569</v>
      </c>
      <c r="S9824" t="s">
        <v>959</v>
      </c>
    </row>
    <row r="9825" spans="1:19" x14ac:dyDescent="0.2">
      <c r="A9825" s="7">
        <v>280030</v>
      </c>
      <c r="B9825" s="3">
        <v>31054</v>
      </c>
      <c r="C9825" s="3" t="s">
        <v>46</v>
      </c>
      <c r="D9825" s="2" t="s">
        <v>258</v>
      </c>
      <c r="E9825" s="3">
        <v>22</v>
      </c>
      <c r="F9825" s="17">
        <v>0</v>
      </c>
      <c r="G9825" s="17">
        <v>1</v>
      </c>
      <c r="H9825" s="17">
        <v>0</v>
      </c>
      <c r="I9825" s="7">
        <v>2.38</v>
      </c>
      <c r="J9825" s="7">
        <v>19</v>
      </c>
      <c r="K9825" s="4">
        <v>1214</v>
      </c>
      <c r="L9825" s="5">
        <v>1214.8580999999999</v>
      </c>
      <c r="M9825">
        <v>1464350.05</v>
      </c>
      <c r="N9825" s="33">
        <v>1</v>
      </c>
      <c r="O9825" s="50" t="e">
        <f>INDEX([1]Dados!$M$2:$N$26779,MATCH($P9825,[1]Dados!$N$2:$N$26779,),2)</f>
        <v>#N/A</v>
      </c>
      <c r="P9825">
        <v>181889</v>
      </c>
      <c r="Q9825" s="1">
        <v>37462</v>
      </c>
      <c r="R9825" s="1">
        <v>37569</v>
      </c>
      <c r="S9825" t="s">
        <v>959</v>
      </c>
    </row>
    <row r="9826" spans="1:19" x14ac:dyDescent="0.2">
      <c r="A9826" s="7">
        <v>280030</v>
      </c>
      <c r="B9826" s="3">
        <v>31054</v>
      </c>
      <c r="C9826" s="3" t="s">
        <v>46</v>
      </c>
      <c r="D9826" s="2" t="s">
        <v>258</v>
      </c>
      <c r="E9826" s="3">
        <v>22</v>
      </c>
      <c r="F9826" s="17">
        <v>0</v>
      </c>
      <c r="G9826" s="17">
        <v>1</v>
      </c>
      <c r="H9826" s="17">
        <v>0</v>
      </c>
      <c r="I9826" s="7">
        <v>2.39</v>
      </c>
      <c r="J9826" s="7">
        <v>12</v>
      </c>
      <c r="K9826" s="4">
        <v>1214</v>
      </c>
      <c r="L9826" s="5">
        <v>1214.8580999999999</v>
      </c>
      <c r="M9826">
        <v>1464350.05</v>
      </c>
      <c r="N9826" s="33">
        <v>1</v>
      </c>
      <c r="O9826" s="50" t="e">
        <f>INDEX([1]Dados!$M$2:$N$26779,MATCH($P9826,[1]Dados!$N$2:$N$26779,),2)</f>
        <v>#N/A</v>
      </c>
      <c r="P9826">
        <v>181889</v>
      </c>
      <c r="Q9826" s="1">
        <v>37462</v>
      </c>
      <c r="R9826" s="1">
        <v>37569</v>
      </c>
      <c r="S9826" t="s">
        <v>959</v>
      </c>
    </row>
    <row r="9827" spans="1:19" x14ac:dyDescent="0.2">
      <c r="A9827" s="7">
        <v>280030</v>
      </c>
      <c r="B9827" s="3">
        <v>31054</v>
      </c>
      <c r="C9827" s="3" t="s">
        <v>46</v>
      </c>
      <c r="D9827" s="2" t="s">
        <v>258</v>
      </c>
      <c r="E9827" s="3">
        <v>22</v>
      </c>
      <c r="F9827" s="17">
        <v>0</v>
      </c>
      <c r="G9827" s="17">
        <v>1</v>
      </c>
      <c r="H9827" s="17">
        <v>0</v>
      </c>
      <c r="I9827" s="29">
        <v>2.4</v>
      </c>
      <c r="J9827" s="7">
        <v>15</v>
      </c>
      <c r="K9827" s="4">
        <v>1214</v>
      </c>
      <c r="L9827" s="5">
        <v>1214.8580999999999</v>
      </c>
      <c r="M9827">
        <v>1464350.05</v>
      </c>
      <c r="N9827" s="33">
        <v>1</v>
      </c>
      <c r="O9827" s="50" t="e">
        <f>INDEX([1]Dados!$M$2:$N$26779,MATCH($P9827,[1]Dados!$N$2:$N$26779,),2)</f>
        <v>#N/A</v>
      </c>
      <c r="P9827">
        <v>181889</v>
      </c>
      <c r="Q9827" s="1">
        <v>37462</v>
      </c>
      <c r="R9827" s="1">
        <v>37569</v>
      </c>
      <c r="S9827" t="s">
        <v>959</v>
      </c>
    </row>
    <row r="9828" spans="1:19" x14ac:dyDescent="0.2">
      <c r="A9828" s="7">
        <v>280030</v>
      </c>
      <c r="B9828" s="3">
        <v>31054</v>
      </c>
      <c r="C9828" s="3" t="s">
        <v>46</v>
      </c>
      <c r="D9828" s="2" t="s">
        <v>258</v>
      </c>
      <c r="E9828" s="3">
        <v>22</v>
      </c>
      <c r="F9828" s="17">
        <v>0</v>
      </c>
      <c r="G9828" s="17">
        <v>1</v>
      </c>
      <c r="H9828" s="17">
        <v>0</v>
      </c>
      <c r="I9828" s="7">
        <v>2.42</v>
      </c>
      <c r="J9828" s="7">
        <v>12</v>
      </c>
      <c r="K9828" s="4">
        <v>1214</v>
      </c>
      <c r="L9828" s="5">
        <v>1214.8580999999999</v>
      </c>
      <c r="M9828">
        <v>429498.2</v>
      </c>
      <c r="N9828" s="33">
        <v>1</v>
      </c>
      <c r="O9828" s="50" t="e">
        <f>INDEX([1]Dados!$M$2:$N$26779,MATCH($P9828,[1]Dados!$N$2:$N$26779,),2)</f>
        <v>#N/A</v>
      </c>
      <c r="P9828">
        <v>181890</v>
      </c>
      <c r="Q9828" s="1">
        <v>37462</v>
      </c>
      <c r="R9828" s="1">
        <v>37569</v>
      </c>
      <c r="S9828" t="s">
        <v>959</v>
      </c>
    </row>
    <row r="9829" spans="1:19" x14ac:dyDescent="0.2">
      <c r="A9829" s="7">
        <v>280030</v>
      </c>
      <c r="B9829" s="3">
        <v>31054</v>
      </c>
      <c r="C9829" s="3" t="s">
        <v>46</v>
      </c>
      <c r="D9829" s="2" t="s">
        <v>258</v>
      </c>
      <c r="E9829" s="3">
        <v>22</v>
      </c>
      <c r="F9829" s="17">
        <v>0</v>
      </c>
      <c r="G9829" s="17">
        <v>1</v>
      </c>
      <c r="H9829" s="17">
        <v>0</v>
      </c>
      <c r="I9829" s="7">
        <v>2.4300000000000002</v>
      </c>
      <c r="J9829" s="7">
        <v>11</v>
      </c>
      <c r="K9829" s="4">
        <v>1214</v>
      </c>
      <c r="L9829" s="5">
        <v>1214.8580999999999</v>
      </c>
      <c r="M9829">
        <v>429498.2</v>
      </c>
      <c r="N9829" s="33">
        <v>1</v>
      </c>
      <c r="O9829" s="50" t="e">
        <f>INDEX([1]Dados!$M$2:$N$26779,MATCH($P9829,[1]Dados!$N$2:$N$26779,),2)</f>
        <v>#N/A</v>
      </c>
      <c r="P9829">
        <v>181890</v>
      </c>
      <c r="Q9829" s="1">
        <v>37462</v>
      </c>
      <c r="R9829" s="1">
        <v>37569</v>
      </c>
      <c r="S9829" t="s">
        <v>959</v>
      </c>
    </row>
    <row r="9830" spans="1:19" x14ac:dyDescent="0.2">
      <c r="A9830" s="7">
        <v>280030</v>
      </c>
      <c r="B9830" s="3">
        <v>31054</v>
      </c>
      <c r="C9830" s="3" t="s">
        <v>46</v>
      </c>
      <c r="D9830" s="2" t="s">
        <v>258</v>
      </c>
      <c r="E9830" s="3">
        <v>22</v>
      </c>
      <c r="F9830" s="17">
        <v>0</v>
      </c>
      <c r="G9830" s="17">
        <v>1</v>
      </c>
      <c r="H9830" s="17">
        <v>0</v>
      </c>
      <c r="I9830" s="7">
        <v>2.44</v>
      </c>
      <c r="J9830" s="7">
        <v>19</v>
      </c>
      <c r="K9830" s="4">
        <v>1214</v>
      </c>
      <c r="L9830" s="5">
        <v>1214.8580999999999</v>
      </c>
      <c r="M9830">
        <v>429498.2</v>
      </c>
      <c r="N9830" s="33">
        <v>1</v>
      </c>
      <c r="O9830" s="50" t="e">
        <f>INDEX([1]Dados!$M$2:$N$26779,MATCH($P9830,[1]Dados!$N$2:$N$26779,),2)</f>
        <v>#N/A</v>
      </c>
      <c r="P9830">
        <v>181890</v>
      </c>
      <c r="Q9830" s="1">
        <v>37462</v>
      </c>
      <c r="R9830" s="1">
        <v>37569</v>
      </c>
      <c r="S9830" t="s">
        <v>959</v>
      </c>
    </row>
    <row r="9831" spans="1:19" x14ac:dyDescent="0.2">
      <c r="A9831" s="7">
        <v>280030</v>
      </c>
      <c r="B9831" s="3">
        <v>31054</v>
      </c>
      <c r="C9831" s="3" t="s">
        <v>46</v>
      </c>
      <c r="D9831" s="2" t="s">
        <v>258</v>
      </c>
      <c r="E9831" s="3">
        <v>22</v>
      </c>
      <c r="F9831" s="17">
        <v>0</v>
      </c>
      <c r="G9831" s="17">
        <v>1</v>
      </c>
      <c r="H9831" s="17">
        <v>0</v>
      </c>
      <c r="I9831" s="7">
        <v>2.4500000000000002</v>
      </c>
      <c r="J9831" s="7">
        <v>20</v>
      </c>
      <c r="K9831" s="4">
        <v>1214</v>
      </c>
      <c r="L9831" s="5">
        <v>1214.8580999999999</v>
      </c>
      <c r="M9831">
        <v>102674</v>
      </c>
      <c r="N9831" s="33">
        <v>1</v>
      </c>
      <c r="O9831" s="50" t="e">
        <f>INDEX([1]Dados!$M$2:$N$26779,MATCH($P9831,[1]Dados!$N$2:$N$26779,),2)</f>
        <v>#N/A</v>
      </c>
      <c r="P9831">
        <v>181891</v>
      </c>
      <c r="Q9831" s="1">
        <v>37462</v>
      </c>
      <c r="R9831" s="1">
        <v>37569</v>
      </c>
      <c r="S9831" t="s">
        <v>1631</v>
      </c>
    </row>
    <row r="9832" spans="1:19" x14ac:dyDescent="0.2">
      <c r="A9832" s="7">
        <v>280030</v>
      </c>
      <c r="B9832" s="3">
        <v>31054</v>
      </c>
      <c r="C9832" s="3" t="s">
        <v>46</v>
      </c>
      <c r="D9832" s="2" t="s">
        <v>258</v>
      </c>
      <c r="E9832" s="3">
        <v>22</v>
      </c>
      <c r="F9832" s="17">
        <v>0</v>
      </c>
      <c r="G9832" s="17">
        <v>1</v>
      </c>
      <c r="H9832" s="17">
        <v>0</v>
      </c>
      <c r="I9832" s="7">
        <v>2.46</v>
      </c>
      <c r="J9832" s="7">
        <v>14</v>
      </c>
      <c r="K9832" s="4">
        <v>1214</v>
      </c>
      <c r="L9832" s="5">
        <v>1214.8580999999999</v>
      </c>
      <c r="M9832">
        <v>102674</v>
      </c>
      <c r="N9832" s="33">
        <v>1</v>
      </c>
      <c r="O9832" s="50" t="e">
        <f>INDEX([1]Dados!$M$2:$N$26779,MATCH($P9832,[1]Dados!$N$2:$N$26779,),2)</f>
        <v>#N/A</v>
      </c>
      <c r="P9832">
        <v>181891</v>
      </c>
      <c r="Q9832" s="1">
        <v>37462</v>
      </c>
      <c r="R9832" s="1">
        <v>37569</v>
      </c>
      <c r="S9832" t="s">
        <v>1631</v>
      </c>
    </row>
    <row r="9833" spans="1:19" x14ac:dyDescent="0.2">
      <c r="A9833" s="7">
        <v>280030</v>
      </c>
      <c r="B9833" s="3">
        <v>31054</v>
      </c>
      <c r="C9833" s="3" t="s">
        <v>46</v>
      </c>
      <c r="D9833" s="2" t="s">
        <v>258</v>
      </c>
      <c r="E9833" s="3">
        <v>22</v>
      </c>
      <c r="F9833" s="17">
        <v>0</v>
      </c>
      <c r="G9833" s="17">
        <v>1</v>
      </c>
      <c r="H9833" s="17">
        <v>0</v>
      </c>
      <c r="I9833" s="7">
        <v>2.11</v>
      </c>
      <c r="J9833" s="7">
        <v>8</v>
      </c>
      <c r="K9833" s="4">
        <v>1214</v>
      </c>
      <c r="L9833" s="5">
        <v>1214.0587</v>
      </c>
      <c r="M9833" s="36">
        <v>11517379.74</v>
      </c>
      <c r="N9833" s="33">
        <v>1</v>
      </c>
      <c r="O9833" s="50" t="e">
        <f>INDEX([1]Dados!$M$2:$N$26779,MATCH($P9833,[1]Dados!$N$2:$N$26779,),2)</f>
        <v>#N/A</v>
      </c>
      <c r="P9833">
        <v>181679</v>
      </c>
      <c r="Q9833" s="1">
        <v>37462</v>
      </c>
      <c r="R9833" s="1">
        <v>37569</v>
      </c>
      <c r="S9833" t="s">
        <v>914</v>
      </c>
    </row>
    <row r="9834" spans="1:19" x14ac:dyDescent="0.2">
      <c r="A9834" s="7">
        <v>280030</v>
      </c>
      <c r="B9834" s="3">
        <v>31054</v>
      </c>
      <c r="C9834" s="3" t="s">
        <v>46</v>
      </c>
      <c r="D9834" s="2" t="s">
        <v>258</v>
      </c>
      <c r="E9834" s="3">
        <v>22</v>
      </c>
      <c r="F9834" s="17">
        <v>0</v>
      </c>
      <c r="G9834" s="17">
        <v>1</v>
      </c>
      <c r="H9834" s="17">
        <v>0</v>
      </c>
      <c r="I9834" s="7">
        <v>2.12</v>
      </c>
      <c r="J9834" s="7">
        <v>9</v>
      </c>
      <c r="K9834" s="4">
        <v>1214</v>
      </c>
      <c r="L9834" s="5">
        <v>1214.0587</v>
      </c>
      <c r="M9834" s="36">
        <v>11517379.74</v>
      </c>
      <c r="N9834" s="33">
        <v>1</v>
      </c>
      <c r="O9834" s="50" t="e">
        <f>INDEX([1]Dados!$M$2:$N$26779,MATCH($P9834,[1]Dados!$N$2:$N$26779,),2)</f>
        <v>#N/A</v>
      </c>
      <c r="P9834">
        <v>181679</v>
      </c>
      <c r="Q9834" s="1">
        <v>37462</v>
      </c>
      <c r="R9834" s="1">
        <v>37569</v>
      </c>
      <c r="S9834" t="s">
        <v>914</v>
      </c>
    </row>
    <row r="9835" spans="1:19" x14ac:dyDescent="0.2">
      <c r="A9835" s="7">
        <v>280030</v>
      </c>
      <c r="B9835" s="3">
        <v>31054</v>
      </c>
      <c r="C9835" s="3" t="s">
        <v>46</v>
      </c>
      <c r="D9835" s="2" t="s">
        <v>258</v>
      </c>
      <c r="E9835" s="3">
        <v>22</v>
      </c>
      <c r="F9835" s="17">
        <v>0</v>
      </c>
      <c r="G9835" s="17">
        <v>1</v>
      </c>
      <c r="H9835" s="17">
        <v>0</v>
      </c>
      <c r="I9835" s="7">
        <v>2.16</v>
      </c>
      <c r="J9835" s="7">
        <v>7</v>
      </c>
      <c r="K9835" s="4">
        <v>1214</v>
      </c>
      <c r="L9835" s="5">
        <v>1214.8580999999999</v>
      </c>
      <c r="M9835">
        <v>525591.99</v>
      </c>
      <c r="N9835" s="33">
        <v>1</v>
      </c>
      <c r="O9835" s="50" t="e">
        <f>INDEX([1]Dados!$M$2:$N$26779,MATCH($P9835,[1]Dados!$N$2:$N$26779,),2)</f>
        <v>#N/A</v>
      </c>
      <c r="P9835">
        <v>181875</v>
      </c>
      <c r="Q9835" s="1">
        <v>37462</v>
      </c>
      <c r="R9835" s="1">
        <v>37569</v>
      </c>
      <c r="S9835" t="s">
        <v>960</v>
      </c>
    </row>
    <row r="9836" spans="1:19" x14ac:dyDescent="0.2">
      <c r="A9836" s="7">
        <v>280030</v>
      </c>
      <c r="B9836" s="3">
        <v>31054</v>
      </c>
      <c r="C9836" s="3" t="s">
        <v>46</v>
      </c>
      <c r="D9836" s="2" t="s">
        <v>258</v>
      </c>
      <c r="E9836" s="3">
        <v>22</v>
      </c>
      <c r="F9836" s="17">
        <v>0</v>
      </c>
      <c r="G9836" s="17">
        <v>1</v>
      </c>
      <c r="H9836" s="17">
        <v>0</v>
      </c>
      <c r="I9836" s="7">
        <v>2.17</v>
      </c>
      <c r="J9836" s="7">
        <v>13</v>
      </c>
      <c r="K9836" s="4">
        <v>1214</v>
      </c>
      <c r="L9836" s="46">
        <v>1214.8580999999999</v>
      </c>
      <c r="M9836" s="36">
        <v>525591.99</v>
      </c>
      <c r="N9836" s="33">
        <v>1</v>
      </c>
      <c r="O9836" s="50" t="e">
        <f>INDEX([1]Dados!$M$2:$N$26779,MATCH($P9836,[1]Dados!$N$2:$N$26779,),2)</f>
        <v>#N/A</v>
      </c>
      <c r="P9836" s="36">
        <v>181875</v>
      </c>
      <c r="Q9836" s="1">
        <v>37462</v>
      </c>
      <c r="R9836" s="1">
        <v>37569</v>
      </c>
      <c r="S9836" t="s">
        <v>960</v>
      </c>
    </row>
    <row r="9837" spans="1:19" x14ac:dyDescent="0.2">
      <c r="A9837" s="7">
        <v>280030</v>
      </c>
      <c r="B9837" s="3">
        <v>31054</v>
      </c>
      <c r="C9837" s="3" t="s">
        <v>46</v>
      </c>
      <c r="D9837" s="2" t="s">
        <v>258</v>
      </c>
      <c r="E9837" s="3">
        <v>22</v>
      </c>
      <c r="F9837" s="17">
        <v>0</v>
      </c>
      <c r="G9837" s="17">
        <v>1</v>
      </c>
      <c r="H9837" s="17">
        <v>0</v>
      </c>
      <c r="I9837" s="7">
        <v>2.4700000000000002</v>
      </c>
      <c r="J9837" s="7">
        <v>19</v>
      </c>
      <c r="K9837" s="4">
        <v>1214</v>
      </c>
      <c r="L9837" s="5">
        <v>1214.8580999999999</v>
      </c>
      <c r="M9837">
        <v>3664147.2</v>
      </c>
      <c r="N9837" s="33">
        <v>1</v>
      </c>
      <c r="O9837" s="50" t="e">
        <f>INDEX([1]Dados!$M$2:$N$26779,MATCH($P9837,[1]Dados!$N$2:$N$26779,),2)</f>
        <v>#N/A</v>
      </c>
      <c r="P9837">
        <v>181892</v>
      </c>
      <c r="Q9837" s="1">
        <v>37462</v>
      </c>
      <c r="R9837" s="1">
        <v>37569</v>
      </c>
      <c r="S9837" t="s">
        <v>960</v>
      </c>
    </row>
    <row r="9838" spans="1:19" x14ac:dyDescent="0.2">
      <c r="A9838" s="7">
        <v>280030</v>
      </c>
      <c r="B9838" s="3">
        <v>31054</v>
      </c>
      <c r="C9838" s="3" t="s">
        <v>46</v>
      </c>
      <c r="D9838" s="2" t="s">
        <v>258</v>
      </c>
      <c r="E9838" s="3">
        <v>22</v>
      </c>
      <c r="F9838" s="17">
        <v>0</v>
      </c>
      <c r="G9838" s="17">
        <v>1</v>
      </c>
      <c r="H9838" s="17">
        <v>0</v>
      </c>
      <c r="I9838" s="7">
        <v>2.48</v>
      </c>
      <c r="J9838" s="7">
        <v>20</v>
      </c>
      <c r="K9838" s="4">
        <v>1214</v>
      </c>
      <c r="L9838" s="5">
        <v>1214.8580999999999</v>
      </c>
      <c r="M9838">
        <v>1005501</v>
      </c>
      <c r="N9838" s="33">
        <v>1</v>
      </c>
      <c r="O9838" s="50" t="e">
        <f>INDEX([1]Dados!$M$2:$N$26779,MATCH($P9838,[1]Dados!$N$2:$N$26779,),2)</f>
        <v>#N/A</v>
      </c>
      <c r="P9838">
        <v>181893</v>
      </c>
      <c r="Q9838" s="1">
        <v>37462</v>
      </c>
      <c r="R9838" s="1">
        <v>37569</v>
      </c>
      <c r="S9838" t="s">
        <v>1631</v>
      </c>
    </row>
    <row r="9839" spans="1:19" x14ac:dyDescent="0.2">
      <c r="A9839" s="7">
        <v>280030</v>
      </c>
      <c r="B9839" s="3">
        <v>31054</v>
      </c>
      <c r="C9839" s="3" t="s">
        <v>46</v>
      </c>
      <c r="D9839" s="2" t="s">
        <v>258</v>
      </c>
      <c r="E9839" s="3">
        <v>22</v>
      </c>
      <c r="F9839" s="17">
        <v>0</v>
      </c>
      <c r="G9839" s="17">
        <v>1</v>
      </c>
      <c r="H9839" s="17">
        <v>0</v>
      </c>
      <c r="I9839" s="7">
        <v>2.4900000000000002</v>
      </c>
      <c r="J9839" s="7">
        <v>20</v>
      </c>
      <c r="K9839" s="4">
        <v>1214</v>
      </c>
      <c r="L9839" s="5">
        <v>1214.8580999999999</v>
      </c>
      <c r="M9839">
        <v>1005501</v>
      </c>
      <c r="N9839" s="33">
        <v>1</v>
      </c>
      <c r="O9839" s="50" t="e">
        <f>INDEX([1]Dados!$M$2:$N$26779,MATCH($P9839,[1]Dados!$N$2:$N$26779,),2)</f>
        <v>#N/A</v>
      </c>
      <c r="P9839">
        <v>181893</v>
      </c>
      <c r="Q9839" s="1">
        <v>37462</v>
      </c>
      <c r="R9839" s="1">
        <v>37569</v>
      </c>
      <c r="S9839" t="s">
        <v>1631</v>
      </c>
    </row>
    <row r="9840" spans="1:19" x14ac:dyDescent="0.2">
      <c r="A9840" s="7">
        <v>280030</v>
      </c>
      <c r="B9840" s="3">
        <v>31054</v>
      </c>
      <c r="C9840" s="3" t="s">
        <v>46</v>
      </c>
      <c r="D9840" s="2" t="s">
        <v>258</v>
      </c>
      <c r="E9840" s="3">
        <v>22</v>
      </c>
      <c r="F9840" s="17">
        <v>0</v>
      </c>
      <c r="G9840" s="17">
        <v>1</v>
      </c>
      <c r="H9840" s="17">
        <v>0</v>
      </c>
      <c r="I9840" s="7">
        <v>2.15</v>
      </c>
      <c r="J9840" s="7">
        <v>20</v>
      </c>
      <c r="K9840" s="4">
        <v>1214</v>
      </c>
      <c r="L9840" s="5">
        <v>1214.0589</v>
      </c>
      <c r="M9840">
        <v>17713840</v>
      </c>
      <c r="N9840" s="33">
        <v>1</v>
      </c>
      <c r="O9840" s="50" t="e">
        <f>INDEX([1]Dados!$M$2:$N$26779,MATCH($P9840,[1]Dados!$N$2:$N$26779,),2)</f>
        <v>#N/A</v>
      </c>
      <c r="P9840">
        <v>182713</v>
      </c>
      <c r="Q9840" s="1">
        <v>37462</v>
      </c>
      <c r="R9840" s="1">
        <v>37569</v>
      </c>
      <c r="S9840" t="s">
        <v>1621</v>
      </c>
    </row>
    <row r="9841" spans="1:19" x14ac:dyDescent="0.2">
      <c r="A9841" s="7">
        <v>280030</v>
      </c>
      <c r="B9841" s="3">
        <v>31054</v>
      </c>
      <c r="C9841" s="3" t="s">
        <v>46</v>
      </c>
      <c r="D9841" s="2" t="s">
        <v>258</v>
      </c>
      <c r="E9841" s="3">
        <v>22</v>
      </c>
      <c r="F9841" s="17">
        <v>0</v>
      </c>
      <c r="G9841" s="17">
        <v>1</v>
      </c>
      <c r="H9841" s="17">
        <v>0</v>
      </c>
      <c r="I9841" s="7">
        <v>2.4</v>
      </c>
      <c r="J9841" s="7">
        <v>2</v>
      </c>
      <c r="K9841" s="45">
        <v>1214</v>
      </c>
      <c r="L9841" s="46">
        <v>1214.0587</v>
      </c>
      <c r="M9841" s="36">
        <v>11517379.74</v>
      </c>
      <c r="N9841" s="33">
        <v>1</v>
      </c>
      <c r="O9841" s="50" t="e">
        <f>INDEX([1]Dados!$M$2:$N$26779,MATCH($P9841,[1]Dados!$N$2:$N$26779,),2)</f>
        <v>#N/A</v>
      </c>
      <c r="P9841" s="36">
        <v>181679</v>
      </c>
      <c r="Q9841" s="47">
        <v>37462</v>
      </c>
      <c r="R9841" s="47">
        <v>37569</v>
      </c>
      <c r="S9841" s="36" t="s">
        <v>914</v>
      </c>
    </row>
    <row r="9842" spans="1:19" x14ac:dyDescent="0.2">
      <c r="A9842" s="7">
        <v>280030</v>
      </c>
      <c r="B9842" s="3">
        <v>31054</v>
      </c>
      <c r="C9842" s="3" t="s">
        <v>46</v>
      </c>
      <c r="D9842" s="2" t="s">
        <v>258</v>
      </c>
      <c r="E9842" s="3">
        <v>22</v>
      </c>
      <c r="F9842" s="17">
        <v>0</v>
      </c>
      <c r="G9842" s="17">
        <v>1</v>
      </c>
      <c r="H9842" s="17">
        <v>0</v>
      </c>
      <c r="I9842" s="7">
        <v>2.13</v>
      </c>
      <c r="J9842" s="7">
        <v>28</v>
      </c>
      <c r="K9842" s="4">
        <v>1214</v>
      </c>
      <c r="L9842" s="5">
        <v>1214.0589</v>
      </c>
      <c r="M9842">
        <v>17713840</v>
      </c>
      <c r="N9842" s="33">
        <v>1</v>
      </c>
      <c r="O9842" s="50" t="e">
        <f>INDEX([1]Dados!$M$2:$N$26779,MATCH($P9842,[1]Dados!$N$2:$N$26779,),2)</f>
        <v>#N/A</v>
      </c>
      <c r="P9842">
        <v>182713</v>
      </c>
      <c r="Q9842" s="1">
        <v>37462</v>
      </c>
      <c r="R9842" s="1">
        <v>37569</v>
      </c>
      <c r="S9842" t="s">
        <v>1621</v>
      </c>
    </row>
    <row r="9843" spans="1:19" x14ac:dyDescent="0.2">
      <c r="A9843" s="7">
        <v>280030</v>
      </c>
      <c r="B9843" s="3">
        <v>31054</v>
      </c>
      <c r="C9843" s="3" t="s">
        <v>46</v>
      </c>
      <c r="D9843" s="2" t="s">
        <v>258</v>
      </c>
      <c r="E9843" s="3">
        <v>22</v>
      </c>
      <c r="F9843" s="17">
        <v>0</v>
      </c>
      <c r="G9843" s="17">
        <v>1</v>
      </c>
      <c r="H9843" s="17">
        <v>0</v>
      </c>
      <c r="I9843" s="7">
        <v>2.14</v>
      </c>
      <c r="J9843" s="7">
        <v>24</v>
      </c>
      <c r="K9843" s="4">
        <v>1214</v>
      </c>
      <c r="L9843" s="5">
        <v>1214.0589</v>
      </c>
      <c r="M9843">
        <v>17713840</v>
      </c>
      <c r="N9843" s="33">
        <v>1</v>
      </c>
      <c r="O9843" s="50" t="e">
        <f>INDEX([1]Dados!$M$2:$N$26779,MATCH($P9843,[1]Dados!$N$2:$N$26779,),2)</f>
        <v>#N/A</v>
      </c>
      <c r="P9843">
        <v>182713</v>
      </c>
      <c r="Q9843" s="1">
        <v>37462</v>
      </c>
      <c r="R9843" s="1">
        <v>37569</v>
      </c>
      <c r="S9843" t="s">
        <v>1621</v>
      </c>
    </row>
    <row r="9844" spans="1:19" x14ac:dyDescent="0.2">
      <c r="A9844" s="7">
        <v>280030</v>
      </c>
      <c r="B9844" s="3">
        <v>31054</v>
      </c>
      <c r="C9844" s="3" t="s">
        <v>46</v>
      </c>
      <c r="D9844" s="2" t="s">
        <v>258</v>
      </c>
      <c r="E9844" s="3">
        <v>22</v>
      </c>
      <c r="F9844" s="17">
        <v>0</v>
      </c>
      <c r="G9844" s="17">
        <v>1</v>
      </c>
      <c r="H9844" s="17">
        <v>0</v>
      </c>
      <c r="I9844" s="29">
        <v>2.5</v>
      </c>
      <c r="J9844" s="7">
        <v>13</v>
      </c>
      <c r="K9844" s="4">
        <v>1214</v>
      </c>
      <c r="L9844" s="5">
        <v>1214.8580999999999</v>
      </c>
      <c r="M9844">
        <v>1005501</v>
      </c>
      <c r="N9844" s="33">
        <v>1</v>
      </c>
      <c r="O9844" s="50" t="e">
        <f>INDEX([1]Dados!$M$2:$N$26779,MATCH($P9844,[1]Dados!$N$2:$N$26779,),2)</f>
        <v>#N/A</v>
      </c>
      <c r="P9844">
        <v>181893</v>
      </c>
      <c r="Q9844" s="1">
        <v>37462</v>
      </c>
      <c r="R9844" s="1">
        <v>37569</v>
      </c>
      <c r="S9844" t="s">
        <v>1631</v>
      </c>
    </row>
    <row r="9845" spans="1:19" x14ac:dyDescent="0.2">
      <c r="A9845" s="7">
        <v>280030</v>
      </c>
      <c r="B9845" s="3">
        <v>31054</v>
      </c>
      <c r="C9845" s="3" t="s">
        <v>46</v>
      </c>
      <c r="D9845" s="2" t="s">
        <v>258</v>
      </c>
      <c r="E9845" s="3">
        <v>22</v>
      </c>
      <c r="F9845" s="17">
        <v>0</v>
      </c>
      <c r="G9845" s="17">
        <v>1</v>
      </c>
      <c r="H9845" s="17">
        <v>0</v>
      </c>
      <c r="I9845" s="7">
        <v>2.5099999999999998</v>
      </c>
      <c r="J9845" s="7">
        <v>17</v>
      </c>
      <c r="K9845" s="4">
        <v>1214</v>
      </c>
      <c r="L9845" s="5">
        <v>1214.8580999999999</v>
      </c>
      <c r="M9845">
        <v>1005501</v>
      </c>
      <c r="N9845" s="33">
        <v>1</v>
      </c>
      <c r="O9845" s="50" t="e">
        <f>INDEX([1]Dados!$M$2:$N$26779,MATCH($P9845,[1]Dados!$N$2:$N$26779,),2)</f>
        <v>#N/A</v>
      </c>
      <c r="P9845">
        <v>181893</v>
      </c>
      <c r="Q9845" s="1">
        <v>37462</v>
      </c>
      <c r="R9845" s="1">
        <v>37569</v>
      </c>
      <c r="S9845" t="s">
        <v>1631</v>
      </c>
    </row>
    <row r="9846" spans="1:19" x14ac:dyDescent="0.2">
      <c r="A9846" s="7">
        <v>280030</v>
      </c>
      <c r="B9846" s="3">
        <v>31054</v>
      </c>
      <c r="C9846" s="3" t="s">
        <v>46</v>
      </c>
      <c r="D9846" s="2" t="s">
        <v>258</v>
      </c>
      <c r="E9846" s="3">
        <v>22</v>
      </c>
      <c r="F9846" s="17">
        <v>0</v>
      </c>
      <c r="G9846" s="17">
        <v>1</v>
      </c>
      <c r="H9846" s="17">
        <v>0</v>
      </c>
      <c r="I9846" s="7">
        <v>2.52</v>
      </c>
      <c r="J9846" s="7">
        <v>19</v>
      </c>
      <c r="K9846" s="4">
        <v>1214</v>
      </c>
      <c r="L9846" s="5">
        <v>1214.8580999999999</v>
      </c>
      <c r="M9846">
        <v>1070550</v>
      </c>
      <c r="N9846" s="33">
        <v>1</v>
      </c>
      <c r="O9846" s="50" t="e">
        <f>INDEX([1]Dados!$M$2:$N$26779,MATCH($P9846,[1]Dados!$N$2:$N$26779,),2)</f>
        <v>#N/A</v>
      </c>
      <c r="P9846">
        <v>181894</v>
      </c>
      <c r="Q9846" s="1">
        <v>37462</v>
      </c>
      <c r="R9846" s="1">
        <v>37569</v>
      </c>
      <c r="S9846" t="s">
        <v>959</v>
      </c>
    </row>
    <row r="9847" spans="1:19" x14ac:dyDescent="0.2">
      <c r="A9847" s="7">
        <v>280030</v>
      </c>
      <c r="B9847" s="3">
        <v>31054</v>
      </c>
      <c r="C9847" s="3" t="s">
        <v>46</v>
      </c>
      <c r="D9847" s="2" t="s">
        <v>258</v>
      </c>
      <c r="E9847" s="3">
        <v>22</v>
      </c>
      <c r="F9847" s="17">
        <v>0</v>
      </c>
      <c r="G9847" s="17">
        <v>1</v>
      </c>
      <c r="H9847" s="17">
        <v>0</v>
      </c>
      <c r="I9847" s="7">
        <v>2.5299999999999998</v>
      </c>
      <c r="J9847" s="7">
        <v>11</v>
      </c>
      <c r="K9847" s="4">
        <v>1214</v>
      </c>
      <c r="L9847" s="5">
        <v>1214.8580999999999</v>
      </c>
      <c r="M9847">
        <v>1070550</v>
      </c>
      <c r="N9847" s="33">
        <v>1</v>
      </c>
      <c r="O9847" s="50" t="e">
        <f>INDEX([1]Dados!$M$2:$N$26779,MATCH($P9847,[1]Dados!$N$2:$N$26779,),2)</f>
        <v>#N/A</v>
      </c>
      <c r="P9847">
        <v>181894</v>
      </c>
      <c r="Q9847" s="1">
        <v>37462</v>
      </c>
      <c r="R9847" s="1">
        <v>37569</v>
      </c>
      <c r="S9847" t="s">
        <v>959</v>
      </c>
    </row>
    <row r="9848" spans="1:19" x14ac:dyDescent="0.2">
      <c r="A9848" s="7">
        <v>280030</v>
      </c>
      <c r="B9848" s="3">
        <v>31054</v>
      </c>
      <c r="C9848" s="3" t="s">
        <v>46</v>
      </c>
      <c r="D9848" s="2" t="s">
        <v>258</v>
      </c>
      <c r="E9848" s="3">
        <v>22</v>
      </c>
      <c r="F9848" s="17">
        <v>0</v>
      </c>
      <c r="G9848" s="17">
        <v>1</v>
      </c>
      <c r="H9848" s="17">
        <v>0</v>
      </c>
      <c r="I9848" s="7">
        <v>2.54</v>
      </c>
      <c r="J9848" s="7">
        <v>19</v>
      </c>
      <c r="K9848" s="4">
        <v>1214</v>
      </c>
      <c r="L9848" s="5">
        <v>1214.8580999999999</v>
      </c>
      <c r="M9848">
        <v>1070550</v>
      </c>
      <c r="N9848" s="33">
        <v>1</v>
      </c>
      <c r="O9848" s="50" t="e">
        <f>INDEX([1]Dados!$M$2:$N$26779,MATCH($P9848,[1]Dados!$N$2:$N$26779,),2)</f>
        <v>#N/A</v>
      </c>
      <c r="P9848">
        <v>181894</v>
      </c>
      <c r="Q9848" s="1">
        <v>37462</v>
      </c>
      <c r="R9848" s="1">
        <v>37569</v>
      </c>
      <c r="S9848" t="s">
        <v>959</v>
      </c>
    </row>
    <row r="9849" spans="1:19" x14ac:dyDescent="0.2">
      <c r="A9849" s="7">
        <v>280030</v>
      </c>
      <c r="B9849" s="3">
        <v>31054</v>
      </c>
      <c r="C9849" s="3" t="s">
        <v>46</v>
      </c>
      <c r="D9849" s="2" t="s">
        <v>258</v>
      </c>
      <c r="E9849" s="3">
        <v>22</v>
      </c>
      <c r="F9849" s="17">
        <v>0</v>
      </c>
      <c r="G9849" s="17">
        <v>1</v>
      </c>
      <c r="H9849" s="17">
        <v>0</v>
      </c>
      <c r="I9849" s="7">
        <v>2.5499999999999998</v>
      </c>
      <c r="J9849" s="7">
        <v>15</v>
      </c>
      <c r="K9849" s="4">
        <v>1214</v>
      </c>
      <c r="L9849" s="5">
        <v>1214.8580999999999</v>
      </c>
      <c r="M9849">
        <v>77740.210000000006</v>
      </c>
      <c r="N9849" s="33">
        <v>1</v>
      </c>
      <c r="O9849" s="50" t="e">
        <f>INDEX([1]Dados!$M$2:$N$26779,MATCH($P9849,[1]Dados!$N$2:$N$26779,),2)</f>
        <v>#N/A</v>
      </c>
      <c r="P9849">
        <v>181895</v>
      </c>
      <c r="Q9849" s="1">
        <v>37462</v>
      </c>
      <c r="R9849" s="1">
        <v>37569</v>
      </c>
      <c r="S9849" t="s">
        <v>960</v>
      </c>
    </row>
    <row r="9850" spans="1:19" x14ac:dyDescent="0.2">
      <c r="A9850" s="7">
        <v>280030</v>
      </c>
      <c r="B9850" s="3">
        <v>31054</v>
      </c>
      <c r="C9850" s="3" t="s">
        <v>46</v>
      </c>
      <c r="D9850" s="2" t="s">
        <v>258</v>
      </c>
      <c r="E9850" s="3">
        <v>22</v>
      </c>
      <c r="F9850" s="17">
        <v>0</v>
      </c>
      <c r="G9850" s="17">
        <v>1</v>
      </c>
      <c r="H9850" s="17">
        <v>0</v>
      </c>
      <c r="I9850" s="7">
        <v>2.56</v>
      </c>
      <c r="J9850" s="7">
        <v>19</v>
      </c>
      <c r="K9850" s="4">
        <v>1214</v>
      </c>
      <c r="L9850" s="5">
        <v>1214.8580999999999</v>
      </c>
      <c r="M9850">
        <v>77740.210000000006</v>
      </c>
      <c r="N9850" s="33">
        <v>1</v>
      </c>
      <c r="O9850" s="50" t="e">
        <f>INDEX([1]Dados!$M$2:$N$26779,MATCH($P9850,[1]Dados!$N$2:$N$26779,),2)</f>
        <v>#N/A</v>
      </c>
      <c r="P9850">
        <v>181895</v>
      </c>
      <c r="Q9850" s="1">
        <v>37462</v>
      </c>
      <c r="R9850" s="1">
        <v>37569</v>
      </c>
      <c r="S9850" t="s">
        <v>960</v>
      </c>
    </row>
    <row r="9851" spans="1:19" x14ac:dyDescent="0.2">
      <c r="A9851" s="7">
        <v>280030</v>
      </c>
      <c r="B9851" s="3">
        <v>31054</v>
      </c>
      <c r="C9851" s="3" t="s">
        <v>46</v>
      </c>
      <c r="D9851" s="2" t="s">
        <v>258</v>
      </c>
      <c r="E9851" s="3">
        <v>22</v>
      </c>
      <c r="F9851" s="17">
        <v>0</v>
      </c>
      <c r="G9851" s="17">
        <v>1</v>
      </c>
      <c r="H9851" s="17">
        <v>0</v>
      </c>
      <c r="I9851" s="7">
        <v>2.9</v>
      </c>
      <c r="J9851" s="7">
        <v>15</v>
      </c>
      <c r="K9851" s="4">
        <v>1214</v>
      </c>
      <c r="L9851" s="5">
        <v>1214.0587</v>
      </c>
      <c r="M9851" s="36">
        <v>11517379.74</v>
      </c>
      <c r="N9851" s="33">
        <v>1</v>
      </c>
      <c r="O9851" s="50" t="e">
        <f>INDEX([1]Dados!$M$2:$N$26779,MATCH($P9851,[1]Dados!$N$2:$N$26779,),2)</f>
        <v>#N/A</v>
      </c>
      <c r="P9851">
        <v>181679</v>
      </c>
      <c r="Q9851" s="1">
        <v>37462</v>
      </c>
      <c r="R9851" s="1">
        <v>37569</v>
      </c>
      <c r="S9851" t="s">
        <v>914</v>
      </c>
    </row>
    <row r="9852" spans="1:19" x14ac:dyDescent="0.2">
      <c r="A9852" s="7">
        <v>280030</v>
      </c>
      <c r="B9852" s="3">
        <v>31054</v>
      </c>
      <c r="C9852" s="3" t="s">
        <v>46</v>
      </c>
      <c r="D9852" s="2" t="s">
        <v>258</v>
      </c>
      <c r="E9852" s="3">
        <v>22</v>
      </c>
      <c r="F9852" s="17">
        <v>0</v>
      </c>
      <c r="G9852" s="17">
        <v>1</v>
      </c>
      <c r="H9852" s="17">
        <v>0</v>
      </c>
      <c r="I9852" s="29">
        <v>2.1</v>
      </c>
      <c r="J9852" s="7">
        <v>15</v>
      </c>
      <c r="K9852" s="4">
        <v>1214</v>
      </c>
      <c r="L9852" s="5">
        <v>1214.0587</v>
      </c>
      <c r="M9852" s="36">
        <v>11517379.74</v>
      </c>
      <c r="N9852" s="33">
        <v>1</v>
      </c>
      <c r="O9852" s="50" t="e">
        <f>INDEX([1]Dados!$M$2:$N$26779,MATCH($P9852,[1]Dados!$N$2:$N$26779,),2)</f>
        <v>#N/A</v>
      </c>
      <c r="P9852">
        <v>181679</v>
      </c>
      <c r="Q9852" s="1">
        <v>37462</v>
      </c>
      <c r="R9852" s="1">
        <v>37569</v>
      </c>
      <c r="S9852" t="s">
        <v>914</v>
      </c>
    </row>
    <row r="9853" spans="1:19" x14ac:dyDescent="0.2">
      <c r="A9853" s="7">
        <v>280030</v>
      </c>
      <c r="B9853" s="3">
        <v>31054</v>
      </c>
      <c r="C9853" s="3" t="s">
        <v>46</v>
      </c>
      <c r="D9853" s="2" t="s">
        <v>258</v>
      </c>
      <c r="E9853" s="3">
        <v>22</v>
      </c>
      <c r="F9853" s="17">
        <v>0</v>
      </c>
      <c r="G9853" s="17">
        <v>1</v>
      </c>
      <c r="H9853" s="17">
        <v>0</v>
      </c>
      <c r="I9853" s="7">
        <v>2.7</v>
      </c>
      <c r="J9853" s="7">
        <v>31</v>
      </c>
      <c r="K9853" s="4">
        <v>1214</v>
      </c>
      <c r="L9853" s="5">
        <v>1214.0587</v>
      </c>
      <c r="M9853" s="36">
        <v>11517379.74</v>
      </c>
      <c r="N9853" s="33">
        <v>1</v>
      </c>
      <c r="O9853" s="50" t="e">
        <f>INDEX([1]Dados!$M$2:$N$26779,MATCH($P9853,[1]Dados!$N$2:$N$26779,),2)</f>
        <v>#N/A</v>
      </c>
      <c r="P9853">
        <v>181679</v>
      </c>
      <c r="Q9853" s="1">
        <v>37462</v>
      </c>
      <c r="R9853" s="1">
        <v>37569</v>
      </c>
      <c r="S9853" t="s">
        <v>914</v>
      </c>
    </row>
    <row r="9854" spans="1:19" x14ac:dyDescent="0.2">
      <c r="A9854" s="7">
        <v>280030</v>
      </c>
      <c r="B9854" s="3">
        <v>31054</v>
      </c>
      <c r="C9854" s="3" t="s">
        <v>46</v>
      </c>
      <c r="D9854" s="2" t="s">
        <v>258</v>
      </c>
      <c r="E9854" s="3">
        <v>22</v>
      </c>
      <c r="F9854" s="17">
        <v>0</v>
      </c>
      <c r="G9854" s="17">
        <v>1</v>
      </c>
      <c r="H9854" s="17">
        <v>0</v>
      </c>
      <c r="I9854" s="7">
        <v>2.57</v>
      </c>
      <c r="J9854" s="7">
        <v>11</v>
      </c>
      <c r="K9854" s="4">
        <v>1214</v>
      </c>
      <c r="L9854" s="5">
        <v>1214.8580999999999</v>
      </c>
      <c r="M9854">
        <v>77740.210000000006</v>
      </c>
      <c r="N9854" s="33">
        <v>1</v>
      </c>
      <c r="O9854" s="50" t="e">
        <f>INDEX([1]Dados!$M$2:$N$26779,MATCH($P9854,[1]Dados!$N$2:$N$26779,),2)</f>
        <v>#N/A</v>
      </c>
      <c r="P9854">
        <v>181895</v>
      </c>
      <c r="Q9854" s="1">
        <v>37462</v>
      </c>
      <c r="R9854" s="1">
        <v>37569</v>
      </c>
      <c r="S9854" t="s">
        <v>960</v>
      </c>
    </row>
    <row r="9855" spans="1:19" x14ac:dyDescent="0.2">
      <c r="A9855" s="7">
        <v>280030</v>
      </c>
      <c r="B9855" s="3">
        <v>31054</v>
      </c>
      <c r="C9855" s="3" t="s">
        <v>46</v>
      </c>
      <c r="D9855" s="2" t="s">
        <v>258</v>
      </c>
      <c r="E9855" s="3">
        <v>22</v>
      </c>
      <c r="F9855" s="17">
        <v>0</v>
      </c>
      <c r="G9855" s="17">
        <v>1</v>
      </c>
      <c r="H9855" s="17">
        <v>0</v>
      </c>
      <c r="I9855" s="7">
        <v>2.8</v>
      </c>
      <c r="J9855" s="7">
        <v>31</v>
      </c>
      <c r="K9855" s="4">
        <v>1214</v>
      </c>
      <c r="L9855" s="5">
        <v>1214.0587</v>
      </c>
      <c r="M9855" s="36">
        <v>11517379.74</v>
      </c>
      <c r="N9855" s="33">
        <v>1</v>
      </c>
      <c r="O9855" s="50" t="e">
        <f>INDEX([1]Dados!$M$2:$N$26779,MATCH($P9855,[1]Dados!$N$2:$N$26779,),2)</f>
        <v>#N/A</v>
      </c>
      <c r="P9855">
        <v>181679</v>
      </c>
      <c r="Q9855" s="1">
        <v>37462</v>
      </c>
      <c r="R9855" s="1">
        <v>37569</v>
      </c>
      <c r="S9855" t="s">
        <v>914</v>
      </c>
    </row>
    <row r="9856" spans="1:19" x14ac:dyDescent="0.2">
      <c r="A9856" s="7">
        <v>280030</v>
      </c>
      <c r="B9856" s="3">
        <v>31054</v>
      </c>
      <c r="C9856" s="3" t="s">
        <v>46</v>
      </c>
      <c r="D9856" s="2" t="s">
        <v>258</v>
      </c>
      <c r="E9856" s="3">
        <v>22</v>
      </c>
      <c r="F9856" s="17">
        <v>0</v>
      </c>
      <c r="G9856" s="17">
        <v>1</v>
      </c>
      <c r="H9856" s="17">
        <v>0</v>
      </c>
      <c r="I9856" s="7">
        <v>2.58</v>
      </c>
      <c r="J9856" s="7">
        <v>31</v>
      </c>
      <c r="K9856" s="4">
        <v>1214</v>
      </c>
      <c r="L9856" s="5">
        <v>1214.8580999999999</v>
      </c>
      <c r="M9856">
        <v>160800</v>
      </c>
      <c r="N9856" s="33">
        <v>1</v>
      </c>
      <c r="O9856" s="50" t="e">
        <f>INDEX([1]Dados!$M$2:$N$26779,MATCH($P9856,[1]Dados!$N$2:$N$26779,),2)</f>
        <v>#N/A</v>
      </c>
      <c r="P9856">
        <v>181896</v>
      </c>
      <c r="Q9856" s="1">
        <v>37462</v>
      </c>
      <c r="R9856" s="1">
        <v>37569</v>
      </c>
      <c r="S9856" t="s">
        <v>1631</v>
      </c>
    </row>
    <row r="9857" spans="1:19" x14ac:dyDescent="0.2">
      <c r="A9857" s="7">
        <v>280030</v>
      </c>
      <c r="B9857" s="3">
        <v>31054</v>
      </c>
      <c r="C9857" s="3" t="s">
        <v>46</v>
      </c>
      <c r="D9857" s="2" t="s">
        <v>258</v>
      </c>
      <c r="E9857" s="3">
        <v>22</v>
      </c>
      <c r="F9857" s="17">
        <v>0</v>
      </c>
      <c r="G9857" s="17">
        <v>1</v>
      </c>
      <c r="H9857" s="17">
        <v>0</v>
      </c>
      <c r="I9857" s="7">
        <v>2.59</v>
      </c>
      <c r="J9857" s="7">
        <v>15</v>
      </c>
      <c r="K9857" s="4">
        <v>1214</v>
      </c>
      <c r="L9857" s="5">
        <v>1214.8580999999999</v>
      </c>
      <c r="M9857">
        <v>160800</v>
      </c>
      <c r="N9857" s="33">
        <v>1</v>
      </c>
      <c r="O9857" s="50" t="e">
        <f>INDEX([1]Dados!$M$2:$N$26779,MATCH($P9857,[1]Dados!$N$2:$N$26779,),2)</f>
        <v>#N/A</v>
      </c>
      <c r="P9857">
        <v>181896</v>
      </c>
      <c r="Q9857" s="1">
        <v>37462</v>
      </c>
      <c r="R9857" s="1">
        <v>37569</v>
      </c>
      <c r="S9857" t="s">
        <v>1631</v>
      </c>
    </row>
    <row r="9858" spans="1:19" x14ac:dyDescent="0.2">
      <c r="A9858" s="7">
        <v>280030</v>
      </c>
      <c r="B9858" s="3">
        <v>31054</v>
      </c>
      <c r="C9858" s="3" t="s">
        <v>46</v>
      </c>
      <c r="D9858" s="2" t="s">
        <v>258</v>
      </c>
      <c r="E9858" s="3">
        <v>22</v>
      </c>
      <c r="F9858" s="17">
        <v>0</v>
      </c>
      <c r="G9858" s="17">
        <v>1</v>
      </c>
      <c r="H9858" s="17">
        <v>0</v>
      </c>
      <c r="I9858" s="29">
        <v>2.6</v>
      </c>
      <c r="J9858" s="7">
        <v>33</v>
      </c>
      <c r="K9858" s="4">
        <v>1214</v>
      </c>
      <c r="L9858" s="5">
        <v>1214.8580999999999</v>
      </c>
      <c r="M9858">
        <v>160800</v>
      </c>
      <c r="N9858" s="33">
        <v>1</v>
      </c>
      <c r="O9858" s="50" t="e">
        <f>INDEX([1]Dados!$M$2:$N$26779,MATCH($P9858,[1]Dados!$N$2:$N$26779,),2)</f>
        <v>#N/A</v>
      </c>
      <c r="P9858">
        <v>181896</v>
      </c>
      <c r="Q9858" s="1">
        <v>37462</v>
      </c>
      <c r="R9858" s="1">
        <v>37569</v>
      </c>
      <c r="S9858" t="s">
        <v>1631</v>
      </c>
    </row>
    <row r="9859" spans="1:19" x14ac:dyDescent="0.2">
      <c r="A9859" s="7">
        <v>280030</v>
      </c>
      <c r="B9859" s="3">
        <v>31054</v>
      </c>
      <c r="C9859" s="3" t="s">
        <v>46</v>
      </c>
      <c r="D9859" s="2" t="s">
        <v>258</v>
      </c>
      <c r="E9859" s="3">
        <v>22</v>
      </c>
      <c r="F9859" s="17">
        <v>0</v>
      </c>
      <c r="G9859" s="17">
        <v>1</v>
      </c>
      <c r="H9859" s="17">
        <v>0</v>
      </c>
      <c r="I9859" s="29">
        <v>2.61</v>
      </c>
      <c r="J9859" s="7">
        <v>15</v>
      </c>
      <c r="K9859" s="4">
        <v>1214</v>
      </c>
      <c r="L9859" s="5">
        <v>1214.8580999999999</v>
      </c>
      <c r="M9859">
        <v>160800</v>
      </c>
      <c r="N9859" s="33">
        <v>1</v>
      </c>
      <c r="O9859" s="50" t="e">
        <f>INDEX([1]Dados!$M$2:$N$26779,MATCH($P9859,[1]Dados!$N$2:$N$26779,),2)</f>
        <v>#N/A</v>
      </c>
      <c r="P9859">
        <v>181896</v>
      </c>
      <c r="Q9859" s="1">
        <v>37462</v>
      </c>
      <c r="R9859" s="1">
        <v>37569</v>
      </c>
      <c r="S9859" t="s">
        <v>1631</v>
      </c>
    </row>
    <row r="9860" spans="1:19" x14ac:dyDescent="0.2">
      <c r="A9860" s="7">
        <v>280030</v>
      </c>
      <c r="B9860" s="3">
        <v>31054</v>
      </c>
      <c r="C9860" s="3" t="s">
        <v>46</v>
      </c>
      <c r="D9860" s="2" t="s">
        <v>258</v>
      </c>
      <c r="E9860" s="3">
        <v>22</v>
      </c>
      <c r="F9860" s="17">
        <v>0</v>
      </c>
      <c r="G9860" s="17">
        <v>1</v>
      </c>
      <c r="H9860" s="17">
        <v>0</v>
      </c>
      <c r="I9860" s="29">
        <v>2.62</v>
      </c>
      <c r="J9860" s="7">
        <v>19</v>
      </c>
      <c r="K9860" s="4">
        <v>1214</v>
      </c>
      <c r="L9860" s="5">
        <v>1214.8580999999999</v>
      </c>
      <c r="M9860">
        <v>64000</v>
      </c>
      <c r="N9860" s="33">
        <v>1</v>
      </c>
      <c r="O9860" s="50" t="e">
        <f>INDEX([1]Dados!$M$2:$N$26779,MATCH($P9860,[1]Dados!$N$2:$N$26779,),2)</f>
        <v>#N/A</v>
      </c>
      <c r="P9860">
        <v>181897</v>
      </c>
      <c r="Q9860" s="1">
        <v>37462</v>
      </c>
      <c r="R9860" s="1">
        <v>37569</v>
      </c>
      <c r="S9860" t="s">
        <v>1631</v>
      </c>
    </row>
    <row r="9861" spans="1:19" x14ac:dyDescent="0.2">
      <c r="A9861" s="7">
        <v>280030</v>
      </c>
      <c r="B9861" s="3">
        <v>31054</v>
      </c>
      <c r="C9861" s="3" t="s">
        <v>46</v>
      </c>
      <c r="D9861" s="2" t="s">
        <v>258</v>
      </c>
      <c r="E9861" s="3">
        <v>22</v>
      </c>
      <c r="F9861" s="17">
        <v>0</v>
      </c>
      <c r="G9861" s="17">
        <v>1</v>
      </c>
      <c r="H9861" s="17">
        <v>0</v>
      </c>
      <c r="I9861" s="29">
        <v>2.63</v>
      </c>
      <c r="J9861" s="7">
        <v>12</v>
      </c>
      <c r="K9861" s="4">
        <v>1214</v>
      </c>
      <c r="L9861" s="5">
        <v>1214.8580999999999</v>
      </c>
      <c r="M9861">
        <v>64000</v>
      </c>
      <c r="N9861" s="33">
        <v>1</v>
      </c>
      <c r="O9861" s="50" t="e">
        <f>INDEX([1]Dados!$M$2:$N$26779,MATCH($P9861,[1]Dados!$N$2:$N$26779,),2)</f>
        <v>#N/A</v>
      </c>
      <c r="P9861">
        <v>181897</v>
      </c>
      <c r="Q9861" s="1">
        <v>37462</v>
      </c>
      <c r="R9861" s="1">
        <v>37569</v>
      </c>
      <c r="S9861" t="s">
        <v>1631</v>
      </c>
    </row>
    <row r="9862" spans="1:19" x14ac:dyDescent="0.2">
      <c r="A9862" s="7">
        <v>280030</v>
      </c>
      <c r="B9862" s="3">
        <v>31054</v>
      </c>
      <c r="C9862" s="3" t="s">
        <v>46</v>
      </c>
      <c r="D9862" s="2" t="s">
        <v>258</v>
      </c>
      <c r="E9862" s="3">
        <v>22</v>
      </c>
      <c r="F9862" s="17">
        <v>0</v>
      </c>
      <c r="G9862" s="17">
        <v>1</v>
      </c>
      <c r="H9862" s="17">
        <v>0</v>
      </c>
      <c r="I9862" s="29">
        <v>2.64</v>
      </c>
      <c r="J9862" s="7">
        <v>31</v>
      </c>
      <c r="K9862" s="4">
        <v>1214</v>
      </c>
      <c r="L9862" s="5">
        <v>1214.8580999999999</v>
      </c>
      <c r="M9862">
        <v>64000</v>
      </c>
      <c r="N9862" s="33">
        <v>1</v>
      </c>
      <c r="O9862" s="50" t="e">
        <f>INDEX([1]Dados!$M$2:$N$26779,MATCH($P9862,[1]Dados!$N$2:$N$26779,),2)</f>
        <v>#N/A</v>
      </c>
      <c r="P9862">
        <v>181897</v>
      </c>
      <c r="Q9862" s="1">
        <v>37462</v>
      </c>
      <c r="R9862" s="1">
        <v>37569</v>
      </c>
      <c r="S9862" t="s">
        <v>1631</v>
      </c>
    </row>
    <row r="9863" spans="1:19" x14ac:dyDescent="0.2">
      <c r="A9863" s="7">
        <v>280030</v>
      </c>
      <c r="B9863" s="3">
        <v>31054</v>
      </c>
      <c r="C9863" s="3" t="s">
        <v>46</v>
      </c>
      <c r="D9863" s="2" t="s">
        <v>258</v>
      </c>
      <c r="E9863" s="3">
        <v>22</v>
      </c>
      <c r="F9863" s="17">
        <v>0</v>
      </c>
      <c r="G9863" s="17">
        <v>1</v>
      </c>
      <c r="H9863" s="17">
        <v>0</v>
      </c>
      <c r="I9863" s="29">
        <v>2.65</v>
      </c>
      <c r="J9863" s="7">
        <v>12</v>
      </c>
      <c r="K9863" s="4">
        <v>1214</v>
      </c>
      <c r="L9863" s="5">
        <v>1214.8580999999999</v>
      </c>
      <c r="M9863">
        <v>400000</v>
      </c>
      <c r="N9863" s="33">
        <v>1</v>
      </c>
      <c r="O9863" s="50" t="e">
        <f>INDEX([1]Dados!$M$2:$N$26779,MATCH($P9863,[1]Dados!$N$2:$N$26779,),2)</f>
        <v>#N/A</v>
      </c>
      <c r="P9863">
        <v>181900</v>
      </c>
      <c r="Q9863" s="1">
        <v>37462</v>
      </c>
      <c r="R9863" s="1">
        <v>37569</v>
      </c>
      <c r="S9863" t="s">
        <v>1631</v>
      </c>
    </row>
    <row r="9864" spans="1:19" x14ac:dyDescent="0.2">
      <c r="A9864" s="7">
        <v>280030</v>
      </c>
      <c r="B9864" s="3">
        <v>31054</v>
      </c>
      <c r="C9864" s="3" t="s">
        <v>46</v>
      </c>
      <c r="D9864" s="2" t="s">
        <v>258</v>
      </c>
      <c r="E9864" s="3">
        <v>22</v>
      </c>
      <c r="F9864" s="17">
        <v>0</v>
      </c>
      <c r="G9864" s="17">
        <v>1</v>
      </c>
      <c r="H9864" s="17">
        <v>0</v>
      </c>
      <c r="I9864" s="29">
        <v>2.66</v>
      </c>
      <c r="J9864" s="7">
        <v>20</v>
      </c>
      <c r="K9864" s="4">
        <v>1214</v>
      </c>
      <c r="L9864" s="5">
        <v>1214.8580999999999</v>
      </c>
      <c r="M9864">
        <v>80000</v>
      </c>
      <c r="N9864" s="33">
        <v>1</v>
      </c>
      <c r="O9864" s="50" t="e">
        <f>INDEX([1]Dados!$M$2:$N$26779,MATCH($P9864,[1]Dados!$N$2:$N$26779,),2)</f>
        <v>#N/A</v>
      </c>
      <c r="P9864">
        <v>181901</v>
      </c>
      <c r="Q9864" s="1">
        <v>37462</v>
      </c>
      <c r="R9864" s="1">
        <v>37569</v>
      </c>
      <c r="S9864" t="s">
        <v>1631</v>
      </c>
    </row>
    <row r="9865" spans="1:19" x14ac:dyDescent="0.2">
      <c r="A9865" s="7">
        <v>280030</v>
      </c>
      <c r="B9865" s="3">
        <v>31054</v>
      </c>
      <c r="C9865" s="3" t="s">
        <v>46</v>
      </c>
      <c r="D9865" s="2" t="s">
        <v>258</v>
      </c>
      <c r="E9865" s="3">
        <v>22</v>
      </c>
      <c r="F9865" s="17">
        <v>0</v>
      </c>
      <c r="G9865" s="17">
        <v>1</v>
      </c>
      <c r="H9865" s="17">
        <v>0</v>
      </c>
      <c r="I9865" s="7">
        <v>3.1</v>
      </c>
      <c r="J9865" s="7">
        <v>20</v>
      </c>
      <c r="K9865" s="4">
        <v>1220</v>
      </c>
      <c r="L9865" s="5">
        <v>1220.0906</v>
      </c>
      <c r="M9865">
        <v>10431802</v>
      </c>
      <c r="N9865" s="33">
        <v>1</v>
      </c>
      <c r="O9865" s="50" t="e">
        <f>INDEX([1]Dados!$M$2:$N$26779,MATCH($P9865,[1]Dados!$N$2:$N$26779,),2)</f>
        <v>#N/A</v>
      </c>
      <c r="P9865">
        <v>181816</v>
      </c>
      <c r="Q9865" s="1">
        <v>37462</v>
      </c>
      <c r="R9865" s="1">
        <v>37569</v>
      </c>
      <c r="S9865" t="s">
        <v>1507</v>
      </c>
    </row>
    <row r="9866" spans="1:19" x14ac:dyDescent="0.2">
      <c r="A9866" s="7">
        <v>280030</v>
      </c>
      <c r="B9866" s="3">
        <v>31054</v>
      </c>
      <c r="C9866" s="3" t="s">
        <v>46</v>
      </c>
      <c r="D9866" s="2" t="s">
        <v>258</v>
      </c>
      <c r="E9866" s="3">
        <v>22</v>
      </c>
      <c r="F9866" s="17">
        <v>0</v>
      </c>
      <c r="G9866" s="17">
        <v>1</v>
      </c>
      <c r="H9866" s="17">
        <v>0</v>
      </c>
      <c r="I9866" s="7">
        <v>3.2</v>
      </c>
      <c r="J9866" s="7">
        <v>20</v>
      </c>
      <c r="K9866" s="4">
        <v>1220</v>
      </c>
      <c r="L9866" s="5">
        <v>1220.0906</v>
      </c>
      <c r="M9866">
        <v>7877137</v>
      </c>
      <c r="N9866" s="33">
        <v>1</v>
      </c>
      <c r="O9866" s="50" t="e">
        <f>INDEX([1]Dados!$M$2:$N$26779,MATCH($P9866,[1]Dados!$N$2:$N$26779,),2)</f>
        <v>#N/A</v>
      </c>
      <c r="P9866">
        <v>181817</v>
      </c>
      <c r="Q9866" s="1">
        <v>37462</v>
      </c>
      <c r="R9866" s="1">
        <v>37569</v>
      </c>
      <c r="S9866" t="s">
        <v>1507</v>
      </c>
    </row>
    <row r="9867" spans="1:19" x14ac:dyDescent="0.2">
      <c r="A9867" s="7">
        <v>280030</v>
      </c>
      <c r="B9867" s="3">
        <v>31054</v>
      </c>
      <c r="C9867" s="3" t="s">
        <v>46</v>
      </c>
      <c r="D9867" s="2" t="s">
        <v>258</v>
      </c>
      <c r="E9867" s="3">
        <v>22</v>
      </c>
      <c r="F9867" s="17">
        <v>0</v>
      </c>
      <c r="G9867" s="17">
        <v>1</v>
      </c>
      <c r="H9867" s="17">
        <v>0</v>
      </c>
      <c r="I9867" s="7">
        <v>4.0999999999999996</v>
      </c>
      <c r="J9867" s="7">
        <v>29</v>
      </c>
      <c r="K9867" s="4">
        <v>1293</v>
      </c>
      <c r="L9867" s="5">
        <v>1293.0592999999999</v>
      </c>
      <c r="M9867">
        <v>1556966.42</v>
      </c>
      <c r="N9867" s="33">
        <v>1</v>
      </c>
      <c r="O9867" s="50" t="e">
        <f>INDEX([1]Dados!$M$2:$N$26779,MATCH($P9867,[1]Dados!$N$2:$N$26779,),2)</f>
        <v>#N/A</v>
      </c>
      <c r="P9867">
        <v>181780</v>
      </c>
      <c r="Q9867" s="1">
        <v>37462</v>
      </c>
      <c r="R9867" s="1">
        <v>37569</v>
      </c>
      <c r="S9867" t="s">
        <v>918</v>
      </c>
    </row>
    <row r="9868" spans="1:19" x14ac:dyDescent="0.2">
      <c r="A9868" s="7">
        <v>280030</v>
      </c>
      <c r="B9868" s="3">
        <v>31054</v>
      </c>
      <c r="C9868" s="3" t="s">
        <v>46</v>
      </c>
      <c r="D9868" s="2" t="s">
        <v>258</v>
      </c>
      <c r="E9868" s="3">
        <v>22</v>
      </c>
      <c r="F9868" s="17">
        <v>0</v>
      </c>
      <c r="G9868" s="17">
        <v>1</v>
      </c>
      <c r="H9868" s="17">
        <v>0</v>
      </c>
      <c r="I9868" s="7">
        <v>4.2</v>
      </c>
      <c r="J9868" s="7">
        <v>17</v>
      </c>
      <c r="K9868" s="4">
        <v>1293</v>
      </c>
      <c r="L9868" s="5">
        <v>1293.0592999999999</v>
      </c>
      <c r="M9868">
        <v>1556966.42</v>
      </c>
      <c r="N9868" s="33">
        <v>1</v>
      </c>
      <c r="O9868" s="50" t="e">
        <f>INDEX([1]Dados!$M$2:$N$26779,MATCH($P9868,[1]Dados!$N$2:$N$26779,),2)</f>
        <v>#N/A</v>
      </c>
      <c r="P9868">
        <v>181780</v>
      </c>
      <c r="Q9868" s="1">
        <v>37462</v>
      </c>
      <c r="R9868" s="1">
        <v>37569</v>
      </c>
      <c r="S9868" t="s">
        <v>918</v>
      </c>
    </row>
    <row r="9869" spans="1:19" x14ac:dyDescent="0.2">
      <c r="A9869" s="7">
        <v>280030</v>
      </c>
      <c r="B9869" s="3">
        <v>31054</v>
      </c>
      <c r="C9869" s="3" t="s">
        <v>46</v>
      </c>
      <c r="D9869" s="2" t="s">
        <v>258</v>
      </c>
      <c r="E9869" s="3">
        <v>22</v>
      </c>
      <c r="F9869" s="17">
        <v>0</v>
      </c>
      <c r="G9869" s="17">
        <v>1</v>
      </c>
      <c r="H9869" s="17">
        <v>0</v>
      </c>
      <c r="I9869" s="7">
        <v>4.3</v>
      </c>
      <c r="J9869" s="7">
        <v>18</v>
      </c>
      <c r="K9869" s="4">
        <v>1293</v>
      </c>
      <c r="L9869" s="5">
        <v>1293.0592999999999</v>
      </c>
      <c r="M9869">
        <v>1556966.42</v>
      </c>
      <c r="N9869" s="33">
        <v>1</v>
      </c>
      <c r="O9869" s="50" t="e">
        <f>INDEX([1]Dados!$M$2:$N$26779,MATCH($P9869,[1]Dados!$N$2:$N$26779,),2)</f>
        <v>#N/A</v>
      </c>
      <c r="P9869">
        <v>181780</v>
      </c>
      <c r="Q9869" s="1">
        <v>37462</v>
      </c>
      <c r="R9869" s="1">
        <v>37569</v>
      </c>
      <c r="S9869" t="s">
        <v>918</v>
      </c>
    </row>
    <row r="9870" spans="1:19" x14ac:dyDescent="0.2">
      <c r="A9870" s="7">
        <v>351885</v>
      </c>
      <c r="B9870" s="3">
        <v>61107</v>
      </c>
      <c r="C9870" s="3" t="s">
        <v>28</v>
      </c>
      <c r="D9870" s="2" t="s">
        <v>457</v>
      </c>
      <c r="E9870" s="3">
        <v>22</v>
      </c>
      <c r="F9870" s="17">
        <v>0</v>
      </c>
      <c r="G9870" s="17">
        <v>1</v>
      </c>
      <c r="H9870" s="17">
        <v>0</v>
      </c>
      <c r="I9870" s="7">
        <v>1.1000000000000001</v>
      </c>
      <c r="J9870" s="7">
        <v>13</v>
      </c>
      <c r="K9870" s="4">
        <v>1203</v>
      </c>
      <c r="L9870" s="5">
        <v>1203.0829000000001</v>
      </c>
      <c r="M9870">
        <v>14725.74</v>
      </c>
      <c r="N9870" s="33">
        <v>1</v>
      </c>
      <c r="O9870" s="50" t="e">
        <f>INDEX([1]Dados!$M$2:$N$26779,MATCH($P9870,[1]Dados!$N$2:$N$26779,),2)</f>
        <v>#N/A</v>
      </c>
      <c r="P9870">
        <v>181737</v>
      </c>
      <c r="Q9870" s="1">
        <v>37462</v>
      </c>
      <c r="R9870" s="1">
        <v>37560</v>
      </c>
      <c r="S9870" t="s">
        <v>889</v>
      </c>
    </row>
    <row r="9871" spans="1:19" x14ac:dyDescent="0.2">
      <c r="A9871" s="7">
        <v>351885</v>
      </c>
      <c r="B9871" s="3">
        <v>61107</v>
      </c>
      <c r="C9871" s="3" t="s">
        <v>28</v>
      </c>
      <c r="D9871" s="2" t="s">
        <v>457</v>
      </c>
      <c r="E9871" s="3">
        <v>22</v>
      </c>
      <c r="F9871" s="17">
        <v>0</v>
      </c>
      <c r="G9871" s="17">
        <v>1</v>
      </c>
      <c r="H9871" s="17">
        <v>0</v>
      </c>
      <c r="I9871" s="7">
        <v>2.1</v>
      </c>
      <c r="J9871" s="7">
        <v>15</v>
      </c>
      <c r="K9871" s="4">
        <v>1214</v>
      </c>
      <c r="L9871" s="5">
        <v>1214.0587</v>
      </c>
      <c r="M9871">
        <v>113660.08</v>
      </c>
      <c r="N9871" s="33">
        <v>1</v>
      </c>
      <c r="O9871" s="50" t="e">
        <f>INDEX([1]Dados!$M$2:$N$26779,MATCH($P9871,[1]Dados!$N$2:$N$26779,),2)</f>
        <v>#N/A</v>
      </c>
      <c r="P9871">
        <v>181680</v>
      </c>
      <c r="Q9871" s="1">
        <v>37462</v>
      </c>
      <c r="R9871" s="1">
        <v>37560</v>
      </c>
      <c r="S9871" t="s">
        <v>914</v>
      </c>
    </row>
    <row r="9872" spans="1:19" x14ac:dyDescent="0.2">
      <c r="A9872" s="7">
        <v>351885</v>
      </c>
      <c r="B9872" s="3">
        <v>61107</v>
      </c>
      <c r="C9872" s="3" t="s">
        <v>28</v>
      </c>
      <c r="D9872" s="2" t="s">
        <v>457</v>
      </c>
      <c r="E9872" s="3">
        <v>22</v>
      </c>
      <c r="F9872" s="17">
        <v>0</v>
      </c>
      <c r="G9872" s="17">
        <v>1</v>
      </c>
      <c r="H9872" s="17">
        <v>0</v>
      </c>
      <c r="I9872" s="7">
        <v>2.2000000000000002</v>
      </c>
      <c r="J9872" s="7">
        <v>22</v>
      </c>
      <c r="K9872" s="4">
        <v>1214</v>
      </c>
      <c r="L9872" s="5">
        <v>1214.0587</v>
      </c>
      <c r="M9872">
        <v>113660.08</v>
      </c>
      <c r="N9872" s="33">
        <v>1</v>
      </c>
      <c r="O9872" s="50" t="e">
        <f>INDEX([1]Dados!$M$2:$N$26779,MATCH($P9872,[1]Dados!$N$2:$N$26779,),2)</f>
        <v>#N/A</v>
      </c>
      <c r="P9872">
        <v>181680</v>
      </c>
      <c r="Q9872" s="1">
        <v>37462</v>
      </c>
      <c r="R9872" s="1">
        <v>37560</v>
      </c>
      <c r="S9872" t="s">
        <v>914</v>
      </c>
    </row>
    <row r="9873" spans="1:19" x14ac:dyDescent="0.2">
      <c r="A9873" s="7">
        <v>351885</v>
      </c>
      <c r="B9873" s="3">
        <v>61107</v>
      </c>
      <c r="C9873" s="3" t="s">
        <v>28</v>
      </c>
      <c r="D9873" s="2" t="s">
        <v>457</v>
      </c>
      <c r="E9873" s="3">
        <v>22</v>
      </c>
      <c r="F9873" s="17">
        <v>0</v>
      </c>
      <c r="G9873" s="17">
        <v>1</v>
      </c>
      <c r="H9873" s="17">
        <v>0</v>
      </c>
      <c r="I9873" s="7">
        <v>2.2999999999999998</v>
      </c>
      <c r="J9873" s="7">
        <v>13</v>
      </c>
      <c r="K9873" s="4">
        <v>1214</v>
      </c>
      <c r="L9873" s="5">
        <v>1214.0589</v>
      </c>
      <c r="M9873">
        <v>9916</v>
      </c>
      <c r="N9873" s="33">
        <v>1</v>
      </c>
      <c r="O9873" s="50" t="e">
        <f>INDEX([1]Dados!$M$2:$N$26779,MATCH($P9873,[1]Dados!$N$2:$N$26779,),2)</f>
        <v>#N/A</v>
      </c>
      <c r="P9873">
        <v>182714</v>
      </c>
      <c r="Q9873" s="1">
        <v>37462</v>
      </c>
      <c r="R9873" s="1">
        <v>37560</v>
      </c>
      <c r="S9873" t="s">
        <v>1621</v>
      </c>
    </row>
    <row r="9874" spans="1:19" x14ac:dyDescent="0.2">
      <c r="A9874" s="7">
        <v>351885</v>
      </c>
      <c r="B9874" s="3">
        <v>61107</v>
      </c>
      <c r="C9874" s="3" t="s">
        <v>28</v>
      </c>
      <c r="D9874" s="2" t="s">
        <v>457</v>
      </c>
      <c r="E9874" s="3">
        <v>22</v>
      </c>
      <c r="F9874" s="17">
        <v>0</v>
      </c>
      <c r="G9874" s="17">
        <v>1</v>
      </c>
      <c r="H9874" s="17">
        <v>0</v>
      </c>
      <c r="I9874" s="7">
        <v>2.4</v>
      </c>
      <c r="J9874" s="7">
        <v>25</v>
      </c>
      <c r="K9874" s="4">
        <v>1214</v>
      </c>
      <c r="L9874" s="5">
        <v>1214.8580999999999</v>
      </c>
      <c r="M9874">
        <v>42000</v>
      </c>
      <c r="N9874" s="33">
        <v>1</v>
      </c>
      <c r="O9874" s="50" t="e">
        <f>INDEX([1]Dados!$M$2:$N$26779,MATCH($P9874,[1]Dados!$N$2:$N$26779,),2)</f>
        <v>#N/A</v>
      </c>
      <c r="P9874">
        <v>181843</v>
      </c>
      <c r="Q9874" s="1">
        <v>37462</v>
      </c>
      <c r="R9874" s="1">
        <v>37560</v>
      </c>
      <c r="S9874" t="s">
        <v>1631</v>
      </c>
    </row>
    <row r="9875" spans="1:19" x14ac:dyDescent="0.2">
      <c r="A9875" s="7">
        <v>351885</v>
      </c>
      <c r="B9875" s="3">
        <v>61107</v>
      </c>
      <c r="C9875" s="3" t="s">
        <v>28</v>
      </c>
      <c r="D9875" s="2" t="s">
        <v>457</v>
      </c>
      <c r="E9875" s="3">
        <v>22</v>
      </c>
      <c r="F9875" s="17">
        <v>0</v>
      </c>
      <c r="G9875" s="17">
        <v>1</v>
      </c>
      <c r="H9875" s="17">
        <v>0</v>
      </c>
      <c r="I9875" s="7">
        <v>2.5</v>
      </c>
      <c r="J9875" s="7">
        <v>11</v>
      </c>
      <c r="K9875" s="4">
        <v>1214</v>
      </c>
      <c r="L9875" s="5">
        <v>1214.8580999999999</v>
      </c>
      <c r="M9875">
        <v>42000</v>
      </c>
      <c r="N9875" s="33">
        <v>1</v>
      </c>
      <c r="O9875" s="50" t="e">
        <f>INDEX([1]Dados!$M$2:$N$26779,MATCH($P9875,[1]Dados!$N$2:$N$26779,),2)</f>
        <v>#N/A</v>
      </c>
      <c r="P9875">
        <v>181843</v>
      </c>
      <c r="Q9875" s="1">
        <v>37462</v>
      </c>
      <c r="R9875" s="1">
        <v>37560</v>
      </c>
      <c r="S9875" t="s">
        <v>1631</v>
      </c>
    </row>
    <row r="9876" spans="1:19" x14ac:dyDescent="0.2">
      <c r="A9876" s="7">
        <v>351885</v>
      </c>
      <c r="B9876" s="3">
        <v>61107</v>
      </c>
      <c r="C9876" s="3" t="s">
        <v>28</v>
      </c>
      <c r="D9876" s="2" t="s">
        <v>457</v>
      </c>
      <c r="E9876" s="3">
        <v>22</v>
      </c>
      <c r="F9876" s="17">
        <v>0</v>
      </c>
      <c r="G9876" s="17">
        <v>1</v>
      </c>
      <c r="H9876" s="17">
        <v>0</v>
      </c>
      <c r="I9876" s="7">
        <v>2.6</v>
      </c>
      <c r="J9876" s="7">
        <v>10</v>
      </c>
      <c r="K9876" s="4">
        <v>1214</v>
      </c>
      <c r="L9876" s="5">
        <v>1214.8580999999999</v>
      </c>
      <c r="M9876">
        <v>100958.2</v>
      </c>
      <c r="N9876" s="33">
        <v>1</v>
      </c>
      <c r="O9876" s="50" t="e">
        <f>INDEX([1]Dados!$M$2:$N$26779,MATCH($P9876,[1]Dados!$N$2:$N$26779,),2)</f>
        <v>#N/A</v>
      </c>
      <c r="P9876">
        <v>181844</v>
      </c>
      <c r="Q9876" s="1">
        <v>37462</v>
      </c>
      <c r="R9876" s="1">
        <v>37560</v>
      </c>
      <c r="S9876" t="s">
        <v>1631</v>
      </c>
    </row>
    <row r="9877" spans="1:19" x14ac:dyDescent="0.2">
      <c r="A9877" s="7">
        <v>351885</v>
      </c>
      <c r="B9877" s="3">
        <v>61107</v>
      </c>
      <c r="C9877" s="3" t="s">
        <v>28</v>
      </c>
      <c r="D9877" s="2" t="s">
        <v>457</v>
      </c>
      <c r="E9877" s="3">
        <v>22</v>
      </c>
      <c r="F9877" s="17">
        <v>0</v>
      </c>
      <c r="G9877" s="17">
        <v>1</v>
      </c>
      <c r="H9877" s="17">
        <v>0</v>
      </c>
      <c r="I9877" s="7">
        <v>2.7</v>
      </c>
      <c r="J9877" s="7">
        <v>13</v>
      </c>
      <c r="K9877" s="4">
        <v>1214</v>
      </c>
      <c r="L9877" s="5">
        <v>1214.8580999999999</v>
      </c>
      <c r="M9877">
        <v>100958.2</v>
      </c>
      <c r="N9877" s="33">
        <v>1</v>
      </c>
      <c r="O9877" s="50" t="e">
        <f>INDEX([1]Dados!$M$2:$N$26779,MATCH($P9877,[1]Dados!$N$2:$N$26779,),2)</f>
        <v>#N/A</v>
      </c>
      <c r="P9877">
        <v>181844</v>
      </c>
      <c r="Q9877" s="1">
        <v>37462</v>
      </c>
      <c r="R9877" s="1">
        <v>37560</v>
      </c>
      <c r="S9877" t="s">
        <v>1631</v>
      </c>
    </row>
    <row r="9878" spans="1:19" x14ac:dyDescent="0.2">
      <c r="A9878" s="7">
        <v>351885</v>
      </c>
      <c r="B9878" s="3">
        <v>61107</v>
      </c>
      <c r="C9878" s="3" t="s">
        <v>28</v>
      </c>
      <c r="D9878" s="2" t="s">
        <v>457</v>
      </c>
      <c r="E9878" s="3">
        <v>22</v>
      </c>
      <c r="F9878" s="17">
        <v>0</v>
      </c>
      <c r="G9878" s="17">
        <v>1</v>
      </c>
      <c r="H9878" s="17">
        <v>0</v>
      </c>
      <c r="I9878" s="7">
        <v>2.8</v>
      </c>
      <c r="J9878" s="7">
        <v>11</v>
      </c>
      <c r="K9878" s="4">
        <v>1214</v>
      </c>
      <c r="L9878" s="5">
        <v>1214.8580999999999</v>
      </c>
      <c r="M9878">
        <v>100958.2</v>
      </c>
      <c r="N9878" s="33">
        <v>1</v>
      </c>
      <c r="O9878" s="50" t="e">
        <f>INDEX([1]Dados!$M$2:$N$26779,MATCH($P9878,[1]Dados!$N$2:$N$26779,),2)</f>
        <v>#N/A</v>
      </c>
      <c r="P9878">
        <v>181844</v>
      </c>
      <c r="Q9878" s="1">
        <v>37462</v>
      </c>
      <c r="R9878" s="1">
        <v>37560</v>
      </c>
      <c r="S9878" t="s">
        <v>1631</v>
      </c>
    </row>
    <row r="9879" spans="1:19" x14ac:dyDescent="0.2">
      <c r="A9879" s="7">
        <v>351885</v>
      </c>
      <c r="B9879" s="3">
        <v>61107</v>
      </c>
      <c r="C9879" s="3" t="s">
        <v>28</v>
      </c>
      <c r="D9879" s="2" t="s">
        <v>457</v>
      </c>
      <c r="E9879" s="3">
        <v>22</v>
      </c>
      <c r="F9879" s="17">
        <v>0</v>
      </c>
      <c r="G9879" s="17">
        <v>1</v>
      </c>
      <c r="H9879" s="17">
        <v>0</v>
      </c>
      <c r="I9879" s="7">
        <v>2.9</v>
      </c>
      <c r="J9879" s="7">
        <v>20</v>
      </c>
      <c r="K9879" s="4">
        <v>1214</v>
      </c>
      <c r="L9879" s="5">
        <v>1214.8580999999999</v>
      </c>
      <c r="M9879">
        <v>100958.2</v>
      </c>
      <c r="N9879" s="33">
        <v>1</v>
      </c>
      <c r="O9879" s="50" t="e">
        <f>INDEX([1]Dados!$M$2:$N$26779,MATCH($P9879,[1]Dados!$N$2:$N$26779,),2)</f>
        <v>#N/A</v>
      </c>
      <c r="P9879">
        <v>181844</v>
      </c>
      <c r="Q9879" s="1">
        <v>37462</v>
      </c>
      <c r="R9879" s="1">
        <v>37560</v>
      </c>
      <c r="S9879" t="s">
        <v>1631</v>
      </c>
    </row>
    <row r="9880" spans="1:19" x14ac:dyDescent="0.2">
      <c r="A9880" s="7">
        <v>351885</v>
      </c>
      <c r="B9880" s="3">
        <v>61107</v>
      </c>
      <c r="C9880" s="3" t="s">
        <v>28</v>
      </c>
      <c r="D9880" s="2" t="s">
        <v>457</v>
      </c>
      <c r="E9880" s="3">
        <v>22</v>
      </c>
      <c r="F9880" s="17">
        <v>0</v>
      </c>
      <c r="G9880" s="17">
        <v>1</v>
      </c>
      <c r="H9880" s="17">
        <v>0</v>
      </c>
      <c r="I9880" s="29">
        <v>2.1</v>
      </c>
      <c r="J9880" s="7">
        <v>13</v>
      </c>
      <c r="K9880" s="4">
        <v>1214</v>
      </c>
      <c r="L9880" s="5">
        <v>1214.8580999999999</v>
      </c>
      <c r="M9880">
        <v>100958.2</v>
      </c>
      <c r="N9880" s="33">
        <v>1</v>
      </c>
      <c r="O9880" s="50" t="e">
        <f>INDEX([1]Dados!$M$2:$N$26779,MATCH($P9880,[1]Dados!$N$2:$N$26779,),2)</f>
        <v>#N/A</v>
      </c>
      <c r="P9880">
        <v>181844</v>
      </c>
      <c r="Q9880" s="1">
        <v>37462</v>
      </c>
      <c r="R9880" s="1">
        <v>37560</v>
      </c>
      <c r="S9880" t="s">
        <v>1631</v>
      </c>
    </row>
    <row r="9881" spans="1:19" x14ac:dyDescent="0.2">
      <c r="A9881" s="7">
        <v>351885</v>
      </c>
      <c r="B9881" s="3">
        <v>61107</v>
      </c>
      <c r="C9881" s="3" t="s">
        <v>28</v>
      </c>
      <c r="D9881" s="2" t="s">
        <v>457</v>
      </c>
      <c r="E9881" s="3">
        <v>22</v>
      </c>
      <c r="F9881" s="17">
        <v>0</v>
      </c>
      <c r="G9881" s="17">
        <v>1</v>
      </c>
      <c r="H9881" s="17">
        <v>0</v>
      </c>
      <c r="I9881" s="29">
        <v>2.11</v>
      </c>
      <c r="J9881" s="7">
        <v>13</v>
      </c>
      <c r="K9881" s="4">
        <v>1214</v>
      </c>
      <c r="L9881" s="5">
        <v>1214.8580999999999</v>
      </c>
      <c r="M9881">
        <v>100958.2</v>
      </c>
      <c r="N9881" s="33">
        <v>1</v>
      </c>
      <c r="O9881" s="50" t="e">
        <f>INDEX([1]Dados!$M$2:$N$26779,MATCH($P9881,[1]Dados!$N$2:$N$26779,),2)</f>
        <v>#N/A</v>
      </c>
      <c r="P9881">
        <v>181844</v>
      </c>
      <c r="Q9881" s="1">
        <v>37462</v>
      </c>
      <c r="R9881" s="1">
        <v>37560</v>
      </c>
      <c r="S9881" t="s">
        <v>1631</v>
      </c>
    </row>
    <row r="9882" spans="1:19" x14ac:dyDescent="0.2">
      <c r="A9882" s="7">
        <v>351885</v>
      </c>
      <c r="B9882" s="3">
        <v>61107</v>
      </c>
      <c r="C9882" s="3" t="s">
        <v>28</v>
      </c>
      <c r="D9882" s="2" t="s">
        <v>457</v>
      </c>
      <c r="E9882" s="3">
        <v>22</v>
      </c>
      <c r="F9882" s="17">
        <v>0</v>
      </c>
      <c r="G9882" s="17">
        <v>1</v>
      </c>
      <c r="H9882" s="17">
        <v>0</v>
      </c>
      <c r="I9882" s="7">
        <v>3.1</v>
      </c>
      <c r="J9882" s="7">
        <v>22</v>
      </c>
      <c r="K9882" s="4">
        <v>1293</v>
      </c>
      <c r="L9882" s="5">
        <v>1293.0592999999999</v>
      </c>
      <c r="M9882">
        <v>12353.12</v>
      </c>
      <c r="N9882" s="33">
        <v>1</v>
      </c>
      <c r="O9882" s="50" t="e">
        <f>INDEX([1]Dados!$M$2:$N$26779,MATCH($P9882,[1]Dados!$N$2:$N$26779,),2)</f>
        <v>#N/A</v>
      </c>
      <c r="P9882">
        <v>181804</v>
      </c>
      <c r="Q9882" s="1">
        <v>37462</v>
      </c>
      <c r="R9882" s="1">
        <v>37560</v>
      </c>
      <c r="S9882" t="s">
        <v>886</v>
      </c>
    </row>
    <row r="9883" spans="1:19" x14ac:dyDescent="0.2">
      <c r="A9883" s="7">
        <v>352880</v>
      </c>
      <c r="B9883" s="3">
        <v>66770</v>
      </c>
      <c r="C9883" s="3" t="s">
        <v>28</v>
      </c>
      <c r="D9883" s="2" t="s">
        <v>546</v>
      </c>
      <c r="E9883" s="3">
        <v>22</v>
      </c>
      <c r="F9883" s="17">
        <v>0</v>
      </c>
      <c r="G9883" s="17">
        <v>1</v>
      </c>
      <c r="H9883" s="17">
        <v>0</v>
      </c>
      <c r="I9883" s="7">
        <v>1.1000000000000001</v>
      </c>
      <c r="J9883" s="7">
        <v>10</v>
      </c>
      <c r="K9883" s="4">
        <v>122</v>
      </c>
      <c r="L9883" s="5">
        <v>122.76519999999999</v>
      </c>
      <c r="M9883">
        <v>92373.03</v>
      </c>
      <c r="N9883" s="33">
        <v>1</v>
      </c>
      <c r="O9883" s="50" t="e">
        <f>INDEX([1]Dados!$M$2:$N$26779,MATCH($P9883,[1]Dados!$N$2:$N$26779,),2)</f>
        <v>#N/A</v>
      </c>
      <c r="P9883">
        <v>182971</v>
      </c>
      <c r="Q9883" s="1">
        <v>37462</v>
      </c>
      <c r="R9883" s="1">
        <v>37565</v>
      </c>
      <c r="S9883" t="s">
        <v>1975</v>
      </c>
    </row>
    <row r="9884" spans="1:19" x14ac:dyDescent="0.2">
      <c r="A9884" s="7">
        <v>352880</v>
      </c>
      <c r="B9884" s="3">
        <v>66770</v>
      </c>
      <c r="C9884" s="3" t="s">
        <v>28</v>
      </c>
      <c r="D9884" s="2" t="s">
        <v>546</v>
      </c>
      <c r="E9884" s="3">
        <v>22</v>
      </c>
      <c r="F9884" s="17">
        <v>0</v>
      </c>
      <c r="G9884" s="17">
        <v>1</v>
      </c>
      <c r="H9884" s="17">
        <v>0</v>
      </c>
      <c r="I9884" s="7">
        <v>1.2</v>
      </c>
      <c r="J9884" s="7">
        <v>7</v>
      </c>
      <c r="K9884" s="4">
        <v>122</v>
      </c>
      <c r="L9884" s="5">
        <v>122.76519999999999</v>
      </c>
      <c r="M9884">
        <v>92373.03</v>
      </c>
      <c r="N9884" s="33">
        <v>1</v>
      </c>
      <c r="O9884" s="50" t="e">
        <f>INDEX([1]Dados!$M$2:$N$26779,MATCH($P9884,[1]Dados!$N$2:$N$26779,),2)</f>
        <v>#N/A</v>
      </c>
      <c r="P9884">
        <v>182971</v>
      </c>
      <c r="Q9884" s="1">
        <v>37462</v>
      </c>
      <c r="R9884" s="1">
        <v>37565</v>
      </c>
      <c r="S9884" t="s">
        <v>1975</v>
      </c>
    </row>
    <row r="9885" spans="1:19" x14ac:dyDescent="0.2">
      <c r="A9885" s="7">
        <v>352880</v>
      </c>
      <c r="B9885" s="3">
        <v>66770</v>
      </c>
      <c r="C9885" s="3" t="s">
        <v>28</v>
      </c>
      <c r="D9885" s="2" t="s">
        <v>546</v>
      </c>
      <c r="E9885" s="3">
        <v>22</v>
      </c>
      <c r="F9885" s="17">
        <v>0</v>
      </c>
      <c r="G9885" s="17">
        <v>1</v>
      </c>
      <c r="H9885" s="17">
        <v>0</v>
      </c>
      <c r="I9885" s="7">
        <v>2.1</v>
      </c>
      <c r="J9885" s="7">
        <v>10</v>
      </c>
      <c r="K9885" s="4">
        <v>1203</v>
      </c>
      <c r="L9885" s="5">
        <v>1203.0829000000001</v>
      </c>
      <c r="M9885">
        <v>31419.54</v>
      </c>
      <c r="N9885" s="33">
        <v>1</v>
      </c>
      <c r="O9885" s="50" t="e">
        <f>INDEX([1]Dados!$M$2:$N$26779,MATCH($P9885,[1]Dados!$N$2:$N$26779,),2)</f>
        <v>#N/A</v>
      </c>
      <c r="P9885">
        <v>181740</v>
      </c>
      <c r="Q9885" s="1">
        <v>37462</v>
      </c>
      <c r="R9885" s="1">
        <v>37565</v>
      </c>
      <c r="S9885" t="s">
        <v>1974</v>
      </c>
    </row>
    <row r="9886" spans="1:19" x14ac:dyDescent="0.2">
      <c r="A9886" s="7">
        <v>352880</v>
      </c>
      <c r="B9886" s="3">
        <v>66770</v>
      </c>
      <c r="C9886" s="3" t="s">
        <v>28</v>
      </c>
      <c r="D9886" s="2" t="s">
        <v>546</v>
      </c>
      <c r="E9886" s="3">
        <v>22</v>
      </c>
      <c r="F9886" s="17">
        <v>0</v>
      </c>
      <c r="G9886" s="17">
        <v>1</v>
      </c>
      <c r="H9886" s="17">
        <v>0</v>
      </c>
      <c r="I9886" s="7">
        <v>2.2000000000000002</v>
      </c>
      <c r="J9886" s="7">
        <v>33</v>
      </c>
      <c r="K9886" s="4">
        <v>1203</v>
      </c>
      <c r="L9886" s="5">
        <v>1203.0829000000001</v>
      </c>
      <c r="M9886">
        <v>31419.54</v>
      </c>
      <c r="N9886" s="33">
        <v>1</v>
      </c>
      <c r="O9886" s="50" t="e">
        <f>INDEX([1]Dados!$M$2:$N$26779,MATCH($P9886,[1]Dados!$N$2:$N$26779,),2)</f>
        <v>#N/A</v>
      </c>
      <c r="P9886">
        <v>181740</v>
      </c>
      <c r="Q9886" s="1">
        <v>37462</v>
      </c>
      <c r="R9886" s="1">
        <v>37565</v>
      </c>
      <c r="S9886" t="s">
        <v>1974</v>
      </c>
    </row>
    <row r="9887" spans="1:19" x14ac:dyDescent="0.2">
      <c r="A9887" s="7">
        <v>352880</v>
      </c>
      <c r="B9887" s="3">
        <v>66770</v>
      </c>
      <c r="C9887" s="3" t="s">
        <v>28</v>
      </c>
      <c r="D9887" s="2" t="s">
        <v>546</v>
      </c>
      <c r="E9887" s="3">
        <v>22</v>
      </c>
      <c r="F9887" s="17">
        <v>0</v>
      </c>
      <c r="G9887" s="17">
        <v>1</v>
      </c>
      <c r="H9887" s="17">
        <v>0</v>
      </c>
      <c r="I9887" s="7">
        <v>3.1</v>
      </c>
      <c r="J9887" s="7">
        <v>33</v>
      </c>
      <c r="K9887" s="4">
        <v>1214</v>
      </c>
      <c r="L9887" s="5">
        <v>1214.0587</v>
      </c>
      <c r="M9887">
        <v>257351.31</v>
      </c>
      <c r="N9887" s="33">
        <v>1</v>
      </c>
      <c r="O9887" s="50" t="e">
        <f>INDEX([1]Dados!$M$2:$N$26779,MATCH($P9887,[1]Dados!$N$2:$N$26779,),2)</f>
        <v>#N/A</v>
      </c>
      <c r="P9887">
        <v>181683</v>
      </c>
      <c r="Q9887" s="1">
        <v>37462</v>
      </c>
      <c r="R9887" s="1">
        <v>37565</v>
      </c>
      <c r="S9887" t="s">
        <v>1784</v>
      </c>
    </row>
    <row r="9888" spans="1:19" x14ac:dyDescent="0.2">
      <c r="A9888" s="7">
        <v>352880</v>
      </c>
      <c r="B9888" s="3">
        <v>66770</v>
      </c>
      <c r="C9888" s="3" t="s">
        <v>28</v>
      </c>
      <c r="D9888" s="2" t="s">
        <v>546</v>
      </c>
      <c r="E9888" s="3">
        <v>22</v>
      </c>
      <c r="F9888" s="17">
        <v>0</v>
      </c>
      <c r="G9888" s="17">
        <v>1</v>
      </c>
      <c r="H9888" s="17">
        <v>0</v>
      </c>
      <c r="I9888" s="7">
        <v>3.2</v>
      </c>
      <c r="J9888" s="7">
        <v>15</v>
      </c>
      <c r="K9888" s="4">
        <v>1214</v>
      </c>
      <c r="L9888" s="5">
        <v>1214.0587</v>
      </c>
      <c r="M9888">
        <v>257351.31</v>
      </c>
      <c r="N9888" s="33">
        <v>1</v>
      </c>
      <c r="O9888" s="50" t="e">
        <f>INDEX([1]Dados!$M$2:$N$26779,MATCH($P9888,[1]Dados!$N$2:$N$26779,),2)</f>
        <v>#N/A</v>
      </c>
      <c r="P9888">
        <v>181683</v>
      </c>
      <c r="Q9888" s="1">
        <v>37462</v>
      </c>
      <c r="R9888" s="1">
        <v>37565</v>
      </c>
      <c r="S9888" t="s">
        <v>1784</v>
      </c>
    </row>
    <row r="9889" spans="1:19" x14ac:dyDescent="0.2">
      <c r="A9889" s="7">
        <v>352880</v>
      </c>
      <c r="B9889" s="3">
        <v>66770</v>
      </c>
      <c r="C9889" s="3" t="s">
        <v>28</v>
      </c>
      <c r="D9889" s="2" t="s">
        <v>546</v>
      </c>
      <c r="E9889" s="3">
        <v>22</v>
      </c>
      <c r="F9889" s="17">
        <v>0</v>
      </c>
      <c r="G9889" s="17">
        <v>1</v>
      </c>
      <c r="H9889" s="17">
        <v>0</v>
      </c>
      <c r="I9889" s="7">
        <v>3.3</v>
      </c>
      <c r="J9889" s="7">
        <v>25</v>
      </c>
      <c r="K9889" s="4">
        <v>1214</v>
      </c>
      <c r="L9889" s="5">
        <v>1214.0587</v>
      </c>
      <c r="M9889">
        <v>257351.31</v>
      </c>
      <c r="N9889" s="33">
        <v>1</v>
      </c>
      <c r="O9889" s="50" t="e">
        <f>INDEX([1]Dados!$M$2:$N$26779,MATCH($P9889,[1]Dados!$N$2:$N$26779,),2)</f>
        <v>#N/A</v>
      </c>
      <c r="P9889">
        <v>181683</v>
      </c>
      <c r="Q9889" s="1">
        <v>37462</v>
      </c>
      <c r="R9889" s="1">
        <v>37565</v>
      </c>
      <c r="S9889" t="s">
        <v>1784</v>
      </c>
    </row>
    <row r="9890" spans="1:19" x14ac:dyDescent="0.2">
      <c r="A9890" s="7">
        <v>352880</v>
      </c>
      <c r="B9890" s="3">
        <v>66770</v>
      </c>
      <c r="C9890" s="3" t="s">
        <v>28</v>
      </c>
      <c r="D9890" s="2" t="s">
        <v>546</v>
      </c>
      <c r="E9890" s="3">
        <v>22</v>
      </c>
      <c r="F9890" s="17">
        <v>0</v>
      </c>
      <c r="G9890" s="17">
        <v>1</v>
      </c>
      <c r="H9890" s="17">
        <v>0</v>
      </c>
      <c r="I9890" s="7">
        <v>3.4</v>
      </c>
      <c r="J9890" s="7">
        <v>25</v>
      </c>
      <c r="K9890" s="4">
        <v>1214</v>
      </c>
      <c r="L9890" s="5">
        <v>1214.0587</v>
      </c>
      <c r="M9890">
        <v>257351.31</v>
      </c>
      <c r="N9890" s="33">
        <v>1</v>
      </c>
      <c r="O9890" s="50" t="e">
        <f>INDEX([1]Dados!$M$2:$N$26779,MATCH($P9890,[1]Dados!$N$2:$N$26779,),2)</f>
        <v>#N/A</v>
      </c>
      <c r="P9890">
        <v>181683</v>
      </c>
      <c r="Q9890" s="1">
        <v>37462</v>
      </c>
      <c r="R9890" s="1">
        <v>37565</v>
      </c>
      <c r="S9890" t="s">
        <v>1784</v>
      </c>
    </row>
    <row r="9891" spans="1:19" x14ac:dyDescent="0.2">
      <c r="A9891" s="7">
        <v>352880</v>
      </c>
      <c r="B9891" s="3">
        <v>66770</v>
      </c>
      <c r="C9891" s="3" t="s">
        <v>28</v>
      </c>
      <c r="D9891" s="2" t="s">
        <v>546</v>
      </c>
      <c r="E9891" s="3">
        <v>22</v>
      </c>
      <c r="F9891" s="17">
        <v>0</v>
      </c>
      <c r="G9891" s="17">
        <v>1</v>
      </c>
      <c r="H9891" s="17">
        <v>0</v>
      </c>
      <c r="I9891" s="7">
        <v>3.5</v>
      </c>
      <c r="J9891" s="7">
        <v>2</v>
      </c>
      <c r="K9891" s="4">
        <v>1214</v>
      </c>
      <c r="L9891" s="5">
        <v>1214.0587</v>
      </c>
      <c r="M9891">
        <v>257351.31</v>
      </c>
      <c r="N9891" s="33">
        <v>1</v>
      </c>
      <c r="O9891" s="50" t="e">
        <f>INDEX([1]Dados!$M$2:$N$26779,MATCH($P9891,[1]Dados!$N$2:$N$26779,),2)</f>
        <v>#N/A</v>
      </c>
      <c r="P9891">
        <v>181683</v>
      </c>
      <c r="Q9891" s="1">
        <v>37462</v>
      </c>
      <c r="R9891" s="1">
        <v>37565</v>
      </c>
      <c r="S9891" t="s">
        <v>1784</v>
      </c>
    </row>
    <row r="9892" spans="1:19" x14ac:dyDescent="0.2">
      <c r="A9892" s="7">
        <v>352880</v>
      </c>
      <c r="B9892" s="3">
        <v>66770</v>
      </c>
      <c r="C9892" s="3" t="s">
        <v>28</v>
      </c>
      <c r="D9892" s="2" t="s">
        <v>546</v>
      </c>
      <c r="E9892" s="3">
        <v>22</v>
      </c>
      <c r="F9892" s="17">
        <v>0</v>
      </c>
      <c r="G9892" s="17">
        <v>1</v>
      </c>
      <c r="H9892" s="17">
        <v>0</v>
      </c>
      <c r="I9892" s="7">
        <v>3.6</v>
      </c>
      <c r="J9892" s="7">
        <v>24</v>
      </c>
      <c r="K9892" s="4">
        <v>1214</v>
      </c>
      <c r="L9892" s="5">
        <v>1214.0587</v>
      </c>
      <c r="M9892">
        <v>257351.31</v>
      </c>
      <c r="N9892" s="33">
        <v>1</v>
      </c>
      <c r="O9892" s="50" t="e">
        <f>INDEX([1]Dados!$M$2:$N$26779,MATCH($P9892,[1]Dados!$N$2:$N$26779,),2)</f>
        <v>#N/A</v>
      </c>
      <c r="P9892">
        <v>181683</v>
      </c>
      <c r="Q9892" s="1">
        <v>37462</v>
      </c>
      <c r="R9892" s="1">
        <v>37565</v>
      </c>
      <c r="S9892" t="s">
        <v>1784</v>
      </c>
    </row>
    <row r="9893" spans="1:19" x14ac:dyDescent="0.2">
      <c r="A9893" s="7">
        <v>352880</v>
      </c>
      <c r="B9893" s="3">
        <v>66770</v>
      </c>
      <c r="C9893" s="3" t="s">
        <v>28</v>
      </c>
      <c r="D9893" s="2" t="s">
        <v>546</v>
      </c>
      <c r="E9893" s="3">
        <v>22</v>
      </c>
      <c r="F9893" s="17">
        <v>0</v>
      </c>
      <c r="G9893" s="17">
        <v>1</v>
      </c>
      <c r="H9893" s="17">
        <v>0</v>
      </c>
      <c r="I9893" s="7">
        <v>3.7</v>
      </c>
      <c r="J9893" s="7">
        <v>24</v>
      </c>
      <c r="K9893" s="4">
        <v>1214</v>
      </c>
      <c r="L9893" s="5">
        <v>1214.0587</v>
      </c>
      <c r="M9893">
        <v>257351.31</v>
      </c>
      <c r="N9893" s="33">
        <v>1</v>
      </c>
      <c r="O9893" s="50" t="e">
        <f>INDEX([1]Dados!$M$2:$N$26779,MATCH($P9893,[1]Dados!$N$2:$N$26779,),2)</f>
        <v>#N/A</v>
      </c>
      <c r="P9893">
        <v>181683</v>
      </c>
      <c r="Q9893" s="1">
        <v>37462</v>
      </c>
      <c r="R9893" s="1">
        <v>37565</v>
      </c>
      <c r="S9893" t="s">
        <v>1784</v>
      </c>
    </row>
    <row r="9894" spans="1:19" x14ac:dyDescent="0.2">
      <c r="A9894" s="7">
        <v>352880</v>
      </c>
      <c r="B9894" s="3">
        <v>66770</v>
      </c>
      <c r="C9894" s="3" t="s">
        <v>28</v>
      </c>
      <c r="D9894" s="2" t="s">
        <v>546</v>
      </c>
      <c r="E9894" s="3">
        <v>22</v>
      </c>
      <c r="F9894" s="17">
        <v>0</v>
      </c>
      <c r="G9894" s="17">
        <v>1</v>
      </c>
      <c r="H9894" s="17">
        <v>0</v>
      </c>
      <c r="I9894" s="7" t="s">
        <v>3</v>
      </c>
      <c r="J9894" s="7">
        <v>0</v>
      </c>
      <c r="K9894" s="4">
        <v>1214</v>
      </c>
      <c r="L9894" s="5">
        <v>1214.8580999999999</v>
      </c>
      <c r="M9894">
        <v>52500</v>
      </c>
      <c r="N9894" s="33">
        <v>1</v>
      </c>
      <c r="O9894" s="50" t="e">
        <f>INDEX([1]Dados!$M$2:$N$26779,MATCH($P9894,[1]Dados!$N$2:$N$26779,),2)</f>
        <v>#N/A</v>
      </c>
      <c r="P9894">
        <v>181851</v>
      </c>
      <c r="Q9894" s="1">
        <v>37462</v>
      </c>
      <c r="R9894" s="1">
        <v>37565</v>
      </c>
      <c r="S9894" t="s">
        <v>886</v>
      </c>
    </row>
    <row r="9895" spans="1:19" x14ac:dyDescent="0.2">
      <c r="A9895" s="7">
        <v>352880</v>
      </c>
      <c r="B9895" s="3">
        <v>66770</v>
      </c>
      <c r="C9895" s="3" t="s">
        <v>28</v>
      </c>
      <c r="D9895" s="2" t="s">
        <v>546</v>
      </c>
      <c r="E9895" s="3">
        <v>22</v>
      </c>
      <c r="F9895" s="17">
        <v>0</v>
      </c>
      <c r="G9895" s="17">
        <v>1</v>
      </c>
      <c r="H9895" s="17">
        <v>0</v>
      </c>
      <c r="I9895" s="7">
        <v>3.8</v>
      </c>
      <c r="J9895" s="7">
        <v>7</v>
      </c>
      <c r="K9895" s="4">
        <v>1214</v>
      </c>
      <c r="L9895" s="5">
        <v>1214.8580999999999</v>
      </c>
      <c r="M9895">
        <v>43563.96</v>
      </c>
      <c r="N9895" s="33">
        <v>1</v>
      </c>
      <c r="O9895" s="50" t="e">
        <f>INDEX([1]Dados!$M$2:$N$26779,MATCH($P9895,[1]Dados!$N$2:$N$26779,),2)</f>
        <v>#N/A</v>
      </c>
      <c r="P9895">
        <v>181854</v>
      </c>
      <c r="Q9895" s="1">
        <v>37462</v>
      </c>
      <c r="R9895" s="1">
        <v>37565</v>
      </c>
      <c r="S9895" t="s">
        <v>886</v>
      </c>
    </row>
    <row r="9896" spans="1:19" x14ac:dyDescent="0.2">
      <c r="A9896" s="7">
        <v>352880</v>
      </c>
      <c r="B9896" s="3">
        <v>66770</v>
      </c>
      <c r="C9896" s="3" t="s">
        <v>28</v>
      </c>
      <c r="D9896" s="2" t="s">
        <v>546</v>
      </c>
      <c r="E9896" s="3">
        <v>22</v>
      </c>
      <c r="F9896" s="17">
        <v>0</v>
      </c>
      <c r="G9896" s="17">
        <v>1</v>
      </c>
      <c r="H9896" s="17">
        <v>0</v>
      </c>
      <c r="I9896" s="7">
        <v>3.9</v>
      </c>
      <c r="J9896" s="7">
        <v>10</v>
      </c>
      <c r="K9896" s="4">
        <v>1214</v>
      </c>
      <c r="L9896" s="5">
        <v>1214.8580999999999</v>
      </c>
      <c r="M9896">
        <v>44499</v>
      </c>
      <c r="N9896" s="33">
        <v>1</v>
      </c>
      <c r="O9896" s="50" t="e">
        <f>INDEX([1]Dados!$M$2:$N$26779,MATCH($P9896,[1]Dados!$N$2:$N$26779,),2)</f>
        <v>#N/A</v>
      </c>
      <c r="P9896">
        <v>181857</v>
      </c>
      <c r="Q9896" s="1">
        <v>37462</v>
      </c>
      <c r="R9896" s="1">
        <v>37565</v>
      </c>
      <c r="S9896" t="s">
        <v>886</v>
      </c>
    </row>
    <row r="9897" spans="1:19" x14ac:dyDescent="0.2">
      <c r="A9897" s="7">
        <v>352880</v>
      </c>
      <c r="B9897" s="3">
        <v>66770</v>
      </c>
      <c r="C9897" s="3" t="s">
        <v>28</v>
      </c>
      <c r="D9897" s="2" t="s">
        <v>546</v>
      </c>
      <c r="E9897" s="3">
        <v>22</v>
      </c>
      <c r="F9897" s="17">
        <v>0</v>
      </c>
      <c r="G9897" s="17">
        <v>1</v>
      </c>
      <c r="H9897" s="17">
        <v>0</v>
      </c>
      <c r="I9897" s="7" t="s">
        <v>118</v>
      </c>
      <c r="J9897" s="7">
        <v>9</v>
      </c>
      <c r="K9897" s="4">
        <v>1214</v>
      </c>
      <c r="L9897" s="5">
        <v>1214.8580999999999</v>
      </c>
      <c r="M9897">
        <v>45028</v>
      </c>
      <c r="N9897" s="33">
        <v>1</v>
      </c>
      <c r="O9897" s="50" t="e">
        <f>INDEX([1]Dados!$M$2:$N$26779,MATCH($P9897,[1]Dados!$N$2:$N$26779,),2)</f>
        <v>#N/A</v>
      </c>
      <c r="P9897">
        <v>181859</v>
      </c>
      <c r="Q9897" s="1">
        <v>37462</v>
      </c>
      <c r="R9897" s="1">
        <v>37565</v>
      </c>
      <c r="S9897" t="s">
        <v>1900</v>
      </c>
    </row>
    <row r="9898" spans="1:19" x14ac:dyDescent="0.2">
      <c r="A9898" s="7">
        <v>352880</v>
      </c>
      <c r="B9898" s="3">
        <v>66770</v>
      </c>
      <c r="C9898" s="3" t="s">
        <v>28</v>
      </c>
      <c r="D9898" s="2" t="s">
        <v>546</v>
      </c>
      <c r="E9898" s="3">
        <v>22</v>
      </c>
      <c r="F9898" s="17">
        <v>0</v>
      </c>
      <c r="G9898" s="17">
        <v>1</v>
      </c>
      <c r="H9898" s="17">
        <v>0</v>
      </c>
      <c r="I9898" s="7" t="s">
        <v>3</v>
      </c>
      <c r="J9898" s="7">
        <v>0</v>
      </c>
      <c r="K9898" s="4">
        <v>1214</v>
      </c>
      <c r="L9898" s="5">
        <v>1214.8580999999999</v>
      </c>
      <c r="M9898">
        <v>33600</v>
      </c>
      <c r="N9898" s="33">
        <v>1</v>
      </c>
      <c r="O9898" s="50" t="e">
        <f>INDEX([1]Dados!$M$2:$N$26779,MATCH($P9898,[1]Dados!$N$2:$N$26779,),2)</f>
        <v>#N/A</v>
      </c>
      <c r="P9898">
        <v>181861</v>
      </c>
      <c r="Q9898" s="1">
        <v>37462</v>
      </c>
      <c r="R9898" s="1">
        <v>37565</v>
      </c>
      <c r="S9898" t="s">
        <v>886</v>
      </c>
    </row>
    <row r="9899" spans="1:19" x14ac:dyDescent="0.2">
      <c r="A9899" s="7">
        <v>352880</v>
      </c>
      <c r="B9899" s="3">
        <v>66770</v>
      </c>
      <c r="C9899" s="3" t="s">
        <v>28</v>
      </c>
      <c r="D9899" s="2" t="s">
        <v>546</v>
      </c>
      <c r="E9899" s="3">
        <v>22</v>
      </c>
      <c r="F9899" s="17">
        <v>0</v>
      </c>
      <c r="G9899" s="17">
        <v>1</v>
      </c>
      <c r="H9899" s="17">
        <v>0</v>
      </c>
      <c r="I9899" s="7" t="s">
        <v>3</v>
      </c>
      <c r="J9899" s="7">
        <v>0</v>
      </c>
      <c r="K9899" s="4">
        <v>1214</v>
      </c>
      <c r="L9899" s="5">
        <v>1214.8580999999999</v>
      </c>
      <c r="M9899">
        <f>102827+25706.75</f>
        <v>128533.75</v>
      </c>
      <c r="N9899" s="33">
        <v>1</v>
      </c>
      <c r="O9899" s="50" t="e">
        <f>INDEX([1]Dados!$M$2:$N$26779,MATCH($P9899,[1]Dados!$N$2:$N$26779,),2)</f>
        <v>#N/A</v>
      </c>
      <c r="P9899">
        <v>181863</v>
      </c>
      <c r="Q9899" s="1">
        <v>37462</v>
      </c>
      <c r="R9899" s="1">
        <v>37565</v>
      </c>
      <c r="S9899" t="s">
        <v>886</v>
      </c>
    </row>
    <row r="9900" spans="1:19" x14ac:dyDescent="0.2">
      <c r="A9900" s="7">
        <v>352880</v>
      </c>
      <c r="B9900" s="3">
        <v>66770</v>
      </c>
      <c r="C9900" s="3" t="s">
        <v>28</v>
      </c>
      <c r="D9900" s="2" t="s">
        <v>546</v>
      </c>
      <c r="E9900" s="3">
        <v>22</v>
      </c>
      <c r="F9900" s="17">
        <v>0</v>
      </c>
      <c r="G9900" s="17">
        <v>1</v>
      </c>
      <c r="H9900" s="17">
        <v>0</v>
      </c>
      <c r="I9900" s="7">
        <v>4.0999999999999996</v>
      </c>
      <c r="J9900" s="7">
        <v>22</v>
      </c>
      <c r="K9900" s="4">
        <v>1293</v>
      </c>
      <c r="L9900" s="5">
        <v>1293.0592999999999</v>
      </c>
      <c r="M9900">
        <v>62920</v>
      </c>
      <c r="N9900" s="33">
        <v>1</v>
      </c>
      <c r="O9900" s="50" t="e">
        <f>INDEX([1]Dados!$M$2:$N$26779,MATCH($P9900,[1]Dados!$N$2:$N$26779,),2)</f>
        <v>#N/A</v>
      </c>
      <c r="P9900">
        <v>181807</v>
      </c>
      <c r="Q9900" s="1">
        <v>37462</v>
      </c>
      <c r="R9900" s="1">
        <v>37565</v>
      </c>
      <c r="S9900" t="s">
        <v>1871</v>
      </c>
    </row>
    <row r="9901" spans="1:19" x14ac:dyDescent="0.2">
      <c r="A9901" s="7">
        <v>352880</v>
      </c>
      <c r="B9901" s="3">
        <v>66770</v>
      </c>
      <c r="C9901" s="3" t="s">
        <v>28</v>
      </c>
      <c r="D9901" s="2" t="s">
        <v>546</v>
      </c>
      <c r="E9901" s="3">
        <v>22</v>
      </c>
      <c r="F9901" s="17">
        <v>0</v>
      </c>
      <c r="G9901" s="17">
        <v>1</v>
      </c>
      <c r="H9901" s="17">
        <v>0</v>
      </c>
      <c r="I9901" s="7">
        <v>4.2</v>
      </c>
      <c r="J9901" s="7">
        <v>29</v>
      </c>
      <c r="K9901" s="4">
        <v>1293</v>
      </c>
      <c r="L9901" s="5">
        <v>1293.0592999999999</v>
      </c>
      <c r="M9901">
        <v>62920</v>
      </c>
      <c r="N9901" s="33">
        <v>1</v>
      </c>
      <c r="O9901" s="50" t="e">
        <f>INDEX([1]Dados!$M$2:$N$26779,MATCH($P9901,[1]Dados!$N$2:$N$26779,),2)</f>
        <v>#N/A</v>
      </c>
      <c r="P9901">
        <v>181807</v>
      </c>
      <c r="Q9901" s="1">
        <v>37462</v>
      </c>
      <c r="R9901" s="1">
        <v>37565</v>
      </c>
      <c r="S9901" t="s">
        <v>1871</v>
      </c>
    </row>
    <row r="9902" spans="1:19" x14ac:dyDescent="0.2">
      <c r="A9902" s="7">
        <v>352880</v>
      </c>
      <c r="B9902" s="3">
        <v>66770</v>
      </c>
      <c r="C9902" s="3" t="s">
        <v>28</v>
      </c>
      <c r="D9902" s="2" t="s">
        <v>546</v>
      </c>
      <c r="E9902" s="3">
        <v>22</v>
      </c>
      <c r="F9902" s="17">
        <v>0</v>
      </c>
      <c r="G9902" s="17">
        <v>1</v>
      </c>
      <c r="H9902" s="17">
        <v>0</v>
      </c>
      <c r="I9902" s="7">
        <v>4.3</v>
      </c>
      <c r="J9902" s="7">
        <v>21</v>
      </c>
      <c r="K9902" s="4">
        <v>1293</v>
      </c>
      <c r="L9902" s="5">
        <v>1293.0592999999999</v>
      </c>
      <c r="M9902">
        <v>62920</v>
      </c>
      <c r="N9902" s="33">
        <v>1</v>
      </c>
      <c r="O9902" s="50" t="e">
        <f>INDEX([1]Dados!$M$2:$N$26779,MATCH($P9902,[1]Dados!$N$2:$N$26779,),2)</f>
        <v>#N/A</v>
      </c>
      <c r="P9902">
        <v>181807</v>
      </c>
      <c r="Q9902" s="1">
        <v>37462</v>
      </c>
      <c r="R9902" s="1">
        <v>37565</v>
      </c>
      <c r="S9902" t="s">
        <v>1871</v>
      </c>
    </row>
    <row r="9903" spans="1:19" x14ac:dyDescent="0.2">
      <c r="A9903" s="7">
        <v>352880</v>
      </c>
      <c r="B9903" s="3">
        <v>66770</v>
      </c>
      <c r="C9903" s="3" t="s">
        <v>28</v>
      </c>
      <c r="D9903" s="2" t="s">
        <v>546</v>
      </c>
      <c r="E9903" s="3">
        <v>22</v>
      </c>
      <c r="F9903" s="17">
        <v>0</v>
      </c>
      <c r="G9903" s="17">
        <v>1</v>
      </c>
      <c r="H9903" s="17">
        <v>0</v>
      </c>
      <c r="I9903" s="7">
        <v>4.4000000000000004</v>
      </c>
      <c r="J9903" s="7">
        <v>25</v>
      </c>
      <c r="K9903" s="4">
        <v>1293</v>
      </c>
      <c r="L9903" s="5">
        <v>1293.0592999999999</v>
      </c>
      <c r="M9903">
        <v>62920</v>
      </c>
      <c r="N9903" s="33">
        <v>1</v>
      </c>
      <c r="O9903" s="50" t="e">
        <f>INDEX([1]Dados!$M$2:$N$26779,MATCH($P9903,[1]Dados!$N$2:$N$26779,),2)</f>
        <v>#N/A</v>
      </c>
      <c r="P9903">
        <v>181807</v>
      </c>
      <c r="Q9903" s="1">
        <v>37462</v>
      </c>
      <c r="R9903" s="1">
        <v>37565</v>
      </c>
      <c r="S9903" t="s">
        <v>1871</v>
      </c>
    </row>
    <row r="9904" spans="1:19" x14ac:dyDescent="0.2">
      <c r="A9904" s="7">
        <v>353325</v>
      </c>
      <c r="B9904" s="3">
        <v>61409</v>
      </c>
      <c r="C9904" s="3" t="s">
        <v>28</v>
      </c>
      <c r="D9904" s="2" t="s">
        <v>610</v>
      </c>
      <c r="E9904" s="3">
        <v>22</v>
      </c>
      <c r="F9904" s="17">
        <v>0</v>
      </c>
      <c r="G9904" s="17">
        <v>1</v>
      </c>
      <c r="H9904" s="17">
        <v>0</v>
      </c>
      <c r="I9904" s="7">
        <v>1</v>
      </c>
      <c r="J9904" s="7">
        <v>0</v>
      </c>
      <c r="K9904" s="4">
        <v>1203</v>
      </c>
      <c r="L9904" s="5">
        <v>1203.0829000000001</v>
      </c>
      <c r="M9904">
        <v>10937.56</v>
      </c>
      <c r="N9904" s="3">
        <v>1</v>
      </c>
      <c r="O9904" s="50" t="e">
        <f>INDEX([1]Dados!$M$2:$N$26779,MATCH($P9904,[1]Dados!$N$2:$N$26779,),2)</f>
        <v>#N/A</v>
      </c>
      <c r="P9904" s="28">
        <v>181741</v>
      </c>
      <c r="Q9904" s="1">
        <v>37462</v>
      </c>
      <c r="R9904" s="1">
        <v>37572</v>
      </c>
      <c r="S9904" t="s">
        <v>2134</v>
      </c>
    </row>
    <row r="9905" spans="1:19" x14ac:dyDescent="0.2">
      <c r="A9905" s="7">
        <v>353325</v>
      </c>
      <c r="B9905" s="3">
        <v>61409</v>
      </c>
      <c r="C9905" s="3" t="s">
        <v>28</v>
      </c>
      <c r="D9905" s="2" t="s">
        <v>610</v>
      </c>
      <c r="E9905" s="3">
        <v>22</v>
      </c>
      <c r="F9905" s="17">
        <v>0</v>
      </c>
      <c r="G9905" s="17">
        <v>1</v>
      </c>
      <c r="H9905" s="17">
        <v>0</v>
      </c>
      <c r="I9905" s="7">
        <v>1</v>
      </c>
      <c r="J9905" s="7">
        <v>0</v>
      </c>
      <c r="K9905" s="4">
        <v>1214</v>
      </c>
      <c r="L9905" s="5">
        <v>1214.0587</v>
      </c>
      <c r="M9905">
        <v>63846.239999999998</v>
      </c>
      <c r="N9905" s="3">
        <v>1</v>
      </c>
      <c r="O9905" s="50" t="e">
        <f>INDEX([1]Dados!$M$2:$N$26779,MATCH($P9905,[1]Dados!$N$2:$N$26779,),2)</f>
        <v>#N/A</v>
      </c>
      <c r="P9905" s="28">
        <v>181684</v>
      </c>
      <c r="Q9905" s="1">
        <v>37462</v>
      </c>
      <c r="R9905" s="1">
        <v>37572</v>
      </c>
      <c r="S9905" t="s">
        <v>2134</v>
      </c>
    </row>
    <row r="9906" spans="1:19" x14ac:dyDescent="0.2">
      <c r="A9906" s="7">
        <v>353325</v>
      </c>
      <c r="B9906" s="3">
        <v>61409</v>
      </c>
      <c r="C9906" s="3" t="s">
        <v>28</v>
      </c>
      <c r="D9906" s="2" t="s">
        <v>610</v>
      </c>
      <c r="E9906" s="3">
        <v>22</v>
      </c>
      <c r="F9906" s="17">
        <v>0</v>
      </c>
      <c r="G9906" s="17">
        <v>1</v>
      </c>
      <c r="H9906" s="17">
        <v>0</v>
      </c>
      <c r="I9906" s="7">
        <v>1.1000000000000001</v>
      </c>
      <c r="J9906" s="7">
        <v>25</v>
      </c>
      <c r="K9906" s="4">
        <v>1214</v>
      </c>
      <c r="L9906" s="5">
        <v>1214.8580999999999</v>
      </c>
      <c r="M9906">
        <v>57600</v>
      </c>
      <c r="N9906" s="3">
        <v>1</v>
      </c>
      <c r="O9906" s="50" t="e">
        <f>INDEX([1]Dados!$M$2:$N$26779,MATCH($P9906,[1]Dados!$N$2:$N$26779,),2)</f>
        <v>#N/A</v>
      </c>
      <c r="P9906">
        <v>181873</v>
      </c>
      <c r="Q9906" s="1">
        <v>37462</v>
      </c>
      <c r="R9906" s="1">
        <v>37572</v>
      </c>
      <c r="S9906" t="s">
        <v>960</v>
      </c>
    </row>
    <row r="9907" spans="1:19" x14ac:dyDescent="0.2">
      <c r="A9907" s="7">
        <v>353325</v>
      </c>
      <c r="B9907" s="3">
        <v>61409</v>
      </c>
      <c r="C9907" s="3" t="s">
        <v>28</v>
      </c>
      <c r="D9907" s="2" t="s">
        <v>610</v>
      </c>
      <c r="E9907" s="3">
        <v>22</v>
      </c>
      <c r="F9907" s="17">
        <v>0</v>
      </c>
      <c r="G9907" s="17">
        <v>1</v>
      </c>
      <c r="H9907" s="17">
        <v>0</v>
      </c>
      <c r="I9907" s="7">
        <v>1</v>
      </c>
      <c r="J9907" s="7">
        <v>0</v>
      </c>
      <c r="K9907" s="4">
        <v>1293</v>
      </c>
      <c r="L9907" s="5">
        <v>1293.0592999999999</v>
      </c>
      <c r="M9907">
        <v>6894.51</v>
      </c>
      <c r="N9907" s="3">
        <v>1</v>
      </c>
      <c r="O9907" s="50" t="e">
        <f>INDEX([1]Dados!$M$2:$N$26779,MATCH($P9907,[1]Dados!$N$2:$N$26779,),2)</f>
        <v>#N/A</v>
      </c>
      <c r="P9907" s="28">
        <v>181808</v>
      </c>
      <c r="Q9907" s="1">
        <v>37462</v>
      </c>
      <c r="R9907" s="1">
        <v>37572</v>
      </c>
      <c r="S9907" t="s">
        <v>2134</v>
      </c>
    </row>
    <row r="9908" spans="1:19" x14ac:dyDescent="0.2">
      <c r="A9908" s="7">
        <v>172020</v>
      </c>
      <c r="B9908" s="3">
        <v>73180</v>
      </c>
      <c r="C9908" s="3" t="s">
        <v>36</v>
      </c>
      <c r="D9908" s="2" t="s">
        <v>773</v>
      </c>
      <c r="E9908" s="3">
        <v>22</v>
      </c>
      <c r="F9908" s="17">
        <v>0</v>
      </c>
      <c r="G9908" s="17">
        <v>1</v>
      </c>
      <c r="H9908" s="17">
        <v>0</v>
      </c>
      <c r="I9908" s="7">
        <v>1.1000000000000001</v>
      </c>
      <c r="J9908" s="7">
        <v>19</v>
      </c>
      <c r="K9908" s="4">
        <v>122</v>
      </c>
      <c r="L9908" s="5">
        <v>122.76519999999999</v>
      </c>
      <c r="M9908">
        <v>303100</v>
      </c>
      <c r="N9908" s="33">
        <v>1</v>
      </c>
      <c r="O9908" s="50" t="e">
        <f>INDEX([1]Dados!$M$2:$N$26779,MATCH($P9908,[1]Dados!$N$2:$N$26779,),2)</f>
        <v>#N/A</v>
      </c>
      <c r="P9908">
        <v>182986</v>
      </c>
      <c r="Q9908" s="1">
        <v>37462</v>
      </c>
      <c r="R9908" s="1">
        <v>37509</v>
      </c>
      <c r="S9908" t="s">
        <v>1068</v>
      </c>
    </row>
    <row r="9909" spans="1:19" x14ac:dyDescent="0.2">
      <c r="A9909" s="7">
        <v>172020</v>
      </c>
      <c r="B9909" s="3">
        <v>73180</v>
      </c>
      <c r="C9909" s="3" t="s">
        <v>36</v>
      </c>
      <c r="D9909" s="2" t="s">
        <v>773</v>
      </c>
      <c r="E9909" s="3">
        <v>22</v>
      </c>
      <c r="F9909" s="17">
        <v>0</v>
      </c>
      <c r="G9909" s="17">
        <v>1</v>
      </c>
      <c r="H9909" s="17">
        <v>0</v>
      </c>
      <c r="I9909" s="7" t="s">
        <v>3</v>
      </c>
      <c r="J9909" s="7">
        <v>19</v>
      </c>
      <c r="K9909" s="4">
        <v>122</v>
      </c>
      <c r="L9909" s="5">
        <v>122.76519999999999</v>
      </c>
      <c r="M9909">
        <f>149976.2+1514.91</f>
        <v>151491.11000000002</v>
      </c>
      <c r="N9909" s="33">
        <v>1</v>
      </c>
      <c r="O9909" s="50" t="e">
        <f>INDEX([1]Dados!$M$2:$N$26779,MATCH($P9909,[1]Dados!$N$2:$N$26779,),2)</f>
        <v>#N/A</v>
      </c>
      <c r="P9909">
        <v>182989</v>
      </c>
      <c r="Q9909" s="1">
        <v>37462</v>
      </c>
      <c r="R9909" s="1">
        <v>37509</v>
      </c>
      <c r="S9909" t="s">
        <v>1068</v>
      </c>
    </row>
    <row r="9910" spans="1:19" x14ac:dyDescent="0.2">
      <c r="A9910" s="7">
        <v>172020</v>
      </c>
      <c r="B9910" s="3">
        <v>73180</v>
      </c>
      <c r="C9910" s="3" t="s">
        <v>36</v>
      </c>
      <c r="D9910" s="2" t="s">
        <v>773</v>
      </c>
      <c r="E9910" s="3">
        <v>22</v>
      </c>
      <c r="F9910" s="17">
        <v>0</v>
      </c>
      <c r="G9910" s="17">
        <v>1</v>
      </c>
      <c r="H9910" s="17">
        <v>0</v>
      </c>
      <c r="I9910" s="7">
        <v>2.1</v>
      </c>
      <c r="J9910" s="7">
        <v>13</v>
      </c>
      <c r="K9910" s="4">
        <v>1203</v>
      </c>
      <c r="L9910" s="5">
        <v>1203.0829000000001</v>
      </c>
      <c r="M9910">
        <v>32179.32</v>
      </c>
      <c r="N9910" s="33">
        <v>1</v>
      </c>
      <c r="O9910" s="50" t="e">
        <f>INDEX([1]Dados!$M$2:$N$26779,MATCH($P9910,[1]Dados!$N$2:$N$26779,),2)</f>
        <v>#N/A</v>
      </c>
      <c r="P9910">
        <v>181744</v>
      </c>
      <c r="Q9910" s="1">
        <v>37462</v>
      </c>
      <c r="R9910" s="1">
        <v>37509</v>
      </c>
      <c r="S9910" t="s">
        <v>889</v>
      </c>
    </row>
    <row r="9911" spans="1:19" x14ac:dyDescent="0.2">
      <c r="A9911" s="7">
        <v>172020</v>
      </c>
      <c r="B9911" s="3">
        <v>73180</v>
      </c>
      <c r="C9911" s="3" t="s">
        <v>36</v>
      </c>
      <c r="D9911" s="2" t="s">
        <v>773</v>
      </c>
      <c r="E9911" s="3">
        <v>22</v>
      </c>
      <c r="F9911" s="17">
        <v>0</v>
      </c>
      <c r="G9911" s="17">
        <v>1</v>
      </c>
      <c r="H9911" s="17">
        <v>0</v>
      </c>
      <c r="I9911" s="7">
        <v>2.2000000000000002</v>
      </c>
      <c r="J9911" s="7">
        <v>18</v>
      </c>
      <c r="K9911" s="4">
        <v>1203</v>
      </c>
      <c r="L9911" s="5">
        <v>1203.0829000000001</v>
      </c>
      <c r="M9911">
        <v>32179.32</v>
      </c>
      <c r="N9911" s="33">
        <v>1</v>
      </c>
      <c r="O9911" s="50" t="e">
        <f>INDEX([1]Dados!$M$2:$N$26779,MATCH($P9911,[1]Dados!$N$2:$N$26779,),2)</f>
        <v>#N/A</v>
      </c>
      <c r="P9911">
        <v>181744</v>
      </c>
      <c r="Q9911" s="1">
        <v>37462</v>
      </c>
      <c r="R9911" s="1">
        <v>37509</v>
      </c>
      <c r="S9911" t="s">
        <v>889</v>
      </c>
    </row>
    <row r="9912" spans="1:19" x14ac:dyDescent="0.2">
      <c r="A9912" s="7">
        <v>172020</v>
      </c>
      <c r="B9912" s="3">
        <v>73180</v>
      </c>
      <c r="C9912" s="3" t="s">
        <v>36</v>
      </c>
      <c r="D9912" s="2" t="s">
        <v>773</v>
      </c>
      <c r="E9912" s="3">
        <v>22</v>
      </c>
      <c r="F9912" s="17">
        <v>0</v>
      </c>
      <c r="G9912" s="17">
        <v>1</v>
      </c>
      <c r="H9912" s="17">
        <v>0</v>
      </c>
      <c r="I9912" s="7">
        <v>3.1</v>
      </c>
      <c r="J9912" s="7">
        <v>13</v>
      </c>
      <c r="K9912" s="4">
        <v>1214</v>
      </c>
      <c r="L9912" s="5">
        <v>1214.0587</v>
      </c>
      <c r="M9912" t="s">
        <v>2134</v>
      </c>
      <c r="N9912" s="33">
        <v>1</v>
      </c>
      <c r="O9912" s="50" t="e">
        <f>INDEX([1]Dados!$M$2:$N$26779,MATCH($P9912,[1]Dados!$N$2:$N$26779,),2)</f>
        <v>#N/A</v>
      </c>
      <c r="P9912">
        <v>181686</v>
      </c>
      <c r="Q9912" s="1">
        <v>37462</v>
      </c>
      <c r="R9912" s="1">
        <v>37509</v>
      </c>
      <c r="S9912" t="s">
        <v>914</v>
      </c>
    </row>
    <row r="9913" spans="1:19" x14ac:dyDescent="0.2">
      <c r="A9913" s="7">
        <v>172020</v>
      </c>
      <c r="B9913" s="3">
        <v>73180</v>
      </c>
      <c r="C9913" s="3" t="s">
        <v>36</v>
      </c>
      <c r="D9913" s="2" t="s">
        <v>773</v>
      </c>
      <c r="E9913" s="3">
        <v>22</v>
      </c>
      <c r="F9913" s="17">
        <v>0</v>
      </c>
      <c r="G9913" s="17">
        <v>1</v>
      </c>
      <c r="H9913" s="17">
        <v>0</v>
      </c>
      <c r="I9913" s="7">
        <v>3.2</v>
      </c>
      <c r="J9913" s="7">
        <v>2</v>
      </c>
      <c r="K9913" s="4">
        <v>1214</v>
      </c>
      <c r="L9913" s="5">
        <v>1214.0587</v>
      </c>
      <c r="M9913" t="s">
        <v>2134</v>
      </c>
      <c r="N9913" s="33">
        <v>1</v>
      </c>
      <c r="O9913" s="50" t="e">
        <f>INDEX([1]Dados!$M$2:$N$26779,MATCH($P9913,[1]Dados!$N$2:$N$26779,),2)</f>
        <v>#N/A</v>
      </c>
      <c r="P9913">
        <v>181686</v>
      </c>
      <c r="Q9913" s="1">
        <v>37462</v>
      </c>
      <c r="R9913" s="1">
        <v>37509</v>
      </c>
      <c r="S9913" t="s">
        <v>914</v>
      </c>
    </row>
    <row r="9914" spans="1:19" x14ac:dyDescent="0.2">
      <c r="A9914" s="7">
        <v>172020</v>
      </c>
      <c r="B9914" s="3">
        <v>73180</v>
      </c>
      <c r="C9914" s="3" t="s">
        <v>36</v>
      </c>
      <c r="D9914" s="2" t="s">
        <v>773</v>
      </c>
      <c r="E9914" s="3">
        <v>22</v>
      </c>
      <c r="F9914" s="17">
        <v>0</v>
      </c>
      <c r="G9914" s="17">
        <v>1</v>
      </c>
      <c r="H9914" s="17">
        <v>0</v>
      </c>
      <c r="I9914" s="7">
        <v>3.3</v>
      </c>
      <c r="J9914" s="7">
        <v>5</v>
      </c>
      <c r="K9914" s="4">
        <v>1214</v>
      </c>
      <c r="L9914" s="5">
        <v>1214.0589</v>
      </c>
      <c r="M9914">
        <v>314415</v>
      </c>
      <c r="N9914" s="33">
        <v>1</v>
      </c>
      <c r="O9914" s="50" t="e">
        <f>INDEX([1]Dados!$M$2:$N$26779,MATCH($P9914,[1]Dados!$N$2:$N$26779,),2)</f>
        <v>#N/A</v>
      </c>
      <c r="P9914">
        <v>182719</v>
      </c>
      <c r="Q9914" s="1">
        <v>37462</v>
      </c>
      <c r="R9914" s="1">
        <v>37509</v>
      </c>
      <c r="S9914" t="s">
        <v>1621</v>
      </c>
    </row>
    <row r="9915" spans="1:19" x14ac:dyDescent="0.2">
      <c r="A9915" s="7">
        <v>172020</v>
      </c>
      <c r="B9915" s="3">
        <v>73180</v>
      </c>
      <c r="C9915" s="3" t="s">
        <v>36</v>
      </c>
      <c r="D9915" s="2" t="s">
        <v>773</v>
      </c>
      <c r="E9915" s="3">
        <v>22</v>
      </c>
      <c r="F9915" s="17">
        <v>0</v>
      </c>
      <c r="G9915" s="17">
        <v>1</v>
      </c>
      <c r="H9915" s="17">
        <v>0</v>
      </c>
      <c r="I9915" s="7">
        <v>3.5</v>
      </c>
      <c r="J9915" s="7">
        <v>7</v>
      </c>
      <c r="K9915" s="4">
        <v>1214</v>
      </c>
      <c r="L9915" s="5">
        <v>1214.8580999999999</v>
      </c>
      <c r="M9915">
        <v>123608</v>
      </c>
      <c r="N9915" s="33">
        <v>1</v>
      </c>
      <c r="O9915" s="50" t="e">
        <f>INDEX([1]Dados!$M$2:$N$26779,MATCH($P9915,[1]Dados!$N$2:$N$26779,),2)</f>
        <v>#N/A</v>
      </c>
      <c r="P9915">
        <v>181842</v>
      </c>
      <c r="Q9915" s="1">
        <v>37462</v>
      </c>
      <c r="R9915" s="1">
        <v>37509</v>
      </c>
      <c r="S9915" t="s">
        <v>887</v>
      </c>
    </row>
    <row r="9916" spans="1:19" x14ac:dyDescent="0.2">
      <c r="A9916" s="7">
        <v>172020</v>
      </c>
      <c r="B9916" s="3">
        <v>73180</v>
      </c>
      <c r="C9916" s="3" t="s">
        <v>36</v>
      </c>
      <c r="D9916" s="2" t="s">
        <v>773</v>
      </c>
      <c r="E9916" s="3">
        <v>22</v>
      </c>
      <c r="F9916" s="17">
        <v>0</v>
      </c>
      <c r="G9916" s="17">
        <v>1</v>
      </c>
      <c r="H9916" s="17">
        <v>0</v>
      </c>
      <c r="I9916" s="7">
        <v>3.4</v>
      </c>
      <c r="J9916" s="7">
        <v>24</v>
      </c>
      <c r="K9916" s="4">
        <v>1214</v>
      </c>
      <c r="L9916" s="5">
        <v>1214.8580999999999</v>
      </c>
      <c r="M9916">
        <v>123608</v>
      </c>
      <c r="N9916" s="33">
        <v>1</v>
      </c>
      <c r="O9916" s="50" t="e">
        <f>INDEX([1]Dados!$M$2:$N$26779,MATCH($P9916,[1]Dados!$N$2:$N$26779,),2)</f>
        <v>#N/A</v>
      </c>
      <c r="P9916">
        <v>181842</v>
      </c>
      <c r="Q9916" s="1">
        <v>37462</v>
      </c>
      <c r="R9916" s="1">
        <v>37509</v>
      </c>
      <c r="S9916" t="s">
        <v>887</v>
      </c>
    </row>
    <row r="9917" spans="1:19" x14ac:dyDescent="0.2">
      <c r="A9917" s="7">
        <v>172020</v>
      </c>
      <c r="B9917" s="3">
        <v>73180</v>
      </c>
      <c r="C9917" s="3" t="s">
        <v>36</v>
      </c>
      <c r="D9917" s="2" t="s">
        <v>773</v>
      </c>
      <c r="E9917" s="3">
        <v>22</v>
      </c>
      <c r="F9917" s="17">
        <v>0</v>
      </c>
      <c r="G9917" s="17">
        <v>1</v>
      </c>
      <c r="H9917" s="17">
        <v>0</v>
      </c>
      <c r="I9917" s="7">
        <v>4.0999999999999996</v>
      </c>
      <c r="J9917" s="7">
        <v>22</v>
      </c>
      <c r="K9917" s="4">
        <v>1293</v>
      </c>
      <c r="L9917" s="5">
        <v>1293.0592999999999</v>
      </c>
      <c r="M9917">
        <v>41593</v>
      </c>
      <c r="N9917" s="33">
        <v>1</v>
      </c>
      <c r="O9917" s="50" t="e">
        <f>INDEX([1]Dados!$M$2:$N$26779,MATCH($P9917,[1]Dados!$N$2:$N$26779,),2)</f>
        <v>#N/A</v>
      </c>
      <c r="P9917">
        <v>181782</v>
      </c>
      <c r="Q9917" s="1">
        <v>37462</v>
      </c>
      <c r="R9917" s="1">
        <v>37509</v>
      </c>
      <c r="S9917" t="s">
        <v>886</v>
      </c>
    </row>
    <row r="9918" spans="1:19" x14ac:dyDescent="0.2">
      <c r="A9918" s="7">
        <v>172020</v>
      </c>
      <c r="B9918" s="3">
        <v>73180</v>
      </c>
      <c r="C9918" s="3" t="s">
        <v>36</v>
      </c>
      <c r="D9918" s="2" t="s">
        <v>773</v>
      </c>
      <c r="E9918" s="3">
        <v>22</v>
      </c>
      <c r="F9918" s="17">
        <v>0</v>
      </c>
      <c r="G9918" s="17">
        <v>1</v>
      </c>
      <c r="H9918" s="17">
        <v>0</v>
      </c>
      <c r="I9918" s="7">
        <v>4.2</v>
      </c>
      <c r="J9918" s="7">
        <v>21</v>
      </c>
      <c r="K9918" s="4">
        <v>1293</v>
      </c>
      <c r="L9918" s="5">
        <v>1293.0592999999999</v>
      </c>
      <c r="M9918">
        <v>41593</v>
      </c>
      <c r="N9918" s="33">
        <v>1</v>
      </c>
      <c r="O9918" s="50" t="e">
        <f>INDEX([1]Dados!$M$2:$N$26779,MATCH($P9918,[1]Dados!$N$2:$N$26779,),2)</f>
        <v>#N/A</v>
      </c>
      <c r="P9918">
        <v>181782</v>
      </c>
      <c r="Q9918" s="1">
        <v>37462</v>
      </c>
      <c r="R9918" s="1">
        <v>37509</v>
      </c>
      <c r="S9918" t="s">
        <v>886</v>
      </c>
    </row>
    <row r="9919" spans="1:19" x14ac:dyDescent="0.2">
      <c r="A9919" s="7">
        <v>172020</v>
      </c>
      <c r="B9919" s="3">
        <v>73180</v>
      </c>
      <c r="C9919" s="3" t="s">
        <v>36</v>
      </c>
      <c r="D9919" s="2" t="s">
        <v>773</v>
      </c>
      <c r="E9919" s="3">
        <v>22</v>
      </c>
      <c r="F9919" s="17">
        <v>0</v>
      </c>
      <c r="G9919" s="17">
        <v>1</v>
      </c>
      <c r="H9919" s="17">
        <v>0</v>
      </c>
      <c r="I9919" s="7">
        <v>4.3</v>
      </c>
      <c r="J9919" s="7">
        <v>18</v>
      </c>
      <c r="K9919" s="4">
        <v>1293</v>
      </c>
      <c r="L9919" s="5">
        <v>1293.0592999999999</v>
      </c>
      <c r="M9919">
        <v>41593</v>
      </c>
      <c r="N9919" s="33">
        <v>1</v>
      </c>
      <c r="O9919" s="50" t="e">
        <f>INDEX([1]Dados!$M$2:$N$26779,MATCH($P9919,[1]Dados!$N$2:$N$26779,),2)</f>
        <v>#N/A</v>
      </c>
      <c r="P9919">
        <v>181782</v>
      </c>
      <c r="Q9919" s="1">
        <v>37462</v>
      </c>
      <c r="R9919" s="1">
        <v>37509</v>
      </c>
      <c r="S9919" t="s">
        <v>886</v>
      </c>
    </row>
    <row r="9920" spans="1:19" x14ac:dyDescent="0.2">
      <c r="A9920" s="7">
        <v>172020</v>
      </c>
      <c r="B9920" s="3">
        <v>73180</v>
      </c>
      <c r="C9920" s="3" t="s">
        <v>36</v>
      </c>
      <c r="D9920" s="2" t="s">
        <v>773</v>
      </c>
      <c r="E9920" s="3">
        <v>22</v>
      </c>
      <c r="F9920" s="17">
        <v>0</v>
      </c>
      <c r="G9920" s="17">
        <v>1</v>
      </c>
      <c r="H9920" s="17">
        <v>0</v>
      </c>
      <c r="I9920" s="7">
        <v>4.4000000000000004</v>
      </c>
      <c r="J9920" s="7">
        <v>17</v>
      </c>
      <c r="K9920" s="4">
        <v>1293</v>
      </c>
      <c r="L9920" s="5">
        <v>1293.0592999999999</v>
      </c>
      <c r="M9920">
        <v>41593</v>
      </c>
      <c r="N9920" s="33">
        <v>1</v>
      </c>
      <c r="O9920" s="50" t="e">
        <f>INDEX([1]Dados!$M$2:$N$26779,MATCH($P9920,[1]Dados!$N$2:$N$26779,),2)</f>
        <v>#N/A</v>
      </c>
      <c r="P9920">
        <v>181782</v>
      </c>
      <c r="Q9920" s="1">
        <v>37462</v>
      </c>
      <c r="R9920" s="1">
        <v>37509</v>
      </c>
      <c r="S9920" t="s">
        <v>886</v>
      </c>
    </row>
    <row r="9921" spans="1:19" x14ac:dyDescent="0.2">
      <c r="A9921" s="7">
        <v>172020</v>
      </c>
      <c r="B9921" s="3">
        <v>73180</v>
      </c>
      <c r="C9921" s="3" t="s">
        <v>36</v>
      </c>
      <c r="D9921" s="2" t="s">
        <v>773</v>
      </c>
      <c r="E9921" s="3">
        <v>22</v>
      </c>
      <c r="F9921" s="17">
        <v>0</v>
      </c>
      <c r="G9921" s="17">
        <v>1</v>
      </c>
      <c r="H9921" s="17">
        <v>0</v>
      </c>
      <c r="I9921" s="7">
        <v>4.5</v>
      </c>
      <c r="J9921" s="7">
        <v>29</v>
      </c>
      <c r="K9921" s="4">
        <v>1293</v>
      </c>
      <c r="L9921" s="5">
        <v>1293.0592999999999</v>
      </c>
      <c r="M9921">
        <v>41593</v>
      </c>
      <c r="N9921" s="33">
        <v>1</v>
      </c>
      <c r="O9921" s="50" t="e">
        <f>INDEX([1]Dados!$M$2:$N$26779,MATCH($P9921,[1]Dados!$N$2:$N$26779,),2)</f>
        <v>#N/A</v>
      </c>
      <c r="P9921">
        <v>181782</v>
      </c>
      <c r="Q9921" s="1">
        <v>37462</v>
      </c>
      <c r="R9921" s="1">
        <v>37509</v>
      </c>
      <c r="S9921" t="s">
        <v>886</v>
      </c>
    </row>
    <row r="9922" spans="1:19" x14ac:dyDescent="0.2">
      <c r="A9922" s="7">
        <v>270520</v>
      </c>
      <c r="B9922" s="3">
        <v>28037</v>
      </c>
      <c r="C9922" s="3" t="s">
        <v>60</v>
      </c>
      <c r="D9922" s="2" t="s">
        <v>563</v>
      </c>
      <c r="E9922" s="3">
        <v>23</v>
      </c>
      <c r="F9922" s="17">
        <v>0</v>
      </c>
      <c r="G9922" s="17">
        <v>1</v>
      </c>
      <c r="H9922" s="17">
        <v>0</v>
      </c>
      <c r="I9922" s="7">
        <v>1.1000000000000001</v>
      </c>
      <c r="J9922" s="7">
        <v>9</v>
      </c>
      <c r="K9922" s="4">
        <v>119</v>
      </c>
      <c r="L9922" s="5">
        <v>119.386</v>
      </c>
      <c r="M9922">
        <v>299733.09999999998</v>
      </c>
      <c r="N9922" s="3">
        <v>1</v>
      </c>
      <c r="O9922" s="50" t="e">
        <f>INDEX([1]Dados!$M$2:$N$26779,MATCH($P9922,[1]Dados!$N$2:$N$26779,),2)</f>
        <v>#N/A</v>
      </c>
      <c r="P9922">
        <v>193415</v>
      </c>
      <c r="Q9922" s="1">
        <v>37749</v>
      </c>
      <c r="R9922" s="1">
        <v>37828</v>
      </c>
      <c r="S9922" t="s">
        <v>1553</v>
      </c>
    </row>
    <row r="9923" spans="1:19" x14ac:dyDescent="0.2">
      <c r="A9923" s="7">
        <v>270520</v>
      </c>
      <c r="B9923" s="3">
        <v>28037</v>
      </c>
      <c r="C9923" s="3" t="s">
        <v>60</v>
      </c>
      <c r="D9923" s="2" t="s">
        <v>563</v>
      </c>
      <c r="E9923" s="3">
        <v>23</v>
      </c>
      <c r="F9923" s="17">
        <v>0</v>
      </c>
      <c r="G9923" s="17">
        <v>1</v>
      </c>
      <c r="H9923" s="17">
        <v>0</v>
      </c>
      <c r="I9923" s="7">
        <v>1.2</v>
      </c>
      <c r="J9923" s="7">
        <v>32</v>
      </c>
      <c r="K9923" s="4">
        <v>119</v>
      </c>
      <c r="L9923" s="5">
        <v>119.386</v>
      </c>
      <c r="M9923">
        <v>299733.09999999998</v>
      </c>
      <c r="N9923" s="3">
        <v>1</v>
      </c>
      <c r="O9923" s="50" t="e">
        <f>INDEX([1]Dados!$M$2:$N$26779,MATCH($P9923,[1]Dados!$N$2:$N$26779,),2)</f>
        <v>#N/A</v>
      </c>
      <c r="P9923">
        <v>193415</v>
      </c>
      <c r="Q9923" s="1">
        <v>37749</v>
      </c>
      <c r="R9923" s="1">
        <v>37828</v>
      </c>
      <c r="S9923" t="s">
        <v>1553</v>
      </c>
    </row>
    <row r="9924" spans="1:19" x14ac:dyDescent="0.2">
      <c r="A9924" s="7">
        <v>270520</v>
      </c>
      <c r="B9924" s="3">
        <v>28037</v>
      </c>
      <c r="C9924" s="3" t="s">
        <v>60</v>
      </c>
      <c r="D9924" s="2" t="s">
        <v>563</v>
      </c>
      <c r="E9924" s="3">
        <v>23</v>
      </c>
      <c r="F9924" s="17">
        <v>0</v>
      </c>
      <c r="G9924" s="17">
        <v>1</v>
      </c>
      <c r="H9924" s="17">
        <v>0</v>
      </c>
      <c r="I9924" s="7">
        <v>1.3</v>
      </c>
      <c r="J9924" s="7">
        <v>13</v>
      </c>
      <c r="K9924" s="4">
        <v>119</v>
      </c>
      <c r="L9924" s="5">
        <v>119.386</v>
      </c>
      <c r="M9924">
        <v>299733.09999999998</v>
      </c>
      <c r="N9924" s="3">
        <v>1</v>
      </c>
      <c r="O9924" s="50" t="e">
        <f>INDEX([1]Dados!$M$2:$N$26779,MATCH($P9924,[1]Dados!$N$2:$N$26779,),2)</f>
        <v>#N/A</v>
      </c>
      <c r="P9924">
        <v>193415</v>
      </c>
      <c r="Q9924" s="1">
        <v>37749</v>
      </c>
      <c r="R9924" s="1">
        <v>37828</v>
      </c>
      <c r="S9924" t="s">
        <v>1553</v>
      </c>
    </row>
    <row r="9925" spans="1:19" x14ac:dyDescent="0.2">
      <c r="A9925" s="7">
        <v>270520</v>
      </c>
      <c r="B9925" s="3">
        <v>28037</v>
      </c>
      <c r="C9925" s="3" t="s">
        <v>60</v>
      </c>
      <c r="D9925" s="2" t="s">
        <v>563</v>
      </c>
      <c r="E9925" s="3">
        <v>23</v>
      </c>
      <c r="F9925" s="17">
        <v>0</v>
      </c>
      <c r="G9925" s="17">
        <v>1</v>
      </c>
      <c r="H9925" s="17">
        <v>0</v>
      </c>
      <c r="I9925" s="7">
        <v>1.4</v>
      </c>
      <c r="J9925" s="7">
        <v>19</v>
      </c>
      <c r="K9925" s="4">
        <v>119</v>
      </c>
      <c r="L9925" s="5">
        <v>119.386</v>
      </c>
      <c r="M9925">
        <v>299733.09999999998</v>
      </c>
      <c r="N9925" s="3">
        <v>1</v>
      </c>
      <c r="O9925" s="50" t="e">
        <f>INDEX([1]Dados!$M$2:$N$26779,MATCH($P9925,[1]Dados!$N$2:$N$26779,),2)</f>
        <v>#N/A</v>
      </c>
      <c r="P9925">
        <v>193415</v>
      </c>
      <c r="Q9925" s="1">
        <v>37749</v>
      </c>
      <c r="R9925" s="1">
        <v>37828</v>
      </c>
      <c r="S9925" t="s">
        <v>1553</v>
      </c>
    </row>
    <row r="9926" spans="1:19" x14ac:dyDescent="0.2">
      <c r="A9926" s="7">
        <v>270520</v>
      </c>
      <c r="B9926" s="3">
        <v>28037</v>
      </c>
      <c r="C9926" s="3" t="s">
        <v>60</v>
      </c>
      <c r="D9926" s="2" t="s">
        <v>563</v>
      </c>
      <c r="E9926" s="3">
        <v>23</v>
      </c>
      <c r="F9926" s="17">
        <v>0</v>
      </c>
      <c r="G9926" s="17">
        <v>1</v>
      </c>
      <c r="H9926" s="17">
        <v>0</v>
      </c>
      <c r="I9926" s="7">
        <v>1.5</v>
      </c>
      <c r="J9926" s="7">
        <v>0</v>
      </c>
      <c r="K9926" s="4">
        <v>119</v>
      </c>
      <c r="L9926" s="5">
        <v>119.386</v>
      </c>
      <c r="M9926">
        <v>299733.09999999998</v>
      </c>
      <c r="N9926" s="3">
        <v>1</v>
      </c>
      <c r="O9926" s="50" t="e">
        <f>INDEX([1]Dados!$M$2:$N$26779,MATCH($P9926,[1]Dados!$N$2:$N$26779,),2)</f>
        <v>#N/A</v>
      </c>
      <c r="P9926">
        <v>193415</v>
      </c>
      <c r="Q9926" s="1">
        <v>37749</v>
      </c>
      <c r="R9926" s="1">
        <v>37828</v>
      </c>
      <c r="S9926" t="s">
        <v>1553</v>
      </c>
    </row>
    <row r="9927" spans="1:19" x14ac:dyDescent="0.2">
      <c r="A9927" s="7">
        <v>270520</v>
      </c>
      <c r="B9927" s="3">
        <v>28037</v>
      </c>
      <c r="C9927" s="3" t="s">
        <v>60</v>
      </c>
      <c r="D9927" s="2" t="s">
        <v>563</v>
      </c>
      <c r="E9927" s="3">
        <v>23</v>
      </c>
      <c r="F9927" s="17">
        <v>0</v>
      </c>
      <c r="G9927" s="17">
        <v>1</v>
      </c>
      <c r="H9927" s="17">
        <v>0</v>
      </c>
      <c r="I9927" s="7">
        <v>1.6</v>
      </c>
      <c r="J9927" s="7">
        <v>19</v>
      </c>
      <c r="K9927" s="4">
        <v>119</v>
      </c>
      <c r="L9927" s="5">
        <v>119.386</v>
      </c>
      <c r="M9927">
        <v>299733.09999999998</v>
      </c>
      <c r="N9927" s="3">
        <v>1</v>
      </c>
      <c r="O9927" s="50" t="e">
        <f>INDEX([1]Dados!$M$2:$N$26779,MATCH($P9927,[1]Dados!$N$2:$N$26779,),2)</f>
        <v>#N/A</v>
      </c>
      <c r="P9927">
        <v>193415</v>
      </c>
      <c r="Q9927" s="1">
        <v>37749</v>
      </c>
      <c r="R9927" s="1">
        <v>37828</v>
      </c>
      <c r="S9927" t="s">
        <v>1553</v>
      </c>
    </row>
    <row r="9928" spans="1:19" x14ac:dyDescent="0.2">
      <c r="A9928" s="7">
        <v>270520</v>
      </c>
      <c r="B9928" s="3">
        <v>28037</v>
      </c>
      <c r="C9928" s="3" t="s">
        <v>60</v>
      </c>
      <c r="D9928" s="2" t="s">
        <v>563</v>
      </c>
      <c r="E9928" s="3">
        <v>23</v>
      </c>
      <c r="F9928" s="17">
        <v>0</v>
      </c>
      <c r="G9928" s="17">
        <v>1</v>
      </c>
      <c r="H9928" s="17">
        <v>0</v>
      </c>
      <c r="I9928" s="7">
        <v>2.1</v>
      </c>
      <c r="J9928" s="7">
        <v>15</v>
      </c>
      <c r="K9928" s="4">
        <v>1214</v>
      </c>
      <c r="L9928" s="5">
        <v>1214.0589</v>
      </c>
      <c r="M9928">
        <v>1000000</v>
      </c>
      <c r="N9928" s="3">
        <v>1</v>
      </c>
      <c r="O9928" s="50" t="e">
        <f>INDEX([1]Dados!$M$2:$N$26779,MATCH($P9928,[1]Dados!$N$2:$N$26779,),2)</f>
        <v>#N/A</v>
      </c>
      <c r="P9928">
        <v>194782</v>
      </c>
      <c r="Q9928" s="1">
        <v>37749</v>
      </c>
      <c r="R9928" s="1">
        <v>37828</v>
      </c>
      <c r="S9928" t="s">
        <v>1621</v>
      </c>
    </row>
    <row r="9929" spans="1:19" x14ac:dyDescent="0.2">
      <c r="A9929" s="7">
        <v>270520</v>
      </c>
      <c r="B9929" s="3">
        <v>28037</v>
      </c>
      <c r="C9929" s="3" t="s">
        <v>60</v>
      </c>
      <c r="D9929" s="2" t="s">
        <v>563</v>
      </c>
      <c r="E9929" s="3">
        <v>23</v>
      </c>
      <c r="F9929" s="17">
        <v>0</v>
      </c>
      <c r="G9929" s="17">
        <v>1</v>
      </c>
      <c r="H9929" s="17">
        <v>0</v>
      </c>
      <c r="I9929" s="7">
        <v>2.2000000000000002</v>
      </c>
      <c r="J9929" s="7">
        <v>23</v>
      </c>
      <c r="K9929" s="4">
        <v>1214</v>
      </c>
      <c r="L9929" s="5">
        <v>1214.0589</v>
      </c>
      <c r="M9929">
        <v>1000000</v>
      </c>
      <c r="N9929" s="3">
        <v>1</v>
      </c>
      <c r="O9929" s="50" t="e">
        <f>INDEX([1]Dados!$M$2:$N$26779,MATCH($P9929,[1]Dados!$N$2:$N$26779,),2)</f>
        <v>#N/A</v>
      </c>
      <c r="P9929">
        <v>194782</v>
      </c>
      <c r="Q9929" s="1">
        <v>37749</v>
      </c>
      <c r="R9929" s="1">
        <v>37828</v>
      </c>
      <c r="S9929" t="s">
        <v>1621</v>
      </c>
    </row>
    <row r="9930" spans="1:19" x14ac:dyDescent="0.2">
      <c r="A9930" s="7">
        <v>270520</v>
      </c>
      <c r="B9930" s="3">
        <v>28037</v>
      </c>
      <c r="C9930" s="3" t="s">
        <v>60</v>
      </c>
      <c r="D9930" s="2" t="s">
        <v>563</v>
      </c>
      <c r="E9930" s="3">
        <v>23</v>
      </c>
      <c r="F9930" s="17">
        <v>0</v>
      </c>
      <c r="G9930" s="17">
        <v>1</v>
      </c>
      <c r="H9930" s="17">
        <v>0</v>
      </c>
      <c r="I9930" s="7">
        <v>2.2999999999999998</v>
      </c>
      <c r="J9930" s="7">
        <v>20</v>
      </c>
      <c r="K9930" s="4">
        <v>1214</v>
      </c>
      <c r="L9930" s="5">
        <v>1214.0589</v>
      </c>
      <c r="M9930">
        <v>1000000</v>
      </c>
      <c r="N9930" s="3">
        <v>1</v>
      </c>
      <c r="O9930" s="50" t="e">
        <f>INDEX([1]Dados!$M$2:$N$26779,MATCH($P9930,[1]Dados!$N$2:$N$26779,),2)</f>
        <v>#N/A</v>
      </c>
      <c r="P9930">
        <v>194782</v>
      </c>
      <c r="Q9930" s="1">
        <v>37749</v>
      </c>
      <c r="R9930" s="1">
        <v>37828</v>
      </c>
      <c r="S9930" t="s">
        <v>1621</v>
      </c>
    </row>
    <row r="9931" spans="1:19" x14ac:dyDescent="0.2">
      <c r="A9931" s="7">
        <v>270520</v>
      </c>
      <c r="B9931" s="3">
        <v>28037</v>
      </c>
      <c r="C9931" s="3" t="s">
        <v>60</v>
      </c>
      <c r="D9931" s="2" t="s">
        <v>563</v>
      </c>
      <c r="E9931" s="3">
        <v>23</v>
      </c>
      <c r="F9931" s="17">
        <v>0</v>
      </c>
      <c r="G9931" s="17">
        <v>1</v>
      </c>
      <c r="H9931" s="17">
        <v>0</v>
      </c>
      <c r="I9931" s="7">
        <v>2.4</v>
      </c>
      <c r="J9931" s="7">
        <v>32</v>
      </c>
      <c r="K9931" s="4">
        <v>1214</v>
      </c>
      <c r="L9931" s="5">
        <v>1214.0589</v>
      </c>
      <c r="M9931">
        <v>1000000</v>
      </c>
      <c r="N9931" s="3">
        <v>1</v>
      </c>
      <c r="O9931" s="50" t="e">
        <f>INDEX([1]Dados!$M$2:$N$26779,MATCH($P9931,[1]Dados!$N$2:$N$26779,),2)</f>
        <v>#N/A</v>
      </c>
      <c r="P9931">
        <v>194782</v>
      </c>
      <c r="Q9931" s="1">
        <v>37749</v>
      </c>
      <c r="R9931" s="1">
        <v>37828</v>
      </c>
      <c r="S9931" t="s">
        <v>1621</v>
      </c>
    </row>
    <row r="9932" spans="1:19" x14ac:dyDescent="0.2">
      <c r="A9932" s="7">
        <v>270520</v>
      </c>
      <c r="B9932" s="3">
        <v>28037</v>
      </c>
      <c r="C9932" s="3" t="s">
        <v>60</v>
      </c>
      <c r="D9932" s="2" t="s">
        <v>563</v>
      </c>
      <c r="E9932" s="3">
        <v>23</v>
      </c>
      <c r="F9932" s="17">
        <v>0</v>
      </c>
      <c r="G9932" s="17">
        <v>1</v>
      </c>
      <c r="H9932" s="17">
        <v>0</v>
      </c>
      <c r="I9932" s="7">
        <v>2.5</v>
      </c>
      <c r="J9932" s="7">
        <v>24</v>
      </c>
      <c r="K9932" s="4">
        <v>1214</v>
      </c>
      <c r="L9932" s="5">
        <v>1214.0589</v>
      </c>
      <c r="M9932">
        <v>1000000</v>
      </c>
      <c r="N9932" s="3">
        <v>1</v>
      </c>
      <c r="O9932" s="50" t="e">
        <f>INDEX([1]Dados!$M$2:$N$26779,MATCH($P9932,[1]Dados!$N$2:$N$26779,),2)</f>
        <v>#N/A</v>
      </c>
      <c r="P9932">
        <v>194782</v>
      </c>
      <c r="Q9932" s="1">
        <v>37749</v>
      </c>
      <c r="R9932" s="1">
        <v>37828</v>
      </c>
      <c r="S9932" t="s">
        <v>1621</v>
      </c>
    </row>
    <row r="9933" spans="1:19" x14ac:dyDescent="0.2">
      <c r="A9933" s="7">
        <v>270520</v>
      </c>
      <c r="B9933" s="3">
        <v>28037</v>
      </c>
      <c r="C9933" s="3" t="s">
        <v>60</v>
      </c>
      <c r="D9933" s="2" t="s">
        <v>563</v>
      </c>
      <c r="E9933" s="3">
        <v>23</v>
      </c>
      <c r="F9933" s="17">
        <v>0</v>
      </c>
      <c r="G9933" s="17">
        <v>1</v>
      </c>
      <c r="H9933" s="17">
        <v>0</v>
      </c>
      <c r="I9933" s="7">
        <v>3.1</v>
      </c>
      <c r="J9933" s="7">
        <v>15</v>
      </c>
      <c r="K9933" s="4">
        <v>1214</v>
      </c>
      <c r="L9933" s="5">
        <v>1214.8577</v>
      </c>
      <c r="M9933">
        <v>241154.3</v>
      </c>
      <c r="N9933" s="3">
        <v>1</v>
      </c>
      <c r="O9933" s="50" t="e">
        <f>INDEX([1]Dados!$M$2:$N$26779,MATCH($P9933,[1]Dados!$N$2:$N$26779,),2)</f>
        <v>#N/A</v>
      </c>
      <c r="P9933">
        <v>194571</v>
      </c>
      <c r="Q9933" s="1">
        <v>37749</v>
      </c>
      <c r="R9933" s="1">
        <v>37828</v>
      </c>
      <c r="S9933" t="s">
        <v>914</v>
      </c>
    </row>
    <row r="9934" spans="1:19" x14ac:dyDescent="0.2">
      <c r="A9934" s="7">
        <v>270520</v>
      </c>
      <c r="B9934" s="3">
        <v>28037</v>
      </c>
      <c r="C9934" s="3" t="s">
        <v>60</v>
      </c>
      <c r="D9934" s="2" t="s">
        <v>563</v>
      </c>
      <c r="E9934" s="3">
        <v>23</v>
      </c>
      <c r="F9934" s="17">
        <v>0</v>
      </c>
      <c r="G9934" s="17">
        <v>1</v>
      </c>
      <c r="H9934" s="17">
        <v>0</v>
      </c>
      <c r="I9934" s="7">
        <v>3.1</v>
      </c>
      <c r="J9934" s="7">
        <v>32</v>
      </c>
      <c r="K9934" s="4">
        <v>1214</v>
      </c>
      <c r="L9934" s="5">
        <v>1214.8577</v>
      </c>
      <c r="M9934">
        <v>241154.3</v>
      </c>
      <c r="N9934" s="3">
        <v>1</v>
      </c>
      <c r="O9934" s="50" t="e">
        <f>INDEX([1]Dados!$M$2:$N$26779,MATCH($P9934,[1]Dados!$N$2:$N$26779,),2)</f>
        <v>#N/A</v>
      </c>
      <c r="P9934">
        <v>194571</v>
      </c>
      <c r="Q9934" s="1">
        <v>37749</v>
      </c>
      <c r="R9934" s="1">
        <v>37828</v>
      </c>
      <c r="S9934" t="s">
        <v>914</v>
      </c>
    </row>
    <row r="9935" spans="1:19" x14ac:dyDescent="0.2">
      <c r="A9935" s="7">
        <v>270520</v>
      </c>
      <c r="B9935" s="3">
        <v>28037</v>
      </c>
      <c r="C9935" s="3" t="s">
        <v>60</v>
      </c>
      <c r="D9935" s="2" t="s">
        <v>563</v>
      </c>
      <c r="E9935" s="3">
        <v>23</v>
      </c>
      <c r="F9935" s="17">
        <v>0</v>
      </c>
      <c r="G9935" s="17">
        <v>1</v>
      </c>
      <c r="H9935" s="17">
        <v>0</v>
      </c>
      <c r="I9935" s="7">
        <v>3.2</v>
      </c>
      <c r="J9935" s="7">
        <v>15</v>
      </c>
      <c r="K9935" s="4">
        <v>1214</v>
      </c>
      <c r="L9935" s="5">
        <v>1214.8577</v>
      </c>
      <c r="M9935">
        <v>241154.3</v>
      </c>
      <c r="N9935" s="3">
        <v>1</v>
      </c>
      <c r="O9935" s="50" t="e">
        <f>INDEX([1]Dados!$M$2:$N$26779,MATCH($P9935,[1]Dados!$N$2:$N$26779,),2)</f>
        <v>#N/A</v>
      </c>
      <c r="P9935">
        <v>194571</v>
      </c>
      <c r="Q9935" s="1">
        <v>37749</v>
      </c>
      <c r="R9935" s="1">
        <v>37828</v>
      </c>
      <c r="S9935" t="s">
        <v>914</v>
      </c>
    </row>
    <row r="9936" spans="1:19" x14ac:dyDescent="0.2">
      <c r="A9936" s="7">
        <v>270520</v>
      </c>
      <c r="B9936" s="3">
        <v>28037</v>
      </c>
      <c r="C9936" s="3" t="s">
        <v>60</v>
      </c>
      <c r="D9936" s="2" t="s">
        <v>563</v>
      </c>
      <c r="E9936" s="3">
        <v>23</v>
      </c>
      <c r="F9936" s="17">
        <v>0</v>
      </c>
      <c r="G9936" s="17">
        <v>1</v>
      </c>
      <c r="H9936" s="17">
        <v>0</v>
      </c>
      <c r="I9936" s="7">
        <v>3.3</v>
      </c>
      <c r="J9936" s="7">
        <v>31</v>
      </c>
      <c r="K9936" s="4">
        <v>1214</v>
      </c>
      <c r="L9936" s="5">
        <v>1214.8577</v>
      </c>
      <c r="M9936">
        <v>241154.3</v>
      </c>
      <c r="N9936" s="3">
        <v>1</v>
      </c>
      <c r="O9936" s="50" t="e">
        <f>INDEX([1]Dados!$M$2:$N$26779,MATCH($P9936,[1]Dados!$N$2:$N$26779,),2)</f>
        <v>#N/A</v>
      </c>
      <c r="P9936">
        <v>194571</v>
      </c>
      <c r="Q9936" s="1">
        <v>37749</v>
      </c>
      <c r="R9936" s="1">
        <v>37828</v>
      </c>
      <c r="S9936" t="s">
        <v>914</v>
      </c>
    </row>
    <row r="9937" spans="1:19" x14ac:dyDescent="0.2">
      <c r="A9937" s="7">
        <v>270520</v>
      </c>
      <c r="B9937" s="3">
        <v>28037</v>
      </c>
      <c r="C9937" s="3" t="s">
        <v>60</v>
      </c>
      <c r="D9937" s="2" t="s">
        <v>563</v>
      </c>
      <c r="E9937" s="3">
        <v>23</v>
      </c>
      <c r="F9937" s="17">
        <v>0</v>
      </c>
      <c r="G9937" s="17">
        <v>1</v>
      </c>
      <c r="H9937" s="17">
        <v>0</v>
      </c>
      <c r="I9937" s="7">
        <v>3.4</v>
      </c>
      <c r="J9937" s="7">
        <v>31</v>
      </c>
      <c r="K9937" s="4">
        <v>1214</v>
      </c>
      <c r="L9937" s="5">
        <v>1214.8577</v>
      </c>
      <c r="M9937">
        <v>241154.3</v>
      </c>
      <c r="N9937" s="3">
        <v>1</v>
      </c>
      <c r="O9937" s="50" t="e">
        <f>INDEX([1]Dados!$M$2:$N$26779,MATCH($P9937,[1]Dados!$N$2:$N$26779,),2)</f>
        <v>#N/A</v>
      </c>
      <c r="P9937">
        <v>194571</v>
      </c>
      <c r="Q9937" s="1">
        <v>37749</v>
      </c>
      <c r="R9937" s="1">
        <v>37828</v>
      </c>
      <c r="S9937" t="s">
        <v>914</v>
      </c>
    </row>
    <row r="9938" spans="1:19" x14ac:dyDescent="0.2">
      <c r="A9938" s="7">
        <v>270520</v>
      </c>
      <c r="B9938" s="3">
        <v>28037</v>
      </c>
      <c r="C9938" s="3" t="s">
        <v>60</v>
      </c>
      <c r="D9938" s="2" t="s">
        <v>563</v>
      </c>
      <c r="E9938" s="3">
        <v>23</v>
      </c>
      <c r="F9938" s="17">
        <v>0</v>
      </c>
      <c r="G9938" s="17">
        <v>1</v>
      </c>
      <c r="H9938" s="17">
        <v>0</v>
      </c>
      <c r="I9938" s="7">
        <v>3.5</v>
      </c>
      <c r="J9938" s="7">
        <v>12</v>
      </c>
      <c r="K9938" s="4">
        <v>1214</v>
      </c>
      <c r="L9938" s="5">
        <v>1214.8577</v>
      </c>
      <c r="M9938">
        <v>241154.3</v>
      </c>
      <c r="N9938" s="3">
        <v>1</v>
      </c>
      <c r="O9938" s="50" t="e">
        <f>INDEX([1]Dados!$M$2:$N$26779,MATCH($P9938,[1]Dados!$N$2:$N$26779,),2)</f>
        <v>#N/A</v>
      </c>
      <c r="P9938">
        <v>194571</v>
      </c>
      <c r="Q9938" s="1">
        <v>37749</v>
      </c>
      <c r="R9938" s="1">
        <v>37828</v>
      </c>
      <c r="S9938" t="s">
        <v>914</v>
      </c>
    </row>
    <row r="9939" spans="1:19" x14ac:dyDescent="0.2">
      <c r="A9939" s="7">
        <v>270520</v>
      </c>
      <c r="B9939" s="3">
        <v>28037</v>
      </c>
      <c r="C9939" s="3" t="s">
        <v>60</v>
      </c>
      <c r="D9939" s="2" t="s">
        <v>563</v>
      </c>
      <c r="E9939" s="3">
        <v>23</v>
      </c>
      <c r="F9939" s="17">
        <v>0</v>
      </c>
      <c r="G9939" s="17">
        <v>1</v>
      </c>
      <c r="H9939" s="17">
        <v>0</v>
      </c>
      <c r="I9939" s="7">
        <v>3.6</v>
      </c>
      <c r="J9939" s="7">
        <v>25</v>
      </c>
      <c r="K9939" s="4">
        <v>1214</v>
      </c>
      <c r="L9939" s="5">
        <v>1214.8577</v>
      </c>
      <c r="M9939">
        <v>241154.3</v>
      </c>
      <c r="N9939" s="3">
        <v>1</v>
      </c>
      <c r="O9939" s="50" t="e">
        <f>INDEX([1]Dados!$M$2:$N$26779,MATCH($P9939,[1]Dados!$N$2:$N$26779,),2)</f>
        <v>#N/A</v>
      </c>
      <c r="P9939">
        <v>194571</v>
      </c>
      <c r="Q9939" s="1">
        <v>37749</v>
      </c>
      <c r="R9939" s="1">
        <v>37828</v>
      </c>
      <c r="S9939" t="s">
        <v>914</v>
      </c>
    </row>
    <row r="9940" spans="1:19" x14ac:dyDescent="0.2">
      <c r="A9940" s="7">
        <v>270520</v>
      </c>
      <c r="B9940" s="3">
        <v>28037</v>
      </c>
      <c r="C9940" s="3" t="s">
        <v>60</v>
      </c>
      <c r="D9940" s="2" t="s">
        <v>563</v>
      </c>
      <c r="E9940" s="3">
        <v>23</v>
      </c>
      <c r="F9940" s="17">
        <v>0</v>
      </c>
      <c r="G9940" s="17">
        <v>1</v>
      </c>
      <c r="H9940" s="17">
        <v>0</v>
      </c>
      <c r="I9940" s="7">
        <v>3.7</v>
      </c>
      <c r="J9940" s="7">
        <v>20</v>
      </c>
      <c r="K9940" s="4">
        <v>1214</v>
      </c>
      <c r="L9940" s="5">
        <v>1214.8577</v>
      </c>
      <c r="M9940">
        <v>241154.3</v>
      </c>
      <c r="N9940" s="3">
        <v>1</v>
      </c>
      <c r="O9940" s="50" t="e">
        <f>INDEX([1]Dados!$M$2:$N$26779,MATCH($P9940,[1]Dados!$N$2:$N$26779,),2)</f>
        <v>#N/A</v>
      </c>
      <c r="P9940">
        <v>194571</v>
      </c>
      <c r="Q9940" s="1">
        <v>37749</v>
      </c>
      <c r="R9940" s="1">
        <v>37828</v>
      </c>
      <c r="S9940" t="s">
        <v>914</v>
      </c>
    </row>
    <row r="9941" spans="1:19" x14ac:dyDescent="0.2">
      <c r="A9941" s="7">
        <v>270520</v>
      </c>
      <c r="B9941" s="3">
        <v>28037</v>
      </c>
      <c r="C9941" s="3" t="s">
        <v>60</v>
      </c>
      <c r="D9941" s="2" t="s">
        <v>563</v>
      </c>
      <c r="E9941" s="3">
        <v>23</v>
      </c>
      <c r="F9941" s="17">
        <v>0</v>
      </c>
      <c r="G9941" s="17">
        <v>1</v>
      </c>
      <c r="H9941" s="17">
        <v>0</v>
      </c>
      <c r="I9941" s="7">
        <v>3.8</v>
      </c>
      <c r="J9941" s="7">
        <v>1</v>
      </c>
      <c r="K9941" s="4">
        <v>1214</v>
      </c>
      <c r="L9941" s="5">
        <v>1214.8577</v>
      </c>
      <c r="M9941">
        <v>241154.3</v>
      </c>
      <c r="N9941" s="3">
        <v>1</v>
      </c>
      <c r="O9941" s="50" t="e">
        <f>INDEX([1]Dados!$M$2:$N$26779,MATCH($P9941,[1]Dados!$N$2:$N$26779,),2)</f>
        <v>#N/A</v>
      </c>
      <c r="P9941">
        <v>194571</v>
      </c>
      <c r="Q9941" s="1">
        <v>37749</v>
      </c>
      <c r="R9941" s="1">
        <v>37828</v>
      </c>
      <c r="S9941" t="s">
        <v>914</v>
      </c>
    </row>
    <row r="9942" spans="1:19" x14ac:dyDescent="0.2">
      <c r="A9942" s="7">
        <v>270520</v>
      </c>
      <c r="B9942" s="3">
        <v>28037</v>
      </c>
      <c r="C9942" s="3" t="s">
        <v>60</v>
      </c>
      <c r="D9942" s="2" t="s">
        <v>563</v>
      </c>
      <c r="E9942" s="3">
        <v>23</v>
      </c>
      <c r="F9942" s="17">
        <v>0</v>
      </c>
      <c r="G9942" s="17">
        <v>1</v>
      </c>
      <c r="H9942" s="17">
        <v>0</v>
      </c>
      <c r="I9942" s="7">
        <v>3.9</v>
      </c>
      <c r="J9942" s="7">
        <v>2</v>
      </c>
      <c r="K9942" s="4">
        <v>1214</v>
      </c>
      <c r="L9942" s="5">
        <v>1214.8577</v>
      </c>
      <c r="M9942">
        <v>241154.3</v>
      </c>
      <c r="N9942" s="3">
        <v>1</v>
      </c>
      <c r="O9942" s="50" t="e">
        <f>INDEX([1]Dados!$M$2:$N$26779,MATCH($P9942,[1]Dados!$N$2:$N$26779,),2)</f>
        <v>#N/A</v>
      </c>
      <c r="P9942">
        <v>194571</v>
      </c>
      <c r="Q9942" s="1">
        <v>37749</v>
      </c>
      <c r="R9942" s="1">
        <v>37828</v>
      </c>
      <c r="S9942" t="s">
        <v>914</v>
      </c>
    </row>
    <row r="9943" spans="1:19" x14ac:dyDescent="0.2">
      <c r="A9943" s="7">
        <v>270520</v>
      </c>
      <c r="B9943" s="3">
        <v>28037</v>
      </c>
      <c r="C9943" s="3" t="s">
        <v>60</v>
      </c>
      <c r="D9943" s="2" t="s">
        <v>563</v>
      </c>
      <c r="E9943" s="3">
        <v>23</v>
      </c>
      <c r="F9943" s="17">
        <v>0</v>
      </c>
      <c r="G9943" s="17">
        <v>1</v>
      </c>
      <c r="H9943" s="17">
        <v>0</v>
      </c>
      <c r="I9943" s="7">
        <v>4.0999999999999996</v>
      </c>
      <c r="J9943" s="7">
        <v>29</v>
      </c>
      <c r="K9943" s="4">
        <v>1293</v>
      </c>
      <c r="L9943" s="5">
        <v>1293.0592999999999</v>
      </c>
      <c r="M9943">
        <v>61698.400000000001</v>
      </c>
      <c r="N9943" s="3">
        <v>1</v>
      </c>
      <c r="O9943" s="50" t="e">
        <f>INDEX([1]Dados!$M$2:$N$26779,MATCH($P9943,[1]Dados!$N$2:$N$26779,),2)</f>
        <v>#N/A</v>
      </c>
      <c r="P9943">
        <v>194355</v>
      </c>
      <c r="Q9943" s="1">
        <v>37749</v>
      </c>
      <c r="R9943" s="1">
        <v>37828</v>
      </c>
      <c r="S9943" t="s">
        <v>1467</v>
      </c>
    </row>
    <row r="9944" spans="1:19" x14ac:dyDescent="0.2">
      <c r="A9944" s="7">
        <v>270520</v>
      </c>
      <c r="B9944" s="3">
        <v>28037</v>
      </c>
      <c r="C9944" s="3" t="s">
        <v>60</v>
      </c>
      <c r="D9944" s="2" t="s">
        <v>563</v>
      </c>
      <c r="E9944" s="3">
        <v>23</v>
      </c>
      <c r="F9944" s="17">
        <v>0</v>
      </c>
      <c r="G9944" s="17">
        <v>1</v>
      </c>
      <c r="H9944" s="17">
        <v>0</v>
      </c>
      <c r="I9944" s="7">
        <v>4.2</v>
      </c>
      <c r="J9944" s="7">
        <v>22</v>
      </c>
      <c r="K9944" s="4">
        <v>1293</v>
      </c>
      <c r="L9944" s="5">
        <v>1293.0592999999999</v>
      </c>
      <c r="M9944">
        <v>61698.400000000001</v>
      </c>
      <c r="N9944" s="3">
        <v>1</v>
      </c>
      <c r="O9944" s="50" t="e">
        <f>INDEX([1]Dados!$M$2:$N$26779,MATCH($P9944,[1]Dados!$N$2:$N$26779,),2)</f>
        <v>#N/A</v>
      </c>
      <c r="P9944">
        <v>194355</v>
      </c>
      <c r="Q9944" s="1">
        <v>37749</v>
      </c>
      <c r="R9944" s="1">
        <v>37828</v>
      </c>
      <c r="S9944" t="s">
        <v>1467</v>
      </c>
    </row>
    <row r="9945" spans="1:19" x14ac:dyDescent="0.2">
      <c r="A9945" s="7">
        <v>270520</v>
      </c>
      <c r="B9945" s="3">
        <v>28037</v>
      </c>
      <c r="C9945" s="3" t="s">
        <v>60</v>
      </c>
      <c r="D9945" s="2" t="s">
        <v>563</v>
      </c>
      <c r="E9945" s="3">
        <v>23</v>
      </c>
      <c r="F9945" s="17">
        <v>0</v>
      </c>
      <c r="G9945" s="17">
        <v>1</v>
      </c>
      <c r="H9945" s="17">
        <v>0</v>
      </c>
      <c r="I9945" s="7">
        <v>4.3</v>
      </c>
      <c r="J9945" s="7">
        <v>17</v>
      </c>
      <c r="K9945" s="4">
        <v>1293</v>
      </c>
      <c r="L9945" s="5">
        <v>1293.0592999999999</v>
      </c>
      <c r="M9945">
        <v>61698.400000000001</v>
      </c>
      <c r="N9945" s="3">
        <v>1</v>
      </c>
      <c r="O9945" s="50" t="e">
        <f>INDEX([1]Dados!$M$2:$N$26779,MATCH($P9945,[1]Dados!$N$2:$N$26779,),2)</f>
        <v>#N/A</v>
      </c>
      <c r="P9945">
        <v>194355</v>
      </c>
      <c r="Q9945" s="1">
        <v>37749</v>
      </c>
      <c r="R9945" s="1">
        <v>37828</v>
      </c>
      <c r="S9945" t="s">
        <v>1467</v>
      </c>
    </row>
    <row r="9946" spans="1:19" x14ac:dyDescent="0.2">
      <c r="A9946" s="7">
        <v>270520</v>
      </c>
      <c r="B9946" s="3">
        <v>28037</v>
      </c>
      <c r="C9946" s="3" t="s">
        <v>60</v>
      </c>
      <c r="D9946" s="2" t="s">
        <v>563</v>
      </c>
      <c r="E9946" s="3">
        <v>23</v>
      </c>
      <c r="F9946" s="17">
        <v>0</v>
      </c>
      <c r="G9946" s="17">
        <v>1</v>
      </c>
      <c r="H9946" s="17">
        <v>0</v>
      </c>
      <c r="I9946" s="7">
        <v>4.4000000000000004</v>
      </c>
      <c r="J9946" s="7">
        <v>7</v>
      </c>
      <c r="K9946" s="4">
        <v>1293</v>
      </c>
      <c r="L9946" s="5">
        <v>1293.0592999999999</v>
      </c>
      <c r="M9946">
        <v>61698.400000000001</v>
      </c>
      <c r="N9946" s="3">
        <v>1</v>
      </c>
      <c r="O9946" s="50" t="e">
        <f>INDEX([1]Dados!$M$2:$N$26779,MATCH($P9946,[1]Dados!$N$2:$N$26779,),2)</f>
        <v>#N/A</v>
      </c>
      <c r="P9946">
        <v>194355</v>
      </c>
      <c r="Q9946" s="1">
        <v>37749</v>
      </c>
      <c r="R9946" s="1">
        <v>37828</v>
      </c>
      <c r="S9946" t="s">
        <v>1467</v>
      </c>
    </row>
    <row r="9947" spans="1:19" x14ac:dyDescent="0.2">
      <c r="A9947" s="7">
        <v>130270</v>
      </c>
      <c r="B9947" s="3">
        <v>2577</v>
      </c>
      <c r="C9947" s="3" t="s">
        <v>43</v>
      </c>
      <c r="D9947" s="2" t="s">
        <v>544</v>
      </c>
      <c r="E9947" s="3">
        <v>23</v>
      </c>
      <c r="F9947" s="17">
        <v>0</v>
      </c>
      <c r="G9947" s="17">
        <v>1</v>
      </c>
      <c r="H9947" s="17">
        <v>0</v>
      </c>
      <c r="I9947" s="7">
        <v>1.1000000000000001</v>
      </c>
      <c r="J9947" s="7">
        <v>20</v>
      </c>
      <c r="K9947" s="4">
        <v>1203</v>
      </c>
      <c r="L9947" s="5">
        <v>1203.0829000000001</v>
      </c>
      <c r="M9947">
        <v>222430.96</v>
      </c>
      <c r="N9947" s="33">
        <v>1</v>
      </c>
      <c r="O9947" s="50" t="e">
        <f>INDEX([1]Dados!$M$2:$N$26779,MATCH($P9947,[1]Dados!$N$2:$N$26779,),2)</f>
        <v>#N/A</v>
      </c>
      <c r="P9947">
        <v>195138</v>
      </c>
      <c r="Q9947" s="1">
        <v>37755</v>
      </c>
      <c r="R9947" s="1">
        <v>37806</v>
      </c>
      <c r="S9947" t="s">
        <v>889</v>
      </c>
    </row>
    <row r="9948" spans="1:19" x14ac:dyDescent="0.2">
      <c r="A9948" s="7">
        <v>130270</v>
      </c>
      <c r="B9948" s="3">
        <v>2577</v>
      </c>
      <c r="C9948" s="3" t="s">
        <v>43</v>
      </c>
      <c r="D9948" s="2" t="s">
        <v>544</v>
      </c>
      <c r="E9948" s="3">
        <v>23</v>
      </c>
      <c r="F9948" s="17">
        <v>0</v>
      </c>
      <c r="G9948" s="17">
        <v>1</v>
      </c>
      <c r="H9948" s="17">
        <v>0</v>
      </c>
      <c r="I9948" s="7">
        <v>1.3</v>
      </c>
      <c r="J9948" s="7">
        <v>13</v>
      </c>
      <c r="K9948" s="4">
        <v>1203</v>
      </c>
      <c r="L9948" s="5">
        <v>1203.0829000000001</v>
      </c>
      <c r="M9948">
        <v>222430.96</v>
      </c>
      <c r="N9948" s="33">
        <v>1</v>
      </c>
      <c r="O9948" s="50" t="e">
        <f>INDEX([1]Dados!$M$2:$N$26779,MATCH($P9948,[1]Dados!$N$2:$N$26779,),2)</f>
        <v>#N/A</v>
      </c>
      <c r="P9948">
        <v>195138</v>
      </c>
      <c r="Q9948" s="1">
        <v>37755</v>
      </c>
      <c r="R9948" s="1">
        <v>37806</v>
      </c>
      <c r="S9948" t="s">
        <v>889</v>
      </c>
    </row>
    <row r="9949" spans="1:19" x14ac:dyDescent="0.2">
      <c r="A9949" s="7">
        <v>130270</v>
      </c>
      <c r="B9949" s="3">
        <v>2577</v>
      </c>
      <c r="C9949" s="3" t="s">
        <v>43</v>
      </c>
      <c r="D9949" s="2" t="s">
        <v>544</v>
      </c>
      <c r="E9949" s="3">
        <v>23</v>
      </c>
      <c r="F9949" s="17">
        <v>0</v>
      </c>
      <c r="G9949" s="17">
        <v>1</v>
      </c>
      <c r="H9949" s="17">
        <v>0</v>
      </c>
      <c r="I9949" s="7">
        <v>1.2</v>
      </c>
      <c r="J9949" s="7">
        <v>18</v>
      </c>
      <c r="K9949" s="4">
        <v>1203</v>
      </c>
      <c r="L9949" s="5">
        <v>1203.0829000000001</v>
      </c>
      <c r="M9949">
        <v>222430.96</v>
      </c>
      <c r="N9949" s="33">
        <v>1</v>
      </c>
      <c r="O9949" s="50" t="e">
        <f>INDEX([1]Dados!$M$2:$N$26779,MATCH($P9949,[1]Dados!$N$2:$N$26779,),2)</f>
        <v>#N/A</v>
      </c>
      <c r="P9949">
        <v>195138</v>
      </c>
      <c r="Q9949" s="1">
        <v>37755</v>
      </c>
      <c r="R9949" s="1">
        <v>37806</v>
      </c>
      <c r="S9949" t="s">
        <v>889</v>
      </c>
    </row>
    <row r="9950" spans="1:19" x14ac:dyDescent="0.2">
      <c r="A9950" s="7">
        <v>130270</v>
      </c>
      <c r="B9950" s="3">
        <v>2577</v>
      </c>
      <c r="C9950" s="3" t="s">
        <v>43</v>
      </c>
      <c r="D9950" s="2" t="s">
        <v>544</v>
      </c>
      <c r="E9950" s="3">
        <v>23</v>
      </c>
      <c r="F9950" s="17">
        <v>0</v>
      </c>
      <c r="G9950" s="17">
        <v>1</v>
      </c>
      <c r="H9950" s="17">
        <v>0</v>
      </c>
      <c r="I9950" s="7">
        <v>2.1</v>
      </c>
      <c r="J9950" s="7">
        <v>18</v>
      </c>
      <c r="K9950" s="4">
        <v>1214</v>
      </c>
      <c r="L9950" s="5">
        <v>1214.0589</v>
      </c>
      <c r="M9950">
        <v>1411396</v>
      </c>
      <c r="N9950" s="3">
        <v>1</v>
      </c>
      <c r="O9950" s="50" t="e">
        <f>INDEX([1]Dados!$M$2:$N$26779,MATCH($P9950,[1]Dados!$N$2:$N$26779,),2)</f>
        <v>#N/A</v>
      </c>
      <c r="P9950">
        <v>194783</v>
      </c>
      <c r="Q9950" s="1">
        <v>37755</v>
      </c>
      <c r="R9950" s="1">
        <v>37806</v>
      </c>
      <c r="S9950" t="s">
        <v>1621</v>
      </c>
    </row>
    <row r="9951" spans="1:19" x14ac:dyDescent="0.2">
      <c r="A9951" s="7">
        <v>130270</v>
      </c>
      <c r="B9951" s="3">
        <v>2577</v>
      </c>
      <c r="C9951" s="3" t="s">
        <v>43</v>
      </c>
      <c r="D9951" s="2" t="s">
        <v>544</v>
      </c>
      <c r="E9951" s="3">
        <v>23</v>
      </c>
      <c r="F9951" s="17">
        <v>0</v>
      </c>
      <c r="G9951" s="17">
        <v>1</v>
      </c>
      <c r="H9951" s="17">
        <v>0</v>
      </c>
      <c r="I9951" s="7">
        <v>2.2000000000000002</v>
      </c>
      <c r="J9951" s="7">
        <v>22</v>
      </c>
      <c r="K9951" s="4">
        <v>1214</v>
      </c>
      <c r="L9951" s="5">
        <v>1214.8577</v>
      </c>
      <c r="M9951">
        <v>573266</v>
      </c>
      <c r="N9951" s="3">
        <v>1</v>
      </c>
      <c r="O9951" s="50" t="e">
        <f>INDEX([1]Dados!$M$2:$N$26779,MATCH($P9951,[1]Dados!$N$2:$N$26779,),2)</f>
        <v>#N/A</v>
      </c>
      <c r="P9951">
        <v>194564</v>
      </c>
      <c r="Q9951" s="1">
        <v>37755</v>
      </c>
      <c r="R9951" s="1">
        <v>37806</v>
      </c>
      <c r="S9951" t="s">
        <v>914</v>
      </c>
    </row>
    <row r="9952" spans="1:19" x14ac:dyDescent="0.2">
      <c r="A9952" s="7">
        <v>130270</v>
      </c>
      <c r="B9952" s="3">
        <v>2577</v>
      </c>
      <c r="C9952" s="3" t="s">
        <v>43</v>
      </c>
      <c r="D9952" s="2" t="s">
        <v>544</v>
      </c>
      <c r="E9952" s="3">
        <v>23</v>
      </c>
      <c r="F9952" s="17">
        <v>0</v>
      </c>
      <c r="G9952" s="17">
        <v>1</v>
      </c>
      <c r="H9952" s="17">
        <v>0</v>
      </c>
      <c r="I9952" s="7">
        <v>2.2999999999999998</v>
      </c>
      <c r="J9952" s="7">
        <v>9</v>
      </c>
      <c r="K9952" s="4">
        <v>1214</v>
      </c>
      <c r="L9952" s="5">
        <v>1214.8577</v>
      </c>
      <c r="M9952">
        <v>573266</v>
      </c>
      <c r="N9952" s="3">
        <v>1</v>
      </c>
      <c r="O9952" s="50" t="e">
        <f>INDEX([1]Dados!$M$2:$N$26779,MATCH($P9952,[1]Dados!$N$2:$N$26779,),2)</f>
        <v>#N/A</v>
      </c>
      <c r="P9952">
        <v>194564</v>
      </c>
      <c r="Q9952" s="1">
        <v>37755</v>
      </c>
      <c r="R9952" s="1">
        <v>37806</v>
      </c>
      <c r="S9952" t="s">
        <v>914</v>
      </c>
    </row>
    <row r="9953" spans="1:19" x14ac:dyDescent="0.2">
      <c r="A9953" s="7">
        <v>130270</v>
      </c>
      <c r="B9953" s="3">
        <v>2577</v>
      </c>
      <c r="C9953" s="3" t="s">
        <v>43</v>
      </c>
      <c r="D9953" s="2" t="s">
        <v>544</v>
      </c>
      <c r="E9953" s="3">
        <v>23</v>
      </c>
      <c r="F9953" s="17">
        <v>0</v>
      </c>
      <c r="G9953" s="17">
        <v>1</v>
      </c>
      <c r="H9953" s="17">
        <v>0</v>
      </c>
      <c r="I9953" s="7">
        <v>3.2</v>
      </c>
      <c r="J9953" s="7">
        <v>13</v>
      </c>
      <c r="K9953" s="4">
        <v>1293</v>
      </c>
      <c r="L9953" s="5">
        <v>1293.0592999999999</v>
      </c>
      <c r="M9953" t="s">
        <v>2134</v>
      </c>
      <c r="N9953" s="3">
        <v>1</v>
      </c>
      <c r="O9953" s="50" t="e">
        <f>INDEX([1]Dados!$M$2:$N$26779,MATCH($P9953,[1]Dados!$N$2:$N$26779,),2)</f>
        <v>#N/A</v>
      </c>
      <c r="P9953">
        <v>194356</v>
      </c>
      <c r="Q9953" s="1">
        <v>37755</v>
      </c>
      <c r="R9953" s="1">
        <v>37806</v>
      </c>
      <c r="S9953" t="s">
        <v>886</v>
      </c>
    </row>
    <row r="9954" spans="1:19" x14ac:dyDescent="0.2">
      <c r="A9954" s="7">
        <v>130270</v>
      </c>
      <c r="B9954" s="3">
        <v>2577</v>
      </c>
      <c r="C9954" s="3" t="s">
        <v>43</v>
      </c>
      <c r="D9954" s="2" t="s">
        <v>544</v>
      </c>
      <c r="E9954" s="3">
        <v>23</v>
      </c>
      <c r="F9954" s="17">
        <v>0</v>
      </c>
      <c r="G9954" s="17">
        <v>1</v>
      </c>
      <c r="H9954" s="17">
        <v>0</v>
      </c>
      <c r="I9954" s="7">
        <v>3.1</v>
      </c>
      <c r="J9954" s="7">
        <v>17</v>
      </c>
      <c r="K9954" s="4">
        <v>1293</v>
      </c>
      <c r="L9954" s="5">
        <v>1293.0592999999999</v>
      </c>
      <c r="M9954" t="s">
        <v>2134</v>
      </c>
      <c r="N9954" s="3">
        <v>1</v>
      </c>
      <c r="O9954" s="50" t="e">
        <f>INDEX([1]Dados!$M$2:$N$26779,MATCH($P9954,[1]Dados!$N$2:$N$26779,),2)</f>
        <v>#N/A</v>
      </c>
      <c r="P9954">
        <v>194356</v>
      </c>
      <c r="Q9954" s="1">
        <v>37755</v>
      </c>
      <c r="R9954" s="1">
        <v>37806</v>
      </c>
      <c r="S9954" t="s">
        <v>886</v>
      </c>
    </row>
    <row r="9955" spans="1:19" x14ac:dyDescent="0.2">
      <c r="A9955" s="7">
        <v>130270</v>
      </c>
      <c r="B9955" s="3">
        <v>2577</v>
      </c>
      <c r="C9955" s="3" t="s">
        <v>43</v>
      </c>
      <c r="D9955" s="2" t="s">
        <v>544</v>
      </c>
      <c r="E9955" s="3">
        <v>23</v>
      </c>
      <c r="F9955" s="17">
        <v>0</v>
      </c>
      <c r="G9955" s="17">
        <v>1</v>
      </c>
      <c r="H9955" s="17">
        <v>0</v>
      </c>
      <c r="I9955" s="7">
        <v>3.3</v>
      </c>
      <c r="J9955" s="7">
        <v>25</v>
      </c>
      <c r="K9955" s="4">
        <v>1293</v>
      </c>
      <c r="L9955" s="5">
        <v>1293.0592999999999</v>
      </c>
      <c r="M9955" t="s">
        <v>2134</v>
      </c>
      <c r="N9955" s="3">
        <v>1</v>
      </c>
      <c r="O9955" s="50" t="e">
        <f>INDEX([1]Dados!$M$2:$N$26779,MATCH($P9955,[1]Dados!$N$2:$N$26779,),2)</f>
        <v>#N/A</v>
      </c>
      <c r="P9955">
        <v>194356</v>
      </c>
      <c r="Q9955" s="1">
        <v>37755</v>
      </c>
      <c r="R9955" s="1">
        <v>37806</v>
      </c>
      <c r="S9955" t="s">
        <v>886</v>
      </c>
    </row>
    <row r="9956" spans="1:19" x14ac:dyDescent="0.2">
      <c r="A9956" s="7">
        <v>130270</v>
      </c>
      <c r="B9956" s="3">
        <v>2577</v>
      </c>
      <c r="C9956" s="3" t="s">
        <v>43</v>
      </c>
      <c r="D9956" s="2" t="s">
        <v>544</v>
      </c>
      <c r="E9956" s="3">
        <v>23</v>
      </c>
      <c r="F9956" s="17">
        <v>0</v>
      </c>
      <c r="G9956" s="17">
        <v>1</v>
      </c>
      <c r="H9956" s="17">
        <v>0</v>
      </c>
      <c r="I9956" s="7">
        <v>3.4</v>
      </c>
      <c r="J9956" s="7">
        <v>29</v>
      </c>
      <c r="K9956" s="4">
        <v>1293</v>
      </c>
      <c r="L9956" s="5">
        <v>1293.0592999999999</v>
      </c>
      <c r="M9956" t="s">
        <v>2134</v>
      </c>
      <c r="N9956" s="3">
        <v>1</v>
      </c>
      <c r="O9956" s="50" t="e">
        <f>INDEX([1]Dados!$M$2:$N$26779,MATCH($P9956,[1]Dados!$N$2:$N$26779,),2)</f>
        <v>#N/A</v>
      </c>
      <c r="P9956">
        <v>194356</v>
      </c>
      <c r="Q9956" s="1">
        <v>37755</v>
      </c>
      <c r="R9956" s="1">
        <v>37806</v>
      </c>
      <c r="S9956" t="s">
        <v>886</v>
      </c>
    </row>
    <row r="9957" spans="1:19" x14ac:dyDescent="0.2">
      <c r="A9957" s="7">
        <v>130270</v>
      </c>
      <c r="B9957" s="3">
        <v>2577</v>
      </c>
      <c r="C9957" s="3" t="s">
        <v>43</v>
      </c>
      <c r="D9957" s="2" t="s">
        <v>544</v>
      </c>
      <c r="E9957" s="3">
        <v>23</v>
      </c>
      <c r="F9957" s="17">
        <v>0</v>
      </c>
      <c r="G9957" s="17">
        <v>1</v>
      </c>
      <c r="H9957" s="17">
        <v>0</v>
      </c>
      <c r="I9957" s="7">
        <v>3.5</v>
      </c>
      <c r="J9957" s="7">
        <v>22</v>
      </c>
      <c r="K9957" s="4">
        <v>1293</v>
      </c>
      <c r="L9957" s="5">
        <v>1293.0592999999999</v>
      </c>
      <c r="M9957" t="s">
        <v>2134</v>
      </c>
      <c r="N9957" s="3">
        <v>1</v>
      </c>
      <c r="O9957" s="50" t="e">
        <f>INDEX([1]Dados!$M$2:$N$26779,MATCH($P9957,[1]Dados!$N$2:$N$26779,),2)</f>
        <v>#N/A</v>
      </c>
      <c r="P9957">
        <v>194356</v>
      </c>
      <c r="Q9957" s="1">
        <v>37755</v>
      </c>
      <c r="R9957" s="1">
        <v>37806</v>
      </c>
      <c r="S9957" t="s">
        <v>886</v>
      </c>
    </row>
    <row r="9958" spans="1:19" x14ac:dyDescent="0.2">
      <c r="A9958" s="7">
        <v>130270</v>
      </c>
      <c r="B9958" s="3">
        <v>2577</v>
      </c>
      <c r="C9958" s="3" t="s">
        <v>43</v>
      </c>
      <c r="D9958" s="2" t="s">
        <v>544</v>
      </c>
      <c r="E9958" s="3">
        <v>23</v>
      </c>
      <c r="F9958" s="17">
        <v>0</v>
      </c>
      <c r="G9958" s="17">
        <v>1</v>
      </c>
      <c r="H9958" s="17">
        <v>0</v>
      </c>
      <c r="I9958" s="7">
        <v>3.6</v>
      </c>
      <c r="J9958" s="7">
        <v>22</v>
      </c>
      <c r="K9958" s="4">
        <v>1293</v>
      </c>
      <c r="L9958" s="5">
        <v>1293.0592999999999</v>
      </c>
      <c r="M9958" t="s">
        <v>2134</v>
      </c>
      <c r="N9958" s="3">
        <v>1</v>
      </c>
      <c r="O9958" s="50" t="e">
        <f>INDEX([1]Dados!$M$2:$N$26779,MATCH($P9958,[1]Dados!$N$2:$N$26779,),2)</f>
        <v>#N/A</v>
      </c>
      <c r="P9958">
        <v>194356</v>
      </c>
      <c r="Q9958" s="1">
        <v>37755</v>
      </c>
      <c r="R9958" s="1">
        <v>37806</v>
      </c>
      <c r="S9958" t="s">
        <v>886</v>
      </c>
    </row>
    <row r="9959" spans="1:19" x14ac:dyDescent="0.2">
      <c r="A9959" s="7">
        <v>290265</v>
      </c>
      <c r="B9959" s="3">
        <v>33529</v>
      </c>
      <c r="C9959" s="3" t="s">
        <v>31</v>
      </c>
      <c r="D9959" s="2" t="s">
        <v>279</v>
      </c>
      <c r="E9959" s="3">
        <v>23</v>
      </c>
      <c r="F9959" s="17">
        <v>0</v>
      </c>
      <c r="G9959" s="17">
        <v>1</v>
      </c>
      <c r="H9959" s="17">
        <v>0</v>
      </c>
      <c r="I9959" s="7" t="s">
        <v>3</v>
      </c>
      <c r="J9959" s="7">
        <v>0</v>
      </c>
      <c r="K9959" s="4">
        <v>1203</v>
      </c>
      <c r="L9959" s="5">
        <v>1203.0829000000001</v>
      </c>
      <c r="M9959">
        <v>25438.46</v>
      </c>
      <c r="N9959" s="3">
        <v>1</v>
      </c>
      <c r="O9959" s="50" t="e">
        <f>INDEX([1]Dados!$M$2:$N$26779,MATCH($P9959,[1]Dados!$N$2:$N$26779,),2)</f>
        <v>#N/A</v>
      </c>
      <c r="P9959">
        <v>195234</v>
      </c>
      <c r="Q9959" s="1">
        <v>37700</v>
      </c>
      <c r="R9959" s="1">
        <v>37811</v>
      </c>
      <c r="S9959" t="s">
        <v>2134</v>
      </c>
    </row>
    <row r="9960" spans="1:19" x14ac:dyDescent="0.2">
      <c r="A9960" s="7">
        <v>290265</v>
      </c>
      <c r="B9960" s="3">
        <v>33529</v>
      </c>
      <c r="C9960" s="3" t="s">
        <v>31</v>
      </c>
      <c r="D9960" s="2" t="s">
        <v>279</v>
      </c>
      <c r="E9960" s="3">
        <v>23</v>
      </c>
      <c r="F9960" s="17">
        <v>0</v>
      </c>
      <c r="G9960" s="17">
        <v>1</v>
      </c>
      <c r="H9960" s="17">
        <v>0</v>
      </c>
      <c r="I9960" s="7">
        <v>1.1000000000000001</v>
      </c>
      <c r="J9960" s="7">
        <v>28</v>
      </c>
      <c r="K9960" s="4">
        <v>1214</v>
      </c>
      <c r="L9960" s="5">
        <v>1214.0589</v>
      </c>
      <c r="M9960">
        <v>859550</v>
      </c>
      <c r="N9960" s="33">
        <v>1</v>
      </c>
      <c r="O9960" s="50" t="e">
        <f>INDEX([1]Dados!$M$2:$N$26779,MATCH($P9960,[1]Dados!$N$2:$N$26779,),2)</f>
        <v>#N/A</v>
      </c>
      <c r="P9960">
        <v>194785</v>
      </c>
      <c r="Q9960" s="1">
        <v>37700</v>
      </c>
      <c r="R9960" s="1">
        <v>37811</v>
      </c>
      <c r="S9960" t="s">
        <v>1785</v>
      </c>
    </row>
    <row r="9961" spans="1:19" x14ac:dyDescent="0.2">
      <c r="A9961" s="7">
        <v>290265</v>
      </c>
      <c r="B9961" s="3">
        <v>33529</v>
      </c>
      <c r="C9961" s="3" t="s">
        <v>31</v>
      </c>
      <c r="D9961" s="2" t="s">
        <v>279</v>
      </c>
      <c r="E9961" s="3">
        <v>23</v>
      </c>
      <c r="F9961" s="17">
        <v>0</v>
      </c>
      <c r="G9961" s="17">
        <v>1</v>
      </c>
      <c r="H9961" s="17">
        <v>0</v>
      </c>
      <c r="I9961" s="7">
        <v>1.2</v>
      </c>
      <c r="J9961" s="7">
        <v>24</v>
      </c>
      <c r="K9961" s="4">
        <v>1214</v>
      </c>
      <c r="L9961" s="5">
        <v>1214.0589</v>
      </c>
      <c r="M9961">
        <v>859550</v>
      </c>
      <c r="N9961" s="33">
        <v>1</v>
      </c>
      <c r="O9961" s="50" t="e">
        <f>INDEX([1]Dados!$M$2:$N$26779,MATCH($P9961,[1]Dados!$N$2:$N$26779,),2)</f>
        <v>#N/A</v>
      </c>
      <c r="P9961">
        <v>194785</v>
      </c>
      <c r="Q9961" s="1">
        <v>37700</v>
      </c>
      <c r="R9961" s="1">
        <v>37811</v>
      </c>
      <c r="S9961" t="s">
        <v>1785</v>
      </c>
    </row>
    <row r="9962" spans="1:19" x14ac:dyDescent="0.2">
      <c r="A9962" s="7">
        <v>290265</v>
      </c>
      <c r="B9962" s="3">
        <v>33529</v>
      </c>
      <c r="C9962" s="3" t="s">
        <v>31</v>
      </c>
      <c r="D9962" s="2" t="s">
        <v>279</v>
      </c>
      <c r="E9962" s="3">
        <v>23</v>
      </c>
      <c r="F9962" s="17">
        <v>0</v>
      </c>
      <c r="G9962" s="17">
        <v>1</v>
      </c>
      <c r="H9962" s="17">
        <v>0</v>
      </c>
      <c r="I9962" s="7">
        <v>1.3</v>
      </c>
      <c r="J9962" s="7">
        <v>30</v>
      </c>
      <c r="K9962" s="4">
        <v>1214</v>
      </c>
      <c r="L9962" s="5">
        <v>1214.0589</v>
      </c>
      <c r="M9962">
        <v>859550</v>
      </c>
      <c r="N9962" s="33">
        <v>1</v>
      </c>
      <c r="O9962" s="50" t="e">
        <f>INDEX([1]Dados!$M$2:$N$26779,MATCH($P9962,[1]Dados!$N$2:$N$26779,),2)</f>
        <v>#N/A</v>
      </c>
      <c r="P9962">
        <v>194785</v>
      </c>
      <c r="Q9962" s="1">
        <v>37700</v>
      </c>
      <c r="R9962" s="1">
        <v>37811</v>
      </c>
      <c r="S9962" t="s">
        <v>1785</v>
      </c>
    </row>
    <row r="9963" spans="1:19" x14ac:dyDescent="0.2">
      <c r="A9963" s="7">
        <v>290265</v>
      </c>
      <c r="B9963" s="3">
        <v>33529</v>
      </c>
      <c r="C9963" s="3" t="s">
        <v>31</v>
      </c>
      <c r="D9963" s="2" t="s">
        <v>279</v>
      </c>
      <c r="E9963" s="3">
        <v>23</v>
      </c>
      <c r="F9963" s="17">
        <v>0</v>
      </c>
      <c r="G9963" s="17">
        <v>1</v>
      </c>
      <c r="H9963" s="17">
        <v>0</v>
      </c>
      <c r="I9963" s="7">
        <v>1.4</v>
      </c>
      <c r="J9963" s="7">
        <v>15</v>
      </c>
      <c r="K9963" s="4">
        <v>1214</v>
      </c>
      <c r="L9963" s="5">
        <v>1214.0589</v>
      </c>
      <c r="M9963">
        <v>859550</v>
      </c>
      <c r="N9963" s="33">
        <v>1</v>
      </c>
      <c r="O9963" s="50" t="e">
        <f>INDEX([1]Dados!$M$2:$N$26779,MATCH($P9963,[1]Dados!$N$2:$N$26779,),2)</f>
        <v>#N/A</v>
      </c>
      <c r="P9963">
        <v>194785</v>
      </c>
      <c r="Q9963" s="1">
        <v>37700</v>
      </c>
      <c r="R9963" s="1">
        <v>37811</v>
      </c>
      <c r="S9963" t="s">
        <v>1785</v>
      </c>
    </row>
    <row r="9964" spans="1:19" x14ac:dyDescent="0.2">
      <c r="A9964" s="7">
        <v>290265</v>
      </c>
      <c r="B9964" s="3">
        <v>33529</v>
      </c>
      <c r="C9964" s="3" t="s">
        <v>31</v>
      </c>
      <c r="D9964" s="2" t="s">
        <v>279</v>
      </c>
      <c r="E9964" s="3">
        <v>23</v>
      </c>
      <c r="F9964" s="17">
        <v>0</v>
      </c>
      <c r="G9964" s="17">
        <v>1</v>
      </c>
      <c r="H9964" s="17">
        <v>0</v>
      </c>
      <c r="I9964" s="7">
        <v>2.1</v>
      </c>
      <c r="J9964" s="7">
        <v>25</v>
      </c>
      <c r="K9964" s="4">
        <v>1214</v>
      </c>
      <c r="L9964" s="5">
        <v>1214.8577</v>
      </c>
      <c r="M9964">
        <v>151777</v>
      </c>
      <c r="N9964" s="33">
        <v>1</v>
      </c>
      <c r="O9964" s="50" t="e">
        <f>INDEX([1]Dados!$M$2:$N$26779,MATCH($P9964,[1]Dados!$N$2:$N$26779,),2)</f>
        <v>#N/A</v>
      </c>
      <c r="P9964">
        <v>194544</v>
      </c>
      <c r="Q9964" s="1">
        <v>37700</v>
      </c>
      <c r="R9964" s="1">
        <v>37811</v>
      </c>
      <c r="S9964" t="s">
        <v>1784</v>
      </c>
    </row>
    <row r="9965" spans="1:19" x14ac:dyDescent="0.2">
      <c r="A9965" s="7">
        <v>290265</v>
      </c>
      <c r="B9965" s="3">
        <v>33529</v>
      </c>
      <c r="C9965" s="3" t="s">
        <v>31</v>
      </c>
      <c r="D9965" s="2" t="s">
        <v>279</v>
      </c>
      <c r="E9965" s="3">
        <v>23</v>
      </c>
      <c r="F9965" s="17">
        <v>0</v>
      </c>
      <c r="G9965" s="17">
        <v>1</v>
      </c>
      <c r="H9965" s="17">
        <v>0</v>
      </c>
      <c r="I9965" s="7" t="s">
        <v>3</v>
      </c>
      <c r="J9965" s="7">
        <v>0</v>
      </c>
      <c r="K9965" s="4">
        <v>1214</v>
      </c>
      <c r="L9965" s="5">
        <v>1214.8580999999999</v>
      </c>
      <c r="M9965">
        <v>80000</v>
      </c>
      <c r="N9965" s="33">
        <v>1</v>
      </c>
      <c r="O9965" s="50" t="e">
        <f>INDEX([1]Dados!$M$2:$N$26779,MATCH($P9965,[1]Dados!$N$2:$N$26779,),2)</f>
        <v>#N/A</v>
      </c>
      <c r="P9965">
        <v>195304</v>
      </c>
      <c r="Q9965" s="1">
        <v>37700</v>
      </c>
      <c r="R9965" s="1">
        <v>37811</v>
      </c>
      <c r="S9965" t="s">
        <v>2134</v>
      </c>
    </row>
    <row r="9966" spans="1:19" x14ac:dyDescent="0.2">
      <c r="A9966" s="7">
        <v>290265</v>
      </c>
      <c r="B9966" s="3">
        <v>33529</v>
      </c>
      <c r="C9966" s="3" t="s">
        <v>31</v>
      </c>
      <c r="D9966" s="2" t="s">
        <v>279</v>
      </c>
      <c r="E9966" s="3">
        <v>23</v>
      </c>
      <c r="F9966" s="17">
        <v>0</v>
      </c>
      <c r="G9966" s="17">
        <v>1</v>
      </c>
      <c r="H9966" s="17">
        <v>0</v>
      </c>
      <c r="I9966" s="7">
        <v>3.1</v>
      </c>
      <c r="J9966" s="7">
        <v>21</v>
      </c>
      <c r="K9966" s="4">
        <v>1293</v>
      </c>
      <c r="L9966" s="5">
        <v>1293.0592999999999</v>
      </c>
      <c r="M9966">
        <v>29474.720000000001</v>
      </c>
      <c r="N9966" s="33">
        <v>1</v>
      </c>
      <c r="O9966" s="50" t="e">
        <f>INDEX([1]Dados!$M$2:$N$26779,MATCH($P9966,[1]Dados!$N$2:$N$26779,),2)</f>
        <v>#N/A</v>
      </c>
      <c r="P9966">
        <v>194358</v>
      </c>
      <c r="Q9966" s="1">
        <v>37700</v>
      </c>
      <c r="R9966" s="1">
        <v>37811</v>
      </c>
      <c r="S9966" t="s">
        <v>1801</v>
      </c>
    </row>
    <row r="9967" spans="1:19" x14ac:dyDescent="0.2">
      <c r="A9967" s="7">
        <v>290265</v>
      </c>
      <c r="B9967" s="3">
        <v>33529</v>
      </c>
      <c r="C9967" s="3" t="s">
        <v>31</v>
      </c>
      <c r="D9967" s="2" t="s">
        <v>279</v>
      </c>
      <c r="E9967" s="3">
        <v>23</v>
      </c>
      <c r="F9967" s="17">
        <v>0</v>
      </c>
      <c r="G9967" s="17">
        <v>1</v>
      </c>
      <c r="H9967" s="17">
        <v>0</v>
      </c>
      <c r="I9967" s="7">
        <v>3.2</v>
      </c>
      <c r="J9967" s="7">
        <v>21</v>
      </c>
      <c r="K9967" s="4">
        <v>1293</v>
      </c>
      <c r="L9967" s="5">
        <v>1293.0592999999999</v>
      </c>
      <c r="M9967">
        <v>29474.720000000001</v>
      </c>
      <c r="N9967" s="33">
        <v>1</v>
      </c>
      <c r="O9967" s="50" t="e">
        <f>INDEX([1]Dados!$M$2:$N$26779,MATCH($P9967,[1]Dados!$N$2:$N$26779,),2)</f>
        <v>#N/A</v>
      </c>
      <c r="P9967">
        <v>194358</v>
      </c>
      <c r="Q9967" s="1">
        <v>37700</v>
      </c>
      <c r="R9967" s="1">
        <v>37811</v>
      </c>
      <c r="S9967" t="s">
        <v>1801</v>
      </c>
    </row>
    <row r="9968" spans="1:19" x14ac:dyDescent="0.2">
      <c r="A9968" s="7">
        <v>290265</v>
      </c>
      <c r="B9968" s="3">
        <v>33529</v>
      </c>
      <c r="C9968" s="3" t="s">
        <v>31</v>
      </c>
      <c r="D9968" s="2" t="s">
        <v>279</v>
      </c>
      <c r="E9968" s="3">
        <v>23</v>
      </c>
      <c r="F9968" s="17">
        <v>0</v>
      </c>
      <c r="G9968" s="17">
        <v>1</v>
      </c>
      <c r="H9968" s="17">
        <v>0</v>
      </c>
      <c r="I9968" s="7">
        <v>3.3</v>
      </c>
      <c r="J9968" s="7">
        <v>15</v>
      </c>
      <c r="K9968" s="4">
        <v>1293</v>
      </c>
      <c r="L9968" s="5">
        <v>1293.0592999999999</v>
      </c>
      <c r="M9968">
        <v>29474.720000000001</v>
      </c>
      <c r="N9968" s="33">
        <v>1</v>
      </c>
      <c r="O9968" s="50" t="e">
        <f>INDEX([1]Dados!$M$2:$N$26779,MATCH($P9968,[1]Dados!$N$2:$N$26779,),2)</f>
        <v>#N/A</v>
      </c>
      <c r="P9968">
        <v>194358</v>
      </c>
      <c r="Q9968" s="1">
        <v>37700</v>
      </c>
      <c r="R9968" s="1">
        <v>37811</v>
      </c>
      <c r="S9968" t="s">
        <v>1801</v>
      </c>
    </row>
    <row r="9969" spans="1:19" x14ac:dyDescent="0.2">
      <c r="A9969" s="7">
        <v>290265</v>
      </c>
      <c r="B9969" s="3">
        <v>33529</v>
      </c>
      <c r="C9969" s="3" t="s">
        <v>31</v>
      </c>
      <c r="D9969" s="2" t="s">
        <v>279</v>
      </c>
      <c r="E9969" s="3">
        <v>23</v>
      </c>
      <c r="F9969" s="17">
        <v>0</v>
      </c>
      <c r="G9969" s="17">
        <v>1</v>
      </c>
      <c r="H9969" s="17">
        <v>0</v>
      </c>
      <c r="I9969" s="7">
        <v>3.4</v>
      </c>
      <c r="J9969" s="7">
        <v>30</v>
      </c>
      <c r="K9969" s="4">
        <v>1293</v>
      </c>
      <c r="L9969" s="5">
        <v>1293.0592999999999</v>
      </c>
      <c r="M9969">
        <v>29474.720000000001</v>
      </c>
      <c r="N9969" s="33">
        <v>1</v>
      </c>
      <c r="O9969" s="50" t="e">
        <f>INDEX([1]Dados!$M$2:$N$26779,MATCH($P9969,[1]Dados!$N$2:$N$26779,),2)</f>
        <v>#N/A</v>
      </c>
      <c r="P9969">
        <v>194358</v>
      </c>
      <c r="Q9969" s="1">
        <v>37700</v>
      </c>
      <c r="R9969" s="1">
        <v>37811</v>
      </c>
      <c r="S9969" t="s">
        <v>1801</v>
      </c>
    </row>
    <row r="9970" spans="1:19" x14ac:dyDescent="0.2">
      <c r="A9970" s="7">
        <v>290265</v>
      </c>
      <c r="B9970" s="3">
        <v>33529</v>
      </c>
      <c r="C9970" s="3" t="s">
        <v>31</v>
      </c>
      <c r="D9970" s="2" t="s">
        <v>279</v>
      </c>
      <c r="E9970" s="3">
        <v>23</v>
      </c>
      <c r="F9970" s="17">
        <v>0</v>
      </c>
      <c r="G9970" s="17">
        <v>1</v>
      </c>
      <c r="H9970" s="17">
        <v>0</v>
      </c>
      <c r="I9970" s="7">
        <v>3.5</v>
      </c>
      <c r="J9970" s="7">
        <v>0</v>
      </c>
      <c r="K9970" s="4">
        <v>1293</v>
      </c>
      <c r="L9970" s="5">
        <v>1293.0592999999999</v>
      </c>
      <c r="M9970">
        <v>29474.720000000001</v>
      </c>
      <c r="N9970" s="33">
        <v>1</v>
      </c>
      <c r="O9970" s="50" t="e">
        <f>INDEX([1]Dados!$M$2:$N$26779,MATCH($P9970,[1]Dados!$N$2:$N$26779,),2)</f>
        <v>#N/A</v>
      </c>
      <c r="P9970">
        <v>194358</v>
      </c>
      <c r="Q9970" s="1">
        <v>37700</v>
      </c>
      <c r="R9970" s="1">
        <v>37811</v>
      </c>
      <c r="S9970" t="s">
        <v>1801</v>
      </c>
    </row>
    <row r="9971" spans="1:19" x14ac:dyDescent="0.2">
      <c r="A9971" s="7">
        <v>291650</v>
      </c>
      <c r="B9971" s="3">
        <v>36315</v>
      </c>
      <c r="C9971" s="3" t="s">
        <v>31</v>
      </c>
      <c r="D9971" s="2" t="s">
        <v>490</v>
      </c>
      <c r="E9971" s="3">
        <v>23</v>
      </c>
      <c r="F9971" s="17">
        <v>0</v>
      </c>
      <c r="G9971" s="17">
        <v>1</v>
      </c>
      <c r="H9971" s="17">
        <v>0</v>
      </c>
      <c r="I9971" s="7" t="s">
        <v>3</v>
      </c>
      <c r="J9971" s="7">
        <v>0</v>
      </c>
      <c r="K9971" s="4">
        <v>122</v>
      </c>
      <c r="L9971" s="5">
        <v>122.7654</v>
      </c>
      <c r="M9971">
        <v>293550</v>
      </c>
      <c r="N9971" s="3">
        <v>1</v>
      </c>
      <c r="O9971" s="50" t="e">
        <f>INDEX([1]Dados!$M$2:$N$26779,MATCH($P9971,[1]Dados!$N$2:$N$26779,),2)</f>
        <v>#N/A</v>
      </c>
      <c r="P9971">
        <v>193453</v>
      </c>
      <c r="Q9971" s="1">
        <v>37749</v>
      </c>
      <c r="R9971" s="1">
        <v>37875</v>
      </c>
      <c r="S9971" t="s">
        <v>2134</v>
      </c>
    </row>
    <row r="9972" spans="1:19" x14ac:dyDescent="0.2">
      <c r="A9972" s="7">
        <v>291650</v>
      </c>
      <c r="B9972" s="3">
        <v>36315</v>
      </c>
      <c r="C9972" s="3" t="s">
        <v>31</v>
      </c>
      <c r="D9972" s="2" t="s">
        <v>490</v>
      </c>
      <c r="E9972" s="3">
        <v>23</v>
      </c>
      <c r="F9972" s="17">
        <v>0</v>
      </c>
      <c r="G9972" s="17">
        <v>1</v>
      </c>
      <c r="H9972" s="17">
        <v>0</v>
      </c>
      <c r="I9972" s="7">
        <v>1.1000000000000001</v>
      </c>
      <c r="J9972" s="7">
        <v>17</v>
      </c>
      <c r="K9972" s="4">
        <v>1203</v>
      </c>
      <c r="L9972" s="5">
        <v>1203.0829000000001</v>
      </c>
      <c r="M9972">
        <v>84865.4</v>
      </c>
      <c r="N9972" s="3">
        <v>1</v>
      </c>
      <c r="O9972" s="50" t="e">
        <f>INDEX([1]Dados!$M$2:$N$26779,MATCH($P9972,[1]Dados!$N$2:$N$26779,),2)</f>
        <v>#N/A</v>
      </c>
      <c r="P9972">
        <v>195236</v>
      </c>
      <c r="Q9972" s="1">
        <v>37749</v>
      </c>
      <c r="R9972" s="1">
        <v>37875</v>
      </c>
      <c r="S9972" t="s">
        <v>1779</v>
      </c>
    </row>
    <row r="9973" spans="1:19" x14ac:dyDescent="0.2">
      <c r="A9973" s="7">
        <v>291650</v>
      </c>
      <c r="B9973" s="3">
        <v>36315</v>
      </c>
      <c r="C9973" s="3" t="s">
        <v>31</v>
      </c>
      <c r="D9973" s="2" t="s">
        <v>490</v>
      </c>
      <c r="E9973" s="3">
        <v>23</v>
      </c>
      <c r="F9973" s="17">
        <v>0</v>
      </c>
      <c r="G9973" s="17">
        <v>1</v>
      </c>
      <c r="H9973" s="17">
        <v>0</v>
      </c>
      <c r="I9973" s="7">
        <v>2.1</v>
      </c>
      <c r="J9973" s="7">
        <v>24</v>
      </c>
      <c r="K9973" s="4">
        <v>1214</v>
      </c>
      <c r="L9973" s="5">
        <v>1214.0589</v>
      </c>
      <c r="M9973">
        <v>745250</v>
      </c>
      <c r="N9973" s="3">
        <v>1</v>
      </c>
      <c r="O9973" s="50" t="e">
        <f>INDEX([1]Dados!$M$2:$N$26779,MATCH($P9973,[1]Dados!$N$2:$N$26779,),2)</f>
        <v>#N/A</v>
      </c>
      <c r="P9973">
        <v>194787</v>
      </c>
      <c r="Q9973" s="1">
        <v>37749</v>
      </c>
      <c r="R9973" s="1">
        <v>37875</v>
      </c>
      <c r="S9973" t="s">
        <v>1785</v>
      </c>
    </row>
    <row r="9974" spans="1:19" x14ac:dyDescent="0.2">
      <c r="A9974" s="7">
        <v>291650</v>
      </c>
      <c r="B9974" s="3">
        <v>36315</v>
      </c>
      <c r="C9974" s="3" t="s">
        <v>31</v>
      </c>
      <c r="D9974" s="2" t="s">
        <v>490</v>
      </c>
      <c r="E9974" s="3">
        <v>23</v>
      </c>
      <c r="F9974" s="17">
        <v>0</v>
      </c>
      <c r="G9974" s="17">
        <v>1</v>
      </c>
      <c r="H9974" s="17">
        <v>0</v>
      </c>
      <c r="I9974" s="7">
        <v>2.2000000000000002</v>
      </c>
      <c r="J9974" s="7">
        <v>20</v>
      </c>
      <c r="K9974" s="4">
        <v>1214</v>
      </c>
      <c r="L9974" s="5">
        <v>1214.0589</v>
      </c>
      <c r="M9974">
        <v>745250</v>
      </c>
      <c r="N9974" s="3">
        <v>1</v>
      </c>
      <c r="O9974" s="50" t="e">
        <f>INDEX([1]Dados!$M$2:$N$26779,MATCH($P9974,[1]Dados!$N$2:$N$26779,),2)</f>
        <v>#N/A</v>
      </c>
      <c r="P9974">
        <v>194787</v>
      </c>
      <c r="Q9974" s="1">
        <v>37749</v>
      </c>
      <c r="R9974" s="1">
        <v>37875</v>
      </c>
      <c r="S9974" t="s">
        <v>1785</v>
      </c>
    </row>
    <row r="9975" spans="1:19" x14ac:dyDescent="0.2">
      <c r="A9975" s="7">
        <v>291650</v>
      </c>
      <c r="B9975" s="3">
        <v>36315</v>
      </c>
      <c r="C9975" s="3" t="s">
        <v>31</v>
      </c>
      <c r="D9975" s="2" t="s">
        <v>490</v>
      </c>
      <c r="E9975" s="3">
        <v>23</v>
      </c>
      <c r="F9975" s="17">
        <v>0</v>
      </c>
      <c r="G9975" s="17">
        <v>1</v>
      </c>
      <c r="H9975" s="17">
        <v>0</v>
      </c>
      <c r="I9975" s="7">
        <v>2.2999999999999998</v>
      </c>
      <c r="J9975" s="7">
        <v>28</v>
      </c>
      <c r="K9975" s="4">
        <v>1214</v>
      </c>
      <c r="L9975" s="5">
        <v>1214.0589</v>
      </c>
      <c r="M9975">
        <v>745250</v>
      </c>
      <c r="N9975" s="3">
        <v>1</v>
      </c>
      <c r="O9975" s="50" t="e">
        <f>INDEX([1]Dados!$M$2:$N$26779,MATCH($P9975,[1]Dados!$N$2:$N$26779,),2)</f>
        <v>#N/A</v>
      </c>
      <c r="P9975">
        <v>194787</v>
      </c>
      <c r="Q9975" s="1">
        <v>37749</v>
      </c>
      <c r="R9975" s="1">
        <v>37875</v>
      </c>
      <c r="S9975" t="s">
        <v>1785</v>
      </c>
    </row>
    <row r="9976" spans="1:19" x14ac:dyDescent="0.2">
      <c r="A9976" s="7">
        <v>291650</v>
      </c>
      <c r="B9976" s="3">
        <v>36315</v>
      </c>
      <c r="C9976" s="3" t="s">
        <v>31</v>
      </c>
      <c r="D9976" s="2" t="s">
        <v>490</v>
      </c>
      <c r="E9976" s="3">
        <v>23</v>
      </c>
      <c r="F9976" s="17">
        <v>0</v>
      </c>
      <c r="G9976" s="17">
        <v>1</v>
      </c>
      <c r="H9976" s="17">
        <v>0</v>
      </c>
      <c r="I9976" s="7">
        <v>2.4</v>
      </c>
      <c r="J9976" s="7">
        <v>25</v>
      </c>
      <c r="K9976" s="4">
        <v>1214</v>
      </c>
      <c r="L9976" s="5">
        <v>1214.0589</v>
      </c>
      <c r="M9976">
        <v>745250</v>
      </c>
      <c r="N9976" s="3">
        <v>1</v>
      </c>
      <c r="O9976" s="50" t="e">
        <f>INDEX([1]Dados!$M$2:$N$26779,MATCH($P9976,[1]Dados!$N$2:$N$26779,),2)</f>
        <v>#N/A</v>
      </c>
      <c r="P9976">
        <v>194787</v>
      </c>
      <c r="Q9976" s="1">
        <v>37749</v>
      </c>
      <c r="R9976" s="1">
        <v>37875</v>
      </c>
      <c r="S9976" t="s">
        <v>1785</v>
      </c>
    </row>
    <row r="9977" spans="1:19" x14ac:dyDescent="0.2">
      <c r="A9977" s="7">
        <v>291650</v>
      </c>
      <c r="B9977" s="3">
        <v>36315</v>
      </c>
      <c r="C9977" s="3" t="s">
        <v>31</v>
      </c>
      <c r="D9977" s="2" t="s">
        <v>490</v>
      </c>
      <c r="E9977" s="3">
        <v>23</v>
      </c>
      <c r="F9977" s="17">
        <v>0</v>
      </c>
      <c r="G9977" s="17">
        <v>1</v>
      </c>
      <c r="H9977" s="17">
        <v>0</v>
      </c>
      <c r="I9977" s="7">
        <v>2.5</v>
      </c>
      <c r="J9977" s="7">
        <v>14</v>
      </c>
      <c r="K9977" s="4">
        <v>1214</v>
      </c>
      <c r="L9977" s="5">
        <v>1214.0589</v>
      </c>
      <c r="M9977">
        <v>745250</v>
      </c>
      <c r="N9977" s="3">
        <v>1</v>
      </c>
      <c r="O9977" s="50" t="e">
        <f>INDEX([1]Dados!$M$2:$N$26779,MATCH($P9977,[1]Dados!$N$2:$N$26779,),2)</f>
        <v>#N/A</v>
      </c>
      <c r="P9977">
        <v>194787</v>
      </c>
      <c r="Q9977" s="1">
        <v>37749</v>
      </c>
      <c r="R9977" s="1">
        <v>37875</v>
      </c>
      <c r="S9977" t="s">
        <v>1785</v>
      </c>
    </row>
    <row r="9978" spans="1:19" x14ac:dyDescent="0.2">
      <c r="A9978" s="7">
        <v>291650</v>
      </c>
      <c r="B9978" s="3">
        <v>36315</v>
      </c>
      <c r="C9978" s="3" t="s">
        <v>31</v>
      </c>
      <c r="D9978" s="2" t="s">
        <v>490</v>
      </c>
      <c r="E9978" s="3">
        <v>23</v>
      </c>
      <c r="F9978" s="17">
        <v>0</v>
      </c>
      <c r="G9978" s="17">
        <v>1</v>
      </c>
      <c r="H9978" s="17">
        <v>0</v>
      </c>
      <c r="I9978" s="7">
        <v>2.6</v>
      </c>
      <c r="J9978" s="7">
        <v>25</v>
      </c>
      <c r="K9978" s="4">
        <v>1214</v>
      </c>
      <c r="L9978" s="5">
        <v>1214.0589</v>
      </c>
      <c r="M9978">
        <v>745250</v>
      </c>
      <c r="N9978" s="3">
        <v>1</v>
      </c>
      <c r="O9978" s="50" t="e">
        <f>INDEX([1]Dados!$M$2:$N$26779,MATCH($P9978,[1]Dados!$N$2:$N$26779,),2)</f>
        <v>#N/A</v>
      </c>
      <c r="P9978">
        <v>194787</v>
      </c>
      <c r="Q9978" s="1">
        <v>37749</v>
      </c>
      <c r="R9978" s="1">
        <v>37875</v>
      </c>
      <c r="S9978" t="s">
        <v>1785</v>
      </c>
    </row>
    <row r="9979" spans="1:19" x14ac:dyDescent="0.2">
      <c r="A9979" s="7">
        <v>291650</v>
      </c>
      <c r="B9979" s="3">
        <v>36315</v>
      </c>
      <c r="C9979" s="3" t="s">
        <v>31</v>
      </c>
      <c r="D9979" s="2" t="s">
        <v>490</v>
      </c>
      <c r="E9979" s="3">
        <v>23</v>
      </c>
      <c r="F9979" s="17">
        <v>0</v>
      </c>
      <c r="G9979" s="17">
        <v>1</v>
      </c>
      <c r="H9979" s="17">
        <v>0</v>
      </c>
      <c r="I9979" s="7">
        <v>2.7</v>
      </c>
      <c r="J9979" s="7">
        <v>15</v>
      </c>
      <c r="K9979" s="4">
        <v>1214</v>
      </c>
      <c r="L9979" s="5">
        <v>1214.8577</v>
      </c>
      <c r="M9979">
        <v>402586</v>
      </c>
      <c r="N9979" s="3">
        <v>1</v>
      </c>
      <c r="O9979" s="50" t="e">
        <f>INDEX([1]Dados!$M$2:$N$26779,MATCH($P9979,[1]Dados!$N$2:$N$26779,),2)</f>
        <v>#N/A</v>
      </c>
      <c r="P9979">
        <v>194542</v>
      </c>
      <c r="Q9979" s="1">
        <v>37749</v>
      </c>
      <c r="R9979" s="1">
        <v>37875</v>
      </c>
      <c r="S9979" t="s">
        <v>1784</v>
      </c>
    </row>
    <row r="9980" spans="1:19" x14ac:dyDescent="0.2">
      <c r="A9980" s="7">
        <v>291650</v>
      </c>
      <c r="B9980" s="3">
        <v>36315</v>
      </c>
      <c r="C9980" s="3" t="s">
        <v>31</v>
      </c>
      <c r="D9980" s="2" t="s">
        <v>490</v>
      </c>
      <c r="E9980" s="3">
        <v>23</v>
      </c>
      <c r="F9980" s="17">
        <v>0</v>
      </c>
      <c r="G9980" s="17">
        <v>1</v>
      </c>
      <c r="H9980" s="17">
        <v>0</v>
      </c>
      <c r="I9980" s="7">
        <v>3.1</v>
      </c>
      <c r="J9980" s="7">
        <v>22</v>
      </c>
      <c r="K9980" s="4">
        <v>1293</v>
      </c>
      <c r="L9980" s="5">
        <v>1293.0592999999999</v>
      </c>
      <c r="M9980">
        <v>56148</v>
      </c>
      <c r="N9980" s="3">
        <v>1</v>
      </c>
      <c r="O9980" s="50" t="e">
        <f>INDEX([1]Dados!$M$2:$N$26779,MATCH($P9980,[1]Dados!$N$2:$N$26779,),2)</f>
        <v>#N/A</v>
      </c>
      <c r="P9980">
        <v>194382</v>
      </c>
      <c r="Q9980" s="1">
        <v>37749</v>
      </c>
      <c r="R9980" s="1">
        <v>37875</v>
      </c>
      <c r="S9980" t="s">
        <v>1927</v>
      </c>
    </row>
    <row r="9981" spans="1:19" x14ac:dyDescent="0.2">
      <c r="A9981" s="7">
        <v>291650</v>
      </c>
      <c r="B9981" s="3">
        <v>36315</v>
      </c>
      <c r="C9981" s="3" t="s">
        <v>31</v>
      </c>
      <c r="D9981" s="2" t="s">
        <v>490</v>
      </c>
      <c r="E9981" s="3">
        <v>23</v>
      </c>
      <c r="F9981" s="17">
        <v>0</v>
      </c>
      <c r="G9981" s="17">
        <v>1</v>
      </c>
      <c r="H9981" s="17">
        <v>0</v>
      </c>
      <c r="I9981" s="7">
        <v>3.2</v>
      </c>
      <c r="J9981" s="7">
        <v>15</v>
      </c>
      <c r="K9981" s="4">
        <v>1293</v>
      </c>
      <c r="L9981" s="5">
        <v>1293.0592999999999</v>
      </c>
      <c r="M9981">
        <v>56148</v>
      </c>
      <c r="N9981" s="3">
        <v>1</v>
      </c>
      <c r="O9981" s="50" t="e">
        <f>INDEX([1]Dados!$M$2:$N$26779,MATCH($P9981,[1]Dados!$N$2:$N$26779,),2)</f>
        <v>#N/A</v>
      </c>
      <c r="P9981">
        <v>194382</v>
      </c>
      <c r="Q9981" s="1">
        <v>37749</v>
      </c>
      <c r="R9981" s="1">
        <v>37875</v>
      </c>
      <c r="S9981" t="s">
        <v>1927</v>
      </c>
    </row>
    <row r="9982" spans="1:19" x14ac:dyDescent="0.2">
      <c r="A9982" s="7">
        <v>291650</v>
      </c>
      <c r="B9982" s="3">
        <v>36315</v>
      </c>
      <c r="C9982" s="3" t="s">
        <v>31</v>
      </c>
      <c r="D9982" s="2" t="s">
        <v>490</v>
      </c>
      <c r="E9982" s="3">
        <v>23</v>
      </c>
      <c r="F9982" s="17">
        <v>0</v>
      </c>
      <c r="G9982" s="17">
        <v>1</v>
      </c>
      <c r="H9982" s="17">
        <v>0</v>
      </c>
      <c r="I9982" s="7">
        <v>3.3</v>
      </c>
      <c r="J9982" s="7">
        <v>29</v>
      </c>
      <c r="K9982" s="4">
        <v>1293</v>
      </c>
      <c r="L9982" s="5">
        <v>1293.0592999999999</v>
      </c>
      <c r="M9982">
        <v>56148</v>
      </c>
      <c r="N9982" s="3">
        <v>1</v>
      </c>
      <c r="O9982" s="50" t="e">
        <f>INDEX([1]Dados!$M$2:$N$26779,MATCH($P9982,[1]Dados!$N$2:$N$26779,),2)</f>
        <v>#N/A</v>
      </c>
      <c r="P9982">
        <v>194382</v>
      </c>
      <c r="Q9982" s="1">
        <v>37749</v>
      </c>
      <c r="R9982" s="1">
        <v>37875</v>
      </c>
      <c r="S9982" t="s">
        <v>1927</v>
      </c>
    </row>
    <row r="9983" spans="1:19" x14ac:dyDescent="0.2">
      <c r="A9983" s="7">
        <v>291650</v>
      </c>
      <c r="B9983" s="3">
        <v>36315</v>
      </c>
      <c r="C9983" s="3" t="s">
        <v>31</v>
      </c>
      <c r="D9983" s="2" t="s">
        <v>490</v>
      </c>
      <c r="E9983" s="3">
        <v>23</v>
      </c>
      <c r="F9983" s="17">
        <v>0</v>
      </c>
      <c r="G9983" s="17">
        <v>1</v>
      </c>
      <c r="H9983" s="17">
        <v>0</v>
      </c>
      <c r="I9983" s="7">
        <v>3.4</v>
      </c>
      <c r="J9983" s="7">
        <v>22</v>
      </c>
      <c r="K9983" s="4">
        <v>1293</v>
      </c>
      <c r="L9983" s="5">
        <v>1293.0592999999999</v>
      </c>
      <c r="M9983">
        <v>56148</v>
      </c>
      <c r="N9983" s="3">
        <v>1</v>
      </c>
      <c r="O9983" s="50" t="e">
        <f>INDEX([1]Dados!$M$2:$N$26779,MATCH($P9983,[1]Dados!$N$2:$N$26779,),2)</f>
        <v>#N/A</v>
      </c>
      <c r="P9983">
        <v>194382</v>
      </c>
      <c r="Q9983" s="1">
        <v>37749</v>
      </c>
      <c r="R9983" s="1">
        <v>37875</v>
      </c>
      <c r="S9983" t="s">
        <v>1927</v>
      </c>
    </row>
    <row r="9984" spans="1:19" x14ac:dyDescent="0.2">
      <c r="A9984" s="7">
        <v>291650</v>
      </c>
      <c r="B9984" s="3">
        <v>36315</v>
      </c>
      <c r="C9984" s="3" t="s">
        <v>31</v>
      </c>
      <c r="D9984" s="2" t="s">
        <v>490</v>
      </c>
      <c r="E9984" s="3">
        <v>23</v>
      </c>
      <c r="F9984" s="17">
        <v>0</v>
      </c>
      <c r="G9984" s="17">
        <v>1</v>
      </c>
      <c r="H9984" s="17">
        <v>0</v>
      </c>
      <c r="I9984" s="7">
        <v>3.5</v>
      </c>
      <c r="J9984" s="7">
        <v>18</v>
      </c>
      <c r="K9984" s="4">
        <v>1293</v>
      </c>
      <c r="L9984" s="5">
        <v>1293.0592999999999</v>
      </c>
      <c r="M9984">
        <v>56148</v>
      </c>
      <c r="N9984" s="3">
        <v>1</v>
      </c>
      <c r="O9984" s="50" t="e">
        <f>INDEX([1]Dados!$M$2:$N$26779,MATCH($P9984,[1]Dados!$N$2:$N$26779,),2)</f>
        <v>#N/A</v>
      </c>
      <c r="P9984">
        <v>194382</v>
      </c>
      <c r="Q9984" s="1">
        <v>37749</v>
      </c>
      <c r="R9984" s="1">
        <v>37875</v>
      </c>
      <c r="S9984" t="s">
        <v>1927</v>
      </c>
    </row>
    <row r="9985" spans="1:19" x14ac:dyDescent="0.2">
      <c r="A9985" s="7">
        <v>291650</v>
      </c>
      <c r="B9985" s="3">
        <v>36315</v>
      </c>
      <c r="C9985" s="3" t="s">
        <v>31</v>
      </c>
      <c r="D9985" s="2" t="s">
        <v>490</v>
      </c>
      <c r="E9985" s="3">
        <v>23</v>
      </c>
      <c r="F9985" s="17">
        <v>0</v>
      </c>
      <c r="G9985" s="17">
        <v>1</v>
      </c>
      <c r="H9985" s="17">
        <v>0</v>
      </c>
      <c r="I9985" s="7">
        <v>3.6</v>
      </c>
      <c r="J9985" s="7">
        <v>17</v>
      </c>
      <c r="K9985" s="4">
        <v>1293</v>
      </c>
      <c r="L9985" s="5">
        <v>1293.0592999999999</v>
      </c>
      <c r="M9985">
        <v>56148</v>
      </c>
      <c r="N9985" s="3">
        <v>1</v>
      </c>
      <c r="O9985" s="50" t="e">
        <f>INDEX([1]Dados!$M$2:$N$26779,MATCH($P9985,[1]Dados!$N$2:$N$26779,),2)</f>
        <v>#N/A</v>
      </c>
      <c r="P9985">
        <v>194382</v>
      </c>
      <c r="Q9985" s="1">
        <v>37749</v>
      </c>
      <c r="R9985" s="1">
        <v>37875</v>
      </c>
      <c r="S9985" t="s">
        <v>1927</v>
      </c>
    </row>
    <row r="9986" spans="1:19" x14ac:dyDescent="0.2">
      <c r="A9986" s="7">
        <v>291650</v>
      </c>
      <c r="B9986" s="3">
        <v>36315</v>
      </c>
      <c r="C9986" s="3" t="s">
        <v>31</v>
      </c>
      <c r="D9986" s="2" t="s">
        <v>490</v>
      </c>
      <c r="E9986" s="3">
        <v>23</v>
      </c>
      <c r="F9986" s="17">
        <v>0</v>
      </c>
      <c r="G9986" s="17">
        <v>1</v>
      </c>
      <c r="H9986" s="17">
        <v>0</v>
      </c>
      <c r="I9986" s="7">
        <v>3.7</v>
      </c>
      <c r="J9986" s="7">
        <v>15</v>
      </c>
      <c r="K9986" s="4">
        <v>1293</v>
      </c>
      <c r="L9986" s="5">
        <v>1293.0592999999999</v>
      </c>
      <c r="M9986">
        <v>56148</v>
      </c>
      <c r="N9986" s="3">
        <v>1</v>
      </c>
      <c r="O9986" s="50" t="e">
        <f>INDEX([1]Dados!$M$2:$N$26779,MATCH($P9986,[1]Dados!$N$2:$N$26779,),2)</f>
        <v>#N/A</v>
      </c>
      <c r="P9986">
        <v>194382</v>
      </c>
      <c r="Q9986" s="1">
        <v>37749</v>
      </c>
      <c r="R9986" s="1">
        <v>37875</v>
      </c>
      <c r="S9986" t="s">
        <v>1927</v>
      </c>
    </row>
    <row r="9987" spans="1:19" x14ac:dyDescent="0.2">
      <c r="A9987" s="7">
        <v>293290</v>
      </c>
      <c r="B9987" s="3">
        <v>39578</v>
      </c>
      <c r="C9987" s="3" t="s">
        <v>31</v>
      </c>
      <c r="D9987" s="2" t="s">
        <v>840</v>
      </c>
      <c r="E9987" s="3">
        <v>23</v>
      </c>
      <c r="F9987" s="17">
        <v>0</v>
      </c>
      <c r="G9987" s="17">
        <v>1</v>
      </c>
      <c r="H9987" s="17">
        <v>0</v>
      </c>
      <c r="I9987" s="7" t="s">
        <v>3</v>
      </c>
      <c r="J9987" s="7">
        <v>0</v>
      </c>
      <c r="K9987" s="4">
        <v>1203</v>
      </c>
      <c r="L9987" s="5">
        <v>1203.0829000000001</v>
      </c>
      <c r="M9987">
        <v>265358.76</v>
      </c>
      <c r="N9987" s="3">
        <v>1</v>
      </c>
      <c r="O9987" s="50" t="e">
        <f>INDEX([1]Dados!$M$2:$N$26779,MATCH($P9987,[1]Dados!$N$2:$N$26779,),2)</f>
        <v>#N/A</v>
      </c>
      <c r="P9987">
        <v>195238</v>
      </c>
      <c r="Q9987" s="1">
        <v>37754</v>
      </c>
      <c r="R9987" s="1">
        <v>37834</v>
      </c>
      <c r="S9987" t="s">
        <v>2134</v>
      </c>
    </row>
    <row r="9988" spans="1:19" x14ac:dyDescent="0.2">
      <c r="A9988" s="7">
        <v>293290</v>
      </c>
      <c r="B9988" s="3">
        <v>39578</v>
      </c>
      <c r="C9988" s="3" t="s">
        <v>31</v>
      </c>
      <c r="D9988" s="2" t="s">
        <v>840</v>
      </c>
      <c r="E9988" s="3">
        <v>23</v>
      </c>
      <c r="F9988" s="17">
        <v>0</v>
      </c>
      <c r="G9988" s="17">
        <v>1</v>
      </c>
      <c r="H9988" s="17">
        <v>0</v>
      </c>
      <c r="I9988" s="7">
        <v>1.1000000000000001</v>
      </c>
      <c r="J9988" s="7">
        <v>24</v>
      </c>
      <c r="K9988" s="4">
        <v>1214</v>
      </c>
      <c r="L9988" s="5">
        <v>1214.0589</v>
      </c>
      <c r="M9988">
        <v>1884416</v>
      </c>
      <c r="N9988" s="3">
        <v>1</v>
      </c>
      <c r="O9988" s="50" t="e">
        <f>INDEX([1]Dados!$M$2:$N$26779,MATCH($P9988,[1]Dados!$N$2:$N$26779,),2)</f>
        <v>#N/A</v>
      </c>
      <c r="P9988">
        <v>194789</v>
      </c>
      <c r="Q9988" s="1">
        <v>37754</v>
      </c>
      <c r="R9988" s="1">
        <v>37834</v>
      </c>
      <c r="S9988" t="s">
        <v>915</v>
      </c>
    </row>
    <row r="9989" spans="1:19" x14ac:dyDescent="0.2">
      <c r="A9989" s="7">
        <v>293290</v>
      </c>
      <c r="B9989" s="3">
        <v>39578</v>
      </c>
      <c r="C9989" s="3" t="s">
        <v>31</v>
      </c>
      <c r="D9989" s="2" t="s">
        <v>840</v>
      </c>
      <c r="E9989" s="3">
        <v>23</v>
      </c>
      <c r="F9989" s="17">
        <v>0</v>
      </c>
      <c r="G9989" s="17">
        <v>1</v>
      </c>
      <c r="H9989" s="17">
        <v>0</v>
      </c>
      <c r="I9989" s="7">
        <v>1.2</v>
      </c>
      <c r="J9989" s="7">
        <v>10</v>
      </c>
      <c r="K9989" s="4">
        <v>1214</v>
      </c>
      <c r="L9989" s="5">
        <v>1214.8577</v>
      </c>
      <c r="M9989">
        <v>1153186</v>
      </c>
      <c r="N9989" s="3">
        <v>1</v>
      </c>
      <c r="O9989" s="50" t="e">
        <f>INDEX([1]Dados!$M$2:$N$26779,MATCH($P9989,[1]Dados!$N$2:$N$26779,),2)</f>
        <v>#N/A</v>
      </c>
      <c r="P9989">
        <v>194541</v>
      </c>
      <c r="Q9989" s="1">
        <v>37754</v>
      </c>
      <c r="R9989" s="1">
        <v>37834</v>
      </c>
      <c r="S9989" t="s">
        <v>914</v>
      </c>
    </row>
    <row r="9990" spans="1:19" x14ac:dyDescent="0.2">
      <c r="A9990" s="7">
        <v>293290</v>
      </c>
      <c r="B9990" s="3">
        <v>39578</v>
      </c>
      <c r="C9990" s="3" t="s">
        <v>31</v>
      </c>
      <c r="D9990" s="2" t="s">
        <v>840</v>
      </c>
      <c r="E9990" s="3">
        <v>23</v>
      </c>
      <c r="F9990" s="17">
        <v>0</v>
      </c>
      <c r="G9990" s="17">
        <v>1</v>
      </c>
      <c r="H9990" s="17">
        <v>0</v>
      </c>
      <c r="I9990" s="7">
        <v>1.3</v>
      </c>
      <c r="J9990" s="7">
        <v>10</v>
      </c>
      <c r="K9990" s="4">
        <v>1214</v>
      </c>
      <c r="L9990" s="5">
        <v>1214.8580999999999</v>
      </c>
      <c r="M9990">
        <v>150000</v>
      </c>
      <c r="N9990" s="3">
        <v>1</v>
      </c>
      <c r="O9990" s="50" t="e">
        <f>INDEX([1]Dados!$M$2:$N$26779,MATCH($P9990,[1]Dados!$N$2:$N$26779,),2)</f>
        <v>#N/A</v>
      </c>
      <c r="P9990">
        <v>195316</v>
      </c>
      <c r="Q9990" s="1">
        <v>37754</v>
      </c>
      <c r="R9990" s="1">
        <v>37834</v>
      </c>
      <c r="S9990" t="s">
        <v>1468</v>
      </c>
    </row>
    <row r="9991" spans="1:19" x14ac:dyDescent="0.2">
      <c r="A9991" s="7">
        <v>293290</v>
      </c>
      <c r="B9991" s="3">
        <v>39578</v>
      </c>
      <c r="C9991" s="3" t="s">
        <v>31</v>
      </c>
      <c r="D9991" s="2" t="s">
        <v>840</v>
      </c>
      <c r="E9991" s="3">
        <v>23</v>
      </c>
      <c r="F9991" s="17">
        <v>0</v>
      </c>
      <c r="G9991" s="17">
        <v>1</v>
      </c>
      <c r="H9991" s="17">
        <v>0</v>
      </c>
      <c r="I9991" s="7">
        <v>1.4</v>
      </c>
      <c r="J9991" s="7">
        <v>10</v>
      </c>
      <c r="K9991" s="4">
        <v>1214</v>
      </c>
      <c r="L9991" s="5">
        <v>1214.8580999999999</v>
      </c>
      <c r="M9991">
        <v>150000</v>
      </c>
      <c r="N9991" s="3">
        <v>1</v>
      </c>
      <c r="O9991" s="50" t="e">
        <f>INDEX([1]Dados!$M$2:$N$26779,MATCH($P9991,[1]Dados!$N$2:$N$26779,),2)</f>
        <v>#N/A</v>
      </c>
      <c r="P9991">
        <v>195316</v>
      </c>
      <c r="Q9991" s="1">
        <v>37754</v>
      </c>
      <c r="R9991" s="1">
        <v>37834</v>
      </c>
      <c r="S9991" t="s">
        <v>1468</v>
      </c>
    </row>
    <row r="9992" spans="1:19" x14ac:dyDescent="0.2">
      <c r="A9992" s="7">
        <v>293290</v>
      </c>
      <c r="B9992" s="3">
        <v>39578</v>
      </c>
      <c r="C9992" s="3" t="s">
        <v>31</v>
      </c>
      <c r="D9992" s="2" t="s">
        <v>840</v>
      </c>
      <c r="E9992" s="3">
        <v>23</v>
      </c>
      <c r="F9992" s="17">
        <v>0</v>
      </c>
      <c r="G9992" s="17">
        <v>1</v>
      </c>
      <c r="H9992" s="17">
        <v>0</v>
      </c>
      <c r="I9992" s="7">
        <v>1.5</v>
      </c>
      <c r="J9992" s="7">
        <v>7</v>
      </c>
      <c r="K9992" s="4">
        <v>1214</v>
      </c>
      <c r="L9992" s="5">
        <v>1214.8580999999999</v>
      </c>
      <c r="M9992">
        <v>150000</v>
      </c>
      <c r="N9992" s="3">
        <v>1</v>
      </c>
      <c r="O9992" s="50" t="e">
        <f>INDEX([1]Dados!$M$2:$N$26779,MATCH($P9992,[1]Dados!$N$2:$N$26779,),2)</f>
        <v>#N/A</v>
      </c>
      <c r="P9992">
        <v>195316</v>
      </c>
      <c r="Q9992" s="1">
        <v>37754</v>
      </c>
      <c r="R9992" s="1">
        <v>37834</v>
      </c>
      <c r="S9992" t="s">
        <v>1468</v>
      </c>
    </row>
    <row r="9993" spans="1:19" x14ac:dyDescent="0.2">
      <c r="A9993" s="7">
        <v>293290</v>
      </c>
      <c r="B9993" s="3">
        <v>39578</v>
      </c>
      <c r="C9993" s="3" t="s">
        <v>31</v>
      </c>
      <c r="D9993" s="2" t="s">
        <v>840</v>
      </c>
      <c r="E9993" s="3">
        <v>23</v>
      </c>
      <c r="F9993" s="17">
        <v>0</v>
      </c>
      <c r="G9993" s="17">
        <v>1</v>
      </c>
      <c r="H9993" s="17">
        <v>0</v>
      </c>
      <c r="I9993" s="7">
        <v>4.0999999999999996</v>
      </c>
      <c r="J9993" s="7">
        <v>30</v>
      </c>
      <c r="K9993" s="4">
        <v>1293</v>
      </c>
      <c r="L9993" s="5">
        <v>1293.0592999999999</v>
      </c>
      <c r="M9993">
        <v>57611.42</v>
      </c>
      <c r="N9993" s="3">
        <v>1</v>
      </c>
      <c r="O9993" s="50" t="e">
        <f>INDEX([1]Dados!$M$2:$N$26779,MATCH($P9993,[1]Dados!$N$2:$N$26779,),2)</f>
        <v>#N/A</v>
      </c>
      <c r="P9993">
        <v>194384</v>
      </c>
      <c r="Q9993" s="1">
        <v>37754</v>
      </c>
      <c r="R9993" s="1">
        <v>37834</v>
      </c>
      <c r="S9993" t="s">
        <v>1467</v>
      </c>
    </row>
    <row r="9994" spans="1:19" x14ac:dyDescent="0.2">
      <c r="A9994" s="7">
        <v>293290</v>
      </c>
      <c r="B9994" s="3">
        <v>39578</v>
      </c>
      <c r="C9994" s="3" t="s">
        <v>31</v>
      </c>
      <c r="D9994" s="2" t="s">
        <v>840</v>
      </c>
      <c r="E9994" s="3">
        <v>23</v>
      </c>
      <c r="F9994" s="17">
        <v>0</v>
      </c>
      <c r="G9994" s="17">
        <v>1</v>
      </c>
      <c r="H9994" s="17">
        <v>0</v>
      </c>
      <c r="I9994" s="7">
        <v>4.2</v>
      </c>
      <c r="J9994" s="7">
        <v>15</v>
      </c>
      <c r="K9994" s="4">
        <v>1293</v>
      </c>
      <c r="L9994" s="5">
        <v>1293.0592999999999</v>
      </c>
      <c r="M9994">
        <v>57611.42</v>
      </c>
      <c r="N9994" s="3">
        <v>1</v>
      </c>
      <c r="O9994" s="50" t="e">
        <f>INDEX([1]Dados!$M$2:$N$26779,MATCH($P9994,[1]Dados!$N$2:$N$26779,),2)</f>
        <v>#N/A</v>
      </c>
      <c r="P9994">
        <v>194384</v>
      </c>
      <c r="Q9994" s="1">
        <v>37754</v>
      </c>
      <c r="R9994" s="1">
        <v>37834</v>
      </c>
      <c r="S9994" t="s">
        <v>1467</v>
      </c>
    </row>
    <row r="9995" spans="1:19" x14ac:dyDescent="0.2">
      <c r="A9995" s="7">
        <v>293290</v>
      </c>
      <c r="B9995" s="3">
        <v>39578</v>
      </c>
      <c r="C9995" s="3" t="s">
        <v>31</v>
      </c>
      <c r="D9995" s="2" t="s">
        <v>840</v>
      </c>
      <c r="E9995" s="3">
        <v>23</v>
      </c>
      <c r="F9995" s="17">
        <v>0</v>
      </c>
      <c r="G9995" s="17">
        <v>1</v>
      </c>
      <c r="H9995" s="17">
        <v>0</v>
      </c>
      <c r="I9995" s="7">
        <v>4.3</v>
      </c>
      <c r="J9995" s="7">
        <v>25</v>
      </c>
      <c r="K9995" s="4">
        <v>1293</v>
      </c>
      <c r="L9995" s="5">
        <v>1293.0592999999999</v>
      </c>
      <c r="M9995">
        <v>57611.42</v>
      </c>
      <c r="N9995" s="3">
        <v>1</v>
      </c>
      <c r="O9995" s="50" t="e">
        <f>INDEX([1]Dados!$M$2:$N$26779,MATCH($P9995,[1]Dados!$N$2:$N$26779,),2)</f>
        <v>#N/A</v>
      </c>
      <c r="P9995">
        <v>194384</v>
      </c>
      <c r="Q9995" s="1">
        <v>37754</v>
      </c>
      <c r="R9995" s="1">
        <v>37834</v>
      </c>
      <c r="S9995" t="s">
        <v>1467</v>
      </c>
    </row>
    <row r="9996" spans="1:19" x14ac:dyDescent="0.2">
      <c r="A9996" s="7">
        <v>230360</v>
      </c>
      <c r="B9996" s="3">
        <v>13714</v>
      </c>
      <c r="C9996" s="3" t="s">
        <v>4</v>
      </c>
      <c r="D9996" s="2" t="s">
        <v>357</v>
      </c>
      <c r="E9996" s="3">
        <v>23</v>
      </c>
      <c r="F9996" s="17">
        <v>0</v>
      </c>
      <c r="G9996" s="17">
        <v>1</v>
      </c>
      <c r="H9996" s="17">
        <v>0</v>
      </c>
      <c r="I9996" s="7">
        <v>1.1000000000000001</v>
      </c>
      <c r="J9996" s="7">
        <v>17</v>
      </c>
      <c r="K9996" s="4">
        <v>1203</v>
      </c>
      <c r="L9996" s="5">
        <v>1203.0829000000001</v>
      </c>
      <c r="M9996">
        <v>40395.96</v>
      </c>
      <c r="N9996" s="33">
        <v>1</v>
      </c>
      <c r="O9996" s="50" t="e">
        <f>INDEX([1]Dados!$M$2:$N$26779,MATCH($P9996,[1]Dados!$N$2:$N$26779,),2)</f>
        <v>#N/A</v>
      </c>
      <c r="P9996">
        <v>195239</v>
      </c>
      <c r="Q9996" s="1">
        <v>37803</v>
      </c>
      <c r="R9996" s="1">
        <v>37856</v>
      </c>
      <c r="S9996" t="s">
        <v>1779</v>
      </c>
    </row>
    <row r="9997" spans="1:19" x14ac:dyDescent="0.2">
      <c r="A9997" s="7">
        <v>230360</v>
      </c>
      <c r="B9997" s="3">
        <v>13714</v>
      </c>
      <c r="C9997" s="3" t="s">
        <v>4</v>
      </c>
      <c r="D9997" s="2" t="s">
        <v>357</v>
      </c>
      <c r="E9997" s="3">
        <v>23</v>
      </c>
      <c r="F9997" s="17">
        <v>0</v>
      </c>
      <c r="G9997" s="17">
        <v>1</v>
      </c>
      <c r="H9997" s="17">
        <v>0</v>
      </c>
      <c r="I9997" s="42">
        <v>2.1</v>
      </c>
      <c r="J9997" s="7">
        <v>20</v>
      </c>
      <c r="K9997" s="4">
        <v>1214</v>
      </c>
      <c r="L9997" s="5">
        <v>1214.0589</v>
      </c>
      <c r="M9997">
        <v>1138500</v>
      </c>
      <c r="N9997" s="3">
        <v>1</v>
      </c>
      <c r="O9997" s="50" t="e">
        <f>INDEX([1]Dados!$M$2:$N$26779,MATCH($P9997,[1]Dados!$N$2:$N$26779,),2)</f>
        <v>#N/A</v>
      </c>
      <c r="P9997">
        <v>194790</v>
      </c>
      <c r="Q9997" s="1">
        <v>37803</v>
      </c>
      <c r="R9997" s="1">
        <v>37856</v>
      </c>
      <c r="S9997" t="s">
        <v>915</v>
      </c>
    </row>
    <row r="9998" spans="1:19" x14ac:dyDescent="0.2">
      <c r="A9998" s="7">
        <v>230360</v>
      </c>
      <c r="B9998" s="3">
        <v>13714</v>
      </c>
      <c r="C9998" s="3" t="s">
        <v>4</v>
      </c>
      <c r="D9998" s="2" t="s">
        <v>357</v>
      </c>
      <c r="E9998" s="3">
        <v>23</v>
      </c>
      <c r="F9998" s="17">
        <v>0</v>
      </c>
      <c r="G9998" s="17">
        <v>1</v>
      </c>
      <c r="H9998" s="17">
        <v>0</v>
      </c>
      <c r="I9998" s="7">
        <v>2.2000000000000002</v>
      </c>
      <c r="J9998" s="7">
        <v>18</v>
      </c>
      <c r="K9998" s="4">
        <v>1214</v>
      </c>
      <c r="L9998" s="5">
        <v>1214.0589</v>
      </c>
      <c r="M9998">
        <v>1138500</v>
      </c>
      <c r="N9998" s="3">
        <v>1</v>
      </c>
      <c r="O9998" s="50" t="e">
        <f>INDEX([1]Dados!$M$2:$N$26779,MATCH($P9998,[1]Dados!$N$2:$N$26779,),2)</f>
        <v>#N/A</v>
      </c>
      <c r="P9998">
        <v>194790</v>
      </c>
      <c r="Q9998" s="1">
        <v>37803</v>
      </c>
      <c r="R9998" s="1">
        <v>37856</v>
      </c>
      <c r="S9998" t="s">
        <v>915</v>
      </c>
    </row>
    <row r="9999" spans="1:19" x14ac:dyDescent="0.2">
      <c r="A9999" s="7">
        <v>230360</v>
      </c>
      <c r="B9999" s="3">
        <v>13714</v>
      </c>
      <c r="C9999" s="3" t="s">
        <v>4</v>
      </c>
      <c r="D9999" s="2" t="s">
        <v>357</v>
      </c>
      <c r="E9999" s="3">
        <v>23</v>
      </c>
      <c r="F9999" s="17">
        <v>0</v>
      </c>
      <c r="G9999" s="17">
        <v>1</v>
      </c>
      <c r="H9999" s="17">
        <v>0</v>
      </c>
      <c r="I9999" s="42">
        <v>2.2999999999999998</v>
      </c>
      <c r="J9999" s="7">
        <v>20</v>
      </c>
      <c r="K9999" s="4">
        <v>1214</v>
      </c>
      <c r="L9999" s="5">
        <v>1214.0589</v>
      </c>
      <c r="M9999">
        <v>1138500</v>
      </c>
      <c r="N9999" s="3">
        <v>1</v>
      </c>
      <c r="O9999" s="50" t="e">
        <f>INDEX([1]Dados!$M$2:$N$26779,MATCH($P9999,[1]Dados!$N$2:$N$26779,),2)</f>
        <v>#N/A</v>
      </c>
      <c r="P9999">
        <v>194790</v>
      </c>
      <c r="Q9999" s="1">
        <v>37803</v>
      </c>
      <c r="R9999" s="1">
        <v>37856</v>
      </c>
      <c r="S9999" t="s">
        <v>915</v>
      </c>
    </row>
    <row r="10000" spans="1:19" x14ac:dyDescent="0.2">
      <c r="A10000" s="7">
        <v>230360</v>
      </c>
      <c r="B10000" s="3">
        <v>13714</v>
      </c>
      <c r="C10000" s="3" t="s">
        <v>4</v>
      </c>
      <c r="D10000" s="2" t="s">
        <v>357</v>
      </c>
      <c r="E10000" s="3">
        <v>23</v>
      </c>
      <c r="F10000" s="17">
        <v>0</v>
      </c>
      <c r="G10000" s="17">
        <v>1</v>
      </c>
      <c r="H10000" s="17">
        <v>0</v>
      </c>
      <c r="I10000" s="7">
        <v>2.4</v>
      </c>
      <c r="J10000" s="7">
        <v>18</v>
      </c>
      <c r="K10000" s="4">
        <v>1214</v>
      </c>
      <c r="L10000" s="5">
        <v>1214.0589</v>
      </c>
      <c r="M10000">
        <v>1138500</v>
      </c>
      <c r="N10000" s="3">
        <v>1</v>
      </c>
      <c r="O10000" s="50" t="e">
        <f>INDEX([1]Dados!$M$2:$N$26779,MATCH($P10000,[1]Dados!$N$2:$N$26779,),2)</f>
        <v>#N/A</v>
      </c>
      <c r="P10000">
        <v>194790</v>
      </c>
      <c r="Q10000" s="1">
        <v>37803</v>
      </c>
      <c r="R10000" s="1">
        <v>37856</v>
      </c>
      <c r="S10000" t="s">
        <v>915</v>
      </c>
    </row>
    <row r="10001" spans="1:19" x14ac:dyDescent="0.2">
      <c r="A10001" s="7">
        <v>230360</v>
      </c>
      <c r="B10001" s="3">
        <v>13714</v>
      </c>
      <c r="C10001" s="3" t="s">
        <v>4</v>
      </c>
      <c r="D10001" s="2" t="s">
        <v>357</v>
      </c>
      <c r="E10001" s="3">
        <v>23</v>
      </c>
      <c r="F10001" s="17">
        <v>0</v>
      </c>
      <c r="G10001" s="17">
        <v>1</v>
      </c>
      <c r="H10001" s="17">
        <v>0</v>
      </c>
      <c r="I10001" s="42">
        <v>2.5</v>
      </c>
      <c r="J10001" s="7">
        <v>24</v>
      </c>
      <c r="K10001" s="4">
        <v>1214</v>
      </c>
      <c r="L10001" s="5">
        <v>1214.0589</v>
      </c>
      <c r="M10001">
        <v>1138500</v>
      </c>
      <c r="N10001" s="3">
        <v>1</v>
      </c>
      <c r="O10001" s="50" t="e">
        <f>INDEX([1]Dados!$M$2:$N$26779,MATCH($P10001,[1]Dados!$N$2:$N$26779,),2)</f>
        <v>#N/A</v>
      </c>
      <c r="P10001">
        <v>194790</v>
      </c>
      <c r="Q10001" s="1">
        <v>37803</v>
      </c>
      <c r="R10001" s="1">
        <v>37856</v>
      </c>
      <c r="S10001" t="s">
        <v>915</v>
      </c>
    </row>
    <row r="10002" spans="1:19" x14ac:dyDescent="0.2">
      <c r="A10002" s="7">
        <v>230360</v>
      </c>
      <c r="B10002" s="3">
        <v>13714</v>
      </c>
      <c r="C10002" s="3" t="s">
        <v>4</v>
      </c>
      <c r="D10002" s="2" t="s">
        <v>357</v>
      </c>
      <c r="E10002" s="3">
        <v>23</v>
      </c>
      <c r="F10002" s="17">
        <v>0</v>
      </c>
      <c r="G10002" s="17">
        <v>1</v>
      </c>
      <c r="H10002" s="17">
        <v>0</v>
      </c>
      <c r="I10002" s="7">
        <v>2.6</v>
      </c>
      <c r="J10002" s="7">
        <v>18</v>
      </c>
      <c r="K10002" s="4">
        <v>1214</v>
      </c>
      <c r="L10002" s="5">
        <v>1214.0589</v>
      </c>
      <c r="M10002">
        <v>1138500</v>
      </c>
      <c r="N10002" s="3">
        <v>1</v>
      </c>
      <c r="O10002" s="50" t="e">
        <f>INDEX([1]Dados!$M$2:$N$26779,MATCH($P10002,[1]Dados!$N$2:$N$26779,),2)</f>
        <v>#N/A</v>
      </c>
      <c r="P10002">
        <v>194790</v>
      </c>
      <c r="Q10002" s="1">
        <v>37803</v>
      </c>
      <c r="R10002" s="1">
        <v>37856</v>
      </c>
      <c r="S10002" t="s">
        <v>915</v>
      </c>
    </row>
    <row r="10003" spans="1:19" x14ac:dyDescent="0.2">
      <c r="A10003" s="7">
        <v>230360</v>
      </c>
      <c r="B10003" s="3">
        <v>13714</v>
      </c>
      <c r="C10003" s="3" t="s">
        <v>4</v>
      </c>
      <c r="D10003" s="2" t="s">
        <v>357</v>
      </c>
      <c r="E10003" s="3">
        <v>23</v>
      </c>
      <c r="F10003" s="17">
        <v>0</v>
      </c>
      <c r="G10003" s="17">
        <v>1</v>
      </c>
      <c r="H10003" s="17">
        <v>0</v>
      </c>
      <c r="I10003" s="42">
        <v>2.7</v>
      </c>
      <c r="J10003" s="7">
        <v>25</v>
      </c>
      <c r="K10003" s="4">
        <v>1214</v>
      </c>
      <c r="L10003" s="5">
        <v>1214.0589</v>
      </c>
      <c r="M10003">
        <v>1138500</v>
      </c>
      <c r="N10003" s="3">
        <v>1</v>
      </c>
      <c r="O10003" s="50" t="e">
        <f>INDEX([1]Dados!$M$2:$N$26779,MATCH($P10003,[1]Dados!$N$2:$N$26779,),2)</f>
        <v>#N/A</v>
      </c>
      <c r="P10003">
        <v>194790</v>
      </c>
      <c r="Q10003" s="1">
        <v>37803</v>
      </c>
      <c r="R10003" s="1">
        <v>37856</v>
      </c>
      <c r="S10003" t="s">
        <v>915</v>
      </c>
    </row>
    <row r="10004" spans="1:19" x14ac:dyDescent="0.2">
      <c r="A10004" s="7">
        <v>230360</v>
      </c>
      <c r="B10004" s="3">
        <v>13714</v>
      </c>
      <c r="C10004" s="3" t="s">
        <v>4</v>
      </c>
      <c r="D10004" s="2" t="s">
        <v>357</v>
      </c>
      <c r="E10004" s="3">
        <v>23</v>
      </c>
      <c r="F10004" s="17">
        <v>0</v>
      </c>
      <c r="G10004" s="17">
        <v>1</v>
      </c>
      <c r="H10004" s="17">
        <v>0</v>
      </c>
      <c r="I10004" s="7">
        <v>2.8</v>
      </c>
      <c r="J10004" s="7">
        <v>13</v>
      </c>
      <c r="K10004" s="4">
        <v>1214</v>
      </c>
      <c r="L10004" s="5">
        <v>1214.0589</v>
      </c>
      <c r="M10004">
        <v>1138500</v>
      </c>
      <c r="N10004" s="3">
        <v>1</v>
      </c>
      <c r="O10004" s="50" t="e">
        <f>INDEX([1]Dados!$M$2:$N$26779,MATCH($P10004,[1]Dados!$N$2:$N$26779,),2)</f>
        <v>#N/A</v>
      </c>
      <c r="P10004">
        <v>194790</v>
      </c>
      <c r="Q10004" s="1">
        <v>37803</v>
      </c>
      <c r="R10004" s="1">
        <v>37856</v>
      </c>
      <c r="S10004" t="s">
        <v>915</v>
      </c>
    </row>
    <row r="10005" spans="1:19" x14ac:dyDescent="0.2">
      <c r="A10005" s="7">
        <v>230360</v>
      </c>
      <c r="B10005" s="3">
        <v>13714</v>
      </c>
      <c r="C10005" s="3" t="s">
        <v>4</v>
      </c>
      <c r="D10005" s="2" t="s">
        <v>357</v>
      </c>
      <c r="E10005" s="3">
        <v>23</v>
      </c>
      <c r="F10005" s="17">
        <v>0</v>
      </c>
      <c r="G10005" s="17">
        <v>1</v>
      </c>
      <c r="H10005" s="17">
        <v>0</v>
      </c>
      <c r="I10005" s="42">
        <v>2.9</v>
      </c>
      <c r="J10005" s="7">
        <v>28</v>
      </c>
      <c r="K10005" s="4">
        <v>1214</v>
      </c>
      <c r="L10005" s="5">
        <v>1214.0589</v>
      </c>
      <c r="M10005">
        <v>1138500</v>
      </c>
      <c r="N10005" s="3">
        <v>1</v>
      </c>
      <c r="O10005" s="50" t="e">
        <f>INDEX([1]Dados!$M$2:$N$26779,MATCH($P10005,[1]Dados!$N$2:$N$26779,),2)</f>
        <v>#N/A</v>
      </c>
      <c r="P10005">
        <v>194790</v>
      </c>
      <c r="Q10005" s="1">
        <v>37803</v>
      </c>
      <c r="R10005" s="1">
        <v>37856</v>
      </c>
      <c r="S10005" t="s">
        <v>915</v>
      </c>
    </row>
    <row r="10006" spans="1:19" x14ac:dyDescent="0.2">
      <c r="A10006" s="7">
        <v>230360</v>
      </c>
      <c r="B10006" s="3">
        <v>13714</v>
      </c>
      <c r="C10006" s="3" t="s">
        <v>4</v>
      </c>
      <c r="D10006" s="2" t="s">
        <v>357</v>
      </c>
      <c r="E10006" s="3">
        <v>23</v>
      </c>
      <c r="F10006" s="17">
        <v>0</v>
      </c>
      <c r="G10006" s="17">
        <v>1</v>
      </c>
      <c r="H10006" s="17">
        <v>0</v>
      </c>
      <c r="I10006" s="29">
        <v>2.1</v>
      </c>
      <c r="J10006" s="7">
        <v>28</v>
      </c>
      <c r="K10006" s="4">
        <v>1214</v>
      </c>
      <c r="L10006" s="5">
        <v>1214.0589</v>
      </c>
      <c r="M10006">
        <v>1138500</v>
      </c>
      <c r="N10006" s="3">
        <v>1</v>
      </c>
      <c r="O10006" s="50" t="e">
        <f>INDEX([1]Dados!$M$2:$N$26779,MATCH($P10006,[1]Dados!$N$2:$N$26779,),2)</f>
        <v>#N/A</v>
      </c>
      <c r="P10006">
        <v>194790</v>
      </c>
      <c r="Q10006" s="1">
        <v>37803</v>
      </c>
      <c r="R10006" s="1">
        <v>37856</v>
      </c>
      <c r="S10006" t="s">
        <v>915</v>
      </c>
    </row>
    <row r="10007" spans="1:19" x14ac:dyDescent="0.2">
      <c r="A10007" s="7">
        <v>230360</v>
      </c>
      <c r="B10007" s="3">
        <v>13714</v>
      </c>
      <c r="C10007" s="3" t="s">
        <v>4</v>
      </c>
      <c r="D10007" s="2" t="s">
        <v>357</v>
      </c>
      <c r="E10007" s="3">
        <v>23</v>
      </c>
      <c r="F10007" s="17">
        <v>0</v>
      </c>
      <c r="G10007" s="17">
        <v>1</v>
      </c>
      <c r="H10007" s="17">
        <v>0</v>
      </c>
      <c r="I10007" s="7">
        <v>2.11</v>
      </c>
      <c r="J10007" s="7">
        <v>28</v>
      </c>
      <c r="K10007" s="4">
        <v>1214</v>
      </c>
      <c r="L10007" s="5">
        <v>1214.0589</v>
      </c>
      <c r="M10007">
        <v>1138500</v>
      </c>
      <c r="N10007" s="3">
        <v>1</v>
      </c>
      <c r="O10007" s="50" t="e">
        <f>INDEX([1]Dados!$M$2:$N$26779,MATCH($P10007,[1]Dados!$N$2:$N$26779,),2)</f>
        <v>#N/A</v>
      </c>
      <c r="P10007">
        <v>194790</v>
      </c>
      <c r="Q10007" s="1">
        <v>37803</v>
      </c>
      <c r="R10007" s="1">
        <v>37856</v>
      </c>
      <c r="S10007" t="s">
        <v>915</v>
      </c>
    </row>
    <row r="10008" spans="1:19" x14ac:dyDescent="0.2">
      <c r="A10008" s="7">
        <v>230360</v>
      </c>
      <c r="B10008" s="3">
        <v>13714</v>
      </c>
      <c r="C10008" s="3" t="s">
        <v>4</v>
      </c>
      <c r="D10008" s="2" t="s">
        <v>357</v>
      </c>
      <c r="E10008" s="3">
        <v>23</v>
      </c>
      <c r="F10008" s="17">
        <v>0</v>
      </c>
      <c r="G10008" s="17">
        <v>1</v>
      </c>
      <c r="H10008" s="17">
        <v>0</v>
      </c>
      <c r="I10008" s="7">
        <v>2.12</v>
      </c>
      <c r="J10008" s="7">
        <v>14</v>
      </c>
      <c r="K10008" s="4">
        <v>1214</v>
      </c>
      <c r="L10008" s="5">
        <v>1214.8577</v>
      </c>
      <c r="M10008">
        <v>242644</v>
      </c>
      <c r="N10008" s="3">
        <v>1</v>
      </c>
      <c r="O10008" s="50" t="e">
        <f>INDEX([1]Dados!$M$2:$N$26779,MATCH($P10008,[1]Dados!$N$2:$N$26779,),2)</f>
        <v>#N/A</v>
      </c>
      <c r="P10008">
        <v>194595</v>
      </c>
      <c r="Q10008" s="1">
        <v>37803</v>
      </c>
      <c r="R10008" s="1">
        <v>37856</v>
      </c>
      <c r="S10008" t="s">
        <v>914</v>
      </c>
    </row>
    <row r="10009" spans="1:19" x14ac:dyDescent="0.2">
      <c r="A10009" s="7">
        <v>230360</v>
      </c>
      <c r="B10009" s="3">
        <v>13714</v>
      </c>
      <c r="C10009" s="3" t="s">
        <v>4</v>
      </c>
      <c r="D10009" s="2" t="s">
        <v>357</v>
      </c>
      <c r="E10009" s="3">
        <v>23</v>
      </c>
      <c r="F10009" s="17">
        <v>0</v>
      </c>
      <c r="G10009" s="17">
        <v>1</v>
      </c>
      <c r="H10009" s="17">
        <v>0</v>
      </c>
      <c r="I10009" s="7">
        <v>2.13</v>
      </c>
      <c r="J10009" s="7">
        <v>15</v>
      </c>
      <c r="K10009" s="4">
        <v>1214</v>
      </c>
      <c r="L10009" s="5">
        <v>1214.8577</v>
      </c>
      <c r="M10009">
        <v>242644</v>
      </c>
      <c r="N10009" s="3">
        <v>1</v>
      </c>
      <c r="O10009" s="50" t="e">
        <f>INDEX([1]Dados!$M$2:$N$26779,MATCH($P10009,[1]Dados!$N$2:$N$26779,),2)</f>
        <v>#N/A</v>
      </c>
      <c r="P10009">
        <v>194595</v>
      </c>
      <c r="Q10009" s="1">
        <v>37803</v>
      </c>
      <c r="R10009" s="1">
        <v>37856</v>
      </c>
      <c r="S10009" t="s">
        <v>914</v>
      </c>
    </row>
    <row r="10010" spans="1:19" x14ac:dyDescent="0.2">
      <c r="A10010" s="7">
        <v>230360</v>
      </c>
      <c r="B10010" s="3">
        <v>13714</v>
      </c>
      <c r="C10010" s="3" t="s">
        <v>4</v>
      </c>
      <c r="D10010" s="2" t="s">
        <v>357</v>
      </c>
      <c r="E10010" s="3">
        <v>23</v>
      </c>
      <c r="F10010" s="17">
        <v>0</v>
      </c>
      <c r="G10010" s="17">
        <v>1</v>
      </c>
      <c r="H10010" s="17">
        <v>0</v>
      </c>
      <c r="I10010" s="7">
        <v>2.14</v>
      </c>
      <c r="J10010" s="7">
        <v>11</v>
      </c>
      <c r="K10010" s="4">
        <v>1214</v>
      </c>
      <c r="L10010" s="5">
        <v>1214.8577</v>
      </c>
      <c r="M10010">
        <v>242644</v>
      </c>
      <c r="N10010" s="3">
        <v>1</v>
      </c>
      <c r="O10010" s="50" t="e">
        <f>INDEX([1]Dados!$M$2:$N$26779,MATCH($P10010,[1]Dados!$N$2:$N$26779,),2)</f>
        <v>#N/A</v>
      </c>
      <c r="P10010">
        <v>194595</v>
      </c>
      <c r="Q10010" s="1">
        <v>37803</v>
      </c>
      <c r="R10010" s="1">
        <v>37856</v>
      </c>
      <c r="S10010" t="s">
        <v>914</v>
      </c>
    </row>
    <row r="10011" spans="1:19" x14ac:dyDescent="0.2">
      <c r="A10011" s="7">
        <v>230360</v>
      </c>
      <c r="B10011" s="3">
        <v>13714</v>
      </c>
      <c r="C10011" s="3" t="s">
        <v>4</v>
      </c>
      <c r="D10011" s="2" t="s">
        <v>357</v>
      </c>
      <c r="E10011" s="3">
        <v>23</v>
      </c>
      <c r="F10011" s="17">
        <v>0</v>
      </c>
      <c r="G10011" s="17">
        <v>1</v>
      </c>
      <c r="H10011" s="17">
        <v>0</v>
      </c>
      <c r="I10011" s="7">
        <v>2.15</v>
      </c>
      <c r="J10011" s="7">
        <v>15</v>
      </c>
      <c r="K10011" s="4">
        <v>1214</v>
      </c>
      <c r="L10011" s="5">
        <v>1214.8577</v>
      </c>
      <c r="M10011">
        <v>242644</v>
      </c>
      <c r="N10011" s="3">
        <v>1</v>
      </c>
      <c r="O10011" s="50" t="e">
        <f>INDEX([1]Dados!$M$2:$N$26779,MATCH($P10011,[1]Dados!$N$2:$N$26779,),2)</f>
        <v>#N/A</v>
      </c>
      <c r="P10011">
        <v>194595</v>
      </c>
      <c r="Q10011" s="1">
        <v>37803</v>
      </c>
      <c r="R10011" s="1">
        <v>37856</v>
      </c>
      <c r="S10011" t="s">
        <v>914</v>
      </c>
    </row>
    <row r="10012" spans="1:19" x14ac:dyDescent="0.2">
      <c r="A10012" s="7">
        <v>230360</v>
      </c>
      <c r="B10012" s="3">
        <v>13714</v>
      </c>
      <c r="C10012" s="3" t="s">
        <v>4</v>
      </c>
      <c r="D10012" s="2" t="s">
        <v>357</v>
      </c>
      <c r="E10012" s="3">
        <v>23</v>
      </c>
      <c r="F10012" s="17">
        <v>0</v>
      </c>
      <c r="G10012" s="17">
        <v>1</v>
      </c>
      <c r="H10012" s="17">
        <v>0</v>
      </c>
      <c r="I10012" s="7">
        <v>2.16</v>
      </c>
      <c r="J10012" s="7">
        <v>9</v>
      </c>
      <c r="K10012" s="4">
        <v>1214</v>
      </c>
      <c r="L10012" s="5">
        <v>1214.8577</v>
      </c>
      <c r="M10012">
        <v>242644</v>
      </c>
      <c r="N10012" s="3">
        <v>1</v>
      </c>
      <c r="O10012" s="50" t="e">
        <f>INDEX([1]Dados!$M$2:$N$26779,MATCH($P10012,[1]Dados!$N$2:$N$26779,),2)</f>
        <v>#N/A</v>
      </c>
      <c r="P10012">
        <v>194595</v>
      </c>
      <c r="Q10012" s="1">
        <v>37803</v>
      </c>
      <c r="R10012" s="1">
        <v>37856</v>
      </c>
      <c r="S10012" t="s">
        <v>914</v>
      </c>
    </row>
    <row r="10013" spans="1:19" x14ac:dyDescent="0.2">
      <c r="A10013" s="7">
        <v>230360</v>
      </c>
      <c r="B10013" s="3">
        <v>13714</v>
      </c>
      <c r="C10013" s="3" t="s">
        <v>4</v>
      </c>
      <c r="D10013" s="2" t="s">
        <v>357</v>
      </c>
      <c r="E10013" s="3">
        <v>23</v>
      </c>
      <c r="F10013" s="17">
        <v>0</v>
      </c>
      <c r="G10013" s="17">
        <v>1</v>
      </c>
      <c r="H10013" s="17">
        <v>0</v>
      </c>
      <c r="I10013" s="7">
        <v>2.17</v>
      </c>
      <c r="J10013" s="7">
        <v>9</v>
      </c>
      <c r="K10013" s="4">
        <v>1214</v>
      </c>
      <c r="L10013" s="5">
        <v>1214.8577</v>
      </c>
      <c r="M10013">
        <v>242644</v>
      </c>
      <c r="N10013" s="3">
        <v>1</v>
      </c>
      <c r="O10013" s="50" t="e">
        <f>INDEX([1]Dados!$M$2:$N$26779,MATCH($P10013,[1]Dados!$N$2:$N$26779,),2)</f>
        <v>#N/A</v>
      </c>
      <c r="P10013">
        <v>194595</v>
      </c>
      <c r="Q10013" s="1">
        <v>37803</v>
      </c>
      <c r="R10013" s="1">
        <v>37856</v>
      </c>
      <c r="S10013" t="s">
        <v>914</v>
      </c>
    </row>
    <row r="10014" spans="1:19" x14ac:dyDescent="0.2">
      <c r="A10014" s="7">
        <v>230360</v>
      </c>
      <c r="B10014" s="3">
        <v>13714</v>
      </c>
      <c r="C10014" s="3" t="s">
        <v>4</v>
      </c>
      <c r="D10014" s="2" t="s">
        <v>357</v>
      </c>
      <c r="E10014" s="3">
        <v>23</v>
      </c>
      <c r="F10014" s="17">
        <v>0</v>
      </c>
      <c r="G10014" s="17">
        <v>1</v>
      </c>
      <c r="H10014" s="17">
        <v>0</v>
      </c>
      <c r="I10014" s="7">
        <v>2.1800000000000002</v>
      </c>
      <c r="J10014" s="7">
        <v>7</v>
      </c>
      <c r="K10014" s="4">
        <v>1214</v>
      </c>
      <c r="L10014" s="5">
        <v>1214.8580999999999</v>
      </c>
      <c r="M10014">
        <v>164851.51</v>
      </c>
      <c r="N10014" s="3">
        <v>1</v>
      </c>
      <c r="O10014" s="50" t="e">
        <f>INDEX([1]Dados!$M$2:$N$26779,MATCH($P10014,[1]Dados!$N$2:$N$26779,),2)</f>
        <v>#N/A</v>
      </c>
      <c r="P10014">
        <v>195333</v>
      </c>
      <c r="Q10014" s="1">
        <v>37803</v>
      </c>
      <c r="R10014" s="1">
        <v>37856</v>
      </c>
      <c r="S10014" t="s">
        <v>960</v>
      </c>
    </row>
    <row r="10015" spans="1:19" x14ac:dyDescent="0.2">
      <c r="A10015" s="7">
        <v>230360</v>
      </c>
      <c r="B10015" s="3">
        <v>13714</v>
      </c>
      <c r="C10015" s="3" t="s">
        <v>4</v>
      </c>
      <c r="D10015" s="2" t="s">
        <v>357</v>
      </c>
      <c r="E10015" s="3">
        <v>23</v>
      </c>
      <c r="F10015" s="17">
        <v>0</v>
      </c>
      <c r="G10015" s="17">
        <v>1</v>
      </c>
      <c r="H10015" s="17">
        <v>0</v>
      </c>
      <c r="I10015" s="7">
        <v>2.19</v>
      </c>
      <c r="J10015" s="7">
        <v>25</v>
      </c>
      <c r="K10015" s="4">
        <v>1214</v>
      </c>
      <c r="L10015" s="5">
        <v>1214.8580999999999</v>
      </c>
      <c r="M10015">
        <v>164851.51</v>
      </c>
      <c r="N10015" s="3">
        <v>1</v>
      </c>
      <c r="O10015" s="50" t="e">
        <f>INDEX([1]Dados!$M$2:$N$26779,MATCH($P10015,[1]Dados!$N$2:$N$26779,),2)</f>
        <v>#N/A</v>
      </c>
      <c r="P10015">
        <v>195333</v>
      </c>
      <c r="Q10015" s="1">
        <v>37803</v>
      </c>
      <c r="R10015" s="1">
        <v>37856</v>
      </c>
      <c r="S10015" t="s">
        <v>960</v>
      </c>
    </row>
    <row r="10016" spans="1:19" x14ac:dyDescent="0.2">
      <c r="A10016" s="7">
        <v>230360</v>
      </c>
      <c r="B10016" s="3">
        <v>13714</v>
      </c>
      <c r="C10016" s="3" t="s">
        <v>4</v>
      </c>
      <c r="D10016" s="2" t="s">
        <v>357</v>
      </c>
      <c r="E10016" s="3">
        <v>23</v>
      </c>
      <c r="F10016" s="17">
        <v>0</v>
      </c>
      <c r="G10016" s="17">
        <v>1</v>
      </c>
      <c r="H10016" s="17">
        <v>0</v>
      </c>
      <c r="I10016" s="29">
        <v>2.2000000000000002</v>
      </c>
      <c r="J10016" s="7">
        <v>19</v>
      </c>
      <c r="K10016" s="4">
        <v>1214</v>
      </c>
      <c r="L10016" s="5">
        <v>1214.8580999999999</v>
      </c>
      <c r="M10016">
        <v>164851.51</v>
      </c>
      <c r="N10016" s="3">
        <v>1</v>
      </c>
      <c r="O10016" s="50" t="e">
        <f>INDEX([1]Dados!$M$2:$N$26779,MATCH($P10016,[1]Dados!$N$2:$N$26779,),2)</f>
        <v>#N/A</v>
      </c>
      <c r="P10016">
        <v>195333</v>
      </c>
      <c r="Q10016" s="1">
        <v>37803</v>
      </c>
      <c r="R10016" s="1">
        <v>37856</v>
      </c>
      <c r="S10016" t="s">
        <v>960</v>
      </c>
    </row>
    <row r="10017" spans="1:19" x14ac:dyDescent="0.2">
      <c r="A10017" s="7">
        <v>230360</v>
      </c>
      <c r="B10017" s="3">
        <v>13714</v>
      </c>
      <c r="C10017" s="3" t="s">
        <v>4</v>
      </c>
      <c r="D10017" s="2" t="s">
        <v>357</v>
      </c>
      <c r="E10017" s="3">
        <v>23</v>
      </c>
      <c r="F10017" s="17">
        <v>0</v>
      </c>
      <c r="G10017" s="17">
        <v>1</v>
      </c>
      <c r="H10017" s="17">
        <v>0</v>
      </c>
      <c r="I10017" s="7">
        <v>2.21</v>
      </c>
      <c r="J10017" s="7">
        <v>19</v>
      </c>
      <c r="K10017" s="4">
        <v>1214</v>
      </c>
      <c r="L10017" s="5">
        <v>1214.8580999999999</v>
      </c>
      <c r="M10017">
        <v>164851.51</v>
      </c>
      <c r="N10017" s="3">
        <v>1</v>
      </c>
      <c r="O10017" s="50" t="e">
        <f>INDEX([1]Dados!$M$2:$N$26779,MATCH($P10017,[1]Dados!$N$2:$N$26779,),2)</f>
        <v>#N/A</v>
      </c>
      <c r="P10017">
        <v>195333</v>
      </c>
      <c r="Q10017" s="1">
        <v>37803</v>
      </c>
      <c r="R10017" s="1">
        <v>37856</v>
      </c>
      <c r="S10017" t="s">
        <v>960</v>
      </c>
    </row>
    <row r="10018" spans="1:19" x14ac:dyDescent="0.2">
      <c r="A10018" s="7">
        <v>230360</v>
      </c>
      <c r="B10018" s="3">
        <v>13714</v>
      </c>
      <c r="C10018" s="3" t="s">
        <v>4</v>
      </c>
      <c r="D10018" s="2" t="s">
        <v>357</v>
      </c>
      <c r="E10018" s="3">
        <v>23</v>
      </c>
      <c r="F10018" s="17">
        <v>0</v>
      </c>
      <c r="G10018" s="17">
        <v>1</v>
      </c>
      <c r="H10018" s="17">
        <v>0</v>
      </c>
      <c r="I10018" s="7">
        <v>2.2200000000000002</v>
      </c>
      <c r="J10018" s="7">
        <v>5</v>
      </c>
      <c r="K10018" s="4">
        <v>1214</v>
      </c>
      <c r="L10018" s="5">
        <v>1214.8580999999999</v>
      </c>
      <c r="M10018">
        <v>149865</v>
      </c>
      <c r="N10018" s="3">
        <v>1</v>
      </c>
      <c r="O10018" s="50" t="e">
        <f>INDEX([1]Dados!$M$2:$N$26779,MATCH($P10018,[1]Dados!$N$2:$N$26779,),2)</f>
        <v>#N/A</v>
      </c>
      <c r="P10018">
        <v>195335</v>
      </c>
      <c r="Q10018" s="1">
        <v>37803</v>
      </c>
      <c r="R10018" s="1">
        <v>37856</v>
      </c>
      <c r="S10018" t="s">
        <v>960</v>
      </c>
    </row>
    <row r="10019" spans="1:19" x14ac:dyDescent="0.2">
      <c r="A10019" s="7">
        <v>230360</v>
      </c>
      <c r="B10019" s="3">
        <v>13714</v>
      </c>
      <c r="C10019" s="3" t="s">
        <v>4</v>
      </c>
      <c r="D10019" s="2" t="s">
        <v>357</v>
      </c>
      <c r="E10019" s="3">
        <v>23</v>
      </c>
      <c r="F10019" s="17">
        <v>0</v>
      </c>
      <c r="G10019" s="17">
        <v>1</v>
      </c>
      <c r="H10019" s="17">
        <v>0</v>
      </c>
      <c r="I10019" s="7">
        <v>2.23</v>
      </c>
      <c r="J10019" s="7">
        <v>19</v>
      </c>
      <c r="K10019" s="4">
        <v>1214</v>
      </c>
      <c r="L10019" s="5">
        <v>1214.8580999999999</v>
      </c>
      <c r="M10019">
        <v>149865</v>
      </c>
      <c r="N10019" s="3">
        <v>1</v>
      </c>
      <c r="O10019" s="50" t="e">
        <f>INDEX([1]Dados!$M$2:$N$26779,MATCH($P10019,[1]Dados!$N$2:$N$26779,),2)</f>
        <v>#N/A</v>
      </c>
      <c r="P10019">
        <v>195335</v>
      </c>
      <c r="Q10019" s="1">
        <v>37803</v>
      </c>
      <c r="R10019" s="1">
        <v>37856</v>
      </c>
      <c r="S10019" t="s">
        <v>960</v>
      </c>
    </row>
    <row r="10020" spans="1:19" x14ac:dyDescent="0.2">
      <c r="A10020" s="7">
        <v>230360</v>
      </c>
      <c r="B10020" s="3">
        <v>13714</v>
      </c>
      <c r="C10020" s="3" t="s">
        <v>4</v>
      </c>
      <c r="D10020" s="2" t="s">
        <v>357</v>
      </c>
      <c r="E10020" s="3">
        <v>23</v>
      </c>
      <c r="F10020" s="17">
        <v>0</v>
      </c>
      <c r="G10020" s="17">
        <v>1</v>
      </c>
      <c r="H10020" s="17">
        <v>0</v>
      </c>
      <c r="I10020" s="7">
        <v>3.5</v>
      </c>
      <c r="J10020" s="7">
        <v>29</v>
      </c>
      <c r="K10020" s="4">
        <v>1293</v>
      </c>
      <c r="L10020" s="5">
        <v>1293.0592999999999</v>
      </c>
      <c r="M10020">
        <v>114395.45</v>
      </c>
      <c r="N10020" s="33">
        <v>1</v>
      </c>
      <c r="O10020" s="50" t="e">
        <f>INDEX([1]Dados!$M$2:$N$26779,MATCH($P10020,[1]Dados!$N$2:$N$26779,),2)</f>
        <v>#N/A</v>
      </c>
      <c r="P10020">
        <v>194360</v>
      </c>
      <c r="Q10020" s="1">
        <v>37803</v>
      </c>
      <c r="R10020" s="1">
        <v>37856</v>
      </c>
      <c r="S10020" t="s">
        <v>1801</v>
      </c>
    </row>
    <row r="10021" spans="1:19" x14ac:dyDescent="0.2">
      <c r="A10021" s="7">
        <v>230360</v>
      </c>
      <c r="B10021" s="3">
        <v>13714</v>
      </c>
      <c r="C10021" s="3" t="s">
        <v>4</v>
      </c>
      <c r="D10021" s="2" t="s">
        <v>357</v>
      </c>
      <c r="E10021" s="3">
        <v>23</v>
      </c>
      <c r="F10021" s="17">
        <v>0</v>
      </c>
      <c r="G10021" s="17">
        <v>1</v>
      </c>
      <c r="H10021" s="17">
        <v>0</v>
      </c>
      <c r="I10021" s="7">
        <v>3.4</v>
      </c>
      <c r="J10021" s="7">
        <v>21</v>
      </c>
      <c r="K10021" s="4">
        <v>1293</v>
      </c>
      <c r="L10021" s="5">
        <v>1293.0592999999999</v>
      </c>
      <c r="M10021">
        <v>114395.45</v>
      </c>
      <c r="N10021" s="33">
        <v>1</v>
      </c>
      <c r="O10021" s="50" t="e">
        <f>INDEX([1]Dados!$M$2:$N$26779,MATCH($P10021,[1]Dados!$N$2:$N$26779,),2)</f>
        <v>#N/A</v>
      </c>
      <c r="P10021">
        <v>194360</v>
      </c>
      <c r="Q10021" s="1">
        <v>37803</v>
      </c>
      <c r="R10021" s="1">
        <v>37856</v>
      </c>
      <c r="S10021" t="s">
        <v>1801</v>
      </c>
    </row>
    <row r="10022" spans="1:19" x14ac:dyDescent="0.2">
      <c r="A10022" s="7">
        <v>230360</v>
      </c>
      <c r="B10022" s="3">
        <v>13714</v>
      </c>
      <c r="C10022" s="3" t="s">
        <v>4</v>
      </c>
      <c r="D10022" s="2" t="s">
        <v>357</v>
      </c>
      <c r="E10022" s="3">
        <v>23</v>
      </c>
      <c r="F10022" s="17">
        <v>0</v>
      </c>
      <c r="G10022" s="17">
        <v>1</v>
      </c>
      <c r="H10022" s="17">
        <v>0</v>
      </c>
      <c r="I10022" s="7">
        <v>3.3</v>
      </c>
      <c r="J10022" s="7">
        <v>29</v>
      </c>
      <c r="K10022" s="4">
        <v>1293</v>
      </c>
      <c r="L10022" s="5">
        <v>1293.0592999999999</v>
      </c>
      <c r="M10022">
        <v>114395.45</v>
      </c>
      <c r="N10022" s="33">
        <v>1</v>
      </c>
      <c r="O10022" s="50" t="e">
        <f>INDEX([1]Dados!$M$2:$N$26779,MATCH($P10022,[1]Dados!$N$2:$N$26779,),2)</f>
        <v>#N/A</v>
      </c>
      <c r="P10022">
        <v>194360</v>
      </c>
      <c r="Q10022" s="1">
        <v>37803</v>
      </c>
      <c r="R10022" s="1">
        <v>37856</v>
      </c>
      <c r="S10022" t="s">
        <v>1801</v>
      </c>
    </row>
    <row r="10023" spans="1:19" x14ac:dyDescent="0.2">
      <c r="A10023" s="7">
        <v>230360</v>
      </c>
      <c r="B10023" s="3">
        <v>13714</v>
      </c>
      <c r="C10023" s="3" t="s">
        <v>4</v>
      </c>
      <c r="D10023" s="2" t="s">
        <v>357</v>
      </c>
      <c r="E10023" s="3">
        <v>23</v>
      </c>
      <c r="F10023" s="17">
        <v>0</v>
      </c>
      <c r="G10023" s="17">
        <v>1</v>
      </c>
      <c r="H10023" s="17">
        <v>0</v>
      </c>
      <c r="I10023" s="7">
        <v>3.2</v>
      </c>
      <c r="J10023" s="7">
        <v>21</v>
      </c>
      <c r="K10023" s="4">
        <v>1293</v>
      </c>
      <c r="L10023" s="5">
        <v>1293.0592999999999</v>
      </c>
      <c r="M10023">
        <v>114395.45</v>
      </c>
      <c r="N10023" s="33">
        <v>1</v>
      </c>
      <c r="O10023" s="50" t="e">
        <f>INDEX([1]Dados!$M$2:$N$26779,MATCH($P10023,[1]Dados!$N$2:$N$26779,),2)</f>
        <v>#N/A</v>
      </c>
      <c r="P10023">
        <v>194360</v>
      </c>
      <c r="Q10023" s="1">
        <v>37803</v>
      </c>
      <c r="R10023" s="1">
        <v>37856</v>
      </c>
      <c r="S10023" t="s">
        <v>1801</v>
      </c>
    </row>
    <row r="10024" spans="1:19" x14ac:dyDescent="0.2">
      <c r="A10024" s="7">
        <v>230360</v>
      </c>
      <c r="B10024" s="3">
        <v>13714</v>
      </c>
      <c r="C10024" s="3" t="s">
        <v>4</v>
      </c>
      <c r="D10024" s="2" t="s">
        <v>357</v>
      </c>
      <c r="E10024" s="3">
        <v>23</v>
      </c>
      <c r="F10024" s="17">
        <v>0</v>
      </c>
      <c r="G10024" s="17">
        <v>1</v>
      </c>
      <c r="H10024" s="17">
        <v>0</v>
      </c>
      <c r="I10024" s="7">
        <v>3.1</v>
      </c>
      <c r="J10024" s="7">
        <v>22</v>
      </c>
      <c r="K10024" s="4">
        <v>1293</v>
      </c>
      <c r="L10024" s="5">
        <v>1293.0592999999999</v>
      </c>
      <c r="M10024">
        <v>114395.45</v>
      </c>
      <c r="N10024" s="33">
        <v>1</v>
      </c>
      <c r="O10024" s="50" t="e">
        <f>INDEX([1]Dados!$M$2:$N$26779,MATCH($P10024,[1]Dados!$N$2:$N$26779,),2)</f>
        <v>#N/A</v>
      </c>
      <c r="P10024">
        <v>194360</v>
      </c>
      <c r="Q10024" s="1">
        <v>37803</v>
      </c>
      <c r="R10024" s="1">
        <v>37856</v>
      </c>
      <c r="S10024" t="s">
        <v>1801</v>
      </c>
    </row>
    <row r="10025" spans="1:19" x14ac:dyDescent="0.2">
      <c r="A10025" s="7">
        <v>230450</v>
      </c>
      <c r="B10025" s="3">
        <v>13919</v>
      </c>
      <c r="C10025" s="3" t="s">
        <v>4</v>
      </c>
      <c r="D10025" s="2" t="s">
        <v>434</v>
      </c>
      <c r="E10025" s="3">
        <v>23</v>
      </c>
      <c r="F10025" s="17">
        <v>0</v>
      </c>
      <c r="G10025" s="17">
        <v>1</v>
      </c>
      <c r="H10025" s="17">
        <v>0</v>
      </c>
      <c r="I10025" s="7">
        <v>1.1000000000000001</v>
      </c>
      <c r="J10025" s="7">
        <v>9</v>
      </c>
      <c r="K10025" s="4">
        <v>119</v>
      </c>
      <c r="L10025" s="5">
        <v>119.5528</v>
      </c>
      <c r="M10025">
        <v>69548.58</v>
      </c>
      <c r="N10025" s="33">
        <v>1</v>
      </c>
      <c r="O10025" s="50" t="e">
        <f>INDEX([1]Dados!$M$2:$N$26779,MATCH($P10025,[1]Dados!$N$2:$N$26779,),2)</f>
        <v>#N/A</v>
      </c>
      <c r="P10025">
        <v>193416</v>
      </c>
      <c r="Q10025" s="1">
        <v>37803</v>
      </c>
      <c r="R10025" s="1">
        <v>37852</v>
      </c>
      <c r="S10025" t="s">
        <v>1844</v>
      </c>
    </row>
    <row r="10026" spans="1:19" x14ac:dyDescent="0.2">
      <c r="A10026" s="7">
        <v>230450</v>
      </c>
      <c r="B10026" s="3">
        <v>13919</v>
      </c>
      <c r="C10026" s="3" t="s">
        <v>4</v>
      </c>
      <c r="D10026" s="2" t="s">
        <v>434</v>
      </c>
      <c r="E10026" s="3">
        <v>23</v>
      </c>
      <c r="F10026" s="17">
        <v>0</v>
      </c>
      <c r="G10026" s="17">
        <v>1</v>
      </c>
      <c r="H10026" s="17">
        <v>0</v>
      </c>
      <c r="I10026" s="7">
        <v>1.2</v>
      </c>
      <c r="J10026" s="7">
        <v>4</v>
      </c>
      <c r="K10026" s="4">
        <v>119</v>
      </c>
      <c r="L10026" s="5">
        <v>119.5528</v>
      </c>
      <c r="M10026">
        <v>69548.58</v>
      </c>
      <c r="N10026" s="33">
        <v>1</v>
      </c>
      <c r="O10026" s="50" t="e">
        <f>INDEX([1]Dados!$M$2:$N$26779,MATCH($P10026,[1]Dados!$N$2:$N$26779,),2)</f>
        <v>#N/A</v>
      </c>
      <c r="P10026">
        <v>193416</v>
      </c>
      <c r="Q10026" s="1">
        <v>37803</v>
      </c>
      <c r="R10026" s="1">
        <v>37852</v>
      </c>
      <c r="S10026" t="s">
        <v>1844</v>
      </c>
    </row>
    <row r="10027" spans="1:19" x14ac:dyDescent="0.2">
      <c r="A10027" s="7">
        <v>230450</v>
      </c>
      <c r="B10027" s="3">
        <v>13919</v>
      </c>
      <c r="C10027" s="3" t="s">
        <v>4</v>
      </c>
      <c r="D10027" s="2" t="s">
        <v>434</v>
      </c>
      <c r="E10027" s="3">
        <v>23</v>
      </c>
      <c r="F10027" s="17">
        <v>0</v>
      </c>
      <c r="G10027" s="17">
        <v>1</v>
      </c>
      <c r="H10027" s="17">
        <v>0</v>
      </c>
      <c r="I10027" s="7">
        <v>1.3</v>
      </c>
      <c r="J10027" s="7">
        <v>13</v>
      </c>
      <c r="K10027" s="4">
        <v>119</v>
      </c>
      <c r="L10027" s="5">
        <v>119.5528</v>
      </c>
      <c r="M10027">
        <v>69548.58</v>
      </c>
      <c r="N10027" s="33">
        <v>1</v>
      </c>
      <c r="O10027" s="50" t="e">
        <f>INDEX([1]Dados!$M$2:$N$26779,MATCH($P10027,[1]Dados!$N$2:$N$26779,),2)</f>
        <v>#N/A</v>
      </c>
      <c r="P10027">
        <v>193416</v>
      </c>
      <c r="Q10027" s="1">
        <v>37803</v>
      </c>
      <c r="R10027" s="1">
        <v>37852</v>
      </c>
      <c r="S10027" t="s">
        <v>1844</v>
      </c>
    </row>
    <row r="10028" spans="1:19" x14ac:dyDescent="0.2">
      <c r="A10028" s="7">
        <v>230450</v>
      </c>
      <c r="B10028" s="3">
        <v>13919</v>
      </c>
      <c r="C10028" s="3" t="s">
        <v>4</v>
      </c>
      <c r="D10028" s="2" t="s">
        <v>434</v>
      </c>
      <c r="E10028" s="3">
        <v>23</v>
      </c>
      <c r="F10028" s="17">
        <v>0</v>
      </c>
      <c r="G10028" s="17">
        <v>1</v>
      </c>
      <c r="H10028" s="17">
        <v>0</v>
      </c>
      <c r="I10028" s="7">
        <v>1.4</v>
      </c>
      <c r="J10028" s="7">
        <v>19</v>
      </c>
      <c r="K10028" s="4">
        <v>119</v>
      </c>
      <c r="L10028" s="5">
        <v>119.5528</v>
      </c>
      <c r="M10028">
        <v>69548.58</v>
      </c>
      <c r="N10028" s="33">
        <v>1</v>
      </c>
      <c r="O10028" s="50" t="e">
        <f>INDEX([1]Dados!$M$2:$N$26779,MATCH($P10028,[1]Dados!$N$2:$N$26779,),2)</f>
        <v>#N/A</v>
      </c>
      <c r="P10028">
        <v>193416</v>
      </c>
      <c r="Q10028" s="1">
        <v>37803</v>
      </c>
      <c r="R10028" s="1">
        <v>37852</v>
      </c>
      <c r="S10028" t="s">
        <v>1844</v>
      </c>
    </row>
    <row r="10029" spans="1:19" x14ac:dyDescent="0.2">
      <c r="A10029" s="7">
        <v>230450</v>
      </c>
      <c r="B10029" s="3">
        <v>13919</v>
      </c>
      <c r="C10029" s="3" t="s">
        <v>4</v>
      </c>
      <c r="D10029" s="2" t="s">
        <v>434</v>
      </c>
      <c r="E10029" s="3">
        <v>23</v>
      </c>
      <c r="F10029" s="17">
        <v>0</v>
      </c>
      <c r="G10029" s="17">
        <v>1</v>
      </c>
      <c r="H10029" s="17">
        <v>0</v>
      </c>
      <c r="I10029" s="7">
        <v>2.1</v>
      </c>
      <c r="J10029" s="7">
        <v>8</v>
      </c>
      <c r="K10029" s="4">
        <v>122</v>
      </c>
      <c r="L10029" s="5">
        <v>122.3861</v>
      </c>
      <c r="M10029">
        <v>79807.77</v>
      </c>
      <c r="N10029" s="33">
        <v>1</v>
      </c>
      <c r="O10029" s="50" t="e">
        <f>INDEX([1]Dados!$M$2:$N$26779,MATCH($P10029,[1]Dados!$N$2:$N$26779,),2)</f>
        <v>#N/A</v>
      </c>
      <c r="P10029">
        <v>193417</v>
      </c>
      <c r="Q10029" s="1">
        <v>37803</v>
      </c>
      <c r="R10029" s="1">
        <v>37852</v>
      </c>
      <c r="S10029" t="s">
        <v>1780</v>
      </c>
    </row>
    <row r="10030" spans="1:19" x14ac:dyDescent="0.2">
      <c r="A10030" s="7">
        <v>230450</v>
      </c>
      <c r="B10030" s="3">
        <v>13919</v>
      </c>
      <c r="C10030" s="3" t="s">
        <v>4</v>
      </c>
      <c r="D10030" s="2" t="s">
        <v>434</v>
      </c>
      <c r="E10030" s="3">
        <v>23</v>
      </c>
      <c r="F10030" s="17">
        <v>0</v>
      </c>
      <c r="G10030" s="17">
        <v>1</v>
      </c>
      <c r="H10030" s="17">
        <v>0</v>
      </c>
      <c r="I10030" s="7" t="s">
        <v>3</v>
      </c>
      <c r="J10030" s="7">
        <v>0</v>
      </c>
      <c r="K10030" s="4">
        <v>122</v>
      </c>
      <c r="L10030" s="5">
        <v>122.3861</v>
      </c>
      <c r="M10030">
        <v>79997.02</v>
      </c>
      <c r="N10030" s="33">
        <v>1</v>
      </c>
      <c r="O10030" s="50" t="e">
        <f>INDEX([1]Dados!$M$2:$N$26779,MATCH($P10030,[1]Dados!$N$2:$N$26779,),2)</f>
        <v>#N/A</v>
      </c>
      <c r="P10030">
        <v>193423</v>
      </c>
      <c r="Q10030" s="1">
        <v>37803</v>
      </c>
      <c r="R10030" s="1">
        <v>37852</v>
      </c>
      <c r="S10030" t="s">
        <v>1780</v>
      </c>
    </row>
    <row r="10031" spans="1:19" x14ac:dyDescent="0.2">
      <c r="A10031" s="7">
        <v>230450</v>
      </c>
      <c r="B10031" s="3">
        <v>13919</v>
      </c>
      <c r="C10031" s="3" t="s">
        <v>4</v>
      </c>
      <c r="D10031" s="2" t="s">
        <v>434</v>
      </c>
      <c r="E10031" s="3">
        <v>23</v>
      </c>
      <c r="F10031" s="17">
        <v>0</v>
      </c>
      <c r="G10031" s="17">
        <v>1</v>
      </c>
      <c r="H10031" s="17">
        <v>0</v>
      </c>
      <c r="I10031" s="7">
        <v>3.3</v>
      </c>
      <c r="J10031" s="7">
        <v>23</v>
      </c>
      <c r="K10031" s="4">
        <v>1214</v>
      </c>
      <c r="L10031" s="5">
        <v>1214.0589</v>
      </c>
      <c r="M10031">
        <v>495698</v>
      </c>
      <c r="N10031" s="3">
        <v>1</v>
      </c>
      <c r="O10031" s="50" t="e">
        <f>INDEX([1]Dados!$M$2:$N$26779,MATCH($P10031,[1]Dados!$N$2:$N$26779,),2)</f>
        <v>#N/A</v>
      </c>
      <c r="P10031">
        <v>194791</v>
      </c>
      <c r="Q10031" s="1">
        <v>37803</v>
      </c>
      <c r="R10031" s="1">
        <v>37852</v>
      </c>
      <c r="S10031" t="s">
        <v>915</v>
      </c>
    </row>
    <row r="10032" spans="1:19" x14ac:dyDescent="0.2">
      <c r="A10032" s="7">
        <v>230450</v>
      </c>
      <c r="B10032" s="3">
        <v>13919</v>
      </c>
      <c r="C10032" s="3" t="s">
        <v>4</v>
      </c>
      <c r="D10032" s="2" t="s">
        <v>434</v>
      </c>
      <c r="E10032" s="3">
        <v>23</v>
      </c>
      <c r="F10032" s="17">
        <v>0</v>
      </c>
      <c r="G10032" s="17">
        <v>1</v>
      </c>
      <c r="H10032" s="17">
        <v>0</v>
      </c>
      <c r="I10032" s="7">
        <v>3.2</v>
      </c>
      <c r="J10032" s="7">
        <v>9</v>
      </c>
      <c r="K10032" s="4">
        <v>1214</v>
      </c>
      <c r="L10032" s="5">
        <v>1214.0589</v>
      </c>
      <c r="M10032">
        <v>495698</v>
      </c>
      <c r="N10032" s="3">
        <v>1</v>
      </c>
      <c r="O10032" s="50" t="e">
        <f>INDEX([1]Dados!$M$2:$N$26779,MATCH($P10032,[1]Dados!$N$2:$N$26779,),2)</f>
        <v>#N/A</v>
      </c>
      <c r="P10032">
        <v>194791</v>
      </c>
      <c r="Q10032" s="1">
        <v>37803</v>
      </c>
      <c r="R10032" s="1">
        <v>37852</v>
      </c>
      <c r="S10032" t="s">
        <v>915</v>
      </c>
    </row>
    <row r="10033" spans="1:19" x14ac:dyDescent="0.2">
      <c r="A10033" s="7">
        <v>230450</v>
      </c>
      <c r="B10033" s="3">
        <v>13919</v>
      </c>
      <c r="C10033" s="3" t="s">
        <v>4</v>
      </c>
      <c r="D10033" s="2" t="s">
        <v>434</v>
      </c>
      <c r="E10033" s="3">
        <v>23</v>
      </c>
      <c r="F10033" s="17">
        <v>0</v>
      </c>
      <c r="G10033" s="17">
        <v>1</v>
      </c>
      <c r="H10033" s="17">
        <v>0</v>
      </c>
      <c r="I10033" s="7">
        <v>3.1</v>
      </c>
      <c r="J10033" s="7">
        <v>6</v>
      </c>
      <c r="K10033" s="4">
        <v>1214</v>
      </c>
      <c r="L10033" s="5">
        <v>1214.0589</v>
      </c>
      <c r="M10033">
        <v>495698</v>
      </c>
      <c r="N10033" s="3">
        <v>1</v>
      </c>
      <c r="O10033" s="50" t="e">
        <f>INDEX([1]Dados!$M$2:$N$26779,MATCH($P10033,[1]Dados!$N$2:$N$26779,),2)</f>
        <v>#N/A</v>
      </c>
      <c r="P10033">
        <v>194791</v>
      </c>
      <c r="Q10033" s="1">
        <v>37803</v>
      </c>
      <c r="R10033" s="1">
        <v>37852</v>
      </c>
      <c r="S10033" t="s">
        <v>915</v>
      </c>
    </row>
    <row r="10034" spans="1:19" x14ac:dyDescent="0.2">
      <c r="A10034" s="7">
        <v>230450</v>
      </c>
      <c r="B10034" s="3">
        <v>13919</v>
      </c>
      <c r="C10034" s="3" t="s">
        <v>4</v>
      </c>
      <c r="D10034" s="2" t="s">
        <v>434</v>
      </c>
      <c r="E10034" s="3">
        <v>23</v>
      </c>
      <c r="F10034" s="17">
        <v>0</v>
      </c>
      <c r="G10034" s="17">
        <v>1</v>
      </c>
      <c r="H10034" s="17">
        <v>0</v>
      </c>
      <c r="I10034" s="7">
        <v>3.4</v>
      </c>
      <c r="J10034" s="7">
        <v>18</v>
      </c>
      <c r="K10034" s="4">
        <v>1214</v>
      </c>
      <c r="L10034" s="5">
        <v>1214.0589</v>
      </c>
      <c r="M10034">
        <v>495698</v>
      </c>
      <c r="N10034" s="3">
        <v>1</v>
      </c>
      <c r="O10034" s="50" t="e">
        <f>INDEX([1]Dados!$M$2:$N$26779,MATCH($P10034,[1]Dados!$N$2:$N$26779,),2)</f>
        <v>#N/A</v>
      </c>
      <c r="P10034">
        <v>194791</v>
      </c>
      <c r="Q10034" s="1">
        <v>37803</v>
      </c>
      <c r="R10034" s="1">
        <v>37852</v>
      </c>
      <c r="S10034" t="s">
        <v>915</v>
      </c>
    </row>
    <row r="10035" spans="1:19" x14ac:dyDescent="0.2">
      <c r="A10035" s="7">
        <v>230450</v>
      </c>
      <c r="B10035" s="3">
        <v>13919</v>
      </c>
      <c r="C10035" s="3" t="s">
        <v>4</v>
      </c>
      <c r="D10035" s="2" t="s">
        <v>434</v>
      </c>
      <c r="E10035" s="3">
        <v>23</v>
      </c>
      <c r="F10035" s="17">
        <v>0</v>
      </c>
      <c r="G10035" s="17">
        <v>1</v>
      </c>
      <c r="H10035" s="17">
        <v>0</v>
      </c>
      <c r="I10035" s="7">
        <v>3.5</v>
      </c>
      <c r="J10035" s="7">
        <v>25</v>
      </c>
      <c r="K10035" s="4">
        <v>1214</v>
      </c>
      <c r="L10035" s="5">
        <v>1214.0589</v>
      </c>
      <c r="M10035">
        <v>495698</v>
      </c>
      <c r="N10035" s="3">
        <v>1</v>
      </c>
      <c r="O10035" s="50" t="e">
        <f>INDEX([1]Dados!$M$2:$N$26779,MATCH($P10035,[1]Dados!$N$2:$N$26779,),2)</f>
        <v>#N/A</v>
      </c>
      <c r="P10035">
        <v>194791</v>
      </c>
      <c r="Q10035" s="1">
        <v>37803</v>
      </c>
      <c r="R10035" s="1">
        <v>37852</v>
      </c>
      <c r="S10035" t="s">
        <v>915</v>
      </c>
    </row>
    <row r="10036" spans="1:19" x14ac:dyDescent="0.2">
      <c r="A10036" s="7">
        <v>230450</v>
      </c>
      <c r="B10036" s="3">
        <v>13919</v>
      </c>
      <c r="C10036" s="3" t="s">
        <v>4</v>
      </c>
      <c r="D10036" s="2" t="s">
        <v>434</v>
      </c>
      <c r="E10036" s="3">
        <v>23</v>
      </c>
      <c r="F10036" s="17">
        <v>0</v>
      </c>
      <c r="G10036" s="17">
        <v>1</v>
      </c>
      <c r="H10036" s="17">
        <v>0</v>
      </c>
      <c r="I10036" s="7" t="s">
        <v>3</v>
      </c>
      <c r="J10036" s="7">
        <v>0</v>
      </c>
      <c r="K10036" s="4">
        <v>1214</v>
      </c>
      <c r="L10036" s="5">
        <v>1214.8577</v>
      </c>
      <c r="M10036">
        <v>179915</v>
      </c>
      <c r="N10036" s="3">
        <v>1</v>
      </c>
      <c r="O10036" s="50" t="e">
        <f>INDEX([1]Dados!$M$2:$N$26779,MATCH($P10036,[1]Dados!$N$2:$N$26779,),2)</f>
        <v>#N/A</v>
      </c>
      <c r="P10036">
        <v>194598</v>
      </c>
      <c r="Q10036" s="1">
        <v>37803</v>
      </c>
      <c r="R10036" s="1">
        <v>37852</v>
      </c>
      <c r="S10036" t="s">
        <v>2134</v>
      </c>
    </row>
    <row r="10037" spans="1:19" x14ac:dyDescent="0.2">
      <c r="A10037" s="7">
        <v>230450</v>
      </c>
      <c r="B10037" s="3">
        <v>13919</v>
      </c>
      <c r="C10037" s="3" t="s">
        <v>4</v>
      </c>
      <c r="D10037" s="2" t="s">
        <v>434</v>
      </c>
      <c r="E10037" s="3">
        <v>23</v>
      </c>
      <c r="F10037" s="17">
        <v>0</v>
      </c>
      <c r="G10037" s="17">
        <v>1</v>
      </c>
      <c r="H10037" s="17">
        <v>0</v>
      </c>
      <c r="I10037" s="7">
        <v>3.6</v>
      </c>
      <c r="J10037" s="7">
        <v>9</v>
      </c>
      <c r="K10037" s="4">
        <v>1214</v>
      </c>
      <c r="L10037" s="5">
        <v>1214.8580999999999</v>
      </c>
      <c r="M10037">
        <v>135800</v>
      </c>
      <c r="N10037" s="3">
        <v>1</v>
      </c>
      <c r="O10037" s="50" t="e">
        <f>INDEX([1]Dados!$M$2:$N$26779,MATCH($P10037,[1]Dados!$N$2:$N$26779,),2)</f>
        <v>#N/A</v>
      </c>
      <c r="P10037">
        <v>195336</v>
      </c>
      <c r="Q10037" s="1">
        <v>37803</v>
      </c>
      <c r="R10037" s="1">
        <v>37852</v>
      </c>
      <c r="S10037" t="s">
        <v>960</v>
      </c>
    </row>
    <row r="10038" spans="1:19" x14ac:dyDescent="0.2">
      <c r="A10038" s="7">
        <v>230450</v>
      </c>
      <c r="B10038" s="3">
        <v>13919</v>
      </c>
      <c r="C10038" s="3" t="s">
        <v>4</v>
      </c>
      <c r="D10038" s="2" t="s">
        <v>434</v>
      </c>
      <c r="E10038" s="3">
        <v>23</v>
      </c>
      <c r="F10038" s="17">
        <v>0</v>
      </c>
      <c r="G10038" s="17">
        <v>1</v>
      </c>
      <c r="H10038" s="17">
        <v>0</v>
      </c>
      <c r="I10038" s="7" t="s">
        <v>3</v>
      </c>
      <c r="J10038" s="7">
        <v>0</v>
      </c>
      <c r="K10038" s="4">
        <v>1293</v>
      </c>
      <c r="L10038" s="5">
        <v>1293.0592999999999</v>
      </c>
      <c r="M10038">
        <v>129875.1</v>
      </c>
      <c r="N10038" s="3">
        <v>1</v>
      </c>
      <c r="O10038" s="50" t="e">
        <f>INDEX([1]Dados!$M$2:$N$26779,MATCH($P10038,[1]Dados!$N$2:$N$26779,),2)</f>
        <v>#N/A</v>
      </c>
      <c r="P10038">
        <v>194361</v>
      </c>
      <c r="Q10038" s="1">
        <v>37803</v>
      </c>
      <c r="R10038" s="1">
        <v>37852</v>
      </c>
      <c r="S10038" t="s">
        <v>2134</v>
      </c>
    </row>
    <row r="10039" spans="1:19" x14ac:dyDescent="0.2">
      <c r="A10039" s="7">
        <v>320170</v>
      </c>
      <c r="B10039" s="3">
        <v>56332</v>
      </c>
      <c r="C10039" s="3" t="s">
        <v>35</v>
      </c>
      <c r="D10039" s="2" t="s">
        <v>373</v>
      </c>
      <c r="E10039" s="3">
        <v>23</v>
      </c>
      <c r="F10039" s="17">
        <v>0</v>
      </c>
      <c r="G10039" s="17">
        <v>1</v>
      </c>
      <c r="H10039" s="17">
        <v>0</v>
      </c>
      <c r="I10039" s="7">
        <v>1.1000000000000001</v>
      </c>
      <c r="J10039" s="7">
        <v>25</v>
      </c>
      <c r="K10039" s="4">
        <v>119</v>
      </c>
      <c r="L10039" s="5">
        <v>119.3861</v>
      </c>
      <c r="M10039">
        <v>99978.11</v>
      </c>
      <c r="N10039" s="33">
        <v>1</v>
      </c>
      <c r="O10039" s="50" t="e">
        <f>INDEX([1]Dados!$M$2:$N$26779,MATCH($P10039,[1]Dados!$N$2:$N$26779,),2)</f>
        <v>#N/A</v>
      </c>
      <c r="P10039">
        <v>193413</v>
      </c>
      <c r="Q10039" s="1">
        <v>37755</v>
      </c>
      <c r="R10039" s="1">
        <v>37831</v>
      </c>
      <c r="S10039" t="s">
        <v>2528</v>
      </c>
    </row>
    <row r="10040" spans="1:19" x14ac:dyDescent="0.2">
      <c r="A10040" s="7">
        <v>320170</v>
      </c>
      <c r="B10040" s="3">
        <v>56332</v>
      </c>
      <c r="C10040" s="3" t="s">
        <v>35</v>
      </c>
      <c r="D10040" s="2" t="s">
        <v>373</v>
      </c>
      <c r="E10040" s="3">
        <v>23</v>
      </c>
      <c r="F10040" s="17">
        <v>0</v>
      </c>
      <c r="G10040" s="17">
        <v>1</v>
      </c>
      <c r="H10040" s="17">
        <v>0</v>
      </c>
      <c r="I10040" s="7">
        <v>1.2</v>
      </c>
      <c r="J10040" s="7">
        <v>19</v>
      </c>
      <c r="K10040" s="4">
        <v>119</v>
      </c>
      <c r="L10040" s="5">
        <v>119.3861</v>
      </c>
      <c r="M10040">
        <v>99978.11</v>
      </c>
      <c r="N10040" s="33">
        <v>1</v>
      </c>
      <c r="O10040" s="50" t="e">
        <f>INDEX([1]Dados!$M$2:$N$26779,MATCH($P10040,[1]Dados!$N$2:$N$26779,),2)</f>
        <v>#N/A</v>
      </c>
      <c r="P10040">
        <v>193413</v>
      </c>
      <c r="Q10040" s="1">
        <v>37755</v>
      </c>
      <c r="R10040" s="1">
        <v>37831</v>
      </c>
      <c r="S10040" t="s">
        <v>2528</v>
      </c>
    </row>
    <row r="10041" spans="1:19" x14ac:dyDescent="0.2">
      <c r="A10041" s="7">
        <v>320170</v>
      </c>
      <c r="B10041" s="3">
        <v>56332</v>
      </c>
      <c r="C10041" s="3" t="s">
        <v>35</v>
      </c>
      <c r="D10041" s="2" t="s">
        <v>373</v>
      </c>
      <c r="E10041" s="3">
        <v>23</v>
      </c>
      <c r="F10041" s="17">
        <v>0</v>
      </c>
      <c r="G10041" s="17">
        <v>1</v>
      </c>
      <c r="H10041" s="17">
        <v>0</v>
      </c>
      <c r="I10041" s="7">
        <v>1.3</v>
      </c>
      <c r="J10041" s="7">
        <v>25</v>
      </c>
      <c r="K10041" s="4">
        <v>119</v>
      </c>
      <c r="L10041" s="5">
        <v>119.3861</v>
      </c>
      <c r="M10041">
        <v>99978.11</v>
      </c>
      <c r="N10041" s="33">
        <v>1</v>
      </c>
      <c r="O10041" s="50" t="e">
        <f>INDEX([1]Dados!$M$2:$N$26779,MATCH($P10041,[1]Dados!$N$2:$N$26779,),2)</f>
        <v>#N/A</v>
      </c>
      <c r="P10041">
        <v>193413</v>
      </c>
      <c r="Q10041" s="1">
        <v>37755</v>
      </c>
      <c r="R10041" s="1">
        <v>37831</v>
      </c>
      <c r="S10041" t="s">
        <v>2528</v>
      </c>
    </row>
    <row r="10042" spans="1:19" x14ac:dyDescent="0.2">
      <c r="A10042" s="7">
        <v>320170</v>
      </c>
      <c r="B10042" s="3">
        <v>56332</v>
      </c>
      <c r="C10042" s="3" t="s">
        <v>35</v>
      </c>
      <c r="D10042" s="2" t="s">
        <v>373</v>
      </c>
      <c r="E10042" s="3">
        <v>23</v>
      </c>
      <c r="F10042" s="17">
        <v>0</v>
      </c>
      <c r="G10042" s="17">
        <v>1</v>
      </c>
      <c r="H10042" s="17">
        <v>0</v>
      </c>
      <c r="I10042" s="7">
        <v>1.4</v>
      </c>
      <c r="J10042" s="7">
        <v>25</v>
      </c>
      <c r="K10042" s="4">
        <v>119</v>
      </c>
      <c r="L10042" s="5">
        <v>119.3861</v>
      </c>
      <c r="M10042">
        <v>99978.11</v>
      </c>
      <c r="N10042" s="33">
        <v>1</v>
      </c>
      <c r="O10042" s="50" t="e">
        <f>INDEX([1]Dados!$M$2:$N$26779,MATCH($P10042,[1]Dados!$N$2:$N$26779,),2)</f>
        <v>#N/A</v>
      </c>
      <c r="P10042">
        <v>193413</v>
      </c>
      <c r="Q10042" s="1">
        <v>37755</v>
      </c>
      <c r="R10042" s="1">
        <v>37831</v>
      </c>
      <c r="S10042" t="s">
        <v>2528</v>
      </c>
    </row>
    <row r="10043" spans="1:19" x14ac:dyDescent="0.2">
      <c r="A10043" s="7">
        <v>320170</v>
      </c>
      <c r="B10043" s="3">
        <v>56332</v>
      </c>
      <c r="C10043" s="3" t="s">
        <v>35</v>
      </c>
      <c r="D10043" s="2" t="s">
        <v>373</v>
      </c>
      <c r="E10043" s="3">
        <v>23</v>
      </c>
      <c r="F10043" s="17">
        <v>0</v>
      </c>
      <c r="G10043" s="17">
        <v>1</v>
      </c>
      <c r="H10043" s="17">
        <v>0</v>
      </c>
      <c r="I10043" s="7" t="s">
        <v>3</v>
      </c>
      <c r="J10043" s="7">
        <v>0</v>
      </c>
      <c r="K10043" s="4">
        <v>1203</v>
      </c>
      <c r="L10043" s="5">
        <v>1203.0829000000001</v>
      </c>
      <c r="M10043">
        <v>28953.19</v>
      </c>
      <c r="N10043" s="33">
        <v>1</v>
      </c>
      <c r="O10043" s="50" t="e">
        <f>INDEX([1]Dados!$M$2:$N$26779,MATCH($P10043,[1]Dados!$N$2:$N$26779,),2)</f>
        <v>#N/A</v>
      </c>
      <c r="P10043">
        <v>195241</v>
      </c>
      <c r="Q10043" s="1">
        <v>37755</v>
      </c>
      <c r="R10043" s="1">
        <v>37831</v>
      </c>
      <c r="S10043" t="s">
        <v>2134</v>
      </c>
    </row>
    <row r="10044" spans="1:19" x14ac:dyDescent="0.2">
      <c r="A10044" s="7">
        <v>320170</v>
      </c>
      <c r="B10044" s="3">
        <v>56332</v>
      </c>
      <c r="C10044" s="3" t="s">
        <v>35</v>
      </c>
      <c r="D10044" s="2" t="s">
        <v>373</v>
      </c>
      <c r="E10044" s="3">
        <v>23</v>
      </c>
      <c r="F10044" s="17">
        <v>0</v>
      </c>
      <c r="G10044" s="17">
        <v>1</v>
      </c>
      <c r="H10044" s="17">
        <v>0</v>
      </c>
      <c r="I10044" s="7">
        <v>2.1</v>
      </c>
      <c r="J10044" s="7">
        <v>28</v>
      </c>
      <c r="K10044" s="4">
        <v>1214</v>
      </c>
      <c r="L10044" s="5">
        <v>1214.0589</v>
      </c>
      <c r="M10044">
        <v>434650</v>
      </c>
      <c r="N10044" s="3">
        <v>1</v>
      </c>
      <c r="O10044" s="50" t="e">
        <f>INDEX([1]Dados!$M$2:$N$26779,MATCH($P10044,[1]Dados!$N$2:$N$26779,),2)</f>
        <v>#N/A</v>
      </c>
      <c r="P10044">
        <v>194795</v>
      </c>
      <c r="Q10044" s="1">
        <v>37755</v>
      </c>
      <c r="R10044" s="1">
        <v>37831</v>
      </c>
      <c r="S10044" t="s">
        <v>1634</v>
      </c>
    </row>
    <row r="10045" spans="1:19" x14ac:dyDescent="0.2">
      <c r="A10045" s="7">
        <v>320170</v>
      </c>
      <c r="B10045" s="3">
        <v>56332</v>
      </c>
      <c r="C10045" s="3" t="s">
        <v>35</v>
      </c>
      <c r="D10045" s="2" t="s">
        <v>373</v>
      </c>
      <c r="E10045" s="3">
        <v>23</v>
      </c>
      <c r="F10045" s="17">
        <v>0</v>
      </c>
      <c r="G10045" s="17">
        <v>1</v>
      </c>
      <c r="H10045" s="17">
        <v>0</v>
      </c>
      <c r="I10045" s="7">
        <v>2.2000000000000002</v>
      </c>
      <c r="J10045" s="7">
        <v>24</v>
      </c>
      <c r="K10045" s="4">
        <v>1214</v>
      </c>
      <c r="L10045" s="5">
        <v>1214.0589</v>
      </c>
      <c r="M10045">
        <v>434650</v>
      </c>
      <c r="N10045" s="3">
        <v>1</v>
      </c>
      <c r="O10045" s="50" t="e">
        <f>INDEX([1]Dados!$M$2:$N$26779,MATCH($P10045,[1]Dados!$N$2:$N$26779,),2)</f>
        <v>#N/A</v>
      </c>
      <c r="P10045">
        <v>194795</v>
      </c>
      <c r="Q10045" s="1">
        <v>37755</v>
      </c>
      <c r="R10045" s="1">
        <v>37831</v>
      </c>
      <c r="S10045" t="s">
        <v>1634</v>
      </c>
    </row>
    <row r="10046" spans="1:19" x14ac:dyDescent="0.2">
      <c r="A10046" s="7">
        <v>320170</v>
      </c>
      <c r="B10046" s="3">
        <v>56332</v>
      </c>
      <c r="C10046" s="3" t="s">
        <v>35</v>
      </c>
      <c r="D10046" s="2" t="s">
        <v>373</v>
      </c>
      <c r="E10046" s="3">
        <v>23</v>
      </c>
      <c r="F10046" s="17">
        <v>0</v>
      </c>
      <c r="G10046" s="17">
        <v>1</v>
      </c>
      <c r="H10046" s="17">
        <v>0</v>
      </c>
      <c r="I10046" s="7">
        <v>2.2999999999999998</v>
      </c>
      <c r="J10046" s="7">
        <v>27</v>
      </c>
      <c r="K10046" s="4">
        <v>1214</v>
      </c>
      <c r="L10046" s="5">
        <v>1214.0589</v>
      </c>
      <c r="M10046">
        <v>434650</v>
      </c>
      <c r="N10046" s="3">
        <v>1</v>
      </c>
      <c r="O10046" s="50" t="e">
        <f>INDEX([1]Dados!$M$2:$N$26779,MATCH($P10046,[1]Dados!$N$2:$N$26779,),2)</f>
        <v>#N/A</v>
      </c>
      <c r="P10046">
        <v>194795</v>
      </c>
      <c r="Q10046" s="1">
        <v>37755</v>
      </c>
      <c r="R10046" s="1">
        <v>37831</v>
      </c>
      <c r="S10046" t="s">
        <v>1634</v>
      </c>
    </row>
    <row r="10047" spans="1:19" x14ac:dyDescent="0.2">
      <c r="A10047" s="7">
        <v>320170</v>
      </c>
      <c r="B10047" s="3">
        <v>56332</v>
      </c>
      <c r="C10047" s="3" t="s">
        <v>35</v>
      </c>
      <c r="D10047" s="2" t="s">
        <v>373</v>
      </c>
      <c r="E10047" s="3">
        <v>23</v>
      </c>
      <c r="F10047" s="17">
        <v>0</v>
      </c>
      <c r="G10047" s="17">
        <v>1</v>
      </c>
      <c r="H10047" s="17">
        <v>0</v>
      </c>
      <c r="I10047" s="7">
        <v>2.4</v>
      </c>
      <c r="J10047" s="7">
        <v>15</v>
      </c>
      <c r="K10047" s="4">
        <v>1214</v>
      </c>
      <c r="L10047" s="5">
        <v>1214.8577</v>
      </c>
      <c r="M10047">
        <v>153796</v>
      </c>
      <c r="N10047" s="3">
        <v>1</v>
      </c>
      <c r="O10047" s="50" t="e">
        <f>INDEX([1]Dados!$M$2:$N$26779,MATCH($P10047,[1]Dados!$N$2:$N$26779,),2)</f>
        <v>#N/A</v>
      </c>
      <c r="P10047">
        <v>194570</v>
      </c>
      <c r="Q10047" s="1">
        <v>37755</v>
      </c>
      <c r="R10047" s="1">
        <v>37831</v>
      </c>
      <c r="S10047" t="s">
        <v>914</v>
      </c>
    </row>
    <row r="10048" spans="1:19" x14ac:dyDescent="0.2">
      <c r="A10048" s="7">
        <v>320170</v>
      </c>
      <c r="B10048" s="3">
        <v>56332</v>
      </c>
      <c r="C10048" s="3" t="s">
        <v>35</v>
      </c>
      <c r="D10048" s="2" t="s">
        <v>373</v>
      </c>
      <c r="E10048" s="3">
        <v>23</v>
      </c>
      <c r="F10048" s="17">
        <v>0</v>
      </c>
      <c r="G10048" s="17">
        <v>1</v>
      </c>
      <c r="H10048" s="17">
        <v>0</v>
      </c>
      <c r="I10048" s="7">
        <v>2.5</v>
      </c>
      <c r="J10048" s="7">
        <v>10</v>
      </c>
      <c r="K10048" s="4">
        <v>1214</v>
      </c>
      <c r="L10048" s="5">
        <v>1214.8577</v>
      </c>
      <c r="M10048">
        <v>153796</v>
      </c>
      <c r="N10048" s="3">
        <v>1</v>
      </c>
      <c r="O10048" s="50" t="e">
        <f>INDEX([1]Dados!$M$2:$N$26779,MATCH($P10048,[1]Dados!$N$2:$N$26779,),2)</f>
        <v>#N/A</v>
      </c>
      <c r="P10048">
        <v>194570</v>
      </c>
      <c r="Q10048" s="1">
        <v>37755</v>
      </c>
      <c r="R10048" s="1">
        <v>37831</v>
      </c>
      <c r="S10048" t="s">
        <v>914</v>
      </c>
    </row>
    <row r="10049" spans="1:19" x14ac:dyDescent="0.2">
      <c r="A10049" s="7">
        <v>320170</v>
      </c>
      <c r="B10049" s="3">
        <v>56332</v>
      </c>
      <c r="C10049" s="3" t="s">
        <v>35</v>
      </c>
      <c r="D10049" s="2" t="s">
        <v>373</v>
      </c>
      <c r="E10049" s="3">
        <v>23</v>
      </c>
      <c r="F10049" s="17">
        <v>0</v>
      </c>
      <c r="G10049" s="17">
        <v>1</v>
      </c>
      <c r="H10049" s="17">
        <v>0</v>
      </c>
      <c r="I10049" s="7">
        <v>2.6</v>
      </c>
      <c r="J10049" s="7">
        <v>10</v>
      </c>
      <c r="K10049" s="4">
        <v>1214</v>
      </c>
      <c r="L10049" s="5">
        <v>1214.8580999999999</v>
      </c>
      <c r="M10049">
        <v>80000</v>
      </c>
      <c r="N10049" s="3">
        <v>1</v>
      </c>
      <c r="O10049" s="50" t="e">
        <f>INDEX([1]Dados!$M$2:$N$26779,MATCH($P10049,[1]Dados!$N$2:$N$26779,),2)</f>
        <v>#N/A</v>
      </c>
      <c r="P10049">
        <v>195323</v>
      </c>
      <c r="Q10049" s="1">
        <v>37755</v>
      </c>
      <c r="R10049" s="1">
        <v>37831</v>
      </c>
      <c r="S10049" t="s">
        <v>887</v>
      </c>
    </row>
    <row r="10050" spans="1:19" x14ac:dyDescent="0.2">
      <c r="A10050" s="7">
        <v>320170</v>
      </c>
      <c r="B10050" s="3">
        <v>56332</v>
      </c>
      <c r="C10050" s="3" t="s">
        <v>35</v>
      </c>
      <c r="D10050" s="2" t="s">
        <v>373</v>
      </c>
      <c r="E10050" s="3">
        <v>23</v>
      </c>
      <c r="F10050" s="17">
        <v>0</v>
      </c>
      <c r="G10050" s="17">
        <v>1</v>
      </c>
      <c r="H10050" s="17">
        <v>0</v>
      </c>
      <c r="I10050" s="7">
        <v>2.7</v>
      </c>
      <c r="J10050" s="7">
        <v>10</v>
      </c>
      <c r="K10050" s="4">
        <v>1214</v>
      </c>
      <c r="L10050" s="5">
        <v>1214.8580999999999</v>
      </c>
      <c r="M10050">
        <v>80000</v>
      </c>
      <c r="N10050" s="3">
        <v>1</v>
      </c>
      <c r="O10050" s="50" t="e">
        <f>INDEX([1]Dados!$M$2:$N$26779,MATCH($P10050,[1]Dados!$N$2:$N$26779,),2)</f>
        <v>#N/A</v>
      </c>
      <c r="P10050">
        <v>195323</v>
      </c>
      <c r="Q10050" s="1">
        <v>37755</v>
      </c>
      <c r="R10050" s="1">
        <v>37831</v>
      </c>
      <c r="S10050" t="s">
        <v>887</v>
      </c>
    </row>
    <row r="10051" spans="1:19" x14ac:dyDescent="0.2">
      <c r="A10051" s="7">
        <v>320170</v>
      </c>
      <c r="B10051" s="3">
        <v>56332</v>
      </c>
      <c r="C10051" s="3" t="s">
        <v>35</v>
      </c>
      <c r="D10051" s="2" t="s">
        <v>373</v>
      </c>
      <c r="E10051" s="3">
        <v>23</v>
      </c>
      <c r="F10051" s="17">
        <v>0</v>
      </c>
      <c r="G10051" s="17">
        <v>1</v>
      </c>
      <c r="H10051" s="17">
        <v>0</v>
      </c>
      <c r="I10051" s="7">
        <v>2.8</v>
      </c>
      <c r="J10051" s="7">
        <v>20</v>
      </c>
      <c r="K10051" s="4">
        <v>1214</v>
      </c>
      <c r="L10051" s="5">
        <v>1214.0001</v>
      </c>
      <c r="M10051">
        <v>40000</v>
      </c>
      <c r="N10051" s="3">
        <v>1</v>
      </c>
      <c r="O10051" s="50" t="e">
        <f>INDEX([1]Dados!$M$2:$N$26779,MATCH($P10051,[1]Dados!$N$2:$N$26779,),2)</f>
        <v>#N/A</v>
      </c>
      <c r="P10051">
        <v>195327</v>
      </c>
      <c r="Q10051" s="1">
        <v>37755</v>
      </c>
      <c r="R10051" s="1">
        <v>37831</v>
      </c>
      <c r="S10051" t="s">
        <v>1631</v>
      </c>
    </row>
    <row r="10052" spans="1:19" x14ac:dyDescent="0.2">
      <c r="A10052" s="7">
        <v>320170</v>
      </c>
      <c r="B10052" s="3">
        <v>56332</v>
      </c>
      <c r="C10052" s="3" t="s">
        <v>35</v>
      </c>
      <c r="D10052" s="2" t="s">
        <v>373</v>
      </c>
      <c r="E10052" s="3">
        <v>23</v>
      </c>
      <c r="F10052" s="17">
        <v>0</v>
      </c>
      <c r="G10052" s="17">
        <v>1</v>
      </c>
      <c r="H10052" s="17">
        <v>0</v>
      </c>
      <c r="I10052" s="7">
        <v>3.1</v>
      </c>
      <c r="J10052" s="7">
        <v>22</v>
      </c>
      <c r="K10052" s="4">
        <v>1293</v>
      </c>
      <c r="L10052" s="5">
        <v>1293.0592999999999</v>
      </c>
      <c r="M10052">
        <v>49593.95</v>
      </c>
      <c r="N10052" s="33">
        <v>1</v>
      </c>
      <c r="O10052" s="50" t="e">
        <f>INDEX([1]Dados!$M$2:$N$26779,MATCH($P10052,[1]Dados!$N$2:$N$26779,),2)</f>
        <v>#N/A</v>
      </c>
      <c r="P10052">
        <v>194363</v>
      </c>
      <c r="Q10052" s="1">
        <v>37755</v>
      </c>
      <c r="R10052" s="1">
        <v>37831</v>
      </c>
      <c r="S10052" t="s">
        <v>1927</v>
      </c>
    </row>
    <row r="10053" spans="1:19" x14ac:dyDescent="0.2">
      <c r="A10053" s="7">
        <v>320170</v>
      </c>
      <c r="B10053" s="3">
        <v>56332</v>
      </c>
      <c r="C10053" s="3" t="s">
        <v>35</v>
      </c>
      <c r="D10053" s="2" t="s">
        <v>373</v>
      </c>
      <c r="E10053" s="3">
        <v>23</v>
      </c>
      <c r="F10053" s="17">
        <v>0</v>
      </c>
      <c r="G10053" s="17">
        <v>1</v>
      </c>
      <c r="H10053" s="17">
        <v>0</v>
      </c>
      <c r="I10053" s="7">
        <v>3.2</v>
      </c>
      <c r="J10053" s="7">
        <v>29</v>
      </c>
      <c r="K10053" s="4">
        <v>1293</v>
      </c>
      <c r="L10053" s="5">
        <v>1293.0592999999999</v>
      </c>
      <c r="M10053">
        <v>49593.95</v>
      </c>
      <c r="N10053" s="33">
        <v>1</v>
      </c>
      <c r="O10053" s="50" t="e">
        <f>INDEX([1]Dados!$M$2:$N$26779,MATCH($P10053,[1]Dados!$N$2:$N$26779,),2)</f>
        <v>#N/A</v>
      </c>
      <c r="P10053">
        <v>194363</v>
      </c>
      <c r="Q10053" s="1">
        <v>37755</v>
      </c>
      <c r="R10053" s="1">
        <v>37831</v>
      </c>
      <c r="S10053" t="s">
        <v>1927</v>
      </c>
    </row>
    <row r="10054" spans="1:19" x14ac:dyDescent="0.2">
      <c r="A10054" s="7">
        <v>320170</v>
      </c>
      <c r="B10054" s="3">
        <v>56332</v>
      </c>
      <c r="C10054" s="3" t="s">
        <v>35</v>
      </c>
      <c r="D10054" s="2" t="s">
        <v>373</v>
      </c>
      <c r="E10054" s="3">
        <v>23</v>
      </c>
      <c r="F10054" s="17">
        <v>0</v>
      </c>
      <c r="G10054" s="17">
        <v>1</v>
      </c>
      <c r="H10054" s="17">
        <v>0</v>
      </c>
      <c r="I10054" s="7">
        <v>3.3</v>
      </c>
      <c r="J10054" s="7">
        <v>29</v>
      </c>
      <c r="K10054" s="4">
        <v>1293</v>
      </c>
      <c r="L10054" s="5">
        <v>1293.0592999999999</v>
      </c>
      <c r="M10054">
        <v>49593.95</v>
      </c>
      <c r="N10054" s="33">
        <v>1</v>
      </c>
      <c r="O10054" s="50" t="e">
        <f>INDEX([1]Dados!$M$2:$N$26779,MATCH($P10054,[1]Dados!$N$2:$N$26779,),2)</f>
        <v>#N/A</v>
      </c>
      <c r="P10054">
        <v>194363</v>
      </c>
      <c r="Q10054" s="1">
        <v>37755</v>
      </c>
      <c r="R10054" s="1">
        <v>37831</v>
      </c>
      <c r="S10054" t="s">
        <v>1927</v>
      </c>
    </row>
    <row r="10055" spans="1:19" x14ac:dyDescent="0.2">
      <c r="A10055" s="7">
        <v>522108</v>
      </c>
      <c r="B10055" s="3">
        <v>92762</v>
      </c>
      <c r="C10055" s="3" t="s">
        <v>1</v>
      </c>
      <c r="D10055" s="2" t="s">
        <v>822</v>
      </c>
      <c r="E10055" s="3">
        <v>23</v>
      </c>
      <c r="F10055" s="17">
        <v>0</v>
      </c>
      <c r="G10055" s="17">
        <v>1</v>
      </c>
      <c r="H10055" s="17">
        <v>0</v>
      </c>
      <c r="I10055" s="7">
        <v>1.1000000000000001</v>
      </c>
      <c r="J10055" s="7">
        <v>25</v>
      </c>
      <c r="K10055" s="4">
        <v>119</v>
      </c>
      <c r="L10055" s="5">
        <v>119.3861</v>
      </c>
      <c r="M10055">
        <v>70577.86</v>
      </c>
      <c r="N10055" s="3">
        <v>1</v>
      </c>
      <c r="O10055" s="50" t="e">
        <f>INDEX([1]Dados!$M$2:$N$26779,MATCH($P10055,[1]Dados!$N$2:$N$26779,),2)</f>
        <v>#N/A</v>
      </c>
      <c r="P10055">
        <v>193394</v>
      </c>
      <c r="Q10055" s="1">
        <v>37801</v>
      </c>
      <c r="R10055" s="1">
        <v>37803</v>
      </c>
      <c r="S10055" t="s">
        <v>1184</v>
      </c>
    </row>
    <row r="10056" spans="1:19" x14ac:dyDescent="0.2">
      <c r="A10056" s="7">
        <v>522108</v>
      </c>
      <c r="B10056" s="3">
        <v>92762</v>
      </c>
      <c r="C10056" s="3" t="s">
        <v>1</v>
      </c>
      <c r="D10056" s="2" t="s">
        <v>822</v>
      </c>
      <c r="E10056" s="3">
        <v>23</v>
      </c>
      <c r="F10056" s="17">
        <v>0</v>
      </c>
      <c r="G10056" s="17">
        <v>1</v>
      </c>
      <c r="H10056" s="17">
        <v>0</v>
      </c>
      <c r="I10056" s="7">
        <v>1.1000000000000001</v>
      </c>
      <c r="J10056" s="7">
        <v>15</v>
      </c>
      <c r="K10056" s="4">
        <v>119</v>
      </c>
      <c r="L10056" s="5">
        <v>119.3861</v>
      </c>
      <c r="M10056">
        <v>70577.86</v>
      </c>
      <c r="N10056" s="3">
        <v>1</v>
      </c>
      <c r="O10056" s="50" t="e">
        <f>INDEX([1]Dados!$M$2:$N$26779,MATCH($P10056,[1]Dados!$N$2:$N$26779,),2)</f>
        <v>#N/A</v>
      </c>
      <c r="P10056">
        <v>193394</v>
      </c>
      <c r="Q10056" s="1">
        <v>37801</v>
      </c>
      <c r="R10056" s="1">
        <v>37803</v>
      </c>
      <c r="S10056" t="s">
        <v>1184</v>
      </c>
    </row>
    <row r="10057" spans="1:19" x14ac:dyDescent="0.2">
      <c r="A10057" s="7">
        <v>522108</v>
      </c>
      <c r="B10057" s="3">
        <v>92762</v>
      </c>
      <c r="C10057" s="3" t="s">
        <v>1</v>
      </c>
      <c r="D10057" s="2" t="s">
        <v>822</v>
      </c>
      <c r="E10057" s="3">
        <v>23</v>
      </c>
      <c r="F10057" s="17">
        <v>0</v>
      </c>
      <c r="G10057" s="17">
        <v>1</v>
      </c>
      <c r="H10057" s="17">
        <v>0</v>
      </c>
      <c r="I10057" s="7">
        <v>1.2</v>
      </c>
      <c r="J10057" s="7">
        <v>25</v>
      </c>
      <c r="K10057" s="4">
        <v>119</v>
      </c>
      <c r="L10057" s="5">
        <v>119.3861</v>
      </c>
      <c r="M10057">
        <v>70577.86</v>
      </c>
      <c r="N10057" s="3">
        <v>1</v>
      </c>
      <c r="O10057" s="50" t="e">
        <f>INDEX([1]Dados!$M$2:$N$26779,MATCH($P10057,[1]Dados!$N$2:$N$26779,),2)</f>
        <v>#N/A</v>
      </c>
      <c r="P10057">
        <v>193394</v>
      </c>
      <c r="Q10057" s="1">
        <v>37801</v>
      </c>
      <c r="R10057" s="1">
        <v>37803</v>
      </c>
      <c r="S10057" t="s">
        <v>1184</v>
      </c>
    </row>
    <row r="10058" spans="1:19" x14ac:dyDescent="0.2">
      <c r="A10058" s="7">
        <v>522108</v>
      </c>
      <c r="B10058" s="3">
        <v>92762</v>
      </c>
      <c r="C10058" s="3" t="s">
        <v>1</v>
      </c>
      <c r="D10058" s="2" t="s">
        <v>822</v>
      </c>
      <c r="E10058" s="3">
        <v>23</v>
      </c>
      <c r="F10058" s="17">
        <v>0</v>
      </c>
      <c r="G10058" s="17">
        <v>1</v>
      </c>
      <c r="H10058" s="17">
        <v>0</v>
      </c>
      <c r="I10058" s="7">
        <v>1.3</v>
      </c>
      <c r="J10058" s="7">
        <v>18</v>
      </c>
      <c r="K10058" s="4">
        <v>119</v>
      </c>
      <c r="L10058" s="5">
        <v>119.3861</v>
      </c>
      <c r="M10058">
        <v>70577.86</v>
      </c>
      <c r="N10058" s="3">
        <v>1</v>
      </c>
      <c r="O10058" s="50" t="e">
        <f>INDEX([1]Dados!$M$2:$N$26779,MATCH($P10058,[1]Dados!$N$2:$N$26779,),2)</f>
        <v>#N/A</v>
      </c>
      <c r="P10058">
        <v>193394</v>
      </c>
      <c r="Q10058" s="1">
        <v>37801</v>
      </c>
      <c r="R10058" s="1">
        <v>37803</v>
      </c>
      <c r="S10058" t="s">
        <v>1184</v>
      </c>
    </row>
    <row r="10059" spans="1:19" x14ac:dyDescent="0.2">
      <c r="A10059" s="7">
        <v>522108</v>
      </c>
      <c r="B10059" s="3">
        <v>92762</v>
      </c>
      <c r="C10059" s="3" t="s">
        <v>1</v>
      </c>
      <c r="D10059" s="2" t="s">
        <v>822</v>
      </c>
      <c r="E10059" s="3">
        <v>23</v>
      </c>
      <c r="F10059" s="17">
        <v>0</v>
      </c>
      <c r="G10059" s="17">
        <v>1</v>
      </c>
      <c r="H10059" s="17">
        <v>0</v>
      </c>
      <c r="I10059" s="7">
        <v>1.4</v>
      </c>
      <c r="J10059" s="7">
        <v>25</v>
      </c>
      <c r="K10059" s="4">
        <v>119</v>
      </c>
      <c r="L10059" s="5">
        <v>119.3861</v>
      </c>
      <c r="M10059">
        <v>70577.86</v>
      </c>
      <c r="N10059" s="3">
        <v>1</v>
      </c>
      <c r="O10059" s="50" t="e">
        <f>INDEX([1]Dados!$M$2:$N$26779,MATCH($P10059,[1]Dados!$N$2:$N$26779,),2)</f>
        <v>#N/A</v>
      </c>
      <c r="P10059">
        <v>193394</v>
      </c>
      <c r="Q10059" s="1">
        <v>37801</v>
      </c>
      <c r="R10059" s="1">
        <v>37803</v>
      </c>
      <c r="S10059" t="s">
        <v>1184</v>
      </c>
    </row>
    <row r="10060" spans="1:19" x14ac:dyDescent="0.2">
      <c r="A10060" s="7">
        <v>522108</v>
      </c>
      <c r="B10060" s="3">
        <v>92762</v>
      </c>
      <c r="C10060" s="3" t="s">
        <v>1</v>
      </c>
      <c r="D10060" s="2" t="s">
        <v>822</v>
      </c>
      <c r="E10060" s="3">
        <v>23</v>
      </c>
      <c r="F10060" s="17">
        <v>0</v>
      </c>
      <c r="G10060" s="17">
        <v>1</v>
      </c>
      <c r="H10060" s="17">
        <v>0</v>
      </c>
      <c r="I10060" s="7">
        <v>1.5</v>
      </c>
      <c r="J10060" s="7">
        <v>30</v>
      </c>
      <c r="K10060" s="4">
        <v>119</v>
      </c>
      <c r="L10060" s="5">
        <v>119.3861</v>
      </c>
      <c r="M10060">
        <v>70577.86</v>
      </c>
      <c r="N10060" s="3">
        <v>1</v>
      </c>
      <c r="O10060" s="50" t="e">
        <f>INDEX([1]Dados!$M$2:$N$26779,MATCH($P10060,[1]Dados!$N$2:$N$26779,),2)</f>
        <v>#N/A</v>
      </c>
      <c r="P10060">
        <v>193394</v>
      </c>
      <c r="Q10060" s="1">
        <v>37801</v>
      </c>
      <c r="R10060" s="1">
        <v>37803</v>
      </c>
      <c r="S10060" t="s">
        <v>1184</v>
      </c>
    </row>
    <row r="10061" spans="1:19" x14ac:dyDescent="0.2">
      <c r="A10061" s="7">
        <v>522108</v>
      </c>
      <c r="B10061" s="3">
        <v>92762</v>
      </c>
      <c r="C10061" s="3" t="s">
        <v>1</v>
      </c>
      <c r="D10061" s="2" t="s">
        <v>822</v>
      </c>
      <c r="E10061" s="3">
        <v>23</v>
      </c>
      <c r="F10061" s="17">
        <v>0</v>
      </c>
      <c r="G10061" s="17">
        <v>1</v>
      </c>
      <c r="H10061" s="17">
        <v>0</v>
      </c>
      <c r="I10061" s="7">
        <v>1.6</v>
      </c>
      <c r="J10061" s="7">
        <v>7</v>
      </c>
      <c r="K10061" s="4">
        <v>119</v>
      </c>
      <c r="L10061" s="5">
        <v>119.3861</v>
      </c>
      <c r="M10061">
        <v>70577.86</v>
      </c>
      <c r="N10061" s="3">
        <v>1</v>
      </c>
      <c r="O10061" s="50" t="e">
        <f>INDEX([1]Dados!$M$2:$N$26779,MATCH($P10061,[1]Dados!$N$2:$N$26779,),2)</f>
        <v>#N/A</v>
      </c>
      <c r="P10061">
        <v>193394</v>
      </c>
      <c r="Q10061" s="1">
        <v>37801</v>
      </c>
      <c r="R10061" s="1">
        <v>37803</v>
      </c>
      <c r="S10061" t="s">
        <v>1184</v>
      </c>
    </row>
    <row r="10062" spans="1:19" x14ac:dyDescent="0.2">
      <c r="A10062" s="7">
        <v>522108</v>
      </c>
      <c r="B10062" s="3">
        <v>92762</v>
      </c>
      <c r="C10062" s="3" t="s">
        <v>1</v>
      </c>
      <c r="D10062" s="2" t="s">
        <v>822</v>
      </c>
      <c r="E10062" s="3">
        <v>23</v>
      </c>
      <c r="F10062" s="17">
        <v>0</v>
      </c>
      <c r="G10062" s="17">
        <v>1</v>
      </c>
      <c r="H10062" s="17">
        <v>0</v>
      </c>
      <c r="I10062" s="7">
        <v>1.7</v>
      </c>
      <c r="J10062" s="7">
        <v>13</v>
      </c>
      <c r="K10062" s="4">
        <v>119</v>
      </c>
      <c r="L10062" s="5">
        <v>119.3861</v>
      </c>
      <c r="M10062">
        <v>70577.86</v>
      </c>
      <c r="N10062" s="3">
        <v>1</v>
      </c>
      <c r="O10062" s="50" t="e">
        <f>INDEX([1]Dados!$M$2:$N$26779,MATCH($P10062,[1]Dados!$N$2:$N$26779,),2)</f>
        <v>#N/A</v>
      </c>
      <c r="P10062">
        <v>193394</v>
      </c>
      <c r="Q10062" s="1">
        <v>37801</v>
      </c>
      <c r="R10062" s="1">
        <v>37803</v>
      </c>
      <c r="S10062" t="s">
        <v>1184</v>
      </c>
    </row>
    <row r="10063" spans="1:19" x14ac:dyDescent="0.2">
      <c r="A10063" s="7">
        <v>522108</v>
      </c>
      <c r="B10063" s="3">
        <v>92762</v>
      </c>
      <c r="C10063" s="3" t="s">
        <v>1</v>
      </c>
      <c r="D10063" s="2" t="s">
        <v>822</v>
      </c>
      <c r="E10063" s="3">
        <v>23</v>
      </c>
      <c r="F10063" s="17">
        <v>0</v>
      </c>
      <c r="G10063" s="17">
        <v>1</v>
      </c>
      <c r="H10063" s="17">
        <v>0</v>
      </c>
      <c r="I10063" s="7">
        <v>1.8</v>
      </c>
      <c r="J10063" s="7">
        <v>19</v>
      </c>
      <c r="K10063" s="4">
        <v>119</v>
      </c>
      <c r="L10063" s="5">
        <v>119.3861</v>
      </c>
      <c r="M10063">
        <v>70577.86</v>
      </c>
      <c r="N10063" s="3">
        <v>1</v>
      </c>
      <c r="O10063" s="50" t="e">
        <f>INDEX([1]Dados!$M$2:$N$26779,MATCH($P10063,[1]Dados!$N$2:$N$26779,),2)</f>
        <v>#N/A</v>
      </c>
      <c r="P10063">
        <v>193394</v>
      </c>
      <c r="Q10063" s="1">
        <v>37801</v>
      </c>
      <c r="R10063" s="1">
        <v>37803</v>
      </c>
      <c r="S10063" t="s">
        <v>1184</v>
      </c>
    </row>
    <row r="10064" spans="1:19" x14ac:dyDescent="0.2">
      <c r="A10064" s="7">
        <v>522108</v>
      </c>
      <c r="B10064" s="3">
        <v>92762</v>
      </c>
      <c r="C10064" s="3" t="s">
        <v>1</v>
      </c>
      <c r="D10064" s="2" t="s">
        <v>822</v>
      </c>
      <c r="E10064" s="3">
        <v>23</v>
      </c>
      <c r="F10064" s="17">
        <v>0</v>
      </c>
      <c r="G10064" s="17">
        <v>1</v>
      </c>
      <c r="H10064" s="17">
        <v>0</v>
      </c>
      <c r="I10064" s="7">
        <v>1.9</v>
      </c>
      <c r="J10064" s="7">
        <v>18</v>
      </c>
      <c r="K10064" s="4">
        <v>119</v>
      </c>
      <c r="L10064" s="5">
        <v>119.3861</v>
      </c>
      <c r="M10064">
        <v>70577.86</v>
      </c>
      <c r="N10064" s="3">
        <v>1</v>
      </c>
      <c r="O10064" s="50" t="e">
        <f>INDEX([1]Dados!$M$2:$N$26779,MATCH($P10064,[1]Dados!$N$2:$N$26779,),2)</f>
        <v>#N/A</v>
      </c>
      <c r="P10064">
        <v>193394</v>
      </c>
      <c r="Q10064" s="1">
        <v>37801</v>
      </c>
      <c r="R10064" s="1">
        <v>37803</v>
      </c>
      <c r="S10064" t="s">
        <v>1184</v>
      </c>
    </row>
    <row r="10065" spans="1:19" x14ac:dyDescent="0.2">
      <c r="A10065" s="6">
        <v>522108</v>
      </c>
      <c r="B10065" s="3">
        <v>92762</v>
      </c>
      <c r="C10065" s="3" t="s">
        <v>1</v>
      </c>
      <c r="D10065" s="2" t="s">
        <v>822</v>
      </c>
      <c r="E10065" s="3">
        <v>23</v>
      </c>
      <c r="F10065" s="17">
        <v>0</v>
      </c>
      <c r="G10065" s="17">
        <v>1</v>
      </c>
      <c r="H10065" s="17">
        <v>0</v>
      </c>
      <c r="I10065" s="7">
        <v>1.1000000000000001</v>
      </c>
      <c r="J10065" s="7">
        <v>13</v>
      </c>
      <c r="K10065" s="4">
        <v>119</v>
      </c>
      <c r="L10065" s="5">
        <v>119.3861</v>
      </c>
      <c r="M10065">
        <v>70577.86</v>
      </c>
      <c r="N10065" s="33">
        <v>1</v>
      </c>
      <c r="O10065" s="50" t="e">
        <f>INDEX([1]Dados!$M$2:$N$26779,MATCH($P10065,[1]Dados!$N$2:$N$26779,),2)</f>
        <v>#N/A</v>
      </c>
      <c r="P10065">
        <v>193394</v>
      </c>
      <c r="Q10065" s="1">
        <v>37803</v>
      </c>
      <c r="R10065" s="1">
        <v>37801</v>
      </c>
      <c r="S10065" t="s">
        <v>1184</v>
      </c>
    </row>
    <row r="10066" spans="1:19" x14ac:dyDescent="0.2">
      <c r="A10066" s="6">
        <v>522108</v>
      </c>
      <c r="B10066" s="3">
        <v>92762</v>
      </c>
      <c r="C10066" s="3" t="s">
        <v>1</v>
      </c>
      <c r="D10066" s="2" t="s">
        <v>822</v>
      </c>
      <c r="E10066" s="3">
        <v>23</v>
      </c>
      <c r="F10066" s="17">
        <v>0</v>
      </c>
      <c r="G10066" s="17">
        <v>1</v>
      </c>
      <c r="H10066" s="17">
        <v>0</v>
      </c>
      <c r="I10066" s="7">
        <v>1.1000000000000001</v>
      </c>
      <c r="J10066" s="7">
        <v>25</v>
      </c>
      <c r="K10066" s="4">
        <v>119</v>
      </c>
      <c r="L10066" s="5">
        <v>119.3861</v>
      </c>
      <c r="M10066">
        <v>70577.86</v>
      </c>
      <c r="N10066" s="33">
        <v>1</v>
      </c>
      <c r="O10066" s="50" t="e">
        <f>INDEX([1]Dados!$M$2:$N$26779,MATCH($P10066,[1]Dados!$N$2:$N$26779,),2)</f>
        <v>#N/A</v>
      </c>
      <c r="P10066">
        <v>193394</v>
      </c>
      <c r="Q10066" s="1">
        <v>37803</v>
      </c>
      <c r="R10066" s="1">
        <v>37801</v>
      </c>
      <c r="S10066" t="s">
        <v>1184</v>
      </c>
    </row>
    <row r="10067" spans="1:19" x14ac:dyDescent="0.2">
      <c r="A10067" s="6">
        <v>522108</v>
      </c>
      <c r="B10067" s="3">
        <v>92762</v>
      </c>
      <c r="C10067" s="3" t="s">
        <v>1</v>
      </c>
      <c r="D10067" s="2" t="s">
        <v>822</v>
      </c>
      <c r="E10067" s="3">
        <v>23</v>
      </c>
      <c r="F10067" s="17">
        <v>0</v>
      </c>
      <c r="G10067" s="17">
        <v>1</v>
      </c>
      <c r="H10067" s="17">
        <v>0</v>
      </c>
      <c r="I10067" s="7">
        <v>1.2</v>
      </c>
      <c r="J10067" s="7">
        <v>25</v>
      </c>
      <c r="K10067" s="4">
        <v>119</v>
      </c>
      <c r="L10067" s="5">
        <v>119.3861</v>
      </c>
      <c r="M10067">
        <v>70577.86</v>
      </c>
      <c r="N10067" s="33">
        <v>1</v>
      </c>
      <c r="O10067" s="50" t="e">
        <f>INDEX([1]Dados!$M$2:$N$26779,MATCH($P10067,[1]Dados!$N$2:$N$26779,),2)</f>
        <v>#N/A</v>
      </c>
      <c r="P10067">
        <v>193394</v>
      </c>
      <c r="Q10067" s="1">
        <v>37803</v>
      </c>
      <c r="R10067" s="1">
        <v>37801</v>
      </c>
      <c r="S10067" t="s">
        <v>1184</v>
      </c>
    </row>
    <row r="10068" spans="1:19" x14ac:dyDescent="0.2">
      <c r="A10068" s="6">
        <v>522108</v>
      </c>
      <c r="B10068" s="3">
        <v>92762</v>
      </c>
      <c r="C10068" s="3" t="s">
        <v>1</v>
      </c>
      <c r="D10068" s="2" t="s">
        <v>822</v>
      </c>
      <c r="E10068" s="3">
        <v>23</v>
      </c>
      <c r="F10068" s="17">
        <v>0</v>
      </c>
      <c r="G10068" s="17">
        <v>1</v>
      </c>
      <c r="H10068" s="17">
        <v>0</v>
      </c>
      <c r="I10068" s="7">
        <v>1.3</v>
      </c>
      <c r="J10068" s="7">
        <v>18</v>
      </c>
      <c r="K10068" s="4">
        <v>119</v>
      </c>
      <c r="L10068" s="5">
        <v>119.3861</v>
      </c>
      <c r="M10068">
        <v>70577.86</v>
      </c>
      <c r="N10068" s="33">
        <v>1</v>
      </c>
      <c r="O10068" s="50" t="e">
        <f>INDEX([1]Dados!$M$2:$N$26779,MATCH($P10068,[1]Dados!$N$2:$N$26779,),2)</f>
        <v>#N/A</v>
      </c>
      <c r="P10068">
        <v>193394</v>
      </c>
      <c r="Q10068" s="1">
        <v>37803</v>
      </c>
      <c r="R10068" s="1">
        <v>37801</v>
      </c>
      <c r="S10068" t="s">
        <v>1184</v>
      </c>
    </row>
    <row r="10069" spans="1:19" x14ac:dyDescent="0.2">
      <c r="A10069" s="6">
        <v>522108</v>
      </c>
      <c r="B10069" s="3">
        <v>92762</v>
      </c>
      <c r="C10069" s="3" t="s">
        <v>1</v>
      </c>
      <c r="D10069" s="2" t="s">
        <v>822</v>
      </c>
      <c r="E10069" s="3">
        <v>23</v>
      </c>
      <c r="F10069" s="17">
        <v>0</v>
      </c>
      <c r="G10069" s="17">
        <v>1</v>
      </c>
      <c r="H10069" s="17">
        <v>0</v>
      </c>
      <c r="I10069" s="7">
        <v>1.4</v>
      </c>
      <c r="J10069" s="7">
        <v>25</v>
      </c>
      <c r="K10069" s="4">
        <v>119</v>
      </c>
      <c r="L10069" s="5">
        <v>119.3861</v>
      </c>
      <c r="M10069">
        <v>70577.86</v>
      </c>
      <c r="N10069" s="33">
        <v>1</v>
      </c>
      <c r="O10069" s="50" t="e">
        <f>INDEX([1]Dados!$M$2:$N$26779,MATCH($P10069,[1]Dados!$N$2:$N$26779,),2)</f>
        <v>#N/A</v>
      </c>
      <c r="P10069">
        <v>193394</v>
      </c>
      <c r="Q10069" s="1">
        <v>37803</v>
      </c>
      <c r="R10069" s="1">
        <v>37801</v>
      </c>
      <c r="S10069" t="s">
        <v>1184</v>
      </c>
    </row>
    <row r="10070" spans="1:19" x14ac:dyDescent="0.2">
      <c r="A10070" s="6">
        <v>522108</v>
      </c>
      <c r="B10070" s="3">
        <v>92762</v>
      </c>
      <c r="C10070" s="3" t="s">
        <v>1</v>
      </c>
      <c r="D10070" s="2" t="s">
        <v>822</v>
      </c>
      <c r="E10070" s="3">
        <v>23</v>
      </c>
      <c r="F10070" s="17">
        <v>0</v>
      </c>
      <c r="G10070" s="17">
        <v>1</v>
      </c>
      <c r="H10070" s="17">
        <v>0</v>
      </c>
      <c r="I10070" s="7">
        <v>1.5</v>
      </c>
      <c r="J10070" s="7">
        <v>30</v>
      </c>
      <c r="K10070" s="4">
        <v>119</v>
      </c>
      <c r="L10070" s="5">
        <v>119.3861</v>
      </c>
      <c r="M10070">
        <v>70577.86</v>
      </c>
      <c r="N10070" s="33">
        <v>1</v>
      </c>
      <c r="O10070" s="50" t="e">
        <f>INDEX([1]Dados!$M$2:$N$26779,MATCH($P10070,[1]Dados!$N$2:$N$26779,),2)</f>
        <v>#N/A</v>
      </c>
      <c r="P10070">
        <v>193394</v>
      </c>
      <c r="Q10070" s="1">
        <v>37803</v>
      </c>
      <c r="R10070" s="1">
        <v>37801</v>
      </c>
      <c r="S10070" t="s">
        <v>1184</v>
      </c>
    </row>
    <row r="10071" spans="1:19" x14ac:dyDescent="0.2">
      <c r="A10071" s="6">
        <v>522108</v>
      </c>
      <c r="B10071" s="3">
        <v>92762</v>
      </c>
      <c r="C10071" s="3" t="s">
        <v>1</v>
      </c>
      <c r="D10071" s="2" t="s">
        <v>822</v>
      </c>
      <c r="E10071" s="3">
        <v>23</v>
      </c>
      <c r="F10071" s="17">
        <v>0</v>
      </c>
      <c r="G10071" s="17">
        <v>1</v>
      </c>
      <c r="H10071" s="17">
        <v>0</v>
      </c>
      <c r="I10071" s="7">
        <v>1.6</v>
      </c>
      <c r="J10071" s="7">
        <v>25</v>
      </c>
      <c r="K10071" s="4">
        <v>119</v>
      </c>
      <c r="L10071" s="5">
        <v>119.3861</v>
      </c>
      <c r="M10071">
        <v>70577.86</v>
      </c>
      <c r="N10071" s="33">
        <v>1</v>
      </c>
      <c r="O10071" s="50" t="e">
        <f>INDEX([1]Dados!$M$2:$N$26779,MATCH($P10071,[1]Dados!$N$2:$N$26779,),2)</f>
        <v>#N/A</v>
      </c>
      <c r="P10071">
        <v>193394</v>
      </c>
      <c r="Q10071" s="1">
        <v>37803</v>
      </c>
      <c r="R10071" s="1">
        <v>37801</v>
      </c>
      <c r="S10071" t="s">
        <v>1184</v>
      </c>
    </row>
    <row r="10072" spans="1:19" x14ac:dyDescent="0.2">
      <c r="A10072" s="6">
        <v>522108</v>
      </c>
      <c r="B10072" s="3">
        <v>92762</v>
      </c>
      <c r="C10072" s="3" t="s">
        <v>1</v>
      </c>
      <c r="D10072" s="2" t="s">
        <v>822</v>
      </c>
      <c r="E10072" s="3">
        <v>23</v>
      </c>
      <c r="F10072" s="17">
        <v>0</v>
      </c>
      <c r="G10072" s="17">
        <v>1</v>
      </c>
      <c r="H10072" s="17">
        <v>0</v>
      </c>
      <c r="I10072" s="7">
        <v>1.7</v>
      </c>
      <c r="J10072" s="7">
        <v>25</v>
      </c>
      <c r="K10072" s="4">
        <v>119</v>
      </c>
      <c r="L10072" s="5">
        <v>119.3861</v>
      </c>
      <c r="M10072">
        <v>70577.86</v>
      </c>
      <c r="N10072" s="33">
        <v>1</v>
      </c>
      <c r="O10072" s="50" t="e">
        <f>INDEX([1]Dados!$M$2:$N$26779,MATCH($P10072,[1]Dados!$N$2:$N$26779,),2)</f>
        <v>#N/A</v>
      </c>
      <c r="P10072">
        <v>193394</v>
      </c>
      <c r="Q10072" s="1">
        <v>37803</v>
      </c>
      <c r="R10072" s="1">
        <v>37801</v>
      </c>
      <c r="S10072" t="s">
        <v>1184</v>
      </c>
    </row>
    <row r="10073" spans="1:19" x14ac:dyDescent="0.2">
      <c r="A10073" s="6">
        <v>522108</v>
      </c>
      <c r="B10073" s="3">
        <v>92762</v>
      </c>
      <c r="C10073" s="3" t="s">
        <v>1</v>
      </c>
      <c r="D10073" s="2" t="s">
        <v>822</v>
      </c>
      <c r="E10073" s="3">
        <v>23</v>
      </c>
      <c r="F10073" s="17">
        <v>0</v>
      </c>
      <c r="G10073" s="17">
        <v>1</v>
      </c>
      <c r="H10073" s="17">
        <v>0</v>
      </c>
      <c r="I10073" s="7">
        <v>1.8</v>
      </c>
      <c r="J10073" s="7">
        <v>19</v>
      </c>
      <c r="K10073" s="4">
        <v>119</v>
      </c>
      <c r="L10073" s="5">
        <v>119.3861</v>
      </c>
      <c r="M10073">
        <v>70577.86</v>
      </c>
      <c r="N10073" s="33">
        <v>1</v>
      </c>
      <c r="O10073" s="50" t="e">
        <f>INDEX([1]Dados!$M$2:$N$26779,MATCH($P10073,[1]Dados!$N$2:$N$26779,),2)</f>
        <v>#N/A</v>
      </c>
      <c r="P10073">
        <v>193394</v>
      </c>
      <c r="Q10073" s="1">
        <v>37803</v>
      </c>
      <c r="R10073" s="1">
        <v>37801</v>
      </c>
      <c r="S10073" t="s">
        <v>1184</v>
      </c>
    </row>
    <row r="10074" spans="1:19" x14ac:dyDescent="0.2">
      <c r="A10074" s="6">
        <v>522108</v>
      </c>
      <c r="B10074" s="3">
        <v>92762</v>
      </c>
      <c r="C10074" s="3" t="s">
        <v>1</v>
      </c>
      <c r="D10074" s="2" t="s">
        <v>822</v>
      </c>
      <c r="E10074" s="3">
        <v>23</v>
      </c>
      <c r="F10074" s="17">
        <v>0</v>
      </c>
      <c r="G10074" s="17">
        <v>1</v>
      </c>
      <c r="H10074" s="17">
        <v>0</v>
      </c>
      <c r="I10074" s="7">
        <v>1.9</v>
      </c>
      <c r="J10074" s="7">
        <v>18</v>
      </c>
      <c r="K10074" s="4">
        <v>119</v>
      </c>
      <c r="L10074" s="5">
        <v>119.3861</v>
      </c>
      <c r="M10074">
        <v>70577.86</v>
      </c>
      <c r="N10074" s="33">
        <v>1</v>
      </c>
      <c r="O10074" s="50" t="e">
        <f>INDEX([1]Dados!$M$2:$N$26779,MATCH($P10074,[1]Dados!$N$2:$N$26779,),2)</f>
        <v>#N/A</v>
      </c>
      <c r="P10074">
        <v>193394</v>
      </c>
      <c r="Q10074" s="1">
        <v>37803</v>
      </c>
      <c r="R10074" s="1">
        <v>37801</v>
      </c>
      <c r="S10074" t="s">
        <v>1184</v>
      </c>
    </row>
    <row r="10075" spans="1:19" x14ac:dyDescent="0.2">
      <c r="A10075" s="7">
        <v>522108</v>
      </c>
      <c r="B10075" s="3">
        <v>92762</v>
      </c>
      <c r="C10075" s="3" t="s">
        <v>1</v>
      </c>
      <c r="D10075" s="2" t="s">
        <v>822</v>
      </c>
      <c r="E10075" s="3">
        <v>23</v>
      </c>
      <c r="F10075" s="17">
        <v>0</v>
      </c>
      <c r="G10075" s="17">
        <v>1</v>
      </c>
      <c r="H10075" s="17">
        <v>0</v>
      </c>
      <c r="I10075" s="7">
        <v>2.1</v>
      </c>
      <c r="J10075" s="7">
        <v>15</v>
      </c>
      <c r="K10075" s="4">
        <v>1203</v>
      </c>
      <c r="L10075" s="5">
        <v>1203.0829000000001</v>
      </c>
      <c r="M10075">
        <v>115181.48</v>
      </c>
      <c r="N10075" s="3">
        <v>1</v>
      </c>
      <c r="O10075" s="50" t="e">
        <f>INDEX([1]Dados!$M$2:$N$26779,MATCH($P10075,[1]Dados!$N$2:$N$26779,),2)</f>
        <v>#N/A</v>
      </c>
      <c r="P10075">
        <v>195243</v>
      </c>
      <c r="Q10075" s="1">
        <v>37801</v>
      </c>
      <c r="R10075" s="1">
        <v>37803</v>
      </c>
      <c r="S10075" t="s">
        <v>889</v>
      </c>
    </row>
    <row r="10076" spans="1:19" x14ac:dyDescent="0.2">
      <c r="A10076" s="7">
        <v>522108</v>
      </c>
      <c r="B10076" s="3">
        <v>92762</v>
      </c>
      <c r="C10076" s="3" t="s">
        <v>1</v>
      </c>
      <c r="D10076" s="2" t="s">
        <v>822</v>
      </c>
      <c r="E10076" s="3">
        <v>23</v>
      </c>
      <c r="F10076" s="17">
        <v>0</v>
      </c>
      <c r="G10076" s="17">
        <v>1</v>
      </c>
      <c r="H10076" s="17">
        <v>0</v>
      </c>
      <c r="I10076" s="7">
        <v>2.2000000000000002</v>
      </c>
      <c r="J10076" s="7">
        <v>15</v>
      </c>
      <c r="K10076" s="4">
        <v>1203</v>
      </c>
      <c r="L10076" s="5">
        <v>1203.0829000000001</v>
      </c>
      <c r="M10076">
        <v>115181.48</v>
      </c>
      <c r="N10076" s="3">
        <v>1</v>
      </c>
      <c r="O10076" s="50" t="e">
        <f>INDEX([1]Dados!$M$2:$N$26779,MATCH($P10076,[1]Dados!$N$2:$N$26779,),2)</f>
        <v>#N/A</v>
      </c>
      <c r="P10076">
        <v>195243</v>
      </c>
      <c r="Q10076" s="1">
        <v>37801</v>
      </c>
      <c r="R10076" s="1">
        <v>37803</v>
      </c>
      <c r="S10076" t="s">
        <v>889</v>
      </c>
    </row>
    <row r="10077" spans="1:19" x14ac:dyDescent="0.2">
      <c r="A10077" s="7">
        <v>522108</v>
      </c>
      <c r="B10077" s="3">
        <v>92762</v>
      </c>
      <c r="C10077" s="3" t="s">
        <v>1</v>
      </c>
      <c r="D10077" s="2" t="s">
        <v>822</v>
      </c>
      <c r="E10077" s="3">
        <v>23</v>
      </c>
      <c r="F10077" s="17">
        <v>0</v>
      </c>
      <c r="G10077" s="17">
        <v>1</v>
      </c>
      <c r="H10077" s="17">
        <v>0</v>
      </c>
      <c r="I10077" s="7">
        <v>2.2999999999999998</v>
      </c>
      <c r="J10077" s="7">
        <v>15</v>
      </c>
      <c r="K10077" s="4">
        <v>1203</v>
      </c>
      <c r="L10077" s="5">
        <v>1203.0829000000001</v>
      </c>
      <c r="M10077">
        <v>115181.48</v>
      </c>
      <c r="N10077" s="3">
        <v>1</v>
      </c>
      <c r="O10077" s="50" t="e">
        <f>INDEX([1]Dados!$M$2:$N$26779,MATCH($P10077,[1]Dados!$N$2:$N$26779,),2)</f>
        <v>#N/A</v>
      </c>
      <c r="P10077">
        <v>195243</v>
      </c>
      <c r="Q10077" s="1">
        <v>37801</v>
      </c>
      <c r="R10077" s="1">
        <v>37803</v>
      </c>
      <c r="S10077" t="s">
        <v>889</v>
      </c>
    </row>
    <row r="10078" spans="1:19" x14ac:dyDescent="0.2">
      <c r="A10078" s="7">
        <v>522108</v>
      </c>
      <c r="B10078" s="3">
        <v>92762</v>
      </c>
      <c r="C10078" s="3" t="s">
        <v>1</v>
      </c>
      <c r="D10078" s="2" t="s">
        <v>822</v>
      </c>
      <c r="E10078" s="3">
        <v>23</v>
      </c>
      <c r="F10078" s="17">
        <v>0</v>
      </c>
      <c r="G10078" s="17">
        <v>1</v>
      </c>
      <c r="H10078" s="17">
        <v>0</v>
      </c>
      <c r="I10078" s="7">
        <v>2.4</v>
      </c>
      <c r="J10078" s="7">
        <v>18</v>
      </c>
      <c r="K10078" s="4">
        <v>1203</v>
      </c>
      <c r="L10078" s="5">
        <v>1203.0829000000001</v>
      </c>
      <c r="M10078">
        <v>115181.48</v>
      </c>
      <c r="N10078" s="3">
        <v>1</v>
      </c>
      <c r="O10078" s="50" t="e">
        <f>INDEX([1]Dados!$M$2:$N$26779,MATCH($P10078,[1]Dados!$N$2:$N$26779,),2)</f>
        <v>#N/A</v>
      </c>
      <c r="P10078">
        <v>195243</v>
      </c>
      <c r="Q10078" s="1">
        <v>37801</v>
      </c>
      <c r="R10078" s="1">
        <v>37803</v>
      </c>
      <c r="S10078" t="s">
        <v>889</v>
      </c>
    </row>
    <row r="10079" spans="1:19" x14ac:dyDescent="0.2">
      <c r="A10079" s="7">
        <v>522108</v>
      </c>
      <c r="B10079" s="3">
        <v>92762</v>
      </c>
      <c r="C10079" s="3" t="s">
        <v>1</v>
      </c>
      <c r="D10079" s="2" t="s">
        <v>822</v>
      </c>
      <c r="E10079" s="3">
        <v>23</v>
      </c>
      <c r="F10079" s="17">
        <v>0</v>
      </c>
      <c r="G10079" s="17">
        <v>1</v>
      </c>
      <c r="H10079" s="17">
        <v>0</v>
      </c>
      <c r="I10079" s="7">
        <v>2.5</v>
      </c>
      <c r="J10079" s="7">
        <v>13</v>
      </c>
      <c r="K10079" s="4">
        <v>1203</v>
      </c>
      <c r="L10079" s="5">
        <v>1203.0829000000001</v>
      </c>
      <c r="M10079">
        <v>115181.48</v>
      </c>
      <c r="N10079" s="3">
        <v>1</v>
      </c>
      <c r="O10079" s="50" t="e">
        <f>INDEX([1]Dados!$M$2:$N$26779,MATCH($P10079,[1]Dados!$N$2:$N$26779,),2)</f>
        <v>#N/A</v>
      </c>
      <c r="P10079">
        <v>195243</v>
      </c>
      <c r="Q10079" s="1">
        <v>37801</v>
      </c>
      <c r="R10079" s="1">
        <v>37803</v>
      </c>
      <c r="S10079" t="s">
        <v>889</v>
      </c>
    </row>
    <row r="10080" spans="1:19" x14ac:dyDescent="0.2">
      <c r="A10080" s="7">
        <v>522108</v>
      </c>
      <c r="B10080" s="3">
        <v>92762</v>
      </c>
      <c r="C10080" s="3" t="s">
        <v>1</v>
      </c>
      <c r="D10080" s="2" t="s">
        <v>822</v>
      </c>
      <c r="E10080" s="3">
        <v>23</v>
      </c>
      <c r="F10080" s="17">
        <v>0</v>
      </c>
      <c r="G10080" s="17">
        <v>1</v>
      </c>
      <c r="H10080" s="17">
        <v>0</v>
      </c>
      <c r="I10080" s="7">
        <v>2.6</v>
      </c>
      <c r="J10080" s="7">
        <v>15</v>
      </c>
      <c r="K10080" s="4">
        <v>1203</v>
      </c>
      <c r="L10080" s="5">
        <v>1203.0829000000001</v>
      </c>
      <c r="M10080">
        <v>115181.48</v>
      </c>
      <c r="N10080" s="3">
        <v>1</v>
      </c>
      <c r="O10080" s="50" t="e">
        <f>INDEX([1]Dados!$M$2:$N$26779,MATCH($P10080,[1]Dados!$N$2:$N$26779,),2)</f>
        <v>#N/A</v>
      </c>
      <c r="P10080">
        <v>195243</v>
      </c>
      <c r="Q10080" s="1">
        <v>37801</v>
      </c>
      <c r="R10080" s="1">
        <v>37803</v>
      </c>
      <c r="S10080" t="s">
        <v>889</v>
      </c>
    </row>
    <row r="10081" spans="1:19" x14ac:dyDescent="0.2">
      <c r="A10081" s="6">
        <v>522108</v>
      </c>
      <c r="B10081" s="3">
        <v>92762</v>
      </c>
      <c r="C10081" s="3" t="s">
        <v>1</v>
      </c>
      <c r="D10081" s="2" t="s">
        <v>822</v>
      </c>
      <c r="E10081" s="3">
        <v>23</v>
      </c>
      <c r="F10081" s="17">
        <v>0</v>
      </c>
      <c r="G10081" s="17">
        <v>1</v>
      </c>
      <c r="H10081" s="17">
        <v>0</v>
      </c>
      <c r="I10081" s="7">
        <v>2.1</v>
      </c>
      <c r="J10081" s="7">
        <v>15</v>
      </c>
      <c r="K10081" s="4">
        <v>1203</v>
      </c>
      <c r="L10081" s="5">
        <v>1203.0829000000001</v>
      </c>
      <c r="M10081">
        <v>115181.48</v>
      </c>
      <c r="N10081" s="33">
        <v>1</v>
      </c>
      <c r="O10081" s="50" t="e">
        <f>INDEX([1]Dados!$M$2:$N$26779,MATCH($P10081,[1]Dados!$N$2:$N$26779,),2)</f>
        <v>#N/A</v>
      </c>
      <c r="P10081">
        <v>195243</v>
      </c>
      <c r="Q10081" s="1">
        <v>37803</v>
      </c>
      <c r="R10081" s="1">
        <v>37801</v>
      </c>
      <c r="S10081" t="s">
        <v>889</v>
      </c>
    </row>
    <row r="10082" spans="1:19" x14ac:dyDescent="0.2">
      <c r="A10082" s="6">
        <v>522108</v>
      </c>
      <c r="B10082" s="3">
        <v>92762</v>
      </c>
      <c r="C10082" s="3" t="s">
        <v>1</v>
      </c>
      <c r="D10082" s="2" t="s">
        <v>822</v>
      </c>
      <c r="E10082" s="3">
        <v>23</v>
      </c>
      <c r="F10082" s="17">
        <v>0</v>
      </c>
      <c r="G10082" s="17">
        <v>1</v>
      </c>
      <c r="H10082" s="17">
        <v>0</v>
      </c>
      <c r="I10082" s="7">
        <v>2.2000000000000002</v>
      </c>
      <c r="J10082" s="7">
        <v>15</v>
      </c>
      <c r="K10082" s="4">
        <v>1203</v>
      </c>
      <c r="L10082" s="5">
        <v>1203.0829000000001</v>
      </c>
      <c r="M10082">
        <v>115181.48</v>
      </c>
      <c r="N10082" s="33">
        <v>1</v>
      </c>
      <c r="O10082" s="50" t="e">
        <f>INDEX([1]Dados!$M$2:$N$26779,MATCH($P10082,[1]Dados!$N$2:$N$26779,),2)</f>
        <v>#N/A</v>
      </c>
      <c r="P10082">
        <v>195243</v>
      </c>
      <c r="Q10082" s="1">
        <v>37803</v>
      </c>
      <c r="R10082" s="1">
        <v>37801</v>
      </c>
      <c r="S10082" t="s">
        <v>889</v>
      </c>
    </row>
    <row r="10083" spans="1:19" x14ac:dyDescent="0.2">
      <c r="A10083" s="6">
        <v>522108</v>
      </c>
      <c r="B10083" s="3">
        <v>92762</v>
      </c>
      <c r="C10083" s="3" t="s">
        <v>1</v>
      </c>
      <c r="D10083" s="2" t="s">
        <v>822</v>
      </c>
      <c r="E10083" s="3">
        <v>23</v>
      </c>
      <c r="F10083" s="17">
        <v>0</v>
      </c>
      <c r="G10083" s="17">
        <v>1</v>
      </c>
      <c r="H10083" s="17">
        <v>0</v>
      </c>
      <c r="I10083" s="7">
        <v>2.2999999999999998</v>
      </c>
      <c r="J10083" s="7">
        <v>18</v>
      </c>
      <c r="K10083" s="4">
        <v>1203</v>
      </c>
      <c r="L10083" s="5">
        <v>1203.0829000000001</v>
      </c>
      <c r="M10083">
        <v>115181.48</v>
      </c>
      <c r="N10083" s="33">
        <v>1</v>
      </c>
      <c r="O10083" s="50" t="e">
        <f>INDEX([1]Dados!$M$2:$N$26779,MATCH($P10083,[1]Dados!$N$2:$N$26779,),2)</f>
        <v>#N/A</v>
      </c>
      <c r="P10083">
        <v>195243</v>
      </c>
      <c r="Q10083" s="1">
        <v>37803</v>
      </c>
      <c r="R10083" s="1">
        <v>37801</v>
      </c>
      <c r="S10083" t="s">
        <v>889</v>
      </c>
    </row>
    <row r="10084" spans="1:19" x14ac:dyDescent="0.2">
      <c r="A10084" s="6">
        <v>522108</v>
      </c>
      <c r="B10084" s="3">
        <v>92762</v>
      </c>
      <c r="C10084" s="3" t="s">
        <v>1</v>
      </c>
      <c r="D10084" s="2" t="s">
        <v>822</v>
      </c>
      <c r="E10084" s="3">
        <v>23</v>
      </c>
      <c r="F10084" s="17">
        <v>0</v>
      </c>
      <c r="G10084" s="17">
        <v>1</v>
      </c>
      <c r="H10084" s="17">
        <v>0</v>
      </c>
      <c r="I10084" s="7">
        <v>2.4</v>
      </c>
      <c r="J10084" s="7">
        <v>18</v>
      </c>
      <c r="K10084" s="4">
        <v>1203</v>
      </c>
      <c r="L10084" s="5">
        <v>1203.0829000000001</v>
      </c>
      <c r="M10084">
        <v>115181.48</v>
      </c>
      <c r="N10084" s="33">
        <v>1</v>
      </c>
      <c r="O10084" s="50" t="e">
        <f>INDEX([1]Dados!$M$2:$N$26779,MATCH($P10084,[1]Dados!$N$2:$N$26779,),2)</f>
        <v>#N/A</v>
      </c>
      <c r="P10084">
        <v>195243</v>
      </c>
      <c r="Q10084" s="1">
        <v>37803</v>
      </c>
      <c r="R10084" s="1">
        <v>37801</v>
      </c>
      <c r="S10084" t="s">
        <v>889</v>
      </c>
    </row>
    <row r="10085" spans="1:19" x14ac:dyDescent="0.2">
      <c r="A10085" s="6">
        <v>522108</v>
      </c>
      <c r="B10085" s="3">
        <v>92762</v>
      </c>
      <c r="C10085" s="3" t="s">
        <v>1</v>
      </c>
      <c r="D10085" s="2" t="s">
        <v>822</v>
      </c>
      <c r="E10085" s="3">
        <v>23</v>
      </c>
      <c r="F10085" s="17">
        <v>0</v>
      </c>
      <c r="G10085" s="17">
        <v>1</v>
      </c>
      <c r="H10085" s="17">
        <v>0</v>
      </c>
      <c r="I10085" s="7">
        <v>2.5</v>
      </c>
      <c r="J10085" s="7">
        <v>13</v>
      </c>
      <c r="K10085" s="4">
        <v>1203</v>
      </c>
      <c r="L10085" s="5">
        <v>1203.0829000000001</v>
      </c>
      <c r="M10085">
        <v>115181.48</v>
      </c>
      <c r="N10085" s="33">
        <v>1</v>
      </c>
      <c r="O10085" s="50" t="e">
        <f>INDEX([1]Dados!$M$2:$N$26779,MATCH($P10085,[1]Dados!$N$2:$N$26779,),2)</f>
        <v>#N/A</v>
      </c>
      <c r="P10085">
        <v>195243</v>
      </c>
      <c r="Q10085" s="1">
        <v>37803</v>
      </c>
      <c r="R10085" s="1">
        <v>37801</v>
      </c>
      <c r="S10085" t="s">
        <v>889</v>
      </c>
    </row>
    <row r="10086" spans="1:19" x14ac:dyDescent="0.2">
      <c r="A10086" s="6">
        <v>522108</v>
      </c>
      <c r="B10086" s="3">
        <v>92762</v>
      </c>
      <c r="C10086" s="3" t="s">
        <v>1</v>
      </c>
      <c r="D10086" s="2" t="s">
        <v>822</v>
      </c>
      <c r="E10086" s="3">
        <v>23</v>
      </c>
      <c r="F10086" s="17">
        <v>0</v>
      </c>
      <c r="G10086" s="17">
        <v>1</v>
      </c>
      <c r="H10086" s="17">
        <v>0</v>
      </c>
      <c r="I10086" s="7">
        <v>2.6</v>
      </c>
      <c r="J10086" s="7">
        <v>15</v>
      </c>
      <c r="K10086" s="4">
        <v>1203</v>
      </c>
      <c r="L10086" s="5">
        <v>1203.0829000000001</v>
      </c>
      <c r="M10086">
        <v>115181.48</v>
      </c>
      <c r="N10086" s="33">
        <v>1</v>
      </c>
      <c r="O10086" s="50" t="e">
        <f>INDEX([1]Dados!$M$2:$N$26779,MATCH($P10086,[1]Dados!$N$2:$N$26779,),2)</f>
        <v>#N/A</v>
      </c>
      <c r="P10086">
        <v>195243</v>
      </c>
      <c r="Q10086" s="1">
        <v>37803</v>
      </c>
      <c r="R10086" s="1">
        <v>37801</v>
      </c>
      <c r="S10086" t="s">
        <v>889</v>
      </c>
    </row>
    <row r="10087" spans="1:19" x14ac:dyDescent="0.2">
      <c r="A10087" s="7">
        <v>522108</v>
      </c>
      <c r="B10087" s="3">
        <v>92762</v>
      </c>
      <c r="C10087" s="3" t="s">
        <v>1</v>
      </c>
      <c r="D10087" s="2" t="s">
        <v>822</v>
      </c>
      <c r="E10087" s="3">
        <v>23</v>
      </c>
      <c r="F10087" s="17">
        <v>0</v>
      </c>
      <c r="G10087" s="17">
        <v>1</v>
      </c>
      <c r="H10087" s="17">
        <v>0</v>
      </c>
      <c r="I10087" s="7">
        <v>3.1</v>
      </c>
      <c r="J10087" s="7">
        <v>23</v>
      </c>
      <c r="K10087" s="4">
        <v>1214</v>
      </c>
      <c r="L10087" s="5">
        <v>1214.0589</v>
      </c>
      <c r="M10087">
        <v>192450</v>
      </c>
      <c r="N10087" s="3">
        <v>1</v>
      </c>
      <c r="O10087" s="50" t="e">
        <f>INDEX([1]Dados!$M$2:$N$26779,MATCH($P10087,[1]Dados!$N$2:$N$26779,),2)</f>
        <v>#N/A</v>
      </c>
      <c r="P10087">
        <v>194799</v>
      </c>
      <c r="Q10087" s="1">
        <v>37801</v>
      </c>
      <c r="R10087" s="1">
        <v>37803</v>
      </c>
      <c r="S10087" t="s">
        <v>1479</v>
      </c>
    </row>
    <row r="10088" spans="1:19" x14ac:dyDescent="0.2">
      <c r="A10088" s="6">
        <v>522108</v>
      </c>
      <c r="B10088" s="3">
        <v>92762</v>
      </c>
      <c r="C10088" s="3" t="s">
        <v>1</v>
      </c>
      <c r="D10088" s="2" t="s">
        <v>822</v>
      </c>
      <c r="E10088" s="3">
        <v>23</v>
      </c>
      <c r="F10088" s="17">
        <v>0</v>
      </c>
      <c r="G10088" s="17">
        <v>1</v>
      </c>
      <c r="H10088" s="17">
        <v>0</v>
      </c>
      <c r="I10088" s="7">
        <v>3.1</v>
      </c>
      <c r="J10088" s="7">
        <v>23</v>
      </c>
      <c r="K10088" s="4">
        <v>1214</v>
      </c>
      <c r="L10088" s="5">
        <v>1214.0589</v>
      </c>
      <c r="M10088">
        <v>192450</v>
      </c>
      <c r="N10088" s="33">
        <v>1</v>
      </c>
      <c r="O10088" s="50" t="e">
        <f>INDEX([1]Dados!$M$2:$N$26779,MATCH($P10088,[1]Dados!$N$2:$N$26779,),2)</f>
        <v>#N/A</v>
      </c>
      <c r="P10088">
        <v>194799</v>
      </c>
      <c r="Q10088" s="1">
        <v>37803</v>
      </c>
      <c r="R10088" s="1">
        <v>37801</v>
      </c>
      <c r="S10088" t="s">
        <v>915</v>
      </c>
    </row>
    <row r="10089" spans="1:19" x14ac:dyDescent="0.2">
      <c r="A10089" s="7">
        <v>522108</v>
      </c>
      <c r="B10089" s="3">
        <v>92762</v>
      </c>
      <c r="C10089" s="3" t="s">
        <v>1</v>
      </c>
      <c r="D10089" s="2" t="s">
        <v>822</v>
      </c>
      <c r="E10089" s="3">
        <v>23</v>
      </c>
      <c r="F10089" s="17">
        <v>0</v>
      </c>
      <c r="G10089" s="17">
        <v>1</v>
      </c>
      <c r="H10089" s="17">
        <v>0</v>
      </c>
      <c r="I10089" s="7">
        <v>4.0999999999999996</v>
      </c>
      <c r="J10089" s="7">
        <v>1</v>
      </c>
      <c r="K10089" s="4">
        <v>1214</v>
      </c>
      <c r="L10089" s="5">
        <v>1214.8577</v>
      </c>
      <c r="M10089">
        <v>46771</v>
      </c>
      <c r="N10089" s="3">
        <v>1</v>
      </c>
      <c r="O10089" s="50" t="e">
        <f>INDEX([1]Dados!$M$2:$N$26779,MATCH($P10089,[1]Dados!$N$2:$N$26779,),2)</f>
        <v>#N/A</v>
      </c>
      <c r="P10089">
        <v>194534</v>
      </c>
      <c r="Q10089" s="1">
        <v>37801</v>
      </c>
      <c r="R10089" s="1">
        <v>37803</v>
      </c>
      <c r="S10089" t="s">
        <v>914</v>
      </c>
    </row>
    <row r="10090" spans="1:19" x14ac:dyDescent="0.2">
      <c r="A10090" s="7">
        <v>522108</v>
      </c>
      <c r="B10090" s="3">
        <v>92762</v>
      </c>
      <c r="C10090" s="3" t="s">
        <v>1</v>
      </c>
      <c r="D10090" s="2" t="s">
        <v>822</v>
      </c>
      <c r="E10090" s="3">
        <v>23</v>
      </c>
      <c r="F10090" s="17">
        <v>0</v>
      </c>
      <c r="G10090" s="17">
        <v>1</v>
      </c>
      <c r="H10090" s="17">
        <v>0</v>
      </c>
      <c r="I10090" s="7">
        <v>4.2</v>
      </c>
      <c r="J10090" s="7">
        <v>15</v>
      </c>
      <c r="K10090" s="4">
        <v>1214</v>
      </c>
      <c r="L10090" s="5">
        <v>1214.8577</v>
      </c>
      <c r="M10090">
        <v>46771</v>
      </c>
      <c r="N10090" s="3">
        <v>1</v>
      </c>
      <c r="O10090" s="50" t="e">
        <f>INDEX([1]Dados!$M$2:$N$26779,MATCH($P10090,[1]Dados!$N$2:$N$26779,),2)</f>
        <v>#N/A</v>
      </c>
      <c r="P10090">
        <v>194534</v>
      </c>
      <c r="Q10090" s="1">
        <v>37801</v>
      </c>
      <c r="R10090" s="1">
        <v>37803</v>
      </c>
      <c r="S10090" t="s">
        <v>914</v>
      </c>
    </row>
    <row r="10091" spans="1:19" x14ac:dyDescent="0.2">
      <c r="A10091" s="6">
        <v>522108</v>
      </c>
      <c r="B10091" s="3">
        <v>92762</v>
      </c>
      <c r="C10091" s="3" t="s">
        <v>1</v>
      </c>
      <c r="D10091" s="2" t="s">
        <v>822</v>
      </c>
      <c r="E10091" s="3">
        <v>23</v>
      </c>
      <c r="F10091" s="17">
        <v>0</v>
      </c>
      <c r="G10091" s="17">
        <v>1</v>
      </c>
      <c r="H10091" s="17">
        <v>0</v>
      </c>
      <c r="I10091" s="7">
        <v>4.0999999999999996</v>
      </c>
      <c r="J10091" s="7">
        <v>1</v>
      </c>
      <c r="K10091" s="4">
        <v>1214</v>
      </c>
      <c r="L10091" s="5">
        <v>1214.8577</v>
      </c>
      <c r="M10091">
        <v>46771</v>
      </c>
      <c r="N10091" s="33">
        <v>1</v>
      </c>
      <c r="O10091" s="50" t="e">
        <f>INDEX([1]Dados!$M$2:$N$26779,MATCH($P10091,[1]Dados!$N$2:$N$26779,),2)</f>
        <v>#N/A</v>
      </c>
      <c r="P10091">
        <v>194534</v>
      </c>
      <c r="Q10091" s="1">
        <v>37803</v>
      </c>
      <c r="R10091" s="1">
        <v>37801</v>
      </c>
      <c r="S10091" t="s">
        <v>914</v>
      </c>
    </row>
    <row r="10092" spans="1:19" x14ac:dyDescent="0.2">
      <c r="A10092" s="6">
        <v>522108</v>
      </c>
      <c r="B10092" s="3">
        <v>92762</v>
      </c>
      <c r="C10092" s="3" t="s">
        <v>1</v>
      </c>
      <c r="D10092" s="2" t="s">
        <v>822</v>
      </c>
      <c r="E10092" s="3">
        <v>23</v>
      </c>
      <c r="F10092" s="17">
        <v>0</v>
      </c>
      <c r="G10092" s="17">
        <v>1</v>
      </c>
      <c r="H10092" s="17">
        <v>0</v>
      </c>
      <c r="I10092" s="7">
        <v>4.2</v>
      </c>
      <c r="J10092" s="7">
        <v>15</v>
      </c>
      <c r="K10092" s="4">
        <v>1214</v>
      </c>
      <c r="L10092" s="5">
        <v>1214.8577</v>
      </c>
      <c r="M10092">
        <v>46771</v>
      </c>
      <c r="N10092" s="33">
        <v>1</v>
      </c>
      <c r="O10092" s="50" t="e">
        <f>INDEX([1]Dados!$M$2:$N$26779,MATCH($P10092,[1]Dados!$N$2:$N$26779,),2)</f>
        <v>#N/A</v>
      </c>
      <c r="P10092">
        <v>194534</v>
      </c>
      <c r="Q10092" s="1">
        <v>37803</v>
      </c>
      <c r="R10092" s="1">
        <v>37801</v>
      </c>
      <c r="S10092" t="s">
        <v>914</v>
      </c>
    </row>
    <row r="10093" spans="1:19" x14ac:dyDescent="0.2">
      <c r="A10093" s="7">
        <v>522108</v>
      </c>
      <c r="B10093" s="3">
        <v>92762</v>
      </c>
      <c r="C10093" s="3" t="s">
        <v>1</v>
      </c>
      <c r="D10093" s="2" t="s">
        <v>822</v>
      </c>
      <c r="E10093" s="3">
        <v>23</v>
      </c>
      <c r="F10093" s="17">
        <v>0</v>
      </c>
      <c r="G10093" s="17">
        <v>1</v>
      </c>
      <c r="H10093" s="17">
        <v>0</v>
      </c>
      <c r="I10093" s="7">
        <v>5.0999999999999996</v>
      </c>
      <c r="J10093" s="7">
        <v>0</v>
      </c>
      <c r="K10093" s="4">
        <v>1293</v>
      </c>
      <c r="L10093" s="5">
        <v>1293.0592999999999</v>
      </c>
      <c r="M10093" t="s">
        <v>2134</v>
      </c>
      <c r="N10093" s="3">
        <v>1</v>
      </c>
      <c r="O10093" s="50" t="e">
        <f>INDEX([1]Dados!$M$2:$N$26779,MATCH($P10093,[1]Dados!$N$2:$N$26779,),2)</f>
        <v>#N/A</v>
      </c>
      <c r="P10093">
        <v>194365</v>
      </c>
      <c r="Q10093" s="1">
        <v>37801</v>
      </c>
      <c r="R10093" s="1">
        <v>37803</v>
      </c>
      <c r="S10093" t="s">
        <v>1467</v>
      </c>
    </row>
    <row r="10094" spans="1:19" x14ac:dyDescent="0.2">
      <c r="A10094" s="7">
        <v>522108</v>
      </c>
      <c r="B10094" s="3">
        <v>92762</v>
      </c>
      <c r="C10094" s="3" t="s">
        <v>1</v>
      </c>
      <c r="D10094" s="2" t="s">
        <v>822</v>
      </c>
      <c r="E10094" s="3">
        <v>23</v>
      </c>
      <c r="F10094" s="17">
        <v>0</v>
      </c>
      <c r="G10094" s="17">
        <v>1</v>
      </c>
      <c r="H10094" s="17">
        <v>0</v>
      </c>
      <c r="I10094" s="7">
        <v>5.2</v>
      </c>
      <c r="J10094" s="7">
        <v>25</v>
      </c>
      <c r="K10094" s="4">
        <v>1293</v>
      </c>
      <c r="L10094" s="5">
        <v>1293.0592999999999</v>
      </c>
      <c r="M10094" t="s">
        <v>2134</v>
      </c>
      <c r="N10094" s="3">
        <v>1</v>
      </c>
      <c r="O10094" s="50" t="e">
        <f>INDEX([1]Dados!$M$2:$N$26779,MATCH($P10094,[1]Dados!$N$2:$N$26779,),2)</f>
        <v>#N/A</v>
      </c>
      <c r="P10094">
        <v>194365</v>
      </c>
      <c r="Q10094" s="1">
        <v>37801</v>
      </c>
      <c r="R10094" s="1">
        <v>37803</v>
      </c>
      <c r="S10094" t="s">
        <v>1467</v>
      </c>
    </row>
    <row r="10095" spans="1:19" x14ac:dyDescent="0.2">
      <c r="A10095" s="7">
        <v>522108</v>
      </c>
      <c r="B10095" s="3">
        <v>92762</v>
      </c>
      <c r="C10095" s="3" t="s">
        <v>1</v>
      </c>
      <c r="D10095" s="2" t="s">
        <v>822</v>
      </c>
      <c r="E10095" s="3">
        <v>23</v>
      </c>
      <c r="F10095" s="17">
        <v>0</v>
      </c>
      <c r="G10095" s="17">
        <v>1</v>
      </c>
      <c r="H10095" s="17">
        <v>0</v>
      </c>
      <c r="I10095" s="7">
        <v>5.3</v>
      </c>
      <c r="J10095" s="7">
        <v>22</v>
      </c>
      <c r="K10095" s="4">
        <v>1293</v>
      </c>
      <c r="L10095" s="5">
        <v>1293.0592999999999</v>
      </c>
      <c r="M10095" t="s">
        <v>2134</v>
      </c>
      <c r="N10095" s="3">
        <v>1</v>
      </c>
      <c r="O10095" s="50" t="e">
        <f>INDEX([1]Dados!$M$2:$N$26779,MATCH($P10095,[1]Dados!$N$2:$N$26779,),2)</f>
        <v>#N/A</v>
      </c>
      <c r="P10095">
        <v>194365</v>
      </c>
      <c r="Q10095" s="1">
        <v>37801</v>
      </c>
      <c r="R10095" s="1">
        <v>37803</v>
      </c>
      <c r="S10095" t="s">
        <v>1467</v>
      </c>
    </row>
    <row r="10096" spans="1:19" x14ac:dyDescent="0.2">
      <c r="A10096" s="7">
        <v>522108</v>
      </c>
      <c r="B10096" s="3">
        <v>92762</v>
      </c>
      <c r="C10096" s="3" t="s">
        <v>1</v>
      </c>
      <c r="D10096" s="2" t="s">
        <v>822</v>
      </c>
      <c r="E10096" s="3">
        <v>23</v>
      </c>
      <c r="F10096" s="17">
        <v>0</v>
      </c>
      <c r="G10096" s="17">
        <v>1</v>
      </c>
      <c r="H10096" s="17">
        <v>0</v>
      </c>
      <c r="I10096" s="7">
        <v>5.4</v>
      </c>
      <c r="J10096" s="7">
        <v>29</v>
      </c>
      <c r="K10096" s="4">
        <v>1293</v>
      </c>
      <c r="L10096" s="5">
        <v>1293.0592999999999</v>
      </c>
      <c r="M10096" t="s">
        <v>2134</v>
      </c>
      <c r="N10096" s="3">
        <v>1</v>
      </c>
      <c r="O10096" s="50" t="e">
        <f>INDEX([1]Dados!$M$2:$N$26779,MATCH($P10096,[1]Dados!$N$2:$N$26779,),2)</f>
        <v>#N/A</v>
      </c>
      <c r="P10096">
        <v>194365</v>
      </c>
      <c r="Q10096" s="1">
        <v>37801</v>
      </c>
      <c r="R10096" s="1">
        <v>37803</v>
      </c>
      <c r="S10096" t="s">
        <v>1467</v>
      </c>
    </row>
    <row r="10097" spans="1:19" x14ac:dyDescent="0.2">
      <c r="A10097" s="7">
        <v>522108</v>
      </c>
      <c r="B10097" s="3">
        <v>92762</v>
      </c>
      <c r="C10097" s="3" t="s">
        <v>1</v>
      </c>
      <c r="D10097" s="2" t="s">
        <v>822</v>
      </c>
      <c r="E10097" s="3">
        <v>23</v>
      </c>
      <c r="F10097" s="17">
        <v>0</v>
      </c>
      <c r="G10097" s="17">
        <v>1</v>
      </c>
      <c r="H10097" s="17">
        <v>0</v>
      </c>
      <c r="I10097" s="7">
        <v>5.5</v>
      </c>
      <c r="J10097" s="7">
        <v>21</v>
      </c>
      <c r="K10097" s="4">
        <v>1293</v>
      </c>
      <c r="L10097" s="5">
        <v>1293.0592999999999</v>
      </c>
      <c r="M10097" t="s">
        <v>2134</v>
      </c>
      <c r="N10097" s="3">
        <v>1</v>
      </c>
      <c r="O10097" s="50" t="e">
        <f>INDEX([1]Dados!$M$2:$N$26779,MATCH($P10097,[1]Dados!$N$2:$N$26779,),2)</f>
        <v>#N/A</v>
      </c>
      <c r="P10097">
        <v>194365</v>
      </c>
      <c r="Q10097" s="1">
        <v>37801</v>
      </c>
      <c r="R10097" s="1">
        <v>37803</v>
      </c>
      <c r="S10097" t="s">
        <v>1467</v>
      </c>
    </row>
    <row r="10098" spans="1:19" x14ac:dyDescent="0.2">
      <c r="A10098" s="7">
        <v>210047</v>
      </c>
      <c r="B10098" s="3">
        <v>7048</v>
      </c>
      <c r="C10098" s="3" t="s">
        <v>39</v>
      </c>
      <c r="D10098" s="2" t="s">
        <v>234</v>
      </c>
      <c r="E10098" s="3">
        <v>23</v>
      </c>
      <c r="F10098" s="17">
        <v>0</v>
      </c>
      <c r="G10098" s="17">
        <v>1</v>
      </c>
      <c r="H10098" s="17">
        <v>0</v>
      </c>
      <c r="I10098" s="7">
        <v>1.1000000000000001</v>
      </c>
      <c r="J10098" s="7">
        <v>7</v>
      </c>
      <c r="K10098" s="4">
        <v>119</v>
      </c>
      <c r="L10098" s="5">
        <v>119.5528</v>
      </c>
      <c r="M10098">
        <v>299735.40000000002</v>
      </c>
      <c r="N10098" s="3">
        <v>1</v>
      </c>
      <c r="O10098" s="50" t="e">
        <f>INDEX([1]Dados!$M$2:$N$26779,MATCH($P10098,[1]Dados!$N$2:$N$26779,),2)</f>
        <v>#N/A</v>
      </c>
      <c r="P10098">
        <v>193409</v>
      </c>
      <c r="Q10098" s="1">
        <v>37756</v>
      </c>
      <c r="R10098" s="1">
        <v>37791</v>
      </c>
      <c r="S10098" t="s">
        <v>2529</v>
      </c>
    </row>
    <row r="10099" spans="1:19" x14ac:dyDescent="0.2">
      <c r="A10099" s="7">
        <v>210047</v>
      </c>
      <c r="B10099" s="3">
        <v>7048</v>
      </c>
      <c r="C10099" s="3" t="s">
        <v>39</v>
      </c>
      <c r="D10099" s="2" t="s">
        <v>234</v>
      </c>
      <c r="E10099" s="3">
        <v>23</v>
      </c>
      <c r="F10099" s="17">
        <v>0</v>
      </c>
      <c r="G10099" s="17">
        <v>1</v>
      </c>
      <c r="H10099" s="17">
        <v>0</v>
      </c>
      <c r="I10099" s="7">
        <v>1.2</v>
      </c>
      <c r="J10099" s="7">
        <v>0</v>
      </c>
      <c r="K10099" s="4">
        <v>119</v>
      </c>
      <c r="L10099" s="5">
        <v>119.5528</v>
      </c>
      <c r="M10099">
        <v>299735.40000000002</v>
      </c>
      <c r="N10099" s="3">
        <v>1</v>
      </c>
      <c r="O10099" s="50" t="e">
        <f>INDEX([1]Dados!$M$2:$N$26779,MATCH($P10099,[1]Dados!$N$2:$N$26779,),2)</f>
        <v>#N/A</v>
      </c>
      <c r="P10099">
        <v>193409</v>
      </c>
      <c r="Q10099" s="1">
        <v>37756</v>
      </c>
      <c r="R10099" s="1">
        <v>37791</v>
      </c>
      <c r="S10099" t="s">
        <v>2529</v>
      </c>
    </row>
    <row r="10100" spans="1:19" x14ac:dyDescent="0.2">
      <c r="A10100" s="7">
        <v>210047</v>
      </c>
      <c r="B10100" s="3">
        <v>7048</v>
      </c>
      <c r="C10100" s="3" t="s">
        <v>39</v>
      </c>
      <c r="D10100" s="2" t="s">
        <v>234</v>
      </c>
      <c r="E10100" s="3">
        <v>23</v>
      </c>
      <c r="F10100" s="17">
        <v>0</v>
      </c>
      <c r="G10100" s="17">
        <v>1</v>
      </c>
      <c r="H10100" s="17">
        <v>0</v>
      </c>
      <c r="I10100" s="7">
        <v>1.3</v>
      </c>
      <c r="J10100" s="7">
        <v>25</v>
      </c>
      <c r="K10100" s="4">
        <v>119</v>
      </c>
      <c r="L10100" s="5">
        <v>119.5528</v>
      </c>
      <c r="M10100">
        <v>299735.40000000002</v>
      </c>
      <c r="N10100" s="3">
        <v>1</v>
      </c>
      <c r="O10100" s="50" t="e">
        <f>INDEX([1]Dados!$M$2:$N$26779,MATCH($P10100,[1]Dados!$N$2:$N$26779,),2)</f>
        <v>#N/A</v>
      </c>
      <c r="P10100">
        <v>193409</v>
      </c>
      <c r="Q10100" s="1">
        <v>37756</v>
      </c>
      <c r="R10100" s="1">
        <v>37791</v>
      </c>
      <c r="S10100" t="s">
        <v>2529</v>
      </c>
    </row>
    <row r="10101" spans="1:19" x14ac:dyDescent="0.2">
      <c r="A10101" s="7">
        <v>210047</v>
      </c>
      <c r="B10101" s="3">
        <v>7048</v>
      </c>
      <c r="C10101" s="3" t="s">
        <v>39</v>
      </c>
      <c r="D10101" s="2" t="s">
        <v>234</v>
      </c>
      <c r="E10101" s="3">
        <v>23</v>
      </c>
      <c r="F10101" s="17">
        <v>0</v>
      </c>
      <c r="G10101" s="17">
        <v>1</v>
      </c>
      <c r="H10101" s="17">
        <v>0</v>
      </c>
      <c r="I10101" s="7">
        <v>1.4</v>
      </c>
      <c r="J10101" s="7">
        <v>25</v>
      </c>
      <c r="K10101" s="4">
        <v>119</v>
      </c>
      <c r="L10101" s="5">
        <v>119.5528</v>
      </c>
      <c r="M10101">
        <v>299735.40000000002</v>
      </c>
      <c r="N10101" s="3">
        <v>1</v>
      </c>
      <c r="O10101" s="50" t="e">
        <f>INDEX([1]Dados!$M$2:$N$26779,MATCH($P10101,[1]Dados!$N$2:$N$26779,),2)</f>
        <v>#N/A</v>
      </c>
      <c r="P10101">
        <v>193409</v>
      </c>
      <c r="Q10101" s="1">
        <v>37756</v>
      </c>
      <c r="R10101" s="1">
        <v>37791</v>
      </c>
      <c r="S10101" t="s">
        <v>2529</v>
      </c>
    </row>
    <row r="10102" spans="1:19" x14ac:dyDescent="0.2">
      <c r="A10102" s="7">
        <v>210047</v>
      </c>
      <c r="B10102" s="3">
        <v>7048</v>
      </c>
      <c r="C10102" s="3" t="s">
        <v>39</v>
      </c>
      <c r="D10102" s="2" t="s">
        <v>234</v>
      </c>
      <c r="E10102" s="3">
        <v>23</v>
      </c>
      <c r="F10102" s="17">
        <v>0</v>
      </c>
      <c r="G10102" s="17">
        <v>1</v>
      </c>
      <c r="H10102" s="17">
        <v>0</v>
      </c>
      <c r="I10102" s="7">
        <v>1.5</v>
      </c>
      <c r="J10102" s="7">
        <v>25</v>
      </c>
      <c r="K10102" s="4">
        <v>119</v>
      </c>
      <c r="L10102" s="5">
        <v>119.5528</v>
      </c>
      <c r="M10102">
        <v>299735.40000000002</v>
      </c>
      <c r="N10102" s="3">
        <v>1</v>
      </c>
      <c r="O10102" s="50" t="e">
        <f>INDEX([1]Dados!$M$2:$N$26779,MATCH($P10102,[1]Dados!$N$2:$N$26779,),2)</f>
        <v>#N/A</v>
      </c>
      <c r="P10102">
        <v>193409</v>
      </c>
      <c r="Q10102" s="1">
        <v>37756</v>
      </c>
      <c r="R10102" s="1">
        <v>37791</v>
      </c>
      <c r="S10102" t="s">
        <v>2529</v>
      </c>
    </row>
    <row r="10103" spans="1:19" x14ac:dyDescent="0.2">
      <c r="A10103" s="7">
        <v>210047</v>
      </c>
      <c r="B10103" s="3">
        <v>7048</v>
      </c>
      <c r="C10103" s="3" t="s">
        <v>39</v>
      </c>
      <c r="D10103" s="2" t="s">
        <v>234</v>
      </c>
      <c r="E10103" s="3">
        <v>23</v>
      </c>
      <c r="F10103" s="17">
        <v>0</v>
      </c>
      <c r="G10103" s="17">
        <v>1</v>
      </c>
      <c r="H10103" s="17">
        <v>0</v>
      </c>
      <c r="I10103" s="7">
        <v>2.1</v>
      </c>
      <c r="J10103" s="7">
        <v>13</v>
      </c>
      <c r="K10103" s="4">
        <v>1203</v>
      </c>
      <c r="L10103" s="5">
        <v>1203.0829000000001</v>
      </c>
      <c r="M10103">
        <v>143268.75</v>
      </c>
      <c r="N10103" s="3">
        <v>1</v>
      </c>
      <c r="O10103" s="50" t="e">
        <f>INDEX([1]Dados!$M$2:$N$26779,MATCH($P10103,[1]Dados!$N$2:$N$26779,),2)</f>
        <v>#N/A</v>
      </c>
      <c r="P10103">
        <v>195244</v>
      </c>
      <c r="Q10103" s="1">
        <v>37756</v>
      </c>
      <c r="R10103" s="1">
        <v>37791</v>
      </c>
      <c r="S10103" t="s">
        <v>889</v>
      </c>
    </row>
    <row r="10104" spans="1:19" x14ac:dyDescent="0.2">
      <c r="A10104" s="7">
        <v>210047</v>
      </c>
      <c r="B10104" s="3">
        <v>7048</v>
      </c>
      <c r="C10104" s="3" t="s">
        <v>39</v>
      </c>
      <c r="D10104" s="2" t="s">
        <v>234</v>
      </c>
      <c r="E10104" s="3">
        <v>23</v>
      </c>
      <c r="F10104" s="17">
        <v>0</v>
      </c>
      <c r="G10104" s="17">
        <v>1</v>
      </c>
      <c r="H10104" s="17">
        <v>0</v>
      </c>
      <c r="I10104" s="7">
        <v>2.2000000000000002</v>
      </c>
      <c r="J10104" s="7">
        <v>15</v>
      </c>
      <c r="K10104" s="4">
        <v>1203</v>
      </c>
      <c r="L10104" s="5">
        <v>1203.0829000000001</v>
      </c>
      <c r="M10104">
        <v>143268.75</v>
      </c>
      <c r="N10104" s="3">
        <v>1</v>
      </c>
      <c r="O10104" s="50" t="e">
        <f>INDEX([1]Dados!$M$2:$N$26779,MATCH($P10104,[1]Dados!$N$2:$N$26779,),2)</f>
        <v>#N/A</v>
      </c>
      <c r="P10104">
        <v>195244</v>
      </c>
      <c r="Q10104" s="1">
        <v>37756</v>
      </c>
      <c r="R10104" s="1">
        <v>37791</v>
      </c>
      <c r="S10104" t="s">
        <v>889</v>
      </c>
    </row>
    <row r="10105" spans="1:19" x14ac:dyDescent="0.2">
      <c r="A10105" s="7">
        <v>210047</v>
      </c>
      <c r="B10105" s="3">
        <v>7048</v>
      </c>
      <c r="C10105" s="3" t="s">
        <v>39</v>
      </c>
      <c r="D10105" s="2" t="s">
        <v>234</v>
      </c>
      <c r="E10105" s="3">
        <v>23</v>
      </c>
      <c r="F10105" s="17">
        <v>0</v>
      </c>
      <c r="G10105" s="17">
        <v>1</v>
      </c>
      <c r="H10105" s="17">
        <v>0</v>
      </c>
      <c r="I10105" s="7">
        <v>2.2999999999999998</v>
      </c>
      <c r="J10105" s="7">
        <v>31</v>
      </c>
      <c r="K10105" s="4">
        <v>1203</v>
      </c>
      <c r="L10105" s="5">
        <v>1203.0829000000001</v>
      </c>
      <c r="M10105">
        <v>143268.75</v>
      </c>
      <c r="N10105" s="3">
        <v>1</v>
      </c>
      <c r="O10105" s="50" t="e">
        <f>INDEX([1]Dados!$M$2:$N$26779,MATCH($P10105,[1]Dados!$N$2:$N$26779,),2)</f>
        <v>#N/A</v>
      </c>
      <c r="P10105">
        <v>195244</v>
      </c>
      <c r="Q10105" s="1">
        <v>37756</v>
      </c>
      <c r="R10105" s="1">
        <v>37791</v>
      </c>
      <c r="S10105" t="s">
        <v>889</v>
      </c>
    </row>
    <row r="10106" spans="1:19" x14ac:dyDescent="0.2">
      <c r="A10106" s="7">
        <v>210047</v>
      </c>
      <c r="B10106" s="3">
        <v>7048</v>
      </c>
      <c r="C10106" s="3" t="s">
        <v>39</v>
      </c>
      <c r="D10106" s="2" t="s">
        <v>234</v>
      </c>
      <c r="E10106" s="3">
        <v>23</v>
      </c>
      <c r="F10106" s="17">
        <v>0</v>
      </c>
      <c r="G10106" s="17">
        <v>1</v>
      </c>
      <c r="H10106" s="17">
        <v>0</v>
      </c>
      <c r="I10106" s="7">
        <v>3.1</v>
      </c>
      <c r="J10106" s="7">
        <v>24</v>
      </c>
      <c r="K10106" s="4">
        <v>1214</v>
      </c>
      <c r="L10106" s="5">
        <v>1214.0589</v>
      </c>
      <c r="M10106">
        <v>2326970</v>
      </c>
      <c r="N10106" s="3">
        <v>1</v>
      </c>
      <c r="O10106" s="50" t="e">
        <f>INDEX([1]Dados!$M$2:$N$26779,MATCH($P10106,[1]Dados!$N$2:$N$26779,),2)</f>
        <v>#N/A</v>
      </c>
      <c r="P10106">
        <v>194801</v>
      </c>
      <c r="Q10106" s="1">
        <v>37756</v>
      </c>
      <c r="R10106" s="1">
        <v>37791</v>
      </c>
      <c r="S10106" t="s">
        <v>915</v>
      </c>
    </row>
    <row r="10107" spans="1:19" x14ac:dyDescent="0.2">
      <c r="A10107" s="7">
        <v>210047</v>
      </c>
      <c r="B10107" s="3">
        <v>7048</v>
      </c>
      <c r="C10107" s="3" t="s">
        <v>39</v>
      </c>
      <c r="D10107" s="2" t="s">
        <v>234</v>
      </c>
      <c r="E10107" s="3">
        <v>23</v>
      </c>
      <c r="F10107" s="17">
        <v>0</v>
      </c>
      <c r="G10107" s="17">
        <v>1</v>
      </c>
      <c r="H10107" s="17">
        <v>0</v>
      </c>
      <c r="I10107" s="7">
        <v>3.2</v>
      </c>
      <c r="J10107" s="7">
        <v>20</v>
      </c>
      <c r="K10107" s="4">
        <v>1214</v>
      </c>
      <c r="L10107" s="5">
        <v>1214.0589</v>
      </c>
      <c r="M10107">
        <v>2326970</v>
      </c>
      <c r="N10107" s="3">
        <v>1</v>
      </c>
      <c r="O10107" s="50" t="e">
        <f>INDEX([1]Dados!$M$2:$N$26779,MATCH($P10107,[1]Dados!$N$2:$N$26779,),2)</f>
        <v>#N/A</v>
      </c>
      <c r="P10107">
        <v>194801</v>
      </c>
      <c r="Q10107" s="1">
        <v>37756</v>
      </c>
      <c r="R10107" s="1">
        <v>37791</v>
      </c>
      <c r="S10107" t="s">
        <v>915</v>
      </c>
    </row>
    <row r="10108" spans="1:19" x14ac:dyDescent="0.2">
      <c r="A10108" s="7">
        <v>210047</v>
      </c>
      <c r="B10108" s="3">
        <v>7048</v>
      </c>
      <c r="C10108" s="3" t="s">
        <v>39</v>
      </c>
      <c r="D10108" s="2" t="s">
        <v>234</v>
      </c>
      <c r="E10108" s="3">
        <v>23</v>
      </c>
      <c r="F10108" s="17">
        <v>0</v>
      </c>
      <c r="G10108" s="17">
        <v>1</v>
      </c>
      <c r="H10108" s="17">
        <v>0</v>
      </c>
      <c r="I10108" s="7">
        <v>3.3</v>
      </c>
      <c r="J10108" s="7">
        <v>13</v>
      </c>
      <c r="K10108" s="4">
        <v>1214</v>
      </c>
      <c r="L10108" s="5">
        <v>1214.0589</v>
      </c>
      <c r="M10108">
        <v>2326970</v>
      </c>
      <c r="N10108" s="3">
        <v>1</v>
      </c>
      <c r="O10108" s="50" t="e">
        <f>INDEX([1]Dados!$M$2:$N$26779,MATCH($P10108,[1]Dados!$N$2:$N$26779,),2)</f>
        <v>#N/A</v>
      </c>
      <c r="P10108">
        <v>194801</v>
      </c>
      <c r="Q10108" s="1">
        <v>37756</v>
      </c>
      <c r="R10108" s="1">
        <v>37791</v>
      </c>
      <c r="S10108" t="s">
        <v>915</v>
      </c>
    </row>
    <row r="10109" spans="1:19" x14ac:dyDescent="0.2">
      <c r="A10109" s="7">
        <v>210047</v>
      </c>
      <c r="B10109" s="3">
        <v>7048</v>
      </c>
      <c r="C10109" s="3" t="s">
        <v>39</v>
      </c>
      <c r="D10109" s="2" t="s">
        <v>234</v>
      </c>
      <c r="E10109" s="3">
        <v>23</v>
      </c>
      <c r="F10109" s="17">
        <v>0</v>
      </c>
      <c r="G10109" s="17">
        <v>1</v>
      </c>
      <c r="H10109" s="17">
        <v>0</v>
      </c>
      <c r="I10109" s="7">
        <v>3.4</v>
      </c>
      <c r="J10109" s="7">
        <v>15</v>
      </c>
      <c r="K10109" s="4">
        <v>1214</v>
      </c>
      <c r="L10109" s="5">
        <v>1214.0589</v>
      </c>
      <c r="M10109">
        <v>2326970</v>
      </c>
      <c r="N10109" s="3">
        <v>1</v>
      </c>
      <c r="O10109" s="50" t="e">
        <f>INDEX([1]Dados!$M$2:$N$26779,MATCH($P10109,[1]Dados!$N$2:$N$26779,),2)</f>
        <v>#N/A</v>
      </c>
      <c r="P10109">
        <v>194801</v>
      </c>
      <c r="Q10109" s="1">
        <v>37756</v>
      </c>
      <c r="R10109" s="1">
        <v>37791</v>
      </c>
      <c r="S10109" t="s">
        <v>915</v>
      </c>
    </row>
    <row r="10110" spans="1:19" x14ac:dyDescent="0.2">
      <c r="A10110" s="7">
        <v>210047</v>
      </c>
      <c r="B10110" s="3">
        <v>7048</v>
      </c>
      <c r="C10110" s="3" t="s">
        <v>39</v>
      </c>
      <c r="D10110" s="2" t="s">
        <v>234</v>
      </c>
      <c r="E10110" s="3">
        <v>23</v>
      </c>
      <c r="F10110" s="17">
        <v>0</v>
      </c>
      <c r="G10110" s="17">
        <v>1</v>
      </c>
      <c r="H10110" s="17">
        <v>0</v>
      </c>
      <c r="I10110" s="7">
        <v>3.5</v>
      </c>
      <c r="J10110" s="7">
        <v>25</v>
      </c>
      <c r="K10110" s="4">
        <v>1214</v>
      </c>
      <c r="L10110" s="5">
        <v>1214.0589</v>
      </c>
      <c r="M10110">
        <v>2326970</v>
      </c>
      <c r="N10110" s="3">
        <v>1</v>
      </c>
      <c r="O10110" s="50" t="e">
        <f>INDEX([1]Dados!$M$2:$N$26779,MATCH($P10110,[1]Dados!$N$2:$N$26779,),2)</f>
        <v>#N/A</v>
      </c>
      <c r="P10110">
        <v>194801</v>
      </c>
      <c r="Q10110" s="1">
        <v>37756</v>
      </c>
      <c r="R10110" s="1">
        <v>37791</v>
      </c>
      <c r="S10110" t="s">
        <v>915</v>
      </c>
    </row>
    <row r="10111" spans="1:19" x14ac:dyDescent="0.2">
      <c r="A10111" s="7">
        <v>210047</v>
      </c>
      <c r="B10111" s="3">
        <v>7048</v>
      </c>
      <c r="C10111" s="3" t="s">
        <v>39</v>
      </c>
      <c r="D10111" s="2" t="s">
        <v>234</v>
      </c>
      <c r="E10111" s="3">
        <v>23</v>
      </c>
      <c r="F10111" s="17">
        <v>0</v>
      </c>
      <c r="G10111" s="17">
        <v>1</v>
      </c>
      <c r="H10111" s="17">
        <v>0</v>
      </c>
      <c r="I10111" s="7">
        <v>3.6</v>
      </c>
      <c r="J10111" s="7">
        <v>28</v>
      </c>
      <c r="K10111" s="4">
        <v>1214</v>
      </c>
      <c r="L10111" s="5">
        <v>1214.0589</v>
      </c>
      <c r="M10111">
        <v>2326970</v>
      </c>
      <c r="N10111" s="3">
        <v>1</v>
      </c>
      <c r="O10111" s="50" t="e">
        <f>INDEX([1]Dados!$M$2:$N$26779,MATCH($P10111,[1]Dados!$N$2:$N$26779,),2)</f>
        <v>#N/A</v>
      </c>
      <c r="P10111">
        <v>194801</v>
      </c>
      <c r="Q10111" s="1">
        <v>37756</v>
      </c>
      <c r="R10111" s="1">
        <v>37791</v>
      </c>
      <c r="S10111" t="s">
        <v>915</v>
      </c>
    </row>
    <row r="10112" spans="1:19" x14ac:dyDescent="0.2">
      <c r="A10112" s="7">
        <v>210047</v>
      </c>
      <c r="B10112" s="3">
        <v>7048</v>
      </c>
      <c r="C10112" s="3" t="s">
        <v>39</v>
      </c>
      <c r="D10112" s="2" t="s">
        <v>234</v>
      </c>
      <c r="E10112" s="3">
        <v>23</v>
      </c>
      <c r="F10112" s="17">
        <v>0</v>
      </c>
      <c r="G10112" s="17">
        <v>1</v>
      </c>
      <c r="H10112" s="17">
        <v>0</v>
      </c>
      <c r="I10112" s="7">
        <v>3.7</v>
      </c>
      <c r="J10112" s="7">
        <v>24</v>
      </c>
      <c r="K10112" s="4">
        <v>1214</v>
      </c>
      <c r="L10112" s="5">
        <v>1214.0589</v>
      </c>
      <c r="M10112">
        <v>2326970</v>
      </c>
      <c r="N10112" s="3">
        <v>1</v>
      </c>
      <c r="O10112" s="50" t="e">
        <f>INDEX([1]Dados!$M$2:$N$26779,MATCH($P10112,[1]Dados!$N$2:$N$26779,),2)</f>
        <v>#N/A</v>
      </c>
      <c r="P10112">
        <v>194801</v>
      </c>
      <c r="Q10112" s="1">
        <v>37756</v>
      </c>
      <c r="R10112" s="1">
        <v>37791</v>
      </c>
      <c r="S10112" t="s">
        <v>915</v>
      </c>
    </row>
    <row r="10113" spans="1:19" x14ac:dyDescent="0.2">
      <c r="A10113" s="7">
        <v>210047</v>
      </c>
      <c r="B10113" s="3">
        <v>7048</v>
      </c>
      <c r="C10113" s="3" t="s">
        <v>39</v>
      </c>
      <c r="D10113" s="2" t="s">
        <v>234</v>
      </c>
      <c r="E10113" s="3">
        <v>23</v>
      </c>
      <c r="F10113" s="17">
        <v>0</v>
      </c>
      <c r="G10113" s="17">
        <v>1</v>
      </c>
      <c r="H10113" s="17">
        <v>0</v>
      </c>
      <c r="I10113" s="7">
        <v>4.0999999999999996</v>
      </c>
      <c r="J10113" s="7">
        <v>15</v>
      </c>
      <c r="K10113" s="4">
        <v>1214</v>
      </c>
      <c r="L10113" s="5">
        <v>1214.8577</v>
      </c>
      <c r="M10113">
        <v>598405</v>
      </c>
      <c r="N10113" s="3">
        <v>1</v>
      </c>
      <c r="O10113" s="50" t="e">
        <f>INDEX([1]Dados!$M$2:$N$26779,MATCH($P10113,[1]Dados!$N$2:$N$26779,),2)</f>
        <v>#N/A</v>
      </c>
      <c r="P10113">
        <v>194602</v>
      </c>
      <c r="Q10113" s="1">
        <v>37756</v>
      </c>
      <c r="R10113" s="1">
        <v>37791</v>
      </c>
      <c r="S10113" t="s">
        <v>914</v>
      </c>
    </row>
    <row r="10114" spans="1:19" x14ac:dyDescent="0.2">
      <c r="A10114" s="7">
        <v>210047</v>
      </c>
      <c r="B10114" s="3">
        <v>7048</v>
      </c>
      <c r="C10114" s="3" t="s">
        <v>39</v>
      </c>
      <c r="D10114" s="2" t="s">
        <v>234</v>
      </c>
      <c r="E10114" s="3">
        <v>23</v>
      </c>
      <c r="F10114" s="17">
        <v>0</v>
      </c>
      <c r="G10114" s="17">
        <v>1</v>
      </c>
      <c r="H10114" s="17">
        <v>0</v>
      </c>
      <c r="I10114" s="7">
        <v>4.2</v>
      </c>
      <c r="J10114" s="7">
        <v>31</v>
      </c>
      <c r="K10114" s="4">
        <v>1214</v>
      </c>
      <c r="L10114" s="5">
        <v>1214.8577</v>
      </c>
      <c r="M10114">
        <v>598405</v>
      </c>
      <c r="N10114" s="3">
        <v>1</v>
      </c>
      <c r="O10114" s="50" t="e">
        <f>INDEX([1]Dados!$M$2:$N$26779,MATCH($P10114,[1]Dados!$N$2:$N$26779,),2)</f>
        <v>#N/A</v>
      </c>
      <c r="P10114">
        <v>194602</v>
      </c>
      <c r="Q10114" s="1">
        <v>37756</v>
      </c>
      <c r="R10114" s="1">
        <v>37791</v>
      </c>
      <c r="S10114" t="s">
        <v>914</v>
      </c>
    </row>
    <row r="10115" spans="1:19" x14ac:dyDescent="0.2">
      <c r="A10115" s="7">
        <v>210047</v>
      </c>
      <c r="B10115" s="3">
        <v>7048</v>
      </c>
      <c r="C10115" s="3" t="s">
        <v>39</v>
      </c>
      <c r="D10115" s="2" t="s">
        <v>234</v>
      </c>
      <c r="E10115" s="3">
        <v>23</v>
      </c>
      <c r="F10115" s="17">
        <v>0</v>
      </c>
      <c r="G10115" s="17">
        <v>1</v>
      </c>
      <c r="H10115" s="17">
        <v>0</v>
      </c>
      <c r="I10115" s="7">
        <v>4.3</v>
      </c>
      <c r="J10115" s="7">
        <v>10</v>
      </c>
      <c r="K10115" s="4">
        <v>1214</v>
      </c>
      <c r="L10115" s="5">
        <v>1214.8577</v>
      </c>
      <c r="M10115">
        <v>598405</v>
      </c>
      <c r="N10115" s="3">
        <v>1</v>
      </c>
      <c r="O10115" s="50" t="e">
        <f>INDEX([1]Dados!$M$2:$N$26779,MATCH($P10115,[1]Dados!$N$2:$N$26779,),2)</f>
        <v>#N/A</v>
      </c>
      <c r="P10115">
        <v>194602</v>
      </c>
      <c r="Q10115" s="1">
        <v>37756</v>
      </c>
      <c r="R10115" s="1">
        <v>37791</v>
      </c>
      <c r="S10115" t="s">
        <v>914</v>
      </c>
    </row>
    <row r="10116" spans="1:19" x14ac:dyDescent="0.2">
      <c r="A10116" s="7">
        <v>210047</v>
      </c>
      <c r="B10116" s="3">
        <v>7048</v>
      </c>
      <c r="C10116" s="3" t="s">
        <v>39</v>
      </c>
      <c r="D10116" s="2" t="s">
        <v>234</v>
      </c>
      <c r="E10116" s="3">
        <v>23</v>
      </c>
      <c r="F10116" s="17">
        <v>0</v>
      </c>
      <c r="G10116" s="17">
        <v>1</v>
      </c>
      <c r="H10116" s="17">
        <v>0</v>
      </c>
      <c r="I10116" s="7">
        <v>5.0999999999999996</v>
      </c>
      <c r="J10116" s="7">
        <v>5</v>
      </c>
      <c r="K10116" s="4">
        <v>1214</v>
      </c>
      <c r="L10116" s="5">
        <v>1214.8580999999999</v>
      </c>
      <c r="M10116">
        <v>85195</v>
      </c>
      <c r="N10116" s="3">
        <v>1</v>
      </c>
      <c r="O10116" s="50" t="e">
        <f>INDEX([1]Dados!$M$2:$N$26779,MATCH($P10116,[1]Dados!$N$2:$N$26779,),2)</f>
        <v>#N/A</v>
      </c>
      <c r="P10116">
        <v>195334</v>
      </c>
      <c r="Q10116" s="1">
        <v>37756</v>
      </c>
      <c r="R10116" s="1">
        <v>37791</v>
      </c>
      <c r="S10116" t="s">
        <v>887</v>
      </c>
    </row>
    <row r="10117" spans="1:19" x14ac:dyDescent="0.2">
      <c r="A10117" s="7">
        <v>210047</v>
      </c>
      <c r="B10117" s="3">
        <v>7048</v>
      </c>
      <c r="C10117" s="3" t="s">
        <v>39</v>
      </c>
      <c r="D10117" s="2" t="s">
        <v>234</v>
      </c>
      <c r="E10117" s="3">
        <v>23</v>
      </c>
      <c r="F10117" s="17">
        <v>0</v>
      </c>
      <c r="G10117" s="17">
        <v>1</v>
      </c>
      <c r="H10117" s="17">
        <v>0</v>
      </c>
      <c r="I10117" s="7">
        <v>5.2</v>
      </c>
      <c r="J10117" s="7">
        <v>4</v>
      </c>
      <c r="K10117" s="4">
        <v>1214</v>
      </c>
      <c r="L10117" s="5">
        <v>1214.8580999999999</v>
      </c>
      <c r="M10117">
        <v>85195</v>
      </c>
      <c r="N10117" s="3">
        <v>1</v>
      </c>
      <c r="O10117" s="50" t="e">
        <f>INDEX([1]Dados!$M$2:$N$26779,MATCH($P10117,[1]Dados!$N$2:$N$26779,),2)</f>
        <v>#N/A</v>
      </c>
      <c r="P10117">
        <v>195334</v>
      </c>
      <c r="Q10117" s="1">
        <v>37756</v>
      </c>
      <c r="R10117" s="1">
        <v>37791</v>
      </c>
      <c r="S10117" t="s">
        <v>887</v>
      </c>
    </row>
    <row r="10118" spans="1:19" x14ac:dyDescent="0.2">
      <c r="A10118" s="7">
        <v>210047</v>
      </c>
      <c r="B10118" s="3">
        <v>7048</v>
      </c>
      <c r="C10118" s="3" t="s">
        <v>39</v>
      </c>
      <c r="D10118" s="2" t="s">
        <v>234</v>
      </c>
      <c r="E10118" s="3">
        <v>23</v>
      </c>
      <c r="F10118" s="17">
        <v>0</v>
      </c>
      <c r="G10118" s="17">
        <v>1</v>
      </c>
      <c r="H10118" s="17">
        <v>0</v>
      </c>
      <c r="I10118" s="7">
        <v>6.1</v>
      </c>
      <c r="J10118" s="7">
        <v>13</v>
      </c>
      <c r="K10118" s="4">
        <v>1293</v>
      </c>
      <c r="L10118" s="5">
        <v>1293.0592999999999</v>
      </c>
      <c r="M10118">
        <v>89167</v>
      </c>
      <c r="N10118" s="3">
        <v>1</v>
      </c>
      <c r="O10118" s="50" t="e">
        <f>INDEX([1]Dados!$M$2:$N$26779,MATCH($P10118,[1]Dados!$N$2:$N$26779,),2)</f>
        <v>#N/A</v>
      </c>
      <c r="P10118">
        <v>194385</v>
      </c>
      <c r="Q10118" s="1">
        <v>37756</v>
      </c>
      <c r="R10118" s="1">
        <v>37791</v>
      </c>
      <c r="S10118" t="s">
        <v>996</v>
      </c>
    </row>
    <row r="10119" spans="1:19" x14ac:dyDescent="0.2">
      <c r="A10119" s="7">
        <v>210047</v>
      </c>
      <c r="B10119" s="3">
        <v>7048</v>
      </c>
      <c r="C10119" s="3" t="s">
        <v>39</v>
      </c>
      <c r="D10119" s="2" t="s">
        <v>234</v>
      </c>
      <c r="E10119" s="3">
        <v>23</v>
      </c>
      <c r="F10119" s="17">
        <v>0</v>
      </c>
      <c r="G10119" s="17">
        <v>1</v>
      </c>
      <c r="H10119" s="17">
        <v>0</v>
      </c>
      <c r="I10119" s="7">
        <v>6.2</v>
      </c>
      <c r="J10119" s="7">
        <v>31</v>
      </c>
      <c r="K10119" s="4">
        <v>1293</v>
      </c>
      <c r="L10119" s="5">
        <v>1293.0592999999999</v>
      </c>
      <c r="M10119">
        <v>89167</v>
      </c>
      <c r="N10119" s="3">
        <v>1</v>
      </c>
      <c r="O10119" s="50" t="e">
        <f>INDEX([1]Dados!$M$2:$N$26779,MATCH($P10119,[1]Dados!$N$2:$N$26779,),2)</f>
        <v>#N/A</v>
      </c>
      <c r="P10119">
        <v>194385</v>
      </c>
      <c r="Q10119" s="1">
        <v>37756</v>
      </c>
      <c r="R10119" s="1">
        <v>37791</v>
      </c>
      <c r="S10119" t="s">
        <v>996</v>
      </c>
    </row>
    <row r="10120" spans="1:19" x14ac:dyDescent="0.2">
      <c r="A10120" s="7">
        <v>210380</v>
      </c>
      <c r="B10120" s="3">
        <v>7730</v>
      </c>
      <c r="C10120" s="3" t="s">
        <v>39</v>
      </c>
      <c r="D10120" s="2" t="s">
        <v>401</v>
      </c>
      <c r="E10120" s="3">
        <v>23</v>
      </c>
      <c r="F10120" s="17">
        <v>0</v>
      </c>
      <c r="G10120" s="17">
        <v>1</v>
      </c>
      <c r="H10120" s="17">
        <v>0</v>
      </c>
      <c r="I10120" s="7">
        <v>1.1000000000000001</v>
      </c>
      <c r="J10120" s="7">
        <v>17</v>
      </c>
      <c r="K10120" s="4">
        <v>119</v>
      </c>
      <c r="L10120" s="5">
        <v>119.38590000000001</v>
      </c>
      <c r="M10120">
        <v>149619.54</v>
      </c>
      <c r="N10120" s="33">
        <v>1</v>
      </c>
      <c r="O10120" s="50" t="e">
        <f>INDEX([1]Dados!$M$2:$N$26779,MATCH($P10120,[1]Dados!$N$2:$N$26779,),2)</f>
        <v>#N/A</v>
      </c>
      <c r="P10120">
        <v>193405</v>
      </c>
      <c r="Q10120" s="1">
        <v>37754</v>
      </c>
      <c r="R10120" s="1">
        <v>37788</v>
      </c>
      <c r="S10120" t="s">
        <v>1844</v>
      </c>
    </row>
    <row r="10121" spans="1:19" x14ac:dyDescent="0.2">
      <c r="A10121" s="7">
        <v>210380</v>
      </c>
      <c r="B10121" s="3">
        <v>7730</v>
      </c>
      <c r="C10121" s="3" t="s">
        <v>39</v>
      </c>
      <c r="D10121" s="2" t="s">
        <v>401</v>
      </c>
      <c r="E10121" s="3">
        <v>23</v>
      </c>
      <c r="F10121" s="17">
        <v>0</v>
      </c>
      <c r="G10121" s="17">
        <v>1</v>
      </c>
      <c r="H10121" s="17">
        <v>0</v>
      </c>
      <c r="I10121" s="7">
        <v>1.2</v>
      </c>
      <c r="J10121" s="7">
        <v>25</v>
      </c>
      <c r="K10121" s="4">
        <v>119</v>
      </c>
      <c r="L10121" s="5">
        <v>119.38590000000001</v>
      </c>
      <c r="M10121">
        <v>149619.54</v>
      </c>
      <c r="N10121" s="33">
        <v>1</v>
      </c>
      <c r="O10121" s="50" t="e">
        <f>INDEX([1]Dados!$M$2:$N$26779,MATCH($P10121,[1]Dados!$N$2:$N$26779,),2)</f>
        <v>#N/A</v>
      </c>
      <c r="P10121">
        <v>193405</v>
      </c>
      <c r="Q10121" s="1">
        <v>37754</v>
      </c>
      <c r="R10121" s="1">
        <v>37788</v>
      </c>
      <c r="S10121" t="s">
        <v>1844</v>
      </c>
    </row>
    <row r="10122" spans="1:19" x14ac:dyDescent="0.2">
      <c r="A10122" s="7">
        <v>210380</v>
      </c>
      <c r="B10122" s="3">
        <v>7730</v>
      </c>
      <c r="C10122" s="3" t="s">
        <v>39</v>
      </c>
      <c r="D10122" s="2" t="s">
        <v>401</v>
      </c>
      <c r="E10122" s="3">
        <v>23</v>
      </c>
      <c r="F10122" s="17">
        <v>0</v>
      </c>
      <c r="G10122" s="17">
        <v>1</v>
      </c>
      <c r="H10122" s="17">
        <v>0</v>
      </c>
      <c r="I10122" s="7">
        <v>1.3</v>
      </c>
      <c r="J10122" s="7">
        <v>25</v>
      </c>
      <c r="K10122" s="4">
        <v>119</v>
      </c>
      <c r="L10122" s="5">
        <v>119.38590000000001</v>
      </c>
      <c r="M10122">
        <v>149619.54</v>
      </c>
      <c r="N10122" s="33">
        <v>1</v>
      </c>
      <c r="O10122" s="50" t="e">
        <f>INDEX([1]Dados!$M$2:$N$26779,MATCH($P10122,[1]Dados!$N$2:$N$26779,),2)</f>
        <v>#N/A</v>
      </c>
      <c r="P10122">
        <v>193405</v>
      </c>
      <c r="Q10122" s="1">
        <v>37754</v>
      </c>
      <c r="R10122" s="1">
        <v>37788</v>
      </c>
      <c r="S10122" t="s">
        <v>1844</v>
      </c>
    </row>
    <row r="10123" spans="1:19" x14ac:dyDescent="0.2">
      <c r="A10123" s="7">
        <v>210380</v>
      </c>
      <c r="B10123" s="3">
        <v>7730</v>
      </c>
      <c r="C10123" s="3" t="s">
        <v>39</v>
      </c>
      <c r="D10123" s="2" t="s">
        <v>401</v>
      </c>
      <c r="E10123" s="3">
        <v>23</v>
      </c>
      <c r="F10123" s="17">
        <v>0</v>
      </c>
      <c r="G10123" s="17">
        <v>1</v>
      </c>
      <c r="H10123" s="17">
        <v>0</v>
      </c>
      <c r="I10123" s="7">
        <v>1.4</v>
      </c>
      <c r="J10123" s="7">
        <v>31</v>
      </c>
      <c r="K10123" s="4">
        <v>119</v>
      </c>
      <c r="L10123" s="5">
        <v>119.38590000000001</v>
      </c>
      <c r="M10123">
        <v>149619.54</v>
      </c>
      <c r="N10123" s="33">
        <v>1</v>
      </c>
      <c r="O10123" s="50" t="e">
        <f>INDEX([1]Dados!$M$2:$N$26779,MATCH($P10123,[1]Dados!$N$2:$N$26779,),2)</f>
        <v>#N/A</v>
      </c>
      <c r="P10123">
        <v>193405</v>
      </c>
      <c r="Q10123" s="1">
        <v>37754</v>
      </c>
      <c r="R10123" s="1">
        <v>37788</v>
      </c>
      <c r="S10123" t="s">
        <v>1844</v>
      </c>
    </row>
    <row r="10124" spans="1:19" x14ac:dyDescent="0.2">
      <c r="A10124" s="7">
        <v>210380</v>
      </c>
      <c r="B10124" s="3">
        <v>7730</v>
      </c>
      <c r="C10124" s="3" t="s">
        <v>39</v>
      </c>
      <c r="D10124" s="2" t="s">
        <v>401</v>
      </c>
      <c r="E10124" s="3">
        <v>23</v>
      </c>
      <c r="F10124" s="17">
        <v>0</v>
      </c>
      <c r="G10124" s="17">
        <v>1</v>
      </c>
      <c r="H10124" s="17">
        <v>0</v>
      </c>
      <c r="I10124" s="7">
        <v>1.5</v>
      </c>
      <c r="J10124" s="7">
        <v>25</v>
      </c>
      <c r="K10124" s="4">
        <v>119</v>
      </c>
      <c r="L10124" s="5">
        <v>119.38590000000001</v>
      </c>
      <c r="M10124">
        <v>149619.54</v>
      </c>
      <c r="N10124" s="33">
        <v>1</v>
      </c>
      <c r="O10124" s="50" t="e">
        <f>INDEX([1]Dados!$M$2:$N$26779,MATCH($P10124,[1]Dados!$N$2:$N$26779,),2)</f>
        <v>#N/A</v>
      </c>
      <c r="P10124">
        <v>193405</v>
      </c>
      <c r="Q10124" s="1">
        <v>37754</v>
      </c>
      <c r="R10124" s="1">
        <v>37788</v>
      </c>
      <c r="S10124" t="s">
        <v>1844</v>
      </c>
    </row>
    <row r="10125" spans="1:19" x14ac:dyDescent="0.2">
      <c r="A10125" s="7">
        <v>210380</v>
      </c>
      <c r="B10125" s="3">
        <v>7730</v>
      </c>
      <c r="C10125" s="3" t="s">
        <v>39</v>
      </c>
      <c r="D10125" s="2" t="s">
        <v>401</v>
      </c>
      <c r="E10125" s="3">
        <v>23</v>
      </c>
      <c r="F10125" s="17">
        <v>0</v>
      </c>
      <c r="G10125" s="17">
        <v>1</v>
      </c>
      <c r="H10125" s="17">
        <v>0</v>
      </c>
      <c r="I10125" s="7">
        <v>2.1</v>
      </c>
      <c r="J10125" s="7">
        <v>7</v>
      </c>
      <c r="K10125" s="4">
        <v>122</v>
      </c>
      <c r="L10125" s="5">
        <v>122.3861</v>
      </c>
      <c r="M10125">
        <v>225000</v>
      </c>
      <c r="N10125" s="33">
        <v>1</v>
      </c>
      <c r="O10125" s="50" t="e">
        <f>INDEX([1]Dados!$M$2:$N$26779,MATCH($P10125,[1]Dados!$N$2:$N$26779,),2)</f>
        <v>#N/A</v>
      </c>
      <c r="P10125">
        <v>193421</v>
      </c>
      <c r="Q10125" s="1">
        <v>37754</v>
      </c>
      <c r="R10125" s="1">
        <v>37788</v>
      </c>
      <c r="S10125" t="s">
        <v>1894</v>
      </c>
    </row>
    <row r="10126" spans="1:19" x14ac:dyDescent="0.2">
      <c r="A10126" s="7">
        <v>210380</v>
      </c>
      <c r="B10126" s="3">
        <v>7730</v>
      </c>
      <c r="C10126" s="3" t="s">
        <v>39</v>
      </c>
      <c r="D10126" s="2" t="s">
        <v>401</v>
      </c>
      <c r="E10126" s="3">
        <v>23</v>
      </c>
      <c r="F10126" s="17">
        <v>0</v>
      </c>
      <c r="G10126" s="17">
        <v>1</v>
      </c>
      <c r="H10126" s="17">
        <v>0</v>
      </c>
      <c r="I10126" s="29">
        <v>2.1</v>
      </c>
      <c r="J10126" s="7">
        <v>26</v>
      </c>
      <c r="K10126" s="4">
        <v>122</v>
      </c>
      <c r="L10126" s="5">
        <v>122.3861</v>
      </c>
      <c r="M10126">
        <v>300000</v>
      </c>
      <c r="N10126" s="33">
        <v>1</v>
      </c>
      <c r="O10126" s="50" t="e">
        <f>INDEX([1]Dados!$M$2:$N$26779,MATCH($P10126,[1]Dados!$N$2:$N$26779,),2)</f>
        <v>#N/A</v>
      </c>
      <c r="P10126">
        <v>193434</v>
      </c>
      <c r="Q10126" s="1">
        <v>37754</v>
      </c>
      <c r="R10126" s="1">
        <v>37788</v>
      </c>
      <c r="S10126" t="s">
        <v>1894</v>
      </c>
    </row>
    <row r="10127" spans="1:19" x14ac:dyDescent="0.2">
      <c r="A10127" s="7">
        <v>210380</v>
      </c>
      <c r="B10127" s="3">
        <v>7730</v>
      </c>
      <c r="C10127" s="3" t="s">
        <v>39</v>
      </c>
      <c r="D10127" s="2" t="s">
        <v>401</v>
      </c>
      <c r="E10127" s="3">
        <v>23</v>
      </c>
      <c r="F10127" s="17">
        <v>0</v>
      </c>
      <c r="G10127" s="17">
        <v>1</v>
      </c>
      <c r="H10127" s="17">
        <v>0</v>
      </c>
      <c r="I10127" s="7">
        <v>2.11</v>
      </c>
      <c r="J10127" s="7">
        <v>19</v>
      </c>
      <c r="K10127" s="4">
        <v>122</v>
      </c>
      <c r="L10127" s="5">
        <v>122.3861</v>
      </c>
      <c r="M10127">
        <v>48000</v>
      </c>
      <c r="N10127" s="33">
        <v>1</v>
      </c>
      <c r="O10127" s="50" t="e">
        <f>INDEX([1]Dados!$M$2:$N$26779,MATCH($P10127,[1]Dados!$N$2:$N$26779,),2)</f>
        <v>#N/A</v>
      </c>
      <c r="P10127">
        <v>193422</v>
      </c>
      <c r="Q10127" s="1">
        <v>37754</v>
      </c>
      <c r="R10127" s="1">
        <v>37788</v>
      </c>
      <c r="S10127" t="s">
        <v>1894</v>
      </c>
    </row>
    <row r="10128" spans="1:19" x14ac:dyDescent="0.2">
      <c r="A10128" s="7">
        <v>210380</v>
      </c>
      <c r="B10128" s="3">
        <v>7730</v>
      </c>
      <c r="C10128" s="3" t="s">
        <v>39</v>
      </c>
      <c r="D10128" s="2" t="s">
        <v>401</v>
      </c>
      <c r="E10128" s="3">
        <v>23</v>
      </c>
      <c r="F10128" s="17">
        <v>0</v>
      </c>
      <c r="G10128" s="17">
        <v>1</v>
      </c>
      <c r="H10128" s="17">
        <v>0</v>
      </c>
      <c r="I10128" s="7">
        <v>2.12</v>
      </c>
      <c r="J10128" s="7">
        <v>25</v>
      </c>
      <c r="K10128" s="4">
        <v>122</v>
      </c>
      <c r="L10128" s="5">
        <v>122.3861</v>
      </c>
      <c r="M10128">
        <v>48000</v>
      </c>
      <c r="N10128" s="33">
        <v>1</v>
      </c>
      <c r="O10128" s="50" t="e">
        <f>INDEX([1]Dados!$M$2:$N$26779,MATCH($P10128,[1]Dados!$N$2:$N$26779,),2)</f>
        <v>#N/A</v>
      </c>
      <c r="P10128">
        <v>193422</v>
      </c>
      <c r="Q10128" s="1">
        <v>37754</v>
      </c>
      <c r="R10128" s="1">
        <v>37788</v>
      </c>
      <c r="S10128" t="s">
        <v>1894</v>
      </c>
    </row>
    <row r="10129" spans="1:19" x14ac:dyDescent="0.2">
      <c r="A10129" s="7">
        <v>210380</v>
      </c>
      <c r="B10129" s="3">
        <v>7730</v>
      </c>
      <c r="C10129" s="3" t="s">
        <v>39</v>
      </c>
      <c r="D10129" s="2" t="s">
        <v>401</v>
      </c>
      <c r="E10129" s="3">
        <v>23</v>
      </c>
      <c r="F10129" s="17">
        <v>0</v>
      </c>
      <c r="G10129" s="17">
        <v>1</v>
      </c>
      <c r="H10129" s="17">
        <v>0</v>
      </c>
      <c r="I10129" s="7">
        <v>2.13</v>
      </c>
      <c r="J10129" s="7">
        <v>13</v>
      </c>
      <c r="K10129" s="4">
        <v>122</v>
      </c>
      <c r="L10129" s="5">
        <v>122.3861</v>
      </c>
      <c r="M10129">
        <v>480000</v>
      </c>
      <c r="N10129" s="33">
        <v>1</v>
      </c>
      <c r="O10129" s="50" t="e">
        <f>INDEX([1]Dados!$M$2:$N$26779,MATCH($P10129,[1]Dados!$N$2:$N$26779,),2)</f>
        <v>#N/A</v>
      </c>
      <c r="P10129">
        <v>193444</v>
      </c>
      <c r="Q10129" s="1">
        <v>37754</v>
      </c>
      <c r="R10129" s="1">
        <v>37788</v>
      </c>
      <c r="S10129" t="s">
        <v>1894</v>
      </c>
    </row>
    <row r="10130" spans="1:19" x14ac:dyDescent="0.2">
      <c r="A10130" s="7">
        <v>210380</v>
      </c>
      <c r="B10130" s="3">
        <v>7730</v>
      </c>
      <c r="C10130" s="3" t="s">
        <v>39</v>
      </c>
      <c r="D10130" s="2" t="s">
        <v>401</v>
      </c>
      <c r="E10130" s="3">
        <v>23</v>
      </c>
      <c r="F10130" s="17">
        <v>0</v>
      </c>
      <c r="G10130" s="17">
        <v>1</v>
      </c>
      <c r="H10130" s="17">
        <v>0</v>
      </c>
      <c r="I10130" s="7">
        <v>2.14</v>
      </c>
      <c r="J10130" s="7">
        <v>33</v>
      </c>
      <c r="K10130" s="4">
        <v>122</v>
      </c>
      <c r="L10130" s="5">
        <v>122.3861</v>
      </c>
      <c r="M10130">
        <v>480000</v>
      </c>
      <c r="N10130" s="33">
        <v>1</v>
      </c>
      <c r="O10130" s="50" t="e">
        <f>INDEX([1]Dados!$M$2:$N$26779,MATCH($P10130,[1]Dados!$N$2:$N$26779,),2)</f>
        <v>#N/A</v>
      </c>
      <c r="P10130">
        <v>193444</v>
      </c>
      <c r="Q10130" s="1">
        <v>37754</v>
      </c>
      <c r="R10130" s="1">
        <v>37788</v>
      </c>
      <c r="S10130" t="s">
        <v>1894</v>
      </c>
    </row>
    <row r="10131" spans="1:19" x14ac:dyDescent="0.2">
      <c r="A10131" s="7">
        <v>210380</v>
      </c>
      <c r="B10131" s="3">
        <v>7730</v>
      </c>
      <c r="C10131" s="3" t="s">
        <v>39</v>
      </c>
      <c r="D10131" s="2" t="s">
        <v>401</v>
      </c>
      <c r="E10131" s="3">
        <v>23</v>
      </c>
      <c r="F10131" s="17">
        <v>0</v>
      </c>
      <c r="G10131" s="17">
        <v>1</v>
      </c>
      <c r="H10131" s="17">
        <v>0</v>
      </c>
      <c r="I10131" s="7">
        <v>2.15</v>
      </c>
      <c r="J10131" s="7">
        <v>17</v>
      </c>
      <c r="K10131" s="4">
        <v>122</v>
      </c>
      <c r="L10131" s="5">
        <v>122.3861</v>
      </c>
      <c r="M10131">
        <v>480000</v>
      </c>
      <c r="N10131" s="33">
        <v>1</v>
      </c>
      <c r="O10131" s="50" t="e">
        <f>INDEX([1]Dados!$M$2:$N$26779,MATCH($P10131,[1]Dados!$N$2:$N$26779,),2)</f>
        <v>#N/A</v>
      </c>
      <c r="P10131">
        <v>193444</v>
      </c>
      <c r="Q10131" s="1">
        <v>37754</v>
      </c>
      <c r="R10131" s="1">
        <v>37788</v>
      </c>
      <c r="S10131" t="s">
        <v>1894</v>
      </c>
    </row>
    <row r="10132" spans="1:19" x14ac:dyDescent="0.2">
      <c r="A10132" s="7">
        <v>210380</v>
      </c>
      <c r="B10132" s="3">
        <v>7730</v>
      </c>
      <c r="C10132" s="3" t="s">
        <v>39</v>
      </c>
      <c r="D10132" s="2" t="s">
        <v>401</v>
      </c>
      <c r="E10132" s="3">
        <v>23</v>
      </c>
      <c r="F10132" s="17">
        <v>0</v>
      </c>
      <c r="G10132" s="17">
        <v>1</v>
      </c>
      <c r="H10132" s="17">
        <v>0</v>
      </c>
      <c r="I10132" s="7">
        <v>2.16</v>
      </c>
      <c r="J10132" s="7">
        <v>7</v>
      </c>
      <c r="K10132" s="4">
        <v>122</v>
      </c>
      <c r="L10132" s="5">
        <v>122.3861</v>
      </c>
      <c r="M10132">
        <v>480000</v>
      </c>
      <c r="N10132" s="33">
        <v>1</v>
      </c>
      <c r="O10132" s="50" t="e">
        <f>INDEX([1]Dados!$M$2:$N$26779,MATCH($P10132,[1]Dados!$N$2:$N$26779,),2)</f>
        <v>#N/A</v>
      </c>
      <c r="P10132">
        <v>193444</v>
      </c>
      <c r="Q10132" s="1">
        <v>37754</v>
      </c>
      <c r="R10132" s="1">
        <v>37788</v>
      </c>
      <c r="S10132" t="s">
        <v>1894</v>
      </c>
    </row>
    <row r="10133" spans="1:19" x14ac:dyDescent="0.2">
      <c r="A10133" s="7">
        <v>210380</v>
      </c>
      <c r="B10133" s="3">
        <v>7730</v>
      </c>
      <c r="C10133" s="3" t="s">
        <v>39</v>
      </c>
      <c r="D10133" s="2" t="s">
        <v>401</v>
      </c>
      <c r="E10133" s="3">
        <v>23</v>
      </c>
      <c r="F10133" s="17">
        <v>0</v>
      </c>
      <c r="G10133" s="17">
        <v>1</v>
      </c>
      <c r="H10133" s="17">
        <v>0</v>
      </c>
      <c r="I10133" s="7">
        <v>2.17</v>
      </c>
      <c r="J10133" s="7">
        <v>19</v>
      </c>
      <c r="K10133" s="4">
        <v>122</v>
      </c>
      <c r="L10133" s="5">
        <v>122.3861</v>
      </c>
      <c r="M10133">
        <v>480000</v>
      </c>
      <c r="N10133" s="33">
        <v>1</v>
      </c>
      <c r="O10133" s="50" t="e">
        <f>INDEX([1]Dados!$M$2:$N$26779,MATCH($P10133,[1]Dados!$N$2:$N$26779,),2)</f>
        <v>#N/A</v>
      </c>
      <c r="P10133">
        <v>193444</v>
      </c>
      <c r="Q10133" s="1">
        <v>37754</v>
      </c>
      <c r="R10133" s="1">
        <v>37788</v>
      </c>
      <c r="S10133" t="s">
        <v>1894</v>
      </c>
    </row>
    <row r="10134" spans="1:19" x14ac:dyDescent="0.2">
      <c r="A10134" s="7">
        <v>210380</v>
      </c>
      <c r="B10134" s="3">
        <v>7730</v>
      </c>
      <c r="C10134" s="3" t="s">
        <v>39</v>
      </c>
      <c r="D10134" s="2" t="s">
        <v>401</v>
      </c>
      <c r="E10134" s="3">
        <v>23</v>
      </c>
      <c r="F10134" s="17">
        <v>0</v>
      </c>
      <c r="G10134" s="17">
        <v>1</v>
      </c>
      <c r="H10134" s="17">
        <v>0</v>
      </c>
      <c r="I10134" s="7">
        <v>2.2000000000000002</v>
      </c>
      <c r="J10134" s="7">
        <v>26</v>
      </c>
      <c r="K10134" s="4">
        <v>122</v>
      </c>
      <c r="L10134" s="5">
        <v>122.3861</v>
      </c>
      <c r="M10134">
        <v>225000</v>
      </c>
      <c r="N10134" s="33">
        <v>1</v>
      </c>
      <c r="O10134" s="50" t="e">
        <f>INDEX([1]Dados!$M$2:$N$26779,MATCH($P10134,[1]Dados!$N$2:$N$26779,),2)</f>
        <v>#N/A</v>
      </c>
      <c r="P10134">
        <v>193421</v>
      </c>
      <c r="Q10134" s="1">
        <v>37754</v>
      </c>
      <c r="R10134" s="1">
        <v>37788</v>
      </c>
      <c r="S10134" t="s">
        <v>1894</v>
      </c>
    </row>
    <row r="10135" spans="1:19" x14ac:dyDescent="0.2">
      <c r="A10135" s="7">
        <v>210380</v>
      </c>
      <c r="B10135" s="3">
        <v>7730</v>
      </c>
      <c r="C10135" s="3" t="s">
        <v>39</v>
      </c>
      <c r="D10135" s="2" t="s">
        <v>401</v>
      </c>
      <c r="E10135" s="3">
        <v>23</v>
      </c>
      <c r="F10135" s="17">
        <v>0</v>
      </c>
      <c r="G10135" s="17">
        <v>1</v>
      </c>
      <c r="H10135" s="17">
        <v>0</v>
      </c>
      <c r="I10135" s="7">
        <v>2.2999999999999998</v>
      </c>
      <c r="J10135" s="7">
        <v>19</v>
      </c>
      <c r="K10135" s="4">
        <v>122</v>
      </c>
      <c r="L10135" s="5">
        <v>122.3861</v>
      </c>
      <c r="M10135">
        <v>225000</v>
      </c>
      <c r="N10135" s="33">
        <v>1</v>
      </c>
      <c r="O10135" s="50" t="e">
        <f>INDEX([1]Dados!$M$2:$N$26779,MATCH($P10135,[1]Dados!$N$2:$N$26779,),2)</f>
        <v>#N/A</v>
      </c>
      <c r="P10135">
        <v>193421</v>
      </c>
      <c r="Q10135" s="1">
        <v>37754</v>
      </c>
      <c r="R10135" s="1">
        <v>37788</v>
      </c>
      <c r="S10135" t="s">
        <v>1894</v>
      </c>
    </row>
    <row r="10136" spans="1:19" x14ac:dyDescent="0.2">
      <c r="A10136" s="7">
        <v>210380</v>
      </c>
      <c r="B10136" s="3">
        <v>7730</v>
      </c>
      <c r="C10136" s="3" t="s">
        <v>39</v>
      </c>
      <c r="D10136" s="2" t="s">
        <v>401</v>
      </c>
      <c r="E10136" s="3">
        <v>23</v>
      </c>
      <c r="F10136" s="17">
        <v>0</v>
      </c>
      <c r="G10136" s="17">
        <v>1</v>
      </c>
      <c r="H10136" s="17">
        <v>0</v>
      </c>
      <c r="I10136" s="7">
        <v>2.4</v>
      </c>
      <c r="J10136" s="7">
        <v>19</v>
      </c>
      <c r="K10136" s="4">
        <v>122</v>
      </c>
      <c r="L10136" s="5">
        <v>122.3861</v>
      </c>
      <c r="M10136">
        <v>225000</v>
      </c>
      <c r="N10136" s="33">
        <v>1</v>
      </c>
      <c r="O10136" s="50" t="e">
        <f>INDEX([1]Dados!$M$2:$N$26779,MATCH($P10136,[1]Dados!$N$2:$N$26779,),2)</f>
        <v>#N/A</v>
      </c>
      <c r="P10136">
        <v>193421</v>
      </c>
      <c r="Q10136" s="1">
        <v>37754</v>
      </c>
      <c r="R10136" s="1">
        <v>37788</v>
      </c>
      <c r="S10136" t="s">
        <v>1894</v>
      </c>
    </row>
    <row r="10137" spans="1:19" x14ac:dyDescent="0.2">
      <c r="A10137" s="7">
        <v>210380</v>
      </c>
      <c r="B10137" s="3">
        <v>7730</v>
      </c>
      <c r="C10137" s="3" t="s">
        <v>39</v>
      </c>
      <c r="D10137" s="2" t="s">
        <v>401</v>
      </c>
      <c r="E10137" s="3">
        <v>23</v>
      </c>
      <c r="F10137" s="17">
        <v>0</v>
      </c>
      <c r="G10137" s="17">
        <v>1</v>
      </c>
      <c r="H10137" s="17">
        <v>0</v>
      </c>
      <c r="I10137" s="7">
        <v>2.5</v>
      </c>
      <c r="J10137" s="7">
        <v>6</v>
      </c>
      <c r="K10137" s="4">
        <v>122</v>
      </c>
      <c r="L10137" s="5">
        <v>122.3861</v>
      </c>
      <c r="M10137">
        <v>225000</v>
      </c>
      <c r="N10137" s="33">
        <v>1</v>
      </c>
      <c r="O10137" s="50" t="e">
        <f>INDEX([1]Dados!$M$2:$N$26779,MATCH($P10137,[1]Dados!$N$2:$N$26779,),2)</f>
        <v>#N/A</v>
      </c>
      <c r="P10137">
        <v>193421</v>
      </c>
      <c r="Q10137" s="1">
        <v>37754</v>
      </c>
      <c r="R10137" s="1">
        <v>37788</v>
      </c>
      <c r="S10137" t="s">
        <v>1894</v>
      </c>
    </row>
    <row r="10138" spans="1:19" x14ac:dyDescent="0.2">
      <c r="A10138" s="7">
        <v>210380</v>
      </c>
      <c r="B10138" s="3">
        <v>7730</v>
      </c>
      <c r="C10138" s="3" t="s">
        <v>39</v>
      </c>
      <c r="D10138" s="2" t="s">
        <v>401</v>
      </c>
      <c r="E10138" s="3">
        <v>23</v>
      </c>
      <c r="F10138" s="17">
        <v>0</v>
      </c>
      <c r="G10138" s="17">
        <v>1</v>
      </c>
      <c r="H10138" s="17">
        <v>0</v>
      </c>
      <c r="I10138" s="7">
        <v>2.6</v>
      </c>
      <c r="J10138" s="7">
        <v>18</v>
      </c>
      <c r="K10138" s="4">
        <v>122</v>
      </c>
      <c r="L10138" s="5">
        <v>122.3861</v>
      </c>
      <c r="M10138">
        <v>225000</v>
      </c>
      <c r="N10138" s="33">
        <v>1</v>
      </c>
      <c r="O10138" s="50" t="e">
        <f>INDEX([1]Dados!$M$2:$N$26779,MATCH($P10138,[1]Dados!$N$2:$N$26779,),2)</f>
        <v>#N/A</v>
      </c>
      <c r="P10138">
        <v>193421</v>
      </c>
      <c r="Q10138" s="1">
        <v>37754</v>
      </c>
      <c r="R10138" s="1">
        <v>37788</v>
      </c>
      <c r="S10138" t="s">
        <v>1894</v>
      </c>
    </row>
    <row r="10139" spans="1:19" x14ac:dyDescent="0.2">
      <c r="A10139" s="7">
        <v>210380</v>
      </c>
      <c r="B10139" s="3">
        <v>7730</v>
      </c>
      <c r="C10139" s="3" t="s">
        <v>39</v>
      </c>
      <c r="D10139" s="2" t="s">
        <v>401</v>
      </c>
      <c r="E10139" s="3">
        <v>23</v>
      </c>
      <c r="F10139" s="17">
        <v>0</v>
      </c>
      <c r="G10139" s="17">
        <v>1</v>
      </c>
      <c r="H10139" s="17">
        <v>0</v>
      </c>
      <c r="I10139" s="7">
        <v>2.7</v>
      </c>
      <c r="J10139" s="7">
        <v>13</v>
      </c>
      <c r="K10139" s="4">
        <v>122</v>
      </c>
      <c r="L10139" s="5">
        <v>122.3861</v>
      </c>
      <c r="M10139">
        <v>300000</v>
      </c>
      <c r="N10139" s="33">
        <v>1</v>
      </c>
      <c r="O10139" s="50" t="e">
        <f>INDEX([1]Dados!$M$2:$N$26779,MATCH($P10139,[1]Dados!$N$2:$N$26779,),2)</f>
        <v>#N/A</v>
      </c>
      <c r="P10139">
        <v>193434</v>
      </c>
      <c r="Q10139" s="1">
        <v>37754</v>
      </c>
      <c r="R10139" s="1">
        <v>37788</v>
      </c>
      <c r="S10139" t="s">
        <v>1894</v>
      </c>
    </row>
    <row r="10140" spans="1:19" x14ac:dyDescent="0.2">
      <c r="A10140" s="7">
        <v>210380</v>
      </c>
      <c r="B10140" s="3">
        <v>7730</v>
      </c>
      <c r="C10140" s="3" t="s">
        <v>39</v>
      </c>
      <c r="D10140" s="2" t="s">
        <v>401</v>
      </c>
      <c r="E10140" s="3">
        <v>23</v>
      </c>
      <c r="F10140" s="17">
        <v>0</v>
      </c>
      <c r="G10140" s="17">
        <v>1</v>
      </c>
      <c r="H10140" s="17">
        <v>0</v>
      </c>
      <c r="I10140" s="7">
        <v>2.8</v>
      </c>
      <c r="J10140" s="7">
        <v>31</v>
      </c>
      <c r="K10140" s="4">
        <v>122</v>
      </c>
      <c r="L10140" s="5">
        <v>122.3861</v>
      </c>
      <c r="M10140">
        <v>300000</v>
      </c>
      <c r="N10140" s="33">
        <v>1</v>
      </c>
      <c r="O10140" s="50" t="e">
        <f>INDEX([1]Dados!$M$2:$N$26779,MATCH($P10140,[1]Dados!$N$2:$N$26779,),2)</f>
        <v>#N/A</v>
      </c>
      <c r="P10140">
        <v>193434</v>
      </c>
      <c r="Q10140" s="1">
        <v>37754</v>
      </c>
      <c r="R10140" s="1">
        <v>37788</v>
      </c>
      <c r="S10140" t="s">
        <v>1894</v>
      </c>
    </row>
    <row r="10141" spans="1:19" x14ac:dyDescent="0.2">
      <c r="A10141" s="7">
        <v>210380</v>
      </c>
      <c r="B10141" s="3">
        <v>7730</v>
      </c>
      <c r="C10141" s="3" t="s">
        <v>39</v>
      </c>
      <c r="D10141" s="2" t="s">
        <v>401</v>
      </c>
      <c r="E10141" s="3">
        <v>23</v>
      </c>
      <c r="F10141" s="17">
        <v>0</v>
      </c>
      <c r="G10141" s="17">
        <v>1</v>
      </c>
      <c r="H10141" s="17">
        <v>0</v>
      </c>
      <c r="I10141" s="7">
        <v>2.9</v>
      </c>
      <c r="J10141" s="7">
        <v>7</v>
      </c>
      <c r="K10141" s="4">
        <v>122</v>
      </c>
      <c r="L10141" s="5">
        <v>122.3861</v>
      </c>
      <c r="M10141">
        <v>300000</v>
      </c>
      <c r="N10141" s="33">
        <v>1</v>
      </c>
      <c r="O10141" s="50" t="e">
        <f>INDEX([1]Dados!$M$2:$N$26779,MATCH($P10141,[1]Dados!$N$2:$N$26779,),2)</f>
        <v>#N/A</v>
      </c>
      <c r="P10141">
        <v>193434</v>
      </c>
      <c r="Q10141" s="1">
        <v>37754</v>
      </c>
      <c r="R10141" s="1">
        <v>37788</v>
      </c>
      <c r="S10141" t="s">
        <v>1894</v>
      </c>
    </row>
    <row r="10142" spans="1:19" x14ac:dyDescent="0.2">
      <c r="A10142" s="7">
        <v>210380</v>
      </c>
      <c r="B10142" s="3">
        <v>7730</v>
      </c>
      <c r="C10142" s="3" t="s">
        <v>39</v>
      </c>
      <c r="D10142" s="2" t="s">
        <v>401</v>
      </c>
      <c r="E10142" s="3">
        <v>23</v>
      </c>
      <c r="F10142" s="17">
        <v>0</v>
      </c>
      <c r="G10142" s="17">
        <v>1</v>
      </c>
      <c r="H10142" s="17">
        <v>0</v>
      </c>
      <c r="I10142" s="7">
        <v>3.1</v>
      </c>
      <c r="J10142" s="7">
        <v>13</v>
      </c>
      <c r="K10142" s="4">
        <v>1203</v>
      </c>
      <c r="L10142" s="5">
        <v>1203.0829000000001</v>
      </c>
      <c r="M10142">
        <v>94779.26</v>
      </c>
      <c r="N10142" s="33">
        <v>1</v>
      </c>
      <c r="O10142" s="50" t="e">
        <f>INDEX([1]Dados!$M$2:$N$26779,MATCH($P10142,[1]Dados!$N$2:$N$26779,),2)</f>
        <v>#N/A</v>
      </c>
      <c r="P10142">
        <v>195245</v>
      </c>
      <c r="Q10142" s="1">
        <v>37754</v>
      </c>
      <c r="R10142" s="1">
        <v>37788</v>
      </c>
      <c r="S10142" t="s">
        <v>1779</v>
      </c>
    </row>
    <row r="10143" spans="1:19" x14ac:dyDescent="0.2">
      <c r="A10143" s="7">
        <v>210380</v>
      </c>
      <c r="B10143" s="3">
        <v>7730</v>
      </c>
      <c r="C10143" s="3" t="s">
        <v>39</v>
      </c>
      <c r="D10143" s="2" t="s">
        <v>401</v>
      </c>
      <c r="E10143" s="3">
        <v>23</v>
      </c>
      <c r="F10143" s="17">
        <v>0</v>
      </c>
      <c r="G10143" s="17">
        <v>1</v>
      </c>
      <c r="H10143" s="17">
        <v>0</v>
      </c>
      <c r="I10143" s="7">
        <v>4.0999999999999996</v>
      </c>
      <c r="J10143" s="7">
        <v>31</v>
      </c>
      <c r="K10143" s="4">
        <v>1214</v>
      </c>
      <c r="L10143" s="5">
        <v>1214.0589</v>
      </c>
      <c r="M10143">
        <v>1788850</v>
      </c>
      <c r="N10143" s="33">
        <v>1</v>
      </c>
      <c r="O10143" s="50" t="e">
        <f>INDEX([1]Dados!$M$2:$N$26779,MATCH($P10143,[1]Dados!$N$2:$N$26779,),2)</f>
        <v>#N/A</v>
      </c>
      <c r="P10143">
        <v>194803</v>
      </c>
      <c r="Q10143" s="1">
        <v>37754</v>
      </c>
      <c r="R10143" s="1">
        <v>37788</v>
      </c>
      <c r="S10143" t="s">
        <v>1785</v>
      </c>
    </row>
    <row r="10144" spans="1:19" x14ac:dyDescent="0.2">
      <c r="A10144" s="7">
        <v>210380</v>
      </c>
      <c r="B10144" s="3">
        <v>7730</v>
      </c>
      <c r="C10144" s="3" t="s">
        <v>39</v>
      </c>
      <c r="D10144" s="2" t="s">
        <v>401</v>
      </c>
      <c r="E10144" s="3">
        <v>23</v>
      </c>
      <c r="F10144" s="17">
        <v>0</v>
      </c>
      <c r="G10144" s="17">
        <v>1</v>
      </c>
      <c r="H10144" s="17">
        <v>0</v>
      </c>
      <c r="I10144" s="29">
        <v>4.0999999999999996</v>
      </c>
      <c r="J10144" s="7">
        <v>28</v>
      </c>
      <c r="K10144" s="4">
        <v>1214</v>
      </c>
      <c r="L10144" s="5">
        <v>1214.0589</v>
      </c>
      <c r="M10144">
        <v>1788850</v>
      </c>
      <c r="N10144" s="33">
        <v>1</v>
      </c>
      <c r="O10144" s="50" t="e">
        <f>INDEX([1]Dados!$M$2:$N$26779,MATCH($P10144,[1]Dados!$N$2:$N$26779,),2)</f>
        <v>#N/A</v>
      </c>
      <c r="P10144">
        <v>194803</v>
      </c>
      <c r="Q10144" s="1">
        <v>37754</v>
      </c>
      <c r="R10144" s="1">
        <v>37788</v>
      </c>
      <c r="S10144" t="s">
        <v>1785</v>
      </c>
    </row>
    <row r="10145" spans="1:19" x14ac:dyDescent="0.2">
      <c r="A10145" s="7">
        <v>210380</v>
      </c>
      <c r="B10145" s="3">
        <v>7730</v>
      </c>
      <c r="C10145" s="3" t="s">
        <v>39</v>
      </c>
      <c r="D10145" s="2" t="s">
        <v>401</v>
      </c>
      <c r="E10145" s="3">
        <v>23</v>
      </c>
      <c r="F10145" s="17">
        <v>0</v>
      </c>
      <c r="G10145" s="17">
        <v>1</v>
      </c>
      <c r="H10145" s="17">
        <v>0</v>
      </c>
      <c r="I10145" s="7">
        <v>4.1100000000000003</v>
      </c>
      <c r="J10145" s="7">
        <v>2</v>
      </c>
      <c r="K10145" s="4">
        <v>1214</v>
      </c>
      <c r="L10145" s="5">
        <v>1214.8577</v>
      </c>
      <c r="M10145">
        <v>320742</v>
      </c>
      <c r="N10145" s="33">
        <v>1</v>
      </c>
      <c r="O10145" s="50" t="e">
        <f>INDEX([1]Dados!$M$2:$N$26779,MATCH($P10145,[1]Dados!$N$2:$N$26779,),2)</f>
        <v>#N/A</v>
      </c>
      <c r="P10145">
        <v>194600</v>
      </c>
      <c r="Q10145" s="1">
        <v>37754</v>
      </c>
      <c r="R10145" s="1">
        <v>37788</v>
      </c>
      <c r="S10145" t="s">
        <v>914</v>
      </c>
    </row>
    <row r="10146" spans="1:19" x14ac:dyDescent="0.2">
      <c r="A10146" s="7">
        <v>210380</v>
      </c>
      <c r="B10146" s="3">
        <v>7730</v>
      </c>
      <c r="C10146" s="3" t="s">
        <v>39</v>
      </c>
      <c r="D10146" s="2" t="s">
        <v>401</v>
      </c>
      <c r="E10146" s="3">
        <v>23</v>
      </c>
      <c r="F10146" s="17">
        <v>0</v>
      </c>
      <c r="G10146" s="17">
        <v>1</v>
      </c>
      <c r="H10146" s="17">
        <v>0</v>
      </c>
      <c r="I10146" s="7">
        <v>4.12</v>
      </c>
      <c r="J10146" s="7">
        <v>25</v>
      </c>
      <c r="K10146" s="4">
        <v>1214</v>
      </c>
      <c r="L10146" s="5">
        <v>1214.8577</v>
      </c>
      <c r="M10146">
        <v>320742</v>
      </c>
      <c r="N10146" s="33">
        <v>1</v>
      </c>
      <c r="O10146" s="50" t="e">
        <f>INDEX([1]Dados!$M$2:$N$26779,MATCH($P10146,[1]Dados!$N$2:$N$26779,),2)</f>
        <v>#N/A</v>
      </c>
      <c r="P10146">
        <v>194600</v>
      </c>
      <c r="Q10146" s="1">
        <v>37754</v>
      </c>
      <c r="R10146" s="1">
        <v>37788</v>
      </c>
      <c r="S10146" t="s">
        <v>914</v>
      </c>
    </row>
    <row r="10147" spans="1:19" x14ac:dyDescent="0.2">
      <c r="A10147" s="7">
        <v>210380</v>
      </c>
      <c r="B10147" s="3">
        <v>7730</v>
      </c>
      <c r="C10147" s="3" t="s">
        <v>39</v>
      </c>
      <c r="D10147" s="2" t="s">
        <v>401</v>
      </c>
      <c r="E10147" s="3">
        <v>23</v>
      </c>
      <c r="F10147" s="17">
        <v>0</v>
      </c>
      <c r="G10147" s="17">
        <v>1</v>
      </c>
      <c r="H10147" s="17">
        <v>0</v>
      </c>
      <c r="I10147" s="7">
        <v>4.13</v>
      </c>
      <c r="J10147" s="7">
        <v>15</v>
      </c>
      <c r="K10147" s="4">
        <v>1214</v>
      </c>
      <c r="L10147" s="5">
        <v>1214.8577</v>
      </c>
      <c r="M10147">
        <v>320742</v>
      </c>
      <c r="N10147" s="33">
        <v>1</v>
      </c>
      <c r="O10147" s="50" t="e">
        <f>INDEX([1]Dados!$M$2:$N$26779,MATCH($P10147,[1]Dados!$N$2:$N$26779,),2)</f>
        <v>#N/A</v>
      </c>
      <c r="P10147">
        <v>194600</v>
      </c>
      <c r="Q10147" s="1">
        <v>37754</v>
      </c>
      <c r="R10147" s="1">
        <v>37788</v>
      </c>
      <c r="S10147" t="s">
        <v>914</v>
      </c>
    </row>
    <row r="10148" spans="1:19" x14ac:dyDescent="0.2">
      <c r="A10148" s="7">
        <v>210380</v>
      </c>
      <c r="B10148" s="3">
        <v>7730</v>
      </c>
      <c r="C10148" s="3" t="s">
        <v>39</v>
      </c>
      <c r="D10148" s="2" t="s">
        <v>401</v>
      </c>
      <c r="E10148" s="3">
        <v>23</v>
      </c>
      <c r="F10148" s="17">
        <v>0</v>
      </c>
      <c r="G10148" s="17">
        <v>1</v>
      </c>
      <c r="H10148" s="17">
        <v>0</v>
      </c>
      <c r="I10148" s="7">
        <v>4.1399999999999997</v>
      </c>
      <c r="J10148" s="7">
        <v>22</v>
      </c>
      <c r="K10148" s="4">
        <v>1214</v>
      </c>
      <c r="L10148" s="5">
        <v>1214.8577</v>
      </c>
      <c r="M10148">
        <v>320742</v>
      </c>
      <c r="N10148" s="33">
        <v>1</v>
      </c>
      <c r="O10148" s="50" t="e">
        <f>INDEX([1]Dados!$M$2:$N$26779,MATCH($P10148,[1]Dados!$N$2:$N$26779,),2)</f>
        <v>#N/A</v>
      </c>
      <c r="P10148">
        <v>194600</v>
      </c>
      <c r="Q10148" s="1">
        <v>37754</v>
      </c>
      <c r="R10148" s="1">
        <v>37788</v>
      </c>
      <c r="S10148" t="s">
        <v>914</v>
      </c>
    </row>
    <row r="10149" spans="1:19" x14ac:dyDescent="0.2">
      <c r="A10149" s="7">
        <v>210380</v>
      </c>
      <c r="B10149" s="3">
        <v>7730</v>
      </c>
      <c r="C10149" s="3" t="s">
        <v>39</v>
      </c>
      <c r="D10149" s="2" t="s">
        <v>401</v>
      </c>
      <c r="E10149" s="3">
        <v>23</v>
      </c>
      <c r="F10149" s="17">
        <v>0</v>
      </c>
      <c r="G10149" s="17">
        <v>1</v>
      </c>
      <c r="H10149" s="17">
        <v>0</v>
      </c>
      <c r="I10149" s="7">
        <v>4.1500000000000004</v>
      </c>
      <c r="J10149" s="7">
        <v>13</v>
      </c>
      <c r="K10149" s="4">
        <v>1214</v>
      </c>
      <c r="L10149" s="5">
        <v>1214.8577</v>
      </c>
      <c r="M10149">
        <v>320742</v>
      </c>
      <c r="N10149" s="33">
        <v>1</v>
      </c>
      <c r="O10149" s="50" t="e">
        <f>INDEX([1]Dados!$M$2:$N$26779,MATCH($P10149,[1]Dados!$N$2:$N$26779,),2)</f>
        <v>#N/A</v>
      </c>
      <c r="P10149">
        <v>194600</v>
      </c>
      <c r="Q10149" s="1">
        <v>37754</v>
      </c>
      <c r="R10149" s="1">
        <v>37788</v>
      </c>
      <c r="S10149" t="s">
        <v>914</v>
      </c>
    </row>
    <row r="10150" spans="1:19" x14ac:dyDescent="0.2">
      <c r="A10150" s="7">
        <v>210380</v>
      </c>
      <c r="B10150" s="3">
        <v>7730</v>
      </c>
      <c r="C10150" s="3" t="s">
        <v>39</v>
      </c>
      <c r="D10150" s="2" t="s">
        <v>401</v>
      </c>
      <c r="E10150" s="3">
        <v>23</v>
      </c>
      <c r="F10150" s="17">
        <v>0</v>
      </c>
      <c r="G10150" s="17">
        <v>1</v>
      </c>
      <c r="H10150" s="17">
        <v>0</v>
      </c>
      <c r="I10150" s="7">
        <v>4.16</v>
      </c>
      <c r="J10150" s="7">
        <v>31</v>
      </c>
      <c r="K10150" s="4">
        <v>1214</v>
      </c>
      <c r="L10150" s="5">
        <v>1214.8577</v>
      </c>
      <c r="M10150">
        <v>320742</v>
      </c>
      <c r="N10150" s="33">
        <v>1</v>
      </c>
      <c r="O10150" s="50" t="e">
        <f>INDEX([1]Dados!$M$2:$N$26779,MATCH($P10150,[1]Dados!$N$2:$N$26779,),2)</f>
        <v>#N/A</v>
      </c>
      <c r="P10150">
        <v>194600</v>
      </c>
      <c r="Q10150" s="1">
        <v>37754</v>
      </c>
      <c r="R10150" s="1">
        <v>37788</v>
      </c>
      <c r="S10150" t="s">
        <v>914</v>
      </c>
    </row>
    <row r="10151" spans="1:19" x14ac:dyDescent="0.2">
      <c r="A10151" s="7">
        <v>210380</v>
      </c>
      <c r="B10151" s="3">
        <v>7730</v>
      </c>
      <c r="C10151" s="3" t="s">
        <v>39</v>
      </c>
      <c r="D10151" s="2" t="s">
        <v>401</v>
      </c>
      <c r="E10151" s="3">
        <v>23</v>
      </c>
      <c r="F10151" s="17">
        <v>0</v>
      </c>
      <c r="G10151" s="17">
        <v>1</v>
      </c>
      <c r="H10151" s="17">
        <v>0</v>
      </c>
      <c r="I10151" s="7">
        <v>4.17</v>
      </c>
      <c r="J10151" s="7">
        <v>32</v>
      </c>
      <c r="K10151" s="4">
        <v>1214</v>
      </c>
      <c r="L10151" s="5">
        <v>1214.8577</v>
      </c>
      <c r="M10151">
        <v>320742</v>
      </c>
      <c r="N10151" s="33">
        <v>1</v>
      </c>
      <c r="O10151" s="50" t="e">
        <f>INDEX([1]Dados!$M$2:$N$26779,MATCH($P10151,[1]Dados!$N$2:$N$26779,),2)</f>
        <v>#N/A</v>
      </c>
      <c r="P10151">
        <v>194600</v>
      </c>
      <c r="Q10151" s="1">
        <v>37754</v>
      </c>
      <c r="R10151" s="1">
        <v>37788</v>
      </c>
      <c r="S10151" t="s">
        <v>914</v>
      </c>
    </row>
    <row r="10152" spans="1:19" x14ac:dyDescent="0.2">
      <c r="A10152" s="7">
        <v>210380</v>
      </c>
      <c r="B10152" s="3">
        <v>7730</v>
      </c>
      <c r="C10152" s="3" t="s">
        <v>39</v>
      </c>
      <c r="D10152" s="2" t="s">
        <v>401</v>
      </c>
      <c r="E10152" s="3">
        <v>23</v>
      </c>
      <c r="F10152" s="17">
        <v>0</v>
      </c>
      <c r="G10152" s="17">
        <v>1</v>
      </c>
      <c r="H10152" s="17">
        <v>0</v>
      </c>
      <c r="I10152" s="7">
        <v>4.18</v>
      </c>
      <c r="J10152" s="7">
        <v>14</v>
      </c>
      <c r="K10152" s="4">
        <v>1214</v>
      </c>
      <c r="L10152" s="5">
        <v>1214.8577</v>
      </c>
      <c r="M10152">
        <v>320742</v>
      </c>
      <c r="N10152" s="33">
        <v>1</v>
      </c>
      <c r="O10152" s="50" t="e">
        <f>INDEX([1]Dados!$M$2:$N$26779,MATCH($P10152,[1]Dados!$N$2:$N$26779,),2)</f>
        <v>#N/A</v>
      </c>
      <c r="P10152">
        <v>194600</v>
      </c>
      <c r="Q10152" s="1">
        <v>37754</v>
      </c>
      <c r="R10152" s="1">
        <v>37788</v>
      </c>
      <c r="S10152" t="s">
        <v>914</v>
      </c>
    </row>
    <row r="10153" spans="1:19" x14ac:dyDescent="0.2">
      <c r="A10153" s="7">
        <v>210380</v>
      </c>
      <c r="B10153" s="3">
        <v>7730</v>
      </c>
      <c r="C10153" s="3" t="s">
        <v>39</v>
      </c>
      <c r="D10153" s="2" t="s">
        <v>401</v>
      </c>
      <c r="E10153" s="3">
        <v>23</v>
      </c>
      <c r="F10153" s="17">
        <v>0</v>
      </c>
      <c r="G10153" s="17">
        <v>1</v>
      </c>
      <c r="H10153" s="17">
        <v>0</v>
      </c>
      <c r="I10153" s="7">
        <v>4.1900000000000004</v>
      </c>
      <c r="J10153" s="7">
        <v>12</v>
      </c>
      <c r="K10153" s="4">
        <v>1214</v>
      </c>
      <c r="L10153" s="5">
        <v>1214.8577</v>
      </c>
      <c r="M10153">
        <v>320742</v>
      </c>
      <c r="N10153" s="33">
        <v>1</v>
      </c>
      <c r="O10153" s="50" t="e">
        <f>INDEX([1]Dados!$M$2:$N$26779,MATCH($P10153,[1]Dados!$N$2:$N$26779,),2)</f>
        <v>#N/A</v>
      </c>
      <c r="P10153">
        <v>194600</v>
      </c>
      <c r="Q10153" s="1">
        <v>37754</v>
      </c>
      <c r="R10153" s="1">
        <v>37788</v>
      </c>
      <c r="S10153" t="s">
        <v>914</v>
      </c>
    </row>
    <row r="10154" spans="1:19" x14ac:dyDescent="0.2">
      <c r="A10154" s="7">
        <v>210380</v>
      </c>
      <c r="B10154" s="3">
        <v>7730</v>
      </c>
      <c r="C10154" s="3" t="s">
        <v>39</v>
      </c>
      <c r="D10154" s="2" t="s">
        <v>401</v>
      </c>
      <c r="E10154" s="3">
        <v>23</v>
      </c>
      <c r="F10154" s="17">
        <v>0</v>
      </c>
      <c r="G10154" s="17">
        <v>1</v>
      </c>
      <c r="H10154" s="17">
        <v>0</v>
      </c>
      <c r="I10154" s="7">
        <v>4.2</v>
      </c>
      <c r="J10154" s="7">
        <v>11</v>
      </c>
      <c r="K10154" s="4">
        <v>1214</v>
      </c>
      <c r="L10154" s="5">
        <v>1214.0589</v>
      </c>
      <c r="M10154">
        <v>1788850</v>
      </c>
      <c r="N10154" s="33">
        <v>1</v>
      </c>
      <c r="O10154" s="50" t="e">
        <f>INDEX([1]Dados!$M$2:$N$26779,MATCH($P10154,[1]Dados!$N$2:$N$26779,),2)</f>
        <v>#N/A</v>
      </c>
      <c r="P10154">
        <v>194803</v>
      </c>
      <c r="Q10154" s="1">
        <v>37754</v>
      </c>
      <c r="R10154" s="1">
        <v>37788</v>
      </c>
      <c r="S10154" t="s">
        <v>1785</v>
      </c>
    </row>
    <row r="10155" spans="1:19" x14ac:dyDescent="0.2">
      <c r="A10155" s="7">
        <v>210380</v>
      </c>
      <c r="B10155" s="3">
        <v>7730</v>
      </c>
      <c r="C10155" s="3" t="s">
        <v>39</v>
      </c>
      <c r="D10155" s="2" t="s">
        <v>401</v>
      </c>
      <c r="E10155" s="3">
        <v>23</v>
      </c>
      <c r="F10155" s="17">
        <v>0</v>
      </c>
      <c r="G10155" s="17">
        <v>1</v>
      </c>
      <c r="H10155" s="17">
        <v>0</v>
      </c>
      <c r="I10155" s="29">
        <v>4.2</v>
      </c>
      <c r="J10155" s="7">
        <v>13</v>
      </c>
      <c r="K10155" s="4">
        <v>1214</v>
      </c>
      <c r="L10155" s="5">
        <v>1214.8577</v>
      </c>
      <c r="M10155">
        <v>320742</v>
      </c>
      <c r="N10155" s="33">
        <v>1</v>
      </c>
      <c r="O10155" s="50" t="e">
        <f>INDEX([1]Dados!$M$2:$N$26779,MATCH($P10155,[1]Dados!$N$2:$N$26779,),2)</f>
        <v>#N/A</v>
      </c>
      <c r="P10155">
        <v>194600</v>
      </c>
      <c r="Q10155" s="1">
        <v>37754</v>
      </c>
      <c r="R10155" s="1">
        <v>37788</v>
      </c>
      <c r="S10155" t="s">
        <v>914</v>
      </c>
    </row>
    <row r="10156" spans="1:19" x14ac:dyDescent="0.2">
      <c r="A10156" s="7">
        <v>210380</v>
      </c>
      <c r="B10156" s="3">
        <v>7730</v>
      </c>
      <c r="C10156" s="3" t="s">
        <v>39</v>
      </c>
      <c r="D10156" s="2" t="s">
        <v>401</v>
      </c>
      <c r="E10156" s="3">
        <v>23</v>
      </c>
      <c r="F10156" s="17">
        <v>0</v>
      </c>
      <c r="G10156" s="17">
        <v>1</v>
      </c>
      <c r="H10156" s="17">
        <v>0</v>
      </c>
      <c r="I10156" s="7">
        <v>4.21</v>
      </c>
      <c r="J10156" s="7">
        <v>25</v>
      </c>
      <c r="K10156" s="4">
        <v>1214</v>
      </c>
      <c r="L10156" s="5">
        <v>1214.8577</v>
      </c>
      <c r="M10156">
        <v>320742</v>
      </c>
      <c r="N10156" s="33">
        <v>1</v>
      </c>
      <c r="O10156" s="50" t="e">
        <f>INDEX([1]Dados!$M$2:$N$26779,MATCH($P10156,[1]Dados!$N$2:$N$26779,),2)</f>
        <v>#N/A</v>
      </c>
      <c r="P10156">
        <v>194600</v>
      </c>
      <c r="Q10156" s="1">
        <v>37754</v>
      </c>
      <c r="R10156" s="1">
        <v>37788</v>
      </c>
      <c r="S10156" t="s">
        <v>914</v>
      </c>
    </row>
    <row r="10157" spans="1:19" x14ac:dyDescent="0.2">
      <c r="A10157" s="7">
        <v>210380</v>
      </c>
      <c r="B10157" s="3">
        <v>7730</v>
      </c>
      <c r="C10157" s="3" t="s">
        <v>39</v>
      </c>
      <c r="D10157" s="2" t="s">
        <v>401</v>
      </c>
      <c r="E10157" s="3">
        <v>23</v>
      </c>
      <c r="F10157" s="17">
        <v>0</v>
      </c>
      <c r="G10157" s="17">
        <v>1</v>
      </c>
      <c r="H10157" s="17">
        <v>0</v>
      </c>
      <c r="I10157" s="7">
        <v>4.22</v>
      </c>
      <c r="J10157" s="7">
        <v>12</v>
      </c>
      <c r="K10157" s="4">
        <v>1214</v>
      </c>
      <c r="L10157" s="5">
        <v>1214.8577</v>
      </c>
      <c r="M10157">
        <v>320742</v>
      </c>
      <c r="N10157" s="33">
        <v>1</v>
      </c>
      <c r="O10157" s="50" t="e">
        <f>INDEX([1]Dados!$M$2:$N$26779,MATCH($P10157,[1]Dados!$N$2:$N$26779,),2)</f>
        <v>#N/A</v>
      </c>
      <c r="P10157">
        <v>194600</v>
      </c>
      <c r="Q10157" s="1">
        <v>37754</v>
      </c>
      <c r="R10157" s="1">
        <v>37788</v>
      </c>
      <c r="S10157" t="s">
        <v>914</v>
      </c>
    </row>
    <row r="10158" spans="1:19" x14ac:dyDescent="0.2">
      <c r="A10158" s="7">
        <v>210380</v>
      </c>
      <c r="B10158" s="3">
        <v>7730</v>
      </c>
      <c r="C10158" s="3" t="s">
        <v>39</v>
      </c>
      <c r="D10158" s="2" t="s">
        <v>401</v>
      </c>
      <c r="E10158" s="3">
        <v>23</v>
      </c>
      <c r="F10158" s="17">
        <v>0</v>
      </c>
      <c r="G10158" s="17">
        <v>1</v>
      </c>
      <c r="H10158" s="17">
        <v>0</v>
      </c>
      <c r="I10158" s="7">
        <v>4.2300000000000004</v>
      </c>
      <c r="J10158" s="7">
        <v>17</v>
      </c>
      <c r="K10158" s="4">
        <v>1214</v>
      </c>
      <c r="L10158" s="5">
        <v>1214.8580999999999</v>
      </c>
      <c r="M10158">
        <v>88000</v>
      </c>
      <c r="N10158" s="33">
        <v>1</v>
      </c>
      <c r="O10158" s="50" t="e">
        <f>INDEX([1]Dados!$M$2:$N$26779,MATCH($P10158,[1]Dados!$N$2:$N$26779,),2)</f>
        <v>#N/A</v>
      </c>
      <c r="P10158">
        <v>195332</v>
      </c>
      <c r="Q10158" s="1">
        <v>37754</v>
      </c>
      <c r="R10158" s="1">
        <v>37788</v>
      </c>
      <c r="S10158" t="s">
        <v>887</v>
      </c>
    </row>
    <row r="10159" spans="1:19" x14ac:dyDescent="0.2">
      <c r="A10159" s="7">
        <v>210380</v>
      </c>
      <c r="B10159" s="3">
        <v>7730</v>
      </c>
      <c r="C10159" s="3" t="s">
        <v>39</v>
      </c>
      <c r="D10159" s="2" t="s">
        <v>401</v>
      </c>
      <c r="E10159" s="3">
        <v>23</v>
      </c>
      <c r="F10159" s="17">
        <v>0</v>
      </c>
      <c r="G10159" s="17">
        <v>1</v>
      </c>
      <c r="H10159" s="17">
        <v>0</v>
      </c>
      <c r="I10159" s="7">
        <v>4.24</v>
      </c>
      <c r="J10159" s="7">
        <v>31</v>
      </c>
      <c r="K10159" s="4">
        <v>1214</v>
      </c>
      <c r="L10159" s="5">
        <v>1214.8580999999999</v>
      </c>
      <c r="M10159">
        <v>88000</v>
      </c>
      <c r="N10159" s="33">
        <v>1</v>
      </c>
      <c r="O10159" s="50" t="e">
        <f>INDEX([1]Dados!$M$2:$N$26779,MATCH($P10159,[1]Dados!$N$2:$N$26779,),2)</f>
        <v>#N/A</v>
      </c>
      <c r="P10159">
        <v>195332</v>
      </c>
      <c r="Q10159" s="1">
        <v>37754</v>
      </c>
      <c r="R10159" s="1">
        <v>37788</v>
      </c>
      <c r="S10159" t="s">
        <v>887</v>
      </c>
    </row>
    <row r="10160" spans="1:19" x14ac:dyDescent="0.2">
      <c r="A10160" s="7">
        <v>210380</v>
      </c>
      <c r="B10160" s="3">
        <v>7730</v>
      </c>
      <c r="C10160" s="3" t="s">
        <v>39</v>
      </c>
      <c r="D10160" s="2" t="s">
        <v>401</v>
      </c>
      <c r="E10160" s="3">
        <v>23</v>
      </c>
      <c r="F10160" s="17">
        <v>0</v>
      </c>
      <c r="G10160" s="17">
        <v>1</v>
      </c>
      <c r="H10160" s="17">
        <v>0</v>
      </c>
      <c r="I10160" s="7">
        <v>4.25</v>
      </c>
      <c r="J10160" s="7">
        <v>25</v>
      </c>
      <c r="K10160" s="4">
        <v>1214</v>
      </c>
      <c r="L10160" s="5">
        <v>1214.8580999999999</v>
      </c>
      <c r="M10160">
        <v>88000</v>
      </c>
      <c r="N10160" s="33">
        <v>1</v>
      </c>
      <c r="O10160" s="50" t="e">
        <f>INDEX([1]Dados!$M$2:$N$26779,MATCH($P10160,[1]Dados!$N$2:$N$26779,),2)</f>
        <v>#N/A</v>
      </c>
      <c r="P10160">
        <v>195332</v>
      </c>
      <c r="Q10160" s="1">
        <v>37754</v>
      </c>
      <c r="R10160" s="1">
        <v>37788</v>
      </c>
      <c r="S10160" t="s">
        <v>887</v>
      </c>
    </row>
    <row r="10161" spans="1:19" x14ac:dyDescent="0.2">
      <c r="A10161" s="7">
        <v>210380</v>
      </c>
      <c r="B10161" s="3">
        <v>7730</v>
      </c>
      <c r="C10161" s="3" t="s">
        <v>39</v>
      </c>
      <c r="D10161" s="2" t="s">
        <v>401</v>
      </c>
      <c r="E10161" s="3">
        <v>23</v>
      </c>
      <c r="F10161" s="17">
        <v>0</v>
      </c>
      <c r="G10161" s="17">
        <v>1</v>
      </c>
      <c r="H10161" s="17">
        <v>0</v>
      </c>
      <c r="I10161" s="7">
        <v>4.26</v>
      </c>
      <c r="J10161" s="7">
        <v>18</v>
      </c>
      <c r="K10161" s="4">
        <v>1214</v>
      </c>
      <c r="L10161" s="5">
        <v>1214.8580999999999</v>
      </c>
      <c r="M10161">
        <v>88000</v>
      </c>
      <c r="N10161" s="33">
        <v>1</v>
      </c>
      <c r="O10161" s="50" t="e">
        <f>INDEX([1]Dados!$M$2:$N$26779,MATCH($P10161,[1]Dados!$N$2:$N$26779,),2)</f>
        <v>#N/A</v>
      </c>
      <c r="P10161">
        <v>195332</v>
      </c>
      <c r="Q10161" s="1">
        <v>37754</v>
      </c>
      <c r="R10161" s="1">
        <v>37788</v>
      </c>
      <c r="S10161" t="s">
        <v>887</v>
      </c>
    </row>
    <row r="10162" spans="1:19" x14ac:dyDescent="0.2">
      <c r="A10162" s="7">
        <v>210380</v>
      </c>
      <c r="B10162" s="3">
        <v>7730</v>
      </c>
      <c r="C10162" s="3" t="s">
        <v>39</v>
      </c>
      <c r="D10162" s="2" t="s">
        <v>401</v>
      </c>
      <c r="E10162" s="3">
        <v>23</v>
      </c>
      <c r="F10162" s="17">
        <v>0</v>
      </c>
      <c r="G10162" s="17">
        <v>1</v>
      </c>
      <c r="H10162" s="17">
        <v>0</v>
      </c>
      <c r="I10162" s="7">
        <v>4.2699999999999996</v>
      </c>
      <c r="J10162" s="7">
        <v>13</v>
      </c>
      <c r="K10162" s="4">
        <v>1214</v>
      </c>
      <c r="L10162" s="5">
        <v>1214.8580999999999</v>
      </c>
      <c r="M10162">
        <v>88000</v>
      </c>
      <c r="N10162" s="33">
        <v>1</v>
      </c>
      <c r="O10162" s="50" t="e">
        <f>INDEX([1]Dados!$M$2:$N$26779,MATCH($P10162,[1]Dados!$N$2:$N$26779,),2)</f>
        <v>#N/A</v>
      </c>
      <c r="P10162">
        <v>195332</v>
      </c>
      <c r="Q10162" s="1">
        <v>37754</v>
      </c>
      <c r="R10162" s="1">
        <v>37788</v>
      </c>
      <c r="S10162" t="s">
        <v>887</v>
      </c>
    </row>
    <row r="10163" spans="1:19" x14ac:dyDescent="0.2">
      <c r="A10163" s="7">
        <v>210380</v>
      </c>
      <c r="B10163" s="3">
        <v>7730</v>
      </c>
      <c r="C10163" s="3" t="s">
        <v>39</v>
      </c>
      <c r="D10163" s="2" t="s">
        <v>401</v>
      </c>
      <c r="E10163" s="3">
        <v>23</v>
      </c>
      <c r="F10163" s="17">
        <v>0</v>
      </c>
      <c r="G10163" s="17">
        <v>1</v>
      </c>
      <c r="H10163" s="17">
        <v>0</v>
      </c>
      <c r="I10163" s="7">
        <v>4.3</v>
      </c>
      <c r="J10163" s="7">
        <v>14</v>
      </c>
      <c r="K10163" s="4">
        <v>1214</v>
      </c>
      <c r="L10163" s="5">
        <v>1214.0589</v>
      </c>
      <c r="M10163">
        <v>1788850</v>
      </c>
      <c r="N10163" s="33">
        <v>1</v>
      </c>
      <c r="O10163" s="50" t="e">
        <f>INDEX([1]Dados!$M$2:$N$26779,MATCH($P10163,[1]Dados!$N$2:$N$26779,),2)</f>
        <v>#N/A</v>
      </c>
      <c r="P10163">
        <v>194803</v>
      </c>
      <c r="Q10163" s="1">
        <v>37754</v>
      </c>
      <c r="R10163" s="1">
        <v>37788</v>
      </c>
      <c r="S10163" t="s">
        <v>1785</v>
      </c>
    </row>
    <row r="10164" spans="1:19" x14ac:dyDescent="0.2">
      <c r="A10164" s="7">
        <v>210380</v>
      </c>
      <c r="B10164" s="3">
        <v>7730</v>
      </c>
      <c r="C10164" s="3" t="s">
        <v>39</v>
      </c>
      <c r="D10164" s="2" t="s">
        <v>401</v>
      </c>
      <c r="E10164" s="3">
        <v>23</v>
      </c>
      <c r="F10164" s="17">
        <v>0</v>
      </c>
      <c r="G10164" s="17">
        <v>1</v>
      </c>
      <c r="H10164" s="17">
        <v>0</v>
      </c>
      <c r="I10164" s="7">
        <v>4.4000000000000004</v>
      </c>
      <c r="J10164" s="7">
        <v>24</v>
      </c>
      <c r="K10164" s="4">
        <v>1214</v>
      </c>
      <c r="L10164" s="5">
        <v>1214.0589</v>
      </c>
      <c r="M10164">
        <v>1788850</v>
      </c>
      <c r="N10164" s="33">
        <v>1</v>
      </c>
      <c r="O10164" s="50" t="e">
        <f>INDEX([1]Dados!$M$2:$N$26779,MATCH($P10164,[1]Dados!$N$2:$N$26779,),2)</f>
        <v>#N/A</v>
      </c>
      <c r="P10164">
        <v>194803</v>
      </c>
      <c r="Q10164" s="1">
        <v>37754</v>
      </c>
      <c r="R10164" s="1">
        <v>37788</v>
      </c>
      <c r="S10164" t="s">
        <v>1785</v>
      </c>
    </row>
    <row r="10165" spans="1:19" x14ac:dyDescent="0.2">
      <c r="A10165" s="7">
        <v>210380</v>
      </c>
      <c r="B10165" s="3">
        <v>7730</v>
      </c>
      <c r="C10165" s="3" t="s">
        <v>39</v>
      </c>
      <c r="D10165" s="2" t="s">
        <v>401</v>
      </c>
      <c r="E10165" s="3">
        <v>23</v>
      </c>
      <c r="F10165" s="17">
        <v>0</v>
      </c>
      <c r="G10165" s="17">
        <v>1</v>
      </c>
      <c r="H10165" s="17">
        <v>0</v>
      </c>
      <c r="I10165" s="7">
        <v>4.5</v>
      </c>
      <c r="J10165" s="7">
        <v>18</v>
      </c>
      <c r="K10165" s="4">
        <v>1214</v>
      </c>
      <c r="L10165" s="5">
        <v>1214.0589</v>
      </c>
      <c r="M10165">
        <v>1788850</v>
      </c>
      <c r="N10165" s="33">
        <v>1</v>
      </c>
      <c r="O10165" s="50" t="e">
        <f>INDEX([1]Dados!$M$2:$N$26779,MATCH($P10165,[1]Dados!$N$2:$N$26779,),2)</f>
        <v>#N/A</v>
      </c>
      <c r="P10165">
        <v>194803</v>
      </c>
      <c r="Q10165" s="1">
        <v>37754</v>
      </c>
      <c r="R10165" s="1">
        <v>37788</v>
      </c>
      <c r="S10165" t="s">
        <v>1785</v>
      </c>
    </row>
    <row r="10166" spans="1:19" x14ac:dyDescent="0.2">
      <c r="A10166" s="7">
        <v>210380</v>
      </c>
      <c r="B10166" s="3">
        <v>7730</v>
      </c>
      <c r="C10166" s="3" t="s">
        <v>39</v>
      </c>
      <c r="D10166" s="2" t="s">
        <v>401</v>
      </c>
      <c r="E10166" s="3">
        <v>23</v>
      </c>
      <c r="F10166" s="17">
        <v>0</v>
      </c>
      <c r="G10166" s="17">
        <v>1</v>
      </c>
      <c r="H10166" s="17">
        <v>0</v>
      </c>
      <c r="I10166" s="7">
        <v>4.5999999999999996</v>
      </c>
      <c r="J10166" s="7">
        <v>15</v>
      </c>
      <c r="K10166" s="4">
        <v>1214</v>
      </c>
      <c r="L10166" s="5">
        <v>1214.0589</v>
      </c>
      <c r="M10166">
        <v>1788850</v>
      </c>
      <c r="N10166" s="33">
        <v>1</v>
      </c>
      <c r="O10166" s="50" t="e">
        <f>INDEX([1]Dados!$M$2:$N$26779,MATCH($P10166,[1]Dados!$N$2:$N$26779,),2)</f>
        <v>#N/A</v>
      </c>
      <c r="P10166">
        <v>194803</v>
      </c>
      <c r="Q10166" s="1">
        <v>37754</v>
      </c>
      <c r="R10166" s="1">
        <v>37788</v>
      </c>
      <c r="S10166" t="s">
        <v>1785</v>
      </c>
    </row>
    <row r="10167" spans="1:19" x14ac:dyDescent="0.2">
      <c r="A10167" s="7">
        <v>210380</v>
      </c>
      <c r="B10167" s="3">
        <v>7730</v>
      </c>
      <c r="C10167" s="3" t="s">
        <v>39</v>
      </c>
      <c r="D10167" s="2" t="s">
        <v>401</v>
      </c>
      <c r="E10167" s="3">
        <v>23</v>
      </c>
      <c r="F10167" s="17">
        <v>0</v>
      </c>
      <c r="G10167" s="17">
        <v>1</v>
      </c>
      <c r="H10167" s="17">
        <v>0</v>
      </c>
      <c r="I10167" s="7">
        <v>4.7</v>
      </c>
      <c r="J10167" s="7">
        <v>27</v>
      </c>
      <c r="K10167" s="4">
        <v>1214</v>
      </c>
      <c r="L10167" s="5">
        <v>1214.0589</v>
      </c>
      <c r="M10167">
        <v>1788850</v>
      </c>
      <c r="N10167" s="33">
        <v>1</v>
      </c>
      <c r="O10167" s="50" t="e">
        <f>INDEX([1]Dados!$M$2:$N$26779,MATCH($P10167,[1]Dados!$N$2:$N$26779,),2)</f>
        <v>#N/A</v>
      </c>
      <c r="P10167">
        <v>194803</v>
      </c>
      <c r="Q10167" s="1">
        <v>37754</v>
      </c>
      <c r="R10167" s="1">
        <v>37788</v>
      </c>
      <c r="S10167" t="s">
        <v>1785</v>
      </c>
    </row>
    <row r="10168" spans="1:19" x14ac:dyDescent="0.2">
      <c r="A10168" s="7">
        <v>210380</v>
      </c>
      <c r="B10168" s="3">
        <v>7730</v>
      </c>
      <c r="C10168" s="3" t="s">
        <v>39</v>
      </c>
      <c r="D10168" s="2" t="s">
        <v>401</v>
      </c>
      <c r="E10168" s="3">
        <v>23</v>
      </c>
      <c r="F10168" s="17">
        <v>0</v>
      </c>
      <c r="G10168" s="17">
        <v>1</v>
      </c>
      <c r="H10168" s="17">
        <v>0</v>
      </c>
      <c r="I10168" s="7">
        <v>4.8</v>
      </c>
      <c r="J10168" s="7">
        <v>20</v>
      </c>
      <c r="K10168" s="4">
        <v>1214</v>
      </c>
      <c r="L10168" s="5">
        <v>1214.0589</v>
      </c>
      <c r="M10168">
        <v>1788850</v>
      </c>
      <c r="N10168" s="33">
        <v>1</v>
      </c>
      <c r="O10168" s="50" t="e">
        <f>INDEX([1]Dados!$M$2:$N$26779,MATCH($P10168,[1]Dados!$N$2:$N$26779,),2)</f>
        <v>#N/A</v>
      </c>
      <c r="P10168">
        <v>194803</v>
      </c>
      <c r="Q10168" s="1">
        <v>37754</v>
      </c>
      <c r="R10168" s="1">
        <v>37788</v>
      </c>
      <c r="S10168" t="s">
        <v>1785</v>
      </c>
    </row>
    <row r="10169" spans="1:19" x14ac:dyDescent="0.2">
      <c r="A10169" s="7">
        <v>210380</v>
      </c>
      <c r="B10169" s="3">
        <v>7730</v>
      </c>
      <c r="C10169" s="3" t="s">
        <v>39</v>
      </c>
      <c r="D10169" s="2" t="s">
        <v>401</v>
      </c>
      <c r="E10169" s="3">
        <v>23</v>
      </c>
      <c r="F10169" s="17">
        <v>0</v>
      </c>
      <c r="G10169" s="17">
        <v>1</v>
      </c>
      <c r="H10169" s="17">
        <v>0</v>
      </c>
      <c r="I10169" s="7">
        <v>4.9000000000000004</v>
      </c>
      <c r="J10169" s="7">
        <v>13</v>
      </c>
      <c r="K10169" s="4">
        <v>1214</v>
      </c>
      <c r="L10169" s="5">
        <v>1214.0589</v>
      </c>
      <c r="M10169">
        <v>1788850</v>
      </c>
      <c r="N10169" s="33">
        <v>1</v>
      </c>
      <c r="O10169" s="50" t="e">
        <f>INDEX([1]Dados!$M$2:$N$26779,MATCH($P10169,[1]Dados!$N$2:$N$26779,),2)</f>
        <v>#N/A</v>
      </c>
      <c r="P10169">
        <v>194803</v>
      </c>
      <c r="Q10169" s="1">
        <v>37754</v>
      </c>
      <c r="R10169" s="1">
        <v>37788</v>
      </c>
      <c r="S10169" t="s">
        <v>1785</v>
      </c>
    </row>
    <row r="10170" spans="1:19" x14ac:dyDescent="0.2">
      <c r="A10170" s="7">
        <v>210380</v>
      </c>
      <c r="B10170" s="3">
        <v>7730</v>
      </c>
      <c r="C10170" s="3" t="s">
        <v>39</v>
      </c>
      <c r="D10170" s="2" t="s">
        <v>401</v>
      </c>
      <c r="E10170" s="3">
        <v>23</v>
      </c>
      <c r="F10170" s="17">
        <v>0</v>
      </c>
      <c r="G10170" s="17">
        <v>1</v>
      </c>
      <c r="H10170" s="17">
        <v>0</v>
      </c>
      <c r="I10170" s="7">
        <v>5.0999999999999996</v>
      </c>
      <c r="J10170" s="7">
        <v>13</v>
      </c>
      <c r="K10170" s="4">
        <v>1293</v>
      </c>
      <c r="L10170" s="5">
        <v>1293.0592999999999</v>
      </c>
      <c r="M10170">
        <v>55449.37</v>
      </c>
      <c r="N10170" s="33">
        <v>1</v>
      </c>
      <c r="O10170" s="50" t="e">
        <f>INDEX([1]Dados!$M$2:$N$26779,MATCH($P10170,[1]Dados!$N$2:$N$26779,),2)</f>
        <v>#N/A</v>
      </c>
      <c r="P10170">
        <v>194386</v>
      </c>
      <c r="Q10170" s="1">
        <v>37754</v>
      </c>
      <c r="R10170" s="1">
        <v>37788</v>
      </c>
      <c r="S10170" t="s">
        <v>1801</v>
      </c>
    </row>
    <row r="10171" spans="1:19" x14ac:dyDescent="0.2">
      <c r="A10171" s="7">
        <v>210380</v>
      </c>
      <c r="B10171" s="3">
        <v>7730</v>
      </c>
      <c r="C10171" s="3" t="s">
        <v>39</v>
      </c>
      <c r="D10171" s="2" t="s">
        <v>401</v>
      </c>
      <c r="E10171" s="3">
        <v>23</v>
      </c>
      <c r="F10171" s="17">
        <v>0</v>
      </c>
      <c r="G10171" s="17">
        <v>1</v>
      </c>
      <c r="H10171" s="17">
        <v>0</v>
      </c>
      <c r="I10171" s="7">
        <v>5.2</v>
      </c>
      <c r="J10171" s="7">
        <v>29</v>
      </c>
      <c r="K10171" s="4">
        <v>1293</v>
      </c>
      <c r="L10171" s="5">
        <v>1293.0592999999999</v>
      </c>
      <c r="M10171">
        <v>55449.37</v>
      </c>
      <c r="N10171" s="33">
        <v>1</v>
      </c>
      <c r="O10171" s="50" t="e">
        <f>INDEX([1]Dados!$M$2:$N$26779,MATCH($P10171,[1]Dados!$N$2:$N$26779,),2)</f>
        <v>#N/A</v>
      </c>
      <c r="P10171">
        <v>194386</v>
      </c>
      <c r="Q10171" s="1">
        <v>37754</v>
      </c>
      <c r="R10171" s="1">
        <v>37788</v>
      </c>
      <c r="S10171" t="s">
        <v>1801</v>
      </c>
    </row>
    <row r="10172" spans="1:19" x14ac:dyDescent="0.2">
      <c r="A10172" s="7">
        <v>210380</v>
      </c>
      <c r="B10172" s="3">
        <v>7730</v>
      </c>
      <c r="C10172" s="3" t="s">
        <v>39</v>
      </c>
      <c r="D10172" s="2" t="s">
        <v>401</v>
      </c>
      <c r="E10172" s="3">
        <v>23</v>
      </c>
      <c r="F10172" s="17">
        <v>0</v>
      </c>
      <c r="G10172" s="17">
        <v>1</v>
      </c>
      <c r="H10172" s="17">
        <v>0</v>
      </c>
      <c r="I10172" s="7">
        <v>5.3</v>
      </c>
      <c r="J10172" s="7">
        <v>29</v>
      </c>
      <c r="K10172" s="4">
        <v>1293</v>
      </c>
      <c r="L10172" s="5">
        <v>1293.0592999999999</v>
      </c>
      <c r="M10172">
        <v>55449.37</v>
      </c>
      <c r="N10172" s="33">
        <v>1</v>
      </c>
      <c r="O10172" s="50" t="e">
        <f>INDEX([1]Dados!$M$2:$N$26779,MATCH($P10172,[1]Dados!$N$2:$N$26779,),2)</f>
        <v>#N/A</v>
      </c>
      <c r="P10172">
        <v>194386</v>
      </c>
      <c r="Q10172" s="1">
        <v>37754</v>
      </c>
      <c r="R10172" s="1">
        <v>37788</v>
      </c>
      <c r="S10172" t="s">
        <v>1801</v>
      </c>
    </row>
    <row r="10173" spans="1:19" x14ac:dyDescent="0.2">
      <c r="A10173" s="7">
        <v>210380</v>
      </c>
      <c r="B10173" s="3">
        <v>7730</v>
      </c>
      <c r="C10173" s="3" t="s">
        <v>39</v>
      </c>
      <c r="D10173" s="2" t="s">
        <v>401</v>
      </c>
      <c r="E10173" s="3">
        <v>23</v>
      </c>
      <c r="F10173" s="17">
        <v>0</v>
      </c>
      <c r="G10173" s="17">
        <v>1</v>
      </c>
      <c r="H10173" s="17">
        <v>0</v>
      </c>
      <c r="I10173" s="7">
        <v>5.4</v>
      </c>
      <c r="J10173" s="7">
        <v>12</v>
      </c>
      <c r="K10173" s="4">
        <v>1293</v>
      </c>
      <c r="L10173" s="5">
        <v>1293.0592999999999</v>
      </c>
      <c r="M10173">
        <v>55449.37</v>
      </c>
      <c r="N10173" s="33">
        <v>1</v>
      </c>
      <c r="O10173" s="50" t="e">
        <f>INDEX([1]Dados!$M$2:$N$26779,MATCH($P10173,[1]Dados!$N$2:$N$26779,),2)</f>
        <v>#N/A</v>
      </c>
      <c r="P10173">
        <v>194386</v>
      </c>
      <c r="Q10173" s="1">
        <v>37754</v>
      </c>
      <c r="R10173" s="1">
        <v>37788</v>
      </c>
      <c r="S10173" t="s">
        <v>1801</v>
      </c>
    </row>
    <row r="10174" spans="1:19" x14ac:dyDescent="0.2">
      <c r="A10174" s="7">
        <v>210380</v>
      </c>
      <c r="B10174" s="3">
        <v>7730</v>
      </c>
      <c r="C10174" s="3" t="s">
        <v>39</v>
      </c>
      <c r="D10174" s="2" t="s">
        <v>401</v>
      </c>
      <c r="E10174" s="3">
        <v>23</v>
      </c>
      <c r="F10174" s="17">
        <v>0</v>
      </c>
      <c r="G10174" s="17">
        <v>1</v>
      </c>
      <c r="H10174" s="17">
        <v>0</v>
      </c>
      <c r="I10174" s="7">
        <v>5.5</v>
      </c>
      <c r="J10174" s="7">
        <v>25</v>
      </c>
      <c r="K10174" s="4">
        <v>1293</v>
      </c>
      <c r="L10174" s="5">
        <v>1293.0592999999999</v>
      </c>
      <c r="M10174">
        <v>55449.37</v>
      </c>
      <c r="N10174" s="33">
        <v>1</v>
      </c>
      <c r="O10174" s="50" t="e">
        <f>INDEX([1]Dados!$M$2:$N$26779,MATCH($P10174,[1]Dados!$N$2:$N$26779,),2)</f>
        <v>#N/A</v>
      </c>
      <c r="P10174">
        <v>194386</v>
      </c>
      <c r="Q10174" s="1">
        <v>37754</v>
      </c>
      <c r="R10174" s="1">
        <v>37788</v>
      </c>
      <c r="S10174" t="s">
        <v>1801</v>
      </c>
    </row>
    <row r="10175" spans="1:19" x14ac:dyDescent="0.2">
      <c r="A10175" s="7">
        <v>210380</v>
      </c>
      <c r="B10175" s="3">
        <v>7730</v>
      </c>
      <c r="C10175" s="3" t="s">
        <v>39</v>
      </c>
      <c r="D10175" s="2" t="s">
        <v>401</v>
      </c>
      <c r="E10175" s="3">
        <v>23</v>
      </c>
      <c r="F10175" s="17">
        <v>0</v>
      </c>
      <c r="G10175" s="17">
        <v>1</v>
      </c>
      <c r="H10175" s="17">
        <v>0</v>
      </c>
      <c r="I10175" s="7">
        <v>5.6</v>
      </c>
      <c r="J10175" s="7">
        <v>31</v>
      </c>
      <c r="K10175" s="4">
        <v>1293</v>
      </c>
      <c r="L10175" s="5">
        <v>1293.0592999999999</v>
      </c>
      <c r="M10175">
        <v>55449.37</v>
      </c>
      <c r="N10175" s="33">
        <v>1</v>
      </c>
      <c r="O10175" s="50" t="e">
        <f>INDEX([1]Dados!$M$2:$N$26779,MATCH($P10175,[1]Dados!$N$2:$N$26779,),2)</f>
        <v>#N/A</v>
      </c>
      <c r="P10175">
        <v>194386</v>
      </c>
      <c r="Q10175" s="1">
        <v>37754</v>
      </c>
      <c r="R10175" s="1">
        <v>37788</v>
      </c>
      <c r="S10175" t="s">
        <v>1801</v>
      </c>
    </row>
    <row r="10176" spans="1:19" x14ac:dyDescent="0.2">
      <c r="A10176" s="7">
        <v>210380</v>
      </c>
      <c r="B10176" s="3">
        <v>7730</v>
      </c>
      <c r="C10176" s="3" t="s">
        <v>39</v>
      </c>
      <c r="D10176" s="2" t="s">
        <v>401</v>
      </c>
      <c r="E10176" s="3">
        <v>23</v>
      </c>
      <c r="F10176" s="17">
        <v>0</v>
      </c>
      <c r="G10176" s="17">
        <v>1</v>
      </c>
      <c r="H10176" s="17">
        <v>0</v>
      </c>
      <c r="I10176" s="7">
        <v>5.7</v>
      </c>
      <c r="J10176" s="7">
        <v>22</v>
      </c>
      <c r="K10176" s="4">
        <v>1293</v>
      </c>
      <c r="L10176" s="5">
        <v>1293.0592999999999</v>
      </c>
      <c r="M10176">
        <v>55449.37</v>
      </c>
      <c r="N10176" s="33">
        <v>1</v>
      </c>
      <c r="O10176" s="50" t="e">
        <f>INDEX([1]Dados!$M$2:$N$26779,MATCH($P10176,[1]Dados!$N$2:$N$26779,),2)</f>
        <v>#N/A</v>
      </c>
      <c r="P10176">
        <v>194386</v>
      </c>
      <c r="Q10176" s="1">
        <v>37754</v>
      </c>
      <c r="R10176" s="1">
        <v>37788</v>
      </c>
      <c r="S10176" t="s">
        <v>1801</v>
      </c>
    </row>
    <row r="10177" spans="1:19" x14ac:dyDescent="0.2">
      <c r="A10177" s="7">
        <v>210547</v>
      </c>
      <c r="B10177" s="3">
        <v>7765</v>
      </c>
      <c r="C10177" s="3" t="s">
        <v>39</v>
      </c>
      <c r="D10177" s="2" t="s">
        <v>518</v>
      </c>
      <c r="E10177" s="3">
        <v>23</v>
      </c>
      <c r="F10177" s="17">
        <v>0</v>
      </c>
      <c r="G10177" s="17">
        <v>1</v>
      </c>
      <c r="H10177" s="17">
        <v>0</v>
      </c>
      <c r="I10177" s="7">
        <v>1.1000000000000001</v>
      </c>
      <c r="J10177" s="7">
        <v>18</v>
      </c>
      <c r="K10177" s="4">
        <v>119</v>
      </c>
      <c r="L10177" s="5">
        <v>119.38590000000001</v>
      </c>
      <c r="M10177">
        <v>100951.41</v>
      </c>
      <c r="N10177" s="33">
        <v>1</v>
      </c>
      <c r="O10177" s="50" t="e">
        <f>INDEX([1]Dados!$M$2:$N$26779,MATCH($P10177,[1]Dados!$N$2:$N$26779,),2)</f>
        <v>#N/A</v>
      </c>
      <c r="P10177">
        <v>193403</v>
      </c>
      <c r="Q10177" s="1">
        <v>37802</v>
      </c>
      <c r="R10177" s="1">
        <v>37884</v>
      </c>
      <c r="S10177" t="s">
        <v>2530</v>
      </c>
    </row>
    <row r="10178" spans="1:19" x14ac:dyDescent="0.2">
      <c r="A10178" s="7">
        <v>210547</v>
      </c>
      <c r="B10178" s="3">
        <v>7765</v>
      </c>
      <c r="C10178" s="3" t="s">
        <v>39</v>
      </c>
      <c r="D10178" s="2" t="s">
        <v>518</v>
      </c>
      <c r="E10178" s="3">
        <v>23</v>
      </c>
      <c r="F10178" s="17">
        <v>0</v>
      </c>
      <c r="G10178" s="17">
        <v>1</v>
      </c>
      <c r="H10178" s="17">
        <v>0</v>
      </c>
      <c r="I10178" s="7">
        <v>1.2</v>
      </c>
      <c r="J10178" s="7">
        <v>19</v>
      </c>
      <c r="K10178" s="4">
        <v>119</v>
      </c>
      <c r="L10178" s="5">
        <v>119.38590000000001</v>
      </c>
      <c r="M10178">
        <v>100951.41</v>
      </c>
      <c r="N10178" s="33">
        <v>1</v>
      </c>
      <c r="O10178" s="50" t="e">
        <f>INDEX([1]Dados!$M$2:$N$26779,MATCH($P10178,[1]Dados!$N$2:$N$26779,),2)</f>
        <v>#N/A</v>
      </c>
      <c r="P10178">
        <v>193403</v>
      </c>
      <c r="Q10178" s="1">
        <v>37802</v>
      </c>
      <c r="R10178" s="1">
        <v>37884</v>
      </c>
      <c r="S10178" t="s">
        <v>2530</v>
      </c>
    </row>
    <row r="10179" spans="1:19" x14ac:dyDescent="0.2">
      <c r="A10179" s="7">
        <v>210547</v>
      </c>
      <c r="B10179" s="3">
        <v>7765</v>
      </c>
      <c r="C10179" s="3" t="s">
        <v>39</v>
      </c>
      <c r="D10179" s="2" t="s">
        <v>518</v>
      </c>
      <c r="E10179" s="3">
        <v>23</v>
      </c>
      <c r="F10179" s="17">
        <v>0</v>
      </c>
      <c r="G10179" s="17">
        <v>1</v>
      </c>
      <c r="H10179" s="17">
        <v>0</v>
      </c>
      <c r="I10179" s="7">
        <v>1.3</v>
      </c>
      <c r="J10179" s="7">
        <v>7</v>
      </c>
      <c r="K10179" s="4">
        <v>119</v>
      </c>
      <c r="L10179" s="5">
        <v>119.38590000000001</v>
      </c>
      <c r="M10179">
        <v>100951.41</v>
      </c>
      <c r="N10179" s="33">
        <v>1</v>
      </c>
      <c r="O10179" s="50" t="e">
        <f>INDEX([1]Dados!$M$2:$N$26779,MATCH($P10179,[1]Dados!$N$2:$N$26779,),2)</f>
        <v>#N/A</v>
      </c>
      <c r="P10179">
        <v>193403</v>
      </c>
      <c r="Q10179" s="1">
        <v>37802</v>
      </c>
      <c r="R10179" s="1">
        <v>37884</v>
      </c>
      <c r="S10179" t="s">
        <v>2530</v>
      </c>
    </row>
    <row r="10180" spans="1:19" x14ac:dyDescent="0.2">
      <c r="A10180" s="7">
        <v>210547</v>
      </c>
      <c r="B10180" s="3">
        <v>7765</v>
      </c>
      <c r="C10180" s="3" t="s">
        <v>39</v>
      </c>
      <c r="D10180" s="2" t="s">
        <v>518</v>
      </c>
      <c r="E10180" s="3">
        <v>23</v>
      </c>
      <c r="F10180" s="17">
        <v>0</v>
      </c>
      <c r="G10180" s="17">
        <v>1</v>
      </c>
      <c r="H10180" s="17">
        <v>0</v>
      </c>
      <c r="I10180" s="7">
        <v>1.4</v>
      </c>
      <c r="J10180" s="7">
        <v>15</v>
      </c>
      <c r="K10180" s="4">
        <v>119</v>
      </c>
      <c r="L10180" s="5">
        <v>119.38590000000001</v>
      </c>
      <c r="M10180">
        <v>100951.41</v>
      </c>
      <c r="N10180" s="33">
        <v>1</v>
      </c>
      <c r="O10180" s="50" t="e">
        <f>INDEX([1]Dados!$M$2:$N$26779,MATCH($P10180,[1]Dados!$N$2:$N$26779,),2)</f>
        <v>#N/A</v>
      </c>
      <c r="P10180">
        <v>193403</v>
      </c>
      <c r="Q10180" s="1">
        <v>37802</v>
      </c>
      <c r="R10180" s="1">
        <v>37884</v>
      </c>
      <c r="S10180" t="s">
        <v>2530</v>
      </c>
    </row>
    <row r="10181" spans="1:19" x14ac:dyDescent="0.2">
      <c r="A10181" s="7">
        <v>210547</v>
      </c>
      <c r="B10181" s="3">
        <v>7765</v>
      </c>
      <c r="C10181" s="3" t="s">
        <v>39</v>
      </c>
      <c r="D10181" s="2" t="s">
        <v>518</v>
      </c>
      <c r="E10181" s="3">
        <v>23</v>
      </c>
      <c r="F10181" s="17">
        <v>0</v>
      </c>
      <c r="G10181" s="17">
        <v>1</v>
      </c>
      <c r="H10181" s="17">
        <v>0</v>
      </c>
      <c r="I10181" s="7" t="s">
        <v>3</v>
      </c>
      <c r="J10181" s="7">
        <v>0</v>
      </c>
      <c r="K10181" s="4">
        <v>119</v>
      </c>
      <c r="L10181" s="5">
        <v>119.38590000000001</v>
      </c>
      <c r="M10181">
        <v>64115.6</v>
      </c>
      <c r="N10181" s="33">
        <v>1</v>
      </c>
      <c r="O10181" s="50" t="e">
        <f>INDEX([1]Dados!$M$2:$N$26779,MATCH($P10181,[1]Dados!$N$2:$N$26779,),2)</f>
        <v>#N/A</v>
      </c>
      <c r="P10181">
        <v>193408</v>
      </c>
      <c r="Q10181" s="1">
        <v>37802</v>
      </c>
      <c r="R10181" s="1">
        <v>37884</v>
      </c>
      <c r="S10181" t="s">
        <v>2530</v>
      </c>
    </row>
    <row r="10182" spans="1:19" x14ac:dyDescent="0.2">
      <c r="A10182" s="7">
        <v>210547</v>
      </c>
      <c r="B10182" s="3">
        <v>7765</v>
      </c>
      <c r="C10182" s="3" t="s">
        <v>39</v>
      </c>
      <c r="D10182" s="2" t="s">
        <v>518</v>
      </c>
      <c r="E10182" s="3">
        <v>23</v>
      </c>
      <c r="F10182" s="17">
        <v>0</v>
      </c>
      <c r="G10182" s="17">
        <v>1</v>
      </c>
      <c r="H10182" s="17">
        <v>0</v>
      </c>
      <c r="I10182" s="7">
        <v>1.5</v>
      </c>
      <c r="J10182" s="7">
        <v>25</v>
      </c>
      <c r="K10182" s="4">
        <v>119</v>
      </c>
      <c r="L10182" s="5">
        <v>119.3861</v>
      </c>
      <c r="M10182">
        <v>723195.34</v>
      </c>
      <c r="N10182" s="33">
        <v>1</v>
      </c>
      <c r="O10182" s="50" t="e">
        <f>INDEX([1]Dados!$M$2:$N$26779,MATCH($P10182,[1]Dados!$N$2:$N$26779,),2)</f>
        <v>#N/A</v>
      </c>
      <c r="P10182">
        <v>193412</v>
      </c>
      <c r="Q10182" s="1">
        <v>37802</v>
      </c>
      <c r="R10182" s="1">
        <v>37884</v>
      </c>
      <c r="S10182" t="s">
        <v>1959</v>
      </c>
    </row>
    <row r="10183" spans="1:19" x14ac:dyDescent="0.2">
      <c r="A10183" s="7">
        <v>210547</v>
      </c>
      <c r="B10183" s="3">
        <v>7765</v>
      </c>
      <c r="C10183" s="3" t="s">
        <v>39</v>
      </c>
      <c r="D10183" s="2" t="s">
        <v>518</v>
      </c>
      <c r="E10183" s="3">
        <v>23</v>
      </c>
      <c r="F10183" s="17">
        <v>0</v>
      </c>
      <c r="G10183" s="17">
        <v>1</v>
      </c>
      <c r="H10183" s="17">
        <v>0</v>
      </c>
      <c r="I10183" s="7">
        <v>1.6</v>
      </c>
      <c r="J10183" s="7">
        <v>15</v>
      </c>
      <c r="K10183" s="4">
        <v>119</v>
      </c>
      <c r="L10183" s="5">
        <v>119.3861</v>
      </c>
      <c r="M10183">
        <v>723195.34</v>
      </c>
      <c r="N10183" s="33">
        <v>1</v>
      </c>
      <c r="O10183" s="50" t="e">
        <f>INDEX([1]Dados!$M$2:$N$26779,MATCH($P10183,[1]Dados!$N$2:$N$26779,),2)</f>
        <v>#N/A</v>
      </c>
      <c r="P10183">
        <v>193412</v>
      </c>
      <c r="Q10183" s="1">
        <v>37802</v>
      </c>
      <c r="R10183" s="1">
        <v>37884</v>
      </c>
      <c r="S10183" t="s">
        <v>1959</v>
      </c>
    </row>
    <row r="10184" spans="1:19" x14ac:dyDescent="0.2">
      <c r="A10184" s="7">
        <v>210547</v>
      </c>
      <c r="B10184" s="3">
        <v>7765</v>
      </c>
      <c r="C10184" s="3" t="s">
        <v>39</v>
      </c>
      <c r="D10184" s="2" t="s">
        <v>518</v>
      </c>
      <c r="E10184" s="3">
        <v>23</v>
      </c>
      <c r="F10184" s="17">
        <v>0</v>
      </c>
      <c r="G10184" s="17">
        <v>1</v>
      </c>
      <c r="H10184" s="17">
        <v>0</v>
      </c>
      <c r="I10184" s="7">
        <v>1.7</v>
      </c>
      <c r="J10184" s="7">
        <v>7</v>
      </c>
      <c r="K10184" s="4">
        <v>119</v>
      </c>
      <c r="L10184" s="5">
        <v>119.3861</v>
      </c>
      <c r="M10184">
        <v>723195.34</v>
      </c>
      <c r="N10184" s="33">
        <v>1</v>
      </c>
      <c r="O10184" s="50" t="e">
        <f>INDEX([1]Dados!$M$2:$N$26779,MATCH($P10184,[1]Dados!$N$2:$N$26779,),2)</f>
        <v>#N/A</v>
      </c>
      <c r="P10184">
        <v>193412</v>
      </c>
      <c r="Q10184" s="1">
        <v>37802</v>
      </c>
      <c r="R10184" s="1">
        <v>37884</v>
      </c>
      <c r="S10184" t="s">
        <v>1959</v>
      </c>
    </row>
    <row r="10185" spans="1:19" x14ac:dyDescent="0.2">
      <c r="A10185" s="7">
        <v>210547</v>
      </c>
      <c r="B10185" s="3">
        <v>7765</v>
      </c>
      <c r="C10185" s="3" t="s">
        <v>39</v>
      </c>
      <c r="D10185" s="2" t="s">
        <v>518</v>
      </c>
      <c r="E10185" s="3">
        <v>23</v>
      </c>
      <c r="F10185" s="17">
        <v>0</v>
      </c>
      <c r="G10185" s="17">
        <v>1</v>
      </c>
      <c r="H10185" s="17">
        <v>0</v>
      </c>
      <c r="I10185" s="7">
        <v>1.8</v>
      </c>
      <c r="J10185" s="7">
        <v>25</v>
      </c>
      <c r="K10185" s="4">
        <v>119</v>
      </c>
      <c r="L10185" s="5">
        <v>119.3861</v>
      </c>
      <c r="M10185">
        <v>723195.34</v>
      </c>
      <c r="N10185" s="33">
        <v>1</v>
      </c>
      <c r="O10185" s="50" t="e">
        <f>INDEX([1]Dados!$M$2:$N$26779,MATCH($P10185,[1]Dados!$N$2:$N$26779,),2)</f>
        <v>#N/A</v>
      </c>
      <c r="P10185">
        <v>193412</v>
      </c>
      <c r="Q10185" s="1">
        <v>37802</v>
      </c>
      <c r="R10185" s="1">
        <v>37884</v>
      </c>
      <c r="S10185" t="s">
        <v>1959</v>
      </c>
    </row>
    <row r="10186" spans="1:19" x14ac:dyDescent="0.2">
      <c r="A10186" s="7">
        <v>210547</v>
      </c>
      <c r="B10186" s="3">
        <v>7765</v>
      </c>
      <c r="C10186" s="3" t="s">
        <v>39</v>
      </c>
      <c r="D10186" s="2" t="s">
        <v>518</v>
      </c>
      <c r="E10186" s="3">
        <v>23</v>
      </c>
      <c r="F10186" s="17">
        <v>0</v>
      </c>
      <c r="G10186" s="17">
        <v>1</v>
      </c>
      <c r="H10186" s="17">
        <v>0</v>
      </c>
      <c r="I10186" s="7">
        <v>2.1</v>
      </c>
      <c r="J10186" s="7">
        <v>19</v>
      </c>
      <c r="K10186" s="4">
        <v>122</v>
      </c>
      <c r="L10186" s="5">
        <v>122.3861</v>
      </c>
      <c r="M10186">
        <v>130434.78</v>
      </c>
      <c r="N10186" s="33">
        <v>1</v>
      </c>
      <c r="O10186" s="50" t="e">
        <f>INDEX([1]Dados!$M$2:$N$26779,MATCH($P10186,[1]Dados!$N$2:$N$26779,),2)</f>
        <v>#N/A</v>
      </c>
      <c r="P10186">
        <v>193425</v>
      </c>
      <c r="Q10186" s="1">
        <v>37802</v>
      </c>
      <c r="R10186" s="1">
        <v>37884</v>
      </c>
      <c r="S10186" t="s">
        <v>1959</v>
      </c>
    </row>
    <row r="10187" spans="1:19" x14ac:dyDescent="0.2">
      <c r="A10187" s="7">
        <v>210547</v>
      </c>
      <c r="B10187" s="3">
        <v>7765</v>
      </c>
      <c r="C10187" s="3" t="s">
        <v>39</v>
      </c>
      <c r="D10187" s="2" t="s">
        <v>518</v>
      </c>
      <c r="E10187" s="3">
        <v>23</v>
      </c>
      <c r="F10187" s="17">
        <v>0</v>
      </c>
      <c r="G10187" s="17">
        <v>1</v>
      </c>
      <c r="H10187" s="17">
        <v>0</v>
      </c>
      <c r="I10187" s="7">
        <v>2.2000000000000002</v>
      </c>
      <c r="J10187" s="7">
        <v>17</v>
      </c>
      <c r="K10187" s="4">
        <v>122</v>
      </c>
      <c r="L10187" s="5">
        <v>122.3861</v>
      </c>
      <c r="M10187">
        <v>130434.78</v>
      </c>
      <c r="N10187" s="33">
        <v>1</v>
      </c>
      <c r="O10187" s="50" t="e">
        <f>INDEX([1]Dados!$M$2:$N$26779,MATCH($P10187,[1]Dados!$N$2:$N$26779,),2)</f>
        <v>#N/A</v>
      </c>
      <c r="P10187">
        <v>193425</v>
      </c>
      <c r="Q10187" s="1">
        <v>37802</v>
      </c>
      <c r="R10187" s="1">
        <v>37884</v>
      </c>
      <c r="S10187" t="s">
        <v>1959</v>
      </c>
    </row>
    <row r="10188" spans="1:19" x14ac:dyDescent="0.2">
      <c r="A10188" s="7">
        <v>210547</v>
      </c>
      <c r="B10188" s="3">
        <v>7765</v>
      </c>
      <c r="C10188" s="3" t="s">
        <v>39</v>
      </c>
      <c r="D10188" s="2" t="s">
        <v>518</v>
      </c>
      <c r="E10188" s="3">
        <v>23</v>
      </c>
      <c r="F10188" s="17">
        <v>0</v>
      </c>
      <c r="G10188" s="17">
        <v>1</v>
      </c>
      <c r="H10188" s="17">
        <v>0</v>
      </c>
      <c r="I10188" s="7">
        <v>3.1</v>
      </c>
      <c r="J10188" s="7">
        <v>15</v>
      </c>
      <c r="K10188" s="4">
        <v>1203</v>
      </c>
      <c r="L10188" s="5">
        <v>1203.0829000000001</v>
      </c>
      <c r="M10188">
        <v>60639.040000000001</v>
      </c>
      <c r="N10188" s="33">
        <v>1</v>
      </c>
      <c r="O10188" s="50" t="e">
        <f>INDEX([1]Dados!$M$2:$N$26779,MATCH($P10188,[1]Dados!$N$2:$N$26779,),2)</f>
        <v>#N/A</v>
      </c>
      <c r="P10188">
        <v>195246</v>
      </c>
      <c r="Q10188" s="1">
        <v>37802</v>
      </c>
      <c r="R10188" s="1">
        <v>37884</v>
      </c>
      <c r="S10188" t="s">
        <v>1779</v>
      </c>
    </row>
    <row r="10189" spans="1:19" x14ac:dyDescent="0.2">
      <c r="A10189" s="7">
        <v>210547</v>
      </c>
      <c r="B10189" s="3">
        <v>7765</v>
      </c>
      <c r="C10189" s="3" t="s">
        <v>39</v>
      </c>
      <c r="D10189" s="2" t="s">
        <v>518</v>
      </c>
      <c r="E10189" s="3">
        <v>23</v>
      </c>
      <c r="F10189" s="17">
        <v>0</v>
      </c>
      <c r="G10189" s="17">
        <v>1</v>
      </c>
      <c r="H10189" s="17">
        <v>0</v>
      </c>
      <c r="I10189" s="7">
        <v>3.2</v>
      </c>
      <c r="J10189" s="7">
        <v>15</v>
      </c>
      <c r="K10189" s="4">
        <v>1203</v>
      </c>
      <c r="L10189" s="5">
        <v>1203.0829000000001</v>
      </c>
      <c r="M10189">
        <v>60639.040000000001</v>
      </c>
      <c r="N10189" s="33">
        <v>1</v>
      </c>
      <c r="O10189" s="50" t="e">
        <f>INDEX([1]Dados!$M$2:$N$26779,MATCH($P10189,[1]Dados!$N$2:$N$26779,),2)</f>
        <v>#N/A</v>
      </c>
      <c r="P10189">
        <v>195246</v>
      </c>
      <c r="Q10189" s="1">
        <v>37802</v>
      </c>
      <c r="R10189" s="1">
        <v>37884</v>
      </c>
      <c r="S10189" t="s">
        <v>1779</v>
      </c>
    </row>
    <row r="10190" spans="1:19" x14ac:dyDescent="0.2">
      <c r="A10190" s="7">
        <v>210547</v>
      </c>
      <c r="B10190" s="3">
        <v>7765</v>
      </c>
      <c r="C10190" s="3" t="s">
        <v>39</v>
      </c>
      <c r="D10190" s="2" t="s">
        <v>518</v>
      </c>
      <c r="E10190" s="3">
        <v>23</v>
      </c>
      <c r="F10190" s="17">
        <v>0</v>
      </c>
      <c r="G10190" s="17">
        <v>1</v>
      </c>
      <c r="H10190" s="17">
        <v>0</v>
      </c>
      <c r="I10190" s="7">
        <v>3.3</v>
      </c>
      <c r="J10190" s="7">
        <v>15</v>
      </c>
      <c r="K10190" s="4">
        <v>1203</v>
      </c>
      <c r="L10190" s="5">
        <v>1203.0829000000001</v>
      </c>
      <c r="M10190">
        <v>60639.040000000001</v>
      </c>
      <c r="N10190" s="33">
        <v>1</v>
      </c>
      <c r="O10190" s="50" t="e">
        <f>INDEX([1]Dados!$M$2:$N$26779,MATCH($P10190,[1]Dados!$N$2:$N$26779,),2)</f>
        <v>#N/A</v>
      </c>
      <c r="P10190">
        <v>195246</v>
      </c>
      <c r="Q10190" s="1">
        <v>37802</v>
      </c>
      <c r="R10190" s="1">
        <v>37884</v>
      </c>
      <c r="S10190" t="s">
        <v>1779</v>
      </c>
    </row>
    <row r="10191" spans="1:19" x14ac:dyDescent="0.2">
      <c r="A10191" s="7">
        <v>210547</v>
      </c>
      <c r="B10191" s="3">
        <v>7765</v>
      </c>
      <c r="C10191" s="3" t="s">
        <v>39</v>
      </c>
      <c r="D10191" s="2" t="s">
        <v>518</v>
      </c>
      <c r="E10191" s="3">
        <v>23</v>
      </c>
      <c r="F10191" s="17">
        <v>0</v>
      </c>
      <c r="G10191" s="17">
        <v>1</v>
      </c>
      <c r="H10191" s="17">
        <v>0</v>
      </c>
      <c r="I10191" s="7">
        <v>3.4</v>
      </c>
      <c r="J10191" s="7">
        <v>25</v>
      </c>
      <c r="K10191" s="4">
        <v>1203</v>
      </c>
      <c r="L10191" s="5">
        <v>1203.0829000000001</v>
      </c>
      <c r="M10191">
        <v>60639.040000000001</v>
      </c>
      <c r="N10191" s="33">
        <v>1</v>
      </c>
      <c r="O10191" s="50" t="e">
        <f>INDEX([1]Dados!$M$2:$N$26779,MATCH($P10191,[1]Dados!$N$2:$N$26779,),2)</f>
        <v>#N/A</v>
      </c>
      <c r="P10191">
        <v>195246</v>
      </c>
      <c r="Q10191" s="1">
        <v>37802</v>
      </c>
      <c r="R10191" s="1">
        <v>37884</v>
      </c>
      <c r="S10191" t="s">
        <v>1779</v>
      </c>
    </row>
    <row r="10192" spans="1:19" x14ac:dyDescent="0.2">
      <c r="A10192" s="7">
        <v>210547</v>
      </c>
      <c r="B10192" s="3">
        <v>7765</v>
      </c>
      <c r="C10192" s="3" t="s">
        <v>39</v>
      </c>
      <c r="D10192" s="2" t="s">
        <v>518</v>
      </c>
      <c r="E10192" s="3">
        <v>23</v>
      </c>
      <c r="F10192" s="17">
        <v>0</v>
      </c>
      <c r="G10192" s="17">
        <v>1</v>
      </c>
      <c r="H10192" s="17">
        <v>0</v>
      </c>
      <c r="I10192" s="29">
        <v>4.0999999999999996</v>
      </c>
      <c r="J10192" s="7">
        <v>7</v>
      </c>
      <c r="K10192" s="4">
        <v>1214</v>
      </c>
      <c r="L10192" s="5">
        <v>1214.8577</v>
      </c>
      <c r="M10192">
        <v>250693</v>
      </c>
      <c r="N10192" s="33">
        <v>1</v>
      </c>
      <c r="O10192" s="50" t="e">
        <f>INDEX([1]Dados!$M$2:$N$26779,MATCH($P10192,[1]Dados!$N$2:$N$26779,),2)</f>
        <v>#N/A</v>
      </c>
      <c r="P10192">
        <v>194604</v>
      </c>
      <c r="Q10192" s="1">
        <v>37802</v>
      </c>
      <c r="R10192" s="1">
        <v>37884</v>
      </c>
      <c r="S10192" t="s">
        <v>914</v>
      </c>
    </row>
    <row r="10193" spans="1:19" x14ac:dyDescent="0.2">
      <c r="A10193" s="7">
        <v>210547</v>
      </c>
      <c r="B10193" s="3">
        <v>7765</v>
      </c>
      <c r="C10193" s="3" t="s">
        <v>39</v>
      </c>
      <c r="D10193" s="2" t="s">
        <v>518</v>
      </c>
      <c r="E10193" s="3">
        <v>23</v>
      </c>
      <c r="F10193" s="17">
        <v>0</v>
      </c>
      <c r="G10193" s="17">
        <v>1</v>
      </c>
      <c r="H10193" s="17">
        <v>0</v>
      </c>
      <c r="I10193" s="42">
        <v>4.0999999999999996</v>
      </c>
      <c r="J10193" s="7">
        <v>24</v>
      </c>
      <c r="K10193" s="4">
        <v>1214</v>
      </c>
      <c r="L10193" s="5">
        <v>1214.0589</v>
      </c>
      <c r="M10193">
        <v>881850</v>
      </c>
      <c r="N10193" s="33">
        <v>1</v>
      </c>
      <c r="O10193" s="50" t="e">
        <f>INDEX([1]Dados!$M$2:$N$26779,MATCH($P10193,[1]Dados!$N$2:$N$26779,),2)</f>
        <v>#N/A</v>
      </c>
      <c r="P10193">
        <v>194805</v>
      </c>
      <c r="Q10193" s="1">
        <v>37802</v>
      </c>
      <c r="R10193" s="1">
        <v>37884</v>
      </c>
      <c r="S10193" t="s">
        <v>1785</v>
      </c>
    </row>
    <row r="10194" spans="1:19" x14ac:dyDescent="0.2">
      <c r="A10194" s="7">
        <v>210547</v>
      </c>
      <c r="B10194" s="3">
        <v>7765</v>
      </c>
      <c r="C10194" s="3" t="s">
        <v>39</v>
      </c>
      <c r="D10194" s="2" t="s">
        <v>518</v>
      </c>
      <c r="E10194" s="3">
        <v>23</v>
      </c>
      <c r="F10194" s="17">
        <v>0</v>
      </c>
      <c r="G10194" s="17">
        <v>1</v>
      </c>
      <c r="H10194" s="17">
        <v>0</v>
      </c>
      <c r="I10194" s="7">
        <v>4.2</v>
      </c>
      <c r="J10194" s="7">
        <v>27</v>
      </c>
      <c r="K10194" s="4">
        <v>1214</v>
      </c>
      <c r="L10194" s="5">
        <v>1214.0589</v>
      </c>
      <c r="M10194">
        <v>881850</v>
      </c>
      <c r="N10194" s="33">
        <v>1</v>
      </c>
      <c r="O10194" s="50" t="e">
        <f>INDEX([1]Dados!$M$2:$N$26779,MATCH($P10194,[1]Dados!$N$2:$N$26779,),2)</f>
        <v>#N/A</v>
      </c>
      <c r="P10194">
        <v>194805</v>
      </c>
      <c r="Q10194" s="1">
        <v>37802</v>
      </c>
      <c r="R10194" s="1">
        <v>37884</v>
      </c>
      <c r="S10194" t="s">
        <v>1785</v>
      </c>
    </row>
    <row r="10195" spans="1:19" x14ac:dyDescent="0.2">
      <c r="A10195" s="7">
        <v>210547</v>
      </c>
      <c r="B10195" s="3">
        <v>7765</v>
      </c>
      <c r="C10195" s="3" t="s">
        <v>39</v>
      </c>
      <c r="D10195" s="2" t="s">
        <v>518</v>
      </c>
      <c r="E10195" s="3">
        <v>23</v>
      </c>
      <c r="F10195" s="17">
        <v>0</v>
      </c>
      <c r="G10195" s="17">
        <v>1</v>
      </c>
      <c r="H10195" s="17">
        <v>0</v>
      </c>
      <c r="I10195" s="7">
        <v>4.3</v>
      </c>
      <c r="J10195" s="7">
        <v>25</v>
      </c>
      <c r="K10195" s="4">
        <v>1214</v>
      </c>
      <c r="L10195" s="5">
        <v>1214.0589</v>
      </c>
      <c r="M10195">
        <v>881850</v>
      </c>
      <c r="N10195" s="33">
        <v>1</v>
      </c>
      <c r="O10195" s="50" t="e">
        <f>INDEX([1]Dados!$M$2:$N$26779,MATCH($P10195,[1]Dados!$N$2:$N$26779,),2)</f>
        <v>#N/A</v>
      </c>
      <c r="P10195">
        <v>194805</v>
      </c>
      <c r="Q10195" s="1">
        <v>37802</v>
      </c>
      <c r="R10195" s="1">
        <v>37884</v>
      </c>
      <c r="S10195" t="s">
        <v>1785</v>
      </c>
    </row>
    <row r="10196" spans="1:19" x14ac:dyDescent="0.2">
      <c r="A10196" s="7">
        <v>210547</v>
      </c>
      <c r="B10196" s="3">
        <v>7765</v>
      </c>
      <c r="C10196" s="3" t="s">
        <v>39</v>
      </c>
      <c r="D10196" s="2" t="s">
        <v>518</v>
      </c>
      <c r="E10196" s="3">
        <v>23</v>
      </c>
      <c r="F10196" s="17">
        <v>0</v>
      </c>
      <c r="G10196" s="17">
        <v>1</v>
      </c>
      <c r="H10196" s="17">
        <v>0</v>
      </c>
      <c r="I10196" s="7">
        <v>4.4000000000000004</v>
      </c>
      <c r="J10196" s="7">
        <v>20</v>
      </c>
      <c r="K10196" s="4">
        <v>1214</v>
      </c>
      <c r="L10196" s="5">
        <v>1214.0589</v>
      </c>
      <c r="M10196">
        <v>881850</v>
      </c>
      <c r="N10196" s="33">
        <v>1</v>
      </c>
      <c r="O10196" s="50" t="e">
        <f>INDEX([1]Dados!$M$2:$N$26779,MATCH($P10196,[1]Dados!$N$2:$N$26779,),2)</f>
        <v>#N/A</v>
      </c>
      <c r="P10196">
        <v>194805</v>
      </c>
      <c r="Q10196" s="1">
        <v>37802</v>
      </c>
      <c r="R10196" s="1">
        <v>37884</v>
      </c>
      <c r="S10196" t="s">
        <v>1785</v>
      </c>
    </row>
    <row r="10197" spans="1:19" x14ac:dyDescent="0.2">
      <c r="A10197" s="7">
        <v>210547</v>
      </c>
      <c r="B10197" s="3">
        <v>7765</v>
      </c>
      <c r="C10197" s="3" t="s">
        <v>39</v>
      </c>
      <c r="D10197" s="2" t="s">
        <v>518</v>
      </c>
      <c r="E10197" s="3">
        <v>23</v>
      </c>
      <c r="F10197" s="17">
        <v>0</v>
      </c>
      <c r="G10197" s="17">
        <v>1</v>
      </c>
      <c r="H10197" s="17">
        <v>0</v>
      </c>
      <c r="I10197" s="7">
        <v>4.5</v>
      </c>
      <c r="J10197" s="7">
        <v>25</v>
      </c>
      <c r="K10197" s="4">
        <v>1214</v>
      </c>
      <c r="L10197" s="5">
        <v>1214.8577</v>
      </c>
      <c r="M10197">
        <v>250693</v>
      </c>
      <c r="N10197" s="33">
        <v>1</v>
      </c>
      <c r="O10197" s="50" t="e">
        <f>INDEX([1]Dados!$M$2:$N$26779,MATCH($P10197,[1]Dados!$N$2:$N$26779,),2)</f>
        <v>#N/A</v>
      </c>
      <c r="P10197">
        <v>194604</v>
      </c>
      <c r="Q10197" s="1">
        <v>37802</v>
      </c>
      <c r="R10197" s="1">
        <v>37884</v>
      </c>
      <c r="S10197" t="s">
        <v>914</v>
      </c>
    </row>
    <row r="10198" spans="1:19" x14ac:dyDescent="0.2">
      <c r="A10198" s="7">
        <v>210547</v>
      </c>
      <c r="B10198" s="3">
        <v>7765</v>
      </c>
      <c r="C10198" s="3" t="s">
        <v>39</v>
      </c>
      <c r="D10198" s="2" t="s">
        <v>518</v>
      </c>
      <c r="E10198" s="3">
        <v>23</v>
      </c>
      <c r="F10198" s="17">
        <v>0</v>
      </c>
      <c r="G10198" s="17">
        <v>1</v>
      </c>
      <c r="H10198" s="17">
        <v>0</v>
      </c>
      <c r="I10198" s="7">
        <v>4.5999999999999996</v>
      </c>
      <c r="J10198" s="7">
        <v>25</v>
      </c>
      <c r="K10198" s="4">
        <v>1214</v>
      </c>
      <c r="L10198" s="5">
        <v>1214.8577</v>
      </c>
      <c r="M10198">
        <v>250693</v>
      </c>
      <c r="N10198" s="33">
        <v>1</v>
      </c>
      <c r="O10198" s="50" t="e">
        <f>INDEX([1]Dados!$M$2:$N$26779,MATCH($P10198,[1]Dados!$N$2:$N$26779,),2)</f>
        <v>#N/A</v>
      </c>
      <c r="P10198">
        <v>194604</v>
      </c>
      <c r="Q10198" s="1">
        <v>37802</v>
      </c>
      <c r="R10198" s="1">
        <v>37884</v>
      </c>
      <c r="S10198" t="s">
        <v>914</v>
      </c>
    </row>
    <row r="10199" spans="1:19" x14ac:dyDescent="0.2">
      <c r="A10199" s="7">
        <v>210547</v>
      </c>
      <c r="B10199" s="3">
        <v>7765</v>
      </c>
      <c r="C10199" s="3" t="s">
        <v>39</v>
      </c>
      <c r="D10199" s="2" t="s">
        <v>518</v>
      </c>
      <c r="E10199" s="3">
        <v>23</v>
      </c>
      <c r="F10199" s="17">
        <v>0</v>
      </c>
      <c r="G10199" s="17">
        <v>1</v>
      </c>
      <c r="H10199" s="17">
        <v>0</v>
      </c>
      <c r="I10199" s="7">
        <v>4.7</v>
      </c>
      <c r="J10199" s="7">
        <v>15</v>
      </c>
      <c r="K10199" s="4">
        <v>1214</v>
      </c>
      <c r="L10199" s="5">
        <v>1214.8577</v>
      </c>
      <c r="M10199">
        <v>250693</v>
      </c>
      <c r="N10199" s="33">
        <v>1</v>
      </c>
      <c r="O10199" s="50" t="e">
        <f>INDEX([1]Dados!$M$2:$N$26779,MATCH($P10199,[1]Dados!$N$2:$N$26779,),2)</f>
        <v>#N/A</v>
      </c>
      <c r="P10199">
        <v>194604</v>
      </c>
      <c r="Q10199" s="1">
        <v>37802</v>
      </c>
      <c r="R10199" s="1">
        <v>37884</v>
      </c>
      <c r="S10199" t="s">
        <v>914</v>
      </c>
    </row>
    <row r="10200" spans="1:19" x14ac:dyDescent="0.2">
      <c r="A10200" s="7">
        <v>210547</v>
      </c>
      <c r="B10200" s="3">
        <v>7765</v>
      </c>
      <c r="C10200" s="3" t="s">
        <v>39</v>
      </c>
      <c r="D10200" s="2" t="s">
        <v>518</v>
      </c>
      <c r="E10200" s="3">
        <v>23</v>
      </c>
      <c r="F10200" s="17">
        <v>0</v>
      </c>
      <c r="G10200" s="17">
        <v>1</v>
      </c>
      <c r="H10200" s="17">
        <v>0</v>
      </c>
      <c r="I10200" s="7">
        <v>4.8</v>
      </c>
      <c r="J10200" s="7">
        <v>15</v>
      </c>
      <c r="K10200" s="4">
        <v>1214</v>
      </c>
      <c r="L10200" s="5">
        <v>1214.8577</v>
      </c>
      <c r="M10200">
        <v>250693</v>
      </c>
      <c r="N10200" s="33">
        <v>1</v>
      </c>
      <c r="O10200" s="50" t="e">
        <f>INDEX([1]Dados!$M$2:$N$26779,MATCH($P10200,[1]Dados!$N$2:$N$26779,),2)</f>
        <v>#N/A</v>
      </c>
      <c r="P10200">
        <v>194604</v>
      </c>
      <c r="Q10200" s="1">
        <v>37802</v>
      </c>
      <c r="R10200" s="1">
        <v>37884</v>
      </c>
      <c r="S10200" t="s">
        <v>914</v>
      </c>
    </row>
    <row r="10201" spans="1:19" x14ac:dyDescent="0.2">
      <c r="A10201" s="7">
        <v>210547</v>
      </c>
      <c r="B10201" s="3">
        <v>7765</v>
      </c>
      <c r="C10201" s="3" t="s">
        <v>39</v>
      </c>
      <c r="D10201" s="2" t="s">
        <v>518</v>
      </c>
      <c r="E10201" s="3">
        <v>23</v>
      </c>
      <c r="F10201" s="17">
        <v>0</v>
      </c>
      <c r="G10201" s="17">
        <v>1</v>
      </c>
      <c r="H10201" s="17">
        <v>0</v>
      </c>
      <c r="I10201" s="7">
        <v>4.9000000000000004</v>
      </c>
      <c r="J10201" s="7">
        <v>15</v>
      </c>
      <c r="K10201" s="4">
        <v>1214</v>
      </c>
      <c r="L10201" s="5">
        <v>1214.8577</v>
      </c>
      <c r="M10201">
        <v>250693</v>
      </c>
      <c r="N10201" s="33">
        <v>1</v>
      </c>
      <c r="O10201" s="50" t="e">
        <f>INDEX([1]Dados!$M$2:$N$26779,MATCH($P10201,[1]Dados!$N$2:$N$26779,),2)</f>
        <v>#N/A</v>
      </c>
      <c r="P10201">
        <v>194604</v>
      </c>
      <c r="Q10201" s="1">
        <v>37802</v>
      </c>
      <c r="R10201" s="1">
        <v>37884</v>
      </c>
      <c r="S10201" t="s">
        <v>914</v>
      </c>
    </row>
    <row r="10202" spans="1:19" x14ac:dyDescent="0.2">
      <c r="A10202" s="7">
        <v>210547</v>
      </c>
      <c r="B10202" s="3">
        <v>7765</v>
      </c>
      <c r="C10202" s="3" t="s">
        <v>39</v>
      </c>
      <c r="D10202" s="2" t="s">
        <v>518</v>
      </c>
      <c r="E10202" s="3">
        <v>23</v>
      </c>
      <c r="F10202" s="17">
        <v>0</v>
      </c>
      <c r="G10202" s="17">
        <v>1</v>
      </c>
      <c r="H10202" s="17">
        <v>0</v>
      </c>
      <c r="I10202" s="7">
        <v>5.0999999999999996</v>
      </c>
      <c r="J10202" s="7">
        <v>22</v>
      </c>
      <c r="K10202" s="4">
        <v>1293</v>
      </c>
      <c r="L10202" s="5">
        <v>1293.0592999999999</v>
      </c>
      <c r="M10202">
        <v>42060</v>
      </c>
      <c r="N10202" s="33">
        <v>1</v>
      </c>
      <c r="O10202" s="50" t="e">
        <f>INDEX([1]Dados!$M$2:$N$26779,MATCH($P10202,[1]Dados!$N$2:$N$26779,),2)</f>
        <v>#N/A</v>
      </c>
      <c r="P10202">
        <v>194387</v>
      </c>
      <c r="Q10202" s="1">
        <v>37802</v>
      </c>
      <c r="R10202" s="1">
        <v>37884</v>
      </c>
      <c r="S10202" t="s">
        <v>1960</v>
      </c>
    </row>
    <row r="10203" spans="1:19" x14ac:dyDescent="0.2">
      <c r="A10203" s="7">
        <v>210547</v>
      </c>
      <c r="B10203" s="3">
        <v>7765</v>
      </c>
      <c r="C10203" s="3" t="s">
        <v>39</v>
      </c>
      <c r="D10203" s="2" t="s">
        <v>518</v>
      </c>
      <c r="E10203" s="3">
        <v>23</v>
      </c>
      <c r="F10203" s="17">
        <v>0</v>
      </c>
      <c r="G10203" s="17">
        <v>1</v>
      </c>
      <c r="H10203" s="17">
        <v>0</v>
      </c>
      <c r="I10203" s="7">
        <v>5.2</v>
      </c>
      <c r="J10203" s="7">
        <v>9</v>
      </c>
      <c r="K10203" s="4">
        <v>1293</v>
      </c>
      <c r="L10203" s="5">
        <v>1293.0592999999999</v>
      </c>
      <c r="M10203">
        <v>42060</v>
      </c>
      <c r="N10203" s="33">
        <v>1</v>
      </c>
      <c r="O10203" s="50" t="e">
        <f>INDEX([1]Dados!$M$2:$N$26779,MATCH($P10203,[1]Dados!$N$2:$N$26779,),2)</f>
        <v>#N/A</v>
      </c>
      <c r="P10203">
        <v>194387</v>
      </c>
      <c r="Q10203" s="1">
        <v>37802</v>
      </c>
      <c r="R10203" s="1">
        <v>37884</v>
      </c>
      <c r="S10203" t="s">
        <v>1960</v>
      </c>
    </row>
    <row r="10204" spans="1:19" x14ac:dyDescent="0.2">
      <c r="A10204" s="7">
        <v>312380</v>
      </c>
      <c r="B10204" s="3">
        <v>44750</v>
      </c>
      <c r="C10204" s="3" t="s">
        <v>33</v>
      </c>
      <c r="D10204" s="2" t="s">
        <v>406</v>
      </c>
      <c r="E10204" s="3">
        <v>23</v>
      </c>
      <c r="F10204" s="17">
        <v>0</v>
      </c>
      <c r="G10204" s="17">
        <v>1</v>
      </c>
      <c r="H10204" s="17">
        <v>0</v>
      </c>
      <c r="I10204" s="7" t="s">
        <v>3</v>
      </c>
      <c r="J10204" s="7">
        <v>0</v>
      </c>
      <c r="K10204" s="4">
        <v>119</v>
      </c>
      <c r="L10204" s="5">
        <v>119.38590000000001</v>
      </c>
      <c r="M10204">
        <v>249996.78</v>
      </c>
      <c r="N10204" s="33">
        <v>1</v>
      </c>
      <c r="O10204" s="50" t="e">
        <f>INDEX([1]Dados!$M$2:$N$26779,MATCH($P10204,[1]Dados!$N$2:$N$26779,),2)</f>
        <v>#N/A</v>
      </c>
      <c r="P10204">
        <v>193392</v>
      </c>
      <c r="Q10204" s="1">
        <v>37756</v>
      </c>
      <c r="R10204" s="1">
        <v>37861</v>
      </c>
      <c r="S10204" t="s">
        <v>2134</v>
      </c>
    </row>
    <row r="10205" spans="1:19" x14ac:dyDescent="0.2">
      <c r="A10205" s="7">
        <v>312380</v>
      </c>
      <c r="B10205" s="3">
        <v>44750</v>
      </c>
      <c r="C10205" s="3" t="s">
        <v>33</v>
      </c>
      <c r="D10205" s="2" t="s">
        <v>406</v>
      </c>
      <c r="E10205" s="3">
        <v>23</v>
      </c>
      <c r="F10205" s="17">
        <v>0</v>
      </c>
      <c r="G10205" s="17">
        <v>1</v>
      </c>
      <c r="H10205" s="17">
        <v>0</v>
      </c>
      <c r="I10205" s="7" t="s">
        <v>3</v>
      </c>
      <c r="J10205" s="7">
        <v>0</v>
      </c>
      <c r="K10205" s="4">
        <v>119</v>
      </c>
      <c r="L10205" s="5">
        <v>119.3861</v>
      </c>
      <c r="M10205">
        <v>249992.82</v>
      </c>
      <c r="N10205" s="33">
        <v>1</v>
      </c>
      <c r="O10205" s="50" t="e">
        <f>INDEX([1]Dados!$M$2:$N$26779,MATCH($P10205,[1]Dados!$N$2:$N$26779,),2)</f>
        <v>#N/A</v>
      </c>
      <c r="P10205">
        <v>193391</v>
      </c>
      <c r="Q10205" s="1">
        <v>37756</v>
      </c>
      <c r="R10205" s="1">
        <v>37861</v>
      </c>
      <c r="S10205" t="s">
        <v>2134</v>
      </c>
    </row>
    <row r="10206" spans="1:19" x14ac:dyDescent="0.2">
      <c r="A10206" s="7">
        <v>312380</v>
      </c>
      <c r="B10206" s="3">
        <v>44750</v>
      </c>
      <c r="C10206" s="3" t="s">
        <v>33</v>
      </c>
      <c r="D10206" s="2" t="s">
        <v>406</v>
      </c>
      <c r="E10206" s="3">
        <v>23</v>
      </c>
      <c r="F10206" s="17">
        <v>0</v>
      </c>
      <c r="G10206" s="17">
        <v>1</v>
      </c>
      <c r="H10206" s="17">
        <v>0</v>
      </c>
      <c r="I10206" s="7" t="s">
        <v>3</v>
      </c>
      <c r="J10206" s="7">
        <v>0</v>
      </c>
      <c r="K10206" s="4">
        <v>119</v>
      </c>
      <c r="L10206" s="5">
        <v>119.5528</v>
      </c>
      <c r="M10206">
        <v>69653.7</v>
      </c>
      <c r="N10206" s="33">
        <v>1</v>
      </c>
      <c r="O10206" s="50" t="e">
        <f>INDEX([1]Dados!$M$2:$N$26779,MATCH($P10206,[1]Dados!$N$2:$N$26779,),2)</f>
        <v>#N/A</v>
      </c>
      <c r="P10206">
        <v>193393</v>
      </c>
      <c r="Q10206" s="1">
        <v>37756</v>
      </c>
      <c r="R10206" s="1">
        <v>37861</v>
      </c>
      <c r="S10206" t="s">
        <v>2134</v>
      </c>
    </row>
    <row r="10207" spans="1:19" x14ac:dyDescent="0.2">
      <c r="A10207" s="7">
        <v>312380</v>
      </c>
      <c r="B10207" s="3">
        <v>44750</v>
      </c>
      <c r="C10207" s="3" t="s">
        <v>33</v>
      </c>
      <c r="D10207" s="2" t="s">
        <v>406</v>
      </c>
      <c r="E10207" s="3">
        <v>23</v>
      </c>
      <c r="F10207" s="17">
        <v>0</v>
      </c>
      <c r="G10207" s="17">
        <v>1</v>
      </c>
      <c r="H10207" s="17">
        <v>0</v>
      </c>
      <c r="I10207" s="7">
        <v>1.1000000000000001</v>
      </c>
      <c r="J10207" s="7">
        <v>15</v>
      </c>
      <c r="K10207" s="4">
        <v>1203</v>
      </c>
      <c r="L10207" s="5">
        <v>1203.0829000000001</v>
      </c>
      <c r="M10207">
        <v>18792.21</v>
      </c>
      <c r="N10207" s="33">
        <v>1</v>
      </c>
      <c r="O10207" s="50" t="e">
        <f>INDEX([1]Dados!$M$2:$N$26779,MATCH($P10207,[1]Dados!$N$2:$N$26779,),2)</f>
        <v>#N/A</v>
      </c>
      <c r="P10207">
        <v>195249</v>
      </c>
      <c r="Q10207" s="1">
        <v>37756</v>
      </c>
      <c r="R10207" s="1">
        <v>37861</v>
      </c>
      <c r="S10207" t="s">
        <v>1779</v>
      </c>
    </row>
    <row r="10208" spans="1:19" x14ac:dyDescent="0.2">
      <c r="A10208" s="7">
        <v>312380</v>
      </c>
      <c r="B10208" s="3">
        <v>44750</v>
      </c>
      <c r="C10208" s="3" t="s">
        <v>33</v>
      </c>
      <c r="D10208" s="2" t="s">
        <v>406</v>
      </c>
      <c r="E10208" s="3">
        <v>23</v>
      </c>
      <c r="F10208" s="17">
        <v>0</v>
      </c>
      <c r="G10208" s="17">
        <v>1</v>
      </c>
      <c r="H10208" s="17">
        <v>0</v>
      </c>
      <c r="I10208" s="7">
        <v>1.2</v>
      </c>
      <c r="J10208" s="7">
        <v>25</v>
      </c>
      <c r="K10208" s="4">
        <v>1203</v>
      </c>
      <c r="L10208" s="5">
        <v>1203.0829000000001</v>
      </c>
      <c r="M10208">
        <v>18792.21</v>
      </c>
      <c r="N10208" s="33">
        <v>1</v>
      </c>
      <c r="O10208" s="50" t="e">
        <f>INDEX([1]Dados!$M$2:$N$26779,MATCH($P10208,[1]Dados!$N$2:$N$26779,),2)</f>
        <v>#N/A</v>
      </c>
      <c r="P10208">
        <v>195249</v>
      </c>
      <c r="Q10208" s="1">
        <v>37756</v>
      </c>
      <c r="R10208" s="1">
        <v>37861</v>
      </c>
      <c r="S10208" t="s">
        <v>1779</v>
      </c>
    </row>
    <row r="10209" spans="1:19" x14ac:dyDescent="0.2">
      <c r="A10209" s="7">
        <v>312380</v>
      </c>
      <c r="B10209" s="3">
        <v>44750</v>
      </c>
      <c r="C10209" s="3" t="s">
        <v>33</v>
      </c>
      <c r="D10209" s="2" t="s">
        <v>406</v>
      </c>
      <c r="E10209" s="3">
        <v>23</v>
      </c>
      <c r="F10209" s="17">
        <v>0</v>
      </c>
      <c r="G10209" s="17">
        <v>1</v>
      </c>
      <c r="H10209" s="17">
        <v>0</v>
      </c>
      <c r="I10209" s="7">
        <v>1.3</v>
      </c>
      <c r="J10209" s="7">
        <v>29</v>
      </c>
      <c r="K10209" s="4">
        <v>1203</v>
      </c>
      <c r="L10209" s="5">
        <v>1203.0829000000001</v>
      </c>
      <c r="M10209">
        <v>18792.21</v>
      </c>
      <c r="N10209" s="33">
        <v>1</v>
      </c>
      <c r="O10209" s="50" t="e">
        <f>INDEX([1]Dados!$M$2:$N$26779,MATCH($P10209,[1]Dados!$N$2:$N$26779,),2)</f>
        <v>#N/A</v>
      </c>
      <c r="P10209">
        <v>195249</v>
      </c>
      <c r="Q10209" s="1">
        <v>37756</v>
      </c>
      <c r="R10209" s="1">
        <v>37861</v>
      </c>
      <c r="S10209" t="s">
        <v>1779</v>
      </c>
    </row>
    <row r="10210" spans="1:19" x14ac:dyDescent="0.2">
      <c r="A10210" s="7">
        <v>312380</v>
      </c>
      <c r="B10210" s="3">
        <v>44750</v>
      </c>
      <c r="C10210" s="3" t="s">
        <v>33</v>
      </c>
      <c r="D10210" s="2" t="s">
        <v>406</v>
      </c>
      <c r="E10210" s="3">
        <v>23</v>
      </c>
      <c r="F10210" s="17">
        <v>0</v>
      </c>
      <c r="G10210" s="17">
        <v>1</v>
      </c>
      <c r="H10210" s="17">
        <v>0</v>
      </c>
      <c r="I10210" s="7">
        <v>2.1</v>
      </c>
      <c r="J10210" s="7">
        <v>28</v>
      </c>
      <c r="K10210" s="4">
        <v>1214</v>
      </c>
      <c r="L10210" s="5">
        <v>1214.0589</v>
      </c>
      <c r="M10210">
        <v>330200</v>
      </c>
      <c r="N10210" s="33">
        <v>1</v>
      </c>
      <c r="O10210" s="50" t="e">
        <f>INDEX([1]Dados!$M$2:$N$26779,MATCH($P10210,[1]Dados!$N$2:$N$26779,),2)</f>
        <v>#N/A</v>
      </c>
      <c r="P10210">
        <v>194811</v>
      </c>
      <c r="Q10210" s="1">
        <v>37756</v>
      </c>
      <c r="R10210" s="1">
        <v>37861</v>
      </c>
      <c r="S10210" t="s">
        <v>1785</v>
      </c>
    </row>
    <row r="10211" spans="1:19" x14ac:dyDescent="0.2">
      <c r="A10211" s="7">
        <v>312380</v>
      </c>
      <c r="B10211" s="3">
        <v>44750</v>
      </c>
      <c r="C10211" s="3" t="s">
        <v>33</v>
      </c>
      <c r="D10211" s="2" t="s">
        <v>406</v>
      </c>
      <c r="E10211" s="3">
        <v>23</v>
      </c>
      <c r="F10211" s="17">
        <v>0</v>
      </c>
      <c r="G10211" s="17">
        <v>1</v>
      </c>
      <c r="H10211" s="17">
        <v>0</v>
      </c>
      <c r="I10211" s="7">
        <v>2.2000000000000002</v>
      </c>
      <c r="J10211" s="7">
        <v>28</v>
      </c>
      <c r="K10211" s="4">
        <v>1214</v>
      </c>
      <c r="L10211" s="5">
        <v>1214.0589</v>
      </c>
      <c r="M10211">
        <v>330200</v>
      </c>
      <c r="N10211" s="33">
        <v>1</v>
      </c>
      <c r="O10211" s="50" t="e">
        <f>INDEX([1]Dados!$M$2:$N$26779,MATCH($P10211,[1]Dados!$N$2:$N$26779,),2)</f>
        <v>#N/A</v>
      </c>
      <c r="P10211">
        <v>194811</v>
      </c>
      <c r="Q10211" s="1">
        <v>37756</v>
      </c>
      <c r="R10211" s="1">
        <v>37861</v>
      </c>
      <c r="S10211" t="s">
        <v>1785</v>
      </c>
    </row>
    <row r="10212" spans="1:19" x14ac:dyDescent="0.2">
      <c r="A10212" s="7">
        <v>312380</v>
      </c>
      <c r="B10212" s="3">
        <v>44750</v>
      </c>
      <c r="C10212" s="3" t="s">
        <v>33</v>
      </c>
      <c r="D10212" s="2" t="s">
        <v>406</v>
      </c>
      <c r="E10212" s="3">
        <v>23</v>
      </c>
      <c r="F10212" s="17">
        <v>0</v>
      </c>
      <c r="G10212" s="17">
        <v>1</v>
      </c>
      <c r="H10212" s="17">
        <v>0</v>
      </c>
      <c r="I10212" s="7" t="s">
        <v>79</v>
      </c>
      <c r="J10212" s="7">
        <v>18</v>
      </c>
      <c r="K10212" s="4">
        <v>1214</v>
      </c>
      <c r="L10212" s="5">
        <v>1214.8577</v>
      </c>
      <c r="M10212">
        <v>96899</v>
      </c>
      <c r="N10212" s="33">
        <v>1</v>
      </c>
      <c r="O10212" s="50" t="e">
        <f>INDEX([1]Dados!$M$2:$N$26779,MATCH($P10212,[1]Dados!$N$2:$N$26779,),2)</f>
        <v>#N/A</v>
      </c>
      <c r="P10212">
        <v>194557</v>
      </c>
      <c r="Q10212" s="1">
        <v>37756</v>
      </c>
      <c r="R10212" s="1">
        <v>37861</v>
      </c>
      <c r="S10212" t="s">
        <v>1784</v>
      </c>
    </row>
    <row r="10213" spans="1:19" x14ac:dyDescent="0.2">
      <c r="A10213" s="7">
        <v>312380</v>
      </c>
      <c r="B10213" s="3">
        <v>44750</v>
      </c>
      <c r="C10213" s="3" t="s">
        <v>33</v>
      </c>
      <c r="D10213" s="2" t="s">
        <v>406</v>
      </c>
      <c r="E10213" s="3">
        <v>23</v>
      </c>
      <c r="F10213" s="17">
        <v>0</v>
      </c>
      <c r="G10213" s="17">
        <v>1</v>
      </c>
      <c r="H10213" s="17">
        <v>0</v>
      </c>
      <c r="I10213" s="7" t="s">
        <v>80</v>
      </c>
      <c r="J10213" s="7">
        <v>15</v>
      </c>
      <c r="K10213" s="4">
        <v>1214</v>
      </c>
      <c r="L10213" s="5">
        <v>1214.8577</v>
      </c>
      <c r="M10213">
        <v>96899</v>
      </c>
      <c r="N10213" s="33">
        <v>1</v>
      </c>
      <c r="O10213" s="50" t="e">
        <f>INDEX([1]Dados!$M$2:$N$26779,MATCH($P10213,[1]Dados!$N$2:$N$26779,),2)</f>
        <v>#N/A</v>
      </c>
      <c r="P10213">
        <v>194557</v>
      </c>
      <c r="Q10213" s="1">
        <v>37756</v>
      </c>
      <c r="R10213" s="1">
        <v>37861</v>
      </c>
      <c r="S10213" t="s">
        <v>1784</v>
      </c>
    </row>
    <row r="10214" spans="1:19" x14ac:dyDescent="0.2">
      <c r="A10214" s="7">
        <v>312380</v>
      </c>
      <c r="B10214" s="3">
        <v>44750</v>
      </c>
      <c r="C10214" s="3" t="s">
        <v>33</v>
      </c>
      <c r="D10214" s="2" t="s">
        <v>406</v>
      </c>
      <c r="E10214" s="3">
        <v>23</v>
      </c>
      <c r="F10214" s="17">
        <v>0</v>
      </c>
      <c r="G10214" s="17">
        <v>1</v>
      </c>
      <c r="H10214" s="17">
        <v>0</v>
      </c>
      <c r="I10214" s="7" t="s">
        <v>81</v>
      </c>
      <c r="J10214" s="7">
        <v>2</v>
      </c>
      <c r="K10214" s="4">
        <v>1214</v>
      </c>
      <c r="L10214" s="5">
        <v>1214.8577</v>
      </c>
      <c r="M10214">
        <v>96899</v>
      </c>
      <c r="N10214" s="33">
        <v>1</v>
      </c>
      <c r="O10214" s="50" t="e">
        <f>INDEX([1]Dados!$M$2:$N$26779,MATCH($P10214,[1]Dados!$N$2:$N$26779,),2)</f>
        <v>#N/A</v>
      </c>
      <c r="P10214">
        <v>194557</v>
      </c>
      <c r="Q10214" s="1">
        <v>37756</v>
      </c>
      <c r="R10214" s="1">
        <v>37861</v>
      </c>
      <c r="S10214" t="s">
        <v>1784</v>
      </c>
    </row>
    <row r="10215" spans="1:19" x14ac:dyDescent="0.2">
      <c r="A10215" s="7">
        <v>312380</v>
      </c>
      <c r="B10215" s="3">
        <v>44750</v>
      </c>
      <c r="C10215" s="3" t="s">
        <v>33</v>
      </c>
      <c r="D10215" s="2" t="s">
        <v>406</v>
      </c>
      <c r="E10215" s="3">
        <v>23</v>
      </c>
      <c r="F10215" s="17">
        <v>0</v>
      </c>
      <c r="G10215" s="17">
        <v>1</v>
      </c>
      <c r="H10215" s="17">
        <v>0</v>
      </c>
      <c r="I10215" s="7">
        <v>3.1</v>
      </c>
      <c r="J10215" s="7">
        <v>0</v>
      </c>
      <c r="K10215" s="4">
        <v>1293</v>
      </c>
      <c r="L10215" s="5">
        <v>1293.0592999999999</v>
      </c>
      <c r="M10215">
        <v>35725.550000000003</v>
      </c>
      <c r="N10215" s="33">
        <v>1</v>
      </c>
      <c r="O10215" s="50" t="e">
        <f>INDEX([1]Dados!$M$2:$N$26779,MATCH($P10215,[1]Dados!$N$2:$N$26779,),2)</f>
        <v>#N/A</v>
      </c>
      <c r="P10215">
        <v>194368</v>
      </c>
      <c r="Q10215" s="1">
        <v>37756</v>
      </c>
      <c r="R10215" s="1">
        <v>37861</v>
      </c>
      <c r="S10215" t="s">
        <v>1801</v>
      </c>
    </row>
    <row r="10216" spans="1:19" x14ac:dyDescent="0.2">
      <c r="A10216" s="7">
        <v>312850</v>
      </c>
      <c r="B10216" s="3">
        <v>45691</v>
      </c>
      <c r="C10216" s="3" t="s">
        <v>33</v>
      </c>
      <c r="D10216" s="2" t="s">
        <v>455</v>
      </c>
      <c r="E10216" s="3">
        <v>23</v>
      </c>
      <c r="F10216" s="17">
        <v>0</v>
      </c>
      <c r="G10216" s="17">
        <v>1</v>
      </c>
      <c r="H10216" s="17">
        <v>0</v>
      </c>
      <c r="I10216" s="7">
        <v>1.1000000000000001</v>
      </c>
      <c r="J10216" s="7">
        <v>15</v>
      </c>
      <c r="K10216" s="4">
        <v>1203</v>
      </c>
      <c r="L10216" s="5">
        <v>1203.0829000000001</v>
      </c>
      <c r="M10216">
        <v>12057.52</v>
      </c>
      <c r="N10216" s="33">
        <v>1</v>
      </c>
      <c r="O10216" s="50" t="e">
        <f>INDEX([1]Dados!$M$2:$N$26779,MATCH($P10216,[1]Dados!$N$2:$N$26779,),2)</f>
        <v>#N/A</v>
      </c>
      <c r="P10216">
        <v>195250</v>
      </c>
      <c r="Q10216" s="1">
        <v>37756</v>
      </c>
      <c r="R10216" s="1">
        <v>37845</v>
      </c>
      <c r="S10216" t="s">
        <v>889</v>
      </c>
    </row>
    <row r="10217" spans="1:19" x14ac:dyDescent="0.2">
      <c r="A10217" s="7">
        <v>312850</v>
      </c>
      <c r="B10217" s="3">
        <v>45691</v>
      </c>
      <c r="C10217" s="3" t="s">
        <v>33</v>
      </c>
      <c r="D10217" s="2" t="s">
        <v>455</v>
      </c>
      <c r="E10217" s="3">
        <v>23</v>
      </c>
      <c r="F10217" s="17">
        <v>0</v>
      </c>
      <c r="G10217" s="17">
        <v>1</v>
      </c>
      <c r="H10217" s="17">
        <v>0</v>
      </c>
      <c r="I10217" s="7">
        <v>1.2</v>
      </c>
      <c r="J10217" s="7">
        <v>20</v>
      </c>
      <c r="K10217" s="4">
        <v>1203</v>
      </c>
      <c r="L10217" s="5">
        <v>1203.0829000000001</v>
      </c>
      <c r="M10217">
        <v>12057.52</v>
      </c>
      <c r="N10217" s="33">
        <v>1</v>
      </c>
      <c r="O10217" s="50" t="e">
        <f>INDEX([1]Dados!$M$2:$N$26779,MATCH($P10217,[1]Dados!$N$2:$N$26779,),2)</f>
        <v>#N/A</v>
      </c>
      <c r="P10217">
        <v>195250</v>
      </c>
      <c r="Q10217" s="1">
        <v>37756</v>
      </c>
      <c r="R10217" s="1">
        <v>37845</v>
      </c>
      <c r="S10217" t="s">
        <v>889</v>
      </c>
    </row>
    <row r="10218" spans="1:19" x14ac:dyDescent="0.2">
      <c r="A10218" s="7">
        <v>312850</v>
      </c>
      <c r="B10218" s="3">
        <v>45691</v>
      </c>
      <c r="C10218" s="3" t="s">
        <v>33</v>
      </c>
      <c r="D10218" s="2" t="s">
        <v>455</v>
      </c>
      <c r="E10218" s="3">
        <v>23</v>
      </c>
      <c r="F10218" s="17">
        <v>0</v>
      </c>
      <c r="G10218" s="17">
        <v>1</v>
      </c>
      <c r="H10218" s="17">
        <v>0</v>
      </c>
      <c r="I10218" s="29">
        <v>2.1</v>
      </c>
      <c r="J10218" s="7">
        <v>15</v>
      </c>
      <c r="K10218" s="4">
        <v>1214</v>
      </c>
      <c r="L10218" s="5">
        <v>1214.8577</v>
      </c>
      <c r="M10218">
        <v>60319</v>
      </c>
      <c r="N10218" s="33">
        <v>1</v>
      </c>
      <c r="O10218" s="50" t="e">
        <f>INDEX([1]Dados!$M$2:$N$26779,MATCH($P10218,[1]Dados!$N$2:$N$26779,),2)</f>
        <v>#N/A</v>
      </c>
      <c r="P10218">
        <v>194556</v>
      </c>
      <c r="Q10218" s="1">
        <v>37756</v>
      </c>
      <c r="R10218" s="1">
        <v>37845</v>
      </c>
      <c r="S10218" t="s">
        <v>914</v>
      </c>
    </row>
    <row r="10219" spans="1:19" x14ac:dyDescent="0.2">
      <c r="A10219" s="7">
        <v>312850</v>
      </c>
      <c r="B10219" s="3">
        <v>45691</v>
      </c>
      <c r="C10219" s="3" t="s">
        <v>33</v>
      </c>
      <c r="D10219" s="2" t="s">
        <v>455</v>
      </c>
      <c r="E10219" s="3">
        <v>23</v>
      </c>
      <c r="F10219" s="17">
        <v>0</v>
      </c>
      <c r="G10219" s="17">
        <v>1</v>
      </c>
      <c r="H10219" s="17">
        <v>0</v>
      </c>
      <c r="I10219" s="7">
        <v>2.11</v>
      </c>
      <c r="J10219" s="7">
        <v>1</v>
      </c>
      <c r="K10219" s="4">
        <v>1214</v>
      </c>
      <c r="L10219" s="5">
        <v>1214.8577</v>
      </c>
      <c r="M10219">
        <v>60319</v>
      </c>
      <c r="N10219" s="33">
        <v>1</v>
      </c>
      <c r="O10219" s="50" t="e">
        <f>INDEX([1]Dados!$M$2:$N$26779,MATCH($P10219,[1]Dados!$N$2:$N$26779,),2)</f>
        <v>#N/A</v>
      </c>
      <c r="P10219">
        <v>194556</v>
      </c>
      <c r="Q10219" s="1">
        <v>37756</v>
      </c>
      <c r="R10219" s="1">
        <v>37845</v>
      </c>
      <c r="S10219" t="s">
        <v>914</v>
      </c>
    </row>
    <row r="10220" spans="1:19" x14ac:dyDescent="0.2">
      <c r="A10220" s="7">
        <v>312850</v>
      </c>
      <c r="B10220" s="3">
        <v>45691</v>
      </c>
      <c r="C10220" s="3" t="s">
        <v>33</v>
      </c>
      <c r="D10220" s="2" t="s">
        <v>455</v>
      </c>
      <c r="E10220" s="3">
        <v>23</v>
      </c>
      <c r="F10220" s="17">
        <v>0</v>
      </c>
      <c r="G10220" s="17">
        <v>1</v>
      </c>
      <c r="H10220" s="17">
        <v>0</v>
      </c>
      <c r="I10220" s="7">
        <v>2.4</v>
      </c>
      <c r="J10220" s="7">
        <v>2</v>
      </c>
      <c r="K10220" s="4">
        <v>1214</v>
      </c>
      <c r="L10220" s="5">
        <v>1214.8577</v>
      </c>
      <c r="M10220">
        <v>60319</v>
      </c>
      <c r="N10220" s="33">
        <v>1</v>
      </c>
      <c r="O10220" s="50" t="e">
        <f>INDEX([1]Dados!$M$2:$N$26779,MATCH($P10220,[1]Dados!$N$2:$N$26779,),2)</f>
        <v>#N/A</v>
      </c>
      <c r="P10220">
        <v>194556</v>
      </c>
      <c r="Q10220" s="1">
        <v>37756</v>
      </c>
      <c r="R10220" s="1">
        <v>37845</v>
      </c>
      <c r="S10220" t="s">
        <v>914</v>
      </c>
    </row>
    <row r="10221" spans="1:19" x14ac:dyDescent="0.2">
      <c r="A10221" s="7">
        <v>312850</v>
      </c>
      <c r="B10221" s="3">
        <v>45691</v>
      </c>
      <c r="C10221" s="3" t="s">
        <v>33</v>
      </c>
      <c r="D10221" s="2" t="s">
        <v>455</v>
      </c>
      <c r="E10221" s="3">
        <v>23</v>
      </c>
      <c r="F10221" s="17">
        <v>0</v>
      </c>
      <c r="G10221" s="17">
        <v>1</v>
      </c>
      <c r="H10221" s="17">
        <v>0</v>
      </c>
      <c r="I10221" s="7">
        <v>2.5</v>
      </c>
      <c r="J10221" s="7">
        <v>1</v>
      </c>
      <c r="K10221" s="4">
        <v>1214</v>
      </c>
      <c r="L10221" s="5">
        <v>1214.8577</v>
      </c>
      <c r="M10221">
        <v>60319</v>
      </c>
      <c r="N10221" s="33">
        <v>1</v>
      </c>
      <c r="O10221" s="50" t="e">
        <f>INDEX([1]Dados!$M$2:$N$26779,MATCH($P10221,[1]Dados!$N$2:$N$26779,),2)</f>
        <v>#N/A</v>
      </c>
      <c r="P10221">
        <v>194556</v>
      </c>
      <c r="Q10221" s="1">
        <v>37756</v>
      </c>
      <c r="R10221" s="1">
        <v>37845</v>
      </c>
      <c r="S10221" t="s">
        <v>914</v>
      </c>
    </row>
    <row r="10222" spans="1:19" x14ac:dyDescent="0.2">
      <c r="A10222" s="7">
        <v>312850</v>
      </c>
      <c r="B10222" s="3">
        <v>45691</v>
      </c>
      <c r="C10222" s="3" t="s">
        <v>33</v>
      </c>
      <c r="D10222" s="2" t="s">
        <v>455</v>
      </c>
      <c r="E10222" s="3">
        <v>23</v>
      </c>
      <c r="F10222" s="17">
        <v>0</v>
      </c>
      <c r="G10222" s="17">
        <v>1</v>
      </c>
      <c r="H10222" s="17">
        <v>0</v>
      </c>
      <c r="I10222" s="7">
        <v>2.6</v>
      </c>
      <c r="J10222" s="7">
        <v>25</v>
      </c>
      <c r="K10222" s="4">
        <v>1214</v>
      </c>
      <c r="L10222" s="5">
        <v>1214.8577</v>
      </c>
      <c r="M10222">
        <v>60319</v>
      </c>
      <c r="N10222" s="33">
        <v>1</v>
      </c>
      <c r="O10222" s="50" t="e">
        <f>INDEX([1]Dados!$M$2:$N$26779,MATCH($P10222,[1]Dados!$N$2:$N$26779,),2)</f>
        <v>#N/A</v>
      </c>
      <c r="P10222">
        <v>194556</v>
      </c>
      <c r="Q10222" s="1">
        <v>37756</v>
      </c>
      <c r="R10222" s="1">
        <v>37845</v>
      </c>
      <c r="S10222" t="s">
        <v>914</v>
      </c>
    </row>
    <row r="10223" spans="1:19" x14ac:dyDescent="0.2">
      <c r="A10223" s="7">
        <v>312850</v>
      </c>
      <c r="B10223" s="3">
        <v>45691</v>
      </c>
      <c r="C10223" s="3" t="s">
        <v>33</v>
      </c>
      <c r="D10223" s="2" t="s">
        <v>455</v>
      </c>
      <c r="E10223" s="3">
        <v>23</v>
      </c>
      <c r="F10223" s="17">
        <v>0</v>
      </c>
      <c r="G10223" s="17">
        <v>1</v>
      </c>
      <c r="H10223" s="17">
        <v>0</v>
      </c>
      <c r="I10223" s="7">
        <v>2.7</v>
      </c>
      <c r="J10223" s="7">
        <v>25</v>
      </c>
      <c r="K10223" s="4">
        <v>1214</v>
      </c>
      <c r="L10223" s="5">
        <v>1214.8577</v>
      </c>
      <c r="M10223">
        <v>60319</v>
      </c>
      <c r="N10223" s="33">
        <v>1</v>
      </c>
      <c r="O10223" s="50" t="e">
        <f>INDEX([1]Dados!$M$2:$N$26779,MATCH($P10223,[1]Dados!$N$2:$N$26779,),2)</f>
        <v>#N/A</v>
      </c>
      <c r="P10223">
        <v>194556</v>
      </c>
      <c r="Q10223" s="1">
        <v>37756</v>
      </c>
      <c r="R10223" s="1">
        <v>37845</v>
      </c>
      <c r="S10223" t="s">
        <v>914</v>
      </c>
    </row>
    <row r="10224" spans="1:19" x14ac:dyDescent="0.2">
      <c r="A10224" s="7">
        <v>312850</v>
      </c>
      <c r="B10224" s="3">
        <v>45691</v>
      </c>
      <c r="C10224" s="3" t="s">
        <v>33</v>
      </c>
      <c r="D10224" s="2" t="s">
        <v>455</v>
      </c>
      <c r="E10224" s="3">
        <v>23</v>
      </c>
      <c r="F10224" s="17">
        <v>0</v>
      </c>
      <c r="G10224" s="17">
        <v>1</v>
      </c>
      <c r="H10224" s="17">
        <v>0</v>
      </c>
      <c r="I10224" s="7">
        <v>2.8</v>
      </c>
      <c r="J10224" s="7">
        <v>15</v>
      </c>
      <c r="K10224" s="4">
        <v>1214</v>
      </c>
      <c r="L10224" s="5">
        <v>1214.8577</v>
      </c>
      <c r="M10224">
        <v>60319</v>
      </c>
      <c r="N10224" s="33">
        <v>1</v>
      </c>
      <c r="O10224" s="50" t="e">
        <f>INDEX([1]Dados!$M$2:$N$26779,MATCH($P10224,[1]Dados!$N$2:$N$26779,),2)</f>
        <v>#N/A</v>
      </c>
      <c r="P10224">
        <v>194556</v>
      </c>
      <c r="Q10224" s="1">
        <v>37756</v>
      </c>
      <c r="R10224" s="1">
        <v>37845</v>
      </c>
      <c r="S10224" t="s">
        <v>914</v>
      </c>
    </row>
    <row r="10225" spans="1:19" x14ac:dyDescent="0.2">
      <c r="A10225" s="7">
        <v>312850</v>
      </c>
      <c r="B10225" s="3">
        <v>45691</v>
      </c>
      <c r="C10225" s="3" t="s">
        <v>33</v>
      </c>
      <c r="D10225" s="2" t="s">
        <v>455</v>
      </c>
      <c r="E10225" s="3">
        <v>23</v>
      </c>
      <c r="F10225" s="17">
        <v>0</v>
      </c>
      <c r="G10225" s="17">
        <v>1</v>
      </c>
      <c r="H10225" s="17">
        <v>0</v>
      </c>
      <c r="I10225" s="7">
        <v>2.9</v>
      </c>
      <c r="J10225" s="7">
        <v>17</v>
      </c>
      <c r="K10225" s="4">
        <v>1214</v>
      </c>
      <c r="L10225" s="5">
        <v>1214.8577</v>
      </c>
      <c r="M10225">
        <v>60319</v>
      </c>
      <c r="N10225" s="33">
        <v>1</v>
      </c>
      <c r="O10225" s="50" t="e">
        <f>INDEX([1]Dados!$M$2:$N$26779,MATCH($P10225,[1]Dados!$N$2:$N$26779,),2)</f>
        <v>#N/A</v>
      </c>
      <c r="P10225">
        <v>194556</v>
      </c>
      <c r="Q10225" s="1">
        <v>37756</v>
      </c>
      <c r="R10225" s="1">
        <v>37845</v>
      </c>
      <c r="S10225" t="s">
        <v>914</v>
      </c>
    </row>
    <row r="10226" spans="1:19" x14ac:dyDescent="0.2">
      <c r="A10226" s="7">
        <v>312850</v>
      </c>
      <c r="B10226" s="3">
        <v>45691</v>
      </c>
      <c r="C10226" s="3" t="s">
        <v>33</v>
      </c>
      <c r="D10226" s="2" t="s">
        <v>455</v>
      </c>
      <c r="E10226" s="3">
        <v>23</v>
      </c>
      <c r="F10226" s="17">
        <v>0</v>
      </c>
      <c r="G10226" s="17">
        <v>1</v>
      </c>
      <c r="H10226" s="17">
        <v>0</v>
      </c>
      <c r="I10226" s="7">
        <v>2.1</v>
      </c>
      <c r="J10226" s="7">
        <v>25</v>
      </c>
      <c r="K10226" s="4">
        <v>1214</v>
      </c>
      <c r="L10226" s="5">
        <v>1214.0589</v>
      </c>
      <c r="M10226">
        <v>169000</v>
      </c>
      <c r="N10226" s="33">
        <v>1</v>
      </c>
      <c r="O10226" s="50" t="e">
        <f>INDEX([1]Dados!$M$2:$N$26779,MATCH($P10226,[1]Dados!$N$2:$N$26779,),2)</f>
        <v>#N/A</v>
      </c>
      <c r="P10226">
        <v>194813</v>
      </c>
      <c r="Q10226" s="1">
        <v>37756</v>
      </c>
      <c r="R10226" s="1">
        <v>37845</v>
      </c>
      <c r="S10226" t="s">
        <v>1579</v>
      </c>
    </row>
    <row r="10227" spans="1:19" x14ac:dyDescent="0.2">
      <c r="A10227" s="7">
        <v>312850</v>
      </c>
      <c r="B10227" s="3">
        <v>45691</v>
      </c>
      <c r="C10227" s="3" t="s">
        <v>33</v>
      </c>
      <c r="D10227" s="2" t="s">
        <v>455</v>
      </c>
      <c r="E10227" s="3">
        <v>23</v>
      </c>
      <c r="F10227" s="17">
        <v>0</v>
      </c>
      <c r="G10227" s="17">
        <v>1</v>
      </c>
      <c r="H10227" s="17">
        <v>0</v>
      </c>
      <c r="I10227" s="7">
        <v>2.2000000000000002</v>
      </c>
      <c r="J10227" s="7">
        <v>24</v>
      </c>
      <c r="K10227" s="4">
        <v>1214</v>
      </c>
      <c r="L10227" s="5">
        <v>1214.0589</v>
      </c>
      <c r="M10227">
        <v>169000</v>
      </c>
      <c r="N10227" s="33">
        <v>1</v>
      </c>
      <c r="O10227" s="50" t="e">
        <f>INDEX([1]Dados!$M$2:$N$26779,MATCH($P10227,[1]Dados!$N$2:$N$26779,),2)</f>
        <v>#N/A</v>
      </c>
      <c r="P10227">
        <v>194813</v>
      </c>
      <c r="Q10227" s="1">
        <v>37756</v>
      </c>
      <c r="R10227" s="1">
        <v>37845</v>
      </c>
      <c r="S10227" t="s">
        <v>1579</v>
      </c>
    </row>
    <row r="10228" spans="1:19" x14ac:dyDescent="0.2">
      <c r="A10228" s="7">
        <v>312850</v>
      </c>
      <c r="B10228" s="3">
        <v>45691</v>
      </c>
      <c r="C10228" s="3" t="s">
        <v>33</v>
      </c>
      <c r="D10228" s="2" t="s">
        <v>455</v>
      </c>
      <c r="E10228" s="3">
        <v>23</v>
      </c>
      <c r="F10228" s="17">
        <v>0</v>
      </c>
      <c r="G10228" s="17">
        <v>1</v>
      </c>
      <c r="H10228" s="17">
        <v>0</v>
      </c>
      <c r="I10228" s="7">
        <v>2.2999999999999998</v>
      </c>
      <c r="J10228" s="7">
        <v>28</v>
      </c>
      <c r="K10228" s="4">
        <v>1214</v>
      </c>
      <c r="L10228" s="5">
        <v>1214.0589</v>
      </c>
      <c r="M10228">
        <v>169000</v>
      </c>
      <c r="N10228" s="33">
        <v>1</v>
      </c>
      <c r="O10228" s="50" t="e">
        <f>INDEX([1]Dados!$M$2:$N$26779,MATCH($P10228,[1]Dados!$N$2:$N$26779,),2)</f>
        <v>#N/A</v>
      </c>
      <c r="P10228">
        <v>194813</v>
      </c>
      <c r="Q10228" s="1">
        <v>37756</v>
      </c>
      <c r="R10228" s="1">
        <v>37845</v>
      </c>
      <c r="S10228" t="s">
        <v>1579</v>
      </c>
    </row>
    <row r="10229" spans="1:19" x14ac:dyDescent="0.2">
      <c r="A10229" s="7">
        <v>312850</v>
      </c>
      <c r="B10229" s="3">
        <v>45691</v>
      </c>
      <c r="C10229" s="3" t="s">
        <v>33</v>
      </c>
      <c r="D10229" s="2" t="s">
        <v>455</v>
      </c>
      <c r="E10229" s="3">
        <v>23</v>
      </c>
      <c r="F10229" s="17">
        <v>0</v>
      </c>
      <c r="G10229" s="17">
        <v>1</v>
      </c>
      <c r="H10229" s="17">
        <v>0</v>
      </c>
      <c r="I10229" s="7" t="s">
        <v>3</v>
      </c>
      <c r="J10229" s="7">
        <v>0</v>
      </c>
      <c r="K10229" s="4">
        <v>1214</v>
      </c>
      <c r="L10229" s="5">
        <v>1214.8580999999999</v>
      </c>
      <c r="M10229">
        <v>64000</v>
      </c>
      <c r="N10229" s="33">
        <v>1</v>
      </c>
      <c r="O10229" s="50" t="e">
        <f>INDEX([1]Dados!$M$2:$N$26779,MATCH($P10229,[1]Dados!$N$2:$N$26779,),2)</f>
        <v>#N/A</v>
      </c>
      <c r="P10229">
        <v>195305</v>
      </c>
      <c r="Q10229" s="1">
        <v>37756</v>
      </c>
      <c r="R10229" s="1">
        <v>37845</v>
      </c>
      <c r="S10229" t="s">
        <v>2134</v>
      </c>
    </row>
    <row r="10230" spans="1:19" x14ac:dyDescent="0.2">
      <c r="A10230" s="7">
        <v>312850</v>
      </c>
      <c r="B10230" s="3">
        <v>45691</v>
      </c>
      <c r="C10230" s="3" t="s">
        <v>33</v>
      </c>
      <c r="D10230" s="2" t="s">
        <v>455</v>
      </c>
      <c r="E10230" s="3">
        <v>23</v>
      </c>
      <c r="F10230" s="17">
        <v>0</v>
      </c>
      <c r="G10230" s="17">
        <v>1</v>
      </c>
      <c r="H10230" s="17">
        <v>0</v>
      </c>
      <c r="I10230" s="7">
        <v>3.1</v>
      </c>
      <c r="J10230" s="7">
        <v>28</v>
      </c>
      <c r="K10230" s="4">
        <v>1293</v>
      </c>
      <c r="L10230" s="5">
        <v>1293.0592999999999</v>
      </c>
      <c r="M10230">
        <v>48029.120000000003</v>
      </c>
      <c r="N10230" s="33">
        <v>1</v>
      </c>
      <c r="O10230" s="50" t="e">
        <f>INDEX([1]Dados!$M$2:$N$26779,MATCH($P10230,[1]Dados!$N$2:$N$26779,),2)</f>
        <v>#N/A</v>
      </c>
      <c r="P10230">
        <v>194369</v>
      </c>
      <c r="Q10230" s="1">
        <v>37756</v>
      </c>
      <c r="R10230" s="1">
        <v>37845</v>
      </c>
      <c r="S10230" t="s">
        <v>996</v>
      </c>
    </row>
    <row r="10231" spans="1:19" x14ac:dyDescent="0.2">
      <c r="A10231" s="7">
        <v>312850</v>
      </c>
      <c r="B10231" s="3">
        <v>45691</v>
      </c>
      <c r="C10231" s="3" t="s">
        <v>33</v>
      </c>
      <c r="D10231" s="2" t="s">
        <v>455</v>
      </c>
      <c r="E10231" s="3">
        <v>23</v>
      </c>
      <c r="F10231" s="17">
        <v>0</v>
      </c>
      <c r="G10231" s="17">
        <v>1</v>
      </c>
      <c r="H10231" s="17">
        <v>0</v>
      </c>
      <c r="I10231" s="7">
        <v>3.2</v>
      </c>
      <c r="J10231" s="7">
        <v>22</v>
      </c>
      <c r="K10231" s="4">
        <v>1293</v>
      </c>
      <c r="L10231" s="5">
        <v>1293.0592999999999</v>
      </c>
      <c r="M10231">
        <v>48029.120000000003</v>
      </c>
      <c r="N10231" s="33">
        <v>1</v>
      </c>
      <c r="O10231" s="50" t="e">
        <f>INDEX([1]Dados!$M$2:$N$26779,MATCH($P10231,[1]Dados!$N$2:$N$26779,),2)</f>
        <v>#N/A</v>
      </c>
      <c r="P10231">
        <v>194369</v>
      </c>
      <c r="Q10231" s="1">
        <v>37756</v>
      </c>
      <c r="R10231" s="1">
        <v>37845</v>
      </c>
      <c r="S10231" t="s">
        <v>996</v>
      </c>
    </row>
    <row r="10232" spans="1:19" x14ac:dyDescent="0.2">
      <c r="A10232" s="7">
        <v>312850</v>
      </c>
      <c r="B10232" s="3">
        <v>45691</v>
      </c>
      <c r="C10232" s="3" t="s">
        <v>33</v>
      </c>
      <c r="D10232" s="2" t="s">
        <v>455</v>
      </c>
      <c r="E10232" s="3">
        <v>23</v>
      </c>
      <c r="F10232" s="17">
        <v>0</v>
      </c>
      <c r="G10232" s="17">
        <v>1</v>
      </c>
      <c r="H10232" s="17">
        <v>0</v>
      </c>
      <c r="I10232" s="7">
        <v>3.3</v>
      </c>
      <c r="J10232" s="7">
        <v>29</v>
      </c>
      <c r="K10232" s="4">
        <v>1293</v>
      </c>
      <c r="L10232" s="5">
        <v>1293.0592999999999</v>
      </c>
      <c r="M10232">
        <v>48029.120000000003</v>
      </c>
      <c r="N10232" s="33">
        <v>1</v>
      </c>
      <c r="O10232" s="50" t="e">
        <f>INDEX([1]Dados!$M$2:$N$26779,MATCH($P10232,[1]Dados!$N$2:$N$26779,),2)</f>
        <v>#N/A</v>
      </c>
      <c r="P10232">
        <v>194369</v>
      </c>
      <c r="Q10232" s="1">
        <v>37756</v>
      </c>
      <c r="R10232" s="1">
        <v>37845</v>
      </c>
      <c r="S10232" t="s">
        <v>996</v>
      </c>
    </row>
    <row r="10233" spans="1:19" x14ac:dyDescent="0.2">
      <c r="A10233" s="7">
        <v>312850</v>
      </c>
      <c r="B10233" s="3">
        <v>45691</v>
      </c>
      <c r="C10233" s="3" t="s">
        <v>33</v>
      </c>
      <c r="D10233" s="2" t="s">
        <v>455</v>
      </c>
      <c r="E10233" s="3">
        <v>23</v>
      </c>
      <c r="F10233" s="17">
        <v>0</v>
      </c>
      <c r="G10233" s="17">
        <v>1</v>
      </c>
      <c r="H10233" s="17">
        <v>0</v>
      </c>
      <c r="I10233" s="7">
        <v>3.4</v>
      </c>
      <c r="J10233" s="7">
        <v>17</v>
      </c>
      <c r="K10233" s="4">
        <v>1293</v>
      </c>
      <c r="L10233" s="5">
        <v>1293.0592999999999</v>
      </c>
      <c r="M10233">
        <v>48029.120000000003</v>
      </c>
      <c r="N10233" s="33">
        <v>1</v>
      </c>
      <c r="O10233" s="50" t="e">
        <f>INDEX([1]Dados!$M$2:$N$26779,MATCH($P10233,[1]Dados!$N$2:$N$26779,),2)</f>
        <v>#N/A</v>
      </c>
      <c r="P10233">
        <v>194369</v>
      </c>
      <c r="Q10233" s="1">
        <v>37756</v>
      </c>
      <c r="R10233" s="1">
        <v>37845</v>
      </c>
      <c r="S10233" t="s">
        <v>996</v>
      </c>
    </row>
    <row r="10234" spans="1:19" x14ac:dyDescent="0.2">
      <c r="A10234" s="7">
        <v>314053</v>
      </c>
      <c r="B10234" s="3">
        <v>41041</v>
      </c>
      <c r="C10234" s="3" t="s">
        <v>33</v>
      </c>
      <c r="D10234" s="2" t="s">
        <v>553</v>
      </c>
      <c r="E10234" s="3">
        <v>23</v>
      </c>
      <c r="F10234" s="17">
        <v>0</v>
      </c>
      <c r="G10234" s="17">
        <v>1</v>
      </c>
      <c r="H10234" s="17">
        <v>0</v>
      </c>
      <c r="I10234" s="7">
        <v>1.1000000000000001</v>
      </c>
      <c r="J10234" s="7">
        <v>7</v>
      </c>
      <c r="K10234" s="4">
        <v>122</v>
      </c>
      <c r="L10234" s="5">
        <v>122.3861</v>
      </c>
      <c r="M10234">
        <v>149865</v>
      </c>
      <c r="N10234" s="33">
        <v>1</v>
      </c>
      <c r="O10234" s="50" t="e">
        <f>INDEX([1]Dados!$M$2:$N$26779,MATCH($P10234,[1]Dados!$N$2:$N$26779,),2)</f>
        <v>#N/A</v>
      </c>
      <c r="P10234">
        <v>193397</v>
      </c>
      <c r="Q10234" s="1">
        <v>36867</v>
      </c>
      <c r="R10234" s="1">
        <v>36879</v>
      </c>
      <c r="S10234" t="s">
        <v>2531</v>
      </c>
    </row>
    <row r="10235" spans="1:19" x14ac:dyDescent="0.2">
      <c r="A10235" s="7">
        <v>314053</v>
      </c>
      <c r="B10235" s="3">
        <v>41041</v>
      </c>
      <c r="C10235" s="3" t="s">
        <v>33</v>
      </c>
      <c r="D10235" s="2" t="s">
        <v>553</v>
      </c>
      <c r="E10235" s="3">
        <v>23</v>
      </c>
      <c r="F10235" s="17">
        <v>0</v>
      </c>
      <c r="G10235" s="17">
        <v>1</v>
      </c>
      <c r="H10235" s="17">
        <v>0</v>
      </c>
      <c r="I10235" s="7">
        <v>1.2</v>
      </c>
      <c r="J10235" s="7">
        <v>31</v>
      </c>
      <c r="K10235" s="4">
        <v>122</v>
      </c>
      <c r="L10235" s="5">
        <v>122.3861</v>
      </c>
      <c r="M10235">
        <v>149865</v>
      </c>
      <c r="N10235" s="33">
        <v>1</v>
      </c>
      <c r="O10235" s="50" t="e">
        <f>INDEX([1]Dados!$M$2:$N$26779,MATCH($P10235,[1]Dados!$N$2:$N$26779,),2)</f>
        <v>#N/A</v>
      </c>
      <c r="P10235">
        <v>193397</v>
      </c>
      <c r="Q10235" s="1">
        <v>36867</v>
      </c>
      <c r="R10235" s="1">
        <v>36879</v>
      </c>
      <c r="S10235" t="s">
        <v>2531</v>
      </c>
    </row>
    <row r="10236" spans="1:19" x14ac:dyDescent="0.2">
      <c r="A10236" s="7">
        <v>314053</v>
      </c>
      <c r="B10236" s="3">
        <v>41041</v>
      </c>
      <c r="C10236" s="3" t="s">
        <v>33</v>
      </c>
      <c r="D10236" s="2" t="s">
        <v>553</v>
      </c>
      <c r="E10236" s="3">
        <v>23</v>
      </c>
      <c r="F10236" s="17">
        <v>0</v>
      </c>
      <c r="G10236" s="17">
        <v>1</v>
      </c>
      <c r="H10236" s="17">
        <v>0</v>
      </c>
      <c r="I10236" s="7">
        <v>2.1</v>
      </c>
      <c r="J10236" s="7">
        <v>25</v>
      </c>
      <c r="K10236" s="4">
        <v>1203</v>
      </c>
      <c r="L10236" s="5">
        <v>1203.0829000000001</v>
      </c>
      <c r="M10236">
        <v>18133.55</v>
      </c>
      <c r="N10236" s="3">
        <v>1</v>
      </c>
      <c r="O10236" s="50" t="e">
        <f>INDEX([1]Dados!$M$2:$N$26779,MATCH($P10236,[1]Dados!$N$2:$N$26779,),2)</f>
        <v>#N/A</v>
      </c>
      <c r="P10236">
        <v>195251</v>
      </c>
      <c r="Q10236" s="1">
        <v>36867</v>
      </c>
      <c r="R10236" s="1">
        <v>36879</v>
      </c>
      <c r="S10236" t="s">
        <v>889</v>
      </c>
    </row>
    <row r="10237" spans="1:19" x14ac:dyDescent="0.2">
      <c r="A10237" s="7">
        <v>314053</v>
      </c>
      <c r="B10237" s="3">
        <v>41041</v>
      </c>
      <c r="C10237" s="3" t="s">
        <v>33</v>
      </c>
      <c r="D10237" s="2" t="s">
        <v>553</v>
      </c>
      <c r="E10237" s="3">
        <v>23</v>
      </c>
      <c r="F10237" s="17">
        <v>0</v>
      </c>
      <c r="G10237" s="17">
        <v>1</v>
      </c>
      <c r="H10237" s="17">
        <v>0</v>
      </c>
      <c r="I10237" s="7">
        <v>2.2000000000000002</v>
      </c>
      <c r="J10237" s="7">
        <v>25</v>
      </c>
      <c r="K10237" s="4">
        <v>1203</v>
      </c>
      <c r="L10237" s="5">
        <v>1203.0829000000001</v>
      </c>
      <c r="M10237">
        <v>18133.55</v>
      </c>
      <c r="N10237" s="3">
        <v>1</v>
      </c>
      <c r="O10237" s="50" t="e">
        <f>INDEX([1]Dados!$M$2:$N$26779,MATCH($P10237,[1]Dados!$N$2:$N$26779,),2)</f>
        <v>#N/A</v>
      </c>
      <c r="P10237">
        <v>195251</v>
      </c>
      <c r="Q10237" s="1">
        <v>36867</v>
      </c>
      <c r="R10237" s="1">
        <v>36879</v>
      </c>
      <c r="S10237" t="s">
        <v>889</v>
      </c>
    </row>
    <row r="10238" spans="1:19" x14ac:dyDescent="0.2">
      <c r="A10238" s="7">
        <v>314053</v>
      </c>
      <c r="B10238" s="3">
        <v>41041</v>
      </c>
      <c r="C10238" s="3" t="s">
        <v>33</v>
      </c>
      <c r="D10238" s="2" t="s">
        <v>553</v>
      </c>
      <c r="E10238" s="3">
        <v>23</v>
      </c>
      <c r="F10238" s="17">
        <v>0</v>
      </c>
      <c r="G10238" s="17">
        <v>1</v>
      </c>
      <c r="H10238" s="17">
        <v>0</v>
      </c>
      <c r="I10238" s="29">
        <v>3.1</v>
      </c>
      <c r="J10238" s="7">
        <v>25</v>
      </c>
      <c r="K10238" s="4">
        <v>1214</v>
      </c>
      <c r="L10238" s="5">
        <v>1214.8577</v>
      </c>
      <c r="M10238">
        <v>90399</v>
      </c>
      <c r="N10238" s="33">
        <v>1</v>
      </c>
      <c r="O10238" s="50" t="e">
        <f>INDEX([1]Dados!$M$2:$N$26779,MATCH($P10238,[1]Dados!$N$2:$N$26779,),2)</f>
        <v>#N/A</v>
      </c>
      <c r="P10238">
        <v>194554</v>
      </c>
      <c r="Q10238" s="1">
        <v>36867</v>
      </c>
      <c r="R10238" s="1">
        <v>36879</v>
      </c>
      <c r="S10238" t="s">
        <v>2513</v>
      </c>
    </row>
    <row r="10239" spans="1:19" x14ac:dyDescent="0.2">
      <c r="A10239" s="7">
        <v>314053</v>
      </c>
      <c r="B10239" s="3">
        <v>41041</v>
      </c>
      <c r="C10239" s="3" t="s">
        <v>33</v>
      </c>
      <c r="D10239" s="2" t="s">
        <v>553</v>
      </c>
      <c r="E10239" s="3">
        <v>23</v>
      </c>
      <c r="F10239" s="17">
        <v>0</v>
      </c>
      <c r="G10239" s="17">
        <v>1</v>
      </c>
      <c r="H10239" s="17">
        <v>0</v>
      </c>
      <c r="I10239" s="7">
        <v>3.1</v>
      </c>
      <c r="J10239" s="7">
        <v>18</v>
      </c>
      <c r="K10239" s="4">
        <v>1214</v>
      </c>
      <c r="L10239" s="5">
        <v>1214.0589</v>
      </c>
      <c r="M10239">
        <v>192982</v>
      </c>
      <c r="N10239" s="33">
        <v>1</v>
      </c>
      <c r="O10239" s="50" t="e">
        <f>INDEX([1]Dados!$M$2:$N$26779,MATCH($P10239,[1]Dados!$N$2:$N$26779,),2)</f>
        <v>#N/A</v>
      </c>
      <c r="P10239">
        <v>194815</v>
      </c>
      <c r="Q10239" s="1">
        <v>36867</v>
      </c>
      <c r="R10239" s="1">
        <v>36879</v>
      </c>
      <c r="S10239" t="s">
        <v>915</v>
      </c>
    </row>
    <row r="10240" spans="1:19" x14ac:dyDescent="0.2">
      <c r="A10240" s="7">
        <v>314053</v>
      </c>
      <c r="B10240" s="3">
        <v>41041</v>
      </c>
      <c r="C10240" s="3" t="s">
        <v>33</v>
      </c>
      <c r="D10240" s="2" t="s">
        <v>553</v>
      </c>
      <c r="E10240" s="3">
        <v>23</v>
      </c>
      <c r="F10240" s="17">
        <v>0</v>
      </c>
      <c r="G10240" s="17">
        <v>1</v>
      </c>
      <c r="H10240" s="17">
        <v>0</v>
      </c>
      <c r="I10240" s="7">
        <v>3.11</v>
      </c>
      <c r="J10240" s="7">
        <v>17</v>
      </c>
      <c r="K10240" s="4">
        <v>1214</v>
      </c>
      <c r="L10240" s="5">
        <v>1214.8577</v>
      </c>
      <c r="M10240">
        <v>90399</v>
      </c>
      <c r="N10240" s="33">
        <v>1</v>
      </c>
      <c r="O10240" s="50" t="e">
        <f>INDEX([1]Dados!$M$2:$N$26779,MATCH($P10240,[1]Dados!$N$2:$N$26779,),2)</f>
        <v>#N/A</v>
      </c>
      <c r="P10240">
        <v>194554</v>
      </c>
      <c r="Q10240" s="1">
        <v>36867</v>
      </c>
      <c r="R10240" s="1">
        <v>36879</v>
      </c>
      <c r="S10240" t="s">
        <v>2513</v>
      </c>
    </row>
    <row r="10241" spans="1:19" x14ac:dyDescent="0.2">
      <c r="A10241" s="7">
        <v>314053</v>
      </c>
      <c r="B10241" s="3">
        <v>41041</v>
      </c>
      <c r="C10241" s="3" t="s">
        <v>33</v>
      </c>
      <c r="D10241" s="2" t="s">
        <v>553</v>
      </c>
      <c r="E10241" s="3">
        <v>23</v>
      </c>
      <c r="F10241" s="17">
        <v>0</v>
      </c>
      <c r="G10241" s="17">
        <v>1</v>
      </c>
      <c r="H10241" s="17">
        <v>0</v>
      </c>
      <c r="I10241" s="7">
        <v>3.12</v>
      </c>
      <c r="J10241" s="7">
        <v>4</v>
      </c>
      <c r="K10241" s="4">
        <v>1214</v>
      </c>
      <c r="L10241" s="5">
        <v>1214.8580999999999</v>
      </c>
      <c r="M10241">
        <v>88000</v>
      </c>
      <c r="N10241" s="33">
        <v>1</v>
      </c>
      <c r="O10241" s="50" t="e">
        <f>INDEX([1]Dados!$M$2:$N$26779,MATCH($P10241,[1]Dados!$N$2:$N$26779,),2)</f>
        <v>#N/A</v>
      </c>
      <c r="P10241">
        <v>195306</v>
      </c>
      <c r="Q10241" s="1">
        <v>36867</v>
      </c>
      <c r="R10241" s="1">
        <v>36879</v>
      </c>
      <c r="S10241" t="s">
        <v>887</v>
      </c>
    </row>
    <row r="10242" spans="1:19" x14ac:dyDescent="0.2">
      <c r="A10242" s="7">
        <v>314053</v>
      </c>
      <c r="B10242" s="3">
        <v>41041</v>
      </c>
      <c r="C10242" s="3" t="s">
        <v>33</v>
      </c>
      <c r="D10242" s="2" t="s">
        <v>553</v>
      </c>
      <c r="E10242" s="3">
        <v>23</v>
      </c>
      <c r="F10242" s="17">
        <v>0</v>
      </c>
      <c r="G10242" s="17">
        <v>1</v>
      </c>
      <c r="H10242" s="17">
        <v>0</v>
      </c>
      <c r="I10242" s="7">
        <v>3.13</v>
      </c>
      <c r="J10242" s="7">
        <v>7</v>
      </c>
      <c r="K10242" s="4">
        <v>1214</v>
      </c>
      <c r="L10242" s="5">
        <v>1214.8580999999999</v>
      </c>
      <c r="M10242">
        <v>88000</v>
      </c>
      <c r="N10242" s="33">
        <v>1</v>
      </c>
      <c r="O10242" s="50" t="e">
        <f>INDEX([1]Dados!$M$2:$N$26779,MATCH($P10242,[1]Dados!$N$2:$N$26779,),2)</f>
        <v>#N/A</v>
      </c>
      <c r="P10242">
        <v>195306</v>
      </c>
      <c r="Q10242" s="1">
        <v>36867</v>
      </c>
      <c r="R10242" s="1">
        <v>36879</v>
      </c>
      <c r="S10242" t="s">
        <v>887</v>
      </c>
    </row>
    <row r="10243" spans="1:19" x14ac:dyDescent="0.2">
      <c r="A10243" s="7">
        <v>314053</v>
      </c>
      <c r="B10243" s="3">
        <v>41041</v>
      </c>
      <c r="C10243" s="3" t="s">
        <v>33</v>
      </c>
      <c r="D10243" s="2" t="s">
        <v>553</v>
      </c>
      <c r="E10243" s="3">
        <v>23</v>
      </c>
      <c r="F10243" s="17">
        <v>0</v>
      </c>
      <c r="G10243" s="17">
        <v>1</v>
      </c>
      <c r="H10243" s="17">
        <v>0</v>
      </c>
      <c r="I10243" s="7">
        <v>3.14</v>
      </c>
      <c r="J10243" s="7">
        <v>25</v>
      </c>
      <c r="K10243" s="4">
        <v>1214</v>
      </c>
      <c r="L10243" s="5">
        <v>1214.8580999999999</v>
      </c>
      <c r="M10243">
        <v>88000</v>
      </c>
      <c r="N10243" s="33">
        <v>1</v>
      </c>
      <c r="O10243" s="50" t="e">
        <f>INDEX([1]Dados!$M$2:$N$26779,MATCH($P10243,[1]Dados!$N$2:$N$26779,),2)</f>
        <v>#N/A</v>
      </c>
      <c r="P10243">
        <v>195306</v>
      </c>
      <c r="Q10243" s="1">
        <v>36867</v>
      </c>
      <c r="R10243" s="1">
        <v>36879</v>
      </c>
      <c r="S10243" t="s">
        <v>887</v>
      </c>
    </row>
    <row r="10244" spans="1:19" x14ac:dyDescent="0.2">
      <c r="A10244" s="7">
        <v>314053</v>
      </c>
      <c r="B10244" s="3">
        <v>41041</v>
      </c>
      <c r="C10244" s="3" t="s">
        <v>33</v>
      </c>
      <c r="D10244" s="2" t="s">
        <v>553</v>
      </c>
      <c r="E10244" s="3">
        <v>23</v>
      </c>
      <c r="F10244" s="17">
        <v>0</v>
      </c>
      <c r="G10244" s="17">
        <v>1</v>
      </c>
      <c r="H10244" s="17">
        <v>0</v>
      </c>
      <c r="I10244" s="7">
        <v>3.15</v>
      </c>
      <c r="J10244" s="7">
        <v>0</v>
      </c>
      <c r="K10244" s="4">
        <v>1214</v>
      </c>
      <c r="L10244" s="5">
        <v>1214.8580999999999</v>
      </c>
      <c r="M10244">
        <v>88000</v>
      </c>
      <c r="N10244" s="33">
        <v>1</v>
      </c>
      <c r="O10244" s="50" t="e">
        <f>INDEX([1]Dados!$M$2:$N$26779,MATCH($P10244,[1]Dados!$N$2:$N$26779,),2)</f>
        <v>#N/A</v>
      </c>
      <c r="P10244">
        <v>195306</v>
      </c>
      <c r="Q10244" s="1">
        <v>36867</v>
      </c>
      <c r="R10244" s="1">
        <v>36879</v>
      </c>
      <c r="S10244" t="s">
        <v>887</v>
      </c>
    </row>
    <row r="10245" spans="1:19" x14ac:dyDescent="0.2">
      <c r="A10245" s="7">
        <v>314053</v>
      </c>
      <c r="B10245" s="3">
        <v>41041</v>
      </c>
      <c r="C10245" s="3" t="s">
        <v>33</v>
      </c>
      <c r="D10245" s="2" t="s">
        <v>553</v>
      </c>
      <c r="E10245" s="3">
        <v>23</v>
      </c>
      <c r="F10245" s="17">
        <v>0</v>
      </c>
      <c r="G10245" s="17">
        <v>1</v>
      </c>
      <c r="H10245" s="17">
        <v>0</v>
      </c>
      <c r="I10245" s="7">
        <v>3.2</v>
      </c>
      <c r="J10245" s="7">
        <v>25</v>
      </c>
      <c r="K10245" s="4">
        <v>1214</v>
      </c>
      <c r="L10245" s="5">
        <v>1214.0589</v>
      </c>
      <c r="M10245">
        <v>192982</v>
      </c>
      <c r="N10245" s="33">
        <v>1</v>
      </c>
      <c r="O10245" s="50" t="e">
        <f>INDEX([1]Dados!$M$2:$N$26779,MATCH($P10245,[1]Dados!$N$2:$N$26779,),2)</f>
        <v>#N/A</v>
      </c>
      <c r="P10245">
        <v>194815</v>
      </c>
      <c r="Q10245" s="1">
        <v>36867</v>
      </c>
      <c r="R10245" s="1">
        <v>36879</v>
      </c>
      <c r="S10245" t="s">
        <v>915</v>
      </c>
    </row>
    <row r="10246" spans="1:19" x14ac:dyDescent="0.2">
      <c r="A10246" s="7">
        <v>314053</v>
      </c>
      <c r="B10246" s="3">
        <v>41041</v>
      </c>
      <c r="C10246" s="3" t="s">
        <v>33</v>
      </c>
      <c r="D10246" s="2" t="s">
        <v>553</v>
      </c>
      <c r="E10246" s="3">
        <v>23</v>
      </c>
      <c r="F10246" s="17">
        <v>0</v>
      </c>
      <c r="G10246" s="17">
        <v>1</v>
      </c>
      <c r="H10246" s="17">
        <v>0</v>
      </c>
      <c r="I10246" s="7">
        <v>3.3</v>
      </c>
      <c r="J10246" s="7">
        <v>24</v>
      </c>
      <c r="K10246" s="4">
        <v>1214</v>
      </c>
      <c r="L10246" s="5">
        <v>1214.0589</v>
      </c>
      <c r="M10246">
        <v>192982</v>
      </c>
      <c r="N10246" s="33">
        <v>1</v>
      </c>
      <c r="O10246" s="50" t="e">
        <f>INDEX([1]Dados!$M$2:$N$26779,MATCH($P10246,[1]Dados!$N$2:$N$26779,),2)</f>
        <v>#N/A</v>
      </c>
      <c r="P10246">
        <v>194815</v>
      </c>
      <c r="Q10246" s="1">
        <v>36867</v>
      </c>
      <c r="R10246" s="1">
        <v>36879</v>
      </c>
      <c r="S10246" t="s">
        <v>915</v>
      </c>
    </row>
    <row r="10247" spans="1:19" x14ac:dyDescent="0.2">
      <c r="A10247" s="7">
        <v>314053</v>
      </c>
      <c r="B10247" s="3">
        <v>41041</v>
      </c>
      <c r="C10247" s="3" t="s">
        <v>33</v>
      </c>
      <c r="D10247" s="2" t="s">
        <v>553</v>
      </c>
      <c r="E10247" s="3">
        <v>23</v>
      </c>
      <c r="F10247" s="17">
        <v>0</v>
      </c>
      <c r="G10247" s="17">
        <v>1</v>
      </c>
      <c r="H10247" s="17">
        <v>0</v>
      </c>
      <c r="I10247" s="7">
        <v>3.4</v>
      </c>
      <c r="J10247" s="7">
        <v>28</v>
      </c>
      <c r="K10247" s="4">
        <v>1214</v>
      </c>
      <c r="L10247" s="5">
        <v>1214.0589</v>
      </c>
      <c r="M10247">
        <v>192982</v>
      </c>
      <c r="N10247" s="33">
        <v>1</v>
      </c>
      <c r="O10247" s="50" t="e">
        <f>INDEX([1]Dados!$M$2:$N$26779,MATCH($P10247,[1]Dados!$N$2:$N$26779,),2)</f>
        <v>#N/A</v>
      </c>
      <c r="P10247">
        <v>194815</v>
      </c>
      <c r="Q10247" s="1">
        <v>36867</v>
      </c>
      <c r="R10247" s="1">
        <v>36879</v>
      </c>
      <c r="S10247" t="s">
        <v>915</v>
      </c>
    </row>
    <row r="10248" spans="1:19" x14ac:dyDescent="0.2">
      <c r="A10248" s="7">
        <v>314053</v>
      </c>
      <c r="B10248" s="3">
        <v>41041</v>
      </c>
      <c r="C10248" s="3" t="s">
        <v>33</v>
      </c>
      <c r="D10248" s="2" t="s">
        <v>553</v>
      </c>
      <c r="E10248" s="3">
        <v>23</v>
      </c>
      <c r="F10248" s="17">
        <v>0</v>
      </c>
      <c r="G10248" s="17">
        <v>1</v>
      </c>
      <c r="H10248" s="17">
        <v>0</v>
      </c>
      <c r="I10248" s="7">
        <v>3.5</v>
      </c>
      <c r="J10248" s="7">
        <v>25</v>
      </c>
      <c r="K10248" s="4">
        <v>1214</v>
      </c>
      <c r="L10248" s="5">
        <v>1214.8577</v>
      </c>
      <c r="M10248">
        <v>90399</v>
      </c>
      <c r="N10248" s="33">
        <v>1</v>
      </c>
      <c r="O10248" s="50" t="e">
        <f>INDEX([1]Dados!$M$2:$N$26779,MATCH($P10248,[1]Dados!$N$2:$N$26779,),2)</f>
        <v>#N/A</v>
      </c>
      <c r="P10248">
        <v>194554</v>
      </c>
      <c r="Q10248" s="1">
        <v>36867</v>
      </c>
      <c r="R10248" s="1">
        <v>36879</v>
      </c>
      <c r="S10248" t="s">
        <v>2513</v>
      </c>
    </row>
    <row r="10249" spans="1:19" x14ac:dyDescent="0.2">
      <c r="A10249" s="7">
        <v>314053</v>
      </c>
      <c r="B10249" s="3">
        <v>41041</v>
      </c>
      <c r="C10249" s="3" t="s">
        <v>33</v>
      </c>
      <c r="D10249" s="2" t="s">
        <v>553</v>
      </c>
      <c r="E10249" s="3">
        <v>23</v>
      </c>
      <c r="F10249" s="17">
        <v>0</v>
      </c>
      <c r="G10249" s="17">
        <v>1</v>
      </c>
      <c r="H10249" s="17">
        <v>0</v>
      </c>
      <c r="I10249" s="7">
        <v>3.6</v>
      </c>
      <c r="J10249" s="7">
        <v>15</v>
      </c>
      <c r="K10249" s="4">
        <v>1214</v>
      </c>
      <c r="L10249" s="5">
        <v>1214.8577</v>
      </c>
      <c r="M10249">
        <v>90399</v>
      </c>
      <c r="N10249" s="33">
        <v>1</v>
      </c>
      <c r="O10249" s="50" t="e">
        <f>INDEX([1]Dados!$M$2:$N$26779,MATCH($P10249,[1]Dados!$N$2:$N$26779,),2)</f>
        <v>#N/A</v>
      </c>
      <c r="P10249">
        <v>194554</v>
      </c>
      <c r="Q10249" s="1">
        <v>36867</v>
      </c>
      <c r="R10249" s="1">
        <v>36879</v>
      </c>
      <c r="S10249" t="s">
        <v>2513</v>
      </c>
    </row>
    <row r="10250" spans="1:19" x14ac:dyDescent="0.2">
      <c r="A10250" s="7">
        <v>314053</v>
      </c>
      <c r="B10250" s="3">
        <v>41041</v>
      </c>
      <c r="C10250" s="3" t="s">
        <v>33</v>
      </c>
      <c r="D10250" s="2" t="s">
        <v>553</v>
      </c>
      <c r="E10250" s="3">
        <v>23</v>
      </c>
      <c r="F10250" s="17">
        <v>0</v>
      </c>
      <c r="G10250" s="17">
        <v>1</v>
      </c>
      <c r="H10250" s="17">
        <v>0</v>
      </c>
      <c r="I10250" s="7">
        <v>3.7</v>
      </c>
      <c r="J10250" s="7">
        <v>9</v>
      </c>
      <c r="K10250" s="4">
        <v>1214</v>
      </c>
      <c r="L10250" s="5">
        <v>1214.8577</v>
      </c>
      <c r="M10250">
        <v>90399</v>
      </c>
      <c r="N10250" s="33">
        <v>1</v>
      </c>
      <c r="O10250" s="50" t="e">
        <f>INDEX([1]Dados!$M$2:$N$26779,MATCH($P10250,[1]Dados!$N$2:$N$26779,),2)</f>
        <v>#N/A</v>
      </c>
      <c r="P10250">
        <v>194554</v>
      </c>
      <c r="Q10250" s="1">
        <v>36867</v>
      </c>
      <c r="R10250" s="1">
        <v>36879</v>
      </c>
      <c r="S10250" t="s">
        <v>2513</v>
      </c>
    </row>
    <row r="10251" spans="1:19" x14ac:dyDescent="0.2">
      <c r="A10251" s="7">
        <v>314053</v>
      </c>
      <c r="B10251" s="3">
        <v>41041</v>
      </c>
      <c r="C10251" s="3" t="s">
        <v>33</v>
      </c>
      <c r="D10251" s="2" t="s">
        <v>553</v>
      </c>
      <c r="E10251" s="3">
        <v>23</v>
      </c>
      <c r="F10251" s="17">
        <v>0</v>
      </c>
      <c r="G10251" s="17">
        <v>1</v>
      </c>
      <c r="H10251" s="17">
        <v>0</v>
      </c>
      <c r="I10251" s="7">
        <v>3.8</v>
      </c>
      <c r="J10251" s="7">
        <v>7</v>
      </c>
      <c r="K10251" s="4">
        <v>1214</v>
      </c>
      <c r="L10251" s="5">
        <v>1214.8577</v>
      </c>
      <c r="M10251">
        <v>90399</v>
      </c>
      <c r="N10251" s="33">
        <v>1</v>
      </c>
      <c r="O10251" s="50" t="e">
        <f>INDEX([1]Dados!$M$2:$N$26779,MATCH($P10251,[1]Dados!$N$2:$N$26779,),2)</f>
        <v>#N/A</v>
      </c>
      <c r="P10251">
        <v>194554</v>
      </c>
      <c r="Q10251" s="1">
        <v>36867</v>
      </c>
      <c r="R10251" s="1">
        <v>36879</v>
      </c>
      <c r="S10251" t="s">
        <v>2513</v>
      </c>
    </row>
    <row r="10252" spans="1:19" x14ac:dyDescent="0.2">
      <c r="A10252" s="7">
        <v>314053</v>
      </c>
      <c r="B10252" s="3">
        <v>41041</v>
      </c>
      <c r="C10252" s="3" t="s">
        <v>33</v>
      </c>
      <c r="D10252" s="2" t="s">
        <v>553</v>
      </c>
      <c r="E10252" s="3">
        <v>23</v>
      </c>
      <c r="F10252" s="17">
        <v>0</v>
      </c>
      <c r="G10252" s="17">
        <v>1</v>
      </c>
      <c r="H10252" s="17">
        <v>0</v>
      </c>
      <c r="I10252" s="7">
        <v>3.9</v>
      </c>
      <c r="J10252" s="7">
        <v>4</v>
      </c>
      <c r="K10252" s="4">
        <v>1214</v>
      </c>
      <c r="L10252" s="5">
        <v>1214.8577</v>
      </c>
      <c r="M10252">
        <v>90399</v>
      </c>
      <c r="N10252" s="33">
        <v>1</v>
      </c>
      <c r="O10252" s="50" t="e">
        <f>INDEX([1]Dados!$M$2:$N$26779,MATCH($P10252,[1]Dados!$N$2:$N$26779,),2)</f>
        <v>#N/A</v>
      </c>
      <c r="P10252">
        <v>194554</v>
      </c>
      <c r="Q10252" s="1">
        <v>36867</v>
      </c>
      <c r="R10252" s="1">
        <v>36879</v>
      </c>
      <c r="S10252" t="s">
        <v>2513</v>
      </c>
    </row>
    <row r="10253" spans="1:19" x14ac:dyDescent="0.2">
      <c r="A10253" s="7">
        <v>314053</v>
      </c>
      <c r="B10253" s="3">
        <v>41041</v>
      </c>
      <c r="C10253" s="3" t="s">
        <v>33</v>
      </c>
      <c r="D10253" s="2" t="s">
        <v>553</v>
      </c>
      <c r="E10253" s="3">
        <v>23</v>
      </c>
      <c r="F10253" s="17">
        <v>0</v>
      </c>
      <c r="G10253" s="17">
        <v>1</v>
      </c>
      <c r="H10253" s="17">
        <v>0</v>
      </c>
      <c r="I10253" s="7">
        <v>4.0999999999999996</v>
      </c>
      <c r="J10253" s="7">
        <v>22</v>
      </c>
      <c r="K10253" s="4">
        <v>1293</v>
      </c>
      <c r="L10253" s="5">
        <v>1293.0592999999999</v>
      </c>
      <c r="M10253">
        <v>47586</v>
      </c>
      <c r="N10253" s="33">
        <v>1</v>
      </c>
      <c r="O10253" s="50" t="e">
        <f>INDEX([1]Dados!$M$2:$N$26779,MATCH($P10253,[1]Dados!$N$2:$N$26779,),2)</f>
        <v>#N/A</v>
      </c>
      <c r="P10253">
        <v>194370</v>
      </c>
      <c r="Q10253" s="1">
        <v>36867</v>
      </c>
      <c r="R10253" s="1">
        <v>36879</v>
      </c>
      <c r="S10253" t="s">
        <v>1960</v>
      </c>
    </row>
    <row r="10254" spans="1:19" x14ac:dyDescent="0.2">
      <c r="A10254" s="7">
        <v>314053</v>
      </c>
      <c r="B10254" s="3">
        <v>41041</v>
      </c>
      <c r="C10254" s="3" t="s">
        <v>33</v>
      </c>
      <c r="D10254" s="2" t="s">
        <v>553</v>
      </c>
      <c r="E10254" s="3">
        <v>23</v>
      </c>
      <c r="F10254" s="17">
        <v>0</v>
      </c>
      <c r="G10254" s="17">
        <v>1</v>
      </c>
      <c r="H10254" s="17">
        <v>0</v>
      </c>
      <c r="I10254" s="7">
        <v>4.2</v>
      </c>
      <c r="J10254" s="7">
        <v>28</v>
      </c>
      <c r="K10254" s="4">
        <v>1293</v>
      </c>
      <c r="L10254" s="5">
        <v>1293.0592999999999</v>
      </c>
      <c r="M10254">
        <v>47586</v>
      </c>
      <c r="N10254" s="33">
        <v>1</v>
      </c>
      <c r="O10254" s="50" t="e">
        <f>INDEX([1]Dados!$M$2:$N$26779,MATCH($P10254,[1]Dados!$N$2:$N$26779,),2)</f>
        <v>#N/A</v>
      </c>
      <c r="P10254">
        <v>194370</v>
      </c>
      <c r="Q10254" s="1">
        <v>36867</v>
      </c>
      <c r="R10254" s="1">
        <v>36879</v>
      </c>
      <c r="S10254" t="s">
        <v>1960</v>
      </c>
    </row>
    <row r="10255" spans="1:19" x14ac:dyDescent="0.2">
      <c r="A10255" s="7">
        <v>314053</v>
      </c>
      <c r="B10255" s="3">
        <v>41041</v>
      </c>
      <c r="C10255" s="3" t="s">
        <v>33</v>
      </c>
      <c r="D10255" s="2" t="s">
        <v>553</v>
      </c>
      <c r="E10255" s="3">
        <v>23</v>
      </c>
      <c r="F10255" s="17">
        <v>0</v>
      </c>
      <c r="G10255" s="17">
        <v>1</v>
      </c>
      <c r="H10255" s="17">
        <v>0</v>
      </c>
      <c r="I10255" s="7">
        <v>4.3</v>
      </c>
      <c r="J10255" s="7">
        <v>0</v>
      </c>
      <c r="K10255" s="4">
        <v>1293</v>
      </c>
      <c r="L10255" s="5">
        <v>1293.0592999999999</v>
      </c>
      <c r="M10255">
        <v>47586</v>
      </c>
      <c r="N10255" s="33">
        <v>1</v>
      </c>
      <c r="O10255" s="50" t="e">
        <f>INDEX([1]Dados!$M$2:$N$26779,MATCH($P10255,[1]Dados!$N$2:$N$26779,),2)</f>
        <v>#N/A</v>
      </c>
      <c r="P10255">
        <v>194370</v>
      </c>
      <c r="Q10255" s="1">
        <v>36867</v>
      </c>
      <c r="R10255" s="1">
        <v>36879</v>
      </c>
      <c r="S10255" t="s">
        <v>1960</v>
      </c>
    </row>
    <row r="10256" spans="1:19" x14ac:dyDescent="0.2">
      <c r="A10256" s="7">
        <v>314053</v>
      </c>
      <c r="B10256" s="3">
        <v>41041</v>
      </c>
      <c r="C10256" s="3" t="s">
        <v>33</v>
      </c>
      <c r="D10256" s="2" t="s">
        <v>553</v>
      </c>
      <c r="E10256" s="3">
        <v>23</v>
      </c>
      <c r="F10256" s="17">
        <v>0</v>
      </c>
      <c r="G10256" s="17">
        <v>1</v>
      </c>
      <c r="H10256" s="17">
        <v>0</v>
      </c>
      <c r="I10256" s="7">
        <v>4.4000000000000004</v>
      </c>
      <c r="J10256" s="7">
        <v>17</v>
      </c>
      <c r="K10256" s="4">
        <v>1293</v>
      </c>
      <c r="L10256" s="5">
        <v>1293.0592999999999</v>
      </c>
      <c r="M10256">
        <v>47586</v>
      </c>
      <c r="N10256" s="33">
        <v>1</v>
      </c>
      <c r="O10256" s="50" t="e">
        <f>INDEX([1]Dados!$M$2:$N$26779,MATCH($P10256,[1]Dados!$N$2:$N$26779,),2)</f>
        <v>#N/A</v>
      </c>
      <c r="P10256">
        <v>194370</v>
      </c>
      <c r="Q10256" s="1">
        <v>36867</v>
      </c>
      <c r="R10256" s="1">
        <v>36879</v>
      </c>
      <c r="S10256" t="s">
        <v>1960</v>
      </c>
    </row>
    <row r="10257" spans="1:19" x14ac:dyDescent="0.2">
      <c r="A10257" s="7">
        <v>314053</v>
      </c>
      <c r="B10257" s="3">
        <v>41041</v>
      </c>
      <c r="C10257" s="3" t="s">
        <v>33</v>
      </c>
      <c r="D10257" s="2" t="s">
        <v>553</v>
      </c>
      <c r="E10257" s="3">
        <v>23</v>
      </c>
      <c r="F10257" s="17">
        <v>0</v>
      </c>
      <c r="G10257" s="17">
        <v>1</v>
      </c>
      <c r="H10257" s="17">
        <v>0</v>
      </c>
      <c r="I10257" s="7">
        <v>4.5</v>
      </c>
      <c r="J10257" s="7">
        <v>22</v>
      </c>
      <c r="K10257" s="4">
        <v>1293</v>
      </c>
      <c r="L10257" s="5">
        <v>1293.0592999999999</v>
      </c>
      <c r="M10257">
        <v>47586</v>
      </c>
      <c r="N10257" s="33">
        <v>1</v>
      </c>
      <c r="O10257" s="50" t="e">
        <f>INDEX([1]Dados!$M$2:$N$26779,MATCH($P10257,[1]Dados!$N$2:$N$26779,),2)</f>
        <v>#N/A</v>
      </c>
      <c r="P10257">
        <v>194370</v>
      </c>
      <c r="Q10257" s="1">
        <v>36867</v>
      </c>
      <c r="R10257" s="1">
        <v>36879</v>
      </c>
      <c r="S10257" t="s">
        <v>1960</v>
      </c>
    </row>
    <row r="10258" spans="1:19" x14ac:dyDescent="0.2">
      <c r="A10258" s="7">
        <v>314053</v>
      </c>
      <c r="B10258" s="3">
        <v>41041</v>
      </c>
      <c r="C10258" s="3" t="s">
        <v>33</v>
      </c>
      <c r="D10258" s="2" t="s">
        <v>553</v>
      </c>
      <c r="E10258" s="3">
        <v>23</v>
      </c>
      <c r="F10258" s="17">
        <v>0</v>
      </c>
      <c r="G10258" s="17">
        <v>1</v>
      </c>
      <c r="H10258" s="17">
        <v>0</v>
      </c>
      <c r="I10258" s="7">
        <v>4.5999999999999996</v>
      </c>
      <c r="J10258" s="7">
        <v>22</v>
      </c>
      <c r="K10258" s="4">
        <v>1293</v>
      </c>
      <c r="L10258" s="5">
        <v>1293.0592999999999</v>
      </c>
      <c r="M10258">
        <v>47586</v>
      </c>
      <c r="N10258" s="33">
        <v>1</v>
      </c>
      <c r="O10258" s="50" t="e">
        <f>INDEX([1]Dados!$M$2:$N$26779,MATCH($P10258,[1]Dados!$N$2:$N$26779,),2)</f>
        <v>#N/A</v>
      </c>
      <c r="P10258">
        <v>194370</v>
      </c>
      <c r="Q10258" s="1">
        <v>36867</v>
      </c>
      <c r="R10258" s="1">
        <v>36879</v>
      </c>
      <c r="S10258" t="s">
        <v>1960</v>
      </c>
    </row>
    <row r="10259" spans="1:19" x14ac:dyDescent="0.2">
      <c r="A10259" s="7">
        <v>314053</v>
      </c>
      <c r="B10259" s="3">
        <v>41041</v>
      </c>
      <c r="C10259" s="3" t="s">
        <v>33</v>
      </c>
      <c r="D10259" s="2" t="s">
        <v>553</v>
      </c>
      <c r="E10259" s="3">
        <v>23</v>
      </c>
      <c r="F10259" s="17">
        <v>0</v>
      </c>
      <c r="G10259" s="17">
        <v>1</v>
      </c>
      <c r="H10259" s="17">
        <v>0</v>
      </c>
      <c r="I10259" s="7">
        <v>4.7</v>
      </c>
      <c r="J10259" s="7">
        <v>22</v>
      </c>
      <c r="K10259" s="4">
        <v>1293</v>
      </c>
      <c r="L10259" s="5">
        <v>1293.0592999999999</v>
      </c>
      <c r="M10259">
        <v>47586</v>
      </c>
      <c r="N10259" s="33">
        <v>1</v>
      </c>
      <c r="O10259" s="50" t="e">
        <f>INDEX([1]Dados!$M$2:$N$26779,MATCH($P10259,[1]Dados!$N$2:$N$26779,),2)</f>
        <v>#N/A</v>
      </c>
      <c r="P10259">
        <v>194370</v>
      </c>
      <c r="Q10259" s="1">
        <v>36867</v>
      </c>
      <c r="R10259" s="1">
        <v>36879</v>
      </c>
      <c r="S10259" t="s">
        <v>1960</v>
      </c>
    </row>
    <row r="10260" spans="1:19" x14ac:dyDescent="0.2">
      <c r="A10260" s="7">
        <v>315700</v>
      </c>
      <c r="B10260" s="3">
        <v>51390</v>
      </c>
      <c r="C10260" s="3" t="s">
        <v>33</v>
      </c>
      <c r="D10260" s="2" t="s">
        <v>717</v>
      </c>
      <c r="E10260" s="3">
        <v>23</v>
      </c>
      <c r="F10260" s="17">
        <v>0</v>
      </c>
      <c r="G10260" s="17">
        <v>1</v>
      </c>
      <c r="H10260" s="17">
        <v>0</v>
      </c>
      <c r="I10260" s="7" t="s">
        <v>3</v>
      </c>
      <c r="J10260" s="7">
        <v>1</v>
      </c>
      <c r="K10260" s="4">
        <v>119</v>
      </c>
      <c r="L10260" s="5">
        <v>119.38590000000001</v>
      </c>
      <c r="M10260">
        <v>2513349.7000000002</v>
      </c>
      <c r="N10260" s="33">
        <v>1</v>
      </c>
      <c r="O10260" s="50" t="e">
        <f>INDEX([1]Dados!$M$2:$N$26779,MATCH($P10260,[1]Dados!$N$2:$N$26779,),2)</f>
        <v>#N/A</v>
      </c>
      <c r="P10260">
        <v>193389</v>
      </c>
      <c r="Q10260" s="1">
        <v>37756</v>
      </c>
      <c r="R10260" s="1">
        <v>37853</v>
      </c>
      <c r="S10260" t="s">
        <v>2134</v>
      </c>
    </row>
    <row r="10261" spans="1:19" x14ac:dyDescent="0.2">
      <c r="A10261" s="7">
        <v>315700</v>
      </c>
      <c r="B10261" s="3">
        <v>51390</v>
      </c>
      <c r="C10261" s="3" t="s">
        <v>33</v>
      </c>
      <c r="D10261" s="2" t="s">
        <v>717</v>
      </c>
      <c r="E10261" s="3">
        <v>23</v>
      </c>
      <c r="F10261" s="17">
        <v>0</v>
      </c>
      <c r="G10261" s="17">
        <v>1</v>
      </c>
      <c r="H10261" s="17">
        <v>0</v>
      </c>
      <c r="I10261" s="7">
        <v>1.1000000000000001</v>
      </c>
      <c r="J10261" s="7">
        <v>20</v>
      </c>
      <c r="K10261" s="4">
        <v>1203</v>
      </c>
      <c r="L10261" s="5">
        <v>1203.0829000000001</v>
      </c>
      <c r="M10261">
        <v>109646.66</v>
      </c>
      <c r="N10261" s="33">
        <v>1</v>
      </c>
      <c r="O10261" s="50" t="e">
        <f>INDEX([1]Dados!$M$2:$N$26779,MATCH($P10261,[1]Dados!$N$2:$N$26779,),2)</f>
        <v>#N/A</v>
      </c>
      <c r="P10261">
        <v>195252</v>
      </c>
      <c r="Q10261" s="1">
        <v>37756</v>
      </c>
      <c r="R10261" s="1">
        <v>37853</v>
      </c>
      <c r="S10261" t="s">
        <v>889</v>
      </c>
    </row>
    <row r="10262" spans="1:19" x14ac:dyDescent="0.2">
      <c r="A10262" s="7">
        <v>315700</v>
      </c>
      <c r="B10262" s="3">
        <v>51390</v>
      </c>
      <c r="C10262" s="3" t="s">
        <v>33</v>
      </c>
      <c r="D10262" s="2" t="s">
        <v>717</v>
      </c>
      <c r="E10262" s="3">
        <v>23</v>
      </c>
      <c r="F10262" s="17">
        <v>0</v>
      </c>
      <c r="G10262" s="17">
        <v>1</v>
      </c>
      <c r="H10262" s="17">
        <v>0</v>
      </c>
      <c r="I10262" s="7">
        <v>1.2</v>
      </c>
      <c r="J10262" s="7">
        <v>15</v>
      </c>
      <c r="K10262" s="4">
        <v>1203</v>
      </c>
      <c r="L10262" s="5">
        <v>1203.0829000000001</v>
      </c>
      <c r="M10262">
        <v>109646.66</v>
      </c>
      <c r="N10262" s="33">
        <v>1</v>
      </c>
      <c r="O10262" s="50" t="e">
        <f>INDEX([1]Dados!$M$2:$N$26779,MATCH($P10262,[1]Dados!$N$2:$N$26779,),2)</f>
        <v>#N/A</v>
      </c>
      <c r="P10262">
        <v>195252</v>
      </c>
      <c r="Q10262" s="1">
        <v>37756</v>
      </c>
      <c r="R10262" s="1">
        <v>37853</v>
      </c>
      <c r="S10262" t="s">
        <v>889</v>
      </c>
    </row>
    <row r="10263" spans="1:19" x14ac:dyDescent="0.2">
      <c r="A10263" s="7">
        <v>315700</v>
      </c>
      <c r="B10263" s="3">
        <v>51390</v>
      </c>
      <c r="C10263" s="3" t="s">
        <v>33</v>
      </c>
      <c r="D10263" s="2" t="s">
        <v>717</v>
      </c>
      <c r="E10263" s="3">
        <v>23</v>
      </c>
      <c r="F10263" s="17">
        <v>0</v>
      </c>
      <c r="G10263" s="17">
        <v>1</v>
      </c>
      <c r="H10263" s="17">
        <v>0</v>
      </c>
      <c r="I10263" s="7">
        <v>2.2999999999999998</v>
      </c>
      <c r="J10263" s="7">
        <v>25</v>
      </c>
      <c r="K10263" s="4">
        <v>1214</v>
      </c>
      <c r="L10263" s="5">
        <v>1214.8577</v>
      </c>
      <c r="M10263">
        <v>804364.42</v>
      </c>
      <c r="N10263" s="3">
        <v>1</v>
      </c>
      <c r="O10263" s="50" t="e">
        <f>INDEX([1]Dados!$M$2:$N$26779,MATCH($P10263,[1]Dados!$N$2:$N$26779,),2)</f>
        <v>#N/A</v>
      </c>
      <c r="P10263">
        <v>194553</v>
      </c>
      <c r="Q10263" s="1">
        <v>37756</v>
      </c>
      <c r="R10263" s="1">
        <v>37853</v>
      </c>
      <c r="S10263" t="s">
        <v>2513</v>
      </c>
    </row>
    <row r="10264" spans="1:19" x14ac:dyDescent="0.2">
      <c r="A10264" s="7">
        <v>315700</v>
      </c>
      <c r="B10264" s="3">
        <v>51390</v>
      </c>
      <c r="C10264" s="3" t="s">
        <v>33</v>
      </c>
      <c r="D10264" s="2" t="s">
        <v>717</v>
      </c>
      <c r="E10264" s="3">
        <v>23</v>
      </c>
      <c r="F10264" s="17">
        <v>0</v>
      </c>
      <c r="G10264" s="17">
        <v>1</v>
      </c>
      <c r="H10264" s="17">
        <v>0</v>
      </c>
      <c r="I10264" s="7">
        <v>2.4</v>
      </c>
      <c r="J10264" s="7">
        <v>25</v>
      </c>
      <c r="K10264" s="4">
        <v>1214</v>
      </c>
      <c r="L10264" s="5">
        <v>1214.8577</v>
      </c>
      <c r="M10264">
        <v>804364.42</v>
      </c>
      <c r="N10264" s="3">
        <v>1</v>
      </c>
      <c r="O10264" s="50" t="e">
        <f>INDEX([1]Dados!$M$2:$N$26779,MATCH($P10264,[1]Dados!$N$2:$N$26779,),2)</f>
        <v>#N/A</v>
      </c>
      <c r="P10264">
        <v>194553</v>
      </c>
      <c r="Q10264" s="1">
        <v>37756</v>
      </c>
      <c r="R10264" s="1">
        <v>37853</v>
      </c>
      <c r="S10264" t="s">
        <v>2513</v>
      </c>
    </row>
    <row r="10265" spans="1:19" x14ac:dyDescent="0.2">
      <c r="A10265" s="7">
        <v>315700</v>
      </c>
      <c r="B10265" s="3">
        <v>51390</v>
      </c>
      <c r="C10265" s="3" t="s">
        <v>33</v>
      </c>
      <c r="D10265" s="2" t="s">
        <v>717</v>
      </c>
      <c r="E10265" s="3">
        <v>23</v>
      </c>
      <c r="F10265" s="17">
        <v>0</v>
      </c>
      <c r="G10265" s="17">
        <v>1</v>
      </c>
      <c r="H10265" s="17">
        <v>0</v>
      </c>
      <c r="I10265" s="7">
        <v>2.5</v>
      </c>
      <c r="J10265" s="7">
        <v>25</v>
      </c>
      <c r="K10265" s="4">
        <v>1214</v>
      </c>
      <c r="L10265" s="5">
        <v>1214.8577</v>
      </c>
      <c r="M10265">
        <v>804364.42</v>
      </c>
      <c r="N10265" s="3">
        <v>1</v>
      </c>
      <c r="O10265" s="50" t="e">
        <f>INDEX([1]Dados!$M$2:$N$26779,MATCH($P10265,[1]Dados!$N$2:$N$26779,),2)</f>
        <v>#N/A</v>
      </c>
      <c r="P10265">
        <v>194553</v>
      </c>
      <c r="Q10265" s="1">
        <v>37756</v>
      </c>
      <c r="R10265" s="1">
        <v>37853</v>
      </c>
      <c r="S10265" t="s">
        <v>2513</v>
      </c>
    </row>
    <row r="10266" spans="1:19" x14ac:dyDescent="0.2">
      <c r="A10266" s="7">
        <v>315700</v>
      </c>
      <c r="B10266" s="3">
        <v>51390</v>
      </c>
      <c r="C10266" s="3" t="s">
        <v>33</v>
      </c>
      <c r="D10266" s="2" t="s">
        <v>717</v>
      </c>
      <c r="E10266" s="3">
        <v>23</v>
      </c>
      <c r="F10266" s="17">
        <v>0</v>
      </c>
      <c r="G10266" s="17">
        <v>1</v>
      </c>
      <c r="H10266" s="17">
        <v>0</v>
      </c>
      <c r="I10266" s="7">
        <v>2.6</v>
      </c>
      <c r="J10266" s="7">
        <v>15</v>
      </c>
      <c r="K10266" s="4">
        <v>1214</v>
      </c>
      <c r="L10266" s="5">
        <v>1214.8577</v>
      </c>
      <c r="M10266">
        <v>804364.42</v>
      </c>
      <c r="N10266" s="3">
        <v>1</v>
      </c>
      <c r="O10266" s="50" t="e">
        <f>INDEX([1]Dados!$M$2:$N$26779,MATCH($P10266,[1]Dados!$N$2:$N$26779,),2)</f>
        <v>#N/A</v>
      </c>
      <c r="P10266">
        <v>194553</v>
      </c>
      <c r="Q10266" s="1">
        <v>37756</v>
      </c>
      <c r="R10266" s="1">
        <v>37853</v>
      </c>
      <c r="S10266" t="s">
        <v>2513</v>
      </c>
    </row>
    <row r="10267" spans="1:19" x14ac:dyDescent="0.2">
      <c r="A10267" s="7">
        <v>315700</v>
      </c>
      <c r="B10267" s="3">
        <v>51390</v>
      </c>
      <c r="C10267" s="3" t="s">
        <v>33</v>
      </c>
      <c r="D10267" s="2" t="s">
        <v>717</v>
      </c>
      <c r="E10267" s="3">
        <v>23</v>
      </c>
      <c r="F10267" s="17">
        <v>0</v>
      </c>
      <c r="G10267" s="17">
        <v>1</v>
      </c>
      <c r="H10267" s="17">
        <v>0</v>
      </c>
      <c r="I10267" s="7">
        <v>2.7</v>
      </c>
      <c r="J10267" s="7">
        <v>9</v>
      </c>
      <c r="K10267" s="4">
        <v>1214</v>
      </c>
      <c r="L10267" s="5">
        <v>1214.8577</v>
      </c>
      <c r="M10267">
        <v>804364.42</v>
      </c>
      <c r="N10267" s="3">
        <v>1</v>
      </c>
      <c r="O10267" s="50" t="e">
        <f>INDEX([1]Dados!$M$2:$N$26779,MATCH($P10267,[1]Dados!$N$2:$N$26779,),2)</f>
        <v>#N/A</v>
      </c>
      <c r="P10267">
        <v>194553</v>
      </c>
      <c r="Q10267" s="1">
        <v>37756</v>
      </c>
      <c r="R10267" s="1">
        <v>37853</v>
      </c>
      <c r="S10267" t="s">
        <v>2513</v>
      </c>
    </row>
    <row r="10268" spans="1:19" x14ac:dyDescent="0.2">
      <c r="A10268" s="7">
        <v>315700</v>
      </c>
      <c r="B10268" s="3">
        <v>51390</v>
      </c>
      <c r="C10268" s="3" t="s">
        <v>33</v>
      </c>
      <c r="D10268" s="2" t="s">
        <v>717</v>
      </c>
      <c r="E10268" s="3">
        <v>23</v>
      </c>
      <c r="F10268" s="17">
        <v>0</v>
      </c>
      <c r="G10268" s="17">
        <v>1</v>
      </c>
      <c r="H10268" s="17">
        <v>0</v>
      </c>
      <c r="I10268" s="7">
        <v>2.8</v>
      </c>
      <c r="J10268" s="7">
        <v>4</v>
      </c>
      <c r="K10268" s="4">
        <v>1214</v>
      </c>
      <c r="L10268" s="5">
        <v>1214.8577</v>
      </c>
      <c r="M10268">
        <v>804364.42</v>
      </c>
      <c r="N10268" s="3">
        <v>1</v>
      </c>
      <c r="O10268" s="50" t="e">
        <f>INDEX([1]Dados!$M$2:$N$26779,MATCH($P10268,[1]Dados!$N$2:$N$26779,),2)</f>
        <v>#N/A</v>
      </c>
      <c r="P10268">
        <v>194553</v>
      </c>
      <c r="Q10268" s="1">
        <v>37756</v>
      </c>
      <c r="R10268" s="1">
        <v>37853</v>
      </c>
      <c r="S10268" t="s">
        <v>2513</v>
      </c>
    </row>
    <row r="10269" spans="1:19" x14ac:dyDescent="0.2">
      <c r="A10269" s="7">
        <v>315700</v>
      </c>
      <c r="B10269" s="3">
        <v>51390</v>
      </c>
      <c r="C10269" s="3" t="s">
        <v>33</v>
      </c>
      <c r="D10269" s="2" t="s">
        <v>717</v>
      </c>
      <c r="E10269" s="3">
        <v>23</v>
      </c>
      <c r="F10269" s="17">
        <v>0</v>
      </c>
      <c r="G10269" s="17">
        <v>1</v>
      </c>
      <c r="H10269" s="17">
        <v>0</v>
      </c>
      <c r="I10269" s="7">
        <v>2.9</v>
      </c>
      <c r="J10269" s="7">
        <v>14</v>
      </c>
      <c r="K10269" s="4">
        <v>1214</v>
      </c>
      <c r="L10269" s="5">
        <v>1214.8580999999999</v>
      </c>
      <c r="M10269">
        <v>40000</v>
      </c>
      <c r="N10269" s="3">
        <v>1</v>
      </c>
      <c r="O10269" s="50" t="e">
        <f>INDEX([1]Dados!$M$2:$N$26779,MATCH($P10269,[1]Dados!$N$2:$N$26779,),2)</f>
        <v>#N/A</v>
      </c>
      <c r="P10269">
        <v>195307</v>
      </c>
      <c r="Q10269" s="1">
        <v>37756</v>
      </c>
      <c r="R10269" s="1">
        <v>37853</v>
      </c>
      <c r="S10269" t="s">
        <v>1631</v>
      </c>
    </row>
    <row r="10270" spans="1:19" x14ac:dyDescent="0.2">
      <c r="A10270" s="7">
        <v>315700</v>
      </c>
      <c r="B10270" s="3">
        <v>51390</v>
      </c>
      <c r="C10270" s="3" t="s">
        <v>33</v>
      </c>
      <c r="D10270" s="2" t="s">
        <v>717</v>
      </c>
      <c r="E10270" s="3">
        <v>23</v>
      </c>
      <c r="F10270" s="17">
        <v>0</v>
      </c>
      <c r="G10270" s="17">
        <v>1</v>
      </c>
      <c r="H10270" s="17">
        <v>0</v>
      </c>
      <c r="I10270" s="29">
        <v>2.1</v>
      </c>
      <c r="J10270" s="7">
        <v>15</v>
      </c>
      <c r="K10270" s="4">
        <v>1214</v>
      </c>
      <c r="L10270" s="5">
        <v>1214.8580999999999</v>
      </c>
      <c r="M10270">
        <v>40000</v>
      </c>
      <c r="N10270" s="3">
        <v>1</v>
      </c>
      <c r="O10270" s="50" t="e">
        <f>INDEX([1]Dados!$M$2:$N$26779,MATCH($P10270,[1]Dados!$N$2:$N$26779,),2)</f>
        <v>#N/A</v>
      </c>
      <c r="P10270">
        <v>195307</v>
      </c>
      <c r="Q10270" s="1">
        <v>37756</v>
      </c>
      <c r="R10270" s="1">
        <v>37853</v>
      </c>
      <c r="S10270" t="s">
        <v>1631</v>
      </c>
    </row>
    <row r="10271" spans="1:19" x14ac:dyDescent="0.2">
      <c r="A10271" s="7">
        <v>315700</v>
      </c>
      <c r="B10271" s="3">
        <v>51390</v>
      </c>
      <c r="C10271" s="3" t="s">
        <v>33</v>
      </c>
      <c r="D10271" s="2" t="s">
        <v>717</v>
      </c>
      <c r="E10271" s="3">
        <v>23</v>
      </c>
      <c r="F10271" s="17">
        <v>0</v>
      </c>
      <c r="G10271" s="17">
        <v>1</v>
      </c>
      <c r="H10271" s="17">
        <v>0</v>
      </c>
      <c r="I10271" s="29">
        <v>2.11</v>
      </c>
      <c r="J10271" s="7">
        <v>26</v>
      </c>
      <c r="K10271" s="4">
        <v>1214</v>
      </c>
      <c r="L10271" s="5">
        <v>1214.8580999999999</v>
      </c>
      <c r="M10271">
        <v>40000</v>
      </c>
      <c r="N10271" s="3">
        <v>1</v>
      </c>
      <c r="O10271" s="50" t="e">
        <f>INDEX([1]Dados!$M$2:$N$26779,MATCH($P10271,[1]Dados!$N$2:$N$26779,),2)</f>
        <v>#N/A</v>
      </c>
      <c r="P10271">
        <v>195307</v>
      </c>
      <c r="Q10271" s="1">
        <v>37756</v>
      </c>
      <c r="R10271" s="1">
        <v>37853</v>
      </c>
      <c r="S10271" t="s">
        <v>1631</v>
      </c>
    </row>
    <row r="10272" spans="1:19" x14ac:dyDescent="0.2">
      <c r="A10272" s="7">
        <v>315700</v>
      </c>
      <c r="B10272" s="3">
        <v>51390</v>
      </c>
      <c r="C10272" s="3" t="s">
        <v>33</v>
      </c>
      <c r="D10272" s="2" t="s">
        <v>717</v>
      </c>
      <c r="E10272" s="3">
        <v>23</v>
      </c>
      <c r="F10272" s="17">
        <v>0</v>
      </c>
      <c r="G10272" s="17">
        <v>1</v>
      </c>
      <c r="H10272" s="17">
        <v>0</v>
      </c>
      <c r="I10272" s="29" t="s">
        <v>3</v>
      </c>
      <c r="J10272" s="7">
        <v>0</v>
      </c>
      <c r="K10272" s="4">
        <v>1214</v>
      </c>
      <c r="L10272" s="5">
        <v>1214.8580999999999</v>
      </c>
      <c r="M10272">
        <v>60000</v>
      </c>
      <c r="N10272" s="3">
        <v>1</v>
      </c>
      <c r="O10272" s="50" t="e">
        <f>INDEX([1]Dados!$M$2:$N$26779,MATCH($P10272,[1]Dados!$N$2:$N$26779,),2)</f>
        <v>#N/A</v>
      </c>
      <c r="P10272">
        <v>195313</v>
      </c>
      <c r="Q10272" s="1">
        <v>37756</v>
      </c>
      <c r="R10272" s="1">
        <v>37853</v>
      </c>
      <c r="S10272" t="s">
        <v>1631</v>
      </c>
    </row>
    <row r="10273" spans="1:19" x14ac:dyDescent="0.2">
      <c r="A10273" s="7">
        <v>315700</v>
      </c>
      <c r="B10273" s="3">
        <v>51390</v>
      </c>
      <c r="C10273" s="3" t="s">
        <v>33</v>
      </c>
      <c r="D10273" s="2" t="s">
        <v>717</v>
      </c>
      <c r="E10273" s="3">
        <v>23</v>
      </c>
      <c r="F10273" s="17">
        <v>0</v>
      </c>
      <c r="G10273" s="17">
        <v>1</v>
      </c>
      <c r="H10273" s="17">
        <v>0</v>
      </c>
      <c r="I10273" s="7">
        <v>2.1</v>
      </c>
      <c r="J10273" s="7">
        <v>28</v>
      </c>
      <c r="K10273" s="4">
        <v>1214</v>
      </c>
      <c r="L10273" s="5">
        <v>1214.0589</v>
      </c>
      <c r="M10273">
        <v>1152900</v>
      </c>
      <c r="N10273" s="3">
        <v>1</v>
      </c>
      <c r="O10273" s="50" t="e">
        <f>INDEX([1]Dados!$M$2:$N$26779,MATCH($P10273,[1]Dados!$N$2:$N$26779,),2)</f>
        <v>#N/A</v>
      </c>
      <c r="P10273">
        <v>194819</v>
      </c>
      <c r="Q10273" s="1">
        <v>37756</v>
      </c>
      <c r="R10273" s="1">
        <v>37853</v>
      </c>
      <c r="S10273" t="s">
        <v>915</v>
      </c>
    </row>
    <row r="10274" spans="1:19" x14ac:dyDescent="0.2">
      <c r="A10274" s="7">
        <v>315700</v>
      </c>
      <c r="B10274" s="3">
        <v>51390</v>
      </c>
      <c r="C10274" s="3" t="s">
        <v>33</v>
      </c>
      <c r="D10274" s="2" t="s">
        <v>717</v>
      </c>
      <c r="E10274" s="3">
        <v>23</v>
      </c>
      <c r="F10274" s="17">
        <v>0</v>
      </c>
      <c r="G10274" s="17">
        <v>1</v>
      </c>
      <c r="H10274" s="17">
        <v>0</v>
      </c>
      <c r="I10274" s="7">
        <v>2.2000000000000002</v>
      </c>
      <c r="J10274" s="7">
        <v>28</v>
      </c>
      <c r="K10274" s="4">
        <v>1214</v>
      </c>
      <c r="L10274" s="5">
        <v>1214.0589</v>
      </c>
      <c r="M10274">
        <v>1152900</v>
      </c>
      <c r="N10274" s="3">
        <v>1</v>
      </c>
      <c r="O10274" s="50" t="e">
        <f>INDEX([1]Dados!$M$2:$N$26779,MATCH($P10274,[1]Dados!$N$2:$N$26779,),2)</f>
        <v>#N/A</v>
      </c>
      <c r="P10274">
        <v>194819</v>
      </c>
      <c r="Q10274" s="1">
        <v>37756</v>
      </c>
      <c r="R10274" s="1">
        <v>37853</v>
      </c>
      <c r="S10274" t="s">
        <v>915</v>
      </c>
    </row>
    <row r="10275" spans="1:19" x14ac:dyDescent="0.2">
      <c r="A10275" s="7">
        <v>315700</v>
      </c>
      <c r="B10275" s="3">
        <v>51390</v>
      </c>
      <c r="C10275" s="3" t="s">
        <v>33</v>
      </c>
      <c r="D10275" s="2" t="s">
        <v>717</v>
      </c>
      <c r="E10275" s="3">
        <v>23</v>
      </c>
      <c r="F10275" s="17">
        <v>0</v>
      </c>
      <c r="G10275" s="17">
        <v>1</v>
      </c>
      <c r="H10275" s="17">
        <v>0</v>
      </c>
      <c r="I10275" s="7">
        <v>3.1</v>
      </c>
      <c r="J10275" s="7">
        <v>0</v>
      </c>
      <c r="K10275" s="4">
        <v>1293</v>
      </c>
      <c r="L10275" s="5">
        <v>1293.0592999999999</v>
      </c>
      <c r="M10275">
        <v>128768.38</v>
      </c>
      <c r="N10275" s="33">
        <v>1</v>
      </c>
      <c r="O10275" s="50" t="e">
        <f>INDEX([1]Dados!$M$2:$N$26779,MATCH($P10275,[1]Dados!$N$2:$N$26779,),2)</f>
        <v>#N/A</v>
      </c>
      <c r="P10275">
        <v>194388</v>
      </c>
      <c r="Q10275" s="1">
        <v>37756</v>
      </c>
      <c r="R10275" s="1">
        <v>37853</v>
      </c>
      <c r="S10275" t="s">
        <v>1960</v>
      </c>
    </row>
    <row r="10276" spans="1:19" x14ac:dyDescent="0.2">
      <c r="A10276" s="7">
        <v>315700</v>
      </c>
      <c r="B10276" s="3">
        <v>51390</v>
      </c>
      <c r="C10276" s="3" t="s">
        <v>33</v>
      </c>
      <c r="D10276" s="2" t="s">
        <v>717</v>
      </c>
      <c r="E10276" s="3">
        <v>23</v>
      </c>
      <c r="F10276" s="17">
        <v>0</v>
      </c>
      <c r="G10276" s="17">
        <v>1</v>
      </c>
      <c r="H10276" s="17">
        <v>0</v>
      </c>
      <c r="I10276" s="7">
        <v>3.2</v>
      </c>
      <c r="J10276" s="7">
        <v>17</v>
      </c>
      <c r="K10276" s="4">
        <v>1293</v>
      </c>
      <c r="L10276" s="5">
        <v>1293.0592999999999</v>
      </c>
      <c r="M10276">
        <v>128768.38</v>
      </c>
      <c r="N10276" s="33">
        <v>1</v>
      </c>
      <c r="O10276" s="50" t="e">
        <f>INDEX([1]Dados!$M$2:$N$26779,MATCH($P10276,[1]Dados!$N$2:$N$26779,),2)</f>
        <v>#N/A</v>
      </c>
      <c r="P10276">
        <v>194388</v>
      </c>
      <c r="Q10276" s="1">
        <v>37756</v>
      </c>
      <c r="R10276" s="1">
        <v>37853</v>
      </c>
      <c r="S10276" t="s">
        <v>1960</v>
      </c>
    </row>
    <row r="10277" spans="1:19" x14ac:dyDescent="0.2">
      <c r="A10277" s="7">
        <v>316860</v>
      </c>
      <c r="B10277" s="3">
        <v>53716</v>
      </c>
      <c r="C10277" s="3" t="s">
        <v>33</v>
      </c>
      <c r="D10277" s="2" t="s">
        <v>819</v>
      </c>
      <c r="E10277" s="3">
        <v>23</v>
      </c>
      <c r="F10277" s="17">
        <v>0</v>
      </c>
      <c r="G10277" s="17">
        <v>1</v>
      </c>
      <c r="H10277" s="17">
        <v>0</v>
      </c>
      <c r="I10277" s="7">
        <v>1.1000000000000001</v>
      </c>
      <c r="J10277" s="7">
        <v>4</v>
      </c>
      <c r="K10277" s="4">
        <v>4</v>
      </c>
      <c r="L10277" s="5">
        <v>4.1822999999999997</v>
      </c>
      <c r="M10277">
        <v>240590.38</v>
      </c>
      <c r="N10277" s="33">
        <v>1</v>
      </c>
      <c r="O10277" s="50" t="e">
        <f>INDEX([1]Dados!$M$2:$N$26779,MATCH($P10277,[1]Dados!$N$2:$N$26779,),2)</f>
        <v>#N/A</v>
      </c>
      <c r="P10277">
        <v>195035</v>
      </c>
      <c r="Q10277" s="1">
        <v>37754</v>
      </c>
      <c r="R10277" s="1">
        <v>37863</v>
      </c>
      <c r="S10277" t="s">
        <v>198</v>
      </c>
    </row>
    <row r="10278" spans="1:19" x14ac:dyDescent="0.2">
      <c r="A10278" s="7">
        <v>316860</v>
      </c>
      <c r="B10278" s="3">
        <v>53716</v>
      </c>
      <c r="C10278" s="3" t="s">
        <v>33</v>
      </c>
      <c r="D10278" s="2" t="s">
        <v>819</v>
      </c>
      <c r="E10278" s="3">
        <v>23</v>
      </c>
      <c r="F10278" s="17">
        <v>0</v>
      </c>
      <c r="G10278" s="17">
        <v>1</v>
      </c>
      <c r="H10278" s="17">
        <v>0</v>
      </c>
      <c r="I10278" s="7">
        <v>1.2</v>
      </c>
      <c r="J10278" s="7">
        <v>18</v>
      </c>
      <c r="K10278" s="4">
        <v>4</v>
      </c>
      <c r="L10278" s="5">
        <v>4.1822999999999997</v>
      </c>
      <c r="M10278">
        <v>240590.38</v>
      </c>
      <c r="N10278" s="33">
        <v>1</v>
      </c>
      <c r="O10278" s="50" t="e">
        <f>INDEX([1]Dados!$M$2:$N$26779,MATCH($P10278,[1]Dados!$N$2:$N$26779,),2)</f>
        <v>#N/A</v>
      </c>
      <c r="P10278">
        <v>195035</v>
      </c>
      <c r="Q10278" s="1">
        <v>37754</v>
      </c>
      <c r="R10278" s="1">
        <v>37863</v>
      </c>
      <c r="S10278" t="s">
        <v>198</v>
      </c>
    </row>
    <row r="10279" spans="1:19" x14ac:dyDescent="0.2">
      <c r="A10279" s="7">
        <v>316860</v>
      </c>
      <c r="B10279" s="3">
        <v>53716</v>
      </c>
      <c r="C10279" s="3" t="s">
        <v>33</v>
      </c>
      <c r="D10279" s="2" t="s">
        <v>819</v>
      </c>
      <c r="E10279" s="3">
        <v>23</v>
      </c>
      <c r="F10279" s="17">
        <v>0</v>
      </c>
      <c r="G10279" s="17">
        <v>1</v>
      </c>
      <c r="H10279" s="17">
        <v>0</v>
      </c>
      <c r="I10279" s="7">
        <v>1.3</v>
      </c>
      <c r="J10279" s="7">
        <v>10</v>
      </c>
      <c r="K10279" s="4">
        <v>4</v>
      </c>
      <c r="L10279" s="5">
        <v>4.1822999999999997</v>
      </c>
      <c r="M10279">
        <v>240590.38</v>
      </c>
      <c r="N10279" s="33">
        <v>1</v>
      </c>
      <c r="O10279" s="50" t="e">
        <f>INDEX([1]Dados!$M$2:$N$26779,MATCH($P10279,[1]Dados!$N$2:$N$26779,),2)</f>
        <v>#N/A</v>
      </c>
      <c r="P10279">
        <v>195035</v>
      </c>
      <c r="Q10279" s="1">
        <v>37754</v>
      </c>
      <c r="R10279" s="1">
        <v>37863</v>
      </c>
      <c r="S10279" t="s">
        <v>198</v>
      </c>
    </row>
    <row r="10280" spans="1:19" x14ac:dyDescent="0.2">
      <c r="A10280" s="7">
        <v>316860</v>
      </c>
      <c r="B10280" s="3">
        <v>53716</v>
      </c>
      <c r="C10280" s="3" t="s">
        <v>33</v>
      </c>
      <c r="D10280" s="2" t="s">
        <v>819</v>
      </c>
      <c r="E10280" s="3">
        <v>23</v>
      </c>
      <c r="F10280" s="17">
        <v>0</v>
      </c>
      <c r="G10280" s="17">
        <v>1</v>
      </c>
      <c r="H10280" s="17">
        <v>0</v>
      </c>
      <c r="I10280" s="7">
        <v>1.4</v>
      </c>
      <c r="J10280" s="7">
        <v>19</v>
      </c>
      <c r="K10280" s="4">
        <v>4</v>
      </c>
      <c r="L10280" s="5">
        <v>4.1822999999999997</v>
      </c>
      <c r="M10280">
        <v>240590.38</v>
      </c>
      <c r="N10280" s="33">
        <v>1</v>
      </c>
      <c r="O10280" s="50" t="e">
        <f>INDEX([1]Dados!$M$2:$N$26779,MATCH($P10280,[1]Dados!$N$2:$N$26779,),2)</f>
        <v>#N/A</v>
      </c>
      <c r="P10280">
        <v>195035</v>
      </c>
      <c r="Q10280" s="1">
        <v>37754</v>
      </c>
      <c r="R10280" s="1">
        <v>37863</v>
      </c>
      <c r="S10280" t="s">
        <v>198</v>
      </c>
    </row>
    <row r="10281" spans="1:19" x14ac:dyDescent="0.2">
      <c r="A10281" s="7">
        <v>316860</v>
      </c>
      <c r="B10281" s="3">
        <v>53716</v>
      </c>
      <c r="C10281" s="3" t="s">
        <v>33</v>
      </c>
      <c r="D10281" s="2" t="s">
        <v>819</v>
      </c>
      <c r="E10281" s="3">
        <v>23</v>
      </c>
      <c r="F10281" s="17">
        <v>0</v>
      </c>
      <c r="G10281" s="17">
        <v>1</v>
      </c>
      <c r="H10281" s="17">
        <v>0</v>
      </c>
      <c r="I10281" s="7">
        <v>2.1</v>
      </c>
      <c r="J10281" s="7">
        <v>25</v>
      </c>
      <c r="K10281" s="4">
        <v>1214</v>
      </c>
      <c r="L10281" s="5">
        <v>1214.0589</v>
      </c>
      <c r="M10281">
        <v>894116</v>
      </c>
      <c r="N10281" s="33">
        <v>1</v>
      </c>
      <c r="O10281" s="50" t="e">
        <f>INDEX([1]Dados!$M$2:$N$26779,MATCH($P10281,[1]Dados!$N$2:$N$26779,),2)</f>
        <v>#N/A</v>
      </c>
      <c r="P10281">
        <v>195036</v>
      </c>
      <c r="Q10281" s="1">
        <v>37754</v>
      </c>
      <c r="R10281" s="1">
        <v>37863</v>
      </c>
      <c r="S10281" t="s">
        <v>1479</v>
      </c>
    </row>
    <row r="10282" spans="1:19" x14ac:dyDescent="0.2">
      <c r="A10282" s="7">
        <v>316860</v>
      </c>
      <c r="B10282" s="3">
        <v>53716</v>
      </c>
      <c r="C10282" s="3" t="s">
        <v>33</v>
      </c>
      <c r="D10282" s="2" t="s">
        <v>819</v>
      </c>
      <c r="E10282" s="3">
        <v>23</v>
      </c>
      <c r="F10282" s="17">
        <v>0</v>
      </c>
      <c r="G10282" s="17">
        <v>1</v>
      </c>
      <c r="H10282" s="17">
        <v>0</v>
      </c>
      <c r="I10282" s="7">
        <v>2.2000000000000002</v>
      </c>
      <c r="J10282" s="7">
        <v>15</v>
      </c>
      <c r="K10282" s="4">
        <v>1214</v>
      </c>
      <c r="L10282" s="5">
        <v>1214.0589</v>
      </c>
      <c r="M10282">
        <v>894116</v>
      </c>
      <c r="N10282" s="33">
        <v>1</v>
      </c>
      <c r="O10282" s="50" t="e">
        <f>INDEX([1]Dados!$M$2:$N$26779,MATCH($P10282,[1]Dados!$N$2:$N$26779,),2)</f>
        <v>#N/A</v>
      </c>
      <c r="P10282">
        <v>195036</v>
      </c>
      <c r="Q10282" s="1">
        <v>37754</v>
      </c>
      <c r="R10282" s="1">
        <v>37863</v>
      </c>
      <c r="S10282" t="s">
        <v>1479</v>
      </c>
    </row>
    <row r="10283" spans="1:19" x14ac:dyDescent="0.2">
      <c r="A10283" s="7">
        <v>316860</v>
      </c>
      <c r="B10283" s="3">
        <v>53716</v>
      </c>
      <c r="C10283" s="3" t="s">
        <v>33</v>
      </c>
      <c r="D10283" s="2" t="s">
        <v>819</v>
      </c>
      <c r="E10283" s="3">
        <v>23</v>
      </c>
      <c r="F10283" s="17">
        <v>0</v>
      </c>
      <c r="G10283" s="17">
        <v>1</v>
      </c>
      <c r="H10283" s="17">
        <v>0</v>
      </c>
      <c r="I10283" s="7">
        <v>2.2999999999999998</v>
      </c>
      <c r="J10283" s="7">
        <v>21</v>
      </c>
      <c r="K10283" s="4">
        <v>1214</v>
      </c>
      <c r="L10283" s="5">
        <v>1214.0589</v>
      </c>
      <c r="M10283">
        <v>894116</v>
      </c>
      <c r="N10283" s="33">
        <v>1</v>
      </c>
      <c r="O10283" s="50" t="e">
        <f>INDEX([1]Dados!$M$2:$N$26779,MATCH($P10283,[1]Dados!$N$2:$N$26779,),2)</f>
        <v>#N/A</v>
      </c>
      <c r="P10283">
        <v>195036</v>
      </c>
      <c r="Q10283" s="1">
        <v>37754</v>
      </c>
      <c r="R10283" s="1">
        <v>37863</v>
      </c>
      <c r="S10283" t="s">
        <v>1479</v>
      </c>
    </row>
    <row r="10284" spans="1:19" x14ac:dyDescent="0.2">
      <c r="A10284" s="7">
        <v>316860</v>
      </c>
      <c r="B10284" s="3">
        <v>53716</v>
      </c>
      <c r="C10284" s="3" t="s">
        <v>33</v>
      </c>
      <c r="D10284" s="2" t="s">
        <v>819</v>
      </c>
      <c r="E10284" s="3">
        <v>23</v>
      </c>
      <c r="F10284" s="17">
        <v>0</v>
      </c>
      <c r="G10284" s="17">
        <v>1</v>
      </c>
      <c r="H10284" s="17">
        <v>0</v>
      </c>
      <c r="I10284" s="7">
        <v>2.4</v>
      </c>
      <c r="J10284" s="7">
        <v>18</v>
      </c>
      <c r="K10284" s="4">
        <v>1214</v>
      </c>
      <c r="L10284" s="5">
        <v>1214.0589</v>
      </c>
      <c r="M10284">
        <v>894116</v>
      </c>
      <c r="N10284" s="33">
        <v>1</v>
      </c>
      <c r="O10284" s="50" t="e">
        <f>INDEX([1]Dados!$M$2:$N$26779,MATCH($P10284,[1]Dados!$N$2:$N$26779,),2)</f>
        <v>#N/A</v>
      </c>
      <c r="P10284">
        <v>195036</v>
      </c>
      <c r="Q10284" s="1">
        <v>37754</v>
      </c>
      <c r="R10284" s="1">
        <v>37863</v>
      </c>
      <c r="S10284" t="s">
        <v>1479</v>
      </c>
    </row>
    <row r="10285" spans="1:19" x14ac:dyDescent="0.2">
      <c r="A10285" s="7">
        <v>316860</v>
      </c>
      <c r="B10285" s="3">
        <v>53716</v>
      </c>
      <c r="C10285" s="3" t="s">
        <v>33</v>
      </c>
      <c r="D10285" s="2" t="s">
        <v>819</v>
      </c>
      <c r="E10285" s="3">
        <v>23</v>
      </c>
      <c r="F10285" s="17">
        <v>0</v>
      </c>
      <c r="G10285" s="17">
        <v>1</v>
      </c>
      <c r="H10285" s="17">
        <v>0</v>
      </c>
      <c r="I10285" s="7">
        <v>2.5</v>
      </c>
      <c r="J10285" s="7">
        <v>20</v>
      </c>
      <c r="K10285" s="4">
        <v>1214</v>
      </c>
      <c r="L10285" s="5">
        <v>1214.0589</v>
      </c>
      <c r="M10285">
        <v>894116</v>
      </c>
      <c r="N10285" s="33">
        <v>1</v>
      </c>
      <c r="O10285" s="50" t="e">
        <f>INDEX([1]Dados!$M$2:$N$26779,MATCH($P10285,[1]Dados!$N$2:$N$26779,),2)</f>
        <v>#N/A</v>
      </c>
      <c r="P10285">
        <v>195036</v>
      </c>
      <c r="Q10285" s="1">
        <v>37754</v>
      </c>
      <c r="R10285" s="1">
        <v>37863</v>
      </c>
      <c r="S10285" t="s">
        <v>1479</v>
      </c>
    </row>
    <row r="10286" spans="1:19" x14ac:dyDescent="0.2">
      <c r="A10286" s="7">
        <v>316860</v>
      </c>
      <c r="B10286" s="3">
        <v>53716</v>
      </c>
      <c r="C10286" s="3" t="s">
        <v>33</v>
      </c>
      <c r="D10286" s="2" t="s">
        <v>819</v>
      </c>
      <c r="E10286" s="3">
        <v>23</v>
      </c>
      <c r="F10286" s="17">
        <v>0</v>
      </c>
      <c r="G10286" s="17">
        <v>1</v>
      </c>
      <c r="H10286" s="17">
        <v>0</v>
      </c>
      <c r="I10286" s="7">
        <v>2.6</v>
      </c>
      <c r="J10286" s="7">
        <v>27</v>
      </c>
      <c r="K10286" s="4">
        <v>1214</v>
      </c>
      <c r="L10286" s="5">
        <v>1214.0589</v>
      </c>
      <c r="M10286">
        <v>894116</v>
      </c>
      <c r="N10286" s="33">
        <v>1</v>
      </c>
      <c r="O10286" s="50" t="e">
        <f>INDEX([1]Dados!$M$2:$N$26779,MATCH($P10286,[1]Dados!$N$2:$N$26779,),2)</f>
        <v>#N/A</v>
      </c>
      <c r="P10286">
        <v>195036</v>
      </c>
      <c r="Q10286" s="1">
        <v>37754</v>
      </c>
      <c r="R10286" s="1">
        <v>37863</v>
      </c>
      <c r="S10286" t="s">
        <v>1479</v>
      </c>
    </row>
    <row r="10287" spans="1:19" x14ac:dyDescent="0.2">
      <c r="A10287" s="7">
        <v>316860</v>
      </c>
      <c r="B10287" s="3">
        <v>53716</v>
      </c>
      <c r="C10287" s="3" t="s">
        <v>33</v>
      </c>
      <c r="D10287" s="2" t="s">
        <v>819</v>
      </c>
      <c r="E10287" s="3">
        <v>23</v>
      </c>
      <c r="F10287" s="17">
        <v>0</v>
      </c>
      <c r="G10287" s="17">
        <v>1</v>
      </c>
      <c r="H10287" s="17">
        <v>0</v>
      </c>
      <c r="I10287" s="7">
        <v>2.7</v>
      </c>
      <c r="J10287" s="7">
        <v>28</v>
      </c>
      <c r="K10287" s="4">
        <v>1214</v>
      </c>
      <c r="L10287" s="5">
        <v>1214.0589</v>
      </c>
      <c r="M10287">
        <v>894116</v>
      </c>
      <c r="N10287" s="33">
        <v>1</v>
      </c>
      <c r="O10287" s="50" t="e">
        <f>INDEX([1]Dados!$M$2:$N$26779,MATCH($P10287,[1]Dados!$N$2:$N$26779,),2)</f>
        <v>#N/A</v>
      </c>
      <c r="P10287">
        <v>195036</v>
      </c>
      <c r="Q10287" s="1">
        <v>37754</v>
      </c>
      <c r="R10287" s="1">
        <v>37863</v>
      </c>
      <c r="S10287" t="s">
        <v>1479</v>
      </c>
    </row>
    <row r="10288" spans="1:19" x14ac:dyDescent="0.2">
      <c r="A10288" s="7">
        <v>316860</v>
      </c>
      <c r="B10288" s="3">
        <v>53716</v>
      </c>
      <c r="C10288" s="3" t="s">
        <v>33</v>
      </c>
      <c r="D10288" s="2" t="s">
        <v>819</v>
      </c>
      <c r="E10288" s="3">
        <v>23</v>
      </c>
      <c r="F10288" s="17">
        <v>0</v>
      </c>
      <c r="G10288" s="17">
        <v>1</v>
      </c>
      <c r="H10288" s="17">
        <v>0</v>
      </c>
      <c r="I10288" s="7">
        <v>2.8</v>
      </c>
      <c r="J10288" s="7">
        <v>28</v>
      </c>
      <c r="K10288" s="4">
        <v>1214</v>
      </c>
      <c r="L10288" s="5">
        <v>1214.0589</v>
      </c>
      <c r="M10288">
        <v>894116</v>
      </c>
      <c r="N10288" s="33">
        <v>1</v>
      </c>
      <c r="O10288" s="50" t="e">
        <f>INDEX([1]Dados!$M$2:$N$26779,MATCH($P10288,[1]Dados!$N$2:$N$26779,),2)</f>
        <v>#N/A</v>
      </c>
      <c r="P10288">
        <v>195036</v>
      </c>
      <c r="Q10288" s="1">
        <v>37754</v>
      </c>
      <c r="R10288" s="1">
        <v>37863</v>
      </c>
      <c r="S10288" t="s">
        <v>1479</v>
      </c>
    </row>
    <row r="10289" spans="1:19" x14ac:dyDescent="0.2">
      <c r="A10289" s="7">
        <v>316860</v>
      </c>
      <c r="B10289" s="3">
        <v>53716</v>
      </c>
      <c r="C10289" s="3" t="s">
        <v>33</v>
      </c>
      <c r="D10289" s="2" t="s">
        <v>819</v>
      </c>
      <c r="E10289" s="3">
        <v>23</v>
      </c>
      <c r="F10289" s="17">
        <v>0</v>
      </c>
      <c r="G10289" s="17">
        <v>1</v>
      </c>
      <c r="H10289" s="17">
        <v>0</v>
      </c>
      <c r="I10289" s="7">
        <v>2.9</v>
      </c>
      <c r="J10289" s="7">
        <v>28</v>
      </c>
      <c r="K10289" s="4">
        <v>1214</v>
      </c>
      <c r="L10289" s="5">
        <v>1214.0589</v>
      </c>
      <c r="M10289">
        <v>894116</v>
      </c>
      <c r="N10289" s="33">
        <v>1</v>
      </c>
      <c r="O10289" s="50" t="e">
        <f>INDEX([1]Dados!$M$2:$N$26779,MATCH($P10289,[1]Dados!$N$2:$N$26779,),2)</f>
        <v>#N/A</v>
      </c>
      <c r="P10289">
        <v>195036</v>
      </c>
      <c r="Q10289" s="1">
        <v>37754</v>
      </c>
      <c r="R10289" s="1">
        <v>37863</v>
      </c>
      <c r="S10289" t="s">
        <v>1479</v>
      </c>
    </row>
    <row r="10290" spans="1:19" x14ac:dyDescent="0.2">
      <c r="A10290" s="7">
        <v>500060</v>
      </c>
      <c r="B10290" s="3">
        <v>90115</v>
      </c>
      <c r="C10290" s="3" t="s">
        <v>42</v>
      </c>
      <c r="D10290" s="2" t="s">
        <v>241</v>
      </c>
      <c r="E10290" s="3">
        <v>23</v>
      </c>
      <c r="F10290" s="17">
        <v>0</v>
      </c>
      <c r="G10290" s="17">
        <v>1</v>
      </c>
      <c r="H10290" s="17">
        <v>0</v>
      </c>
      <c r="I10290" s="7" t="s">
        <v>3</v>
      </c>
      <c r="J10290" s="27">
        <v>0</v>
      </c>
      <c r="K10290" s="4">
        <v>122</v>
      </c>
      <c r="L10290" s="5">
        <v>122.7654</v>
      </c>
      <c r="M10290">
        <v>195700</v>
      </c>
      <c r="N10290" s="3">
        <v>1</v>
      </c>
      <c r="O10290" s="50" t="e">
        <f>INDEX([1]Dados!$M$2:$N$26779,MATCH($P10290,[1]Dados!$N$2:$N$26779,),2)</f>
        <v>#N/A</v>
      </c>
      <c r="P10290">
        <v>193419</v>
      </c>
      <c r="Q10290" s="1">
        <v>37757</v>
      </c>
      <c r="R10290" s="1">
        <v>37800</v>
      </c>
      <c r="S10290" t="s">
        <v>2134</v>
      </c>
    </row>
    <row r="10291" spans="1:19" x14ac:dyDescent="0.2">
      <c r="A10291" s="7">
        <v>500060</v>
      </c>
      <c r="B10291" s="3">
        <v>90115</v>
      </c>
      <c r="C10291" s="3" t="s">
        <v>42</v>
      </c>
      <c r="D10291" s="2" t="s">
        <v>241</v>
      </c>
      <c r="E10291" s="3">
        <v>23</v>
      </c>
      <c r="F10291" s="17">
        <v>0</v>
      </c>
      <c r="G10291" s="17">
        <v>1</v>
      </c>
      <c r="H10291" s="17">
        <v>0</v>
      </c>
      <c r="I10291" s="7" t="s">
        <v>3</v>
      </c>
      <c r="J10291" s="27">
        <v>0</v>
      </c>
      <c r="K10291" s="4">
        <v>122</v>
      </c>
      <c r="L10291" s="5">
        <v>122.7654</v>
      </c>
      <c r="M10291">
        <v>378675</v>
      </c>
      <c r="N10291" s="3">
        <v>1</v>
      </c>
      <c r="O10291" s="50" t="e">
        <f>INDEX([1]Dados!$M$2:$N$26779,MATCH($P10291,[1]Dados!$N$2:$N$26779,),2)</f>
        <v>#N/A</v>
      </c>
      <c r="P10291">
        <v>193441</v>
      </c>
      <c r="Q10291" s="1">
        <v>37757</v>
      </c>
      <c r="R10291" s="1">
        <v>37800</v>
      </c>
      <c r="S10291" t="s">
        <v>2134</v>
      </c>
    </row>
    <row r="10292" spans="1:19" x14ac:dyDescent="0.2">
      <c r="A10292" s="7">
        <v>500060</v>
      </c>
      <c r="B10292" s="3">
        <v>90115</v>
      </c>
      <c r="C10292" s="3" t="s">
        <v>42</v>
      </c>
      <c r="D10292" s="2" t="s">
        <v>241</v>
      </c>
      <c r="E10292" s="3">
        <v>23</v>
      </c>
      <c r="F10292" s="17">
        <v>0</v>
      </c>
      <c r="G10292" s="17">
        <v>1</v>
      </c>
      <c r="H10292" s="17">
        <v>0</v>
      </c>
      <c r="I10292" s="7" t="s">
        <v>3</v>
      </c>
      <c r="J10292" s="27">
        <v>0</v>
      </c>
      <c r="K10292" s="4">
        <v>122</v>
      </c>
      <c r="L10292" s="5">
        <v>122.7654</v>
      </c>
      <c r="M10292">
        <v>378675</v>
      </c>
      <c r="N10292" s="3">
        <v>1</v>
      </c>
      <c r="O10292" s="50" t="e">
        <f>INDEX([1]Dados!$M$2:$N$26779,MATCH($P10292,[1]Dados!$N$2:$N$26779,),2)</f>
        <v>#N/A</v>
      </c>
      <c r="P10292">
        <v>193441</v>
      </c>
      <c r="Q10292" s="1">
        <v>37757</v>
      </c>
      <c r="R10292" s="1">
        <v>37800</v>
      </c>
      <c r="S10292" t="s">
        <v>2134</v>
      </c>
    </row>
    <row r="10293" spans="1:19" x14ac:dyDescent="0.2">
      <c r="A10293" s="7">
        <v>500060</v>
      </c>
      <c r="B10293" s="3">
        <v>90115</v>
      </c>
      <c r="C10293" s="3" t="s">
        <v>42</v>
      </c>
      <c r="D10293" s="2" t="s">
        <v>241</v>
      </c>
      <c r="E10293" s="3">
        <v>23</v>
      </c>
      <c r="F10293" s="17">
        <v>0</v>
      </c>
      <c r="G10293" s="17">
        <v>1</v>
      </c>
      <c r="H10293" s="17">
        <v>0</v>
      </c>
      <c r="I10293" s="7" t="s">
        <v>3</v>
      </c>
      <c r="J10293" s="27">
        <v>0</v>
      </c>
      <c r="K10293" s="4">
        <v>1203</v>
      </c>
      <c r="L10293" s="5">
        <v>1203.0829000000001</v>
      </c>
      <c r="M10293">
        <v>83659.47</v>
      </c>
      <c r="N10293" s="3">
        <v>1</v>
      </c>
      <c r="O10293" s="50" t="e">
        <f>INDEX([1]Dados!$M$2:$N$26779,MATCH($P10293,[1]Dados!$N$2:$N$26779,),2)</f>
        <v>#N/A</v>
      </c>
      <c r="P10293">
        <v>195253</v>
      </c>
      <c r="Q10293" s="1">
        <v>37757</v>
      </c>
      <c r="R10293" s="1">
        <v>37800</v>
      </c>
      <c r="S10293" t="s">
        <v>2134</v>
      </c>
    </row>
    <row r="10294" spans="1:19" x14ac:dyDescent="0.2">
      <c r="A10294" s="7">
        <v>500060</v>
      </c>
      <c r="B10294" s="3">
        <v>90115</v>
      </c>
      <c r="C10294" s="3" t="s">
        <v>42</v>
      </c>
      <c r="D10294" s="2" t="s">
        <v>241</v>
      </c>
      <c r="E10294" s="3">
        <v>23</v>
      </c>
      <c r="F10294" s="17">
        <v>0</v>
      </c>
      <c r="G10294" s="17">
        <v>1</v>
      </c>
      <c r="H10294" s="17">
        <v>0</v>
      </c>
      <c r="I10294" s="7">
        <v>1.1000000000000001</v>
      </c>
      <c r="J10294" s="7">
        <v>24</v>
      </c>
      <c r="K10294" s="4">
        <v>1214</v>
      </c>
      <c r="L10294" s="5">
        <v>1214.0589</v>
      </c>
      <c r="M10294">
        <v>775464</v>
      </c>
      <c r="N10294" s="3">
        <v>1</v>
      </c>
      <c r="O10294" s="50" t="e">
        <f>INDEX([1]Dados!$M$2:$N$26779,MATCH($P10294,[1]Dados!$N$2:$N$26779,),2)</f>
        <v>#N/A</v>
      </c>
      <c r="P10294">
        <v>194821</v>
      </c>
      <c r="Q10294" s="1">
        <v>37757</v>
      </c>
      <c r="R10294" s="1">
        <v>37800</v>
      </c>
      <c r="S10294" t="s">
        <v>893</v>
      </c>
    </row>
    <row r="10295" spans="1:19" x14ac:dyDescent="0.2">
      <c r="A10295" s="7">
        <v>500060</v>
      </c>
      <c r="B10295" s="3">
        <v>90115</v>
      </c>
      <c r="C10295" s="3" t="s">
        <v>42</v>
      </c>
      <c r="D10295" s="2" t="s">
        <v>241</v>
      </c>
      <c r="E10295" s="3">
        <v>23</v>
      </c>
      <c r="F10295" s="17">
        <v>0</v>
      </c>
      <c r="G10295" s="17">
        <v>1</v>
      </c>
      <c r="H10295" s="17">
        <v>0</v>
      </c>
      <c r="I10295" s="7" t="s">
        <v>3</v>
      </c>
      <c r="J10295" s="27">
        <v>0</v>
      </c>
      <c r="K10295" s="4">
        <v>1214</v>
      </c>
      <c r="L10295" s="5">
        <v>1214.8577</v>
      </c>
      <c r="M10295">
        <v>441842</v>
      </c>
      <c r="N10295" s="3">
        <v>1</v>
      </c>
      <c r="O10295" s="50" t="e">
        <f>INDEX([1]Dados!$M$2:$N$26779,MATCH($P10295,[1]Dados!$N$2:$N$26779,),2)</f>
        <v>#N/A</v>
      </c>
      <c r="P10295">
        <v>194568</v>
      </c>
      <c r="Q10295" s="1">
        <v>37757</v>
      </c>
      <c r="R10295" s="1">
        <v>37800</v>
      </c>
      <c r="S10295" t="s">
        <v>2134</v>
      </c>
    </row>
    <row r="10296" spans="1:19" x14ac:dyDescent="0.2">
      <c r="A10296" s="7">
        <v>500060</v>
      </c>
      <c r="B10296" s="3">
        <v>90115</v>
      </c>
      <c r="C10296" s="3" t="s">
        <v>42</v>
      </c>
      <c r="D10296" s="2" t="s">
        <v>241</v>
      </c>
      <c r="E10296" s="3">
        <v>23</v>
      </c>
      <c r="F10296" s="17">
        <v>0</v>
      </c>
      <c r="G10296" s="17">
        <v>1</v>
      </c>
      <c r="H10296" s="17">
        <v>0</v>
      </c>
      <c r="I10296" s="7">
        <v>2.1</v>
      </c>
      <c r="J10296" s="7">
        <v>5</v>
      </c>
      <c r="K10296" s="4">
        <v>1214</v>
      </c>
      <c r="L10296" s="5">
        <v>1214.8580999999999</v>
      </c>
      <c r="M10296">
        <v>50000</v>
      </c>
      <c r="N10296" s="3">
        <v>1</v>
      </c>
      <c r="O10296" s="50" t="e">
        <f>INDEX([1]Dados!$M$2:$N$26779,MATCH($P10296,[1]Dados!$N$2:$N$26779,),2)</f>
        <v>#N/A</v>
      </c>
      <c r="P10296">
        <v>195328</v>
      </c>
      <c r="Q10296" s="1">
        <v>37757</v>
      </c>
      <c r="R10296" s="1">
        <v>37800</v>
      </c>
      <c r="S10296" t="s">
        <v>887</v>
      </c>
    </row>
    <row r="10297" spans="1:19" x14ac:dyDescent="0.2">
      <c r="A10297" s="7">
        <v>500060</v>
      </c>
      <c r="B10297" s="3">
        <v>90115</v>
      </c>
      <c r="C10297" s="3" t="s">
        <v>42</v>
      </c>
      <c r="D10297" s="2" t="s">
        <v>241</v>
      </c>
      <c r="E10297" s="3">
        <v>23</v>
      </c>
      <c r="F10297" s="17">
        <v>0</v>
      </c>
      <c r="G10297" s="17">
        <v>1</v>
      </c>
      <c r="H10297" s="17">
        <v>0</v>
      </c>
      <c r="I10297" s="7">
        <v>2.2000000000000002</v>
      </c>
      <c r="J10297" s="7">
        <v>9</v>
      </c>
      <c r="K10297" s="4">
        <v>1214</v>
      </c>
      <c r="L10297" s="5">
        <v>1214.8580999999999</v>
      </c>
      <c r="M10297">
        <v>50000</v>
      </c>
      <c r="N10297" s="3">
        <v>1</v>
      </c>
      <c r="O10297" s="50" t="e">
        <f>INDEX([1]Dados!$M$2:$N$26779,MATCH($P10297,[1]Dados!$N$2:$N$26779,),2)</f>
        <v>#N/A</v>
      </c>
      <c r="P10297">
        <v>195328</v>
      </c>
      <c r="Q10297" s="1">
        <v>37757</v>
      </c>
      <c r="R10297" s="1">
        <v>37800</v>
      </c>
      <c r="S10297" t="s">
        <v>887</v>
      </c>
    </row>
    <row r="10298" spans="1:19" x14ac:dyDescent="0.2">
      <c r="A10298" s="7">
        <v>500060</v>
      </c>
      <c r="B10298" s="3">
        <v>90115</v>
      </c>
      <c r="C10298" s="3" t="s">
        <v>42</v>
      </c>
      <c r="D10298" s="2" t="s">
        <v>241</v>
      </c>
      <c r="E10298" s="3">
        <v>23</v>
      </c>
      <c r="F10298" s="17">
        <v>0</v>
      </c>
      <c r="G10298" s="17">
        <v>1</v>
      </c>
      <c r="H10298" s="17">
        <v>0</v>
      </c>
      <c r="I10298" s="7" t="s">
        <v>3</v>
      </c>
      <c r="J10298" s="27">
        <v>0</v>
      </c>
      <c r="K10298" s="4">
        <v>1293</v>
      </c>
      <c r="L10298" s="5">
        <v>1293.0592999999999</v>
      </c>
      <c r="M10298">
        <v>127195.18</v>
      </c>
      <c r="N10298" s="3">
        <v>1</v>
      </c>
      <c r="O10298" s="50" t="e">
        <f>INDEX([1]Dados!$M$2:$N$26779,MATCH($P10298,[1]Dados!$N$2:$N$26779,),2)</f>
        <v>#N/A</v>
      </c>
      <c r="P10298">
        <v>194389</v>
      </c>
      <c r="Q10298" s="1">
        <v>37757</v>
      </c>
      <c r="R10298" s="1">
        <v>37800</v>
      </c>
      <c r="S10298" t="s">
        <v>2134</v>
      </c>
    </row>
    <row r="10299" spans="1:19" x14ac:dyDescent="0.2">
      <c r="A10299" s="7">
        <v>510035</v>
      </c>
      <c r="B10299" s="3">
        <v>90042</v>
      </c>
      <c r="C10299" s="3" t="s">
        <v>38</v>
      </c>
      <c r="D10299" s="2" t="s">
        <v>235</v>
      </c>
      <c r="E10299" s="3">
        <v>23</v>
      </c>
      <c r="F10299" s="17">
        <v>0</v>
      </c>
      <c r="G10299" s="17">
        <v>1</v>
      </c>
      <c r="H10299" s="17">
        <v>0</v>
      </c>
      <c r="I10299" s="7">
        <v>1.1000000000000001</v>
      </c>
      <c r="J10299" s="7">
        <v>20</v>
      </c>
      <c r="K10299" s="4">
        <v>1203</v>
      </c>
      <c r="L10299" s="5">
        <v>1203.0829000000001</v>
      </c>
      <c r="M10299">
        <v>5894.97</v>
      </c>
      <c r="N10299" s="3">
        <v>1</v>
      </c>
      <c r="O10299" s="50" t="e">
        <f>INDEX([1]Dados!$M$2:$N$26779,MATCH($P10299,[1]Dados!$N$2:$N$26779,),2)</f>
        <v>#N/A</v>
      </c>
      <c r="P10299">
        <v>195254</v>
      </c>
      <c r="Q10299" s="1">
        <v>37754</v>
      </c>
      <c r="R10299" s="1">
        <v>37800</v>
      </c>
      <c r="S10299" t="s">
        <v>889</v>
      </c>
    </row>
    <row r="10300" spans="1:19" x14ac:dyDescent="0.2">
      <c r="A10300" s="7">
        <v>510035</v>
      </c>
      <c r="B10300" s="3">
        <v>90042</v>
      </c>
      <c r="C10300" s="3" t="s">
        <v>38</v>
      </c>
      <c r="D10300" s="2" t="s">
        <v>235</v>
      </c>
      <c r="E10300" s="3">
        <v>23</v>
      </c>
      <c r="F10300" s="17">
        <v>0</v>
      </c>
      <c r="G10300" s="17">
        <v>1</v>
      </c>
      <c r="H10300" s="17">
        <v>0</v>
      </c>
      <c r="I10300" s="7">
        <v>1.2</v>
      </c>
      <c r="J10300" s="7">
        <v>18</v>
      </c>
      <c r="K10300" s="4">
        <v>1203</v>
      </c>
      <c r="L10300" s="5">
        <v>1203.0829000000001</v>
      </c>
      <c r="M10300">
        <v>5894.97</v>
      </c>
      <c r="N10300" s="3">
        <v>1</v>
      </c>
      <c r="O10300" s="50" t="e">
        <f>INDEX([1]Dados!$M$2:$N$26779,MATCH($P10300,[1]Dados!$N$2:$N$26779,),2)</f>
        <v>#N/A</v>
      </c>
      <c r="P10300">
        <v>195254</v>
      </c>
      <c r="Q10300" s="1">
        <v>37754</v>
      </c>
      <c r="R10300" s="1">
        <v>37800</v>
      </c>
      <c r="S10300" t="s">
        <v>889</v>
      </c>
    </row>
    <row r="10301" spans="1:19" x14ac:dyDescent="0.2">
      <c r="A10301" s="7">
        <v>510035</v>
      </c>
      <c r="B10301" s="3">
        <v>90042</v>
      </c>
      <c r="C10301" s="3" t="s">
        <v>38</v>
      </c>
      <c r="D10301" s="2" t="s">
        <v>235</v>
      </c>
      <c r="E10301" s="3">
        <v>23</v>
      </c>
      <c r="F10301" s="17">
        <v>0</v>
      </c>
      <c r="G10301" s="17">
        <v>1</v>
      </c>
      <c r="H10301" s="17">
        <v>0</v>
      </c>
      <c r="I10301" s="7">
        <v>1.3</v>
      </c>
      <c r="J10301" s="7">
        <v>13</v>
      </c>
      <c r="K10301" s="4">
        <v>1203</v>
      </c>
      <c r="L10301" s="5">
        <v>1203.0829000000001</v>
      </c>
      <c r="M10301">
        <v>5894.97</v>
      </c>
      <c r="N10301" s="3">
        <v>1</v>
      </c>
      <c r="O10301" s="50" t="e">
        <f>INDEX([1]Dados!$M$2:$N$26779,MATCH($P10301,[1]Dados!$N$2:$N$26779,),2)</f>
        <v>#N/A</v>
      </c>
      <c r="P10301">
        <v>195254</v>
      </c>
      <c r="Q10301" s="1">
        <v>37754</v>
      </c>
      <c r="R10301" s="1">
        <v>37800</v>
      </c>
      <c r="S10301" t="s">
        <v>889</v>
      </c>
    </row>
    <row r="10302" spans="1:19" x14ac:dyDescent="0.2">
      <c r="A10302" s="7">
        <v>510035</v>
      </c>
      <c r="B10302" s="3">
        <v>90042</v>
      </c>
      <c r="C10302" s="3" t="s">
        <v>38</v>
      </c>
      <c r="D10302" s="2" t="s">
        <v>235</v>
      </c>
      <c r="E10302" s="3">
        <v>23</v>
      </c>
      <c r="F10302" s="17">
        <v>0</v>
      </c>
      <c r="G10302" s="17">
        <v>1</v>
      </c>
      <c r="H10302" s="17">
        <v>0</v>
      </c>
      <c r="I10302" s="7">
        <v>1.4</v>
      </c>
      <c r="J10302" s="7">
        <v>17</v>
      </c>
      <c r="K10302" s="4">
        <v>1203</v>
      </c>
      <c r="L10302" s="5">
        <v>1203.0829000000001</v>
      </c>
      <c r="M10302">
        <v>5894.97</v>
      </c>
      <c r="N10302" s="3">
        <v>1</v>
      </c>
      <c r="O10302" s="50" t="e">
        <f>INDEX([1]Dados!$M$2:$N$26779,MATCH($P10302,[1]Dados!$N$2:$N$26779,),2)</f>
        <v>#N/A</v>
      </c>
      <c r="P10302">
        <v>195254</v>
      </c>
      <c r="Q10302" s="1">
        <v>37754</v>
      </c>
      <c r="R10302" s="1">
        <v>37800</v>
      </c>
      <c r="S10302" t="s">
        <v>889</v>
      </c>
    </row>
    <row r="10303" spans="1:19" x14ac:dyDescent="0.2">
      <c r="A10303" s="7">
        <v>510035</v>
      </c>
      <c r="B10303" s="3">
        <v>90042</v>
      </c>
      <c r="C10303" s="3" t="s">
        <v>38</v>
      </c>
      <c r="D10303" s="2" t="s">
        <v>235</v>
      </c>
      <c r="E10303" s="3">
        <v>23</v>
      </c>
      <c r="F10303" s="17">
        <v>0</v>
      </c>
      <c r="G10303" s="17">
        <v>1</v>
      </c>
      <c r="H10303" s="17">
        <v>0</v>
      </c>
      <c r="I10303" s="7">
        <v>2.1</v>
      </c>
      <c r="J10303" s="7">
        <v>20</v>
      </c>
      <c r="K10303" s="4">
        <v>1214</v>
      </c>
      <c r="L10303" s="5">
        <v>1214.0589</v>
      </c>
      <c r="M10303">
        <v>81800</v>
      </c>
      <c r="N10303" s="3">
        <v>1</v>
      </c>
      <c r="O10303" s="50" t="e">
        <f>INDEX([1]Dados!$M$2:$N$26779,MATCH($P10303,[1]Dados!$N$2:$N$26779,),2)</f>
        <v>#N/A</v>
      </c>
      <c r="P10303">
        <v>194823</v>
      </c>
      <c r="Q10303" s="1">
        <v>37754</v>
      </c>
      <c r="R10303" s="1">
        <v>37800</v>
      </c>
      <c r="S10303" t="s">
        <v>1479</v>
      </c>
    </row>
    <row r="10304" spans="1:19" x14ac:dyDescent="0.2">
      <c r="A10304" s="7">
        <v>510035</v>
      </c>
      <c r="B10304" s="3">
        <v>90042</v>
      </c>
      <c r="C10304" s="3" t="s">
        <v>38</v>
      </c>
      <c r="D10304" s="2" t="s">
        <v>235</v>
      </c>
      <c r="E10304" s="3">
        <v>23</v>
      </c>
      <c r="F10304" s="17">
        <v>0</v>
      </c>
      <c r="G10304" s="17">
        <v>1</v>
      </c>
      <c r="H10304" s="17">
        <v>0</v>
      </c>
      <c r="I10304" s="29">
        <v>2.1</v>
      </c>
      <c r="J10304" s="7">
        <v>27</v>
      </c>
      <c r="K10304" s="4">
        <v>1214</v>
      </c>
      <c r="L10304" s="5">
        <v>1214.8577</v>
      </c>
      <c r="M10304">
        <v>18270</v>
      </c>
      <c r="N10304" s="3">
        <v>1</v>
      </c>
      <c r="O10304" s="50" t="e">
        <f>INDEX([1]Dados!$M$2:$N$26779,MATCH($P10304,[1]Dados!$N$2:$N$26779,),2)</f>
        <v>#N/A</v>
      </c>
      <c r="P10304">
        <v>194574</v>
      </c>
      <c r="Q10304" s="1">
        <v>37754</v>
      </c>
      <c r="R10304" s="1">
        <v>37800</v>
      </c>
      <c r="S10304" t="s">
        <v>889</v>
      </c>
    </row>
    <row r="10305" spans="1:19" x14ac:dyDescent="0.2">
      <c r="A10305" s="7">
        <v>510035</v>
      </c>
      <c r="B10305" s="3">
        <v>90042</v>
      </c>
      <c r="C10305" s="3" t="s">
        <v>38</v>
      </c>
      <c r="D10305" s="2" t="s">
        <v>235</v>
      </c>
      <c r="E10305" s="3">
        <v>23</v>
      </c>
      <c r="F10305" s="17">
        <v>0</v>
      </c>
      <c r="G10305" s="17">
        <v>1</v>
      </c>
      <c r="H10305" s="17">
        <v>0</v>
      </c>
      <c r="I10305" s="7">
        <v>2.11</v>
      </c>
      <c r="J10305" s="7">
        <v>25</v>
      </c>
      <c r="K10305" s="4">
        <v>1214</v>
      </c>
      <c r="L10305" s="5">
        <v>1214.8577</v>
      </c>
      <c r="M10305">
        <v>18270</v>
      </c>
      <c r="N10305" s="3">
        <v>1</v>
      </c>
      <c r="O10305" s="50" t="e">
        <f>INDEX([1]Dados!$M$2:$N$26779,MATCH($P10305,[1]Dados!$N$2:$N$26779,),2)</f>
        <v>#N/A</v>
      </c>
      <c r="P10305">
        <v>194574</v>
      </c>
      <c r="Q10305" s="1">
        <v>37754</v>
      </c>
      <c r="R10305" s="1">
        <v>37800</v>
      </c>
      <c r="S10305" t="s">
        <v>889</v>
      </c>
    </row>
    <row r="10306" spans="1:19" x14ac:dyDescent="0.2">
      <c r="A10306" s="7">
        <v>510035</v>
      </c>
      <c r="B10306" s="3">
        <v>90042</v>
      </c>
      <c r="C10306" s="3" t="s">
        <v>38</v>
      </c>
      <c r="D10306" s="2" t="s">
        <v>235</v>
      </c>
      <c r="E10306" s="3">
        <v>23</v>
      </c>
      <c r="F10306" s="17">
        <v>0</v>
      </c>
      <c r="G10306" s="17">
        <v>1</v>
      </c>
      <c r="H10306" s="17">
        <v>0</v>
      </c>
      <c r="I10306" s="7">
        <v>2.2000000000000002</v>
      </c>
      <c r="J10306" s="7">
        <v>23</v>
      </c>
      <c r="K10306" s="4">
        <v>1214</v>
      </c>
      <c r="L10306" s="5">
        <v>1214.0589</v>
      </c>
      <c r="M10306">
        <v>81800</v>
      </c>
      <c r="N10306" s="3">
        <v>1</v>
      </c>
      <c r="O10306" s="50" t="e">
        <f>INDEX([1]Dados!$M$2:$N$26779,MATCH($P10306,[1]Dados!$N$2:$N$26779,),2)</f>
        <v>#N/A</v>
      </c>
      <c r="P10306">
        <v>194823</v>
      </c>
      <c r="Q10306" s="1">
        <v>37754</v>
      </c>
      <c r="R10306" s="1">
        <v>37800</v>
      </c>
      <c r="S10306" t="s">
        <v>1479</v>
      </c>
    </row>
    <row r="10307" spans="1:19" x14ac:dyDescent="0.2">
      <c r="A10307" s="7">
        <v>510035</v>
      </c>
      <c r="B10307" s="3">
        <v>90042</v>
      </c>
      <c r="C10307" s="3" t="s">
        <v>38</v>
      </c>
      <c r="D10307" s="2" t="s">
        <v>235</v>
      </c>
      <c r="E10307" s="3">
        <v>23</v>
      </c>
      <c r="F10307" s="17">
        <v>0</v>
      </c>
      <c r="G10307" s="17">
        <v>1</v>
      </c>
      <c r="H10307" s="17">
        <v>0</v>
      </c>
      <c r="I10307" s="7">
        <v>2.2999999999999998</v>
      </c>
      <c r="J10307" s="7">
        <v>28</v>
      </c>
      <c r="K10307" s="4">
        <v>1214</v>
      </c>
      <c r="L10307" s="5">
        <v>1214.0589</v>
      </c>
      <c r="M10307">
        <v>81800</v>
      </c>
      <c r="N10307" s="3">
        <v>1</v>
      </c>
      <c r="O10307" s="50" t="e">
        <f>INDEX([1]Dados!$M$2:$N$26779,MATCH($P10307,[1]Dados!$N$2:$N$26779,),2)</f>
        <v>#N/A</v>
      </c>
      <c r="P10307">
        <v>194823</v>
      </c>
      <c r="Q10307" s="1">
        <v>37754</v>
      </c>
      <c r="R10307" s="1">
        <v>37800</v>
      </c>
      <c r="S10307" t="s">
        <v>1479</v>
      </c>
    </row>
    <row r="10308" spans="1:19" x14ac:dyDescent="0.2">
      <c r="A10308" s="7">
        <v>510035</v>
      </c>
      <c r="B10308" s="3">
        <v>90042</v>
      </c>
      <c r="C10308" s="3" t="s">
        <v>38</v>
      </c>
      <c r="D10308" s="2" t="s">
        <v>235</v>
      </c>
      <c r="E10308" s="3">
        <v>23</v>
      </c>
      <c r="F10308" s="17">
        <v>0</v>
      </c>
      <c r="G10308" s="17">
        <v>1</v>
      </c>
      <c r="H10308" s="17">
        <v>0</v>
      </c>
      <c r="I10308" s="7">
        <v>2.4</v>
      </c>
      <c r="J10308" s="7">
        <v>25</v>
      </c>
      <c r="K10308" s="4">
        <v>1214</v>
      </c>
      <c r="L10308" s="5">
        <v>1214.0589</v>
      </c>
      <c r="M10308">
        <v>81800</v>
      </c>
      <c r="N10308" s="3">
        <v>1</v>
      </c>
      <c r="O10308" s="50" t="e">
        <f>INDEX([1]Dados!$M$2:$N$26779,MATCH($P10308,[1]Dados!$N$2:$N$26779,),2)</f>
        <v>#N/A</v>
      </c>
      <c r="P10308">
        <v>194823</v>
      </c>
      <c r="Q10308" s="1">
        <v>37754</v>
      </c>
      <c r="R10308" s="1">
        <v>37800</v>
      </c>
      <c r="S10308" t="s">
        <v>1479</v>
      </c>
    </row>
    <row r="10309" spans="1:19" x14ac:dyDescent="0.2">
      <c r="A10309" s="7">
        <v>510035</v>
      </c>
      <c r="B10309" s="3">
        <v>90042</v>
      </c>
      <c r="C10309" s="3" t="s">
        <v>38</v>
      </c>
      <c r="D10309" s="2" t="s">
        <v>235</v>
      </c>
      <c r="E10309" s="3">
        <v>23</v>
      </c>
      <c r="F10309" s="17">
        <v>0</v>
      </c>
      <c r="G10309" s="17">
        <v>1</v>
      </c>
      <c r="H10309" s="17">
        <v>0</v>
      </c>
      <c r="I10309" s="7">
        <v>2.5</v>
      </c>
      <c r="J10309" s="7">
        <v>24</v>
      </c>
      <c r="K10309" s="4">
        <v>1214</v>
      </c>
      <c r="L10309" s="5">
        <v>1214.0589</v>
      </c>
      <c r="M10309">
        <v>81800</v>
      </c>
      <c r="N10309" s="3">
        <v>1</v>
      </c>
      <c r="O10309" s="50" t="e">
        <f>INDEX([1]Dados!$M$2:$N$26779,MATCH($P10309,[1]Dados!$N$2:$N$26779,),2)</f>
        <v>#N/A</v>
      </c>
      <c r="P10309">
        <v>194823</v>
      </c>
      <c r="Q10309" s="1">
        <v>37754</v>
      </c>
      <c r="R10309" s="1">
        <v>37800</v>
      </c>
      <c r="S10309" t="s">
        <v>1479</v>
      </c>
    </row>
    <row r="10310" spans="1:19" x14ac:dyDescent="0.2">
      <c r="A10310" s="7">
        <v>510035</v>
      </c>
      <c r="B10310" s="3">
        <v>90042</v>
      </c>
      <c r="C10310" s="3" t="s">
        <v>38</v>
      </c>
      <c r="D10310" s="2" t="s">
        <v>235</v>
      </c>
      <c r="E10310" s="3">
        <v>23</v>
      </c>
      <c r="F10310" s="17">
        <v>0</v>
      </c>
      <c r="G10310" s="17">
        <v>1</v>
      </c>
      <c r="H10310" s="17">
        <v>0</v>
      </c>
      <c r="I10310" s="7">
        <v>2.6</v>
      </c>
      <c r="J10310" s="7">
        <v>15</v>
      </c>
      <c r="K10310" s="4">
        <v>1214</v>
      </c>
      <c r="L10310" s="5">
        <v>1214.0589</v>
      </c>
      <c r="M10310">
        <v>81800</v>
      </c>
      <c r="N10310" s="3">
        <v>1</v>
      </c>
      <c r="O10310" s="50" t="e">
        <f>INDEX([1]Dados!$M$2:$N$26779,MATCH($P10310,[1]Dados!$N$2:$N$26779,),2)</f>
        <v>#N/A</v>
      </c>
      <c r="P10310">
        <v>194823</v>
      </c>
      <c r="Q10310" s="1">
        <v>37754</v>
      </c>
      <c r="R10310" s="1">
        <v>37800</v>
      </c>
      <c r="S10310" t="s">
        <v>1479</v>
      </c>
    </row>
    <row r="10311" spans="1:19" x14ac:dyDescent="0.2">
      <c r="A10311" s="7">
        <v>510035</v>
      </c>
      <c r="B10311" s="3">
        <v>90042</v>
      </c>
      <c r="C10311" s="3" t="s">
        <v>38</v>
      </c>
      <c r="D10311" s="2" t="s">
        <v>235</v>
      </c>
      <c r="E10311" s="3">
        <v>23</v>
      </c>
      <c r="F10311" s="17">
        <v>0</v>
      </c>
      <c r="G10311" s="17">
        <v>1</v>
      </c>
      <c r="H10311" s="17">
        <v>0</v>
      </c>
      <c r="I10311" s="7">
        <v>2.7</v>
      </c>
      <c r="J10311" s="7">
        <v>25</v>
      </c>
      <c r="K10311" s="4">
        <v>1214</v>
      </c>
      <c r="L10311" s="5">
        <v>1214.8577</v>
      </c>
      <c r="M10311">
        <v>18270</v>
      </c>
      <c r="N10311" s="3">
        <v>1</v>
      </c>
      <c r="O10311" s="50" t="e">
        <f>INDEX([1]Dados!$M$2:$N$26779,MATCH($P10311,[1]Dados!$N$2:$N$26779,),2)</f>
        <v>#N/A</v>
      </c>
      <c r="P10311">
        <v>194574</v>
      </c>
      <c r="Q10311" s="1">
        <v>37754</v>
      </c>
      <c r="R10311" s="1">
        <v>37800</v>
      </c>
      <c r="S10311" t="s">
        <v>889</v>
      </c>
    </row>
    <row r="10312" spans="1:19" x14ac:dyDescent="0.2">
      <c r="A10312" s="7">
        <v>510035</v>
      </c>
      <c r="B10312" s="3">
        <v>90042</v>
      </c>
      <c r="C10312" s="3" t="s">
        <v>38</v>
      </c>
      <c r="D10312" s="2" t="s">
        <v>235</v>
      </c>
      <c r="E10312" s="3">
        <v>23</v>
      </c>
      <c r="F10312" s="17">
        <v>0</v>
      </c>
      <c r="G10312" s="17">
        <v>1</v>
      </c>
      <c r="H10312" s="17">
        <v>0</v>
      </c>
      <c r="I10312" s="7">
        <v>2.8</v>
      </c>
      <c r="J10312" s="7">
        <v>27</v>
      </c>
      <c r="K10312" s="4">
        <v>1214</v>
      </c>
      <c r="L10312" s="5">
        <v>1214.8577</v>
      </c>
      <c r="M10312">
        <v>18270</v>
      </c>
      <c r="N10312" s="3">
        <v>1</v>
      </c>
      <c r="O10312" s="50" t="e">
        <f>INDEX([1]Dados!$M$2:$N$26779,MATCH($P10312,[1]Dados!$N$2:$N$26779,),2)</f>
        <v>#N/A</v>
      </c>
      <c r="P10312">
        <v>194574</v>
      </c>
      <c r="Q10312" s="1">
        <v>37754</v>
      </c>
      <c r="R10312" s="1">
        <v>37800</v>
      </c>
      <c r="S10312" t="s">
        <v>889</v>
      </c>
    </row>
    <row r="10313" spans="1:19" x14ac:dyDescent="0.2">
      <c r="A10313" s="7">
        <v>510035</v>
      </c>
      <c r="B10313" s="3">
        <v>90042</v>
      </c>
      <c r="C10313" s="3" t="s">
        <v>38</v>
      </c>
      <c r="D10313" s="2" t="s">
        <v>235</v>
      </c>
      <c r="E10313" s="3">
        <v>23</v>
      </c>
      <c r="F10313" s="17">
        <v>0</v>
      </c>
      <c r="G10313" s="17">
        <v>1</v>
      </c>
      <c r="H10313" s="17">
        <v>0</v>
      </c>
      <c r="I10313" s="7">
        <v>2.9</v>
      </c>
      <c r="J10313" s="7">
        <v>25</v>
      </c>
      <c r="K10313" s="4">
        <v>1214</v>
      </c>
      <c r="L10313" s="5">
        <v>1214.8577</v>
      </c>
      <c r="M10313">
        <v>18270</v>
      </c>
      <c r="N10313" s="3">
        <v>1</v>
      </c>
      <c r="O10313" s="50" t="e">
        <f>INDEX([1]Dados!$M$2:$N$26779,MATCH($P10313,[1]Dados!$N$2:$N$26779,),2)</f>
        <v>#N/A</v>
      </c>
      <c r="P10313">
        <v>194574</v>
      </c>
      <c r="Q10313" s="1">
        <v>37754</v>
      </c>
      <c r="R10313" s="1">
        <v>37800</v>
      </c>
      <c r="S10313" t="s">
        <v>889</v>
      </c>
    </row>
    <row r="10314" spans="1:19" x14ac:dyDescent="0.2">
      <c r="A10314" s="19">
        <v>510035</v>
      </c>
      <c r="B10314" s="20">
        <v>90042</v>
      </c>
      <c r="C10314" s="20" t="s">
        <v>38</v>
      </c>
      <c r="D10314" s="21" t="s">
        <v>235</v>
      </c>
      <c r="E10314" s="20">
        <v>23</v>
      </c>
      <c r="F10314" s="22">
        <v>0</v>
      </c>
      <c r="G10314" s="22">
        <v>1</v>
      </c>
      <c r="H10314" s="22">
        <v>0</v>
      </c>
      <c r="I10314" s="19">
        <v>3.1</v>
      </c>
      <c r="J10314" s="19">
        <v>11</v>
      </c>
      <c r="K10314" s="24">
        <v>1293</v>
      </c>
      <c r="L10314" s="25">
        <v>1293.0592999999999</v>
      </c>
      <c r="M10314" s="23">
        <v>17770.830000000002</v>
      </c>
      <c r="N10314" s="20">
        <v>1</v>
      </c>
      <c r="O10314" s="50" t="e">
        <f>INDEX([1]Dados!$M$2:$N$26779,MATCH($P10314,[1]Dados!$N$2:$N$26779,),2)</f>
        <v>#N/A</v>
      </c>
      <c r="P10314" s="23">
        <v>194390</v>
      </c>
      <c r="Q10314" s="26">
        <v>37754</v>
      </c>
      <c r="R10314" s="26">
        <v>37800</v>
      </c>
      <c r="S10314" t="s">
        <v>888</v>
      </c>
    </row>
    <row r="10315" spans="1:19" x14ac:dyDescent="0.2">
      <c r="A10315" s="7">
        <v>510035</v>
      </c>
      <c r="B10315" s="3">
        <v>90042</v>
      </c>
      <c r="C10315" s="3" t="s">
        <v>38</v>
      </c>
      <c r="D10315" s="2" t="s">
        <v>235</v>
      </c>
      <c r="E10315" s="3">
        <v>23</v>
      </c>
      <c r="F10315" s="17">
        <v>0</v>
      </c>
      <c r="G10315" s="17">
        <v>1</v>
      </c>
      <c r="H10315" s="17">
        <v>0</v>
      </c>
      <c r="I10315" s="7">
        <v>3.2</v>
      </c>
      <c r="J10315" s="7">
        <v>21</v>
      </c>
      <c r="K10315" s="4">
        <v>1293</v>
      </c>
      <c r="L10315" s="5">
        <v>1293.0592999999999</v>
      </c>
      <c r="M10315">
        <v>17770.830000000002</v>
      </c>
      <c r="N10315" s="3">
        <v>1</v>
      </c>
      <c r="O10315" s="50" t="e">
        <f>INDEX([1]Dados!$M$2:$N$26779,MATCH($P10315,[1]Dados!$N$2:$N$26779,),2)</f>
        <v>#N/A</v>
      </c>
      <c r="P10315">
        <v>194390</v>
      </c>
      <c r="Q10315" s="1">
        <v>37754</v>
      </c>
      <c r="R10315" s="1">
        <v>37800</v>
      </c>
      <c r="S10315" t="s">
        <v>888</v>
      </c>
    </row>
    <row r="10316" spans="1:19" x14ac:dyDescent="0.2">
      <c r="A10316" s="7">
        <v>510035</v>
      </c>
      <c r="B10316" s="3">
        <v>90042</v>
      </c>
      <c r="C10316" s="3" t="s">
        <v>38</v>
      </c>
      <c r="D10316" s="2" t="s">
        <v>235</v>
      </c>
      <c r="E10316" s="3">
        <v>23</v>
      </c>
      <c r="F10316" s="17">
        <v>0</v>
      </c>
      <c r="G10316" s="17">
        <v>1</v>
      </c>
      <c r="H10316" s="17">
        <v>0</v>
      </c>
      <c r="I10316" s="7">
        <v>3.3</v>
      </c>
      <c r="J10316" s="7">
        <v>18</v>
      </c>
      <c r="K10316" s="4">
        <v>1293</v>
      </c>
      <c r="L10316" s="5">
        <v>1293.0592999999999</v>
      </c>
      <c r="M10316">
        <v>17770.830000000002</v>
      </c>
      <c r="N10316" s="3">
        <v>1</v>
      </c>
      <c r="O10316" s="50" t="e">
        <f>INDEX([1]Dados!$M$2:$N$26779,MATCH($P10316,[1]Dados!$N$2:$N$26779,),2)</f>
        <v>#N/A</v>
      </c>
      <c r="P10316">
        <v>194390</v>
      </c>
      <c r="Q10316" s="1">
        <v>37754</v>
      </c>
      <c r="R10316" s="1">
        <v>37800</v>
      </c>
      <c r="S10316" t="s">
        <v>888</v>
      </c>
    </row>
    <row r="10317" spans="1:19" x14ac:dyDescent="0.2">
      <c r="A10317" s="7">
        <v>510035</v>
      </c>
      <c r="B10317" s="3">
        <v>90042</v>
      </c>
      <c r="C10317" s="3" t="s">
        <v>38</v>
      </c>
      <c r="D10317" s="2" t="s">
        <v>235</v>
      </c>
      <c r="E10317" s="3">
        <v>23</v>
      </c>
      <c r="F10317" s="17">
        <v>0</v>
      </c>
      <c r="G10317" s="17">
        <v>1</v>
      </c>
      <c r="H10317" s="17">
        <v>0</v>
      </c>
      <c r="I10317" s="7">
        <v>3.4</v>
      </c>
      <c r="J10317" s="7">
        <v>15</v>
      </c>
      <c r="K10317" s="4">
        <v>1293</v>
      </c>
      <c r="L10317" s="5">
        <v>1293.0592999999999</v>
      </c>
      <c r="M10317">
        <v>17770.830000000002</v>
      </c>
      <c r="N10317" s="3">
        <v>1</v>
      </c>
      <c r="O10317" s="50" t="e">
        <f>INDEX([1]Dados!$M$2:$N$26779,MATCH($P10317,[1]Dados!$N$2:$N$26779,),2)</f>
        <v>#N/A</v>
      </c>
      <c r="P10317">
        <v>194390</v>
      </c>
      <c r="Q10317" s="1">
        <v>37754</v>
      </c>
      <c r="R10317" s="1">
        <v>37800</v>
      </c>
      <c r="S10317" t="s">
        <v>888</v>
      </c>
    </row>
    <row r="10318" spans="1:19" x14ac:dyDescent="0.2">
      <c r="A10318" s="7">
        <v>510035</v>
      </c>
      <c r="B10318" s="3">
        <v>90042</v>
      </c>
      <c r="C10318" s="3" t="s">
        <v>38</v>
      </c>
      <c r="D10318" s="2" t="s">
        <v>235</v>
      </c>
      <c r="E10318" s="3">
        <v>23</v>
      </c>
      <c r="F10318" s="17">
        <v>0</v>
      </c>
      <c r="G10318" s="17">
        <v>1</v>
      </c>
      <c r="H10318" s="17">
        <v>0</v>
      </c>
      <c r="I10318" s="7">
        <v>3.5</v>
      </c>
      <c r="J10318" s="7">
        <v>10</v>
      </c>
      <c r="K10318" s="4">
        <v>1293</v>
      </c>
      <c r="L10318" s="5">
        <v>1293.0592999999999</v>
      </c>
      <c r="M10318">
        <v>17770.830000000002</v>
      </c>
      <c r="N10318" s="3">
        <v>1</v>
      </c>
      <c r="O10318" s="50" t="e">
        <f>INDEX([1]Dados!$M$2:$N$26779,MATCH($P10318,[1]Dados!$N$2:$N$26779,),2)</f>
        <v>#N/A</v>
      </c>
      <c r="P10318">
        <v>194390</v>
      </c>
      <c r="Q10318" s="1">
        <v>37754</v>
      </c>
      <c r="R10318" s="1">
        <v>37800</v>
      </c>
      <c r="S10318" t="s">
        <v>888</v>
      </c>
    </row>
    <row r="10319" spans="1:19" x14ac:dyDescent="0.2">
      <c r="A10319" s="7">
        <v>510035</v>
      </c>
      <c r="B10319" s="3">
        <v>90042</v>
      </c>
      <c r="C10319" s="3" t="s">
        <v>38</v>
      </c>
      <c r="D10319" s="2" t="s">
        <v>235</v>
      </c>
      <c r="E10319" s="3">
        <v>23</v>
      </c>
      <c r="F10319" s="17">
        <v>0</v>
      </c>
      <c r="G10319" s="17">
        <v>1</v>
      </c>
      <c r="H10319" s="17">
        <v>0</v>
      </c>
      <c r="I10319" s="7">
        <v>3.6</v>
      </c>
      <c r="J10319" s="7">
        <v>10</v>
      </c>
      <c r="K10319" s="4">
        <v>1293</v>
      </c>
      <c r="L10319" s="5">
        <v>1293.0592999999999</v>
      </c>
      <c r="M10319">
        <v>17770.830000000002</v>
      </c>
      <c r="N10319" s="3">
        <v>1</v>
      </c>
      <c r="O10319" s="50" t="e">
        <f>INDEX([1]Dados!$M$2:$N$26779,MATCH($P10319,[1]Dados!$N$2:$N$26779,),2)</f>
        <v>#N/A</v>
      </c>
      <c r="P10319">
        <v>194390</v>
      </c>
      <c r="Q10319" s="1">
        <v>37754</v>
      </c>
      <c r="R10319" s="1">
        <v>37800</v>
      </c>
      <c r="S10319" t="s">
        <v>888</v>
      </c>
    </row>
    <row r="10320" spans="1:19" x14ac:dyDescent="0.2">
      <c r="A10320" s="7">
        <v>510035</v>
      </c>
      <c r="B10320" s="3">
        <v>90042</v>
      </c>
      <c r="C10320" s="3" t="s">
        <v>38</v>
      </c>
      <c r="D10320" s="2" t="s">
        <v>235</v>
      </c>
      <c r="E10320" s="3">
        <v>23</v>
      </c>
      <c r="F10320" s="17">
        <v>0</v>
      </c>
      <c r="G10320" s="17">
        <v>1</v>
      </c>
      <c r="H10320" s="17">
        <v>0</v>
      </c>
      <c r="I10320" s="7">
        <v>3.7</v>
      </c>
      <c r="J10320" s="7">
        <v>12</v>
      </c>
      <c r="K10320" s="4">
        <v>1293</v>
      </c>
      <c r="L10320" s="5">
        <v>1293.0592999999999</v>
      </c>
      <c r="M10320">
        <v>17770.830000000002</v>
      </c>
      <c r="N10320" s="3">
        <v>1</v>
      </c>
      <c r="O10320" s="50" t="e">
        <f>INDEX([1]Dados!$M$2:$N$26779,MATCH($P10320,[1]Dados!$N$2:$N$26779,),2)</f>
        <v>#N/A</v>
      </c>
      <c r="P10320">
        <v>194390</v>
      </c>
      <c r="Q10320" s="1">
        <v>37754</v>
      </c>
      <c r="R10320" s="1">
        <v>37800</v>
      </c>
      <c r="S10320" t="s">
        <v>888</v>
      </c>
    </row>
    <row r="10321" spans="1:19" x14ac:dyDescent="0.2">
      <c r="A10321" s="7">
        <v>510035</v>
      </c>
      <c r="B10321" s="3">
        <v>90042</v>
      </c>
      <c r="C10321" s="3" t="s">
        <v>38</v>
      </c>
      <c r="D10321" s="2" t="s">
        <v>235</v>
      </c>
      <c r="E10321" s="3">
        <v>23</v>
      </c>
      <c r="F10321" s="17">
        <v>0</v>
      </c>
      <c r="G10321" s="17">
        <v>1</v>
      </c>
      <c r="H10321" s="17">
        <v>0</v>
      </c>
      <c r="I10321" s="7">
        <v>3.8</v>
      </c>
      <c r="J10321" s="7">
        <v>29</v>
      </c>
      <c r="K10321" s="4">
        <v>1293</v>
      </c>
      <c r="L10321" s="5">
        <v>1293.0592999999999</v>
      </c>
      <c r="M10321">
        <v>17770.830000000002</v>
      </c>
      <c r="N10321" s="3">
        <v>1</v>
      </c>
      <c r="O10321" s="50" t="e">
        <f>INDEX([1]Dados!$M$2:$N$26779,MATCH($P10321,[1]Dados!$N$2:$N$26779,),2)</f>
        <v>#N/A</v>
      </c>
      <c r="P10321">
        <v>194390</v>
      </c>
      <c r="Q10321" s="1">
        <v>37754</v>
      </c>
      <c r="R10321" s="1">
        <v>37800</v>
      </c>
      <c r="S10321" t="s">
        <v>888</v>
      </c>
    </row>
    <row r="10322" spans="1:19" x14ac:dyDescent="0.2">
      <c r="A10322" s="7">
        <v>150320</v>
      </c>
      <c r="B10322" s="3">
        <v>4634</v>
      </c>
      <c r="C10322" s="3" t="s">
        <v>2</v>
      </c>
      <c r="D10322" s="2" t="s">
        <v>471</v>
      </c>
      <c r="E10322" s="3">
        <v>23</v>
      </c>
      <c r="F10322" s="17">
        <v>0</v>
      </c>
      <c r="G10322" s="17">
        <v>1</v>
      </c>
      <c r="H10322" s="17">
        <v>0</v>
      </c>
      <c r="I10322" s="7" t="s">
        <v>57</v>
      </c>
      <c r="J10322" s="7">
        <v>13</v>
      </c>
      <c r="K10322" s="4">
        <v>119</v>
      </c>
      <c r="L10322" s="5">
        <v>119.38590000000001</v>
      </c>
      <c r="M10322">
        <v>778050</v>
      </c>
      <c r="N10322" s="3">
        <v>1</v>
      </c>
      <c r="O10322" s="50" t="e">
        <f>INDEX([1]Dados!$M$2:$N$26779,MATCH($P10322,[1]Dados!$N$2:$N$26779,),2)</f>
        <v>#N/A</v>
      </c>
      <c r="P10322">
        <v>193613</v>
      </c>
      <c r="Q10322" s="1">
        <v>37757</v>
      </c>
      <c r="R10322" s="1">
        <v>37833</v>
      </c>
      <c r="S10322" t="s">
        <v>1106</v>
      </c>
    </row>
    <row r="10323" spans="1:19" x14ac:dyDescent="0.2">
      <c r="A10323" s="7">
        <v>150320</v>
      </c>
      <c r="B10323" s="3">
        <v>4634</v>
      </c>
      <c r="C10323" s="3" t="s">
        <v>2</v>
      </c>
      <c r="D10323" s="2" t="s">
        <v>471</v>
      </c>
      <c r="E10323" s="3">
        <v>23</v>
      </c>
      <c r="F10323" s="17">
        <v>0</v>
      </c>
      <c r="G10323" s="17">
        <v>1</v>
      </c>
      <c r="H10323" s="17">
        <v>0</v>
      </c>
      <c r="I10323" s="7" t="s">
        <v>56</v>
      </c>
      <c r="J10323" s="7">
        <v>19</v>
      </c>
      <c r="K10323" s="4">
        <v>119</v>
      </c>
      <c r="L10323" s="5">
        <v>119.38590000000001</v>
      </c>
      <c r="M10323">
        <v>778050</v>
      </c>
      <c r="N10323" s="3">
        <v>1</v>
      </c>
      <c r="O10323" s="50" t="e">
        <f>INDEX([1]Dados!$M$2:$N$26779,MATCH($P10323,[1]Dados!$N$2:$N$26779,),2)</f>
        <v>#N/A</v>
      </c>
      <c r="P10323">
        <v>193613</v>
      </c>
      <c r="Q10323" s="1">
        <v>37757</v>
      </c>
      <c r="R10323" s="1">
        <v>37833</v>
      </c>
      <c r="S10323" t="s">
        <v>1106</v>
      </c>
    </row>
    <row r="10324" spans="1:19" x14ac:dyDescent="0.2">
      <c r="A10324" s="7">
        <v>150320</v>
      </c>
      <c r="B10324" s="3">
        <v>4634</v>
      </c>
      <c r="C10324" s="3" t="s">
        <v>2</v>
      </c>
      <c r="D10324" s="2" t="s">
        <v>471</v>
      </c>
      <c r="E10324" s="3">
        <v>23</v>
      </c>
      <c r="F10324" s="17">
        <v>0</v>
      </c>
      <c r="G10324" s="17">
        <v>1</v>
      </c>
      <c r="H10324" s="17">
        <v>0</v>
      </c>
      <c r="I10324" s="7" t="s">
        <v>58</v>
      </c>
      <c r="J10324" s="7">
        <v>23</v>
      </c>
      <c r="K10324" s="4">
        <v>1214</v>
      </c>
      <c r="L10324" s="5">
        <v>1214.0589</v>
      </c>
      <c r="M10324">
        <v>1208810</v>
      </c>
      <c r="N10324" s="3">
        <v>1</v>
      </c>
      <c r="O10324" s="50" t="e">
        <f>INDEX([1]Dados!$M$2:$N$26779,MATCH($P10324,[1]Dados!$N$2:$N$26779,),2)</f>
        <v>#N/A</v>
      </c>
      <c r="P10324">
        <v>194825</v>
      </c>
      <c r="Q10324" s="1">
        <v>37757</v>
      </c>
      <c r="R10324" s="1">
        <v>37833</v>
      </c>
      <c r="S10324" t="s">
        <v>915</v>
      </c>
    </row>
    <row r="10325" spans="1:19" x14ac:dyDescent="0.2">
      <c r="A10325" s="7">
        <v>150320</v>
      </c>
      <c r="B10325" s="3">
        <v>4634</v>
      </c>
      <c r="C10325" s="3" t="s">
        <v>2</v>
      </c>
      <c r="D10325" s="2" t="s">
        <v>471</v>
      </c>
      <c r="E10325" s="3">
        <v>23</v>
      </c>
      <c r="F10325" s="17">
        <v>0</v>
      </c>
      <c r="G10325" s="17">
        <v>1</v>
      </c>
      <c r="H10325" s="17">
        <v>0</v>
      </c>
      <c r="I10325" s="7" t="s">
        <v>59</v>
      </c>
      <c r="J10325" s="7">
        <v>24</v>
      </c>
      <c r="K10325" s="4">
        <v>1214</v>
      </c>
      <c r="L10325" s="5">
        <v>1214.0589</v>
      </c>
      <c r="M10325">
        <v>1208810</v>
      </c>
      <c r="N10325" s="3">
        <v>1</v>
      </c>
      <c r="O10325" s="50" t="e">
        <f>INDEX([1]Dados!$M$2:$N$26779,MATCH($P10325,[1]Dados!$N$2:$N$26779,),2)</f>
        <v>#N/A</v>
      </c>
      <c r="P10325">
        <v>194825</v>
      </c>
      <c r="Q10325" s="1">
        <v>37757</v>
      </c>
      <c r="R10325" s="1">
        <v>37833</v>
      </c>
      <c r="S10325" t="s">
        <v>915</v>
      </c>
    </row>
    <row r="10326" spans="1:19" x14ac:dyDescent="0.2">
      <c r="A10326" s="7">
        <v>150320</v>
      </c>
      <c r="B10326" s="3">
        <v>4634</v>
      </c>
      <c r="C10326" s="3" t="s">
        <v>2</v>
      </c>
      <c r="D10326" s="2" t="s">
        <v>471</v>
      </c>
      <c r="E10326" s="3">
        <v>23</v>
      </c>
      <c r="F10326" s="17">
        <v>0</v>
      </c>
      <c r="G10326" s="17">
        <v>1</v>
      </c>
      <c r="H10326" s="17">
        <v>0</v>
      </c>
      <c r="I10326" s="7" t="s">
        <v>79</v>
      </c>
      <c r="J10326" s="7">
        <v>24</v>
      </c>
      <c r="K10326" s="4">
        <v>1214</v>
      </c>
      <c r="L10326" s="5">
        <v>1214.0589</v>
      </c>
      <c r="M10326">
        <v>1208810</v>
      </c>
      <c r="N10326" s="3">
        <v>1</v>
      </c>
      <c r="O10326" s="50" t="e">
        <f>INDEX([1]Dados!$M$2:$N$26779,MATCH($P10326,[1]Dados!$N$2:$N$26779,),2)</f>
        <v>#N/A</v>
      </c>
      <c r="P10326">
        <v>194825</v>
      </c>
      <c r="Q10326" s="1">
        <v>37757</v>
      </c>
      <c r="R10326" s="1">
        <v>37833</v>
      </c>
      <c r="S10326" t="s">
        <v>915</v>
      </c>
    </row>
    <row r="10327" spans="1:19" x14ac:dyDescent="0.2">
      <c r="A10327" s="7">
        <v>150320</v>
      </c>
      <c r="B10327" s="3">
        <v>4634</v>
      </c>
      <c r="C10327" s="3" t="s">
        <v>2</v>
      </c>
      <c r="D10327" s="2" t="s">
        <v>471</v>
      </c>
      <c r="E10327" s="3">
        <v>23</v>
      </c>
      <c r="F10327" s="17">
        <v>0</v>
      </c>
      <c r="G10327" s="17">
        <v>1</v>
      </c>
      <c r="H10327" s="17">
        <v>0</v>
      </c>
      <c r="I10327" s="7" t="s">
        <v>80</v>
      </c>
      <c r="J10327" s="7">
        <v>18</v>
      </c>
      <c r="K10327" s="4">
        <v>1214</v>
      </c>
      <c r="L10327" s="5">
        <v>1214.0589</v>
      </c>
      <c r="M10327">
        <v>1208810</v>
      </c>
      <c r="N10327" s="3">
        <v>1</v>
      </c>
      <c r="O10327" s="50" t="e">
        <f>INDEX([1]Dados!$M$2:$N$26779,MATCH($P10327,[1]Dados!$N$2:$N$26779,),2)</f>
        <v>#N/A</v>
      </c>
      <c r="P10327">
        <v>194825</v>
      </c>
      <c r="Q10327" s="1">
        <v>37757</v>
      </c>
      <c r="R10327" s="1">
        <v>37833</v>
      </c>
      <c r="S10327" t="s">
        <v>915</v>
      </c>
    </row>
    <row r="10328" spans="1:19" x14ac:dyDescent="0.2">
      <c r="A10328" s="7">
        <v>150320</v>
      </c>
      <c r="B10328" s="3">
        <v>4634</v>
      </c>
      <c r="C10328" s="3" t="s">
        <v>2</v>
      </c>
      <c r="D10328" s="2" t="s">
        <v>471</v>
      </c>
      <c r="E10328" s="3">
        <v>23</v>
      </c>
      <c r="F10328" s="17">
        <v>0</v>
      </c>
      <c r="G10328" s="17">
        <v>1</v>
      </c>
      <c r="H10328" s="17">
        <v>0</v>
      </c>
      <c r="I10328" s="7" t="s">
        <v>81</v>
      </c>
      <c r="J10328" s="7">
        <v>20</v>
      </c>
      <c r="K10328" s="4">
        <v>1214</v>
      </c>
      <c r="L10328" s="5">
        <v>1214.0589</v>
      </c>
      <c r="M10328">
        <v>1208810</v>
      </c>
      <c r="N10328" s="3">
        <v>1</v>
      </c>
      <c r="O10328" s="50" t="e">
        <f>INDEX([1]Dados!$M$2:$N$26779,MATCH($P10328,[1]Dados!$N$2:$N$26779,),2)</f>
        <v>#N/A</v>
      </c>
      <c r="P10328">
        <v>194825</v>
      </c>
      <c r="Q10328" s="1">
        <v>37757</v>
      </c>
      <c r="R10328" s="1">
        <v>37833</v>
      </c>
      <c r="S10328" t="s">
        <v>915</v>
      </c>
    </row>
    <row r="10329" spans="1:19" x14ac:dyDescent="0.2">
      <c r="A10329" s="7">
        <v>150320</v>
      </c>
      <c r="B10329" s="3">
        <v>4634</v>
      </c>
      <c r="C10329" s="3" t="s">
        <v>2</v>
      </c>
      <c r="D10329" s="2" t="s">
        <v>471</v>
      </c>
      <c r="E10329" s="3">
        <v>23</v>
      </c>
      <c r="F10329" s="17">
        <v>0</v>
      </c>
      <c r="G10329" s="17">
        <v>1</v>
      </c>
      <c r="H10329" s="17">
        <v>0</v>
      </c>
      <c r="I10329" s="7" t="s">
        <v>90</v>
      </c>
      <c r="J10329" s="7">
        <v>13</v>
      </c>
      <c r="K10329" s="4">
        <v>1214</v>
      </c>
      <c r="L10329" s="5">
        <v>1214.8577</v>
      </c>
      <c r="M10329">
        <v>551870</v>
      </c>
      <c r="N10329" s="3">
        <v>1</v>
      </c>
      <c r="O10329" s="50" t="e">
        <f>INDEX([1]Dados!$M$2:$N$26779,MATCH($P10329,[1]Dados!$N$2:$N$26779,),2)</f>
        <v>#N/A</v>
      </c>
      <c r="P10329">
        <v>194581</v>
      </c>
      <c r="Q10329" s="1">
        <v>37757</v>
      </c>
      <c r="R10329" s="1">
        <v>37833</v>
      </c>
      <c r="S10329" t="s">
        <v>914</v>
      </c>
    </row>
    <row r="10330" spans="1:19" x14ac:dyDescent="0.2">
      <c r="A10330" s="7">
        <v>150320</v>
      </c>
      <c r="B10330" s="3">
        <v>4634</v>
      </c>
      <c r="C10330" s="3" t="s">
        <v>2</v>
      </c>
      <c r="D10330" s="2" t="s">
        <v>471</v>
      </c>
      <c r="E10330" s="3">
        <v>23</v>
      </c>
      <c r="F10330" s="17">
        <v>0</v>
      </c>
      <c r="G10330" s="17">
        <v>1</v>
      </c>
      <c r="H10330" s="17">
        <v>0</v>
      </c>
      <c r="I10330" s="7" t="s">
        <v>91</v>
      </c>
      <c r="J10330" s="7">
        <v>18</v>
      </c>
      <c r="K10330" s="4">
        <v>1214</v>
      </c>
      <c r="L10330" s="5">
        <v>1214.8577</v>
      </c>
      <c r="M10330">
        <v>551870</v>
      </c>
      <c r="N10330" s="3">
        <v>1</v>
      </c>
      <c r="O10330" s="50" t="e">
        <f>INDEX([1]Dados!$M$2:$N$26779,MATCH($P10330,[1]Dados!$N$2:$N$26779,),2)</f>
        <v>#N/A</v>
      </c>
      <c r="P10330">
        <v>194581</v>
      </c>
      <c r="Q10330" s="1">
        <v>37757</v>
      </c>
      <c r="R10330" s="1">
        <v>37833</v>
      </c>
      <c r="S10330" t="s">
        <v>914</v>
      </c>
    </row>
    <row r="10331" spans="1:19" x14ac:dyDescent="0.2">
      <c r="A10331" s="7">
        <v>150320</v>
      </c>
      <c r="B10331" s="3">
        <v>4634</v>
      </c>
      <c r="C10331" s="3" t="s">
        <v>2</v>
      </c>
      <c r="D10331" s="2" t="s">
        <v>471</v>
      </c>
      <c r="E10331" s="3">
        <v>23</v>
      </c>
      <c r="F10331" s="17">
        <v>0</v>
      </c>
      <c r="G10331" s="17">
        <v>1</v>
      </c>
      <c r="H10331" s="17">
        <v>0</v>
      </c>
      <c r="I10331" s="7" t="s">
        <v>92</v>
      </c>
      <c r="J10331" s="7">
        <v>15</v>
      </c>
      <c r="K10331" s="4">
        <v>1214</v>
      </c>
      <c r="L10331" s="5">
        <v>1214.8577</v>
      </c>
      <c r="M10331">
        <v>551870</v>
      </c>
      <c r="N10331" s="3">
        <v>1</v>
      </c>
      <c r="O10331" s="50" t="e">
        <f>INDEX([1]Dados!$M$2:$N$26779,MATCH($P10331,[1]Dados!$N$2:$N$26779,),2)</f>
        <v>#N/A</v>
      </c>
      <c r="P10331">
        <v>194581</v>
      </c>
      <c r="Q10331" s="1">
        <v>37757</v>
      </c>
      <c r="R10331" s="1">
        <v>37833</v>
      </c>
      <c r="S10331" t="s">
        <v>914</v>
      </c>
    </row>
    <row r="10332" spans="1:19" x14ac:dyDescent="0.2">
      <c r="A10332" s="7">
        <v>150320</v>
      </c>
      <c r="B10332" s="3">
        <v>4634</v>
      </c>
      <c r="C10332" s="3" t="s">
        <v>2</v>
      </c>
      <c r="D10332" s="2" t="s">
        <v>471</v>
      </c>
      <c r="E10332" s="3">
        <v>23</v>
      </c>
      <c r="F10332" s="17">
        <v>0</v>
      </c>
      <c r="G10332" s="17">
        <v>1</v>
      </c>
      <c r="H10332" s="17">
        <v>0</v>
      </c>
      <c r="I10332" s="7" t="s">
        <v>93</v>
      </c>
      <c r="J10332" s="7">
        <v>13</v>
      </c>
      <c r="K10332" s="4">
        <v>1214</v>
      </c>
      <c r="L10332" s="5">
        <v>1214.8577</v>
      </c>
      <c r="M10332">
        <v>551870</v>
      </c>
      <c r="N10332" s="3">
        <v>1</v>
      </c>
      <c r="O10332" s="50" t="e">
        <f>INDEX([1]Dados!$M$2:$N$26779,MATCH($P10332,[1]Dados!$N$2:$N$26779,),2)</f>
        <v>#N/A</v>
      </c>
      <c r="P10332">
        <v>194581</v>
      </c>
      <c r="Q10332" s="1">
        <v>37757</v>
      </c>
      <c r="R10332" s="1">
        <v>37833</v>
      </c>
      <c r="S10332" t="s">
        <v>914</v>
      </c>
    </row>
    <row r="10333" spans="1:19" x14ac:dyDescent="0.2">
      <c r="A10333" s="7">
        <v>150320</v>
      </c>
      <c r="B10333" s="3">
        <v>4634</v>
      </c>
      <c r="C10333" s="3" t="s">
        <v>2</v>
      </c>
      <c r="D10333" s="2" t="s">
        <v>471</v>
      </c>
      <c r="E10333" s="3">
        <v>23</v>
      </c>
      <c r="F10333" s="17">
        <v>0</v>
      </c>
      <c r="G10333" s="17">
        <v>1</v>
      </c>
      <c r="H10333" s="17">
        <v>0</v>
      </c>
      <c r="I10333" s="7" t="s">
        <v>94</v>
      </c>
      <c r="J10333" s="7">
        <v>13</v>
      </c>
      <c r="K10333" s="4">
        <v>1214</v>
      </c>
      <c r="L10333" s="5">
        <v>1214.8577</v>
      </c>
      <c r="M10333">
        <v>551870</v>
      </c>
      <c r="N10333" s="3">
        <v>1</v>
      </c>
      <c r="O10333" s="50" t="e">
        <f>INDEX([1]Dados!$M$2:$N$26779,MATCH($P10333,[1]Dados!$N$2:$N$26779,),2)</f>
        <v>#N/A</v>
      </c>
      <c r="P10333">
        <v>194581</v>
      </c>
      <c r="Q10333" s="1">
        <v>37757</v>
      </c>
      <c r="R10333" s="1">
        <v>37833</v>
      </c>
      <c r="S10333" t="s">
        <v>914</v>
      </c>
    </row>
    <row r="10334" spans="1:19" x14ac:dyDescent="0.2">
      <c r="A10334" s="7">
        <v>150320</v>
      </c>
      <c r="B10334" s="3">
        <v>4634</v>
      </c>
      <c r="C10334" s="3" t="s">
        <v>2</v>
      </c>
      <c r="D10334" s="2" t="s">
        <v>471</v>
      </c>
      <c r="E10334" s="3">
        <v>23</v>
      </c>
      <c r="F10334" s="17">
        <v>0</v>
      </c>
      <c r="G10334" s="17">
        <v>1</v>
      </c>
      <c r="H10334" s="17">
        <v>0</v>
      </c>
      <c r="I10334" s="7" t="s">
        <v>3</v>
      </c>
      <c r="J10334" s="7">
        <v>0</v>
      </c>
      <c r="K10334" s="4">
        <v>1293</v>
      </c>
      <c r="L10334" s="5">
        <v>1293.0592999999999</v>
      </c>
      <c r="M10334">
        <v>112031.94</v>
      </c>
      <c r="N10334" s="3">
        <v>1</v>
      </c>
      <c r="O10334" s="50" t="e">
        <f>INDEX([1]Dados!$M$2:$N$26779,MATCH($P10334,[1]Dados!$N$2:$N$26779,),2)</f>
        <v>#N/A</v>
      </c>
      <c r="P10334" s="28">
        <v>194391</v>
      </c>
      <c r="Q10334" s="1">
        <v>37757</v>
      </c>
      <c r="R10334" s="1">
        <v>37833</v>
      </c>
      <c r="S10334" t="s">
        <v>2134</v>
      </c>
    </row>
    <row r="10335" spans="1:19" x14ac:dyDescent="0.2">
      <c r="A10335" s="7">
        <v>150530</v>
      </c>
      <c r="B10335" s="3">
        <v>5053</v>
      </c>
      <c r="C10335" s="3" t="s">
        <v>2</v>
      </c>
      <c r="D10335" s="2" t="s">
        <v>623</v>
      </c>
      <c r="E10335" s="3">
        <v>23</v>
      </c>
      <c r="F10335" s="17">
        <v>0</v>
      </c>
      <c r="G10335" s="17">
        <v>1</v>
      </c>
      <c r="H10335" s="17">
        <v>0</v>
      </c>
      <c r="I10335" s="7">
        <v>1.1000000000000001</v>
      </c>
      <c r="J10335" s="7">
        <v>28</v>
      </c>
      <c r="K10335" s="4">
        <v>1214</v>
      </c>
      <c r="L10335" s="5">
        <v>1214.0589</v>
      </c>
      <c r="M10335">
        <v>572100</v>
      </c>
      <c r="N10335" s="3">
        <v>1</v>
      </c>
      <c r="O10335" s="50" t="e">
        <f>INDEX([1]Dados!$M$2:$N$26779,MATCH($P10335,[1]Dados!$N$2:$N$26779,),2)</f>
        <v>#N/A</v>
      </c>
      <c r="P10335">
        <v>194827</v>
      </c>
      <c r="Q10335" s="1">
        <v>31412</v>
      </c>
      <c r="R10335" s="1">
        <v>31412</v>
      </c>
      <c r="S10335" t="s">
        <v>1634</v>
      </c>
    </row>
    <row r="10336" spans="1:19" x14ac:dyDescent="0.2">
      <c r="A10336" s="7">
        <v>150530</v>
      </c>
      <c r="B10336" s="3">
        <v>5053</v>
      </c>
      <c r="C10336" s="3" t="s">
        <v>2</v>
      </c>
      <c r="D10336" s="2" t="s">
        <v>623</v>
      </c>
      <c r="E10336" s="3">
        <v>23</v>
      </c>
      <c r="F10336" s="17">
        <v>0</v>
      </c>
      <c r="G10336" s="17">
        <v>1</v>
      </c>
      <c r="H10336" s="17">
        <v>0</v>
      </c>
      <c r="I10336" s="7">
        <v>1.2</v>
      </c>
      <c r="J10336" s="7">
        <v>28</v>
      </c>
      <c r="K10336" s="4">
        <v>1214</v>
      </c>
      <c r="L10336" s="5">
        <v>1214.0589</v>
      </c>
      <c r="M10336">
        <v>572100</v>
      </c>
      <c r="N10336" s="3">
        <v>1</v>
      </c>
      <c r="O10336" s="50" t="e">
        <f>INDEX([1]Dados!$M$2:$N$26779,MATCH($P10336,[1]Dados!$N$2:$N$26779,),2)</f>
        <v>#N/A</v>
      </c>
      <c r="P10336">
        <v>194827</v>
      </c>
      <c r="Q10336" s="1">
        <v>31412</v>
      </c>
      <c r="R10336" s="1">
        <v>31412</v>
      </c>
      <c r="S10336" t="s">
        <v>1634</v>
      </c>
    </row>
    <row r="10337" spans="1:19" x14ac:dyDescent="0.2">
      <c r="A10337" s="7">
        <v>150530</v>
      </c>
      <c r="B10337" s="3">
        <v>5053</v>
      </c>
      <c r="C10337" s="3" t="s">
        <v>2</v>
      </c>
      <c r="D10337" s="2" t="s">
        <v>623</v>
      </c>
      <c r="E10337" s="3">
        <v>23</v>
      </c>
      <c r="F10337" s="17">
        <v>0</v>
      </c>
      <c r="G10337" s="17">
        <v>1</v>
      </c>
      <c r="H10337" s="17">
        <v>0</v>
      </c>
      <c r="I10337" s="7">
        <v>1.3</v>
      </c>
      <c r="J10337" s="7">
        <v>30</v>
      </c>
      <c r="K10337" s="4">
        <v>1214</v>
      </c>
      <c r="L10337" s="5">
        <v>1214.8577</v>
      </c>
      <c r="M10337">
        <v>750187</v>
      </c>
      <c r="N10337" s="3">
        <v>1</v>
      </c>
      <c r="O10337" s="50" t="e">
        <f>INDEX([1]Dados!$M$2:$N$26779,MATCH($P10337,[1]Dados!$N$2:$N$26779,),2)</f>
        <v>#N/A</v>
      </c>
      <c r="P10337">
        <v>194579</v>
      </c>
      <c r="Q10337" s="1">
        <v>31412</v>
      </c>
      <c r="R10337" s="1">
        <v>31412</v>
      </c>
      <c r="S10337" t="s">
        <v>914</v>
      </c>
    </row>
    <row r="10338" spans="1:19" x14ac:dyDescent="0.2">
      <c r="A10338" s="7">
        <v>150530</v>
      </c>
      <c r="B10338" s="3">
        <v>5053</v>
      </c>
      <c r="C10338" s="3" t="s">
        <v>2</v>
      </c>
      <c r="D10338" s="2" t="s">
        <v>623</v>
      </c>
      <c r="E10338" s="3">
        <v>23</v>
      </c>
      <c r="F10338" s="17">
        <v>0</v>
      </c>
      <c r="G10338" s="17">
        <v>1</v>
      </c>
      <c r="H10338" s="17">
        <v>0</v>
      </c>
      <c r="I10338" s="7">
        <v>1.4</v>
      </c>
      <c r="J10338" s="7">
        <v>4</v>
      </c>
      <c r="K10338" s="4">
        <v>1214</v>
      </c>
      <c r="L10338" s="5">
        <v>1214.8577</v>
      </c>
      <c r="M10338">
        <v>750187</v>
      </c>
      <c r="N10338" s="3">
        <v>1</v>
      </c>
      <c r="O10338" s="50" t="e">
        <f>INDEX([1]Dados!$M$2:$N$26779,MATCH($P10338,[1]Dados!$N$2:$N$26779,),2)</f>
        <v>#N/A</v>
      </c>
      <c r="P10338">
        <v>194579</v>
      </c>
      <c r="Q10338" s="1">
        <v>31412</v>
      </c>
      <c r="R10338" s="1">
        <v>31412</v>
      </c>
      <c r="S10338" t="s">
        <v>914</v>
      </c>
    </row>
    <row r="10339" spans="1:19" x14ac:dyDescent="0.2">
      <c r="A10339" s="7">
        <v>150530</v>
      </c>
      <c r="B10339" s="3">
        <v>5053</v>
      </c>
      <c r="C10339" s="3" t="s">
        <v>2</v>
      </c>
      <c r="D10339" s="2" t="s">
        <v>623</v>
      </c>
      <c r="E10339" s="3">
        <v>23</v>
      </c>
      <c r="F10339" s="17">
        <v>0</v>
      </c>
      <c r="G10339" s="17">
        <v>1</v>
      </c>
      <c r="H10339" s="17">
        <v>0</v>
      </c>
      <c r="I10339" s="7">
        <v>2.1</v>
      </c>
      <c r="J10339" s="7">
        <v>29</v>
      </c>
      <c r="K10339" s="4">
        <v>1293</v>
      </c>
      <c r="L10339" s="5">
        <v>1293.0592999999999</v>
      </c>
      <c r="M10339">
        <v>1376016.44</v>
      </c>
      <c r="N10339" s="3">
        <v>1</v>
      </c>
      <c r="O10339" s="50" t="e">
        <f>INDEX([1]Dados!$M$2:$N$26779,MATCH($P10339,[1]Dados!$N$2:$N$26779,),2)</f>
        <v>#N/A</v>
      </c>
      <c r="P10339">
        <v>194392</v>
      </c>
      <c r="Q10339" s="1">
        <v>31412</v>
      </c>
      <c r="R10339" s="1">
        <v>31412</v>
      </c>
      <c r="S10339" t="s">
        <v>1633</v>
      </c>
    </row>
    <row r="10340" spans="1:19" x14ac:dyDescent="0.2">
      <c r="A10340" s="7">
        <v>150530</v>
      </c>
      <c r="B10340" s="3">
        <v>5053</v>
      </c>
      <c r="C10340" s="3" t="s">
        <v>2</v>
      </c>
      <c r="D10340" s="2" t="s">
        <v>623</v>
      </c>
      <c r="E10340" s="3">
        <v>23</v>
      </c>
      <c r="F10340" s="17">
        <v>0</v>
      </c>
      <c r="G10340" s="17">
        <v>1</v>
      </c>
      <c r="H10340" s="17">
        <v>0</v>
      </c>
      <c r="I10340" s="7">
        <v>2.2000000000000002</v>
      </c>
      <c r="J10340" s="7">
        <v>28</v>
      </c>
      <c r="K10340" s="4">
        <v>1293</v>
      </c>
      <c r="L10340" s="5">
        <v>1293.0592999999999</v>
      </c>
      <c r="M10340">
        <v>1376016.44</v>
      </c>
      <c r="N10340" s="3">
        <v>1</v>
      </c>
      <c r="O10340" s="50" t="e">
        <f>INDEX([1]Dados!$M$2:$N$26779,MATCH($P10340,[1]Dados!$N$2:$N$26779,),2)</f>
        <v>#N/A</v>
      </c>
      <c r="P10340">
        <v>194392</v>
      </c>
      <c r="Q10340" s="1">
        <v>31412</v>
      </c>
      <c r="R10340" s="1">
        <v>31412</v>
      </c>
      <c r="S10340" t="s">
        <v>1633</v>
      </c>
    </row>
    <row r="10341" spans="1:19" x14ac:dyDescent="0.2">
      <c r="A10341" s="7">
        <v>150530</v>
      </c>
      <c r="B10341" s="3">
        <v>5053</v>
      </c>
      <c r="C10341" s="3" t="s">
        <v>2</v>
      </c>
      <c r="D10341" s="2" t="s">
        <v>623</v>
      </c>
      <c r="E10341" s="3">
        <v>23</v>
      </c>
      <c r="F10341" s="17">
        <v>0</v>
      </c>
      <c r="G10341" s="17">
        <v>1</v>
      </c>
      <c r="H10341" s="17">
        <v>0</v>
      </c>
      <c r="I10341" s="7">
        <v>2.2999999999999998</v>
      </c>
      <c r="J10341" s="7">
        <v>22</v>
      </c>
      <c r="K10341" s="4">
        <v>1293</v>
      </c>
      <c r="L10341" s="5">
        <v>1293.0592999999999</v>
      </c>
      <c r="M10341">
        <v>1376016.44</v>
      </c>
      <c r="N10341" s="3">
        <v>1</v>
      </c>
      <c r="O10341" s="50" t="e">
        <f>INDEX([1]Dados!$M$2:$N$26779,MATCH($P10341,[1]Dados!$N$2:$N$26779,),2)</f>
        <v>#N/A</v>
      </c>
      <c r="P10341">
        <v>194392</v>
      </c>
      <c r="Q10341" s="1">
        <v>31412</v>
      </c>
      <c r="R10341" s="1">
        <v>31412</v>
      </c>
      <c r="S10341" t="s">
        <v>1633</v>
      </c>
    </row>
    <row r="10342" spans="1:19" x14ac:dyDescent="0.2">
      <c r="A10342" s="7">
        <v>150543</v>
      </c>
      <c r="B10342" s="3">
        <v>5959</v>
      </c>
      <c r="C10342" s="3" t="s">
        <v>2</v>
      </c>
      <c r="D10342" s="2" t="s">
        <v>627</v>
      </c>
      <c r="E10342" s="3">
        <v>23</v>
      </c>
      <c r="F10342" s="17">
        <v>0</v>
      </c>
      <c r="G10342" s="17">
        <v>1</v>
      </c>
      <c r="H10342" s="17">
        <v>0</v>
      </c>
      <c r="I10342" s="7">
        <v>1.1000000000000001</v>
      </c>
      <c r="J10342" s="7">
        <v>20</v>
      </c>
      <c r="K10342" s="4">
        <v>1214</v>
      </c>
      <c r="L10342" s="5">
        <v>1214.0589</v>
      </c>
      <c r="M10342">
        <v>1022500</v>
      </c>
      <c r="N10342" s="33">
        <v>1</v>
      </c>
      <c r="O10342" s="50" t="e">
        <f>INDEX([1]Dados!$M$2:$N$26779,MATCH($P10342,[1]Dados!$N$2:$N$26779,),2)</f>
        <v>#N/A</v>
      </c>
      <c r="P10342">
        <v>194829</v>
      </c>
      <c r="Q10342" s="1">
        <v>37756</v>
      </c>
      <c r="R10342" s="1">
        <v>37807</v>
      </c>
      <c r="S10342" t="s">
        <v>1785</v>
      </c>
    </row>
    <row r="10343" spans="1:19" x14ac:dyDescent="0.2">
      <c r="A10343" s="7">
        <v>150543</v>
      </c>
      <c r="B10343" s="3">
        <v>5959</v>
      </c>
      <c r="C10343" s="3" t="s">
        <v>2</v>
      </c>
      <c r="D10343" s="2" t="s">
        <v>627</v>
      </c>
      <c r="E10343" s="3">
        <v>23</v>
      </c>
      <c r="F10343" s="17">
        <v>0</v>
      </c>
      <c r="G10343" s="17">
        <v>1</v>
      </c>
      <c r="H10343" s="17">
        <v>0</v>
      </c>
      <c r="I10343" s="7">
        <v>1.2</v>
      </c>
      <c r="J10343" s="7">
        <v>27</v>
      </c>
      <c r="K10343" s="4">
        <v>1214</v>
      </c>
      <c r="L10343" s="5">
        <v>1214.0589</v>
      </c>
      <c r="M10343">
        <v>1022500</v>
      </c>
      <c r="N10343" s="33">
        <v>1</v>
      </c>
      <c r="O10343" s="50" t="e">
        <f>INDEX([1]Dados!$M$2:$N$26779,MATCH($P10343,[1]Dados!$N$2:$N$26779,),2)</f>
        <v>#N/A</v>
      </c>
      <c r="P10343">
        <v>194829</v>
      </c>
      <c r="Q10343" s="1">
        <v>37756</v>
      </c>
      <c r="R10343" s="1">
        <v>37807</v>
      </c>
      <c r="S10343" t="s">
        <v>1785</v>
      </c>
    </row>
    <row r="10344" spans="1:19" x14ac:dyDescent="0.2">
      <c r="A10344" s="7">
        <v>150543</v>
      </c>
      <c r="B10344" s="3">
        <v>5959</v>
      </c>
      <c r="C10344" s="3" t="s">
        <v>2</v>
      </c>
      <c r="D10344" s="2" t="s">
        <v>627</v>
      </c>
      <c r="E10344" s="3">
        <v>23</v>
      </c>
      <c r="F10344" s="17">
        <v>0</v>
      </c>
      <c r="G10344" s="17">
        <v>1</v>
      </c>
      <c r="H10344" s="17">
        <v>0</v>
      </c>
      <c r="I10344" s="7">
        <v>1.3</v>
      </c>
      <c r="J10344" s="7">
        <v>28</v>
      </c>
      <c r="K10344" s="4">
        <v>1214</v>
      </c>
      <c r="L10344" s="5">
        <v>1214.0589</v>
      </c>
      <c r="M10344">
        <v>1022500</v>
      </c>
      <c r="N10344" s="33">
        <v>1</v>
      </c>
      <c r="O10344" s="50" t="e">
        <f>INDEX([1]Dados!$M$2:$N$26779,MATCH($P10344,[1]Dados!$N$2:$N$26779,),2)</f>
        <v>#N/A</v>
      </c>
      <c r="P10344">
        <v>194829</v>
      </c>
      <c r="Q10344" s="1">
        <v>37756</v>
      </c>
      <c r="R10344" s="1">
        <v>37807</v>
      </c>
      <c r="S10344" t="s">
        <v>1785</v>
      </c>
    </row>
    <row r="10345" spans="1:19" x14ac:dyDescent="0.2">
      <c r="A10345" s="7">
        <v>150543</v>
      </c>
      <c r="B10345" s="3">
        <v>5959</v>
      </c>
      <c r="C10345" s="3" t="s">
        <v>2</v>
      </c>
      <c r="D10345" s="2" t="s">
        <v>627</v>
      </c>
      <c r="E10345" s="3">
        <v>23</v>
      </c>
      <c r="F10345" s="17">
        <v>0</v>
      </c>
      <c r="G10345" s="17">
        <v>1</v>
      </c>
      <c r="H10345" s="17">
        <v>0</v>
      </c>
      <c r="I10345" s="7">
        <v>1.4</v>
      </c>
      <c r="J10345" s="7">
        <v>23</v>
      </c>
      <c r="K10345" s="4">
        <v>1214</v>
      </c>
      <c r="L10345" s="5">
        <v>1214.0589</v>
      </c>
      <c r="M10345">
        <v>1022500</v>
      </c>
      <c r="N10345" s="33">
        <v>1</v>
      </c>
      <c r="O10345" s="50" t="e">
        <f>INDEX([1]Dados!$M$2:$N$26779,MATCH($P10345,[1]Dados!$N$2:$N$26779,),2)</f>
        <v>#N/A</v>
      </c>
      <c r="P10345">
        <v>194829</v>
      </c>
      <c r="Q10345" s="1">
        <v>37756</v>
      </c>
      <c r="R10345" s="1">
        <v>37807</v>
      </c>
      <c r="S10345" t="s">
        <v>1785</v>
      </c>
    </row>
    <row r="10346" spans="1:19" x14ac:dyDescent="0.2">
      <c r="A10346" s="7">
        <v>150543</v>
      </c>
      <c r="B10346" s="3">
        <v>5959</v>
      </c>
      <c r="C10346" s="3" t="s">
        <v>2</v>
      </c>
      <c r="D10346" s="2" t="s">
        <v>627</v>
      </c>
      <c r="E10346" s="3">
        <v>23</v>
      </c>
      <c r="F10346" s="17">
        <v>0</v>
      </c>
      <c r="G10346" s="17">
        <v>1</v>
      </c>
      <c r="H10346" s="17">
        <v>0</v>
      </c>
      <c r="I10346" s="7">
        <v>1.5</v>
      </c>
      <c r="J10346" s="7">
        <v>25</v>
      </c>
      <c r="K10346" s="4">
        <v>1214</v>
      </c>
      <c r="L10346" s="5">
        <v>1214.0589</v>
      </c>
      <c r="M10346">
        <v>1022500</v>
      </c>
      <c r="N10346" s="33">
        <v>1</v>
      </c>
      <c r="O10346" s="50" t="e">
        <f>INDEX([1]Dados!$M$2:$N$26779,MATCH($P10346,[1]Dados!$N$2:$N$26779,),2)</f>
        <v>#N/A</v>
      </c>
      <c r="P10346">
        <v>194829</v>
      </c>
      <c r="Q10346" s="1">
        <v>37756</v>
      </c>
      <c r="R10346" s="1">
        <v>37807</v>
      </c>
      <c r="S10346" t="s">
        <v>1785</v>
      </c>
    </row>
    <row r="10347" spans="1:19" x14ac:dyDescent="0.2">
      <c r="A10347" s="7">
        <v>150543</v>
      </c>
      <c r="B10347" s="3">
        <v>5959</v>
      </c>
      <c r="C10347" s="3" t="s">
        <v>2</v>
      </c>
      <c r="D10347" s="2" t="s">
        <v>627</v>
      </c>
      <c r="E10347" s="3">
        <v>23</v>
      </c>
      <c r="F10347" s="17">
        <v>0</v>
      </c>
      <c r="G10347" s="17">
        <v>1</v>
      </c>
      <c r="H10347" s="17">
        <v>0</v>
      </c>
      <c r="I10347" s="7">
        <v>1.6</v>
      </c>
      <c r="J10347" s="7">
        <v>24</v>
      </c>
      <c r="K10347" s="4">
        <v>1214</v>
      </c>
      <c r="L10347" s="5">
        <v>1214.0589</v>
      </c>
      <c r="M10347">
        <v>1022500</v>
      </c>
      <c r="N10347" s="33">
        <v>1</v>
      </c>
      <c r="O10347" s="50" t="e">
        <f>INDEX([1]Dados!$M$2:$N$26779,MATCH($P10347,[1]Dados!$N$2:$N$26779,),2)</f>
        <v>#N/A</v>
      </c>
      <c r="P10347">
        <v>194829</v>
      </c>
      <c r="Q10347" s="1">
        <v>37756</v>
      </c>
      <c r="R10347" s="1">
        <v>37807</v>
      </c>
      <c r="S10347" t="s">
        <v>1785</v>
      </c>
    </row>
    <row r="10348" spans="1:19" x14ac:dyDescent="0.2">
      <c r="A10348" s="7">
        <v>150543</v>
      </c>
      <c r="B10348" s="3">
        <v>5959</v>
      </c>
      <c r="C10348" s="3" t="s">
        <v>2</v>
      </c>
      <c r="D10348" s="2" t="s">
        <v>627</v>
      </c>
      <c r="E10348" s="3">
        <v>23</v>
      </c>
      <c r="F10348" s="17">
        <v>0</v>
      </c>
      <c r="G10348" s="17">
        <v>1</v>
      </c>
      <c r="H10348" s="17">
        <v>0</v>
      </c>
      <c r="I10348" s="7" t="s">
        <v>181</v>
      </c>
      <c r="J10348" s="7">
        <v>10</v>
      </c>
      <c r="K10348" s="4">
        <v>1214</v>
      </c>
      <c r="L10348" s="5">
        <v>1214.8577</v>
      </c>
      <c r="M10348">
        <v>296792</v>
      </c>
      <c r="N10348" s="33">
        <v>1</v>
      </c>
      <c r="O10348" s="50" t="e">
        <f>INDEX([1]Dados!$M$2:$N$26779,MATCH($P10348,[1]Dados!$N$2:$N$26779,),2)</f>
        <v>#N/A</v>
      </c>
      <c r="P10348">
        <v>194577</v>
      </c>
      <c r="Q10348" s="1">
        <v>37756</v>
      </c>
      <c r="R10348" s="1">
        <v>37807</v>
      </c>
      <c r="S10348" t="s">
        <v>1784</v>
      </c>
    </row>
    <row r="10349" spans="1:19" x14ac:dyDescent="0.2">
      <c r="A10349" s="7">
        <v>150543</v>
      </c>
      <c r="B10349" s="3">
        <v>5959</v>
      </c>
      <c r="C10349" s="3" t="s">
        <v>2</v>
      </c>
      <c r="D10349" s="2" t="s">
        <v>627</v>
      </c>
      <c r="E10349" s="3">
        <v>23</v>
      </c>
      <c r="F10349" s="17">
        <v>0</v>
      </c>
      <c r="G10349" s="17">
        <v>1</v>
      </c>
      <c r="H10349" s="17">
        <v>0</v>
      </c>
      <c r="I10349" s="7" t="s">
        <v>182</v>
      </c>
      <c r="J10349" s="7">
        <v>18</v>
      </c>
      <c r="K10349" s="4">
        <v>1214</v>
      </c>
      <c r="L10349" s="5">
        <v>1214.8577</v>
      </c>
      <c r="M10349">
        <v>296792</v>
      </c>
      <c r="N10349" s="33">
        <v>1</v>
      </c>
      <c r="O10349" s="50" t="e">
        <f>INDEX([1]Dados!$M$2:$N$26779,MATCH($P10349,[1]Dados!$N$2:$N$26779,),2)</f>
        <v>#N/A</v>
      </c>
      <c r="P10349">
        <v>194577</v>
      </c>
      <c r="Q10349" s="1">
        <v>37756</v>
      </c>
      <c r="R10349" s="1">
        <v>37807</v>
      </c>
      <c r="S10349" t="s">
        <v>1784</v>
      </c>
    </row>
    <row r="10350" spans="1:19" x14ac:dyDescent="0.2">
      <c r="A10350" s="7">
        <v>150543</v>
      </c>
      <c r="B10350" s="3">
        <v>5959</v>
      </c>
      <c r="C10350" s="3" t="s">
        <v>2</v>
      </c>
      <c r="D10350" s="2" t="s">
        <v>627</v>
      </c>
      <c r="E10350" s="3">
        <v>23</v>
      </c>
      <c r="F10350" s="17">
        <v>0</v>
      </c>
      <c r="G10350" s="17">
        <v>1</v>
      </c>
      <c r="H10350" s="17">
        <v>0</v>
      </c>
      <c r="I10350" s="7" t="s">
        <v>44</v>
      </c>
      <c r="J10350" s="7">
        <v>2</v>
      </c>
      <c r="K10350" s="4">
        <v>1214</v>
      </c>
      <c r="L10350" s="5">
        <v>1214.8577</v>
      </c>
      <c r="M10350">
        <v>296792</v>
      </c>
      <c r="N10350" s="33">
        <v>1</v>
      </c>
      <c r="O10350" s="50" t="e">
        <f>INDEX([1]Dados!$M$2:$N$26779,MATCH($P10350,[1]Dados!$N$2:$N$26779,),2)</f>
        <v>#N/A</v>
      </c>
      <c r="P10350">
        <v>194577</v>
      </c>
      <c r="Q10350" s="1">
        <v>37756</v>
      </c>
      <c r="R10350" s="1">
        <v>37807</v>
      </c>
      <c r="S10350" t="s">
        <v>1784</v>
      </c>
    </row>
    <row r="10351" spans="1:19" x14ac:dyDescent="0.2">
      <c r="A10351" s="7">
        <v>150543</v>
      </c>
      <c r="B10351" s="3">
        <v>5959</v>
      </c>
      <c r="C10351" s="3" t="s">
        <v>2</v>
      </c>
      <c r="D10351" s="2" t="s">
        <v>627</v>
      </c>
      <c r="E10351" s="3">
        <v>23</v>
      </c>
      <c r="F10351" s="17">
        <v>0</v>
      </c>
      <c r="G10351" s="17">
        <v>1</v>
      </c>
      <c r="H10351" s="17">
        <v>0</v>
      </c>
      <c r="I10351" s="7" t="s">
        <v>183</v>
      </c>
      <c r="J10351" s="7">
        <v>18</v>
      </c>
      <c r="K10351" s="4">
        <v>1214</v>
      </c>
      <c r="L10351" s="5">
        <v>1214.8577</v>
      </c>
      <c r="M10351">
        <v>296792</v>
      </c>
      <c r="N10351" s="33">
        <v>1</v>
      </c>
      <c r="O10351" s="50" t="e">
        <f>INDEX([1]Dados!$M$2:$N$26779,MATCH($P10351,[1]Dados!$N$2:$N$26779,),2)</f>
        <v>#N/A</v>
      </c>
      <c r="P10351">
        <v>194577</v>
      </c>
      <c r="Q10351" s="1">
        <v>37756</v>
      </c>
      <c r="R10351" s="1">
        <v>37807</v>
      </c>
      <c r="S10351" t="s">
        <v>1784</v>
      </c>
    </row>
    <row r="10352" spans="1:19" x14ac:dyDescent="0.2">
      <c r="A10352" s="7">
        <v>150543</v>
      </c>
      <c r="B10352" s="3">
        <v>5959</v>
      </c>
      <c r="C10352" s="3" t="s">
        <v>2</v>
      </c>
      <c r="D10352" s="2" t="s">
        <v>627</v>
      </c>
      <c r="E10352" s="3">
        <v>23</v>
      </c>
      <c r="F10352" s="17">
        <v>0</v>
      </c>
      <c r="G10352" s="17">
        <v>1</v>
      </c>
      <c r="H10352" s="17">
        <v>0</v>
      </c>
      <c r="I10352" s="7" t="s">
        <v>184</v>
      </c>
      <c r="J10352" s="7">
        <v>18</v>
      </c>
      <c r="K10352" s="4">
        <v>1214</v>
      </c>
      <c r="L10352" s="5">
        <v>1214.8577</v>
      </c>
      <c r="M10352">
        <v>296792</v>
      </c>
      <c r="N10352" s="33">
        <v>1</v>
      </c>
      <c r="O10352" s="50" t="e">
        <f>INDEX([1]Dados!$M$2:$N$26779,MATCH($P10352,[1]Dados!$N$2:$N$26779,),2)</f>
        <v>#N/A</v>
      </c>
      <c r="P10352">
        <v>194577</v>
      </c>
      <c r="Q10352" s="1">
        <v>37756</v>
      </c>
      <c r="R10352" s="1">
        <v>37807</v>
      </c>
      <c r="S10352" t="s">
        <v>1784</v>
      </c>
    </row>
    <row r="10353" spans="1:19" x14ac:dyDescent="0.2">
      <c r="A10353" s="7">
        <v>150543</v>
      </c>
      <c r="B10353" s="3">
        <v>5959</v>
      </c>
      <c r="C10353" s="3" t="s">
        <v>2</v>
      </c>
      <c r="D10353" s="2" t="s">
        <v>627</v>
      </c>
      <c r="E10353" s="3">
        <v>23</v>
      </c>
      <c r="F10353" s="17">
        <v>0</v>
      </c>
      <c r="G10353" s="17">
        <v>1</v>
      </c>
      <c r="H10353" s="17">
        <v>0</v>
      </c>
      <c r="I10353" s="7">
        <v>2.1</v>
      </c>
      <c r="J10353" s="7">
        <v>21</v>
      </c>
      <c r="K10353" s="4">
        <v>1293</v>
      </c>
      <c r="L10353" s="5">
        <v>1293.0592999999999</v>
      </c>
      <c r="M10353">
        <v>2164382.7999999998</v>
      </c>
      <c r="N10353" s="33">
        <v>1</v>
      </c>
      <c r="O10353" s="50" t="e">
        <f>INDEX([1]Dados!$M$2:$N$26779,MATCH($P10353,[1]Dados!$N$2:$N$26779,),2)</f>
        <v>#N/A</v>
      </c>
      <c r="P10353">
        <v>194393</v>
      </c>
      <c r="Q10353" s="1">
        <v>37756</v>
      </c>
      <c r="R10353" s="1">
        <v>37807</v>
      </c>
      <c r="S10353" t="s">
        <v>1801</v>
      </c>
    </row>
    <row r="10354" spans="1:19" x14ac:dyDescent="0.2">
      <c r="A10354" s="7">
        <v>250420</v>
      </c>
      <c r="B10354" s="3">
        <v>19852</v>
      </c>
      <c r="C10354" s="3" t="s">
        <v>34</v>
      </c>
      <c r="D10354" s="2" t="s">
        <v>358</v>
      </c>
      <c r="E10354" s="3">
        <v>23</v>
      </c>
      <c r="F10354" s="17">
        <v>0</v>
      </c>
      <c r="G10354" s="17">
        <v>1</v>
      </c>
      <c r="H10354" s="17">
        <v>0</v>
      </c>
      <c r="I10354" s="7">
        <v>1.1000000000000001</v>
      </c>
      <c r="J10354" s="7">
        <v>15</v>
      </c>
      <c r="K10354" s="4">
        <v>119</v>
      </c>
      <c r="L10354" s="5">
        <v>119.38590000000001</v>
      </c>
      <c r="M10354">
        <v>79992</v>
      </c>
      <c r="N10354" s="3">
        <v>1</v>
      </c>
      <c r="O10354" s="50" t="e">
        <f>INDEX([1]Dados!$M$2:$N$26779,MATCH($P10354,[1]Dados!$N$2:$N$26779,),2)</f>
        <v>#N/A</v>
      </c>
      <c r="P10354">
        <v>193410</v>
      </c>
      <c r="Q10354" s="1">
        <v>37755</v>
      </c>
      <c r="R10354" s="1">
        <v>37883</v>
      </c>
      <c r="S10354" t="s">
        <v>1844</v>
      </c>
    </row>
    <row r="10355" spans="1:19" x14ac:dyDescent="0.2">
      <c r="A10355" s="7">
        <v>250420</v>
      </c>
      <c r="B10355" s="3">
        <v>19852</v>
      </c>
      <c r="C10355" s="3" t="s">
        <v>34</v>
      </c>
      <c r="D10355" s="2" t="s">
        <v>358</v>
      </c>
      <c r="E10355" s="3">
        <v>23</v>
      </c>
      <c r="F10355" s="17">
        <v>0</v>
      </c>
      <c r="G10355" s="17">
        <v>1</v>
      </c>
      <c r="H10355" s="17">
        <v>0</v>
      </c>
      <c r="I10355" s="7">
        <v>1.2</v>
      </c>
      <c r="J10355" s="7">
        <v>25</v>
      </c>
      <c r="K10355" s="4">
        <v>119</v>
      </c>
      <c r="L10355" s="5">
        <v>119.38590000000001</v>
      </c>
      <c r="M10355">
        <v>79992</v>
      </c>
      <c r="N10355" s="3">
        <v>1</v>
      </c>
      <c r="O10355" s="50" t="e">
        <f>INDEX([1]Dados!$M$2:$N$26779,MATCH($P10355,[1]Dados!$N$2:$N$26779,),2)</f>
        <v>#N/A</v>
      </c>
      <c r="P10355">
        <v>193410</v>
      </c>
      <c r="Q10355" s="1">
        <v>37755</v>
      </c>
      <c r="R10355" s="1">
        <v>37883</v>
      </c>
      <c r="S10355" t="s">
        <v>1844</v>
      </c>
    </row>
    <row r="10356" spans="1:19" x14ac:dyDescent="0.2">
      <c r="A10356" s="7">
        <v>250420</v>
      </c>
      <c r="B10356" s="3">
        <v>19852</v>
      </c>
      <c r="C10356" s="3" t="s">
        <v>34</v>
      </c>
      <c r="D10356" s="2" t="s">
        <v>358</v>
      </c>
      <c r="E10356" s="3">
        <v>23</v>
      </c>
      <c r="F10356" s="17">
        <v>0</v>
      </c>
      <c r="G10356" s="17">
        <v>1</v>
      </c>
      <c r="H10356" s="17">
        <v>0</v>
      </c>
      <c r="I10356" s="7">
        <v>2.1</v>
      </c>
      <c r="J10356" s="7">
        <v>10</v>
      </c>
      <c r="K10356" s="4">
        <v>122</v>
      </c>
      <c r="L10356" s="5">
        <v>122.3861</v>
      </c>
      <c r="M10356">
        <v>100000</v>
      </c>
      <c r="N10356" s="3">
        <v>1</v>
      </c>
      <c r="O10356" s="50" t="e">
        <f>INDEX([1]Dados!$M$2:$N$26779,MATCH($P10356,[1]Dados!$N$2:$N$26779,),2)</f>
        <v>#N/A</v>
      </c>
      <c r="P10356">
        <v>193428</v>
      </c>
      <c r="Q10356" s="1">
        <v>37755</v>
      </c>
      <c r="R10356" s="1">
        <v>37883</v>
      </c>
      <c r="S10356" t="s">
        <v>1780</v>
      </c>
    </row>
    <row r="10357" spans="1:19" x14ac:dyDescent="0.2">
      <c r="A10357" s="7">
        <v>250420</v>
      </c>
      <c r="B10357" s="3">
        <v>19852</v>
      </c>
      <c r="C10357" s="3" t="s">
        <v>34</v>
      </c>
      <c r="D10357" s="2" t="s">
        <v>358</v>
      </c>
      <c r="E10357" s="3">
        <v>23</v>
      </c>
      <c r="F10357" s="17">
        <v>0</v>
      </c>
      <c r="G10357" s="17">
        <v>1</v>
      </c>
      <c r="H10357" s="17">
        <v>0</v>
      </c>
      <c r="I10357" s="7">
        <v>2.1</v>
      </c>
      <c r="J10357" s="7">
        <v>9</v>
      </c>
      <c r="K10357" s="4">
        <v>122</v>
      </c>
      <c r="L10357" s="5">
        <v>122.3861</v>
      </c>
      <c r="M10357">
        <v>100000</v>
      </c>
      <c r="N10357" s="3">
        <v>1</v>
      </c>
      <c r="O10357" s="50" t="e">
        <f>INDEX([1]Dados!$M$2:$N$26779,MATCH($P10357,[1]Dados!$N$2:$N$26779,),2)</f>
        <v>#N/A</v>
      </c>
      <c r="P10357">
        <v>193428</v>
      </c>
      <c r="Q10357" s="1">
        <v>37755</v>
      </c>
      <c r="R10357" s="1">
        <v>37883</v>
      </c>
      <c r="S10357" t="s">
        <v>1780</v>
      </c>
    </row>
    <row r="10358" spans="1:19" x14ac:dyDescent="0.2">
      <c r="A10358" s="7">
        <v>250420</v>
      </c>
      <c r="B10358" s="3">
        <v>19852</v>
      </c>
      <c r="C10358" s="3" t="s">
        <v>34</v>
      </c>
      <c r="D10358" s="2" t="s">
        <v>358</v>
      </c>
      <c r="E10358" s="3">
        <v>23</v>
      </c>
      <c r="F10358" s="17">
        <v>0</v>
      </c>
      <c r="G10358" s="17">
        <v>1</v>
      </c>
      <c r="H10358" s="17">
        <v>0</v>
      </c>
      <c r="I10358" s="7">
        <v>2.11</v>
      </c>
      <c r="J10358" s="7">
        <v>26</v>
      </c>
      <c r="K10358" s="4">
        <v>122</v>
      </c>
      <c r="L10358" s="5">
        <v>122.5528</v>
      </c>
      <c r="M10358">
        <v>100000</v>
      </c>
      <c r="N10358" s="3">
        <v>1</v>
      </c>
      <c r="O10358" s="50" t="e">
        <f>INDEX([1]Dados!$M$2:$N$26779,MATCH($P10358,[1]Dados!$N$2:$N$26779,),2)</f>
        <v>#N/A</v>
      </c>
      <c r="P10358">
        <v>193429</v>
      </c>
      <c r="Q10358" s="1">
        <v>37755</v>
      </c>
      <c r="R10358" s="1">
        <v>37883</v>
      </c>
      <c r="S10358" t="s">
        <v>2530</v>
      </c>
    </row>
    <row r="10359" spans="1:19" x14ac:dyDescent="0.2">
      <c r="A10359" s="7">
        <v>250420</v>
      </c>
      <c r="B10359" s="3">
        <v>19852</v>
      </c>
      <c r="C10359" s="3" t="s">
        <v>34</v>
      </c>
      <c r="D10359" s="2" t="s">
        <v>358</v>
      </c>
      <c r="E10359" s="3">
        <v>23</v>
      </c>
      <c r="F10359" s="17">
        <v>0</v>
      </c>
      <c r="G10359" s="17">
        <v>1</v>
      </c>
      <c r="H10359" s="17">
        <v>0</v>
      </c>
      <c r="I10359" s="7">
        <v>2.12</v>
      </c>
      <c r="J10359" s="7">
        <v>9</v>
      </c>
      <c r="K10359" s="4">
        <v>122</v>
      </c>
      <c r="L10359" s="5">
        <v>122.5528</v>
      </c>
      <c r="M10359">
        <v>100000</v>
      </c>
      <c r="N10359" s="3">
        <v>1</v>
      </c>
      <c r="O10359" s="50" t="e">
        <f>INDEX([1]Dados!$M$2:$N$26779,MATCH($P10359,[1]Dados!$N$2:$N$26779,),2)</f>
        <v>#N/A</v>
      </c>
      <c r="P10359">
        <v>193443</v>
      </c>
      <c r="Q10359" s="1">
        <v>37755</v>
      </c>
      <c r="R10359" s="1">
        <v>37883</v>
      </c>
      <c r="S10359" t="s">
        <v>2530</v>
      </c>
    </row>
    <row r="10360" spans="1:19" x14ac:dyDescent="0.2">
      <c r="A10360" s="7">
        <v>250420</v>
      </c>
      <c r="B10360" s="3">
        <v>19852</v>
      </c>
      <c r="C10360" s="3" t="s">
        <v>34</v>
      </c>
      <c r="D10360" s="2" t="s">
        <v>358</v>
      </c>
      <c r="E10360" s="3">
        <v>23</v>
      </c>
      <c r="F10360" s="17">
        <v>0</v>
      </c>
      <c r="G10360" s="17">
        <v>1</v>
      </c>
      <c r="H10360" s="17">
        <v>0</v>
      </c>
      <c r="I10360" s="7">
        <v>2.13</v>
      </c>
      <c r="J10360" s="7">
        <v>19</v>
      </c>
      <c r="K10360" s="4">
        <v>122</v>
      </c>
      <c r="L10360" s="5">
        <v>122.5528</v>
      </c>
      <c r="M10360">
        <v>100000</v>
      </c>
      <c r="N10360" s="3">
        <v>1</v>
      </c>
      <c r="O10360" s="50" t="e">
        <f>INDEX([1]Dados!$M$2:$N$26779,MATCH($P10360,[1]Dados!$N$2:$N$26779,),2)</f>
        <v>#N/A</v>
      </c>
      <c r="P10360">
        <v>193443</v>
      </c>
      <c r="Q10360" s="1">
        <v>37755</v>
      </c>
      <c r="R10360" s="1">
        <v>37883</v>
      </c>
      <c r="S10360" t="s">
        <v>2530</v>
      </c>
    </row>
    <row r="10361" spans="1:19" x14ac:dyDescent="0.2">
      <c r="A10361" s="7">
        <v>250420</v>
      </c>
      <c r="B10361" s="3">
        <v>19852</v>
      </c>
      <c r="C10361" s="3" t="s">
        <v>34</v>
      </c>
      <c r="D10361" s="2" t="s">
        <v>358</v>
      </c>
      <c r="E10361" s="3">
        <v>23</v>
      </c>
      <c r="F10361" s="17">
        <v>0</v>
      </c>
      <c r="G10361" s="17">
        <v>1</v>
      </c>
      <c r="H10361" s="17">
        <v>0</v>
      </c>
      <c r="I10361" s="7">
        <v>2.14</v>
      </c>
      <c r="J10361" s="7">
        <v>25</v>
      </c>
      <c r="K10361" s="4">
        <v>122</v>
      </c>
      <c r="L10361" s="5">
        <v>122.5528</v>
      </c>
      <c r="M10361">
        <v>100000</v>
      </c>
      <c r="N10361" s="3">
        <v>1</v>
      </c>
      <c r="O10361" s="50" t="e">
        <f>INDEX([1]Dados!$M$2:$N$26779,MATCH($P10361,[1]Dados!$N$2:$N$26779,),2)</f>
        <v>#N/A</v>
      </c>
      <c r="P10361">
        <v>193443</v>
      </c>
      <c r="Q10361" s="1">
        <v>37755</v>
      </c>
      <c r="R10361" s="1">
        <v>37883</v>
      </c>
      <c r="S10361" t="s">
        <v>2530</v>
      </c>
    </row>
    <row r="10362" spans="1:19" x14ac:dyDescent="0.2">
      <c r="A10362" s="7">
        <v>250420</v>
      </c>
      <c r="B10362" s="3">
        <v>19852</v>
      </c>
      <c r="C10362" s="3" t="s">
        <v>34</v>
      </c>
      <c r="D10362" s="2" t="s">
        <v>358</v>
      </c>
      <c r="E10362" s="3">
        <v>23</v>
      </c>
      <c r="F10362" s="17">
        <v>0</v>
      </c>
      <c r="G10362" s="17">
        <v>1</v>
      </c>
      <c r="H10362" s="17">
        <v>0</v>
      </c>
      <c r="I10362" s="7">
        <v>2.15</v>
      </c>
      <c r="J10362" s="7">
        <v>26</v>
      </c>
      <c r="K10362" s="4">
        <v>122</v>
      </c>
      <c r="L10362" s="5">
        <v>122.5528</v>
      </c>
      <c r="M10362">
        <v>100000</v>
      </c>
      <c r="N10362" s="3">
        <v>1</v>
      </c>
      <c r="O10362" s="50" t="e">
        <f>INDEX([1]Dados!$M$2:$N$26779,MATCH($P10362,[1]Dados!$N$2:$N$26779,),2)</f>
        <v>#N/A</v>
      </c>
      <c r="P10362">
        <v>193443</v>
      </c>
      <c r="Q10362" s="1">
        <v>37755</v>
      </c>
      <c r="R10362" s="1">
        <v>37883</v>
      </c>
      <c r="S10362" t="s">
        <v>2530</v>
      </c>
    </row>
    <row r="10363" spans="1:19" x14ac:dyDescent="0.2">
      <c r="A10363" s="7">
        <v>250420</v>
      </c>
      <c r="B10363" s="3">
        <v>19852</v>
      </c>
      <c r="C10363" s="3" t="s">
        <v>34</v>
      </c>
      <c r="D10363" s="2" t="s">
        <v>358</v>
      </c>
      <c r="E10363" s="3">
        <v>23</v>
      </c>
      <c r="F10363" s="17">
        <v>0</v>
      </c>
      <c r="G10363" s="17">
        <v>1</v>
      </c>
      <c r="H10363" s="17">
        <v>0</v>
      </c>
      <c r="I10363" s="7">
        <v>2.2000000000000002</v>
      </c>
      <c r="J10363" s="7">
        <v>25</v>
      </c>
      <c r="K10363" s="4">
        <v>122</v>
      </c>
      <c r="L10363" s="5">
        <v>122.3861</v>
      </c>
      <c r="M10363">
        <v>100000</v>
      </c>
      <c r="N10363" s="3">
        <v>1</v>
      </c>
      <c r="O10363" s="50" t="e">
        <f>INDEX([1]Dados!$M$2:$N$26779,MATCH($P10363,[1]Dados!$N$2:$N$26779,),2)</f>
        <v>#N/A</v>
      </c>
      <c r="P10363">
        <v>193428</v>
      </c>
      <c r="Q10363" s="1">
        <v>37755</v>
      </c>
      <c r="R10363" s="1">
        <v>37883</v>
      </c>
      <c r="S10363" t="s">
        <v>1780</v>
      </c>
    </row>
    <row r="10364" spans="1:19" x14ac:dyDescent="0.2">
      <c r="A10364" s="7">
        <v>250420</v>
      </c>
      <c r="B10364" s="3">
        <v>19852</v>
      </c>
      <c r="C10364" s="3" t="s">
        <v>34</v>
      </c>
      <c r="D10364" s="2" t="s">
        <v>358</v>
      </c>
      <c r="E10364" s="3">
        <v>23</v>
      </c>
      <c r="F10364" s="17">
        <v>0</v>
      </c>
      <c r="G10364" s="17">
        <v>1</v>
      </c>
      <c r="H10364" s="17">
        <v>0</v>
      </c>
      <c r="I10364" s="7">
        <v>2.2999999999999998</v>
      </c>
      <c r="J10364" s="7">
        <v>26</v>
      </c>
      <c r="K10364" s="4">
        <v>122</v>
      </c>
      <c r="L10364" s="5">
        <v>122.3861</v>
      </c>
      <c r="M10364">
        <v>100000</v>
      </c>
      <c r="N10364" s="3">
        <v>1</v>
      </c>
      <c r="O10364" s="50" t="e">
        <f>INDEX([1]Dados!$M$2:$N$26779,MATCH($P10364,[1]Dados!$N$2:$N$26779,),2)</f>
        <v>#N/A</v>
      </c>
      <c r="P10364">
        <v>193428</v>
      </c>
      <c r="Q10364" s="1">
        <v>37755</v>
      </c>
      <c r="R10364" s="1">
        <v>37883</v>
      </c>
      <c r="S10364" t="s">
        <v>1780</v>
      </c>
    </row>
    <row r="10365" spans="1:19" x14ac:dyDescent="0.2">
      <c r="A10365" s="7">
        <v>250420</v>
      </c>
      <c r="B10365" s="3">
        <v>19852</v>
      </c>
      <c r="C10365" s="3" t="s">
        <v>34</v>
      </c>
      <c r="D10365" s="2" t="s">
        <v>358</v>
      </c>
      <c r="E10365" s="3">
        <v>23</v>
      </c>
      <c r="F10365" s="17">
        <v>0</v>
      </c>
      <c r="G10365" s="17">
        <v>1</v>
      </c>
      <c r="H10365" s="17">
        <v>0</v>
      </c>
      <c r="I10365" s="7">
        <v>2.4</v>
      </c>
      <c r="J10365" s="7">
        <v>25</v>
      </c>
      <c r="K10365" s="4">
        <v>122</v>
      </c>
      <c r="L10365" s="5">
        <v>122.3861</v>
      </c>
      <c r="M10365">
        <v>100000</v>
      </c>
      <c r="N10365" s="3">
        <v>1</v>
      </c>
      <c r="O10365" s="50" t="e">
        <f>INDEX([1]Dados!$M$2:$N$26779,MATCH($P10365,[1]Dados!$N$2:$N$26779,),2)</f>
        <v>#N/A</v>
      </c>
      <c r="P10365">
        <v>193428</v>
      </c>
      <c r="Q10365" s="1">
        <v>37755</v>
      </c>
      <c r="R10365" s="1">
        <v>37883</v>
      </c>
      <c r="S10365" t="s">
        <v>1780</v>
      </c>
    </row>
    <row r="10366" spans="1:19" x14ac:dyDescent="0.2">
      <c r="A10366" s="7">
        <v>250420</v>
      </c>
      <c r="B10366" s="3">
        <v>19852</v>
      </c>
      <c r="C10366" s="3" t="s">
        <v>34</v>
      </c>
      <c r="D10366" s="2" t="s">
        <v>358</v>
      </c>
      <c r="E10366" s="3">
        <v>23</v>
      </c>
      <c r="F10366" s="17">
        <v>0</v>
      </c>
      <c r="G10366" s="17">
        <v>1</v>
      </c>
      <c r="H10366" s="17">
        <v>0</v>
      </c>
      <c r="I10366" s="7">
        <v>2.5</v>
      </c>
      <c r="J10366" s="7">
        <v>7</v>
      </c>
      <c r="K10366" s="4">
        <v>122</v>
      </c>
      <c r="L10366" s="5">
        <v>122.5528</v>
      </c>
      <c r="M10366">
        <v>100000</v>
      </c>
      <c r="N10366" s="3">
        <v>1</v>
      </c>
      <c r="O10366" s="50" t="e">
        <f>INDEX([1]Dados!$M$2:$N$26779,MATCH($P10366,[1]Dados!$N$2:$N$26779,),2)</f>
        <v>#N/A</v>
      </c>
      <c r="P10366">
        <v>193429</v>
      </c>
      <c r="Q10366" s="1">
        <v>37755</v>
      </c>
      <c r="R10366" s="1">
        <v>37883</v>
      </c>
      <c r="S10366" t="s">
        <v>2530</v>
      </c>
    </row>
    <row r="10367" spans="1:19" x14ac:dyDescent="0.2">
      <c r="A10367" s="7">
        <v>250420</v>
      </c>
      <c r="B10367" s="3">
        <v>19852</v>
      </c>
      <c r="C10367" s="3" t="s">
        <v>34</v>
      </c>
      <c r="D10367" s="2" t="s">
        <v>358</v>
      </c>
      <c r="E10367" s="3">
        <v>23</v>
      </c>
      <c r="F10367" s="17">
        <v>0</v>
      </c>
      <c r="G10367" s="17">
        <v>1</v>
      </c>
      <c r="H10367" s="17">
        <v>0</v>
      </c>
      <c r="I10367" s="7">
        <v>2.6</v>
      </c>
      <c r="J10367" s="7">
        <v>6</v>
      </c>
      <c r="K10367" s="4">
        <v>122</v>
      </c>
      <c r="L10367" s="5">
        <v>122.5528</v>
      </c>
      <c r="M10367">
        <v>100000</v>
      </c>
      <c r="N10367" s="3">
        <v>1</v>
      </c>
      <c r="O10367" s="50" t="e">
        <f>INDEX([1]Dados!$M$2:$N$26779,MATCH($P10367,[1]Dados!$N$2:$N$26779,),2)</f>
        <v>#N/A</v>
      </c>
      <c r="P10367">
        <v>193429</v>
      </c>
      <c r="Q10367" s="1">
        <v>37755</v>
      </c>
      <c r="R10367" s="1">
        <v>37883</v>
      </c>
      <c r="S10367" t="s">
        <v>2530</v>
      </c>
    </row>
    <row r="10368" spans="1:19" x14ac:dyDescent="0.2">
      <c r="A10368" s="7">
        <v>250420</v>
      </c>
      <c r="B10368" s="3">
        <v>19852</v>
      </c>
      <c r="C10368" s="3" t="s">
        <v>34</v>
      </c>
      <c r="D10368" s="2" t="s">
        <v>358</v>
      </c>
      <c r="E10368" s="3">
        <v>23</v>
      </c>
      <c r="F10368" s="17">
        <v>0</v>
      </c>
      <c r="G10368" s="17">
        <v>1</v>
      </c>
      <c r="H10368" s="17">
        <v>0</v>
      </c>
      <c r="I10368" s="7">
        <v>2.7</v>
      </c>
      <c r="J10368" s="7">
        <v>19</v>
      </c>
      <c r="K10368" s="4">
        <v>122</v>
      </c>
      <c r="L10368" s="5">
        <v>122.5528</v>
      </c>
      <c r="M10368">
        <v>100000</v>
      </c>
      <c r="N10368" s="3">
        <v>1</v>
      </c>
      <c r="O10368" s="50" t="e">
        <f>INDEX([1]Dados!$M$2:$N$26779,MATCH($P10368,[1]Dados!$N$2:$N$26779,),2)</f>
        <v>#N/A</v>
      </c>
      <c r="P10368">
        <v>193429</v>
      </c>
      <c r="Q10368" s="1">
        <v>37755</v>
      </c>
      <c r="R10368" s="1">
        <v>37883</v>
      </c>
      <c r="S10368" t="s">
        <v>2530</v>
      </c>
    </row>
    <row r="10369" spans="1:19" x14ac:dyDescent="0.2">
      <c r="A10369" s="7">
        <v>250420</v>
      </c>
      <c r="B10369" s="3">
        <v>19852</v>
      </c>
      <c r="C10369" s="3" t="s">
        <v>34</v>
      </c>
      <c r="D10369" s="2" t="s">
        <v>358</v>
      </c>
      <c r="E10369" s="3">
        <v>23</v>
      </c>
      <c r="F10369" s="17">
        <v>0</v>
      </c>
      <c r="G10369" s="17">
        <v>1</v>
      </c>
      <c r="H10369" s="17">
        <v>0</v>
      </c>
      <c r="I10369" s="7">
        <v>2.8</v>
      </c>
      <c r="J10369" s="7">
        <v>25</v>
      </c>
      <c r="K10369" s="4">
        <v>122</v>
      </c>
      <c r="L10369" s="5">
        <v>122.5528</v>
      </c>
      <c r="M10369">
        <v>100000</v>
      </c>
      <c r="N10369" s="3">
        <v>1</v>
      </c>
      <c r="O10369" s="50" t="e">
        <f>INDEX([1]Dados!$M$2:$N$26779,MATCH($P10369,[1]Dados!$N$2:$N$26779,),2)</f>
        <v>#N/A</v>
      </c>
      <c r="P10369">
        <v>193429</v>
      </c>
      <c r="Q10369" s="1">
        <v>37755</v>
      </c>
      <c r="R10369" s="1">
        <v>37883</v>
      </c>
      <c r="S10369" t="s">
        <v>2530</v>
      </c>
    </row>
    <row r="10370" spans="1:19" x14ac:dyDescent="0.2">
      <c r="A10370" s="7">
        <v>250420</v>
      </c>
      <c r="B10370" s="3">
        <v>19852</v>
      </c>
      <c r="C10370" s="3" t="s">
        <v>34</v>
      </c>
      <c r="D10370" s="2" t="s">
        <v>358</v>
      </c>
      <c r="E10370" s="3">
        <v>23</v>
      </c>
      <c r="F10370" s="17">
        <v>0</v>
      </c>
      <c r="G10370" s="17">
        <v>1</v>
      </c>
      <c r="H10370" s="17">
        <v>0</v>
      </c>
      <c r="I10370" s="7">
        <v>2.9</v>
      </c>
      <c r="J10370" s="7">
        <v>25</v>
      </c>
      <c r="K10370" s="4">
        <v>122</v>
      </c>
      <c r="L10370" s="5">
        <v>122.5528</v>
      </c>
      <c r="M10370">
        <v>100000</v>
      </c>
      <c r="N10370" s="3">
        <v>1</v>
      </c>
      <c r="O10370" s="50" t="e">
        <f>INDEX([1]Dados!$M$2:$N$26779,MATCH($P10370,[1]Dados!$N$2:$N$26779,),2)</f>
        <v>#N/A</v>
      </c>
      <c r="P10370">
        <v>193429</v>
      </c>
      <c r="Q10370" s="1">
        <v>37755</v>
      </c>
      <c r="R10370" s="1">
        <v>37883</v>
      </c>
      <c r="S10370" t="s">
        <v>2530</v>
      </c>
    </row>
    <row r="10371" spans="1:19" x14ac:dyDescent="0.2">
      <c r="A10371" s="7">
        <v>250420</v>
      </c>
      <c r="B10371" s="3">
        <v>19852</v>
      </c>
      <c r="C10371" s="3" t="s">
        <v>34</v>
      </c>
      <c r="D10371" s="2" t="s">
        <v>358</v>
      </c>
      <c r="E10371" s="3">
        <v>23</v>
      </c>
      <c r="F10371" s="17">
        <v>0</v>
      </c>
      <c r="G10371" s="17">
        <v>1</v>
      </c>
      <c r="H10371" s="17">
        <v>0</v>
      </c>
      <c r="I10371" s="7">
        <v>3.1</v>
      </c>
      <c r="J10371" s="7">
        <v>25</v>
      </c>
      <c r="K10371" s="4">
        <v>1203</v>
      </c>
      <c r="L10371" s="5">
        <v>1203.0829000000001</v>
      </c>
      <c r="M10371">
        <v>12833.7</v>
      </c>
      <c r="N10371" s="3">
        <v>1</v>
      </c>
      <c r="O10371" s="50" t="e">
        <f>INDEX([1]Dados!$M$2:$N$26779,MATCH($P10371,[1]Dados!$N$2:$N$26779,),2)</f>
        <v>#N/A</v>
      </c>
      <c r="P10371">
        <v>195255</v>
      </c>
      <c r="Q10371" s="1">
        <v>37755</v>
      </c>
      <c r="R10371" s="1">
        <v>37883</v>
      </c>
      <c r="S10371" t="s">
        <v>1779</v>
      </c>
    </row>
    <row r="10372" spans="1:19" x14ac:dyDescent="0.2">
      <c r="A10372" s="7">
        <v>250420</v>
      </c>
      <c r="B10372" s="3">
        <v>19852</v>
      </c>
      <c r="C10372" s="3" t="s">
        <v>34</v>
      </c>
      <c r="D10372" s="2" t="s">
        <v>358</v>
      </c>
      <c r="E10372" s="3">
        <v>23</v>
      </c>
      <c r="F10372" s="17">
        <v>0</v>
      </c>
      <c r="G10372" s="17">
        <v>1</v>
      </c>
      <c r="H10372" s="17">
        <v>0</v>
      </c>
      <c r="I10372" s="7">
        <v>3.2</v>
      </c>
      <c r="J10372" s="7">
        <v>15</v>
      </c>
      <c r="K10372" s="4">
        <v>1203</v>
      </c>
      <c r="L10372" s="5">
        <v>1203.0829000000001</v>
      </c>
      <c r="M10372">
        <v>12833.7</v>
      </c>
      <c r="N10372" s="3">
        <v>1</v>
      </c>
      <c r="O10372" s="50" t="e">
        <f>INDEX([1]Dados!$M$2:$N$26779,MATCH($P10372,[1]Dados!$N$2:$N$26779,),2)</f>
        <v>#N/A</v>
      </c>
      <c r="P10372">
        <v>195255</v>
      </c>
      <c r="Q10372" s="1">
        <v>37755</v>
      </c>
      <c r="R10372" s="1">
        <v>37883</v>
      </c>
      <c r="S10372" t="s">
        <v>1779</v>
      </c>
    </row>
    <row r="10373" spans="1:19" x14ac:dyDescent="0.2">
      <c r="A10373" s="7">
        <v>250420</v>
      </c>
      <c r="B10373" s="3">
        <v>19852</v>
      </c>
      <c r="C10373" s="3" t="s">
        <v>34</v>
      </c>
      <c r="D10373" s="2" t="s">
        <v>358</v>
      </c>
      <c r="E10373" s="3">
        <v>23</v>
      </c>
      <c r="F10373" s="17">
        <v>0</v>
      </c>
      <c r="G10373" s="17">
        <v>1</v>
      </c>
      <c r="H10373" s="17">
        <v>0</v>
      </c>
      <c r="I10373" s="7">
        <v>4.0999999999999996</v>
      </c>
      <c r="J10373" s="7">
        <v>32</v>
      </c>
      <c r="K10373" s="4">
        <v>1214</v>
      </c>
      <c r="L10373" s="5">
        <v>1214.0589</v>
      </c>
      <c r="M10373">
        <v>373300</v>
      </c>
      <c r="N10373" s="3">
        <v>1</v>
      </c>
      <c r="O10373" s="50" t="e">
        <f>INDEX([1]Dados!$M$2:$N$26779,MATCH($P10373,[1]Dados!$N$2:$N$26779,),2)</f>
        <v>#N/A</v>
      </c>
      <c r="P10373">
        <v>194831</v>
      </c>
      <c r="Q10373" s="1">
        <v>37755</v>
      </c>
      <c r="R10373" s="1">
        <v>37883</v>
      </c>
      <c r="S10373" t="s">
        <v>1870</v>
      </c>
    </row>
    <row r="10374" spans="1:19" x14ac:dyDescent="0.2">
      <c r="A10374" s="7">
        <v>250420</v>
      </c>
      <c r="B10374" s="3">
        <v>19852</v>
      </c>
      <c r="C10374" s="3" t="s">
        <v>34</v>
      </c>
      <c r="D10374" s="2" t="s">
        <v>358</v>
      </c>
      <c r="E10374" s="3">
        <v>23</v>
      </c>
      <c r="F10374" s="17">
        <v>0</v>
      </c>
      <c r="G10374" s="17">
        <v>1</v>
      </c>
      <c r="H10374" s="17">
        <v>0</v>
      </c>
      <c r="I10374" s="7">
        <v>4.2</v>
      </c>
      <c r="J10374" s="7">
        <v>15</v>
      </c>
      <c r="K10374" s="4">
        <v>1214</v>
      </c>
      <c r="L10374" s="5">
        <v>1214.0589</v>
      </c>
      <c r="M10374">
        <v>373300</v>
      </c>
      <c r="N10374" s="3">
        <v>1</v>
      </c>
      <c r="O10374" s="50" t="e">
        <f>INDEX([1]Dados!$M$2:$N$26779,MATCH($P10374,[1]Dados!$N$2:$N$26779,),2)</f>
        <v>#N/A</v>
      </c>
      <c r="P10374">
        <v>194831</v>
      </c>
      <c r="Q10374" s="1">
        <v>37755</v>
      </c>
      <c r="R10374" s="1">
        <v>37883</v>
      </c>
      <c r="S10374" t="s">
        <v>1870</v>
      </c>
    </row>
    <row r="10375" spans="1:19" x14ac:dyDescent="0.2">
      <c r="A10375" s="7">
        <v>250420</v>
      </c>
      <c r="B10375" s="3">
        <v>19852</v>
      </c>
      <c r="C10375" s="3" t="s">
        <v>34</v>
      </c>
      <c r="D10375" s="2" t="s">
        <v>358</v>
      </c>
      <c r="E10375" s="3">
        <v>23</v>
      </c>
      <c r="F10375" s="17">
        <v>0</v>
      </c>
      <c r="G10375" s="17">
        <v>1</v>
      </c>
      <c r="H10375" s="17">
        <v>0</v>
      </c>
      <c r="I10375" s="7">
        <v>4.3</v>
      </c>
      <c r="J10375" s="7">
        <v>14</v>
      </c>
      <c r="K10375" s="4">
        <v>1214</v>
      </c>
      <c r="L10375" s="5">
        <v>1214.0589</v>
      </c>
      <c r="M10375">
        <v>373300</v>
      </c>
      <c r="N10375" s="3">
        <v>1</v>
      </c>
      <c r="O10375" s="50" t="e">
        <f>INDEX([1]Dados!$M$2:$N$26779,MATCH($P10375,[1]Dados!$N$2:$N$26779,),2)</f>
        <v>#N/A</v>
      </c>
      <c r="P10375">
        <v>194831</v>
      </c>
      <c r="Q10375" s="1">
        <v>37755</v>
      </c>
      <c r="R10375" s="1">
        <v>37883</v>
      </c>
      <c r="S10375" t="s">
        <v>1870</v>
      </c>
    </row>
    <row r="10376" spans="1:19" x14ac:dyDescent="0.2">
      <c r="A10376" s="7">
        <v>250420</v>
      </c>
      <c r="B10376" s="3">
        <v>19852</v>
      </c>
      <c r="C10376" s="3" t="s">
        <v>34</v>
      </c>
      <c r="D10376" s="2" t="s">
        <v>358</v>
      </c>
      <c r="E10376" s="3">
        <v>23</v>
      </c>
      <c r="F10376" s="17">
        <v>0</v>
      </c>
      <c r="G10376" s="17">
        <v>1</v>
      </c>
      <c r="H10376" s="17">
        <v>0</v>
      </c>
      <c r="I10376" s="7">
        <v>4.4000000000000004</v>
      </c>
      <c r="J10376" s="7">
        <v>23</v>
      </c>
      <c r="K10376" s="4">
        <v>1214</v>
      </c>
      <c r="L10376" s="5">
        <v>1214.0589</v>
      </c>
      <c r="M10376">
        <v>373300</v>
      </c>
      <c r="N10376" s="3">
        <v>1</v>
      </c>
      <c r="O10376" s="50" t="e">
        <f>INDEX([1]Dados!$M$2:$N$26779,MATCH($P10376,[1]Dados!$N$2:$N$26779,),2)</f>
        <v>#N/A</v>
      </c>
      <c r="P10376">
        <v>194831</v>
      </c>
      <c r="Q10376" s="1">
        <v>37755</v>
      </c>
      <c r="R10376" s="1">
        <v>37883</v>
      </c>
      <c r="S10376" t="s">
        <v>1870</v>
      </c>
    </row>
    <row r="10377" spans="1:19" x14ac:dyDescent="0.2">
      <c r="A10377" s="7">
        <v>250420</v>
      </c>
      <c r="B10377" s="3">
        <v>19852</v>
      </c>
      <c r="C10377" s="3" t="s">
        <v>34</v>
      </c>
      <c r="D10377" s="2" t="s">
        <v>358</v>
      </c>
      <c r="E10377" s="3">
        <v>23</v>
      </c>
      <c r="F10377" s="17">
        <v>0</v>
      </c>
      <c r="G10377" s="17">
        <v>1</v>
      </c>
      <c r="H10377" s="17">
        <v>0</v>
      </c>
      <c r="I10377" s="7">
        <v>4.5</v>
      </c>
      <c r="J10377" s="7">
        <v>25</v>
      </c>
      <c r="K10377" s="4">
        <v>1214</v>
      </c>
      <c r="L10377" s="5">
        <v>1214.0589</v>
      </c>
      <c r="M10377">
        <v>373300</v>
      </c>
      <c r="N10377" s="3">
        <v>1</v>
      </c>
      <c r="O10377" s="50" t="e">
        <f>INDEX([1]Dados!$M$2:$N$26779,MATCH($P10377,[1]Dados!$N$2:$N$26779,),2)</f>
        <v>#N/A</v>
      </c>
      <c r="P10377">
        <v>194831</v>
      </c>
      <c r="Q10377" s="1">
        <v>37755</v>
      </c>
      <c r="R10377" s="1">
        <v>37883</v>
      </c>
      <c r="S10377" t="s">
        <v>1870</v>
      </c>
    </row>
    <row r="10378" spans="1:19" x14ac:dyDescent="0.2">
      <c r="A10378" s="7">
        <v>250420</v>
      </c>
      <c r="B10378" s="3">
        <v>19852</v>
      </c>
      <c r="C10378" s="3" t="s">
        <v>34</v>
      </c>
      <c r="D10378" s="2" t="s">
        <v>358</v>
      </c>
      <c r="E10378" s="3">
        <v>23</v>
      </c>
      <c r="F10378" s="17">
        <v>0</v>
      </c>
      <c r="G10378" s="17">
        <v>1</v>
      </c>
      <c r="H10378" s="17">
        <v>0</v>
      </c>
      <c r="I10378" s="7">
        <v>4.5999999999999996</v>
      </c>
      <c r="J10378" s="7">
        <v>24</v>
      </c>
      <c r="K10378" s="4">
        <v>1214</v>
      </c>
      <c r="L10378" s="5">
        <v>1214.0589</v>
      </c>
      <c r="M10378">
        <v>373300</v>
      </c>
      <c r="N10378" s="3">
        <v>1</v>
      </c>
      <c r="O10378" s="50" t="e">
        <f>INDEX([1]Dados!$M$2:$N$26779,MATCH($P10378,[1]Dados!$N$2:$N$26779,),2)</f>
        <v>#N/A</v>
      </c>
      <c r="P10378">
        <v>194831</v>
      </c>
      <c r="Q10378" s="1">
        <v>37755</v>
      </c>
      <c r="R10378" s="1">
        <v>37883</v>
      </c>
      <c r="S10378" t="s">
        <v>1870</v>
      </c>
    </row>
    <row r="10379" spans="1:19" x14ac:dyDescent="0.2">
      <c r="A10379" s="7">
        <v>250420</v>
      </c>
      <c r="B10379" s="3">
        <v>19852</v>
      </c>
      <c r="C10379" s="3" t="s">
        <v>34</v>
      </c>
      <c r="D10379" s="2" t="s">
        <v>358</v>
      </c>
      <c r="E10379" s="3">
        <v>23</v>
      </c>
      <c r="F10379" s="17">
        <v>0</v>
      </c>
      <c r="G10379" s="17">
        <v>1</v>
      </c>
      <c r="H10379" s="17">
        <v>0</v>
      </c>
      <c r="I10379" s="7">
        <v>4.7</v>
      </c>
      <c r="J10379" s="7">
        <v>14</v>
      </c>
      <c r="K10379" s="4">
        <v>1214</v>
      </c>
      <c r="L10379" s="5">
        <v>1214.0589</v>
      </c>
      <c r="M10379">
        <v>373300</v>
      </c>
      <c r="N10379" s="3">
        <v>1</v>
      </c>
      <c r="O10379" s="50" t="e">
        <f>INDEX([1]Dados!$M$2:$N$26779,MATCH($P10379,[1]Dados!$N$2:$N$26779,),2)</f>
        <v>#N/A</v>
      </c>
      <c r="P10379">
        <v>194831</v>
      </c>
      <c r="Q10379" s="1">
        <v>37755</v>
      </c>
      <c r="R10379" s="1">
        <v>37883</v>
      </c>
      <c r="S10379" t="s">
        <v>1870</v>
      </c>
    </row>
    <row r="10380" spans="1:19" x14ac:dyDescent="0.2">
      <c r="A10380" s="7">
        <v>250420</v>
      </c>
      <c r="B10380" s="3">
        <v>19852</v>
      </c>
      <c r="C10380" s="3" t="s">
        <v>34</v>
      </c>
      <c r="D10380" s="2" t="s">
        <v>358</v>
      </c>
      <c r="E10380" s="3">
        <v>23</v>
      </c>
      <c r="F10380" s="17">
        <v>0</v>
      </c>
      <c r="G10380" s="17">
        <v>1</v>
      </c>
      <c r="H10380" s="17">
        <v>0</v>
      </c>
      <c r="I10380" s="7">
        <v>4.8</v>
      </c>
      <c r="J10380" s="7">
        <v>15</v>
      </c>
      <c r="K10380" s="4">
        <v>1214</v>
      </c>
      <c r="L10380" s="5">
        <v>1214.0589</v>
      </c>
      <c r="M10380">
        <v>373300</v>
      </c>
      <c r="N10380" s="3">
        <v>1</v>
      </c>
      <c r="O10380" s="50" t="e">
        <f>INDEX([1]Dados!$M$2:$N$26779,MATCH($P10380,[1]Dados!$N$2:$N$26779,),2)</f>
        <v>#N/A</v>
      </c>
      <c r="P10380">
        <v>194831</v>
      </c>
      <c r="Q10380" s="1">
        <v>37755</v>
      </c>
      <c r="R10380" s="1">
        <v>37883</v>
      </c>
      <c r="S10380" t="s">
        <v>1870</v>
      </c>
    </row>
    <row r="10381" spans="1:19" x14ac:dyDescent="0.2">
      <c r="A10381" s="7">
        <v>250420</v>
      </c>
      <c r="B10381" s="3">
        <v>19852</v>
      </c>
      <c r="C10381" s="3" t="s">
        <v>34</v>
      </c>
      <c r="D10381" s="2" t="s">
        <v>358</v>
      </c>
      <c r="E10381" s="3">
        <v>23</v>
      </c>
      <c r="F10381" s="17">
        <v>0</v>
      </c>
      <c r="G10381" s="17">
        <v>1</v>
      </c>
      <c r="H10381" s="17">
        <v>0</v>
      </c>
      <c r="I10381" s="7">
        <v>4.0999999999999996</v>
      </c>
      <c r="J10381" s="7">
        <v>25</v>
      </c>
      <c r="K10381" s="4">
        <v>1214</v>
      </c>
      <c r="L10381" s="5">
        <v>1214.8577</v>
      </c>
      <c r="M10381">
        <v>85540.63</v>
      </c>
      <c r="N10381" s="3">
        <v>1</v>
      </c>
      <c r="O10381" s="50" t="e">
        <f>INDEX([1]Dados!$M$2:$N$26779,MATCH($P10381,[1]Dados!$N$2:$N$26779,),2)</f>
        <v>#N/A</v>
      </c>
      <c r="P10381">
        <v>194614</v>
      </c>
      <c r="Q10381" s="1">
        <v>37755</v>
      </c>
      <c r="R10381" s="1">
        <v>37883</v>
      </c>
      <c r="S10381" t="s">
        <v>1784</v>
      </c>
    </row>
    <row r="10382" spans="1:19" x14ac:dyDescent="0.2">
      <c r="A10382" s="7">
        <v>250420</v>
      </c>
      <c r="B10382" s="3">
        <v>19852</v>
      </c>
      <c r="C10382" s="3" t="s">
        <v>34</v>
      </c>
      <c r="D10382" s="2" t="s">
        <v>358</v>
      </c>
      <c r="E10382" s="3">
        <v>23</v>
      </c>
      <c r="F10382" s="17">
        <v>0</v>
      </c>
      <c r="G10382" s="17">
        <v>1</v>
      </c>
      <c r="H10382" s="17">
        <v>0</v>
      </c>
      <c r="I10382" s="7">
        <v>4.1100000000000003</v>
      </c>
      <c r="J10382" s="7">
        <v>25</v>
      </c>
      <c r="K10382" s="4">
        <v>1214</v>
      </c>
      <c r="L10382" s="5">
        <v>1214.8577</v>
      </c>
      <c r="M10382">
        <v>85540.63</v>
      </c>
      <c r="N10382" s="3">
        <v>1</v>
      </c>
      <c r="O10382" s="50" t="e">
        <f>INDEX([1]Dados!$M$2:$N$26779,MATCH($P10382,[1]Dados!$N$2:$N$26779,),2)</f>
        <v>#N/A</v>
      </c>
      <c r="P10382">
        <v>194614</v>
      </c>
      <c r="Q10382" s="1">
        <v>37755</v>
      </c>
      <c r="R10382" s="1">
        <v>37883</v>
      </c>
      <c r="S10382" t="s">
        <v>1784</v>
      </c>
    </row>
    <row r="10383" spans="1:19" x14ac:dyDescent="0.2">
      <c r="A10383" s="7">
        <v>250420</v>
      </c>
      <c r="B10383" s="3">
        <v>19852</v>
      </c>
      <c r="C10383" s="3" t="s">
        <v>34</v>
      </c>
      <c r="D10383" s="2" t="s">
        <v>358</v>
      </c>
      <c r="E10383" s="3">
        <v>23</v>
      </c>
      <c r="F10383" s="17">
        <v>0</v>
      </c>
      <c r="G10383" s="17">
        <v>1</v>
      </c>
      <c r="H10383" s="17">
        <v>0</v>
      </c>
      <c r="I10383" s="7">
        <v>4.12</v>
      </c>
      <c r="J10383" s="7">
        <v>15</v>
      </c>
      <c r="K10383" s="4">
        <v>1214</v>
      </c>
      <c r="L10383" s="5">
        <v>1214.8577</v>
      </c>
      <c r="M10383">
        <v>85540.63</v>
      </c>
      <c r="N10383" s="3">
        <v>1</v>
      </c>
      <c r="O10383" s="50" t="e">
        <f>INDEX([1]Dados!$M$2:$N$26779,MATCH($P10383,[1]Dados!$N$2:$N$26779,),2)</f>
        <v>#N/A</v>
      </c>
      <c r="P10383">
        <v>194614</v>
      </c>
      <c r="Q10383" s="1">
        <v>37755</v>
      </c>
      <c r="R10383" s="1">
        <v>37883</v>
      </c>
      <c r="S10383" t="s">
        <v>1784</v>
      </c>
    </row>
    <row r="10384" spans="1:19" x14ac:dyDescent="0.2">
      <c r="A10384" s="7">
        <v>250420</v>
      </c>
      <c r="B10384" s="3">
        <v>19852</v>
      </c>
      <c r="C10384" s="3" t="s">
        <v>34</v>
      </c>
      <c r="D10384" s="2" t="s">
        <v>358</v>
      </c>
      <c r="E10384" s="3">
        <v>23</v>
      </c>
      <c r="F10384" s="17">
        <v>0</v>
      </c>
      <c r="G10384" s="17">
        <v>1</v>
      </c>
      <c r="H10384" s="17">
        <v>0</v>
      </c>
      <c r="I10384" s="7">
        <v>4.13</v>
      </c>
      <c r="J10384" s="7">
        <v>13</v>
      </c>
      <c r="K10384" s="4">
        <v>1214</v>
      </c>
      <c r="L10384" s="5">
        <v>1214.8577</v>
      </c>
      <c r="M10384">
        <v>85540.63</v>
      </c>
      <c r="N10384" s="3">
        <v>1</v>
      </c>
      <c r="O10384" s="50" t="e">
        <f>INDEX([1]Dados!$M$2:$N$26779,MATCH($P10384,[1]Dados!$N$2:$N$26779,),2)</f>
        <v>#N/A</v>
      </c>
      <c r="P10384">
        <v>194614</v>
      </c>
      <c r="Q10384" s="1">
        <v>37755</v>
      </c>
      <c r="R10384" s="1">
        <v>37883</v>
      </c>
      <c r="S10384" t="s">
        <v>1784</v>
      </c>
    </row>
    <row r="10385" spans="1:19" x14ac:dyDescent="0.2">
      <c r="A10385" s="7">
        <v>250420</v>
      </c>
      <c r="B10385" s="3">
        <v>19852</v>
      </c>
      <c r="C10385" s="3" t="s">
        <v>34</v>
      </c>
      <c r="D10385" s="2" t="s">
        <v>358</v>
      </c>
      <c r="E10385" s="3">
        <v>23</v>
      </c>
      <c r="F10385" s="17">
        <v>0</v>
      </c>
      <c r="G10385" s="17">
        <v>1</v>
      </c>
      <c r="H10385" s="17">
        <v>0</v>
      </c>
      <c r="I10385" s="7">
        <v>4.1399999999999997</v>
      </c>
      <c r="J10385" s="7">
        <v>15</v>
      </c>
      <c r="K10385" s="4">
        <v>1214</v>
      </c>
      <c r="L10385" s="5">
        <v>1214.8577</v>
      </c>
      <c r="M10385">
        <v>85540.63</v>
      </c>
      <c r="N10385" s="3">
        <v>1</v>
      </c>
      <c r="O10385" s="50" t="e">
        <f>INDEX([1]Dados!$M$2:$N$26779,MATCH($P10385,[1]Dados!$N$2:$N$26779,),2)</f>
        <v>#N/A</v>
      </c>
      <c r="P10385">
        <v>194614</v>
      </c>
      <c r="Q10385" s="1">
        <v>37755</v>
      </c>
      <c r="R10385" s="1">
        <v>37883</v>
      </c>
      <c r="S10385" t="s">
        <v>1784</v>
      </c>
    </row>
    <row r="10386" spans="1:19" x14ac:dyDescent="0.2">
      <c r="A10386" s="7">
        <v>250420</v>
      </c>
      <c r="B10386" s="3">
        <v>19852</v>
      </c>
      <c r="C10386" s="3" t="s">
        <v>34</v>
      </c>
      <c r="D10386" s="2" t="s">
        <v>358</v>
      </c>
      <c r="E10386" s="3">
        <v>23</v>
      </c>
      <c r="F10386" s="17">
        <v>0</v>
      </c>
      <c r="G10386" s="17">
        <v>1</v>
      </c>
      <c r="H10386" s="17">
        <v>0</v>
      </c>
      <c r="I10386" s="7">
        <v>4.1500000000000004</v>
      </c>
      <c r="J10386" s="7">
        <v>25</v>
      </c>
      <c r="K10386" s="4">
        <v>1214</v>
      </c>
      <c r="L10386" s="5">
        <v>1214.8577</v>
      </c>
      <c r="M10386">
        <v>85540.63</v>
      </c>
      <c r="N10386" s="3">
        <v>1</v>
      </c>
      <c r="O10386" s="50" t="e">
        <f>INDEX([1]Dados!$M$2:$N$26779,MATCH($P10386,[1]Dados!$N$2:$N$26779,),2)</f>
        <v>#N/A</v>
      </c>
      <c r="P10386">
        <v>194614</v>
      </c>
      <c r="Q10386" s="1">
        <v>37755</v>
      </c>
      <c r="R10386" s="1">
        <v>37883</v>
      </c>
      <c r="S10386" t="s">
        <v>1784</v>
      </c>
    </row>
    <row r="10387" spans="1:19" x14ac:dyDescent="0.2">
      <c r="A10387" s="7">
        <v>250420</v>
      </c>
      <c r="B10387" s="3">
        <v>19852</v>
      </c>
      <c r="C10387" s="3" t="s">
        <v>34</v>
      </c>
      <c r="D10387" s="2" t="s">
        <v>358</v>
      </c>
      <c r="E10387" s="3">
        <v>23</v>
      </c>
      <c r="F10387" s="17">
        <v>0</v>
      </c>
      <c r="G10387" s="17">
        <v>1</v>
      </c>
      <c r="H10387" s="17">
        <v>0</v>
      </c>
      <c r="I10387" s="7">
        <v>4.16</v>
      </c>
      <c r="J10387" s="7">
        <v>25</v>
      </c>
      <c r="K10387" s="4">
        <v>1214</v>
      </c>
      <c r="L10387" s="5">
        <v>1214.8577</v>
      </c>
      <c r="M10387">
        <v>85540.63</v>
      </c>
      <c r="N10387" s="3">
        <v>1</v>
      </c>
      <c r="O10387" s="50" t="e">
        <f>INDEX([1]Dados!$M$2:$N$26779,MATCH($P10387,[1]Dados!$N$2:$N$26779,),2)</f>
        <v>#N/A</v>
      </c>
      <c r="P10387">
        <v>194614</v>
      </c>
      <c r="Q10387" s="1">
        <v>37755</v>
      </c>
      <c r="R10387" s="1">
        <v>37883</v>
      </c>
      <c r="S10387" t="s">
        <v>1784</v>
      </c>
    </row>
    <row r="10388" spans="1:19" x14ac:dyDescent="0.2">
      <c r="A10388" s="7">
        <v>250420</v>
      </c>
      <c r="B10388" s="3">
        <v>19852</v>
      </c>
      <c r="C10388" s="3" t="s">
        <v>34</v>
      </c>
      <c r="D10388" s="2" t="s">
        <v>358</v>
      </c>
      <c r="E10388" s="3">
        <v>23</v>
      </c>
      <c r="F10388" s="17">
        <v>0</v>
      </c>
      <c r="G10388" s="17">
        <v>1</v>
      </c>
      <c r="H10388" s="17">
        <v>0</v>
      </c>
      <c r="I10388" s="7">
        <v>4.9000000000000004</v>
      </c>
      <c r="J10388" s="7">
        <v>31</v>
      </c>
      <c r="K10388" s="4">
        <v>1214</v>
      </c>
      <c r="L10388" s="5">
        <v>1214.8577</v>
      </c>
      <c r="M10388">
        <v>85540.63</v>
      </c>
      <c r="N10388" s="3">
        <v>1</v>
      </c>
      <c r="O10388" s="50" t="e">
        <f>INDEX([1]Dados!$M$2:$N$26779,MATCH($P10388,[1]Dados!$N$2:$N$26779,),2)</f>
        <v>#N/A</v>
      </c>
      <c r="P10388">
        <v>194614</v>
      </c>
      <c r="Q10388" s="1">
        <v>37755</v>
      </c>
      <c r="R10388" s="1">
        <v>37883</v>
      </c>
      <c r="S10388" t="s">
        <v>1784</v>
      </c>
    </row>
    <row r="10389" spans="1:19" x14ac:dyDescent="0.2">
      <c r="A10389" s="7">
        <v>250420</v>
      </c>
      <c r="B10389" s="3">
        <v>19852</v>
      </c>
      <c r="C10389" s="3" t="s">
        <v>34</v>
      </c>
      <c r="D10389" s="2" t="s">
        <v>358</v>
      </c>
      <c r="E10389" s="3">
        <v>23</v>
      </c>
      <c r="F10389" s="17">
        <v>0</v>
      </c>
      <c r="G10389" s="17">
        <v>1</v>
      </c>
      <c r="H10389" s="17">
        <v>0</v>
      </c>
      <c r="I10389" s="7">
        <v>5.0999999999999996</v>
      </c>
      <c r="J10389" s="7">
        <v>25</v>
      </c>
      <c r="K10389" s="4">
        <v>1293</v>
      </c>
      <c r="L10389" s="5">
        <v>1293.0592999999999</v>
      </c>
      <c r="M10389">
        <v>11522.55</v>
      </c>
      <c r="N10389" s="3">
        <v>1</v>
      </c>
      <c r="O10389" s="50" t="e">
        <f>INDEX([1]Dados!$M$2:$N$26779,MATCH($P10389,[1]Dados!$N$2:$N$26779,),2)</f>
        <v>#N/A</v>
      </c>
      <c r="P10389">
        <v>194371</v>
      </c>
      <c r="Q10389" s="1">
        <v>37755</v>
      </c>
      <c r="R10389" s="1">
        <v>37883</v>
      </c>
      <c r="S10389" t="s">
        <v>1869</v>
      </c>
    </row>
    <row r="10390" spans="1:19" x14ac:dyDescent="0.2">
      <c r="A10390" s="7">
        <v>250420</v>
      </c>
      <c r="B10390" s="3">
        <v>19852</v>
      </c>
      <c r="C10390" s="3" t="s">
        <v>34</v>
      </c>
      <c r="D10390" s="2" t="s">
        <v>358</v>
      </c>
      <c r="E10390" s="3">
        <v>23</v>
      </c>
      <c r="F10390" s="17">
        <v>0</v>
      </c>
      <c r="G10390" s="17">
        <v>1</v>
      </c>
      <c r="H10390" s="17">
        <v>0</v>
      </c>
      <c r="I10390" s="7">
        <v>5.2</v>
      </c>
      <c r="J10390" s="7">
        <v>17</v>
      </c>
      <c r="K10390" s="4">
        <v>1293</v>
      </c>
      <c r="L10390" s="5">
        <v>1293.0592999999999</v>
      </c>
      <c r="M10390">
        <v>11522.55</v>
      </c>
      <c r="N10390" s="3">
        <v>1</v>
      </c>
      <c r="O10390" s="50" t="e">
        <f>INDEX([1]Dados!$M$2:$N$26779,MATCH($P10390,[1]Dados!$N$2:$N$26779,),2)</f>
        <v>#N/A</v>
      </c>
      <c r="P10390">
        <v>194371</v>
      </c>
      <c r="Q10390" s="1">
        <v>37755</v>
      </c>
      <c r="R10390" s="1">
        <v>37883</v>
      </c>
      <c r="S10390" t="s">
        <v>1869</v>
      </c>
    </row>
    <row r="10391" spans="1:19" x14ac:dyDescent="0.2">
      <c r="A10391" s="7">
        <v>260120</v>
      </c>
      <c r="B10391" s="3">
        <v>23230</v>
      </c>
      <c r="C10391" s="3" t="s">
        <v>51</v>
      </c>
      <c r="D10391" s="2" t="s">
        <v>269</v>
      </c>
      <c r="E10391" s="3">
        <v>23</v>
      </c>
      <c r="F10391" s="17">
        <v>0</v>
      </c>
      <c r="G10391" s="17">
        <v>1</v>
      </c>
      <c r="H10391" s="17">
        <v>0</v>
      </c>
      <c r="I10391" s="7">
        <v>1.1000000000000001</v>
      </c>
      <c r="J10391" s="7">
        <v>20</v>
      </c>
      <c r="K10391" s="4">
        <v>1203</v>
      </c>
      <c r="L10391" s="5">
        <v>1203.0829000000001</v>
      </c>
      <c r="M10391">
        <v>187116.36</v>
      </c>
      <c r="N10391" s="33">
        <v>1</v>
      </c>
      <c r="O10391" s="50" t="e">
        <f>INDEX([1]Dados!$M$2:$N$26779,MATCH($P10391,[1]Dados!$N$2:$N$26779,),2)</f>
        <v>#N/A</v>
      </c>
      <c r="P10391">
        <v>195258</v>
      </c>
      <c r="Q10391" s="1">
        <v>37756</v>
      </c>
      <c r="R10391" s="1">
        <v>37814</v>
      </c>
      <c r="S10391" t="s">
        <v>1779</v>
      </c>
    </row>
    <row r="10392" spans="1:19" x14ac:dyDescent="0.2">
      <c r="A10392" s="7">
        <v>260120</v>
      </c>
      <c r="B10392" s="3">
        <v>23230</v>
      </c>
      <c r="C10392" s="3" t="s">
        <v>51</v>
      </c>
      <c r="D10392" s="2" t="s">
        <v>269</v>
      </c>
      <c r="E10392" s="3">
        <v>23</v>
      </c>
      <c r="F10392" s="17">
        <v>0</v>
      </c>
      <c r="G10392" s="17">
        <v>1</v>
      </c>
      <c r="H10392" s="17">
        <v>0</v>
      </c>
      <c r="I10392" s="7">
        <v>2.1</v>
      </c>
      <c r="J10392" s="7">
        <v>24</v>
      </c>
      <c r="K10392" s="4">
        <v>1214</v>
      </c>
      <c r="L10392" s="5">
        <v>1214.0589</v>
      </c>
      <c r="M10392">
        <v>1764778</v>
      </c>
      <c r="N10392" s="33">
        <v>1</v>
      </c>
      <c r="O10392" s="50" t="e">
        <f>INDEX([1]Dados!$M$2:$N$26779,MATCH($P10392,[1]Dados!$N$2:$N$26779,),2)</f>
        <v>#N/A</v>
      </c>
      <c r="P10392">
        <v>194834</v>
      </c>
      <c r="Q10392" s="1">
        <v>37756</v>
      </c>
      <c r="R10392" s="1">
        <v>37814</v>
      </c>
      <c r="S10392" t="s">
        <v>1785</v>
      </c>
    </row>
    <row r="10393" spans="1:19" x14ac:dyDescent="0.2">
      <c r="A10393" s="7">
        <v>260120</v>
      </c>
      <c r="B10393" s="3">
        <v>23230</v>
      </c>
      <c r="C10393" s="3" t="s">
        <v>51</v>
      </c>
      <c r="D10393" s="2" t="s">
        <v>269</v>
      </c>
      <c r="E10393" s="3">
        <v>23</v>
      </c>
      <c r="F10393" s="17">
        <v>0</v>
      </c>
      <c r="G10393" s="17">
        <v>1</v>
      </c>
      <c r="H10393" s="17">
        <v>0</v>
      </c>
      <c r="I10393" s="7">
        <v>2.2000000000000002</v>
      </c>
      <c r="J10393" s="7">
        <v>20</v>
      </c>
      <c r="K10393" s="4">
        <v>1214</v>
      </c>
      <c r="L10393" s="5">
        <v>1214.0589</v>
      </c>
      <c r="M10393">
        <v>1764778</v>
      </c>
      <c r="N10393" s="33">
        <v>1</v>
      </c>
      <c r="O10393" s="50" t="e">
        <f>INDEX([1]Dados!$M$2:$N$26779,MATCH($P10393,[1]Dados!$N$2:$N$26779,),2)</f>
        <v>#N/A</v>
      </c>
      <c r="P10393">
        <v>194834</v>
      </c>
      <c r="Q10393" s="1">
        <v>37756</v>
      </c>
      <c r="R10393" s="1">
        <v>37814</v>
      </c>
      <c r="S10393" t="s">
        <v>1785</v>
      </c>
    </row>
    <row r="10394" spans="1:19" x14ac:dyDescent="0.2">
      <c r="A10394" s="7">
        <v>260120</v>
      </c>
      <c r="B10394" s="3">
        <v>23230</v>
      </c>
      <c r="C10394" s="3" t="s">
        <v>51</v>
      </c>
      <c r="D10394" s="2" t="s">
        <v>269</v>
      </c>
      <c r="E10394" s="3">
        <v>23</v>
      </c>
      <c r="F10394" s="17">
        <v>0</v>
      </c>
      <c r="G10394" s="17">
        <v>1</v>
      </c>
      <c r="H10394" s="17">
        <v>0</v>
      </c>
      <c r="I10394" s="7">
        <v>2.2999999999999998</v>
      </c>
      <c r="J10394" s="7">
        <v>25</v>
      </c>
      <c r="K10394" s="4">
        <v>1214</v>
      </c>
      <c r="L10394" s="5">
        <v>1214.0589</v>
      </c>
      <c r="M10394">
        <v>1764778</v>
      </c>
      <c r="N10394" s="33">
        <v>1</v>
      </c>
      <c r="O10394" s="50" t="e">
        <f>INDEX([1]Dados!$M$2:$N$26779,MATCH($P10394,[1]Dados!$N$2:$N$26779,),2)</f>
        <v>#N/A</v>
      </c>
      <c r="P10394">
        <v>194834</v>
      </c>
      <c r="Q10394" s="1">
        <v>37756</v>
      </c>
      <c r="R10394" s="1">
        <v>37814</v>
      </c>
      <c r="S10394" t="s">
        <v>1785</v>
      </c>
    </row>
    <row r="10395" spans="1:19" x14ac:dyDescent="0.2">
      <c r="A10395" s="7">
        <v>260120</v>
      </c>
      <c r="B10395" s="3">
        <v>23230</v>
      </c>
      <c r="C10395" s="3" t="s">
        <v>51</v>
      </c>
      <c r="D10395" s="2" t="s">
        <v>269</v>
      </c>
      <c r="E10395" s="3">
        <v>23</v>
      </c>
      <c r="F10395" s="17">
        <v>0</v>
      </c>
      <c r="G10395" s="17">
        <v>1</v>
      </c>
      <c r="H10395" s="17">
        <v>0</v>
      </c>
      <c r="I10395" s="7">
        <v>2.4</v>
      </c>
      <c r="J10395" s="7">
        <v>17</v>
      </c>
      <c r="K10395" s="4">
        <v>1214</v>
      </c>
      <c r="L10395" s="5">
        <v>1214.0589</v>
      </c>
      <c r="M10395">
        <v>1764778</v>
      </c>
      <c r="N10395" s="33">
        <v>1</v>
      </c>
      <c r="O10395" s="50" t="e">
        <f>INDEX([1]Dados!$M$2:$N$26779,MATCH($P10395,[1]Dados!$N$2:$N$26779,),2)</f>
        <v>#N/A</v>
      </c>
      <c r="P10395">
        <v>194834</v>
      </c>
      <c r="Q10395" s="1">
        <v>37756</v>
      </c>
      <c r="R10395" s="1">
        <v>37814</v>
      </c>
      <c r="S10395" t="s">
        <v>1785</v>
      </c>
    </row>
    <row r="10396" spans="1:19" x14ac:dyDescent="0.2">
      <c r="A10396" s="7">
        <v>260120</v>
      </c>
      <c r="B10396" s="3">
        <v>23230</v>
      </c>
      <c r="C10396" s="3" t="s">
        <v>51</v>
      </c>
      <c r="D10396" s="2" t="s">
        <v>269</v>
      </c>
      <c r="E10396" s="3">
        <v>23</v>
      </c>
      <c r="F10396" s="17">
        <v>0</v>
      </c>
      <c r="G10396" s="17">
        <v>1</v>
      </c>
      <c r="H10396" s="17">
        <v>0</v>
      </c>
      <c r="I10396" s="7">
        <v>2.5</v>
      </c>
      <c r="J10396" s="7">
        <v>20</v>
      </c>
      <c r="K10396" s="4">
        <v>1214</v>
      </c>
      <c r="L10396" s="5">
        <v>1214.0589</v>
      </c>
      <c r="M10396">
        <v>1764778</v>
      </c>
      <c r="N10396" s="33">
        <v>1</v>
      </c>
      <c r="O10396" s="50" t="e">
        <f>INDEX([1]Dados!$M$2:$N$26779,MATCH($P10396,[1]Dados!$N$2:$N$26779,),2)</f>
        <v>#N/A</v>
      </c>
      <c r="P10396">
        <v>194834</v>
      </c>
      <c r="Q10396" s="1">
        <v>37756</v>
      </c>
      <c r="R10396" s="1">
        <v>37814</v>
      </c>
      <c r="S10396" t="s">
        <v>1785</v>
      </c>
    </row>
    <row r="10397" spans="1:19" x14ac:dyDescent="0.2">
      <c r="A10397" s="7">
        <v>260120</v>
      </c>
      <c r="B10397" s="3">
        <v>23230</v>
      </c>
      <c r="C10397" s="3" t="s">
        <v>51</v>
      </c>
      <c r="D10397" s="2" t="s">
        <v>269</v>
      </c>
      <c r="E10397" s="3">
        <v>23</v>
      </c>
      <c r="F10397" s="17">
        <v>0</v>
      </c>
      <c r="G10397" s="17">
        <v>1</v>
      </c>
      <c r="H10397" s="17">
        <v>0</v>
      </c>
      <c r="I10397" s="7">
        <v>2.6</v>
      </c>
      <c r="J10397" s="7">
        <v>28</v>
      </c>
      <c r="K10397" s="4">
        <v>1214</v>
      </c>
      <c r="L10397" s="5">
        <v>1214.0589</v>
      </c>
      <c r="M10397">
        <v>1764778</v>
      </c>
      <c r="N10397" s="33">
        <v>1</v>
      </c>
      <c r="O10397" s="50" t="e">
        <f>INDEX([1]Dados!$M$2:$N$26779,MATCH($P10397,[1]Dados!$N$2:$N$26779,),2)</f>
        <v>#N/A</v>
      </c>
      <c r="P10397">
        <v>194834</v>
      </c>
      <c r="Q10397" s="1">
        <v>37756</v>
      </c>
      <c r="R10397" s="1">
        <v>37814</v>
      </c>
      <c r="S10397" t="s">
        <v>1785</v>
      </c>
    </row>
    <row r="10398" spans="1:19" x14ac:dyDescent="0.2">
      <c r="A10398" s="7">
        <v>260120</v>
      </c>
      <c r="B10398" s="3">
        <v>23230</v>
      </c>
      <c r="C10398" s="3" t="s">
        <v>51</v>
      </c>
      <c r="D10398" s="2" t="s">
        <v>269</v>
      </c>
      <c r="E10398" s="3">
        <v>23</v>
      </c>
      <c r="F10398" s="17">
        <v>0</v>
      </c>
      <c r="G10398" s="17">
        <v>1</v>
      </c>
      <c r="H10398" s="17">
        <v>0</v>
      </c>
      <c r="I10398" s="7">
        <v>3.1</v>
      </c>
      <c r="J10398" s="7">
        <v>2</v>
      </c>
      <c r="K10398" s="4">
        <v>1214</v>
      </c>
      <c r="L10398" s="5">
        <v>1214.8577</v>
      </c>
      <c r="M10398">
        <v>899163</v>
      </c>
      <c r="N10398" s="33">
        <v>1</v>
      </c>
      <c r="O10398" s="50" t="e">
        <f>INDEX([1]Dados!$M$2:$N$26779,MATCH($P10398,[1]Dados!$N$2:$N$26779,),2)</f>
        <v>#N/A</v>
      </c>
      <c r="P10398">
        <v>194588</v>
      </c>
      <c r="Q10398" s="1">
        <v>37756</v>
      </c>
      <c r="R10398" s="1">
        <v>37814</v>
      </c>
      <c r="S10398" t="s">
        <v>1784</v>
      </c>
    </row>
    <row r="10399" spans="1:19" x14ac:dyDescent="0.2">
      <c r="A10399" s="7">
        <v>260120</v>
      </c>
      <c r="B10399" s="3">
        <v>23230</v>
      </c>
      <c r="C10399" s="3" t="s">
        <v>51</v>
      </c>
      <c r="D10399" s="2" t="s">
        <v>269</v>
      </c>
      <c r="E10399" s="3">
        <v>23</v>
      </c>
      <c r="F10399" s="17">
        <v>0</v>
      </c>
      <c r="G10399" s="17">
        <v>1</v>
      </c>
      <c r="H10399" s="17">
        <v>0</v>
      </c>
      <c r="I10399" s="7">
        <v>3.2</v>
      </c>
      <c r="J10399" s="7">
        <v>25</v>
      </c>
      <c r="K10399" s="4">
        <v>1214</v>
      </c>
      <c r="L10399" s="5">
        <v>1214.8577</v>
      </c>
      <c r="M10399">
        <v>899163</v>
      </c>
      <c r="N10399" s="33">
        <v>1</v>
      </c>
      <c r="O10399" s="50" t="e">
        <f>INDEX([1]Dados!$M$2:$N$26779,MATCH($P10399,[1]Dados!$N$2:$N$26779,),2)</f>
        <v>#N/A</v>
      </c>
      <c r="P10399">
        <v>194588</v>
      </c>
      <c r="Q10399" s="1">
        <v>37756</v>
      </c>
      <c r="R10399" s="1">
        <v>37814</v>
      </c>
      <c r="S10399" t="s">
        <v>1784</v>
      </c>
    </row>
    <row r="10400" spans="1:19" x14ac:dyDescent="0.2">
      <c r="A10400" s="7">
        <v>260120</v>
      </c>
      <c r="B10400" s="3">
        <v>23230</v>
      </c>
      <c r="C10400" s="3" t="s">
        <v>51</v>
      </c>
      <c r="D10400" s="2" t="s">
        <v>269</v>
      </c>
      <c r="E10400" s="3">
        <v>23</v>
      </c>
      <c r="F10400" s="17">
        <v>0</v>
      </c>
      <c r="G10400" s="17">
        <v>1</v>
      </c>
      <c r="H10400" s="17">
        <v>0</v>
      </c>
      <c r="I10400" s="7">
        <v>3.3</v>
      </c>
      <c r="J10400" s="7">
        <v>18</v>
      </c>
      <c r="K10400" s="4">
        <v>1214</v>
      </c>
      <c r="L10400" s="5">
        <v>1214.8577</v>
      </c>
      <c r="M10400">
        <v>899163</v>
      </c>
      <c r="N10400" s="33">
        <v>1</v>
      </c>
      <c r="O10400" s="50" t="e">
        <f>INDEX([1]Dados!$M$2:$N$26779,MATCH($P10400,[1]Dados!$N$2:$N$26779,),2)</f>
        <v>#N/A</v>
      </c>
      <c r="P10400">
        <v>194588</v>
      </c>
      <c r="Q10400" s="1">
        <v>37756</v>
      </c>
      <c r="R10400" s="1">
        <v>37814</v>
      </c>
      <c r="S10400" t="s">
        <v>1784</v>
      </c>
    </row>
    <row r="10401" spans="1:19" x14ac:dyDescent="0.2">
      <c r="A10401" s="7">
        <v>260120</v>
      </c>
      <c r="B10401" s="3">
        <v>23230</v>
      </c>
      <c r="C10401" s="3" t="s">
        <v>51</v>
      </c>
      <c r="D10401" s="2" t="s">
        <v>269</v>
      </c>
      <c r="E10401" s="3">
        <v>23</v>
      </c>
      <c r="F10401" s="17">
        <v>0</v>
      </c>
      <c r="G10401" s="17">
        <v>1</v>
      </c>
      <c r="H10401" s="17">
        <v>0</v>
      </c>
      <c r="I10401" s="7">
        <v>3.4</v>
      </c>
      <c r="J10401" s="7">
        <v>25</v>
      </c>
      <c r="K10401" s="4">
        <v>1214</v>
      </c>
      <c r="L10401" s="5">
        <v>1214.8577</v>
      </c>
      <c r="M10401">
        <v>899163</v>
      </c>
      <c r="N10401" s="33">
        <v>1</v>
      </c>
      <c r="O10401" s="50" t="e">
        <f>INDEX([1]Dados!$M$2:$N$26779,MATCH($P10401,[1]Dados!$N$2:$N$26779,),2)</f>
        <v>#N/A</v>
      </c>
      <c r="P10401">
        <v>194588</v>
      </c>
      <c r="Q10401" s="1">
        <v>37756</v>
      </c>
      <c r="R10401" s="1">
        <v>37814</v>
      </c>
      <c r="S10401" t="s">
        <v>1784</v>
      </c>
    </row>
    <row r="10402" spans="1:19" x14ac:dyDescent="0.2">
      <c r="A10402" s="7">
        <v>260120</v>
      </c>
      <c r="B10402" s="3">
        <v>23230</v>
      </c>
      <c r="C10402" s="3" t="s">
        <v>51</v>
      </c>
      <c r="D10402" s="2" t="s">
        <v>269</v>
      </c>
      <c r="E10402" s="3">
        <v>23</v>
      </c>
      <c r="F10402" s="17">
        <v>0</v>
      </c>
      <c r="G10402" s="17">
        <v>1</v>
      </c>
      <c r="H10402" s="17">
        <v>0</v>
      </c>
      <c r="I10402" s="7">
        <v>3.5</v>
      </c>
      <c r="J10402" s="7">
        <v>15</v>
      </c>
      <c r="K10402" s="4">
        <v>1214</v>
      </c>
      <c r="L10402" s="5">
        <v>1214.8577</v>
      </c>
      <c r="M10402">
        <v>899163</v>
      </c>
      <c r="N10402" s="33">
        <v>1</v>
      </c>
      <c r="O10402" s="50" t="e">
        <f>INDEX([1]Dados!$M$2:$N$26779,MATCH($P10402,[1]Dados!$N$2:$N$26779,),2)</f>
        <v>#N/A</v>
      </c>
      <c r="P10402">
        <v>194588</v>
      </c>
      <c r="Q10402" s="1">
        <v>37756</v>
      </c>
      <c r="R10402" s="1">
        <v>37814</v>
      </c>
      <c r="S10402" t="s">
        <v>1784</v>
      </c>
    </row>
    <row r="10403" spans="1:19" x14ac:dyDescent="0.2">
      <c r="A10403" s="7">
        <v>260120</v>
      </c>
      <c r="B10403" s="3">
        <v>23230</v>
      </c>
      <c r="C10403" s="3" t="s">
        <v>51</v>
      </c>
      <c r="D10403" s="2" t="s">
        <v>269</v>
      </c>
      <c r="E10403" s="3">
        <v>23</v>
      </c>
      <c r="F10403" s="17">
        <v>0</v>
      </c>
      <c r="G10403" s="17">
        <v>1</v>
      </c>
      <c r="H10403" s="17">
        <v>0</v>
      </c>
      <c r="I10403" s="7">
        <v>3.6</v>
      </c>
      <c r="J10403" s="7">
        <v>7</v>
      </c>
      <c r="K10403" s="4">
        <v>1214</v>
      </c>
      <c r="L10403" s="5">
        <v>1214.8577</v>
      </c>
      <c r="M10403">
        <v>899163</v>
      </c>
      <c r="N10403" s="33">
        <v>1</v>
      </c>
      <c r="O10403" s="50" t="e">
        <f>INDEX([1]Dados!$M$2:$N$26779,MATCH($P10403,[1]Dados!$N$2:$N$26779,),2)</f>
        <v>#N/A</v>
      </c>
      <c r="P10403">
        <v>194588</v>
      </c>
      <c r="Q10403" s="1">
        <v>37756</v>
      </c>
      <c r="R10403" s="1">
        <v>37814</v>
      </c>
      <c r="S10403" t="s">
        <v>1784</v>
      </c>
    </row>
    <row r="10404" spans="1:19" x14ac:dyDescent="0.2">
      <c r="A10404" s="7">
        <v>260120</v>
      </c>
      <c r="B10404" s="3">
        <v>23230</v>
      </c>
      <c r="C10404" s="3" t="s">
        <v>51</v>
      </c>
      <c r="D10404" s="2" t="s">
        <v>269</v>
      </c>
      <c r="E10404" s="3">
        <v>23</v>
      </c>
      <c r="F10404" s="17">
        <v>0</v>
      </c>
      <c r="G10404" s="17">
        <v>1</v>
      </c>
      <c r="H10404" s="17">
        <v>0</v>
      </c>
      <c r="I10404" s="7">
        <v>4.0999999999999996</v>
      </c>
      <c r="J10404" s="7">
        <v>22</v>
      </c>
      <c r="K10404" s="4">
        <v>1293</v>
      </c>
      <c r="L10404" s="5">
        <v>1293.0592999999999</v>
      </c>
      <c r="M10404">
        <v>179616.39</v>
      </c>
      <c r="N10404" s="33">
        <v>1</v>
      </c>
      <c r="O10404" s="50" t="e">
        <f>INDEX([1]Dados!$M$2:$N$26779,MATCH($P10404,[1]Dados!$N$2:$N$26779,),2)</f>
        <v>#N/A</v>
      </c>
      <c r="P10404">
        <v>194394</v>
      </c>
      <c r="Q10404" s="1">
        <v>37756</v>
      </c>
      <c r="R10404" s="1">
        <v>37814</v>
      </c>
      <c r="S10404" t="s">
        <v>1801</v>
      </c>
    </row>
    <row r="10405" spans="1:19" x14ac:dyDescent="0.2">
      <c r="A10405" s="7">
        <v>260120</v>
      </c>
      <c r="B10405" s="3">
        <v>23230</v>
      </c>
      <c r="C10405" s="3" t="s">
        <v>51</v>
      </c>
      <c r="D10405" s="2" t="s">
        <v>269</v>
      </c>
      <c r="E10405" s="3">
        <v>23</v>
      </c>
      <c r="F10405" s="17">
        <v>0</v>
      </c>
      <c r="G10405" s="17">
        <v>1</v>
      </c>
      <c r="H10405" s="17">
        <v>0</v>
      </c>
      <c r="I10405" s="7">
        <v>4.2</v>
      </c>
      <c r="J10405" s="7">
        <v>29</v>
      </c>
      <c r="K10405" s="4">
        <v>1293</v>
      </c>
      <c r="L10405" s="5">
        <v>1293.0592999999999</v>
      </c>
      <c r="M10405">
        <v>179616.39</v>
      </c>
      <c r="N10405" s="33">
        <v>1</v>
      </c>
      <c r="O10405" s="50" t="e">
        <f>INDEX([1]Dados!$M$2:$N$26779,MATCH($P10405,[1]Dados!$N$2:$N$26779,),2)</f>
        <v>#N/A</v>
      </c>
      <c r="P10405">
        <v>194394</v>
      </c>
      <c r="Q10405" s="1">
        <v>37756</v>
      </c>
      <c r="R10405" s="1">
        <v>37814</v>
      </c>
      <c r="S10405" t="s">
        <v>1801</v>
      </c>
    </row>
    <row r="10406" spans="1:19" x14ac:dyDescent="0.2">
      <c r="A10406" s="7">
        <v>260120</v>
      </c>
      <c r="B10406" s="3">
        <v>23230</v>
      </c>
      <c r="C10406" s="3" t="s">
        <v>51</v>
      </c>
      <c r="D10406" s="2" t="s">
        <v>269</v>
      </c>
      <c r="E10406" s="3">
        <v>23</v>
      </c>
      <c r="F10406" s="17">
        <v>0</v>
      </c>
      <c r="G10406" s="17">
        <v>1</v>
      </c>
      <c r="H10406" s="17">
        <v>0</v>
      </c>
      <c r="I10406" s="7">
        <v>4.3</v>
      </c>
      <c r="J10406" s="7">
        <v>10</v>
      </c>
      <c r="K10406" s="4">
        <v>1293</v>
      </c>
      <c r="L10406" s="5">
        <v>1293.0592999999999</v>
      </c>
      <c r="M10406">
        <v>179616.39</v>
      </c>
      <c r="N10406" s="33">
        <v>1</v>
      </c>
      <c r="O10406" s="50" t="e">
        <f>INDEX([1]Dados!$M$2:$N$26779,MATCH($P10406,[1]Dados!$N$2:$N$26779,),2)</f>
        <v>#N/A</v>
      </c>
      <c r="P10406">
        <v>194394</v>
      </c>
      <c r="Q10406" s="1">
        <v>37756</v>
      </c>
      <c r="R10406" s="1">
        <v>37814</v>
      </c>
      <c r="S10406" t="s">
        <v>1801</v>
      </c>
    </row>
    <row r="10407" spans="1:19" x14ac:dyDescent="0.2">
      <c r="A10407" s="7">
        <v>260120</v>
      </c>
      <c r="B10407" s="3">
        <v>23230</v>
      </c>
      <c r="C10407" s="3" t="s">
        <v>51</v>
      </c>
      <c r="D10407" s="2" t="s">
        <v>269</v>
      </c>
      <c r="E10407" s="3">
        <v>23</v>
      </c>
      <c r="F10407" s="17">
        <v>0</v>
      </c>
      <c r="G10407" s="17">
        <v>1</v>
      </c>
      <c r="H10407" s="17">
        <v>0</v>
      </c>
      <c r="I10407" s="7">
        <v>4.4000000000000004</v>
      </c>
      <c r="J10407" s="7">
        <v>15</v>
      </c>
      <c r="K10407" s="4">
        <v>1293</v>
      </c>
      <c r="L10407" s="5">
        <v>1293.0592999999999</v>
      </c>
      <c r="M10407">
        <v>179616.39</v>
      </c>
      <c r="N10407" s="33">
        <v>1</v>
      </c>
      <c r="O10407" s="50" t="e">
        <f>INDEX([1]Dados!$M$2:$N$26779,MATCH($P10407,[1]Dados!$N$2:$N$26779,),2)</f>
        <v>#N/A</v>
      </c>
      <c r="P10407">
        <v>194394</v>
      </c>
      <c r="Q10407" s="1">
        <v>37756</v>
      </c>
      <c r="R10407" s="1">
        <v>37814</v>
      </c>
      <c r="S10407" t="s">
        <v>1801</v>
      </c>
    </row>
    <row r="10408" spans="1:19" x14ac:dyDescent="0.2">
      <c r="A10408" s="7">
        <v>260120</v>
      </c>
      <c r="B10408" s="3">
        <v>23230</v>
      </c>
      <c r="C10408" s="3" t="s">
        <v>51</v>
      </c>
      <c r="D10408" s="2" t="s">
        <v>269</v>
      </c>
      <c r="E10408" s="3">
        <v>23</v>
      </c>
      <c r="F10408" s="17">
        <v>0</v>
      </c>
      <c r="G10408" s="17">
        <v>1</v>
      </c>
      <c r="H10408" s="17">
        <v>0</v>
      </c>
      <c r="I10408" s="7">
        <v>4.5</v>
      </c>
      <c r="J10408" s="7">
        <v>13</v>
      </c>
      <c r="K10408" s="4">
        <v>1293</v>
      </c>
      <c r="L10408" s="5">
        <v>1293.0592999999999</v>
      </c>
      <c r="M10408">
        <v>179616.39</v>
      </c>
      <c r="N10408" s="33">
        <v>1</v>
      </c>
      <c r="O10408" s="50" t="e">
        <f>INDEX([1]Dados!$M$2:$N$26779,MATCH($P10408,[1]Dados!$N$2:$N$26779,),2)</f>
        <v>#N/A</v>
      </c>
      <c r="P10408">
        <v>194394</v>
      </c>
      <c r="Q10408" s="1">
        <v>37756</v>
      </c>
      <c r="R10408" s="1">
        <v>37814</v>
      </c>
      <c r="S10408" t="s">
        <v>1801</v>
      </c>
    </row>
    <row r="10409" spans="1:19" x14ac:dyDescent="0.2">
      <c r="A10409" s="7">
        <v>260120</v>
      </c>
      <c r="B10409" s="3">
        <v>23230</v>
      </c>
      <c r="C10409" s="3" t="s">
        <v>51</v>
      </c>
      <c r="D10409" s="2" t="s">
        <v>269</v>
      </c>
      <c r="E10409" s="3">
        <v>23</v>
      </c>
      <c r="F10409" s="17">
        <v>0</v>
      </c>
      <c r="G10409" s="17">
        <v>1</v>
      </c>
      <c r="H10409" s="17">
        <v>0</v>
      </c>
      <c r="I10409" s="7">
        <v>4.5999999999999996</v>
      </c>
      <c r="J10409" s="7">
        <v>25</v>
      </c>
      <c r="K10409" s="4">
        <v>1293</v>
      </c>
      <c r="L10409" s="5">
        <v>1293.0592999999999</v>
      </c>
      <c r="M10409">
        <v>179616.39</v>
      </c>
      <c r="N10409" s="33">
        <v>1</v>
      </c>
      <c r="O10409" s="50" t="e">
        <f>INDEX([1]Dados!$M$2:$N$26779,MATCH($P10409,[1]Dados!$N$2:$N$26779,),2)</f>
        <v>#N/A</v>
      </c>
      <c r="P10409">
        <v>194394</v>
      </c>
      <c r="Q10409" s="1">
        <v>37756</v>
      </c>
      <c r="R10409" s="1">
        <v>37814</v>
      </c>
      <c r="S10409" t="s">
        <v>1801</v>
      </c>
    </row>
    <row r="10410" spans="1:19" x14ac:dyDescent="0.2">
      <c r="A10410" s="7">
        <v>260120</v>
      </c>
      <c r="B10410" s="3">
        <v>23230</v>
      </c>
      <c r="C10410" s="3" t="s">
        <v>51</v>
      </c>
      <c r="D10410" s="2" t="s">
        <v>269</v>
      </c>
      <c r="E10410" s="3">
        <v>23</v>
      </c>
      <c r="F10410" s="17">
        <v>0</v>
      </c>
      <c r="G10410" s="17">
        <v>1</v>
      </c>
      <c r="H10410" s="17">
        <v>0</v>
      </c>
      <c r="I10410" s="7">
        <v>4.7</v>
      </c>
      <c r="J10410" s="7">
        <v>25</v>
      </c>
      <c r="K10410" s="4">
        <v>1293</v>
      </c>
      <c r="L10410" s="5">
        <v>1293.0592999999999</v>
      </c>
      <c r="M10410">
        <v>179616.39</v>
      </c>
      <c r="N10410" s="33">
        <v>1</v>
      </c>
      <c r="O10410" s="50" t="e">
        <f>INDEX([1]Dados!$M$2:$N$26779,MATCH($P10410,[1]Dados!$N$2:$N$26779,),2)</f>
        <v>#N/A</v>
      </c>
      <c r="P10410">
        <v>194394</v>
      </c>
      <c r="Q10410" s="1">
        <v>37756</v>
      </c>
      <c r="R10410" s="1">
        <v>37814</v>
      </c>
      <c r="S10410" t="s">
        <v>1801</v>
      </c>
    </row>
    <row r="10411" spans="1:19" x14ac:dyDescent="0.2">
      <c r="A10411" s="7">
        <v>260120</v>
      </c>
      <c r="B10411" s="3">
        <v>23230</v>
      </c>
      <c r="C10411" s="3" t="s">
        <v>51</v>
      </c>
      <c r="D10411" s="2" t="s">
        <v>269</v>
      </c>
      <c r="E10411" s="3">
        <v>23</v>
      </c>
      <c r="F10411" s="17">
        <v>0</v>
      </c>
      <c r="G10411" s="17">
        <v>1</v>
      </c>
      <c r="H10411" s="17">
        <v>0</v>
      </c>
      <c r="I10411" s="7">
        <v>4.8</v>
      </c>
      <c r="J10411" s="7">
        <v>17</v>
      </c>
      <c r="K10411" s="4">
        <v>1293</v>
      </c>
      <c r="L10411" s="5">
        <v>1293.0592999999999</v>
      </c>
      <c r="M10411">
        <v>179616.39</v>
      </c>
      <c r="N10411" s="33">
        <v>1</v>
      </c>
      <c r="O10411" s="50" t="e">
        <f>INDEX([1]Dados!$M$2:$N$26779,MATCH($P10411,[1]Dados!$N$2:$N$26779,),2)</f>
        <v>#N/A</v>
      </c>
      <c r="P10411">
        <v>194394</v>
      </c>
      <c r="Q10411" s="1">
        <v>37756</v>
      </c>
      <c r="R10411" s="1">
        <v>37814</v>
      </c>
      <c r="S10411" t="s">
        <v>1801</v>
      </c>
    </row>
    <row r="10412" spans="1:19" x14ac:dyDescent="0.2">
      <c r="A10412" s="7">
        <v>260930</v>
      </c>
      <c r="B10412" s="3">
        <v>24856</v>
      </c>
      <c r="C10412" s="3" t="s">
        <v>51</v>
      </c>
      <c r="D10412" s="2" t="s">
        <v>570</v>
      </c>
      <c r="E10412" s="3">
        <v>23</v>
      </c>
      <c r="F10412" s="17">
        <v>0</v>
      </c>
      <c r="G10412" s="17">
        <v>1</v>
      </c>
      <c r="H10412" s="17">
        <v>0</v>
      </c>
      <c r="I10412" s="7" t="s">
        <v>47</v>
      </c>
      <c r="J10412" s="7">
        <v>13</v>
      </c>
      <c r="K10412" s="4">
        <v>122</v>
      </c>
      <c r="L10412" s="5">
        <v>122.3861</v>
      </c>
      <c r="M10412">
        <v>49593.5</v>
      </c>
      <c r="N10412" s="3">
        <v>1</v>
      </c>
      <c r="O10412" s="50" t="e">
        <f>INDEX([1]Dados!$M$2:$N$26779,MATCH($P10412,[1]Dados!$N$2:$N$26779,),2)</f>
        <v>#N/A</v>
      </c>
      <c r="P10412">
        <v>193420</v>
      </c>
      <c r="Q10412" s="1">
        <v>37754</v>
      </c>
      <c r="R10412" s="1">
        <v>37812</v>
      </c>
      <c r="S10412" t="s">
        <v>1184</v>
      </c>
    </row>
    <row r="10413" spans="1:19" x14ac:dyDescent="0.2">
      <c r="A10413" s="7">
        <v>260930</v>
      </c>
      <c r="B10413" s="3">
        <v>24856</v>
      </c>
      <c r="C10413" s="3" t="s">
        <v>51</v>
      </c>
      <c r="D10413" s="2" t="s">
        <v>570</v>
      </c>
      <c r="E10413" s="3">
        <v>23</v>
      </c>
      <c r="F10413" s="17">
        <v>0</v>
      </c>
      <c r="G10413" s="17">
        <v>1</v>
      </c>
      <c r="H10413" s="17">
        <v>0</v>
      </c>
      <c r="I10413" s="7" t="s">
        <v>49</v>
      </c>
      <c r="J10413" s="7">
        <v>31</v>
      </c>
      <c r="K10413" s="4">
        <v>122</v>
      </c>
      <c r="L10413" s="5">
        <v>122.3861</v>
      </c>
      <c r="M10413">
        <v>49593.5</v>
      </c>
      <c r="N10413" s="3">
        <v>1</v>
      </c>
      <c r="O10413" s="50" t="e">
        <f>INDEX([1]Dados!$M$2:$N$26779,MATCH($P10413,[1]Dados!$N$2:$N$26779,),2)</f>
        <v>#N/A</v>
      </c>
      <c r="P10413">
        <v>193420</v>
      </c>
      <c r="Q10413" s="1">
        <v>37754</v>
      </c>
      <c r="R10413" s="1">
        <v>37812</v>
      </c>
      <c r="S10413" t="s">
        <v>1184</v>
      </c>
    </row>
    <row r="10414" spans="1:19" x14ac:dyDescent="0.2">
      <c r="A10414" s="7">
        <v>260930</v>
      </c>
      <c r="B10414" s="3">
        <v>24856</v>
      </c>
      <c r="C10414" s="3" t="s">
        <v>51</v>
      </c>
      <c r="D10414" s="2" t="s">
        <v>570</v>
      </c>
      <c r="E10414" s="3">
        <v>23</v>
      </c>
      <c r="F10414" s="17">
        <v>0</v>
      </c>
      <c r="G10414" s="17">
        <v>1</v>
      </c>
      <c r="H10414" s="17">
        <v>0</v>
      </c>
      <c r="I10414" s="7" t="s">
        <v>145</v>
      </c>
      <c r="J10414" s="7">
        <v>14</v>
      </c>
      <c r="K10414" s="4">
        <v>122</v>
      </c>
      <c r="L10414" s="5">
        <v>122.3861</v>
      </c>
      <c r="M10414">
        <v>49593.5</v>
      </c>
      <c r="N10414" s="3">
        <v>1</v>
      </c>
      <c r="O10414" s="50" t="e">
        <f>INDEX([1]Dados!$M$2:$N$26779,MATCH($P10414,[1]Dados!$N$2:$N$26779,),2)</f>
        <v>#N/A</v>
      </c>
      <c r="P10414">
        <v>193420</v>
      </c>
      <c r="Q10414" s="1">
        <v>37754</v>
      </c>
      <c r="R10414" s="1">
        <v>37812</v>
      </c>
      <c r="S10414" t="s">
        <v>1184</v>
      </c>
    </row>
    <row r="10415" spans="1:19" x14ac:dyDescent="0.2">
      <c r="A10415" s="7">
        <v>260930</v>
      </c>
      <c r="B10415" s="3">
        <v>24856</v>
      </c>
      <c r="C10415" s="3" t="s">
        <v>51</v>
      </c>
      <c r="D10415" s="2" t="s">
        <v>570</v>
      </c>
      <c r="E10415" s="3">
        <v>23</v>
      </c>
      <c r="F10415" s="17">
        <v>0</v>
      </c>
      <c r="G10415" s="17">
        <v>1</v>
      </c>
      <c r="H10415" s="17">
        <v>0</v>
      </c>
      <c r="I10415" s="7" t="s">
        <v>3</v>
      </c>
      <c r="J10415" s="7">
        <v>18</v>
      </c>
      <c r="K10415" s="4">
        <v>122</v>
      </c>
      <c r="L10415" s="5">
        <v>122.3861</v>
      </c>
      <c r="M10415">
        <v>49593.5</v>
      </c>
      <c r="N10415" s="3">
        <v>1</v>
      </c>
      <c r="O10415" s="50" t="e">
        <f>INDEX([1]Dados!$M$2:$N$26779,MATCH($P10415,[1]Dados!$N$2:$N$26779,),2)</f>
        <v>#N/A</v>
      </c>
      <c r="P10415">
        <v>193420</v>
      </c>
      <c r="Q10415" s="1">
        <v>37754</v>
      </c>
      <c r="R10415" s="1">
        <v>37812</v>
      </c>
      <c r="S10415" t="s">
        <v>1184</v>
      </c>
    </row>
    <row r="10416" spans="1:19" x14ac:dyDescent="0.2">
      <c r="A10416" s="7">
        <v>260930</v>
      </c>
      <c r="B10416" s="3">
        <v>24856</v>
      </c>
      <c r="C10416" s="3" t="s">
        <v>51</v>
      </c>
      <c r="D10416" s="2" t="s">
        <v>570</v>
      </c>
      <c r="E10416" s="3">
        <v>23</v>
      </c>
      <c r="F10416" s="17">
        <v>0</v>
      </c>
      <c r="G10416" s="17">
        <v>1</v>
      </c>
      <c r="H10416" s="17">
        <v>0</v>
      </c>
      <c r="I10416" s="7" t="s">
        <v>24</v>
      </c>
      <c r="J10416" s="7">
        <v>25</v>
      </c>
      <c r="K10416" s="4">
        <v>122</v>
      </c>
      <c r="L10416" s="5">
        <v>122.3861</v>
      </c>
      <c r="M10416">
        <v>49593.5</v>
      </c>
      <c r="N10416" s="3">
        <v>1</v>
      </c>
      <c r="O10416" s="50" t="e">
        <f>INDEX([1]Dados!$M$2:$N$26779,MATCH($P10416,[1]Dados!$N$2:$N$26779,),2)</f>
        <v>#N/A</v>
      </c>
      <c r="P10416">
        <v>193420</v>
      </c>
      <c r="Q10416" s="1">
        <v>37754</v>
      </c>
      <c r="R10416" s="1">
        <v>37812</v>
      </c>
      <c r="S10416" t="s">
        <v>1184</v>
      </c>
    </row>
    <row r="10417" spans="1:19" x14ac:dyDescent="0.2">
      <c r="A10417" s="7">
        <v>260930</v>
      </c>
      <c r="B10417" s="3">
        <v>24856</v>
      </c>
      <c r="C10417" s="3" t="s">
        <v>51</v>
      </c>
      <c r="D10417" s="2" t="s">
        <v>570</v>
      </c>
      <c r="E10417" s="3">
        <v>23</v>
      </c>
      <c r="F10417" s="17">
        <v>0</v>
      </c>
      <c r="G10417" s="17">
        <v>1</v>
      </c>
      <c r="H10417" s="17">
        <v>0</v>
      </c>
      <c r="I10417" s="7" t="s">
        <v>25</v>
      </c>
      <c r="J10417" s="7">
        <v>33</v>
      </c>
      <c r="K10417" s="4">
        <v>122</v>
      </c>
      <c r="L10417" s="5">
        <v>122.3861</v>
      </c>
      <c r="M10417">
        <v>49593.5</v>
      </c>
      <c r="N10417" s="3">
        <v>1</v>
      </c>
      <c r="O10417" s="50" t="e">
        <f>INDEX([1]Dados!$M$2:$N$26779,MATCH($P10417,[1]Dados!$N$2:$N$26779,),2)</f>
        <v>#N/A</v>
      </c>
      <c r="P10417">
        <v>193420</v>
      </c>
      <c r="Q10417" s="1">
        <v>37754</v>
      </c>
      <c r="R10417" s="1">
        <v>37812</v>
      </c>
      <c r="S10417" t="s">
        <v>1184</v>
      </c>
    </row>
    <row r="10418" spans="1:19" x14ac:dyDescent="0.2">
      <c r="A10418" s="7">
        <v>260930</v>
      </c>
      <c r="B10418" s="3">
        <v>24856</v>
      </c>
      <c r="C10418" s="3" t="s">
        <v>51</v>
      </c>
      <c r="D10418" s="2" t="s">
        <v>570</v>
      </c>
      <c r="E10418" s="3">
        <v>23</v>
      </c>
      <c r="F10418" s="17">
        <v>0</v>
      </c>
      <c r="G10418" s="17">
        <v>1</v>
      </c>
      <c r="H10418" s="17">
        <v>0</v>
      </c>
      <c r="I10418" s="7" t="s">
        <v>70</v>
      </c>
      <c r="J10418" s="7">
        <v>32</v>
      </c>
      <c r="K10418" s="4">
        <v>1203</v>
      </c>
      <c r="L10418" s="5">
        <v>1203.0829000000001</v>
      </c>
      <c r="M10418">
        <v>30255.41</v>
      </c>
      <c r="N10418" s="3">
        <v>1</v>
      </c>
      <c r="O10418" s="50" t="e">
        <f>INDEX([1]Dados!$M$2:$N$26779,MATCH($P10418,[1]Dados!$N$2:$N$26779,),2)</f>
        <v>#N/A</v>
      </c>
      <c r="P10418">
        <v>195259</v>
      </c>
      <c r="Q10418" s="1">
        <v>37754</v>
      </c>
      <c r="R10418" s="1">
        <v>37812</v>
      </c>
      <c r="S10418" t="s">
        <v>889</v>
      </c>
    </row>
    <row r="10419" spans="1:19" x14ac:dyDescent="0.2">
      <c r="A10419" s="7">
        <v>260930</v>
      </c>
      <c r="B10419" s="3">
        <v>24856</v>
      </c>
      <c r="C10419" s="3" t="s">
        <v>51</v>
      </c>
      <c r="D10419" s="2" t="s">
        <v>570</v>
      </c>
      <c r="E10419" s="3">
        <v>23</v>
      </c>
      <c r="F10419" s="17">
        <v>0</v>
      </c>
      <c r="G10419" s="17">
        <v>1</v>
      </c>
      <c r="H10419" s="17">
        <v>0</v>
      </c>
      <c r="I10419" s="7" t="s">
        <v>3</v>
      </c>
      <c r="J10419" s="7">
        <v>20</v>
      </c>
      <c r="K10419" s="4">
        <v>1203</v>
      </c>
      <c r="L10419" s="5">
        <v>1203.0829000000001</v>
      </c>
      <c r="M10419">
        <v>30255.41</v>
      </c>
      <c r="N10419" s="3">
        <v>1</v>
      </c>
      <c r="O10419" s="50" t="e">
        <f>INDEX([1]Dados!$M$2:$N$26779,MATCH($P10419,[1]Dados!$N$2:$N$26779,),2)</f>
        <v>#N/A</v>
      </c>
      <c r="P10419">
        <v>195259</v>
      </c>
      <c r="Q10419" s="1">
        <v>37754</v>
      </c>
      <c r="R10419" s="1">
        <v>37812</v>
      </c>
      <c r="S10419" t="s">
        <v>889</v>
      </c>
    </row>
    <row r="10420" spans="1:19" x14ac:dyDescent="0.2">
      <c r="A10420" s="7">
        <v>260930</v>
      </c>
      <c r="B10420" s="3">
        <v>24856</v>
      </c>
      <c r="C10420" s="3" t="s">
        <v>51</v>
      </c>
      <c r="D10420" s="2" t="s">
        <v>570</v>
      </c>
      <c r="E10420" s="3">
        <v>23</v>
      </c>
      <c r="F10420" s="17">
        <v>0</v>
      </c>
      <c r="G10420" s="17">
        <v>1</v>
      </c>
      <c r="H10420" s="17">
        <v>0</v>
      </c>
      <c r="I10420" s="7" t="s">
        <v>21</v>
      </c>
      <c r="J10420" s="7">
        <v>17</v>
      </c>
      <c r="K10420" s="4">
        <v>1203</v>
      </c>
      <c r="L10420" s="5">
        <v>1203.0829000000001</v>
      </c>
      <c r="M10420">
        <v>30255.41</v>
      </c>
      <c r="N10420" s="3">
        <v>1</v>
      </c>
      <c r="O10420" s="50" t="e">
        <f>INDEX([1]Dados!$M$2:$N$26779,MATCH($P10420,[1]Dados!$N$2:$N$26779,),2)</f>
        <v>#N/A</v>
      </c>
      <c r="P10420">
        <v>195259</v>
      </c>
      <c r="Q10420" s="1">
        <v>37754</v>
      </c>
      <c r="R10420" s="1">
        <v>37812</v>
      </c>
      <c r="S10420" t="s">
        <v>889</v>
      </c>
    </row>
    <row r="10421" spans="1:19" x14ac:dyDescent="0.2">
      <c r="A10421" s="7">
        <v>260930</v>
      </c>
      <c r="B10421" s="3">
        <v>24856</v>
      </c>
      <c r="C10421" s="3" t="s">
        <v>51</v>
      </c>
      <c r="D10421" s="2" t="s">
        <v>570</v>
      </c>
      <c r="E10421" s="3">
        <v>23</v>
      </c>
      <c r="F10421" s="17">
        <v>0</v>
      </c>
      <c r="G10421" s="17">
        <v>1</v>
      </c>
      <c r="H10421" s="17">
        <v>0</v>
      </c>
      <c r="I10421" s="7" t="s">
        <v>22</v>
      </c>
      <c r="J10421" s="7">
        <v>31</v>
      </c>
      <c r="K10421" s="4">
        <v>1203</v>
      </c>
      <c r="L10421" s="5">
        <v>1203.0829000000001</v>
      </c>
      <c r="M10421">
        <v>30255.41</v>
      </c>
      <c r="N10421" s="3">
        <v>1</v>
      </c>
      <c r="O10421" s="50" t="e">
        <f>INDEX([1]Dados!$M$2:$N$26779,MATCH($P10421,[1]Dados!$N$2:$N$26779,),2)</f>
        <v>#N/A</v>
      </c>
      <c r="P10421">
        <v>195259</v>
      </c>
      <c r="Q10421" s="1">
        <v>37754</v>
      </c>
      <c r="R10421" s="1">
        <v>37812</v>
      </c>
      <c r="S10421" t="s">
        <v>889</v>
      </c>
    </row>
    <row r="10422" spans="1:19" x14ac:dyDescent="0.2">
      <c r="A10422" s="7">
        <v>260930</v>
      </c>
      <c r="B10422" s="3">
        <v>24856</v>
      </c>
      <c r="C10422" s="3" t="s">
        <v>51</v>
      </c>
      <c r="D10422" s="2" t="s">
        <v>570</v>
      </c>
      <c r="E10422" s="3">
        <v>23</v>
      </c>
      <c r="F10422" s="17">
        <v>0</v>
      </c>
      <c r="G10422" s="17">
        <v>1</v>
      </c>
      <c r="H10422" s="17">
        <v>0</v>
      </c>
      <c r="I10422" s="7" t="s">
        <v>24</v>
      </c>
      <c r="J10422" s="7">
        <v>13</v>
      </c>
      <c r="K10422" s="4">
        <v>1203</v>
      </c>
      <c r="L10422" s="5">
        <v>1203.0829000000001</v>
      </c>
      <c r="M10422">
        <v>30255.41</v>
      </c>
      <c r="N10422" s="3">
        <v>1</v>
      </c>
      <c r="O10422" s="50" t="e">
        <f>INDEX([1]Dados!$M$2:$N$26779,MATCH($P10422,[1]Dados!$N$2:$N$26779,),2)</f>
        <v>#N/A</v>
      </c>
      <c r="P10422">
        <v>195259</v>
      </c>
      <c r="Q10422" s="1">
        <v>37754</v>
      </c>
      <c r="R10422" s="1">
        <v>37812</v>
      </c>
      <c r="S10422" t="s">
        <v>889</v>
      </c>
    </row>
    <row r="10423" spans="1:19" x14ac:dyDescent="0.2">
      <c r="A10423" s="7">
        <v>260930</v>
      </c>
      <c r="B10423" s="3">
        <v>24856</v>
      </c>
      <c r="C10423" s="3" t="s">
        <v>51</v>
      </c>
      <c r="D10423" s="2" t="s">
        <v>570</v>
      </c>
      <c r="E10423" s="3">
        <v>23</v>
      </c>
      <c r="F10423" s="17">
        <v>0</v>
      </c>
      <c r="G10423" s="17">
        <v>1</v>
      </c>
      <c r="H10423" s="17">
        <v>0</v>
      </c>
      <c r="I10423" s="7" t="s">
        <v>25</v>
      </c>
      <c r="J10423" s="7">
        <v>18</v>
      </c>
      <c r="K10423" s="4">
        <v>1203</v>
      </c>
      <c r="L10423" s="5">
        <v>1203.0829000000001</v>
      </c>
      <c r="M10423">
        <v>30255.41</v>
      </c>
      <c r="N10423" s="3">
        <v>1</v>
      </c>
      <c r="O10423" s="50" t="e">
        <f>INDEX([1]Dados!$M$2:$N$26779,MATCH($P10423,[1]Dados!$N$2:$N$26779,),2)</f>
        <v>#N/A</v>
      </c>
      <c r="P10423">
        <v>195259</v>
      </c>
      <c r="Q10423" s="1">
        <v>37754</v>
      </c>
      <c r="R10423" s="1">
        <v>37812</v>
      </c>
      <c r="S10423" t="s">
        <v>889</v>
      </c>
    </row>
    <row r="10424" spans="1:19" x14ac:dyDescent="0.2">
      <c r="A10424" s="7">
        <v>260930</v>
      </c>
      <c r="B10424" s="3">
        <v>24856</v>
      </c>
      <c r="C10424" s="3" t="s">
        <v>51</v>
      </c>
      <c r="D10424" s="2" t="s">
        <v>570</v>
      </c>
      <c r="E10424" s="3">
        <v>23</v>
      </c>
      <c r="F10424" s="17">
        <v>0</v>
      </c>
      <c r="G10424" s="17">
        <v>1</v>
      </c>
      <c r="H10424" s="17">
        <v>0</v>
      </c>
      <c r="I10424" s="7" t="s">
        <v>74</v>
      </c>
      <c r="J10424" s="7">
        <v>20</v>
      </c>
      <c r="K10424" s="4">
        <v>1214</v>
      </c>
      <c r="L10424" s="5">
        <v>1214.0589</v>
      </c>
      <c r="M10424">
        <v>659100</v>
      </c>
      <c r="N10424" s="3">
        <v>1</v>
      </c>
      <c r="O10424" s="50" t="e">
        <f>INDEX([1]Dados!$M$2:$N$26779,MATCH($P10424,[1]Dados!$N$2:$N$26779,),2)</f>
        <v>#N/A</v>
      </c>
      <c r="P10424">
        <v>194835</v>
      </c>
      <c r="Q10424" s="1">
        <v>37754</v>
      </c>
      <c r="R10424" s="1">
        <v>37812</v>
      </c>
      <c r="S10424" t="s">
        <v>915</v>
      </c>
    </row>
    <row r="10425" spans="1:19" x14ac:dyDescent="0.2">
      <c r="A10425" s="7">
        <v>260930</v>
      </c>
      <c r="B10425" s="3">
        <v>24856</v>
      </c>
      <c r="C10425" s="3" t="s">
        <v>51</v>
      </c>
      <c r="D10425" s="2" t="s">
        <v>570</v>
      </c>
      <c r="E10425" s="3">
        <v>23</v>
      </c>
      <c r="F10425" s="17">
        <v>0</v>
      </c>
      <c r="G10425" s="17">
        <v>1</v>
      </c>
      <c r="H10425" s="17">
        <v>0</v>
      </c>
      <c r="I10425" s="7" t="s">
        <v>78</v>
      </c>
      <c r="J10425" s="7">
        <v>23</v>
      </c>
      <c r="K10425" s="4">
        <v>1214</v>
      </c>
      <c r="L10425" s="5">
        <v>1214.0589</v>
      </c>
      <c r="M10425">
        <v>659100</v>
      </c>
      <c r="N10425" s="3">
        <v>1</v>
      </c>
      <c r="O10425" s="50" t="e">
        <f>INDEX([1]Dados!$M$2:$N$26779,MATCH($P10425,[1]Dados!$N$2:$N$26779,),2)</f>
        <v>#N/A</v>
      </c>
      <c r="P10425">
        <v>194835</v>
      </c>
      <c r="Q10425" s="1">
        <v>37754</v>
      </c>
      <c r="R10425" s="1">
        <v>37812</v>
      </c>
      <c r="S10425" t="s">
        <v>915</v>
      </c>
    </row>
    <row r="10426" spans="1:19" x14ac:dyDescent="0.2">
      <c r="A10426" s="7">
        <v>260930</v>
      </c>
      <c r="B10426" s="3">
        <v>24856</v>
      </c>
      <c r="C10426" s="3" t="s">
        <v>51</v>
      </c>
      <c r="D10426" s="2" t="s">
        <v>570</v>
      </c>
      <c r="E10426" s="3">
        <v>23</v>
      </c>
      <c r="F10426" s="17">
        <v>0</v>
      </c>
      <c r="G10426" s="17">
        <v>1</v>
      </c>
      <c r="H10426" s="17">
        <v>0</v>
      </c>
      <c r="I10426" s="7" t="s">
        <v>20</v>
      </c>
      <c r="J10426" s="7">
        <v>28</v>
      </c>
      <c r="K10426" s="4">
        <v>1214</v>
      </c>
      <c r="L10426" s="5">
        <v>1214.0589</v>
      </c>
      <c r="M10426">
        <v>659100</v>
      </c>
      <c r="N10426" s="3">
        <v>1</v>
      </c>
      <c r="O10426" s="50" t="e">
        <f>INDEX([1]Dados!$M$2:$N$26779,MATCH($P10426,[1]Dados!$N$2:$N$26779,),2)</f>
        <v>#N/A</v>
      </c>
      <c r="P10426">
        <v>194835</v>
      </c>
      <c r="Q10426" s="1">
        <v>37754</v>
      </c>
      <c r="R10426" s="1">
        <v>37812</v>
      </c>
      <c r="S10426" t="s">
        <v>915</v>
      </c>
    </row>
    <row r="10427" spans="1:19" x14ac:dyDescent="0.2">
      <c r="A10427" s="7">
        <v>260930</v>
      </c>
      <c r="B10427" s="3">
        <v>24856</v>
      </c>
      <c r="C10427" s="3" t="s">
        <v>51</v>
      </c>
      <c r="D10427" s="2" t="s">
        <v>570</v>
      </c>
      <c r="E10427" s="3">
        <v>23</v>
      </c>
      <c r="F10427" s="17">
        <v>0</v>
      </c>
      <c r="G10427" s="17">
        <v>1</v>
      </c>
      <c r="H10427" s="17">
        <v>0</v>
      </c>
      <c r="I10427" s="7" t="s">
        <v>26</v>
      </c>
      <c r="J10427" s="7">
        <v>24</v>
      </c>
      <c r="K10427" s="4">
        <v>1214</v>
      </c>
      <c r="L10427" s="5">
        <v>1214.0589</v>
      </c>
      <c r="M10427">
        <v>659100</v>
      </c>
      <c r="N10427" s="3">
        <v>1</v>
      </c>
      <c r="O10427" s="50" t="e">
        <f>INDEX([1]Dados!$M$2:$N$26779,MATCH($P10427,[1]Dados!$N$2:$N$26779,),2)</f>
        <v>#N/A</v>
      </c>
      <c r="P10427">
        <v>194835</v>
      </c>
      <c r="Q10427" s="1">
        <v>37754</v>
      </c>
      <c r="R10427" s="1">
        <v>37812</v>
      </c>
      <c r="S10427" t="s">
        <v>915</v>
      </c>
    </row>
    <row r="10428" spans="1:19" x14ac:dyDescent="0.2">
      <c r="A10428" s="7">
        <v>260930</v>
      </c>
      <c r="B10428" s="3">
        <v>24856</v>
      </c>
      <c r="C10428" s="3" t="s">
        <v>51</v>
      </c>
      <c r="D10428" s="2" t="s">
        <v>570</v>
      </c>
      <c r="E10428" s="3">
        <v>23</v>
      </c>
      <c r="F10428" s="17">
        <v>0</v>
      </c>
      <c r="G10428" s="17">
        <v>1</v>
      </c>
      <c r="H10428" s="17">
        <v>0</v>
      </c>
      <c r="I10428" s="7" t="s">
        <v>118</v>
      </c>
      <c r="J10428" s="7">
        <v>32</v>
      </c>
      <c r="K10428" s="4">
        <v>1214</v>
      </c>
      <c r="L10428" s="5">
        <v>1214.8577</v>
      </c>
      <c r="M10428">
        <v>228516</v>
      </c>
      <c r="N10428" s="3">
        <v>1</v>
      </c>
      <c r="O10428" s="50" t="e">
        <f>INDEX([1]Dados!$M$2:$N$26779,MATCH($P10428,[1]Dados!$N$2:$N$26779,),2)</f>
        <v>#N/A</v>
      </c>
      <c r="P10428">
        <v>194589</v>
      </c>
      <c r="Q10428" s="1">
        <v>37754</v>
      </c>
      <c r="R10428" s="1">
        <v>37812</v>
      </c>
      <c r="S10428" t="s">
        <v>914</v>
      </c>
    </row>
    <row r="10429" spans="1:19" x14ac:dyDescent="0.2">
      <c r="A10429" s="7">
        <v>260930</v>
      </c>
      <c r="B10429" s="3">
        <v>24856</v>
      </c>
      <c r="C10429" s="3" t="s">
        <v>51</v>
      </c>
      <c r="D10429" s="2" t="s">
        <v>570</v>
      </c>
      <c r="E10429" s="3">
        <v>23</v>
      </c>
      <c r="F10429" s="17">
        <v>0</v>
      </c>
      <c r="G10429" s="17">
        <v>1</v>
      </c>
      <c r="H10429" s="17">
        <v>0</v>
      </c>
      <c r="I10429" s="7" t="s">
        <v>146</v>
      </c>
      <c r="J10429" s="7">
        <v>18</v>
      </c>
      <c r="K10429" s="4">
        <v>1214</v>
      </c>
      <c r="L10429" s="5">
        <v>1214.8577</v>
      </c>
      <c r="M10429">
        <v>228516</v>
      </c>
      <c r="N10429" s="3">
        <v>1</v>
      </c>
      <c r="O10429" s="50" t="e">
        <f>INDEX([1]Dados!$M$2:$N$26779,MATCH($P10429,[1]Dados!$N$2:$N$26779,),2)</f>
        <v>#N/A</v>
      </c>
      <c r="P10429">
        <v>194589</v>
      </c>
      <c r="Q10429" s="1">
        <v>37754</v>
      </c>
      <c r="R10429" s="1">
        <v>37812</v>
      </c>
      <c r="S10429" t="s">
        <v>914</v>
      </c>
    </row>
    <row r="10430" spans="1:19" x14ac:dyDescent="0.2">
      <c r="A10430" s="7">
        <v>260930</v>
      </c>
      <c r="B10430" s="3">
        <v>24856</v>
      </c>
      <c r="C10430" s="3" t="s">
        <v>51</v>
      </c>
      <c r="D10430" s="2" t="s">
        <v>570</v>
      </c>
      <c r="E10430" s="3">
        <v>23</v>
      </c>
      <c r="F10430" s="17">
        <v>0</v>
      </c>
      <c r="G10430" s="17">
        <v>1</v>
      </c>
      <c r="H10430" s="17">
        <v>0</v>
      </c>
      <c r="I10430" s="7" t="s">
        <v>147</v>
      </c>
      <c r="J10430" s="7">
        <v>18</v>
      </c>
      <c r="K10430" s="4">
        <v>1214</v>
      </c>
      <c r="L10430" s="5">
        <v>1214.8577</v>
      </c>
      <c r="M10430">
        <v>228516</v>
      </c>
      <c r="N10430" s="3">
        <v>1</v>
      </c>
      <c r="O10430" s="50" t="e">
        <f>INDEX([1]Dados!$M$2:$N$26779,MATCH($P10430,[1]Dados!$N$2:$N$26779,),2)</f>
        <v>#N/A</v>
      </c>
      <c r="P10430">
        <v>194589</v>
      </c>
      <c r="Q10430" s="1">
        <v>37754</v>
      </c>
      <c r="R10430" s="1">
        <v>37812</v>
      </c>
      <c r="S10430" t="s">
        <v>914</v>
      </c>
    </row>
    <row r="10431" spans="1:19" x14ac:dyDescent="0.2">
      <c r="A10431" s="7">
        <v>260930</v>
      </c>
      <c r="B10431" s="3">
        <v>24856</v>
      </c>
      <c r="C10431" s="3" t="s">
        <v>51</v>
      </c>
      <c r="D10431" s="2" t="s">
        <v>570</v>
      </c>
      <c r="E10431" s="3">
        <v>23</v>
      </c>
      <c r="F10431" s="17">
        <v>0</v>
      </c>
      <c r="G10431" s="17">
        <v>1</v>
      </c>
      <c r="H10431" s="17">
        <v>0</v>
      </c>
      <c r="I10431" s="7" t="s">
        <v>148</v>
      </c>
      <c r="J10431" s="7">
        <v>13</v>
      </c>
      <c r="K10431" s="4">
        <v>1214</v>
      </c>
      <c r="L10431" s="5">
        <v>1214.8577</v>
      </c>
      <c r="M10431">
        <v>228516</v>
      </c>
      <c r="N10431" s="3">
        <v>1</v>
      </c>
      <c r="O10431" s="50" t="e">
        <f>INDEX([1]Dados!$M$2:$N$26779,MATCH($P10431,[1]Dados!$N$2:$N$26779,),2)</f>
        <v>#N/A</v>
      </c>
      <c r="P10431">
        <v>194589</v>
      </c>
      <c r="Q10431" s="1">
        <v>37754</v>
      </c>
      <c r="R10431" s="1">
        <v>37812</v>
      </c>
      <c r="S10431" t="s">
        <v>914</v>
      </c>
    </row>
    <row r="10432" spans="1:19" x14ac:dyDescent="0.2">
      <c r="A10432" s="7">
        <v>260930</v>
      </c>
      <c r="B10432" s="3">
        <v>24856</v>
      </c>
      <c r="C10432" s="3" t="s">
        <v>51</v>
      </c>
      <c r="D10432" s="2" t="s">
        <v>570</v>
      </c>
      <c r="E10432" s="3">
        <v>23</v>
      </c>
      <c r="F10432" s="17">
        <v>0</v>
      </c>
      <c r="G10432" s="17">
        <v>1</v>
      </c>
      <c r="H10432" s="17">
        <v>0</v>
      </c>
      <c r="I10432" s="7" t="s">
        <v>149</v>
      </c>
      <c r="J10432" s="7">
        <v>25</v>
      </c>
      <c r="K10432" s="4">
        <v>1214</v>
      </c>
      <c r="L10432" s="5">
        <v>1214.8577</v>
      </c>
      <c r="M10432">
        <v>228516</v>
      </c>
      <c r="N10432" s="3">
        <v>1</v>
      </c>
      <c r="O10432" s="50" t="e">
        <f>INDEX([1]Dados!$M$2:$N$26779,MATCH($P10432,[1]Dados!$N$2:$N$26779,),2)</f>
        <v>#N/A</v>
      </c>
      <c r="P10432">
        <v>194589</v>
      </c>
      <c r="Q10432" s="1">
        <v>37754</v>
      </c>
      <c r="R10432" s="1">
        <v>37812</v>
      </c>
      <c r="S10432" t="s">
        <v>914</v>
      </c>
    </row>
    <row r="10433" spans="1:19" x14ac:dyDescent="0.2">
      <c r="A10433" s="7">
        <v>260930</v>
      </c>
      <c r="B10433" s="3">
        <v>24856</v>
      </c>
      <c r="C10433" s="3" t="s">
        <v>51</v>
      </c>
      <c r="D10433" s="2" t="s">
        <v>570</v>
      </c>
      <c r="E10433" s="3">
        <v>23</v>
      </c>
      <c r="F10433" s="17">
        <v>0</v>
      </c>
      <c r="G10433" s="17">
        <v>1</v>
      </c>
      <c r="H10433" s="17">
        <v>0</v>
      </c>
      <c r="I10433" s="7" t="s">
        <v>163</v>
      </c>
      <c r="J10433" s="7">
        <v>13</v>
      </c>
      <c r="K10433" s="4">
        <v>1214</v>
      </c>
      <c r="L10433" s="5">
        <v>1214.8577</v>
      </c>
      <c r="M10433">
        <v>228516</v>
      </c>
      <c r="N10433" s="3">
        <v>1</v>
      </c>
      <c r="O10433" s="50" t="e">
        <f>INDEX([1]Dados!$M$2:$N$26779,MATCH($P10433,[1]Dados!$N$2:$N$26779,),2)</f>
        <v>#N/A</v>
      </c>
      <c r="P10433">
        <v>194589</v>
      </c>
      <c r="Q10433" s="1">
        <v>37754</v>
      </c>
      <c r="R10433" s="1">
        <v>37812</v>
      </c>
      <c r="S10433" t="s">
        <v>914</v>
      </c>
    </row>
    <row r="10434" spans="1:19" x14ac:dyDescent="0.2">
      <c r="A10434" s="7">
        <v>260930</v>
      </c>
      <c r="B10434" s="3">
        <v>24856</v>
      </c>
      <c r="C10434" s="3" t="s">
        <v>51</v>
      </c>
      <c r="D10434" s="2" t="s">
        <v>570</v>
      </c>
      <c r="E10434" s="3">
        <v>23</v>
      </c>
      <c r="F10434" s="17">
        <v>0</v>
      </c>
      <c r="G10434" s="17">
        <v>1</v>
      </c>
      <c r="H10434" s="17">
        <v>0</v>
      </c>
      <c r="I10434" s="7" t="s">
        <v>164</v>
      </c>
      <c r="J10434" s="7">
        <v>30</v>
      </c>
      <c r="K10434" s="4">
        <v>1214</v>
      </c>
      <c r="L10434" s="5">
        <v>1214.8577</v>
      </c>
      <c r="M10434">
        <v>228516</v>
      </c>
      <c r="N10434" s="3">
        <v>1</v>
      </c>
      <c r="O10434" s="50" t="e">
        <f>INDEX([1]Dados!$M$2:$N$26779,MATCH($P10434,[1]Dados!$N$2:$N$26779,),2)</f>
        <v>#N/A</v>
      </c>
      <c r="P10434">
        <v>194589</v>
      </c>
      <c r="Q10434" s="1">
        <v>37754</v>
      </c>
      <c r="R10434" s="1">
        <v>37812</v>
      </c>
      <c r="S10434" t="s">
        <v>914</v>
      </c>
    </row>
    <row r="10435" spans="1:19" x14ac:dyDescent="0.2">
      <c r="A10435" s="7">
        <v>260930</v>
      </c>
      <c r="B10435" s="3">
        <v>24856</v>
      </c>
      <c r="C10435" s="3" t="s">
        <v>51</v>
      </c>
      <c r="D10435" s="2" t="s">
        <v>570</v>
      </c>
      <c r="E10435" s="3">
        <v>23</v>
      </c>
      <c r="F10435" s="17">
        <v>0</v>
      </c>
      <c r="G10435" s="17">
        <v>1</v>
      </c>
      <c r="H10435" s="17">
        <v>0</v>
      </c>
      <c r="I10435" s="7" t="s">
        <v>119</v>
      </c>
      <c r="J10435" s="7">
        <v>2</v>
      </c>
      <c r="K10435" s="4">
        <v>1214</v>
      </c>
      <c r="L10435" s="5">
        <v>1214.8577</v>
      </c>
      <c r="M10435">
        <v>228516</v>
      </c>
      <c r="N10435" s="3">
        <v>1</v>
      </c>
      <c r="O10435" s="50" t="e">
        <f>INDEX([1]Dados!$M$2:$N$26779,MATCH($P10435,[1]Dados!$N$2:$N$26779,),2)</f>
        <v>#N/A</v>
      </c>
      <c r="P10435">
        <v>194589</v>
      </c>
      <c r="Q10435" s="1">
        <v>37754</v>
      </c>
      <c r="R10435" s="1">
        <v>37812</v>
      </c>
      <c r="S10435" t="s">
        <v>914</v>
      </c>
    </row>
    <row r="10436" spans="1:19" x14ac:dyDescent="0.2">
      <c r="A10436" s="7">
        <v>260930</v>
      </c>
      <c r="B10436" s="3">
        <v>24856</v>
      </c>
      <c r="C10436" s="3" t="s">
        <v>51</v>
      </c>
      <c r="D10436" s="2" t="s">
        <v>570</v>
      </c>
      <c r="E10436" s="3">
        <v>23</v>
      </c>
      <c r="F10436" s="17">
        <v>0</v>
      </c>
      <c r="G10436" s="17">
        <v>1</v>
      </c>
      <c r="H10436" s="17">
        <v>0</v>
      </c>
      <c r="I10436" s="7" t="s">
        <v>120</v>
      </c>
      <c r="J10436" s="7">
        <v>14</v>
      </c>
      <c r="K10436" s="4">
        <v>1214</v>
      </c>
      <c r="L10436" s="5">
        <v>1214.8577</v>
      </c>
      <c r="M10436">
        <v>228516</v>
      </c>
      <c r="N10436" s="3">
        <v>1</v>
      </c>
      <c r="O10436" s="50" t="e">
        <f>INDEX([1]Dados!$M$2:$N$26779,MATCH($P10436,[1]Dados!$N$2:$N$26779,),2)</f>
        <v>#N/A</v>
      </c>
      <c r="P10436">
        <v>194589</v>
      </c>
      <c r="Q10436" s="1">
        <v>37754</v>
      </c>
      <c r="R10436" s="1">
        <v>37812</v>
      </c>
      <c r="S10436" t="s">
        <v>914</v>
      </c>
    </row>
    <row r="10437" spans="1:19" x14ac:dyDescent="0.2">
      <c r="A10437" s="7">
        <v>260930</v>
      </c>
      <c r="B10437" s="3">
        <v>24856</v>
      </c>
      <c r="C10437" s="3" t="s">
        <v>51</v>
      </c>
      <c r="D10437" s="2" t="s">
        <v>570</v>
      </c>
      <c r="E10437" s="3">
        <v>23</v>
      </c>
      <c r="F10437" s="17">
        <v>0</v>
      </c>
      <c r="G10437" s="17">
        <v>1</v>
      </c>
      <c r="H10437" s="17">
        <v>0</v>
      </c>
      <c r="I10437" s="7" t="s">
        <v>150</v>
      </c>
      <c r="J10437" s="7">
        <v>33</v>
      </c>
      <c r="K10437" s="4">
        <v>1214</v>
      </c>
      <c r="L10437" s="5">
        <v>1214.8580999999999</v>
      </c>
      <c r="M10437">
        <v>85764.35</v>
      </c>
      <c r="N10437" s="3">
        <v>1</v>
      </c>
      <c r="O10437" s="50" t="e">
        <f>INDEX([1]Dados!$M$2:$N$26779,MATCH($P10437,[1]Dados!$N$2:$N$26779,),2)</f>
        <v>#N/A</v>
      </c>
      <c r="P10437">
        <v>195322</v>
      </c>
      <c r="Q10437" s="1">
        <v>37754</v>
      </c>
      <c r="R10437" s="1">
        <v>37812</v>
      </c>
      <c r="S10437" t="s">
        <v>960</v>
      </c>
    </row>
    <row r="10438" spans="1:19" x14ac:dyDescent="0.2">
      <c r="A10438" s="7">
        <v>260930</v>
      </c>
      <c r="B10438" s="3">
        <v>24856</v>
      </c>
      <c r="C10438" s="3" t="s">
        <v>51</v>
      </c>
      <c r="D10438" s="2" t="s">
        <v>570</v>
      </c>
      <c r="E10438" s="3">
        <v>23</v>
      </c>
      <c r="F10438" s="17">
        <v>0</v>
      </c>
      <c r="G10438" s="17">
        <v>1</v>
      </c>
      <c r="H10438" s="17">
        <v>0</v>
      </c>
      <c r="I10438" s="7" t="s">
        <v>151</v>
      </c>
      <c r="J10438" s="7">
        <v>10</v>
      </c>
      <c r="K10438" s="4">
        <v>1214</v>
      </c>
      <c r="L10438" s="5">
        <v>1214.8580999999999</v>
      </c>
      <c r="M10438">
        <v>85764.35</v>
      </c>
      <c r="N10438" s="3">
        <v>1</v>
      </c>
      <c r="O10438" s="50" t="e">
        <f>INDEX([1]Dados!$M$2:$N$26779,MATCH($P10438,[1]Dados!$N$2:$N$26779,),2)</f>
        <v>#N/A</v>
      </c>
      <c r="P10438">
        <v>195322</v>
      </c>
      <c r="Q10438" s="1">
        <v>37754</v>
      </c>
      <c r="R10438" s="1">
        <v>37812</v>
      </c>
      <c r="S10438" t="s">
        <v>960</v>
      </c>
    </row>
    <row r="10439" spans="1:19" x14ac:dyDescent="0.2">
      <c r="A10439" s="7">
        <v>260930</v>
      </c>
      <c r="B10439" s="3">
        <v>24856</v>
      </c>
      <c r="C10439" s="3" t="s">
        <v>51</v>
      </c>
      <c r="D10439" s="2" t="s">
        <v>570</v>
      </c>
      <c r="E10439" s="3">
        <v>23</v>
      </c>
      <c r="F10439" s="17">
        <v>0</v>
      </c>
      <c r="G10439" s="17">
        <v>1</v>
      </c>
      <c r="H10439" s="17">
        <v>0</v>
      </c>
      <c r="I10439" s="7" t="s">
        <v>152</v>
      </c>
      <c r="J10439" s="7">
        <v>19</v>
      </c>
      <c r="K10439" s="4">
        <v>1214</v>
      </c>
      <c r="L10439" s="5">
        <v>1214.8580999999999</v>
      </c>
      <c r="M10439">
        <v>85764.35</v>
      </c>
      <c r="N10439" s="3">
        <v>1</v>
      </c>
      <c r="O10439" s="50" t="e">
        <f>INDEX([1]Dados!$M$2:$N$26779,MATCH($P10439,[1]Dados!$N$2:$N$26779,),2)</f>
        <v>#N/A</v>
      </c>
      <c r="P10439">
        <v>195322</v>
      </c>
      <c r="Q10439" s="1">
        <v>37754</v>
      </c>
      <c r="R10439" s="1">
        <v>37812</v>
      </c>
      <c r="S10439" t="s">
        <v>960</v>
      </c>
    </row>
    <row r="10440" spans="1:19" x14ac:dyDescent="0.2">
      <c r="A10440" s="7">
        <v>260930</v>
      </c>
      <c r="B10440" s="3">
        <v>24856</v>
      </c>
      <c r="C10440" s="3" t="s">
        <v>51</v>
      </c>
      <c r="D10440" s="2" t="s">
        <v>570</v>
      </c>
      <c r="E10440" s="3">
        <v>23</v>
      </c>
      <c r="F10440" s="17">
        <v>0</v>
      </c>
      <c r="G10440" s="17">
        <v>1</v>
      </c>
      <c r="H10440" s="17">
        <v>0</v>
      </c>
      <c r="I10440" s="7" t="s">
        <v>153</v>
      </c>
      <c r="J10440" s="7">
        <v>18</v>
      </c>
      <c r="K10440" s="4">
        <v>1214</v>
      </c>
      <c r="L10440" s="5">
        <v>1214.8580999999999</v>
      </c>
      <c r="M10440">
        <v>85764.35</v>
      </c>
      <c r="N10440" s="3">
        <v>1</v>
      </c>
      <c r="O10440" s="50" t="e">
        <f>INDEX([1]Dados!$M$2:$N$26779,MATCH($P10440,[1]Dados!$N$2:$N$26779,),2)</f>
        <v>#N/A</v>
      </c>
      <c r="P10440">
        <v>195322</v>
      </c>
      <c r="Q10440" s="1">
        <v>37754</v>
      </c>
      <c r="R10440" s="1">
        <v>37812</v>
      </c>
      <c r="S10440" t="s">
        <v>960</v>
      </c>
    </row>
    <row r="10441" spans="1:19" x14ac:dyDescent="0.2">
      <c r="A10441" s="7">
        <v>260930</v>
      </c>
      <c r="B10441" s="3">
        <v>24856</v>
      </c>
      <c r="C10441" s="3" t="s">
        <v>51</v>
      </c>
      <c r="D10441" s="2" t="s">
        <v>570</v>
      </c>
      <c r="E10441" s="3">
        <v>23</v>
      </c>
      <c r="F10441" s="17">
        <v>0</v>
      </c>
      <c r="G10441" s="17">
        <v>1</v>
      </c>
      <c r="H10441" s="17">
        <v>0</v>
      </c>
      <c r="I10441" s="7" t="s">
        <v>154</v>
      </c>
      <c r="J10441" s="7">
        <v>33</v>
      </c>
      <c r="K10441" s="4">
        <v>1214</v>
      </c>
      <c r="L10441" s="5">
        <v>1214.8580999999999</v>
      </c>
      <c r="M10441">
        <v>157314.82999999999</v>
      </c>
      <c r="N10441" s="3">
        <v>1</v>
      </c>
      <c r="O10441" s="50" t="e">
        <f>INDEX([1]Dados!$M$2:$N$26779,MATCH($P10441,[1]Dados!$N$2:$N$26779,),2)</f>
        <v>#N/A</v>
      </c>
      <c r="P10441">
        <v>195329</v>
      </c>
      <c r="Q10441" s="1">
        <v>37754</v>
      </c>
      <c r="R10441" s="1">
        <v>37812</v>
      </c>
      <c r="S10441" t="s">
        <v>961</v>
      </c>
    </row>
    <row r="10442" spans="1:19" x14ac:dyDescent="0.2">
      <c r="A10442" s="7">
        <v>260930</v>
      </c>
      <c r="B10442" s="3">
        <v>24856</v>
      </c>
      <c r="C10442" s="3" t="s">
        <v>51</v>
      </c>
      <c r="D10442" s="2" t="s">
        <v>570</v>
      </c>
      <c r="E10442" s="3">
        <v>23</v>
      </c>
      <c r="F10442" s="17">
        <v>0</v>
      </c>
      <c r="G10442" s="17">
        <v>1</v>
      </c>
      <c r="H10442" s="17">
        <v>0</v>
      </c>
      <c r="I10442" s="7" t="s">
        <v>155</v>
      </c>
      <c r="J10442" s="7">
        <v>20</v>
      </c>
      <c r="K10442" s="4">
        <v>1214</v>
      </c>
      <c r="L10442" s="5">
        <v>1214.8580999999999</v>
      </c>
      <c r="M10442">
        <v>157314.82999999999</v>
      </c>
      <c r="N10442" s="3">
        <v>1</v>
      </c>
      <c r="O10442" s="50" t="e">
        <f>INDEX([1]Dados!$M$2:$N$26779,MATCH($P10442,[1]Dados!$N$2:$N$26779,),2)</f>
        <v>#N/A</v>
      </c>
      <c r="P10442">
        <v>195329</v>
      </c>
      <c r="Q10442" s="1">
        <v>37754</v>
      </c>
      <c r="R10442" s="1">
        <v>37812</v>
      </c>
      <c r="S10442" t="s">
        <v>961</v>
      </c>
    </row>
    <row r="10443" spans="1:19" x14ac:dyDescent="0.2">
      <c r="A10443" s="7">
        <v>260930</v>
      </c>
      <c r="B10443" s="3">
        <v>24856</v>
      </c>
      <c r="C10443" s="3" t="s">
        <v>51</v>
      </c>
      <c r="D10443" s="2" t="s">
        <v>570</v>
      </c>
      <c r="E10443" s="3">
        <v>23</v>
      </c>
      <c r="F10443" s="17">
        <v>0</v>
      </c>
      <c r="G10443" s="17">
        <v>1</v>
      </c>
      <c r="H10443" s="17">
        <v>0</v>
      </c>
      <c r="I10443" s="7" t="s">
        <v>156</v>
      </c>
      <c r="J10443" s="7">
        <v>11</v>
      </c>
      <c r="K10443" s="4">
        <v>1214</v>
      </c>
      <c r="L10443" s="5">
        <v>1214.8580999999999</v>
      </c>
      <c r="M10443">
        <v>157314.82999999999</v>
      </c>
      <c r="N10443" s="3">
        <v>1</v>
      </c>
      <c r="O10443" s="50" t="e">
        <f>INDEX([1]Dados!$M$2:$N$26779,MATCH($P10443,[1]Dados!$N$2:$N$26779,),2)</f>
        <v>#N/A</v>
      </c>
      <c r="P10443">
        <v>195329</v>
      </c>
      <c r="Q10443" s="1">
        <v>37754</v>
      </c>
      <c r="R10443" s="1">
        <v>37812</v>
      </c>
      <c r="S10443" t="s">
        <v>961</v>
      </c>
    </row>
    <row r="10444" spans="1:19" x14ac:dyDescent="0.2">
      <c r="A10444" s="7">
        <v>260930</v>
      </c>
      <c r="B10444" s="3">
        <v>24856</v>
      </c>
      <c r="C10444" s="3" t="s">
        <v>51</v>
      </c>
      <c r="D10444" s="2" t="s">
        <v>570</v>
      </c>
      <c r="E10444" s="3">
        <v>23</v>
      </c>
      <c r="F10444" s="17">
        <v>0</v>
      </c>
      <c r="G10444" s="17">
        <v>1</v>
      </c>
      <c r="H10444" s="17">
        <v>0</v>
      </c>
      <c r="I10444" s="7" t="s">
        <v>157</v>
      </c>
      <c r="J10444" s="7">
        <v>7</v>
      </c>
      <c r="K10444" s="4">
        <v>1214</v>
      </c>
      <c r="L10444" s="5">
        <v>1214.8580999999999</v>
      </c>
      <c r="M10444">
        <v>157314.82999999999</v>
      </c>
      <c r="N10444" s="3">
        <v>1</v>
      </c>
      <c r="O10444" s="50" t="e">
        <f>INDEX([1]Dados!$M$2:$N$26779,MATCH($P10444,[1]Dados!$N$2:$N$26779,),2)</f>
        <v>#N/A</v>
      </c>
      <c r="P10444">
        <v>195329</v>
      </c>
      <c r="Q10444" s="1">
        <v>37754</v>
      </c>
      <c r="R10444" s="1">
        <v>37812</v>
      </c>
      <c r="S10444" t="s">
        <v>961</v>
      </c>
    </row>
    <row r="10445" spans="1:19" x14ac:dyDescent="0.2">
      <c r="A10445" s="7">
        <v>260930</v>
      </c>
      <c r="B10445" s="3">
        <v>24856</v>
      </c>
      <c r="C10445" s="3" t="s">
        <v>51</v>
      </c>
      <c r="D10445" s="2" t="s">
        <v>570</v>
      </c>
      <c r="E10445" s="3">
        <v>23</v>
      </c>
      <c r="F10445" s="17">
        <v>0</v>
      </c>
      <c r="G10445" s="17">
        <v>1</v>
      </c>
      <c r="H10445" s="17">
        <v>0</v>
      </c>
      <c r="I10445" s="7" t="s">
        <v>158</v>
      </c>
      <c r="J10445" s="7">
        <v>33</v>
      </c>
      <c r="K10445" s="4">
        <v>1214</v>
      </c>
      <c r="L10445" s="5">
        <v>1214.8580999999999</v>
      </c>
      <c r="M10445">
        <v>128000</v>
      </c>
      <c r="N10445" s="3">
        <v>1</v>
      </c>
      <c r="O10445" s="50" t="e">
        <f>INDEX([1]Dados!$M$2:$N$26779,MATCH($P10445,[1]Dados!$N$2:$N$26779,),2)</f>
        <v>#N/A</v>
      </c>
      <c r="P10445">
        <v>195330</v>
      </c>
      <c r="Q10445" s="1">
        <v>37754</v>
      </c>
      <c r="R10445" s="1">
        <v>37812</v>
      </c>
      <c r="S10445" t="s">
        <v>961</v>
      </c>
    </row>
    <row r="10446" spans="1:19" x14ac:dyDescent="0.2">
      <c r="A10446" s="7">
        <v>260930</v>
      </c>
      <c r="B10446" s="3">
        <v>24856</v>
      </c>
      <c r="C10446" s="3" t="s">
        <v>51</v>
      </c>
      <c r="D10446" s="2" t="s">
        <v>570</v>
      </c>
      <c r="E10446" s="3">
        <v>23</v>
      </c>
      <c r="F10446" s="17">
        <v>0</v>
      </c>
      <c r="G10446" s="17">
        <v>1</v>
      </c>
      <c r="H10446" s="17">
        <v>0</v>
      </c>
      <c r="I10446" s="7" t="s">
        <v>159</v>
      </c>
      <c r="J10446" s="7">
        <v>14</v>
      </c>
      <c r="K10446" s="4">
        <v>1214</v>
      </c>
      <c r="L10446" s="5">
        <v>1214.8580999999999</v>
      </c>
      <c r="M10446">
        <v>128000</v>
      </c>
      <c r="N10446" s="3">
        <v>1</v>
      </c>
      <c r="O10446" s="50" t="e">
        <f>INDEX([1]Dados!$M$2:$N$26779,MATCH($P10446,[1]Dados!$N$2:$N$26779,),2)</f>
        <v>#N/A</v>
      </c>
      <c r="P10446">
        <v>195330</v>
      </c>
      <c r="Q10446" s="1">
        <v>37754</v>
      </c>
      <c r="R10446" s="1">
        <v>37812</v>
      </c>
      <c r="S10446" t="s">
        <v>961</v>
      </c>
    </row>
    <row r="10447" spans="1:19" x14ac:dyDescent="0.2">
      <c r="A10447" s="7">
        <v>260930</v>
      </c>
      <c r="B10447" s="3">
        <v>24856</v>
      </c>
      <c r="C10447" s="3" t="s">
        <v>51</v>
      </c>
      <c r="D10447" s="2" t="s">
        <v>570</v>
      </c>
      <c r="E10447" s="3">
        <v>23</v>
      </c>
      <c r="F10447" s="17">
        <v>0</v>
      </c>
      <c r="G10447" s="17">
        <v>1</v>
      </c>
      <c r="H10447" s="17">
        <v>0</v>
      </c>
      <c r="I10447" s="7" t="s">
        <v>160</v>
      </c>
      <c r="J10447" s="7">
        <v>5</v>
      </c>
      <c r="K10447" s="4">
        <v>1214</v>
      </c>
      <c r="L10447" s="5">
        <v>1214.8580999999999</v>
      </c>
      <c r="M10447">
        <v>128000</v>
      </c>
      <c r="N10447" s="3">
        <v>1</v>
      </c>
      <c r="O10447" s="50" t="e">
        <f>INDEX([1]Dados!$M$2:$N$26779,MATCH($P10447,[1]Dados!$N$2:$N$26779,),2)</f>
        <v>#N/A</v>
      </c>
      <c r="P10447">
        <v>195330</v>
      </c>
      <c r="Q10447" s="1">
        <v>37754</v>
      </c>
      <c r="R10447" s="1">
        <v>37812</v>
      </c>
      <c r="S10447" t="s">
        <v>961</v>
      </c>
    </row>
    <row r="10448" spans="1:19" x14ac:dyDescent="0.2">
      <c r="A10448" s="7">
        <v>260930</v>
      </c>
      <c r="B10448" s="3">
        <v>24856</v>
      </c>
      <c r="C10448" s="3" t="s">
        <v>51</v>
      </c>
      <c r="D10448" s="2" t="s">
        <v>570</v>
      </c>
      <c r="E10448" s="3">
        <v>23</v>
      </c>
      <c r="F10448" s="17">
        <v>0</v>
      </c>
      <c r="G10448" s="17">
        <v>1</v>
      </c>
      <c r="H10448" s="17">
        <v>0</v>
      </c>
      <c r="I10448" s="7" t="s">
        <v>161</v>
      </c>
      <c r="J10448" s="7">
        <v>13</v>
      </c>
      <c r="K10448" s="4">
        <v>1214</v>
      </c>
      <c r="L10448" s="5">
        <v>1214.8580999999999</v>
      </c>
      <c r="M10448">
        <v>128000</v>
      </c>
      <c r="N10448" s="3">
        <v>1</v>
      </c>
      <c r="O10448" s="50" t="e">
        <f>INDEX([1]Dados!$M$2:$N$26779,MATCH($P10448,[1]Dados!$N$2:$N$26779,),2)</f>
        <v>#N/A</v>
      </c>
      <c r="P10448">
        <v>195330</v>
      </c>
      <c r="Q10448" s="1">
        <v>37754</v>
      </c>
      <c r="R10448" s="1">
        <v>37812</v>
      </c>
      <c r="S10448" t="s">
        <v>961</v>
      </c>
    </row>
    <row r="10449" spans="1:19" x14ac:dyDescent="0.2">
      <c r="A10449" s="7">
        <v>260930</v>
      </c>
      <c r="B10449" s="3">
        <v>24856</v>
      </c>
      <c r="C10449" s="3" t="s">
        <v>51</v>
      </c>
      <c r="D10449" s="2" t="s">
        <v>570</v>
      </c>
      <c r="E10449" s="3">
        <v>23</v>
      </c>
      <c r="F10449" s="17">
        <v>0</v>
      </c>
      <c r="G10449" s="17">
        <v>1</v>
      </c>
      <c r="H10449" s="17">
        <v>0</v>
      </c>
      <c r="I10449" s="7" t="s">
        <v>162</v>
      </c>
      <c r="J10449" s="7">
        <v>10</v>
      </c>
      <c r="K10449" s="4">
        <v>1214</v>
      </c>
      <c r="L10449" s="5">
        <v>1214.8580999999999</v>
      </c>
      <c r="M10449">
        <v>128000</v>
      </c>
      <c r="N10449" s="3">
        <v>1</v>
      </c>
      <c r="O10449" s="50" t="e">
        <f>INDEX([1]Dados!$M$2:$N$26779,MATCH($P10449,[1]Dados!$N$2:$N$26779,),2)</f>
        <v>#N/A</v>
      </c>
      <c r="P10449">
        <v>195330</v>
      </c>
      <c r="Q10449" s="1">
        <v>37754</v>
      </c>
      <c r="R10449" s="1">
        <v>37812</v>
      </c>
      <c r="S10449" t="s">
        <v>961</v>
      </c>
    </row>
    <row r="10450" spans="1:19" x14ac:dyDescent="0.2">
      <c r="A10450" s="7">
        <v>260930</v>
      </c>
      <c r="B10450" s="3">
        <v>24856</v>
      </c>
      <c r="C10450" s="3" t="s">
        <v>51</v>
      </c>
      <c r="D10450" s="2" t="s">
        <v>570</v>
      </c>
      <c r="E10450" s="3">
        <v>23</v>
      </c>
      <c r="F10450" s="17">
        <v>0</v>
      </c>
      <c r="G10450" s="17">
        <v>1</v>
      </c>
      <c r="H10450" s="17">
        <v>0</v>
      </c>
      <c r="I10450" s="7" t="s">
        <v>165</v>
      </c>
      <c r="J10450" s="7">
        <v>22</v>
      </c>
      <c r="K10450" s="4">
        <v>1293</v>
      </c>
      <c r="L10450" s="5">
        <v>1293.0592999999999</v>
      </c>
      <c r="M10450">
        <v>43959.16</v>
      </c>
      <c r="N10450" s="3">
        <v>1</v>
      </c>
      <c r="O10450" s="50" t="e">
        <f>INDEX([1]Dados!$M$2:$N$26779,MATCH($P10450,[1]Dados!$N$2:$N$26779,),2)</f>
        <v>#N/A</v>
      </c>
      <c r="P10450">
        <v>194395</v>
      </c>
      <c r="Q10450" s="1">
        <v>37754</v>
      </c>
      <c r="R10450" s="1">
        <v>37812</v>
      </c>
      <c r="S10450" t="s">
        <v>996</v>
      </c>
    </row>
    <row r="10451" spans="1:19" x14ac:dyDescent="0.2">
      <c r="A10451" s="7">
        <v>260930</v>
      </c>
      <c r="B10451" s="3">
        <v>24856</v>
      </c>
      <c r="C10451" s="3" t="s">
        <v>51</v>
      </c>
      <c r="D10451" s="2" t="s">
        <v>570</v>
      </c>
      <c r="E10451" s="3">
        <v>23</v>
      </c>
      <c r="F10451" s="17">
        <v>0</v>
      </c>
      <c r="G10451" s="17">
        <v>1</v>
      </c>
      <c r="H10451" s="17">
        <v>0</v>
      </c>
      <c r="I10451" s="7" t="s">
        <v>166</v>
      </c>
      <c r="J10451" s="7">
        <v>29</v>
      </c>
      <c r="K10451" s="4">
        <v>1293</v>
      </c>
      <c r="L10451" s="5">
        <v>1293.0592999999999</v>
      </c>
      <c r="M10451">
        <v>43959.16</v>
      </c>
      <c r="N10451" s="3">
        <v>1</v>
      </c>
      <c r="O10451" s="50" t="e">
        <f>INDEX([1]Dados!$M$2:$N$26779,MATCH($P10451,[1]Dados!$N$2:$N$26779,),2)</f>
        <v>#N/A</v>
      </c>
      <c r="P10451">
        <v>194395</v>
      </c>
      <c r="Q10451" s="1">
        <v>37754</v>
      </c>
      <c r="R10451" s="1">
        <v>37812</v>
      </c>
      <c r="S10451" t="s">
        <v>996</v>
      </c>
    </row>
    <row r="10452" spans="1:19" x14ac:dyDescent="0.2">
      <c r="A10452" s="7">
        <v>260930</v>
      </c>
      <c r="B10452" s="3">
        <v>24856</v>
      </c>
      <c r="C10452" s="3" t="s">
        <v>51</v>
      </c>
      <c r="D10452" s="2" t="s">
        <v>570</v>
      </c>
      <c r="E10452" s="3">
        <v>23</v>
      </c>
      <c r="F10452" s="17">
        <v>0</v>
      </c>
      <c r="G10452" s="17">
        <v>1</v>
      </c>
      <c r="H10452" s="17">
        <v>0</v>
      </c>
      <c r="I10452" s="7" t="s">
        <v>167</v>
      </c>
      <c r="J10452" s="7">
        <v>15</v>
      </c>
      <c r="K10452" s="4">
        <v>1293</v>
      </c>
      <c r="L10452" s="5">
        <v>1293.0592999999999</v>
      </c>
      <c r="M10452">
        <v>43959.16</v>
      </c>
      <c r="N10452" s="3">
        <v>1</v>
      </c>
      <c r="O10452" s="50" t="e">
        <f>INDEX([1]Dados!$M$2:$N$26779,MATCH($P10452,[1]Dados!$N$2:$N$26779,),2)</f>
        <v>#N/A</v>
      </c>
      <c r="P10452">
        <v>194395</v>
      </c>
      <c r="Q10452" s="1">
        <v>37754</v>
      </c>
      <c r="R10452" s="1">
        <v>37812</v>
      </c>
      <c r="S10452" t="s">
        <v>996</v>
      </c>
    </row>
    <row r="10453" spans="1:19" x14ac:dyDescent="0.2">
      <c r="A10453" s="7">
        <v>260930</v>
      </c>
      <c r="B10453" s="3">
        <v>24856</v>
      </c>
      <c r="C10453" s="3" t="s">
        <v>51</v>
      </c>
      <c r="D10453" s="2" t="s">
        <v>570</v>
      </c>
      <c r="E10453" s="3">
        <v>23</v>
      </c>
      <c r="F10453" s="17">
        <v>0</v>
      </c>
      <c r="G10453" s="17">
        <v>1</v>
      </c>
      <c r="H10453" s="17">
        <v>0</v>
      </c>
      <c r="I10453" s="7" t="s">
        <v>168</v>
      </c>
      <c r="J10453" s="7">
        <v>25</v>
      </c>
      <c r="K10453" s="4">
        <v>1293</v>
      </c>
      <c r="L10453" s="5">
        <v>1293.0592999999999</v>
      </c>
      <c r="M10453">
        <v>43959.16</v>
      </c>
      <c r="N10453" s="3">
        <v>1</v>
      </c>
      <c r="O10453" s="50" t="e">
        <f>INDEX([1]Dados!$M$2:$N$26779,MATCH($P10453,[1]Dados!$N$2:$N$26779,),2)</f>
        <v>#N/A</v>
      </c>
      <c r="P10453">
        <v>194395</v>
      </c>
      <c r="Q10453" s="1">
        <v>37754</v>
      </c>
      <c r="R10453" s="1">
        <v>37812</v>
      </c>
      <c r="S10453" t="s">
        <v>996</v>
      </c>
    </row>
    <row r="10454" spans="1:19" x14ac:dyDescent="0.2">
      <c r="A10454" s="7">
        <v>260930</v>
      </c>
      <c r="B10454" s="3">
        <v>24856</v>
      </c>
      <c r="C10454" s="3" t="s">
        <v>51</v>
      </c>
      <c r="D10454" s="2" t="s">
        <v>570</v>
      </c>
      <c r="E10454" s="3">
        <v>23</v>
      </c>
      <c r="F10454" s="17">
        <v>0</v>
      </c>
      <c r="G10454" s="17">
        <v>1</v>
      </c>
      <c r="H10454" s="17">
        <v>0</v>
      </c>
      <c r="I10454" s="7" t="s">
        <v>169</v>
      </c>
      <c r="J10454" s="7">
        <v>22</v>
      </c>
      <c r="K10454" s="4">
        <v>1293</v>
      </c>
      <c r="L10454" s="5">
        <v>1293.0592999999999</v>
      </c>
      <c r="M10454">
        <v>43959.16</v>
      </c>
      <c r="N10454" s="3">
        <v>1</v>
      </c>
      <c r="O10454" s="50" t="e">
        <f>INDEX([1]Dados!$M$2:$N$26779,MATCH($P10454,[1]Dados!$N$2:$N$26779,),2)</f>
        <v>#N/A</v>
      </c>
      <c r="P10454">
        <v>194395</v>
      </c>
      <c r="Q10454" s="1">
        <v>37754</v>
      </c>
      <c r="R10454" s="1">
        <v>37812</v>
      </c>
      <c r="S10454" t="s">
        <v>996</v>
      </c>
    </row>
    <row r="10455" spans="1:19" x14ac:dyDescent="0.2">
      <c r="A10455" s="7">
        <v>260930</v>
      </c>
      <c r="B10455" s="3">
        <v>24856</v>
      </c>
      <c r="C10455" s="3" t="s">
        <v>51</v>
      </c>
      <c r="D10455" s="2" t="s">
        <v>570</v>
      </c>
      <c r="E10455" s="3">
        <v>23</v>
      </c>
      <c r="F10455" s="17">
        <v>0</v>
      </c>
      <c r="G10455" s="17">
        <v>1</v>
      </c>
      <c r="H10455" s="17">
        <v>0</v>
      </c>
      <c r="I10455" s="7" t="s">
        <v>170</v>
      </c>
      <c r="J10455" s="7">
        <v>27</v>
      </c>
      <c r="K10455" s="4">
        <v>1293</v>
      </c>
      <c r="L10455" s="5">
        <v>1293.0592999999999</v>
      </c>
      <c r="M10455">
        <v>43959.16</v>
      </c>
      <c r="N10455" s="3">
        <v>1</v>
      </c>
      <c r="O10455" s="50" t="e">
        <f>INDEX([1]Dados!$M$2:$N$26779,MATCH($P10455,[1]Dados!$N$2:$N$26779,),2)</f>
        <v>#N/A</v>
      </c>
      <c r="P10455">
        <v>194395</v>
      </c>
      <c r="Q10455" s="1">
        <v>37754</v>
      </c>
      <c r="R10455" s="1">
        <v>37812</v>
      </c>
      <c r="S10455" t="s">
        <v>996</v>
      </c>
    </row>
    <row r="10456" spans="1:19" x14ac:dyDescent="0.2">
      <c r="A10456" s="7">
        <v>260930</v>
      </c>
      <c r="B10456" s="3">
        <v>24856</v>
      </c>
      <c r="C10456" s="3" t="s">
        <v>51</v>
      </c>
      <c r="D10456" s="2" t="s">
        <v>570</v>
      </c>
      <c r="E10456" s="3">
        <v>23</v>
      </c>
      <c r="F10456" s="17">
        <v>0</v>
      </c>
      <c r="G10456" s="17">
        <v>1</v>
      </c>
      <c r="H10456" s="17">
        <v>0</v>
      </c>
      <c r="I10456" s="7" t="s">
        <v>171</v>
      </c>
      <c r="J10456" s="7">
        <v>5</v>
      </c>
      <c r="K10456" s="4">
        <v>1293</v>
      </c>
      <c r="L10456" s="5">
        <v>1293.0592999999999</v>
      </c>
      <c r="M10456">
        <v>43959.16</v>
      </c>
      <c r="N10456" s="3">
        <v>1</v>
      </c>
      <c r="O10456" s="50" t="e">
        <f>INDEX([1]Dados!$M$2:$N$26779,MATCH($P10456,[1]Dados!$N$2:$N$26779,),2)</f>
        <v>#N/A</v>
      </c>
      <c r="P10456">
        <v>194395</v>
      </c>
      <c r="Q10456" s="1">
        <v>37754</v>
      </c>
      <c r="R10456" s="1">
        <v>37812</v>
      </c>
      <c r="S10456" t="s">
        <v>996</v>
      </c>
    </row>
    <row r="10457" spans="1:19" x14ac:dyDescent="0.2">
      <c r="A10457" s="7">
        <v>260930</v>
      </c>
      <c r="B10457" s="3">
        <v>24856</v>
      </c>
      <c r="C10457" s="3" t="s">
        <v>51</v>
      </c>
      <c r="D10457" s="2" t="s">
        <v>570</v>
      </c>
      <c r="E10457" s="3">
        <v>23</v>
      </c>
      <c r="F10457" s="17">
        <v>0</v>
      </c>
      <c r="G10457" s="17">
        <v>1</v>
      </c>
      <c r="H10457" s="17">
        <v>0</v>
      </c>
      <c r="I10457" s="7" t="s">
        <v>172</v>
      </c>
      <c r="J10457" s="7">
        <v>5</v>
      </c>
      <c r="K10457" s="4">
        <v>1293</v>
      </c>
      <c r="L10457" s="5">
        <v>1293.0592999999999</v>
      </c>
      <c r="M10457">
        <v>43959.16</v>
      </c>
      <c r="N10457" s="3">
        <v>1</v>
      </c>
      <c r="O10457" s="50" t="e">
        <f>INDEX([1]Dados!$M$2:$N$26779,MATCH($P10457,[1]Dados!$N$2:$N$26779,),2)</f>
        <v>#N/A</v>
      </c>
      <c r="P10457">
        <v>194395</v>
      </c>
      <c r="Q10457" s="1">
        <v>37754</v>
      </c>
      <c r="R10457" s="1">
        <v>37812</v>
      </c>
      <c r="S10457" t="s">
        <v>996</v>
      </c>
    </row>
    <row r="10458" spans="1:19" x14ac:dyDescent="0.2">
      <c r="A10458" s="7">
        <v>260930</v>
      </c>
      <c r="B10458" s="3">
        <v>24856</v>
      </c>
      <c r="C10458" s="3" t="s">
        <v>51</v>
      </c>
      <c r="D10458" s="2" t="s">
        <v>570</v>
      </c>
      <c r="E10458" s="3">
        <v>23</v>
      </c>
      <c r="F10458" s="17">
        <v>0</v>
      </c>
      <c r="G10458" s="17">
        <v>1</v>
      </c>
      <c r="H10458" s="17">
        <v>0</v>
      </c>
      <c r="I10458" s="7" t="s">
        <v>173</v>
      </c>
      <c r="J10458" s="7">
        <v>21</v>
      </c>
      <c r="K10458" s="4">
        <v>1293</v>
      </c>
      <c r="L10458" s="5">
        <v>1293.0592999999999</v>
      </c>
      <c r="M10458">
        <v>43959.16</v>
      </c>
      <c r="N10458" s="3">
        <v>1</v>
      </c>
      <c r="O10458" s="50" t="e">
        <f>INDEX([1]Dados!$M$2:$N$26779,MATCH($P10458,[1]Dados!$N$2:$N$26779,),2)</f>
        <v>#N/A</v>
      </c>
      <c r="P10458">
        <v>194395</v>
      </c>
      <c r="Q10458" s="1">
        <v>37754</v>
      </c>
      <c r="R10458" s="1">
        <v>37812</v>
      </c>
      <c r="S10458" t="s">
        <v>996</v>
      </c>
    </row>
    <row r="10459" spans="1:19" x14ac:dyDescent="0.2">
      <c r="A10459" s="7">
        <v>261153</v>
      </c>
      <c r="B10459" s="3">
        <v>23000</v>
      </c>
      <c r="C10459" s="3" t="s">
        <v>51</v>
      </c>
      <c r="D10459" s="2" t="s">
        <v>686</v>
      </c>
      <c r="E10459" s="3">
        <v>23</v>
      </c>
      <c r="F10459" s="17">
        <v>0</v>
      </c>
      <c r="G10459" s="17">
        <v>1</v>
      </c>
      <c r="H10459" s="17">
        <v>0</v>
      </c>
      <c r="I10459" s="7">
        <v>1.1000000000000001</v>
      </c>
      <c r="J10459" s="7">
        <v>15</v>
      </c>
      <c r="K10459" s="4">
        <v>1203</v>
      </c>
      <c r="L10459" s="5">
        <v>1203.0829000000001</v>
      </c>
      <c r="M10459">
        <v>14847.73</v>
      </c>
      <c r="N10459" s="33">
        <v>1</v>
      </c>
      <c r="O10459" s="50" t="e">
        <f>INDEX([1]Dados!$M$2:$N$26779,MATCH($P10459,[1]Dados!$N$2:$N$26779,),2)</f>
        <v>#N/A</v>
      </c>
      <c r="P10459">
        <v>195260</v>
      </c>
      <c r="Q10459" s="1">
        <v>37754</v>
      </c>
      <c r="R10459" s="1">
        <v>37810</v>
      </c>
      <c r="S10459" t="s">
        <v>1779</v>
      </c>
    </row>
    <row r="10460" spans="1:19" x14ac:dyDescent="0.2">
      <c r="A10460" s="7">
        <v>261153</v>
      </c>
      <c r="B10460" s="3">
        <v>23000</v>
      </c>
      <c r="C10460" s="3" t="s">
        <v>51</v>
      </c>
      <c r="D10460" s="2" t="s">
        <v>686</v>
      </c>
      <c r="E10460" s="3">
        <v>23</v>
      </c>
      <c r="F10460" s="17">
        <v>0</v>
      </c>
      <c r="G10460" s="17">
        <v>1</v>
      </c>
      <c r="H10460" s="17">
        <v>0</v>
      </c>
      <c r="I10460" s="7">
        <v>1.2</v>
      </c>
      <c r="J10460" s="7">
        <v>17</v>
      </c>
      <c r="K10460" s="4">
        <v>1203</v>
      </c>
      <c r="L10460" s="5">
        <v>1203.0829000000001</v>
      </c>
      <c r="M10460">
        <v>14847.73</v>
      </c>
      <c r="N10460" s="33">
        <v>1</v>
      </c>
      <c r="O10460" s="50" t="e">
        <f>INDEX([1]Dados!$M$2:$N$26779,MATCH($P10460,[1]Dados!$N$2:$N$26779,),2)</f>
        <v>#N/A</v>
      </c>
      <c r="P10460">
        <v>195260</v>
      </c>
      <c r="Q10460" s="1">
        <v>37754</v>
      </c>
      <c r="R10460" s="1">
        <v>37810</v>
      </c>
      <c r="S10460" t="s">
        <v>1779</v>
      </c>
    </row>
    <row r="10461" spans="1:19" x14ac:dyDescent="0.2">
      <c r="A10461" s="7">
        <v>261153</v>
      </c>
      <c r="B10461" s="3">
        <v>23000</v>
      </c>
      <c r="C10461" s="3" t="s">
        <v>51</v>
      </c>
      <c r="D10461" s="2" t="s">
        <v>686</v>
      </c>
      <c r="E10461" s="3">
        <v>23</v>
      </c>
      <c r="F10461" s="17">
        <v>0</v>
      </c>
      <c r="G10461" s="17">
        <v>1</v>
      </c>
      <c r="H10461" s="17">
        <v>0</v>
      </c>
      <c r="I10461" s="7">
        <v>1.3</v>
      </c>
      <c r="J10461" s="7">
        <v>25</v>
      </c>
      <c r="K10461" s="4">
        <v>1203</v>
      </c>
      <c r="L10461" s="5">
        <v>1203.0829000000001</v>
      </c>
      <c r="M10461">
        <v>14847.73</v>
      </c>
      <c r="N10461" s="33">
        <v>1</v>
      </c>
      <c r="O10461" s="50" t="e">
        <f>INDEX([1]Dados!$M$2:$N$26779,MATCH($P10461,[1]Dados!$N$2:$N$26779,),2)</f>
        <v>#N/A</v>
      </c>
      <c r="P10461">
        <v>195260</v>
      </c>
      <c r="Q10461" s="1">
        <v>37754</v>
      </c>
      <c r="R10461" s="1">
        <v>37810</v>
      </c>
      <c r="S10461" t="s">
        <v>1779</v>
      </c>
    </row>
    <row r="10462" spans="1:19" x14ac:dyDescent="0.2">
      <c r="A10462" s="7">
        <v>261153</v>
      </c>
      <c r="B10462" s="3">
        <v>23000</v>
      </c>
      <c r="C10462" s="3" t="s">
        <v>51</v>
      </c>
      <c r="D10462" s="2" t="s">
        <v>686</v>
      </c>
      <c r="E10462" s="3">
        <v>23</v>
      </c>
      <c r="F10462" s="17">
        <v>0</v>
      </c>
      <c r="G10462" s="17">
        <v>1</v>
      </c>
      <c r="H10462" s="17">
        <v>0</v>
      </c>
      <c r="I10462" s="7">
        <v>1.4</v>
      </c>
      <c r="J10462" s="7">
        <v>25</v>
      </c>
      <c r="K10462" s="4">
        <v>1203</v>
      </c>
      <c r="L10462" s="5">
        <v>1203.0829000000001</v>
      </c>
      <c r="M10462">
        <v>14847.73</v>
      </c>
      <c r="N10462" s="33">
        <v>1</v>
      </c>
      <c r="O10462" s="50" t="e">
        <f>INDEX([1]Dados!$M$2:$N$26779,MATCH($P10462,[1]Dados!$N$2:$N$26779,),2)</f>
        <v>#N/A</v>
      </c>
      <c r="P10462">
        <v>195260</v>
      </c>
      <c r="Q10462" s="1">
        <v>37754</v>
      </c>
      <c r="R10462" s="1">
        <v>37810</v>
      </c>
      <c r="S10462" t="s">
        <v>1779</v>
      </c>
    </row>
    <row r="10463" spans="1:19" x14ac:dyDescent="0.2">
      <c r="A10463" s="7">
        <v>261153</v>
      </c>
      <c r="B10463" s="3">
        <v>23000</v>
      </c>
      <c r="C10463" s="3" t="s">
        <v>51</v>
      </c>
      <c r="D10463" s="2" t="s">
        <v>686</v>
      </c>
      <c r="E10463" s="3">
        <v>23</v>
      </c>
      <c r="F10463" s="17">
        <v>0</v>
      </c>
      <c r="G10463" s="17">
        <v>1</v>
      </c>
      <c r="H10463" s="17">
        <v>0</v>
      </c>
      <c r="I10463" s="7">
        <v>1.5</v>
      </c>
      <c r="J10463" s="7">
        <v>15</v>
      </c>
      <c r="K10463" s="4">
        <v>1203</v>
      </c>
      <c r="L10463" s="5">
        <v>1203.0829000000001</v>
      </c>
      <c r="M10463">
        <v>14847.73</v>
      </c>
      <c r="N10463" s="33">
        <v>1</v>
      </c>
      <c r="O10463" s="50" t="e">
        <f>INDEX([1]Dados!$M$2:$N$26779,MATCH($P10463,[1]Dados!$N$2:$N$26779,),2)</f>
        <v>#N/A</v>
      </c>
      <c r="P10463">
        <v>195260</v>
      </c>
      <c r="Q10463" s="1">
        <v>37754</v>
      </c>
      <c r="R10463" s="1">
        <v>37810</v>
      </c>
      <c r="S10463" t="s">
        <v>1779</v>
      </c>
    </row>
    <row r="10464" spans="1:19" x14ac:dyDescent="0.2">
      <c r="A10464" s="7">
        <v>261153</v>
      </c>
      <c r="B10464" s="3">
        <v>23000</v>
      </c>
      <c r="C10464" s="3" t="s">
        <v>51</v>
      </c>
      <c r="D10464" s="2" t="s">
        <v>686</v>
      </c>
      <c r="E10464" s="3">
        <v>23</v>
      </c>
      <c r="F10464" s="17">
        <v>0</v>
      </c>
      <c r="G10464" s="17">
        <v>1</v>
      </c>
      <c r="H10464" s="17">
        <v>0</v>
      </c>
      <c r="I10464" s="7">
        <v>2.1</v>
      </c>
      <c r="J10464" s="7">
        <v>24</v>
      </c>
      <c r="K10464" s="4">
        <v>1214</v>
      </c>
      <c r="L10464" s="5">
        <v>1214.0589</v>
      </c>
      <c r="M10464">
        <v>296522</v>
      </c>
      <c r="N10464" s="33">
        <v>1</v>
      </c>
      <c r="O10464" s="50" t="e">
        <f>INDEX([1]Dados!$M$2:$N$26779,MATCH($P10464,[1]Dados!$N$2:$N$26779,),2)</f>
        <v>#N/A</v>
      </c>
      <c r="P10464">
        <v>194836</v>
      </c>
      <c r="Q10464" s="1">
        <v>37754</v>
      </c>
      <c r="R10464" s="1">
        <v>37810</v>
      </c>
      <c r="S10464" t="s">
        <v>1785</v>
      </c>
    </row>
    <row r="10465" spans="1:19" x14ac:dyDescent="0.2">
      <c r="A10465" s="7">
        <v>261153</v>
      </c>
      <c r="B10465" s="3">
        <v>23000</v>
      </c>
      <c r="C10465" s="3" t="s">
        <v>51</v>
      </c>
      <c r="D10465" s="2" t="s">
        <v>686</v>
      </c>
      <c r="E10465" s="3">
        <v>23</v>
      </c>
      <c r="F10465" s="17">
        <v>0</v>
      </c>
      <c r="G10465" s="17">
        <v>1</v>
      </c>
      <c r="H10465" s="17">
        <v>0</v>
      </c>
      <c r="I10465" s="7">
        <v>2.2000000000000002</v>
      </c>
      <c r="J10465" s="7">
        <v>20</v>
      </c>
      <c r="K10465" s="4">
        <v>1214</v>
      </c>
      <c r="L10465" s="5">
        <v>1214.0589</v>
      </c>
      <c r="M10465">
        <v>296522</v>
      </c>
      <c r="N10465" s="33">
        <v>1</v>
      </c>
      <c r="O10465" s="50" t="e">
        <f>INDEX([1]Dados!$M$2:$N$26779,MATCH($P10465,[1]Dados!$N$2:$N$26779,),2)</f>
        <v>#N/A</v>
      </c>
      <c r="P10465">
        <v>194836</v>
      </c>
      <c r="Q10465" s="1">
        <v>37754</v>
      </c>
      <c r="R10465" s="1">
        <v>37810</v>
      </c>
      <c r="S10465" t="s">
        <v>1785</v>
      </c>
    </row>
    <row r="10466" spans="1:19" x14ac:dyDescent="0.2">
      <c r="A10466" s="7">
        <v>261153</v>
      </c>
      <c r="B10466" s="3">
        <v>23000</v>
      </c>
      <c r="C10466" s="3" t="s">
        <v>51</v>
      </c>
      <c r="D10466" s="2" t="s">
        <v>686</v>
      </c>
      <c r="E10466" s="3">
        <v>23</v>
      </c>
      <c r="F10466" s="17">
        <v>0</v>
      </c>
      <c r="G10466" s="17">
        <v>1</v>
      </c>
      <c r="H10466" s="17">
        <v>0</v>
      </c>
      <c r="I10466" s="7">
        <v>2.2999999999999998</v>
      </c>
      <c r="J10466" s="7">
        <v>18</v>
      </c>
      <c r="K10466" s="4">
        <v>1214</v>
      </c>
      <c r="L10466" s="5">
        <v>1214.0589</v>
      </c>
      <c r="M10466">
        <v>296522</v>
      </c>
      <c r="N10466" s="33">
        <v>1</v>
      </c>
      <c r="O10466" s="50" t="e">
        <f>INDEX([1]Dados!$M$2:$N$26779,MATCH($P10466,[1]Dados!$N$2:$N$26779,),2)</f>
        <v>#N/A</v>
      </c>
      <c r="P10466">
        <v>194836</v>
      </c>
      <c r="Q10466" s="1">
        <v>37754</v>
      </c>
      <c r="R10466" s="1">
        <v>37810</v>
      </c>
      <c r="S10466" t="s">
        <v>1785</v>
      </c>
    </row>
    <row r="10467" spans="1:19" x14ac:dyDescent="0.2">
      <c r="A10467" s="7">
        <v>261153</v>
      </c>
      <c r="B10467" s="3">
        <v>23000</v>
      </c>
      <c r="C10467" s="3" t="s">
        <v>51</v>
      </c>
      <c r="D10467" s="2" t="s">
        <v>686</v>
      </c>
      <c r="E10467" s="3">
        <v>23</v>
      </c>
      <c r="F10467" s="17">
        <v>0</v>
      </c>
      <c r="G10467" s="17">
        <v>1</v>
      </c>
      <c r="H10467" s="17">
        <v>0</v>
      </c>
      <c r="I10467" s="7">
        <v>2.4</v>
      </c>
      <c r="J10467" s="7">
        <v>25</v>
      </c>
      <c r="K10467" s="4">
        <v>1214</v>
      </c>
      <c r="L10467" s="5">
        <v>1214.0589</v>
      </c>
      <c r="M10467">
        <v>296522</v>
      </c>
      <c r="N10467" s="33">
        <v>1</v>
      </c>
      <c r="O10467" s="50" t="e">
        <f>INDEX([1]Dados!$M$2:$N$26779,MATCH($P10467,[1]Dados!$N$2:$N$26779,),2)</f>
        <v>#N/A</v>
      </c>
      <c r="P10467">
        <v>194836</v>
      </c>
      <c r="Q10467" s="1">
        <v>37754</v>
      </c>
      <c r="R10467" s="1">
        <v>37810</v>
      </c>
      <c r="S10467" t="s">
        <v>1785</v>
      </c>
    </row>
    <row r="10468" spans="1:19" x14ac:dyDescent="0.2">
      <c r="A10468" s="7">
        <v>261153</v>
      </c>
      <c r="B10468" s="3">
        <v>23000</v>
      </c>
      <c r="C10468" s="3" t="s">
        <v>51</v>
      </c>
      <c r="D10468" s="2" t="s">
        <v>686</v>
      </c>
      <c r="E10468" s="3">
        <v>23</v>
      </c>
      <c r="F10468" s="17">
        <v>0</v>
      </c>
      <c r="G10468" s="17">
        <v>1</v>
      </c>
      <c r="H10468" s="17">
        <v>0</v>
      </c>
      <c r="I10468" s="7">
        <v>2.5</v>
      </c>
      <c r="J10468" s="7">
        <v>28</v>
      </c>
      <c r="K10468" s="4">
        <v>1214</v>
      </c>
      <c r="L10468" s="5">
        <v>1214.0589</v>
      </c>
      <c r="M10468">
        <v>296522</v>
      </c>
      <c r="N10468" s="33">
        <v>1</v>
      </c>
      <c r="O10468" s="50" t="e">
        <f>INDEX([1]Dados!$M$2:$N$26779,MATCH($P10468,[1]Dados!$N$2:$N$26779,),2)</f>
        <v>#N/A</v>
      </c>
      <c r="P10468">
        <v>194836</v>
      </c>
      <c r="Q10468" s="1">
        <v>37754</v>
      </c>
      <c r="R10468" s="1">
        <v>37810</v>
      </c>
      <c r="S10468" t="s">
        <v>1785</v>
      </c>
    </row>
    <row r="10469" spans="1:19" x14ac:dyDescent="0.2">
      <c r="A10469" s="7">
        <v>261153</v>
      </c>
      <c r="B10469" s="3">
        <v>23000</v>
      </c>
      <c r="C10469" s="3" t="s">
        <v>51</v>
      </c>
      <c r="D10469" s="2" t="s">
        <v>686</v>
      </c>
      <c r="E10469" s="3">
        <v>23</v>
      </c>
      <c r="F10469" s="17">
        <v>0</v>
      </c>
      <c r="G10469" s="17">
        <v>1</v>
      </c>
      <c r="H10469" s="17">
        <v>0</v>
      </c>
      <c r="I10469" s="7">
        <v>2.6</v>
      </c>
      <c r="J10469" s="7">
        <v>27</v>
      </c>
      <c r="K10469" s="4">
        <v>1214</v>
      </c>
      <c r="L10469" s="5">
        <v>1214.0589</v>
      </c>
      <c r="M10469">
        <v>296522</v>
      </c>
      <c r="N10469" s="33">
        <v>1</v>
      </c>
      <c r="O10469" s="50" t="e">
        <f>INDEX([1]Dados!$M$2:$N$26779,MATCH($P10469,[1]Dados!$N$2:$N$26779,),2)</f>
        <v>#N/A</v>
      </c>
      <c r="P10469">
        <v>194836</v>
      </c>
      <c r="Q10469" s="1">
        <v>37754</v>
      </c>
      <c r="R10469" s="1">
        <v>37810</v>
      </c>
      <c r="S10469" t="s">
        <v>1785</v>
      </c>
    </row>
    <row r="10470" spans="1:19" x14ac:dyDescent="0.2">
      <c r="A10470" s="7">
        <v>261153</v>
      </c>
      <c r="B10470" s="3">
        <v>23000</v>
      </c>
      <c r="C10470" s="3" t="s">
        <v>51</v>
      </c>
      <c r="D10470" s="2" t="s">
        <v>686</v>
      </c>
      <c r="E10470" s="3">
        <v>23</v>
      </c>
      <c r="F10470" s="17">
        <v>0</v>
      </c>
      <c r="G10470" s="17">
        <v>1</v>
      </c>
      <c r="H10470" s="17">
        <v>0</v>
      </c>
      <c r="I10470" s="7">
        <v>3.1</v>
      </c>
      <c r="J10470" s="7">
        <v>1</v>
      </c>
      <c r="K10470" s="4">
        <v>1214</v>
      </c>
      <c r="L10470" s="5">
        <v>1214.8577</v>
      </c>
      <c r="M10470">
        <v>90309</v>
      </c>
      <c r="N10470" s="33">
        <v>1</v>
      </c>
      <c r="O10470" s="50" t="e">
        <f>INDEX([1]Dados!$M$2:$N$26779,MATCH($P10470,[1]Dados!$N$2:$N$26779,),2)</f>
        <v>#N/A</v>
      </c>
      <c r="P10470">
        <v>194591</v>
      </c>
      <c r="Q10470" s="1">
        <v>37754</v>
      </c>
      <c r="R10470" s="1">
        <v>37810</v>
      </c>
      <c r="S10470" t="s">
        <v>1784</v>
      </c>
    </row>
    <row r="10471" spans="1:19" x14ac:dyDescent="0.2">
      <c r="A10471" s="7">
        <v>261153</v>
      </c>
      <c r="B10471" s="3">
        <v>23000</v>
      </c>
      <c r="C10471" s="3" t="s">
        <v>51</v>
      </c>
      <c r="D10471" s="2" t="s">
        <v>686</v>
      </c>
      <c r="E10471" s="3">
        <v>23</v>
      </c>
      <c r="F10471" s="17">
        <v>0</v>
      </c>
      <c r="G10471" s="17">
        <v>1</v>
      </c>
      <c r="H10471" s="17">
        <v>0</v>
      </c>
      <c r="I10471" s="7">
        <v>3.2</v>
      </c>
      <c r="J10471" s="7">
        <v>25</v>
      </c>
      <c r="K10471" s="4">
        <v>1214</v>
      </c>
      <c r="L10471" s="5">
        <v>1214.8577</v>
      </c>
      <c r="M10471">
        <v>90309</v>
      </c>
      <c r="N10471" s="33">
        <v>1</v>
      </c>
      <c r="O10471" s="50" t="e">
        <f>INDEX([1]Dados!$M$2:$N$26779,MATCH($P10471,[1]Dados!$N$2:$N$26779,),2)</f>
        <v>#N/A</v>
      </c>
      <c r="P10471">
        <v>194591</v>
      </c>
      <c r="Q10471" s="1">
        <v>37754</v>
      </c>
      <c r="R10471" s="1">
        <v>37810</v>
      </c>
      <c r="S10471" t="s">
        <v>1784</v>
      </c>
    </row>
    <row r="10472" spans="1:19" x14ac:dyDescent="0.2">
      <c r="A10472" s="7">
        <v>261153</v>
      </c>
      <c r="B10472" s="3">
        <v>23000</v>
      </c>
      <c r="C10472" s="3" t="s">
        <v>51</v>
      </c>
      <c r="D10472" s="2" t="s">
        <v>686</v>
      </c>
      <c r="E10472" s="3">
        <v>23</v>
      </c>
      <c r="F10472" s="17">
        <v>0</v>
      </c>
      <c r="G10472" s="17">
        <v>1</v>
      </c>
      <c r="H10472" s="17">
        <v>0</v>
      </c>
      <c r="I10472" s="7">
        <v>3.3</v>
      </c>
      <c r="J10472" s="7">
        <v>25</v>
      </c>
      <c r="K10472" s="4">
        <v>1214</v>
      </c>
      <c r="L10472" s="5">
        <v>1214.8577</v>
      </c>
      <c r="M10472">
        <v>90309</v>
      </c>
      <c r="N10472" s="33">
        <v>1</v>
      </c>
      <c r="O10472" s="50" t="e">
        <f>INDEX([1]Dados!$M$2:$N$26779,MATCH($P10472,[1]Dados!$N$2:$N$26779,),2)</f>
        <v>#N/A</v>
      </c>
      <c r="P10472">
        <v>194591</v>
      </c>
      <c r="Q10472" s="1">
        <v>37754</v>
      </c>
      <c r="R10472" s="1">
        <v>37810</v>
      </c>
      <c r="S10472" t="s">
        <v>1784</v>
      </c>
    </row>
    <row r="10473" spans="1:19" x14ac:dyDescent="0.2">
      <c r="A10473" s="7">
        <v>261153</v>
      </c>
      <c r="B10473" s="3">
        <v>23000</v>
      </c>
      <c r="C10473" s="3" t="s">
        <v>51</v>
      </c>
      <c r="D10473" s="2" t="s">
        <v>686</v>
      </c>
      <c r="E10473" s="3">
        <v>23</v>
      </c>
      <c r="F10473" s="17">
        <v>0</v>
      </c>
      <c r="G10473" s="17">
        <v>1</v>
      </c>
      <c r="H10473" s="17">
        <v>0</v>
      </c>
      <c r="I10473" s="7">
        <v>3.4</v>
      </c>
      <c r="J10473" s="7">
        <v>15</v>
      </c>
      <c r="K10473" s="4">
        <v>1214</v>
      </c>
      <c r="L10473" s="5">
        <v>1214.8577</v>
      </c>
      <c r="M10473">
        <v>90309</v>
      </c>
      <c r="N10473" s="33">
        <v>1</v>
      </c>
      <c r="O10473" s="50" t="e">
        <f>INDEX([1]Dados!$M$2:$N$26779,MATCH($P10473,[1]Dados!$N$2:$N$26779,),2)</f>
        <v>#N/A</v>
      </c>
      <c r="P10473">
        <v>194591</v>
      </c>
      <c r="Q10473" s="1">
        <v>37754</v>
      </c>
      <c r="R10473" s="1">
        <v>37810</v>
      </c>
      <c r="S10473" t="s">
        <v>1784</v>
      </c>
    </row>
    <row r="10474" spans="1:19" x14ac:dyDescent="0.2">
      <c r="A10474" s="7">
        <v>261153</v>
      </c>
      <c r="B10474" s="3">
        <v>23000</v>
      </c>
      <c r="C10474" s="3" t="s">
        <v>51</v>
      </c>
      <c r="D10474" s="2" t="s">
        <v>686</v>
      </c>
      <c r="E10474" s="3">
        <v>23</v>
      </c>
      <c r="F10474" s="17">
        <v>0</v>
      </c>
      <c r="G10474" s="17">
        <v>1</v>
      </c>
      <c r="H10474" s="17">
        <v>0</v>
      </c>
      <c r="I10474" s="7">
        <v>3.5</v>
      </c>
      <c r="J10474" s="7">
        <v>7</v>
      </c>
      <c r="K10474" s="4">
        <v>1214</v>
      </c>
      <c r="L10474" s="5">
        <v>1214.8577</v>
      </c>
      <c r="M10474">
        <v>90309</v>
      </c>
      <c r="N10474" s="33">
        <v>1</v>
      </c>
      <c r="O10474" s="50" t="e">
        <f>INDEX([1]Dados!$M$2:$N$26779,MATCH($P10474,[1]Dados!$N$2:$N$26779,),2)</f>
        <v>#N/A</v>
      </c>
      <c r="P10474">
        <v>194591</v>
      </c>
      <c r="Q10474" s="1">
        <v>37754</v>
      </c>
      <c r="R10474" s="1">
        <v>37810</v>
      </c>
      <c r="S10474" t="s">
        <v>1784</v>
      </c>
    </row>
    <row r="10475" spans="1:19" x14ac:dyDescent="0.2">
      <c r="A10475" s="7">
        <v>261153</v>
      </c>
      <c r="B10475" s="3">
        <v>23000</v>
      </c>
      <c r="C10475" s="3" t="s">
        <v>51</v>
      </c>
      <c r="D10475" s="2" t="s">
        <v>686</v>
      </c>
      <c r="E10475" s="3">
        <v>23</v>
      </c>
      <c r="F10475" s="17">
        <v>0</v>
      </c>
      <c r="G10475" s="17">
        <v>1</v>
      </c>
      <c r="H10475" s="17">
        <v>0</v>
      </c>
      <c r="I10475" s="7">
        <v>3.6</v>
      </c>
      <c r="J10475" s="7">
        <v>25</v>
      </c>
      <c r="K10475" s="4">
        <v>1214</v>
      </c>
      <c r="L10475" s="5">
        <v>1214.8577</v>
      </c>
      <c r="M10475">
        <v>90309</v>
      </c>
      <c r="N10475" s="33">
        <v>1</v>
      </c>
      <c r="O10475" s="50" t="e">
        <f>INDEX([1]Dados!$M$2:$N$26779,MATCH($P10475,[1]Dados!$N$2:$N$26779,),2)</f>
        <v>#N/A</v>
      </c>
      <c r="P10475">
        <v>194591</v>
      </c>
      <c r="Q10475" s="1">
        <v>37754</v>
      </c>
      <c r="R10475" s="1">
        <v>37810</v>
      </c>
      <c r="S10475" t="s">
        <v>1784</v>
      </c>
    </row>
    <row r="10476" spans="1:19" x14ac:dyDescent="0.2">
      <c r="A10476" s="7">
        <v>261153</v>
      </c>
      <c r="B10476" s="3">
        <v>23000</v>
      </c>
      <c r="C10476" s="3" t="s">
        <v>51</v>
      </c>
      <c r="D10476" s="2" t="s">
        <v>686</v>
      </c>
      <c r="E10476" s="3">
        <v>23</v>
      </c>
      <c r="F10476" s="17">
        <v>0</v>
      </c>
      <c r="G10476" s="17">
        <v>1</v>
      </c>
      <c r="H10476" s="17">
        <v>0</v>
      </c>
      <c r="I10476" s="7">
        <v>4.0999999999999996</v>
      </c>
      <c r="J10476" s="7">
        <v>22</v>
      </c>
      <c r="K10476" s="4">
        <v>1293</v>
      </c>
      <c r="L10476" s="5">
        <v>1293.0592999999999</v>
      </c>
      <c r="M10476">
        <v>25681.7</v>
      </c>
      <c r="N10476" s="33">
        <v>1</v>
      </c>
      <c r="O10476" s="50" t="e">
        <f>INDEX([1]Dados!$M$2:$N$26779,MATCH($P10476,[1]Dados!$N$2:$N$26779,),2)</f>
        <v>#N/A</v>
      </c>
      <c r="P10476">
        <v>194396</v>
      </c>
      <c r="Q10476" s="1">
        <v>37754</v>
      </c>
      <c r="R10476" s="1">
        <v>37810</v>
      </c>
      <c r="S10476" t="s">
        <v>1801</v>
      </c>
    </row>
    <row r="10477" spans="1:19" x14ac:dyDescent="0.2">
      <c r="A10477" s="7">
        <v>261153</v>
      </c>
      <c r="B10477" s="3">
        <v>23000</v>
      </c>
      <c r="C10477" s="3" t="s">
        <v>51</v>
      </c>
      <c r="D10477" s="2" t="s">
        <v>686</v>
      </c>
      <c r="E10477" s="3">
        <v>23</v>
      </c>
      <c r="F10477" s="17">
        <v>0</v>
      </c>
      <c r="G10477" s="17">
        <v>1</v>
      </c>
      <c r="H10477" s="17">
        <v>0</v>
      </c>
      <c r="I10477" s="7">
        <v>4.2</v>
      </c>
      <c r="J10477" s="7">
        <v>29</v>
      </c>
      <c r="K10477" s="4">
        <v>1293</v>
      </c>
      <c r="L10477" s="5">
        <v>1293.0592999999999</v>
      </c>
      <c r="M10477">
        <v>25681.7</v>
      </c>
      <c r="N10477" s="33">
        <v>1</v>
      </c>
      <c r="O10477" s="50" t="e">
        <f>INDEX([1]Dados!$M$2:$N$26779,MATCH($P10477,[1]Dados!$N$2:$N$26779,),2)</f>
        <v>#N/A</v>
      </c>
      <c r="P10477">
        <v>194396</v>
      </c>
      <c r="Q10477" s="1">
        <v>37754</v>
      </c>
      <c r="R10477" s="1">
        <v>37810</v>
      </c>
      <c r="S10477" t="s">
        <v>1801</v>
      </c>
    </row>
    <row r="10478" spans="1:19" x14ac:dyDescent="0.2">
      <c r="A10478" s="7">
        <v>261153</v>
      </c>
      <c r="B10478" s="3">
        <v>23000</v>
      </c>
      <c r="C10478" s="3" t="s">
        <v>51</v>
      </c>
      <c r="D10478" s="2" t="s">
        <v>686</v>
      </c>
      <c r="E10478" s="3">
        <v>23</v>
      </c>
      <c r="F10478" s="17">
        <v>0</v>
      </c>
      <c r="G10478" s="17">
        <v>1</v>
      </c>
      <c r="H10478" s="17">
        <v>0</v>
      </c>
      <c r="I10478" s="7">
        <v>4.3</v>
      </c>
      <c r="J10478" s="7">
        <v>7</v>
      </c>
      <c r="K10478" s="4">
        <v>1293</v>
      </c>
      <c r="L10478" s="5">
        <v>1293.0592999999999</v>
      </c>
      <c r="M10478">
        <v>25681.7</v>
      </c>
      <c r="N10478" s="33">
        <v>1</v>
      </c>
      <c r="O10478" s="50" t="e">
        <f>INDEX([1]Dados!$M$2:$N$26779,MATCH($P10478,[1]Dados!$N$2:$N$26779,),2)</f>
        <v>#N/A</v>
      </c>
      <c r="P10478">
        <v>194396</v>
      </c>
      <c r="Q10478" s="1">
        <v>37754</v>
      </c>
      <c r="R10478" s="1">
        <v>37810</v>
      </c>
      <c r="S10478" t="s">
        <v>1801</v>
      </c>
    </row>
    <row r="10479" spans="1:19" x14ac:dyDescent="0.2">
      <c r="A10479" s="7">
        <v>261153</v>
      </c>
      <c r="B10479" s="3">
        <v>23000</v>
      </c>
      <c r="C10479" s="3" t="s">
        <v>51</v>
      </c>
      <c r="D10479" s="2" t="s">
        <v>686</v>
      </c>
      <c r="E10479" s="3">
        <v>23</v>
      </c>
      <c r="F10479" s="17">
        <v>0</v>
      </c>
      <c r="G10479" s="17">
        <v>1</v>
      </c>
      <c r="H10479" s="17">
        <v>0</v>
      </c>
      <c r="I10479" s="7">
        <v>4.4000000000000004</v>
      </c>
      <c r="J10479" s="7">
        <v>21</v>
      </c>
      <c r="K10479" s="4">
        <v>1293</v>
      </c>
      <c r="L10479" s="5">
        <v>1293.0592999999999</v>
      </c>
      <c r="M10479">
        <v>25681.7</v>
      </c>
      <c r="N10479" s="33">
        <v>1</v>
      </c>
      <c r="O10479" s="50" t="e">
        <f>INDEX([1]Dados!$M$2:$N$26779,MATCH($P10479,[1]Dados!$N$2:$N$26779,),2)</f>
        <v>#N/A</v>
      </c>
      <c r="P10479">
        <v>194396</v>
      </c>
      <c r="Q10479" s="1">
        <v>37754</v>
      </c>
      <c r="R10479" s="1">
        <v>37810</v>
      </c>
      <c r="S10479" t="s">
        <v>1801</v>
      </c>
    </row>
    <row r="10480" spans="1:19" x14ac:dyDescent="0.2">
      <c r="A10480" s="7">
        <v>261153</v>
      </c>
      <c r="B10480" s="3">
        <v>23000</v>
      </c>
      <c r="C10480" s="3" t="s">
        <v>51</v>
      </c>
      <c r="D10480" s="2" t="s">
        <v>686</v>
      </c>
      <c r="E10480" s="3">
        <v>23</v>
      </c>
      <c r="F10480" s="17">
        <v>0</v>
      </c>
      <c r="G10480" s="17">
        <v>1</v>
      </c>
      <c r="H10480" s="17">
        <v>0</v>
      </c>
      <c r="I10480" s="7">
        <v>4.5</v>
      </c>
      <c r="J10480" s="7">
        <v>25</v>
      </c>
      <c r="K10480" s="4">
        <v>1293</v>
      </c>
      <c r="L10480" s="5">
        <v>1293.0592999999999</v>
      </c>
      <c r="M10480">
        <v>25681.7</v>
      </c>
      <c r="N10480" s="33">
        <v>1</v>
      </c>
      <c r="O10480" s="50" t="e">
        <f>INDEX([1]Dados!$M$2:$N$26779,MATCH($P10480,[1]Dados!$N$2:$N$26779,),2)</f>
        <v>#N/A</v>
      </c>
      <c r="P10480">
        <v>194396</v>
      </c>
      <c r="Q10480" s="1">
        <v>37754</v>
      </c>
      <c r="R10480" s="1">
        <v>37810</v>
      </c>
      <c r="S10480" t="s">
        <v>1801</v>
      </c>
    </row>
    <row r="10481" spans="1:19" x14ac:dyDescent="0.2">
      <c r="A10481" s="7">
        <v>261153</v>
      </c>
      <c r="B10481" s="3">
        <v>23000</v>
      </c>
      <c r="C10481" s="3" t="s">
        <v>51</v>
      </c>
      <c r="D10481" s="2" t="s">
        <v>686</v>
      </c>
      <c r="E10481" s="3">
        <v>23</v>
      </c>
      <c r="F10481" s="17">
        <v>0</v>
      </c>
      <c r="G10481" s="17">
        <v>1</v>
      </c>
      <c r="H10481" s="17">
        <v>0</v>
      </c>
      <c r="I10481" s="7">
        <v>4.5999999999999996</v>
      </c>
      <c r="J10481" s="7">
        <v>25</v>
      </c>
      <c r="K10481" s="4">
        <v>1293</v>
      </c>
      <c r="L10481" s="5">
        <v>1293.0592999999999</v>
      </c>
      <c r="M10481">
        <v>25681.7</v>
      </c>
      <c r="N10481" s="33">
        <v>1</v>
      </c>
      <c r="O10481" s="50" t="e">
        <f>INDEX([1]Dados!$M$2:$N$26779,MATCH($P10481,[1]Dados!$N$2:$N$26779,),2)</f>
        <v>#N/A</v>
      </c>
      <c r="P10481">
        <v>194396</v>
      </c>
      <c r="Q10481" s="1">
        <v>37754</v>
      </c>
      <c r="R10481" s="1">
        <v>37810</v>
      </c>
      <c r="S10481" t="s">
        <v>1801</v>
      </c>
    </row>
    <row r="10482" spans="1:19" x14ac:dyDescent="0.2">
      <c r="A10482" s="7">
        <v>261153</v>
      </c>
      <c r="B10482" s="3">
        <v>23000</v>
      </c>
      <c r="C10482" s="3" t="s">
        <v>51</v>
      </c>
      <c r="D10482" s="2" t="s">
        <v>686</v>
      </c>
      <c r="E10482" s="3">
        <v>23</v>
      </c>
      <c r="F10482" s="17">
        <v>0</v>
      </c>
      <c r="G10482" s="17">
        <v>1</v>
      </c>
      <c r="H10482" s="17">
        <v>0</v>
      </c>
      <c r="I10482" s="7">
        <v>4.7</v>
      </c>
      <c r="J10482" s="7">
        <v>15</v>
      </c>
      <c r="K10482" s="4">
        <v>1293</v>
      </c>
      <c r="L10482" s="5">
        <v>1293.0592999999999</v>
      </c>
      <c r="M10482">
        <v>25681.7</v>
      </c>
      <c r="N10482" s="33">
        <v>1</v>
      </c>
      <c r="O10482" s="50" t="e">
        <f>INDEX([1]Dados!$M$2:$N$26779,MATCH($P10482,[1]Dados!$N$2:$N$26779,),2)</f>
        <v>#N/A</v>
      </c>
      <c r="P10482">
        <v>194396</v>
      </c>
      <c r="Q10482" s="1">
        <v>37754</v>
      </c>
      <c r="R10482" s="1">
        <v>37810</v>
      </c>
      <c r="S10482" t="s">
        <v>1801</v>
      </c>
    </row>
    <row r="10483" spans="1:19" x14ac:dyDescent="0.2">
      <c r="A10483" s="7">
        <v>220050</v>
      </c>
      <c r="B10483" s="3">
        <v>10090</v>
      </c>
      <c r="C10483" s="3" t="s">
        <v>30</v>
      </c>
      <c r="D10483" s="2" t="s">
        <v>243</v>
      </c>
      <c r="E10483" s="3">
        <v>23</v>
      </c>
      <c r="F10483" s="17">
        <v>0</v>
      </c>
      <c r="G10483" s="17">
        <v>1</v>
      </c>
      <c r="H10483" s="17">
        <v>0</v>
      </c>
      <c r="I10483" s="7">
        <v>1.1000000000000001</v>
      </c>
      <c r="J10483" s="7">
        <v>19</v>
      </c>
      <c r="K10483" s="4">
        <v>119</v>
      </c>
      <c r="L10483" s="5">
        <v>119.3861</v>
      </c>
      <c r="M10483">
        <v>460887.41</v>
      </c>
      <c r="N10483" s="3">
        <v>1</v>
      </c>
      <c r="O10483" s="50" t="e">
        <f>INDEX([1]Dados!$M$2:$N$26779,MATCH($P10483,[1]Dados!$N$2:$N$26779,),2)</f>
        <v>#N/A</v>
      </c>
      <c r="P10483">
        <v>193400</v>
      </c>
      <c r="Q10483" s="1">
        <v>37761</v>
      </c>
      <c r="R10483" s="1">
        <v>37800</v>
      </c>
      <c r="S10483" t="s">
        <v>1780</v>
      </c>
    </row>
    <row r="10484" spans="1:19" x14ac:dyDescent="0.2">
      <c r="A10484" s="7">
        <v>220050</v>
      </c>
      <c r="B10484" s="3">
        <v>10090</v>
      </c>
      <c r="C10484" s="3" t="s">
        <v>30</v>
      </c>
      <c r="D10484" s="2" t="s">
        <v>243</v>
      </c>
      <c r="E10484" s="3">
        <v>23</v>
      </c>
      <c r="F10484" s="17">
        <v>0</v>
      </c>
      <c r="G10484" s="17">
        <v>1</v>
      </c>
      <c r="H10484" s="17">
        <v>0</v>
      </c>
      <c r="I10484" s="7">
        <v>2.1</v>
      </c>
      <c r="J10484" s="7">
        <v>28</v>
      </c>
      <c r="K10484" s="4">
        <v>1203</v>
      </c>
      <c r="L10484" s="5">
        <v>1203.0829000000001</v>
      </c>
      <c r="M10484">
        <v>51429.05</v>
      </c>
      <c r="N10484" s="3">
        <v>1</v>
      </c>
      <c r="O10484" s="50" t="e">
        <f>INDEX([1]Dados!$M$2:$N$26779,MATCH($P10484,[1]Dados!$N$2:$N$26779,),2)</f>
        <v>#N/A</v>
      </c>
      <c r="P10484">
        <v>195261</v>
      </c>
      <c r="Q10484" s="1">
        <v>37761</v>
      </c>
      <c r="R10484" s="1">
        <v>37800</v>
      </c>
      <c r="S10484" t="s">
        <v>1779</v>
      </c>
    </row>
    <row r="10485" spans="1:19" x14ac:dyDescent="0.2">
      <c r="A10485" s="7">
        <v>220050</v>
      </c>
      <c r="B10485" s="3">
        <v>10090</v>
      </c>
      <c r="C10485" s="3" t="s">
        <v>30</v>
      </c>
      <c r="D10485" s="2" t="s">
        <v>243</v>
      </c>
      <c r="E10485" s="3">
        <v>23</v>
      </c>
      <c r="F10485" s="17">
        <v>0</v>
      </c>
      <c r="G10485" s="17">
        <v>1</v>
      </c>
      <c r="H10485" s="17">
        <v>0</v>
      </c>
      <c r="I10485" s="7">
        <v>3.4</v>
      </c>
      <c r="J10485" s="7">
        <v>25</v>
      </c>
      <c r="K10485" s="4">
        <v>1214</v>
      </c>
      <c r="L10485" s="5">
        <v>1214.0587</v>
      </c>
      <c r="M10485">
        <v>315288</v>
      </c>
      <c r="N10485" s="3">
        <v>1</v>
      </c>
      <c r="O10485" s="50" t="e">
        <f>INDEX([1]Dados!$M$2:$N$26779,MATCH($P10485,[1]Dados!$N$2:$N$26779,),2)</f>
        <v>#N/A</v>
      </c>
      <c r="P10485">
        <v>194607</v>
      </c>
      <c r="Q10485" s="1">
        <v>37761</v>
      </c>
      <c r="R10485" s="1">
        <v>37800</v>
      </c>
      <c r="S10485" t="s">
        <v>1802</v>
      </c>
    </row>
    <row r="10486" spans="1:19" x14ac:dyDescent="0.2">
      <c r="A10486" s="7">
        <v>220050</v>
      </c>
      <c r="B10486" s="3">
        <v>10090</v>
      </c>
      <c r="C10486" s="3" t="s">
        <v>30</v>
      </c>
      <c r="D10486" s="2" t="s">
        <v>243</v>
      </c>
      <c r="E10486" s="3">
        <v>23</v>
      </c>
      <c r="F10486" s="17">
        <v>0</v>
      </c>
      <c r="G10486" s="17">
        <v>1</v>
      </c>
      <c r="H10486" s="17">
        <v>0</v>
      </c>
      <c r="I10486" s="7">
        <v>3.5</v>
      </c>
      <c r="J10486" s="7">
        <v>25</v>
      </c>
      <c r="K10486" s="4">
        <v>1214</v>
      </c>
      <c r="L10486" s="5">
        <v>1214.0587</v>
      </c>
      <c r="M10486">
        <v>315288</v>
      </c>
      <c r="N10486" s="3">
        <v>1</v>
      </c>
      <c r="O10486" s="50" t="e">
        <f>INDEX([1]Dados!$M$2:$N$26779,MATCH($P10486,[1]Dados!$N$2:$N$26779,),2)</f>
        <v>#N/A</v>
      </c>
      <c r="P10486">
        <v>194607</v>
      </c>
      <c r="Q10486" s="1">
        <v>37761</v>
      </c>
      <c r="R10486" s="1">
        <v>37800</v>
      </c>
      <c r="S10486" t="s">
        <v>1802</v>
      </c>
    </row>
    <row r="10487" spans="1:19" x14ac:dyDescent="0.2">
      <c r="A10487" s="7">
        <v>220050</v>
      </c>
      <c r="B10487" s="3">
        <v>10090</v>
      </c>
      <c r="C10487" s="3" t="s">
        <v>30</v>
      </c>
      <c r="D10487" s="2" t="s">
        <v>243</v>
      </c>
      <c r="E10487" s="3">
        <v>23</v>
      </c>
      <c r="F10487" s="17">
        <v>0</v>
      </c>
      <c r="G10487" s="17">
        <v>1</v>
      </c>
      <c r="H10487" s="17">
        <v>0</v>
      </c>
      <c r="I10487" s="7">
        <v>3.6</v>
      </c>
      <c r="J10487" s="7">
        <v>28</v>
      </c>
      <c r="K10487" s="4">
        <v>1214</v>
      </c>
      <c r="L10487" s="5">
        <v>1214.0587</v>
      </c>
      <c r="M10487">
        <v>315288</v>
      </c>
      <c r="N10487" s="3">
        <v>1</v>
      </c>
      <c r="O10487" s="50" t="e">
        <f>INDEX([1]Dados!$M$2:$N$26779,MATCH($P10487,[1]Dados!$N$2:$N$26779,),2)</f>
        <v>#N/A</v>
      </c>
      <c r="P10487">
        <v>194607</v>
      </c>
      <c r="Q10487" s="1">
        <v>37761</v>
      </c>
      <c r="R10487" s="1">
        <v>37800</v>
      </c>
      <c r="S10487" t="s">
        <v>1802</v>
      </c>
    </row>
    <row r="10488" spans="1:19" x14ac:dyDescent="0.2">
      <c r="A10488" s="7">
        <v>220050</v>
      </c>
      <c r="B10488" s="3">
        <v>10090</v>
      </c>
      <c r="C10488" s="3" t="s">
        <v>30</v>
      </c>
      <c r="D10488" s="2" t="s">
        <v>243</v>
      </c>
      <c r="E10488" s="3">
        <v>23</v>
      </c>
      <c r="F10488" s="17">
        <v>0</v>
      </c>
      <c r="G10488" s="17">
        <v>1</v>
      </c>
      <c r="H10488" s="17">
        <v>0</v>
      </c>
      <c r="I10488" s="7">
        <v>3.1</v>
      </c>
      <c r="J10488" s="7">
        <v>24</v>
      </c>
      <c r="K10488" s="4">
        <v>1214</v>
      </c>
      <c r="L10488" s="5">
        <v>1214.0589</v>
      </c>
      <c r="M10488">
        <v>1352600</v>
      </c>
      <c r="N10488" s="3">
        <v>1</v>
      </c>
      <c r="O10488" s="50" t="e">
        <f>INDEX([1]Dados!$M$2:$N$26779,MATCH($P10488,[1]Dados!$N$2:$N$26779,),2)</f>
        <v>#N/A</v>
      </c>
      <c r="P10488">
        <v>194837</v>
      </c>
      <c r="Q10488" s="1">
        <v>37761</v>
      </c>
      <c r="R10488" s="1">
        <v>37800</v>
      </c>
      <c r="S10488" t="s">
        <v>1803</v>
      </c>
    </row>
    <row r="10489" spans="1:19" x14ac:dyDescent="0.2">
      <c r="A10489" s="7">
        <v>220050</v>
      </c>
      <c r="B10489" s="3">
        <v>10090</v>
      </c>
      <c r="C10489" s="3" t="s">
        <v>30</v>
      </c>
      <c r="D10489" s="2" t="s">
        <v>243</v>
      </c>
      <c r="E10489" s="3">
        <v>23</v>
      </c>
      <c r="F10489" s="17">
        <v>0</v>
      </c>
      <c r="G10489" s="17">
        <v>1</v>
      </c>
      <c r="H10489" s="17">
        <v>0</v>
      </c>
      <c r="I10489" s="7">
        <v>3.2</v>
      </c>
      <c r="J10489" s="7">
        <v>24</v>
      </c>
      <c r="K10489" s="4">
        <v>1214</v>
      </c>
      <c r="L10489" s="5">
        <v>1214.0589</v>
      </c>
      <c r="M10489">
        <v>1352600</v>
      </c>
      <c r="N10489" s="3">
        <v>1</v>
      </c>
      <c r="O10489" s="50" t="e">
        <f>INDEX([1]Dados!$M$2:$N$26779,MATCH($P10489,[1]Dados!$N$2:$N$26779,),2)</f>
        <v>#N/A</v>
      </c>
      <c r="P10489">
        <v>194837</v>
      </c>
      <c r="Q10489" s="1">
        <v>37761</v>
      </c>
      <c r="R10489" s="1">
        <v>37800</v>
      </c>
      <c r="S10489" t="s">
        <v>1803</v>
      </c>
    </row>
    <row r="10490" spans="1:19" x14ac:dyDescent="0.2">
      <c r="A10490" s="7">
        <v>220050</v>
      </c>
      <c r="B10490" s="3">
        <v>10090</v>
      </c>
      <c r="C10490" s="3" t="s">
        <v>30</v>
      </c>
      <c r="D10490" s="2" t="s">
        <v>243</v>
      </c>
      <c r="E10490" s="3">
        <v>23</v>
      </c>
      <c r="F10490" s="17">
        <v>0</v>
      </c>
      <c r="G10490" s="17">
        <v>1</v>
      </c>
      <c r="H10490" s="17">
        <v>0</v>
      </c>
      <c r="I10490" s="7">
        <v>3.3</v>
      </c>
      <c r="J10490" s="7">
        <v>20</v>
      </c>
      <c r="K10490" s="4">
        <v>1214</v>
      </c>
      <c r="L10490" s="5">
        <v>1214.0589</v>
      </c>
      <c r="M10490">
        <v>1352600</v>
      </c>
      <c r="N10490" s="3">
        <v>1</v>
      </c>
      <c r="O10490" s="50" t="e">
        <f>INDEX([1]Dados!$M$2:$N$26779,MATCH($P10490,[1]Dados!$N$2:$N$26779,),2)</f>
        <v>#N/A</v>
      </c>
      <c r="P10490">
        <v>194837</v>
      </c>
      <c r="Q10490" s="1">
        <v>37761</v>
      </c>
      <c r="R10490" s="1">
        <v>37800</v>
      </c>
      <c r="S10490" t="s">
        <v>1803</v>
      </c>
    </row>
    <row r="10491" spans="1:19" x14ac:dyDescent="0.2">
      <c r="A10491" s="7">
        <v>220050</v>
      </c>
      <c r="B10491" s="3">
        <v>10090</v>
      </c>
      <c r="C10491" s="3" t="s">
        <v>30</v>
      </c>
      <c r="D10491" s="2" t="s">
        <v>243</v>
      </c>
      <c r="E10491" s="3">
        <v>23</v>
      </c>
      <c r="F10491" s="17">
        <v>0</v>
      </c>
      <c r="G10491" s="17">
        <v>1</v>
      </c>
      <c r="H10491" s="17">
        <v>0</v>
      </c>
      <c r="I10491" s="7">
        <v>4.0999999999999996</v>
      </c>
      <c r="J10491" s="7">
        <v>12</v>
      </c>
      <c r="K10491" s="4">
        <v>1293</v>
      </c>
      <c r="L10491" s="5">
        <v>1293.0592999999999</v>
      </c>
      <c r="M10491">
        <v>36350.300000000003</v>
      </c>
      <c r="N10491" s="3">
        <v>1</v>
      </c>
      <c r="O10491" s="50" t="e">
        <f>INDEX([1]Dados!$M$2:$N$26779,MATCH($P10491,[1]Dados!$N$2:$N$26779,),2)</f>
        <v>#N/A</v>
      </c>
      <c r="P10491">
        <v>194397</v>
      </c>
      <c r="Q10491" s="1">
        <v>37761</v>
      </c>
      <c r="R10491" s="1">
        <v>37800</v>
      </c>
      <c r="S10491" t="s">
        <v>1801</v>
      </c>
    </row>
    <row r="10492" spans="1:19" x14ac:dyDescent="0.2">
      <c r="A10492" s="7">
        <v>220050</v>
      </c>
      <c r="B10492" s="3">
        <v>10090</v>
      </c>
      <c r="C10492" s="3" t="s">
        <v>30</v>
      </c>
      <c r="D10492" s="2" t="s">
        <v>243</v>
      </c>
      <c r="E10492" s="3">
        <v>23</v>
      </c>
      <c r="F10492" s="17">
        <v>0</v>
      </c>
      <c r="G10492" s="17">
        <v>1</v>
      </c>
      <c r="H10492" s="17">
        <v>0</v>
      </c>
      <c r="I10492" s="7">
        <v>4.2</v>
      </c>
      <c r="J10492" s="7">
        <v>8</v>
      </c>
      <c r="K10492" s="4">
        <v>1293</v>
      </c>
      <c r="L10492" s="5">
        <v>1293.0592999999999</v>
      </c>
      <c r="M10492">
        <v>36350.300000000003</v>
      </c>
      <c r="N10492" s="3">
        <v>1</v>
      </c>
      <c r="O10492" s="50" t="e">
        <f>INDEX([1]Dados!$M$2:$N$26779,MATCH($P10492,[1]Dados!$N$2:$N$26779,),2)</f>
        <v>#N/A</v>
      </c>
      <c r="P10492">
        <v>194397</v>
      </c>
      <c r="Q10492" s="1">
        <v>37761</v>
      </c>
      <c r="R10492" s="1">
        <v>37800</v>
      </c>
      <c r="S10492" t="s">
        <v>1801</v>
      </c>
    </row>
    <row r="10493" spans="1:19" x14ac:dyDescent="0.2">
      <c r="A10493" s="7">
        <v>220050</v>
      </c>
      <c r="B10493" s="3">
        <v>10090</v>
      </c>
      <c r="C10493" s="3" t="s">
        <v>30</v>
      </c>
      <c r="D10493" s="2" t="s">
        <v>243</v>
      </c>
      <c r="E10493" s="3">
        <v>23</v>
      </c>
      <c r="F10493" s="17">
        <v>0</v>
      </c>
      <c r="G10493" s="17">
        <v>1</v>
      </c>
      <c r="H10493" s="17">
        <v>0</v>
      </c>
      <c r="I10493" s="7">
        <v>4.3</v>
      </c>
      <c r="J10493" s="7">
        <v>22</v>
      </c>
      <c r="K10493" s="4">
        <v>1293</v>
      </c>
      <c r="L10493" s="5">
        <v>1293.0592999999999</v>
      </c>
      <c r="M10493">
        <v>36350.300000000003</v>
      </c>
      <c r="N10493" s="3">
        <v>1</v>
      </c>
      <c r="O10493" s="50" t="e">
        <f>INDEX([1]Dados!$M$2:$N$26779,MATCH($P10493,[1]Dados!$N$2:$N$26779,),2)</f>
        <v>#N/A</v>
      </c>
      <c r="P10493">
        <v>194397</v>
      </c>
      <c r="Q10493" s="1">
        <v>37761</v>
      </c>
      <c r="R10493" s="1">
        <v>37800</v>
      </c>
      <c r="S10493" t="s">
        <v>1801</v>
      </c>
    </row>
    <row r="10494" spans="1:19" x14ac:dyDescent="0.2">
      <c r="A10494" s="7">
        <v>220050</v>
      </c>
      <c r="B10494" s="3">
        <v>10090</v>
      </c>
      <c r="C10494" s="3" t="s">
        <v>30</v>
      </c>
      <c r="D10494" s="2" t="s">
        <v>243</v>
      </c>
      <c r="E10494" s="3">
        <v>23</v>
      </c>
      <c r="F10494" s="17">
        <v>0</v>
      </c>
      <c r="G10494" s="17">
        <v>1</v>
      </c>
      <c r="H10494" s="17">
        <v>0</v>
      </c>
      <c r="I10494" s="7">
        <v>4.4000000000000004</v>
      </c>
      <c r="J10494" s="7">
        <v>9</v>
      </c>
      <c r="K10494" s="4">
        <v>1293</v>
      </c>
      <c r="L10494" s="5">
        <v>1293.0592999999999</v>
      </c>
      <c r="M10494">
        <v>36350.300000000003</v>
      </c>
      <c r="N10494" s="3">
        <v>1</v>
      </c>
      <c r="O10494" s="50" t="e">
        <f>INDEX([1]Dados!$M$2:$N$26779,MATCH($P10494,[1]Dados!$N$2:$N$26779,),2)</f>
        <v>#N/A</v>
      </c>
      <c r="P10494">
        <v>194397</v>
      </c>
      <c r="Q10494" s="1">
        <v>37761</v>
      </c>
      <c r="R10494" s="1">
        <v>37800</v>
      </c>
      <c r="S10494" t="s">
        <v>1801</v>
      </c>
    </row>
    <row r="10495" spans="1:19" x14ac:dyDescent="0.2">
      <c r="A10495" s="7">
        <v>220527</v>
      </c>
      <c r="B10495" s="3">
        <v>12394</v>
      </c>
      <c r="C10495" s="3" t="s">
        <v>30</v>
      </c>
      <c r="D10495" s="2" t="s">
        <v>516</v>
      </c>
      <c r="E10495" s="3">
        <v>23</v>
      </c>
      <c r="F10495" s="17">
        <v>0</v>
      </c>
      <c r="G10495" s="17">
        <v>1</v>
      </c>
      <c r="H10495" s="17">
        <v>0</v>
      </c>
      <c r="I10495" s="7" t="s">
        <v>3</v>
      </c>
      <c r="J10495" s="7">
        <v>0</v>
      </c>
      <c r="K10495" s="4">
        <v>119</v>
      </c>
      <c r="L10495" s="5">
        <v>119.38590000000001</v>
      </c>
      <c r="M10495">
        <v>199914.95</v>
      </c>
      <c r="N10495" s="3">
        <v>1</v>
      </c>
      <c r="O10495" s="50" t="e">
        <f>INDEX([1]Dados!$M$2:$N$26779,MATCH($P10495,[1]Dados!$N$2:$N$26779,),2)</f>
        <v>#N/A</v>
      </c>
      <c r="P10495">
        <v>193407</v>
      </c>
      <c r="Q10495" s="1">
        <v>37754</v>
      </c>
      <c r="R10495" s="1">
        <v>37820</v>
      </c>
      <c r="S10495" t="s">
        <v>2134</v>
      </c>
    </row>
    <row r="10496" spans="1:19" x14ac:dyDescent="0.2">
      <c r="A10496" s="7">
        <v>220527</v>
      </c>
      <c r="B10496" s="3">
        <v>12394</v>
      </c>
      <c r="C10496" s="3" t="s">
        <v>30</v>
      </c>
      <c r="D10496" s="2" t="s">
        <v>516</v>
      </c>
      <c r="E10496" s="3">
        <v>23</v>
      </c>
      <c r="F10496" s="17">
        <v>0</v>
      </c>
      <c r="G10496" s="17">
        <v>1</v>
      </c>
      <c r="H10496" s="17">
        <v>0</v>
      </c>
      <c r="I10496" s="7" t="s">
        <v>3</v>
      </c>
      <c r="J10496" s="7">
        <v>0</v>
      </c>
      <c r="K10496" s="4">
        <v>119</v>
      </c>
      <c r="L10496" s="5">
        <v>119.3861</v>
      </c>
      <c r="M10496">
        <v>199949.47</v>
      </c>
      <c r="N10496" s="3">
        <v>1</v>
      </c>
      <c r="O10496" s="50" t="e">
        <f>INDEX([1]Dados!$M$2:$N$26779,MATCH($P10496,[1]Dados!$N$2:$N$26779,),2)</f>
        <v>#N/A</v>
      </c>
      <c r="P10496">
        <v>193402</v>
      </c>
      <c r="Q10496" s="1">
        <v>37754</v>
      </c>
      <c r="R10496" s="1">
        <v>37820</v>
      </c>
      <c r="S10496" t="s">
        <v>2134</v>
      </c>
    </row>
    <row r="10497" spans="1:19" x14ac:dyDescent="0.2">
      <c r="A10497" s="7">
        <v>220527</v>
      </c>
      <c r="B10497" s="3">
        <v>12394</v>
      </c>
      <c r="C10497" s="3" t="s">
        <v>30</v>
      </c>
      <c r="D10497" s="2" t="s">
        <v>516</v>
      </c>
      <c r="E10497" s="3">
        <v>23</v>
      </c>
      <c r="F10497" s="17">
        <v>0</v>
      </c>
      <c r="G10497" s="17">
        <v>1</v>
      </c>
      <c r="H10497" s="17">
        <v>0</v>
      </c>
      <c r="I10497" s="7" t="s">
        <v>3</v>
      </c>
      <c r="J10497" s="7">
        <v>0</v>
      </c>
      <c r="K10497" s="4">
        <v>1203</v>
      </c>
      <c r="L10497" s="5">
        <v>1203.0829000000001</v>
      </c>
      <c r="M10497">
        <v>13587.34</v>
      </c>
      <c r="N10497" s="3">
        <v>1</v>
      </c>
      <c r="O10497" s="50" t="e">
        <f>INDEX([1]Dados!$M$2:$N$26779,MATCH($P10497,[1]Dados!$N$2:$N$26779,),2)</f>
        <v>#N/A</v>
      </c>
      <c r="P10497">
        <v>195263</v>
      </c>
      <c r="Q10497" s="1">
        <v>37754</v>
      </c>
      <c r="R10497" s="1">
        <v>37820</v>
      </c>
      <c r="S10497" t="s">
        <v>2134</v>
      </c>
    </row>
    <row r="10498" spans="1:19" x14ac:dyDescent="0.2">
      <c r="A10498" s="7">
        <v>220527</v>
      </c>
      <c r="B10498" s="3">
        <v>12394</v>
      </c>
      <c r="C10498" s="3" t="s">
        <v>30</v>
      </c>
      <c r="D10498" s="2" t="s">
        <v>516</v>
      </c>
      <c r="E10498" s="3">
        <v>23</v>
      </c>
      <c r="F10498" s="17">
        <v>0</v>
      </c>
      <c r="G10498" s="17">
        <v>1</v>
      </c>
      <c r="H10498" s="17">
        <v>0</v>
      </c>
      <c r="I10498" s="7" t="s">
        <v>47</v>
      </c>
      <c r="J10498" s="7">
        <v>24</v>
      </c>
      <c r="K10498" s="4">
        <v>1214</v>
      </c>
      <c r="L10498" s="5">
        <v>1214.0589</v>
      </c>
      <c r="M10498">
        <v>380000</v>
      </c>
      <c r="N10498" s="3">
        <v>1</v>
      </c>
      <c r="O10498" s="50" t="e">
        <f>INDEX([1]Dados!$M$2:$N$26779,MATCH($P10498,[1]Dados!$N$2:$N$26779,),2)</f>
        <v>#N/A</v>
      </c>
      <c r="P10498">
        <v>194839</v>
      </c>
      <c r="Q10498" s="1">
        <v>37754</v>
      </c>
      <c r="R10498" s="1">
        <v>37820</v>
      </c>
      <c r="S10498" t="s">
        <v>1785</v>
      </c>
    </row>
    <row r="10499" spans="1:19" x14ac:dyDescent="0.2">
      <c r="A10499" s="7">
        <v>220527</v>
      </c>
      <c r="B10499" s="3">
        <v>12394</v>
      </c>
      <c r="C10499" s="3" t="s">
        <v>30</v>
      </c>
      <c r="D10499" s="2" t="s">
        <v>516</v>
      </c>
      <c r="E10499" s="3">
        <v>23</v>
      </c>
      <c r="F10499" s="17">
        <v>0</v>
      </c>
      <c r="G10499" s="17">
        <v>1</v>
      </c>
      <c r="H10499" s="17">
        <v>0</v>
      </c>
      <c r="I10499" s="7" t="s">
        <v>48</v>
      </c>
      <c r="J10499" s="7">
        <v>18</v>
      </c>
      <c r="K10499" s="4">
        <v>1214</v>
      </c>
      <c r="L10499" s="5">
        <v>1214.0589</v>
      </c>
      <c r="M10499">
        <v>380000</v>
      </c>
      <c r="N10499" s="3">
        <v>1</v>
      </c>
      <c r="O10499" s="50" t="e">
        <f>INDEX([1]Dados!$M$2:$N$26779,MATCH($P10499,[1]Dados!$N$2:$N$26779,),2)</f>
        <v>#N/A</v>
      </c>
      <c r="P10499">
        <v>194839</v>
      </c>
      <c r="Q10499" s="1">
        <v>37754</v>
      </c>
      <c r="R10499" s="1">
        <v>37820</v>
      </c>
      <c r="S10499" t="s">
        <v>1785</v>
      </c>
    </row>
    <row r="10500" spans="1:19" x14ac:dyDescent="0.2">
      <c r="A10500" s="7">
        <v>220527</v>
      </c>
      <c r="B10500" s="3">
        <v>12394</v>
      </c>
      <c r="C10500" s="3" t="s">
        <v>30</v>
      </c>
      <c r="D10500" s="2" t="s">
        <v>516</v>
      </c>
      <c r="E10500" s="3">
        <v>23</v>
      </c>
      <c r="F10500" s="17">
        <v>0</v>
      </c>
      <c r="G10500" s="17">
        <v>1</v>
      </c>
      <c r="H10500" s="17">
        <v>0</v>
      </c>
      <c r="I10500" s="7" t="s">
        <v>49</v>
      </c>
      <c r="J10500" s="7">
        <v>2</v>
      </c>
      <c r="K10500" s="4">
        <v>1214</v>
      </c>
      <c r="L10500" s="5">
        <v>1214.8577</v>
      </c>
      <c r="M10500">
        <v>75870</v>
      </c>
      <c r="N10500" s="3">
        <v>1</v>
      </c>
      <c r="O10500" s="50" t="e">
        <f>INDEX([1]Dados!$M$2:$N$26779,MATCH($P10500,[1]Dados!$N$2:$N$26779,),2)</f>
        <v>#N/A</v>
      </c>
      <c r="P10500">
        <v>194609</v>
      </c>
      <c r="Q10500" s="1">
        <v>37754</v>
      </c>
      <c r="R10500" s="1">
        <v>37820</v>
      </c>
      <c r="S10500" t="s">
        <v>2513</v>
      </c>
    </row>
    <row r="10501" spans="1:19" x14ac:dyDescent="0.2">
      <c r="A10501" s="7">
        <v>220527</v>
      </c>
      <c r="B10501" s="3">
        <v>12394</v>
      </c>
      <c r="C10501" s="3" t="s">
        <v>30</v>
      </c>
      <c r="D10501" s="2" t="s">
        <v>516</v>
      </c>
      <c r="E10501" s="3">
        <v>23</v>
      </c>
      <c r="F10501" s="17">
        <v>0</v>
      </c>
      <c r="G10501" s="17">
        <v>1</v>
      </c>
      <c r="H10501" s="17">
        <v>0</v>
      </c>
      <c r="I10501" s="7" t="s">
        <v>3</v>
      </c>
      <c r="J10501" s="7">
        <v>0</v>
      </c>
      <c r="K10501" s="4">
        <v>1293</v>
      </c>
      <c r="L10501" s="5">
        <v>1293.0592999999999</v>
      </c>
      <c r="M10501">
        <v>8514.24</v>
      </c>
      <c r="N10501" s="3">
        <v>1</v>
      </c>
      <c r="O10501" s="50" t="e">
        <f>INDEX([1]Dados!$M$2:$N$26779,MATCH($P10501,[1]Dados!$N$2:$N$26779,),2)</f>
        <v>#N/A</v>
      </c>
      <c r="P10501">
        <v>194399</v>
      </c>
      <c r="Q10501" s="1">
        <v>37754</v>
      </c>
      <c r="R10501" s="1">
        <v>37820</v>
      </c>
      <c r="S10501" t="s">
        <v>2134</v>
      </c>
    </row>
    <row r="10502" spans="1:19" x14ac:dyDescent="0.2">
      <c r="A10502" s="7">
        <v>410765</v>
      </c>
      <c r="B10502" s="3">
        <v>74322</v>
      </c>
      <c r="C10502" s="3" t="s">
        <v>37</v>
      </c>
      <c r="D10502" s="2" t="s">
        <v>418</v>
      </c>
      <c r="E10502" s="3">
        <v>23</v>
      </c>
      <c r="F10502" s="17">
        <v>0</v>
      </c>
      <c r="G10502" s="17">
        <v>1</v>
      </c>
      <c r="H10502" s="17">
        <v>0</v>
      </c>
      <c r="I10502" s="7" t="s">
        <v>3</v>
      </c>
      <c r="J10502" s="7">
        <v>0</v>
      </c>
      <c r="K10502" s="4">
        <v>1203</v>
      </c>
      <c r="L10502" s="5">
        <v>1203.0829000000001</v>
      </c>
      <c r="M10502">
        <v>169814.79</v>
      </c>
      <c r="N10502" s="33">
        <v>1</v>
      </c>
      <c r="O10502" s="50" t="e">
        <f>INDEX([1]Dados!$M$2:$N$26779,MATCH($P10502,[1]Dados!$N$2:$N$26779,),2)</f>
        <v>#N/A</v>
      </c>
      <c r="P10502">
        <v>195264</v>
      </c>
      <c r="Q10502" s="1">
        <v>37754</v>
      </c>
      <c r="R10502" s="1">
        <v>37820</v>
      </c>
      <c r="S10502" t="s">
        <v>2134</v>
      </c>
    </row>
    <row r="10503" spans="1:19" x14ac:dyDescent="0.2">
      <c r="A10503" s="7">
        <v>410765</v>
      </c>
      <c r="B10503" s="3">
        <v>74322</v>
      </c>
      <c r="C10503" s="3" t="s">
        <v>37</v>
      </c>
      <c r="D10503" s="2" t="s">
        <v>418</v>
      </c>
      <c r="E10503" s="3">
        <v>23</v>
      </c>
      <c r="F10503" s="17">
        <v>0</v>
      </c>
      <c r="G10503" s="17">
        <v>1</v>
      </c>
      <c r="H10503" s="17">
        <v>0</v>
      </c>
      <c r="I10503" s="7">
        <v>1.1000000000000001</v>
      </c>
      <c r="J10503" s="7">
        <v>28</v>
      </c>
      <c r="K10503" s="4">
        <v>1214</v>
      </c>
      <c r="L10503" s="5">
        <v>1214.0589</v>
      </c>
      <c r="M10503">
        <v>1832500</v>
      </c>
      <c r="N10503" s="33">
        <v>1</v>
      </c>
      <c r="O10503" s="50" t="e">
        <f>INDEX([1]Dados!$M$2:$N$26779,MATCH($P10503,[1]Dados!$N$2:$N$26779,),2)</f>
        <v>#N/A</v>
      </c>
      <c r="P10503">
        <v>194840</v>
      </c>
      <c r="Q10503" s="1">
        <v>37754</v>
      </c>
      <c r="R10503" s="1">
        <v>37820</v>
      </c>
      <c r="S10503" t="s">
        <v>2532</v>
      </c>
    </row>
    <row r="10504" spans="1:19" x14ac:dyDescent="0.2">
      <c r="A10504" s="7">
        <v>410765</v>
      </c>
      <c r="B10504" s="3">
        <v>74322</v>
      </c>
      <c r="C10504" s="3" t="s">
        <v>37</v>
      </c>
      <c r="D10504" s="2" t="s">
        <v>418</v>
      </c>
      <c r="E10504" s="3">
        <v>23</v>
      </c>
      <c r="F10504" s="17">
        <v>0</v>
      </c>
      <c r="G10504" s="17">
        <v>1</v>
      </c>
      <c r="H10504" s="17">
        <v>0</v>
      </c>
      <c r="I10504" s="29">
        <v>1.1000000000000001</v>
      </c>
      <c r="J10504" s="7">
        <v>25</v>
      </c>
      <c r="K10504" s="4">
        <v>1214</v>
      </c>
      <c r="L10504" s="5">
        <v>1214.8580999999999</v>
      </c>
      <c r="M10504">
        <v>60000</v>
      </c>
      <c r="N10504" s="33">
        <v>1</v>
      </c>
      <c r="O10504" s="50" t="e">
        <f>INDEX([1]Dados!$M$2:$N$26779,MATCH($P10504,[1]Dados!$N$2:$N$26779,),2)</f>
        <v>#N/A</v>
      </c>
      <c r="P10504">
        <v>195312</v>
      </c>
      <c r="Q10504" s="1">
        <v>37754</v>
      </c>
      <c r="R10504" s="1">
        <v>37820</v>
      </c>
      <c r="S10504" t="s">
        <v>961</v>
      </c>
    </row>
    <row r="10505" spans="1:19" x14ac:dyDescent="0.2">
      <c r="A10505" s="7">
        <v>410765</v>
      </c>
      <c r="B10505" s="3">
        <v>74322</v>
      </c>
      <c r="C10505" s="3" t="s">
        <v>37</v>
      </c>
      <c r="D10505" s="2" t="s">
        <v>418</v>
      </c>
      <c r="E10505" s="3">
        <v>23</v>
      </c>
      <c r="F10505" s="17">
        <v>0</v>
      </c>
      <c r="G10505" s="17">
        <v>1</v>
      </c>
      <c r="H10505" s="17">
        <v>0</v>
      </c>
      <c r="I10505" s="7">
        <v>1.1100000000000001</v>
      </c>
      <c r="J10505" s="7">
        <v>10</v>
      </c>
      <c r="K10505" s="4">
        <v>1214</v>
      </c>
      <c r="L10505" s="5">
        <v>1214.8580999999999</v>
      </c>
      <c r="M10505">
        <v>100000</v>
      </c>
      <c r="N10505" s="33">
        <v>1</v>
      </c>
      <c r="O10505" s="50" t="e">
        <f>INDEX([1]Dados!$M$2:$N$26779,MATCH($P10505,[1]Dados!$N$2:$N$26779,),2)</f>
        <v>#N/A</v>
      </c>
      <c r="P10505">
        <v>195315</v>
      </c>
      <c r="Q10505" s="1">
        <v>37754</v>
      </c>
      <c r="R10505" s="1">
        <v>37820</v>
      </c>
      <c r="S10505" t="s">
        <v>961</v>
      </c>
    </row>
    <row r="10506" spans="1:19" x14ac:dyDescent="0.2">
      <c r="A10506" s="7">
        <v>410765</v>
      </c>
      <c r="B10506" s="3">
        <v>74322</v>
      </c>
      <c r="C10506" s="3" t="s">
        <v>37</v>
      </c>
      <c r="D10506" s="2" t="s">
        <v>418</v>
      </c>
      <c r="E10506" s="3">
        <v>23</v>
      </c>
      <c r="F10506" s="17">
        <v>0</v>
      </c>
      <c r="G10506" s="17">
        <v>1</v>
      </c>
      <c r="H10506" s="17">
        <v>0</v>
      </c>
      <c r="I10506" s="7" t="s">
        <v>3</v>
      </c>
      <c r="J10506" s="7">
        <v>10</v>
      </c>
      <c r="K10506" s="4">
        <v>1214</v>
      </c>
      <c r="L10506" s="5">
        <v>1214.8580999999999</v>
      </c>
      <c r="M10506">
        <v>20000</v>
      </c>
      <c r="N10506" s="33">
        <v>1</v>
      </c>
      <c r="O10506" s="50" t="e">
        <f>INDEX([1]Dados!$M$2:$N$26779,MATCH($P10506,[1]Dados!$N$2:$N$26779,),2)</f>
        <v>#N/A</v>
      </c>
      <c r="P10506">
        <v>195317</v>
      </c>
      <c r="Q10506" s="1">
        <v>37754</v>
      </c>
      <c r="R10506" s="1">
        <v>37820</v>
      </c>
      <c r="S10506" t="s">
        <v>961</v>
      </c>
    </row>
    <row r="10507" spans="1:19" x14ac:dyDescent="0.2">
      <c r="A10507" s="7">
        <v>410765</v>
      </c>
      <c r="B10507" s="3">
        <v>74322</v>
      </c>
      <c r="C10507" s="3" t="s">
        <v>37</v>
      </c>
      <c r="D10507" s="2" t="s">
        <v>418</v>
      </c>
      <c r="E10507" s="3">
        <v>23</v>
      </c>
      <c r="F10507" s="17">
        <v>0</v>
      </c>
      <c r="G10507" s="17">
        <v>1</v>
      </c>
      <c r="H10507" s="17">
        <v>0</v>
      </c>
      <c r="I10507" s="7">
        <v>1.2</v>
      </c>
      <c r="J10507" s="7">
        <v>28</v>
      </c>
      <c r="K10507" s="4">
        <v>1214</v>
      </c>
      <c r="L10507" s="5">
        <v>1214.0589</v>
      </c>
      <c r="M10507">
        <v>1832500</v>
      </c>
      <c r="N10507" s="33">
        <v>1</v>
      </c>
      <c r="O10507" s="50" t="e">
        <f>INDEX([1]Dados!$M$2:$N$26779,MATCH($P10507,[1]Dados!$N$2:$N$26779,),2)</f>
        <v>#N/A</v>
      </c>
      <c r="P10507">
        <v>194840</v>
      </c>
      <c r="Q10507" s="1">
        <v>37754</v>
      </c>
      <c r="R10507" s="1">
        <v>37820</v>
      </c>
      <c r="S10507" t="s">
        <v>2532</v>
      </c>
    </row>
    <row r="10508" spans="1:19" x14ac:dyDescent="0.2">
      <c r="A10508" s="7">
        <v>410765</v>
      </c>
      <c r="B10508" s="3">
        <v>74322</v>
      </c>
      <c r="C10508" s="3" t="s">
        <v>37</v>
      </c>
      <c r="D10508" s="2" t="s">
        <v>418</v>
      </c>
      <c r="E10508" s="3">
        <v>23</v>
      </c>
      <c r="F10508" s="17">
        <v>0</v>
      </c>
      <c r="G10508" s="17">
        <v>1</v>
      </c>
      <c r="H10508" s="17">
        <v>0</v>
      </c>
      <c r="I10508" s="7">
        <v>1.3</v>
      </c>
      <c r="J10508" s="7">
        <v>23</v>
      </c>
      <c r="K10508" s="4">
        <v>1214</v>
      </c>
      <c r="L10508" s="5">
        <v>1214.0589</v>
      </c>
      <c r="M10508">
        <v>1832500</v>
      </c>
      <c r="N10508" s="33">
        <v>1</v>
      </c>
      <c r="O10508" s="50" t="e">
        <f>INDEX([1]Dados!$M$2:$N$26779,MATCH($P10508,[1]Dados!$N$2:$N$26779,),2)</f>
        <v>#N/A</v>
      </c>
      <c r="P10508">
        <v>194840</v>
      </c>
      <c r="Q10508" s="1">
        <v>37754</v>
      </c>
      <c r="R10508" s="1">
        <v>37820</v>
      </c>
      <c r="S10508" t="s">
        <v>2532</v>
      </c>
    </row>
    <row r="10509" spans="1:19" x14ac:dyDescent="0.2">
      <c r="A10509" s="7">
        <v>410765</v>
      </c>
      <c r="B10509" s="3">
        <v>74322</v>
      </c>
      <c r="C10509" s="3" t="s">
        <v>37</v>
      </c>
      <c r="D10509" s="2" t="s">
        <v>418</v>
      </c>
      <c r="E10509" s="3">
        <v>23</v>
      </c>
      <c r="F10509" s="17">
        <v>0</v>
      </c>
      <c r="G10509" s="17">
        <v>1</v>
      </c>
      <c r="H10509" s="17">
        <v>0</v>
      </c>
      <c r="I10509" s="7">
        <v>1.4</v>
      </c>
      <c r="J10509" s="7">
        <v>20</v>
      </c>
      <c r="K10509" s="4">
        <v>1214</v>
      </c>
      <c r="L10509" s="5">
        <v>1214.0589</v>
      </c>
      <c r="M10509">
        <v>1832500</v>
      </c>
      <c r="N10509" s="33">
        <v>1</v>
      </c>
      <c r="O10509" s="50" t="e">
        <f>INDEX([1]Dados!$M$2:$N$26779,MATCH($P10509,[1]Dados!$N$2:$N$26779,),2)</f>
        <v>#N/A</v>
      </c>
      <c r="P10509">
        <v>194840</v>
      </c>
      <c r="Q10509" s="1">
        <v>37754</v>
      </c>
      <c r="R10509" s="1">
        <v>37820</v>
      </c>
      <c r="S10509" t="s">
        <v>2532</v>
      </c>
    </row>
    <row r="10510" spans="1:19" x14ac:dyDescent="0.2">
      <c r="A10510" s="7">
        <v>410765</v>
      </c>
      <c r="B10510" s="3">
        <v>74322</v>
      </c>
      <c r="C10510" s="3" t="s">
        <v>37</v>
      </c>
      <c r="D10510" s="2" t="s">
        <v>418</v>
      </c>
      <c r="E10510" s="3">
        <v>23</v>
      </c>
      <c r="F10510" s="17">
        <v>0</v>
      </c>
      <c r="G10510" s="17">
        <v>1</v>
      </c>
      <c r="H10510" s="17">
        <v>0</v>
      </c>
      <c r="I10510" s="7">
        <v>1.5</v>
      </c>
      <c r="J10510" s="7">
        <v>25</v>
      </c>
      <c r="K10510" s="4">
        <v>1214</v>
      </c>
      <c r="L10510" s="5">
        <v>1214.8577</v>
      </c>
      <c r="M10510">
        <v>1158886</v>
      </c>
      <c r="N10510" s="33">
        <v>1</v>
      </c>
      <c r="O10510" s="50" t="e">
        <f>INDEX([1]Dados!$M$2:$N$26779,MATCH($P10510,[1]Dados!$N$2:$N$26779,),2)</f>
        <v>#N/A</v>
      </c>
      <c r="P10510">
        <v>194540</v>
      </c>
      <c r="Q10510" s="1">
        <v>37754</v>
      </c>
      <c r="R10510" s="1">
        <v>37820</v>
      </c>
      <c r="S10510" t="s">
        <v>2513</v>
      </c>
    </row>
    <row r="10511" spans="1:19" x14ac:dyDescent="0.2">
      <c r="A10511" s="7">
        <v>410765</v>
      </c>
      <c r="B10511" s="3">
        <v>74322</v>
      </c>
      <c r="C10511" s="3" t="s">
        <v>37</v>
      </c>
      <c r="D10511" s="2" t="s">
        <v>418</v>
      </c>
      <c r="E10511" s="3">
        <v>23</v>
      </c>
      <c r="F10511" s="17">
        <v>0</v>
      </c>
      <c r="G10511" s="17">
        <v>1</v>
      </c>
      <c r="H10511" s="17">
        <v>0</v>
      </c>
      <c r="I10511" s="7">
        <v>1.6</v>
      </c>
      <c r="J10511" s="7">
        <v>10</v>
      </c>
      <c r="K10511" s="4">
        <v>1214</v>
      </c>
      <c r="L10511" s="5">
        <v>1214.8577</v>
      </c>
      <c r="M10511">
        <v>1158886</v>
      </c>
      <c r="N10511" s="33">
        <v>1</v>
      </c>
      <c r="O10511" s="50" t="e">
        <f>INDEX([1]Dados!$M$2:$N$26779,MATCH($P10511,[1]Dados!$N$2:$N$26779,),2)</f>
        <v>#N/A</v>
      </c>
      <c r="P10511">
        <v>194540</v>
      </c>
      <c r="Q10511" s="1">
        <v>37754</v>
      </c>
      <c r="R10511" s="1">
        <v>37820</v>
      </c>
      <c r="S10511" t="s">
        <v>2513</v>
      </c>
    </row>
    <row r="10512" spans="1:19" x14ac:dyDescent="0.2">
      <c r="A10512" s="7">
        <v>410765</v>
      </c>
      <c r="B10512" s="3">
        <v>74322</v>
      </c>
      <c r="C10512" s="3" t="s">
        <v>37</v>
      </c>
      <c r="D10512" s="2" t="s">
        <v>418</v>
      </c>
      <c r="E10512" s="3">
        <v>23</v>
      </c>
      <c r="F10512" s="17">
        <v>0</v>
      </c>
      <c r="G10512" s="17">
        <v>1</v>
      </c>
      <c r="H10512" s="17">
        <v>0</v>
      </c>
      <c r="I10512" s="7" t="s">
        <v>3</v>
      </c>
      <c r="J10512" s="7">
        <v>0</v>
      </c>
      <c r="K10512" s="4">
        <v>1214</v>
      </c>
      <c r="L10512" s="5">
        <v>1214.8580999999999</v>
      </c>
      <c r="M10512">
        <v>55972</v>
      </c>
      <c r="N10512" s="33">
        <v>1</v>
      </c>
      <c r="O10512" s="50" t="e">
        <f>INDEX([1]Dados!$M$2:$N$26779,MATCH($P10512,[1]Dados!$N$2:$N$26779,),2)</f>
        <v>#N/A</v>
      </c>
      <c r="P10512">
        <v>195299</v>
      </c>
      <c r="Q10512" s="1">
        <v>37754</v>
      </c>
      <c r="R10512" s="1">
        <v>37820</v>
      </c>
      <c r="S10512" t="s">
        <v>961</v>
      </c>
    </row>
    <row r="10513" spans="1:19" x14ac:dyDescent="0.2">
      <c r="A10513" s="7">
        <v>410765</v>
      </c>
      <c r="B10513" s="3">
        <v>74322</v>
      </c>
      <c r="C10513" s="3" t="s">
        <v>37</v>
      </c>
      <c r="D10513" s="2" t="s">
        <v>418</v>
      </c>
      <c r="E10513" s="3">
        <v>23</v>
      </c>
      <c r="F10513" s="17">
        <v>0</v>
      </c>
      <c r="G10513" s="17">
        <v>1</v>
      </c>
      <c r="H10513" s="17">
        <v>0</v>
      </c>
      <c r="I10513" s="7">
        <v>1.7</v>
      </c>
      <c r="J10513" s="7">
        <v>25</v>
      </c>
      <c r="K10513" s="4">
        <v>1214</v>
      </c>
      <c r="L10513" s="5">
        <v>1214.8580999999999</v>
      </c>
      <c r="M10513">
        <v>36960</v>
      </c>
      <c r="N10513" s="33">
        <v>1</v>
      </c>
      <c r="O10513" s="50" t="e">
        <f>INDEX([1]Dados!$M$2:$N$26779,MATCH($P10513,[1]Dados!$N$2:$N$26779,),2)</f>
        <v>#N/A</v>
      </c>
      <c r="P10513">
        <v>195300</v>
      </c>
      <c r="Q10513" s="1">
        <v>37754</v>
      </c>
      <c r="R10513" s="1">
        <v>37820</v>
      </c>
      <c r="S10513" t="s">
        <v>961</v>
      </c>
    </row>
    <row r="10514" spans="1:19" x14ac:dyDescent="0.2">
      <c r="A10514" s="7">
        <v>410765</v>
      </c>
      <c r="B10514" s="3">
        <v>74322</v>
      </c>
      <c r="C10514" s="3" t="s">
        <v>37</v>
      </c>
      <c r="D10514" s="2" t="s">
        <v>418</v>
      </c>
      <c r="E10514" s="3">
        <v>23</v>
      </c>
      <c r="F10514" s="17">
        <v>0</v>
      </c>
      <c r="G10514" s="17">
        <v>1</v>
      </c>
      <c r="H10514" s="17">
        <v>0</v>
      </c>
      <c r="I10514" s="7">
        <v>1.8</v>
      </c>
      <c r="J10514" s="7">
        <v>33</v>
      </c>
      <c r="K10514" s="4">
        <v>1214</v>
      </c>
      <c r="L10514" s="5">
        <v>1214.8580999999999</v>
      </c>
      <c r="M10514">
        <v>103948</v>
      </c>
      <c r="N10514" s="33">
        <v>1</v>
      </c>
      <c r="O10514" s="50" t="e">
        <f>INDEX([1]Dados!$M$2:$N$26779,MATCH($P10514,[1]Dados!$N$2:$N$26779,),2)</f>
        <v>#N/A</v>
      </c>
      <c r="P10514">
        <v>195302</v>
      </c>
      <c r="Q10514" s="1">
        <v>37754</v>
      </c>
      <c r="R10514" s="1">
        <v>37820</v>
      </c>
      <c r="S10514" t="s">
        <v>960</v>
      </c>
    </row>
    <row r="10515" spans="1:19" x14ac:dyDescent="0.2">
      <c r="A10515" s="7">
        <v>410765</v>
      </c>
      <c r="B10515" s="3">
        <v>74322</v>
      </c>
      <c r="C10515" s="3" t="s">
        <v>37</v>
      </c>
      <c r="D10515" s="2" t="s">
        <v>418</v>
      </c>
      <c r="E10515" s="3">
        <v>23</v>
      </c>
      <c r="F10515" s="17">
        <v>0</v>
      </c>
      <c r="G10515" s="17">
        <v>1</v>
      </c>
      <c r="H10515" s="17">
        <v>0</v>
      </c>
      <c r="I10515" s="7" t="s">
        <v>3</v>
      </c>
      <c r="J10515" s="7">
        <v>25</v>
      </c>
      <c r="K10515" s="4">
        <v>1214</v>
      </c>
      <c r="L10515" s="5">
        <v>1214.8580999999999</v>
      </c>
      <c r="M10515">
        <v>300000</v>
      </c>
      <c r="N10515" s="33">
        <v>1</v>
      </c>
      <c r="O10515" s="50" t="e">
        <f>INDEX([1]Dados!$M$2:$N$26779,MATCH($P10515,[1]Dados!$N$2:$N$26779,),2)</f>
        <v>#N/A</v>
      </c>
      <c r="P10515">
        <v>195310</v>
      </c>
      <c r="Q10515" s="1">
        <v>37754</v>
      </c>
      <c r="R10515" s="1">
        <v>37820</v>
      </c>
      <c r="S10515" t="s">
        <v>961</v>
      </c>
    </row>
    <row r="10516" spans="1:19" x14ac:dyDescent="0.2">
      <c r="A10516" s="7">
        <v>410765</v>
      </c>
      <c r="B10516" s="3">
        <v>74322</v>
      </c>
      <c r="C10516" s="3" t="s">
        <v>37</v>
      </c>
      <c r="D10516" s="2" t="s">
        <v>418</v>
      </c>
      <c r="E10516" s="3">
        <v>23</v>
      </c>
      <c r="F10516" s="17">
        <v>0</v>
      </c>
      <c r="G10516" s="17">
        <v>1</v>
      </c>
      <c r="H10516" s="17">
        <v>0</v>
      </c>
      <c r="I10516" s="7">
        <v>1.9</v>
      </c>
      <c r="J10516" s="7">
        <v>19</v>
      </c>
      <c r="K10516" s="4">
        <v>1214</v>
      </c>
      <c r="L10516" s="5">
        <v>1214.8580999999999</v>
      </c>
      <c r="M10516">
        <v>180000</v>
      </c>
      <c r="N10516" s="33">
        <v>1</v>
      </c>
      <c r="O10516" s="50" t="e">
        <f>INDEX([1]Dados!$M$2:$N$26779,MATCH($P10516,[1]Dados!$N$2:$N$26779,),2)</f>
        <v>#N/A</v>
      </c>
      <c r="P10516">
        <v>195311</v>
      </c>
      <c r="Q10516" s="1">
        <v>37754</v>
      </c>
      <c r="R10516" s="1">
        <v>37820</v>
      </c>
      <c r="S10516" t="s">
        <v>1468</v>
      </c>
    </row>
    <row r="10517" spans="1:19" x14ac:dyDescent="0.2">
      <c r="A10517" s="7">
        <v>410765</v>
      </c>
      <c r="B10517" s="3">
        <v>74322</v>
      </c>
      <c r="C10517" s="3" t="s">
        <v>37</v>
      </c>
      <c r="D10517" s="2" t="s">
        <v>418</v>
      </c>
      <c r="E10517" s="3">
        <v>23</v>
      </c>
      <c r="F10517" s="17">
        <v>0</v>
      </c>
      <c r="G10517" s="17">
        <v>1</v>
      </c>
      <c r="H10517" s="17">
        <v>0</v>
      </c>
      <c r="I10517" s="7">
        <v>2.1</v>
      </c>
      <c r="J10517" s="7">
        <v>29</v>
      </c>
      <c r="K10517" s="4">
        <v>1293</v>
      </c>
      <c r="L10517" s="5">
        <v>1293.0592999999999</v>
      </c>
      <c r="M10517">
        <v>164001</v>
      </c>
      <c r="N10517" s="33">
        <v>1</v>
      </c>
      <c r="O10517" s="50" t="e">
        <f>INDEX([1]Dados!$M$2:$N$26779,MATCH($P10517,[1]Dados!$N$2:$N$26779,),2)</f>
        <v>#N/A</v>
      </c>
      <c r="P10517">
        <v>194374</v>
      </c>
      <c r="Q10517" s="1">
        <v>37754</v>
      </c>
      <c r="R10517" s="1">
        <v>37820</v>
      </c>
      <c r="S10517" t="s">
        <v>1801</v>
      </c>
    </row>
    <row r="10518" spans="1:19" x14ac:dyDescent="0.2">
      <c r="A10518" s="7">
        <v>412080</v>
      </c>
      <c r="B10518" s="3">
        <v>77950</v>
      </c>
      <c r="C10518" s="3" t="s">
        <v>37</v>
      </c>
      <c r="D10518" s="2" t="s">
        <v>684</v>
      </c>
      <c r="E10518" s="3">
        <v>23</v>
      </c>
      <c r="F10518" s="17">
        <v>0</v>
      </c>
      <c r="G10518" s="17">
        <v>1</v>
      </c>
      <c r="H10518" s="17">
        <v>0</v>
      </c>
      <c r="I10518" s="7">
        <v>1.1000000000000001</v>
      </c>
      <c r="J10518" s="7">
        <v>18</v>
      </c>
      <c r="K10518" s="4">
        <v>1203</v>
      </c>
      <c r="L10518" s="5">
        <v>1203.0829000000001</v>
      </c>
      <c r="M10518">
        <v>39653.96</v>
      </c>
      <c r="N10518" s="3">
        <v>1</v>
      </c>
      <c r="O10518" s="50" t="e">
        <f>INDEX([1]Dados!$M$2:$N$26779,MATCH($P10518,[1]Dados!$N$2:$N$26779,),2)</f>
        <v>#N/A</v>
      </c>
      <c r="P10518">
        <v>195265</v>
      </c>
      <c r="Q10518" s="1">
        <v>37757</v>
      </c>
      <c r="R10518" s="1">
        <v>37813</v>
      </c>
      <c r="S10518" t="s">
        <v>889</v>
      </c>
    </row>
    <row r="10519" spans="1:19" x14ac:dyDescent="0.2">
      <c r="A10519" s="7">
        <v>412080</v>
      </c>
      <c r="B10519" s="3">
        <v>77950</v>
      </c>
      <c r="C10519" s="3" t="s">
        <v>37</v>
      </c>
      <c r="D10519" s="2" t="s">
        <v>684</v>
      </c>
      <c r="E10519" s="3">
        <v>23</v>
      </c>
      <c r="F10519" s="17">
        <v>0</v>
      </c>
      <c r="G10519" s="17">
        <v>1</v>
      </c>
      <c r="H10519" s="17">
        <v>0</v>
      </c>
      <c r="I10519" s="7">
        <v>1.2</v>
      </c>
      <c r="J10519" s="7">
        <v>15</v>
      </c>
      <c r="K10519" s="4">
        <v>1203</v>
      </c>
      <c r="L10519" s="5">
        <v>1203.0829000000001</v>
      </c>
      <c r="M10519">
        <v>39653.96</v>
      </c>
      <c r="N10519" s="3">
        <v>1</v>
      </c>
      <c r="O10519" s="50" t="e">
        <f>INDEX([1]Dados!$M$2:$N$26779,MATCH($P10519,[1]Dados!$N$2:$N$26779,),2)</f>
        <v>#N/A</v>
      </c>
      <c r="P10519">
        <v>195265</v>
      </c>
      <c r="Q10519" s="1">
        <v>37757</v>
      </c>
      <c r="R10519" s="1">
        <v>37813</v>
      </c>
      <c r="S10519" t="s">
        <v>889</v>
      </c>
    </row>
    <row r="10520" spans="1:19" x14ac:dyDescent="0.2">
      <c r="A10520" s="7">
        <v>412080</v>
      </c>
      <c r="B10520" s="3">
        <v>77950</v>
      </c>
      <c r="C10520" s="3" t="s">
        <v>37</v>
      </c>
      <c r="D10520" s="2" t="s">
        <v>684</v>
      </c>
      <c r="E10520" s="3">
        <v>23</v>
      </c>
      <c r="F10520" s="17">
        <v>0</v>
      </c>
      <c r="G10520" s="17">
        <v>1</v>
      </c>
      <c r="H10520" s="17">
        <v>0</v>
      </c>
      <c r="I10520" s="7">
        <v>2.1</v>
      </c>
      <c r="J10520" s="7">
        <v>25</v>
      </c>
      <c r="K10520" s="4">
        <v>1214</v>
      </c>
      <c r="L10520" s="5">
        <v>1214.0589</v>
      </c>
      <c r="M10520">
        <v>433000</v>
      </c>
      <c r="N10520" s="3">
        <v>1</v>
      </c>
      <c r="O10520" s="50" t="e">
        <f>INDEX([1]Dados!$M$2:$N$26779,MATCH($P10520,[1]Dados!$N$2:$N$26779,),2)</f>
        <v>#N/A</v>
      </c>
      <c r="P10520">
        <v>194841</v>
      </c>
      <c r="Q10520" s="1">
        <v>37757</v>
      </c>
      <c r="R10520" s="1">
        <v>37813</v>
      </c>
      <c r="S10520" t="s">
        <v>1479</v>
      </c>
    </row>
    <row r="10521" spans="1:19" x14ac:dyDescent="0.2">
      <c r="A10521" s="7">
        <v>412080</v>
      </c>
      <c r="B10521" s="3">
        <v>77950</v>
      </c>
      <c r="C10521" s="3" t="s">
        <v>37</v>
      </c>
      <c r="D10521" s="2" t="s">
        <v>684</v>
      </c>
      <c r="E10521" s="3">
        <v>23</v>
      </c>
      <c r="F10521" s="17">
        <v>0</v>
      </c>
      <c r="G10521" s="17">
        <v>1</v>
      </c>
      <c r="H10521" s="17">
        <v>0</v>
      </c>
      <c r="I10521" s="7">
        <v>2.2000000000000002</v>
      </c>
      <c r="J10521" s="7">
        <v>28</v>
      </c>
      <c r="K10521" s="4">
        <v>1214</v>
      </c>
      <c r="L10521" s="5">
        <v>1214.0589</v>
      </c>
      <c r="M10521">
        <v>433000</v>
      </c>
      <c r="N10521" s="3">
        <v>1</v>
      </c>
      <c r="O10521" s="50" t="e">
        <f>INDEX([1]Dados!$M$2:$N$26779,MATCH($P10521,[1]Dados!$N$2:$N$26779,),2)</f>
        <v>#N/A</v>
      </c>
      <c r="P10521">
        <v>194841</v>
      </c>
      <c r="Q10521" s="1">
        <v>37757</v>
      </c>
      <c r="R10521" s="1">
        <v>37813</v>
      </c>
      <c r="S10521" t="s">
        <v>1479</v>
      </c>
    </row>
    <row r="10522" spans="1:19" x14ac:dyDescent="0.2">
      <c r="A10522" s="7">
        <v>412080</v>
      </c>
      <c r="B10522" s="3">
        <v>77950</v>
      </c>
      <c r="C10522" s="3" t="s">
        <v>37</v>
      </c>
      <c r="D10522" s="2" t="s">
        <v>684</v>
      </c>
      <c r="E10522" s="3">
        <v>23</v>
      </c>
      <c r="F10522" s="17">
        <v>0</v>
      </c>
      <c r="G10522" s="17">
        <v>1</v>
      </c>
      <c r="H10522" s="17">
        <v>0</v>
      </c>
      <c r="I10522" s="7">
        <v>2.2999999999999998</v>
      </c>
      <c r="J10522" s="7">
        <v>27</v>
      </c>
      <c r="K10522" s="4">
        <v>1214</v>
      </c>
      <c r="L10522" s="5">
        <v>1214.0589</v>
      </c>
      <c r="M10522">
        <v>433000</v>
      </c>
      <c r="N10522" s="3">
        <v>1</v>
      </c>
      <c r="O10522" s="50" t="e">
        <f>INDEX([1]Dados!$M$2:$N$26779,MATCH($P10522,[1]Dados!$N$2:$N$26779,),2)</f>
        <v>#N/A</v>
      </c>
      <c r="P10522">
        <v>194841</v>
      </c>
      <c r="Q10522" s="1">
        <v>37757</v>
      </c>
      <c r="R10522" s="1">
        <v>37813</v>
      </c>
      <c r="S10522" t="s">
        <v>1479</v>
      </c>
    </row>
    <row r="10523" spans="1:19" x14ac:dyDescent="0.2">
      <c r="A10523" s="7">
        <v>412080</v>
      </c>
      <c r="B10523" s="3">
        <v>77950</v>
      </c>
      <c r="C10523" s="3" t="s">
        <v>37</v>
      </c>
      <c r="D10523" s="2" t="s">
        <v>684</v>
      </c>
      <c r="E10523" s="3">
        <v>23</v>
      </c>
      <c r="F10523" s="17">
        <v>0</v>
      </c>
      <c r="G10523" s="17">
        <v>1</v>
      </c>
      <c r="H10523" s="17">
        <v>0</v>
      </c>
      <c r="I10523" s="7">
        <v>3.1</v>
      </c>
      <c r="J10523" s="7">
        <v>13</v>
      </c>
      <c r="K10523" s="4">
        <v>1214</v>
      </c>
      <c r="L10523" s="5">
        <v>1214.8577</v>
      </c>
      <c r="M10523">
        <v>270351</v>
      </c>
      <c r="N10523" s="3">
        <v>1</v>
      </c>
      <c r="O10523" s="50" t="e">
        <f>INDEX([1]Dados!$M$2:$N$26779,MATCH($P10523,[1]Dados!$N$2:$N$26779,),2)</f>
        <v>#N/A</v>
      </c>
      <c r="P10523">
        <v>194538</v>
      </c>
      <c r="Q10523" s="1">
        <v>37757</v>
      </c>
      <c r="R10523" s="1">
        <v>37813</v>
      </c>
      <c r="S10523" t="s">
        <v>914</v>
      </c>
    </row>
    <row r="10524" spans="1:19" x14ac:dyDescent="0.2">
      <c r="A10524" s="7">
        <v>412080</v>
      </c>
      <c r="B10524" s="3">
        <v>77950</v>
      </c>
      <c r="C10524" s="3" t="s">
        <v>37</v>
      </c>
      <c r="D10524" s="2" t="s">
        <v>684</v>
      </c>
      <c r="E10524" s="3">
        <v>23</v>
      </c>
      <c r="F10524" s="17">
        <v>0</v>
      </c>
      <c r="G10524" s="17">
        <v>1</v>
      </c>
      <c r="H10524" s="17">
        <v>0</v>
      </c>
      <c r="I10524" s="7">
        <v>3.2</v>
      </c>
      <c r="J10524" s="7">
        <v>15</v>
      </c>
      <c r="K10524" s="4">
        <v>1214</v>
      </c>
      <c r="L10524" s="5">
        <v>1214.8577</v>
      </c>
      <c r="M10524">
        <v>270351</v>
      </c>
      <c r="N10524" s="3">
        <v>1</v>
      </c>
      <c r="O10524" s="50" t="e">
        <f>INDEX([1]Dados!$M$2:$N$26779,MATCH($P10524,[1]Dados!$N$2:$N$26779,),2)</f>
        <v>#N/A</v>
      </c>
      <c r="P10524">
        <v>194538</v>
      </c>
      <c r="Q10524" s="1">
        <v>37757</v>
      </c>
      <c r="R10524" s="1">
        <v>37813</v>
      </c>
      <c r="S10524" t="s">
        <v>914</v>
      </c>
    </row>
    <row r="10525" spans="1:19" x14ac:dyDescent="0.2">
      <c r="A10525" s="7">
        <v>412080</v>
      </c>
      <c r="B10525" s="3">
        <v>77950</v>
      </c>
      <c r="C10525" s="3" t="s">
        <v>37</v>
      </c>
      <c r="D10525" s="2" t="s">
        <v>684</v>
      </c>
      <c r="E10525" s="3">
        <v>23</v>
      </c>
      <c r="F10525" s="17">
        <v>0</v>
      </c>
      <c r="G10525" s="17">
        <v>1</v>
      </c>
      <c r="H10525" s="17">
        <v>0</v>
      </c>
      <c r="I10525" s="7">
        <v>3.3</v>
      </c>
      <c r="J10525" s="7">
        <v>15</v>
      </c>
      <c r="K10525" s="4">
        <v>1214</v>
      </c>
      <c r="L10525" s="5">
        <v>1214.8577</v>
      </c>
      <c r="M10525">
        <v>270351</v>
      </c>
      <c r="N10525" s="3">
        <v>1</v>
      </c>
      <c r="O10525" s="50" t="e">
        <f>INDEX([1]Dados!$M$2:$N$26779,MATCH($P10525,[1]Dados!$N$2:$N$26779,),2)</f>
        <v>#N/A</v>
      </c>
      <c r="P10525">
        <v>194538</v>
      </c>
      <c r="Q10525" s="1">
        <v>37757</v>
      </c>
      <c r="R10525" s="1">
        <v>37813</v>
      </c>
      <c r="S10525" t="s">
        <v>914</v>
      </c>
    </row>
    <row r="10526" spans="1:19" x14ac:dyDescent="0.2">
      <c r="A10526" s="7">
        <v>412080</v>
      </c>
      <c r="B10526" s="3">
        <v>77950</v>
      </c>
      <c r="C10526" s="3" t="s">
        <v>37</v>
      </c>
      <c r="D10526" s="2" t="s">
        <v>684</v>
      </c>
      <c r="E10526" s="3">
        <v>23</v>
      </c>
      <c r="F10526" s="17">
        <v>0</v>
      </c>
      <c r="G10526" s="17">
        <v>1</v>
      </c>
      <c r="H10526" s="17">
        <v>0</v>
      </c>
      <c r="I10526" s="7">
        <v>3.4</v>
      </c>
      <c r="J10526" s="7">
        <v>25</v>
      </c>
      <c r="K10526" s="4">
        <v>1214</v>
      </c>
      <c r="L10526" s="5">
        <v>1214.8577</v>
      </c>
      <c r="M10526">
        <v>270351</v>
      </c>
      <c r="N10526" s="3">
        <v>1</v>
      </c>
      <c r="O10526" s="50" t="e">
        <f>INDEX([1]Dados!$M$2:$N$26779,MATCH($P10526,[1]Dados!$N$2:$N$26779,),2)</f>
        <v>#N/A</v>
      </c>
      <c r="P10526">
        <v>194538</v>
      </c>
      <c r="Q10526" s="1">
        <v>37757</v>
      </c>
      <c r="R10526" s="1">
        <v>37813</v>
      </c>
      <c r="S10526" t="s">
        <v>914</v>
      </c>
    </row>
    <row r="10527" spans="1:19" x14ac:dyDescent="0.2">
      <c r="A10527" s="7">
        <v>412080</v>
      </c>
      <c r="B10527" s="3">
        <v>77950</v>
      </c>
      <c r="C10527" s="3" t="s">
        <v>37</v>
      </c>
      <c r="D10527" s="2" t="s">
        <v>684</v>
      </c>
      <c r="E10527" s="3">
        <v>23</v>
      </c>
      <c r="F10527" s="17">
        <v>0</v>
      </c>
      <c r="G10527" s="17">
        <v>1</v>
      </c>
      <c r="H10527" s="17">
        <v>0</v>
      </c>
      <c r="I10527" s="7">
        <v>3.5</v>
      </c>
      <c r="J10527" s="7">
        <v>2</v>
      </c>
      <c r="K10527" s="4">
        <v>1214</v>
      </c>
      <c r="L10527" s="5">
        <v>1214.8577</v>
      </c>
      <c r="M10527">
        <v>270351</v>
      </c>
      <c r="N10527" s="3">
        <v>1</v>
      </c>
      <c r="O10527" s="50" t="e">
        <f>INDEX([1]Dados!$M$2:$N$26779,MATCH($P10527,[1]Dados!$N$2:$N$26779,),2)</f>
        <v>#N/A</v>
      </c>
      <c r="P10527">
        <v>194538</v>
      </c>
      <c r="Q10527" s="1">
        <v>37757</v>
      </c>
      <c r="R10527" s="1">
        <v>37813</v>
      </c>
      <c r="S10527" t="s">
        <v>914</v>
      </c>
    </row>
    <row r="10528" spans="1:19" x14ac:dyDescent="0.2">
      <c r="A10528" s="7">
        <v>412080</v>
      </c>
      <c r="B10528" s="3">
        <v>77950</v>
      </c>
      <c r="C10528" s="3" t="s">
        <v>37</v>
      </c>
      <c r="D10528" s="2" t="s">
        <v>684</v>
      </c>
      <c r="E10528" s="3">
        <v>23</v>
      </c>
      <c r="F10528" s="17">
        <v>0</v>
      </c>
      <c r="G10528" s="17">
        <v>1</v>
      </c>
      <c r="H10528" s="17">
        <v>0</v>
      </c>
      <c r="I10528" s="7">
        <v>3.6</v>
      </c>
      <c r="J10528" s="7">
        <v>25</v>
      </c>
      <c r="K10528" s="4">
        <v>1214</v>
      </c>
      <c r="L10528" s="5">
        <v>1214.8577</v>
      </c>
      <c r="M10528">
        <v>270351</v>
      </c>
      <c r="N10528" s="3">
        <v>1</v>
      </c>
      <c r="O10528" s="50" t="e">
        <f>INDEX([1]Dados!$M$2:$N$26779,MATCH($P10528,[1]Dados!$N$2:$N$26779,),2)</f>
        <v>#N/A</v>
      </c>
      <c r="P10528">
        <v>194538</v>
      </c>
      <c r="Q10528" s="1">
        <v>37757</v>
      </c>
      <c r="R10528" s="1">
        <v>37813</v>
      </c>
      <c r="S10528" t="s">
        <v>914</v>
      </c>
    </row>
    <row r="10529" spans="1:19" x14ac:dyDescent="0.2">
      <c r="A10529" s="7">
        <v>412080</v>
      </c>
      <c r="B10529" s="3">
        <v>77950</v>
      </c>
      <c r="C10529" s="3" t="s">
        <v>37</v>
      </c>
      <c r="D10529" s="2" t="s">
        <v>684</v>
      </c>
      <c r="E10529" s="3">
        <v>23</v>
      </c>
      <c r="F10529" s="17">
        <v>0</v>
      </c>
      <c r="G10529" s="17">
        <v>1</v>
      </c>
      <c r="H10529" s="17">
        <v>0</v>
      </c>
      <c r="I10529" s="7">
        <v>4.0999999999999996</v>
      </c>
      <c r="J10529" s="7">
        <v>29</v>
      </c>
      <c r="K10529" s="4">
        <v>1293</v>
      </c>
      <c r="L10529" s="5">
        <v>1293.0592999999999</v>
      </c>
      <c r="M10529">
        <v>158589.06</v>
      </c>
      <c r="N10529" s="3">
        <v>1</v>
      </c>
      <c r="O10529" s="50" t="e">
        <f>INDEX([1]Dados!$M$2:$N$26779,MATCH($P10529,[1]Dados!$N$2:$N$26779,),2)</f>
        <v>#N/A</v>
      </c>
      <c r="P10529">
        <v>194375</v>
      </c>
      <c r="Q10529" s="1">
        <v>37757</v>
      </c>
      <c r="R10529" s="1">
        <v>37813</v>
      </c>
      <c r="S10529" t="s">
        <v>1467</v>
      </c>
    </row>
    <row r="10530" spans="1:19" x14ac:dyDescent="0.2">
      <c r="A10530" s="7">
        <v>412080</v>
      </c>
      <c r="B10530" s="3">
        <v>77950</v>
      </c>
      <c r="C10530" s="3" t="s">
        <v>37</v>
      </c>
      <c r="D10530" s="2" t="s">
        <v>684</v>
      </c>
      <c r="E10530" s="3">
        <v>23</v>
      </c>
      <c r="F10530" s="17">
        <v>0</v>
      </c>
      <c r="G10530" s="17">
        <v>1</v>
      </c>
      <c r="H10530" s="17">
        <v>0</v>
      </c>
      <c r="I10530" s="7">
        <v>4.2</v>
      </c>
      <c r="J10530" s="7">
        <v>22</v>
      </c>
      <c r="K10530" s="4">
        <v>1293</v>
      </c>
      <c r="L10530" s="5">
        <v>1293.0592999999999</v>
      </c>
      <c r="M10530">
        <v>158589.06</v>
      </c>
      <c r="N10530" s="3">
        <v>1</v>
      </c>
      <c r="O10530" s="50" t="e">
        <f>INDEX([1]Dados!$M$2:$N$26779,MATCH($P10530,[1]Dados!$N$2:$N$26779,),2)</f>
        <v>#N/A</v>
      </c>
      <c r="P10530">
        <v>194375</v>
      </c>
      <c r="Q10530" s="1">
        <v>37757</v>
      </c>
      <c r="R10530" s="1">
        <v>37813</v>
      </c>
      <c r="S10530" t="s">
        <v>1467</v>
      </c>
    </row>
    <row r="10531" spans="1:19" x14ac:dyDescent="0.2">
      <c r="A10531" s="7">
        <v>412080</v>
      </c>
      <c r="B10531" s="3">
        <v>77950</v>
      </c>
      <c r="C10531" s="3" t="s">
        <v>37</v>
      </c>
      <c r="D10531" s="2" t="s">
        <v>684</v>
      </c>
      <c r="E10531" s="3">
        <v>23</v>
      </c>
      <c r="F10531" s="17">
        <v>0</v>
      </c>
      <c r="G10531" s="17">
        <v>1</v>
      </c>
      <c r="H10531" s="17">
        <v>0</v>
      </c>
      <c r="I10531" s="7">
        <v>4.3</v>
      </c>
      <c r="J10531" s="7">
        <v>22</v>
      </c>
      <c r="K10531" s="4">
        <v>1293</v>
      </c>
      <c r="L10531" s="5">
        <v>1293.0592999999999</v>
      </c>
      <c r="M10531">
        <v>158589.06</v>
      </c>
      <c r="N10531" s="3">
        <v>1</v>
      </c>
      <c r="O10531" s="50" t="e">
        <f>INDEX([1]Dados!$M$2:$N$26779,MATCH($P10531,[1]Dados!$N$2:$N$26779,),2)</f>
        <v>#N/A</v>
      </c>
      <c r="P10531">
        <v>194375</v>
      </c>
      <c r="Q10531" s="1">
        <v>37757</v>
      </c>
      <c r="R10531" s="1">
        <v>37813</v>
      </c>
      <c r="S10531" t="s">
        <v>1467</v>
      </c>
    </row>
    <row r="10532" spans="1:19" x14ac:dyDescent="0.2">
      <c r="A10532" s="7">
        <v>412080</v>
      </c>
      <c r="B10532" s="3">
        <v>77950</v>
      </c>
      <c r="C10532" s="3" t="s">
        <v>37</v>
      </c>
      <c r="D10532" s="2" t="s">
        <v>684</v>
      </c>
      <c r="E10532" s="3">
        <v>23</v>
      </c>
      <c r="F10532" s="17">
        <v>0</v>
      </c>
      <c r="G10532" s="17">
        <v>1</v>
      </c>
      <c r="H10532" s="17">
        <v>0</v>
      </c>
      <c r="I10532" s="7">
        <v>4.4000000000000004</v>
      </c>
      <c r="J10532" s="7">
        <v>22</v>
      </c>
      <c r="K10532" s="4">
        <v>1293</v>
      </c>
      <c r="L10532" s="5">
        <v>1293.0592999999999</v>
      </c>
      <c r="M10532">
        <v>158589.06</v>
      </c>
      <c r="N10532" s="3">
        <v>1</v>
      </c>
      <c r="O10532" s="50" t="e">
        <f>INDEX([1]Dados!$M$2:$N$26779,MATCH($P10532,[1]Dados!$N$2:$N$26779,),2)</f>
        <v>#N/A</v>
      </c>
      <c r="P10532">
        <v>194375</v>
      </c>
      <c r="Q10532" s="1">
        <v>37757</v>
      </c>
      <c r="R10532" s="1">
        <v>37813</v>
      </c>
      <c r="S10532" t="s">
        <v>1467</v>
      </c>
    </row>
    <row r="10533" spans="1:19" x14ac:dyDescent="0.2">
      <c r="A10533" s="7">
        <v>412080</v>
      </c>
      <c r="B10533" s="3">
        <v>77950</v>
      </c>
      <c r="C10533" s="3" t="s">
        <v>37</v>
      </c>
      <c r="D10533" s="2" t="s">
        <v>684</v>
      </c>
      <c r="E10533" s="3">
        <v>23</v>
      </c>
      <c r="F10533" s="17">
        <v>0</v>
      </c>
      <c r="G10533" s="17">
        <v>1</v>
      </c>
      <c r="H10533" s="17">
        <v>0</v>
      </c>
      <c r="I10533" s="7">
        <v>4.5</v>
      </c>
      <c r="J10533" s="7">
        <v>17</v>
      </c>
      <c r="K10533" s="4">
        <v>1293</v>
      </c>
      <c r="L10533" s="5">
        <v>1293.0592999999999</v>
      </c>
      <c r="M10533">
        <v>158589.06</v>
      </c>
      <c r="N10533" s="3">
        <v>1</v>
      </c>
      <c r="O10533" s="50" t="e">
        <f>INDEX([1]Dados!$M$2:$N$26779,MATCH($P10533,[1]Dados!$N$2:$N$26779,),2)</f>
        <v>#N/A</v>
      </c>
      <c r="P10533">
        <v>194375</v>
      </c>
      <c r="Q10533" s="1">
        <v>37757</v>
      </c>
      <c r="R10533" s="1">
        <v>37813</v>
      </c>
      <c r="S10533" t="s">
        <v>1467</v>
      </c>
    </row>
    <row r="10534" spans="1:19" x14ac:dyDescent="0.2">
      <c r="A10534" s="7">
        <v>330225</v>
      </c>
      <c r="B10534" s="3">
        <v>58440</v>
      </c>
      <c r="C10534" s="3" t="s">
        <v>45</v>
      </c>
      <c r="D10534" s="2" t="s">
        <v>494</v>
      </c>
      <c r="E10534" s="3">
        <v>23</v>
      </c>
      <c r="F10534" s="17">
        <v>0</v>
      </c>
      <c r="G10534" s="17">
        <v>1</v>
      </c>
      <c r="H10534" s="17">
        <v>0</v>
      </c>
      <c r="I10534" s="7">
        <v>1.1000000000000001</v>
      </c>
      <c r="J10534" s="7">
        <v>18</v>
      </c>
      <c r="K10534" s="4">
        <v>1203</v>
      </c>
      <c r="L10534" s="5">
        <v>1203.0829000000001</v>
      </c>
      <c r="M10534">
        <v>174197.5</v>
      </c>
      <c r="N10534" s="3">
        <v>1</v>
      </c>
      <c r="O10534" s="50" t="e">
        <f>INDEX([1]Dados!$M$2:$N$26779,MATCH($P10534,[1]Dados!$N$2:$N$26779,),2)</f>
        <v>#N/A</v>
      </c>
      <c r="P10534">
        <v>195267</v>
      </c>
      <c r="Q10534" s="1">
        <v>37756</v>
      </c>
      <c r="R10534" s="1">
        <v>37820</v>
      </c>
      <c r="S10534" t="s">
        <v>889</v>
      </c>
    </row>
    <row r="10535" spans="1:19" x14ac:dyDescent="0.2">
      <c r="A10535" s="7">
        <v>330225</v>
      </c>
      <c r="B10535" s="3">
        <v>58440</v>
      </c>
      <c r="C10535" s="3" t="s">
        <v>45</v>
      </c>
      <c r="D10535" s="2" t="s">
        <v>494</v>
      </c>
      <c r="E10535" s="3">
        <v>23</v>
      </c>
      <c r="F10535" s="17">
        <v>0</v>
      </c>
      <c r="G10535" s="17">
        <v>1</v>
      </c>
      <c r="H10535" s="17">
        <v>0</v>
      </c>
      <c r="I10535" s="7">
        <v>1.2</v>
      </c>
      <c r="J10535" s="7">
        <v>33</v>
      </c>
      <c r="K10535" s="4">
        <v>1203</v>
      </c>
      <c r="L10535" s="5">
        <v>1203.0829000000001</v>
      </c>
      <c r="M10535">
        <v>174197.5</v>
      </c>
      <c r="N10535" s="3">
        <v>1</v>
      </c>
      <c r="O10535" s="50" t="e">
        <f>INDEX([1]Dados!$M$2:$N$26779,MATCH($P10535,[1]Dados!$N$2:$N$26779,),2)</f>
        <v>#N/A</v>
      </c>
      <c r="P10535">
        <v>195267</v>
      </c>
      <c r="Q10535" s="1">
        <v>37756</v>
      </c>
      <c r="R10535" s="1">
        <v>37820</v>
      </c>
      <c r="S10535" t="s">
        <v>889</v>
      </c>
    </row>
    <row r="10536" spans="1:19" x14ac:dyDescent="0.2">
      <c r="A10536" s="7">
        <v>330225</v>
      </c>
      <c r="B10536" s="3">
        <v>58440</v>
      </c>
      <c r="C10536" s="3" t="s">
        <v>45</v>
      </c>
      <c r="D10536" s="2" t="s">
        <v>494</v>
      </c>
      <c r="E10536" s="3">
        <v>23</v>
      </c>
      <c r="F10536" s="17">
        <v>0</v>
      </c>
      <c r="G10536" s="17">
        <v>1</v>
      </c>
      <c r="H10536" s="17">
        <v>0</v>
      </c>
      <c r="I10536" s="7">
        <v>1.3</v>
      </c>
      <c r="J10536" s="7">
        <v>20</v>
      </c>
      <c r="K10536" s="4">
        <v>1203</v>
      </c>
      <c r="L10536" s="5">
        <v>1203.0829000000001</v>
      </c>
      <c r="M10536">
        <v>174197.5</v>
      </c>
      <c r="N10536" s="3">
        <v>1</v>
      </c>
      <c r="O10536" s="50" t="e">
        <f>INDEX([1]Dados!$M$2:$N$26779,MATCH($P10536,[1]Dados!$N$2:$N$26779,),2)</f>
        <v>#N/A</v>
      </c>
      <c r="P10536">
        <v>195267</v>
      </c>
      <c r="Q10536" s="1">
        <v>37756</v>
      </c>
      <c r="R10536" s="1">
        <v>37820</v>
      </c>
      <c r="S10536" t="s">
        <v>889</v>
      </c>
    </row>
    <row r="10537" spans="1:19" x14ac:dyDescent="0.2">
      <c r="A10537" s="7">
        <v>330225</v>
      </c>
      <c r="B10537" s="3">
        <v>58440</v>
      </c>
      <c r="C10537" s="3" t="s">
        <v>45</v>
      </c>
      <c r="D10537" s="2" t="s">
        <v>494</v>
      </c>
      <c r="E10537" s="3">
        <v>23</v>
      </c>
      <c r="F10537" s="17">
        <v>0</v>
      </c>
      <c r="G10537" s="17">
        <v>1</v>
      </c>
      <c r="H10537" s="17">
        <v>0</v>
      </c>
      <c r="I10537" s="7">
        <v>1.4</v>
      </c>
      <c r="J10537" s="7">
        <v>20</v>
      </c>
      <c r="K10537" s="4">
        <v>1203</v>
      </c>
      <c r="L10537" s="5">
        <v>1203.0829000000001</v>
      </c>
      <c r="M10537">
        <v>174197.5</v>
      </c>
      <c r="N10537" s="3">
        <v>1</v>
      </c>
      <c r="O10537" s="50" t="e">
        <f>INDEX([1]Dados!$M$2:$N$26779,MATCH($P10537,[1]Dados!$N$2:$N$26779,),2)</f>
        <v>#N/A</v>
      </c>
      <c r="P10537">
        <v>195267</v>
      </c>
      <c r="Q10537" s="1">
        <v>37756</v>
      </c>
      <c r="R10537" s="1">
        <v>37820</v>
      </c>
      <c r="S10537" t="s">
        <v>889</v>
      </c>
    </row>
    <row r="10538" spans="1:19" x14ac:dyDescent="0.2">
      <c r="A10538" s="7">
        <v>330225</v>
      </c>
      <c r="B10538" s="3">
        <v>58440</v>
      </c>
      <c r="C10538" s="3" t="s">
        <v>45</v>
      </c>
      <c r="D10538" s="2" t="s">
        <v>494</v>
      </c>
      <c r="E10538" s="3">
        <v>23</v>
      </c>
      <c r="F10538" s="17">
        <v>0</v>
      </c>
      <c r="G10538" s="17">
        <v>1</v>
      </c>
      <c r="H10538" s="17">
        <v>0</v>
      </c>
      <c r="I10538" s="7">
        <v>1.5</v>
      </c>
      <c r="J10538" s="7">
        <v>13</v>
      </c>
      <c r="K10538" s="4">
        <v>1203</v>
      </c>
      <c r="L10538" s="5">
        <v>1203.0829000000001</v>
      </c>
      <c r="M10538">
        <v>174197.5</v>
      </c>
      <c r="N10538" s="3">
        <v>1</v>
      </c>
      <c r="O10538" s="50" t="e">
        <f>INDEX([1]Dados!$M$2:$N$26779,MATCH($P10538,[1]Dados!$N$2:$N$26779,),2)</f>
        <v>#N/A</v>
      </c>
      <c r="P10538">
        <v>195267</v>
      </c>
      <c r="Q10538" s="1">
        <v>37756</v>
      </c>
      <c r="R10538" s="1">
        <v>37820</v>
      </c>
      <c r="S10538" t="s">
        <v>889</v>
      </c>
    </row>
    <row r="10539" spans="1:19" x14ac:dyDescent="0.2">
      <c r="A10539" s="7">
        <v>330225</v>
      </c>
      <c r="B10539" s="3">
        <v>58440</v>
      </c>
      <c r="C10539" s="3" t="s">
        <v>45</v>
      </c>
      <c r="D10539" s="2" t="s">
        <v>494</v>
      </c>
      <c r="E10539" s="3">
        <v>23</v>
      </c>
      <c r="F10539" s="17">
        <v>0</v>
      </c>
      <c r="G10539" s="17">
        <v>1</v>
      </c>
      <c r="H10539" s="17">
        <v>0</v>
      </c>
      <c r="I10539" s="7">
        <v>2.1</v>
      </c>
      <c r="J10539" s="7">
        <v>18</v>
      </c>
      <c r="K10539" s="4">
        <v>1214</v>
      </c>
      <c r="L10539" s="5">
        <v>1214.0589</v>
      </c>
      <c r="M10539">
        <v>40250</v>
      </c>
      <c r="N10539" s="3">
        <v>1</v>
      </c>
      <c r="O10539" s="50" t="e">
        <f>INDEX([1]Dados!$M$2:$N$26779,MATCH($P10539,[1]Dados!$N$2:$N$26779,),2)</f>
        <v>#N/A</v>
      </c>
      <c r="P10539">
        <v>194843</v>
      </c>
      <c r="Q10539" s="1">
        <v>37756</v>
      </c>
      <c r="R10539" s="1">
        <v>37820</v>
      </c>
      <c r="S10539" t="s">
        <v>915</v>
      </c>
    </row>
    <row r="10540" spans="1:19" x14ac:dyDescent="0.2">
      <c r="A10540" s="7">
        <v>330225</v>
      </c>
      <c r="B10540" s="3">
        <v>58440</v>
      </c>
      <c r="C10540" s="3" t="s">
        <v>45</v>
      </c>
      <c r="D10540" s="2" t="s">
        <v>494</v>
      </c>
      <c r="E10540" s="3">
        <v>23</v>
      </c>
      <c r="F10540" s="17">
        <v>0</v>
      </c>
      <c r="G10540" s="17">
        <v>1</v>
      </c>
      <c r="H10540" s="17">
        <v>0</v>
      </c>
      <c r="I10540" s="7">
        <v>2.2000000000000002</v>
      </c>
      <c r="J10540" s="7">
        <v>13</v>
      </c>
      <c r="K10540" s="4">
        <v>1214</v>
      </c>
      <c r="L10540" s="5">
        <v>1214.0589</v>
      </c>
      <c r="M10540">
        <v>40250</v>
      </c>
      <c r="N10540" s="3">
        <v>1</v>
      </c>
      <c r="O10540" s="50" t="e">
        <f>INDEX([1]Dados!$M$2:$N$26779,MATCH($P10540,[1]Dados!$N$2:$N$26779,),2)</f>
        <v>#N/A</v>
      </c>
      <c r="P10540">
        <v>194843</v>
      </c>
      <c r="Q10540" s="1">
        <v>37756</v>
      </c>
      <c r="R10540" s="1">
        <v>37820</v>
      </c>
      <c r="S10540" t="s">
        <v>915</v>
      </c>
    </row>
    <row r="10541" spans="1:19" x14ac:dyDescent="0.2">
      <c r="A10541" s="7">
        <v>330225</v>
      </c>
      <c r="B10541" s="3">
        <v>58440</v>
      </c>
      <c r="C10541" s="3" t="s">
        <v>45</v>
      </c>
      <c r="D10541" s="2" t="s">
        <v>494</v>
      </c>
      <c r="E10541" s="3">
        <v>23</v>
      </c>
      <c r="F10541" s="17">
        <v>0</v>
      </c>
      <c r="G10541" s="17">
        <v>1</v>
      </c>
      <c r="H10541" s="17">
        <v>0</v>
      </c>
      <c r="I10541" s="7">
        <v>3.1</v>
      </c>
      <c r="J10541" s="7">
        <v>25</v>
      </c>
      <c r="K10541" s="4">
        <v>1214</v>
      </c>
      <c r="L10541" s="5">
        <v>1214.8577</v>
      </c>
      <c r="M10541">
        <v>408357</v>
      </c>
      <c r="N10541" s="3">
        <v>1</v>
      </c>
      <c r="O10541" s="50" t="e">
        <f>INDEX([1]Dados!$M$2:$N$26779,MATCH($P10541,[1]Dados!$N$2:$N$26779,),2)</f>
        <v>#N/A</v>
      </c>
      <c r="P10541">
        <v>194567</v>
      </c>
      <c r="Q10541" s="1">
        <v>37756</v>
      </c>
      <c r="R10541" s="1">
        <v>37820</v>
      </c>
      <c r="S10541" t="s">
        <v>914</v>
      </c>
    </row>
    <row r="10542" spans="1:19" x14ac:dyDescent="0.2">
      <c r="A10542" s="7">
        <v>330225</v>
      </c>
      <c r="B10542" s="3">
        <v>58440</v>
      </c>
      <c r="C10542" s="3" t="s">
        <v>45</v>
      </c>
      <c r="D10542" s="2" t="s">
        <v>494</v>
      </c>
      <c r="E10542" s="3">
        <v>23</v>
      </c>
      <c r="F10542" s="17">
        <v>0</v>
      </c>
      <c r="G10542" s="17">
        <v>1</v>
      </c>
      <c r="H10542" s="17">
        <v>0</v>
      </c>
      <c r="I10542" s="7">
        <v>3.2</v>
      </c>
      <c r="J10542" s="7">
        <v>15</v>
      </c>
      <c r="K10542" s="4">
        <v>1214</v>
      </c>
      <c r="L10542" s="5">
        <v>1214.8577</v>
      </c>
      <c r="M10542">
        <v>408357</v>
      </c>
      <c r="N10542" s="3">
        <v>1</v>
      </c>
      <c r="O10542" s="50" t="e">
        <f>INDEX([1]Dados!$M$2:$N$26779,MATCH($P10542,[1]Dados!$N$2:$N$26779,),2)</f>
        <v>#N/A</v>
      </c>
      <c r="P10542">
        <v>194567</v>
      </c>
      <c r="Q10542" s="1">
        <v>37756</v>
      </c>
      <c r="R10542" s="1">
        <v>37820</v>
      </c>
      <c r="S10542" t="s">
        <v>914</v>
      </c>
    </row>
    <row r="10543" spans="1:19" x14ac:dyDescent="0.2">
      <c r="A10543" s="7">
        <v>330225</v>
      </c>
      <c r="B10543" s="3">
        <v>58440</v>
      </c>
      <c r="C10543" s="3" t="s">
        <v>45</v>
      </c>
      <c r="D10543" s="2" t="s">
        <v>494</v>
      </c>
      <c r="E10543" s="3">
        <v>23</v>
      </c>
      <c r="F10543" s="17">
        <v>0</v>
      </c>
      <c r="G10543" s="17">
        <v>1</v>
      </c>
      <c r="H10543" s="17">
        <v>0</v>
      </c>
      <c r="I10543" s="7">
        <v>3.3</v>
      </c>
      <c r="J10543" s="7">
        <v>1</v>
      </c>
      <c r="K10543" s="4">
        <v>1214</v>
      </c>
      <c r="L10543" s="5">
        <v>1214.8577</v>
      </c>
      <c r="M10543">
        <v>408357</v>
      </c>
      <c r="N10543" s="3">
        <v>1</v>
      </c>
      <c r="O10543" s="50" t="e">
        <f>INDEX([1]Dados!$M$2:$N$26779,MATCH($P10543,[1]Dados!$N$2:$N$26779,),2)</f>
        <v>#N/A</v>
      </c>
      <c r="P10543">
        <v>194567</v>
      </c>
      <c r="Q10543" s="1">
        <v>37756</v>
      </c>
      <c r="R10543" s="1">
        <v>37820</v>
      </c>
      <c r="S10543" t="s">
        <v>914</v>
      </c>
    </row>
    <row r="10544" spans="1:19" x14ac:dyDescent="0.2">
      <c r="A10544" s="7">
        <v>330225</v>
      </c>
      <c r="B10544" s="3">
        <v>58440</v>
      </c>
      <c r="C10544" s="3" t="s">
        <v>45</v>
      </c>
      <c r="D10544" s="2" t="s">
        <v>494</v>
      </c>
      <c r="E10544" s="3">
        <v>23</v>
      </c>
      <c r="F10544" s="17">
        <v>0</v>
      </c>
      <c r="G10544" s="17">
        <v>1</v>
      </c>
      <c r="H10544" s="17">
        <v>0</v>
      </c>
      <c r="I10544" s="7">
        <v>4.0999999999999996</v>
      </c>
      <c r="J10544" s="7">
        <v>29</v>
      </c>
      <c r="K10544" s="4">
        <v>1293</v>
      </c>
      <c r="L10544" s="5">
        <v>1293.0592999999999</v>
      </c>
      <c r="M10544">
        <v>42200</v>
      </c>
      <c r="N10544" s="3">
        <v>1</v>
      </c>
      <c r="O10544" s="50" t="e">
        <f>INDEX([1]Dados!$M$2:$N$26779,MATCH($P10544,[1]Dados!$N$2:$N$26779,),2)</f>
        <v>#N/A</v>
      </c>
      <c r="P10544">
        <v>194401</v>
      </c>
      <c r="Q10544" s="1">
        <v>37756</v>
      </c>
      <c r="R10544" s="1">
        <v>37820</v>
      </c>
      <c r="S10544" t="s">
        <v>1467</v>
      </c>
    </row>
    <row r="10545" spans="1:19" x14ac:dyDescent="0.2">
      <c r="A10545" s="7">
        <v>330225</v>
      </c>
      <c r="B10545" s="3">
        <v>58440</v>
      </c>
      <c r="C10545" s="3" t="s">
        <v>45</v>
      </c>
      <c r="D10545" s="2" t="s">
        <v>494</v>
      </c>
      <c r="E10545" s="3">
        <v>23</v>
      </c>
      <c r="F10545" s="17">
        <v>0</v>
      </c>
      <c r="G10545" s="17">
        <v>1</v>
      </c>
      <c r="H10545" s="17">
        <v>0</v>
      </c>
      <c r="I10545" s="7">
        <v>4.2</v>
      </c>
      <c r="J10545" s="7">
        <v>25</v>
      </c>
      <c r="K10545" s="4">
        <v>1293</v>
      </c>
      <c r="L10545" s="5">
        <v>1293.0592999999999</v>
      </c>
      <c r="M10545">
        <v>42200</v>
      </c>
      <c r="N10545" s="3">
        <v>1</v>
      </c>
      <c r="O10545" s="50" t="e">
        <f>INDEX([1]Dados!$M$2:$N$26779,MATCH($P10545,[1]Dados!$N$2:$N$26779,),2)</f>
        <v>#N/A</v>
      </c>
      <c r="P10545">
        <v>194401</v>
      </c>
      <c r="Q10545" s="1">
        <v>37756</v>
      </c>
      <c r="R10545" s="1">
        <v>37820</v>
      </c>
      <c r="S10545" t="s">
        <v>1467</v>
      </c>
    </row>
    <row r="10546" spans="1:19" x14ac:dyDescent="0.2">
      <c r="A10546" s="7">
        <v>330225</v>
      </c>
      <c r="B10546" s="3">
        <v>58440</v>
      </c>
      <c r="C10546" s="3" t="s">
        <v>45</v>
      </c>
      <c r="D10546" s="2" t="s">
        <v>494</v>
      </c>
      <c r="E10546" s="3">
        <v>23</v>
      </c>
      <c r="F10546" s="17">
        <v>0</v>
      </c>
      <c r="G10546" s="17">
        <v>1</v>
      </c>
      <c r="H10546" s="17">
        <v>0</v>
      </c>
      <c r="I10546" s="7">
        <v>4.3</v>
      </c>
      <c r="J10546" s="7">
        <v>21</v>
      </c>
      <c r="K10546" s="4">
        <v>1293</v>
      </c>
      <c r="L10546" s="5">
        <v>1293.0592999999999</v>
      </c>
      <c r="M10546">
        <v>42200</v>
      </c>
      <c r="N10546" s="3">
        <v>1</v>
      </c>
      <c r="O10546" s="50" t="e">
        <f>INDEX([1]Dados!$M$2:$N$26779,MATCH($P10546,[1]Dados!$N$2:$N$26779,),2)</f>
        <v>#N/A</v>
      </c>
      <c r="P10546">
        <v>194401</v>
      </c>
      <c r="Q10546" s="1">
        <v>37756</v>
      </c>
      <c r="R10546" s="1">
        <v>37820</v>
      </c>
      <c r="S10546" t="s">
        <v>1467</v>
      </c>
    </row>
    <row r="10547" spans="1:19" x14ac:dyDescent="0.2">
      <c r="A10547" s="7">
        <v>240040</v>
      </c>
      <c r="B10547" s="3">
        <v>16071</v>
      </c>
      <c r="C10547" s="3" t="s">
        <v>17</v>
      </c>
      <c r="D10547" s="2" t="s">
        <v>224</v>
      </c>
      <c r="E10547" s="3">
        <v>21</v>
      </c>
      <c r="F10547" s="17">
        <v>0</v>
      </c>
      <c r="G10547" s="17">
        <v>1</v>
      </c>
      <c r="H10547" s="17">
        <v>0</v>
      </c>
      <c r="I10547" s="7" t="s">
        <v>3</v>
      </c>
      <c r="J10547" s="7">
        <v>0</v>
      </c>
      <c r="K10547" s="8">
        <v>1203</v>
      </c>
      <c r="L10547">
        <v>1203.0829000000001</v>
      </c>
      <c r="M10547">
        <v>10303</v>
      </c>
      <c r="N10547" s="3">
        <v>1</v>
      </c>
      <c r="O10547" s="50" t="e">
        <f>INDEX([1]Dados!$M$2:$N$26779,MATCH($P10547,[1]Dados!$N$2:$N$26779,),2)</f>
        <v>#N/A</v>
      </c>
      <c r="P10547" s="8">
        <v>179518</v>
      </c>
      <c r="Q10547" s="1">
        <v>37419</v>
      </c>
      <c r="R10547" s="1">
        <v>37468</v>
      </c>
      <c r="S10547" t="s">
        <v>2134</v>
      </c>
    </row>
    <row r="10548" spans="1:19" hidden="1" x14ac:dyDescent="0.2">
      <c r="A10548" s="7">
        <v>240040</v>
      </c>
      <c r="B10548" s="3">
        <v>16071</v>
      </c>
      <c r="C10548" s="3" t="s">
        <v>17</v>
      </c>
      <c r="D10548" s="2" t="s">
        <v>224</v>
      </c>
      <c r="E10548" s="3">
        <v>21</v>
      </c>
      <c r="F10548" s="17">
        <v>0</v>
      </c>
      <c r="G10548" s="17">
        <v>1</v>
      </c>
      <c r="H10548" s="17">
        <v>0</v>
      </c>
      <c r="I10548" s="7">
        <v>1.1000000000000001</v>
      </c>
      <c r="J10548" s="7">
        <v>15</v>
      </c>
      <c r="K10548" s="8">
        <v>1214</v>
      </c>
      <c r="L10548">
        <v>1214.0587</v>
      </c>
      <c r="M10548">
        <v>42345.38</v>
      </c>
      <c r="N10548" s="3">
        <v>1</v>
      </c>
      <c r="O10548" s="50">
        <f>INDEX([1]Dados!$M$2:$N$26779,MATCH($P10548,[1]Dados!$N$2:$N$26779,),2)</f>
        <v>179906</v>
      </c>
      <c r="P10548" s="8">
        <v>179906</v>
      </c>
      <c r="Q10548" s="1">
        <v>37419</v>
      </c>
      <c r="R10548" s="1">
        <v>37468</v>
      </c>
      <c r="S10548" t="s">
        <v>914</v>
      </c>
    </row>
    <row r="10549" spans="1:19" hidden="1" x14ac:dyDescent="0.2">
      <c r="A10549" s="7">
        <v>240040</v>
      </c>
      <c r="B10549" s="3">
        <v>16071</v>
      </c>
      <c r="C10549" s="3" t="s">
        <v>17</v>
      </c>
      <c r="D10549" s="2" t="s">
        <v>224</v>
      </c>
      <c r="E10549" s="3">
        <v>21</v>
      </c>
      <c r="F10549" s="17">
        <v>0</v>
      </c>
      <c r="G10549" s="17">
        <v>1</v>
      </c>
      <c r="H10549" s="17">
        <v>0</v>
      </c>
      <c r="I10549" s="7">
        <v>1.2</v>
      </c>
      <c r="J10549" s="7">
        <v>24</v>
      </c>
      <c r="K10549" s="8">
        <v>1214</v>
      </c>
      <c r="L10549">
        <v>1214.0589</v>
      </c>
      <c r="M10549">
        <v>121500</v>
      </c>
      <c r="N10549" s="3">
        <v>1</v>
      </c>
      <c r="O10549" s="50">
        <f>INDEX([1]Dados!$M$2:$N$26779,MATCH($P10549,[1]Dados!$N$2:$N$26779,),2)</f>
        <v>181065</v>
      </c>
      <c r="P10549" s="8">
        <v>181065</v>
      </c>
      <c r="Q10549" s="1">
        <v>37419</v>
      </c>
      <c r="R10549" s="1">
        <v>37468</v>
      </c>
      <c r="S10549" t="s">
        <v>915</v>
      </c>
    </row>
    <row r="10550" spans="1:19" hidden="1" x14ac:dyDescent="0.2">
      <c r="A10550" s="7">
        <v>240040</v>
      </c>
      <c r="B10550" s="3">
        <v>16071</v>
      </c>
      <c r="C10550" s="3" t="s">
        <v>17</v>
      </c>
      <c r="D10550" s="2" t="s">
        <v>224</v>
      </c>
      <c r="E10550" s="3">
        <v>21</v>
      </c>
      <c r="F10550" s="17">
        <v>0</v>
      </c>
      <c r="G10550" s="17">
        <v>1</v>
      </c>
      <c r="H10550" s="17">
        <v>0</v>
      </c>
      <c r="I10550" s="7">
        <v>1.3</v>
      </c>
      <c r="J10550" s="7">
        <v>28</v>
      </c>
      <c r="K10550" s="8">
        <v>1214</v>
      </c>
      <c r="L10550">
        <v>1214.0589</v>
      </c>
      <c r="M10550">
        <v>121500</v>
      </c>
      <c r="N10550" s="3">
        <v>1</v>
      </c>
      <c r="O10550" s="50">
        <f>INDEX([1]Dados!$M$2:$N$26779,MATCH($P10550,[1]Dados!$N$2:$N$26779,),2)</f>
        <v>181065</v>
      </c>
      <c r="P10550" s="8">
        <v>181065</v>
      </c>
      <c r="Q10550" s="1">
        <v>37419</v>
      </c>
      <c r="R10550" s="1">
        <v>37468</v>
      </c>
      <c r="S10550" t="s">
        <v>915</v>
      </c>
    </row>
    <row r="10551" spans="1:19" x14ac:dyDescent="0.2">
      <c r="A10551" s="7">
        <v>240040</v>
      </c>
      <c r="B10551" s="3">
        <v>16071</v>
      </c>
      <c r="C10551" s="3" t="s">
        <v>17</v>
      </c>
      <c r="D10551" s="2" t="s">
        <v>224</v>
      </c>
      <c r="E10551" s="3">
        <v>21</v>
      </c>
      <c r="F10551" s="17">
        <v>0</v>
      </c>
      <c r="G10551" s="17">
        <v>1</v>
      </c>
      <c r="H10551" s="17">
        <v>0</v>
      </c>
      <c r="I10551" s="7" t="s">
        <v>3</v>
      </c>
      <c r="J10551" s="7">
        <v>0</v>
      </c>
      <c r="K10551" s="8">
        <v>1214</v>
      </c>
      <c r="L10551">
        <v>1214.8580999999999</v>
      </c>
      <c r="M10551">
        <v>66000</v>
      </c>
      <c r="N10551" s="3">
        <v>1</v>
      </c>
      <c r="O10551" s="50" t="e">
        <f>INDEX([1]Dados!$M$2:$N$26779,MATCH($P10551,[1]Dados!$N$2:$N$26779,),2)</f>
        <v>#N/A</v>
      </c>
      <c r="P10551" s="8">
        <v>179782</v>
      </c>
      <c r="Q10551" s="1">
        <v>37419</v>
      </c>
      <c r="R10551" s="1">
        <v>37468</v>
      </c>
      <c r="S10551" t="s">
        <v>2134</v>
      </c>
    </row>
    <row r="10552" spans="1:19" hidden="1" x14ac:dyDescent="0.2">
      <c r="A10552" s="7">
        <v>240040</v>
      </c>
      <c r="B10552" s="3">
        <v>16071</v>
      </c>
      <c r="C10552" s="3" t="s">
        <v>17</v>
      </c>
      <c r="D10552" s="2" t="s">
        <v>224</v>
      </c>
      <c r="E10552" s="3">
        <v>21</v>
      </c>
      <c r="F10552" s="17">
        <v>0</v>
      </c>
      <c r="G10552" s="17">
        <v>1</v>
      </c>
      <c r="H10552" s="17">
        <v>0</v>
      </c>
      <c r="I10552" s="7">
        <v>1.4</v>
      </c>
      <c r="J10552" s="7">
        <v>13</v>
      </c>
      <c r="K10552" s="8">
        <v>1214</v>
      </c>
      <c r="L10552">
        <v>1214.8580999999999</v>
      </c>
      <c r="M10552">
        <v>32500</v>
      </c>
      <c r="N10552" s="3">
        <v>1</v>
      </c>
      <c r="O10552" s="50">
        <f>INDEX([1]Dados!$M$2:$N$26779,MATCH($P10552,[1]Dados!$N$2:$N$26779,),2)</f>
        <v>179783</v>
      </c>
      <c r="P10552" s="8">
        <v>179783</v>
      </c>
      <c r="Q10552" s="1">
        <v>37419</v>
      </c>
      <c r="R10552" s="1">
        <v>37468</v>
      </c>
      <c r="S10552" t="s">
        <v>887</v>
      </c>
    </row>
    <row r="10553" spans="1:19" x14ac:dyDescent="0.2">
      <c r="A10553" s="7">
        <v>240040</v>
      </c>
      <c r="B10553" s="3">
        <v>16071</v>
      </c>
      <c r="C10553" s="3" t="s">
        <v>17</v>
      </c>
      <c r="D10553" s="2" t="s">
        <v>224</v>
      </c>
      <c r="E10553" s="3">
        <v>21</v>
      </c>
      <c r="F10553" s="17">
        <v>0</v>
      </c>
      <c r="G10553" s="17">
        <v>1</v>
      </c>
      <c r="H10553" s="17">
        <v>0</v>
      </c>
      <c r="I10553" s="7" t="s">
        <v>3</v>
      </c>
      <c r="J10553" s="7">
        <v>0</v>
      </c>
      <c r="K10553" s="8">
        <v>1214</v>
      </c>
      <c r="L10553">
        <v>1214.8580999999999</v>
      </c>
      <c r="M10553">
        <f>56000+1680</f>
        <v>57680</v>
      </c>
      <c r="N10553" s="3">
        <v>1</v>
      </c>
      <c r="O10553" s="50" t="e">
        <f>INDEX([1]Dados!$M$2:$N$26779,MATCH($P10553,[1]Dados!$N$2:$N$26779,),2)</f>
        <v>#N/A</v>
      </c>
      <c r="P10553" s="8">
        <v>179784</v>
      </c>
      <c r="Q10553" s="1">
        <v>37419</v>
      </c>
      <c r="R10553" s="1">
        <v>37468</v>
      </c>
      <c r="S10553" t="s">
        <v>2134</v>
      </c>
    </row>
    <row r="10554" spans="1:19" hidden="1" x14ac:dyDescent="0.2">
      <c r="A10554" s="7">
        <v>240040</v>
      </c>
      <c r="B10554" s="3">
        <v>16071</v>
      </c>
      <c r="C10554" s="3" t="s">
        <v>17</v>
      </c>
      <c r="D10554" s="2" t="s">
        <v>224</v>
      </c>
      <c r="E10554" s="3">
        <v>21</v>
      </c>
      <c r="F10554" s="17">
        <v>0</v>
      </c>
      <c r="G10554" s="17">
        <v>1</v>
      </c>
      <c r="H10554" s="17">
        <v>0</v>
      </c>
      <c r="I10554" s="7">
        <v>2.1</v>
      </c>
      <c r="J10554" s="7">
        <v>30</v>
      </c>
      <c r="K10554" s="8">
        <v>1293</v>
      </c>
      <c r="L10554">
        <v>1293.0592999999999</v>
      </c>
      <c r="M10554">
        <v>6430</v>
      </c>
      <c r="N10554" s="3">
        <v>1</v>
      </c>
      <c r="O10554" s="50">
        <f>INDEX([1]Dados!$M$2:$N$26779,MATCH($P10554,[1]Dados!$N$2:$N$26779,),2)</f>
        <v>179571</v>
      </c>
      <c r="P10554" s="8">
        <v>179571</v>
      </c>
      <c r="Q10554" s="1">
        <v>37419</v>
      </c>
      <c r="R10554" s="1">
        <v>37468</v>
      </c>
      <c r="S10554" t="s">
        <v>886</v>
      </c>
    </row>
    <row r="10555" spans="1:19" x14ac:dyDescent="0.2">
      <c r="A10555" s="7">
        <v>240180</v>
      </c>
      <c r="B10555" s="3">
        <v>16357</v>
      </c>
      <c r="C10555" s="3" t="s">
        <v>17</v>
      </c>
      <c r="D10555" s="2" t="s">
        <v>306</v>
      </c>
      <c r="E10555" s="3">
        <v>23</v>
      </c>
      <c r="F10555" s="17">
        <v>0</v>
      </c>
      <c r="G10555" s="17">
        <v>1</v>
      </c>
      <c r="H10555" s="17">
        <v>0</v>
      </c>
      <c r="I10555" s="7" t="s">
        <v>3</v>
      </c>
      <c r="J10555" s="7">
        <v>0</v>
      </c>
      <c r="K10555" s="4">
        <v>122</v>
      </c>
      <c r="L10555" s="5">
        <v>122.3861</v>
      </c>
      <c r="M10555">
        <v>260000</v>
      </c>
      <c r="N10555" s="3">
        <v>1</v>
      </c>
      <c r="O10555" s="50" t="e">
        <f>INDEX([1]Dados!$M$2:$N$26779,MATCH($P10555,[1]Dados!$N$2:$N$26779,),2)</f>
        <v>#N/A</v>
      </c>
      <c r="P10555">
        <v>193445</v>
      </c>
      <c r="Q10555" s="1">
        <v>37756</v>
      </c>
      <c r="R10555" s="1">
        <v>37883</v>
      </c>
      <c r="S10555" t="s">
        <v>2134</v>
      </c>
    </row>
    <row r="10556" spans="1:19" x14ac:dyDescent="0.2">
      <c r="A10556" s="7">
        <v>240180</v>
      </c>
      <c r="B10556" s="3">
        <v>16357</v>
      </c>
      <c r="C10556" s="3" t="s">
        <v>17</v>
      </c>
      <c r="D10556" s="2" t="s">
        <v>306</v>
      </c>
      <c r="E10556" s="3">
        <v>23</v>
      </c>
      <c r="F10556" s="17">
        <v>0</v>
      </c>
      <c r="G10556" s="17">
        <v>1</v>
      </c>
      <c r="H10556" s="17">
        <v>0</v>
      </c>
      <c r="I10556" s="7" t="s">
        <v>3</v>
      </c>
      <c r="J10556" s="7">
        <v>0</v>
      </c>
      <c r="K10556" s="4">
        <v>122</v>
      </c>
      <c r="L10556" s="5">
        <v>122.7654</v>
      </c>
      <c r="M10556">
        <v>400000</v>
      </c>
      <c r="N10556" s="3">
        <v>1</v>
      </c>
      <c r="O10556" s="50" t="e">
        <f>INDEX([1]Dados!$M$2:$N$26779,MATCH($P10556,[1]Dados!$N$2:$N$26779,),2)</f>
        <v>#N/A</v>
      </c>
      <c r="P10556">
        <v>193432</v>
      </c>
      <c r="Q10556" s="1">
        <v>37756</v>
      </c>
      <c r="R10556" s="1">
        <v>37883</v>
      </c>
      <c r="S10556" t="s">
        <v>2134</v>
      </c>
    </row>
    <row r="10557" spans="1:19" x14ac:dyDescent="0.2">
      <c r="A10557" s="7">
        <v>240180</v>
      </c>
      <c r="B10557" s="3">
        <v>16357</v>
      </c>
      <c r="C10557" s="3" t="s">
        <v>17</v>
      </c>
      <c r="D10557" s="2" t="s">
        <v>306</v>
      </c>
      <c r="E10557" s="3">
        <v>23</v>
      </c>
      <c r="F10557" s="17">
        <v>0</v>
      </c>
      <c r="G10557" s="17">
        <v>1</v>
      </c>
      <c r="H10557" s="17">
        <v>0</v>
      </c>
      <c r="I10557" s="7">
        <v>1.2</v>
      </c>
      <c r="J10557" s="7">
        <v>30</v>
      </c>
      <c r="K10557" s="4">
        <v>119</v>
      </c>
      <c r="L10557" s="5">
        <v>119.38590000000001</v>
      </c>
      <c r="M10557">
        <v>299897.74</v>
      </c>
      <c r="N10557" s="3">
        <v>1</v>
      </c>
      <c r="O10557" s="50" t="e">
        <f>INDEX([1]Dados!$M$2:$N$26779,MATCH($P10557,[1]Dados!$N$2:$N$26779,),2)</f>
        <v>#N/A</v>
      </c>
      <c r="P10557">
        <v>193414</v>
      </c>
      <c r="Q10557" s="1">
        <v>37756</v>
      </c>
      <c r="R10557" s="1">
        <v>37883</v>
      </c>
      <c r="S10557" t="s">
        <v>1106</v>
      </c>
    </row>
    <row r="10558" spans="1:19" x14ac:dyDescent="0.2">
      <c r="A10558" s="7">
        <v>240180</v>
      </c>
      <c r="B10558" s="3">
        <v>16357</v>
      </c>
      <c r="C10558" s="3" t="s">
        <v>17</v>
      </c>
      <c r="D10558" s="2" t="s">
        <v>306</v>
      </c>
      <c r="E10558" s="3">
        <v>23</v>
      </c>
      <c r="F10558" s="17">
        <v>0</v>
      </c>
      <c r="G10558" s="17">
        <v>1</v>
      </c>
      <c r="H10558" s="17">
        <v>0</v>
      </c>
      <c r="I10558" s="7">
        <v>1.3</v>
      </c>
      <c r="J10558" s="7">
        <v>7</v>
      </c>
      <c r="K10558" s="4">
        <v>119</v>
      </c>
      <c r="L10558" s="5">
        <v>119.38590000000001</v>
      </c>
      <c r="M10558">
        <v>299897.74</v>
      </c>
      <c r="N10558" s="3">
        <v>1</v>
      </c>
      <c r="O10558" s="50" t="e">
        <f>INDEX([1]Dados!$M$2:$N$26779,MATCH($P10558,[1]Dados!$N$2:$N$26779,),2)</f>
        <v>#N/A</v>
      </c>
      <c r="P10558">
        <v>193414</v>
      </c>
      <c r="Q10558" s="1">
        <v>37756</v>
      </c>
      <c r="R10558" s="1">
        <v>37883</v>
      </c>
      <c r="S10558" t="s">
        <v>1106</v>
      </c>
    </row>
    <row r="10559" spans="1:19" x14ac:dyDescent="0.2">
      <c r="A10559" s="7">
        <v>240180</v>
      </c>
      <c r="B10559" s="3">
        <v>16357</v>
      </c>
      <c r="C10559" s="3" t="s">
        <v>17</v>
      </c>
      <c r="D10559" s="2" t="s">
        <v>306</v>
      </c>
      <c r="E10559" s="3">
        <v>23</v>
      </c>
      <c r="F10559" s="17">
        <v>0</v>
      </c>
      <c r="G10559" s="17">
        <v>1</v>
      </c>
      <c r="H10559" s="17">
        <v>0</v>
      </c>
      <c r="I10559" s="7">
        <v>1.4</v>
      </c>
      <c r="J10559" s="7">
        <v>9</v>
      </c>
      <c r="K10559" s="4">
        <v>119</v>
      </c>
      <c r="L10559" s="5">
        <v>119.38590000000001</v>
      </c>
      <c r="M10559">
        <v>299897.74</v>
      </c>
      <c r="N10559" s="3">
        <v>1</v>
      </c>
      <c r="O10559" s="50" t="e">
        <f>INDEX([1]Dados!$M$2:$N$26779,MATCH($P10559,[1]Dados!$N$2:$N$26779,),2)</f>
        <v>#N/A</v>
      </c>
      <c r="P10559">
        <v>193414</v>
      </c>
      <c r="Q10559" s="1">
        <v>37756</v>
      </c>
      <c r="R10559" s="1">
        <v>37883</v>
      </c>
      <c r="S10559" t="s">
        <v>1106</v>
      </c>
    </row>
    <row r="10560" spans="1:19" x14ac:dyDescent="0.2">
      <c r="A10560" s="7">
        <v>240180</v>
      </c>
      <c r="B10560" s="3">
        <v>16357</v>
      </c>
      <c r="C10560" s="3" t="s">
        <v>17</v>
      </c>
      <c r="D10560" s="2" t="s">
        <v>306</v>
      </c>
      <c r="E10560" s="3">
        <v>23</v>
      </c>
      <c r="F10560" s="17">
        <v>0</v>
      </c>
      <c r="G10560" s="17">
        <v>1</v>
      </c>
      <c r="H10560" s="17">
        <v>0</v>
      </c>
      <c r="I10560" s="7">
        <v>1.5</v>
      </c>
      <c r="J10560" s="7">
        <v>7</v>
      </c>
      <c r="K10560" s="4">
        <v>119</v>
      </c>
      <c r="L10560" s="5">
        <v>119.38590000000001</v>
      </c>
      <c r="M10560">
        <v>299897.74</v>
      </c>
      <c r="N10560" s="3">
        <v>1</v>
      </c>
      <c r="O10560" s="50" t="e">
        <f>INDEX([1]Dados!$M$2:$N$26779,MATCH($P10560,[1]Dados!$N$2:$N$26779,),2)</f>
        <v>#N/A</v>
      </c>
      <c r="P10560">
        <v>193414</v>
      </c>
      <c r="Q10560" s="1">
        <v>37756</v>
      </c>
      <c r="R10560" s="1">
        <v>37883</v>
      </c>
      <c r="S10560" t="s">
        <v>1106</v>
      </c>
    </row>
    <row r="10561" spans="1:19" x14ac:dyDescent="0.2">
      <c r="A10561" s="7">
        <v>240180</v>
      </c>
      <c r="B10561" s="3">
        <v>16357</v>
      </c>
      <c r="C10561" s="3" t="s">
        <v>17</v>
      </c>
      <c r="D10561" s="2" t="s">
        <v>306</v>
      </c>
      <c r="E10561" s="3">
        <v>23</v>
      </c>
      <c r="F10561" s="17">
        <v>0</v>
      </c>
      <c r="G10561" s="17">
        <v>1</v>
      </c>
      <c r="H10561" s="17">
        <v>0</v>
      </c>
      <c r="I10561" s="7" t="s">
        <v>3</v>
      </c>
      <c r="J10561" s="7">
        <v>98</v>
      </c>
      <c r="K10561" s="4">
        <v>1203</v>
      </c>
      <c r="L10561" s="5">
        <v>1203.0829000000001</v>
      </c>
      <c r="M10561">
        <v>26655.77</v>
      </c>
      <c r="N10561" s="3">
        <v>1</v>
      </c>
      <c r="O10561" s="50" t="e">
        <f>INDEX([1]Dados!$M$2:$N$26779,MATCH($P10561,[1]Dados!$N$2:$N$26779,),2)</f>
        <v>#N/A</v>
      </c>
      <c r="P10561">
        <v>195268</v>
      </c>
      <c r="Q10561" s="1">
        <v>37756</v>
      </c>
      <c r="R10561" s="1">
        <v>37883</v>
      </c>
      <c r="S10561" t="s">
        <v>889</v>
      </c>
    </row>
    <row r="10562" spans="1:19" x14ac:dyDescent="0.2">
      <c r="A10562" s="7">
        <v>240180</v>
      </c>
      <c r="B10562" s="3">
        <v>16357</v>
      </c>
      <c r="C10562" s="3" t="s">
        <v>17</v>
      </c>
      <c r="D10562" s="2" t="s">
        <v>306</v>
      </c>
      <c r="E10562" s="3">
        <v>23</v>
      </c>
      <c r="F10562" s="17">
        <v>0</v>
      </c>
      <c r="G10562" s="17">
        <v>1</v>
      </c>
      <c r="H10562" s="17">
        <v>0</v>
      </c>
      <c r="I10562" s="7">
        <v>3.1</v>
      </c>
      <c r="J10562" s="7">
        <v>27</v>
      </c>
      <c r="K10562" s="4">
        <v>1214</v>
      </c>
      <c r="L10562" s="5">
        <v>1214.0589</v>
      </c>
      <c r="M10562">
        <v>913100</v>
      </c>
      <c r="N10562" s="3">
        <v>1</v>
      </c>
      <c r="O10562" s="50" t="e">
        <f>INDEX([1]Dados!$M$2:$N$26779,MATCH($P10562,[1]Dados!$N$2:$N$26779,),2)</f>
        <v>#N/A</v>
      </c>
      <c r="P10562">
        <v>194845</v>
      </c>
      <c r="Q10562" s="1">
        <v>37756</v>
      </c>
      <c r="R10562" s="1">
        <v>37883</v>
      </c>
      <c r="S10562" t="s">
        <v>915</v>
      </c>
    </row>
    <row r="10563" spans="1:19" x14ac:dyDescent="0.2">
      <c r="A10563" s="7">
        <v>240180</v>
      </c>
      <c r="B10563" s="3">
        <v>16357</v>
      </c>
      <c r="C10563" s="3" t="s">
        <v>17</v>
      </c>
      <c r="D10563" s="2" t="s">
        <v>306</v>
      </c>
      <c r="E10563" s="3">
        <v>23</v>
      </c>
      <c r="F10563" s="17">
        <v>0</v>
      </c>
      <c r="G10563" s="17">
        <v>1</v>
      </c>
      <c r="H10563" s="17">
        <v>0</v>
      </c>
      <c r="I10563" s="7">
        <v>3.1</v>
      </c>
      <c r="J10563" s="7">
        <v>15</v>
      </c>
      <c r="K10563" s="4">
        <v>1214</v>
      </c>
      <c r="L10563" s="5">
        <v>1214.0589</v>
      </c>
      <c r="M10563">
        <v>913100</v>
      </c>
      <c r="N10563" s="3">
        <v>1</v>
      </c>
      <c r="O10563" s="50" t="e">
        <f>INDEX([1]Dados!$M$2:$N$26779,MATCH($P10563,[1]Dados!$N$2:$N$26779,),2)</f>
        <v>#N/A</v>
      </c>
      <c r="P10563">
        <v>194845</v>
      </c>
      <c r="Q10563" s="1">
        <v>37756</v>
      </c>
      <c r="R10563" s="1">
        <v>37883</v>
      </c>
      <c r="S10563" t="s">
        <v>915</v>
      </c>
    </row>
    <row r="10564" spans="1:19" x14ac:dyDescent="0.2">
      <c r="A10564" s="7">
        <v>240180</v>
      </c>
      <c r="B10564" s="3">
        <v>16357</v>
      </c>
      <c r="C10564" s="3" t="s">
        <v>17</v>
      </c>
      <c r="D10564" s="2" t="s">
        <v>306</v>
      </c>
      <c r="E10564" s="3">
        <v>23</v>
      </c>
      <c r="F10564" s="17">
        <v>0</v>
      </c>
      <c r="G10564" s="17">
        <v>1</v>
      </c>
      <c r="H10564" s="17">
        <v>0</v>
      </c>
      <c r="I10564" s="7">
        <v>3.11</v>
      </c>
      <c r="J10564" s="7">
        <v>10</v>
      </c>
      <c r="K10564" s="4">
        <v>1214</v>
      </c>
      <c r="L10564" s="5">
        <v>1214.0589</v>
      </c>
      <c r="M10564">
        <v>913100</v>
      </c>
      <c r="N10564" s="3">
        <v>1</v>
      </c>
      <c r="O10564" s="50" t="e">
        <f>INDEX([1]Dados!$M$2:$N$26779,MATCH($P10564,[1]Dados!$N$2:$N$26779,),2)</f>
        <v>#N/A</v>
      </c>
      <c r="P10564">
        <v>194845</v>
      </c>
      <c r="Q10564" s="1">
        <v>37756</v>
      </c>
      <c r="R10564" s="1">
        <v>37883</v>
      </c>
      <c r="S10564" t="s">
        <v>915</v>
      </c>
    </row>
    <row r="10565" spans="1:19" x14ac:dyDescent="0.2">
      <c r="A10565" s="7">
        <v>240180</v>
      </c>
      <c r="B10565" s="3">
        <v>16357</v>
      </c>
      <c r="C10565" s="3" t="s">
        <v>17</v>
      </c>
      <c r="D10565" s="2" t="s">
        <v>306</v>
      </c>
      <c r="E10565" s="3">
        <v>23</v>
      </c>
      <c r="F10565" s="17">
        <v>0</v>
      </c>
      <c r="G10565" s="17">
        <v>1</v>
      </c>
      <c r="H10565" s="17">
        <v>0</v>
      </c>
      <c r="I10565" s="7">
        <v>3.12</v>
      </c>
      <c r="J10565" s="7">
        <v>18</v>
      </c>
      <c r="K10565" s="4">
        <v>1214</v>
      </c>
      <c r="L10565" s="5">
        <v>1214.0589</v>
      </c>
      <c r="M10565">
        <v>913100</v>
      </c>
      <c r="N10565" s="3">
        <v>1</v>
      </c>
      <c r="O10565" s="50" t="e">
        <f>INDEX([1]Dados!$M$2:$N$26779,MATCH($P10565,[1]Dados!$N$2:$N$26779,),2)</f>
        <v>#N/A</v>
      </c>
      <c r="P10565">
        <v>194845</v>
      </c>
      <c r="Q10565" s="1">
        <v>37756</v>
      </c>
      <c r="R10565" s="1">
        <v>37883</v>
      </c>
      <c r="S10565" t="s">
        <v>915</v>
      </c>
    </row>
    <row r="10566" spans="1:19" x14ac:dyDescent="0.2">
      <c r="A10566" s="7">
        <v>240180</v>
      </c>
      <c r="B10566" s="3">
        <v>16357</v>
      </c>
      <c r="C10566" s="3" t="s">
        <v>17</v>
      </c>
      <c r="D10566" s="2" t="s">
        <v>306</v>
      </c>
      <c r="E10566" s="3">
        <v>23</v>
      </c>
      <c r="F10566" s="17">
        <v>0</v>
      </c>
      <c r="G10566" s="17">
        <v>1</v>
      </c>
      <c r="H10566" s="17">
        <v>0</v>
      </c>
      <c r="I10566" s="7">
        <v>3.2</v>
      </c>
      <c r="J10566" s="7">
        <v>17</v>
      </c>
      <c r="K10566" s="4">
        <v>1214</v>
      </c>
      <c r="L10566" s="5">
        <v>1214.0589</v>
      </c>
      <c r="M10566">
        <v>913100</v>
      </c>
      <c r="N10566" s="3">
        <v>1</v>
      </c>
      <c r="O10566" s="50" t="e">
        <f>INDEX([1]Dados!$M$2:$N$26779,MATCH($P10566,[1]Dados!$N$2:$N$26779,),2)</f>
        <v>#N/A</v>
      </c>
      <c r="P10566">
        <v>194845</v>
      </c>
      <c r="Q10566" s="1">
        <v>37756</v>
      </c>
      <c r="R10566" s="1">
        <v>37883</v>
      </c>
      <c r="S10566" t="s">
        <v>915</v>
      </c>
    </row>
    <row r="10567" spans="1:19" x14ac:dyDescent="0.2">
      <c r="A10567" s="7">
        <v>240180</v>
      </c>
      <c r="B10567" s="3">
        <v>16357</v>
      </c>
      <c r="C10567" s="3" t="s">
        <v>17</v>
      </c>
      <c r="D10567" s="2" t="s">
        <v>306</v>
      </c>
      <c r="E10567" s="3">
        <v>23</v>
      </c>
      <c r="F10567" s="17">
        <v>0</v>
      </c>
      <c r="G10567" s="17">
        <v>1</v>
      </c>
      <c r="H10567" s="17">
        <v>0</v>
      </c>
      <c r="I10567" s="7">
        <v>3.3</v>
      </c>
      <c r="J10567" s="7">
        <v>23</v>
      </c>
      <c r="K10567" s="4">
        <v>1214</v>
      </c>
      <c r="L10567" s="5">
        <v>1214.0589</v>
      </c>
      <c r="M10567">
        <v>913100</v>
      </c>
      <c r="N10567" s="3">
        <v>1</v>
      </c>
      <c r="O10567" s="50" t="e">
        <f>INDEX([1]Dados!$M$2:$N$26779,MATCH($P10567,[1]Dados!$N$2:$N$26779,),2)</f>
        <v>#N/A</v>
      </c>
      <c r="P10567">
        <v>194845</v>
      </c>
      <c r="Q10567" s="1">
        <v>37756</v>
      </c>
      <c r="R10567" s="1">
        <v>37883</v>
      </c>
      <c r="S10567" t="s">
        <v>915</v>
      </c>
    </row>
    <row r="10568" spans="1:19" x14ac:dyDescent="0.2">
      <c r="A10568" s="7">
        <v>240180</v>
      </c>
      <c r="B10568" s="3">
        <v>16357</v>
      </c>
      <c r="C10568" s="3" t="s">
        <v>17</v>
      </c>
      <c r="D10568" s="2" t="s">
        <v>306</v>
      </c>
      <c r="E10568" s="3">
        <v>23</v>
      </c>
      <c r="F10568" s="17">
        <v>0</v>
      </c>
      <c r="G10568" s="17">
        <v>1</v>
      </c>
      <c r="H10568" s="17">
        <v>0</v>
      </c>
      <c r="I10568" s="7">
        <v>3.4</v>
      </c>
      <c r="J10568" s="7">
        <v>18</v>
      </c>
      <c r="K10568" s="4">
        <v>1214</v>
      </c>
      <c r="L10568" s="5">
        <v>1214.0589</v>
      </c>
      <c r="M10568">
        <v>913100</v>
      </c>
      <c r="N10568" s="3">
        <v>1</v>
      </c>
      <c r="O10568" s="50" t="e">
        <f>INDEX([1]Dados!$M$2:$N$26779,MATCH($P10568,[1]Dados!$N$2:$N$26779,),2)</f>
        <v>#N/A</v>
      </c>
      <c r="P10568">
        <v>194845</v>
      </c>
      <c r="Q10568" s="1">
        <v>37756</v>
      </c>
      <c r="R10568" s="1">
        <v>37883</v>
      </c>
      <c r="S10568" t="s">
        <v>915</v>
      </c>
    </row>
    <row r="10569" spans="1:19" x14ac:dyDescent="0.2">
      <c r="A10569" s="7">
        <v>240180</v>
      </c>
      <c r="B10569" s="3">
        <v>16357</v>
      </c>
      <c r="C10569" s="3" t="s">
        <v>17</v>
      </c>
      <c r="D10569" s="2" t="s">
        <v>306</v>
      </c>
      <c r="E10569" s="3">
        <v>23</v>
      </c>
      <c r="F10569" s="17">
        <v>0</v>
      </c>
      <c r="G10569" s="17">
        <v>1</v>
      </c>
      <c r="H10569" s="17">
        <v>0</v>
      </c>
      <c r="I10569" s="7">
        <v>3.5</v>
      </c>
      <c r="J10569" s="7">
        <v>24</v>
      </c>
      <c r="K10569" s="4">
        <v>1214</v>
      </c>
      <c r="L10569" s="5">
        <v>1214.0589</v>
      </c>
      <c r="M10569">
        <v>913100</v>
      </c>
      <c r="N10569" s="3">
        <v>1</v>
      </c>
      <c r="O10569" s="50" t="e">
        <f>INDEX([1]Dados!$M$2:$N$26779,MATCH($P10569,[1]Dados!$N$2:$N$26779,),2)</f>
        <v>#N/A</v>
      </c>
      <c r="P10569">
        <v>194845</v>
      </c>
      <c r="Q10569" s="1">
        <v>37756</v>
      </c>
      <c r="R10569" s="1">
        <v>37883</v>
      </c>
      <c r="S10569" t="s">
        <v>915</v>
      </c>
    </row>
    <row r="10570" spans="1:19" x14ac:dyDescent="0.2">
      <c r="A10570" s="7">
        <v>240180</v>
      </c>
      <c r="B10570" s="3">
        <v>16357</v>
      </c>
      <c r="C10570" s="3" t="s">
        <v>17</v>
      </c>
      <c r="D10570" s="2" t="s">
        <v>306</v>
      </c>
      <c r="E10570" s="3">
        <v>23</v>
      </c>
      <c r="F10570" s="17">
        <v>0</v>
      </c>
      <c r="G10570" s="17">
        <v>1</v>
      </c>
      <c r="H10570" s="17">
        <v>0</v>
      </c>
      <c r="I10570" s="7">
        <v>3.6</v>
      </c>
      <c r="J10570" s="7">
        <v>25</v>
      </c>
      <c r="K10570" s="4">
        <v>1214</v>
      </c>
      <c r="L10570" s="5">
        <v>1214.0589</v>
      </c>
      <c r="M10570">
        <v>913100</v>
      </c>
      <c r="N10570" s="3">
        <v>1</v>
      </c>
      <c r="O10570" s="50" t="e">
        <f>INDEX([1]Dados!$M$2:$N$26779,MATCH($P10570,[1]Dados!$N$2:$N$26779,),2)</f>
        <v>#N/A</v>
      </c>
      <c r="P10570">
        <v>194845</v>
      </c>
      <c r="Q10570" s="1">
        <v>37756</v>
      </c>
      <c r="R10570" s="1">
        <v>37883</v>
      </c>
      <c r="S10570" t="s">
        <v>915</v>
      </c>
    </row>
    <row r="10571" spans="1:19" x14ac:dyDescent="0.2">
      <c r="A10571" s="7">
        <v>240180</v>
      </c>
      <c r="B10571" s="3">
        <v>16357</v>
      </c>
      <c r="C10571" s="3" t="s">
        <v>17</v>
      </c>
      <c r="D10571" s="2" t="s">
        <v>306</v>
      </c>
      <c r="E10571" s="3">
        <v>23</v>
      </c>
      <c r="F10571" s="17">
        <v>0</v>
      </c>
      <c r="G10571" s="17">
        <v>1</v>
      </c>
      <c r="H10571" s="17">
        <v>0</v>
      </c>
      <c r="I10571" s="7">
        <v>3.7</v>
      </c>
      <c r="J10571" s="7">
        <v>20</v>
      </c>
      <c r="K10571" s="4">
        <v>1214</v>
      </c>
      <c r="L10571" s="5">
        <v>1214.0589</v>
      </c>
      <c r="M10571">
        <v>913100</v>
      </c>
      <c r="N10571" s="3">
        <v>1</v>
      </c>
      <c r="O10571" s="50" t="e">
        <f>INDEX([1]Dados!$M$2:$N$26779,MATCH($P10571,[1]Dados!$N$2:$N$26779,),2)</f>
        <v>#N/A</v>
      </c>
      <c r="P10571">
        <v>194845</v>
      </c>
      <c r="Q10571" s="1">
        <v>37756</v>
      </c>
      <c r="R10571" s="1">
        <v>37883</v>
      </c>
      <c r="S10571" t="s">
        <v>915</v>
      </c>
    </row>
    <row r="10572" spans="1:19" x14ac:dyDescent="0.2">
      <c r="A10572" s="7">
        <v>240180</v>
      </c>
      <c r="B10572" s="3">
        <v>16357</v>
      </c>
      <c r="C10572" s="3" t="s">
        <v>17</v>
      </c>
      <c r="D10572" s="2" t="s">
        <v>306</v>
      </c>
      <c r="E10572" s="3">
        <v>23</v>
      </c>
      <c r="F10572" s="17">
        <v>0</v>
      </c>
      <c r="G10572" s="17">
        <v>1</v>
      </c>
      <c r="H10572" s="17">
        <v>0</v>
      </c>
      <c r="I10572" s="7">
        <v>3.8</v>
      </c>
      <c r="J10572" s="7">
        <v>24</v>
      </c>
      <c r="K10572" s="4">
        <v>1214</v>
      </c>
      <c r="L10572" s="5">
        <v>1214.0589</v>
      </c>
      <c r="M10572">
        <v>913100</v>
      </c>
      <c r="N10572" s="3">
        <v>1</v>
      </c>
      <c r="O10572" s="50" t="e">
        <f>INDEX([1]Dados!$M$2:$N$26779,MATCH($P10572,[1]Dados!$N$2:$N$26779,),2)</f>
        <v>#N/A</v>
      </c>
      <c r="P10572">
        <v>194845</v>
      </c>
      <c r="Q10572" s="1">
        <v>37756</v>
      </c>
      <c r="R10572" s="1">
        <v>37883</v>
      </c>
      <c r="S10572" t="s">
        <v>915</v>
      </c>
    </row>
    <row r="10573" spans="1:19" x14ac:dyDescent="0.2">
      <c r="A10573" s="7">
        <v>240180</v>
      </c>
      <c r="B10573" s="3">
        <v>16357</v>
      </c>
      <c r="C10573" s="3" t="s">
        <v>17</v>
      </c>
      <c r="D10573" s="2" t="s">
        <v>306</v>
      </c>
      <c r="E10573" s="3">
        <v>23</v>
      </c>
      <c r="F10573" s="17">
        <v>0</v>
      </c>
      <c r="G10573" s="17">
        <v>1</v>
      </c>
      <c r="H10573" s="17">
        <v>0</v>
      </c>
      <c r="I10573" s="7">
        <v>3.9</v>
      </c>
      <c r="J10573" s="7">
        <v>25</v>
      </c>
      <c r="K10573" s="4">
        <v>1214</v>
      </c>
      <c r="L10573" s="5">
        <v>1214.0589</v>
      </c>
      <c r="M10573">
        <v>913100</v>
      </c>
      <c r="N10573" s="3">
        <v>1</v>
      </c>
      <c r="O10573" s="50" t="e">
        <f>INDEX([1]Dados!$M$2:$N$26779,MATCH($P10573,[1]Dados!$N$2:$N$26779,),2)</f>
        <v>#N/A</v>
      </c>
      <c r="P10573">
        <v>194845</v>
      </c>
      <c r="Q10573" s="1">
        <v>37756</v>
      </c>
      <c r="R10573" s="1">
        <v>37883</v>
      </c>
      <c r="S10573" t="s">
        <v>915</v>
      </c>
    </row>
    <row r="10574" spans="1:19" x14ac:dyDescent="0.2">
      <c r="A10574" s="7">
        <v>240180</v>
      </c>
      <c r="B10574" s="3">
        <v>16357</v>
      </c>
      <c r="C10574" s="3" t="s">
        <v>17</v>
      </c>
      <c r="D10574" s="2" t="s">
        <v>306</v>
      </c>
      <c r="E10574" s="3">
        <v>23</v>
      </c>
      <c r="F10574" s="17">
        <v>0</v>
      </c>
      <c r="G10574" s="17">
        <v>1</v>
      </c>
      <c r="H10574" s="17">
        <v>0</v>
      </c>
      <c r="I10574" s="7">
        <v>4.0999999999999996</v>
      </c>
      <c r="J10574" s="7">
        <v>2</v>
      </c>
      <c r="K10574" s="4">
        <v>1214</v>
      </c>
      <c r="L10574" s="5">
        <v>1214.8577</v>
      </c>
      <c r="M10574">
        <v>160151</v>
      </c>
      <c r="N10574" s="3">
        <v>1</v>
      </c>
      <c r="O10574" s="50" t="e">
        <f>INDEX([1]Dados!$M$2:$N$26779,MATCH($P10574,[1]Dados!$N$2:$N$26779,),2)</f>
        <v>#N/A</v>
      </c>
      <c r="P10574">
        <v>194582</v>
      </c>
      <c r="Q10574" s="1">
        <v>37756</v>
      </c>
      <c r="R10574" s="1">
        <v>37883</v>
      </c>
      <c r="S10574" t="s">
        <v>914</v>
      </c>
    </row>
    <row r="10575" spans="1:19" x14ac:dyDescent="0.2">
      <c r="A10575" s="7">
        <v>240180</v>
      </c>
      <c r="B10575" s="3">
        <v>16357</v>
      </c>
      <c r="C10575" s="3" t="s">
        <v>17</v>
      </c>
      <c r="D10575" s="2" t="s">
        <v>306</v>
      </c>
      <c r="E10575" s="3">
        <v>23</v>
      </c>
      <c r="F10575" s="17">
        <v>0</v>
      </c>
      <c r="G10575" s="17">
        <v>1</v>
      </c>
      <c r="H10575" s="17">
        <v>0</v>
      </c>
      <c r="I10575" s="7">
        <v>4.2</v>
      </c>
      <c r="J10575" s="7">
        <v>18</v>
      </c>
      <c r="K10575" s="4">
        <v>1214</v>
      </c>
      <c r="L10575" s="5">
        <v>1214.8577</v>
      </c>
      <c r="M10575">
        <v>160151</v>
      </c>
      <c r="N10575" s="3">
        <v>1</v>
      </c>
      <c r="O10575" s="50" t="e">
        <f>INDEX([1]Dados!$M$2:$N$26779,MATCH($P10575,[1]Dados!$N$2:$N$26779,),2)</f>
        <v>#N/A</v>
      </c>
      <c r="P10575">
        <v>194582</v>
      </c>
      <c r="Q10575" s="1">
        <v>37756</v>
      </c>
      <c r="R10575" s="1">
        <v>37883</v>
      </c>
      <c r="S10575" t="s">
        <v>914</v>
      </c>
    </row>
    <row r="10576" spans="1:19" x14ac:dyDescent="0.2">
      <c r="A10576" s="7">
        <v>240180</v>
      </c>
      <c r="B10576" s="3">
        <v>16357</v>
      </c>
      <c r="C10576" s="3" t="s">
        <v>17</v>
      </c>
      <c r="D10576" s="2" t="s">
        <v>306</v>
      </c>
      <c r="E10576" s="3">
        <v>23</v>
      </c>
      <c r="F10576" s="17">
        <v>0</v>
      </c>
      <c r="G10576" s="17">
        <v>1</v>
      </c>
      <c r="H10576" s="17">
        <v>0</v>
      </c>
      <c r="I10576" s="7">
        <v>4.3</v>
      </c>
      <c r="J10576" s="7">
        <v>9</v>
      </c>
      <c r="K10576" s="4">
        <v>1214</v>
      </c>
      <c r="L10576" s="5">
        <v>1214.8577</v>
      </c>
      <c r="M10576">
        <v>160151</v>
      </c>
      <c r="N10576" s="3">
        <v>1</v>
      </c>
      <c r="O10576" s="50" t="e">
        <f>INDEX([1]Dados!$M$2:$N$26779,MATCH($P10576,[1]Dados!$N$2:$N$26779,),2)</f>
        <v>#N/A</v>
      </c>
      <c r="P10576">
        <v>194582</v>
      </c>
      <c r="Q10576" s="1">
        <v>37756</v>
      </c>
      <c r="R10576" s="1">
        <v>37883</v>
      </c>
      <c r="S10576" t="s">
        <v>914</v>
      </c>
    </row>
    <row r="10577" spans="1:19" x14ac:dyDescent="0.2">
      <c r="A10577" s="7">
        <v>240180</v>
      </c>
      <c r="B10577" s="3">
        <v>16357</v>
      </c>
      <c r="C10577" s="3" t="s">
        <v>17</v>
      </c>
      <c r="D10577" s="2" t="s">
        <v>306</v>
      </c>
      <c r="E10577" s="3">
        <v>23</v>
      </c>
      <c r="F10577" s="17">
        <v>0</v>
      </c>
      <c r="G10577" s="17">
        <v>1</v>
      </c>
      <c r="H10577" s="17">
        <v>0</v>
      </c>
      <c r="I10577" s="7">
        <v>4.4000000000000004</v>
      </c>
      <c r="J10577" s="7">
        <v>10</v>
      </c>
      <c r="K10577" s="4">
        <v>1214</v>
      </c>
      <c r="L10577" s="5">
        <v>1214.8577</v>
      </c>
      <c r="M10577">
        <v>160151</v>
      </c>
      <c r="N10577" s="3">
        <v>1</v>
      </c>
      <c r="O10577" s="50" t="e">
        <f>INDEX([1]Dados!$M$2:$N$26779,MATCH($P10577,[1]Dados!$N$2:$N$26779,),2)</f>
        <v>#N/A</v>
      </c>
      <c r="P10577">
        <v>194582</v>
      </c>
      <c r="Q10577" s="1">
        <v>37756</v>
      </c>
      <c r="R10577" s="1">
        <v>37883</v>
      </c>
      <c r="S10577" t="s">
        <v>914</v>
      </c>
    </row>
    <row r="10578" spans="1:19" x14ac:dyDescent="0.2">
      <c r="A10578" s="7">
        <v>240180</v>
      </c>
      <c r="B10578" s="3">
        <v>16357</v>
      </c>
      <c r="C10578" s="3" t="s">
        <v>17</v>
      </c>
      <c r="D10578" s="2" t="s">
        <v>306</v>
      </c>
      <c r="E10578" s="3">
        <v>23</v>
      </c>
      <c r="F10578" s="17">
        <v>0</v>
      </c>
      <c r="G10578" s="17">
        <v>1</v>
      </c>
      <c r="H10578" s="17">
        <v>0</v>
      </c>
      <c r="I10578" s="7">
        <v>5.0999999999999996</v>
      </c>
      <c r="J10578" s="7">
        <v>10</v>
      </c>
      <c r="K10578" s="4">
        <v>1214</v>
      </c>
      <c r="L10578" s="5">
        <v>1214.8580999999999</v>
      </c>
      <c r="M10578">
        <v>48000</v>
      </c>
      <c r="N10578" s="3">
        <v>1</v>
      </c>
      <c r="O10578" s="50" t="e">
        <f>INDEX([1]Dados!$M$2:$N$26779,MATCH($P10578,[1]Dados!$N$2:$N$26779,),2)</f>
        <v>#N/A</v>
      </c>
      <c r="P10578">
        <v>195324</v>
      </c>
      <c r="Q10578" s="1">
        <v>37756</v>
      </c>
      <c r="R10578" s="1">
        <v>37883</v>
      </c>
      <c r="S10578" t="s">
        <v>961</v>
      </c>
    </row>
    <row r="10579" spans="1:19" x14ac:dyDescent="0.2">
      <c r="A10579" s="7">
        <v>240180</v>
      </c>
      <c r="B10579" s="3">
        <v>16357</v>
      </c>
      <c r="C10579" s="3" t="s">
        <v>17</v>
      </c>
      <c r="D10579" s="2" t="s">
        <v>306</v>
      </c>
      <c r="E10579" s="3">
        <v>23</v>
      </c>
      <c r="F10579" s="17">
        <v>0</v>
      </c>
      <c r="G10579" s="17">
        <v>1</v>
      </c>
      <c r="H10579" s="17">
        <v>0</v>
      </c>
      <c r="I10579" s="7">
        <v>5.2</v>
      </c>
      <c r="J10579" s="7">
        <v>10</v>
      </c>
      <c r="K10579" s="4">
        <v>1214</v>
      </c>
      <c r="L10579" s="5">
        <v>1214.8580999999999</v>
      </c>
      <c r="M10579">
        <v>48000</v>
      </c>
      <c r="N10579" s="3">
        <v>1</v>
      </c>
      <c r="O10579" s="50" t="e">
        <f>INDEX([1]Dados!$M$2:$N$26779,MATCH($P10579,[1]Dados!$N$2:$N$26779,),2)</f>
        <v>#N/A</v>
      </c>
      <c r="P10579">
        <v>195324</v>
      </c>
      <c r="Q10579" s="1">
        <v>37756</v>
      </c>
      <c r="R10579" s="1">
        <v>37883</v>
      </c>
      <c r="S10579" t="s">
        <v>961</v>
      </c>
    </row>
    <row r="10580" spans="1:19" x14ac:dyDescent="0.2">
      <c r="A10580" s="7">
        <v>240180</v>
      </c>
      <c r="B10580" s="3">
        <v>16357</v>
      </c>
      <c r="C10580" s="3" t="s">
        <v>17</v>
      </c>
      <c r="D10580" s="2" t="s">
        <v>306</v>
      </c>
      <c r="E10580" s="3">
        <v>23</v>
      </c>
      <c r="F10580" s="17">
        <v>0</v>
      </c>
      <c r="G10580" s="17">
        <v>1</v>
      </c>
      <c r="H10580" s="17">
        <v>0</v>
      </c>
      <c r="I10580" s="7">
        <v>6.1</v>
      </c>
      <c r="J10580" s="7">
        <v>29</v>
      </c>
      <c r="K10580" s="4">
        <v>1293</v>
      </c>
      <c r="L10580" s="5">
        <v>1293.0592999999999</v>
      </c>
      <c r="M10580">
        <v>14175.52</v>
      </c>
      <c r="N10580" s="3">
        <v>1</v>
      </c>
      <c r="O10580" s="50" t="e">
        <f>INDEX([1]Dados!$M$2:$N$26779,MATCH($P10580,[1]Dados!$N$2:$N$26779,),2)</f>
        <v>#N/A</v>
      </c>
      <c r="P10580">
        <v>194038</v>
      </c>
      <c r="Q10580" s="1">
        <v>37756</v>
      </c>
      <c r="R10580" s="1">
        <v>37883</v>
      </c>
      <c r="S10580" t="s">
        <v>1514</v>
      </c>
    </row>
    <row r="10581" spans="1:19" s="13" customFormat="1" x14ac:dyDescent="0.2">
      <c r="A10581" s="10">
        <v>240180</v>
      </c>
      <c r="B10581" s="11">
        <v>16357</v>
      </c>
      <c r="C10581" s="11" t="s">
        <v>17</v>
      </c>
      <c r="D10581" s="12" t="s">
        <v>306</v>
      </c>
      <c r="E10581" s="11">
        <v>23</v>
      </c>
      <c r="F10581" s="18">
        <v>0</v>
      </c>
      <c r="G10581" s="18">
        <v>1</v>
      </c>
      <c r="H10581" s="18">
        <v>0</v>
      </c>
      <c r="I10581" s="10">
        <v>6.2</v>
      </c>
      <c r="J10581" s="10">
        <v>15</v>
      </c>
      <c r="K10581" s="14">
        <v>1293</v>
      </c>
      <c r="L10581" s="15">
        <v>1293.0592999999999</v>
      </c>
      <c r="M10581" s="13">
        <v>14175.52</v>
      </c>
      <c r="N10581" s="11">
        <v>1</v>
      </c>
      <c r="O10581" s="50" t="e">
        <f>INDEX([1]Dados!$M$2:$N$26779,MATCH($P10581,[1]Dados!$N$2:$N$26779,),2)</f>
        <v>#N/A</v>
      </c>
      <c r="P10581" s="13">
        <v>194038</v>
      </c>
      <c r="Q10581" s="16">
        <v>37756</v>
      </c>
      <c r="R10581" s="16">
        <v>37883</v>
      </c>
      <c r="S10581" s="13" t="s">
        <v>1514</v>
      </c>
    </row>
    <row r="10582" spans="1:19" x14ac:dyDescent="0.2">
      <c r="A10582" s="7">
        <v>241490</v>
      </c>
      <c r="B10582" s="3">
        <v>18970</v>
      </c>
      <c r="C10582" s="3" t="s">
        <v>17</v>
      </c>
      <c r="D10582" s="2" t="s">
        <v>851</v>
      </c>
      <c r="E10582" s="3">
        <v>23</v>
      </c>
      <c r="F10582" s="17">
        <v>0</v>
      </c>
      <c r="G10582" s="17">
        <v>1</v>
      </c>
      <c r="H10582" s="17">
        <v>0</v>
      </c>
      <c r="I10582" s="7">
        <v>1.1000000000000001</v>
      </c>
      <c r="J10582" s="7">
        <v>25</v>
      </c>
      <c r="K10582" s="4">
        <v>122</v>
      </c>
      <c r="L10582" s="5">
        <v>122.5528</v>
      </c>
      <c r="M10582">
        <v>728147.48</v>
      </c>
      <c r="N10582" s="3">
        <v>1</v>
      </c>
      <c r="O10582" s="50" t="e">
        <f>INDEX([1]Dados!$M$2:$N$26779,MATCH($P10582,[1]Dados!$N$2:$N$26779,),2)</f>
        <v>#N/A</v>
      </c>
      <c r="P10582">
        <v>193450</v>
      </c>
      <c r="Q10582" s="1">
        <v>37392</v>
      </c>
      <c r="R10582" s="1">
        <v>37830</v>
      </c>
      <c r="S10582" t="s">
        <v>1553</v>
      </c>
    </row>
    <row r="10583" spans="1:19" x14ac:dyDescent="0.2">
      <c r="A10583" s="7">
        <v>241490</v>
      </c>
      <c r="B10583" s="3">
        <v>18970</v>
      </c>
      <c r="C10583" s="3" t="s">
        <v>17</v>
      </c>
      <c r="D10583" s="2" t="s">
        <v>851</v>
      </c>
      <c r="E10583" s="3">
        <v>23</v>
      </c>
      <c r="F10583" s="17">
        <v>0</v>
      </c>
      <c r="G10583" s="17">
        <v>1</v>
      </c>
      <c r="H10583" s="17">
        <v>0</v>
      </c>
      <c r="I10583" s="7">
        <v>1.2</v>
      </c>
      <c r="J10583" s="7">
        <v>7</v>
      </c>
      <c r="K10583" s="4">
        <v>122</v>
      </c>
      <c r="L10583" s="5">
        <v>122.5528</v>
      </c>
      <c r="M10583">
        <v>728147.48</v>
      </c>
      <c r="N10583" s="3">
        <v>1</v>
      </c>
      <c r="O10583" s="50" t="e">
        <f>INDEX([1]Dados!$M$2:$N$26779,MATCH($P10583,[1]Dados!$N$2:$N$26779,),2)</f>
        <v>#N/A</v>
      </c>
      <c r="P10583">
        <v>193450</v>
      </c>
      <c r="Q10583" s="1">
        <v>37392</v>
      </c>
      <c r="R10583" s="1">
        <v>37830</v>
      </c>
      <c r="S10583" t="s">
        <v>1553</v>
      </c>
    </row>
    <row r="10584" spans="1:19" x14ac:dyDescent="0.2">
      <c r="A10584" s="7">
        <v>241490</v>
      </c>
      <c r="B10584" s="3">
        <v>18970</v>
      </c>
      <c r="C10584" s="3" t="s">
        <v>17</v>
      </c>
      <c r="D10584" s="2" t="s">
        <v>851</v>
      </c>
      <c r="E10584" s="3">
        <v>23</v>
      </c>
      <c r="F10584" s="17">
        <v>0</v>
      </c>
      <c r="G10584" s="17">
        <v>1</v>
      </c>
      <c r="H10584" s="17">
        <v>0</v>
      </c>
      <c r="I10584" s="7">
        <v>1.3</v>
      </c>
      <c r="J10584" s="7">
        <v>13</v>
      </c>
      <c r="K10584" s="4">
        <v>122</v>
      </c>
      <c r="L10584" s="5">
        <v>122.5528</v>
      </c>
      <c r="M10584">
        <v>728147.48</v>
      </c>
      <c r="N10584" s="3">
        <v>1</v>
      </c>
      <c r="O10584" s="50" t="e">
        <f>INDEX([1]Dados!$M$2:$N$26779,MATCH($P10584,[1]Dados!$N$2:$N$26779,),2)</f>
        <v>#N/A</v>
      </c>
      <c r="P10584">
        <v>193450</v>
      </c>
      <c r="Q10584" s="1">
        <v>37392</v>
      </c>
      <c r="R10584" s="1">
        <v>37830</v>
      </c>
      <c r="S10584" t="s">
        <v>1553</v>
      </c>
    </row>
    <row r="10585" spans="1:19" x14ac:dyDescent="0.2">
      <c r="A10585" s="7">
        <v>241490</v>
      </c>
      <c r="B10585" s="3">
        <v>18970</v>
      </c>
      <c r="C10585" s="3" t="s">
        <v>17</v>
      </c>
      <c r="D10585" s="2" t="s">
        <v>851</v>
      </c>
      <c r="E10585" s="3">
        <v>23</v>
      </c>
      <c r="F10585" s="17">
        <v>0</v>
      </c>
      <c r="G10585" s="17">
        <v>1</v>
      </c>
      <c r="H10585" s="17">
        <v>0</v>
      </c>
      <c r="I10585" s="7">
        <v>1.4</v>
      </c>
      <c r="J10585" s="7">
        <v>9</v>
      </c>
      <c r="K10585" s="4">
        <v>122</v>
      </c>
      <c r="L10585" s="5">
        <v>122.5528</v>
      </c>
      <c r="M10585">
        <v>728147.48</v>
      </c>
      <c r="N10585" s="3">
        <v>1</v>
      </c>
      <c r="O10585" s="50" t="e">
        <f>INDEX([1]Dados!$M$2:$N$26779,MATCH($P10585,[1]Dados!$N$2:$N$26779,),2)</f>
        <v>#N/A</v>
      </c>
      <c r="P10585">
        <v>193450</v>
      </c>
      <c r="Q10585" s="1">
        <v>37392</v>
      </c>
      <c r="R10585" s="1">
        <v>37830</v>
      </c>
      <c r="S10585" t="s">
        <v>1553</v>
      </c>
    </row>
    <row r="10586" spans="1:19" x14ac:dyDescent="0.2">
      <c r="A10586" s="7">
        <v>241490</v>
      </c>
      <c r="B10586" s="3">
        <v>18970</v>
      </c>
      <c r="C10586" s="3" t="s">
        <v>17</v>
      </c>
      <c r="D10586" s="2" t="s">
        <v>851</v>
      </c>
      <c r="E10586" s="3">
        <v>23</v>
      </c>
      <c r="F10586" s="17">
        <v>0</v>
      </c>
      <c r="G10586" s="17">
        <v>1</v>
      </c>
      <c r="H10586" s="17">
        <v>0</v>
      </c>
      <c r="I10586" s="7">
        <v>1.1000000000000001</v>
      </c>
      <c r="J10586" s="7">
        <v>18</v>
      </c>
      <c r="K10586" s="4">
        <v>122</v>
      </c>
      <c r="L10586" s="5">
        <v>122.76519999999999</v>
      </c>
      <c r="M10586">
        <v>99578.18</v>
      </c>
      <c r="N10586" s="3">
        <v>1</v>
      </c>
      <c r="O10586" s="50" t="e">
        <f>INDEX([1]Dados!$M$2:$N$26779,MATCH($P10586,[1]Dados!$N$2:$N$26779,),2)</f>
        <v>#N/A</v>
      </c>
      <c r="P10586">
        <v>193418</v>
      </c>
      <c r="Q10586" s="1">
        <v>37392</v>
      </c>
      <c r="R10586" s="1">
        <v>37830</v>
      </c>
      <c r="S10586" t="s">
        <v>1106</v>
      </c>
    </row>
    <row r="10587" spans="1:19" x14ac:dyDescent="0.2">
      <c r="A10587" s="7">
        <v>241490</v>
      </c>
      <c r="B10587" s="3">
        <v>18970</v>
      </c>
      <c r="C10587" s="3" t="s">
        <v>17</v>
      </c>
      <c r="D10587" s="2" t="s">
        <v>851</v>
      </c>
      <c r="E10587" s="3">
        <v>23</v>
      </c>
      <c r="F10587" s="17">
        <v>0</v>
      </c>
      <c r="G10587" s="17">
        <v>1</v>
      </c>
      <c r="H10587" s="17">
        <v>0</v>
      </c>
      <c r="I10587" s="7">
        <v>1.1100000000000001</v>
      </c>
      <c r="J10587" s="7">
        <v>15</v>
      </c>
      <c r="K10587" s="4">
        <v>122</v>
      </c>
      <c r="L10587" s="5">
        <v>122.76519999999999</v>
      </c>
      <c r="M10587">
        <v>99578.18</v>
      </c>
      <c r="N10587" s="3">
        <v>1</v>
      </c>
      <c r="O10587" s="50" t="e">
        <f>INDEX([1]Dados!$M$2:$N$26779,MATCH($P10587,[1]Dados!$N$2:$N$26779,),2)</f>
        <v>#N/A</v>
      </c>
      <c r="P10587">
        <v>193418</v>
      </c>
      <c r="Q10587" s="1">
        <v>37392</v>
      </c>
      <c r="R10587" s="1">
        <v>37830</v>
      </c>
      <c r="S10587" t="s">
        <v>1106</v>
      </c>
    </row>
    <row r="10588" spans="1:19" x14ac:dyDescent="0.2">
      <c r="A10588" s="7">
        <v>241490</v>
      </c>
      <c r="B10588" s="3">
        <v>18970</v>
      </c>
      <c r="C10588" s="3" t="s">
        <v>17</v>
      </c>
      <c r="D10588" s="2" t="s">
        <v>851</v>
      </c>
      <c r="E10588" s="3">
        <v>23</v>
      </c>
      <c r="F10588" s="17">
        <v>0</v>
      </c>
      <c r="G10588" s="17">
        <v>1</v>
      </c>
      <c r="H10588" s="17">
        <v>0</v>
      </c>
      <c r="I10588" s="7">
        <v>1.1200000000000001</v>
      </c>
      <c r="J10588" s="7">
        <v>11</v>
      </c>
      <c r="K10588" s="4">
        <v>122</v>
      </c>
      <c r="L10588" s="5">
        <v>122.76519999999999</v>
      </c>
      <c r="M10588">
        <v>99578.18</v>
      </c>
      <c r="N10588" s="3">
        <v>1</v>
      </c>
      <c r="O10588" s="50" t="e">
        <f>INDEX([1]Dados!$M$2:$N$26779,MATCH($P10588,[1]Dados!$N$2:$N$26779,),2)</f>
        <v>#N/A</v>
      </c>
      <c r="P10588">
        <v>193418</v>
      </c>
      <c r="Q10588" s="1">
        <v>37392</v>
      </c>
      <c r="R10588" s="1">
        <v>37830</v>
      </c>
      <c r="S10588" t="s">
        <v>1106</v>
      </c>
    </row>
    <row r="10589" spans="1:19" x14ac:dyDescent="0.2">
      <c r="A10589" s="7">
        <v>241490</v>
      </c>
      <c r="B10589" s="3">
        <v>18970</v>
      </c>
      <c r="C10589" s="3" t="s">
        <v>17</v>
      </c>
      <c r="D10589" s="2" t="s">
        <v>851</v>
      </c>
      <c r="E10589" s="3">
        <v>23</v>
      </c>
      <c r="F10589" s="17">
        <v>0</v>
      </c>
      <c r="G10589" s="17">
        <v>1</v>
      </c>
      <c r="H10589" s="17">
        <v>0</v>
      </c>
      <c r="I10589" s="7">
        <v>1.1299999999999999</v>
      </c>
      <c r="J10589" s="7">
        <v>9</v>
      </c>
      <c r="K10589" s="4">
        <v>122</v>
      </c>
      <c r="L10589" s="5">
        <v>122.76519999999999</v>
      </c>
      <c r="M10589">
        <v>99578.18</v>
      </c>
      <c r="N10589" s="3">
        <v>1</v>
      </c>
      <c r="O10589" s="50" t="e">
        <f>INDEX([1]Dados!$M$2:$N$26779,MATCH($P10589,[1]Dados!$N$2:$N$26779,),2)</f>
        <v>#N/A</v>
      </c>
      <c r="P10589">
        <v>193418</v>
      </c>
      <c r="Q10589" s="1">
        <v>37392</v>
      </c>
      <c r="R10589" s="1">
        <v>37830</v>
      </c>
      <c r="S10589" t="s">
        <v>1106</v>
      </c>
    </row>
    <row r="10590" spans="1:19" x14ac:dyDescent="0.2">
      <c r="A10590" s="7">
        <v>241490</v>
      </c>
      <c r="B10590" s="3">
        <v>18970</v>
      </c>
      <c r="C10590" s="3" t="s">
        <v>17</v>
      </c>
      <c r="D10590" s="2" t="s">
        <v>851</v>
      </c>
      <c r="E10590" s="3">
        <v>23</v>
      </c>
      <c r="F10590" s="17">
        <v>0</v>
      </c>
      <c r="G10590" s="17">
        <v>1</v>
      </c>
      <c r="H10590" s="17">
        <v>0</v>
      </c>
      <c r="I10590" s="7">
        <v>1.5</v>
      </c>
      <c r="J10590" s="7">
        <v>13</v>
      </c>
      <c r="K10590" s="4">
        <v>122</v>
      </c>
      <c r="L10590" s="5">
        <v>122.76519999999999</v>
      </c>
      <c r="M10590">
        <v>99578.18</v>
      </c>
      <c r="N10590" s="3">
        <v>1</v>
      </c>
      <c r="O10590" s="50" t="e">
        <f>INDEX([1]Dados!$M$2:$N$26779,MATCH($P10590,[1]Dados!$N$2:$N$26779,),2)</f>
        <v>#N/A</v>
      </c>
      <c r="P10590">
        <v>193418</v>
      </c>
      <c r="Q10590" s="1">
        <v>37392</v>
      </c>
      <c r="R10590" s="1">
        <v>37830</v>
      </c>
      <c r="S10590" t="s">
        <v>1106</v>
      </c>
    </row>
    <row r="10591" spans="1:19" x14ac:dyDescent="0.2">
      <c r="A10591" s="7">
        <v>241490</v>
      </c>
      <c r="B10591" s="3">
        <v>18970</v>
      </c>
      <c r="C10591" s="3" t="s">
        <v>17</v>
      </c>
      <c r="D10591" s="2" t="s">
        <v>851</v>
      </c>
      <c r="E10591" s="3">
        <v>23</v>
      </c>
      <c r="F10591" s="17">
        <v>0</v>
      </c>
      <c r="G10591" s="17">
        <v>1</v>
      </c>
      <c r="H10591" s="17">
        <v>0</v>
      </c>
      <c r="I10591" s="7">
        <v>1.6</v>
      </c>
      <c r="J10591" s="7">
        <v>7</v>
      </c>
      <c r="K10591" s="4">
        <v>122</v>
      </c>
      <c r="L10591" s="5">
        <v>122.76519999999999</v>
      </c>
      <c r="M10591">
        <v>99578.18</v>
      </c>
      <c r="N10591" s="3">
        <v>1</v>
      </c>
      <c r="O10591" s="50" t="e">
        <f>INDEX([1]Dados!$M$2:$N$26779,MATCH($P10591,[1]Dados!$N$2:$N$26779,),2)</f>
        <v>#N/A</v>
      </c>
      <c r="P10591">
        <v>193418</v>
      </c>
      <c r="Q10591" s="1">
        <v>37392</v>
      </c>
      <c r="R10591" s="1">
        <v>37830</v>
      </c>
      <c r="S10591" t="s">
        <v>1106</v>
      </c>
    </row>
    <row r="10592" spans="1:19" x14ac:dyDescent="0.2">
      <c r="A10592" s="7">
        <v>241490</v>
      </c>
      <c r="B10592" s="3">
        <v>18970</v>
      </c>
      <c r="C10592" s="3" t="s">
        <v>17</v>
      </c>
      <c r="D10592" s="2" t="s">
        <v>851</v>
      </c>
      <c r="E10592" s="3">
        <v>23</v>
      </c>
      <c r="F10592" s="17">
        <v>0</v>
      </c>
      <c r="G10592" s="17">
        <v>1</v>
      </c>
      <c r="H10592" s="17">
        <v>0</v>
      </c>
      <c r="I10592" s="7">
        <v>1.7</v>
      </c>
      <c r="J10592" s="7">
        <v>7</v>
      </c>
      <c r="K10592" s="4">
        <v>122</v>
      </c>
      <c r="L10592" s="5">
        <v>122.76519999999999</v>
      </c>
      <c r="M10592">
        <v>99578.18</v>
      </c>
      <c r="N10592" s="3">
        <v>1</v>
      </c>
      <c r="O10592" s="50" t="e">
        <f>INDEX([1]Dados!$M$2:$N$26779,MATCH($P10592,[1]Dados!$N$2:$N$26779,),2)</f>
        <v>#N/A</v>
      </c>
      <c r="P10592">
        <v>193418</v>
      </c>
      <c r="Q10592" s="1">
        <v>37392</v>
      </c>
      <c r="R10592" s="1">
        <v>37830</v>
      </c>
      <c r="S10592" t="s">
        <v>1106</v>
      </c>
    </row>
    <row r="10593" spans="1:19" x14ac:dyDescent="0.2">
      <c r="A10593" s="7">
        <v>241490</v>
      </c>
      <c r="B10593" s="3">
        <v>18970</v>
      </c>
      <c r="C10593" s="3" t="s">
        <v>17</v>
      </c>
      <c r="D10593" s="2" t="s">
        <v>851</v>
      </c>
      <c r="E10593" s="3">
        <v>23</v>
      </c>
      <c r="F10593" s="17">
        <v>0</v>
      </c>
      <c r="G10593" s="17">
        <v>1</v>
      </c>
      <c r="H10593" s="17">
        <v>0</v>
      </c>
      <c r="I10593" s="7">
        <v>1.8</v>
      </c>
      <c r="J10593" s="7">
        <v>25</v>
      </c>
      <c r="K10593" s="4">
        <v>122</v>
      </c>
      <c r="L10593" s="5">
        <v>122.76519999999999</v>
      </c>
      <c r="M10593">
        <v>99578.18</v>
      </c>
      <c r="N10593" s="3">
        <v>1</v>
      </c>
      <c r="O10593" s="50" t="e">
        <f>INDEX([1]Dados!$M$2:$N$26779,MATCH($P10593,[1]Dados!$N$2:$N$26779,),2)</f>
        <v>#N/A</v>
      </c>
      <c r="P10593">
        <v>193418</v>
      </c>
      <c r="Q10593" s="1">
        <v>37392</v>
      </c>
      <c r="R10593" s="1">
        <v>37830</v>
      </c>
      <c r="S10593" t="s">
        <v>1106</v>
      </c>
    </row>
    <row r="10594" spans="1:19" x14ac:dyDescent="0.2">
      <c r="A10594" s="7">
        <v>241490</v>
      </c>
      <c r="B10594" s="3">
        <v>18970</v>
      </c>
      <c r="C10594" s="3" t="s">
        <v>17</v>
      </c>
      <c r="D10594" s="2" t="s">
        <v>851</v>
      </c>
      <c r="E10594" s="3">
        <v>23</v>
      </c>
      <c r="F10594" s="17">
        <v>0</v>
      </c>
      <c r="G10594" s="17">
        <v>1</v>
      </c>
      <c r="H10594" s="17">
        <v>0</v>
      </c>
      <c r="I10594" s="7">
        <v>1.9</v>
      </c>
      <c r="J10594" s="7">
        <v>19</v>
      </c>
      <c r="K10594" s="4">
        <v>122</v>
      </c>
      <c r="L10594" s="5">
        <v>122.76519999999999</v>
      </c>
      <c r="M10594">
        <v>99578.18</v>
      </c>
      <c r="N10594" s="3">
        <v>1</v>
      </c>
      <c r="O10594" s="50" t="e">
        <f>INDEX([1]Dados!$M$2:$N$26779,MATCH($P10594,[1]Dados!$N$2:$N$26779,),2)</f>
        <v>#N/A</v>
      </c>
      <c r="P10594">
        <v>193418</v>
      </c>
      <c r="Q10594" s="1">
        <v>37392</v>
      </c>
      <c r="R10594" s="1">
        <v>37830</v>
      </c>
      <c r="S10594" t="s">
        <v>1106</v>
      </c>
    </row>
    <row r="10595" spans="1:19" x14ac:dyDescent="0.2">
      <c r="A10595" s="7">
        <v>241490</v>
      </c>
      <c r="B10595" s="3">
        <v>18970</v>
      </c>
      <c r="C10595" s="3" t="s">
        <v>17</v>
      </c>
      <c r="D10595" s="2" t="s">
        <v>851</v>
      </c>
      <c r="E10595" s="3">
        <v>23</v>
      </c>
      <c r="F10595" s="17">
        <v>0</v>
      </c>
      <c r="G10595" s="17">
        <v>1</v>
      </c>
      <c r="H10595" s="17">
        <v>0</v>
      </c>
      <c r="I10595" s="7">
        <v>1</v>
      </c>
      <c r="J10595" s="7">
        <v>0</v>
      </c>
      <c r="K10595" s="4">
        <v>1203</v>
      </c>
      <c r="L10595" s="5">
        <v>1203.0829000000001</v>
      </c>
      <c r="M10595">
        <v>7416.08</v>
      </c>
      <c r="N10595" s="3">
        <v>1</v>
      </c>
      <c r="O10595" s="50" t="e">
        <f>INDEX([1]Dados!$M$2:$N$26779,MATCH($P10595,[1]Dados!$N$2:$N$26779,),2)</f>
        <v>#N/A</v>
      </c>
      <c r="P10595" s="28">
        <v>195270</v>
      </c>
      <c r="Q10595" s="1">
        <v>37392</v>
      </c>
      <c r="R10595" s="1">
        <v>37830</v>
      </c>
      <c r="S10595" t="s">
        <v>2134</v>
      </c>
    </row>
    <row r="10596" spans="1:19" x14ac:dyDescent="0.2">
      <c r="A10596" s="7">
        <v>241490</v>
      </c>
      <c r="B10596" s="3">
        <v>18970</v>
      </c>
      <c r="C10596" s="3" t="s">
        <v>17</v>
      </c>
      <c r="D10596" s="2" t="s">
        <v>851</v>
      </c>
      <c r="E10596" s="3">
        <v>23</v>
      </c>
      <c r="F10596" s="17">
        <v>0</v>
      </c>
      <c r="G10596" s="17">
        <v>1</v>
      </c>
      <c r="H10596" s="17">
        <v>0</v>
      </c>
      <c r="I10596" s="7">
        <v>2.1</v>
      </c>
      <c r="J10596" s="7">
        <v>25</v>
      </c>
      <c r="K10596" s="4">
        <v>1214</v>
      </c>
      <c r="L10596" s="5">
        <v>1214.0589</v>
      </c>
      <c r="M10596">
        <v>181550</v>
      </c>
      <c r="N10596" s="3">
        <v>1</v>
      </c>
      <c r="O10596" s="50" t="e">
        <f>INDEX([1]Dados!$M$2:$N$26779,MATCH($P10596,[1]Dados!$N$2:$N$26779,),2)</f>
        <v>#N/A</v>
      </c>
      <c r="P10596">
        <v>194847</v>
      </c>
      <c r="Q10596" s="1">
        <v>37392</v>
      </c>
      <c r="R10596" s="1">
        <v>37830</v>
      </c>
      <c r="S10596" t="s">
        <v>915</v>
      </c>
    </row>
    <row r="10597" spans="1:19" x14ac:dyDescent="0.2">
      <c r="A10597" s="7">
        <v>241490</v>
      </c>
      <c r="B10597" s="3">
        <v>18970</v>
      </c>
      <c r="C10597" s="3" t="s">
        <v>17</v>
      </c>
      <c r="D10597" s="2" t="s">
        <v>851</v>
      </c>
      <c r="E10597" s="3">
        <v>23</v>
      </c>
      <c r="F10597" s="17">
        <v>0</v>
      </c>
      <c r="G10597" s="17">
        <v>1</v>
      </c>
      <c r="H10597" s="17">
        <v>0</v>
      </c>
      <c r="I10597" s="7">
        <v>2.2000000000000002</v>
      </c>
      <c r="J10597" s="7">
        <v>2</v>
      </c>
      <c r="K10597" s="4">
        <v>1214</v>
      </c>
      <c r="L10597" s="5">
        <v>1214.8577</v>
      </c>
      <c r="M10597">
        <v>22659</v>
      </c>
      <c r="N10597" s="3">
        <v>1</v>
      </c>
      <c r="O10597" s="50" t="e">
        <f>INDEX([1]Dados!$M$2:$N$26779,MATCH($P10597,[1]Dados!$N$2:$N$26779,),2)</f>
        <v>#N/A</v>
      </c>
      <c r="P10597">
        <v>194584</v>
      </c>
      <c r="Q10597" s="1">
        <v>37392</v>
      </c>
      <c r="R10597" s="1">
        <v>37830</v>
      </c>
      <c r="S10597" t="s">
        <v>914</v>
      </c>
    </row>
    <row r="10598" spans="1:19" x14ac:dyDescent="0.2">
      <c r="A10598" s="7">
        <v>241490</v>
      </c>
      <c r="B10598" s="3">
        <v>18970</v>
      </c>
      <c r="C10598" s="3" t="s">
        <v>17</v>
      </c>
      <c r="D10598" s="2" t="s">
        <v>851</v>
      </c>
      <c r="E10598" s="3">
        <v>23</v>
      </c>
      <c r="F10598" s="17">
        <v>0</v>
      </c>
      <c r="G10598" s="17">
        <v>1</v>
      </c>
      <c r="H10598" s="17">
        <v>0</v>
      </c>
      <c r="I10598" s="7">
        <v>2.1</v>
      </c>
      <c r="J10598" s="7">
        <v>9</v>
      </c>
      <c r="K10598" s="4">
        <v>1214</v>
      </c>
      <c r="L10598" s="5">
        <v>1214.8580999999999</v>
      </c>
      <c r="M10598">
        <v>350000</v>
      </c>
      <c r="N10598" s="3">
        <v>1</v>
      </c>
      <c r="O10598" s="50" t="e">
        <f>INDEX([1]Dados!$M$2:$N$26779,MATCH($P10598,[1]Dados!$N$2:$N$26779,),2)</f>
        <v>#N/A</v>
      </c>
      <c r="P10598">
        <v>195331</v>
      </c>
      <c r="Q10598" s="1">
        <v>37392</v>
      </c>
      <c r="R10598" s="1">
        <v>37830</v>
      </c>
      <c r="S10598" t="s">
        <v>1468</v>
      </c>
    </row>
    <row r="10599" spans="1:19" x14ac:dyDescent="0.2">
      <c r="A10599" s="7">
        <v>241490</v>
      </c>
      <c r="B10599" s="3">
        <v>18970</v>
      </c>
      <c r="C10599" s="3" t="s">
        <v>17</v>
      </c>
      <c r="D10599" s="2" t="s">
        <v>851</v>
      </c>
      <c r="E10599" s="3">
        <v>23</v>
      </c>
      <c r="F10599" s="17">
        <v>0</v>
      </c>
      <c r="G10599" s="17">
        <v>1</v>
      </c>
      <c r="H10599" s="17">
        <v>0</v>
      </c>
      <c r="I10599" s="7">
        <v>2.11</v>
      </c>
      <c r="J10599" s="7">
        <v>11</v>
      </c>
      <c r="K10599" s="4">
        <v>1214</v>
      </c>
      <c r="L10599" s="5">
        <v>1214.8580999999999</v>
      </c>
      <c r="M10599">
        <v>350000</v>
      </c>
      <c r="N10599" s="3">
        <v>1</v>
      </c>
      <c r="O10599" s="50" t="e">
        <f>INDEX([1]Dados!$M$2:$N$26779,MATCH($P10599,[1]Dados!$N$2:$N$26779,),2)</f>
        <v>#N/A</v>
      </c>
      <c r="P10599">
        <v>195331</v>
      </c>
      <c r="Q10599" s="1">
        <v>37392</v>
      </c>
      <c r="R10599" s="1">
        <v>37830</v>
      </c>
      <c r="S10599" t="s">
        <v>1468</v>
      </c>
    </row>
    <row r="10600" spans="1:19" x14ac:dyDescent="0.2">
      <c r="A10600" s="7">
        <v>241490</v>
      </c>
      <c r="B10600" s="3">
        <v>18970</v>
      </c>
      <c r="C10600" s="3" t="s">
        <v>17</v>
      </c>
      <c r="D10600" s="2" t="s">
        <v>851</v>
      </c>
      <c r="E10600" s="3">
        <v>23</v>
      </c>
      <c r="F10600" s="17">
        <v>0</v>
      </c>
      <c r="G10600" s="17">
        <v>1</v>
      </c>
      <c r="H10600" s="17">
        <v>0</v>
      </c>
      <c r="I10600" s="7">
        <v>2.12</v>
      </c>
      <c r="J10600" s="7">
        <v>25</v>
      </c>
      <c r="K10600" s="4">
        <v>1214</v>
      </c>
      <c r="L10600" s="5">
        <v>1214.8580999999999</v>
      </c>
      <c r="M10600">
        <v>350000</v>
      </c>
      <c r="N10600" s="3">
        <v>1</v>
      </c>
      <c r="O10600" s="50" t="e">
        <f>INDEX([1]Dados!$M$2:$N$26779,MATCH($P10600,[1]Dados!$N$2:$N$26779,),2)</f>
        <v>#N/A</v>
      </c>
      <c r="P10600">
        <v>195331</v>
      </c>
      <c r="Q10600" s="1">
        <v>37392</v>
      </c>
      <c r="R10600" s="1">
        <v>37830</v>
      </c>
      <c r="S10600" t="s">
        <v>1468</v>
      </c>
    </row>
    <row r="10601" spans="1:19" x14ac:dyDescent="0.2">
      <c r="A10601" s="7">
        <v>241490</v>
      </c>
      <c r="B10601" s="3">
        <v>18970</v>
      </c>
      <c r="C10601" s="3" t="s">
        <v>17</v>
      </c>
      <c r="D10601" s="2" t="s">
        <v>851</v>
      </c>
      <c r="E10601" s="3">
        <v>23</v>
      </c>
      <c r="F10601" s="17">
        <v>0</v>
      </c>
      <c r="G10601" s="17">
        <v>1</v>
      </c>
      <c r="H10601" s="17">
        <v>0</v>
      </c>
      <c r="I10601" s="7">
        <v>2.13</v>
      </c>
      <c r="J10601" s="7">
        <v>9</v>
      </c>
      <c r="K10601" s="4">
        <v>1214</v>
      </c>
      <c r="L10601" s="5">
        <v>1214.8580999999999</v>
      </c>
      <c r="M10601">
        <v>350000</v>
      </c>
      <c r="N10601" s="3">
        <v>1</v>
      </c>
      <c r="O10601" s="50" t="e">
        <f>INDEX([1]Dados!$M$2:$N$26779,MATCH($P10601,[1]Dados!$N$2:$N$26779,),2)</f>
        <v>#N/A</v>
      </c>
      <c r="P10601">
        <v>195331</v>
      </c>
      <c r="Q10601" s="1">
        <v>37392</v>
      </c>
      <c r="R10601" s="1">
        <v>37830</v>
      </c>
      <c r="S10601" t="s">
        <v>1468</v>
      </c>
    </row>
    <row r="10602" spans="1:19" x14ac:dyDescent="0.2">
      <c r="A10602" s="7">
        <v>241490</v>
      </c>
      <c r="B10602" s="3">
        <v>18970</v>
      </c>
      <c r="C10602" s="3" t="s">
        <v>17</v>
      </c>
      <c r="D10602" s="2" t="s">
        <v>851</v>
      </c>
      <c r="E10602" s="3">
        <v>23</v>
      </c>
      <c r="F10602" s="17">
        <v>0</v>
      </c>
      <c r="G10602" s="17">
        <v>1</v>
      </c>
      <c r="H10602" s="17">
        <v>0</v>
      </c>
      <c r="I10602" s="7">
        <v>2.2999999999999998</v>
      </c>
      <c r="J10602" s="7">
        <v>15</v>
      </c>
      <c r="K10602" s="4">
        <v>1214</v>
      </c>
      <c r="L10602" s="5">
        <v>1214.8580999999999</v>
      </c>
      <c r="M10602">
        <v>350000</v>
      </c>
      <c r="N10602" s="3">
        <v>1</v>
      </c>
      <c r="O10602" s="50" t="e">
        <f>INDEX([1]Dados!$M$2:$N$26779,MATCH($P10602,[1]Dados!$N$2:$N$26779,),2)</f>
        <v>#N/A</v>
      </c>
      <c r="P10602">
        <v>195331</v>
      </c>
      <c r="Q10602" s="1">
        <v>37392</v>
      </c>
      <c r="R10602" s="1">
        <v>37830</v>
      </c>
      <c r="S10602" t="s">
        <v>1468</v>
      </c>
    </row>
    <row r="10603" spans="1:19" x14ac:dyDescent="0.2">
      <c r="A10603" s="7">
        <v>241490</v>
      </c>
      <c r="B10603" s="3">
        <v>18970</v>
      </c>
      <c r="C10603" s="3" t="s">
        <v>17</v>
      </c>
      <c r="D10603" s="2" t="s">
        <v>851</v>
      </c>
      <c r="E10603" s="3">
        <v>23</v>
      </c>
      <c r="F10603" s="17">
        <v>0</v>
      </c>
      <c r="G10603" s="17">
        <v>1</v>
      </c>
      <c r="H10603" s="17">
        <v>0</v>
      </c>
      <c r="I10603" s="7">
        <v>2.4</v>
      </c>
      <c r="J10603" s="7">
        <v>25</v>
      </c>
      <c r="K10603" s="4">
        <v>1214</v>
      </c>
      <c r="L10603" s="5">
        <v>1214.8580999999999</v>
      </c>
      <c r="M10603">
        <v>350000</v>
      </c>
      <c r="N10603" s="3">
        <v>1</v>
      </c>
      <c r="O10603" s="50" t="e">
        <f>INDEX([1]Dados!$M$2:$N$26779,MATCH($P10603,[1]Dados!$N$2:$N$26779,),2)</f>
        <v>#N/A</v>
      </c>
      <c r="P10603">
        <v>195331</v>
      </c>
      <c r="Q10603" s="1">
        <v>37392</v>
      </c>
      <c r="R10603" s="1">
        <v>37830</v>
      </c>
      <c r="S10603" t="s">
        <v>1468</v>
      </c>
    </row>
    <row r="10604" spans="1:19" x14ac:dyDescent="0.2">
      <c r="A10604" s="7">
        <v>241490</v>
      </c>
      <c r="B10604" s="3">
        <v>18970</v>
      </c>
      <c r="C10604" s="3" t="s">
        <v>17</v>
      </c>
      <c r="D10604" s="2" t="s">
        <v>851</v>
      </c>
      <c r="E10604" s="3">
        <v>23</v>
      </c>
      <c r="F10604" s="17">
        <v>0</v>
      </c>
      <c r="G10604" s="17">
        <v>1</v>
      </c>
      <c r="H10604" s="17">
        <v>0</v>
      </c>
      <c r="I10604" s="7">
        <v>2.5</v>
      </c>
      <c r="J10604" s="7">
        <v>15</v>
      </c>
      <c r="K10604" s="4">
        <v>1214</v>
      </c>
      <c r="L10604" s="5">
        <v>1214.8580999999999</v>
      </c>
      <c r="M10604">
        <v>350000</v>
      </c>
      <c r="N10604" s="3">
        <v>1</v>
      </c>
      <c r="O10604" s="50" t="e">
        <f>INDEX([1]Dados!$M$2:$N$26779,MATCH($P10604,[1]Dados!$N$2:$N$26779,),2)</f>
        <v>#N/A</v>
      </c>
      <c r="P10604">
        <v>195331</v>
      </c>
      <c r="Q10604" s="1">
        <v>37392</v>
      </c>
      <c r="R10604" s="1">
        <v>37830</v>
      </c>
      <c r="S10604" t="s">
        <v>1468</v>
      </c>
    </row>
    <row r="10605" spans="1:19" x14ac:dyDescent="0.2">
      <c r="A10605" s="7">
        <v>241490</v>
      </c>
      <c r="B10605" s="3">
        <v>18970</v>
      </c>
      <c r="C10605" s="3" t="s">
        <v>17</v>
      </c>
      <c r="D10605" s="2" t="s">
        <v>851</v>
      </c>
      <c r="E10605" s="3">
        <v>23</v>
      </c>
      <c r="F10605" s="17">
        <v>0</v>
      </c>
      <c r="G10605" s="17">
        <v>1</v>
      </c>
      <c r="H10605" s="17">
        <v>0</v>
      </c>
      <c r="I10605" s="7">
        <v>2.6</v>
      </c>
      <c r="J10605" s="7">
        <v>7</v>
      </c>
      <c r="K10605" s="4">
        <v>1214</v>
      </c>
      <c r="L10605" s="5">
        <v>1214.8580999999999</v>
      </c>
      <c r="M10605">
        <v>350000</v>
      </c>
      <c r="N10605" s="3">
        <v>1</v>
      </c>
      <c r="O10605" s="50" t="e">
        <f>INDEX([1]Dados!$M$2:$N$26779,MATCH($P10605,[1]Dados!$N$2:$N$26779,),2)</f>
        <v>#N/A</v>
      </c>
      <c r="P10605">
        <v>195331</v>
      </c>
      <c r="Q10605" s="1">
        <v>37392</v>
      </c>
      <c r="R10605" s="1">
        <v>37830</v>
      </c>
      <c r="S10605" t="s">
        <v>1468</v>
      </c>
    </row>
    <row r="10606" spans="1:19" x14ac:dyDescent="0.2">
      <c r="A10606" s="7">
        <v>241490</v>
      </c>
      <c r="B10606" s="3">
        <v>18970</v>
      </c>
      <c r="C10606" s="3" t="s">
        <v>17</v>
      </c>
      <c r="D10606" s="2" t="s">
        <v>851</v>
      </c>
      <c r="E10606" s="3">
        <v>23</v>
      </c>
      <c r="F10606" s="17">
        <v>0</v>
      </c>
      <c r="G10606" s="17">
        <v>1</v>
      </c>
      <c r="H10606" s="17">
        <v>0</v>
      </c>
      <c r="I10606" s="7">
        <v>2.7</v>
      </c>
      <c r="J10606" s="7">
        <v>9</v>
      </c>
      <c r="K10606" s="4">
        <v>1214</v>
      </c>
      <c r="L10606" s="5">
        <v>1214.8580999999999</v>
      </c>
      <c r="M10606">
        <v>350000</v>
      </c>
      <c r="N10606" s="3">
        <v>1</v>
      </c>
      <c r="O10606" s="50" t="e">
        <f>INDEX([1]Dados!$M$2:$N$26779,MATCH($P10606,[1]Dados!$N$2:$N$26779,),2)</f>
        <v>#N/A</v>
      </c>
      <c r="P10606">
        <v>195331</v>
      </c>
      <c r="Q10606" s="1">
        <v>37392</v>
      </c>
      <c r="R10606" s="1">
        <v>37830</v>
      </c>
      <c r="S10606" t="s">
        <v>1468</v>
      </c>
    </row>
    <row r="10607" spans="1:19" x14ac:dyDescent="0.2">
      <c r="A10607" s="7">
        <v>241490</v>
      </c>
      <c r="B10607" s="3">
        <v>18970</v>
      </c>
      <c r="C10607" s="3" t="s">
        <v>17</v>
      </c>
      <c r="D10607" s="2" t="s">
        <v>851</v>
      </c>
      <c r="E10607" s="3">
        <v>23</v>
      </c>
      <c r="F10607" s="17">
        <v>0</v>
      </c>
      <c r="G10607" s="17">
        <v>1</v>
      </c>
      <c r="H10607" s="17">
        <v>0</v>
      </c>
      <c r="I10607" s="7">
        <v>2.8</v>
      </c>
      <c r="J10607" s="7">
        <v>7</v>
      </c>
      <c r="K10607" s="4">
        <v>1214</v>
      </c>
      <c r="L10607" s="5">
        <v>1214.8580999999999</v>
      </c>
      <c r="M10607">
        <v>350000</v>
      </c>
      <c r="N10607" s="3">
        <v>1</v>
      </c>
      <c r="O10607" s="50" t="e">
        <f>INDEX([1]Dados!$M$2:$N$26779,MATCH($P10607,[1]Dados!$N$2:$N$26779,),2)</f>
        <v>#N/A</v>
      </c>
      <c r="P10607">
        <v>195331</v>
      </c>
      <c r="Q10607" s="1">
        <v>37392</v>
      </c>
      <c r="R10607" s="1">
        <v>37830</v>
      </c>
      <c r="S10607" t="s">
        <v>1468</v>
      </c>
    </row>
    <row r="10608" spans="1:19" x14ac:dyDescent="0.2">
      <c r="A10608" s="7">
        <v>241490</v>
      </c>
      <c r="B10608" s="3">
        <v>18970</v>
      </c>
      <c r="C10608" s="3" t="s">
        <v>17</v>
      </c>
      <c r="D10608" s="2" t="s">
        <v>851</v>
      </c>
      <c r="E10608" s="3">
        <v>23</v>
      </c>
      <c r="F10608" s="17">
        <v>0</v>
      </c>
      <c r="G10608" s="17">
        <v>1</v>
      </c>
      <c r="H10608" s="17">
        <v>0</v>
      </c>
      <c r="I10608" s="7">
        <v>2.9</v>
      </c>
      <c r="J10608" s="7">
        <v>9</v>
      </c>
      <c r="K10608" s="4">
        <v>1214</v>
      </c>
      <c r="L10608" s="5">
        <v>1214.8580999999999</v>
      </c>
      <c r="M10608">
        <v>350000</v>
      </c>
      <c r="N10608" s="3">
        <v>1</v>
      </c>
      <c r="O10608" s="50" t="e">
        <f>INDEX([1]Dados!$M$2:$N$26779,MATCH($P10608,[1]Dados!$N$2:$N$26779,),2)</f>
        <v>#N/A</v>
      </c>
      <c r="P10608">
        <v>195331</v>
      </c>
      <c r="Q10608" s="1">
        <v>37392</v>
      </c>
      <c r="R10608" s="1">
        <v>37830</v>
      </c>
      <c r="S10608" t="s">
        <v>1468</v>
      </c>
    </row>
    <row r="10609" spans="1:19" x14ac:dyDescent="0.2">
      <c r="A10609" s="7">
        <v>241490</v>
      </c>
      <c r="B10609" s="3">
        <v>18970</v>
      </c>
      <c r="C10609" s="3" t="s">
        <v>17</v>
      </c>
      <c r="D10609" s="2" t="s">
        <v>851</v>
      </c>
      <c r="E10609" s="3">
        <v>23</v>
      </c>
      <c r="F10609" s="17">
        <v>0</v>
      </c>
      <c r="G10609" s="17">
        <v>1</v>
      </c>
      <c r="H10609" s="17">
        <v>0</v>
      </c>
      <c r="I10609" s="7">
        <v>3.1</v>
      </c>
      <c r="J10609" s="7">
        <v>15</v>
      </c>
      <c r="K10609" s="4">
        <v>1293</v>
      </c>
      <c r="L10609" s="5">
        <v>1293.0592999999999</v>
      </c>
      <c r="M10609">
        <v>7707.11</v>
      </c>
      <c r="N10609" s="3">
        <v>1</v>
      </c>
      <c r="O10609" s="50" t="e">
        <f>INDEX([1]Dados!$M$2:$N$26779,MATCH($P10609,[1]Dados!$N$2:$N$26779,),2)</f>
        <v>#N/A</v>
      </c>
      <c r="P10609">
        <v>194403</v>
      </c>
      <c r="Q10609" s="1">
        <v>37392</v>
      </c>
      <c r="R10609" s="1">
        <v>37830</v>
      </c>
      <c r="S10609" t="s">
        <v>1467</v>
      </c>
    </row>
    <row r="10610" spans="1:19" x14ac:dyDescent="0.2">
      <c r="A10610" s="7">
        <v>241490</v>
      </c>
      <c r="B10610" s="3">
        <v>18970</v>
      </c>
      <c r="C10610" s="3" t="s">
        <v>17</v>
      </c>
      <c r="D10610" s="2" t="s">
        <v>851</v>
      </c>
      <c r="E10610" s="3">
        <v>23</v>
      </c>
      <c r="F10610" s="17">
        <v>0</v>
      </c>
      <c r="G10610" s="17">
        <v>1</v>
      </c>
      <c r="H10610" s="17">
        <v>0</v>
      </c>
      <c r="I10610" s="7">
        <v>3.2</v>
      </c>
      <c r="J10610" s="7">
        <v>0</v>
      </c>
      <c r="K10610" s="4">
        <v>1293</v>
      </c>
      <c r="L10610" s="5">
        <v>1293.0592999999999</v>
      </c>
      <c r="M10610">
        <v>7707.11</v>
      </c>
      <c r="N10610" s="3">
        <v>1</v>
      </c>
      <c r="O10610" s="50" t="e">
        <f>INDEX([1]Dados!$M$2:$N$26779,MATCH($P10610,[1]Dados!$N$2:$N$26779,),2)</f>
        <v>#N/A</v>
      </c>
      <c r="P10610">
        <v>194403</v>
      </c>
      <c r="Q10610" s="1">
        <v>37392</v>
      </c>
      <c r="R10610" s="1">
        <v>37830</v>
      </c>
      <c r="S10610" t="s">
        <v>1467</v>
      </c>
    </row>
    <row r="10611" spans="1:19" x14ac:dyDescent="0.2">
      <c r="A10611" s="7">
        <v>241490</v>
      </c>
      <c r="B10611" s="3">
        <v>18970</v>
      </c>
      <c r="C10611" s="3" t="s">
        <v>17</v>
      </c>
      <c r="D10611" s="2" t="s">
        <v>851</v>
      </c>
      <c r="E10611" s="3">
        <v>23</v>
      </c>
      <c r="F10611" s="17">
        <v>0</v>
      </c>
      <c r="G10611" s="17">
        <v>1</v>
      </c>
      <c r="H10611" s="17">
        <v>0</v>
      </c>
      <c r="I10611" s="7">
        <v>3.3</v>
      </c>
      <c r="J10611" s="7">
        <v>22</v>
      </c>
      <c r="K10611" s="4">
        <v>1293</v>
      </c>
      <c r="L10611" s="5">
        <v>1293.0592999999999</v>
      </c>
      <c r="M10611">
        <v>7707.11</v>
      </c>
      <c r="N10611" s="3">
        <v>1</v>
      </c>
      <c r="O10611" s="50" t="e">
        <f>INDEX([1]Dados!$M$2:$N$26779,MATCH($P10611,[1]Dados!$N$2:$N$26779,),2)</f>
        <v>#N/A</v>
      </c>
      <c r="P10611">
        <v>194403</v>
      </c>
      <c r="Q10611" s="1">
        <v>37392</v>
      </c>
      <c r="R10611" s="1">
        <v>37830</v>
      </c>
      <c r="S10611" t="s">
        <v>1467</v>
      </c>
    </row>
    <row r="10612" spans="1:19" x14ac:dyDescent="0.2">
      <c r="A10612" s="7">
        <v>110143</v>
      </c>
      <c r="B10612" s="3">
        <v>744</v>
      </c>
      <c r="C10612" s="3" t="s">
        <v>76</v>
      </c>
      <c r="D10612" s="2" t="s">
        <v>609</v>
      </c>
      <c r="E10612" s="3">
        <v>24</v>
      </c>
      <c r="F10612" s="17">
        <v>0</v>
      </c>
      <c r="G10612" s="17">
        <v>1</v>
      </c>
      <c r="H10612" s="17">
        <v>0</v>
      </c>
      <c r="I10612" s="29">
        <v>1.1000000000000001</v>
      </c>
      <c r="J10612" s="7">
        <v>25</v>
      </c>
      <c r="K10612" s="4">
        <v>119</v>
      </c>
      <c r="L10612" s="5">
        <v>119.76519999999999</v>
      </c>
      <c r="M10612">
        <v>103000</v>
      </c>
      <c r="N10612" s="3">
        <v>1</v>
      </c>
      <c r="O10612" s="50" t="e">
        <f>INDEX([1]Dados!$M$2:$N$26779,MATCH($P10612,[1]Dados!$N$2:$N$26779,),2)</f>
        <v>#N/A</v>
      </c>
      <c r="P10612">
        <v>196895</v>
      </c>
      <c r="Q10612" s="1">
        <v>37831</v>
      </c>
      <c r="R10612" s="1">
        <v>37887</v>
      </c>
      <c r="S10612" t="s">
        <v>2530</v>
      </c>
    </row>
    <row r="10613" spans="1:19" x14ac:dyDescent="0.2">
      <c r="A10613" s="7">
        <v>110143</v>
      </c>
      <c r="B10613" s="3">
        <v>744</v>
      </c>
      <c r="C10613" s="3" t="s">
        <v>76</v>
      </c>
      <c r="D10613" s="2" t="s">
        <v>609</v>
      </c>
      <c r="E10613" s="3">
        <v>24</v>
      </c>
      <c r="F10613" s="17">
        <v>0</v>
      </c>
      <c r="G10613" s="17">
        <v>1</v>
      </c>
      <c r="H10613" s="17">
        <v>0</v>
      </c>
      <c r="I10613" s="7">
        <v>1.1000000000000001</v>
      </c>
      <c r="J10613" s="7">
        <v>18</v>
      </c>
      <c r="K10613" s="4">
        <v>119</v>
      </c>
      <c r="L10613" s="5">
        <v>119.76519999999999</v>
      </c>
      <c r="M10613">
        <v>210928.41</v>
      </c>
      <c r="N10613" s="3">
        <v>1</v>
      </c>
      <c r="O10613" s="50" t="e">
        <f>INDEX([1]Dados!$M$2:$N$26779,MATCH($P10613,[1]Dados!$N$2:$N$26779,),2)</f>
        <v>#N/A</v>
      </c>
      <c r="P10613">
        <v>196893</v>
      </c>
      <c r="Q10613" s="1">
        <v>37831</v>
      </c>
      <c r="R10613" s="1">
        <v>37887</v>
      </c>
      <c r="S10613" t="s">
        <v>2530</v>
      </c>
    </row>
    <row r="10614" spans="1:19" x14ac:dyDescent="0.2">
      <c r="A10614" s="7">
        <v>110143</v>
      </c>
      <c r="B10614" s="3">
        <v>744</v>
      </c>
      <c r="C10614" s="3" t="s">
        <v>76</v>
      </c>
      <c r="D10614" s="2" t="s">
        <v>609</v>
      </c>
      <c r="E10614" s="3">
        <v>24</v>
      </c>
      <c r="F10614" s="17">
        <v>0</v>
      </c>
      <c r="G10614" s="17">
        <v>1</v>
      </c>
      <c r="H10614" s="17">
        <v>0</v>
      </c>
      <c r="I10614" s="7">
        <v>1.2</v>
      </c>
      <c r="J10614" s="7">
        <v>11</v>
      </c>
      <c r="K10614" s="4">
        <v>119</v>
      </c>
      <c r="L10614" s="5">
        <v>119.76519999999999</v>
      </c>
      <c r="M10614">
        <v>210928.41</v>
      </c>
      <c r="N10614" s="3">
        <v>1</v>
      </c>
      <c r="O10614" s="50" t="e">
        <f>INDEX([1]Dados!$M$2:$N$26779,MATCH($P10614,[1]Dados!$N$2:$N$26779,),2)</f>
        <v>#N/A</v>
      </c>
      <c r="P10614">
        <v>196893</v>
      </c>
      <c r="Q10614" s="1">
        <v>37831</v>
      </c>
      <c r="R10614" s="1">
        <v>37887</v>
      </c>
      <c r="S10614" t="s">
        <v>2530</v>
      </c>
    </row>
    <row r="10615" spans="1:19" x14ac:dyDescent="0.2">
      <c r="A10615" s="7">
        <v>110143</v>
      </c>
      <c r="B10615" s="3">
        <v>744</v>
      </c>
      <c r="C10615" s="3" t="s">
        <v>76</v>
      </c>
      <c r="D10615" s="2" t="s">
        <v>609</v>
      </c>
      <c r="E10615" s="3">
        <v>24</v>
      </c>
      <c r="F10615" s="17">
        <v>0</v>
      </c>
      <c r="G10615" s="17">
        <v>1</v>
      </c>
      <c r="H10615" s="17">
        <v>0</v>
      </c>
      <c r="I10615" s="7">
        <v>1.3</v>
      </c>
      <c r="J10615" s="7">
        <v>19</v>
      </c>
      <c r="K10615" s="4">
        <v>119</v>
      </c>
      <c r="L10615" s="5">
        <v>119.76519999999999</v>
      </c>
      <c r="M10615">
        <v>210928.41</v>
      </c>
      <c r="N10615" s="3">
        <v>1</v>
      </c>
      <c r="O10615" s="50" t="e">
        <f>INDEX([1]Dados!$M$2:$N$26779,MATCH($P10615,[1]Dados!$N$2:$N$26779,),2)</f>
        <v>#N/A</v>
      </c>
      <c r="P10615">
        <v>196893</v>
      </c>
      <c r="Q10615" s="1">
        <v>37831</v>
      </c>
      <c r="R10615" s="1">
        <v>37887</v>
      </c>
      <c r="S10615" t="s">
        <v>2530</v>
      </c>
    </row>
    <row r="10616" spans="1:19" x14ac:dyDescent="0.2">
      <c r="A10616" s="7">
        <v>110143</v>
      </c>
      <c r="B10616" s="3">
        <v>744</v>
      </c>
      <c r="C10616" s="3" t="s">
        <v>76</v>
      </c>
      <c r="D10616" s="2" t="s">
        <v>609</v>
      </c>
      <c r="E10616" s="3">
        <v>24</v>
      </c>
      <c r="F10616" s="17">
        <v>0</v>
      </c>
      <c r="G10616" s="17">
        <v>1</v>
      </c>
      <c r="H10616" s="17">
        <v>0</v>
      </c>
      <c r="I10616" s="7">
        <v>1.4</v>
      </c>
      <c r="J10616" s="7">
        <v>32</v>
      </c>
      <c r="K10616" s="4">
        <v>119</v>
      </c>
      <c r="L10616" s="5">
        <v>119.76519999999999</v>
      </c>
      <c r="M10616">
        <v>210928.41</v>
      </c>
      <c r="N10616" s="3">
        <v>1</v>
      </c>
      <c r="O10616" s="50" t="e">
        <f>INDEX([1]Dados!$M$2:$N$26779,MATCH($P10616,[1]Dados!$N$2:$N$26779,),2)</f>
        <v>#N/A</v>
      </c>
      <c r="P10616">
        <v>196893</v>
      </c>
      <c r="Q10616" s="1">
        <v>37831</v>
      </c>
      <c r="R10616" s="1">
        <v>37887</v>
      </c>
      <c r="S10616" t="s">
        <v>2530</v>
      </c>
    </row>
    <row r="10617" spans="1:19" x14ac:dyDescent="0.2">
      <c r="A10617" s="7">
        <v>110143</v>
      </c>
      <c r="B10617" s="3">
        <v>744</v>
      </c>
      <c r="C10617" s="3" t="s">
        <v>76</v>
      </c>
      <c r="D10617" s="2" t="s">
        <v>609</v>
      </c>
      <c r="E10617" s="3">
        <v>24</v>
      </c>
      <c r="F10617" s="17">
        <v>0</v>
      </c>
      <c r="G10617" s="17">
        <v>1</v>
      </c>
      <c r="H10617" s="17">
        <v>0</v>
      </c>
      <c r="I10617" s="7">
        <v>1.5</v>
      </c>
      <c r="J10617" s="7">
        <v>10</v>
      </c>
      <c r="K10617" s="4">
        <v>119</v>
      </c>
      <c r="L10617" s="5">
        <v>119.76519999999999</v>
      </c>
      <c r="M10617">
        <v>210928.41</v>
      </c>
      <c r="N10617" s="3">
        <v>1</v>
      </c>
      <c r="O10617" s="50" t="e">
        <f>INDEX([1]Dados!$M$2:$N$26779,MATCH($P10617,[1]Dados!$N$2:$N$26779,),2)</f>
        <v>#N/A</v>
      </c>
      <c r="P10617">
        <v>196893</v>
      </c>
      <c r="Q10617" s="1">
        <v>37831</v>
      </c>
      <c r="R10617" s="1">
        <v>37887</v>
      </c>
      <c r="S10617" t="s">
        <v>2530</v>
      </c>
    </row>
    <row r="10618" spans="1:19" x14ac:dyDescent="0.2">
      <c r="A10618" s="7">
        <v>110143</v>
      </c>
      <c r="B10618" s="3">
        <v>744</v>
      </c>
      <c r="C10618" s="3" t="s">
        <v>76</v>
      </c>
      <c r="D10618" s="2" t="s">
        <v>609</v>
      </c>
      <c r="E10618" s="3">
        <v>24</v>
      </c>
      <c r="F10618" s="17">
        <v>0</v>
      </c>
      <c r="G10618" s="17">
        <v>1</v>
      </c>
      <c r="H10618" s="17">
        <v>0</v>
      </c>
      <c r="I10618" s="7">
        <v>1.6</v>
      </c>
      <c r="J10618" s="7">
        <v>11</v>
      </c>
      <c r="K10618" s="4">
        <v>119</v>
      </c>
      <c r="L10618" s="5">
        <v>119.76519999999999</v>
      </c>
      <c r="M10618">
        <v>103000</v>
      </c>
      <c r="N10618" s="3">
        <v>1</v>
      </c>
      <c r="O10618" s="50" t="e">
        <f>INDEX([1]Dados!$M$2:$N$26779,MATCH($P10618,[1]Dados!$N$2:$N$26779,),2)</f>
        <v>#N/A</v>
      </c>
      <c r="P10618">
        <v>196895</v>
      </c>
      <c r="Q10618" s="1">
        <v>37831</v>
      </c>
      <c r="R10618" s="1">
        <v>37887</v>
      </c>
      <c r="S10618" t="s">
        <v>2530</v>
      </c>
    </row>
    <row r="10619" spans="1:19" x14ac:dyDescent="0.2">
      <c r="A10619" s="7">
        <v>110143</v>
      </c>
      <c r="B10619" s="3">
        <v>744</v>
      </c>
      <c r="C10619" s="3" t="s">
        <v>76</v>
      </c>
      <c r="D10619" s="2" t="s">
        <v>609</v>
      </c>
      <c r="E10619" s="3">
        <v>24</v>
      </c>
      <c r="F10619" s="17">
        <v>0</v>
      </c>
      <c r="G10619" s="17">
        <v>1</v>
      </c>
      <c r="H10619" s="17">
        <v>0</v>
      </c>
      <c r="I10619" s="7">
        <v>1.7</v>
      </c>
      <c r="J10619" s="7">
        <v>18</v>
      </c>
      <c r="K10619" s="4">
        <v>119</v>
      </c>
      <c r="L10619" s="5">
        <v>119.76519999999999</v>
      </c>
      <c r="M10619">
        <v>103000</v>
      </c>
      <c r="N10619" s="3">
        <v>1</v>
      </c>
      <c r="O10619" s="50" t="e">
        <f>INDEX([1]Dados!$M$2:$N$26779,MATCH($P10619,[1]Dados!$N$2:$N$26779,),2)</f>
        <v>#N/A</v>
      </c>
      <c r="P10619">
        <v>196895</v>
      </c>
      <c r="Q10619" s="1">
        <v>37831</v>
      </c>
      <c r="R10619" s="1">
        <v>37887</v>
      </c>
      <c r="S10619" t="s">
        <v>2530</v>
      </c>
    </row>
    <row r="10620" spans="1:19" x14ac:dyDescent="0.2">
      <c r="A10620" s="7">
        <v>110143</v>
      </c>
      <c r="B10620" s="3">
        <v>744</v>
      </c>
      <c r="C10620" s="3" t="s">
        <v>76</v>
      </c>
      <c r="D10620" s="2" t="s">
        <v>609</v>
      </c>
      <c r="E10620" s="3">
        <v>24</v>
      </c>
      <c r="F10620" s="17">
        <v>0</v>
      </c>
      <c r="G10620" s="17">
        <v>1</v>
      </c>
      <c r="H10620" s="17">
        <v>0</v>
      </c>
      <c r="I10620" s="7">
        <v>1.8</v>
      </c>
      <c r="J10620" s="7">
        <v>25</v>
      </c>
      <c r="K10620" s="4">
        <v>119</v>
      </c>
      <c r="L10620" s="5">
        <v>119.76519999999999</v>
      </c>
      <c r="M10620">
        <v>103000</v>
      </c>
      <c r="N10620" s="3">
        <v>1</v>
      </c>
      <c r="O10620" s="50" t="e">
        <f>INDEX([1]Dados!$M$2:$N$26779,MATCH($P10620,[1]Dados!$N$2:$N$26779,),2)</f>
        <v>#N/A</v>
      </c>
      <c r="P10620">
        <v>196895</v>
      </c>
      <c r="Q10620" s="1">
        <v>37831</v>
      </c>
      <c r="R10620" s="1">
        <v>37887</v>
      </c>
      <c r="S10620" t="s">
        <v>2530</v>
      </c>
    </row>
    <row r="10621" spans="1:19" x14ac:dyDescent="0.2">
      <c r="A10621" s="7">
        <v>110143</v>
      </c>
      <c r="B10621" s="3">
        <v>744</v>
      </c>
      <c r="C10621" s="3" t="s">
        <v>76</v>
      </c>
      <c r="D10621" s="2" t="s">
        <v>609</v>
      </c>
      <c r="E10621" s="3">
        <v>24</v>
      </c>
      <c r="F10621" s="17">
        <v>0</v>
      </c>
      <c r="G10621" s="17">
        <v>1</v>
      </c>
      <c r="H10621" s="17">
        <v>0</v>
      </c>
      <c r="I10621" s="7">
        <v>1.9</v>
      </c>
      <c r="J10621" s="7">
        <v>32</v>
      </c>
      <c r="K10621" s="4">
        <v>119</v>
      </c>
      <c r="L10621" s="5">
        <v>119.76519999999999</v>
      </c>
      <c r="M10621">
        <v>103000</v>
      </c>
      <c r="N10621" s="3">
        <v>1</v>
      </c>
      <c r="O10621" s="50" t="e">
        <f>INDEX([1]Dados!$M$2:$N$26779,MATCH($P10621,[1]Dados!$N$2:$N$26779,),2)</f>
        <v>#N/A</v>
      </c>
      <c r="P10621">
        <v>196895</v>
      </c>
      <c r="Q10621" s="1">
        <v>37831</v>
      </c>
      <c r="R10621" s="1">
        <v>37887</v>
      </c>
      <c r="S10621" t="s">
        <v>2530</v>
      </c>
    </row>
    <row r="10622" spans="1:19" x14ac:dyDescent="0.2">
      <c r="A10622" s="7">
        <v>110143</v>
      </c>
      <c r="B10622" s="3">
        <v>744</v>
      </c>
      <c r="C10622" s="3" t="s">
        <v>76</v>
      </c>
      <c r="D10622" s="2" t="s">
        <v>609</v>
      </c>
      <c r="E10622" s="3">
        <v>24</v>
      </c>
      <c r="F10622" s="17">
        <v>0</v>
      </c>
      <c r="G10622" s="17">
        <v>1</v>
      </c>
      <c r="H10622" s="17">
        <v>0</v>
      </c>
      <c r="I10622" s="7">
        <v>2.1</v>
      </c>
      <c r="J10622" s="7">
        <v>25</v>
      </c>
      <c r="K10622" s="4">
        <v>1214</v>
      </c>
      <c r="L10622" s="5">
        <v>1214.0587</v>
      </c>
      <c r="M10622">
        <v>149116.93</v>
      </c>
      <c r="N10622" s="3">
        <v>1</v>
      </c>
      <c r="O10622" s="50" t="e">
        <f>INDEX([1]Dados!$M$2:$N$26779,MATCH($P10622,[1]Dados!$N$2:$N$26779,),2)</f>
        <v>#N/A</v>
      </c>
      <c r="P10622">
        <v>196778</v>
      </c>
      <c r="Q10622" s="1">
        <v>37831</v>
      </c>
      <c r="R10622" s="1">
        <v>37887</v>
      </c>
      <c r="S10622" t="s">
        <v>2513</v>
      </c>
    </row>
    <row r="10623" spans="1:19" x14ac:dyDescent="0.2">
      <c r="A10623" s="7">
        <v>110143</v>
      </c>
      <c r="B10623" s="3">
        <v>744</v>
      </c>
      <c r="C10623" s="3" t="s">
        <v>76</v>
      </c>
      <c r="D10623" s="2" t="s">
        <v>609</v>
      </c>
      <c r="E10623" s="3">
        <v>24</v>
      </c>
      <c r="F10623" s="17">
        <v>0</v>
      </c>
      <c r="G10623" s="17">
        <v>1</v>
      </c>
      <c r="H10623" s="17">
        <v>0</v>
      </c>
      <c r="I10623" s="7">
        <v>2.2000000000000002</v>
      </c>
      <c r="J10623" s="7">
        <v>23</v>
      </c>
      <c r="K10623" s="4">
        <v>1214</v>
      </c>
      <c r="L10623" s="5">
        <v>1214.0589</v>
      </c>
      <c r="M10623" t="s">
        <v>2134</v>
      </c>
      <c r="N10623" s="3">
        <v>1</v>
      </c>
      <c r="O10623" s="50" t="e">
        <f>INDEX([1]Dados!$M$2:$N$26779,MATCH($P10623,[1]Dados!$N$2:$N$26779,),2)</f>
        <v>#N/A</v>
      </c>
      <c r="P10623">
        <v>198382</v>
      </c>
      <c r="Q10623" s="1">
        <v>37831</v>
      </c>
      <c r="R10623" s="1">
        <v>37887</v>
      </c>
      <c r="S10623" t="s">
        <v>915</v>
      </c>
    </row>
    <row r="10624" spans="1:19" x14ac:dyDescent="0.2">
      <c r="A10624" s="7">
        <v>110143</v>
      </c>
      <c r="B10624" s="3">
        <v>744</v>
      </c>
      <c r="C10624" s="3" t="s">
        <v>76</v>
      </c>
      <c r="D10624" s="2" t="s">
        <v>609</v>
      </c>
      <c r="E10624" s="3">
        <v>24</v>
      </c>
      <c r="F10624" s="17">
        <v>0</v>
      </c>
      <c r="G10624" s="17">
        <v>1</v>
      </c>
      <c r="H10624" s="17">
        <v>0</v>
      </c>
      <c r="I10624" s="7">
        <v>2.2999999999999998</v>
      </c>
      <c r="J10624" s="7">
        <v>24</v>
      </c>
      <c r="K10624" s="4">
        <v>1214</v>
      </c>
      <c r="L10624" s="5">
        <v>1214.0589</v>
      </c>
      <c r="M10624" t="s">
        <v>2134</v>
      </c>
      <c r="N10624" s="3">
        <v>1</v>
      </c>
      <c r="O10624" s="50" t="e">
        <f>INDEX([1]Dados!$M$2:$N$26779,MATCH($P10624,[1]Dados!$N$2:$N$26779,),2)</f>
        <v>#N/A</v>
      </c>
      <c r="P10624">
        <v>198382</v>
      </c>
      <c r="Q10624" s="1">
        <v>37831</v>
      </c>
      <c r="R10624" s="1">
        <v>37887</v>
      </c>
      <c r="S10624" t="s">
        <v>915</v>
      </c>
    </row>
    <row r="10625" spans="1:19" x14ac:dyDescent="0.2">
      <c r="A10625" s="7">
        <v>110143</v>
      </c>
      <c r="B10625" s="3">
        <v>744</v>
      </c>
      <c r="C10625" s="3" t="s">
        <v>76</v>
      </c>
      <c r="D10625" s="2" t="s">
        <v>609</v>
      </c>
      <c r="E10625" s="3">
        <v>24</v>
      </c>
      <c r="F10625" s="17">
        <v>0</v>
      </c>
      <c r="G10625" s="17">
        <v>1</v>
      </c>
      <c r="H10625" s="17">
        <v>0</v>
      </c>
      <c r="I10625" s="7">
        <v>2.4</v>
      </c>
      <c r="J10625" s="7">
        <v>20</v>
      </c>
      <c r="K10625" s="4">
        <v>1214</v>
      </c>
      <c r="L10625" s="5">
        <v>1214.0589</v>
      </c>
      <c r="M10625" t="s">
        <v>2134</v>
      </c>
      <c r="N10625" s="3">
        <v>1</v>
      </c>
      <c r="O10625" s="50" t="e">
        <f>INDEX([1]Dados!$M$2:$N$26779,MATCH($P10625,[1]Dados!$N$2:$N$26779,),2)</f>
        <v>#N/A</v>
      </c>
      <c r="P10625">
        <v>198382</v>
      </c>
      <c r="Q10625" s="1">
        <v>37831</v>
      </c>
      <c r="R10625" s="1">
        <v>37887</v>
      </c>
      <c r="S10625" t="s">
        <v>915</v>
      </c>
    </row>
    <row r="10626" spans="1:19" x14ac:dyDescent="0.2">
      <c r="A10626" s="7">
        <v>110143</v>
      </c>
      <c r="B10626" s="3">
        <v>744</v>
      </c>
      <c r="C10626" s="3" t="s">
        <v>76</v>
      </c>
      <c r="D10626" s="2" t="s">
        <v>609</v>
      </c>
      <c r="E10626" s="3">
        <v>24</v>
      </c>
      <c r="F10626" s="17">
        <v>0</v>
      </c>
      <c r="G10626" s="17">
        <v>1</v>
      </c>
      <c r="H10626" s="17">
        <v>0</v>
      </c>
      <c r="I10626" s="7">
        <v>2.5</v>
      </c>
      <c r="J10626" s="7">
        <v>24</v>
      </c>
      <c r="K10626" s="4">
        <v>1214</v>
      </c>
      <c r="L10626" s="5">
        <v>1214.0589</v>
      </c>
      <c r="M10626" t="s">
        <v>2134</v>
      </c>
      <c r="N10626" s="3">
        <v>1</v>
      </c>
      <c r="O10626" s="50" t="e">
        <f>INDEX([1]Dados!$M$2:$N$26779,MATCH($P10626,[1]Dados!$N$2:$N$26779,),2)</f>
        <v>#N/A</v>
      </c>
      <c r="P10626">
        <v>198382</v>
      </c>
      <c r="Q10626" s="1">
        <v>37831</v>
      </c>
      <c r="R10626" s="1">
        <v>37887</v>
      </c>
      <c r="S10626" t="s">
        <v>915</v>
      </c>
    </row>
    <row r="10627" spans="1:19" x14ac:dyDescent="0.2">
      <c r="A10627" s="7">
        <v>110143</v>
      </c>
      <c r="B10627" s="3">
        <v>744</v>
      </c>
      <c r="C10627" s="3" t="s">
        <v>76</v>
      </c>
      <c r="D10627" s="2" t="s">
        <v>609</v>
      </c>
      <c r="E10627" s="3">
        <v>24</v>
      </c>
      <c r="F10627" s="17">
        <v>0</v>
      </c>
      <c r="G10627" s="17">
        <v>1</v>
      </c>
      <c r="H10627" s="17">
        <v>0</v>
      </c>
      <c r="I10627" s="7">
        <v>2.6</v>
      </c>
      <c r="J10627" s="7">
        <v>6</v>
      </c>
      <c r="K10627" s="4">
        <v>1214</v>
      </c>
      <c r="L10627" s="5">
        <v>1214.8580999999999</v>
      </c>
      <c r="M10627">
        <v>51840</v>
      </c>
      <c r="N10627" s="3">
        <v>1</v>
      </c>
      <c r="O10627" s="50" t="e">
        <f>INDEX([1]Dados!$M$2:$N$26779,MATCH($P10627,[1]Dados!$N$2:$N$26779,),2)</f>
        <v>#N/A</v>
      </c>
      <c r="P10627">
        <v>197568</v>
      </c>
      <c r="Q10627" s="1">
        <v>37831</v>
      </c>
      <c r="R10627" s="1">
        <v>37887</v>
      </c>
      <c r="S10627" t="s">
        <v>1056</v>
      </c>
    </row>
    <row r="10628" spans="1:19" x14ac:dyDescent="0.2">
      <c r="A10628" s="7">
        <v>110143</v>
      </c>
      <c r="B10628" s="3">
        <v>744</v>
      </c>
      <c r="C10628" s="3" t="s">
        <v>76</v>
      </c>
      <c r="D10628" s="2" t="s">
        <v>609</v>
      </c>
      <c r="E10628" s="3">
        <v>24</v>
      </c>
      <c r="F10628" s="17">
        <v>0</v>
      </c>
      <c r="G10628" s="17">
        <v>1</v>
      </c>
      <c r="H10628" s="17">
        <v>0</v>
      </c>
      <c r="I10628" s="7">
        <v>2.7</v>
      </c>
      <c r="J10628" s="7">
        <v>20</v>
      </c>
      <c r="K10628" s="4">
        <v>1214</v>
      </c>
      <c r="L10628" s="5">
        <v>1214.8580999999999</v>
      </c>
      <c r="M10628">
        <v>51840</v>
      </c>
      <c r="N10628" s="3">
        <v>1</v>
      </c>
      <c r="O10628" s="50" t="e">
        <f>INDEX([1]Dados!$M$2:$N$26779,MATCH($P10628,[1]Dados!$N$2:$N$26779,),2)</f>
        <v>#N/A</v>
      </c>
      <c r="P10628">
        <v>197568</v>
      </c>
      <c r="Q10628" s="1">
        <v>37831</v>
      </c>
      <c r="R10628" s="1">
        <v>37887</v>
      </c>
      <c r="S10628" t="s">
        <v>1056</v>
      </c>
    </row>
    <row r="10629" spans="1:19" x14ac:dyDescent="0.2">
      <c r="A10629" s="7">
        <v>110143</v>
      </c>
      <c r="B10629" s="3">
        <v>744</v>
      </c>
      <c r="C10629" s="3" t="s">
        <v>76</v>
      </c>
      <c r="D10629" s="2" t="s">
        <v>609</v>
      </c>
      <c r="E10629" s="3">
        <v>24</v>
      </c>
      <c r="F10629" s="17">
        <v>0</v>
      </c>
      <c r="G10629" s="17">
        <v>1</v>
      </c>
      <c r="H10629" s="17">
        <v>0</v>
      </c>
      <c r="I10629" s="7">
        <v>3.1</v>
      </c>
      <c r="J10629" s="7">
        <v>23</v>
      </c>
      <c r="K10629" s="4">
        <v>1293</v>
      </c>
      <c r="L10629" s="5">
        <v>1293.0592999999999</v>
      </c>
      <c r="M10629">
        <v>39617.620000000003</v>
      </c>
      <c r="N10629" s="3">
        <v>1</v>
      </c>
      <c r="O10629" s="50" t="e">
        <f>INDEX([1]Dados!$M$2:$N$26779,MATCH($P10629,[1]Dados!$N$2:$N$26779,),2)</f>
        <v>#N/A</v>
      </c>
      <c r="P10629">
        <v>197025</v>
      </c>
      <c r="Q10629" s="1">
        <v>37831</v>
      </c>
      <c r="R10629" s="1">
        <v>37887</v>
      </c>
      <c r="S10629" t="s">
        <v>888</v>
      </c>
    </row>
    <row r="10630" spans="1:19" x14ac:dyDescent="0.2">
      <c r="A10630" s="7">
        <v>110145</v>
      </c>
      <c r="B10630" s="3">
        <v>701</v>
      </c>
      <c r="C10630" s="3" t="s">
        <v>76</v>
      </c>
      <c r="D10630" s="2" t="s">
        <v>643</v>
      </c>
      <c r="E10630" s="3">
        <v>23</v>
      </c>
      <c r="F10630" s="17">
        <v>0</v>
      </c>
      <c r="G10630" s="17">
        <v>1</v>
      </c>
      <c r="H10630" s="17">
        <v>0</v>
      </c>
      <c r="I10630" s="7">
        <v>1.1000000000000001</v>
      </c>
      <c r="J10630" s="7">
        <v>11</v>
      </c>
      <c r="K10630" s="4">
        <v>1203</v>
      </c>
      <c r="L10630" s="5">
        <v>1203.0829000000001</v>
      </c>
      <c r="M10630">
        <v>22470.48</v>
      </c>
      <c r="N10630" s="33">
        <v>1</v>
      </c>
      <c r="O10630" s="50" t="e">
        <f>INDEX([1]Dados!$M$2:$N$26779,MATCH($P10630,[1]Dados!$N$2:$N$26779,),2)</f>
        <v>#N/A</v>
      </c>
      <c r="P10630">
        <v>195271</v>
      </c>
      <c r="Q10630" s="1">
        <v>37756</v>
      </c>
      <c r="R10630" s="1">
        <v>37806</v>
      </c>
      <c r="S10630" t="s">
        <v>889</v>
      </c>
    </row>
    <row r="10631" spans="1:19" x14ac:dyDescent="0.2">
      <c r="A10631" s="7">
        <v>110145</v>
      </c>
      <c r="B10631" s="3">
        <v>701</v>
      </c>
      <c r="C10631" s="3" t="s">
        <v>76</v>
      </c>
      <c r="D10631" s="2" t="s">
        <v>643</v>
      </c>
      <c r="E10631" s="3">
        <v>23</v>
      </c>
      <c r="F10631" s="17">
        <v>0</v>
      </c>
      <c r="G10631" s="17">
        <v>1</v>
      </c>
      <c r="H10631" s="17">
        <v>0</v>
      </c>
      <c r="I10631" s="7">
        <v>1.2</v>
      </c>
      <c r="J10631" s="7">
        <v>0</v>
      </c>
      <c r="K10631" s="4">
        <v>1203</v>
      </c>
      <c r="L10631" s="5">
        <v>1203.0829000000001</v>
      </c>
      <c r="M10631">
        <v>22470.48</v>
      </c>
      <c r="N10631" s="33">
        <v>1</v>
      </c>
      <c r="O10631" s="50" t="e">
        <f>INDEX([1]Dados!$M$2:$N$26779,MATCH($P10631,[1]Dados!$N$2:$N$26779,),2)</f>
        <v>#N/A</v>
      </c>
      <c r="P10631">
        <v>195271</v>
      </c>
      <c r="Q10631" s="1">
        <v>37756</v>
      </c>
      <c r="R10631" s="1">
        <v>37806</v>
      </c>
      <c r="S10631" t="s">
        <v>889</v>
      </c>
    </row>
    <row r="10632" spans="1:19" x14ac:dyDescent="0.2">
      <c r="A10632" s="7">
        <v>110145</v>
      </c>
      <c r="B10632" s="3">
        <v>701</v>
      </c>
      <c r="C10632" s="3" t="s">
        <v>76</v>
      </c>
      <c r="D10632" s="2" t="s">
        <v>643</v>
      </c>
      <c r="E10632" s="3">
        <v>23</v>
      </c>
      <c r="F10632" s="17">
        <v>0</v>
      </c>
      <c r="G10632" s="17">
        <v>1</v>
      </c>
      <c r="H10632" s="17">
        <v>0</v>
      </c>
      <c r="I10632" s="7">
        <v>2.1</v>
      </c>
      <c r="J10632" s="7">
        <v>18</v>
      </c>
      <c r="K10632" s="4">
        <v>1214</v>
      </c>
      <c r="L10632" s="5">
        <v>1214.0589</v>
      </c>
      <c r="M10632">
        <v>198100</v>
      </c>
      <c r="N10632" s="33">
        <v>1</v>
      </c>
      <c r="O10632" s="50" t="e">
        <f>INDEX([1]Dados!$M$2:$N$26779,MATCH($P10632,[1]Dados!$N$2:$N$26779,),2)</f>
        <v>#N/A</v>
      </c>
      <c r="P10632">
        <v>194848</v>
      </c>
      <c r="Q10632" s="1">
        <v>37756</v>
      </c>
      <c r="R10632" s="1">
        <v>37806</v>
      </c>
      <c r="S10632" t="s">
        <v>915</v>
      </c>
    </row>
    <row r="10633" spans="1:19" x14ac:dyDescent="0.2">
      <c r="A10633" s="7">
        <v>110145</v>
      </c>
      <c r="B10633" s="3">
        <v>701</v>
      </c>
      <c r="C10633" s="3" t="s">
        <v>76</v>
      </c>
      <c r="D10633" s="2" t="s">
        <v>643</v>
      </c>
      <c r="E10633" s="3">
        <v>23</v>
      </c>
      <c r="F10633" s="17">
        <v>0</v>
      </c>
      <c r="G10633" s="17">
        <v>1</v>
      </c>
      <c r="H10633" s="17">
        <v>0</v>
      </c>
      <c r="I10633" s="29">
        <v>2.1</v>
      </c>
      <c r="J10633" s="7">
        <v>10</v>
      </c>
      <c r="K10633" s="4">
        <v>1214</v>
      </c>
      <c r="L10633" s="5">
        <v>1214.0589</v>
      </c>
      <c r="M10633">
        <v>198100</v>
      </c>
      <c r="N10633" s="33">
        <v>1</v>
      </c>
      <c r="O10633" s="50" t="e">
        <f>INDEX([1]Dados!$M$2:$N$26779,MATCH($P10633,[1]Dados!$N$2:$N$26779,),2)</f>
        <v>#N/A</v>
      </c>
      <c r="P10633">
        <v>194848</v>
      </c>
      <c r="Q10633" s="1">
        <v>37756</v>
      </c>
      <c r="R10633" s="1">
        <v>37806</v>
      </c>
      <c r="S10633" t="s">
        <v>915</v>
      </c>
    </row>
    <row r="10634" spans="1:19" x14ac:dyDescent="0.2">
      <c r="A10634" s="7">
        <v>110145</v>
      </c>
      <c r="B10634" s="3">
        <v>701</v>
      </c>
      <c r="C10634" s="3" t="s">
        <v>76</v>
      </c>
      <c r="D10634" s="2" t="s">
        <v>643</v>
      </c>
      <c r="E10634" s="3">
        <v>23</v>
      </c>
      <c r="F10634" s="17">
        <v>0</v>
      </c>
      <c r="G10634" s="17">
        <v>1</v>
      </c>
      <c r="H10634" s="17">
        <v>0</v>
      </c>
      <c r="I10634" s="7">
        <v>2.11</v>
      </c>
      <c r="J10634" s="7">
        <v>15</v>
      </c>
      <c r="K10634" s="4">
        <v>1214</v>
      </c>
      <c r="L10634" s="5">
        <v>1214.0589</v>
      </c>
      <c r="M10634">
        <v>198100</v>
      </c>
      <c r="N10634" s="33">
        <v>1</v>
      </c>
      <c r="O10634" s="50" t="e">
        <f>INDEX([1]Dados!$M$2:$N$26779,MATCH($P10634,[1]Dados!$N$2:$N$26779,),2)</f>
        <v>#N/A</v>
      </c>
      <c r="P10634">
        <v>194848</v>
      </c>
      <c r="Q10634" s="1">
        <v>37756</v>
      </c>
      <c r="R10634" s="1">
        <v>37806</v>
      </c>
      <c r="S10634" t="s">
        <v>915</v>
      </c>
    </row>
    <row r="10635" spans="1:19" x14ac:dyDescent="0.2">
      <c r="A10635" s="7">
        <v>110145</v>
      </c>
      <c r="B10635" s="3">
        <v>701</v>
      </c>
      <c r="C10635" s="3" t="s">
        <v>76</v>
      </c>
      <c r="D10635" s="2" t="s">
        <v>643</v>
      </c>
      <c r="E10635" s="3">
        <v>23</v>
      </c>
      <c r="F10635" s="17">
        <v>0</v>
      </c>
      <c r="G10635" s="17">
        <v>1</v>
      </c>
      <c r="H10635" s="17">
        <v>0</v>
      </c>
      <c r="I10635" s="7">
        <v>2.12</v>
      </c>
      <c r="J10635" s="7">
        <v>11</v>
      </c>
      <c r="K10635" s="4">
        <v>1214</v>
      </c>
      <c r="L10635" s="5">
        <v>1214.0589</v>
      </c>
      <c r="M10635">
        <v>198100</v>
      </c>
      <c r="N10635" s="33">
        <v>1</v>
      </c>
      <c r="O10635" s="50" t="e">
        <f>INDEX([1]Dados!$M$2:$N$26779,MATCH($P10635,[1]Dados!$N$2:$N$26779,),2)</f>
        <v>#N/A</v>
      </c>
      <c r="P10635">
        <v>194848</v>
      </c>
      <c r="Q10635" s="1">
        <v>37756</v>
      </c>
      <c r="R10635" s="1">
        <v>37806</v>
      </c>
      <c r="S10635" t="s">
        <v>915</v>
      </c>
    </row>
    <row r="10636" spans="1:19" x14ac:dyDescent="0.2">
      <c r="A10636" s="7">
        <v>110145</v>
      </c>
      <c r="B10636" s="3">
        <v>701</v>
      </c>
      <c r="C10636" s="3" t="s">
        <v>76</v>
      </c>
      <c r="D10636" s="2" t="s">
        <v>643</v>
      </c>
      <c r="E10636" s="3">
        <v>23</v>
      </c>
      <c r="F10636" s="17">
        <v>0</v>
      </c>
      <c r="G10636" s="17">
        <v>1</v>
      </c>
      <c r="H10636" s="17">
        <v>0</v>
      </c>
      <c r="I10636" s="7">
        <v>2.13</v>
      </c>
      <c r="J10636" s="7">
        <v>28</v>
      </c>
      <c r="K10636" s="4">
        <v>1214</v>
      </c>
      <c r="L10636" s="5">
        <v>1214.0589</v>
      </c>
      <c r="M10636">
        <v>198100</v>
      </c>
      <c r="N10636" s="33">
        <v>1</v>
      </c>
      <c r="O10636" s="50" t="e">
        <f>INDEX([1]Dados!$M$2:$N$26779,MATCH($P10636,[1]Dados!$N$2:$N$26779,),2)</f>
        <v>#N/A</v>
      </c>
      <c r="P10636">
        <v>194848</v>
      </c>
      <c r="Q10636" s="1">
        <v>37756</v>
      </c>
      <c r="R10636" s="1">
        <v>37806</v>
      </c>
      <c r="S10636" t="s">
        <v>915</v>
      </c>
    </row>
    <row r="10637" spans="1:19" x14ac:dyDescent="0.2">
      <c r="A10637" s="7">
        <v>110145</v>
      </c>
      <c r="B10637" s="3">
        <v>701</v>
      </c>
      <c r="C10637" s="3" t="s">
        <v>76</v>
      </c>
      <c r="D10637" s="2" t="s">
        <v>643</v>
      </c>
      <c r="E10637" s="3">
        <v>23</v>
      </c>
      <c r="F10637" s="17">
        <v>0</v>
      </c>
      <c r="G10637" s="17">
        <v>1</v>
      </c>
      <c r="H10637" s="17">
        <v>0</v>
      </c>
      <c r="I10637" s="7">
        <v>2.2000000000000002</v>
      </c>
      <c r="J10637" s="7">
        <v>20</v>
      </c>
      <c r="K10637" s="4">
        <v>1214</v>
      </c>
      <c r="L10637" s="5">
        <v>1214.0589</v>
      </c>
      <c r="M10637">
        <v>198100</v>
      </c>
      <c r="N10637" s="33">
        <v>1</v>
      </c>
      <c r="O10637" s="50" t="e">
        <f>INDEX([1]Dados!$M$2:$N$26779,MATCH($P10637,[1]Dados!$N$2:$N$26779,),2)</f>
        <v>#N/A</v>
      </c>
      <c r="P10637">
        <v>194848</v>
      </c>
      <c r="Q10637" s="1">
        <v>37756</v>
      </c>
      <c r="R10637" s="1">
        <v>37806</v>
      </c>
      <c r="S10637" t="s">
        <v>915</v>
      </c>
    </row>
    <row r="10638" spans="1:19" x14ac:dyDescent="0.2">
      <c r="A10638" s="7">
        <v>110145</v>
      </c>
      <c r="B10638" s="3">
        <v>701</v>
      </c>
      <c r="C10638" s="3" t="s">
        <v>76</v>
      </c>
      <c r="D10638" s="2" t="s">
        <v>643</v>
      </c>
      <c r="E10638" s="3">
        <v>23</v>
      </c>
      <c r="F10638" s="17">
        <v>0</v>
      </c>
      <c r="G10638" s="17">
        <v>1</v>
      </c>
      <c r="H10638" s="17">
        <v>0</v>
      </c>
      <c r="I10638" s="7">
        <v>2.2999999999999998</v>
      </c>
      <c r="J10638" s="7">
        <v>24</v>
      </c>
      <c r="K10638" s="4">
        <v>1214</v>
      </c>
      <c r="L10638" s="5">
        <v>1214.0589</v>
      </c>
      <c r="M10638">
        <v>198100</v>
      </c>
      <c r="N10638" s="33">
        <v>1</v>
      </c>
      <c r="O10638" s="50" t="e">
        <f>INDEX([1]Dados!$M$2:$N$26779,MATCH($P10638,[1]Dados!$N$2:$N$26779,),2)</f>
        <v>#N/A</v>
      </c>
      <c r="P10638">
        <v>194848</v>
      </c>
      <c r="Q10638" s="1">
        <v>37756</v>
      </c>
      <c r="R10638" s="1">
        <v>37806</v>
      </c>
      <c r="S10638" t="s">
        <v>915</v>
      </c>
    </row>
    <row r="10639" spans="1:19" x14ac:dyDescent="0.2">
      <c r="A10639" s="7">
        <v>110145</v>
      </c>
      <c r="B10639" s="3">
        <v>701</v>
      </c>
      <c r="C10639" s="3" t="s">
        <v>76</v>
      </c>
      <c r="D10639" s="2" t="s">
        <v>643</v>
      </c>
      <c r="E10639" s="3">
        <v>23</v>
      </c>
      <c r="F10639" s="17">
        <v>0</v>
      </c>
      <c r="G10639" s="17">
        <v>1</v>
      </c>
      <c r="H10639" s="17">
        <v>0</v>
      </c>
      <c r="I10639" s="7">
        <v>2.4</v>
      </c>
      <c r="J10639" s="7">
        <v>20</v>
      </c>
      <c r="K10639" s="4">
        <v>1214</v>
      </c>
      <c r="L10639" s="5">
        <v>1214.0589</v>
      </c>
      <c r="M10639">
        <v>198100</v>
      </c>
      <c r="N10639" s="33">
        <v>1</v>
      </c>
      <c r="O10639" s="50" t="e">
        <f>INDEX([1]Dados!$M$2:$N$26779,MATCH($P10639,[1]Dados!$N$2:$N$26779,),2)</f>
        <v>#N/A</v>
      </c>
      <c r="P10639">
        <v>194848</v>
      </c>
      <c r="Q10639" s="1">
        <v>37756</v>
      </c>
      <c r="R10639" s="1">
        <v>37806</v>
      </c>
      <c r="S10639" t="s">
        <v>915</v>
      </c>
    </row>
    <row r="10640" spans="1:19" x14ac:dyDescent="0.2">
      <c r="A10640" s="7">
        <v>110145</v>
      </c>
      <c r="B10640" s="3">
        <v>701</v>
      </c>
      <c r="C10640" s="3" t="s">
        <v>76</v>
      </c>
      <c r="D10640" s="2" t="s">
        <v>643</v>
      </c>
      <c r="E10640" s="3">
        <v>23</v>
      </c>
      <c r="F10640" s="17">
        <v>0</v>
      </c>
      <c r="G10640" s="17">
        <v>1</v>
      </c>
      <c r="H10640" s="17">
        <v>0</v>
      </c>
      <c r="I10640" s="7">
        <v>2.5</v>
      </c>
      <c r="J10640" s="7">
        <v>28</v>
      </c>
      <c r="K10640" s="4">
        <v>1214</v>
      </c>
      <c r="L10640" s="5">
        <v>1214.0589</v>
      </c>
      <c r="M10640">
        <v>198100</v>
      </c>
      <c r="N10640" s="33">
        <v>1</v>
      </c>
      <c r="O10640" s="50" t="e">
        <f>INDEX([1]Dados!$M$2:$N$26779,MATCH($P10640,[1]Dados!$N$2:$N$26779,),2)</f>
        <v>#N/A</v>
      </c>
      <c r="P10640">
        <v>194848</v>
      </c>
      <c r="Q10640" s="1">
        <v>37756</v>
      </c>
      <c r="R10640" s="1">
        <v>37806</v>
      </c>
      <c r="S10640" t="s">
        <v>915</v>
      </c>
    </row>
    <row r="10641" spans="1:19" x14ac:dyDescent="0.2">
      <c r="A10641" s="7">
        <v>110145</v>
      </c>
      <c r="B10641" s="3">
        <v>701</v>
      </c>
      <c r="C10641" s="3" t="s">
        <v>76</v>
      </c>
      <c r="D10641" s="2" t="s">
        <v>643</v>
      </c>
      <c r="E10641" s="3">
        <v>23</v>
      </c>
      <c r="F10641" s="17">
        <v>0</v>
      </c>
      <c r="G10641" s="17">
        <v>1</v>
      </c>
      <c r="H10641" s="17">
        <v>0</v>
      </c>
      <c r="I10641" s="7">
        <v>2.6</v>
      </c>
      <c r="J10641" s="7">
        <v>25</v>
      </c>
      <c r="K10641" s="4">
        <v>1214</v>
      </c>
      <c r="L10641" s="5">
        <v>1214.0589</v>
      </c>
      <c r="M10641">
        <v>198100</v>
      </c>
      <c r="N10641" s="33">
        <v>1</v>
      </c>
      <c r="O10641" s="50" t="e">
        <f>INDEX([1]Dados!$M$2:$N$26779,MATCH($P10641,[1]Dados!$N$2:$N$26779,),2)</f>
        <v>#N/A</v>
      </c>
      <c r="P10641">
        <v>194848</v>
      </c>
      <c r="Q10641" s="1">
        <v>37756</v>
      </c>
      <c r="R10641" s="1">
        <v>37806</v>
      </c>
      <c r="S10641" t="s">
        <v>915</v>
      </c>
    </row>
    <row r="10642" spans="1:19" x14ac:dyDescent="0.2">
      <c r="A10642" s="7">
        <v>110145</v>
      </c>
      <c r="B10642" s="3">
        <v>701</v>
      </c>
      <c r="C10642" s="3" t="s">
        <v>76</v>
      </c>
      <c r="D10642" s="2" t="s">
        <v>643</v>
      </c>
      <c r="E10642" s="3">
        <v>23</v>
      </c>
      <c r="F10642" s="17">
        <v>0</v>
      </c>
      <c r="G10642" s="17">
        <v>1</v>
      </c>
      <c r="H10642" s="17">
        <v>0</v>
      </c>
      <c r="I10642" s="7">
        <v>2.7</v>
      </c>
      <c r="J10642" s="7">
        <v>18</v>
      </c>
      <c r="K10642" s="4">
        <v>1214</v>
      </c>
      <c r="L10642" s="5">
        <v>1214.0589</v>
      </c>
      <c r="M10642">
        <v>198100</v>
      </c>
      <c r="N10642" s="33">
        <v>1</v>
      </c>
      <c r="O10642" s="50" t="e">
        <f>INDEX([1]Dados!$M$2:$N$26779,MATCH($P10642,[1]Dados!$N$2:$N$26779,),2)</f>
        <v>#N/A</v>
      </c>
      <c r="P10642">
        <v>194848</v>
      </c>
      <c r="Q10642" s="1">
        <v>37756</v>
      </c>
      <c r="R10642" s="1">
        <v>37806</v>
      </c>
      <c r="S10642" t="s">
        <v>915</v>
      </c>
    </row>
    <row r="10643" spans="1:19" x14ac:dyDescent="0.2">
      <c r="A10643" s="7">
        <v>110145</v>
      </c>
      <c r="B10643" s="3">
        <v>701</v>
      </c>
      <c r="C10643" s="3" t="s">
        <v>76</v>
      </c>
      <c r="D10643" s="2" t="s">
        <v>643</v>
      </c>
      <c r="E10643" s="3">
        <v>23</v>
      </c>
      <c r="F10643" s="17">
        <v>0</v>
      </c>
      <c r="G10643" s="17">
        <v>1</v>
      </c>
      <c r="H10643" s="17">
        <v>0</v>
      </c>
      <c r="I10643" s="7">
        <v>2.8</v>
      </c>
      <c r="J10643" s="7">
        <v>24</v>
      </c>
      <c r="K10643" s="4">
        <v>1214</v>
      </c>
      <c r="L10643" s="5">
        <v>1214.0589</v>
      </c>
      <c r="M10643">
        <v>198100</v>
      </c>
      <c r="N10643" s="33">
        <v>1</v>
      </c>
      <c r="O10643" s="50" t="e">
        <f>INDEX([1]Dados!$M$2:$N$26779,MATCH($P10643,[1]Dados!$N$2:$N$26779,),2)</f>
        <v>#N/A</v>
      </c>
      <c r="P10643">
        <v>194848</v>
      </c>
      <c r="Q10643" s="1">
        <v>37756</v>
      </c>
      <c r="R10643" s="1">
        <v>37806</v>
      </c>
      <c r="S10643" t="s">
        <v>915</v>
      </c>
    </row>
    <row r="10644" spans="1:19" x14ac:dyDescent="0.2">
      <c r="A10644" s="7">
        <v>110145</v>
      </c>
      <c r="B10644" s="3">
        <v>701</v>
      </c>
      <c r="C10644" s="3" t="s">
        <v>76</v>
      </c>
      <c r="D10644" s="2" t="s">
        <v>643</v>
      </c>
      <c r="E10644" s="3">
        <v>23</v>
      </c>
      <c r="F10644" s="17">
        <v>0</v>
      </c>
      <c r="G10644" s="17">
        <v>1</v>
      </c>
      <c r="H10644" s="17">
        <v>0</v>
      </c>
      <c r="I10644" s="7">
        <v>2.9</v>
      </c>
      <c r="J10644" s="7">
        <v>15</v>
      </c>
      <c r="K10644" s="4">
        <v>1214</v>
      </c>
      <c r="L10644" s="5">
        <v>1214.0589</v>
      </c>
      <c r="M10644">
        <v>198100</v>
      </c>
      <c r="N10644" s="33">
        <v>1</v>
      </c>
      <c r="O10644" s="50" t="e">
        <f>INDEX([1]Dados!$M$2:$N$26779,MATCH($P10644,[1]Dados!$N$2:$N$26779,),2)</f>
        <v>#N/A</v>
      </c>
      <c r="P10644">
        <v>194848</v>
      </c>
      <c r="Q10644" s="1">
        <v>37756</v>
      </c>
      <c r="R10644" s="1">
        <v>37806</v>
      </c>
      <c r="S10644" t="s">
        <v>915</v>
      </c>
    </row>
    <row r="10645" spans="1:19" x14ac:dyDescent="0.2">
      <c r="A10645" s="7">
        <v>110145</v>
      </c>
      <c r="B10645" s="3">
        <v>701</v>
      </c>
      <c r="C10645" s="3" t="s">
        <v>76</v>
      </c>
      <c r="D10645" s="2" t="s">
        <v>643</v>
      </c>
      <c r="E10645" s="3">
        <v>23</v>
      </c>
      <c r="F10645" s="17">
        <v>0</v>
      </c>
      <c r="G10645" s="17">
        <v>1</v>
      </c>
      <c r="H10645" s="17">
        <v>0</v>
      </c>
      <c r="I10645" s="7">
        <v>2.14</v>
      </c>
      <c r="J10645" s="7">
        <v>25</v>
      </c>
      <c r="K10645" s="4">
        <v>1214</v>
      </c>
      <c r="L10645" s="5">
        <v>1214.8577</v>
      </c>
      <c r="M10645">
        <v>46756</v>
      </c>
      <c r="N10645" s="33">
        <v>1</v>
      </c>
      <c r="O10645" s="50" t="e">
        <f>INDEX([1]Dados!$M$2:$N$26779,MATCH($P10645,[1]Dados!$N$2:$N$26779,),2)</f>
        <v>#N/A</v>
      </c>
      <c r="P10645">
        <v>194562</v>
      </c>
      <c r="Q10645" s="1">
        <v>37756</v>
      </c>
      <c r="R10645" s="1">
        <v>37806</v>
      </c>
      <c r="S10645" t="s">
        <v>914</v>
      </c>
    </row>
    <row r="10646" spans="1:19" x14ac:dyDescent="0.2">
      <c r="A10646" s="7">
        <v>110145</v>
      </c>
      <c r="B10646" s="3">
        <v>701</v>
      </c>
      <c r="C10646" s="3" t="s">
        <v>76</v>
      </c>
      <c r="D10646" s="2" t="s">
        <v>643</v>
      </c>
      <c r="E10646" s="3">
        <v>23</v>
      </c>
      <c r="F10646" s="17">
        <v>0</v>
      </c>
      <c r="G10646" s="17">
        <v>1</v>
      </c>
      <c r="H10646" s="17">
        <v>0</v>
      </c>
      <c r="I10646" s="7">
        <v>2.15</v>
      </c>
      <c r="J10646" s="7">
        <v>13</v>
      </c>
      <c r="K10646" s="4">
        <v>1214</v>
      </c>
      <c r="L10646" s="5">
        <v>1214.8577</v>
      </c>
      <c r="M10646">
        <v>46756</v>
      </c>
      <c r="N10646" s="33">
        <v>1</v>
      </c>
      <c r="O10646" s="50" t="e">
        <f>INDEX([1]Dados!$M$2:$N$26779,MATCH($P10646,[1]Dados!$N$2:$N$26779,),2)</f>
        <v>#N/A</v>
      </c>
      <c r="P10646">
        <v>194562</v>
      </c>
      <c r="Q10646" s="1">
        <v>37756</v>
      </c>
      <c r="R10646" s="1">
        <v>37806</v>
      </c>
      <c r="S10646" t="s">
        <v>914</v>
      </c>
    </row>
    <row r="10647" spans="1:19" x14ac:dyDescent="0.2">
      <c r="A10647" s="7">
        <v>110145</v>
      </c>
      <c r="B10647" s="3">
        <v>701</v>
      </c>
      <c r="C10647" s="3" t="s">
        <v>76</v>
      </c>
      <c r="D10647" s="2" t="s">
        <v>643</v>
      </c>
      <c r="E10647" s="3">
        <v>23</v>
      </c>
      <c r="F10647" s="17">
        <v>0</v>
      </c>
      <c r="G10647" s="17">
        <v>1</v>
      </c>
      <c r="H10647" s="17">
        <v>0</v>
      </c>
      <c r="I10647" s="7">
        <v>2.16</v>
      </c>
      <c r="J10647" s="7">
        <v>7</v>
      </c>
      <c r="K10647" s="4">
        <v>1214</v>
      </c>
      <c r="L10647" s="5">
        <v>1214.8577</v>
      </c>
      <c r="M10647">
        <v>46756</v>
      </c>
      <c r="N10647" s="33">
        <v>1</v>
      </c>
      <c r="O10647" s="50" t="e">
        <f>INDEX([1]Dados!$M$2:$N$26779,MATCH($P10647,[1]Dados!$N$2:$N$26779,),2)</f>
        <v>#N/A</v>
      </c>
      <c r="P10647">
        <v>194562</v>
      </c>
      <c r="Q10647" s="1">
        <v>37756</v>
      </c>
      <c r="R10647" s="1">
        <v>37806</v>
      </c>
      <c r="S10647" t="s">
        <v>914</v>
      </c>
    </row>
    <row r="10648" spans="1:19" x14ac:dyDescent="0.2">
      <c r="A10648" s="7">
        <v>110145</v>
      </c>
      <c r="B10648" s="3">
        <v>701</v>
      </c>
      <c r="C10648" s="3" t="s">
        <v>76</v>
      </c>
      <c r="D10648" s="2" t="s">
        <v>643</v>
      </c>
      <c r="E10648" s="3">
        <v>23</v>
      </c>
      <c r="F10648" s="17">
        <v>0</v>
      </c>
      <c r="G10648" s="17">
        <v>1</v>
      </c>
      <c r="H10648" s="17">
        <v>0</v>
      </c>
      <c r="I10648" s="7">
        <v>2.17</v>
      </c>
      <c r="J10648" s="7">
        <v>7</v>
      </c>
      <c r="K10648" s="4">
        <v>1214</v>
      </c>
      <c r="L10648" s="5">
        <v>1214.8577</v>
      </c>
      <c r="M10648">
        <v>46756</v>
      </c>
      <c r="N10648" s="33">
        <v>1</v>
      </c>
      <c r="O10648" s="50" t="e">
        <f>INDEX([1]Dados!$M$2:$N$26779,MATCH($P10648,[1]Dados!$N$2:$N$26779,),2)</f>
        <v>#N/A</v>
      </c>
      <c r="P10648">
        <v>194562</v>
      </c>
      <c r="Q10648" s="1">
        <v>37756</v>
      </c>
      <c r="R10648" s="1">
        <v>37806</v>
      </c>
      <c r="S10648" t="s">
        <v>914</v>
      </c>
    </row>
    <row r="10649" spans="1:19" x14ac:dyDescent="0.2">
      <c r="A10649" s="7">
        <v>110145</v>
      </c>
      <c r="B10649" s="3">
        <v>701</v>
      </c>
      <c r="C10649" s="3" t="s">
        <v>76</v>
      </c>
      <c r="D10649" s="2" t="s">
        <v>643</v>
      </c>
      <c r="E10649" s="3">
        <v>23</v>
      </c>
      <c r="F10649" s="17">
        <v>0</v>
      </c>
      <c r="G10649" s="17">
        <v>1</v>
      </c>
      <c r="H10649" s="17">
        <v>0</v>
      </c>
      <c r="I10649" s="7">
        <v>2.1800000000000002</v>
      </c>
      <c r="J10649" s="7">
        <v>15</v>
      </c>
      <c r="K10649" s="4">
        <v>1214</v>
      </c>
      <c r="L10649" s="5">
        <v>1214.8577</v>
      </c>
      <c r="M10649">
        <v>46756</v>
      </c>
      <c r="N10649" s="33">
        <v>1</v>
      </c>
      <c r="O10649" s="50" t="e">
        <f>INDEX([1]Dados!$M$2:$N$26779,MATCH($P10649,[1]Dados!$N$2:$N$26779,),2)</f>
        <v>#N/A</v>
      </c>
      <c r="P10649">
        <v>194562</v>
      </c>
      <c r="Q10649" s="1">
        <v>37756</v>
      </c>
      <c r="R10649" s="1">
        <v>37806</v>
      </c>
      <c r="S10649" t="s">
        <v>914</v>
      </c>
    </row>
    <row r="10650" spans="1:19" x14ac:dyDescent="0.2">
      <c r="A10650" s="7">
        <v>110145</v>
      </c>
      <c r="B10650" s="3">
        <v>701</v>
      </c>
      <c r="C10650" s="3" t="s">
        <v>76</v>
      </c>
      <c r="D10650" s="2" t="s">
        <v>643</v>
      </c>
      <c r="E10650" s="3">
        <v>23</v>
      </c>
      <c r="F10650" s="17">
        <v>0</v>
      </c>
      <c r="G10650" s="17">
        <v>1</v>
      </c>
      <c r="H10650" s="17">
        <v>0</v>
      </c>
      <c r="I10650" s="7">
        <v>2.19</v>
      </c>
      <c r="J10650" s="7">
        <v>15</v>
      </c>
      <c r="K10650" s="4">
        <v>1214</v>
      </c>
      <c r="L10650" s="5">
        <v>1214.8577</v>
      </c>
      <c r="M10650">
        <v>46756</v>
      </c>
      <c r="N10650" s="33">
        <v>1</v>
      </c>
      <c r="O10650" s="50" t="e">
        <f>INDEX([1]Dados!$M$2:$N$26779,MATCH($P10650,[1]Dados!$N$2:$N$26779,),2)</f>
        <v>#N/A</v>
      </c>
      <c r="P10650">
        <v>194562</v>
      </c>
      <c r="Q10650" s="1">
        <v>37756</v>
      </c>
      <c r="R10650" s="1">
        <v>37806</v>
      </c>
      <c r="S10650" t="s">
        <v>914</v>
      </c>
    </row>
    <row r="10651" spans="1:19" x14ac:dyDescent="0.2">
      <c r="A10651" s="7">
        <v>110145</v>
      </c>
      <c r="B10651" s="3">
        <v>701</v>
      </c>
      <c r="C10651" s="3" t="s">
        <v>76</v>
      </c>
      <c r="D10651" s="2" t="s">
        <v>643</v>
      </c>
      <c r="E10651" s="3">
        <v>23</v>
      </c>
      <c r="F10651" s="17">
        <v>0</v>
      </c>
      <c r="G10651" s="17">
        <v>1</v>
      </c>
      <c r="H10651" s="17">
        <v>0</v>
      </c>
      <c r="I10651" s="29">
        <v>2.2000000000000002</v>
      </c>
      <c r="J10651" s="7">
        <v>20</v>
      </c>
      <c r="K10651" s="4">
        <v>1214</v>
      </c>
      <c r="L10651" s="5">
        <v>1214.8580999999999</v>
      </c>
      <c r="M10651">
        <v>48000</v>
      </c>
      <c r="N10651" s="33">
        <v>1</v>
      </c>
      <c r="O10651" s="50" t="e">
        <f>INDEX([1]Dados!$M$2:$N$26779,MATCH($P10651,[1]Dados!$N$2:$N$26779,),2)</f>
        <v>#N/A</v>
      </c>
      <c r="P10651">
        <v>195118</v>
      </c>
      <c r="Q10651" s="1">
        <v>37756</v>
      </c>
      <c r="R10651" s="1">
        <v>37806</v>
      </c>
      <c r="S10651" t="s">
        <v>961</v>
      </c>
    </row>
    <row r="10652" spans="1:19" x14ac:dyDescent="0.2">
      <c r="A10652" s="7">
        <v>110145</v>
      </c>
      <c r="B10652" s="3">
        <v>701</v>
      </c>
      <c r="C10652" s="3" t="s">
        <v>76</v>
      </c>
      <c r="D10652" s="2" t="s">
        <v>643</v>
      </c>
      <c r="E10652" s="3">
        <v>23</v>
      </c>
      <c r="F10652" s="17">
        <v>0</v>
      </c>
      <c r="G10652" s="17">
        <v>1</v>
      </c>
      <c r="H10652" s="17">
        <v>0</v>
      </c>
      <c r="I10652" s="7">
        <v>2.21</v>
      </c>
      <c r="J10652" s="7">
        <v>25</v>
      </c>
      <c r="K10652" s="4">
        <v>1214</v>
      </c>
      <c r="L10652" s="5">
        <v>1214.8580999999999</v>
      </c>
      <c r="M10652">
        <v>48000</v>
      </c>
      <c r="N10652" s="33">
        <v>1</v>
      </c>
      <c r="O10652" s="50" t="e">
        <f>INDEX([1]Dados!$M$2:$N$26779,MATCH($P10652,[1]Dados!$N$2:$N$26779,),2)</f>
        <v>#N/A</v>
      </c>
      <c r="P10652">
        <v>195118</v>
      </c>
      <c r="Q10652" s="1">
        <v>37756</v>
      </c>
      <c r="R10652" s="1">
        <v>37806</v>
      </c>
      <c r="S10652" t="s">
        <v>961</v>
      </c>
    </row>
    <row r="10653" spans="1:19" x14ac:dyDescent="0.2">
      <c r="A10653" s="7">
        <v>110145</v>
      </c>
      <c r="B10653" s="3">
        <v>701</v>
      </c>
      <c r="C10653" s="3" t="s">
        <v>76</v>
      </c>
      <c r="D10653" s="2" t="s">
        <v>643</v>
      </c>
      <c r="E10653" s="3">
        <v>23</v>
      </c>
      <c r="F10653" s="17">
        <v>0</v>
      </c>
      <c r="G10653" s="17">
        <v>1</v>
      </c>
      <c r="H10653" s="17">
        <v>0</v>
      </c>
      <c r="I10653" s="7">
        <v>2.2200000000000002</v>
      </c>
      <c r="J10653" s="7">
        <v>6</v>
      </c>
      <c r="K10653" s="4">
        <v>1214</v>
      </c>
      <c r="L10653" s="5">
        <v>1214.8580999999999</v>
      </c>
      <c r="M10653">
        <v>48000</v>
      </c>
      <c r="N10653" s="33">
        <v>1</v>
      </c>
      <c r="O10653" s="50" t="e">
        <f>INDEX([1]Dados!$M$2:$N$26779,MATCH($P10653,[1]Dados!$N$2:$N$26779,),2)</f>
        <v>#N/A</v>
      </c>
      <c r="P10653">
        <v>195118</v>
      </c>
      <c r="Q10653" s="1">
        <v>37756</v>
      </c>
      <c r="R10653" s="1">
        <v>37806</v>
      </c>
      <c r="S10653" t="s">
        <v>961</v>
      </c>
    </row>
    <row r="10654" spans="1:19" x14ac:dyDescent="0.2">
      <c r="A10654" s="7">
        <v>110145</v>
      </c>
      <c r="B10654" s="3">
        <v>701</v>
      </c>
      <c r="C10654" s="3" t="s">
        <v>76</v>
      </c>
      <c r="D10654" s="2" t="s">
        <v>643</v>
      </c>
      <c r="E10654" s="3">
        <v>23</v>
      </c>
      <c r="F10654" s="17">
        <v>0</v>
      </c>
      <c r="G10654" s="17">
        <v>1</v>
      </c>
      <c r="H10654" s="17">
        <v>0</v>
      </c>
      <c r="I10654" s="7">
        <v>2.23</v>
      </c>
      <c r="J10654" s="7">
        <v>9</v>
      </c>
      <c r="K10654" s="4">
        <v>1214</v>
      </c>
      <c r="L10654" s="5">
        <v>1214.8580999999999</v>
      </c>
      <c r="M10654">
        <v>48000</v>
      </c>
      <c r="N10654" s="33">
        <v>1</v>
      </c>
      <c r="O10654" s="50" t="e">
        <f>INDEX([1]Dados!$M$2:$N$26779,MATCH($P10654,[1]Dados!$N$2:$N$26779,),2)</f>
        <v>#N/A</v>
      </c>
      <c r="P10654">
        <v>195118</v>
      </c>
      <c r="Q10654" s="1">
        <v>37756</v>
      </c>
      <c r="R10654" s="1">
        <v>37806</v>
      </c>
      <c r="S10654" t="s">
        <v>961</v>
      </c>
    </row>
    <row r="10655" spans="1:19" x14ac:dyDescent="0.2">
      <c r="A10655" s="7">
        <v>110145</v>
      </c>
      <c r="B10655" s="3">
        <v>701</v>
      </c>
      <c r="C10655" s="3" t="s">
        <v>76</v>
      </c>
      <c r="D10655" s="2" t="s">
        <v>643</v>
      </c>
      <c r="E10655" s="3">
        <v>23</v>
      </c>
      <c r="F10655" s="17">
        <v>0</v>
      </c>
      <c r="G10655" s="17">
        <v>1</v>
      </c>
      <c r="H10655" s="17">
        <v>0</v>
      </c>
      <c r="I10655" s="7">
        <v>2.2400000000000002</v>
      </c>
      <c r="J10655" s="7">
        <v>20</v>
      </c>
      <c r="K10655" s="4">
        <v>1214</v>
      </c>
      <c r="L10655" s="5">
        <v>1214.8580999999999</v>
      </c>
      <c r="M10655">
        <v>24000</v>
      </c>
      <c r="N10655" s="33">
        <v>1</v>
      </c>
      <c r="O10655" s="50" t="e">
        <f>INDEX([1]Dados!$M$2:$N$26779,MATCH($P10655,[1]Dados!$N$2:$N$26779,),2)</f>
        <v>#N/A</v>
      </c>
      <c r="P10655">
        <v>195119</v>
      </c>
      <c r="Q10655" s="1">
        <v>37756</v>
      </c>
      <c r="R10655" s="1">
        <v>37806</v>
      </c>
      <c r="S10655" t="s">
        <v>961</v>
      </c>
    </row>
    <row r="10656" spans="1:19" x14ac:dyDescent="0.2">
      <c r="A10656" s="7">
        <v>110145</v>
      </c>
      <c r="B10656" s="3">
        <v>701</v>
      </c>
      <c r="C10656" s="3" t="s">
        <v>76</v>
      </c>
      <c r="D10656" s="2" t="s">
        <v>643</v>
      </c>
      <c r="E10656" s="3">
        <v>23</v>
      </c>
      <c r="F10656" s="17">
        <v>0</v>
      </c>
      <c r="G10656" s="17">
        <v>1</v>
      </c>
      <c r="H10656" s="17">
        <v>0</v>
      </c>
      <c r="I10656" s="7">
        <v>2.25</v>
      </c>
      <c r="J10656" s="7">
        <v>25</v>
      </c>
      <c r="K10656" s="4">
        <v>1214</v>
      </c>
      <c r="L10656" s="5">
        <v>1214.8580999999999</v>
      </c>
      <c r="M10656">
        <v>24000</v>
      </c>
      <c r="N10656" s="33">
        <v>1</v>
      </c>
      <c r="O10656" s="50" t="e">
        <f>INDEX([1]Dados!$M$2:$N$26779,MATCH($P10656,[1]Dados!$N$2:$N$26779,),2)</f>
        <v>#N/A</v>
      </c>
      <c r="P10656">
        <v>195119</v>
      </c>
      <c r="Q10656" s="1">
        <v>37756</v>
      </c>
      <c r="R10656" s="1">
        <v>37806</v>
      </c>
      <c r="S10656" t="s">
        <v>961</v>
      </c>
    </row>
    <row r="10657" spans="1:19" x14ac:dyDescent="0.2">
      <c r="A10657" s="7">
        <v>110145</v>
      </c>
      <c r="B10657" s="3">
        <v>701</v>
      </c>
      <c r="C10657" s="3" t="s">
        <v>76</v>
      </c>
      <c r="D10657" s="2" t="s">
        <v>643</v>
      </c>
      <c r="E10657" s="3">
        <v>23</v>
      </c>
      <c r="F10657" s="17">
        <v>0</v>
      </c>
      <c r="G10657" s="17">
        <v>1</v>
      </c>
      <c r="H10657" s="17">
        <v>0</v>
      </c>
      <c r="I10657" s="7">
        <v>2.2599999999999998</v>
      </c>
      <c r="J10657" s="7">
        <v>11</v>
      </c>
      <c r="K10657" s="4">
        <v>1214</v>
      </c>
      <c r="L10657" s="5">
        <v>1214.8580999999999</v>
      </c>
      <c r="M10657">
        <v>24000</v>
      </c>
      <c r="N10657" s="33">
        <v>1</v>
      </c>
      <c r="O10657" s="50" t="e">
        <f>INDEX([1]Dados!$M$2:$N$26779,MATCH($P10657,[1]Dados!$N$2:$N$26779,),2)</f>
        <v>#N/A</v>
      </c>
      <c r="P10657">
        <v>195119</v>
      </c>
      <c r="Q10657" s="1">
        <v>37756</v>
      </c>
      <c r="R10657" s="1">
        <v>37806</v>
      </c>
      <c r="S10657" t="s">
        <v>961</v>
      </c>
    </row>
    <row r="10658" spans="1:19" x14ac:dyDescent="0.2">
      <c r="A10658" s="7">
        <v>110145</v>
      </c>
      <c r="B10658" s="3">
        <v>701</v>
      </c>
      <c r="C10658" s="3" t="s">
        <v>76</v>
      </c>
      <c r="D10658" s="2" t="s">
        <v>643</v>
      </c>
      <c r="E10658" s="3">
        <v>23</v>
      </c>
      <c r="F10658" s="17">
        <v>0</v>
      </c>
      <c r="G10658" s="17">
        <v>1</v>
      </c>
      <c r="H10658" s="17">
        <v>0</v>
      </c>
      <c r="I10658" s="7">
        <v>2.27</v>
      </c>
      <c r="J10658" s="7">
        <v>6</v>
      </c>
      <c r="K10658" s="4">
        <v>1214</v>
      </c>
      <c r="L10658" s="5">
        <v>1214.8580999999999</v>
      </c>
      <c r="M10658">
        <v>24000</v>
      </c>
      <c r="N10658" s="33">
        <v>1</v>
      </c>
      <c r="O10658" s="50" t="e">
        <f>INDEX([1]Dados!$M$2:$N$26779,MATCH($P10658,[1]Dados!$N$2:$N$26779,),2)</f>
        <v>#N/A</v>
      </c>
      <c r="P10658">
        <v>195119</v>
      </c>
      <c r="Q10658" s="1">
        <v>37756</v>
      </c>
      <c r="R10658" s="1">
        <v>37806</v>
      </c>
      <c r="S10658" t="s">
        <v>961</v>
      </c>
    </row>
    <row r="10659" spans="1:19" x14ac:dyDescent="0.2">
      <c r="A10659" s="7">
        <v>110145</v>
      </c>
      <c r="B10659" s="3">
        <v>701</v>
      </c>
      <c r="C10659" s="3" t="s">
        <v>76</v>
      </c>
      <c r="D10659" s="2" t="s">
        <v>643</v>
      </c>
      <c r="E10659" s="3">
        <v>23</v>
      </c>
      <c r="F10659" s="17">
        <v>0</v>
      </c>
      <c r="G10659" s="17">
        <v>1</v>
      </c>
      <c r="H10659" s="17">
        <v>0</v>
      </c>
      <c r="I10659" s="7">
        <v>2.2799999999999998</v>
      </c>
      <c r="J10659" s="7">
        <v>5</v>
      </c>
      <c r="K10659" s="4">
        <v>1214</v>
      </c>
      <c r="L10659" s="5">
        <v>1214.8580999999999</v>
      </c>
      <c r="M10659">
        <v>24000</v>
      </c>
      <c r="N10659" s="33">
        <v>1</v>
      </c>
      <c r="O10659" s="50" t="e">
        <f>INDEX([1]Dados!$M$2:$N$26779,MATCH($P10659,[1]Dados!$N$2:$N$26779,),2)</f>
        <v>#N/A</v>
      </c>
      <c r="P10659">
        <v>195119</v>
      </c>
      <c r="Q10659" s="1">
        <v>37756</v>
      </c>
      <c r="R10659" s="1">
        <v>37806</v>
      </c>
      <c r="S10659" t="s">
        <v>961</v>
      </c>
    </row>
    <row r="10660" spans="1:19" x14ac:dyDescent="0.2">
      <c r="A10660" s="7">
        <v>110145</v>
      </c>
      <c r="B10660" s="3">
        <v>701</v>
      </c>
      <c r="C10660" s="3" t="s">
        <v>76</v>
      </c>
      <c r="D10660" s="2" t="s">
        <v>643</v>
      </c>
      <c r="E10660" s="3">
        <v>23</v>
      </c>
      <c r="F10660" s="17">
        <v>0</v>
      </c>
      <c r="G10660" s="17">
        <v>1</v>
      </c>
      <c r="H10660" s="17">
        <v>0</v>
      </c>
      <c r="I10660" s="7">
        <v>3.1</v>
      </c>
      <c r="J10660" s="7">
        <v>13</v>
      </c>
      <c r="K10660" s="4">
        <v>1293</v>
      </c>
      <c r="L10660" s="5">
        <v>1293.0592999999999</v>
      </c>
      <c r="M10660">
        <v>7111.5</v>
      </c>
      <c r="N10660" s="33">
        <v>1</v>
      </c>
      <c r="O10660" s="50" t="e">
        <f>INDEX([1]Dados!$M$2:$N$26779,MATCH($P10660,[1]Dados!$N$2:$N$26779,),2)</f>
        <v>#N/A</v>
      </c>
      <c r="P10660">
        <v>194404</v>
      </c>
      <c r="Q10660" s="1">
        <v>37756</v>
      </c>
      <c r="R10660" s="1">
        <v>37806</v>
      </c>
      <c r="S10660" t="s">
        <v>1467</v>
      </c>
    </row>
    <row r="10661" spans="1:19" x14ac:dyDescent="0.2">
      <c r="A10661" s="7">
        <v>110145</v>
      </c>
      <c r="B10661" s="3">
        <v>701</v>
      </c>
      <c r="C10661" s="3" t="s">
        <v>76</v>
      </c>
      <c r="D10661" s="2" t="s">
        <v>643</v>
      </c>
      <c r="E10661" s="3">
        <v>23</v>
      </c>
      <c r="F10661" s="17">
        <v>0</v>
      </c>
      <c r="G10661" s="17">
        <v>1</v>
      </c>
      <c r="H10661" s="17">
        <v>0</v>
      </c>
      <c r="I10661" s="7">
        <v>3.2</v>
      </c>
      <c r="J10661" s="7">
        <v>15</v>
      </c>
      <c r="K10661" s="4">
        <v>1293</v>
      </c>
      <c r="L10661" s="5">
        <v>1293.0592999999999</v>
      </c>
      <c r="M10661">
        <v>7111.5</v>
      </c>
      <c r="N10661" s="33">
        <v>1</v>
      </c>
      <c r="O10661" s="50" t="e">
        <f>INDEX([1]Dados!$M$2:$N$26779,MATCH($P10661,[1]Dados!$N$2:$N$26779,),2)</f>
        <v>#N/A</v>
      </c>
      <c r="P10661">
        <v>194404</v>
      </c>
      <c r="Q10661" s="1">
        <v>37756</v>
      </c>
      <c r="R10661" s="1">
        <v>37806</v>
      </c>
      <c r="S10661" t="s">
        <v>1467</v>
      </c>
    </row>
    <row r="10662" spans="1:19" x14ac:dyDescent="0.2">
      <c r="A10662" s="7">
        <v>110145</v>
      </c>
      <c r="B10662" s="3">
        <v>701</v>
      </c>
      <c r="C10662" s="3" t="s">
        <v>76</v>
      </c>
      <c r="D10662" s="2" t="s">
        <v>643</v>
      </c>
      <c r="E10662" s="3">
        <v>23</v>
      </c>
      <c r="F10662" s="17">
        <v>0</v>
      </c>
      <c r="G10662" s="17">
        <v>1</v>
      </c>
      <c r="H10662" s="17">
        <v>0</v>
      </c>
      <c r="I10662" s="7">
        <v>3.3</v>
      </c>
      <c r="J10662" s="7">
        <v>22</v>
      </c>
      <c r="K10662" s="4">
        <v>1293</v>
      </c>
      <c r="L10662" s="5">
        <v>1293.0592999999999</v>
      </c>
      <c r="M10662">
        <v>7111.5</v>
      </c>
      <c r="N10662" s="33">
        <v>1</v>
      </c>
      <c r="O10662" s="50" t="e">
        <f>INDEX([1]Dados!$M$2:$N$26779,MATCH($P10662,[1]Dados!$N$2:$N$26779,),2)</f>
        <v>#N/A</v>
      </c>
      <c r="P10662">
        <v>194404</v>
      </c>
      <c r="Q10662" s="1">
        <v>37756</v>
      </c>
      <c r="R10662" s="1">
        <v>37806</v>
      </c>
      <c r="S10662" t="s">
        <v>1467</v>
      </c>
    </row>
    <row r="10663" spans="1:19" x14ac:dyDescent="0.2">
      <c r="A10663" s="7">
        <v>110145</v>
      </c>
      <c r="B10663" s="3">
        <v>701</v>
      </c>
      <c r="C10663" s="3" t="s">
        <v>76</v>
      </c>
      <c r="D10663" s="2" t="s">
        <v>643</v>
      </c>
      <c r="E10663" s="3">
        <v>23</v>
      </c>
      <c r="F10663" s="17">
        <v>0</v>
      </c>
      <c r="G10663" s="17">
        <v>1</v>
      </c>
      <c r="H10663" s="17">
        <v>0</v>
      </c>
      <c r="I10663" s="7">
        <v>3.4</v>
      </c>
      <c r="J10663" s="7">
        <v>21</v>
      </c>
      <c r="K10663" s="4">
        <v>1293</v>
      </c>
      <c r="L10663" s="5">
        <v>1293.0592999999999</v>
      </c>
      <c r="M10663">
        <v>7111.5</v>
      </c>
      <c r="N10663" s="33">
        <v>1</v>
      </c>
      <c r="O10663" s="50" t="e">
        <f>INDEX([1]Dados!$M$2:$N$26779,MATCH($P10663,[1]Dados!$N$2:$N$26779,),2)</f>
        <v>#N/A</v>
      </c>
      <c r="P10663">
        <v>194404</v>
      </c>
      <c r="Q10663" s="1">
        <v>37756</v>
      </c>
      <c r="R10663" s="1">
        <v>37806</v>
      </c>
      <c r="S10663" t="s">
        <v>1467</v>
      </c>
    </row>
    <row r="10664" spans="1:19" x14ac:dyDescent="0.2">
      <c r="A10664" s="7">
        <v>110145</v>
      </c>
      <c r="B10664" s="3">
        <v>701</v>
      </c>
      <c r="C10664" s="3" t="s">
        <v>76</v>
      </c>
      <c r="D10664" s="2" t="s">
        <v>643</v>
      </c>
      <c r="E10664" s="3">
        <v>23</v>
      </c>
      <c r="F10664" s="17">
        <v>0</v>
      </c>
      <c r="G10664" s="17">
        <v>1</v>
      </c>
      <c r="H10664" s="17">
        <v>0</v>
      </c>
      <c r="I10664" s="7">
        <v>3.5</v>
      </c>
      <c r="J10664" s="7">
        <v>29</v>
      </c>
      <c r="K10664" s="4">
        <v>1293</v>
      </c>
      <c r="L10664" s="5">
        <v>1293.0592999999999</v>
      </c>
      <c r="M10664">
        <v>7111.5</v>
      </c>
      <c r="N10664" s="33">
        <v>1</v>
      </c>
      <c r="O10664" s="50" t="e">
        <f>INDEX([1]Dados!$M$2:$N$26779,MATCH($P10664,[1]Dados!$N$2:$N$26779,),2)</f>
        <v>#N/A</v>
      </c>
      <c r="P10664">
        <v>194404</v>
      </c>
      <c r="Q10664" s="1">
        <v>37756</v>
      </c>
      <c r="R10664" s="1">
        <v>37806</v>
      </c>
      <c r="S10664" t="s">
        <v>1467</v>
      </c>
    </row>
    <row r="10665" spans="1:19" x14ac:dyDescent="0.2">
      <c r="A10665" s="7">
        <v>110145</v>
      </c>
      <c r="B10665" s="3">
        <v>701</v>
      </c>
      <c r="C10665" s="3" t="s">
        <v>76</v>
      </c>
      <c r="D10665" s="2" t="s">
        <v>643</v>
      </c>
      <c r="E10665" s="3">
        <v>23</v>
      </c>
      <c r="F10665" s="17">
        <v>0</v>
      </c>
      <c r="G10665" s="17">
        <v>1</v>
      </c>
      <c r="H10665" s="17">
        <v>0</v>
      </c>
      <c r="I10665" s="7">
        <v>3.6</v>
      </c>
      <c r="J10665" s="7">
        <v>0</v>
      </c>
      <c r="K10665" s="4">
        <v>1293</v>
      </c>
      <c r="L10665" s="5">
        <v>1293.0592999999999</v>
      </c>
      <c r="M10665">
        <v>7111.5</v>
      </c>
      <c r="N10665" s="33">
        <v>1</v>
      </c>
      <c r="O10665" s="50" t="e">
        <f>INDEX([1]Dados!$M$2:$N$26779,MATCH($P10665,[1]Dados!$N$2:$N$26779,),2)</f>
        <v>#N/A</v>
      </c>
      <c r="P10665">
        <v>194404</v>
      </c>
      <c r="Q10665" s="1">
        <v>37756</v>
      </c>
      <c r="R10665" s="1">
        <v>37806</v>
      </c>
      <c r="S10665" t="s">
        <v>1467</v>
      </c>
    </row>
    <row r="10666" spans="1:19" x14ac:dyDescent="0.2">
      <c r="A10666" s="7">
        <v>110145</v>
      </c>
      <c r="B10666" s="3">
        <v>701</v>
      </c>
      <c r="C10666" s="3" t="s">
        <v>76</v>
      </c>
      <c r="D10666" s="2" t="s">
        <v>643</v>
      </c>
      <c r="E10666" s="3">
        <v>23</v>
      </c>
      <c r="F10666" s="17">
        <v>0</v>
      </c>
      <c r="G10666" s="17">
        <v>1</v>
      </c>
      <c r="H10666" s="17">
        <v>0</v>
      </c>
      <c r="I10666" s="7">
        <v>3.7</v>
      </c>
      <c r="J10666" s="7">
        <v>17</v>
      </c>
      <c r="K10666" s="4">
        <v>1293</v>
      </c>
      <c r="L10666" s="5">
        <v>1293.0592999999999</v>
      </c>
      <c r="M10666">
        <v>7111.5</v>
      </c>
      <c r="N10666" s="33">
        <v>1</v>
      </c>
      <c r="O10666" s="50" t="e">
        <f>INDEX([1]Dados!$M$2:$N$26779,MATCH($P10666,[1]Dados!$N$2:$N$26779,),2)</f>
        <v>#N/A</v>
      </c>
      <c r="P10666">
        <v>194404</v>
      </c>
      <c r="Q10666" s="1">
        <v>37756</v>
      </c>
      <c r="R10666" s="1">
        <v>37806</v>
      </c>
      <c r="S10666" t="s">
        <v>1467</v>
      </c>
    </row>
    <row r="10667" spans="1:19" x14ac:dyDescent="0.2">
      <c r="A10667" s="7">
        <v>432035</v>
      </c>
      <c r="B10667" s="3">
        <v>87882</v>
      </c>
      <c r="C10667" s="3" t="s">
        <v>40</v>
      </c>
      <c r="D10667" s="2" t="s">
        <v>791</v>
      </c>
      <c r="E10667" s="3">
        <v>23</v>
      </c>
      <c r="F10667" s="17">
        <v>0</v>
      </c>
      <c r="G10667" s="17">
        <v>1</v>
      </c>
      <c r="H10667" s="17">
        <v>0</v>
      </c>
      <c r="I10667" s="7">
        <v>1.1000000000000001</v>
      </c>
      <c r="J10667" s="7">
        <v>15</v>
      </c>
      <c r="K10667" s="4">
        <v>1214</v>
      </c>
      <c r="L10667" s="5">
        <v>1214.8577</v>
      </c>
      <c r="M10667">
        <v>88880.44</v>
      </c>
      <c r="N10667" s="3">
        <v>1</v>
      </c>
      <c r="O10667" s="50" t="e">
        <f>INDEX([1]Dados!$M$2:$N$26779,MATCH($P10667,[1]Dados!$N$2:$N$26779,),2)</f>
        <v>#N/A</v>
      </c>
      <c r="P10667">
        <v>194545</v>
      </c>
      <c r="Q10667" s="1">
        <v>37756</v>
      </c>
      <c r="R10667" s="1">
        <v>37800</v>
      </c>
      <c r="S10667" t="s">
        <v>914</v>
      </c>
    </row>
    <row r="10668" spans="1:19" x14ac:dyDescent="0.2">
      <c r="A10668" s="7">
        <v>432035</v>
      </c>
      <c r="B10668" s="3">
        <v>87882</v>
      </c>
      <c r="C10668" s="3" t="s">
        <v>40</v>
      </c>
      <c r="D10668" s="2" t="s">
        <v>791</v>
      </c>
      <c r="E10668" s="3">
        <v>23</v>
      </c>
      <c r="F10668" s="17">
        <v>0</v>
      </c>
      <c r="G10668" s="17">
        <v>1</v>
      </c>
      <c r="H10668" s="17">
        <v>0</v>
      </c>
      <c r="I10668" s="7">
        <v>1.2</v>
      </c>
      <c r="J10668" s="7">
        <v>25</v>
      </c>
      <c r="K10668" s="4">
        <v>1214</v>
      </c>
      <c r="L10668" s="5">
        <v>1214.8577</v>
      </c>
      <c r="M10668">
        <v>88880.44</v>
      </c>
      <c r="N10668" s="3">
        <v>1</v>
      </c>
      <c r="O10668" s="50" t="e">
        <f>INDEX([1]Dados!$M$2:$N$26779,MATCH($P10668,[1]Dados!$N$2:$N$26779,),2)</f>
        <v>#N/A</v>
      </c>
      <c r="P10668">
        <v>194545</v>
      </c>
      <c r="Q10668" s="1">
        <v>37756</v>
      </c>
      <c r="R10668" s="1">
        <v>37800</v>
      </c>
      <c r="S10668" t="s">
        <v>914</v>
      </c>
    </row>
    <row r="10669" spans="1:19" x14ac:dyDescent="0.2">
      <c r="A10669" s="7">
        <v>432035</v>
      </c>
      <c r="B10669" s="3">
        <v>87882</v>
      </c>
      <c r="C10669" s="3" t="s">
        <v>40</v>
      </c>
      <c r="D10669" s="2" t="s">
        <v>791</v>
      </c>
      <c r="E10669" s="3">
        <v>23</v>
      </c>
      <c r="F10669" s="17">
        <v>0</v>
      </c>
      <c r="G10669" s="17">
        <v>1</v>
      </c>
      <c r="H10669" s="17">
        <v>0</v>
      </c>
      <c r="I10669" s="7">
        <v>1.3</v>
      </c>
      <c r="J10669" s="7">
        <v>25</v>
      </c>
      <c r="K10669" s="4">
        <v>1214</v>
      </c>
      <c r="L10669" s="5">
        <v>1214.8577</v>
      </c>
      <c r="M10669">
        <v>88880.44</v>
      </c>
      <c r="N10669" s="3">
        <v>1</v>
      </c>
      <c r="O10669" s="50" t="e">
        <f>INDEX([1]Dados!$M$2:$N$26779,MATCH($P10669,[1]Dados!$N$2:$N$26779,),2)</f>
        <v>#N/A</v>
      </c>
      <c r="P10669">
        <v>194545</v>
      </c>
      <c r="Q10669" s="1">
        <v>37756</v>
      </c>
      <c r="R10669" s="1">
        <v>37800</v>
      </c>
      <c r="S10669" t="s">
        <v>914</v>
      </c>
    </row>
    <row r="10670" spans="1:19" x14ac:dyDescent="0.2">
      <c r="A10670" s="7">
        <v>432035</v>
      </c>
      <c r="B10670" s="3">
        <v>87882</v>
      </c>
      <c r="C10670" s="3" t="s">
        <v>40</v>
      </c>
      <c r="D10670" s="2" t="s">
        <v>791</v>
      </c>
      <c r="E10670" s="3">
        <v>23</v>
      </c>
      <c r="F10670" s="17">
        <v>0</v>
      </c>
      <c r="G10670" s="17">
        <v>1</v>
      </c>
      <c r="H10670" s="17">
        <v>0</v>
      </c>
      <c r="I10670" s="7">
        <v>1.4</v>
      </c>
      <c r="J10670" s="7">
        <v>1</v>
      </c>
      <c r="K10670" s="4">
        <v>1214</v>
      </c>
      <c r="L10670" s="5">
        <v>1214.8577</v>
      </c>
      <c r="M10670">
        <v>88880.44</v>
      </c>
      <c r="N10670" s="3">
        <v>1</v>
      </c>
      <c r="O10670" s="50" t="e">
        <f>INDEX([1]Dados!$M$2:$N$26779,MATCH($P10670,[1]Dados!$N$2:$N$26779,),2)</f>
        <v>#N/A</v>
      </c>
      <c r="P10670">
        <v>194545</v>
      </c>
      <c r="Q10670" s="1">
        <v>37756</v>
      </c>
      <c r="R10670" s="1">
        <v>37800</v>
      </c>
      <c r="S10670" t="s">
        <v>914</v>
      </c>
    </row>
    <row r="10671" spans="1:19" x14ac:dyDescent="0.2">
      <c r="A10671" s="7">
        <v>432035</v>
      </c>
      <c r="B10671" s="3">
        <v>87882</v>
      </c>
      <c r="C10671" s="3" t="s">
        <v>40</v>
      </c>
      <c r="D10671" s="2" t="s">
        <v>791</v>
      </c>
      <c r="E10671" s="3">
        <v>23</v>
      </c>
      <c r="F10671" s="17">
        <v>0</v>
      </c>
      <c r="G10671" s="17">
        <v>1</v>
      </c>
      <c r="H10671" s="17">
        <v>0</v>
      </c>
      <c r="I10671" s="7">
        <v>1.5</v>
      </c>
      <c r="J10671" s="7">
        <v>2</v>
      </c>
      <c r="K10671" s="4">
        <v>1214</v>
      </c>
      <c r="L10671" s="5">
        <v>1214.8577</v>
      </c>
      <c r="M10671">
        <v>88880.44</v>
      </c>
      <c r="N10671" s="3">
        <v>1</v>
      </c>
      <c r="O10671" s="50" t="e">
        <f>INDEX([1]Dados!$M$2:$N$26779,MATCH($P10671,[1]Dados!$N$2:$N$26779,),2)</f>
        <v>#N/A</v>
      </c>
      <c r="P10671">
        <v>194545</v>
      </c>
      <c r="Q10671" s="1">
        <v>37756</v>
      </c>
      <c r="R10671" s="1">
        <v>37800</v>
      </c>
      <c r="S10671" t="s">
        <v>914</v>
      </c>
    </row>
    <row r="10672" spans="1:19" x14ac:dyDescent="0.2">
      <c r="A10672" s="7">
        <v>432035</v>
      </c>
      <c r="B10672" s="3">
        <v>87882</v>
      </c>
      <c r="C10672" s="3" t="s">
        <v>40</v>
      </c>
      <c r="D10672" s="2" t="s">
        <v>791</v>
      </c>
      <c r="E10672" s="3">
        <v>23</v>
      </c>
      <c r="F10672" s="17">
        <v>0</v>
      </c>
      <c r="G10672" s="17">
        <v>1</v>
      </c>
      <c r="H10672" s="17">
        <v>0</v>
      </c>
      <c r="I10672" s="7">
        <v>2.1</v>
      </c>
      <c r="J10672" s="7">
        <v>28</v>
      </c>
      <c r="K10672" s="4">
        <v>1293</v>
      </c>
      <c r="L10672" s="5">
        <v>1293.0592999999999</v>
      </c>
      <c r="M10672">
        <v>18792.96</v>
      </c>
      <c r="N10672" s="3">
        <v>1</v>
      </c>
      <c r="O10672" s="50" t="e">
        <f>INDEX([1]Dados!$M$2:$N$26779,MATCH($P10672,[1]Dados!$N$2:$N$26779,),2)</f>
        <v>#N/A</v>
      </c>
      <c r="P10672">
        <v>194406</v>
      </c>
      <c r="Q10672" s="1">
        <v>37756</v>
      </c>
      <c r="R10672" s="1">
        <v>37800</v>
      </c>
      <c r="S10672" t="s">
        <v>1467</v>
      </c>
    </row>
    <row r="10673" spans="1:19" x14ac:dyDescent="0.2">
      <c r="A10673" s="7">
        <v>432035</v>
      </c>
      <c r="B10673" s="3">
        <v>87882</v>
      </c>
      <c r="C10673" s="3" t="s">
        <v>40</v>
      </c>
      <c r="D10673" s="2" t="s">
        <v>791</v>
      </c>
      <c r="E10673" s="3">
        <v>23</v>
      </c>
      <c r="F10673" s="17">
        <v>0</v>
      </c>
      <c r="G10673" s="17">
        <v>1</v>
      </c>
      <c r="H10673" s="17">
        <v>0</v>
      </c>
      <c r="I10673" s="7">
        <v>2.2000000000000002</v>
      </c>
      <c r="J10673" s="7">
        <v>22</v>
      </c>
      <c r="K10673" s="4">
        <v>1293</v>
      </c>
      <c r="L10673" s="5">
        <v>1293.0592999999999</v>
      </c>
      <c r="M10673">
        <v>18792.96</v>
      </c>
      <c r="N10673" s="3">
        <v>1</v>
      </c>
      <c r="O10673" s="50" t="e">
        <f>INDEX([1]Dados!$M$2:$N$26779,MATCH($P10673,[1]Dados!$N$2:$N$26779,),2)</f>
        <v>#N/A</v>
      </c>
      <c r="P10673">
        <v>194406</v>
      </c>
      <c r="Q10673" s="1">
        <v>37756</v>
      </c>
      <c r="R10673" s="1">
        <v>37800</v>
      </c>
      <c r="S10673" t="s">
        <v>1467</v>
      </c>
    </row>
    <row r="10674" spans="1:19" x14ac:dyDescent="0.2">
      <c r="A10674" s="7">
        <v>432035</v>
      </c>
      <c r="B10674" s="3">
        <v>87882</v>
      </c>
      <c r="C10674" s="3" t="s">
        <v>40</v>
      </c>
      <c r="D10674" s="2" t="s">
        <v>791</v>
      </c>
      <c r="E10674" s="3">
        <v>23</v>
      </c>
      <c r="F10674" s="17">
        <v>0</v>
      </c>
      <c r="G10674" s="17">
        <v>1</v>
      </c>
      <c r="H10674" s="17">
        <v>0</v>
      </c>
      <c r="I10674" s="7">
        <v>2.2999999999999998</v>
      </c>
      <c r="J10674" s="7">
        <v>22</v>
      </c>
      <c r="K10674" s="4">
        <v>1293</v>
      </c>
      <c r="L10674" s="5">
        <v>1293.0592999999999</v>
      </c>
      <c r="M10674">
        <v>18792.96</v>
      </c>
      <c r="N10674" s="3">
        <v>1</v>
      </c>
      <c r="O10674" s="50" t="e">
        <f>INDEX([1]Dados!$M$2:$N$26779,MATCH($P10674,[1]Dados!$N$2:$N$26779,),2)</f>
        <v>#N/A</v>
      </c>
      <c r="P10674">
        <v>194406</v>
      </c>
      <c r="Q10674" s="1">
        <v>37756</v>
      </c>
      <c r="R10674" s="1">
        <v>37800</v>
      </c>
      <c r="S10674" t="s">
        <v>1467</v>
      </c>
    </row>
    <row r="10675" spans="1:19" x14ac:dyDescent="0.2">
      <c r="A10675" s="7">
        <v>432035</v>
      </c>
      <c r="B10675" s="3">
        <v>87882</v>
      </c>
      <c r="C10675" s="3" t="s">
        <v>40</v>
      </c>
      <c r="D10675" s="2" t="s">
        <v>791</v>
      </c>
      <c r="E10675" s="3">
        <v>23</v>
      </c>
      <c r="F10675" s="17">
        <v>0</v>
      </c>
      <c r="G10675" s="17">
        <v>1</v>
      </c>
      <c r="H10675" s="17">
        <v>0</v>
      </c>
      <c r="I10675" s="7">
        <v>2.4</v>
      </c>
      <c r="J10675" s="7">
        <v>29</v>
      </c>
      <c r="K10675" s="4">
        <v>1293</v>
      </c>
      <c r="L10675" s="5">
        <v>1293.0592999999999</v>
      </c>
      <c r="M10675">
        <v>18792.96</v>
      </c>
      <c r="N10675" s="3">
        <v>1</v>
      </c>
      <c r="O10675" s="50" t="e">
        <f>INDEX([1]Dados!$M$2:$N$26779,MATCH($P10675,[1]Dados!$N$2:$N$26779,),2)</f>
        <v>#N/A</v>
      </c>
      <c r="P10675">
        <v>194406</v>
      </c>
      <c r="Q10675" s="1">
        <v>37756</v>
      </c>
      <c r="R10675" s="1">
        <v>37800</v>
      </c>
      <c r="S10675" t="s">
        <v>1467</v>
      </c>
    </row>
    <row r="10676" spans="1:19" x14ac:dyDescent="0.2">
      <c r="A10676" s="7">
        <v>432035</v>
      </c>
      <c r="B10676" s="3">
        <v>87882</v>
      </c>
      <c r="C10676" s="3" t="s">
        <v>40</v>
      </c>
      <c r="D10676" s="2" t="s">
        <v>791</v>
      </c>
      <c r="E10676" s="3">
        <v>23</v>
      </c>
      <c r="F10676" s="17">
        <v>0</v>
      </c>
      <c r="G10676" s="17">
        <v>1</v>
      </c>
      <c r="H10676" s="17">
        <v>0</v>
      </c>
      <c r="I10676" s="7">
        <v>2.5</v>
      </c>
      <c r="J10676" s="7">
        <v>21</v>
      </c>
      <c r="K10676" s="4">
        <v>1293</v>
      </c>
      <c r="L10676" s="5">
        <v>1293.0592999999999</v>
      </c>
      <c r="M10676">
        <v>18792.96</v>
      </c>
      <c r="N10676" s="3">
        <v>1</v>
      </c>
      <c r="O10676" s="50" t="e">
        <f>INDEX([1]Dados!$M$2:$N$26779,MATCH($P10676,[1]Dados!$N$2:$N$26779,),2)</f>
        <v>#N/A</v>
      </c>
      <c r="P10676">
        <v>194406</v>
      </c>
      <c r="Q10676" s="1">
        <v>37756</v>
      </c>
      <c r="R10676" s="1">
        <v>37800</v>
      </c>
      <c r="S10676" t="s">
        <v>1467</v>
      </c>
    </row>
    <row r="10677" spans="1:19" x14ac:dyDescent="0.2">
      <c r="A10677" s="7">
        <v>432035</v>
      </c>
      <c r="B10677" s="3">
        <v>87882</v>
      </c>
      <c r="C10677" s="3" t="s">
        <v>40</v>
      </c>
      <c r="D10677" s="2" t="s">
        <v>791</v>
      </c>
      <c r="E10677" s="3">
        <v>23</v>
      </c>
      <c r="F10677" s="17">
        <v>0</v>
      </c>
      <c r="G10677" s="17">
        <v>1</v>
      </c>
      <c r="H10677" s="17">
        <v>0</v>
      </c>
      <c r="I10677" s="7">
        <v>2.6</v>
      </c>
      <c r="J10677" s="7">
        <v>22</v>
      </c>
      <c r="K10677" s="4">
        <v>1293</v>
      </c>
      <c r="L10677" s="5">
        <v>1293.0592999999999</v>
      </c>
      <c r="M10677">
        <v>18792.96</v>
      </c>
      <c r="N10677" s="3">
        <v>1</v>
      </c>
      <c r="O10677" s="50" t="e">
        <f>INDEX([1]Dados!$M$2:$N$26779,MATCH($P10677,[1]Dados!$N$2:$N$26779,),2)</f>
        <v>#N/A</v>
      </c>
      <c r="P10677">
        <v>194406</v>
      </c>
      <c r="Q10677" s="1">
        <v>37756</v>
      </c>
      <c r="R10677" s="1">
        <v>37800</v>
      </c>
      <c r="S10677" t="s">
        <v>1467</v>
      </c>
    </row>
    <row r="10678" spans="1:19" x14ac:dyDescent="0.2">
      <c r="A10678" s="7">
        <v>432035</v>
      </c>
      <c r="B10678" s="3">
        <v>87882</v>
      </c>
      <c r="C10678" s="3" t="s">
        <v>40</v>
      </c>
      <c r="D10678" s="2" t="s">
        <v>791</v>
      </c>
      <c r="E10678" s="3">
        <v>23</v>
      </c>
      <c r="F10678" s="17">
        <v>0</v>
      </c>
      <c r="G10678" s="17">
        <v>1</v>
      </c>
      <c r="H10678" s="17">
        <v>0</v>
      </c>
      <c r="I10678" s="7">
        <v>2.7</v>
      </c>
      <c r="J10678" s="7">
        <v>0</v>
      </c>
      <c r="K10678" s="4">
        <v>1293</v>
      </c>
      <c r="L10678" s="5">
        <v>1293.0592999999999</v>
      </c>
      <c r="M10678">
        <v>18792.96</v>
      </c>
      <c r="N10678" s="3">
        <v>1</v>
      </c>
      <c r="O10678" s="50" t="e">
        <f>INDEX([1]Dados!$M$2:$N$26779,MATCH($P10678,[1]Dados!$N$2:$N$26779,),2)</f>
        <v>#N/A</v>
      </c>
      <c r="P10678">
        <v>194406</v>
      </c>
      <c r="Q10678" s="1">
        <v>37756</v>
      </c>
      <c r="R10678" s="1">
        <v>37800</v>
      </c>
      <c r="S10678" t="s">
        <v>1467</v>
      </c>
    </row>
    <row r="10679" spans="1:19" x14ac:dyDescent="0.2">
      <c r="A10679" s="7">
        <v>432350</v>
      </c>
      <c r="B10679" s="3">
        <v>85600</v>
      </c>
      <c r="C10679" s="3" t="s">
        <v>40</v>
      </c>
      <c r="D10679" s="2" t="s">
        <v>856</v>
      </c>
      <c r="E10679" s="3">
        <v>23</v>
      </c>
      <c r="F10679" s="17">
        <v>0</v>
      </c>
      <c r="G10679" s="17">
        <v>1</v>
      </c>
      <c r="H10679" s="17">
        <v>0</v>
      </c>
      <c r="I10679" s="7">
        <v>1.1000000000000001</v>
      </c>
      <c r="J10679" s="7">
        <v>18</v>
      </c>
      <c r="K10679" s="4">
        <v>1203</v>
      </c>
      <c r="L10679" s="5">
        <v>1203.0829000000001</v>
      </c>
      <c r="M10679">
        <v>4333.2</v>
      </c>
      <c r="N10679" s="3">
        <v>1</v>
      </c>
      <c r="O10679" s="50" t="e">
        <f>INDEX([1]Dados!$M$2:$N$26779,MATCH($P10679,[1]Dados!$N$2:$N$26779,),2)</f>
        <v>#N/A</v>
      </c>
      <c r="P10679">
        <v>195273</v>
      </c>
      <c r="Q10679" s="1">
        <v>37756</v>
      </c>
      <c r="R10679" s="1">
        <v>37800</v>
      </c>
      <c r="S10679" t="s">
        <v>889</v>
      </c>
    </row>
    <row r="10680" spans="1:19" x14ac:dyDescent="0.2">
      <c r="A10680" s="7">
        <v>432350</v>
      </c>
      <c r="B10680" s="3">
        <v>85600</v>
      </c>
      <c r="C10680" s="3" t="s">
        <v>40</v>
      </c>
      <c r="D10680" s="2" t="s">
        <v>856</v>
      </c>
      <c r="E10680" s="3">
        <v>23</v>
      </c>
      <c r="F10680" s="17">
        <v>0</v>
      </c>
      <c r="G10680" s="17">
        <v>1</v>
      </c>
      <c r="H10680" s="17">
        <v>0</v>
      </c>
      <c r="I10680" s="7">
        <v>1.2</v>
      </c>
      <c r="J10680" s="7">
        <v>21</v>
      </c>
      <c r="K10680" s="4">
        <v>1203</v>
      </c>
      <c r="L10680" s="5">
        <v>1203.0829000000001</v>
      </c>
      <c r="M10680">
        <v>4333.2</v>
      </c>
      <c r="N10680" s="3">
        <v>1</v>
      </c>
      <c r="O10680" s="50" t="e">
        <f>INDEX([1]Dados!$M$2:$N$26779,MATCH($P10680,[1]Dados!$N$2:$N$26779,),2)</f>
        <v>#N/A</v>
      </c>
      <c r="P10680">
        <v>195273</v>
      </c>
      <c r="Q10680" s="1">
        <v>37756</v>
      </c>
      <c r="R10680" s="1">
        <v>37800</v>
      </c>
      <c r="S10680" t="s">
        <v>889</v>
      </c>
    </row>
    <row r="10681" spans="1:19" x14ac:dyDescent="0.2">
      <c r="A10681" s="7">
        <v>432350</v>
      </c>
      <c r="B10681" s="3">
        <v>85600</v>
      </c>
      <c r="C10681" s="3" t="s">
        <v>40</v>
      </c>
      <c r="D10681" s="2" t="s">
        <v>856</v>
      </c>
      <c r="E10681" s="3">
        <v>23</v>
      </c>
      <c r="F10681" s="17">
        <v>0</v>
      </c>
      <c r="G10681" s="17">
        <v>1</v>
      </c>
      <c r="H10681" s="17">
        <v>0</v>
      </c>
      <c r="I10681" s="7">
        <v>1.3</v>
      </c>
      <c r="J10681" s="7">
        <v>18</v>
      </c>
      <c r="K10681" s="4">
        <v>1203</v>
      </c>
      <c r="L10681" s="5">
        <v>1203.0829000000001</v>
      </c>
      <c r="M10681">
        <v>4333.2</v>
      </c>
      <c r="N10681" s="3">
        <v>1</v>
      </c>
      <c r="O10681" s="50" t="e">
        <f>INDEX([1]Dados!$M$2:$N$26779,MATCH($P10681,[1]Dados!$N$2:$N$26779,),2)</f>
        <v>#N/A</v>
      </c>
      <c r="P10681">
        <v>195273</v>
      </c>
      <c r="Q10681" s="1">
        <v>37756</v>
      </c>
      <c r="R10681" s="1">
        <v>37800</v>
      </c>
      <c r="S10681" t="s">
        <v>889</v>
      </c>
    </row>
    <row r="10682" spans="1:19" x14ac:dyDescent="0.2">
      <c r="A10682" s="7">
        <v>432350</v>
      </c>
      <c r="B10682" s="3">
        <v>85600</v>
      </c>
      <c r="C10682" s="3" t="s">
        <v>40</v>
      </c>
      <c r="D10682" s="2" t="s">
        <v>856</v>
      </c>
      <c r="E10682" s="3">
        <v>23</v>
      </c>
      <c r="F10682" s="17">
        <v>0</v>
      </c>
      <c r="G10682" s="17">
        <v>1</v>
      </c>
      <c r="H10682" s="17">
        <v>0</v>
      </c>
      <c r="I10682" s="7">
        <v>2.1</v>
      </c>
      <c r="J10682" s="7">
        <v>25</v>
      </c>
      <c r="K10682" s="4">
        <v>1214</v>
      </c>
      <c r="L10682" s="5">
        <v>1214.0589</v>
      </c>
      <c r="M10682">
        <v>110750</v>
      </c>
      <c r="N10682" s="3">
        <v>1</v>
      </c>
      <c r="O10682" s="50" t="e">
        <f>INDEX([1]Dados!$M$2:$N$26779,MATCH($P10682,[1]Dados!$N$2:$N$26779,),2)</f>
        <v>#N/A</v>
      </c>
      <c r="P10682">
        <v>194850</v>
      </c>
      <c r="Q10682" s="1">
        <v>37756</v>
      </c>
      <c r="R10682" s="1">
        <v>37800</v>
      </c>
      <c r="S10682" t="s">
        <v>1479</v>
      </c>
    </row>
    <row r="10683" spans="1:19" x14ac:dyDescent="0.2">
      <c r="A10683" s="7">
        <v>432350</v>
      </c>
      <c r="B10683" s="3">
        <v>85600</v>
      </c>
      <c r="C10683" s="3" t="s">
        <v>40</v>
      </c>
      <c r="D10683" s="2" t="s">
        <v>856</v>
      </c>
      <c r="E10683" s="3">
        <v>23</v>
      </c>
      <c r="F10683" s="17">
        <v>0</v>
      </c>
      <c r="G10683" s="17">
        <v>1</v>
      </c>
      <c r="H10683" s="17">
        <v>0</v>
      </c>
      <c r="I10683" s="7">
        <v>3.1</v>
      </c>
      <c r="J10683" s="7">
        <v>25</v>
      </c>
      <c r="K10683" s="4">
        <v>1214</v>
      </c>
      <c r="L10683" s="5">
        <v>1214.8577</v>
      </c>
      <c r="M10683">
        <v>40286.5</v>
      </c>
      <c r="N10683" s="3">
        <v>1</v>
      </c>
      <c r="O10683" s="50" t="e">
        <f>INDEX([1]Dados!$M$2:$N$26779,MATCH($P10683,[1]Dados!$N$2:$N$26779,),2)</f>
        <v>#N/A</v>
      </c>
      <c r="P10683">
        <v>194547</v>
      </c>
      <c r="Q10683" s="1">
        <v>37756</v>
      </c>
      <c r="R10683" s="1">
        <v>37800</v>
      </c>
      <c r="S10683" t="s">
        <v>914</v>
      </c>
    </row>
    <row r="10684" spans="1:19" x14ac:dyDescent="0.2">
      <c r="A10684" s="7">
        <v>432350</v>
      </c>
      <c r="B10684" s="3">
        <v>85600</v>
      </c>
      <c r="C10684" s="3" t="s">
        <v>40</v>
      </c>
      <c r="D10684" s="2" t="s">
        <v>856</v>
      </c>
      <c r="E10684" s="3">
        <v>23</v>
      </c>
      <c r="F10684" s="17">
        <v>0</v>
      </c>
      <c r="G10684" s="17">
        <v>1</v>
      </c>
      <c r="H10684" s="17">
        <v>0</v>
      </c>
      <c r="I10684" s="7">
        <v>3.2</v>
      </c>
      <c r="J10684" s="7">
        <v>3</v>
      </c>
      <c r="K10684" s="4">
        <v>1214</v>
      </c>
      <c r="L10684" s="5">
        <v>1214.8577</v>
      </c>
      <c r="M10684">
        <v>40286.5</v>
      </c>
      <c r="N10684" s="3">
        <v>1</v>
      </c>
      <c r="O10684" s="50" t="e">
        <f>INDEX([1]Dados!$M$2:$N$26779,MATCH($P10684,[1]Dados!$N$2:$N$26779,),2)</f>
        <v>#N/A</v>
      </c>
      <c r="P10684">
        <v>194547</v>
      </c>
      <c r="Q10684" s="1">
        <v>37756</v>
      </c>
      <c r="R10684" s="1">
        <v>37800</v>
      </c>
      <c r="S10684" t="s">
        <v>914</v>
      </c>
    </row>
    <row r="10685" spans="1:19" x14ac:dyDescent="0.2">
      <c r="A10685" s="7">
        <v>432350</v>
      </c>
      <c r="B10685" s="3">
        <v>85600</v>
      </c>
      <c r="C10685" s="3" t="s">
        <v>40</v>
      </c>
      <c r="D10685" s="2" t="s">
        <v>856</v>
      </c>
      <c r="E10685" s="3">
        <v>23</v>
      </c>
      <c r="F10685" s="17">
        <v>0</v>
      </c>
      <c r="G10685" s="17">
        <v>1</v>
      </c>
      <c r="H10685" s="17">
        <v>0</v>
      </c>
      <c r="I10685" s="7">
        <v>3.3</v>
      </c>
      <c r="J10685" s="7">
        <v>3</v>
      </c>
      <c r="K10685" s="4">
        <v>1214</v>
      </c>
      <c r="L10685" s="5">
        <v>1214.8577</v>
      </c>
      <c r="M10685">
        <v>40286.5</v>
      </c>
      <c r="N10685" s="3">
        <v>1</v>
      </c>
      <c r="O10685" s="50" t="e">
        <f>INDEX([1]Dados!$M$2:$N$26779,MATCH($P10685,[1]Dados!$N$2:$N$26779,),2)</f>
        <v>#N/A</v>
      </c>
      <c r="P10685">
        <v>194547</v>
      </c>
      <c r="Q10685" s="1">
        <v>37756</v>
      </c>
      <c r="R10685" s="1">
        <v>37800</v>
      </c>
      <c r="S10685" t="s">
        <v>914</v>
      </c>
    </row>
    <row r="10686" spans="1:19" x14ac:dyDescent="0.2">
      <c r="A10686" s="7">
        <v>432350</v>
      </c>
      <c r="B10686" s="3">
        <v>85600</v>
      </c>
      <c r="C10686" s="3" t="s">
        <v>40</v>
      </c>
      <c r="D10686" s="2" t="s">
        <v>856</v>
      </c>
      <c r="E10686" s="3">
        <v>23</v>
      </c>
      <c r="F10686" s="17">
        <v>0</v>
      </c>
      <c r="G10686" s="17">
        <v>1</v>
      </c>
      <c r="H10686" s="17">
        <v>0</v>
      </c>
      <c r="I10686" s="7">
        <v>3.4</v>
      </c>
      <c r="J10686" s="7">
        <v>1</v>
      </c>
      <c r="K10686" s="4">
        <v>1214</v>
      </c>
      <c r="L10686" s="5">
        <v>1214.8577</v>
      </c>
      <c r="M10686">
        <v>40286.5</v>
      </c>
      <c r="N10686" s="3">
        <v>1</v>
      </c>
      <c r="O10686" s="50" t="e">
        <f>INDEX([1]Dados!$M$2:$N$26779,MATCH($P10686,[1]Dados!$N$2:$N$26779,),2)</f>
        <v>#N/A</v>
      </c>
      <c r="P10686">
        <v>194547</v>
      </c>
      <c r="Q10686" s="1">
        <v>37756</v>
      </c>
      <c r="R10686" s="1">
        <v>37800</v>
      </c>
      <c r="S10686" t="s">
        <v>914</v>
      </c>
    </row>
    <row r="10687" spans="1:19" x14ac:dyDescent="0.2">
      <c r="A10687" s="7">
        <v>432350</v>
      </c>
      <c r="B10687" s="3">
        <v>85600</v>
      </c>
      <c r="C10687" s="3" t="s">
        <v>40</v>
      </c>
      <c r="D10687" s="2" t="s">
        <v>856</v>
      </c>
      <c r="E10687" s="3">
        <v>23</v>
      </c>
      <c r="F10687" s="17">
        <v>0</v>
      </c>
      <c r="G10687" s="17">
        <v>1</v>
      </c>
      <c r="H10687" s="17">
        <v>0</v>
      </c>
      <c r="I10687" s="7">
        <v>3.5</v>
      </c>
      <c r="J10687" s="7">
        <v>31</v>
      </c>
      <c r="K10687" s="4">
        <v>1214</v>
      </c>
      <c r="L10687" s="5">
        <v>1214.8577</v>
      </c>
      <c r="M10687">
        <v>40286.5</v>
      </c>
      <c r="N10687" s="3">
        <v>1</v>
      </c>
      <c r="O10687" s="50" t="e">
        <f>INDEX([1]Dados!$M$2:$N$26779,MATCH($P10687,[1]Dados!$N$2:$N$26779,),2)</f>
        <v>#N/A</v>
      </c>
      <c r="P10687">
        <v>194547</v>
      </c>
      <c r="Q10687" s="1">
        <v>37756</v>
      </c>
      <c r="R10687" s="1">
        <v>37800</v>
      </c>
      <c r="S10687" t="s">
        <v>914</v>
      </c>
    </row>
    <row r="10688" spans="1:19" x14ac:dyDescent="0.2">
      <c r="A10688" s="7">
        <v>432350</v>
      </c>
      <c r="B10688" s="3">
        <v>85600</v>
      </c>
      <c r="C10688" s="3" t="s">
        <v>40</v>
      </c>
      <c r="D10688" s="2" t="s">
        <v>856</v>
      </c>
      <c r="E10688" s="3">
        <v>23</v>
      </c>
      <c r="F10688" s="17">
        <v>0</v>
      </c>
      <c r="G10688" s="17">
        <v>1</v>
      </c>
      <c r="H10688" s="17">
        <v>0</v>
      </c>
      <c r="I10688" s="7">
        <v>4.0999999999999996</v>
      </c>
      <c r="J10688" s="7">
        <v>15</v>
      </c>
      <c r="K10688" s="4">
        <v>1293</v>
      </c>
      <c r="L10688" s="5">
        <v>1293.0592999999999</v>
      </c>
      <c r="M10688">
        <v>10993.68</v>
      </c>
      <c r="N10688" s="3">
        <v>1</v>
      </c>
      <c r="O10688" s="50" t="e">
        <f>INDEX([1]Dados!$M$2:$N$26779,MATCH($P10688,[1]Dados!$N$2:$N$26779,),2)</f>
        <v>#N/A</v>
      </c>
      <c r="P10688">
        <v>194407</v>
      </c>
      <c r="Q10688" s="1">
        <v>37756</v>
      </c>
      <c r="R10688" s="1">
        <v>37800</v>
      </c>
      <c r="S10688" t="s">
        <v>1467</v>
      </c>
    </row>
    <row r="10689" spans="1:19" x14ac:dyDescent="0.2">
      <c r="A10689" s="7">
        <v>432350</v>
      </c>
      <c r="B10689" s="3">
        <v>85600</v>
      </c>
      <c r="C10689" s="3" t="s">
        <v>40</v>
      </c>
      <c r="D10689" s="2" t="s">
        <v>856</v>
      </c>
      <c r="E10689" s="3">
        <v>23</v>
      </c>
      <c r="F10689" s="17">
        <v>0</v>
      </c>
      <c r="G10689" s="17">
        <v>1</v>
      </c>
      <c r="H10689" s="17">
        <v>0</v>
      </c>
      <c r="I10689" s="7">
        <v>4.2</v>
      </c>
      <c r="J10689" s="7">
        <v>22</v>
      </c>
      <c r="K10689" s="4">
        <v>1293</v>
      </c>
      <c r="L10689" s="5">
        <v>1293.0592999999999</v>
      </c>
      <c r="M10689">
        <v>10993.68</v>
      </c>
      <c r="N10689" s="3">
        <v>1</v>
      </c>
      <c r="O10689" s="50" t="e">
        <f>INDEX([1]Dados!$M$2:$N$26779,MATCH($P10689,[1]Dados!$N$2:$N$26779,),2)</f>
        <v>#N/A</v>
      </c>
      <c r="P10689">
        <v>194407</v>
      </c>
      <c r="Q10689" s="1">
        <v>37756</v>
      </c>
      <c r="R10689" s="1">
        <v>37800</v>
      </c>
      <c r="S10689" t="s">
        <v>1467</v>
      </c>
    </row>
    <row r="10690" spans="1:19" x14ac:dyDescent="0.2">
      <c r="A10690" s="7">
        <v>432350</v>
      </c>
      <c r="B10690" s="3">
        <v>85600</v>
      </c>
      <c r="C10690" s="3" t="s">
        <v>40</v>
      </c>
      <c r="D10690" s="2" t="s">
        <v>856</v>
      </c>
      <c r="E10690" s="3">
        <v>23</v>
      </c>
      <c r="F10690" s="17">
        <v>0</v>
      </c>
      <c r="G10690" s="17">
        <v>1</v>
      </c>
      <c r="H10690" s="17">
        <v>0</v>
      </c>
      <c r="I10690" s="7">
        <v>4.3</v>
      </c>
      <c r="J10690" s="7">
        <v>28</v>
      </c>
      <c r="K10690" s="4">
        <v>1293</v>
      </c>
      <c r="L10690" s="5">
        <v>1293.0592999999999</v>
      </c>
      <c r="M10690">
        <v>10993.68</v>
      </c>
      <c r="N10690" s="3">
        <v>1</v>
      </c>
      <c r="O10690" s="50" t="e">
        <f>INDEX([1]Dados!$M$2:$N$26779,MATCH($P10690,[1]Dados!$N$2:$N$26779,),2)</f>
        <v>#N/A</v>
      </c>
      <c r="P10690">
        <v>194407</v>
      </c>
      <c r="Q10690" s="1">
        <v>37756</v>
      </c>
      <c r="R10690" s="1">
        <v>37800</v>
      </c>
      <c r="S10690" t="s">
        <v>1467</v>
      </c>
    </row>
    <row r="10691" spans="1:19" x14ac:dyDescent="0.2">
      <c r="A10691" s="7">
        <v>432350</v>
      </c>
      <c r="B10691" s="3">
        <v>85600</v>
      </c>
      <c r="C10691" s="3" t="s">
        <v>40</v>
      </c>
      <c r="D10691" s="2" t="s">
        <v>856</v>
      </c>
      <c r="E10691" s="3">
        <v>23</v>
      </c>
      <c r="F10691" s="17">
        <v>0</v>
      </c>
      <c r="G10691" s="17">
        <v>1</v>
      </c>
      <c r="H10691" s="17">
        <v>0</v>
      </c>
      <c r="I10691" s="7">
        <v>4.4000000000000004</v>
      </c>
      <c r="J10691" s="7">
        <v>22</v>
      </c>
      <c r="K10691" s="4">
        <v>1293</v>
      </c>
      <c r="L10691" s="5">
        <v>1293.0592999999999</v>
      </c>
      <c r="M10691">
        <v>10993.68</v>
      </c>
      <c r="N10691" s="3">
        <v>1</v>
      </c>
      <c r="O10691" s="50" t="e">
        <f>INDEX([1]Dados!$M$2:$N$26779,MATCH($P10691,[1]Dados!$N$2:$N$26779,),2)</f>
        <v>#N/A</v>
      </c>
      <c r="P10691">
        <v>194407</v>
      </c>
      <c r="Q10691" s="1">
        <v>37756</v>
      </c>
      <c r="R10691" s="1">
        <v>37800</v>
      </c>
      <c r="S10691" t="s">
        <v>1467</v>
      </c>
    </row>
    <row r="10692" spans="1:19" x14ac:dyDescent="0.2">
      <c r="A10692" s="7">
        <v>432350</v>
      </c>
      <c r="B10692" s="3">
        <v>85600</v>
      </c>
      <c r="C10692" s="3" t="s">
        <v>40</v>
      </c>
      <c r="D10692" s="2" t="s">
        <v>856</v>
      </c>
      <c r="E10692" s="3">
        <v>23</v>
      </c>
      <c r="F10692" s="17">
        <v>0</v>
      </c>
      <c r="G10692" s="17">
        <v>1</v>
      </c>
      <c r="H10692" s="17">
        <v>0</v>
      </c>
      <c r="I10692" s="7">
        <v>4.5</v>
      </c>
      <c r="J10692" s="7">
        <v>11</v>
      </c>
      <c r="K10692" s="4">
        <v>1293</v>
      </c>
      <c r="L10692" s="5">
        <v>1293.0592999999999</v>
      </c>
      <c r="M10692">
        <v>10993.68</v>
      </c>
      <c r="N10692" s="3">
        <v>1</v>
      </c>
      <c r="O10692" s="50" t="e">
        <f>INDEX([1]Dados!$M$2:$N$26779,MATCH($P10692,[1]Dados!$N$2:$N$26779,),2)</f>
        <v>#N/A</v>
      </c>
      <c r="P10692">
        <v>194407</v>
      </c>
      <c r="Q10692" s="1">
        <v>37756</v>
      </c>
      <c r="R10692" s="1">
        <v>37800</v>
      </c>
      <c r="S10692" t="s">
        <v>1467</v>
      </c>
    </row>
    <row r="10693" spans="1:19" x14ac:dyDescent="0.2">
      <c r="A10693" s="7">
        <v>432350</v>
      </c>
      <c r="B10693" s="3">
        <v>85600</v>
      </c>
      <c r="C10693" s="3" t="s">
        <v>40</v>
      </c>
      <c r="D10693" s="2" t="s">
        <v>856</v>
      </c>
      <c r="E10693" s="3">
        <v>23</v>
      </c>
      <c r="F10693" s="17">
        <v>0</v>
      </c>
      <c r="G10693" s="17">
        <v>1</v>
      </c>
      <c r="H10693" s="17">
        <v>0</v>
      </c>
      <c r="I10693" s="7">
        <v>4.5999999999999996</v>
      </c>
      <c r="J10693" s="7">
        <v>21</v>
      </c>
      <c r="K10693" s="4">
        <v>1293</v>
      </c>
      <c r="L10693" s="5">
        <v>1293.0592999999999</v>
      </c>
      <c r="M10693">
        <v>10993.68</v>
      </c>
      <c r="N10693" s="3">
        <v>1</v>
      </c>
      <c r="O10693" s="50" t="e">
        <f>INDEX([1]Dados!$M$2:$N$26779,MATCH($P10693,[1]Dados!$N$2:$N$26779,),2)</f>
        <v>#N/A</v>
      </c>
      <c r="P10693">
        <v>194407</v>
      </c>
      <c r="Q10693" s="1">
        <v>37756</v>
      </c>
      <c r="R10693" s="1">
        <v>37800</v>
      </c>
      <c r="S10693" t="s">
        <v>1467</v>
      </c>
    </row>
    <row r="10694" spans="1:19" x14ac:dyDescent="0.2">
      <c r="A10694" s="7">
        <v>432350</v>
      </c>
      <c r="B10694" s="3">
        <v>85600</v>
      </c>
      <c r="C10694" s="3" t="s">
        <v>40</v>
      </c>
      <c r="D10694" s="2" t="s">
        <v>856</v>
      </c>
      <c r="E10694" s="3">
        <v>23</v>
      </c>
      <c r="F10694" s="17">
        <v>0</v>
      </c>
      <c r="G10694" s="17">
        <v>1</v>
      </c>
      <c r="H10694" s="17">
        <v>0</v>
      </c>
      <c r="I10694" s="7">
        <v>4.7</v>
      </c>
      <c r="J10694" s="7">
        <v>0</v>
      </c>
      <c r="K10694" s="4">
        <v>1293</v>
      </c>
      <c r="L10694" s="5">
        <v>1293.0592999999999</v>
      </c>
      <c r="M10694">
        <v>10993.68</v>
      </c>
      <c r="N10694" s="3">
        <v>1</v>
      </c>
      <c r="O10694" s="50" t="e">
        <f>INDEX([1]Dados!$M$2:$N$26779,MATCH($P10694,[1]Dados!$N$2:$N$26779,),2)</f>
        <v>#N/A</v>
      </c>
      <c r="P10694">
        <v>194407</v>
      </c>
      <c r="Q10694" s="1">
        <v>37756</v>
      </c>
      <c r="R10694" s="1">
        <v>37800</v>
      </c>
      <c r="S10694" t="s">
        <v>1467</v>
      </c>
    </row>
    <row r="10695" spans="1:19" x14ac:dyDescent="0.2">
      <c r="A10695" s="7">
        <v>420120</v>
      </c>
      <c r="B10695" s="3">
        <v>80233</v>
      </c>
      <c r="C10695" s="3" t="s">
        <v>29</v>
      </c>
      <c r="D10695" s="2" t="s">
        <v>250</v>
      </c>
      <c r="E10695" s="3">
        <v>23</v>
      </c>
      <c r="F10695" s="17">
        <v>0</v>
      </c>
      <c r="G10695" s="17">
        <v>1</v>
      </c>
      <c r="H10695" s="17">
        <v>0</v>
      </c>
      <c r="I10695" s="27" t="s">
        <v>3</v>
      </c>
      <c r="J10695" s="27">
        <v>0</v>
      </c>
      <c r="K10695" s="4">
        <v>1203</v>
      </c>
      <c r="L10695" s="5">
        <v>1203.0829000000001</v>
      </c>
      <c r="M10695">
        <v>13611.21</v>
      </c>
      <c r="N10695" s="3">
        <v>1</v>
      </c>
      <c r="O10695" s="50" t="e">
        <f>INDEX([1]Dados!$M$2:$N$26779,MATCH($P10695,[1]Dados!$N$2:$N$26779,),2)</f>
        <v>#N/A</v>
      </c>
      <c r="P10695" s="28">
        <v>195274</v>
      </c>
      <c r="Q10695" s="1">
        <v>37756</v>
      </c>
      <c r="R10695" s="1">
        <v>37784</v>
      </c>
      <c r="S10695" t="s">
        <v>2134</v>
      </c>
    </row>
    <row r="10696" spans="1:19" x14ac:dyDescent="0.2">
      <c r="A10696" s="7">
        <v>420120</v>
      </c>
      <c r="B10696" s="3">
        <v>80233</v>
      </c>
      <c r="C10696" s="3" t="s">
        <v>29</v>
      </c>
      <c r="D10696" s="2" t="s">
        <v>250</v>
      </c>
      <c r="E10696" s="3">
        <v>23</v>
      </c>
      <c r="F10696" s="17">
        <v>0</v>
      </c>
      <c r="G10696" s="17">
        <v>1</v>
      </c>
      <c r="H10696" s="17">
        <v>0</v>
      </c>
      <c r="I10696" s="27" t="s">
        <v>3</v>
      </c>
      <c r="J10696" s="27">
        <v>0</v>
      </c>
      <c r="K10696" s="4">
        <v>1214</v>
      </c>
      <c r="L10696" s="5">
        <v>1214.0589</v>
      </c>
      <c r="M10696">
        <v>356550</v>
      </c>
      <c r="N10696" s="3">
        <v>1</v>
      </c>
      <c r="O10696" s="50" t="e">
        <f>INDEX([1]Dados!$M$2:$N$26779,MATCH($P10696,[1]Dados!$N$2:$N$26779,),2)</f>
        <v>#N/A</v>
      </c>
      <c r="P10696" s="28">
        <v>194851</v>
      </c>
      <c r="Q10696" s="1">
        <v>37756</v>
      </c>
      <c r="R10696" s="1">
        <v>37784</v>
      </c>
      <c r="S10696" t="s">
        <v>2134</v>
      </c>
    </row>
    <row r="10697" spans="1:19" x14ac:dyDescent="0.2">
      <c r="A10697" s="7">
        <v>420120</v>
      </c>
      <c r="B10697" s="3">
        <v>80233</v>
      </c>
      <c r="C10697" s="3" t="s">
        <v>29</v>
      </c>
      <c r="D10697" s="2" t="s">
        <v>250</v>
      </c>
      <c r="E10697" s="3">
        <v>23</v>
      </c>
      <c r="F10697" s="17">
        <v>0</v>
      </c>
      <c r="G10697" s="17">
        <v>1</v>
      </c>
      <c r="H10697" s="17">
        <v>0</v>
      </c>
      <c r="I10697" s="27" t="s">
        <v>3</v>
      </c>
      <c r="J10697" s="27">
        <v>0</v>
      </c>
      <c r="K10697" s="4">
        <v>1214</v>
      </c>
      <c r="L10697" s="5">
        <v>1214.8577</v>
      </c>
      <c r="M10697">
        <v>95265</v>
      </c>
      <c r="N10697" s="3">
        <v>1</v>
      </c>
      <c r="O10697" s="50" t="e">
        <f>INDEX([1]Dados!$M$2:$N$26779,MATCH($P10697,[1]Dados!$N$2:$N$26779,),2)</f>
        <v>#N/A</v>
      </c>
      <c r="P10697" s="28">
        <v>194536</v>
      </c>
      <c r="Q10697" s="1">
        <v>37756</v>
      </c>
      <c r="R10697" s="1">
        <v>37784</v>
      </c>
      <c r="S10697" t="s">
        <v>2134</v>
      </c>
    </row>
    <row r="10698" spans="1:19" x14ac:dyDescent="0.2">
      <c r="A10698" s="7">
        <v>420120</v>
      </c>
      <c r="B10698" s="3">
        <v>80233</v>
      </c>
      <c r="C10698" s="3" t="s">
        <v>29</v>
      </c>
      <c r="D10698" s="2" t="s">
        <v>250</v>
      </c>
      <c r="E10698" s="3">
        <v>23</v>
      </c>
      <c r="F10698" s="17">
        <v>0</v>
      </c>
      <c r="G10698" s="17">
        <v>1</v>
      </c>
      <c r="H10698" s="17">
        <v>0</v>
      </c>
      <c r="I10698" s="27" t="s">
        <v>3</v>
      </c>
      <c r="J10698" s="27">
        <v>0</v>
      </c>
      <c r="K10698" s="4">
        <v>1293</v>
      </c>
      <c r="L10698" s="5">
        <v>1293.0592999999999</v>
      </c>
      <c r="M10698">
        <v>11033.52</v>
      </c>
      <c r="N10698" s="3">
        <v>1</v>
      </c>
      <c r="O10698" s="50" t="e">
        <f>INDEX([1]Dados!$M$2:$N$26779,MATCH($P10698,[1]Dados!$N$2:$N$26779,),2)</f>
        <v>#N/A</v>
      </c>
      <c r="P10698" s="28">
        <v>194408</v>
      </c>
      <c r="Q10698" s="1">
        <v>37756</v>
      </c>
      <c r="R10698" s="1">
        <v>37784</v>
      </c>
      <c r="S10698" t="s">
        <v>2134</v>
      </c>
    </row>
    <row r="10699" spans="1:19" x14ac:dyDescent="0.2">
      <c r="A10699" s="7">
        <v>421080</v>
      </c>
      <c r="B10699" s="3">
        <v>82112</v>
      </c>
      <c r="C10699" s="3" t="s">
        <v>29</v>
      </c>
      <c r="D10699" s="2" t="s">
        <v>560</v>
      </c>
      <c r="E10699" s="3">
        <v>23</v>
      </c>
      <c r="F10699" s="17">
        <v>0</v>
      </c>
      <c r="G10699" s="17">
        <v>1</v>
      </c>
      <c r="H10699" s="17">
        <v>0</v>
      </c>
      <c r="I10699" s="7">
        <v>1.1000000000000001</v>
      </c>
      <c r="J10699" s="7">
        <v>15</v>
      </c>
      <c r="K10699" s="4">
        <v>1203</v>
      </c>
      <c r="L10699" s="5">
        <v>1203.0829000000001</v>
      </c>
      <c r="M10699">
        <v>12411.21</v>
      </c>
      <c r="N10699" s="33">
        <v>1</v>
      </c>
      <c r="O10699" s="50" t="e">
        <f>INDEX([1]Dados!$M$2:$N$26779,MATCH($P10699,[1]Dados!$N$2:$N$26779,),2)</f>
        <v>#N/A</v>
      </c>
      <c r="P10699">
        <v>195275</v>
      </c>
      <c r="Q10699" s="1">
        <v>37754</v>
      </c>
      <c r="R10699" s="1">
        <v>37800</v>
      </c>
      <c r="S10699" t="s">
        <v>889</v>
      </c>
    </row>
    <row r="10700" spans="1:19" x14ac:dyDescent="0.2">
      <c r="A10700" s="7">
        <v>421080</v>
      </c>
      <c r="B10700" s="3">
        <v>82112</v>
      </c>
      <c r="C10700" s="3" t="s">
        <v>29</v>
      </c>
      <c r="D10700" s="2" t="s">
        <v>560</v>
      </c>
      <c r="E10700" s="3">
        <v>23</v>
      </c>
      <c r="F10700" s="17">
        <v>0</v>
      </c>
      <c r="G10700" s="17">
        <v>1</v>
      </c>
      <c r="H10700" s="17">
        <v>0</v>
      </c>
      <c r="I10700" s="7">
        <v>2.1</v>
      </c>
      <c r="J10700" s="7">
        <v>20</v>
      </c>
      <c r="K10700" s="4">
        <v>1214</v>
      </c>
      <c r="L10700" s="5">
        <v>1214.0589</v>
      </c>
      <c r="M10700">
        <v>145800</v>
      </c>
      <c r="N10700" s="33">
        <v>1</v>
      </c>
      <c r="O10700" s="50" t="e">
        <f>INDEX([1]Dados!$M$2:$N$26779,MATCH($P10700,[1]Dados!$N$2:$N$26779,),2)</f>
        <v>#N/A</v>
      </c>
      <c r="P10700">
        <v>194852</v>
      </c>
      <c r="Q10700" s="1">
        <v>37754</v>
      </c>
      <c r="R10700" s="1">
        <v>37800</v>
      </c>
      <c r="S10700" t="s">
        <v>915</v>
      </c>
    </row>
    <row r="10701" spans="1:19" x14ac:dyDescent="0.2">
      <c r="A10701" s="7">
        <v>421080</v>
      </c>
      <c r="B10701" s="3">
        <v>82112</v>
      </c>
      <c r="C10701" s="3" t="s">
        <v>29</v>
      </c>
      <c r="D10701" s="2" t="s">
        <v>560</v>
      </c>
      <c r="E10701" s="3">
        <v>23</v>
      </c>
      <c r="F10701" s="17">
        <v>0</v>
      </c>
      <c r="G10701" s="17">
        <v>1</v>
      </c>
      <c r="H10701" s="17">
        <v>0</v>
      </c>
      <c r="I10701" s="7">
        <v>2.2000000000000002</v>
      </c>
      <c r="J10701" s="7">
        <v>20</v>
      </c>
      <c r="K10701" s="4">
        <v>1214</v>
      </c>
      <c r="L10701" s="5">
        <v>1214.0589</v>
      </c>
      <c r="M10701">
        <v>145800</v>
      </c>
      <c r="N10701" s="33">
        <v>1</v>
      </c>
      <c r="O10701" s="50" t="e">
        <f>INDEX([1]Dados!$M$2:$N$26779,MATCH($P10701,[1]Dados!$N$2:$N$26779,),2)</f>
        <v>#N/A</v>
      </c>
      <c r="P10701">
        <v>194852</v>
      </c>
      <c r="Q10701" s="1">
        <v>37754</v>
      </c>
      <c r="R10701" s="1">
        <v>37800</v>
      </c>
      <c r="S10701" t="s">
        <v>915</v>
      </c>
    </row>
    <row r="10702" spans="1:19" x14ac:dyDescent="0.2">
      <c r="A10702" s="7">
        <v>421080</v>
      </c>
      <c r="B10702" s="3">
        <v>82112</v>
      </c>
      <c r="C10702" s="3" t="s">
        <v>29</v>
      </c>
      <c r="D10702" s="2" t="s">
        <v>560</v>
      </c>
      <c r="E10702" s="3">
        <v>23</v>
      </c>
      <c r="F10702" s="17">
        <v>0</v>
      </c>
      <c r="G10702" s="17">
        <v>1</v>
      </c>
      <c r="H10702" s="17">
        <v>0</v>
      </c>
      <c r="I10702" s="7">
        <v>2.2999999999999998</v>
      </c>
      <c r="J10702" s="7">
        <v>28</v>
      </c>
      <c r="K10702" s="4">
        <v>1214</v>
      </c>
      <c r="L10702" s="5">
        <v>1214.0589</v>
      </c>
      <c r="M10702">
        <v>145800</v>
      </c>
      <c r="N10702" s="33">
        <v>1</v>
      </c>
      <c r="O10702" s="50" t="e">
        <f>INDEX([1]Dados!$M$2:$N$26779,MATCH($P10702,[1]Dados!$N$2:$N$26779,),2)</f>
        <v>#N/A</v>
      </c>
      <c r="P10702">
        <v>194852</v>
      </c>
      <c r="Q10702" s="1">
        <v>37754</v>
      </c>
      <c r="R10702" s="1">
        <v>37800</v>
      </c>
      <c r="S10702" t="s">
        <v>915</v>
      </c>
    </row>
    <row r="10703" spans="1:19" x14ac:dyDescent="0.2">
      <c r="A10703" s="7">
        <v>421080</v>
      </c>
      <c r="B10703" s="3">
        <v>82112</v>
      </c>
      <c r="C10703" s="3" t="s">
        <v>29</v>
      </c>
      <c r="D10703" s="2" t="s">
        <v>560</v>
      </c>
      <c r="E10703" s="3">
        <v>23</v>
      </c>
      <c r="F10703" s="17">
        <v>0</v>
      </c>
      <c r="G10703" s="17">
        <v>1</v>
      </c>
      <c r="H10703" s="17">
        <v>0</v>
      </c>
      <c r="I10703" s="7">
        <v>2.4</v>
      </c>
      <c r="J10703" s="7">
        <v>28</v>
      </c>
      <c r="K10703" s="4">
        <v>1214</v>
      </c>
      <c r="L10703" s="5">
        <v>1214.8577</v>
      </c>
      <c r="M10703">
        <v>96003</v>
      </c>
      <c r="N10703" s="33">
        <v>1</v>
      </c>
      <c r="O10703" s="50" t="e">
        <f>INDEX([1]Dados!$M$2:$N$26779,MATCH($P10703,[1]Dados!$N$2:$N$26779,),2)</f>
        <v>#N/A</v>
      </c>
      <c r="P10703">
        <v>194537</v>
      </c>
      <c r="Q10703" s="1">
        <v>37754</v>
      </c>
      <c r="R10703" s="1">
        <v>37800</v>
      </c>
      <c r="S10703" t="s">
        <v>2513</v>
      </c>
    </row>
    <row r="10704" spans="1:19" x14ac:dyDescent="0.2">
      <c r="A10704" s="7">
        <v>421080</v>
      </c>
      <c r="B10704" s="3">
        <v>82112</v>
      </c>
      <c r="C10704" s="3" t="s">
        <v>29</v>
      </c>
      <c r="D10704" s="2" t="s">
        <v>560</v>
      </c>
      <c r="E10704" s="3">
        <v>23</v>
      </c>
      <c r="F10704" s="17">
        <v>0</v>
      </c>
      <c r="G10704" s="17">
        <v>1</v>
      </c>
      <c r="H10704" s="17">
        <v>0</v>
      </c>
      <c r="I10704" s="7">
        <v>2.5</v>
      </c>
      <c r="J10704" s="7">
        <v>1</v>
      </c>
      <c r="K10704" s="4">
        <v>1214</v>
      </c>
      <c r="L10704" s="5">
        <v>1214.8577</v>
      </c>
      <c r="M10704">
        <v>96003</v>
      </c>
      <c r="N10704" s="33">
        <v>1</v>
      </c>
      <c r="O10704" s="50" t="e">
        <f>INDEX([1]Dados!$M$2:$N$26779,MATCH($P10704,[1]Dados!$N$2:$N$26779,),2)</f>
        <v>#N/A</v>
      </c>
      <c r="P10704">
        <v>194537</v>
      </c>
      <c r="Q10704" s="1">
        <v>37754</v>
      </c>
      <c r="R10704" s="1">
        <v>37800</v>
      </c>
      <c r="S10704" t="s">
        <v>2513</v>
      </c>
    </row>
    <row r="10705" spans="1:19" x14ac:dyDescent="0.2">
      <c r="A10705" s="7">
        <v>421080</v>
      </c>
      <c r="B10705" s="3">
        <v>82112</v>
      </c>
      <c r="C10705" s="3" t="s">
        <v>29</v>
      </c>
      <c r="D10705" s="2" t="s">
        <v>560</v>
      </c>
      <c r="E10705" s="3">
        <v>23</v>
      </c>
      <c r="F10705" s="17">
        <v>0</v>
      </c>
      <c r="G10705" s="17">
        <v>1</v>
      </c>
      <c r="H10705" s="17">
        <v>0</v>
      </c>
      <c r="I10705" s="7">
        <v>2.6</v>
      </c>
      <c r="J10705" s="7">
        <v>19</v>
      </c>
      <c r="K10705" s="4">
        <v>1214</v>
      </c>
      <c r="L10705" s="5">
        <v>1214.8577</v>
      </c>
      <c r="M10705">
        <v>50216</v>
      </c>
      <c r="N10705" s="33">
        <v>1</v>
      </c>
      <c r="O10705" s="50" t="e">
        <f>INDEX([1]Dados!$M$2:$N$26779,MATCH($P10705,[1]Dados!$N$2:$N$26779,),2)</f>
        <v>#N/A</v>
      </c>
      <c r="P10705">
        <v>195308</v>
      </c>
      <c r="Q10705" s="1">
        <v>37754</v>
      </c>
      <c r="R10705" s="1">
        <v>37800</v>
      </c>
      <c r="S10705" t="s">
        <v>960</v>
      </c>
    </row>
    <row r="10706" spans="1:19" x14ac:dyDescent="0.2">
      <c r="A10706" s="7">
        <v>421080</v>
      </c>
      <c r="B10706" s="3">
        <v>82112</v>
      </c>
      <c r="C10706" s="3" t="s">
        <v>29</v>
      </c>
      <c r="D10706" s="2" t="s">
        <v>560</v>
      </c>
      <c r="E10706" s="3">
        <v>23</v>
      </c>
      <c r="F10706" s="17">
        <v>0</v>
      </c>
      <c r="G10706" s="17">
        <v>1</v>
      </c>
      <c r="H10706" s="17">
        <v>0</v>
      </c>
      <c r="I10706" s="7" t="s">
        <v>3</v>
      </c>
      <c r="J10706" s="7">
        <v>0</v>
      </c>
      <c r="K10706" s="4">
        <v>1214</v>
      </c>
      <c r="L10706" s="5">
        <v>1214.8577</v>
      </c>
      <c r="M10706">
        <v>28000</v>
      </c>
      <c r="N10706" s="33">
        <v>1</v>
      </c>
      <c r="O10706" s="50" t="e">
        <f>INDEX([1]Dados!$M$2:$N$26779,MATCH($P10706,[1]Dados!$N$2:$N$26779,),2)</f>
        <v>#N/A</v>
      </c>
      <c r="P10706">
        <v>195309</v>
      </c>
      <c r="Q10706" s="1">
        <v>37754</v>
      </c>
      <c r="R10706" s="1">
        <v>37800</v>
      </c>
      <c r="S10706" t="s">
        <v>960</v>
      </c>
    </row>
    <row r="10707" spans="1:19" x14ac:dyDescent="0.2">
      <c r="A10707" s="7">
        <v>421080</v>
      </c>
      <c r="B10707" s="3">
        <v>82112</v>
      </c>
      <c r="C10707" s="3" t="s">
        <v>29</v>
      </c>
      <c r="D10707" s="2" t="s">
        <v>560</v>
      </c>
      <c r="E10707" s="3">
        <v>23</v>
      </c>
      <c r="F10707" s="17">
        <v>0</v>
      </c>
      <c r="G10707" s="17">
        <v>1</v>
      </c>
      <c r="H10707" s="17">
        <v>0</v>
      </c>
      <c r="I10707" s="7" t="s">
        <v>3</v>
      </c>
      <c r="J10707" s="7">
        <v>0</v>
      </c>
      <c r="K10707" s="4">
        <v>1214</v>
      </c>
      <c r="L10707" s="5">
        <v>1214.8577</v>
      </c>
      <c r="M10707">
        <v>31800</v>
      </c>
      <c r="N10707" s="33">
        <v>1</v>
      </c>
      <c r="O10707" s="50" t="e">
        <f>INDEX([1]Dados!$M$2:$N$26779,MATCH($P10707,[1]Dados!$N$2:$N$26779,),2)</f>
        <v>#N/A</v>
      </c>
      <c r="P10707">
        <v>195320</v>
      </c>
      <c r="Q10707" s="1">
        <v>37754</v>
      </c>
      <c r="R10707" s="1">
        <v>37800</v>
      </c>
      <c r="S10707" t="s">
        <v>960</v>
      </c>
    </row>
    <row r="10708" spans="1:19" x14ac:dyDescent="0.2">
      <c r="A10708" s="7">
        <v>421080</v>
      </c>
      <c r="B10708" s="3">
        <v>82112</v>
      </c>
      <c r="C10708" s="3" t="s">
        <v>29</v>
      </c>
      <c r="D10708" s="2" t="s">
        <v>560</v>
      </c>
      <c r="E10708" s="3">
        <v>23</v>
      </c>
      <c r="F10708" s="17">
        <v>0</v>
      </c>
      <c r="G10708" s="17">
        <v>1</v>
      </c>
      <c r="H10708" s="17">
        <v>0</v>
      </c>
      <c r="I10708" s="7">
        <v>3.1</v>
      </c>
      <c r="J10708" s="7">
        <v>22</v>
      </c>
      <c r="K10708" s="4">
        <v>1293</v>
      </c>
      <c r="L10708" s="5">
        <v>1293.0592999999999</v>
      </c>
      <c r="M10708">
        <v>16367.26</v>
      </c>
      <c r="N10708" s="33">
        <v>1</v>
      </c>
      <c r="O10708" s="50" t="e">
        <f>INDEX([1]Dados!$M$2:$N$26779,MATCH($P10708,[1]Dados!$N$2:$N$26779,),2)</f>
        <v>#N/A</v>
      </c>
      <c r="P10708">
        <v>194409</v>
      </c>
      <c r="Q10708" s="1">
        <v>37754</v>
      </c>
      <c r="R10708" s="1">
        <v>37800</v>
      </c>
      <c r="S10708" t="s">
        <v>1467</v>
      </c>
    </row>
    <row r="10709" spans="1:19" x14ac:dyDescent="0.2">
      <c r="A10709" s="7">
        <v>350990</v>
      </c>
      <c r="B10709" s="3">
        <v>62995</v>
      </c>
      <c r="C10709" s="3" t="s">
        <v>28</v>
      </c>
      <c r="D10709" s="2" t="s">
        <v>332</v>
      </c>
      <c r="E10709" s="3">
        <v>23</v>
      </c>
      <c r="F10709" s="17">
        <v>0</v>
      </c>
      <c r="G10709" s="17">
        <v>1</v>
      </c>
      <c r="H10709" s="17">
        <v>0</v>
      </c>
      <c r="I10709" s="7">
        <v>1.1000000000000001</v>
      </c>
      <c r="J10709" s="7">
        <v>15</v>
      </c>
      <c r="K10709" s="4">
        <v>1203</v>
      </c>
      <c r="L10709" s="5">
        <v>1203.0829000000001</v>
      </c>
      <c r="M10709">
        <v>26592.9</v>
      </c>
      <c r="N10709" s="3">
        <v>1</v>
      </c>
      <c r="O10709" s="50" t="e">
        <f>INDEX([1]Dados!$M$2:$N$26779,MATCH($P10709,[1]Dados!$N$2:$N$26779,),2)</f>
        <v>#N/A</v>
      </c>
      <c r="P10709">
        <v>195277</v>
      </c>
      <c r="Q10709" s="1">
        <v>37756</v>
      </c>
      <c r="R10709" s="1">
        <v>37800</v>
      </c>
      <c r="S10709" t="s">
        <v>889</v>
      </c>
    </row>
    <row r="10710" spans="1:19" x14ac:dyDescent="0.2">
      <c r="A10710" s="7">
        <v>350990</v>
      </c>
      <c r="B10710" s="3">
        <v>62995</v>
      </c>
      <c r="C10710" s="3" t="s">
        <v>28</v>
      </c>
      <c r="D10710" s="2" t="s">
        <v>332</v>
      </c>
      <c r="E10710" s="3">
        <v>23</v>
      </c>
      <c r="F10710" s="17">
        <v>0</v>
      </c>
      <c r="G10710" s="17">
        <v>1</v>
      </c>
      <c r="H10710" s="17">
        <v>0</v>
      </c>
      <c r="I10710" s="7">
        <v>1.2</v>
      </c>
      <c r="J10710" s="7">
        <v>14</v>
      </c>
      <c r="K10710" s="4">
        <v>1203</v>
      </c>
      <c r="L10710" s="5">
        <v>1203.0829000000001</v>
      </c>
      <c r="M10710">
        <v>26592.9</v>
      </c>
      <c r="N10710" s="3">
        <v>1</v>
      </c>
      <c r="O10710" s="50" t="e">
        <f>INDEX([1]Dados!$M$2:$N$26779,MATCH($P10710,[1]Dados!$N$2:$N$26779,),2)</f>
        <v>#N/A</v>
      </c>
      <c r="P10710">
        <v>195277</v>
      </c>
      <c r="Q10710" s="1">
        <v>37756</v>
      </c>
      <c r="R10710" s="1">
        <v>37800</v>
      </c>
      <c r="S10710" t="s">
        <v>889</v>
      </c>
    </row>
    <row r="10711" spans="1:19" x14ac:dyDescent="0.2">
      <c r="A10711" s="7">
        <v>350990</v>
      </c>
      <c r="B10711" s="3">
        <v>62995</v>
      </c>
      <c r="C10711" s="3" t="s">
        <v>28</v>
      </c>
      <c r="D10711" s="2" t="s">
        <v>332</v>
      </c>
      <c r="E10711" s="3">
        <v>23</v>
      </c>
      <c r="F10711" s="17">
        <v>0</v>
      </c>
      <c r="G10711" s="17">
        <v>1</v>
      </c>
      <c r="H10711" s="17">
        <v>0</v>
      </c>
      <c r="I10711" s="7">
        <v>2.1</v>
      </c>
      <c r="J10711" s="7">
        <v>28</v>
      </c>
      <c r="K10711" s="4">
        <v>1214</v>
      </c>
      <c r="L10711" s="5">
        <v>1214.0589</v>
      </c>
      <c r="M10711">
        <v>304464</v>
      </c>
      <c r="N10711" s="3">
        <v>1</v>
      </c>
      <c r="O10711" s="50" t="e">
        <f>INDEX([1]Dados!$M$2:$N$26779,MATCH($P10711,[1]Dados!$N$2:$N$26779,),2)</f>
        <v>#N/A</v>
      </c>
      <c r="P10711">
        <v>194854</v>
      </c>
      <c r="Q10711" s="1">
        <v>37756</v>
      </c>
      <c r="R10711" s="1">
        <v>37800</v>
      </c>
      <c r="S10711" t="s">
        <v>915</v>
      </c>
    </row>
    <row r="10712" spans="1:19" x14ac:dyDescent="0.2">
      <c r="A10712" s="7">
        <v>350990</v>
      </c>
      <c r="B10712" s="3">
        <v>62995</v>
      </c>
      <c r="C10712" s="3" t="s">
        <v>28</v>
      </c>
      <c r="D10712" s="2" t="s">
        <v>332</v>
      </c>
      <c r="E10712" s="3">
        <v>23</v>
      </c>
      <c r="F10712" s="17">
        <v>0</v>
      </c>
      <c r="G10712" s="17">
        <v>1</v>
      </c>
      <c r="H10712" s="17">
        <v>0</v>
      </c>
      <c r="I10712" s="7">
        <v>2.2000000000000002</v>
      </c>
      <c r="J10712" s="7">
        <v>18</v>
      </c>
      <c r="K10712" s="4">
        <v>1214</v>
      </c>
      <c r="L10712" s="5">
        <v>1214.0589</v>
      </c>
      <c r="M10712">
        <v>304464</v>
      </c>
      <c r="N10712" s="3">
        <v>1</v>
      </c>
      <c r="O10712" s="50" t="e">
        <f>INDEX([1]Dados!$M$2:$N$26779,MATCH($P10712,[1]Dados!$N$2:$N$26779,),2)</f>
        <v>#N/A</v>
      </c>
      <c r="P10712">
        <v>194854</v>
      </c>
      <c r="Q10712" s="1">
        <v>37756</v>
      </c>
      <c r="R10712" s="1">
        <v>37800</v>
      </c>
      <c r="S10712" t="s">
        <v>915</v>
      </c>
    </row>
    <row r="10713" spans="1:19" x14ac:dyDescent="0.2">
      <c r="A10713" s="7">
        <v>350990</v>
      </c>
      <c r="B10713" s="3">
        <v>62995</v>
      </c>
      <c r="C10713" s="3" t="s">
        <v>28</v>
      </c>
      <c r="D10713" s="2" t="s">
        <v>332</v>
      </c>
      <c r="E10713" s="3">
        <v>23</v>
      </c>
      <c r="F10713" s="17">
        <v>0</v>
      </c>
      <c r="G10713" s="17">
        <v>1</v>
      </c>
      <c r="H10713" s="17">
        <v>0</v>
      </c>
      <c r="I10713" s="7" t="s">
        <v>61</v>
      </c>
      <c r="J10713" s="7">
        <v>2</v>
      </c>
      <c r="K10713" s="4">
        <v>1214</v>
      </c>
      <c r="L10713" s="5">
        <v>1214.8577</v>
      </c>
      <c r="M10713">
        <v>241858.57</v>
      </c>
      <c r="N10713" s="3">
        <v>1</v>
      </c>
      <c r="O10713" s="50" t="e">
        <f>INDEX([1]Dados!$M$2:$N$26779,MATCH($P10713,[1]Dados!$N$2:$N$26779,),2)</f>
        <v>#N/A</v>
      </c>
      <c r="P10713">
        <v>194551</v>
      </c>
      <c r="Q10713" s="1">
        <v>37756</v>
      </c>
      <c r="R10713" s="1">
        <v>37800</v>
      </c>
      <c r="S10713" t="s">
        <v>914</v>
      </c>
    </row>
    <row r="10714" spans="1:19" x14ac:dyDescent="0.2">
      <c r="A10714" s="7">
        <v>350990</v>
      </c>
      <c r="B10714" s="3">
        <v>62995</v>
      </c>
      <c r="C10714" s="3" t="s">
        <v>28</v>
      </c>
      <c r="D10714" s="2" t="s">
        <v>332</v>
      </c>
      <c r="E10714" s="3">
        <v>23</v>
      </c>
      <c r="F10714" s="17">
        <v>0</v>
      </c>
      <c r="G10714" s="17">
        <v>1</v>
      </c>
      <c r="H10714" s="17">
        <v>0</v>
      </c>
      <c r="I10714" s="7" t="s">
        <v>67</v>
      </c>
      <c r="J10714" s="7">
        <v>15</v>
      </c>
      <c r="K10714" s="4">
        <v>1214</v>
      </c>
      <c r="L10714" s="5">
        <v>1214.8577</v>
      </c>
      <c r="M10714">
        <v>241858.57</v>
      </c>
      <c r="N10714" s="3">
        <v>1</v>
      </c>
      <c r="O10714" s="50" t="e">
        <f>INDEX([1]Dados!$M$2:$N$26779,MATCH($P10714,[1]Dados!$N$2:$N$26779,),2)</f>
        <v>#N/A</v>
      </c>
      <c r="P10714">
        <v>194551</v>
      </c>
      <c r="Q10714" s="1">
        <v>37756</v>
      </c>
      <c r="R10714" s="1">
        <v>37800</v>
      </c>
      <c r="S10714" t="s">
        <v>914</v>
      </c>
    </row>
    <row r="10715" spans="1:19" x14ac:dyDescent="0.2">
      <c r="A10715" s="7">
        <v>350990</v>
      </c>
      <c r="B10715" s="3">
        <v>62995</v>
      </c>
      <c r="C10715" s="3" t="s">
        <v>28</v>
      </c>
      <c r="D10715" s="2" t="s">
        <v>332</v>
      </c>
      <c r="E10715" s="3">
        <v>23</v>
      </c>
      <c r="F10715" s="17">
        <v>0</v>
      </c>
      <c r="G10715" s="17">
        <v>1</v>
      </c>
      <c r="H10715" s="17">
        <v>0</v>
      </c>
      <c r="I10715" s="7" t="s">
        <v>68</v>
      </c>
      <c r="J10715" s="7">
        <v>25</v>
      </c>
      <c r="K10715" s="4">
        <v>1214</v>
      </c>
      <c r="L10715" s="5">
        <v>1214.8577</v>
      </c>
      <c r="M10715">
        <v>241858.57</v>
      </c>
      <c r="N10715" s="3">
        <v>1</v>
      </c>
      <c r="O10715" s="50" t="e">
        <f>INDEX([1]Dados!$M$2:$N$26779,MATCH($P10715,[1]Dados!$N$2:$N$26779,),2)</f>
        <v>#N/A</v>
      </c>
      <c r="P10715">
        <v>194551</v>
      </c>
      <c r="Q10715" s="1">
        <v>37756</v>
      </c>
      <c r="R10715" s="1">
        <v>37800</v>
      </c>
      <c r="S10715" t="s">
        <v>914</v>
      </c>
    </row>
    <row r="10716" spans="1:19" x14ac:dyDescent="0.2">
      <c r="A10716" s="7">
        <v>350990</v>
      </c>
      <c r="B10716" s="3">
        <v>62995</v>
      </c>
      <c r="C10716" s="3" t="s">
        <v>28</v>
      </c>
      <c r="D10716" s="2" t="s">
        <v>332</v>
      </c>
      <c r="E10716" s="3">
        <v>23</v>
      </c>
      <c r="F10716" s="17">
        <v>0</v>
      </c>
      <c r="G10716" s="17">
        <v>1</v>
      </c>
      <c r="H10716" s="17">
        <v>0</v>
      </c>
      <c r="I10716" s="7" t="s">
        <v>69</v>
      </c>
      <c r="J10716" s="7">
        <v>14</v>
      </c>
      <c r="K10716" s="4">
        <v>1214</v>
      </c>
      <c r="L10716" s="5">
        <v>1214.8577</v>
      </c>
      <c r="M10716">
        <v>241858.57</v>
      </c>
      <c r="N10716" s="3">
        <v>1</v>
      </c>
      <c r="O10716" s="50" t="e">
        <f>INDEX([1]Dados!$M$2:$N$26779,MATCH($P10716,[1]Dados!$N$2:$N$26779,),2)</f>
        <v>#N/A</v>
      </c>
      <c r="P10716">
        <v>194551</v>
      </c>
      <c r="Q10716" s="1">
        <v>37756</v>
      </c>
      <c r="R10716" s="1">
        <v>37800</v>
      </c>
      <c r="S10716" t="s">
        <v>914</v>
      </c>
    </row>
    <row r="10717" spans="1:19" x14ac:dyDescent="0.2">
      <c r="A10717" s="7">
        <v>350990</v>
      </c>
      <c r="B10717" s="3">
        <v>62995</v>
      </c>
      <c r="C10717" s="3" t="s">
        <v>28</v>
      </c>
      <c r="D10717" s="2" t="s">
        <v>332</v>
      </c>
      <c r="E10717" s="3">
        <v>23</v>
      </c>
      <c r="F10717" s="17">
        <v>0</v>
      </c>
      <c r="G10717" s="17">
        <v>1</v>
      </c>
      <c r="H10717" s="17">
        <v>0</v>
      </c>
      <c r="I10717" s="7" t="s">
        <v>70</v>
      </c>
      <c r="J10717" s="7">
        <v>9</v>
      </c>
      <c r="K10717" s="4">
        <v>1214</v>
      </c>
      <c r="L10717" s="5">
        <v>1214.8577</v>
      </c>
      <c r="M10717">
        <v>241858.57</v>
      </c>
      <c r="N10717" s="3">
        <v>1</v>
      </c>
      <c r="O10717" s="50" t="e">
        <f>INDEX([1]Dados!$M$2:$N$26779,MATCH($P10717,[1]Dados!$N$2:$N$26779,),2)</f>
        <v>#N/A</v>
      </c>
      <c r="P10717">
        <v>194551</v>
      </c>
      <c r="Q10717" s="1">
        <v>37756</v>
      </c>
      <c r="R10717" s="1">
        <v>37800</v>
      </c>
      <c r="S10717" t="s">
        <v>914</v>
      </c>
    </row>
    <row r="10718" spans="1:19" x14ac:dyDescent="0.2">
      <c r="A10718" s="7">
        <v>350990</v>
      </c>
      <c r="B10718" s="3">
        <v>62995</v>
      </c>
      <c r="C10718" s="3" t="s">
        <v>28</v>
      </c>
      <c r="D10718" s="2" t="s">
        <v>332</v>
      </c>
      <c r="E10718" s="3">
        <v>23</v>
      </c>
      <c r="F10718" s="17">
        <v>0</v>
      </c>
      <c r="G10718" s="17">
        <v>1</v>
      </c>
      <c r="H10718" s="17">
        <v>0</v>
      </c>
      <c r="I10718" s="7" t="s">
        <v>71</v>
      </c>
      <c r="J10718" s="7">
        <v>30</v>
      </c>
      <c r="K10718" s="4">
        <v>1214</v>
      </c>
      <c r="L10718" s="5">
        <v>1214.8577</v>
      </c>
      <c r="M10718">
        <v>241858.57</v>
      </c>
      <c r="N10718" s="3">
        <v>1</v>
      </c>
      <c r="O10718" s="50" t="e">
        <f>INDEX([1]Dados!$M$2:$N$26779,MATCH($P10718,[1]Dados!$N$2:$N$26779,),2)</f>
        <v>#N/A</v>
      </c>
      <c r="P10718">
        <v>194551</v>
      </c>
      <c r="Q10718" s="1">
        <v>37756</v>
      </c>
      <c r="R10718" s="1">
        <v>37800</v>
      </c>
      <c r="S10718" t="s">
        <v>914</v>
      </c>
    </row>
    <row r="10719" spans="1:19" x14ac:dyDescent="0.2">
      <c r="A10719" s="7">
        <v>350990</v>
      </c>
      <c r="B10719" s="3">
        <v>62995</v>
      </c>
      <c r="C10719" s="3" t="s">
        <v>28</v>
      </c>
      <c r="D10719" s="2" t="s">
        <v>332</v>
      </c>
      <c r="E10719" s="3">
        <v>23</v>
      </c>
      <c r="F10719" s="17">
        <v>0</v>
      </c>
      <c r="G10719" s="17">
        <v>1</v>
      </c>
      <c r="H10719" s="17">
        <v>0</v>
      </c>
      <c r="I10719" s="7" t="s">
        <v>72</v>
      </c>
      <c r="J10719" s="7">
        <v>7</v>
      </c>
      <c r="K10719" s="4">
        <v>1214</v>
      </c>
      <c r="L10719" s="5">
        <v>1214.8577</v>
      </c>
      <c r="M10719">
        <v>241858.57</v>
      </c>
      <c r="N10719" s="3">
        <v>1</v>
      </c>
      <c r="O10719" s="50" t="e">
        <f>INDEX([1]Dados!$M$2:$N$26779,MATCH($P10719,[1]Dados!$N$2:$N$26779,),2)</f>
        <v>#N/A</v>
      </c>
      <c r="P10719">
        <v>194551</v>
      </c>
      <c r="Q10719" s="1">
        <v>37756</v>
      </c>
      <c r="R10719" s="1">
        <v>37800</v>
      </c>
      <c r="S10719" t="s">
        <v>914</v>
      </c>
    </row>
    <row r="10720" spans="1:19" x14ac:dyDescent="0.2">
      <c r="A10720" s="7">
        <v>350990</v>
      </c>
      <c r="B10720" s="3">
        <v>62995</v>
      </c>
      <c r="C10720" s="3" t="s">
        <v>28</v>
      </c>
      <c r="D10720" s="2" t="s">
        <v>332</v>
      </c>
      <c r="E10720" s="3">
        <v>23</v>
      </c>
      <c r="F10720" s="17">
        <v>0</v>
      </c>
      <c r="G10720" s="17">
        <v>1</v>
      </c>
      <c r="H10720" s="17">
        <v>0</v>
      </c>
      <c r="I10720" s="7" t="s">
        <v>73</v>
      </c>
      <c r="J10720" s="7">
        <v>30</v>
      </c>
      <c r="K10720" s="4">
        <v>1214</v>
      </c>
      <c r="L10720" s="5">
        <v>1214.8577</v>
      </c>
      <c r="M10720">
        <v>241858.57</v>
      </c>
      <c r="N10720" s="3">
        <v>1</v>
      </c>
      <c r="O10720" s="50" t="e">
        <f>INDEX([1]Dados!$M$2:$N$26779,MATCH($P10720,[1]Dados!$N$2:$N$26779,),2)</f>
        <v>#N/A</v>
      </c>
      <c r="P10720">
        <v>194551</v>
      </c>
      <c r="Q10720" s="1">
        <v>37756</v>
      </c>
      <c r="R10720" s="1">
        <v>37800</v>
      </c>
      <c r="S10720" t="s">
        <v>914</v>
      </c>
    </row>
    <row r="10721" spans="1:19" x14ac:dyDescent="0.2">
      <c r="A10721" s="7">
        <v>350990</v>
      </c>
      <c r="B10721" s="3">
        <v>62995</v>
      </c>
      <c r="C10721" s="3" t="s">
        <v>28</v>
      </c>
      <c r="D10721" s="2" t="s">
        <v>332</v>
      </c>
      <c r="E10721" s="3">
        <v>23</v>
      </c>
      <c r="F10721" s="17">
        <v>0</v>
      </c>
      <c r="G10721" s="17">
        <v>1</v>
      </c>
      <c r="H10721" s="17">
        <v>0</v>
      </c>
      <c r="I10721" s="7" t="s">
        <v>62</v>
      </c>
      <c r="J10721" s="7">
        <v>10</v>
      </c>
      <c r="K10721" s="4">
        <v>1214</v>
      </c>
      <c r="L10721" s="5">
        <v>1214.8580999999999</v>
      </c>
      <c r="M10721">
        <v>76000</v>
      </c>
      <c r="N10721" s="3">
        <v>1</v>
      </c>
      <c r="O10721" s="50" t="e">
        <f>INDEX([1]Dados!$M$2:$N$26779,MATCH($P10721,[1]Dados!$N$2:$N$26779,),2)</f>
        <v>#N/A</v>
      </c>
      <c r="P10721">
        <v>195284</v>
      </c>
      <c r="Q10721" s="1">
        <v>37756</v>
      </c>
      <c r="R10721" s="1">
        <v>37800</v>
      </c>
      <c r="S10721" t="s">
        <v>887</v>
      </c>
    </row>
    <row r="10722" spans="1:19" x14ac:dyDescent="0.2">
      <c r="A10722" s="7">
        <v>350990</v>
      </c>
      <c r="B10722" s="3">
        <v>62995</v>
      </c>
      <c r="C10722" s="3" t="s">
        <v>28</v>
      </c>
      <c r="D10722" s="2" t="s">
        <v>332</v>
      </c>
      <c r="E10722" s="3">
        <v>23</v>
      </c>
      <c r="F10722" s="17">
        <v>0</v>
      </c>
      <c r="G10722" s="17">
        <v>1</v>
      </c>
      <c r="H10722" s="17">
        <v>0</v>
      </c>
      <c r="I10722" s="7" t="s">
        <v>63</v>
      </c>
      <c r="J10722" s="7">
        <v>33</v>
      </c>
      <c r="K10722" s="4">
        <v>1214</v>
      </c>
      <c r="L10722" s="5">
        <v>1214.8580999999999</v>
      </c>
      <c r="M10722">
        <v>76000</v>
      </c>
      <c r="N10722" s="3">
        <v>1</v>
      </c>
      <c r="O10722" s="50" t="e">
        <f>INDEX([1]Dados!$M$2:$N$26779,MATCH($P10722,[1]Dados!$N$2:$N$26779,),2)</f>
        <v>#N/A</v>
      </c>
      <c r="P10722">
        <v>195284</v>
      </c>
      <c r="Q10722" s="1">
        <v>37756</v>
      </c>
      <c r="R10722" s="1">
        <v>37800</v>
      </c>
      <c r="S10722" t="s">
        <v>887</v>
      </c>
    </row>
    <row r="10723" spans="1:19" x14ac:dyDescent="0.2">
      <c r="A10723" s="7">
        <v>350990</v>
      </c>
      <c r="B10723" s="3">
        <v>62995</v>
      </c>
      <c r="C10723" s="3" t="s">
        <v>28</v>
      </c>
      <c r="D10723" s="2" t="s">
        <v>332</v>
      </c>
      <c r="E10723" s="3">
        <v>23</v>
      </c>
      <c r="F10723" s="17">
        <v>0</v>
      </c>
      <c r="G10723" s="17">
        <v>1</v>
      </c>
      <c r="H10723" s="17">
        <v>0</v>
      </c>
      <c r="I10723" s="7" t="s">
        <v>64</v>
      </c>
      <c r="J10723" s="7">
        <v>17</v>
      </c>
      <c r="K10723" s="4">
        <v>1214</v>
      </c>
      <c r="L10723" s="5">
        <v>1214.8580999999999</v>
      </c>
      <c r="M10723">
        <v>76000</v>
      </c>
      <c r="N10723" s="3">
        <v>1</v>
      </c>
      <c r="O10723" s="50" t="e">
        <f>INDEX([1]Dados!$M$2:$N$26779,MATCH($P10723,[1]Dados!$N$2:$N$26779,),2)</f>
        <v>#N/A</v>
      </c>
      <c r="P10723">
        <v>195284</v>
      </c>
      <c r="Q10723" s="1">
        <v>37756</v>
      </c>
      <c r="R10723" s="1">
        <v>37800</v>
      </c>
      <c r="S10723" t="s">
        <v>887</v>
      </c>
    </row>
    <row r="10724" spans="1:19" x14ac:dyDescent="0.2">
      <c r="A10724" s="7">
        <v>350990</v>
      </c>
      <c r="B10724" s="3">
        <v>62995</v>
      </c>
      <c r="C10724" s="3" t="s">
        <v>28</v>
      </c>
      <c r="D10724" s="2" t="s">
        <v>332</v>
      </c>
      <c r="E10724" s="3">
        <v>23</v>
      </c>
      <c r="F10724" s="17">
        <v>0</v>
      </c>
      <c r="G10724" s="17">
        <v>1</v>
      </c>
      <c r="H10724" s="17">
        <v>0</v>
      </c>
      <c r="I10724" s="7" t="s">
        <v>65</v>
      </c>
      <c r="J10724" s="7">
        <v>25</v>
      </c>
      <c r="K10724" s="4">
        <v>1214</v>
      </c>
      <c r="L10724" s="5">
        <v>1214.8580999999999</v>
      </c>
      <c r="M10724">
        <v>76000</v>
      </c>
      <c r="N10724" s="3">
        <v>1</v>
      </c>
      <c r="O10724" s="50" t="e">
        <f>INDEX([1]Dados!$M$2:$N$26779,MATCH($P10724,[1]Dados!$N$2:$N$26779,),2)</f>
        <v>#N/A</v>
      </c>
      <c r="P10724">
        <v>195284</v>
      </c>
      <c r="Q10724" s="1">
        <v>37756</v>
      </c>
      <c r="R10724" s="1">
        <v>37800</v>
      </c>
      <c r="S10724" t="s">
        <v>887</v>
      </c>
    </row>
    <row r="10725" spans="1:19" x14ac:dyDescent="0.2">
      <c r="A10725" s="7">
        <v>350990</v>
      </c>
      <c r="B10725" s="3">
        <v>62995</v>
      </c>
      <c r="C10725" s="3" t="s">
        <v>28</v>
      </c>
      <c r="D10725" s="2" t="s">
        <v>332</v>
      </c>
      <c r="E10725" s="3">
        <v>23</v>
      </c>
      <c r="F10725" s="17">
        <v>0</v>
      </c>
      <c r="G10725" s="17">
        <v>1</v>
      </c>
      <c r="H10725" s="17">
        <v>0</v>
      </c>
      <c r="I10725" s="7" t="s">
        <v>66</v>
      </c>
      <c r="J10725" s="7">
        <v>25</v>
      </c>
      <c r="K10725" s="4">
        <v>1214</v>
      </c>
      <c r="L10725" s="5">
        <v>1214.8580999999999</v>
      </c>
      <c r="M10725">
        <v>76000</v>
      </c>
      <c r="N10725" s="3">
        <v>1</v>
      </c>
      <c r="O10725" s="50" t="e">
        <f>INDEX([1]Dados!$M$2:$N$26779,MATCH($P10725,[1]Dados!$N$2:$N$26779,),2)</f>
        <v>#N/A</v>
      </c>
      <c r="P10725">
        <v>195284</v>
      </c>
      <c r="Q10725" s="1">
        <v>37756</v>
      </c>
      <c r="R10725" s="1">
        <v>37800</v>
      </c>
      <c r="S10725" t="s">
        <v>887</v>
      </c>
    </row>
    <row r="10726" spans="1:19" x14ac:dyDescent="0.2">
      <c r="A10726" s="7">
        <v>350990</v>
      </c>
      <c r="B10726" s="3">
        <v>62995</v>
      </c>
      <c r="C10726" s="3" t="s">
        <v>28</v>
      </c>
      <c r="D10726" s="2" t="s">
        <v>332</v>
      </c>
      <c r="E10726" s="3">
        <v>23</v>
      </c>
      <c r="F10726" s="17">
        <v>0</v>
      </c>
      <c r="G10726" s="17">
        <v>1</v>
      </c>
      <c r="H10726" s="17">
        <v>0</v>
      </c>
      <c r="I10726" s="7">
        <v>3.1</v>
      </c>
      <c r="J10726" s="7">
        <v>22</v>
      </c>
      <c r="K10726" s="4">
        <v>1293</v>
      </c>
      <c r="L10726" s="5">
        <v>1293.0592999999999</v>
      </c>
      <c r="M10726">
        <v>28795.84</v>
      </c>
      <c r="N10726" s="3">
        <v>1</v>
      </c>
      <c r="O10726" s="50" t="e">
        <f>INDEX([1]Dados!$M$2:$N$26779,MATCH($P10726,[1]Dados!$N$2:$N$26779,),2)</f>
        <v>#N/A</v>
      </c>
      <c r="P10726">
        <v>194377</v>
      </c>
      <c r="Q10726" s="1">
        <v>37756</v>
      </c>
      <c r="R10726" s="1">
        <v>37800</v>
      </c>
      <c r="S10726" t="s">
        <v>996</v>
      </c>
    </row>
    <row r="10727" spans="1:19" x14ac:dyDescent="0.2">
      <c r="A10727" s="7">
        <v>350990</v>
      </c>
      <c r="B10727" s="3">
        <v>62995</v>
      </c>
      <c r="C10727" s="3" t="s">
        <v>28</v>
      </c>
      <c r="D10727" s="2" t="s">
        <v>332</v>
      </c>
      <c r="E10727" s="3">
        <v>23</v>
      </c>
      <c r="F10727" s="17">
        <v>0</v>
      </c>
      <c r="G10727" s="17">
        <v>1</v>
      </c>
      <c r="H10727" s="17">
        <v>0</v>
      </c>
      <c r="I10727" s="7" t="s">
        <v>74</v>
      </c>
      <c r="J10727" s="7">
        <v>18</v>
      </c>
      <c r="K10727" s="4">
        <v>1293</v>
      </c>
      <c r="L10727" s="5">
        <v>1293.0592999999999</v>
      </c>
      <c r="M10727">
        <v>28795.84</v>
      </c>
      <c r="N10727" s="3">
        <v>1</v>
      </c>
      <c r="O10727" s="50" t="e">
        <f>INDEX([1]Dados!$M$2:$N$26779,MATCH($P10727,[1]Dados!$N$2:$N$26779,),2)</f>
        <v>#N/A</v>
      </c>
      <c r="P10727">
        <v>194377</v>
      </c>
      <c r="Q10727" s="1">
        <v>37756</v>
      </c>
      <c r="R10727" s="1">
        <v>37800</v>
      </c>
      <c r="S10727" t="s">
        <v>996</v>
      </c>
    </row>
    <row r="10728" spans="1:19" x14ac:dyDescent="0.2">
      <c r="A10728" s="7">
        <v>350990</v>
      </c>
      <c r="B10728" s="3">
        <v>62995</v>
      </c>
      <c r="C10728" s="3" t="s">
        <v>28</v>
      </c>
      <c r="D10728" s="2" t="s">
        <v>332</v>
      </c>
      <c r="E10728" s="3">
        <v>23</v>
      </c>
      <c r="F10728" s="17">
        <v>0</v>
      </c>
      <c r="G10728" s="17">
        <v>1</v>
      </c>
      <c r="H10728" s="17">
        <v>0</v>
      </c>
      <c r="I10728" s="7" t="s">
        <v>75</v>
      </c>
      <c r="J10728" s="7">
        <v>31</v>
      </c>
      <c r="K10728" s="4">
        <v>1293</v>
      </c>
      <c r="L10728" s="5">
        <v>1293.0592999999999</v>
      </c>
      <c r="M10728">
        <v>28795.84</v>
      </c>
      <c r="N10728" s="3">
        <v>1</v>
      </c>
      <c r="O10728" s="50" t="e">
        <f>INDEX([1]Dados!$M$2:$N$26779,MATCH($P10728,[1]Dados!$N$2:$N$26779,),2)</f>
        <v>#N/A</v>
      </c>
      <c r="P10728">
        <v>194377</v>
      </c>
      <c r="Q10728" s="1">
        <v>37756</v>
      </c>
      <c r="R10728" s="1">
        <v>37800</v>
      </c>
      <c r="S10728" t="s">
        <v>996</v>
      </c>
    </row>
    <row r="10729" spans="1:19" x14ac:dyDescent="0.2">
      <c r="A10729" s="7">
        <v>352320</v>
      </c>
      <c r="B10729" s="3">
        <v>65650</v>
      </c>
      <c r="C10729" s="3" t="s">
        <v>28</v>
      </c>
      <c r="D10729" s="2" t="s">
        <v>492</v>
      </c>
      <c r="E10729" s="3">
        <v>23</v>
      </c>
      <c r="F10729" s="17">
        <v>0</v>
      </c>
      <c r="G10729" s="17">
        <v>1</v>
      </c>
      <c r="H10729" s="17">
        <v>0</v>
      </c>
      <c r="I10729" s="7" t="s">
        <v>3</v>
      </c>
      <c r="J10729" s="7">
        <v>0</v>
      </c>
      <c r="K10729" s="4">
        <v>1203</v>
      </c>
      <c r="L10729" s="5">
        <v>1203.0829000000001</v>
      </c>
      <c r="M10729">
        <v>74936.160000000003</v>
      </c>
      <c r="N10729" s="3">
        <v>1</v>
      </c>
      <c r="O10729" s="50" t="e">
        <f>INDEX([1]Dados!$M$2:$N$26779,MATCH($P10729,[1]Dados!$N$2:$N$26779,),2)</f>
        <v>#N/A</v>
      </c>
      <c r="P10729">
        <v>195278</v>
      </c>
      <c r="Q10729" s="1">
        <v>37749</v>
      </c>
      <c r="R10729" s="1">
        <v>37752</v>
      </c>
      <c r="S10729" t="s">
        <v>2134</v>
      </c>
    </row>
    <row r="10730" spans="1:19" x14ac:dyDescent="0.2">
      <c r="A10730" s="7">
        <v>352320</v>
      </c>
      <c r="B10730" s="3">
        <v>65650</v>
      </c>
      <c r="C10730" s="3" t="s">
        <v>28</v>
      </c>
      <c r="D10730" s="2" t="s">
        <v>492</v>
      </c>
      <c r="E10730" s="3">
        <v>23</v>
      </c>
      <c r="F10730" s="17">
        <v>0</v>
      </c>
      <c r="G10730" s="17">
        <v>1</v>
      </c>
      <c r="H10730" s="17">
        <v>0</v>
      </c>
      <c r="I10730" s="7">
        <v>1.1000000000000001</v>
      </c>
      <c r="J10730" s="7">
        <v>28</v>
      </c>
      <c r="K10730" s="4">
        <v>1214</v>
      </c>
      <c r="L10730" s="5">
        <v>1214.0589</v>
      </c>
      <c r="M10730">
        <v>945648</v>
      </c>
      <c r="N10730" s="33">
        <v>1</v>
      </c>
      <c r="O10730" s="50" t="e">
        <f>INDEX([1]Dados!$M$2:$N$26779,MATCH($P10730,[1]Dados!$N$2:$N$26779,),2)</f>
        <v>#N/A</v>
      </c>
      <c r="P10730">
        <v>194855</v>
      </c>
      <c r="Q10730" s="1">
        <v>37749</v>
      </c>
      <c r="R10730" s="1">
        <v>37752</v>
      </c>
      <c r="S10730" t="s">
        <v>915</v>
      </c>
    </row>
    <row r="10731" spans="1:19" x14ac:dyDescent="0.2">
      <c r="A10731" s="7">
        <v>352320</v>
      </c>
      <c r="B10731" s="3">
        <v>65650</v>
      </c>
      <c r="C10731" s="3" t="s">
        <v>28</v>
      </c>
      <c r="D10731" s="2" t="s">
        <v>492</v>
      </c>
      <c r="E10731" s="3">
        <v>23</v>
      </c>
      <c r="F10731" s="17">
        <v>0</v>
      </c>
      <c r="G10731" s="17">
        <v>1</v>
      </c>
      <c r="H10731" s="17">
        <v>0</v>
      </c>
      <c r="I10731" s="7">
        <v>1.2</v>
      </c>
      <c r="J10731" s="7">
        <v>20</v>
      </c>
      <c r="K10731" s="4">
        <v>1214</v>
      </c>
      <c r="L10731" s="5">
        <v>1214.0589</v>
      </c>
      <c r="M10731">
        <v>945648</v>
      </c>
      <c r="N10731" s="33">
        <v>1</v>
      </c>
      <c r="O10731" s="50" t="e">
        <f>INDEX([1]Dados!$M$2:$N$26779,MATCH($P10731,[1]Dados!$N$2:$N$26779,),2)</f>
        <v>#N/A</v>
      </c>
      <c r="P10731">
        <v>194855</v>
      </c>
      <c r="Q10731" s="1">
        <v>37749</v>
      </c>
      <c r="R10731" s="1">
        <v>37752</v>
      </c>
      <c r="S10731" t="s">
        <v>915</v>
      </c>
    </row>
    <row r="10732" spans="1:19" x14ac:dyDescent="0.2">
      <c r="A10732" s="7">
        <v>352320</v>
      </c>
      <c r="B10732" s="3">
        <v>65650</v>
      </c>
      <c r="C10732" s="3" t="s">
        <v>28</v>
      </c>
      <c r="D10732" s="2" t="s">
        <v>492</v>
      </c>
      <c r="E10732" s="3">
        <v>23</v>
      </c>
      <c r="F10732" s="17">
        <v>0</v>
      </c>
      <c r="G10732" s="17">
        <v>1</v>
      </c>
      <c r="H10732" s="17">
        <v>0</v>
      </c>
      <c r="I10732" s="7">
        <v>1.3</v>
      </c>
      <c r="J10732" s="7">
        <v>28</v>
      </c>
      <c r="K10732" s="4">
        <v>1214</v>
      </c>
      <c r="L10732" s="5">
        <v>1214.0589</v>
      </c>
      <c r="M10732">
        <v>945648</v>
      </c>
      <c r="N10732" s="33">
        <v>1</v>
      </c>
      <c r="O10732" s="50" t="e">
        <f>INDEX([1]Dados!$M$2:$N$26779,MATCH($P10732,[1]Dados!$N$2:$N$26779,),2)</f>
        <v>#N/A</v>
      </c>
      <c r="P10732">
        <v>194855</v>
      </c>
      <c r="Q10732" s="1">
        <v>37749</v>
      </c>
      <c r="R10732" s="1">
        <v>37752</v>
      </c>
      <c r="S10732" t="s">
        <v>915</v>
      </c>
    </row>
    <row r="10733" spans="1:19" x14ac:dyDescent="0.2">
      <c r="A10733" s="7">
        <v>352320</v>
      </c>
      <c r="B10733" s="3">
        <v>65650</v>
      </c>
      <c r="C10733" s="3" t="s">
        <v>28</v>
      </c>
      <c r="D10733" s="2" t="s">
        <v>492</v>
      </c>
      <c r="E10733" s="3">
        <v>23</v>
      </c>
      <c r="F10733" s="17">
        <v>0</v>
      </c>
      <c r="G10733" s="17">
        <v>1</v>
      </c>
      <c r="H10733" s="17">
        <v>0</v>
      </c>
      <c r="I10733" s="7">
        <v>1.4</v>
      </c>
      <c r="J10733" s="7">
        <v>28</v>
      </c>
      <c r="K10733" s="4">
        <v>1214</v>
      </c>
      <c r="L10733" s="5">
        <v>1214.0589</v>
      </c>
      <c r="M10733">
        <v>945648</v>
      </c>
      <c r="N10733" s="33">
        <v>1</v>
      </c>
      <c r="O10733" s="50" t="e">
        <f>INDEX([1]Dados!$M$2:$N$26779,MATCH($P10733,[1]Dados!$N$2:$N$26779,),2)</f>
        <v>#N/A</v>
      </c>
      <c r="P10733">
        <v>194855</v>
      </c>
      <c r="Q10733" s="1">
        <v>37749</v>
      </c>
      <c r="R10733" s="1">
        <v>37752</v>
      </c>
      <c r="S10733" t="s">
        <v>915</v>
      </c>
    </row>
    <row r="10734" spans="1:19" x14ac:dyDescent="0.2">
      <c r="A10734" s="7">
        <v>352320</v>
      </c>
      <c r="B10734" s="3">
        <v>65650</v>
      </c>
      <c r="C10734" s="3" t="s">
        <v>28</v>
      </c>
      <c r="D10734" s="2" t="s">
        <v>492</v>
      </c>
      <c r="E10734" s="3">
        <v>23</v>
      </c>
      <c r="F10734" s="17">
        <v>0</v>
      </c>
      <c r="G10734" s="17">
        <v>1</v>
      </c>
      <c r="H10734" s="17">
        <v>0</v>
      </c>
      <c r="I10734" s="7">
        <v>1.5</v>
      </c>
      <c r="J10734" s="7">
        <v>2</v>
      </c>
      <c r="K10734" s="4">
        <v>1214</v>
      </c>
      <c r="L10734" s="5">
        <v>1214.8577</v>
      </c>
      <c r="M10734">
        <v>679968</v>
      </c>
      <c r="N10734" s="33">
        <v>1</v>
      </c>
      <c r="O10734" s="50" t="e">
        <f>INDEX([1]Dados!$M$2:$N$26779,MATCH($P10734,[1]Dados!$N$2:$N$26779,),2)</f>
        <v>#N/A</v>
      </c>
      <c r="P10734">
        <v>194548</v>
      </c>
      <c r="Q10734" s="1">
        <v>37749</v>
      </c>
      <c r="R10734" s="1">
        <v>37752</v>
      </c>
      <c r="S10734" t="s">
        <v>2513</v>
      </c>
    </row>
    <row r="10735" spans="1:19" x14ac:dyDescent="0.2">
      <c r="A10735" s="7">
        <v>352320</v>
      </c>
      <c r="B10735" s="3">
        <v>65650</v>
      </c>
      <c r="C10735" s="3" t="s">
        <v>28</v>
      </c>
      <c r="D10735" s="2" t="s">
        <v>492</v>
      </c>
      <c r="E10735" s="3">
        <v>23</v>
      </c>
      <c r="F10735" s="17">
        <v>0</v>
      </c>
      <c r="G10735" s="17">
        <v>1</v>
      </c>
      <c r="H10735" s="17">
        <v>0</v>
      </c>
      <c r="I10735" s="7">
        <v>1.6</v>
      </c>
      <c r="J10735" s="7">
        <v>15</v>
      </c>
      <c r="K10735" s="4">
        <v>1214</v>
      </c>
      <c r="L10735" s="5">
        <v>1214.8577</v>
      </c>
      <c r="M10735">
        <v>679968</v>
      </c>
      <c r="N10735" s="33">
        <v>1</v>
      </c>
      <c r="O10735" s="50" t="e">
        <f>INDEX([1]Dados!$M$2:$N$26779,MATCH($P10735,[1]Dados!$N$2:$N$26779,),2)</f>
        <v>#N/A</v>
      </c>
      <c r="P10735">
        <v>194548</v>
      </c>
      <c r="Q10735" s="1">
        <v>37749</v>
      </c>
      <c r="R10735" s="1">
        <v>37752</v>
      </c>
      <c r="S10735" t="s">
        <v>2513</v>
      </c>
    </row>
    <row r="10736" spans="1:19" x14ac:dyDescent="0.2">
      <c r="A10736" s="7">
        <v>352320</v>
      </c>
      <c r="B10736" s="3">
        <v>65650</v>
      </c>
      <c r="C10736" s="3" t="s">
        <v>28</v>
      </c>
      <c r="D10736" s="2" t="s">
        <v>492</v>
      </c>
      <c r="E10736" s="3">
        <v>23</v>
      </c>
      <c r="F10736" s="17">
        <v>0</v>
      </c>
      <c r="G10736" s="17">
        <v>1</v>
      </c>
      <c r="H10736" s="17">
        <v>0</v>
      </c>
      <c r="I10736" s="7">
        <v>1.7</v>
      </c>
      <c r="J10736" s="7">
        <v>25</v>
      </c>
      <c r="K10736" s="4">
        <v>1214</v>
      </c>
      <c r="L10736" s="5">
        <v>1214.8577</v>
      </c>
      <c r="M10736">
        <v>679968</v>
      </c>
      <c r="N10736" s="33">
        <v>1</v>
      </c>
      <c r="O10736" s="50" t="e">
        <f>INDEX([1]Dados!$M$2:$N$26779,MATCH($P10736,[1]Dados!$N$2:$N$26779,),2)</f>
        <v>#N/A</v>
      </c>
      <c r="P10736">
        <v>194548</v>
      </c>
      <c r="Q10736" s="1">
        <v>37749</v>
      </c>
      <c r="R10736" s="1">
        <v>37752</v>
      </c>
      <c r="S10736" t="s">
        <v>2513</v>
      </c>
    </row>
    <row r="10737" spans="1:19" x14ac:dyDescent="0.2">
      <c r="A10737" s="7">
        <v>352320</v>
      </c>
      <c r="B10737" s="3">
        <v>65650</v>
      </c>
      <c r="C10737" s="3" t="s">
        <v>28</v>
      </c>
      <c r="D10737" s="2" t="s">
        <v>492</v>
      </c>
      <c r="E10737" s="3">
        <v>23</v>
      </c>
      <c r="F10737" s="17">
        <v>0</v>
      </c>
      <c r="G10737" s="17">
        <v>1</v>
      </c>
      <c r="H10737" s="17">
        <v>0</v>
      </c>
      <c r="I10737" s="7">
        <v>1.8</v>
      </c>
      <c r="J10737" s="7">
        <v>25</v>
      </c>
      <c r="K10737" s="4">
        <v>1214</v>
      </c>
      <c r="L10737" s="5">
        <v>1214.8577</v>
      </c>
      <c r="M10737">
        <v>679968</v>
      </c>
      <c r="N10737" s="33">
        <v>1</v>
      </c>
      <c r="O10737" s="50" t="e">
        <f>INDEX([1]Dados!$M$2:$N$26779,MATCH($P10737,[1]Dados!$N$2:$N$26779,),2)</f>
        <v>#N/A</v>
      </c>
      <c r="P10737">
        <v>194548</v>
      </c>
      <c r="Q10737" s="1">
        <v>37749</v>
      </c>
      <c r="R10737" s="1">
        <v>37752</v>
      </c>
      <c r="S10737" t="s">
        <v>2513</v>
      </c>
    </row>
    <row r="10738" spans="1:19" x14ac:dyDescent="0.2">
      <c r="A10738" s="7">
        <v>352320</v>
      </c>
      <c r="B10738" s="3">
        <v>65650</v>
      </c>
      <c r="C10738" s="3" t="s">
        <v>28</v>
      </c>
      <c r="D10738" s="2" t="s">
        <v>492</v>
      </c>
      <c r="E10738" s="3">
        <v>23</v>
      </c>
      <c r="F10738" s="17">
        <v>0</v>
      </c>
      <c r="G10738" s="17">
        <v>1</v>
      </c>
      <c r="H10738" s="17">
        <v>0</v>
      </c>
      <c r="I10738" s="7">
        <v>1.9</v>
      </c>
      <c r="J10738" s="7">
        <v>19</v>
      </c>
      <c r="K10738" s="4">
        <v>1214</v>
      </c>
      <c r="L10738" s="5">
        <v>1214.8580999999999</v>
      </c>
      <c r="M10738">
        <v>72000</v>
      </c>
      <c r="N10738" s="33">
        <v>1</v>
      </c>
      <c r="O10738" s="50" t="e">
        <f>INDEX([1]Dados!$M$2:$N$26779,MATCH($P10738,[1]Dados!$N$2:$N$26779,),2)</f>
        <v>#N/A</v>
      </c>
      <c r="P10738">
        <v>195285</v>
      </c>
      <c r="Q10738" s="1">
        <v>37749</v>
      </c>
      <c r="R10738" s="1">
        <v>37752</v>
      </c>
      <c r="S10738" t="s">
        <v>960</v>
      </c>
    </row>
    <row r="10739" spans="1:19" x14ac:dyDescent="0.2">
      <c r="A10739" s="7">
        <v>352320</v>
      </c>
      <c r="B10739" s="3">
        <v>65650</v>
      </c>
      <c r="C10739" s="3" t="s">
        <v>28</v>
      </c>
      <c r="D10739" s="2" t="s">
        <v>492</v>
      </c>
      <c r="E10739" s="3">
        <v>23</v>
      </c>
      <c r="F10739" s="17">
        <v>0</v>
      </c>
      <c r="G10739" s="17">
        <v>1</v>
      </c>
      <c r="H10739" s="17">
        <v>0</v>
      </c>
      <c r="I10739" s="7" t="s">
        <v>3</v>
      </c>
      <c r="J10739" s="7">
        <v>0</v>
      </c>
      <c r="K10739" s="4">
        <v>1214</v>
      </c>
      <c r="L10739" s="5">
        <v>1214.8580999999999</v>
      </c>
      <c r="M10739">
        <v>300000</v>
      </c>
      <c r="N10739" s="33">
        <v>1</v>
      </c>
      <c r="O10739" s="50" t="e">
        <f>INDEX([1]Dados!$M$2:$N$26779,MATCH($P10739,[1]Dados!$N$2:$N$26779,),2)</f>
        <v>#N/A</v>
      </c>
      <c r="P10739">
        <v>195286</v>
      </c>
      <c r="Q10739" s="1">
        <v>37749</v>
      </c>
      <c r="R10739" s="1">
        <v>37752</v>
      </c>
      <c r="S10739" t="s">
        <v>960</v>
      </c>
    </row>
    <row r="10740" spans="1:19" x14ac:dyDescent="0.2">
      <c r="A10740" s="7">
        <v>352320</v>
      </c>
      <c r="B10740" s="3">
        <v>65650</v>
      </c>
      <c r="C10740" s="3" t="s">
        <v>28</v>
      </c>
      <c r="D10740" s="2" t="s">
        <v>492</v>
      </c>
      <c r="E10740" s="3">
        <v>23</v>
      </c>
      <c r="F10740" s="17">
        <v>0</v>
      </c>
      <c r="G10740" s="17">
        <v>1</v>
      </c>
      <c r="H10740" s="17">
        <v>0</v>
      </c>
      <c r="I10740" s="7" t="s">
        <v>3</v>
      </c>
      <c r="J10740" s="7">
        <v>0</v>
      </c>
      <c r="K10740" s="4">
        <v>1214</v>
      </c>
      <c r="L10740" s="5">
        <v>1214.8580999999999</v>
      </c>
      <c r="M10740">
        <v>60000</v>
      </c>
      <c r="N10740" s="33">
        <v>1</v>
      </c>
      <c r="O10740" s="50" t="e">
        <f>INDEX([1]Dados!$M$2:$N$26779,MATCH($P10740,[1]Dados!$N$2:$N$26779,),2)</f>
        <v>#N/A</v>
      </c>
      <c r="P10740">
        <v>195289</v>
      </c>
      <c r="Q10740" s="1">
        <v>37749</v>
      </c>
      <c r="R10740" s="1">
        <v>37752</v>
      </c>
      <c r="S10740" t="s">
        <v>960</v>
      </c>
    </row>
    <row r="10741" spans="1:19" x14ac:dyDescent="0.2">
      <c r="A10741" s="7">
        <v>352320</v>
      </c>
      <c r="B10741" s="3">
        <v>65650</v>
      </c>
      <c r="C10741" s="3" t="s">
        <v>28</v>
      </c>
      <c r="D10741" s="2" t="s">
        <v>492</v>
      </c>
      <c r="E10741" s="3">
        <v>23</v>
      </c>
      <c r="F10741" s="17">
        <v>0</v>
      </c>
      <c r="G10741" s="17">
        <v>1</v>
      </c>
      <c r="H10741" s="17">
        <v>0</v>
      </c>
      <c r="I10741" s="7">
        <v>4.0999999999999996</v>
      </c>
      <c r="J10741" s="7">
        <v>29</v>
      </c>
      <c r="K10741" s="4">
        <v>1293</v>
      </c>
      <c r="L10741" s="5">
        <v>1293.0592999999999</v>
      </c>
      <c r="M10741">
        <v>92411.62</v>
      </c>
      <c r="N10741" s="33">
        <v>1</v>
      </c>
      <c r="O10741" s="50" t="e">
        <f>INDEX([1]Dados!$M$2:$N$26779,MATCH($P10741,[1]Dados!$N$2:$N$26779,),2)</f>
        <v>#N/A</v>
      </c>
      <c r="P10741">
        <v>194378</v>
      </c>
      <c r="Q10741" s="1">
        <v>37749</v>
      </c>
      <c r="R10741" s="1">
        <v>37752</v>
      </c>
      <c r="S10741" t="s">
        <v>2134</v>
      </c>
    </row>
    <row r="10742" spans="1:19" x14ac:dyDescent="0.2">
      <c r="A10742" s="7">
        <v>353284</v>
      </c>
      <c r="B10742" s="3">
        <v>61425</v>
      </c>
      <c r="C10742" s="3" t="s">
        <v>28</v>
      </c>
      <c r="D10742" s="2" t="s">
        <v>599</v>
      </c>
      <c r="E10742" s="3">
        <v>23</v>
      </c>
      <c r="F10742" s="17">
        <v>0</v>
      </c>
      <c r="G10742" s="17">
        <v>1</v>
      </c>
      <c r="H10742" s="17">
        <v>0</v>
      </c>
      <c r="I10742" s="7" t="s">
        <v>3</v>
      </c>
      <c r="J10742" s="7">
        <v>98</v>
      </c>
      <c r="K10742" s="4">
        <v>1203</v>
      </c>
      <c r="L10742" s="5">
        <v>1203.0829000000001</v>
      </c>
      <c r="M10742">
        <v>4151.38</v>
      </c>
      <c r="N10742" s="3">
        <v>1</v>
      </c>
      <c r="O10742" s="50" t="e">
        <f>INDEX([1]Dados!$M$2:$N$26779,MATCH($P10742,[1]Dados!$N$2:$N$26779,),2)</f>
        <v>#N/A</v>
      </c>
      <c r="P10742">
        <v>195279</v>
      </c>
      <c r="Q10742" s="1">
        <v>37756</v>
      </c>
      <c r="R10742" s="1">
        <v>37803</v>
      </c>
      <c r="S10742" t="s">
        <v>2134</v>
      </c>
    </row>
    <row r="10743" spans="1:19" x14ac:dyDescent="0.2">
      <c r="A10743" s="7">
        <v>353284</v>
      </c>
      <c r="B10743" s="3">
        <v>61425</v>
      </c>
      <c r="C10743" s="3" t="s">
        <v>28</v>
      </c>
      <c r="D10743" s="2" t="s">
        <v>599</v>
      </c>
      <c r="E10743" s="3">
        <v>23</v>
      </c>
      <c r="F10743" s="17">
        <v>0</v>
      </c>
      <c r="G10743" s="17">
        <v>1</v>
      </c>
      <c r="H10743" s="17">
        <v>0</v>
      </c>
      <c r="I10743" s="7">
        <v>1.1000000000000001</v>
      </c>
      <c r="J10743" s="7">
        <v>31</v>
      </c>
      <c r="K10743" s="4">
        <v>1214</v>
      </c>
      <c r="L10743" s="5">
        <v>1214.0587</v>
      </c>
      <c r="M10743">
        <v>32080</v>
      </c>
      <c r="N10743" s="3">
        <v>1</v>
      </c>
      <c r="O10743" s="50" t="e">
        <f>INDEX([1]Dados!$M$2:$N$26779,MATCH($P10743,[1]Dados!$N$2:$N$26779,),2)</f>
        <v>#N/A</v>
      </c>
      <c r="P10743">
        <v>194552</v>
      </c>
      <c r="Q10743" s="1">
        <v>37756</v>
      </c>
      <c r="R10743" s="1">
        <v>37803</v>
      </c>
      <c r="S10743" t="s">
        <v>914</v>
      </c>
    </row>
    <row r="10744" spans="1:19" x14ac:dyDescent="0.2">
      <c r="A10744" s="7">
        <v>353284</v>
      </c>
      <c r="B10744" s="3">
        <v>61425</v>
      </c>
      <c r="C10744" s="3" t="s">
        <v>28</v>
      </c>
      <c r="D10744" s="2" t="s">
        <v>599</v>
      </c>
      <c r="E10744" s="3">
        <v>23</v>
      </c>
      <c r="F10744" s="17">
        <v>0</v>
      </c>
      <c r="G10744" s="17">
        <v>1</v>
      </c>
      <c r="H10744" s="17">
        <v>0</v>
      </c>
      <c r="I10744" s="7">
        <v>1.2</v>
      </c>
      <c r="J10744" s="7">
        <v>25</v>
      </c>
      <c r="K10744" s="4">
        <v>1214</v>
      </c>
      <c r="L10744" s="5">
        <v>1214.0589</v>
      </c>
      <c r="M10744">
        <v>120300</v>
      </c>
      <c r="N10744" s="3">
        <v>1</v>
      </c>
      <c r="O10744" s="50" t="e">
        <f>INDEX([1]Dados!$M$2:$N$26779,MATCH($P10744,[1]Dados!$N$2:$N$26779,),2)</f>
        <v>#N/A</v>
      </c>
      <c r="P10744">
        <v>194856</v>
      </c>
      <c r="Q10744" s="1">
        <v>37756</v>
      </c>
      <c r="R10744" s="1">
        <v>37803</v>
      </c>
      <c r="S10744" t="s">
        <v>1628</v>
      </c>
    </row>
    <row r="10745" spans="1:19" x14ac:dyDescent="0.2">
      <c r="A10745" s="7">
        <v>353284</v>
      </c>
      <c r="B10745" s="3">
        <v>61425</v>
      </c>
      <c r="C10745" s="3" t="s">
        <v>28</v>
      </c>
      <c r="D10745" s="2" t="s">
        <v>599</v>
      </c>
      <c r="E10745" s="3">
        <v>23</v>
      </c>
      <c r="F10745" s="17">
        <v>0</v>
      </c>
      <c r="G10745" s="17">
        <v>1</v>
      </c>
      <c r="H10745" s="17">
        <v>0</v>
      </c>
      <c r="I10745" s="7">
        <v>1.3</v>
      </c>
      <c r="J10745" s="7">
        <v>9</v>
      </c>
      <c r="K10745" s="4">
        <v>1214</v>
      </c>
      <c r="L10745" s="5">
        <v>1214.8580999999999</v>
      </c>
      <c r="M10745">
        <v>72000</v>
      </c>
      <c r="N10745" s="3">
        <v>1</v>
      </c>
      <c r="O10745" s="50" t="e">
        <f>INDEX([1]Dados!$M$2:$N$26779,MATCH($P10745,[1]Dados!$N$2:$N$26779,),2)</f>
        <v>#N/A</v>
      </c>
      <c r="P10745">
        <v>195283</v>
      </c>
      <c r="Q10745" s="1">
        <v>37756</v>
      </c>
      <c r="R10745" s="1">
        <v>37803</v>
      </c>
      <c r="S10745" t="s">
        <v>887</v>
      </c>
    </row>
    <row r="10746" spans="1:19" x14ac:dyDescent="0.2">
      <c r="A10746" s="7">
        <v>353284</v>
      </c>
      <c r="B10746" s="3">
        <v>61425</v>
      </c>
      <c r="C10746" s="3" t="s">
        <v>28</v>
      </c>
      <c r="D10746" s="2" t="s">
        <v>599</v>
      </c>
      <c r="E10746" s="3">
        <v>23</v>
      </c>
      <c r="F10746" s="17">
        <v>0</v>
      </c>
      <c r="G10746" s="17">
        <v>1</v>
      </c>
      <c r="H10746" s="17">
        <v>0</v>
      </c>
      <c r="I10746" s="7">
        <v>1.4</v>
      </c>
      <c r="J10746" s="7">
        <v>9</v>
      </c>
      <c r="K10746" s="4">
        <v>1214</v>
      </c>
      <c r="L10746" s="5">
        <v>1214.8580999999999</v>
      </c>
      <c r="M10746">
        <v>72000</v>
      </c>
      <c r="N10746" s="3">
        <v>1</v>
      </c>
      <c r="O10746" s="50" t="e">
        <f>INDEX([1]Dados!$M$2:$N$26779,MATCH($P10746,[1]Dados!$N$2:$N$26779,),2)</f>
        <v>#N/A</v>
      </c>
      <c r="P10746">
        <v>195283</v>
      </c>
      <c r="Q10746" s="1">
        <v>37756</v>
      </c>
      <c r="R10746" s="1">
        <v>37803</v>
      </c>
      <c r="S10746" t="s">
        <v>887</v>
      </c>
    </row>
    <row r="10747" spans="1:19" x14ac:dyDescent="0.2">
      <c r="A10747" s="7">
        <v>353284</v>
      </c>
      <c r="B10747" s="3">
        <v>61425</v>
      </c>
      <c r="C10747" s="3" t="s">
        <v>28</v>
      </c>
      <c r="D10747" s="2" t="s">
        <v>599</v>
      </c>
      <c r="E10747" s="3">
        <v>23</v>
      </c>
      <c r="F10747" s="17">
        <v>0</v>
      </c>
      <c r="G10747" s="17">
        <v>1</v>
      </c>
      <c r="H10747" s="17">
        <v>0</v>
      </c>
      <c r="I10747" s="7">
        <v>1.4</v>
      </c>
      <c r="J10747" s="7">
        <v>9</v>
      </c>
      <c r="K10747" s="4">
        <v>1214</v>
      </c>
      <c r="L10747" s="5">
        <v>1214.8580999999999</v>
      </c>
      <c r="M10747">
        <v>72000</v>
      </c>
      <c r="N10747" s="3">
        <v>1</v>
      </c>
      <c r="O10747" s="50" t="e">
        <f>INDEX([1]Dados!$M$2:$N$26779,MATCH($P10747,[1]Dados!$N$2:$N$26779,),2)</f>
        <v>#N/A</v>
      </c>
      <c r="P10747">
        <v>195283</v>
      </c>
      <c r="Q10747" s="1">
        <v>37756</v>
      </c>
      <c r="R10747" s="1">
        <v>37803</v>
      </c>
      <c r="S10747" t="s">
        <v>887</v>
      </c>
    </row>
    <row r="10748" spans="1:19" x14ac:dyDescent="0.2">
      <c r="A10748" s="7">
        <v>353284</v>
      </c>
      <c r="B10748" s="3">
        <v>61425</v>
      </c>
      <c r="C10748" s="3" t="s">
        <v>28</v>
      </c>
      <c r="D10748" s="2" t="s">
        <v>599</v>
      </c>
      <c r="E10748" s="3">
        <v>23</v>
      </c>
      <c r="F10748" s="17">
        <v>0</v>
      </c>
      <c r="G10748" s="17">
        <v>1</v>
      </c>
      <c r="H10748" s="17">
        <v>0</v>
      </c>
      <c r="I10748" s="7">
        <v>1.5</v>
      </c>
      <c r="J10748" s="7">
        <v>33</v>
      </c>
      <c r="K10748" s="4">
        <v>1214</v>
      </c>
      <c r="L10748" s="5">
        <v>1214.8580999999999</v>
      </c>
      <c r="M10748">
        <v>72000</v>
      </c>
      <c r="N10748" s="3">
        <v>1</v>
      </c>
      <c r="O10748" s="50" t="e">
        <f>INDEX([1]Dados!$M$2:$N$26779,MATCH($P10748,[1]Dados!$N$2:$N$26779,),2)</f>
        <v>#N/A</v>
      </c>
      <c r="P10748">
        <v>195283</v>
      </c>
      <c r="Q10748" s="1">
        <v>37756</v>
      </c>
      <c r="R10748" s="1">
        <v>37803</v>
      </c>
      <c r="S10748" t="s">
        <v>887</v>
      </c>
    </row>
    <row r="10749" spans="1:19" x14ac:dyDescent="0.2">
      <c r="A10749" s="7">
        <v>353284</v>
      </c>
      <c r="B10749" s="3">
        <v>61425</v>
      </c>
      <c r="C10749" s="3" t="s">
        <v>28</v>
      </c>
      <c r="D10749" s="2" t="s">
        <v>599</v>
      </c>
      <c r="E10749" s="3">
        <v>23</v>
      </c>
      <c r="F10749" s="17">
        <v>0</v>
      </c>
      <c r="G10749" s="17">
        <v>1</v>
      </c>
      <c r="H10749" s="17">
        <v>0</v>
      </c>
      <c r="I10749" s="7">
        <v>1.6</v>
      </c>
      <c r="J10749" s="7">
        <v>9</v>
      </c>
      <c r="K10749" s="4">
        <v>1214</v>
      </c>
      <c r="L10749" s="5">
        <v>1214.8580999999999</v>
      </c>
      <c r="M10749">
        <v>60000</v>
      </c>
      <c r="N10749" s="3">
        <v>1</v>
      </c>
      <c r="O10749" s="50" t="e">
        <f>INDEX([1]Dados!$M$2:$N$26779,MATCH($P10749,[1]Dados!$N$2:$N$26779,),2)</f>
        <v>#N/A</v>
      </c>
      <c r="P10749">
        <v>195287</v>
      </c>
      <c r="Q10749" s="1">
        <v>37756</v>
      </c>
      <c r="R10749" s="1">
        <v>37803</v>
      </c>
      <c r="S10749" t="s">
        <v>1204</v>
      </c>
    </row>
    <row r="10750" spans="1:19" x14ac:dyDescent="0.2">
      <c r="A10750" s="7">
        <v>353284</v>
      </c>
      <c r="B10750" s="3">
        <v>61425</v>
      </c>
      <c r="C10750" s="3" t="s">
        <v>28</v>
      </c>
      <c r="D10750" s="2" t="s">
        <v>599</v>
      </c>
      <c r="E10750" s="3">
        <v>23</v>
      </c>
      <c r="F10750" s="17">
        <v>0</v>
      </c>
      <c r="G10750" s="17">
        <v>1</v>
      </c>
      <c r="H10750" s="17">
        <v>0</v>
      </c>
      <c r="I10750" s="7">
        <v>1.7</v>
      </c>
      <c r="J10750" s="7">
        <v>9</v>
      </c>
      <c r="K10750" s="4">
        <v>1214</v>
      </c>
      <c r="L10750" s="5">
        <v>1214.8580999999999</v>
      </c>
      <c r="M10750">
        <v>60000</v>
      </c>
      <c r="N10750" s="3">
        <v>1</v>
      </c>
      <c r="O10750" s="50" t="e">
        <f>INDEX([1]Dados!$M$2:$N$26779,MATCH($P10750,[1]Dados!$N$2:$N$26779,),2)</f>
        <v>#N/A</v>
      </c>
      <c r="P10750">
        <v>195287</v>
      </c>
      <c r="Q10750" s="1">
        <v>37756</v>
      </c>
      <c r="R10750" s="1">
        <v>37803</v>
      </c>
      <c r="S10750" t="s">
        <v>1204</v>
      </c>
    </row>
    <row r="10751" spans="1:19" x14ac:dyDescent="0.2">
      <c r="A10751" s="7">
        <v>353284</v>
      </c>
      <c r="B10751" s="3">
        <v>61425</v>
      </c>
      <c r="C10751" s="3" t="s">
        <v>28</v>
      </c>
      <c r="D10751" s="2" t="s">
        <v>599</v>
      </c>
      <c r="E10751" s="3">
        <v>23</v>
      </c>
      <c r="F10751" s="17">
        <v>0</v>
      </c>
      <c r="G10751" s="17">
        <v>1</v>
      </c>
      <c r="H10751" s="17">
        <v>0</v>
      </c>
      <c r="I10751" s="7">
        <v>1.8</v>
      </c>
      <c r="J10751" s="7">
        <v>18</v>
      </c>
      <c r="K10751" s="4">
        <v>1214</v>
      </c>
      <c r="L10751" s="5">
        <v>1214.8580999999999</v>
      </c>
      <c r="M10751">
        <v>60000</v>
      </c>
      <c r="N10751" s="3">
        <v>1</v>
      </c>
      <c r="O10751" s="50" t="e">
        <f>INDEX([1]Dados!$M$2:$N$26779,MATCH($P10751,[1]Dados!$N$2:$N$26779,),2)</f>
        <v>#N/A</v>
      </c>
      <c r="P10751">
        <v>195287</v>
      </c>
      <c r="Q10751" s="1">
        <v>37756</v>
      </c>
      <c r="R10751" s="1">
        <v>37803</v>
      </c>
      <c r="S10751" t="s">
        <v>1204</v>
      </c>
    </row>
    <row r="10752" spans="1:19" x14ac:dyDescent="0.2">
      <c r="A10752" s="7">
        <v>353284</v>
      </c>
      <c r="B10752" s="3">
        <v>61425</v>
      </c>
      <c r="C10752" s="3" t="s">
        <v>28</v>
      </c>
      <c r="D10752" s="2" t="s">
        <v>599</v>
      </c>
      <c r="E10752" s="3">
        <v>23</v>
      </c>
      <c r="F10752" s="17">
        <v>0</v>
      </c>
      <c r="G10752" s="17">
        <v>1</v>
      </c>
      <c r="H10752" s="17">
        <v>0</v>
      </c>
      <c r="I10752" s="29">
        <v>1.1000000000000001</v>
      </c>
      <c r="J10752" s="7">
        <v>9</v>
      </c>
      <c r="K10752" s="4">
        <v>1214</v>
      </c>
      <c r="L10752" s="5">
        <v>1214.8580999999999</v>
      </c>
      <c r="M10752">
        <v>60000</v>
      </c>
      <c r="N10752" s="3">
        <v>1</v>
      </c>
      <c r="O10752" s="50" t="e">
        <f>INDEX([1]Dados!$M$2:$N$26779,MATCH($P10752,[1]Dados!$N$2:$N$26779,),2)</f>
        <v>#N/A</v>
      </c>
      <c r="P10752">
        <v>195288</v>
      </c>
      <c r="Q10752" s="1">
        <v>37756</v>
      </c>
      <c r="R10752" s="1">
        <v>37803</v>
      </c>
      <c r="S10752" t="s">
        <v>887</v>
      </c>
    </row>
    <row r="10753" spans="1:19" x14ac:dyDescent="0.2">
      <c r="A10753" s="7">
        <v>353284</v>
      </c>
      <c r="B10753" s="3">
        <v>61425</v>
      </c>
      <c r="C10753" s="3" t="s">
        <v>28</v>
      </c>
      <c r="D10753" s="2" t="s">
        <v>599</v>
      </c>
      <c r="E10753" s="3">
        <v>23</v>
      </c>
      <c r="F10753" s="17">
        <v>0</v>
      </c>
      <c r="G10753" s="17">
        <v>1</v>
      </c>
      <c r="H10753" s="17">
        <v>0</v>
      </c>
      <c r="I10753" s="7">
        <v>1.1100000000000001</v>
      </c>
      <c r="J10753" s="7">
        <v>8</v>
      </c>
      <c r="K10753" s="4">
        <v>1214</v>
      </c>
      <c r="L10753" s="5">
        <v>1214.8580999999999</v>
      </c>
      <c r="M10753">
        <v>60000</v>
      </c>
      <c r="N10753" s="3">
        <v>1</v>
      </c>
      <c r="O10753" s="50" t="e">
        <f>INDEX([1]Dados!$M$2:$N$26779,MATCH($P10753,[1]Dados!$N$2:$N$26779,),2)</f>
        <v>#N/A</v>
      </c>
      <c r="P10753">
        <v>195288</v>
      </c>
      <c r="Q10753" s="1">
        <v>37756</v>
      </c>
      <c r="R10753" s="1">
        <v>37803</v>
      </c>
      <c r="S10753" t="s">
        <v>887</v>
      </c>
    </row>
    <row r="10754" spans="1:19" x14ac:dyDescent="0.2">
      <c r="A10754" s="7">
        <v>353284</v>
      </c>
      <c r="B10754" s="3">
        <v>61425</v>
      </c>
      <c r="C10754" s="3" t="s">
        <v>28</v>
      </c>
      <c r="D10754" s="2" t="s">
        <v>599</v>
      </c>
      <c r="E10754" s="3">
        <v>23</v>
      </c>
      <c r="F10754" s="17">
        <v>0</v>
      </c>
      <c r="G10754" s="17">
        <v>1</v>
      </c>
      <c r="H10754" s="17">
        <v>0</v>
      </c>
      <c r="I10754" s="7">
        <v>1.1200000000000001</v>
      </c>
      <c r="J10754" s="7">
        <v>18</v>
      </c>
      <c r="K10754" s="4">
        <v>1214</v>
      </c>
      <c r="L10754" s="5">
        <v>1214.8580999999999</v>
      </c>
      <c r="M10754">
        <v>60000</v>
      </c>
      <c r="N10754" s="3">
        <v>1</v>
      </c>
      <c r="O10754" s="50" t="e">
        <f>INDEX([1]Dados!$M$2:$N$26779,MATCH($P10754,[1]Dados!$N$2:$N$26779,),2)</f>
        <v>#N/A</v>
      </c>
      <c r="P10754">
        <v>195288</v>
      </c>
      <c r="Q10754" s="1">
        <v>37756</v>
      </c>
      <c r="R10754" s="1">
        <v>37803</v>
      </c>
      <c r="S10754" t="s">
        <v>887</v>
      </c>
    </row>
    <row r="10755" spans="1:19" x14ac:dyDescent="0.2">
      <c r="A10755" s="7">
        <v>353284</v>
      </c>
      <c r="B10755" s="3">
        <v>61425</v>
      </c>
      <c r="C10755" s="3" t="s">
        <v>28</v>
      </c>
      <c r="D10755" s="2" t="s">
        <v>599</v>
      </c>
      <c r="E10755" s="3">
        <v>23</v>
      </c>
      <c r="F10755" s="17">
        <v>0</v>
      </c>
      <c r="G10755" s="17">
        <v>1</v>
      </c>
      <c r="H10755" s="17">
        <v>0</v>
      </c>
      <c r="I10755" s="7">
        <v>1.9</v>
      </c>
      <c r="J10755" s="7">
        <v>9</v>
      </c>
      <c r="K10755" s="4">
        <v>1214</v>
      </c>
      <c r="L10755" s="5">
        <v>1214.8580999999999</v>
      </c>
      <c r="M10755">
        <v>60000</v>
      </c>
      <c r="N10755" s="3">
        <v>1</v>
      </c>
      <c r="O10755" s="50" t="e">
        <f>INDEX([1]Dados!$M$2:$N$26779,MATCH($P10755,[1]Dados!$N$2:$N$26779,),2)</f>
        <v>#N/A</v>
      </c>
      <c r="P10755">
        <v>195288</v>
      </c>
      <c r="Q10755" s="1">
        <v>37756</v>
      </c>
      <c r="R10755" s="1">
        <v>37803</v>
      </c>
      <c r="S10755" t="s">
        <v>887</v>
      </c>
    </row>
    <row r="10756" spans="1:19" x14ac:dyDescent="0.2">
      <c r="A10756" s="7">
        <v>353284</v>
      </c>
      <c r="B10756" s="3">
        <v>61425</v>
      </c>
      <c r="C10756" s="3" t="s">
        <v>28</v>
      </c>
      <c r="D10756" s="2" t="s">
        <v>599</v>
      </c>
      <c r="E10756" s="3">
        <v>23</v>
      </c>
      <c r="F10756" s="17">
        <v>0</v>
      </c>
      <c r="G10756" s="17">
        <v>1</v>
      </c>
      <c r="H10756" s="17">
        <v>0</v>
      </c>
      <c r="I10756" s="7">
        <v>1.1299999999999999</v>
      </c>
      <c r="J10756" s="7">
        <v>19</v>
      </c>
      <c r="K10756" s="4">
        <v>1214</v>
      </c>
      <c r="L10756" s="5">
        <v>1214.8580999999999</v>
      </c>
      <c r="M10756">
        <v>49580.21</v>
      </c>
      <c r="N10756" s="3">
        <v>1</v>
      </c>
      <c r="O10756" s="50" t="e">
        <f>INDEX([1]Dados!$M$2:$N$26779,MATCH($P10756,[1]Dados!$N$2:$N$26779,),2)</f>
        <v>#N/A</v>
      </c>
      <c r="P10756">
        <v>195290</v>
      </c>
      <c r="Q10756" s="1">
        <v>37756</v>
      </c>
      <c r="R10756" s="1">
        <v>37803</v>
      </c>
      <c r="S10756" t="s">
        <v>961</v>
      </c>
    </row>
    <row r="10757" spans="1:19" x14ac:dyDescent="0.2">
      <c r="A10757" s="7">
        <v>353284</v>
      </c>
      <c r="B10757" s="3">
        <v>61425</v>
      </c>
      <c r="C10757" s="3" t="s">
        <v>28</v>
      </c>
      <c r="D10757" s="2" t="s">
        <v>599</v>
      </c>
      <c r="E10757" s="3">
        <v>23</v>
      </c>
      <c r="F10757" s="17">
        <v>0</v>
      </c>
      <c r="G10757" s="17">
        <v>1</v>
      </c>
      <c r="H10757" s="17">
        <v>0</v>
      </c>
      <c r="I10757" s="7">
        <v>1.1399999999999999</v>
      </c>
      <c r="J10757" s="7">
        <v>7</v>
      </c>
      <c r="K10757" s="4">
        <v>1214</v>
      </c>
      <c r="L10757" s="5">
        <v>1214.8580999999999</v>
      </c>
      <c r="M10757">
        <v>49580.21</v>
      </c>
      <c r="N10757" s="3">
        <v>1</v>
      </c>
      <c r="O10757" s="50" t="e">
        <f>INDEX([1]Dados!$M$2:$N$26779,MATCH($P10757,[1]Dados!$N$2:$N$26779,),2)</f>
        <v>#N/A</v>
      </c>
      <c r="P10757">
        <v>195290</v>
      </c>
      <c r="Q10757" s="1">
        <v>37756</v>
      </c>
      <c r="R10757" s="1">
        <v>37803</v>
      </c>
      <c r="S10757" t="s">
        <v>961</v>
      </c>
    </row>
    <row r="10758" spans="1:19" x14ac:dyDescent="0.2">
      <c r="A10758" s="7">
        <v>353284</v>
      </c>
      <c r="B10758" s="3">
        <v>61425</v>
      </c>
      <c r="C10758" s="3" t="s">
        <v>28</v>
      </c>
      <c r="D10758" s="2" t="s">
        <v>599</v>
      </c>
      <c r="E10758" s="3">
        <v>23</v>
      </c>
      <c r="F10758" s="17">
        <v>0</v>
      </c>
      <c r="G10758" s="17">
        <v>1</v>
      </c>
      <c r="H10758" s="17">
        <v>0</v>
      </c>
      <c r="I10758" s="7">
        <v>1.1499999999999999</v>
      </c>
      <c r="J10758" s="7">
        <v>9</v>
      </c>
      <c r="K10758" s="4">
        <v>1214</v>
      </c>
      <c r="L10758" s="5">
        <v>1214.8580999999999</v>
      </c>
      <c r="M10758">
        <v>49580.21</v>
      </c>
      <c r="N10758" s="3">
        <v>1</v>
      </c>
      <c r="O10758" s="50" t="e">
        <f>INDEX([1]Dados!$M$2:$N$26779,MATCH($P10758,[1]Dados!$N$2:$N$26779,),2)</f>
        <v>#N/A</v>
      </c>
      <c r="P10758">
        <v>195290</v>
      </c>
      <c r="Q10758" s="1">
        <v>37756</v>
      </c>
      <c r="R10758" s="1">
        <v>37803</v>
      </c>
      <c r="S10758" t="s">
        <v>961</v>
      </c>
    </row>
    <row r="10759" spans="1:19" x14ac:dyDescent="0.2">
      <c r="A10759" s="7">
        <v>353284</v>
      </c>
      <c r="B10759" s="3">
        <v>61425</v>
      </c>
      <c r="C10759" s="3" t="s">
        <v>28</v>
      </c>
      <c r="D10759" s="2" t="s">
        <v>599</v>
      </c>
      <c r="E10759" s="3">
        <v>23</v>
      </c>
      <c r="F10759" s="17">
        <v>0</v>
      </c>
      <c r="G10759" s="17">
        <v>1</v>
      </c>
      <c r="H10759" s="17">
        <v>0</v>
      </c>
      <c r="I10759" s="7">
        <v>1.1599999999999999</v>
      </c>
      <c r="J10759" s="7">
        <v>7</v>
      </c>
      <c r="K10759" s="4">
        <v>1214</v>
      </c>
      <c r="L10759" s="5">
        <v>1214.8580999999999</v>
      </c>
      <c r="M10759">
        <v>49580.21</v>
      </c>
      <c r="N10759" s="3">
        <v>1</v>
      </c>
      <c r="O10759" s="50" t="e">
        <f>INDEX([1]Dados!$M$2:$N$26779,MATCH($P10759,[1]Dados!$N$2:$N$26779,),2)</f>
        <v>#N/A</v>
      </c>
      <c r="P10759">
        <v>195290</v>
      </c>
      <c r="Q10759" s="1">
        <v>37756</v>
      </c>
      <c r="R10759" s="1">
        <v>37803</v>
      </c>
      <c r="S10759" t="s">
        <v>961</v>
      </c>
    </row>
    <row r="10760" spans="1:19" x14ac:dyDescent="0.2">
      <c r="A10760" s="7">
        <v>353284</v>
      </c>
      <c r="B10760" s="3">
        <v>61425</v>
      </c>
      <c r="C10760" s="3" t="s">
        <v>28</v>
      </c>
      <c r="D10760" s="2" t="s">
        <v>599</v>
      </c>
      <c r="E10760" s="3">
        <v>23</v>
      </c>
      <c r="F10760" s="17">
        <v>0</v>
      </c>
      <c r="G10760" s="17">
        <v>1</v>
      </c>
      <c r="H10760" s="17">
        <v>0</v>
      </c>
      <c r="I10760" s="7">
        <v>2.1</v>
      </c>
      <c r="J10760" s="7">
        <v>22</v>
      </c>
      <c r="K10760" s="4">
        <v>1293</v>
      </c>
      <c r="L10760" s="5">
        <v>1293.0592999999999</v>
      </c>
      <c r="M10760">
        <v>3966.6</v>
      </c>
      <c r="N10760" s="3">
        <v>1</v>
      </c>
      <c r="O10760" s="50" t="e">
        <f>INDEX([1]Dados!$M$2:$N$26779,MATCH($P10760,[1]Dados!$N$2:$N$26779,),2)</f>
        <v>#N/A</v>
      </c>
      <c r="P10760">
        <v>194379</v>
      </c>
      <c r="Q10760" s="1">
        <v>37756</v>
      </c>
      <c r="R10760" s="1">
        <v>37803</v>
      </c>
      <c r="S10760" t="s">
        <v>1467</v>
      </c>
    </row>
    <row r="10761" spans="1:19" x14ac:dyDescent="0.2">
      <c r="A10761" s="7">
        <v>353650</v>
      </c>
      <c r="B10761" s="3">
        <v>68314</v>
      </c>
      <c r="C10761" s="3" t="s">
        <v>28</v>
      </c>
      <c r="D10761" s="2" t="s">
        <v>647</v>
      </c>
      <c r="E10761" s="3">
        <v>23</v>
      </c>
      <c r="F10761" s="17">
        <v>0</v>
      </c>
      <c r="G10761" s="17">
        <v>1</v>
      </c>
      <c r="H10761" s="17">
        <v>0</v>
      </c>
      <c r="I10761" s="7">
        <v>1.1000000000000001</v>
      </c>
      <c r="J10761" s="7">
        <v>15</v>
      </c>
      <c r="K10761" s="4">
        <v>1203</v>
      </c>
      <c r="L10761" s="5">
        <v>1203.0829000000001</v>
      </c>
      <c r="M10761">
        <v>42556.74</v>
      </c>
      <c r="N10761" s="3">
        <v>1</v>
      </c>
      <c r="O10761" s="50" t="e">
        <f>INDEX([1]Dados!$M$2:$N$26779,MATCH($P10761,[1]Dados!$N$2:$N$26779,),2)</f>
        <v>#N/A</v>
      </c>
      <c r="P10761">
        <v>195280</v>
      </c>
      <c r="Q10761" s="1">
        <v>37756</v>
      </c>
      <c r="R10761" s="1">
        <v>37803</v>
      </c>
      <c r="S10761" t="s">
        <v>889</v>
      </c>
    </row>
    <row r="10762" spans="1:19" x14ac:dyDescent="0.2">
      <c r="A10762" s="7">
        <v>353650</v>
      </c>
      <c r="B10762" s="3">
        <v>68314</v>
      </c>
      <c r="C10762" s="3" t="s">
        <v>28</v>
      </c>
      <c r="D10762" s="2" t="s">
        <v>647</v>
      </c>
      <c r="E10762" s="3">
        <v>23</v>
      </c>
      <c r="F10762" s="17">
        <v>0</v>
      </c>
      <c r="G10762" s="17">
        <v>1</v>
      </c>
      <c r="H10762" s="17">
        <v>0</v>
      </c>
      <c r="I10762" s="7">
        <v>2.1</v>
      </c>
      <c r="J10762" s="7">
        <v>5</v>
      </c>
      <c r="K10762" s="4">
        <v>1214</v>
      </c>
      <c r="L10762" s="5">
        <v>1214.8577</v>
      </c>
      <c r="M10762">
        <v>930762</v>
      </c>
      <c r="N10762" s="3">
        <v>1</v>
      </c>
      <c r="O10762" s="50" t="e">
        <f>INDEX([1]Dados!$M$2:$N$26779,MATCH($P10762,[1]Dados!$N$2:$N$26779,),2)</f>
        <v>#N/A</v>
      </c>
      <c r="P10762">
        <v>194550</v>
      </c>
      <c r="Q10762" s="1">
        <v>37756</v>
      </c>
      <c r="R10762" s="1">
        <v>37803</v>
      </c>
      <c r="S10762" t="s">
        <v>914</v>
      </c>
    </row>
    <row r="10763" spans="1:19" x14ac:dyDescent="0.2">
      <c r="A10763" s="7">
        <v>353650</v>
      </c>
      <c r="B10763" s="3">
        <v>68314</v>
      </c>
      <c r="C10763" s="3" t="s">
        <v>28</v>
      </c>
      <c r="D10763" s="2" t="s">
        <v>647</v>
      </c>
      <c r="E10763" s="3">
        <v>23</v>
      </c>
      <c r="F10763" s="17">
        <v>0</v>
      </c>
      <c r="G10763" s="17">
        <v>1</v>
      </c>
      <c r="H10763" s="17">
        <v>0</v>
      </c>
      <c r="I10763" s="7">
        <v>2.2000000000000002</v>
      </c>
      <c r="J10763" s="7">
        <v>10</v>
      </c>
      <c r="K10763" s="4">
        <v>1214</v>
      </c>
      <c r="L10763" s="5">
        <v>1214.8577</v>
      </c>
      <c r="M10763">
        <v>930762</v>
      </c>
      <c r="N10763" s="3">
        <v>1</v>
      </c>
      <c r="O10763" s="50" t="e">
        <f>INDEX([1]Dados!$M$2:$N$26779,MATCH($P10763,[1]Dados!$N$2:$N$26779,),2)</f>
        <v>#N/A</v>
      </c>
      <c r="P10763">
        <v>194550</v>
      </c>
      <c r="Q10763" s="1">
        <v>37756</v>
      </c>
      <c r="R10763" s="1">
        <v>37803</v>
      </c>
      <c r="S10763" t="s">
        <v>914</v>
      </c>
    </row>
    <row r="10764" spans="1:19" x14ac:dyDescent="0.2">
      <c r="A10764" s="7">
        <v>353650</v>
      </c>
      <c r="B10764" s="3">
        <v>68314</v>
      </c>
      <c r="C10764" s="3" t="s">
        <v>28</v>
      </c>
      <c r="D10764" s="2" t="s">
        <v>647</v>
      </c>
      <c r="E10764" s="3">
        <v>23</v>
      </c>
      <c r="F10764" s="17">
        <v>0</v>
      </c>
      <c r="G10764" s="17">
        <v>1</v>
      </c>
      <c r="H10764" s="17">
        <v>0</v>
      </c>
      <c r="I10764" s="7">
        <v>2.2999999999999998</v>
      </c>
      <c r="J10764" s="7">
        <v>14</v>
      </c>
      <c r="K10764" s="4">
        <v>1214</v>
      </c>
      <c r="L10764" s="5">
        <v>1214.8577</v>
      </c>
      <c r="M10764">
        <v>930762</v>
      </c>
      <c r="N10764" s="3">
        <v>1</v>
      </c>
      <c r="O10764" s="50" t="e">
        <f>INDEX([1]Dados!$M$2:$N$26779,MATCH($P10764,[1]Dados!$N$2:$N$26779,),2)</f>
        <v>#N/A</v>
      </c>
      <c r="P10764">
        <v>194550</v>
      </c>
      <c r="Q10764" s="1">
        <v>37756</v>
      </c>
      <c r="R10764" s="1">
        <v>37803</v>
      </c>
      <c r="S10764" t="s">
        <v>914</v>
      </c>
    </row>
    <row r="10765" spans="1:19" x14ac:dyDescent="0.2">
      <c r="A10765" s="7">
        <v>353650</v>
      </c>
      <c r="B10765" s="3">
        <v>68314</v>
      </c>
      <c r="C10765" s="3" t="s">
        <v>28</v>
      </c>
      <c r="D10765" s="2" t="s">
        <v>647</v>
      </c>
      <c r="E10765" s="3">
        <v>23</v>
      </c>
      <c r="F10765" s="17">
        <v>0</v>
      </c>
      <c r="G10765" s="17">
        <v>1</v>
      </c>
      <c r="H10765" s="17">
        <v>0</v>
      </c>
      <c r="I10765" s="7">
        <v>2.4</v>
      </c>
      <c r="J10765" s="7">
        <v>25</v>
      </c>
      <c r="K10765" s="4">
        <v>1214</v>
      </c>
      <c r="L10765" s="5">
        <v>1214.8577</v>
      </c>
      <c r="M10765">
        <v>930762</v>
      </c>
      <c r="N10765" s="3">
        <v>1</v>
      </c>
      <c r="O10765" s="50" t="e">
        <f>INDEX([1]Dados!$M$2:$N$26779,MATCH($P10765,[1]Dados!$N$2:$N$26779,),2)</f>
        <v>#N/A</v>
      </c>
      <c r="P10765">
        <v>194550</v>
      </c>
      <c r="Q10765" s="1">
        <v>37756</v>
      </c>
      <c r="R10765" s="1">
        <v>37803</v>
      </c>
      <c r="S10765" t="s">
        <v>914</v>
      </c>
    </row>
    <row r="10766" spans="1:19" x14ac:dyDescent="0.2">
      <c r="A10766" s="7">
        <v>353650</v>
      </c>
      <c r="B10766" s="3">
        <v>68314</v>
      </c>
      <c r="C10766" s="3" t="s">
        <v>28</v>
      </c>
      <c r="D10766" s="2" t="s">
        <v>647</v>
      </c>
      <c r="E10766" s="3">
        <v>23</v>
      </c>
      <c r="F10766" s="17">
        <v>0</v>
      </c>
      <c r="G10766" s="17">
        <v>1</v>
      </c>
      <c r="H10766" s="17">
        <v>0</v>
      </c>
      <c r="I10766" s="7">
        <v>2.5</v>
      </c>
      <c r="J10766" s="7">
        <v>2</v>
      </c>
      <c r="K10766" s="4">
        <v>1214</v>
      </c>
      <c r="L10766" s="5">
        <v>1214.8577</v>
      </c>
      <c r="M10766">
        <v>930762</v>
      </c>
      <c r="N10766" s="3">
        <v>1</v>
      </c>
      <c r="O10766" s="50" t="e">
        <f>INDEX([1]Dados!$M$2:$N$26779,MATCH($P10766,[1]Dados!$N$2:$N$26779,),2)</f>
        <v>#N/A</v>
      </c>
      <c r="P10766">
        <v>194550</v>
      </c>
      <c r="Q10766" s="1">
        <v>37756</v>
      </c>
      <c r="R10766" s="1">
        <v>37803</v>
      </c>
      <c r="S10766" t="s">
        <v>914</v>
      </c>
    </row>
    <row r="10767" spans="1:19" x14ac:dyDescent="0.2">
      <c r="A10767" s="7">
        <v>353650</v>
      </c>
      <c r="B10767" s="3">
        <v>68314</v>
      </c>
      <c r="C10767" s="3" t="s">
        <v>28</v>
      </c>
      <c r="D10767" s="2" t="s">
        <v>647</v>
      </c>
      <c r="E10767" s="3">
        <v>23</v>
      </c>
      <c r="F10767" s="17">
        <v>0</v>
      </c>
      <c r="G10767" s="17">
        <v>1</v>
      </c>
      <c r="H10767" s="17">
        <v>0</v>
      </c>
      <c r="I10767" s="7">
        <v>2.6</v>
      </c>
      <c r="J10767" s="7">
        <v>15</v>
      </c>
      <c r="K10767" s="4">
        <v>1214</v>
      </c>
      <c r="L10767" s="5">
        <v>1214.8577</v>
      </c>
      <c r="M10767">
        <v>930762</v>
      </c>
      <c r="N10767" s="3">
        <v>1</v>
      </c>
      <c r="O10767" s="50" t="e">
        <f>INDEX([1]Dados!$M$2:$N$26779,MATCH($P10767,[1]Dados!$N$2:$N$26779,),2)</f>
        <v>#N/A</v>
      </c>
      <c r="P10767">
        <v>194550</v>
      </c>
      <c r="Q10767" s="1">
        <v>37756</v>
      </c>
      <c r="R10767" s="1">
        <v>37803</v>
      </c>
      <c r="S10767" t="s">
        <v>914</v>
      </c>
    </row>
    <row r="10768" spans="1:19" x14ac:dyDescent="0.2">
      <c r="A10768" s="7">
        <v>353650</v>
      </c>
      <c r="B10768" s="3">
        <v>68314</v>
      </c>
      <c r="C10768" s="3" t="s">
        <v>28</v>
      </c>
      <c r="D10768" s="2" t="s">
        <v>647</v>
      </c>
      <c r="E10768" s="3">
        <v>23</v>
      </c>
      <c r="F10768" s="17">
        <v>0</v>
      </c>
      <c r="G10768" s="17">
        <v>1</v>
      </c>
      <c r="H10768" s="17">
        <v>0</v>
      </c>
      <c r="I10768" s="7">
        <v>2.7</v>
      </c>
      <c r="J10768" s="7">
        <v>9</v>
      </c>
      <c r="K10768" s="4">
        <v>1214</v>
      </c>
      <c r="L10768" s="5">
        <v>1214.8577</v>
      </c>
      <c r="M10768">
        <v>930762</v>
      </c>
      <c r="N10768" s="3">
        <v>1</v>
      </c>
      <c r="O10768" s="50" t="e">
        <f>INDEX([1]Dados!$M$2:$N$26779,MATCH($P10768,[1]Dados!$N$2:$N$26779,),2)</f>
        <v>#N/A</v>
      </c>
      <c r="P10768">
        <v>194550</v>
      </c>
      <c r="Q10768" s="1">
        <v>37756</v>
      </c>
      <c r="R10768" s="1">
        <v>37803</v>
      </c>
      <c r="S10768" t="s">
        <v>914</v>
      </c>
    </row>
    <row r="10769" spans="1:19" x14ac:dyDescent="0.2">
      <c r="A10769" s="7">
        <v>353650</v>
      </c>
      <c r="B10769" s="3">
        <v>68314</v>
      </c>
      <c r="C10769" s="3" t="s">
        <v>28</v>
      </c>
      <c r="D10769" s="2" t="s">
        <v>647</v>
      </c>
      <c r="E10769" s="3">
        <v>23</v>
      </c>
      <c r="F10769" s="17">
        <v>0</v>
      </c>
      <c r="G10769" s="17">
        <v>1</v>
      </c>
      <c r="H10769" s="17">
        <v>0</v>
      </c>
      <c r="I10769" s="7">
        <v>2.8</v>
      </c>
      <c r="J10769" s="7">
        <v>31</v>
      </c>
      <c r="K10769" s="4">
        <v>1214</v>
      </c>
      <c r="L10769" s="5">
        <v>1214.8577</v>
      </c>
      <c r="M10769">
        <v>930762</v>
      </c>
      <c r="N10769" s="3">
        <v>1</v>
      </c>
      <c r="O10769" s="50" t="e">
        <f>INDEX([1]Dados!$M$2:$N$26779,MATCH($P10769,[1]Dados!$N$2:$N$26779,),2)</f>
        <v>#N/A</v>
      </c>
      <c r="P10769">
        <v>194550</v>
      </c>
      <c r="Q10769" s="1">
        <v>37756</v>
      </c>
      <c r="R10769" s="1">
        <v>37803</v>
      </c>
      <c r="S10769" t="s">
        <v>914</v>
      </c>
    </row>
    <row r="10770" spans="1:19" x14ac:dyDescent="0.2">
      <c r="A10770" s="7">
        <v>353650</v>
      </c>
      <c r="B10770" s="3">
        <v>68314</v>
      </c>
      <c r="C10770" s="3" t="s">
        <v>28</v>
      </c>
      <c r="D10770" s="2" t="s">
        <v>647</v>
      </c>
      <c r="E10770" s="3">
        <v>23</v>
      </c>
      <c r="F10770" s="17">
        <v>0</v>
      </c>
      <c r="G10770" s="17">
        <v>1</v>
      </c>
      <c r="H10770" s="17">
        <v>0</v>
      </c>
      <c r="I10770" s="7">
        <v>2.9</v>
      </c>
      <c r="J10770" s="7">
        <v>22</v>
      </c>
      <c r="K10770" s="4">
        <v>1214</v>
      </c>
      <c r="L10770" s="5">
        <v>1214.8577</v>
      </c>
      <c r="M10770">
        <v>930762</v>
      </c>
      <c r="N10770" s="3">
        <v>1</v>
      </c>
      <c r="O10770" s="50" t="e">
        <f>INDEX([1]Dados!$M$2:$N$26779,MATCH($P10770,[1]Dados!$N$2:$N$26779,),2)</f>
        <v>#N/A</v>
      </c>
      <c r="P10770">
        <v>194550</v>
      </c>
      <c r="Q10770" s="1">
        <v>37756</v>
      </c>
      <c r="R10770" s="1">
        <v>37803</v>
      </c>
      <c r="S10770" t="s">
        <v>914</v>
      </c>
    </row>
    <row r="10771" spans="1:19" x14ac:dyDescent="0.2">
      <c r="A10771" s="7">
        <v>353650</v>
      </c>
      <c r="B10771" s="3">
        <v>68314</v>
      </c>
      <c r="C10771" s="3" t="s">
        <v>28</v>
      </c>
      <c r="D10771" s="2" t="s">
        <v>647</v>
      </c>
      <c r="E10771" s="3">
        <v>23</v>
      </c>
      <c r="F10771" s="17">
        <v>0</v>
      </c>
      <c r="G10771" s="17">
        <v>1</v>
      </c>
      <c r="H10771" s="17">
        <v>0</v>
      </c>
      <c r="I10771" s="7">
        <v>3.1</v>
      </c>
      <c r="J10771" s="7">
        <v>22</v>
      </c>
      <c r="K10771" s="4">
        <v>1293</v>
      </c>
      <c r="L10771" s="5">
        <v>1293.0592999999999</v>
      </c>
      <c r="M10771">
        <v>20589.46</v>
      </c>
      <c r="N10771" s="3">
        <v>1</v>
      </c>
      <c r="O10771" s="50" t="e">
        <f>INDEX([1]Dados!$M$2:$N$26779,MATCH($P10771,[1]Dados!$N$2:$N$26779,),2)</f>
        <v>#N/A</v>
      </c>
      <c r="P10771">
        <v>194380</v>
      </c>
      <c r="Q10771" s="1">
        <v>37756</v>
      </c>
      <c r="R10771" s="1">
        <v>37803</v>
      </c>
      <c r="S10771" t="s">
        <v>1467</v>
      </c>
    </row>
    <row r="10772" spans="1:19" x14ac:dyDescent="0.2">
      <c r="A10772" s="7">
        <v>171790</v>
      </c>
      <c r="B10772" s="3">
        <v>95532</v>
      </c>
      <c r="C10772" s="3" t="s">
        <v>36</v>
      </c>
      <c r="D10772" s="2" t="s">
        <v>670</v>
      </c>
      <c r="E10772" s="3">
        <v>23</v>
      </c>
      <c r="F10772" s="17">
        <v>0</v>
      </c>
      <c r="G10772" s="17">
        <v>1</v>
      </c>
      <c r="H10772" s="17">
        <v>0</v>
      </c>
      <c r="I10772" s="7">
        <v>1.1000000000000001</v>
      </c>
      <c r="J10772" s="7">
        <v>19</v>
      </c>
      <c r="K10772" s="4">
        <v>122</v>
      </c>
      <c r="L10772" s="5">
        <v>122.3861</v>
      </c>
      <c r="M10772">
        <v>382433.29</v>
      </c>
      <c r="N10772" s="33">
        <v>1</v>
      </c>
      <c r="O10772" s="50" t="e">
        <f>INDEX([1]Dados!$M$2:$N$26779,MATCH($P10772,[1]Dados!$N$2:$N$26779,),2)</f>
        <v>#N/A</v>
      </c>
      <c r="P10772">
        <v>193433</v>
      </c>
      <c r="Q10772" s="1">
        <v>37849</v>
      </c>
      <c r="R10772" s="1">
        <v>37891</v>
      </c>
      <c r="S10772" t="s">
        <v>2529</v>
      </c>
    </row>
    <row r="10773" spans="1:19" x14ac:dyDescent="0.2">
      <c r="A10773" s="7">
        <v>171790</v>
      </c>
      <c r="B10773" s="3">
        <v>95532</v>
      </c>
      <c r="C10773" s="3" t="s">
        <v>36</v>
      </c>
      <c r="D10773" s="2" t="s">
        <v>670</v>
      </c>
      <c r="E10773" s="3">
        <v>23</v>
      </c>
      <c r="F10773" s="17">
        <v>0</v>
      </c>
      <c r="G10773" s="17">
        <v>1</v>
      </c>
      <c r="H10773" s="17">
        <v>0</v>
      </c>
      <c r="I10773" s="7">
        <v>1.2</v>
      </c>
      <c r="J10773" s="7">
        <v>10</v>
      </c>
      <c r="K10773" s="4">
        <v>122</v>
      </c>
      <c r="L10773" s="5">
        <v>122.3861</v>
      </c>
      <c r="M10773">
        <v>382433.29</v>
      </c>
      <c r="N10773" s="33">
        <v>1</v>
      </c>
      <c r="O10773" s="50" t="e">
        <f>INDEX([1]Dados!$M$2:$N$26779,MATCH($P10773,[1]Dados!$N$2:$N$26779,),2)</f>
        <v>#N/A</v>
      </c>
      <c r="P10773">
        <v>193433</v>
      </c>
      <c r="Q10773" s="1">
        <v>37849</v>
      </c>
      <c r="R10773" s="1">
        <v>37891</v>
      </c>
      <c r="S10773" t="s">
        <v>1553</v>
      </c>
    </row>
    <row r="10774" spans="1:19" x14ac:dyDescent="0.2">
      <c r="A10774" s="7">
        <v>171790</v>
      </c>
      <c r="B10774" s="3">
        <v>95532</v>
      </c>
      <c r="C10774" s="3" t="s">
        <v>36</v>
      </c>
      <c r="D10774" s="2" t="s">
        <v>670</v>
      </c>
      <c r="E10774" s="3">
        <v>23</v>
      </c>
      <c r="F10774" s="17">
        <v>0</v>
      </c>
      <c r="G10774" s="17">
        <v>1</v>
      </c>
      <c r="H10774" s="17">
        <v>0</v>
      </c>
      <c r="I10774" s="7">
        <v>1.3</v>
      </c>
      <c r="J10774" s="7">
        <v>9</v>
      </c>
      <c r="K10774" s="4">
        <v>122</v>
      </c>
      <c r="L10774" s="5">
        <v>122.76519999999999</v>
      </c>
      <c r="M10774">
        <v>80000</v>
      </c>
      <c r="N10774" s="33">
        <v>1</v>
      </c>
      <c r="O10774" s="50" t="e">
        <f>INDEX([1]Dados!$M$2:$N$26779,MATCH($P10774,[1]Dados!$N$2:$N$26779,),2)</f>
        <v>#N/A</v>
      </c>
      <c r="P10774">
        <v>193431</v>
      </c>
      <c r="Q10774" s="1">
        <v>37849</v>
      </c>
      <c r="R10774" s="1">
        <v>37891</v>
      </c>
      <c r="S10774" t="s">
        <v>2530</v>
      </c>
    </row>
    <row r="10775" spans="1:19" x14ac:dyDescent="0.2">
      <c r="A10775" s="7">
        <v>171790</v>
      </c>
      <c r="B10775" s="3">
        <v>95532</v>
      </c>
      <c r="C10775" s="3" t="s">
        <v>36</v>
      </c>
      <c r="D10775" s="2" t="s">
        <v>670</v>
      </c>
      <c r="E10775" s="3">
        <v>23</v>
      </c>
      <c r="F10775" s="17">
        <v>0</v>
      </c>
      <c r="G10775" s="17">
        <v>1</v>
      </c>
      <c r="H10775" s="17">
        <v>0</v>
      </c>
      <c r="I10775" s="7">
        <v>2.1</v>
      </c>
      <c r="J10775" s="7">
        <v>25</v>
      </c>
      <c r="K10775" s="4">
        <v>1203</v>
      </c>
      <c r="L10775" s="5">
        <v>1203.0829000000001</v>
      </c>
      <c r="M10775">
        <v>41433.26</v>
      </c>
      <c r="N10775" s="33">
        <v>1</v>
      </c>
      <c r="O10775" s="50" t="e">
        <f>INDEX([1]Dados!$M$2:$N$26779,MATCH($P10775,[1]Dados!$N$2:$N$26779,),2)</f>
        <v>#N/A</v>
      </c>
      <c r="P10775">
        <v>195282</v>
      </c>
      <c r="Q10775" s="1">
        <v>37849</v>
      </c>
      <c r="R10775" s="1">
        <v>37891</v>
      </c>
      <c r="S10775" t="s">
        <v>889</v>
      </c>
    </row>
    <row r="10776" spans="1:19" x14ac:dyDescent="0.2">
      <c r="A10776" s="7">
        <v>171790</v>
      </c>
      <c r="B10776" s="3">
        <v>95532</v>
      </c>
      <c r="C10776" s="3" t="s">
        <v>36</v>
      </c>
      <c r="D10776" s="2" t="s">
        <v>670</v>
      </c>
      <c r="E10776" s="3">
        <v>23</v>
      </c>
      <c r="F10776" s="17">
        <v>0</v>
      </c>
      <c r="G10776" s="17">
        <v>1</v>
      </c>
      <c r="H10776" s="17">
        <v>0</v>
      </c>
      <c r="I10776" s="7">
        <v>3.1</v>
      </c>
      <c r="J10776" s="7">
        <v>23</v>
      </c>
      <c r="K10776" s="4">
        <v>1214</v>
      </c>
      <c r="L10776" s="5">
        <v>1214.0589</v>
      </c>
      <c r="M10776">
        <v>396550</v>
      </c>
      <c r="N10776" s="33">
        <v>1</v>
      </c>
      <c r="O10776" s="50" t="e">
        <f>INDEX([1]Dados!$M$2:$N$26779,MATCH($P10776,[1]Dados!$N$2:$N$26779,),2)</f>
        <v>#N/A</v>
      </c>
      <c r="P10776">
        <v>194857</v>
      </c>
      <c r="Q10776" s="1">
        <v>37849</v>
      </c>
      <c r="R10776" s="1">
        <v>37891</v>
      </c>
      <c r="S10776" t="s">
        <v>915</v>
      </c>
    </row>
    <row r="10777" spans="1:19" x14ac:dyDescent="0.2">
      <c r="A10777" s="7">
        <v>171790</v>
      </c>
      <c r="B10777" s="3">
        <v>95532</v>
      </c>
      <c r="C10777" s="3" t="s">
        <v>36</v>
      </c>
      <c r="D10777" s="2" t="s">
        <v>670</v>
      </c>
      <c r="E10777" s="3">
        <v>23</v>
      </c>
      <c r="F10777" s="17">
        <v>0</v>
      </c>
      <c r="G10777" s="17">
        <v>1</v>
      </c>
      <c r="H10777" s="17">
        <v>0</v>
      </c>
      <c r="I10777" s="7">
        <v>3.2</v>
      </c>
      <c r="J10777" s="7">
        <v>30</v>
      </c>
      <c r="K10777" s="4">
        <v>1214</v>
      </c>
      <c r="L10777" s="5">
        <v>1214.0589</v>
      </c>
      <c r="M10777">
        <v>396550</v>
      </c>
      <c r="N10777" s="33">
        <v>1</v>
      </c>
      <c r="O10777" s="50" t="e">
        <f>INDEX([1]Dados!$M$2:$N$26779,MATCH($P10777,[1]Dados!$N$2:$N$26779,),2)</f>
        <v>#N/A</v>
      </c>
      <c r="P10777">
        <v>194857</v>
      </c>
      <c r="Q10777" s="1">
        <v>37849</v>
      </c>
      <c r="R10777" s="1">
        <v>37891</v>
      </c>
      <c r="S10777" t="s">
        <v>915</v>
      </c>
    </row>
    <row r="10778" spans="1:19" x14ac:dyDescent="0.2">
      <c r="A10778" s="7">
        <v>171790</v>
      </c>
      <c r="B10778" s="3">
        <v>95532</v>
      </c>
      <c r="C10778" s="3" t="s">
        <v>36</v>
      </c>
      <c r="D10778" s="2" t="s">
        <v>670</v>
      </c>
      <c r="E10778" s="3">
        <v>23</v>
      </c>
      <c r="F10778" s="17">
        <v>0</v>
      </c>
      <c r="G10778" s="17">
        <v>1</v>
      </c>
      <c r="H10778" s="17">
        <v>0</v>
      </c>
      <c r="I10778" s="7">
        <v>3.3</v>
      </c>
      <c r="J10778" s="7">
        <v>15</v>
      </c>
      <c r="K10778" s="4">
        <v>1214</v>
      </c>
      <c r="L10778" s="5">
        <v>1214.0589</v>
      </c>
      <c r="M10778">
        <v>396550</v>
      </c>
      <c r="N10778" s="33">
        <v>1</v>
      </c>
      <c r="O10778" s="50" t="e">
        <f>INDEX([1]Dados!$M$2:$N$26779,MATCH($P10778,[1]Dados!$N$2:$N$26779,),2)</f>
        <v>#N/A</v>
      </c>
      <c r="P10778">
        <v>194857</v>
      </c>
      <c r="Q10778" s="1">
        <v>37849</v>
      </c>
      <c r="R10778" s="1">
        <v>37891</v>
      </c>
      <c r="S10778" t="s">
        <v>915</v>
      </c>
    </row>
    <row r="10779" spans="1:19" x14ac:dyDescent="0.2">
      <c r="A10779" s="7">
        <v>171790</v>
      </c>
      <c r="B10779" s="3">
        <v>95532</v>
      </c>
      <c r="C10779" s="3" t="s">
        <v>36</v>
      </c>
      <c r="D10779" s="2" t="s">
        <v>670</v>
      </c>
      <c r="E10779" s="3">
        <v>23</v>
      </c>
      <c r="F10779" s="17">
        <v>0</v>
      </c>
      <c r="G10779" s="17">
        <v>1</v>
      </c>
      <c r="H10779" s="17">
        <v>0</v>
      </c>
      <c r="I10779" s="7">
        <v>3.4</v>
      </c>
      <c r="J10779" s="7">
        <v>27</v>
      </c>
      <c r="K10779" s="4">
        <v>1214</v>
      </c>
      <c r="L10779" s="5">
        <v>1214.0589</v>
      </c>
      <c r="M10779">
        <v>396550</v>
      </c>
      <c r="N10779" s="33">
        <v>1</v>
      </c>
      <c r="O10779" s="50" t="e">
        <f>INDEX([1]Dados!$M$2:$N$26779,MATCH($P10779,[1]Dados!$N$2:$N$26779,),2)</f>
        <v>#N/A</v>
      </c>
      <c r="P10779">
        <v>194857</v>
      </c>
      <c r="Q10779" s="1">
        <v>37849</v>
      </c>
      <c r="R10779" s="1">
        <v>37891</v>
      </c>
      <c r="S10779" t="s">
        <v>915</v>
      </c>
    </row>
    <row r="10780" spans="1:19" x14ac:dyDescent="0.2">
      <c r="A10780" s="7">
        <v>171790</v>
      </c>
      <c r="B10780" s="3">
        <v>95532</v>
      </c>
      <c r="C10780" s="3" t="s">
        <v>36</v>
      </c>
      <c r="D10780" s="2" t="s">
        <v>670</v>
      </c>
      <c r="E10780" s="3">
        <v>23</v>
      </c>
      <c r="F10780" s="17">
        <v>0</v>
      </c>
      <c r="G10780" s="17">
        <v>1</v>
      </c>
      <c r="H10780" s="17">
        <v>0</v>
      </c>
      <c r="I10780" s="7">
        <v>3.5</v>
      </c>
      <c r="J10780" s="7">
        <v>28</v>
      </c>
      <c r="K10780" s="4">
        <v>1214</v>
      </c>
      <c r="L10780" s="5">
        <v>1214.0589</v>
      </c>
      <c r="M10780">
        <v>396550</v>
      </c>
      <c r="N10780" s="33">
        <v>1</v>
      </c>
      <c r="O10780" s="50" t="e">
        <f>INDEX([1]Dados!$M$2:$N$26779,MATCH($P10780,[1]Dados!$N$2:$N$26779,),2)</f>
        <v>#N/A</v>
      </c>
      <c r="P10780">
        <v>194857</v>
      </c>
      <c r="Q10780" s="1">
        <v>37849</v>
      </c>
      <c r="R10780" s="1">
        <v>37891</v>
      </c>
      <c r="S10780" t="s">
        <v>915</v>
      </c>
    </row>
    <row r="10781" spans="1:19" x14ac:dyDescent="0.2">
      <c r="A10781" s="7">
        <v>171790</v>
      </c>
      <c r="B10781" s="3">
        <v>95532</v>
      </c>
      <c r="C10781" s="3" t="s">
        <v>36</v>
      </c>
      <c r="D10781" s="2" t="s">
        <v>670</v>
      </c>
      <c r="E10781" s="3">
        <v>23</v>
      </c>
      <c r="F10781" s="17">
        <v>0</v>
      </c>
      <c r="G10781" s="17">
        <v>1</v>
      </c>
      <c r="H10781" s="17">
        <v>0</v>
      </c>
      <c r="I10781" s="7">
        <v>3.6</v>
      </c>
      <c r="J10781" s="7">
        <v>25</v>
      </c>
      <c r="K10781" s="4">
        <v>1214</v>
      </c>
      <c r="L10781" s="5">
        <v>1214.8577</v>
      </c>
      <c r="M10781">
        <v>86067.81</v>
      </c>
      <c r="N10781" s="33">
        <v>1</v>
      </c>
      <c r="O10781" s="50" t="e">
        <f>INDEX([1]Dados!$M$2:$N$26779,MATCH($P10781,[1]Dados!$N$2:$N$26779,),2)</f>
        <v>#N/A</v>
      </c>
      <c r="P10781">
        <v>194576</v>
      </c>
      <c r="Q10781" s="1">
        <v>37849</v>
      </c>
      <c r="R10781" s="1">
        <v>37891</v>
      </c>
      <c r="S10781" t="s">
        <v>2513</v>
      </c>
    </row>
    <row r="10782" spans="1:19" x14ac:dyDescent="0.2">
      <c r="A10782" s="7">
        <v>171790</v>
      </c>
      <c r="B10782" s="3">
        <v>95532</v>
      </c>
      <c r="C10782" s="3" t="s">
        <v>36</v>
      </c>
      <c r="D10782" s="2" t="s">
        <v>670</v>
      </c>
      <c r="E10782" s="3">
        <v>23</v>
      </c>
      <c r="F10782" s="17">
        <v>0</v>
      </c>
      <c r="G10782" s="17">
        <v>1</v>
      </c>
      <c r="H10782" s="17">
        <v>0</v>
      </c>
      <c r="I10782" s="7">
        <v>3.7</v>
      </c>
      <c r="J10782" s="7">
        <v>30</v>
      </c>
      <c r="K10782" s="4">
        <v>1214</v>
      </c>
      <c r="L10782" s="5">
        <v>1214.8577</v>
      </c>
      <c r="M10782">
        <v>86067.81</v>
      </c>
      <c r="N10782" s="33">
        <v>1</v>
      </c>
      <c r="O10782" s="50" t="e">
        <f>INDEX([1]Dados!$M$2:$N$26779,MATCH($P10782,[1]Dados!$N$2:$N$26779,),2)</f>
        <v>#N/A</v>
      </c>
      <c r="P10782">
        <v>194576</v>
      </c>
      <c r="Q10782" s="1">
        <v>37849</v>
      </c>
      <c r="R10782" s="1">
        <v>37891</v>
      </c>
      <c r="S10782" t="s">
        <v>2513</v>
      </c>
    </row>
    <row r="10783" spans="1:19" x14ac:dyDescent="0.2">
      <c r="A10783" s="7">
        <v>171790</v>
      </c>
      <c r="B10783" s="3">
        <v>95532</v>
      </c>
      <c r="C10783" s="3" t="s">
        <v>36</v>
      </c>
      <c r="D10783" s="2" t="s">
        <v>670</v>
      </c>
      <c r="E10783" s="3">
        <v>23</v>
      </c>
      <c r="F10783" s="17">
        <v>0</v>
      </c>
      <c r="G10783" s="17">
        <v>1</v>
      </c>
      <c r="H10783" s="17">
        <v>0</v>
      </c>
      <c r="I10783" s="7">
        <v>4.0999999999999996</v>
      </c>
      <c r="J10783" s="7">
        <v>31</v>
      </c>
      <c r="K10783" s="4">
        <v>1293</v>
      </c>
      <c r="L10783" s="5">
        <v>1293.0592999999999</v>
      </c>
      <c r="M10783">
        <v>10140.959999999999</v>
      </c>
      <c r="N10783" s="33">
        <v>1</v>
      </c>
      <c r="O10783" s="50" t="e">
        <f>INDEX([1]Dados!$M$2:$N$26779,MATCH($P10783,[1]Dados!$N$2:$N$26779,),2)</f>
        <v>#N/A</v>
      </c>
      <c r="P10783">
        <v>194411</v>
      </c>
      <c r="Q10783" s="1">
        <v>37849</v>
      </c>
      <c r="R10783" s="1">
        <v>37891</v>
      </c>
      <c r="S10783" t="s">
        <v>888</v>
      </c>
    </row>
    <row r="10784" spans="1:19" x14ac:dyDescent="0.2">
      <c r="A10784" s="7">
        <v>270140</v>
      </c>
      <c r="B10784" s="3">
        <v>27278</v>
      </c>
      <c r="C10784" s="3" t="s">
        <v>60</v>
      </c>
      <c r="D10784" s="2" t="s">
        <v>328</v>
      </c>
      <c r="E10784" s="3">
        <v>24</v>
      </c>
      <c r="F10784" s="17">
        <v>0</v>
      </c>
      <c r="G10784" s="17">
        <v>1</v>
      </c>
      <c r="H10784" s="17">
        <v>0</v>
      </c>
      <c r="I10784" s="7">
        <v>1.1000000000000001</v>
      </c>
      <c r="J10784" s="7">
        <v>19</v>
      </c>
      <c r="K10784" s="4">
        <v>119</v>
      </c>
      <c r="L10784" s="5">
        <v>119.38590000000001</v>
      </c>
      <c r="M10784">
        <v>152793.62</v>
      </c>
      <c r="N10784" s="3">
        <v>1</v>
      </c>
      <c r="O10784" s="50" t="e">
        <f>INDEX([1]Dados!$M$2:$N$26779,MATCH($P10784,[1]Dados!$N$2:$N$26779,),2)</f>
        <v>#N/A</v>
      </c>
      <c r="P10784">
        <v>196846</v>
      </c>
      <c r="Q10784" s="1">
        <v>37833</v>
      </c>
      <c r="R10784" s="1">
        <v>37925</v>
      </c>
      <c r="S10784" t="s">
        <v>1106</v>
      </c>
    </row>
    <row r="10785" spans="1:19" x14ac:dyDescent="0.2">
      <c r="A10785" s="7">
        <v>270140</v>
      </c>
      <c r="B10785" s="3">
        <v>27278</v>
      </c>
      <c r="C10785" s="3" t="s">
        <v>60</v>
      </c>
      <c r="D10785" s="2" t="s">
        <v>328</v>
      </c>
      <c r="E10785" s="3">
        <v>24</v>
      </c>
      <c r="F10785" s="17">
        <v>0</v>
      </c>
      <c r="G10785" s="17">
        <v>1</v>
      </c>
      <c r="H10785" s="17">
        <v>0</v>
      </c>
      <c r="I10785" s="7">
        <v>1.1000000000000001</v>
      </c>
      <c r="J10785" s="7">
        <v>0</v>
      </c>
      <c r="K10785" s="4">
        <v>119</v>
      </c>
      <c r="L10785" s="5">
        <v>119.38590000000001</v>
      </c>
      <c r="M10785">
        <v>152793.62</v>
      </c>
      <c r="N10785" s="3">
        <v>1</v>
      </c>
      <c r="O10785" s="50" t="e">
        <f>INDEX([1]Dados!$M$2:$N$26779,MATCH($P10785,[1]Dados!$N$2:$N$26779,),2)</f>
        <v>#N/A</v>
      </c>
      <c r="P10785">
        <v>196846</v>
      </c>
      <c r="Q10785" s="1">
        <v>37833</v>
      </c>
      <c r="R10785" s="1">
        <v>37925</v>
      </c>
      <c r="S10785" t="s">
        <v>1106</v>
      </c>
    </row>
    <row r="10786" spans="1:19" x14ac:dyDescent="0.2">
      <c r="A10786" s="7">
        <v>270140</v>
      </c>
      <c r="B10786" s="3">
        <v>27278</v>
      </c>
      <c r="C10786" s="3" t="s">
        <v>60</v>
      </c>
      <c r="D10786" s="2" t="s">
        <v>328</v>
      </c>
      <c r="E10786" s="3">
        <v>24</v>
      </c>
      <c r="F10786" s="17">
        <v>0</v>
      </c>
      <c r="G10786" s="17">
        <v>1</v>
      </c>
      <c r="H10786" s="17">
        <v>0</v>
      </c>
      <c r="I10786" s="7">
        <v>1.1100000000000001</v>
      </c>
      <c r="J10786" s="7">
        <v>13</v>
      </c>
      <c r="K10786" s="4">
        <v>119</v>
      </c>
      <c r="L10786" s="5">
        <v>119.38590000000001</v>
      </c>
      <c r="M10786">
        <v>152793.62</v>
      </c>
      <c r="N10786" s="3">
        <v>1</v>
      </c>
      <c r="O10786" s="50" t="e">
        <f>INDEX([1]Dados!$M$2:$N$26779,MATCH($P10786,[1]Dados!$N$2:$N$26779,),2)</f>
        <v>#N/A</v>
      </c>
      <c r="P10786">
        <v>196846</v>
      </c>
      <c r="Q10786" s="1">
        <v>37833</v>
      </c>
      <c r="R10786" s="1">
        <v>37925</v>
      </c>
      <c r="S10786" t="s">
        <v>1106</v>
      </c>
    </row>
    <row r="10787" spans="1:19" x14ac:dyDescent="0.2">
      <c r="A10787" s="7">
        <v>270140</v>
      </c>
      <c r="B10787" s="3">
        <v>27278</v>
      </c>
      <c r="C10787" s="3" t="s">
        <v>60</v>
      </c>
      <c r="D10787" s="2" t="s">
        <v>328</v>
      </c>
      <c r="E10787" s="3">
        <v>24</v>
      </c>
      <c r="F10787" s="17">
        <v>0</v>
      </c>
      <c r="G10787" s="17">
        <v>1</v>
      </c>
      <c r="H10787" s="17">
        <v>0</v>
      </c>
      <c r="I10787" s="7">
        <v>1.2</v>
      </c>
      <c r="J10787" s="7">
        <v>18</v>
      </c>
      <c r="K10787" s="4">
        <v>119</v>
      </c>
      <c r="L10787" s="5">
        <v>119.38590000000001</v>
      </c>
      <c r="M10787">
        <v>152793.62</v>
      </c>
      <c r="N10787" s="3">
        <v>1</v>
      </c>
      <c r="O10787" s="50" t="e">
        <f>INDEX([1]Dados!$M$2:$N$26779,MATCH($P10787,[1]Dados!$N$2:$N$26779,),2)</f>
        <v>#N/A</v>
      </c>
      <c r="P10787">
        <v>196846</v>
      </c>
      <c r="Q10787" s="1">
        <v>37833</v>
      </c>
      <c r="R10787" s="1">
        <v>37925</v>
      </c>
      <c r="S10787" t="s">
        <v>1106</v>
      </c>
    </row>
    <row r="10788" spans="1:19" x14ac:dyDescent="0.2">
      <c r="A10788" s="7">
        <v>270140</v>
      </c>
      <c r="B10788" s="3">
        <v>27278</v>
      </c>
      <c r="C10788" s="3" t="s">
        <v>60</v>
      </c>
      <c r="D10788" s="2" t="s">
        <v>328</v>
      </c>
      <c r="E10788" s="3">
        <v>24</v>
      </c>
      <c r="F10788" s="17">
        <v>0</v>
      </c>
      <c r="G10788" s="17">
        <v>1</v>
      </c>
      <c r="H10788" s="17">
        <v>0</v>
      </c>
      <c r="I10788" s="7">
        <v>1.3</v>
      </c>
      <c r="J10788" s="7">
        <v>13</v>
      </c>
      <c r="K10788" s="4">
        <v>119</v>
      </c>
      <c r="L10788" s="5">
        <v>119.38590000000001</v>
      </c>
      <c r="M10788">
        <v>152793.62</v>
      </c>
      <c r="N10788" s="3">
        <v>1</v>
      </c>
      <c r="O10788" s="50" t="e">
        <f>INDEX([1]Dados!$M$2:$N$26779,MATCH($P10788,[1]Dados!$N$2:$N$26779,),2)</f>
        <v>#N/A</v>
      </c>
      <c r="P10788">
        <v>196846</v>
      </c>
      <c r="Q10788" s="1">
        <v>37833</v>
      </c>
      <c r="R10788" s="1">
        <v>37925</v>
      </c>
      <c r="S10788" t="s">
        <v>1106</v>
      </c>
    </row>
    <row r="10789" spans="1:19" x14ac:dyDescent="0.2">
      <c r="A10789" s="7">
        <v>270140</v>
      </c>
      <c r="B10789" s="3">
        <v>27278</v>
      </c>
      <c r="C10789" s="3" t="s">
        <v>60</v>
      </c>
      <c r="D10789" s="2" t="s">
        <v>328</v>
      </c>
      <c r="E10789" s="3">
        <v>24</v>
      </c>
      <c r="F10789" s="17">
        <v>0</v>
      </c>
      <c r="G10789" s="17">
        <v>1</v>
      </c>
      <c r="H10789" s="17">
        <v>0</v>
      </c>
      <c r="I10789" s="7">
        <v>1.4</v>
      </c>
      <c r="J10789" s="7">
        <v>33</v>
      </c>
      <c r="K10789" s="4">
        <v>119</v>
      </c>
      <c r="L10789" s="5">
        <v>119.38590000000001</v>
      </c>
      <c r="M10789">
        <v>152793.62</v>
      </c>
      <c r="N10789" s="3">
        <v>1</v>
      </c>
      <c r="O10789" s="50" t="e">
        <f>INDEX([1]Dados!$M$2:$N$26779,MATCH($P10789,[1]Dados!$N$2:$N$26779,),2)</f>
        <v>#N/A</v>
      </c>
      <c r="P10789">
        <v>196846</v>
      </c>
      <c r="Q10789" s="1">
        <v>37833</v>
      </c>
      <c r="R10789" s="1">
        <v>37925</v>
      </c>
      <c r="S10789" t="s">
        <v>1106</v>
      </c>
    </row>
    <row r="10790" spans="1:19" x14ac:dyDescent="0.2">
      <c r="A10790" s="7">
        <v>270140</v>
      </c>
      <c r="B10790" s="3">
        <v>27278</v>
      </c>
      <c r="C10790" s="3" t="s">
        <v>60</v>
      </c>
      <c r="D10790" s="2" t="s">
        <v>328</v>
      </c>
      <c r="E10790" s="3">
        <v>24</v>
      </c>
      <c r="F10790" s="17">
        <v>0</v>
      </c>
      <c r="G10790" s="17">
        <v>1</v>
      </c>
      <c r="H10790" s="17">
        <v>0</v>
      </c>
      <c r="I10790" s="7">
        <v>1.5</v>
      </c>
      <c r="J10790" s="7">
        <v>15</v>
      </c>
      <c r="K10790" s="4">
        <v>119</v>
      </c>
      <c r="L10790" s="5">
        <v>119.38590000000001</v>
      </c>
      <c r="M10790">
        <v>152793.62</v>
      </c>
      <c r="N10790" s="3">
        <v>1</v>
      </c>
      <c r="O10790" s="50" t="e">
        <f>INDEX([1]Dados!$M$2:$N$26779,MATCH($P10790,[1]Dados!$N$2:$N$26779,),2)</f>
        <v>#N/A</v>
      </c>
      <c r="P10790">
        <v>196846</v>
      </c>
      <c r="Q10790" s="1">
        <v>37833</v>
      </c>
      <c r="R10790" s="1">
        <v>37925</v>
      </c>
      <c r="S10790" t="s">
        <v>1106</v>
      </c>
    </row>
    <row r="10791" spans="1:19" x14ac:dyDescent="0.2">
      <c r="A10791" s="7">
        <v>270140</v>
      </c>
      <c r="B10791" s="3">
        <v>27278</v>
      </c>
      <c r="C10791" s="3" t="s">
        <v>60</v>
      </c>
      <c r="D10791" s="2" t="s">
        <v>328</v>
      </c>
      <c r="E10791" s="3">
        <v>24</v>
      </c>
      <c r="F10791" s="17">
        <v>0</v>
      </c>
      <c r="G10791" s="17">
        <v>1</v>
      </c>
      <c r="H10791" s="17">
        <v>0</v>
      </c>
      <c r="I10791" s="7">
        <v>1.6</v>
      </c>
      <c r="J10791" s="7">
        <v>32</v>
      </c>
      <c r="K10791" s="4">
        <v>119</v>
      </c>
      <c r="L10791" s="5">
        <v>119.38590000000001</v>
      </c>
      <c r="M10791">
        <v>152793.62</v>
      </c>
      <c r="N10791" s="3">
        <v>1</v>
      </c>
      <c r="O10791" s="50" t="e">
        <f>INDEX([1]Dados!$M$2:$N$26779,MATCH($P10791,[1]Dados!$N$2:$N$26779,),2)</f>
        <v>#N/A</v>
      </c>
      <c r="P10791">
        <v>196846</v>
      </c>
      <c r="Q10791" s="1">
        <v>37833</v>
      </c>
      <c r="R10791" s="1">
        <v>37925</v>
      </c>
      <c r="S10791" t="s">
        <v>1106</v>
      </c>
    </row>
    <row r="10792" spans="1:19" x14ac:dyDescent="0.2">
      <c r="A10792" s="7">
        <v>270140</v>
      </c>
      <c r="B10792" s="3">
        <v>27278</v>
      </c>
      <c r="C10792" s="3" t="s">
        <v>60</v>
      </c>
      <c r="D10792" s="2" t="s">
        <v>328</v>
      </c>
      <c r="E10792" s="3">
        <v>24</v>
      </c>
      <c r="F10792" s="17">
        <v>0</v>
      </c>
      <c r="G10792" s="17">
        <v>1</v>
      </c>
      <c r="H10792" s="17">
        <v>0</v>
      </c>
      <c r="I10792" s="7">
        <v>1.7</v>
      </c>
      <c r="J10792" s="7">
        <v>12</v>
      </c>
      <c r="K10792" s="4">
        <v>119</v>
      </c>
      <c r="L10792" s="5">
        <v>119.38590000000001</v>
      </c>
      <c r="M10792">
        <v>152793.62</v>
      </c>
      <c r="N10792" s="3">
        <v>1</v>
      </c>
      <c r="O10792" s="50" t="e">
        <f>INDEX([1]Dados!$M$2:$N$26779,MATCH($P10792,[1]Dados!$N$2:$N$26779,),2)</f>
        <v>#N/A</v>
      </c>
      <c r="P10792">
        <v>196846</v>
      </c>
      <c r="Q10792" s="1">
        <v>37833</v>
      </c>
      <c r="R10792" s="1">
        <v>37925</v>
      </c>
      <c r="S10792" t="s">
        <v>1106</v>
      </c>
    </row>
    <row r="10793" spans="1:19" x14ac:dyDescent="0.2">
      <c r="A10793" s="7">
        <v>270140</v>
      </c>
      <c r="B10793" s="3">
        <v>27278</v>
      </c>
      <c r="C10793" s="3" t="s">
        <v>60</v>
      </c>
      <c r="D10793" s="2" t="s">
        <v>328</v>
      </c>
      <c r="E10793" s="3">
        <v>24</v>
      </c>
      <c r="F10793" s="17">
        <v>0</v>
      </c>
      <c r="G10793" s="17">
        <v>1</v>
      </c>
      <c r="H10793" s="17">
        <v>0</v>
      </c>
      <c r="I10793" s="7">
        <v>1.8</v>
      </c>
      <c r="J10793" s="7">
        <v>32</v>
      </c>
      <c r="K10793" s="4">
        <v>119</v>
      </c>
      <c r="L10793" s="5">
        <v>119.38590000000001</v>
      </c>
      <c r="M10793">
        <v>152793.62</v>
      </c>
      <c r="N10793" s="3">
        <v>1</v>
      </c>
      <c r="O10793" s="50" t="e">
        <f>INDEX([1]Dados!$M$2:$N$26779,MATCH($P10793,[1]Dados!$N$2:$N$26779,),2)</f>
        <v>#N/A</v>
      </c>
      <c r="P10793">
        <v>196846</v>
      </c>
      <c r="Q10793" s="1">
        <v>37833</v>
      </c>
      <c r="R10793" s="1">
        <v>37925</v>
      </c>
      <c r="S10793" t="s">
        <v>1106</v>
      </c>
    </row>
    <row r="10794" spans="1:19" x14ac:dyDescent="0.2">
      <c r="A10794" s="7">
        <v>270140</v>
      </c>
      <c r="B10794" s="3">
        <v>27278</v>
      </c>
      <c r="C10794" s="3" t="s">
        <v>60</v>
      </c>
      <c r="D10794" s="2" t="s">
        <v>328</v>
      </c>
      <c r="E10794" s="3">
        <v>24</v>
      </c>
      <c r="F10794" s="17">
        <v>0</v>
      </c>
      <c r="G10794" s="17">
        <v>1</v>
      </c>
      <c r="H10794" s="17">
        <v>0</v>
      </c>
      <c r="I10794" s="7">
        <v>1.9</v>
      </c>
      <c r="J10794" s="7">
        <v>7</v>
      </c>
      <c r="K10794" s="4">
        <v>119</v>
      </c>
      <c r="L10794" s="5">
        <v>119.38590000000001</v>
      </c>
      <c r="M10794">
        <v>152793.62</v>
      </c>
      <c r="N10794" s="3">
        <v>1</v>
      </c>
      <c r="O10794" s="50" t="e">
        <f>INDEX([1]Dados!$M$2:$N$26779,MATCH($P10794,[1]Dados!$N$2:$N$26779,),2)</f>
        <v>#N/A</v>
      </c>
      <c r="P10794">
        <v>196846</v>
      </c>
      <c r="Q10794" s="1">
        <v>37833</v>
      </c>
      <c r="R10794" s="1">
        <v>37925</v>
      </c>
      <c r="S10794" t="s">
        <v>1106</v>
      </c>
    </row>
    <row r="10795" spans="1:19" x14ac:dyDescent="0.2">
      <c r="A10795" s="7">
        <v>270140</v>
      </c>
      <c r="B10795" s="3">
        <v>27278</v>
      </c>
      <c r="C10795" s="3" t="s">
        <v>60</v>
      </c>
      <c r="D10795" s="2" t="s">
        <v>328</v>
      </c>
      <c r="E10795" s="3">
        <v>24</v>
      </c>
      <c r="F10795" s="17">
        <v>0</v>
      </c>
      <c r="G10795" s="17">
        <v>1</v>
      </c>
      <c r="H10795" s="17">
        <v>0</v>
      </c>
      <c r="I10795" s="7">
        <v>2.1</v>
      </c>
      <c r="J10795" s="7">
        <v>18</v>
      </c>
      <c r="K10795" s="4">
        <v>1203</v>
      </c>
      <c r="L10795" s="5">
        <v>1203.0829000000001</v>
      </c>
      <c r="M10795">
        <v>217251.07</v>
      </c>
      <c r="N10795" s="3">
        <v>1</v>
      </c>
      <c r="O10795" s="50" t="e">
        <f>INDEX([1]Dados!$M$2:$N$26779,MATCH($P10795,[1]Dados!$N$2:$N$26779,),2)</f>
        <v>#N/A</v>
      </c>
      <c r="P10795">
        <v>196791</v>
      </c>
      <c r="Q10795" s="1">
        <v>37833</v>
      </c>
      <c r="R10795" s="1">
        <v>37925</v>
      </c>
      <c r="S10795" t="s">
        <v>889</v>
      </c>
    </row>
    <row r="10796" spans="1:19" x14ac:dyDescent="0.2">
      <c r="A10796" s="7">
        <v>270140</v>
      </c>
      <c r="B10796" s="3">
        <v>27278</v>
      </c>
      <c r="C10796" s="3" t="s">
        <v>60</v>
      </c>
      <c r="D10796" s="2" t="s">
        <v>328</v>
      </c>
      <c r="E10796" s="3">
        <v>24</v>
      </c>
      <c r="F10796" s="17">
        <v>0</v>
      </c>
      <c r="G10796" s="17">
        <v>1</v>
      </c>
      <c r="H10796" s="17">
        <v>0</v>
      </c>
      <c r="I10796" s="7">
        <v>2.2000000000000002</v>
      </c>
      <c r="J10796" s="7">
        <v>17</v>
      </c>
      <c r="K10796" s="4">
        <v>1203</v>
      </c>
      <c r="L10796" s="5">
        <v>1203.0829000000001</v>
      </c>
      <c r="M10796">
        <v>217251.07</v>
      </c>
      <c r="N10796" s="3">
        <v>1</v>
      </c>
      <c r="O10796" s="50" t="e">
        <f>INDEX([1]Dados!$M$2:$N$26779,MATCH($P10796,[1]Dados!$N$2:$N$26779,),2)</f>
        <v>#N/A</v>
      </c>
      <c r="P10796">
        <v>196791</v>
      </c>
      <c r="Q10796" s="1">
        <v>37833</v>
      </c>
      <c r="R10796" s="1">
        <v>37925</v>
      </c>
      <c r="S10796" t="s">
        <v>889</v>
      </c>
    </row>
    <row r="10797" spans="1:19" x14ac:dyDescent="0.2">
      <c r="A10797" s="7">
        <v>270140</v>
      </c>
      <c r="B10797" s="3">
        <v>27278</v>
      </c>
      <c r="C10797" s="3" t="s">
        <v>60</v>
      </c>
      <c r="D10797" s="2" t="s">
        <v>328</v>
      </c>
      <c r="E10797" s="3">
        <v>24</v>
      </c>
      <c r="F10797" s="17">
        <v>0</v>
      </c>
      <c r="G10797" s="17">
        <v>1</v>
      </c>
      <c r="H10797" s="17">
        <v>0</v>
      </c>
      <c r="I10797" s="7">
        <v>2.2999999999999998</v>
      </c>
      <c r="J10797" s="7">
        <v>13</v>
      </c>
      <c r="K10797" s="4">
        <v>1203</v>
      </c>
      <c r="L10797" s="5">
        <v>1203.0829000000001</v>
      </c>
      <c r="M10797">
        <v>217251.07</v>
      </c>
      <c r="N10797" s="3">
        <v>1</v>
      </c>
      <c r="O10797" s="50" t="e">
        <f>INDEX([1]Dados!$M$2:$N$26779,MATCH($P10797,[1]Dados!$N$2:$N$26779,),2)</f>
        <v>#N/A</v>
      </c>
      <c r="P10797">
        <v>196791</v>
      </c>
      <c r="Q10797" s="1">
        <v>37833</v>
      </c>
      <c r="R10797" s="1">
        <v>37925</v>
      </c>
      <c r="S10797" t="s">
        <v>889</v>
      </c>
    </row>
    <row r="10798" spans="1:19" x14ac:dyDescent="0.2">
      <c r="A10798" s="7">
        <v>270140</v>
      </c>
      <c r="B10798" s="3">
        <v>27278</v>
      </c>
      <c r="C10798" s="3" t="s">
        <v>60</v>
      </c>
      <c r="D10798" s="2" t="s">
        <v>328</v>
      </c>
      <c r="E10798" s="3">
        <v>24</v>
      </c>
      <c r="F10798" s="17">
        <v>0</v>
      </c>
      <c r="G10798" s="17">
        <v>1</v>
      </c>
      <c r="H10798" s="17">
        <v>0</v>
      </c>
      <c r="I10798" s="7">
        <v>2.4</v>
      </c>
      <c r="J10798" s="7">
        <v>28</v>
      </c>
      <c r="K10798" s="4">
        <v>1203</v>
      </c>
      <c r="L10798" s="5">
        <v>1203.0829000000001</v>
      </c>
      <c r="M10798">
        <v>217251.07</v>
      </c>
      <c r="N10798" s="3">
        <v>1</v>
      </c>
      <c r="O10798" s="50" t="e">
        <f>INDEX([1]Dados!$M$2:$N$26779,MATCH($P10798,[1]Dados!$N$2:$N$26779,),2)</f>
        <v>#N/A</v>
      </c>
      <c r="P10798">
        <v>196791</v>
      </c>
      <c r="Q10798" s="1">
        <v>37833</v>
      </c>
      <c r="R10798" s="1">
        <v>37925</v>
      </c>
      <c r="S10798" t="s">
        <v>889</v>
      </c>
    </row>
    <row r="10799" spans="1:19" x14ac:dyDescent="0.2">
      <c r="A10799" s="7">
        <v>270140</v>
      </c>
      <c r="B10799" s="3">
        <v>27278</v>
      </c>
      <c r="C10799" s="3" t="s">
        <v>60</v>
      </c>
      <c r="D10799" s="2" t="s">
        <v>328</v>
      </c>
      <c r="E10799" s="3">
        <v>24</v>
      </c>
      <c r="F10799" s="17">
        <v>0</v>
      </c>
      <c r="G10799" s="17">
        <v>1</v>
      </c>
      <c r="H10799" s="17">
        <v>0</v>
      </c>
      <c r="I10799" s="7">
        <v>2.5</v>
      </c>
      <c r="J10799" s="7">
        <v>13</v>
      </c>
      <c r="K10799" s="4">
        <v>1203</v>
      </c>
      <c r="L10799" s="5">
        <v>1203.0829000000001</v>
      </c>
      <c r="M10799">
        <v>217251.07</v>
      </c>
      <c r="N10799" s="3">
        <v>1</v>
      </c>
      <c r="O10799" s="50" t="e">
        <f>INDEX([1]Dados!$M$2:$N$26779,MATCH($P10799,[1]Dados!$N$2:$N$26779,),2)</f>
        <v>#N/A</v>
      </c>
      <c r="P10799">
        <v>196791</v>
      </c>
      <c r="Q10799" s="1">
        <v>37833</v>
      </c>
      <c r="R10799" s="1">
        <v>37925</v>
      </c>
      <c r="S10799" t="s">
        <v>889</v>
      </c>
    </row>
    <row r="10800" spans="1:19" x14ac:dyDescent="0.2">
      <c r="A10800" s="7">
        <v>270140</v>
      </c>
      <c r="B10800" s="3">
        <v>27278</v>
      </c>
      <c r="C10800" s="3" t="s">
        <v>60</v>
      </c>
      <c r="D10800" s="2" t="s">
        <v>328</v>
      </c>
      <c r="E10800" s="3">
        <v>24</v>
      </c>
      <c r="F10800" s="17">
        <v>0</v>
      </c>
      <c r="G10800" s="17">
        <v>1</v>
      </c>
      <c r="H10800" s="17">
        <v>0</v>
      </c>
      <c r="I10800" s="7">
        <v>2.6</v>
      </c>
      <c r="J10800" s="7">
        <v>15</v>
      </c>
      <c r="K10800" s="4">
        <v>1203</v>
      </c>
      <c r="L10800" s="5">
        <v>1203.0829000000001</v>
      </c>
      <c r="M10800">
        <v>217251.07</v>
      </c>
      <c r="N10800" s="3">
        <v>1</v>
      </c>
      <c r="O10800" s="50" t="e">
        <f>INDEX([1]Dados!$M$2:$N$26779,MATCH($P10800,[1]Dados!$N$2:$N$26779,),2)</f>
        <v>#N/A</v>
      </c>
      <c r="P10800">
        <v>196791</v>
      </c>
      <c r="Q10800" s="1">
        <v>37833</v>
      </c>
      <c r="R10800" s="1">
        <v>37925</v>
      </c>
      <c r="S10800" t="s">
        <v>889</v>
      </c>
    </row>
    <row r="10801" spans="1:19" x14ac:dyDescent="0.2">
      <c r="A10801" s="7">
        <v>270140</v>
      </c>
      <c r="B10801" s="3">
        <v>27278</v>
      </c>
      <c r="C10801" s="3" t="s">
        <v>60</v>
      </c>
      <c r="D10801" s="2" t="s">
        <v>328</v>
      </c>
      <c r="E10801" s="3">
        <v>24</v>
      </c>
      <c r="F10801" s="17">
        <v>0</v>
      </c>
      <c r="G10801" s="17">
        <v>1</v>
      </c>
      <c r="H10801" s="17">
        <v>0</v>
      </c>
      <c r="I10801" s="7">
        <v>2.7</v>
      </c>
      <c r="J10801" s="7">
        <v>32</v>
      </c>
      <c r="K10801" s="4">
        <v>1203</v>
      </c>
      <c r="L10801" s="5">
        <v>1203.0829000000001</v>
      </c>
      <c r="M10801">
        <v>217251.07</v>
      </c>
      <c r="N10801" s="3">
        <v>1</v>
      </c>
      <c r="O10801" s="50" t="e">
        <f>INDEX([1]Dados!$M$2:$N$26779,MATCH($P10801,[1]Dados!$N$2:$N$26779,),2)</f>
        <v>#N/A</v>
      </c>
      <c r="P10801">
        <v>196791</v>
      </c>
      <c r="Q10801" s="1">
        <v>37833</v>
      </c>
      <c r="R10801" s="1">
        <v>37925</v>
      </c>
      <c r="S10801" t="s">
        <v>889</v>
      </c>
    </row>
    <row r="10802" spans="1:19" x14ac:dyDescent="0.2">
      <c r="A10802" s="7">
        <v>270140</v>
      </c>
      <c r="B10802" s="3">
        <v>27278</v>
      </c>
      <c r="C10802" s="3" t="s">
        <v>60</v>
      </c>
      <c r="D10802" s="2" t="s">
        <v>328</v>
      </c>
      <c r="E10802" s="3">
        <v>24</v>
      </c>
      <c r="F10802" s="17">
        <v>0</v>
      </c>
      <c r="G10802" s="17">
        <v>1</v>
      </c>
      <c r="H10802" s="17">
        <v>0</v>
      </c>
      <c r="I10802" s="7">
        <v>2.8</v>
      </c>
      <c r="J10802" s="7">
        <v>13</v>
      </c>
      <c r="K10802" s="4">
        <v>1203</v>
      </c>
      <c r="L10802" s="5">
        <v>1203.0829000000001</v>
      </c>
      <c r="M10802">
        <v>217251.07</v>
      </c>
      <c r="N10802" s="3">
        <v>1</v>
      </c>
      <c r="O10802" s="50" t="e">
        <f>INDEX([1]Dados!$M$2:$N$26779,MATCH($P10802,[1]Dados!$N$2:$N$26779,),2)</f>
        <v>#N/A</v>
      </c>
      <c r="P10802">
        <v>196791</v>
      </c>
      <c r="Q10802" s="1">
        <v>37833</v>
      </c>
      <c r="R10802" s="1">
        <v>37925</v>
      </c>
      <c r="S10802" t="s">
        <v>889</v>
      </c>
    </row>
    <row r="10803" spans="1:19" x14ac:dyDescent="0.2">
      <c r="A10803" s="7">
        <v>270140</v>
      </c>
      <c r="B10803" s="3">
        <v>27278</v>
      </c>
      <c r="C10803" s="3" t="s">
        <v>60</v>
      </c>
      <c r="D10803" s="2" t="s">
        <v>328</v>
      </c>
      <c r="E10803" s="3">
        <v>24</v>
      </c>
      <c r="F10803" s="17">
        <v>0</v>
      </c>
      <c r="G10803" s="17">
        <v>1</v>
      </c>
      <c r="H10803" s="17">
        <v>0</v>
      </c>
      <c r="I10803" s="7">
        <v>2.9</v>
      </c>
      <c r="J10803" s="7">
        <v>0</v>
      </c>
      <c r="K10803" s="4">
        <v>1203</v>
      </c>
      <c r="L10803" s="5">
        <v>1203.0829000000001</v>
      </c>
      <c r="M10803">
        <v>217251.07</v>
      </c>
      <c r="N10803" s="3">
        <v>1</v>
      </c>
      <c r="O10803" s="50" t="e">
        <f>INDEX([1]Dados!$M$2:$N$26779,MATCH($P10803,[1]Dados!$N$2:$N$26779,),2)</f>
        <v>#N/A</v>
      </c>
      <c r="P10803">
        <v>196791</v>
      </c>
      <c r="Q10803" s="1">
        <v>37833</v>
      </c>
      <c r="R10803" s="1">
        <v>37925</v>
      </c>
      <c r="S10803" t="s">
        <v>889</v>
      </c>
    </row>
    <row r="10804" spans="1:19" x14ac:dyDescent="0.2">
      <c r="A10804" s="7">
        <v>270140</v>
      </c>
      <c r="B10804" s="3">
        <v>27278</v>
      </c>
      <c r="C10804" s="3" t="s">
        <v>60</v>
      </c>
      <c r="D10804" s="2" t="s">
        <v>328</v>
      </c>
      <c r="E10804" s="3">
        <v>24</v>
      </c>
      <c r="F10804" s="17">
        <v>0</v>
      </c>
      <c r="G10804" s="17">
        <v>1</v>
      </c>
      <c r="H10804" s="17">
        <v>0</v>
      </c>
      <c r="I10804" s="7">
        <v>3.1</v>
      </c>
      <c r="J10804" s="7">
        <v>25</v>
      </c>
      <c r="K10804" s="4">
        <v>1214</v>
      </c>
      <c r="L10804" s="5">
        <v>1214.0587</v>
      </c>
      <c r="M10804">
        <v>853768.07</v>
      </c>
      <c r="N10804" s="3">
        <v>1</v>
      </c>
      <c r="O10804" s="50" t="e">
        <f>INDEX([1]Dados!$M$2:$N$26779,MATCH($P10804,[1]Dados!$N$2:$N$26779,),2)</f>
        <v>#N/A</v>
      </c>
      <c r="P10804">
        <v>196734</v>
      </c>
      <c r="Q10804" s="1">
        <v>37833</v>
      </c>
      <c r="R10804" s="1">
        <v>37925</v>
      </c>
      <c r="S10804" t="s">
        <v>914</v>
      </c>
    </row>
    <row r="10805" spans="1:19" x14ac:dyDescent="0.2">
      <c r="A10805" s="7">
        <v>270140</v>
      </c>
      <c r="B10805" s="3">
        <v>27278</v>
      </c>
      <c r="C10805" s="3" t="s">
        <v>60</v>
      </c>
      <c r="D10805" s="2" t="s">
        <v>328</v>
      </c>
      <c r="E10805" s="3">
        <v>24</v>
      </c>
      <c r="F10805" s="17">
        <v>0</v>
      </c>
      <c r="G10805" s="17">
        <v>1</v>
      </c>
      <c r="H10805" s="17">
        <v>0</v>
      </c>
      <c r="I10805" s="7">
        <v>3.2</v>
      </c>
      <c r="J10805" s="7">
        <v>13</v>
      </c>
      <c r="K10805" s="4">
        <v>1214</v>
      </c>
      <c r="L10805" s="5">
        <v>1214.0587</v>
      </c>
      <c r="M10805">
        <v>853768.07</v>
      </c>
      <c r="N10805" s="3">
        <v>1</v>
      </c>
      <c r="O10805" s="50" t="e">
        <f>INDEX([1]Dados!$M$2:$N$26779,MATCH($P10805,[1]Dados!$N$2:$N$26779,),2)</f>
        <v>#N/A</v>
      </c>
      <c r="P10805">
        <v>196734</v>
      </c>
      <c r="Q10805" s="1">
        <v>37833</v>
      </c>
      <c r="R10805" s="1">
        <v>37925</v>
      </c>
      <c r="S10805" t="s">
        <v>914</v>
      </c>
    </row>
    <row r="10806" spans="1:19" x14ac:dyDescent="0.2">
      <c r="A10806" s="7">
        <v>270140</v>
      </c>
      <c r="B10806" s="3">
        <v>27278</v>
      </c>
      <c r="C10806" s="3" t="s">
        <v>60</v>
      </c>
      <c r="D10806" s="2" t="s">
        <v>328</v>
      </c>
      <c r="E10806" s="3">
        <v>24</v>
      </c>
      <c r="F10806" s="17">
        <v>0</v>
      </c>
      <c r="G10806" s="17">
        <v>1</v>
      </c>
      <c r="H10806" s="17">
        <v>0</v>
      </c>
      <c r="I10806" s="7">
        <v>3.3</v>
      </c>
      <c r="J10806" s="7">
        <v>13</v>
      </c>
      <c r="K10806" s="4">
        <v>1214</v>
      </c>
      <c r="L10806" s="5">
        <v>1214.0587</v>
      </c>
      <c r="M10806">
        <v>853768.07</v>
      </c>
      <c r="N10806" s="3">
        <v>1</v>
      </c>
      <c r="O10806" s="50" t="e">
        <f>INDEX([1]Dados!$M$2:$N$26779,MATCH($P10806,[1]Dados!$N$2:$N$26779,),2)</f>
        <v>#N/A</v>
      </c>
      <c r="P10806">
        <v>196734</v>
      </c>
      <c r="Q10806" s="1">
        <v>37833</v>
      </c>
      <c r="R10806" s="1">
        <v>37925</v>
      </c>
      <c r="S10806" t="s">
        <v>914</v>
      </c>
    </row>
    <row r="10807" spans="1:19" x14ac:dyDescent="0.2">
      <c r="A10807" s="7">
        <v>270140</v>
      </c>
      <c r="B10807" s="3">
        <v>27278</v>
      </c>
      <c r="C10807" s="3" t="s">
        <v>60</v>
      </c>
      <c r="D10807" s="2" t="s">
        <v>328</v>
      </c>
      <c r="E10807" s="3">
        <v>24</v>
      </c>
      <c r="F10807" s="17">
        <v>0</v>
      </c>
      <c r="G10807" s="17">
        <v>1</v>
      </c>
      <c r="H10807" s="17">
        <v>0</v>
      </c>
      <c r="I10807" s="7">
        <v>3.4</v>
      </c>
      <c r="J10807" s="7">
        <v>25</v>
      </c>
      <c r="K10807" s="4">
        <v>1214</v>
      </c>
      <c r="L10807" s="5">
        <v>1214.0587</v>
      </c>
      <c r="M10807">
        <v>853768.07</v>
      </c>
      <c r="N10807" s="3">
        <v>1</v>
      </c>
      <c r="O10807" s="50" t="e">
        <f>INDEX([1]Dados!$M$2:$N$26779,MATCH($P10807,[1]Dados!$N$2:$N$26779,),2)</f>
        <v>#N/A</v>
      </c>
      <c r="P10807">
        <v>196734</v>
      </c>
      <c r="Q10807" s="1">
        <v>37833</v>
      </c>
      <c r="R10807" s="1">
        <v>37925</v>
      </c>
      <c r="S10807" t="s">
        <v>914</v>
      </c>
    </row>
    <row r="10808" spans="1:19" x14ac:dyDescent="0.2">
      <c r="A10808" s="7">
        <v>270140</v>
      </c>
      <c r="B10808" s="3">
        <v>27278</v>
      </c>
      <c r="C10808" s="3" t="s">
        <v>60</v>
      </c>
      <c r="D10808" s="2" t="s">
        <v>328</v>
      </c>
      <c r="E10808" s="3">
        <v>24</v>
      </c>
      <c r="F10808" s="17">
        <v>0</v>
      </c>
      <c r="G10808" s="17">
        <v>1</v>
      </c>
      <c r="H10808" s="17">
        <v>0</v>
      </c>
      <c r="I10808" s="7">
        <v>3.5</v>
      </c>
      <c r="J10808" s="7">
        <v>15</v>
      </c>
      <c r="K10808" s="4">
        <v>1214</v>
      </c>
      <c r="L10808" s="5">
        <v>1214.0587</v>
      </c>
      <c r="M10808">
        <v>853768.07</v>
      </c>
      <c r="N10808" s="3">
        <v>1</v>
      </c>
      <c r="O10808" s="50" t="e">
        <f>INDEX([1]Dados!$M$2:$N$26779,MATCH($P10808,[1]Dados!$N$2:$N$26779,),2)</f>
        <v>#N/A</v>
      </c>
      <c r="P10808">
        <v>196734</v>
      </c>
      <c r="Q10808" s="1">
        <v>37833</v>
      </c>
      <c r="R10808" s="1">
        <v>37925</v>
      </c>
      <c r="S10808" t="s">
        <v>914</v>
      </c>
    </row>
    <row r="10809" spans="1:19" x14ac:dyDescent="0.2">
      <c r="A10809" s="7">
        <v>270140</v>
      </c>
      <c r="B10809" s="3">
        <v>27278</v>
      </c>
      <c r="C10809" s="3" t="s">
        <v>60</v>
      </c>
      <c r="D10809" s="2" t="s">
        <v>328</v>
      </c>
      <c r="E10809" s="3">
        <v>24</v>
      </c>
      <c r="F10809" s="17">
        <v>0</v>
      </c>
      <c r="G10809" s="17">
        <v>1</v>
      </c>
      <c r="H10809" s="17">
        <v>0</v>
      </c>
      <c r="I10809" s="7">
        <v>3.6</v>
      </c>
      <c r="J10809" s="7">
        <v>32</v>
      </c>
      <c r="K10809" s="4">
        <v>1214</v>
      </c>
      <c r="L10809" s="5">
        <v>1214.0587</v>
      </c>
      <c r="M10809">
        <v>853768.07</v>
      </c>
      <c r="N10809" s="3">
        <v>1</v>
      </c>
      <c r="O10809" s="50" t="e">
        <f>INDEX([1]Dados!$M$2:$N$26779,MATCH($P10809,[1]Dados!$N$2:$N$26779,),2)</f>
        <v>#N/A</v>
      </c>
      <c r="P10809">
        <v>196734</v>
      </c>
      <c r="Q10809" s="1">
        <v>37833</v>
      </c>
      <c r="R10809" s="1">
        <v>37925</v>
      </c>
      <c r="S10809" t="s">
        <v>914</v>
      </c>
    </row>
    <row r="10810" spans="1:19" x14ac:dyDescent="0.2">
      <c r="A10810" s="7">
        <v>270140</v>
      </c>
      <c r="B10810" s="3">
        <v>27278</v>
      </c>
      <c r="C10810" s="3" t="s">
        <v>60</v>
      </c>
      <c r="D10810" s="2" t="s">
        <v>328</v>
      </c>
      <c r="E10810" s="3">
        <v>24</v>
      </c>
      <c r="F10810" s="17">
        <v>0</v>
      </c>
      <c r="G10810" s="17">
        <v>1</v>
      </c>
      <c r="H10810" s="17">
        <v>0</v>
      </c>
      <c r="I10810" s="7">
        <v>3.7</v>
      </c>
      <c r="J10810" s="7">
        <v>13</v>
      </c>
      <c r="K10810" s="4">
        <v>1214</v>
      </c>
      <c r="L10810" s="5">
        <v>1214.0587</v>
      </c>
      <c r="M10810">
        <v>853768.07</v>
      </c>
      <c r="N10810" s="3">
        <v>1</v>
      </c>
      <c r="O10810" s="50" t="e">
        <f>INDEX([1]Dados!$M$2:$N$26779,MATCH($P10810,[1]Dados!$N$2:$N$26779,),2)</f>
        <v>#N/A</v>
      </c>
      <c r="P10810">
        <v>196734</v>
      </c>
      <c r="Q10810" s="1">
        <v>37833</v>
      </c>
      <c r="R10810" s="1">
        <v>37925</v>
      </c>
      <c r="S10810" t="s">
        <v>914</v>
      </c>
    </row>
    <row r="10811" spans="1:19" x14ac:dyDescent="0.2">
      <c r="A10811" s="7">
        <v>270140</v>
      </c>
      <c r="B10811" s="3">
        <v>27278</v>
      </c>
      <c r="C10811" s="3" t="s">
        <v>60</v>
      </c>
      <c r="D10811" s="2" t="s">
        <v>328</v>
      </c>
      <c r="E10811" s="3">
        <v>24</v>
      </c>
      <c r="F10811" s="17">
        <v>0</v>
      </c>
      <c r="G10811" s="17">
        <v>1</v>
      </c>
      <c r="H10811" s="17">
        <v>0</v>
      </c>
      <c r="I10811" s="7">
        <v>3.8</v>
      </c>
      <c r="J10811" s="7">
        <v>0</v>
      </c>
      <c r="K10811" s="4">
        <v>1214</v>
      </c>
      <c r="L10811" s="5">
        <v>1214.0587</v>
      </c>
      <c r="M10811">
        <v>853768.07</v>
      </c>
      <c r="N10811" s="3">
        <v>1</v>
      </c>
      <c r="O10811" s="50" t="e">
        <f>INDEX([1]Dados!$M$2:$N$26779,MATCH($P10811,[1]Dados!$N$2:$N$26779,),2)</f>
        <v>#N/A</v>
      </c>
      <c r="P10811">
        <v>196734</v>
      </c>
      <c r="Q10811" s="1">
        <v>37833</v>
      </c>
      <c r="R10811" s="1">
        <v>37925</v>
      </c>
      <c r="S10811" t="s">
        <v>914</v>
      </c>
    </row>
    <row r="10812" spans="1:19" x14ac:dyDescent="0.2">
      <c r="A10812" s="7">
        <v>270140</v>
      </c>
      <c r="B10812" s="3">
        <v>27278</v>
      </c>
      <c r="C10812" s="3" t="s">
        <v>60</v>
      </c>
      <c r="D10812" s="2" t="s">
        <v>328</v>
      </c>
      <c r="E10812" s="3">
        <v>24</v>
      </c>
      <c r="F10812" s="17">
        <v>0</v>
      </c>
      <c r="G10812" s="17">
        <v>1</v>
      </c>
      <c r="H10812" s="17">
        <v>0</v>
      </c>
      <c r="I10812" s="7">
        <v>3.9</v>
      </c>
      <c r="J10812" s="7">
        <v>20</v>
      </c>
      <c r="K10812" s="4">
        <v>1214</v>
      </c>
      <c r="L10812" s="5">
        <v>1214.0587</v>
      </c>
      <c r="M10812">
        <v>853768.07</v>
      </c>
      <c r="N10812" s="3">
        <v>1</v>
      </c>
      <c r="O10812" s="50" t="e">
        <f>INDEX([1]Dados!$M$2:$N$26779,MATCH($P10812,[1]Dados!$N$2:$N$26779,),2)</f>
        <v>#N/A</v>
      </c>
      <c r="P10812">
        <v>196734</v>
      </c>
      <c r="Q10812" s="1">
        <v>37833</v>
      </c>
      <c r="R10812" s="1">
        <v>37925</v>
      </c>
      <c r="S10812" t="s">
        <v>914</v>
      </c>
    </row>
    <row r="10813" spans="1:19" x14ac:dyDescent="0.2">
      <c r="A10813" s="7">
        <v>270140</v>
      </c>
      <c r="B10813" s="3">
        <v>27278</v>
      </c>
      <c r="C10813" s="3" t="s">
        <v>60</v>
      </c>
      <c r="D10813" s="2" t="s">
        <v>328</v>
      </c>
      <c r="E10813" s="3">
        <v>24</v>
      </c>
      <c r="F10813" s="17">
        <v>0</v>
      </c>
      <c r="G10813" s="17">
        <v>1</v>
      </c>
      <c r="H10813" s="17">
        <v>0</v>
      </c>
      <c r="I10813" s="7">
        <v>3.1</v>
      </c>
      <c r="J10813" s="7">
        <v>28</v>
      </c>
      <c r="K10813" s="4">
        <v>1214</v>
      </c>
      <c r="L10813" s="5">
        <v>1214.0589</v>
      </c>
      <c r="M10813">
        <v>1047856</v>
      </c>
      <c r="N10813" s="3">
        <v>1</v>
      </c>
      <c r="O10813" s="50" t="e">
        <f>INDEX([1]Dados!$M$2:$N$26779,MATCH($P10813,[1]Dados!$N$2:$N$26779,),2)</f>
        <v>#N/A</v>
      </c>
      <c r="P10813">
        <v>198340</v>
      </c>
      <c r="Q10813" s="1">
        <v>37833</v>
      </c>
      <c r="R10813" s="1">
        <v>37925</v>
      </c>
      <c r="S10813" t="s">
        <v>1536</v>
      </c>
    </row>
    <row r="10814" spans="1:19" x14ac:dyDescent="0.2">
      <c r="A10814" s="7">
        <v>270140</v>
      </c>
      <c r="B10814" s="3">
        <v>27278</v>
      </c>
      <c r="C10814" s="3" t="s">
        <v>60</v>
      </c>
      <c r="D10814" s="2" t="s">
        <v>328</v>
      </c>
      <c r="E10814" s="3">
        <v>24</v>
      </c>
      <c r="F10814" s="17">
        <v>0</v>
      </c>
      <c r="G10814" s="17">
        <v>1</v>
      </c>
      <c r="H10814" s="17">
        <v>0</v>
      </c>
      <c r="I10814" s="7">
        <v>3.11</v>
      </c>
      <c r="J10814" s="7">
        <v>20</v>
      </c>
      <c r="K10814" s="4">
        <v>1214</v>
      </c>
      <c r="L10814" s="5">
        <v>1214.0589</v>
      </c>
      <c r="M10814">
        <v>1047856</v>
      </c>
      <c r="N10814" s="3">
        <v>1</v>
      </c>
      <c r="O10814" s="50" t="e">
        <f>INDEX([1]Dados!$M$2:$N$26779,MATCH($P10814,[1]Dados!$N$2:$N$26779,),2)</f>
        <v>#N/A</v>
      </c>
      <c r="P10814">
        <v>198340</v>
      </c>
      <c r="Q10814" s="1">
        <v>37833</v>
      </c>
      <c r="R10814" s="1">
        <v>37925</v>
      </c>
      <c r="S10814" t="s">
        <v>1536</v>
      </c>
    </row>
    <row r="10815" spans="1:19" x14ac:dyDescent="0.2">
      <c r="A10815" s="7">
        <v>270140</v>
      </c>
      <c r="B10815" s="3">
        <v>27278</v>
      </c>
      <c r="C10815" s="3" t="s">
        <v>60</v>
      </c>
      <c r="D10815" s="2" t="s">
        <v>328</v>
      </c>
      <c r="E10815" s="3">
        <v>24</v>
      </c>
      <c r="F10815" s="17">
        <v>0</v>
      </c>
      <c r="G10815" s="17">
        <v>1</v>
      </c>
      <c r="H10815" s="17">
        <v>0</v>
      </c>
      <c r="I10815" s="7">
        <v>3.12</v>
      </c>
      <c r="J10815" s="7">
        <v>13</v>
      </c>
      <c r="K10815" s="4">
        <v>1214</v>
      </c>
      <c r="L10815" s="5">
        <v>1214.0589</v>
      </c>
      <c r="M10815">
        <v>1047856</v>
      </c>
      <c r="N10815" s="3">
        <v>1</v>
      </c>
      <c r="O10815" s="50" t="e">
        <f>INDEX([1]Dados!$M$2:$N$26779,MATCH($P10815,[1]Dados!$N$2:$N$26779,),2)</f>
        <v>#N/A</v>
      </c>
      <c r="P10815">
        <v>198340</v>
      </c>
      <c r="Q10815" s="1">
        <v>37833</v>
      </c>
      <c r="R10815" s="1">
        <v>37925</v>
      </c>
      <c r="S10815" t="s">
        <v>1536</v>
      </c>
    </row>
    <row r="10816" spans="1:19" x14ac:dyDescent="0.2">
      <c r="A10816" s="7">
        <v>270140</v>
      </c>
      <c r="B10816" s="3">
        <v>27278</v>
      </c>
      <c r="C10816" s="3" t="s">
        <v>60</v>
      </c>
      <c r="D10816" s="2" t="s">
        <v>328</v>
      </c>
      <c r="E10816" s="3">
        <v>24</v>
      </c>
      <c r="F10816" s="17">
        <v>0</v>
      </c>
      <c r="G10816" s="17">
        <v>1</v>
      </c>
      <c r="H10816" s="17">
        <v>0</v>
      </c>
      <c r="I10816" s="7">
        <v>3.13</v>
      </c>
      <c r="J10816" s="7">
        <v>32</v>
      </c>
      <c r="K10816" s="4">
        <v>1214</v>
      </c>
      <c r="L10816" s="5">
        <v>1214.0589</v>
      </c>
      <c r="M10816">
        <v>1047856</v>
      </c>
      <c r="N10816" s="3">
        <v>1</v>
      </c>
      <c r="O10816" s="50" t="e">
        <f>INDEX([1]Dados!$M$2:$N$26779,MATCH($P10816,[1]Dados!$N$2:$N$26779,),2)</f>
        <v>#N/A</v>
      </c>
      <c r="P10816">
        <v>198340</v>
      </c>
      <c r="Q10816" s="1">
        <v>37833</v>
      </c>
      <c r="R10816" s="1">
        <v>37925</v>
      </c>
      <c r="S10816" t="s">
        <v>1536</v>
      </c>
    </row>
    <row r="10817" spans="1:19" x14ac:dyDescent="0.2">
      <c r="A10817" s="7">
        <v>270140</v>
      </c>
      <c r="B10817" s="3">
        <v>27278</v>
      </c>
      <c r="C10817" s="3" t="s">
        <v>60</v>
      </c>
      <c r="D10817" s="2" t="s">
        <v>328</v>
      </c>
      <c r="E10817" s="3">
        <v>24</v>
      </c>
      <c r="F10817" s="17">
        <v>0</v>
      </c>
      <c r="G10817" s="17">
        <v>1</v>
      </c>
      <c r="H10817" s="17">
        <v>0</v>
      </c>
      <c r="I10817" s="7">
        <v>3.14</v>
      </c>
      <c r="J10817" s="7">
        <v>13</v>
      </c>
      <c r="K10817" s="4">
        <v>1214</v>
      </c>
      <c r="L10817" s="5">
        <v>1214.0589</v>
      </c>
      <c r="M10817">
        <v>1047856</v>
      </c>
      <c r="N10817" s="3">
        <v>1</v>
      </c>
      <c r="O10817" s="50" t="e">
        <f>INDEX([1]Dados!$M$2:$N$26779,MATCH($P10817,[1]Dados!$N$2:$N$26779,),2)</f>
        <v>#N/A</v>
      </c>
      <c r="P10817">
        <v>198340</v>
      </c>
      <c r="Q10817" s="1">
        <v>37833</v>
      </c>
      <c r="R10817" s="1">
        <v>37925</v>
      </c>
      <c r="S10817" t="s">
        <v>1536</v>
      </c>
    </row>
    <row r="10818" spans="1:19" x14ac:dyDescent="0.2">
      <c r="A10818" s="7">
        <v>270140</v>
      </c>
      <c r="B10818" s="3">
        <v>27278</v>
      </c>
      <c r="C10818" s="3" t="s">
        <v>60</v>
      </c>
      <c r="D10818" s="2" t="s">
        <v>328</v>
      </c>
      <c r="E10818" s="3">
        <v>24</v>
      </c>
      <c r="F10818" s="17">
        <v>0</v>
      </c>
      <c r="G10818" s="17">
        <v>1</v>
      </c>
      <c r="H10818" s="17">
        <v>0</v>
      </c>
      <c r="I10818" s="7">
        <v>3.15</v>
      </c>
      <c r="J10818" s="7">
        <v>13</v>
      </c>
      <c r="K10818" s="4">
        <v>1214</v>
      </c>
      <c r="L10818" s="5">
        <v>1214.0589</v>
      </c>
      <c r="M10818">
        <v>1047856</v>
      </c>
      <c r="N10818" s="3">
        <v>1</v>
      </c>
      <c r="O10818" s="50" t="e">
        <f>INDEX([1]Dados!$M$2:$N$26779,MATCH($P10818,[1]Dados!$N$2:$N$26779,),2)</f>
        <v>#N/A</v>
      </c>
      <c r="P10818">
        <v>198340</v>
      </c>
      <c r="Q10818" s="1">
        <v>37833</v>
      </c>
      <c r="R10818" s="1">
        <v>37925</v>
      </c>
      <c r="S10818" t="s">
        <v>1536</v>
      </c>
    </row>
    <row r="10819" spans="1:19" x14ac:dyDescent="0.2">
      <c r="A10819" s="7">
        <v>270140</v>
      </c>
      <c r="B10819" s="3">
        <v>27278</v>
      </c>
      <c r="C10819" s="3" t="s">
        <v>60</v>
      </c>
      <c r="D10819" s="2" t="s">
        <v>328</v>
      </c>
      <c r="E10819" s="3">
        <v>24</v>
      </c>
      <c r="F10819" s="17">
        <v>0</v>
      </c>
      <c r="G10819" s="17">
        <v>1</v>
      </c>
      <c r="H10819" s="17">
        <v>0</v>
      </c>
      <c r="I10819" s="7">
        <v>3.16</v>
      </c>
      <c r="J10819" s="7">
        <v>13</v>
      </c>
      <c r="K10819" s="4">
        <v>1214</v>
      </c>
      <c r="L10819" s="5">
        <v>1214.0589</v>
      </c>
      <c r="M10819">
        <v>1047856</v>
      </c>
      <c r="N10819" s="3">
        <v>1</v>
      </c>
      <c r="O10819" s="50" t="e">
        <f>INDEX([1]Dados!$M$2:$N$26779,MATCH($P10819,[1]Dados!$N$2:$N$26779,),2)</f>
        <v>#N/A</v>
      </c>
      <c r="P10819">
        <v>198340</v>
      </c>
      <c r="Q10819" s="1">
        <v>37833</v>
      </c>
      <c r="R10819" s="1">
        <v>37925</v>
      </c>
      <c r="S10819" t="s">
        <v>1536</v>
      </c>
    </row>
    <row r="10820" spans="1:19" x14ac:dyDescent="0.2">
      <c r="A10820" s="7">
        <v>270140</v>
      </c>
      <c r="B10820" s="3">
        <v>27278</v>
      </c>
      <c r="C10820" s="3" t="s">
        <v>60</v>
      </c>
      <c r="D10820" s="2" t="s">
        <v>328</v>
      </c>
      <c r="E10820" s="3">
        <v>24</v>
      </c>
      <c r="F10820" s="17">
        <v>0</v>
      </c>
      <c r="G10820" s="17">
        <v>1</v>
      </c>
      <c r="H10820" s="17">
        <v>0</v>
      </c>
      <c r="I10820" s="7">
        <v>3.17</v>
      </c>
      <c r="J10820" s="7">
        <v>28</v>
      </c>
      <c r="K10820" s="4">
        <v>1214</v>
      </c>
      <c r="L10820" s="5">
        <v>1214.0589</v>
      </c>
      <c r="M10820">
        <v>1047856</v>
      </c>
      <c r="N10820" s="3">
        <v>1</v>
      </c>
      <c r="O10820" s="50" t="e">
        <f>INDEX([1]Dados!$M$2:$N$26779,MATCH($P10820,[1]Dados!$N$2:$N$26779,),2)</f>
        <v>#N/A</v>
      </c>
      <c r="P10820">
        <v>198340</v>
      </c>
      <c r="Q10820" s="1">
        <v>37833</v>
      </c>
      <c r="R10820" s="1">
        <v>37925</v>
      </c>
      <c r="S10820" t="s">
        <v>1536</v>
      </c>
    </row>
    <row r="10821" spans="1:19" x14ac:dyDescent="0.2">
      <c r="A10821" s="7">
        <v>270140</v>
      </c>
      <c r="B10821" s="3">
        <v>27278</v>
      </c>
      <c r="C10821" s="3" t="s">
        <v>60</v>
      </c>
      <c r="D10821" s="2" t="s">
        <v>328</v>
      </c>
      <c r="E10821" s="3">
        <v>24</v>
      </c>
      <c r="F10821" s="17">
        <v>0</v>
      </c>
      <c r="G10821" s="17">
        <v>1</v>
      </c>
      <c r="H10821" s="17">
        <v>0</v>
      </c>
      <c r="I10821" s="7">
        <v>3.18</v>
      </c>
      <c r="J10821" s="7">
        <v>28</v>
      </c>
      <c r="K10821" s="4">
        <v>1214</v>
      </c>
      <c r="L10821" s="5">
        <v>1214.0589</v>
      </c>
      <c r="M10821">
        <v>1047856</v>
      </c>
      <c r="N10821" s="3">
        <v>1</v>
      </c>
      <c r="O10821" s="50" t="e">
        <f>INDEX([1]Dados!$M$2:$N$26779,MATCH($P10821,[1]Dados!$N$2:$N$26779,),2)</f>
        <v>#N/A</v>
      </c>
      <c r="P10821">
        <v>198340</v>
      </c>
      <c r="Q10821" s="1">
        <v>37833</v>
      </c>
      <c r="R10821" s="1">
        <v>37925</v>
      </c>
      <c r="S10821" t="s">
        <v>1536</v>
      </c>
    </row>
    <row r="10822" spans="1:19" x14ac:dyDescent="0.2">
      <c r="A10822" s="7">
        <v>270140</v>
      </c>
      <c r="B10822" s="3">
        <v>27278</v>
      </c>
      <c r="C10822" s="3" t="s">
        <v>60</v>
      </c>
      <c r="D10822" s="2" t="s">
        <v>328</v>
      </c>
      <c r="E10822" s="3">
        <v>24</v>
      </c>
      <c r="F10822" s="17">
        <v>0</v>
      </c>
      <c r="G10822" s="17">
        <v>1</v>
      </c>
      <c r="H10822" s="17">
        <v>0</v>
      </c>
      <c r="I10822" s="7">
        <v>3.19</v>
      </c>
      <c r="J10822" s="7">
        <v>18</v>
      </c>
      <c r="K10822" s="4">
        <v>1214</v>
      </c>
      <c r="L10822" s="5">
        <v>1214.0589</v>
      </c>
      <c r="M10822">
        <v>1047856</v>
      </c>
      <c r="N10822" s="3">
        <v>1</v>
      </c>
      <c r="O10822" s="50" t="e">
        <f>INDEX([1]Dados!$M$2:$N$26779,MATCH($P10822,[1]Dados!$N$2:$N$26779,),2)</f>
        <v>#N/A</v>
      </c>
      <c r="P10822">
        <v>198340</v>
      </c>
      <c r="Q10822" s="1">
        <v>37833</v>
      </c>
      <c r="R10822" s="1">
        <v>37925</v>
      </c>
      <c r="S10822" t="s">
        <v>1536</v>
      </c>
    </row>
    <row r="10823" spans="1:19" x14ac:dyDescent="0.2">
      <c r="A10823" s="7">
        <v>270140</v>
      </c>
      <c r="B10823" s="3">
        <v>27278</v>
      </c>
      <c r="C10823" s="3" t="s">
        <v>60</v>
      </c>
      <c r="D10823" s="2" t="s">
        <v>328</v>
      </c>
      <c r="E10823" s="3">
        <v>24</v>
      </c>
      <c r="F10823" s="17">
        <v>0</v>
      </c>
      <c r="G10823" s="17">
        <v>1</v>
      </c>
      <c r="H10823" s="17">
        <v>0</v>
      </c>
      <c r="I10823" s="7">
        <v>3.2</v>
      </c>
      <c r="J10823" s="7">
        <v>23</v>
      </c>
      <c r="K10823" s="4">
        <v>1214</v>
      </c>
      <c r="L10823" s="5">
        <v>1214.0589</v>
      </c>
      <c r="M10823">
        <v>1047856</v>
      </c>
      <c r="N10823" s="3">
        <v>1</v>
      </c>
      <c r="O10823" s="50" t="e">
        <f>INDEX([1]Dados!$M$2:$N$26779,MATCH($P10823,[1]Dados!$N$2:$N$26779,),2)</f>
        <v>#N/A</v>
      </c>
      <c r="P10823">
        <v>198340</v>
      </c>
      <c r="Q10823" s="1">
        <v>37833</v>
      </c>
      <c r="R10823" s="1">
        <v>37925</v>
      </c>
      <c r="S10823" t="s">
        <v>1536</v>
      </c>
    </row>
    <row r="10824" spans="1:19" x14ac:dyDescent="0.2">
      <c r="A10824" s="7">
        <v>270140</v>
      </c>
      <c r="B10824" s="3">
        <v>27278</v>
      </c>
      <c r="C10824" s="3" t="s">
        <v>60</v>
      </c>
      <c r="D10824" s="2" t="s">
        <v>328</v>
      </c>
      <c r="E10824" s="3">
        <v>24</v>
      </c>
      <c r="F10824" s="17">
        <v>0</v>
      </c>
      <c r="G10824" s="17">
        <v>1</v>
      </c>
      <c r="H10824" s="17">
        <v>0</v>
      </c>
      <c r="I10824" s="7">
        <v>3.21</v>
      </c>
      <c r="J10824" s="7">
        <v>19</v>
      </c>
      <c r="K10824" s="4">
        <v>1214</v>
      </c>
      <c r="L10824" s="5">
        <v>1214.8580999999999</v>
      </c>
      <c r="M10824">
        <v>113400</v>
      </c>
      <c r="N10824" s="3">
        <v>1</v>
      </c>
      <c r="O10824" s="50" t="e">
        <f>INDEX([1]Dados!$M$2:$N$26779,MATCH($P10824,[1]Dados!$N$2:$N$26779,),2)</f>
        <v>#N/A</v>
      </c>
      <c r="P10824">
        <v>197397</v>
      </c>
      <c r="Q10824" s="1">
        <v>37833</v>
      </c>
      <c r="R10824" s="1">
        <v>37925</v>
      </c>
      <c r="S10824" t="s">
        <v>960</v>
      </c>
    </row>
    <row r="10825" spans="1:19" x14ac:dyDescent="0.2">
      <c r="A10825" s="7">
        <v>270140</v>
      </c>
      <c r="B10825" s="3">
        <v>27278</v>
      </c>
      <c r="C10825" s="3" t="s">
        <v>60</v>
      </c>
      <c r="D10825" s="2" t="s">
        <v>328</v>
      </c>
      <c r="E10825" s="3">
        <v>24</v>
      </c>
      <c r="F10825" s="17">
        <v>0</v>
      </c>
      <c r="G10825" s="17">
        <v>1</v>
      </c>
      <c r="H10825" s="17">
        <v>0</v>
      </c>
      <c r="I10825" s="7">
        <v>3.22</v>
      </c>
      <c r="J10825" s="7">
        <v>25</v>
      </c>
      <c r="K10825" s="4">
        <v>1214</v>
      </c>
      <c r="L10825" s="5">
        <v>1214.8580999999999</v>
      </c>
      <c r="M10825">
        <v>113400</v>
      </c>
      <c r="N10825" s="3">
        <v>1</v>
      </c>
      <c r="O10825" s="50" t="e">
        <f>INDEX([1]Dados!$M$2:$N$26779,MATCH($P10825,[1]Dados!$N$2:$N$26779,),2)</f>
        <v>#N/A</v>
      </c>
      <c r="P10825">
        <v>197397</v>
      </c>
      <c r="Q10825" s="1">
        <v>37833</v>
      </c>
      <c r="R10825" s="1">
        <v>37925</v>
      </c>
      <c r="S10825" t="s">
        <v>960</v>
      </c>
    </row>
    <row r="10826" spans="1:19" x14ac:dyDescent="0.2">
      <c r="A10826" s="7">
        <v>270140</v>
      </c>
      <c r="B10826" s="3">
        <v>27278</v>
      </c>
      <c r="C10826" s="3" t="s">
        <v>60</v>
      </c>
      <c r="D10826" s="2" t="s">
        <v>328</v>
      </c>
      <c r="E10826" s="3">
        <v>24</v>
      </c>
      <c r="F10826" s="17">
        <v>0</v>
      </c>
      <c r="G10826" s="17">
        <v>1</v>
      </c>
      <c r="H10826" s="17">
        <v>0</v>
      </c>
      <c r="I10826" s="7">
        <v>3.23</v>
      </c>
      <c r="J10826" s="7">
        <v>7</v>
      </c>
      <c r="K10826" s="4">
        <v>1214</v>
      </c>
      <c r="L10826" s="5">
        <v>1214.8580999999999</v>
      </c>
      <c r="M10826">
        <v>113400</v>
      </c>
      <c r="N10826" s="3">
        <v>1</v>
      </c>
      <c r="O10826" s="50" t="e">
        <f>INDEX([1]Dados!$M$2:$N$26779,MATCH($P10826,[1]Dados!$N$2:$N$26779,),2)</f>
        <v>#N/A</v>
      </c>
      <c r="P10826">
        <v>197397</v>
      </c>
      <c r="Q10826" s="1">
        <v>37833</v>
      </c>
      <c r="R10826" s="1">
        <v>37925</v>
      </c>
      <c r="S10826" t="s">
        <v>960</v>
      </c>
    </row>
    <row r="10827" spans="1:19" x14ac:dyDescent="0.2">
      <c r="A10827" s="7">
        <v>270140</v>
      </c>
      <c r="B10827" s="3">
        <v>27278</v>
      </c>
      <c r="C10827" s="3" t="s">
        <v>60</v>
      </c>
      <c r="D10827" s="2" t="s">
        <v>328</v>
      </c>
      <c r="E10827" s="3">
        <v>24</v>
      </c>
      <c r="F10827" s="17">
        <v>0</v>
      </c>
      <c r="G10827" s="17">
        <v>1</v>
      </c>
      <c r="H10827" s="17">
        <v>0</v>
      </c>
      <c r="I10827" s="7">
        <v>3.24</v>
      </c>
      <c r="J10827" s="7">
        <v>25</v>
      </c>
      <c r="K10827" s="4">
        <v>1214</v>
      </c>
      <c r="L10827" s="5">
        <v>1214.8580999999999</v>
      </c>
      <c r="M10827">
        <v>113400</v>
      </c>
      <c r="N10827" s="3">
        <v>1</v>
      </c>
      <c r="O10827" s="50" t="e">
        <f>INDEX([1]Dados!$M$2:$N$26779,MATCH($P10827,[1]Dados!$N$2:$N$26779,),2)</f>
        <v>#N/A</v>
      </c>
      <c r="P10827">
        <v>197397</v>
      </c>
      <c r="Q10827" s="1">
        <v>37833</v>
      </c>
      <c r="R10827" s="1">
        <v>37925</v>
      </c>
      <c r="S10827" t="s">
        <v>960</v>
      </c>
    </row>
    <row r="10828" spans="1:19" x14ac:dyDescent="0.2">
      <c r="A10828" s="7">
        <v>270140</v>
      </c>
      <c r="B10828" s="3">
        <v>27278</v>
      </c>
      <c r="C10828" s="3" t="s">
        <v>60</v>
      </c>
      <c r="D10828" s="2" t="s">
        <v>328</v>
      </c>
      <c r="E10828" s="3">
        <v>24</v>
      </c>
      <c r="F10828" s="17">
        <v>0</v>
      </c>
      <c r="G10828" s="17">
        <v>1</v>
      </c>
      <c r="H10828" s="17">
        <v>0</v>
      </c>
      <c r="I10828" s="7">
        <v>3.25</v>
      </c>
      <c r="J10828" s="7">
        <v>25</v>
      </c>
      <c r="K10828" s="4">
        <v>1214</v>
      </c>
      <c r="L10828" s="5">
        <v>1214.8580999999999</v>
      </c>
      <c r="M10828">
        <v>113400</v>
      </c>
      <c r="N10828" s="3">
        <v>1</v>
      </c>
      <c r="O10828" s="50" t="e">
        <f>INDEX([1]Dados!$M$2:$N$26779,MATCH($P10828,[1]Dados!$N$2:$N$26779,),2)</f>
        <v>#N/A</v>
      </c>
      <c r="P10828">
        <v>197397</v>
      </c>
      <c r="Q10828" s="1">
        <v>37833</v>
      </c>
      <c r="R10828" s="1">
        <v>37925</v>
      </c>
      <c r="S10828" t="s">
        <v>960</v>
      </c>
    </row>
    <row r="10829" spans="1:19" x14ac:dyDescent="0.2">
      <c r="A10829" s="7">
        <v>270140</v>
      </c>
      <c r="B10829" s="3">
        <v>27278</v>
      </c>
      <c r="C10829" s="3" t="s">
        <v>60</v>
      </c>
      <c r="D10829" s="2" t="s">
        <v>328</v>
      </c>
      <c r="E10829" s="3">
        <v>24</v>
      </c>
      <c r="F10829" s="17">
        <v>0</v>
      </c>
      <c r="G10829" s="17">
        <v>1</v>
      </c>
      <c r="H10829" s="17">
        <v>0</v>
      </c>
      <c r="I10829" s="7">
        <v>3.26</v>
      </c>
      <c r="J10829" s="7">
        <v>15</v>
      </c>
      <c r="K10829" s="4">
        <v>1214</v>
      </c>
      <c r="L10829" s="5">
        <v>1214.8580999999999</v>
      </c>
      <c r="M10829">
        <v>113400</v>
      </c>
      <c r="N10829" s="3">
        <v>1</v>
      </c>
      <c r="O10829" s="50" t="e">
        <f>INDEX([1]Dados!$M$2:$N$26779,MATCH($P10829,[1]Dados!$N$2:$N$26779,),2)</f>
        <v>#N/A</v>
      </c>
      <c r="P10829">
        <v>197397</v>
      </c>
      <c r="Q10829" s="1">
        <v>37833</v>
      </c>
      <c r="R10829" s="1">
        <v>37925</v>
      </c>
      <c r="S10829" t="s">
        <v>960</v>
      </c>
    </row>
    <row r="10830" spans="1:19" x14ac:dyDescent="0.2">
      <c r="A10830" s="7">
        <v>270140</v>
      </c>
      <c r="B10830" s="3">
        <v>27278</v>
      </c>
      <c r="C10830" s="3" t="s">
        <v>60</v>
      </c>
      <c r="D10830" s="2" t="s">
        <v>328</v>
      </c>
      <c r="E10830" s="3">
        <v>24</v>
      </c>
      <c r="F10830" s="17">
        <v>0</v>
      </c>
      <c r="G10830" s="17">
        <v>1</v>
      </c>
      <c r="H10830" s="17">
        <v>0</v>
      </c>
      <c r="I10830" s="7">
        <v>3.27</v>
      </c>
      <c r="J10830" s="7">
        <v>25</v>
      </c>
      <c r="K10830" s="4">
        <v>1214</v>
      </c>
      <c r="L10830" s="5">
        <v>1214.8580999999999</v>
      </c>
      <c r="M10830">
        <v>113400</v>
      </c>
      <c r="N10830" s="3">
        <v>1</v>
      </c>
      <c r="O10830" s="50" t="e">
        <f>INDEX([1]Dados!$M$2:$N$26779,MATCH($P10830,[1]Dados!$N$2:$N$26779,),2)</f>
        <v>#N/A</v>
      </c>
      <c r="P10830">
        <v>197397</v>
      </c>
      <c r="Q10830" s="1">
        <v>37833</v>
      </c>
      <c r="R10830" s="1">
        <v>37925</v>
      </c>
      <c r="S10830" t="s">
        <v>960</v>
      </c>
    </row>
    <row r="10831" spans="1:19" x14ac:dyDescent="0.2">
      <c r="A10831" s="7">
        <v>270140</v>
      </c>
      <c r="B10831" s="3">
        <v>27278</v>
      </c>
      <c r="C10831" s="3" t="s">
        <v>60</v>
      </c>
      <c r="D10831" s="2" t="s">
        <v>328</v>
      </c>
      <c r="E10831" s="3">
        <v>24</v>
      </c>
      <c r="F10831" s="17">
        <v>0</v>
      </c>
      <c r="G10831" s="17">
        <v>1</v>
      </c>
      <c r="H10831" s="17">
        <v>0</v>
      </c>
      <c r="I10831" s="7">
        <v>3.28</v>
      </c>
      <c r="J10831" s="7">
        <v>32</v>
      </c>
      <c r="K10831" s="4">
        <v>1214</v>
      </c>
      <c r="L10831" s="5">
        <v>1214.8580999999999</v>
      </c>
      <c r="M10831">
        <v>113400</v>
      </c>
      <c r="N10831" s="3">
        <v>1</v>
      </c>
      <c r="O10831" s="50" t="e">
        <f>INDEX([1]Dados!$M$2:$N$26779,MATCH($P10831,[1]Dados!$N$2:$N$26779,),2)</f>
        <v>#N/A</v>
      </c>
      <c r="P10831">
        <v>197397</v>
      </c>
      <c r="Q10831" s="1">
        <v>37833</v>
      </c>
      <c r="R10831" s="1">
        <v>37925</v>
      </c>
      <c r="S10831" t="s">
        <v>960</v>
      </c>
    </row>
    <row r="10832" spans="1:19" x14ac:dyDescent="0.2">
      <c r="A10832" s="7">
        <v>270140</v>
      </c>
      <c r="B10832" s="3">
        <v>27278</v>
      </c>
      <c r="C10832" s="3" t="s">
        <v>60</v>
      </c>
      <c r="D10832" s="2" t="s">
        <v>328</v>
      </c>
      <c r="E10832" s="3">
        <v>24</v>
      </c>
      <c r="F10832" s="17">
        <v>0</v>
      </c>
      <c r="G10832" s="17">
        <v>1</v>
      </c>
      <c r="H10832" s="17">
        <v>0</v>
      </c>
      <c r="I10832" s="7">
        <v>3.29</v>
      </c>
      <c r="J10832" s="7">
        <v>0</v>
      </c>
      <c r="K10832" s="4">
        <v>1214</v>
      </c>
      <c r="L10832" s="5">
        <v>1214.8580999999999</v>
      </c>
      <c r="M10832">
        <v>113400</v>
      </c>
      <c r="N10832" s="3">
        <v>1</v>
      </c>
      <c r="O10832" s="50" t="e">
        <f>INDEX([1]Dados!$M$2:$N$26779,MATCH($P10832,[1]Dados!$N$2:$N$26779,),2)</f>
        <v>#N/A</v>
      </c>
      <c r="P10832">
        <v>197397</v>
      </c>
      <c r="Q10832" s="1">
        <v>37833</v>
      </c>
      <c r="R10832" s="1">
        <v>37925</v>
      </c>
      <c r="S10832" t="s">
        <v>960</v>
      </c>
    </row>
    <row r="10833" spans="1:19" x14ac:dyDescent="0.2">
      <c r="A10833" s="7">
        <v>270140</v>
      </c>
      <c r="B10833" s="3">
        <v>27278</v>
      </c>
      <c r="C10833" s="3" t="s">
        <v>60</v>
      </c>
      <c r="D10833" s="2" t="s">
        <v>328</v>
      </c>
      <c r="E10833" s="3">
        <v>24</v>
      </c>
      <c r="F10833" s="17">
        <v>0</v>
      </c>
      <c r="G10833" s="17">
        <v>1</v>
      </c>
      <c r="H10833" s="17">
        <v>0</v>
      </c>
      <c r="I10833" s="7">
        <v>4.0999999999999996</v>
      </c>
      <c r="J10833" s="7">
        <v>29</v>
      </c>
      <c r="K10833" s="4">
        <v>1293</v>
      </c>
      <c r="L10833" s="5">
        <v>1293.0592999999999</v>
      </c>
      <c r="M10833">
        <v>15892.62</v>
      </c>
      <c r="N10833" s="3">
        <v>1</v>
      </c>
      <c r="O10833" s="50" t="e">
        <f>INDEX([1]Dados!$M$2:$N$26779,MATCH($P10833,[1]Dados!$N$2:$N$26779,),2)</f>
        <v>#N/A</v>
      </c>
      <c r="P10833">
        <v>196981</v>
      </c>
      <c r="Q10833" s="1">
        <v>37833</v>
      </c>
      <c r="R10833" s="1">
        <v>37925</v>
      </c>
      <c r="S10833" t="s">
        <v>1467</v>
      </c>
    </row>
    <row r="10834" spans="1:19" x14ac:dyDescent="0.2">
      <c r="A10834" s="7">
        <v>270140</v>
      </c>
      <c r="B10834" s="3">
        <v>27278</v>
      </c>
      <c r="C10834" s="3" t="s">
        <v>60</v>
      </c>
      <c r="D10834" s="2" t="s">
        <v>328</v>
      </c>
      <c r="E10834" s="3">
        <v>24</v>
      </c>
      <c r="F10834" s="17">
        <v>0</v>
      </c>
      <c r="G10834" s="17">
        <v>1</v>
      </c>
      <c r="H10834" s="17">
        <v>0</v>
      </c>
      <c r="I10834" s="7">
        <v>4.2</v>
      </c>
      <c r="J10834" s="7">
        <v>13</v>
      </c>
      <c r="K10834" s="4">
        <v>1293</v>
      </c>
      <c r="L10834" s="5">
        <v>1293.0592999999999</v>
      </c>
      <c r="M10834">
        <v>15892.62</v>
      </c>
      <c r="N10834" s="3">
        <v>1</v>
      </c>
      <c r="O10834" s="50" t="e">
        <f>INDEX([1]Dados!$M$2:$N$26779,MATCH($P10834,[1]Dados!$N$2:$N$26779,),2)</f>
        <v>#N/A</v>
      </c>
      <c r="P10834">
        <v>196981</v>
      </c>
      <c r="Q10834" s="1">
        <v>37833</v>
      </c>
      <c r="R10834" s="1">
        <v>37925</v>
      </c>
      <c r="S10834" t="s">
        <v>1467</v>
      </c>
    </row>
    <row r="10835" spans="1:19" x14ac:dyDescent="0.2">
      <c r="A10835" s="7">
        <v>270140</v>
      </c>
      <c r="B10835" s="3">
        <v>27278</v>
      </c>
      <c r="C10835" s="3" t="s">
        <v>60</v>
      </c>
      <c r="D10835" s="2" t="s">
        <v>328</v>
      </c>
      <c r="E10835" s="3">
        <v>24</v>
      </c>
      <c r="F10835" s="17">
        <v>0</v>
      </c>
      <c r="G10835" s="17">
        <v>1</v>
      </c>
      <c r="H10835" s="17">
        <v>0</v>
      </c>
      <c r="I10835" s="7">
        <v>4.3</v>
      </c>
      <c r="J10835" s="7">
        <v>31</v>
      </c>
      <c r="K10835" s="4">
        <v>1293</v>
      </c>
      <c r="L10835" s="5">
        <v>1293.0592999999999</v>
      </c>
      <c r="M10835">
        <v>15892.62</v>
      </c>
      <c r="N10835" s="3">
        <v>1</v>
      </c>
      <c r="O10835" s="50" t="e">
        <f>INDEX([1]Dados!$M$2:$N$26779,MATCH($P10835,[1]Dados!$N$2:$N$26779,),2)</f>
        <v>#N/A</v>
      </c>
      <c r="P10835">
        <v>196981</v>
      </c>
      <c r="Q10835" s="1">
        <v>37833</v>
      </c>
      <c r="R10835" s="1">
        <v>37925</v>
      </c>
      <c r="S10835" t="s">
        <v>1467</v>
      </c>
    </row>
    <row r="10836" spans="1:19" x14ac:dyDescent="0.2">
      <c r="A10836" s="7">
        <v>270140</v>
      </c>
      <c r="B10836" s="3">
        <v>27278</v>
      </c>
      <c r="C10836" s="3" t="s">
        <v>60</v>
      </c>
      <c r="D10836" s="2" t="s">
        <v>328</v>
      </c>
      <c r="E10836" s="3">
        <v>24</v>
      </c>
      <c r="F10836" s="17">
        <v>0</v>
      </c>
      <c r="G10836" s="17">
        <v>1</v>
      </c>
      <c r="H10836" s="17">
        <v>0</v>
      </c>
      <c r="I10836" s="7">
        <v>4.4000000000000004</v>
      </c>
      <c r="J10836" s="7">
        <v>25</v>
      </c>
      <c r="K10836" s="4">
        <v>1293</v>
      </c>
      <c r="L10836" s="5">
        <v>1293.0592999999999</v>
      </c>
      <c r="M10836">
        <v>15892.62</v>
      </c>
      <c r="N10836" s="3">
        <v>1</v>
      </c>
      <c r="O10836" s="50" t="e">
        <f>INDEX([1]Dados!$M$2:$N$26779,MATCH($P10836,[1]Dados!$N$2:$N$26779,),2)</f>
        <v>#N/A</v>
      </c>
      <c r="P10836">
        <v>196981</v>
      </c>
      <c r="Q10836" s="1">
        <v>37833</v>
      </c>
      <c r="R10836" s="1">
        <v>37925</v>
      </c>
      <c r="S10836" t="s">
        <v>1467</v>
      </c>
    </row>
    <row r="10837" spans="1:19" x14ac:dyDescent="0.2">
      <c r="A10837" s="7">
        <v>270140</v>
      </c>
      <c r="B10837" s="3">
        <v>27278</v>
      </c>
      <c r="C10837" s="3" t="s">
        <v>60</v>
      </c>
      <c r="D10837" s="2" t="s">
        <v>328</v>
      </c>
      <c r="E10837" s="3">
        <v>24</v>
      </c>
      <c r="F10837" s="17">
        <v>0</v>
      </c>
      <c r="G10837" s="17">
        <v>1</v>
      </c>
      <c r="H10837" s="17">
        <v>0</v>
      </c>
      <c r="I10837" s="7">
        <v>4.5</v>
      </c>
      <c r="J10837" s="7">
        <v>17</v>
      </c>
      <c r="K10837" s="4">
        <v>1293</v>
      </c>
      <c r="L10837" s="5">
        <v>1293.0592999999999</v>
      </c>
      <c r="M10837">
        <v>15892.62</v>
      </c>
      <c r="N10837" s="3">
        <v>1</v>
      </c>
      <c r="O10837" s="50" t="e">
        <f>INDEX([1]Dados!$M$2:$N$26779,MATCH($P10837,[1]Dados!$N$2:$N$26779,),2)</f>
        <v>#N/A</v>
      </c>
      <c r="P10837">
        <v>196981</v>
      </c>
      <c r="Q10837" s="1">
        <v>37833</v>
      </c>
      <c r="R10837" s="1">
        <v>37925</v>
      </c>
      <c r="S10837" t="s">
        <v>1467</v>
      </c>
    </row>
    <row r="10838" spans="1:19" x14ac:dyDescent="0.2">
      <c r="A10838" s="7">
        <v>270140</v>
      </c>
      <c r="B10838" s="3">
        <v>27278</v>
      </c>
      <c r="C10838" s="3" t="s">
        <v>60</v>
      </c>
      <c r="D10838" s="2" t="s">
        <v>328</v>
      </c>
      <c r="E10838" s="3">
        <v>24</v>
      </c>
      <c r="F10838" s="17">
        <v>0</v>
      </c>
      <c r="G10838" s="17">
        <v>1</v>
      </c>
      <c r="H10838" s="17">
        <v>0</v>
      </c>
      <c r="I10838" s="7">
        <v>4.5999999999999996</v>
      </c>
      <c r="J10838" s="7">
        <v>13</v>
      </c>
      <c r="K10838" s="4">
        <v>1293</v>
      </c>
      <c r="L10838" s="5">
        <v>1293.0592999999999</v>
      </c>
      <c r="M10838">
        <v>15892.62</v>
      </c>
      <c r="N10838" s="3">
        <v>1</v>
      </c>
      <c r="O10838" s="50" t="e">
        <f>INDEX([1]Dados!$M$2:$N$26779,MATCH($P10838,[1]Dados!$N$2:$N$26779,),2)</f>
        <v>#N/A</v>
      </c>
      <c r="P10838">
        <v>196981</v>
      </c>
      <c r="Q10838" s="1">
        <v>37833</v>
      </c>
      <c r="R10838" s="1">
        <v>37925</v>
      </c>
      <c r="S10838" t="s">
        <v>1467</v>
      </c>
    </row>
    <row r="10839" spans="1:19" x14ac:dyDescent="0.2">
      <c r="A10839" s="7">
        <v>270140</v>
      </c>
      <c r="B10839" s="3">
        <v>27278</v>
      </c>
      <c r="C10839" s="3" t="s">
        <v>60</v>
      </c>
      <c r="D10839" s="2" t="s">
        <v>328</v>
      </c>
      <c r="E10839" s="3">
        <v>24</v>
      </c>
      <c r="F10839" s="17">
        <v>0</v>
      </c>
      <c r="G10839" s="17">
        <v>1</v>
      </c>
      <c r="H10839" s="17">
        <v>0</v>
      </c>
      <c r="I10839" s="7">
        <v>4.7</v>
      </c>
      <c r="J10839" s="7">
        <v>14</v>
      </c>
      <c r="K10839" s="4">
        <v>1293</v>
      </c>
      <c r="L10839" s="5">
        <v>1293.0592999999999</v>
      </c>
      <c r="M10839">
        <v>15892.62</v>
      </c>
      <c r="N10839" s="3">
        <v>1</v>
      </c>
      <c r="O10839" s="50" t="e">
        <f>INDEX([1]Dados!$M$2:$N$26779,MATCH($P10839,[1]Dados!$N$2:$N$26779,),2)</f>
        <v>#N/A</v>
      </c>
      <c r="P10839">
        <v>196981</v>
      </c>
      <c r="Q10839" s="1">
        <v>37833</v>
      </c>
      <c r="R10839" s="1">
        <v>37925</v>
      </c>
      <c r="S10839" t="s">
        <v>1467</v>
      </c>
    </row>
    <row r="10840" spans="1:19" x14ac:dyDescent="0.2">
      <c r="A10840" s="7">
        <v>270140</v>
      </c>
      <c r="B10840" s="3">
        <v>27278</v>
      </c>
      <c r="C10840" s="3" t="s">
        <v>60</v>
      </c>
      <c r="D10840" s="2" t="s">
        <v>328</v>
      </c>
      <c r="E10840" s="3">
        <v>24</v>
      </c>
      <c r="F10840" s="17">
        <v>0</v>
      </c>
      <c r="G10840" s="17">
        <v>1</v>
      </c>
      <c r="H10840" s="17">
        <v>0</v>
      </c>
      <c r="I10840" s="7">
        <v>4.8</v>
      </c>
      <c r="J10840" s="7">
        <v>15</v>
      </c>
      <c r="K10840" s="4">
        <v>1293</v>
      </c>
      <c r="L10840" s="5">
        <v>1293.0592999999999</v>
      </c>
      <c r="M10840">
        <v>15892.62</v>
      </c>
      <c r="N10840" s="3">
        <v>1</v>
      </c>
      <c r="O10840" s="50" t="e">
        <f>INDEX([1]Dados!$M$2:$N$26779,MATCH($P10840,[1]Dados!$N$2:$N$26779,),2)</f>
        <v>#N/A</v>
      </c>
      <c r="P10840">
        <v>196981</v>
      </c>
      <c r="Q10840" s="1">
        <v>37833</v>
      </c>
      <c r="R10840" s="1">
        <v>37925</v>
      </c>
      <c r="S10840" t="s">
        <v>1467</v>
      </c>
    </row>
    <row r="10841" spans="1:19" x14ac:dyDescent="0.2">
      <c r="A10841" s="7">
        <v>270375</v>
      </c>
      <c r="B10841" s="3">
        <v>27065</v>
      </c>
      <c r="C10841" s="3" t="s">
        <v>60</v>
      </c>
      <c r="D10841" s="2" t="s">
        <v>519</v>
      </c>
      <c r="E10841" s="3">
        <v>24</v>
      </c>
      <c r="F10841" s="17">
        <v>0</v>
      </c>
      <c r="G10841" s="17">
        <v>1</v>
      </c>
      <c r="H10841" s="17">
        <v>0</v>
      </c>
      <c r="I10841" s="7">
        <v>1.1000000000000001</v>
      </c>
      <c r="J10841" s="7">
        <v>19</v>
      </c>
      <c r="K10841" s="4">
        <v>122</v>
      </c>
      <c r="L10841" s="5">
        <v>122.76519999999999</v>
      </c>
      <c r="M10841">
        <v>208123.54</v>
      </c>
      <c r="N10841" s="3">
        <v>1</v>
      </c>
      <c r="O10841" s="50" t="e">
        <f>INDEX([1]Dados!$M$2:$N$26779,MATCH($P10841,[1]Dados!$N$2:$N$26779,),2)</f>
        <v>#N/A</v>
      </c>
      <c r="P10841">
        <v>196863</v>
      </c>
      <c r="Q10841" s="1">
        <v>37833</v>
      </c>
      <c r="R10841" s="1">
        <v>37891</v>
      </c>
      <c r="S10841" t="s">
        <v>1106</v>
      </c>
    </row>
    <row r="10842" spans="1:19" x14ac:dyDescent="0.2">
      <c r="A10842" s="7">
        <v>270375</v>
      </c>
      <c r="B10842" s="3">
        <v>27065</v>
      </c>
      <c r="C10842" s="3" t="s">
        <v>60</v>
      </c>
      <c r="D10842" s="2" t="s">
        <v>519</v>
      </c>
      <c r="E10842" s="3">
        <v>24</v>
      </c>
      <c r="F10842" s="17">
        <v>0</v>
      </c>
      <c r="G10842" s="17">
        <v>1</v>
      </c>
      <c r="H10842" s="17">
        <v>0</v>
      </c>
      <c r="I10842" s="7">
        <v>2.1</v>
      </c>
      <c r="J10842" s="7">
        <v>18</v>
      </c>
      <c r="K10842" s="4">
        <v>1203</v>
      </c>
      <c r="L10842" s="5">
        <v>1203.0829000000001</v>
      </c>
      <c r="M10842">
        <v>64592.34</v>
      </c>
      <c r="N10842" s="3">
        <v>1</v>
      </c>
      <c r="O10842" s="50" t="e">
        <f>INDEX([1]Dados!$M$2:$N$26779,MATCH($P10842,[1]Dados!$N$2:$N$26779,),2)</f>
        <v>#N/A</v>
      </c>
      <c r="P10842">
        <v>196792</v>
      </c>
      <c r="Q10842" s="1">
        <v>37833</v>
      </c>
      <c r="R10842" s="1">
        <v>37891</v>
      </c>
      <c r="S10842" t="s">
        <v>889</v>
      </c>
    </row>
    <row r="10843" spans="1:19" x14ac:dyDescent="0.2">
      <c r="A10843" s="7">
        <v>270375</v>
      </c>
      <c r="B10843" s="3">
        <v>27065</v>
      </c>
      <c r="C10843" s="3" t="s">
        <v>60</v>
      </c>
      <c r="D10843" s="2" t="s">
        <v>519</v>
      </c>
      <c r="E10843" s="3">
        <v>24</v>
      </c>
      <c r="F10843" s="17">
        <v>0</v>
      </c>
      <c r="G10843" s="17">
        <v>1</v>
      </c>
      <c r="H10843" s="17">
        <v>0</v>
      </c>
      <c r="I10843" s="7">
        <v>3.1</v>
      </c>
      <c r="J10843" s="7">
        <v>0</v>
      </c>
      <c r="K10843" s="4">
        <v>1214</v>
      </c>
      <c r="L10843" s="5">
        <v>1214.0587</v>
      </c>
      <c r="M10843">
        <v>233758.93</v>
      </c>
      <c r="N10843" s="3">
        <v>1</v>
      </c>
      <c r="O10843" s="50" t="e">
        <f>INDEX([1]Dados!$M$2:$N$26779,MATCH($P10843,[1]Dados!$N$2:$N$26779,),2)</f>
        <v>#N/A</v>
      </c>
      <c r="P10843">
        <v>196735</v>
      </c>
      <c r="Q10843" s="1">
        <v>37833</v>
      </c>
      <c r="R10843" s="1">
        <v>37891</v>
      </c>
      <c r="S10843" t="s">
        <v>914</v>
      </c>
    </row>
    <row r="10844" spans="1:19" x14ac:dyDescent="0.2">
      <c r="A10844" s="7">
        <v>270375</v>
      </c>
      <c r="B10844" s="3">
        <v>27065</v>
      </c>
      <c r="C10844" s="3" t="s">
        <v>60</v>
      </c>
      <c r="D10844" s="2" t="s">
        <v>519</v>
      </c>
      <c r="E10844" s="3">
        <v>24</v>
      </c>
      <c r="F10844" s="17">
        <v>0</v>
      </c>
      <c r="G10844" s="17">
        <v>1</v>
      </c>
      <c r="H10844" s="17">
        <v>0</v>
      </c>
      <c r="I10844" s="7">
        <v>3.2</v>
      </c>
      <c r="J10844" s="7">
        <v>15</v>
      </c>
      <c r="K10844" s="4">
        <v>1214</v>
      </c>
      <c r="L10844" s="5">
        <v>1214.0587</v>
      </c>
      <c r="M10844">
        <v>233758.93</v>
      </c>
      <c r="N10844" s="3">
        <v>1</v>
      </c>
      <c r="O10844" s="50" t="e">
        <f>INDEX([1]Dados!$M$2:$N$26779,MATCH($P10844,[1]Dados!$N$2:$N$26779,),2)</f>
        <v>#N/A</v>
      </c>
      <c r="P10844">
        <v>196735</v>
      </c>
      <c r="Q10844" s="1">
        <v>37833</v>
      </c>
      <c r="R10844" s="1">
        <v>37891</v>
      </c>
      <c r="S10844" t="s">
        <v>914</v>
      </c>
    </row>
    <row r="10845" spans="1:19" x14ac:dyDescent="0.2">
      <c r="A10845" s="7">
        <v>270375</v>
      </c>
      <c r="B10845" s="3">
        <v>27065</v>
      </c>
      <c r="C10845" s="3" t="s">
        <v>60</v>
      </c>
      <c r="D10845" s="2" t="s">
        <v>519</v>
      </c>
      <c r="E10845" s="3">
        <v>24</v>
      </c>
      <c r="F10845" s="17">
        <v>0</v>
      </c>
      <c r="G10845" s="17">
        <v>1</v>
      </c>
      <c r="H10845" s="17">
        <v>0</v>
      </c>
      <c r="I10845" s="7">
        <v>3.3</v>
      </c>
      <c r="J10845" s="7">
        <v>1</v>
      </c>
      <c r="K10845" s="4">
        <v>1214</v>
      </c>
      <c r="L10845" s="5">
        <v>1214.0587</v>
      </c>
      <c r="M10845">
        <v>233758.93</v>
      </c>
      <c r="N10845" s="3">
        <v>1</v>
      </c>
      <c r="O10845" s="50" t="e">
        <f>INDEX([1]Dados!$M$2:$N$26779,MATCH($P10845,[1]Dados!$N$2:$N$26779,),2)</f>
        <v>#N/A</v>
      </c>
      <c r="P10845">
        <v>196735</v>
      </c>
      <c r="Q10845" s="1">
        <v>37833</v>
      </c>
      <c r="R10845" s="1">
        <v>37891</v>
      </c>
      <c r="S10845" t="s">
        <v>914</v>
      </c>
    </row>
    <row r="10846" spans="1:19" x14ac:dyDescent="0.2">
      <c r="A10846" s="7">
        <v>270375</v>
      </c>
      <c r="B10846" s="3">
        <v>27065</v>
      </c>
      <c r="C10846" s="3" t="s">
        <v>60</v>
      </c>
      <c r="D10846" s="2" t="s">
        <v>519</v>
      </c>
      <c r="E10846" s="3">
        <v>24</v>
      </c>
      <c r="F10846" s="17">
        <v>0</v>
      </c>
      <c r="G10846" s="17">
        <v>1</v>
      </c>
      <c r="H10846" s="17">
        <v>0</v>
      </c>
      <c r="I10846" s="7">
        <v>3.4</v>
      </c>
      <c r="J10846" s="7">
        <v>30</v>
      </c>
      <c r="K10846" s="4">
        <v>1214</v>
      </c>
      <c r="L10846" s="5">
        <v>1214.0587</v>
      </c>
      <c r="M10846">
        <v>233758.93</v>
      </c>
      <c r="N10846" s="3">
        <v>1</v>
      </c>
      <c r="O10846" s="50" t="e">
        <f>INDEX([1]Dados!$M$2:$N$26779,MATCH($P10846,[1]Dados!$N$2:$N$26779,),2)</f>
        <v>#N/A</v>
      </c>
      <c r="P10846">
        <v>196735</v>
      </c>
      <c r="Q10846" s="1">
        <v>37833</v>
      </c>
      <c r="R10846" s="1">
        <v>37891</v>
      </c>
      <c r="S10846" t="s">
        <v>914</v>
      </c>
    </row>
    <row r="10847" spans="1:19" x14ac:dyDescent="0.2">
      <c r="A10847" s="7">
        <v>270375</v>
      </c>
      <c r="B10847" s="3">
        <v>27065</v>
      </c>
      <c r="C10847" s="3" t="s">
        <v>60</v>
      </c>
      <c r="D10847" s="2" t="s">
        <v>519</v>
      </c>
      <c r="E10847" s="3">
        <v>24</v>
      </c>
      <c r="F10847" s="17">
        <v>0</v>
      </c>
      <c r="G10847" s="17">
        <v>1</v>
      </c>
      <c r="H10847" s="17">
        <v>0</v>
      </c>
      <c r="I10847" s="7">
        <v>3.5</v>
      </c>
      <c r="J10847" s="7">
        <v>2</v>
      </c>
      <c r="K10847" s="4">
        <v>1214</v>
      </c>
      <c r="L10847" s="5">
        <v>1214.0587</v>
      </c>
      <c r="M10847">
        <v>233758.93</v>
      </c>
      <c r="N10847" s="3">
        <v>1</v>
      </c>
      <c r="O10847" s="50" t="e">
        <f>INDEX([1]Dados!$M$2:$N$26779,MATCH($P10847,[1]Dados!$N$2:$N$26779,),2)</f>
        <v>#N/A</v>
      </c>
      <c r="P10847">
        <v>196735</v>
      </c>
      <c r="Q10847" s="1">
        <v>37833</v>
      </c>
      <c r="R10847" s="1">
        <v>37891</v>
      </c>
      <c r="S10847" t="s">
        <v>914</v>
      </c>
    </row>
    <row r="10848" spans="1:19" x14ac:dyDescent="0.2">
      <c r="A10848" s="7">
        <v>270375</v>
      </c>
      <c r="B10848" s="3">
        <v>27065</v>
      </c>
      <c r="C10848" s="3" t="s">
        <v>60</v>
      </c>
      <c r="D10848" s="2" t="s">
        <v>519</v>
      </c>
      <c r="E10848" s="3">
        <v>24</v>
      </c>
      <c r="F10848" s="17">
        <v>0</v>
      </c>
      <c r="G10848" s="17">
        <v>1</v>
      </c>
      <c r="H10848" s="17">
        <v>0</v>
      </c>
      <c r="I10848" s="7">
        <v>3.6</v>
      </c>
      <c r="J10848" s="7">
        <v>30</v>
      </c>
      <c r="K10848" s="4">
        <v>1214</v>
      </c>
      <c r="L10848" s="5">
        <v>1214.0587</v>
      </c>
      <c r="M10848">
        <v>233758.93</v>
      </c>
      <c r="N10848" s="3">
        <v>1</v>
      </c>
      <c r="O10848" s="50" t="e">
        <f>INDEX([1]Dados!$M$2:$N$26779,MATCH($P10848,[1]Dados!$N$2:$N$26779,),2)</f>
        <v>#N/A</v>
      </c>
      <c r="P10848">
        <v>196735</v>
      </c>
      <c r="Q10848" s="1">
        <v>37833</v>
      </c>
      <c r="R10848" s="1">
        <v>37891</v>
      </c>
      <c r="S10848" t="s">
        <v>914</v>
      </c>
    </row>
    <row r="10849" spans="1:19" x14ac:dyDescent="0.2">
      <c r="A10849" s="7">
        <v>270375</v>
      </c>
      <c r="B10849" s="3">
        <v>27065</v>
      </c>
      <c r="C10849" s="3" t="s">
        <v>60</v>
      </c>
      <c r="D10849" s="2" t="s">
        <v>519</v>
      </c>
      <c r="E10849" s="3">
        <v>24</v>
      </c>
      <c r="F10849" s="17">
        <v>0</v>
      </c>
      <c r="G10849" s="17">
        <v>1</v>
      </c>
      <c r="H10849" s="17">
        <v>0</v>
      </c>
      <c r="I10849" s="7">
        <v>3.7</v>
      </c>
      <c r="J10849" s="7">
        <v>0</v>
      </c>
      <c r="K10849" s="4">
        <v>1214</v>
      </c>
      <c r="L10849" s="5">
        <v>1214.0587</v>
      </c>
      <c r="M10849">
        <v>233758.93</v>
      </c>
      <c r="N10849" s="3">
        <v>1</v>
      </c>
      <c r="O10849" s="50" t="e">
        <f>INDEX([1]Dados!$M$2:$N$26779,MATCH($P10849,[1]Dados!$N$2:$N$26779,),2)</f>
        <v>#N/A</v>
      </c>
      <c r="P10849">
        <v>196735</v>
      </c>
      <c r="Q10849" s="1">
        <v>37833</v>
      </c>
      <c r="R10849" s="1">
        <v>37891</v>
      </c>
      <c r="S10849" t="s">
        <v>914</v>
      </c>
    </row>
    <row r="10850" spans="1:19" x14ac:dyDescent="0.2">
      <c r="A10850" s="7">
        <v>270375</v>
      </c>
      <c r="B10850" s="3">
        <v>27065</v>
      </c>
      <c r="C10850" s="3" t="s">
        <v>60</v>
      </c>
      <c r="D10850" s="2" t="s">
        <v>519</v>
      </c>
      <c r="E10850" s="3">
        <v>24</v>
      </c>
      <c r="F10850" s="17">
        <v>0</v>
      </c>
      <c r="G10850" s="17">
        <v>1</v>
      </c>
      <c r="H10850" s="17">
        <v>0</v>
      </c>
      <c r="I10850" s="7">
        <v>3.8</v>
      </c>
      <c r="J10850" s="7">
        <v>9</v>
      </c>
      <c r="K10850" s="4">
        <v>1214</v>
      </c>
      <c r="L10850" s="5">
        <v>1214.0587</v>
      </c>
      <c r="M10850">
        <v>233758.93</v>
      </c>
      <c r="N10850" s="3">
        <v>1</v>
      </c>
      <c r="O10850" s="50" t="e">
        <f>INDEX([1]Dados!$M$2:$N$26779,MATCH($P10850,[1]Dados!$N$2:$N$26779,),2)</f>
        <v>#N/A</v>
      </c>
      <c r="P10850">
        <v>196735</v>
      </c>
      <c r="Q10850" s="1">
        <v>37833</v>
      </c>
      <c r="R10850" s="1">
        <v>37891</v>
      </c>
      <c r="S10850" t="s">
        <v>914</v>
      </c>
    </row>
    <row r="10851" spans="1:19" x14ac:dyDescent="0.2">
      <c r="A10851" s="7">
        <v>270375</v>
      </c>
      <c r="B10851" s="3">
        <v>27065</v>
      </c>
      <c r="C10851" s="3" t="s">
        <v>60</v>
      </c>
      <c r="D10851" s="2" t="s">
        <v>519</v>
      </c>
      <c r="E10851" s="3">
        <v>24</v>
      </c>
      <c r="F10851" s="17">
        <v>0</v>
      </c>
      <c r="G10851" s="17">
        <v>1</v>
      </c>
      <c r="H10851" s="17">
        <v>0</v>
      </c>
      <c r="I10851" s="7">
        <v>3.9</v>
      </c>
      <c r="J10851" s="7">
        <v>30</v>
      </c>
      <c r="K10851" s="4">
        <v>1214</v>
      </c>
      <c r="L10851" s="5">
        <v>1214.0587</v>
      </c>
      <c r="M10851">
        <v>233758.93</v>
      </c>
      <c r="N10851" s="3">
        <v>1</v>
      </c>
      <c r="O10851" s="50" t="e">
        <f>INDEX([1]Dados!$M$2:$N$26779,MATCH($P10851,[1]Dados!$N$2:$N$26779,),2)</f>
        <v>#N/A</v>
      </c>
      <c r="P10851">
        <v>196735</v>
      </c>
      <c r="Q10851" s="1">
        <v>37833</v>
      </c>
      <c r="R10851" s="1">
        <v>37891</v>
      </c>
      <c r="S10851" t="s">
        <v>914</v>
      </c>
    </row>
    <row r="10852" spans="1:19" x14ac:dyDescent="0.2">
      <c r="A10852" s="7">
        <v>270375</v>
      </c>
      <c r="B10852" s="3">
        <v>27065</v>
      </c>
      <c r="C10852" s="3" t="s">
        <v>60</v>
      </c>
      <c r="D10852" s="2" t="s">
        <v>519</v>
      </c>
      <c r="E10852" s="3">
        <v>24</v>
      </c>
      <c r="F10852" s="17">
        <v>0</v>
      </c>
      <c r="G10852" s="17">
        <v>1</v>
      </c>
      <c r="H10852" s="17">
        <v>0</v>
      </c>
      <c r="I10852" s="29">
        <v>3.1</v>
      </c>
      <c r="J10852" s="7">
        <v>20</v>
      </c>
      <c r="K10852" s="4">
        <v>1214</v>
      </c>
      <c r="L10852" s="5">
        <v>1214.0589</v>
      </c>
      <c r="M10852">
        <v>1165180</v>
      </c>
      <c r="N10852" s="3">
        <v>1</v>
      </c>
      <c r="O10852" s="50" t="e">
        <f>INDEX([1]Dados!$M$2:$N$26779,MATCH($P10852,[1]Dados!$N$2:$N$26779,),2)</f>
        <v>#N/A</v>
      </c>
      <c r="P10852">
        <v>198337</v>
      </c>
      <c r="Q10852" s="1">
        <v>37833</v>
      </c>
      <c r="R10852" s="1">
        <v>37891</v>
      </c>
      <c r="S10852" t="s">
        <v>915</v>
      </c>
    </row>
    <row r="10853" spans="1:19" x14ac:dyDescent="0.2">
      <c r="A10853" s="7">
        <v>270375</v>
      </c>
      <c r="B10853" s="3">
        <v>27065</v>
      </c>
      <c r="C10853" s="3" t="s">
        <v>60</v>
      </c>
      <c r="D10853" s="2" t="s">
        <v>519</v>
      </c>
      <c r="E10853" s="3">
        <v>24</v>
      </c>
      <c r="F10853" s="17">
        <v>0</v>
      </c>
      <c r="G10853" s="17">
        <v>1</v>
      </c>
      <c r="H10853" s="17">
        <v>0</v>
      </c>
      <c r="I10853" s="7">
        <v>3.11</v>
      </c>
      <c r="J10853" s="7">
        <v>24</v>
      </c>
      <c r="K10853" s="4">
        <v>1214</v>
      </c>
      <c r="L10853" s="5">
        <v>1214.0589</v>
      </c>
      <c r="M10853">
        <v>1165180</v>
      </c>
      <c r="N10853" s="3">
        <v>1</v>
      </c>
      <c r="O10853" s="50" t="e">
        <f>INDEX([1]Dados!$M$2:$N$26779,MATCH($P10853,[1]Dados!$N$2:$N$26779,),2)</f>
        <v>#N/A</v>
      </c>
      <c r="P10853">
        <v>198337</v>
      </c>
      <c r="Q10853" s="1">
        <v>37833</v>
      </c>
      <c r="R10853" s="1">
        <v>37891</v>
      </c>
      <c r="S10853" t="s">
        <v>915</v>
      </c>
    </row>
    <row r="10854" spans="1:19" x14ac:dyDescent="0.2">
      <c r="A10854" s="7">
        <v>270375</v>
      </c>
      <c r="B10854" s="3">
        <v>27065</v>
      </c>
      <c r="C10854" s="3" t="s">
        <v>60</v>
      </c>
      <c r="D10854" s="2" t="s">
        <v>519</v>
      </c>
      <c r="E10854" s="3">
        <v>24</v>
      </c>
      <c r="F10854" s="17">
        <v>0</v>
      </c>
      <c r="G10854" s="17">
        <v>1</v>
      </c>
      <c r="H10854" s="17">
        <v>0</v>
      </c>
      <c r="I10854" s="7">
        <v>3.12</v>
      </c>
      <c r="J10854" s="7">
        <v>18</v>
      </c>
      <c r="K10854" s="4">
        <v>1214</v>
      </c>
      <c r="L10854" s="5">
        <v>1214.8580999999999</v>
      </c>
      <c r="M10854">
        <v>164800</v>
      </c>
      <c r="N10854" s="3">
        <v>1</v>
      </c>
      <c r="O10854" s="50" t="e">
        <f>INDEX([1]Dados!$M$2:$N$26779,MATCH($P10854,[1]Dados!$N$2:$N$26779,),2)</f>
        <v>#N/A</v>
      </c>
      <c r="P10854">
        <v>197390</v>
      </c>
      <c r="Q10854" s="1">
        <v>37833</v>
      </c>
      <c r="R10854" s="1">
        <v>37891</v>
      </c>
      <c r="S10854" t="s">
        <v>960</v>
      </c>
    </row>
    <row r="10855" spans="1:19" x14ac:dyDescent="0.2">
      <c r="A10855" s="7">
        <v>270375</v>
      </c>
      <c r="B10855" s="3">
        <v>27065</v>
      </c>
      <c r="C10855" s="3" t="s">
        <v>60</v>
      </c>
      <c r="D10855" s="2" t="s">
        <v>519</v>
      </c>
      <c r="E10855" s="3">
        <v>24</v>
      </c>
      <c r="F10855" s="17">
        <v>0</v>
      </c>
      <c r="G10855" s="17">
        <v>1</v>
      </c>
      <c r="H10855" s="17">
        <v>0</v>
      </c>
      <c r="I10855" s="7">
        <v>3.13</v>
      </c>
      <c r="J10855" s="7">
        <v>25</v>
      </c>
      <c r="K10855" s="4">
        <v>1214</v>
      </c>
      <c r="L10855" s="5">
        <v>1214.8580999999999</v>
      </c>
      <c r="M10855">
        <v>164800</v>
      </c>
      <c r="N10855" s="3">
        <v>1</v>
      </c>
      <c r="O10855" s="50" t="e">
        <f>INDEX([1]Dados!$M$2:$N$26779,MATCH($P10855,[1]Dados!$N$2:$N$26779,),2)</f>
        <v>#N/A</v>
      </c>
      <c r="P10855">
        <v>197390</v>
      </c>
      <c r="Q10855" s="1">
        <v>37833</v>
      </c>
      <c r="R10855" s="1">
        <v>37891</v>
      </c>
      <c r="S10855" t="s">
        <v>960</v>
      </c>
    </row>
    <row r="10856" spans="1:19" x14ac:dyDescent="0.2">
      <c r="A10856" s="7">
        <v>270375</v>
      </c>
      <c r="B10856" s="3">
        <v>27065</v>
      </c>
      <c r="C10856" s="3" t="s">
        <v>60</v>
      </c>
      <c r="D10856" s="2" t="s">
        <v>519</v>
      </c>
      <c r="E10856" s="3">
        <v>24</v>
      </c>
      <c r="F10856" s="17">
        <v>0</v>
      </c>
      <c r="G10856" s="17">
        <v>1</v>
      </c>
      <c r="H10856" s="17">
        <v>0</v>
      </c>
      <c r="I10856" s="7">
        <v>3.14</v>
      </c>
      <c r="J10856" s="7">
        <v>9</v>
      </c>
      <c r="K10856" s="4">
        <v>1214</v>
      </c>
      <c r="L10856" s="5">
        <v>1214.8580999999999</v>
      </c>
      <c r="M10856">
        <v>164800</v>
      </c>
      <c r="N10856" s="3">
        <v>1</v>
      </c>
      <c r="O10856" s="50" t="e">
        <f>INDEX([1]Dados!$M$2:$N$26779,MATCH($P10856,[1]Dados!$N$2:$N$26779,),2)</f>
        <v>#N/A</v>
      </c>
      <c r="P10856">
        <v>197390</v>
      </c>
      <c r="Q10856" s="1">
        <v>37833</v>
      </c>
      <c r="R10856" s="1">
        <v>37891</v>
      </c>
      <c r="S10856" t="s">
        <v>960</v>
      </c>
    </row>
    <row r="10857" spans="1:19" x14ac:dyDescent="0.2">
      <c r="A10857" s="7">
        <v>270375</v>
      </c>
      <c r="B10857" s="3">
        <v>27065</v>
      </c>
      <c r="C10857" s="3" t="s">
        <v>60</v>
      </c>
      <c r="D10857" s="2" t="s">
        <v>519</v>
      </c>
      <c r="E10857" s="3">
        <v>24</v>
      </c>
      <c r="F10857" s="17">
        <v>0</v>
      </c>
      <c r="G10857" s="17">
        <v>1</v>
      </c>
      <c r="H10857" s="17">
        <v>0</v>
      </c>
      <c r="I10857" s="7">
        <v>3.15</v>
      </c>
      <c r="J10857" s="7">
        <v>7</v>
      </c>
      <c r="K10857" s="4">
        <v>1214</v>
      </c>
      <c r="L10857" s="5">
        <v>1214.8580999999999</v>
      </c>
      <c r="M10857">
        <v>164800</v>
      </c>
      <c r="N10857" s="3">
        <v>1</v>
      </c>
      <c r="O10857" s="50" t="e">
        <f>INDEX([1]Dados!$M$2:$N$26779,MATCH($P10857,[1]Dados!$N$2:$N$26779,),2)</f>
        <v>#N/A</v>
      </c>
      <c r="P10857">
        <v>197390</v>
      </c>
      <c r="Q10857" s="1">
        <v>37833</v>
      </c>
      <c r="R10857" s="1">
        <v>37891</v>
      </c>
      <c r="S10857" t="s">
        <v>960</v>
      </c>
    </row>
    <row r="10858" spans="1:19" x14ac:dyDescent="0.2">
      <c r="A10858" s="7">
        <v>270375</v>
      </c>
      <c r="B10858" s="3">
        <v>27065</v>
      </c>
      <c r="C10858" s="3" t="s">
        <v>60</v>
      </c>
      <c r="D10858" s="2" t="s">
        <v>519</v>
      </c>
      <c r="E10858" s="3">
        <v>24</v>
      </c>
      <c r="F10858" s="17">
        <v>0</v>
      </c>
      <c r="G10858" s="17">
        <v>1</v>
      </c>
      <c r="H10858" s="17">
        <v>0</v>
      </c>
      <c r="I10858" s="7">
        <v>3.16</v>
      </c>
      <c r="J10858" s="7">
        <v>11</v>
      </c>
      <c r="K10858" s="4">
        <v>1214</v>
      </c>
      <c r="L10858" s="5">
        <v>1214.8580999999999</v>
      </c>
      <c r="M10858">
        <v>164800</v>
      </c>
      <c r="N10858" s="3">
        <v>1</v>
      </c>
      <c r="O10858" s="50" t="e">
        <f>INDEX([1]Dados!$M$2:$N$26779,MATCH($P10858,[1]Dados!$N$2:$N$26779,),2)</f>
        <v>#N/A</v>
      </c>
      <c r="P10858">
        <v>197390</v>
      </c>
      <c r="Q10858" s="1">
        <v>37833</v>
      </c>
      <c r="R10858" s="1">
        <v>37891</v>
      </c>
      <c r="S10858" t="s">
        <v>960</v>
      </c>
    </row>
    <row r="10859" spans="1:19" x14ac:dyDescent="0.2">
      <c r="A10859" s="7">
        <v>270375</v>
      </c>
      <c r="B10859" s="3">
        <v>27065</v>
      </c>
      <c r="C10859" s="3" t="s">
        <v>60</v>
      </c>
      <c r="D10859" s="2" t="s">
        <v>519</v>
      </c>
      <c r="E10859" s="3">
        <v>24</v>
      </c>
      <c r="F10859" s="17">
        <v>0</v>
      </c>
      <c r="G10859" s="17">
        <v>1</v>
      </c>
      <c r="H10859" s="17">
        <v>0</v>
      </c>
      <c r="I10859" s="7">
        <v>3.17</v>
      </c>
      <c r="J10859" s="7">
        <v>18</v>
      </c>
      <c r="K10859" s="4">
        <v>1214</v>
      </c>
      <c r="L10859" s="5">
        <v>1214.8580999999999</v>
      </c>
      <c r="M10859">
        <v>164800</v>
      </c>
      <c r="N10859" s="3">
        <v>1</v>
      </c>
      <c r="O10859" s="50" t="e">
        <f>INDEX([1]Dados!$M$2:$N$26779,MATCH($P10859,[1]Dados!$N$2:$N$26779,),2)</f>
        <v>#N/A</v>
      </c>
      <c r="P10859">
        <v>197390</v>
      </c>
      <c r="Q10859" s="1">
        <v>37833</v>
      </c>
      <c r="R10859" s="1">
        <v>37891</v>
      </c>
      <c r="S10859" t="s">
        <v>960</v>
      </c>
    </row>
    <row r="10860" spans="1:19" x14ac:dyDescent="0.2">
      <c r="A10860" s="7">
        <v>270375</v>
      </c>
      <c r="B10860" s="3">
        <v>27065</v>
      </c>
      <c r="C10860" s="3" t="s">
        <v>60</v>
      </c>
      <c r="D10860" s="2" t="s">
        <v>519</v>
      </c>
      <c r="E10860" s="3">
        <v>24</v>
      </c>
      <c r="F10860" s="17">
        <v>0</v>
      </c>
      <c r="G10860" s="17">
        <v>1</v>
      </c>
      <c r="H10860" s="17">
        <v>0</v>
      </c>
      <c r="I10860" s="7">
        <v>3.18</v>
      </c>
      <c r="J10860" s="7">
        <v>13</v>
      </c>
      <c r="K10860" s="4">
        <v>1214</v>
      </c>
      <c r="L10860" s="5">
        <v>1214.8580999999999</v>
      </c>
      <c r="M10860">
        <v>164800</v>
      </c>
      <c r="N10860" s="3">
        <v>1</v>
      </c>
      <c r="O10860" s="50" t="e">
        <f>INDEX([1]Dados!$M$2:$N$26779,MATCH($P10860,[1]Dados!$N$2:$N$26779,),2)</f>
        <v>#N/A</v>
      </c>
      <c r="P10860">
        <v>197390</v>
      </c>
      <c r="Q10860" s="1">
        <v>37833</v>
      </c>
      <c r="R10860" s="1">
        <v>37891</v>
      </c>
      <c r="S10860" t="s">
        <v>960</v>
      </c>
    </row>
    <row r="10861" spans="1:19" x14ac:dyDescent="0.2">
      <c r="A10861" s="7">
        <v>270375</v>
      </c>
      <c r="B10861" s="3">
        <v>27065</v>
      </c>
      <c r="C10861" s="3" t="s">
        <v>60</v>
      </c>
      <c r="D10861" s="2" t="s">
        <v>519</v>
      </c>
      <c r="E10861" s="3">
        <v>24</v>
      </c>
      <c r="F10861" s="17">
        <v>0</v>
      </c>
      <c r="G10861" s="17">
        <v>1</v>
      </c>
      <c r="H10861" s="17">
        <v>0</v>
      </c>
      <c r="I10861" s="7">
        <v>3.19</v>
      </c>
      <c r="J10861" s="7">
        <v>19</v>
      </c>
      <c r="K10861" s="4">
        <v>1214</v>
      </c>
      <c r="L10861" s="5">
        <v>1214.8580999999999</v>
      </c>
      <c r="M10861">
        <v>86357</v>
      </c>
      <c r="N10861" s="3">
        <v>1</v>
      </c>
      <c r="O10861" s="50" t="e">
        <f>INDEX([1]Dados!$M$2:$N$26779,MATCH($P10861,[1]Dados!$N$2:$N$26779,),2)</f>
        <v>#N/A</v>
      </c>
      <c r="P10861">
        <v>197391</v>
      </c>
      <c r="Q10861" s="1">
        <v>37833</v>
      </c>
      <c r="R10861" s="1">
        <v>37891</v>
      </c>
      <c r="S10861" t="s">
        <v>1056</v>
      </c>
    </row>
    <row r="10862" spans="1:19" x14ac:dyDescent="0.2">
      <c r="A10862" s="7">
        <v>270375</v>
      </c>
      <c r="B10862" s="3">
        <v>27065</v>
      </c>
      <c r="C10862" s="3" t="s">
        <v>60</v>
      </c>
      <c r="D10862" s="2" t="s">
        <v>519</v>
      </c>
      <c r="E10862" s="3">
        <v>24</v>
      </c>
      <c r="F10862" s="17">
        <v>0</v>
      </c>
      <c r="G10862" s="17">
        <v>1</v>
      </c>
      <c r="H10862" s="17">
        <v>0</v>
      </c>
      <c r="I10862" s="29">
        <v>3.2</v>
      </c>
      <c r="J10862" s="7">
        <v>15</v>
      </c>
      <c r="K10862" s="4">
        <v>1214</v>
      </c>
      <c r="L10862" s="5">
        <v>1214.8580999999999</v>
      </c>
      <c r="M10862">
        <v>86357</v>
      </c>
      <c r="N10862" s="3">
        <v>1</v>
      </c>
      <c r="O10862" s="50" t="e">
        <f>INDEX([1]Dados!$M$2:$N$26779,MATCH($P10862,[1]Dados!$N$2:$N$26779,),2)</f>
        <v>#N/A</v>
      </c>
      <c r="P10862">
        <v>197391</v>
      </c>
      <c r="Q10862" s="1">
        <v>37833</v>
      </c>
      <c r="R10862" s="1">
        <v>37891</v>
      </c>
      <c r="S10862" t="s">
        <v>1056</v>
      </c>
    </row>
    <row r="10863" spans="1:19" x14ac:dyDescent="0.2">
      <c r="A10863" s="7">
        <v>270375</v>
      </c>
      <c r="B10863" s="3">
        <v>27065</v>
      </c>
      <c r="C10863" s="3" t="s">
        <v>60</v>
      </c>
      <c r="D10863" s="2" t="s">
        <v>519</v>
      </c>
      <c r="E10863" s="3">
        <v>24</v>
      </c>
      <c r="F10863" s="17">
        <v>0</v>
      </c>
      <c r="G10863" s="17">
        <v>1</v>
      </c>
      <c r="H10863" s="17">
        <v>0</v>
      </c>
      <c r="I10863" s="7">
        <v>3.21</v>
      </c>
      <c r="J10863" s="7">
        <v>15</v>
      </c>
      <c r="K10863" s="4">
        <v>1214</v>
      </c>
      <c r="L10863" s="5">
        <v>1214.8580999999999</v>
      </c>
      <c r="M10863">
        <v>86357</v>
      </c>
      <c r="N10863" s="3">
        <v>1</v>
      </c>
      <c r="O10863" s="50" t="e">
        <f>INDEX([1]Dados!$M$2:$N$26779,MATCH($P10863,[1]Dados!$N$2:$N$26779,),2)</f>
        <v>#N/A</v>
      </c>
      <c r="P10863">
        <v>197391</v>
      </c>
      <c r="Q10863" s="1">
        <v>37833</v>
      </c>
      <c r="R10863" s="1">
        <v>37891</v>
      </c>
      <c r="S10863" t="s">
        <v>1056</v>
      </c>
    </row>
    <row r="10864" spans="1:19" x14ac:dyDescent="0.2">
      <c r="A10864" s="7">
        <v>270375</v>
      </c>
      <c r="B10864" s="3">
        <v>27065</v>
      </c>
      <c r="C10864" s="3" t="s">
        <v>60</v>
      </c>
      <c r="D10864" s="2" t="s">
        <v>519</v>
      </c>
      <c r="E10864" s="3">
        <v>24</v>
      </c>
      <c r="F10864" s="17">
        <v>0</v>
      </c>
      <c r="G10864" s="17">
        <v>1</v>
      </c>
      <c r="H10864" s="17">
        <v>0</v>
      </c>
      <c r="I10864" s="7">
        <v>4.0999999999999996</v>
      </c>
      <c r="J10864" s="7">
        <v>22</v>
      </c>
      <c r="K10864" s="4">
        <v>1293</v>
      </c>
      <c r="L10864" s="5">
        <v>1293.0592999999999</v>
      </c>
      <c r="M10864">
        <v>70654.679999999993</v>
      </c>
      <c r="N10864" s="3">
        <v>1</v>
      </c>
      <c r="O10864" s="50" t="e">
        <f>INDEX([1]Dados!$M$2:$N$26779,MATCH($P10864,[1]Dados!$N$2:$N$26779,),2)</f>
        <v>#N/A</v>
      </c>
      <c r="P10864">
        <v>196982</v>
      </c>
      <c r="Q10864" s="1">
        <v>37833</v>
      </c>
      <c r="R10864" s="1">
        <v>37891</v>
      </c>
      <c r="S10864" t="s">
        <v>1467</v>
      </c>
    </row>
    <row r="10865" spans="1:19" x14ac:dyDescent="0.2">
      <c r="A10865" s="7">
        <v>270375</v>
      </c>
      <c r="B10865" s="3">
        <v>27065</v>
      </c>
      <c r="C10865" s="3" t="s">
        <v>60</v>
      </c>
      <c r="D10865" s="2" t="s">
        <v>519</v>
      </c>
      <c r="E10865" s="3">
        <v>24</v>
      </c>
      <c r="F10865" s="17">
        <v>0</v>
      </c>
      <c r="G10865" s="17">
        <v>1</v>
      </c>
      <c r="H10865" s="17">
        <v>0</v>
      </c>
      <c r="I10865" s="7">
        <v>4.2</v>
      </c>
      <c r="J10865" s="7">
        <v>17</v>
      </c>
      <c r="K10865" s="4">
        <v>1293</v>
      </c>
      <c r="L10865" s="5">
        <v>1293.0592999999999</v>
      </c>
      <c r="M10865">
        <v>70654.679999999993</v>
      </c>
      <c r="N10865" s="3">
        <v>1</v>
      </c>
      <c r="O10865" s="50" t="e">
        <f>INDEX([1]Dados!$M$2:$N$26779,MATCH($P10865,[1]Dados!$N$2:$N$26779,),2)</f>
        <v>#N/A</v>
      </c>
      <c r="P10865">
        <v>196982</v>
      </c>
      <c r="Q10865" s="1">
        <v>37833</v>
      </c>
      <c r="R10865" s="1">
        <v>37891</v>
      </c>
      <c r="S10865" t="s">
        <v>1467</v>
      </c>
    </row>
    <row r="10866" spans="1:19" x14ac:dyDescent="0.2">
      <c r="A10866" s="7">
        <v>270375</v>
      </c>
      <c r="B10866" s="3">
        <v>27065</v>
      </c>
      <c r="C10866" s="3" t="s">
        <v>60</v>
      </c>
      <c r="D10866" s="2" t="s">
        <v>519</v>
      </c>
      <c r="E10866" s="3">
        <v>24</v>
      </c>
      <c r="F10866" s="17">
        <v>0</v>
      </c>
      <c r="G10866" s="17">
        <v>1</v>
      </c>
      <c r="H10866" s="17">
        <v>0</v>
      </c>
      <c r="I10866" s="7">
        <v>4.3</v>
      </c>
      <c r="J10866" s="7">
        <v>29</v>
      </c>
      <c r="K10866" s="4">
        <v>1293</v>
      </c>
      <c r="L10866" s="5">
        <v>1293.0592999999999</v>
      </c>
      <c r="M10866">
        <v>70654.679999999993</v>
      </c>
      <c r="N10866" s="3">
        <v>1</v>
      </c>
      <c r="O10866" s="50" t="e">
        <f>INDEX([1]Dados!$M$2:$N$26779,MATCH($P10866,[1]Dados!$N$2:$N$26779,),2)</f>
        <v>#N/A</v>
      </c>
      <c r="P10866">
        <v>196982</v>
      </c>
      <c r="Q10866" s="1">
        <v>37833</v>
      </c>
      <c r="R10866" s="1">
        <v>37891</v>
      </c>
      <c r="S10866" t="s">
        <v>1467</v>
      </c>
    </row>
    <row r="10867" spans="1:19" x14ac:dyDescent="0.2">
      <c r="A10867" s="7">
        <v>130110</v>
      </c>
      <c r="B10867" s="3">
        <v>2232</v>
      </c>
      <c r="C10867" s="3" t="s">
        <v>43</v>
      </c>
      <c r="D10867" s="2" t="s">
        <v>350</v>
      </c>
      <c r="E10867" s="3">
        <v>24</v>
      </c>
      <c r="F10867" s="17">
        <v>0</v>
      </c>
      <c r="G10867" s="17">
        <v>1</v>
      </c>
      <c r="H10867" s="17">
        <v>0</v>
      </c>
      <c r="I10867" s="7">
        <v>1.1000000000000001</v>
      </c>
      <c r="J10867" s="7">
        <v>15</v>
      </c>
      <c r="K10867" s="4">
        <v>119</v>
      </c>
      <c r="L10867" s="5">
        <v>119.38590000000001</v>
      </c>
      <c r="M10867">
        <v>168480.74</v>
      </c>
      <c r="N10867" s="33">
        <v>1</v>
      </c>
      <c r="O10867" s="50" t="e">
        <f>INDEX([1]Dados!$M$2:$N$26779,MATCH($P10867,[1]Dados!$N$2:$N$26779,),2)</f>
        <v>#N/A</v>
      </c>
      <c r="P10867">
        <v>196858</v>
      </c>
      <c r="Q10867" s="1">
        <v>37833</v>
      </c>
      <c r="R10867" s="1">
        <v>37877</v>
      </c>
      <c r="S10867" t="s">
        <v>2530</v>
      </c>
    </row>
    <row r="10868" spans="1:19" x14ac:dyDescent="0.2">
      <c r="A10868" s="7">
        <v>130110</v>
      </c>
      <c r="B10868" s="3">
        <v>2232</v>
      </c>
      <c r="C10868" s="3" t="s">
        <v>43</v>
      </c>
      <c r="D10868" s="2" t="s">
        <v>350</v>
      </c>
      <c r="E10868" s="3">
        <v>24</v>
      </c>
      <c r="F10868" s="17">
        <v>0</v>
      </c>
      <c r="G10868" s="17">
        <v>1</v>
      </c>
      <c r="H10868" s="17">
        <v>0</v>
      </c>
      <c r="I10868" s="7">
        <v>1.2</v>
      </c>
      <c r="J10868" s="7">
        <v>19</v>
      </c>
      <c r="K10868" s="4">
        <v>119</v>
      </c>
      <c r="L10868" s="5">
        <v>119.38590000000001</v>
      </c>
      <c r="M10868">
        <v>168480.74</v>
      </c>
      <c r="N10868" s="33">
        <v>1</v>
      </c>
      <c r="O10868" s="50" t="e">
        <f>INDEX([1]Dados!$M$2:$N$26779,MATCH($P10868,[1]Dados!$N$2:$N$26779,),2)</f>
        <v>#N/A</v>
      </c>
      <c r="P10868">
        <v>196858</v>
      </c>
      <c r="Q10868" s="1">
        <v>37833</v>
      </c>
      <c r="R10868" s="1">
        <v>37877</v>
      </c>
      <c r="S10868" t="s">
        <v>2530</v>
      </c>
    </row>
    <row r="10869" spans="1:19" x14ac:dyDescent="0.2">
      <c r="A10869" s="7">
        <v>130110</v>
      </c>
      <c r="B10869" s="3">
        <v>2232</v>
      </c>
      <c r="C10869" s="3" t="s">
        <v>43</v>
      </c>
      <c r="D10869" s="2" t="s">
        <v>350</v>
      </c>
      <c r="E10869" s="3">
        <v>24</v>
      </c>
      <c r="F10869" s="17">
        <v>0</v>
      </c>
      <c r="G10869" s="17">
        <v>1</v>
      </c>
      <c r="H10869" s="17">
        <v>0</v>
      </c>
      <c r="I10869" s="7">
        <v>2.1</v>
      </c>
      <c r="J10869" s="7">
        <v>13</v>
      </c>
      <c r="K10869" s="4">
        <v>122</v>
      </c>
      <c r="L10869" s="5">
        <v>122.76519999999999</v>
      </c>
      <c r="M10869">
        <v>170640.25</v>
      </c>
      <c r="N10869" s="33">
        <v>1</v>
      </c>
      <c r="O10869" s="50" t="e">
        <f>INDEX([1]Dados!$M$2:$N$26779,MATCH($P10869,[1]Dados!$N$2:$N$26779,),2)</f>
        <v>#N/A</v>
      </c>
      <c r="P10869">
        <v>196861</v>
      </c>
      <c r="Q10869" s="1">
        <v>37833</v>
      </c>
      <c r="R10869" s="1">
        <v>37877</v>
      </c>
      <c r="S10869" t="s">
        <v>2530</v>
      </c>
    </row>
    <row r="10870" spans="1:19" x14ac:dyDescent="0.2">
      <c r="A10870" s="7">
        <v>130110</v>
      </c>
      <c r="B10870" s="3">
        <v>2232</v>
      </c>
      <c r="C10870" s="3" t="s">
        <v>43</v>
      </c>
      <c r="D10870" s="2" t="s">
        <v>350</v>
      </c>
      <c r="E10870" s="3">
        <v>24</v>
      </c>
      <c r="F10870" s="17">
        <v>0</v>
      </c>
      <c r="G10870" s="17">
        <v>1</v>
      </c>
      <c r="H10870" s="17">
        <v>0</v>
      </c>
      <c r="I10870" s="7" t="s">
        <v>3</v>
      </c>
      <c r="J10870" s="7">
        <v>0</v>
      </c>
      <c r="K10870" s="4">
        <v>122</v>
      </c>
      <c r="L10870" s="5">
        <v>122.5528</v>
      </c>
      <c r="M10870">
        <v>184488.79</v>
      </c>
      <c r="N10870" s="33">
        <v>1</v>
      </c>
      <c r="O10870" s="50" t="e">
        <f>INDEX([1]Dados!$M$2:$N$26779,MATCH($P10870,[1]Dados!$N$2:$N$26779,),2)</f>
        <v>#N/A</v>
      </c>
      <c r="P10870">
        <v>196874</v>
      </c>
      <c r="Q10870" s="1">
        <v>37833</v>
      </c>
      <c r="R10870" s="1">
        <v>37877</v>
      </c>
      <c r="S10870" t="s">
        <v>2530</v>
      </c>
    </row>
    <row r="10871" spans="1:19" x14ac:dyDescent="0.2">
      <c r="A10871" s="7">
        <v>130110</v>
      </c>
      <c r="B10871" s="3">
        <v>2232</v>
      </c>
      <c r="C10871" s="3" t="s">
        <v>43</v>
      </c>
      <c r="D10871" s="2" t="s">
        <v>350</v>
      </c>
      <c r="E10871" s="3">
        <v>24</v>
      </c>
      <c r="F10871" s="17">
        <v>0</v>
      </c>
      <c r="G10871" s="17">
        <v>1</v>
      </c>
      <c r="H10871" s="17">
        <v>0</v>
      </c>
      <c r="I10871" s="7" t="s">
        <v>3</v>
      </c>
      <c r="J10871" s="7">
        <v>0</v>
      </c>
      <c r="K10871" s="4">
        <v>122</v>
      </c>
      <c r="L10871" s="5">
        <v>122.76519999999999</v>
      </c>
      <c r="M10871">
        <v>424145.03</v>
      </c>
      <c r="N10871" s="33">
        <v>1</v>
      </c>
      <c r="O10871" s="50" t="e">
        <f>INDEX([1]Dados!$M$2:$N$26779,MATCH($P10871,[1]Dados!$N$2:$N$26779,),2)</f>
        <v>#N/A</v>
      </c>
      <c r="P10871">
        <v>196864</v>
      </c>
      <c r="Q10871" s="1">
        <v>37833</v>
      </c>
      <c r="R10871" s="1">
        <v>37877</v>
      </c>
      <c r="S10871" t="s">
        <v>2530</v>
      </c>
    </row>
    <row r="10872" spans="1:19" x14ac:dyDescent="0.2">
      <c r="A10872" s="7">
        <v>130110</v>
      </c>
      <c r="B10872" s="3">
        <v>2232</v>
      </c>
      <c r="C10872" s="3" t="s">
        <v>43</v>
      </c>
      <c r="D10872" s="2" t="s">
        <v>350</v>
      </c>
      <c r="E10872" s="3">
        <v>24</v>
      </c>
      <c r="F10872" s="17">
        <v>0</v>
      </c>
      <c r="G10872" s="17">
        <v>1</v>
      </c>
      <c r="H10872" s="17">
        <v>0</v>
      </c>
      <c r="I10872" s="7">
        <v>2.1</v>
      </c>
      <c r="J10872" s="7">
        <v>15</v>
      </c>
      <c r="K10872" s="4">
        <v>1203</v>
      </c>
      <c r="L10872" s="5">
        <v>1203.0829000000001</v>
      </c>
      <c r="M10872">
        <v>518865.75</v>
      </c>
      <c r="N10872" s="33">
        <v>1</v>
      </c>
      <c r="O10872" s="50" t="e">
        <f>INDEX([1]Dados!$M$2:$N$26779,MATCH($P10872,[1]Dados!$N$2:$N$26779,),2)</f>
        <v>#N/A</v>
      </c>
      <c r="P10872">
        <v>196793</v>
      </c>
      <c r="Q10872" s="1">
        <v>37833</v>
      </c>
      <c r="R10872" s="1">
        <v>37877</v>
      </c>
      <c r="S10872" t="s">
        <v>889</v>
      </c>
    </row>
    <row r="10873" spans="1:19" x14ac:dyDescent="0.2">
      <c r="A10873" s="7">
        <v>130110</v>
      </c>
      <c r="B10873" s="3">
        <v>2232</v>
      </c>
      <c r="C10873" s="3" t="s">
        <v>43</v>
      </c>
      <c r="D10873" s="2" t="s">
        <v>350</v>
      </c>
      <c r="E10873" s="3">
        <v>24</v>
      </c>
      <c r="F10873" s="17">
        <v>0</v>
      </c>
      <c r="G10873" s="17">
        <v>1</v>
      </c>
      <c r="H10873" s="17">
        <v>0</v>
      </c>
      <c r="I10873" s="7">
        <v>3.1</v>
      </c>
      <c r="J10873" s="7">
        <v>13</v>
      </c>
      <c r="K10873" s="4">
        <v>1203</v>
      </c>
      <c r="L10873" s="5">
        <v>1203.0829000000001</v>
      </c>
      <c r="M10873">
        <v>518865.75</v>
      </c>
      <c r="N10873" s="33">
        <v>1</v>
      </c>
      <c r="O10873" s="50" t="e">
        <f>INDEX([1]Dados!$M$2:$N$26779,MATCH($P10873,[1]Dados!$N$2:$N$26779,),2)</f>
        <v>#N/A</v>
      </c>
      <c r="P10873">
        <v>196793</v>
      </c>
      <c r="Q10873" s="1">
        <v>37833</v>
      </c>
      <c r="R10873" s="1">
        <v>37877</v>
      </c>
      <c r="S10873" t="s">
        <v>889</v>
      </c>
    </row>
    <row r="10874" spans="1:19" x14ac:dyDescent="0.2">
      <c r="A10874" s="7">
        <v>130110</v>
      </c>
      <c r="B10874" s="3">
        <v>2232</v>
      </c>
      <c r="C10874" s="3" t="s">
        <v>43</v>
      </c>
      <c r="D10874" s="2" t="s">
        <v>350</v>
      </c>
      <c r="E10874" s="3">
        <v>24</v>
      </c>
      <c r="F10874" s="17">
        <v>0</v>
      </c>
      <c r="G10874" s="17">
        <v>1</v>
      </c>
      <c r="H10874" s="17">
        <v>0</v>
      </c>
      <c r="I10874" s="7">
        <v>3.2</v>
      </c>
      <c r="J10874" s="7">
        <v>18</v>
      </c>
      <c r="K10874" s="4">
        <v>1203</v>
      </c>
      <c r="L10874" s="5">
        <v>1203.0829000000001</v>
      </c>
      <c r="M10874">
        <v>518865.75</v>
      </c>
      <c r="N10874" s="33">
        <v>1</v>
      </c>
      <c r="O10874" s="50" t="e">
        <f>INDEX([1]Dados!$M$2:$N$26779,MATCH($P10874,[1]Dados!$N$2:$N$26779,),2)</f>
        <v>#N/A</v>
      </c>
      <c r="P10874">
        <v>196793</v>
      </c>
      <c r="Q10874" s="1">
        <v>37833</v>
      </c>
      <c r="R10874" s="1">
        <v>37877</v>
      </c>
      <c r="S10874" t="s">
        <v>889</v>
      </c>
    </row>
    <row r="10875" spans="1:19" x14ac:dyDescent="0.2">
      <c r="A10875" s="7">
        <v>130110</v>
      </c>
      <c r="B10875" s="3">
        <v>2232</v>
      </c>
      <c r="C10875" s="3" t="s">
        <v>43</v>
      </c>
      <c r="D10875" s="2" t="s">
        <v>350</v>
      </c>
      <c r="E10875" s="3">
        <v>24</v>
      </c>
      <c r="F10875" s="17">
        <v>0</v>
      </c>
      <c r="G10875" s="17">
        <v>1</v>
      </c>
      <c r="H10875" s="17">
        <v>0</v>
      </c>
      <c r="I10875" s="7">
        <v>3.3</v>
      </c>
      <c r="J10875" s="7">
        <v>13</v>
      </c>
      <c r="K10875" s="4">
        <v>1203</v>
      </c>
      <c r="L10875" s="5">
        <v>1203.0829000000001</v>
      </c>
      <c r="M10875">
        <v>518865.75</v>
      </c>
      <c r="N10875" s="33">
        <v>1</v>
      </c>
      <c r="O10875" s="50" t="e">
        <f>INDEX([1]Dados!$M$2:$N$26779,MATCH($P10875,[1]Dados!$N$2:$N$26779,),2)</f>
        <v>#N/A</v>
      </c>
      <c r="P10875">
        <v>196793</v>
      </c>
      <c r="Q10875" s="1">
        <v>37833</v>
      </c>
      <c r="R10875" s="1">
        <v>37877</v>
      </c>
      <c r="S10875" t="s">
        <v>889</v>
      </c>
    </row>
    <row r="10876" spans="1:19" x14ac:dyDescent="0.2">
      <c r="A10876" s="7">
        <v>130110</v>
      </c>
      <c r="B10876" s="3">
        <v>2232</v>
      </c>
      <c r="C10876" s="3" t="s">
        <v>43</v>
      </c>
      <c r="D10876" s="2" t="s">
        <v>350</v>
      </c>
      <c r="E10876" s="3">
        <v>24</v>
      </c>
      <c r="F10876" s="17">
        <v>0</v>
      </c>
      <c r="G10876" s="17">
        <v>1</v>
      </c>
      <c r="H10876" s="17">
        <v>0</v>
      </c>
      <c r="I10876" s="7">
        <v>4.0999999999999996</v>
      </c>
      <c r="J10876" s="7">
        <v>13</v>
      </c>
      <c r="K10876" s="4">
        <v>1214</v>
      </c>
      <c r="L10876" s="5">
        <v>1214.0587</v>
      </c>
      <c r="M10876">
        <v>481293.43</v>
      </c>
      <c r="N10876" s="33">
        <v>1</v>
      </c>
      <c r="O10876" s="50" t="e">
        <f>INDEX([1]Dados!$M$2:$N$26779,MATCH($P10876,[1]Dados!$N$2:$N$26779,),2)</f>
        <v>#N/A</v>
      </c>
      <c r="P10876">
        <v>196736</v>
      </c>
      <c r="Q10876" s="1">
        <v>37833</v>
      </c>
      <c r="R10876" s="1">
        <v>37877</v>
      </c>
      <c r="S10876" t="s">
        <v>2513</v>
      </c>
    </row>
    <row r="10877" spans="1:19" x14ac:dyDescent="0.2">
      <c r="A10877" s="7">
        <v>130110</v>
      </c>
      <c r="B10877" s="3">
        <v>2232</v>
      </c>
      <c r="C10877" s="3" t="s">
        <v>43</v>
      </c>
      <c r="D10877" s="2" t="s">
        <v>350</v>
      </c>
      <c r="E10877" s="3">
        <v>24</v>
      </c>
      <c r="F10877" s="17">
        <v>0</v>
      </c>
      <c r="G10877" s="17">
        <v>1</v>
      </c>
      <c r="H10877" s="17">
        <v>0</v>
      </c>
      <c r="I10877" s="7">
        <v>4.2</v>
      </c>
      <c r="J10877" s="7">
        <v>13</v>
      </c>
      <c r="K10877" s="4">
        <v>1214</v>
      </c>
      <c r="L10877" s="5">
        <v>1214.0587</v>
      </c>
      <c r="M10877">
        <v>481293.43</v>
      </c>
      <c r="N10877" s="33">
        <v>1</v>
      </c>
      <c r="O10877" s="50" t="e">
        <f>INDEX([1]Dados!$M$2:$N$26779,MATCH($P10877,[1]Dados!$N$2:$N$26779,),2)</f>
        <v>#N/A</v>
      </c>
      <c r="P10877">
        <v>196736</v>
      </c>
      <c r="Q10877" s="1">
        <v>37833</v>
      </c>
      <c r="R10877" s="1">
        <v>37877</v>
      </c>
      <c r="S10877" t="s">
        <v>2513</v>
      </c>
    </row>
    <row r="10878" spans="1:19" x14ac:dyDescent="0.2">
      <c r="A10878" s="7">
        <v>130110</v>
      </c>
      <c r="B10878" s="3">
        <v>2232</v>
      </c>
      <c r="C10878" s="3" t="s">
        <v>43</v>
      </c>
      <c r="D10878" s="2" t="s">
        <v>350</v>
      </c>
      <c r="E10878" s="3">
        <v>24</v>
      </c>
      <c r="F10878" s="17">
        <v>0</v>
      </c>
      <c r="G10878" s="17">
        <v>1</v>
      </c>
      <c r="H10878" s="17">
        <v>0</v>
      </c>
      <c r="I10878" s="7">
        <v>4.0999999999999996</v>
      </c>
      <c r="J10878" s="7">
        <v>25</v>
      </c>
      <c r="K10878" s="4">
        <v>1214</v>
      </c>
      <c r="L10878" s="5">
        <v>1214.0589</v>
      </c>
      <c r="M10878">
        <v>328000</v>
      </c>
      <c r="N10878" s="33">
        <v>1</v>
      </c>
      <c r="O10878" s="50" t="e">
        <f>INDEX([1]Dados!$M$2:$N$26779,MATCH($P10878,[1]Dados!$N$2:$N$26779,),2)</f>
        <v>#N/A</v>
      </c>
      <c r="P10878">
        <v>197398</v>
      </c>
      <c r="Q10878" s="1">
        <v>37833</v>
      </c>
      <c r="R10878" s="1">
        <v>37877</v>
      </c>
      <c r="S10878" t="s">
        <v>960</v>
      </c>
    </row>
    <row r="10879" spans="1:19" x14ac:dyDescent="0.2">
      <c r="A10879" s="7">
        <v>130110</v>
      </c>
      <c r="B10879" s="3">
        <v>2232</v>
      </c>
      <c r="C10879" s="3" t="s">
        <v>43</v>
      </c>
      <c r="D10879" s="2" t="s">
        <v>350</v>
      </c>
      <c r="E10879" s="3">
        <v>24</v>
      </c>
      <c r="F10879" s="17">
        <v>0</v>
      </c>
      <c r="G10879" s="17">
        <v>1</v>
      </c>
      <c r="H10879" s="17">
        <v>0</v>
      </c>
      <c r="I10879" s="7">
        <v>4.1100000000000003</v>
      </c>
      <c r="J10879" s="7">
        <v>17</v>
      </c>
      <c r="K10879" s="4">
        <v>1214</v>
      </c>
      <c r="L10879" s="5">
        <v>1214.0589</v>
      </c>
      <c r="M10879">
        <v>328000</v>
      </c>
      <c r="N10879" s="33">
        <v>1</v>
      </c>
      <c r="O10879" s="50" t="e">
        <f>INDEX([1]Dados!$M$2:$N$26779,MATCH($P10879,[1]Dados!$N$2:$N$26779,),2)</f>
        <v>#N/A</v>
      </c>
      <c r="P10879">
        <v>197398</v>
      </c>
      <c r="Q10879" s="1">
        <v>37833</v>
      </c>
      <c r="R10879" s="1">
        <v>37877</v>
      </c>
      <c r="S10879" t="s">
        <v>960</v>
      </c>
    </row>
    <row r="10880" spans="1:19" x14ac:dyDescent="0.2">
      <c r="A10880" s="7">
        <v>130110</v>
      </c>
      <c r="B10880" s="3">
        <v>2232</v>
      </c>
      <c r="C10880" s="3" t="s">
        <v>43</v>
      </c>
      <c r="D10880" s="2" t="s">
        <v>350</v>
      </c>
      <c r="E10880" s="3">
        <v>24</v>
      </c>
      <c r="F10880" s="17">
        <v>0</v>
      </c>
      <c r="G10880" s="17">
        <v>1</v>
      </c>
      <c r="H10880" s="17">
        <v>0</v>
      </c>
      <c r="I10880" s="7">
        <v>4.12</v>
      </c>
      <c r="J10880" s="7">
        <v>19</v>
      </c>
      <c r="K10880" s="4">
        <v>1214</v>
      </c>
      <c r="L10880" s="5">
        <v>1214.0589</v>
      </c>
      <c r="M10880">
        <v>328000</v>
      </c>
      <c r="N10880" s="33">
        <v>1</v>
      </c>
      <c r="O10880" s="50" t="e">
        <f>INDEX([1]Dados!$M$2:$N$26779,MATCH($P10880,[1]Dados!$N$2:$N$26779,),2)</f>
        <v>#N/A</v>
      </c>
      <c r="P10880">
        <v>197398</v>
      </c>
      <c r="Q10880" s="1">
        <v>37833</v>
      </c>
      <c r="R10880" s="1">
        <v>37877</v>
      </c>
      <c r="S10880" t="s">
        <v>960</v>
      </c>
    </row>
    <row r="10881" spans="1:19" x14ac:dyDescent="0.2">
      <c r="A10881" s="7">
        <v>130110</v>
      </c>
      <c r="B10881" s="3">
        <v>2232</v>
      </c>
      <c r="C10881" s="3" t="s">
        <v>43</v>
      </c>
      <c r="D10881" s="2" t="s">
        <v>350</v>
      </c>
      <c r="E10881" s="3">
        <v>24</v>
      </c>
      <c r="F10881" s="17">
        <v>0</v>
      </c>
      <c r="G10881" s="17">
        <v>1</v>
      </c>
      <c r="H10881" s="17">
        <v>0</v>
      </c>
      <c r="I10881" s="7">
        <v>4.3</v>
      </c>
      <c r="J10881" s="7">
        <v>13</v>
      </c>
      <c r="K10881" s="4">
        <v>1214</v>
      </c>
      <c r="L10881" s="5">
        <v>1214.0589</v>
      </c>
      <c r="M10881">
        <v>1187358</v>
      </c>
      <c r="N10881" s="33">
        <v>1</v>
      </c>
      <c r="O10881" s="50" t="e">
        <f>INDEX([1]Dados!$M$2:$N$26779,MATCH($P10881,[1]Dados!$N$2:$N$26779,),2)</f>
        <v>#N/A</v>
      </c>
      <c r="P10881">
        <v>198341</v>
      </c>
      <c r="Q10881" s="1">
        <v>37833</v>
      </c>
      <c r="R10881" s="1">
        <v>37877</v>
      </c>
      <c r="S10881" t="s">
        <v>915</v>
      </c>
    </row>
    <row r="10882" spans="1:19" x14ac:dyDescent="0.2">
      <c r="A10882" s="7">
        <v>130110</v>
      </c>
      <c r="B10882" s="3">
        <v>2232</v>
      </c>
      <c r="C10882" s="3" t="s">
        <v>43</v>
      </c>
      <c r="D10882" s="2" t="s">
        <v>350</v>
      </c>
      <c r="E10882" s="3">
        <v>24</v>
      </c>
      <c r="F10882" s="17">
        <v>0</v>
      </c>
      <c r="G10882" s="17">
        <v>1</v>
      </c>
      <c r="H10882" s="17">
        <v>0</v>
      </c>
      <c r="I10882" s="7">
        <v>4.4000000000000004</v>
      </c>
      <c r="J10882" s="7">
        <v>20</v>
      </c>
      <c r="K10882" s="4">
        <v>1214</v>
      </c>
      <c r="L10882" s="5">
        <v>1214.0589</v>
      </c>
      <c r="M10882">
        <v>1187358</v>
      </c>
      <c r="N10882" s="33">
        <v>1</v>
      </c>
      <c r="O10882" s="50" t="e">
        <f>INDEX([1]Dados!$M$2:$N$26779,MATCH($P10882,[1]Dados!$N$2:$N$26779,),2)</f>
        <v>#N/A</v>
      </c>
      <c r="P10882">
        <v>198341</v>
      </c>
      <c r="Q10882" s="1">
        <v>37833</v>
      </c>
      <c r="R10882" s="1">
        <v>37877</v>
      </c>
      <c r="S10882" t="s">
        <v>915</v>
      </c>
    </row>
    <row r="10883" spans="1:19" x14ac:dyDescent="0.2">
      <c r="A10883" s="7">
        <v>130110</v>
      </c>
      <c r="B10883" s="3">
        <v>2232</v>
      </c>
      <c r="C10883" s="3" t="s">
        <v>43</v>
      </c>
      <c r="D10883" s="2" t="s">
        <v>350</v>
      </c>
      <c r="E10883" s="3">
        <v>24</v>
      </c>
      <c r="F10883" s="17">
        <v>0</v>
      </c>
      <c r="G10883" s="17">
        <v>1</v>
      </c>
      <c r="H10883" s="17">
        <v>0</v>
      </c>
      <c r="I10883" s="7">
        <v>4.5</v>
      </c>
      <c r="J10883" s="7">
        <v>28</v>
      </c>
      <c r="K10883" s="4">
        <v>1214</v>
      </c>
      <c r="L10883" s="5">
        <v>1214.0589</v>
      </c>
      <c r="M10883">
        <v>1187358</v>
      </c>
      <c r="N10883" s="33">
        <v>1</v>
      </c>
      <c r="O10883" s="50" t="e">
        <f>INDEX([1]Dados!$M$2:$N$26779,MATCH($P10883,[1]Dados!$N$2:$N$26779,),2)</f>
        <v>#N/A</v>
      </c>
      <c r="P10883">
        <v>198341</v>
      </c>
      <c r="Q10883" s="1">
        <v>37833</v>
      </c>
      <c r="R10883" s="1">
        <v>37877</v>
      </c>
      <c r="S10883" t="s">
        <v>915</v>
      </c>
    </row>
    <row r="10884" spans="1:19" x14ac:dyDescent="0.2">
      <c r="A10884" s="7">
        <v>130110</v>
      </c>
      <c r="B10884" s="3">
        <v>2232</v>
      </c>
      <c r="C10884" s="3" t="s">
        <v>43</v>
      </c>
      <c r="D10884" s="2" t="s">
        <v>350</v>
      </c>
      <c r="E10884" s="3">
        <v>24</v>
      </c>
      <c r="F10884" s="17">
        <v>0</v>
      </c>
      <c r="G10884" s="17">
        <v>1</v>
      </c>
      <c r="H10884" s="17">
        <v>0</v>
      </c>
      <c r="I10884" s="7">
        <v>4.5999999999999996</v>
      </c>
      <c r="J10884" s="7">
        <v>23</v>
      </c>
      <c r="K10884" s="4">
        <v>1214</v>
      </c>
      <c r="L10884" s="5">
        <v>1214.0589</v>
      </c>
      <c r="M10884">
        <v>1187358</v>
      </c>
      <c r="N10884" s="33">
        <v>1</v>
      </c>
      <c r="O10884" s="50" t="e">
        <f>INDEX([1]Dados!$M$2:$N$26779,MATCH($P10884,[1]Dados!$N$2:$N$26779,),2)</f>
        <v>#N/A</v>
      </c>
      <c r="P10884">
        <v>198341</v>
      </c>
      <c r="Q10884" s="1">
        <v>37833</v>
      </c>
      <c r="R10884" s="1">
        <v>37877</v>
      </c>
      <c r="S10884" t="s">
        <v>915</v>
      </c>
    </row>
    <row r="10885" spans="1:19" x14ac:dyDescent="0.2">
      <c r="A10885" s="7">
        <v>130110</v>
      </c>
      <c r="B10885" s="3">
        <v>2232</v>
      </c>
      <c r="C10885" s="3" t="s">
        <v>43</v>
      </c>
      <c r="D10885" s="2" t="s">
        <v>350</v>
      </c>
      <c r="E10885" s="3">
        <v>24</v>
      </c>
      <c r="F10885" s="17">
        <v>0</v>
      </c>
      <c r="G10885" s="17">
        <v>1</v>
      </c>
      <c r="H10885" s="17">
        <v>0</v>
      </c>
      <c r="I10885" s="7">
        <v>4.7</v>
      </c>
      <c r="J10885" s="7">
        <v>13</v>
      </c>
      <c r="K10885" s="4">
        <v>1214</v>
      </c>
      <c r="L10885" s="5">
        <v>1214.0589</v>
      </c>
      <c r="M10885">
        <v>1187358</v>
      </c>
      <c r="N10885" s="33">
        <v>1</v>
      </c>
      <c r="O10885" s="50" t="e">
        <f>INDEX([1]Dados!$M$2:$N$26779,MATCH($P10885,[1]Dados!$N$2:$N$26779,),2)</f>
        <v>#N/A</v>
      </c>
      <c r="P10885">
        <v>198341</v>
      </c>
      <c r="Q10885" s="1">
        <v>37833</v>
      </c>
      <c r="R10885" s="1">
        <v>37877</v>
      </c>
      <c r="S10885" t="s">
        <v>915</v>
      </c>
    </row>
    <row r="10886" spans="1:19" x14ac:dyDescent="0.2">
      <c r="A10886" s="7">
        <v>130110</v>
      </c>
      <c r="B10886" s="3">
        <v>2232</v>
      </c>
      <c r="C10886" s="3" t="s">
        <v>43</v>
      </c>
      <c r="D10886" s="2" t="s">
        <v>350</v>
      </c>
      <c r="E10886" s="3">
        <v>24</v>
      </c>
      <c r="F10886" s="17">
        <v>0</v>
      </c>
      <c r="G10886" s="17">
        <v>1</v>
      </c>
      <c r="H10886" s="17">
        <v>0</v>
      </c>
      <c r="I10886" s="7">
        <v>4.8</v>
      </c>
      <c r="J10886" s="7">
        <v>10</v>
      </c>
      <c r="K10886" s="4">
        <v>1214</v>
      </c>
      <c r="L10886" s="5">
        <v>1214.8580999999999</v>
      </c>
      <c r="M10886">
        <v>328000</v>
      </c>
      <c r="N10886" s="33">
        <v>1</v>
      </c>
      <c r="O10886" s="50" t="e">
        <f>INDEX([1]Dados!$M$2:$N$26779,MATCH($P10886,[1]Dados!$N$2:$N$26779,),2)</f>
        <v>#N/A</v>
      </c>
      <c r="P10886">
        <v>197398</v>
      </c>
      <c r="Q10886" s="1">
        <v>37833</v>
      </c>
      <c r="R10886" s="1">
        <v>37877</v>
      </c>
      <c r="S10886" t="s">
        <v>960</v>
      </c>
    </row>
    <row r="10887" spans="1:19" x14ac:dyDescent="0.2">
      <c r="A10887" s="7">
        <v>130110</v>
      </c>
      <c r="B10887" s="3">
        <v>2232</v>
      </c>
      <c r="C10887" s="3" t="s">
        <v>43</v>
      </c>
      <c r="D10887" s="2" t="s">
        <v>350</v>
      </c>
      <c r="E10887" s="3">
        <v>24</v>
      </c>
      <c r="F10887" s="17">
        <v>0</v>
      </c>
      <c r="G10887" s="17">
        <v>1</v>
      </c>
      <c r="H10887" s="17">
        <v>0</v>
      </c>
      <c r="I10887" s="7">
        <v>4.9000000000000004</v>
      </c>
      <c r="J10887" s="7">
        <v>19</v>
      </c>
      <c r="K10887" s="4">
        <v>1214</v>
      </c>
      <c r="L10887" s="5">
        <v>1214.8580999999999</v>
      </c>
      <c r="M10887">
        <v>328000</v>
      </c>
      <c r="N10887" s="33">
        <v>1</v>
      </c>
      <c r="O10887" s="50" t="e">
        <f>INDEX([1]Dados!$M$2:$N$26779,MATCH($P10887,[1]Dados!$N$2:$N$26779,),2)</f>
        <v>#N/A</v>
      </c>
      <c r="P10887">
        <v>197398</v>
      </c>
      <c r="Q10887" s="1">
        <v>37833</v>
      </c>
      <c r="R10887" s="1">
        <v>37877</v>
      </c>
      <c r="S10887" t="s">
        <v>960</v>
      </c>
    </row>
    <row r="10888" spans="1:19" x14ac:dyDescent="0.2">
      <c r="A10888" s="7">
        <v>130110</v>
      </c>
      <c r="B10888" s="3">
        <v>2232</v>
      </c>
      <c r="C10888" s="3" t="s">
        <v>43</v>
      </c>
      <c r="D10888" s="2" t="s">
        <v>350</v>
      </c>
      <c r="E10888" s="3">
        <v>24</v>
      </c>
      <c r="F10888" s="17">
        <v>0</v>
      </c>
      <c r="G10888" s="17">
        <v>1</v>
      </c>
      <c r="H10888" s="17">
        <v>0</v>
      </c>
      <c r="I10888" s="7">
        <v>5.0999999999999996</v>
      </c>
      <c r="J10888" s="7">
        <v>13</v>
      </c>
      <c r="K10888" s="4">
        <v>1293</v>
      </c>
      <c r="L10888" s="5">
        <v>1293.0592999999999</v>
      </c>
      <c r="M10888">
        <v>64946.52</v>
      </c>
      <c r="N10888" s="33">
        <v>1</v>
      </c>
      <c r="O10888" s="50" t="e">
        <f>INDEX([1]Dados!$M$2:$N$26779,MATCH($P10888,[1]Dados!$N$2:$N$26779,),2)</f>
        <v>#N/A</v>
      </c>
      <c r="P10888">
        <v>196983</v>
      </c>
      <c r="Q10888" s="1">
        <v>37833</v>
      </c>
      <c r="R10888" s="1">
        <v>37877</v>
      </c>
      <c r="S10888" t="s">
        <v>888</v>
      </c>
    </row>
    <row r="10889" spans="1:19" x14ac:dyDescent="0.2">
      <c r="A10889" s="7">
        <v>130110</v>
      </c>
      <c r="B10889" s="3">
        <v>2232</v>
      </c>
      <c r="C10889" s="3" t="s">
        <v>43</v>
      </c>
      <c r="D10889" s="2" t="s">
        <v>350</v>
      </c>
      <c r="E10889" s="3">
        <v>24</v>
      </c>
      <c r="F10889" s="17">
        <v>0</v>
      </c>
      <c r="G10889" s="17">
        <v>1</v>
      </c>
      <c r="H10889" s="17">
        <v>0</v>
      </c>
      <c r="I10889" s="7">
        <v>5.2</v>
      </c>
      <c r="J10889" s="7">
        <v>13</v>
      </c>
      <c r="K10889" s="4">
        <v>1293</v>
      </c>
      <c r="L10889" s="5">
        <v>1293.0592999999999</v>
      </c>
      <c r="M10889">
        <v>64946.52</v>
      </c>
      <c r="N10889" s="33">
        <v>1</v>
      </c>
      <c r="O10889" s="50" t="e">
        <f>INDEX([1]Dados!$M$2:$N$26779,MATCH($P10889,[1]Dados!$N$2:$N$26779,),2)</f>
        <v>#N/A</v>
      </c>
      <c r="P10889">
        <v>196983</v>
      </c>
      <c r="Q10889" s="1">
        <v>37833</v>
      </c>
      <c r="R10889" s="1">
        <v>37877</v>
      </c>
      <c r="S10889" t="s">
        <v>888</v>
      </c>
    </row>
    <row r="10890" spans="1:19" x14ac:dyDescent="0.2">
      <c r="A10890" s="7">
        <v>130110</v>
      </c>
      <c r="B10890" s="3">
        <v>2232</v>
      </c>
      <c r="C10890" s="3" t="s">
        <v>43</v>
      </c>
      <c r="D10890" s="2" t="s">
        <v>350</v>
      </c>
      <c r="E10890" s="3">
        <v>24</v>
      </c>
      <c r="F10890" s="17">
        <v>0</v>
      </c>
      <c r="G10890" s="17">
        <v>1</v>
      </c>
      <c r="H10890" s="17">
        <v>0</v>
      </c>
      <c r="I10890" s="7">
        <v>5.3</v>
      </c>
      <c r="J10890" s="7">
        <v>22</v>
      </c>
      <c r="K10890" s="4">
        <v>1293</v>
      </c>
      <c r="L10890" s="5">
        <v>1293.0592999999999</v>
      </c>
      <c r="M10890">
        <v>64946.52</v>
      </c>
      <c r="N10890" s="33">
        <v>1</v>
      </c>
      <c r="O10890" s="50" t="e">
        <f>INDEX([1]Dados!$M$2:$N$26779,MATCH($P10890,[1]Dados!$N$2:$N$26779,),2)</f>
        <v>#N/A</v>
      </c>
      <c r="P10890">
        <v>196983</v>
      </c>
      <c r="Q10890" s="1">
        <v>37833</v>
      </c>
      <c r="R10890" s="1">
        <v>37877</v>
      </c>
      <c r="S10890" t="s">
        <v>888</v>
      </c>
    </row>
    <row r="10891" spans="1:19" x14ac:dyDescent="0.2">
      <c r="A10891" s="7">
        <v>290687</v>
      </c>
      <c r="B10891" s="3">
        <v>30830</v>
      </c>
      <c r="C10891" s="3" t="s">
        <v>31</v>
      </c>
      <c r="D10891" s="2" t="s">
        <v>341</v>
      </c>
      <c r="E10891" s="3">
        <v>24</v>
      </c>
      <c r="F10891" s="17">
        <v>0</v>
      </c>
      <c r="G10891" s="17">
        <v>1</v>
      </c>
      <c r="H10891" s="17">
        <v>0</v>
      </c>
      <c r="I10891" s="7">
        <v>1.1000000000000001</v>
      </c>
      <c r="J10891" s="7">
        <v>25</v>
      </c>
      <c r="K10891" s="4">
        <v>1203</v>
      </c>
      <c r="L10891" s="5">
        <v>1203.0829000000001</v>
      </c>
      <c r="M10891">
        <v>114346.79</v>
      </c>
      <c r="N10891" s="33">
        <v>1</v>
      </c>
      <c r="O10891" s="50" t="e">
        <f>INDEX([1]Dados!$M$2:$N$26779,MATCH($P10891,[1]Dados!$N$2:$N$26779,),2)</f>
        <v>#N/A</v>
      </c>
      <c r="P10891">
        <v>196794</v>
      </c>
      <c r="Q10891" s="1">
        <v>37651</v>
      </c>
      <c r="R10891" s="1">
        <v>37929</v>
      </c>
      <c r="S10891" t="s">
        <v>1779</v>
      </c>
    </row>
    <row r="10892" spans="1:19" x14ac:dyDescent="0.2">
      <c r="A10892" s="7">
        <v>290687</v>
      </c>
      <c r="B10892" s="3">
        <v>30830</v>
      </c>
      <c r="C10892" s="3" t="s">
        <v>31</v>
      </c>
      <c r="D10892" s="2" t="s">
        <v>341</v>
      </c>
      <c r="E10892" s="3">
        <v>24</v>
      </c>
      <c r="F10892" s="17">
        <v>0</v>
      </c>
      <c r="G10892" s="17">
        <v>1</v>
      </c>
      <c r="H10892" s="17">
        <v>0</v>
      </c>
      <c r="I10892" s="7">
        <v>2.1</v>
      </c>
      <c r="J10892" s="7">
        <v>2</v>
      </c>
      <c r="K10892" s="4">
        <v>1214</v>
      </c>
      <c r="L10892" s="5">
        <v>1214.0587</v>
      </c>
      <c r="M10892">
        <v>481057.93</v>
      </c>
      <c r="N10892" s="33">
        <v>1</v>
      </c>
      <c r="O10892" s="50" t="e">
        <f>INDEX([1]Dados!$M$2:$N$26779,MATCH($P10892,[1]Dados!$N$2:$N$26779,),2)</f>
        <v>#N/A</v>
      </c>
      <c r="P10892">
        <v>196737</v>
      </c>
      <c r="Q10892" s="1">
        <v>37651</v>
      </c>
      <c r="R10892" s="1">
        <v>37929</v>
      </c>
      <c r="S10892" t="s">
        <v>1784</v>
      </c>
    </row>
    <row r="10893" spans="1:19" x14ac:dyDescent="0.2">
      <c r="A10893" s="7">
        <v>290687</v>
      </c>
      <c r="B10893" s="3">
        <v>30830</v>
      </c>
      <c r="C10893" s="3" t="s">
        <v>31</v>
      </c>
      <c r="D10893" s="2" t="s">
        <v>341</v>
      </c>
      <c r="E10893" s="3">
        <v>24</v>
      </c>
      <c r="F10893" s="17">
        <v>0</v>
      </c>
      <c r="G10893" s="17">
        <v>1</v>
      </c>
      <c r="H10893" s="17">
        <v>0</v>
      </c>
      <c r="I10893" s="7">
        <v>2.2000000000000002</v>
      </c>
      <c r="J10893" s="7">
        <v>25</v>
      </c>
      <c r="K10893" s="4">
        <v>1214</v>
      </c>
      <c r="L10893" s="5">
        <v>1214.0589</v>
      </c>
      <c r="M10893">
        <v>1247267</v>
      </c>
      <c r="N10893" s="33">
        <v>1</v>
      </c>
      <c r="O10893" s="50" t="e">
        <f>INDEX([1]Dados!$M$2:$N$26779,MATCH($P10893,[1]Dados!$N$2:$N$26779,),2)</f>
        <v>#N/A</v>
      </c>
      <c r="P10893">
        <v>198342</v>
      </c>
      <c r="Q10893" s="1">
        <v>37651</v>
      </c>
      <c r="R10893" s="1">
        <v>37929</v>
      </c>
      <c r="S10893" t="s">
        <v>1785</v>
      </c>
    </row>
    <row r="10894" spans="1:19" x14ac:dyDescent="0.2">
      <c r="A10894" s="7">
        <v>290687</v>
      </c>
      <c r="B10894" s="3">
        <v>30830</v>
      </c>
      <c r="C10894" s="3" t="s">
        <v>31</v>
      </c>
      <c r="D10894" s="2" t="s">
        <v>341</v>
      </c>
      <c r="E10894" s="3">
        <v>24</v>
      </c>
      <c r="F10894" s="17">
        <v>0</v>
      </c>
      <c r="G10894" s="17">
        <v>1</v>
      </c>
      <c r="H10894" s="17">
        <v>0</v>
      </c>
      <c r="I10894" s="7">
        <v>2.2999999999999998</v>
      </c>
      <c r="J10894" s="7">
        <v>24</v>
      </c>
      <c r="K10894" s="4">
        <v>1214</v>
      </c>
      <c r="L10894" s="5">
        <v>1214.0589</v>
      </c>
      <c r="M10894">
        <v>1247267</v>
      </c>
      <c r="N10894" s="33">
        <v>1</v>
      </c>
      <c r="O10894" s="50" t="e">
        <f>INDEX([1]Dados!$M$2:$N$26779,MATCH($P10894,[1]Dados!$N$2:$N$26779,),2)</f>
        <v>#N/A</v>
      </c>
      <c r="P10894">
        <v>198342</v>
      </c>
      <c r="Q10894" s="1">
        <v>37651</v>
      </c>
      <c r="R10894" s="1">
        <v>37929</v>
      </c>
      <c r="S10894" t="s">
        <v>1785</v>
      </c>
    </row>
    <row r="10895" spans="1:19" x14ac:dyDescent="0.2">
      <c r="A10895" s="7">
        <v>290687</v>
      </c>
      <c r="B10895" s="3">
        <v>30830</v>
      </c>
      <c r="C10895" s="3" t="s">
        <v>31</v>
      </c>
      <c r="D10895" s="2" t="s">
        <v>341</v>
      </c>
      <c r="E10895" s="3">
        <v>24</v>
      </c>
      <c r="F10895" s="17">
        <v>0</v>
      </c>
      <c r="G10895" s="17">
        <v>1</v>
      </c>
      <c r="H10895" s="17">
        <v>0</v>
      </c>
      <c r="I10895" s="7">
        <v>2.4</v>
      </c>
      <c r="J10895" s="7">
        <v>28</v>
      </c>
      <c r="K10895" s="4">
        <v>1214</v>
      </c>
      <c r="L10895" s="5">
        <v>1214.0589</v>
      </c>
      <c r="M10895">
        <v>1247267</v>
      </c>
      <c r="N10895" s="33">
        <v>1</v>
      </c>
      <c r="O10895" s="50" t="e">
        <f>INDEX([1]Dados!$M$2:$N$26779,MATCH($P10895,[1]Dados!$N$2:$N$26779,),2)</f>
        <v>#N/A</v>
      </c>
      <c r="P10895">
        <v>198342</v>
      </c>
      <c r="Q10895" s="1">
        <v>37651</v>
      </c>
      <c r="R10895" s="1">
        <v>37929</v>
      </c>
      <c r="S10895" t="s">
        <v>1785</v>
      </c>
    </row>
    <row r="10896" spans="1:19" x14ac:dyDescent="0.2">
      <c r="A10896" s="7">
        <v>290687</v>
      </c>
      <c r="B10896" s="3">
        <v>30830</v>
      </c>
      <c r="C10896" s="3" t="s">
        <v>31</v>
      </c>
      <c r="D10896" s="2" t="s">
        <v>341</v>
      </c>
      <c r="E10896" s="3">
        <v>24</v>
      </c>
      <c r="F10896" s="17">
        <v>0</v>
      </c>
      <c r="G10896" s="17">
        <v>1</v>
      </c>
      <c r="H10896" s="17">
        <v>0</v>
      </c>
      <c r="I10896" s="7">
        <v>2.5</v>
      </c>
      <c r="J10896" s="7">
        <v>20</v>
      </c>
      <c r="K10896" s="4">
        <v>1214</v>
      </c>
      <c r="L10896" s="5">
        <v>1214.0589</v>
      </c>
      <c r="M10896">
        <v>1247267</v>
      </c>
      <c r="N10896" s="33">
        <v>1</v>
      </c>
      <c r="O10896" s="50" t="e">
        <f>INDEX([1]Dados!$M$2:$N$26779,MATCH($P10896,[1]Dados!$N$2:$N$26779,),2)</f>
        <v>#N/A</v>
      </c>
      <c r="P10896">
        <v>198342</v>
      </c>
      <c r="Q10896" s="1">
        <v>37651</v>
      </c>
      <c r="R10896" s="1">
        <v>37929</v>
      </c>
      <c r="S10896" t="s">
        <v>1785</v>
      </c>
    </row>
    <row r="10897" spans="1:19" x14ac:dyDescent="0.2">
      <c r="A10897" s="7">
        <v>290687</v>
      </c>
      <c r="B10897" s="3">
        <v>30830</v>
      </c>
      <c r="C10897" s="3" t="s">
        <v>31</v>
      </c>
      <c r="D10897" s="2" t="s">
        <v>341</v>
      </c>
      <c r="E10897" s="3">
        <v>24</v>
      </c>
      <c r="F10897" s="17">
        <v>0</v>
      </c>
      <c r="G10897" s="17">
        <v>1</v>
      </c>
      <c r="H10897" s="17">
        <v>0</v>
      </c>
      <c r="I10897" s="7">
        <v>3.1</v>
      </c>
      <c r="J10897" s="7">
        <v>22</v>
      </c>
      <c r="K10897" s="4">
        <v>1293</v>
      </c>
      <c r="L10897" s="5">
        <v>1293.0592999999999</v>
      </c>
      <c r="M10897">
        <v>157586</v>
      </c>
      <c r="N10897" s="33">
        <v>1</v>
      </c>
      <c r="O10897" s="50" t="e">
        <f>INDEX([1]Dados!$M$2:$N$26779,MATCH($P10897,[1]Dados!$N$2:$N$26779,),2)</f>
        <v>#N/A</v>
      </c>
      <c r="P10897">
        <v>196984</v>
      </c>
      <c r="Q10897" s="1">
        <v>37651</v>
      </c>
      <c r="R10897" s="1">
        <v>37929</v>
      </c>
      <c r="S10897" t="s">
        <v>1801</v>
      </c>
    </row>
    <row r="10898" spans="1:19" x14ac:dyDescent="0.2">
      <c r="A10898" s="7">
        <v>290810</v>
      </c>
      <c r="B10898" s="3">
        <v>34614</v>
      </c>
      <c r="C10898" s="3" t="s">
        <v>31</v>
      </c>
      <c r="D10898" s="2" t="s">
        <v>369</v>
      </c>
      <c r="E10898" s="3">
        <v>24</v>
      </c>
      <c r="F10898" s="17">
        <v>0</v>
      </c>
      <c r="G10898" s="17">
        <v>1</v>
      </c>
      <c r="H10898" s="17">
        <v>0</v>
      </c>
      <c r="I10898" s="7" t="s">
        <v>3</v>
      </c>
      <c r="J10898" s="7">
        <v>28</v>
      </c>
      <c r="K10898" s="4">
        <v>1203</v>
      </c>
      <c r="L10898" s="5">
        <v>1203.0829000000001</v>
      </c>
      <c r="M10898">
        <v>158003.79999999999</v>
      </c>
      <c r="N10898" s="33">
        <v>1</v>
      </c>
      <c r="O10898" s="50" t="e">
        <f>INDEX([1]Dados!$M$2:$N$26779,MATCH($P10898,[1]Dados!$N$2:$N$26779,),2)</f>
        <v>#N/A</v>
      </c>
      <c r="P10898">
        <v>196795</v>
      </c>
      <c r="Q10898" s="1">
        <v>37833</v>
      </c>
      <c r="R10898" s="1">
        <v>37898</v>
      </c>
      <c r="S10898" t="s">
        <v>889</v>
      </c>
    </row>
    <row r="10899" spans="1:19" x14ac:dyDescent="0.2">
      <c r="A10899" s="7">
        <v>290810</v>
      </c>
      <c r="B10899" s="3">
        <v>34614</v>
      </c>
      <c r="C10899" s="3" t="s">
        <v>31</v>
      </c>
      <c r="D10899" s="2" t="s">
        <v>369</v>
      </c>
      <c r="E10899" s="3">
        <v>24</v>
      </c>
      <c r="F10899" s="17">
        <v>0</v>
      </c>
      <c r="G10899" s="17">
        <v>1</v>
      </c>
      <c r="H10899" s="17">
        <v>0</v>
      </c>
      <c r="I10899" s="29">
        <v>2.1</v>
      </c>
      <c r="J10899" s="7">
        <v>9</v>
      </c>
      <c r="K10899" s="4">
        <v>1214</v>
      </c>
      <c r="L10899" s="5">
        <v>1214.0589</v>
      </c>
      <c r="M10899">
        <v>549954</v>
      </c>
      <c r="N10899" s="3">
        <v>1</v>
      </c>
      <c r="O10899" s="50" t="e">
        <f>INDEX([1]Dados!$M$2:$N$26779,MATCH($P10899,[1]Dados!$N$2:$N$26779,),2)</f>
        <v>#N/A</v>
      </c>
      <c r="P10899">
        <v>198343</v>
      </c>
      <c r="Q10899" s="1">
        <v>37833</v>
      </c>
      <c r="R10899" s="1">
        <v>37898</v>
      </c>
      <c r="S10899" t="s">
        <v>915</v>
      </c>
    </row>
    <row r="10900" spans="1:19" x14ac:dyDescent="0.2">
      <c r="A10900" s="7">
        <v>290810</v>
      </c>
      <c r="B10900" s="3">
        <v>34614</v>
      </c>
      <c r="C10900" s="3" t="s">
        <v>31</v>
      </c>
      <c r="D10900" s="2" t="s">
        <v>369</v>
      </c>
      <c r="E10900" s="3">
        <v>24</v>
      </c>
      <c r="F10900" s="17">
        <v>0</v>
      </c>
      <c r="G10900" s="17">
        <v>1</v>
      </c>
      <c r="H10900" s="17">
        <v>0</v>
      </c>
      <c r="I10900" s="7">
        <v>2.1</v>
      </c>
      <c r="J10900" s="7">
        <v>27</v>
      </c>
      <c r="K10900" s="4">
        <v>1214</v>
      </c>
      <c r="L10900" s="5">
        <v>1214.0587</v>
      </c>
      <c r="M10900">
        <v>394264.98</v>
      </c>
      <c r="N10900" s="3">
        <v>1</v>
      </c>
      <c r="O10900" s="50" t="e">
        <f>INDEX([1]Dados!$M$2:$N$26779,MATCH($P10900,[1]Dados!$N$2:$N$26779,),2)</f>
        <v>#N/A</v>
      </c>
      <c r="P10900">
        <v>196738</v>
      </c>
      <c r="Q10900" s="1">
        <v>37833</v>
      </c>
      <c r="R10900" s="1">
        <v>37898</v>
      </c>
      <c r="S10900" t="s">
        <v>914</v>
      </c>
    </row>
    <row r="10901" spans="1:19" x14ac:dyDescent="0.2">
      <c r="A10901" s="7">
        <v>290810</v>
      </c>
      <c r="B10901" s="3">
        <v>34614</v>
      </c>
      <c r="C10901" s="3" t="s">
        <v>31</v>
      </c>
      <c r="D10901" s="2" t="s">
        <v>369</v>
      </c>
      <c r="E10901" s="3">
        <v>24</v>
      </c>
      <c r="F10901" s="17">
        <v>0</v>
      </c>
      <c r="G10901" s="17">
        <v>1</v>
      </c>
      <c r="H10901" s="17">
        <v>0</v>
      </c>
      <c r="I10901" s="7">
        <v>2.2000000000000002</v>
      </c>
      <c r="J10901" s="7">
        <v>28</v>
      </c>
      <c r="K10901" s="4">
        <v>1214</v>
      </c>
      <c r="L10901" s="5">
        <v>1214.0587</v>
      </c>
      <c r="M10901">
        <v>394264.98</v>
      </c>
      <c r="N10901" s="3">
        <v>1</v>
      </c>
      <c r="O10901" s="50" t="e">
        <f>INDEX([1]Dados!$M$2:$N$26779,MATCH($P10901,[1]Dados!$N$2:$N$26779,),2)</f>
        <v>#N/A</v>
      </c>
      <c r="P10901">
        <v>196738</v>
      </c>
      <c r="Q10901" s="1">
        <v>37833</v>
      </c>
      <c r="R10901" s="1">
        <v>37898</v>
      </c>
      <c r="S10901" t="s">
        <v>914</v>
      </c>
    </row>
    <row r="10902" spans="1:19" x14ac:dyDescent="0.2">
      <c r="A10902" s="7">
        <v>290810</v>
      </c>
      <c r="B10902" s="3">
        <v>34614</v>
      </c>
      <c r="C10902" s="3" t="s">
        <v>31</v>
      </c>
      <c r="D10902" s="2" t="s">
        <v>369</v>
      </c>
      <c r="E10902" s="3">
        <v>24</v>
      </c>
      <c r="F10902" s="17">
        <v>0</v>
      </c>
      <c r="G10902" s="17">
        <v>1</v>
      </c>
      <c r="H10902" s="17">
        <v>0</v>
      </c>
      <c r="I10902" s="7">
        <v>2.2999999999999998</v>
      </c>
      <c r="J10902" s="7">
        <v>25</v>
      </c>
      <c r="K10902" s="4">
        <v>1214</v>
      </c>
      <c r="L10902" s="5">
        <v>1214.0587</v>
      </c>
      <c r="M10902">
        <v>394264.98</v>
      </c>
      <c r="N10902" s="3">
        <v>1</v>
      </c>
      <c r="O10902" s="50" t="e">
        <f>INDEX([1]Dados!$M$2:$N$26779,MATCH($P10902,[1]Dados!$N$2:$N$26779,),2)</f>
        <v>#N/A</v>
      </c>
      <c r="P10902">
        <v>196738</v>
      </c>
      <c r="Q10902" s="1">
        <v>37833</v>
      </c>
      <c r="R10902" s="1">
        <v>37898</v>
      </c>
      <c r="S10902" t="s">
        <v>914</v>
      </c>
    </row>
    <row r="10903" spans="1:19" x14ac:dyDescent="0.2">
      <c r="A10903" s="7">
        <v>290810</v>
      </c>
      <c r="B10903" s="3">
        <v>34614</v>
      </c>
      <c r="C10903" s="3" t="s">
        <v>31</v>
      </c>
      <c r="D10903" s="2" t="s">
        <v>369</v>
      </c>
      <c r="E10903" s="3">
        <v>24</v>
      </c>
      <c r="F10903" s="17">
        <v>0</v>
      </c>
      <c r="G10903" s="17">
        <v>1</v>
      </c>
      <c r="H10903" s="17">
        <v>0</v>
      </c>
      <c r="I10903" s="7">
        <v>2.4</v>
      </c>
      <c r="J10903" s="7">
        <v>27</v>
      </c>
      <c r="K10903" s="4">
        <v>1214</v>
      </c>
      <c r="L10903" s="5">
        <v>1214.0589</v>
      </c>
      <c r="M10903">
        <v>549954</v>
      </c>
      <c r="N10903" s="3">
        <v>1</v>
      </c>
      <c r="O10903" s="50" t="e">
        <f>INDEX([1]Dados!$M$2:$N$26779,MATCH($P10903,[1]Dados!$N$2:$N$26779,),2)</f>
        <v>#N/A</v>
      </c>
      <c r="P10903">
        <v>198343</v>
      </c>
      <c r="Q10903" s="1">
        <v>37833</v>
      </c>
      <c r="R10903" s="1">
        <v>37898</v>
      </c>
      <c r="S10903" t="s">
        <v>915</v>
      </c>
    </row>
    <row r="10904" spans="1:19" x14ac:dyDescent="0.2">
      <c r="A10904" s="7">
        <v>290810</v>
      </c>
      <c r="B10904" s="3">
        <v>34614</v>
      </c>
      <c r="C10904" s="3" t="s">
        <v>31</v>
      </c>
      <c r="D10904" s="2" t="s">
        <v>369</v>
      </c>
      <c r="E10904" s="3">
        <v>24</v>
      </c>
      <c r="F10904" s="17">
        <v>0</v>
      </c>
      <c r="G10904" s="17">
        <v>1</v>
      </c>
      <c r="H10904" s="17">
        <v>0</v>
      </c>
      <c r="I10904" s="7">
        <v>2.5</v>
      </c>
      <c r="J10904" s="7">
        <v>24</v>
      </c>
      <c r="K10904" s="4">
        <v>1214</v>
      </c>
      <c r="L10904" s="5">
        <v>1214.0589</v>
      </c>
      <c r="M10904">
        <v>549954</v>
      </c>
      <c r="N10904" s="3">
        <v>1</v>
      </c>
      <c r="O10904" s="50" t="e">
        <f>INDEX([1]Dados!$M$2:$N$26779,MATCH($P10904,[1]Dados!$N$2:$N$26779,),2)</f>
        <v>#N/A</v>
      </c>
      <c r="P10904">
        <v>198343</v>
      </c>
      <c r="Q10904" s="1">
        <v>37833</v>
      </c>
      <c r="R10904" s="1">
        <v>37898</v>
      </c>
      <c r="S10904" t="s">
        <v>915</v>
      </c>
    </row>
    <row r="10905" spans="1:19" x14ac:dyDescent="0.2">
      <c r="A10905" s="7">
        <v>290810</v>
      </c>
      <c r="B10905" s="3">
        <v>34614</v>
      </c>
      <c r="C10905" s="3" t="s">
        <v>31</v>
      </c>
      <c r="D10905" s="2" t="s">
        <v>369</v>
      </c>
      <c r="E10905" s="3">
        <v>24</v>
      </c>
      <c r="F10905" s="17">
        <v>0</v>
      </c>
      <c r="G10905" s="17">
        <v>1</v>
      </c>
      <c r="H10905" s="17">
        <v>0</v>
      </c>
      <c r="I10905" s="7">
        <v>2.6</v>
      </c>
      <c r="J10905" s="7">
        <v>13</v>
      </c>
      <c r="K10905" s="4">
        <v>1214</v>
      </c>
      <c r="L10905" s="5">
        <v>1214.0589</v>
      </c>
      <c r="M10905">
        <v>549954</v>
      </c>
      <c r="N10905" s="3">
        <v>1</v>
      </c>
      <c r="O10905" s="50" t="e">
        <f>INDEX([1]Dados!$M$2:$N$26779,MATCH($P10905,[1]Dados!$N$2:$N$26779,),2)</f>
        <v>#N/A</v>
      </c>
      <c r="P10905">
        <v>198343</v>
      </c>
      <c r="Q10905" s="1">
        <v>37833</v>
      </c>
      <c r="R10905" s="1">
        <v>37898</v>
      </c>
      <c r="S10905" t="s">
        <v>915</v>
      </c>
    </row>
    <row r="10906" spans="1:19" x14ac:dyDescent="0.2">
      <c r="A10906" s="7">
        <v>290810</v>
      </c>
      <c r="B10906" s="3">
        <v>34614</v>
      </c>
      <c r="C10906" s="3" t="s">
        <v>31</v>
      </c>
      <c r="D10906" s="2" t="s">
        <v>369</v>
      </c>
      <c r="E10906" s="3">
        <v>24</v>
      </c>
      <c r="F10906" s="17">
        <v>0</v>
      </c>
      <c r="G10906" s="17">
        <v>1</v>
      </c>
      <c r="H10906" s="17">
        <v>0</v>
      </c>
      <c r="I10906" s="7">
        <v>2.7</v>
      </c>
      <c r="J10906" s="7">
        <v>1</v>
      </c>
      <c r="K10906" s="4">
        <v>1214</v>
      </c>
      <c r="L10906" s="5">
        <v>1214.0589</v>
      </c>
      <c r="M10906">
        <v>549954</v>
      </c>
      <c r="N10906" s="3">
        <v>1</v>
      </c>
      <c r="O10906" s="50" t="e">
        <f>INDEX([1]Dados!$M$2:$N$26779,MATCH($P10906,[1]Dados!$N$2:$N$26779,),2)</f>
        <v>#N/A</v>
      </c>
      <c r="P10906">
        <v>198343</v>
      </c>
      <c r="Q10906" s="1">
        <v>37833</v>
      </c>
      <c r="R10906" s="1">
        <v>37898</v>
      </c>
      <c r="S10906" t="s">
        <v>915</v>
      </c>
    </row>
    <row r="10907" spans="1:19" x14ac:dyDescent="0.2">
      <c r="A10907" s="7">
        <v>290810</v>
      </c>
      <c r="B10907" s="3">
        <v>34614</v>
      </c>
      <c r="C10907" s="3" t="s">
        <v>31</v>
      </c>
      <c r="D10907" s="2" t="s">
        <v>369</v>
      </c>
      <c r="E10907" s="3">
        <v>24</v>
      </c>
      <c r="F10907" s="17">
        <v>0</v>
      </c>
      <c r="G10907" s="17">
        <v>1</v>
      </c>
      <c r="H10907" s="17">
        <v>0</v>
      </c>
      <c r="I10907" s="7">
        <v>2.8</v>
      </c>
      <c r="J10907" s="7">
        <v>1</v>
      </c>
      <c r="K10907" s="4">
        <v>1214</v>
      </c>
      <c r="L10907" s="5">
        <v>1214.0589</v>
      </c>
      <c r="M10907">
        <v>549954</v>
      </c>
      <c r="N10907" s="3">
        <v>1</v>
      </c>
      <c r="O10907" s="50" t="e">
        <f>INDEX([1]Dados!$M$2:$N$26779,MATCH($P10907,[1]Dados!$N$2:$N$26779,),2)</f>
        <v>#N/A</v>
      </c>
      <c r="P10907">
        <v>198343</v>
      </c>
      <c r="Q10907" s="1">
        <v>37833</v>
      </c>
      <c r="R10907" s="1">
        <v>37898</v>
      </c>
      <c r="S10907" t="s">
        <v>915</v>
      </c>
    </row>
    <row r="10908" spans="1:19" x14ac:dyDescent="0.2">
      <c r="A10908" s="7">
        <v>290810</v>
      </c>
      <c r="B10908" s="3">
        <v>34614</v>
      </c>
      <c r="C10908" s="3" t="s">
        <v>31</v>
      </c>
      <c r="D10908" s="2" t="s">
        <v>369</v>
      </c>
      <c r="E10908" s="3">
        <v>24</v>
      </c>
      <c r="F10908" s="17">
        <v>0</v>
      </c>
      <c r="G10908" s="17">
        <v>1</v>
      </c>
      <c r="H10908" s="17">
        <v>0</v>
      </c>
      <c r="I10908" s="7">
        <v>2.9</v>
      </c>
      <c r="J10908" s="7">
        <v>9</v>
      </c>
      <c r="K10908" s="4">
        <v>1214</v>
      </c>
      <c r="L10908" s="5">
        <v>1214.0589</v>
      </c>
      <c r="M10908">
        <v>549954</v>
      </c>
      <c r="N10908" s="3">
        <v>1</v>
      </c>
      <c r="O10908" s="50" t="e">
        <f>INDEX([1]Dados!$M$2:$N$26779,MATCH($P10908,[1]Dados!$N$2:$N$26779,),2)</f>
        <v>#N/A</v>
      </c>
      <c r="P10908">
        <v>198343</v>
      </c>
      <c r="Q10908" s="1">
        <v>37833</v>
      </c>
      <c r="R10908" s="1">
        <v>37898</v>
      </c>
      <c r="S10908" t="s">
        <v>915</v>
      </c>
    </row>
    <row r="10909" spans="1:19" x14ac:dyDescent="0.2">
      <c r="A10909" s="7">
        <v>290810</v>
      </c>
      <c r="B10909" s="3">
        <v>34614</v>
      </c>
      <c r="C10909" s="3" t="s">
        <v>31</v>
      </c>
      <c r="D10909" s="2" t="s">
        <v>369</v>
      </c>
      <c r="E10909" s="3">
        <v>24</v>
      </c>
      <c r="F10909" s="17">
        <v>0</v>
      </c>
      <c r="G10909" s="17">
        <v>1</v>
      </c>
      <c r="H10909" s="17">
        <v>0</v>
      </c>
      <c r="I10909" s="7">
        <v>2.1</v>
      </c>
      <c r="J10909" s="7">
        <v>17</v>
      </c>
      <c r="K10909" s="4">
        <v>1293</v>
      </c>
      <c r="L10909" s="5">
        <v>1293.0592999999999</v>
      </c>
      <c r="M10909">
        <v>108476.19</v>
      </c>
      <c r="N10909" s="33">
        <v>1</v>
      </c>
      <c r="O10909" s="50" t="e">
        <f>INDEX([1]Dados!$M$2:$N$26779,MATCH($P10909,[1]Dados!$N$2:$N$26779,),2)</f>
        <v>#N/A</v>
      </c>
      <c r="P10909">
        <v>196985</v>
      </c>
      <c r="Q10909" s="1">
        <v>37833</v>
      </c>
      <c r="R10909" s="1">
        <v>37898</v>
      </c>
      <c r="S10909" t="s">
        <v>1467</v>
      </c>
    </row>
    <row r="10910" spans="1:19" x14ac:dyDescent="0.2">
      <c r="A10910" s="7">
        <v>290810</v>
      </c>
      <c r="B10910" s="3">
        <v>34614</v>
      </c>
      <c r="C10910" s="3" t="s">
        <v>31</v>
      </c>
      <c r="D10910" s="2" t="s">
        <v>369</v>
      </c>
      <c r="E10910" s="3">
        <v>24</v>
      </c>
      <c r="F10910" s="17">
        <v>0</v>
      </c>
      <c r="G10910" s="17">
        <v>1</v>
      </c>
      <c r="H10910" s="17">
        <v>0</v>
      </c>
      <c r="I10910" s="7">
        <v>2.2000000000000002</v>
      </c>
      <c r="J10910" s="7">
        <v>25</v>
      </c>
      <c r="K10910" s="4">
        <v>1293</v>
      </c>
      <c r="L10910" s="5">
        <v>1293.0592999999999</v>
      </c>
      <c r="M10910">
        <v>108476.19</v>
      </c>
      <c r="N10910" s="33">
        <v>1</v>
      </c>
      <c r="O10910" s="50" t="e">
        <f>INDEX([1]Dados!$M$2:$N$26779,MATCH($P10910,[1]Dados!$N$2:$N$26779,),2)</f>
        <v>#N/A</v>
      </c>
      <c r="P10910">
        <v>196985</v>
      </c>
      <c r="Q10910" s="1">
        <v>37833</v>
      </c>
      <c r="R10910" s="1">
        <v>37898</v>
      </c>
      <c r="S10910" t="s">
        <v>1467</v>
      </c>
    </row>
    <row r="10911" spans="1:19" x14ac:dyDescent="0.2">
      <c r="A10911" s="7">
        <v>290810</v>
      </c>
      <c r="B10911" s="3">
        <v>34614</v>
      </c>
      <c r="C10911" s="3" t="s">
        <v>31</v>
      </c>
      <c r="D10911" s="2" t="s">
        <v>369</v>
      </c>
      <c r="E10911" s="3">
        <v>24</v>
      </c>
      <c r="F10911" s="17">
        <v>0</v>
      </c>
      <c r="G10911" s="17">
        <v>1</v>
      </c>
      <c r="H10911" s="17">
        <v>0</v>
      </c>
      <c r="I10911" s="7">
        <v>2.2999999999999998</v>
      </c>
      <c r="J10911" s="7">
        <v>9</v>
      </c>
      <c r="K10911" s="4">
        <v>1293</v>
      </c>
      <c r="L10911" s="5">
        <v>1293.0592999999999</v>
      </c>
      <c r="M10911">
        <v>108476.19</v>
      </c>
      <c r="N10911" s="33">
        <v>1</v>
      </c>
      <c r="O10911" s="50" t="e">
        <f>INDEX([1]Dados!$M$2:$N$26779,MATCH($P10911,[1]Dados!$N$2:$N$26779,),2)</f>
        <v>#N/A</v>
      </c>
      <c r="P10911">
        <v>196985</v>
      </c>
      <c r="Q10911" s="1">
        <v>37833</v>
      </c>
      <c r="R10911" s="1">
        <v>37898</v>
      </c>
      <c r="S10911" t="s">
        <v>1467</v>
      </c>
    </row>
    <row r="10912" spans="1:19" x14ac:dyDescent="0.2">
      <c r="A10912" s="7">
        <v>290810</v>
      </c>
      <c r="B10912" s="3">
        <v>34614</v>
      </c>
      <c r="C10912" s="3" t="s">
        <v>31</v>
      </c>
      <c r="D10912" s="2" t="s">
        <v>369</v>
      </c>
      <c r="E10912" s="3">
        <v>24</v>
      </c>
      <c r="F10912" s="17">
        <v>0</v>
      </c>
      <c r="G10912" s="17">
        <v>1</v>
      </c>
      <c r="H10912" s="17">
        <v>0</v>
      </c>
      <c r="I10912" s="7">
        <v>2.4</v>
      </c>
      <c r="J10912" s="7">
        <v>30</v>
      </c>
      <c r="K10912" s="4">
        <v>1293</v>
      </c>
      <c r="L10912" s="5">
        <v>1293.0592999999999</v>
      </c>
      <c r="M10912">
        <v>108476.19</v>
      </c>
      <c r="N10912" s="33">
        <v>1</v>
      </c>
      <c r="O10912" s="50" t="e">
        <f>INDEX([1]Dados!$M$2:$N$26779,MATCH($P10912,[1]Dados!$N$2:$N$26779,),2)</f>
        <v>#N/A</v>
      </c>
      <c r="P10912">
        <v>196985</v>
      </c>
      <c r="Q10912" s="1">
        <v>37833</v>
      </c>
      <c r="R10912" s="1">
        <v>37898</v>
      </c>
      <c r="S10912" t="s">
        <v>1467</v>
      </c>
    </row>
    <row r="10913" spans="1:19" x14ac:dyDescent="0.2">
      <c r="A10913" s="7">
        <v>290810</v>
      </c>
      <c r="B10913" s="3">
        <v>34614</v>
      </c>
      <c r="C10913" s="3" t="s">
        <v>31</v>
      </c>
      <c r="D10913" s="2" t="s">
        <v>369</v>
      </c>
      <c r="E10913" s="3">
        <v>24</v>
      </c>
      <c r="F10913" s="17">
        <v>0</v>
      </c>
      <c r="G10913" s="17">
        <v>1</v>
      </c>
      <c r="H10913" s="17">
        <v>0</v>
      </c>
      <c r="I10913" s="7">
        <v>2.5</v>
      </c>
      <c r="J10913" s="7">
        <v>22</v>
      </c>
      <c r="K10913" s="4">
        <v>1293</v>
      </c>
      <c r="L10913" s="5">
        <v>1293.0592999999999</v>
      </c>
      <c r="M10913">
        <v>108476.19</v>
      </c>
      <c r="N10913" s="33">
        <v>1</v>
      </c>
      <c r="O10913" s="50" t="e">
        <f>INDEX([1]Dados!$M$2:$N$26779,MATCH($P10913,[1]Dados!$N$2:$N$26779,),2)</f>
        <v>#N/A</v>
      </c>
      <c r="P10913">
        <v>196985</v>
      </c>
      <c r="Q10913" s="1">
        <v>37833</v>
      </c>
      <c r="R10913" s="1">
        <v>37898</v>
      </c>
      <c r="S10913" t="s">
        <v>1467</v>
      </c>
    </row>
    <row r="10914" spans="1:19" x14ac:dyDescent="0.2">
      <c r="A10914" s="7">
        <v>290990</v>
      </c>
      <c r="B10914" s="3">
        <v>34975</v>
      </c>
      <c r="C10914" s="3" t="s">
        <v>31</v>
      </c>
      <c r="D10914" s="2" t="s">
        <v>391</v>
      </c>
      <c r="E10914" s="3">
        <v>24</v>
      </c>
      <c r="F10914" s="17">
        <v>0</v>
      </c>
      <c r="G10914" s="17">
        <v>1</v>
      </c>
      <c r="H10914" s="17">
        <v>0</v>
      </c>
      <c r="I10914" s="7">
        <v>1.1000000000000001</v>
      </c>
      <c r="J10914" s="7">
        <v>32</v>
      </c>
      <c r="K10914" s="4">
        <v>119</v>
      </c>
      <c r="L10914" s="5">
        <v>119.386</v>
      </c>
      <c r="M10914">
        <v>360500</v>
      </c>
      <c r="N10914" s="33">
        <v>1</v>
      </c>
      <c r="O10914" s="50" t="e">
        <f>INDEX([1]Dados!$M$2:$N$26779,MATCH($P10914,[1]Dados!$N$2:$N$26779,),2)</f>
        <v>#N/A</v>
      </c>
      <c r="P10914">
        <v>196855</v>
      </c>
      <c r="Q10914" s="1">
        <v>37833</v>
      </c>
      <c r="R10914" s="1">
        <v>37882</v>
      </c>
      <c r="S10914" t="s">
        <v>1553</v>
      </c>
    </row>
    <row r="10915" spans="1:19" x14ac:dyDescent="0.2">
      <c r="A10915" s="7">
        <v>290990</v>
      </c>
      <c r="B10915" s="3">
        <v>34975</v>
      </c>
      <c r="C10915" s="3" t="s">
        <v>31</v>
      </c>
      <c r="D10915" s="2" t="s">
        <v>391</v>
      </c>
      <c r="E10915" s="3">
        <v>24</v>
      </c>
      <c r="F10915" s="17">
        <v>0</v>
      </c>
      <c r="G10915" s="17">
        <v>1</v>
      </c>
      <c r="H10915" s="17">
        <v>0</v>
      </c>
      <c r="I10915" s="7">
        <v>1.1000000000000001</v>
      </c>
      <c r="J10915" s="7">
        <v>7</v>
      </c>
      <c r="K10915" s="4">
        <v>119</v>
      </c>
      <c r="L10915" s="5">
        <v>119.386</v>
      </c>
      <c r="M10915">
        <v>360500</v>
      </c>
      <c r="N10915" s="33">
        <v>1</v>
      </c>
      <c r="O10915" s="50" t="e">
        <f>INDEX([1]Dados!$M$2:$N$26779,MATCH($P10915,[1]Dados!$N$2:$N$26779,),2)</f>
        <v>#N/A</v>
      </c>
      <c r="P10915">
        <v>196855</v>
      </c>
      <c r="Q10915" s="1">
        <v>37833</v>
      </c>
      <c r="R10915" s="1">
        <v>37882</v>
      </c>
      <c r="S10915" t="s">
        <v>1553</v>
      </c>
    </row>
    <row r="10916" spans="1:19" x14ac:dyDescent="0.2">
      <c r="A10916" s="7">
        <v>290990</v>
      </c>
      <c r="B10916" s="3">
        <v>34975</v>
      </c>
      <c r="C10916" s="3" t="s">
        <v>31</v>
      </c>
      <c r="D10916" s="2" t="s">
        <v>391</v>
      </c>
      <c r="E10916" s="3">
        <v>24</v>
      </c>
      <c r="F10916" s="17">
        <v>0</v>
      </c>
      <c r="G10916" s="17">
        <v>1</v>
      </c>
      <c r="H10916" s="17">
        <v>0</v>
      </c>
      <c r="I10916" s="7">
        <v>1.1100000000000001</v>
      </c>
      <c r="J10916" s="7">
        <v>25</v>
      </c>
      <c r="K10916" s="4">
        <v>119</v>
      </c>
      <c r="L10916" s="5">
        <v>119.386</v>
      </c>
      <c r="M10916">
        <v>360500</v>
      </c>
      <c r="N10916" s="33">
        <v>1</v>
      </c>
      <c r="O10916" s="50" t="e">
        <f>INDEX([1]Dados!$M$2:$N$26779,MATCH($P10916,[1]Dados!$N$2:$N$26779,),2)</f>
        <v>#N/A</v>
      </c>
      <c r="P10916">
        <v>196855</v>
      </c>
      <c r="Q10916" s="1">
        <v>37833</v>
      </c>
      <c r="R10916" s="1">
        <v>37882</v>
      </c>
      <c r="S10916" t="s">
        <v>1553</v>
      </c>
    </row>
    <row r="10917" spans="1:19" x14ac:dyDescent="0.2">
      <c r="A10917" s="7">
        <v>290990</v>
      </c>
      <c r="B10917" s="3">
        <v>34975</v>
      </c>
      <c r="C10917" s="3" t="s">
        <v>31</v>
      </c>
      <c r="D10917" s="2" t="s">
        <v>391</v>
      </c>
      <c r="E10917" s="3">
        <v>24</v>
      </c>
      <c r="F10917" s="17">
        <v>0</v>
      </c>
      <c r="G10917" s="17">
        <v>1</v>
      </c>
      <c r="H10917" s="17">
        <v>0</v>
      </c>
      <c r="I10917" s="7">
        <v>1.2</v>
      </c>
      <c r="J10917" s="7">
        <v>7</v>
      </c>
      <c r="K10917" s="4">
        <v>119</v>
      </c>
      <c r="L10917" s="5">
        <v>119.386</v>
      </c>
      <c r="M10917">
        <v>360500</v>
      </c>
      <c r="N10917" s="33">
        <v>1</v>
      </c>
      <c r="O10917" s="50" t="e">
        <f>INDEX([1]Dados!$M$2:$N$26779,MATCH($P10917,[1]Dados!$N$2:$N$26779,),2)</f>
        <v>#N/A</v>
      </c>
      <c r="P10917">
        <v>196855</v>
      </c>
      <c r="Q10917" s="1">
        <v>37833</v>
      </c>
      <c r="R10917" s="1">
        <v>37882</v>
      </c>
      <c r="S10917" t="s">
        <v>1553</v>
      </c>
    </row>
    <row r="10918" spans="1:19" x14ac:dyDescent="0.2">
      <c r="A10918" s="7">
        <v>290990</v>
      </c>
      <c r="B10918" s="3">
        <v>34975</v>
      </c>
      <c r="C10918" s="3" t="s">
        <v>31</v>
      </c>
      <c r="D10918" s="2" t="s">
        <v>391</v>
      </c>
      <c r="E10918" s="3">
        <v>24</v>
      </c>
      <c r="F10918" s="17">
        <v>0</v>
      </c>
      <c r="G10918" s="17">
        <v>1</v>
      </c>
      <c r="H10918" s="17">
        <v>0</v>
      </c>
      <c r="I10918" s="7">
        <v>1.3</v>
      </c>
      <c r="J10918" s="7">
        <v>31</v>
      </c>
      <c r="K10918" s="4">
        <v>119</v>
      </c>
      <c r="L10918" s="5">
        <v>119.386</v>
      </c>
      <c r="M10918">
        <v>360500</v>
      </c>
      <c r="N10918" s="33">
        <v>1</v>
      </c>
      <c r="O10918" s="50" t="e">
        <f>INDEX([1]Dados!$M$2:$N$26779,MATCH($P10918,[1]Dados!$N$2:$N$26779,),2)</f>
        <v>#N/A</v>
      </c>
      <c r="P10918">
        <v>196855</v>
      </c>
      <c r="Q10918" s="1">
        <v>37833</v>
      </c>
      <c r="R10918" s="1">
        <v>37882</v>
      </c>
      <c r="S10918" t="s">
        <v>1553</v>
      </c>
    </row>
    <row r="10919" spans="1:19" x14ac:dyDescent="0.2">
      <c r="A10919" s="7">
        <v>290990</v>
      </c>
      <c r="B10919" s="3">
        <v>34975</v>
      </c>
      <c r="C10919" s="3" t="s">
        <v>31</v>
      </c>
      <c r="D10919" s="2" t="s">
        <v>391</v>
      </c>
      <c r="E10919" s="3">
        <v>24</v>
      </c>
      <c r="F10919" s="17">
        <v>0</v>
      </c>
      <c r="G10919" s="17">
        <v>1</v>
      </c>
      <c r="H10919" s="17">
        <v>0</v>
      </c>
      <c r="I10919" s="7">
        <v>1.4</v>
      </c>
      <c r="J10919" s="7">
        <v>15</v>
      </c>
      <c r="K10919" s="4">
        <v>119</v>
      </c>
      <c r="L10919" s="5">
        <v>119.386</v>
      </c>
      <c r="M10919">
        <v>360500</v>
      </c>
      <c r="N10919" s="33">
        <v>1</v>
      </c>
      <c r="O10919" s="50" t="e">
        <f>INDEX([1]Dados!$M$2:$N$26779,MATCH($P10919,[1]Dados!$N$2:$N$26779,),2)</f>
        <v>#N/A</v>
      </c>
      <c r="P10919">
        <v>196855</v>
      </c>
      <c r="Q10919" s="1">
        <v>37833</v>
      </c>
      <c r="R10919" s="1">
        <v>37882</v>
      </c>
      <c r="S10919" t="s">
        <v>1553</v>
      </c>
    </row>
    <row r="10920" spans="1:19" x14ac:dyDescent="0.2">
      <c r="A10920" s="7">
        <v>290990</v>
      </c>
      <c r="B10920" s="3">
        <v>34975</v>
      </c>
      <c r="C10920" s="3" t="s">
        <v>31</v>
      </c>
      <c r="D10920" s="2" t="s">
        <v>391</v>
      </c>
      <c r="E10920" s="3">
        <v>24</v>
      </c>
      <c r="F10920" s="17">
        <v>0</v>
      </c>
      <c r="G10920" s="17">
        <v>1</v>
      </c>
      <c r="H10920" s="17">
        <v>0</v>
      </c>
      <c r="I10920" s="7">
        <v>1.5</v>
      </c>
      <c r="J10920" s="7">
        <v>19</v>
      </c>
      <c r="K10920" s="4">
        <v>119</v>
      </c>
      <c r="L10920" s="5">
        <v>119.386</v>
      </c>
      <c r="M10920">
        <v>360500</v>
      </c>
      <c r="N10920" s="33">
        <v>1</v>
      </c>
      <c r="O10920" s="50" t="e">
        <f>INDEX([1]Dados!$M$2:$N$26779,MATCH($P10920,[1]Dados!$N$2:$N$26779,),2)</f>
        <v>#N/A</v>
      </c>
      <c r="P10920">
        <v>196855</v>
      </c>
      <c r="Q10920" s="1">
        <v>37833</v>
      </c>
      <c r="R10920" s="1">
        <v>37882</v>
      </c>
      <c r="S10920" t="s">
        <v>1553</v>
      </c>
    </row>
    <row r="10921" spans="1:19" x14ac:dyDescent="0.2">
      <c r="A10921" s="7">
        <v>290990</v>
      </c>
      <c r="B10921" s="3">
        <v>34975</v>
      </c>
      <c r="C10921" s="3" t="s">
        <v>31</v>
      </c>
      <c r="D10921" s="2" t="s">
        <v>391</v>
      </c>
      <c r="E10921" s="3">
        <v>24</v>
      </c>
      <c r="F10921" s="17">
        <v>0</v>
      </c>
      <c r="G10921" s="17">
        <v>1</v>
      </c>
      <c r="H10921" s="17">
        <v>0</v>
      </c>
      <c r="I10921" s="7">
        <v>1.6</v>
      </c>
      <c r="J10921" s="7">
        <v>7</v>
      </c>
      <c r="K10921" s="4">
        <v>119</v>
      </c>
      <c r="L10921" s="5">
        <v>119.386</v>
      </c>
      <c r="M10921">
        <v>360500</v>
      </c>
      <c r="N10921" s="33">
        <v>1</v>
      </c>
      <c r="O10921" s="50" t="e">
        <f>INDEX([1]Dados!$M$2:$N$26779,MATCH($P10921,[1]Dados!$N$2:$N$26779,),2)</f>
        <v>#N/A</v>
      </c>
      <c r="P10921">
        <v>196855</v>
      </c>
      <c r="Q10921" s="1">
        <v>37833</v>
      </c>
      <c r="R10921" s="1">
        <v>37882</v>
      </c>
      <c r="S10921" t="s">
        <v>1553</v>
      </c>
    </row>
    <row r="10922" spans="1:19" x14ac:dyDescent="0.2">
      <c r="A10922" s="7">
        <v>290990</v>
      </c>
      <c r="B10922" s="3">
        <v>34975</v>
      </c>
      <c r="C10922" s="3" t="s">
        <v>31</v>
      </c>
      <c r="D10922" s="2" t="s">
        <v>391</v>
      </c>
      <c r="E10922" s="3">
        <v>24</v>
      </c>
      <c r="F10922" s="17">
        <v>0</v>
      </c>
      <c r="G10922" s="17">
        <v>1</v>
      </c>
      <c r="H10922" s="17">
        <v>0</v>
      </c>
      <c r="I10922" s="7">
        <v>1.7</v>
      </c>
      <c r="J10922" s="7">
        <v>25</v>
      </c>
      <c r="K10922" s="4">
        <v>119</v>
      </c>
      <c r="L10922" s="5">
        <v>119.386</v>
      </c>
      <c r="M10922">
        <v>360500</v>
      </c>
      <c r="N10922" s="33">
        <v>1</v>
      </c>
      <c r="O10922" s="50" t="e">
        <f>INDEX([1]Dados!$M$2:$N$26779,MATCH($P10922,[1]Dados!$N$2:$N$26779,),2)</f>
        <v>#N/A</v>
      </c>
      <c r="P10922">
        <v>196855</v>
      </c>
      <c r="Q10922" s="1">
        <v>37833</v>
      </c>
      <c r="R10922" s="1">
        <v>37882</v>
      </c>
      <c r="S10922" t="s">
        <v>1553</v>
      </c>
    </row>
    <row r="10923" spans="1:19" x14ac:dyDescent="0.2">
      <c r="A10923" s="7">
        <v>290990</v>
      </c>
      <c r="B10923" s="3">
        <v>34975</v>
      </c>
      <c r="C10923" s="3" t="s">
        <v>31</v>
      </c>
      <c r="D10923" s="2" t="s">
        <v>391</v>
      </c>
      <c r="E10923" s="3">
        <v>24</v>
      </c>
      <c r="F10923" s="17">
        <v>0</v>
      </c>
      <c r="G10923" s="17">
        <v>1</v>
      </c>
      <c r="H10923" s="17">
        <v>0</v>
      </c>
      <c r="I10923" s="7">
        <v>1.8</v>
      </c>
      <c r="J10923" s="7">
        <v>5</v>
      </c>
      <c r="K10923" s="4">
        <v>119</v>
      </c>
      <c r="L10923" s="5">
        <v>119.386</v>
      </c>
      <c r="M10923">
        <v>360500</v>
      </c>
      <c r="N10923" s="33">
        <v>1</v>
      </c>
      <c r="O10923" s="50" t="e">
        <f>INDEX([1]Dados!$M$2:$N$26779,MATCH($P10923,[1]Dados!$N$2:$N$26779,),2)</f>
        <v>#N/A</v>
      </c>
      <c r="P10923">
        <v>196855</v>
      </c>
      <c r="Q10923" s="1">
        <v>37833</v>
      </c>
      <c r="R10923" s="1">
        <v>37882</v>
      </c>
      <c r="S10923" t="s">
        <v>1553</v>
      </c>
    </row>
    <row r="10924" spans="1:19" x14ac:dyDescent="0.2">
      <c r="A10924" s="7">
        <v>290990</v>
      </c>
      <c r="B10924" s="3">
        <v>34975</v>
      </c>
      <c r="C10924" s="3" t="s">
        <v>31</v>
      </c>
      <c r="D10924" s="2" t="s">
        <v>391</v>
      </c>
      <c r="E10924" s="3">
        <v>24</v>
      </c>
      <c r="F10924" s="17">
        <v>0</v>
      </c>
      <c r="G10924" s="17">
        <v>1</v>
      </c>
      <c r="H10924" s="17">
        <v>0</v>
      </c>
      <c r="I10924" s="7">
        <v>1.9</v>
      </c>
      <c r="J10924" s="7">
        <v>32</v>
      </c>
      <c r="K10924" s="4">
        <v>119</v>
      </c>
      <c r="L10924" s="5">
        <v>119.386</v>
      </c>
      <c r="M10924">
        <v>360500</v>
      </c>
      <c r="N10924" s="33">
        <v>1</v>
      </c>
      <c r="O10924" s="50" t="e">
        <f>INDEX([1]Dados!$M$2:$N$26779,MATCH($P10924,[1]Dados!$N$2:$N$26779,),2)</f>
        <v>#N/A</v>
      </c>
      <c r="P10924">
        <v>196855</v>
      </c>
      <c r="Q10924" s="1">
        <v>37833</v>
      </c>
      <c r="R10924" s="1">
        <v>37882</v>
      </c>
      <c r="S10924" t="s">
        <v>1553</v>
      </c>
    </row>
    <row r="10925" spans="1:19" x14ac:dyDescent="0.2">
      <c r="A10925" s="7">
        <v>290990</v>
      </c>
      <c r="B10925" s="3">
        <v>34975</v>
      </c>
      <c r="C10925" s="3" t="s">
        <v>31</v>
      </c>
      <c r="D10925" s="2" t="s">
        <v>391</v>
      </c>
      <c r="E10925" s="3">
        <v>24</v>
      </c>
      <c r="F10925" s="17">
        <v>0</v>
      </c>
      <c r="G10925" s="17">
        <v>1</v>
      </c>
      <c r="H10925" s="17">
        <v>0</v>
      </c>
      <c r="I10925" s="7">
        <v>2.1</v>
      </c>
      <c r="J10925" s="7">
        <v>30</v>
      </c>
      <c r="K10925" s="4">
        <v>1203</v>
      </c>
      <c r="L10925" s="5">
        <v>1203.0829000000001</v>
      </c>
      <c r="M10925">
        <v>150305.97</v>
      </c>
      <c r="N10925" s="33">
        <v>1</v>
      </c>
      <c r="O10925" s="50" t="e">
        <f>INDEX([1]Dados!$M$2:$N$26779,MATCH($P10925,[1]Dados!$N$2:$N$26779,),2)</f>
        <v>#N/A</v>
      </c>
      <c r="P10925">
        <v>196796</v>
      </c>
      <c r="Q10925" s="1">
        <v>37833</v>
      </c>
      <c r="R10925" s="1">
        <v>37882</v>
      </c>
      <c r="S10925" t="s">
        <v>889</v>
      </c>
    </row>
    <row r="10926" spans="1:19" x14ac:dyDescent="0.2">
      <c r="A10926" s="7">
        <v>290990</v>
      </c>
      <c r="B10926" s="3">
        <v>34975</v>
      </c>
      <c r="C10926" s="3" t="s">
        <v>31</v>
      </c>
      <c r="D10926" s="2" t="s">
        <v>391</v>
      </c>
      <c r="E10926" s="3">
        <v>24</v>
      </c>
      <c r="F10926" s="17">
        <v>0</v>
      </c>
      <c r="G10926" s="17">
        <v>1</v>
      </c>
      <c r="H10926" s="17">
        <v>0</v>
      </c>
      <c r="I10926" s="7" t="s">
        <v>3</v>
      </c>
      <c r="J10926" s="7">
        <v>0</v>
      </c>
      <c r="K10926" s="4">
        <v>1214</v>
      </c>
      <c r="L10926" s="5">
        <v>1214.0587</v>
      </c>
      <c r="M10926">
        <v>683086.18</v>
      </c>
      <c r="N10926" s="33">
        <v>1</v>
      </c>
      <c r="O10926" s="50" t="e">
        <f>INDEX([1]Dados!$M$2:$N$26779,MATCH($P10926,[1]Dados!$N$2:$N$26779,),2)</f>
        <v>#N/A</v>
      </c>
      <c r="P10926">
        <v>196739</v>
      </c>
      <c r="Q10926" s="1">
        <v>37833</v>
      </c>
      <c r="R10926" s="1">
        <v>37882</v>
      </c>
      <c r="S10926" t="s">
        <v>889</v>
      </c>
    </row>
    <row r="10927" spans="1:19" x14ac:dyDescent="0.2">
      <c r="A10927" s="7">
        <v>290990</v>
      </c>
      <c r="B10927" s="3">
        <v>34975</v>
      </c>
      <c r="C10927" s="3" t="s">
        <v>31</v>
      </c>
      <c r="D10927" s="2" t="s">
        <v>391</v>
      </c>
      <c r="E10927" s="3">
        <v>24</v>
      </c>
      <c r="F10927" s="17">
        <v>0</v>
      </c>
      <c r="G10927" s="17">
        <v>1</v>
      </c>
      <c r="H10927" s="17">
        <v>0</v>
      </c>
      <c r="I10927" s="7">
        <v>3.1</v>
      </c>
      <c r="J10927" s="7">
        <v>9</v>
      </c>
      <c r="K10927" s="4">
        <v>1214</v>
      </c>
      <c r="L10927" s="5">
        <v>1214.0589</v>
      </c>
      <c r="M10927">
        <v>909810</v>
      </c>
      <c r="N10927" s="33">
        <v>1</v>
      </c>
      <c r="O10927" s="50" t="e">
        <f>INDEX([1]Dados!$M$2:$N$26779,MATCH($P10927,[1]Dados!$N$2:$N$26779,),2)</f>
        <v>#N/A</v>
      </c>
      <c r="P10927">
        <v>198344</v>
      </c>
      <c r="Q10927" s="1">
        <v>37833</v>
      </c>
      <c r="R10927" s="1">
        <v>37882</v>
      </c>
      <c r="S10927" t="s">
        <v>889</v>
      </c>
    </row>
    <row r="10928" spans="1:19" x14ac:dyDescent="0.2">
      <c r="A10928" s="7">
        <v>290990</v>
      </c>
      <c r="B10928" s="3">
        <v>34975</v>
      </c>
      <c r="C10928" s="3" t="s">
        <v>31</v>
      </c>
      <c r="D10928" s="2" t="s">
        <v>391</v>
      </c>
      <c r="E10928" s="3">
        <v>24</v>
      </c>
      <c r="F10928" s="17">
        <v>0</v>
      </c>
      <c r="G10928" s="17">
        <v>1</v>
      </c>
      <c r="H10928" s="17">
        <v>0</v>
      </c>
      <c r="I10928" s="7">
        <v>3.2</v>
      </c>
      <c r="J10928" s="7">
        <v>28</v>
      </c>
      <c r="K10928" s="4">
        <v>1214</v>
      </c>
      <c r="L10928" s="5">
        <v>1214.0589</v>
      </c>
      <c r="M10928">
        <v>909810</v>
      </c>
      <c r="N10928" s="33">
        <v>1</v>
      </c>
      <c r="O10928" s="50" t="e">
        <f>INDEX([1]Dados!$M$2:$N$26779,MATCH($P10928,[1]Dados!$N$2:$N$26779,),2)</f>
        <v>#N/A</v>
      </c>
      <c r="P10928">
        <v>198344</v>
      </c>
      <c r="Q10928" s="1">
        <v>37833</v>
      </c>
      <c r="R10928" s="1">
        <v>37882</v>
      </c>
      <c r="S10928" t="s">
        <v>889</v>
      </c>
    </row>
    <row r="10929" spans="1:19" x14ac:dyDescent="0.2">
      <c r="A10929" s="7">
        <v>290990</v>
      </c>
      <c r="B10929" s="3">
        <v>34975</v>
      </c>
      <c r="C10929" s="3" t="s">
        <v>31</v>
      </c>
      <c r="D10929" s="2" t="s">
        <v>391</v>
      </c>
      <c r="E10929" s="3">
        <v>24</v>
      </c>
      <c r="F10929" s="17">
        <v>0</v>
      </c>
      <c r="G10929" s="17">
        <v>1</v>
      </c>
      <c r="H10929" s="17">
        <v>0</v>
      </c>
      <c r="I10929" s="7">
        <v>3.3</v>
      </c>
      <c r="J10929" s="7">
        <v>23</v>
      </c>
      <c r="K10929" s="4">
        <v>1214</v>
      </c>
      <c r="L10929" s="5">
        <v>1214.0589</v>
      </c>
      <c r="M10929">
        <v>909810</v>
      </c>
      <c r="N10929" s="33">
        <v>1</v>
      </c>
      <c r="O10929" s="50" t="e">
        <f>INDEX([1]Dados!$M$2:$N$26779,MATCH($P10929,[1]Dados!$N$2:$N$26779,),2)</f>
        <v>#N/A</v>
      </c>
      <c r="P10929">
        <v>198344</v>
      </c>
      <c r="Q10929" s="1">
        <v>37833</v>
      </c>
      <c r="R10929" s="1">
        <v>37882</v>
      </c>
      <c r="S10929" t="s">
        <v>889</v>
      </c>
    </row>
    <row r="10930" spans="1:19" x14ac:dyDescent="0.2">
      <c r="A10930" s="7">
        <v>290990</v>
      </c>
      <c r="B10930" s="3">
        <v>34975</v>
      </c>
      <c r="C10930" s="3" t="s">
        <v>31</v>
      </c>
      <c r="D10930" s="2" t="s">
        <v>391</v>
      </c>
      <c r="E10930" s="3">
        <v>24</v>
      </c>
      <c r="F10930" s="17">
        <v>0</v>
      </c>
      <c r="G10930" s="17">
        <v>1</v>
      </c>
      <c r="H10930" s="17">
        <v>0</v>
      </c>
      <c r="I10930" s="7">
        <v>3.4</v>
      </c>
      <c r="J10930" s="7">
        <v>9</v>
      </c>
      <c r="K10930" s="4">
        <v>1214</v>
      </c>
      <c r="L10930" s="5">
        <v>1214.8580999999999</v>
      </c>
      <c r="M10930">
        <v>52738.400000000001</v>
      </c>
      <c r="N10930" s="33">
        <v>1</v>
      </c>
      <c r="O10930" s="50" t="e">
        <f>INDEX([1]Dados!$M$2:$N$26779,MATCH($P10930,[1]Dados!$N$2:$N$26779,),2)</f>
        <v>#N/A</v>
      </c>
      <c r="P10930">
        <v>197389</v>
      </c>
      <c r="Q10930" s="1">
        <v>37833</v>
      </c>
      <c r="R10930" s="1">
        <v>37882</v>
      </c>
      <c r="S10930" t="s">
        <v>887</v>
      </c>
    </row>
    <row r="10931" spans="1:19" x14ac:dyDescent="0.2">
      <c r="A10931" s="7">
        <v>290990</v>
      </c>
      <c r="B10931" s="3">
        <v>34975</v>
      </c>
      <c r="C10931" s="3" t="s">
        <v>31</v>
      </c>
      <c r="D10931" s="2" t="s">
        <v>391</v>
      </c>
      <c r="E10931" s="3">
        <v>24</v>
      </c>
      <c r="F10931" s="17">
        <v>0</v>
      </c>
      <c r="G10931" s="17">
        <v>1</v>
      </c>
      <c r="H10931" s="17">
        <v>0</v>
      </c>
      <c r="I10931" s="7" t="s">
        <v>3</v>
      </c>
      <c r="J10931" s="7">
        <v>0</v>
      </c>
      <c r="K10931" s="4">
        <v>1214</v>
      </c>
      <c r="L10931" s="5">
        <v>1214.8580999999999</v>
      </c>
      <c r="M10931">
        <v>153720</v>
      </c>
      <c r="N10931" s="33">
        <v>1</v>
      </c>
      <c r="O10931" s="50" t="e">
        <f>INDEX([1]Dados!$M$2:$N$26779,MATCH($P10931,[1]Dados!$N$2:$N$26779,),2)</f>
        <v>#N/A</v>
      </c>
      <c r="P10931">
        <v>197591</v>
      </c>
      <c r="Q10931" s="1">
        <v>37833</v>
      </c>
      <c r="R10931" s="1">
        <v>37882</v>
      </c>
      <c r="S10931" t="s">
        <v>887</v>
      </c>
    </row>
    <row r="10932" spans="1:19" x14ac:dyDescent="0.2">
      <c r="A10932" s="7">
        <v>290990</v>
      </c>
      <c r="B10932" s="3">
        <v>34975</v>
      </c>
      <c r="C10932" s="3" t="s">
        <v>31</v>
      </c>
      <c r="D10932" s="2" t="s">
        <v>391</v>
      </c>
      <c r="E10932" s="3">
        <v>24</v>
      </c>
      <c r="F10932" s="17">
        <v>0</v>
      </c>
      <c r="G10932" s="17">
        <v>1</v>
      </c>
      <c r="H10932" s="17">
        <v>0</v>
      </c>
      <c r="I10932" s="7">
        <v>4.0999999999999996</v>
      </c>
      <c r="J10932" s="7">
        <v>21</v>
      </c>
      <c r="K10932" s="4">
        <v>1293</v>
      </c>
      <c r="L10932" s="5">
        <v>1293.0592999999999</v>
      </c>
      <c r="M10932">
        <v>140908</v>
      </c>
      <c r="N10932" s="33">
        <v>1</v>
      </c>
      <c r="O10932" s="50" t="e">
        <f>INDEX([1]Dados!$M$2:$N$26779,MATCH($P10932,[1]Dados!$N$2:$N$26779,),2)</f>
        <v>#N/A</v>
      </c>
      <c r="P10932">
        <v>196986</v>
      </c>
      <c r="Q10932" s="1">
        <v>37833</v>
      </c>
      <c r="R10932" s="1">
        <v>37882</v>
      </c>
      <c r="S10932" t="s">
        <v>1467</v>
      </c>
    </row>
    <row r="10933" spans="1:19" x14ac:dyDescent="0.2">
      <c r="A10933" s="7">
        <v>290990</v>
      </c>
      <c r="B10933" s="3">
        <v>34975</v>
      </c>
      <c r="C10933" s="3" t="s">
        <v>31</v>
      </c>
      <c r="D10933" s="2" t="s">
        <v>391</v>
      </c>
      <c r="E10933" s="3">
        <v>24</v>
      </c>
      <c r="F10933" s="17">
        <v>0</v>
      </c>
      <c r="G10933" s="17">
        <v>1</v>
      </c>
      <c r="H10933" s="17">
        <v>0</v>
      </c>
      <c r="I10933" s="7">
        <v>4.2</v>
      </c>
      <c r="J10933" s="7">
        <v>22</v>
      </c>
      <c r="K10933" s="4">
        <v>1293</v>
      </c>
      <c r="L10933" s="5">
        <v>1293.0592999999999</v>
      </c>
      <c r="M10933">
        <v>140908</v>
      </c>
      <c r="N10933" s="33">
        <v>1</v>
      </c>
      <c r="O10933" s="50" t="e">
        <f>INDEX([1]Dados!$M$2:$N$26779,MATCH($P10933,[1]Dados!$N$2:$N$26779,),2)</f>
        <v>#N/A</v>
      </c>
      <c r="P10933">
        <v>196986</v>
      </c>
      <c r="Q10933" s="1">
        <v>37833</v>
      </c>
      <c r="R10933" s="1">
        <v>37882</v>
      </c>
      <c r="S10933" t="s">
        <v>1467</v>
      </c>
    </row>
    <row r="10934" spans="1:19" x14ac:dyDescent="0.2">
      <c r="A10934" s="7">
        <v>291075</v>
      </c>
      <c r="B10934" s="3">
        <v>30899</v>
      </c>
      <c r="C10934" s="3" t="s">
        <v>31</v>
      </c>
      <c r="D10934" s="2" t="s">
        <v>416</v>
      </c>
      <c r="E10934" s="3">
        <v>24</v>
      </c>
      <c r="F10934" s="17">
        <v>0</v>
      </c>
      <c r="G10934" s="17">
        <v>1</v>
      </c>
      <c r="H10934" s="17">
        <v>0</v>
      </c>
      <c r="I10934" s="7">
        <v>1.1000000000000001</v>
      </c>
      <c r="J10934" s="7">
        <v>31</v>
      </c>
      <c r="K10934" s="4">
        <v>1203</v>
      </c>
      <c r="L10934" s="5">
        <v>1203.0829000000001</v>
      </c>
      <c r="M10934">
        <v>64950.2</v>
      </c>
      <c r="N10934" s="3">
        <v>1</v>
      </c>
      <c r="O10934" s="50" t="e">
        <f>INDEX([1]Dados!$M$2:$N$26779,MATCH($P10934,[1]Dados!$N$2:$N$26779,),2)</f>
        <v>#N/A</v>
      </c>
      <c r="P10934">
        <v>196797</v>
      </c>
      <c r="Q10934" s="1">
        <v>37831</v>
      </c>
      <c r="R10934" s="1">
        <v>37891</v>
      </c>
      <c r="S10934" t="s">
        <v>889</v>
      </c>
    </row>
    <row r="10935" spans="1:19" x14ac:dyDescent="0.2">
      <c r="A10935" s="7">
        <v>291075</v>
      </c>
      <c r="B10935" s="3">
        <v>30899</v>
      </c>
      <c r="C10935" s="3" t="s">
        <v>31</v>
      </c>
      <c r="D10935" s="2" t="s">
        <v>416</v>
      </c>
      <c r="E10935" s="3">
        <v>24</v>
      </c>
      <c r="F10935" s="17">
        <v>0</v>
      </c>
      <c r="G10935" s="17">
        <v>1</v>
      </c>
      <c r="H10935" s="17">
        <v>0</v>
      </c>
      <c r="I10935" s="7">
        <v>1.2</v>
      </c>
      <c r="J10935" s="7">
        <v>15</v>
      </c>
      <c r="K10935" s="4">
        <v>1203</v>
      </c>
      <c r="L10935" s="5">
        <v>1203.0829000000001</v>
      </c>
      <c r="M10935">
        <v>64950.2</v>
      </c>
      <c r="N10935" s="3">
        <v>1</v>
      </c>
      <c r="O10935" s="50" t="e">
        <f>INDEX([1]Dados!$M$2:$N$26779,MATCH($P10935,[1]Dados!$N$2:$N$26779,),2)</f>
        <v>#N/A</v>
      </c>
      <c r="P10935">
        <v>196797</v>
      </c>
      <c r="Q10935" s="1">
        <v>37831</v>
      </c>
      <c r="R10935" s="1">
        <v>37891</v>
      </c>
      <c r="S10935" t="s">
        <v>889</v>
      </c>
    </row>
    <row r="10936" spans="1:19" x14ac:dyDescent="0.2">
      <c r="A10936" s="7">
        <v>291075</v>
      </c>
      <c r="B10936" s="3">
        <v>30899</v>
      </c>
      <c r="C10936" s="3" t="s">
        <v>31</v>
      </c>
      <c r="D10936" s="2" t="s">
        <v>416</v>
      </c>
      <c r="E10936" s="3">
        <v>24</v>
      </c>
      <c r="F10936" s="17">
        <v>0</v>
      </c>
      <c r="G10936" s="17">
        <v>1</v>
      </c>
      <c r="H10936" s="17">
        <v>0</v>
      </c>
      <c r="I10936" s="7">
        <v>1.3</v>
      </c>
      <c r="J10936" s="7">
        <v>12</v>
      </c>
      <c r="K10936" s="4">
        <v>1203</v>
      </c>
      <c r="L10936" s="5">
        <v>1203.0829000000001</v>
      </c>
      <c r="M10936">
        <v>64950.2</v>
      </c>
      <c r="N10936" s="3">
        <v>1</v>
      </c>
      <c r="O10936" s="50" t="e">
        <f>INDEX([1]Dados!$M$2:$N$26779,MATCH($P10936,[1]Dados!$N$2:$N$26779,),2)</f>
        <v>#N/A</v>
      </c>
      <c r="P10936">
        <v>196797</v>
      </c>
      <c r="Q10936" s="1">
        <v>37831</v>
      </c>
      <c r="R10936" s="1">
        <v>37891</v>
      </c>
      <c r="S10936" t="s">
        <v>889</v>
      </c>
    </row>
    <row r="10937" spans="1:19" x14ac:dyDescent="0.2">
      <c r="A10937" s="7">
        <v>291075</v>
      </c>
      <c r="B10937" s="3">
        <v>30899</v>
      </c>
      <c r="C10937" s="3" t="s">
        <v>31</v>
      </c>
      <c r="D10937" s="2" t="s">
        <v>416</v>
      </c>
      <c r="E10937" s="3">
        <v>24</v>
      </c>
      <c r="F10937" s="17">
        <v>0</v>
      </c>
      <c r="G10937" s="17">
        <v>1</v>
      </c>
      <c r="H10937" s="17">
        <v>0</v>
      </c>
      <c r="I10937" s="7">
        <v>2.1</v>
      </c>
      <c r="J10937" s="7">
        <v>12</v>
      </c>
      <c r="K10937" s="4">
        <v>1214</v>
      </c>
      <c r="L10937" s="5">
        <v>1214.0587</v>
      </c>
      <c r="M10937">
        <v>337935.93</v>
      </c>
      <c r="N10937" s="3">
        <v>1</v>
      </c>
      <c r="O10937" s="50" t="e">
        <f>INDEX([1]Dados!$M$2:$N$26779,MATCH($P10937,[1]Dados!$N$2:$N$26779,),2)</f>
        <v>#N/A</v>
      </c>
      <c r="P10937">
        <v>196740</v>
      </c>
      <c r="Q10937" s="1">
        <v>37831</v>
      </c>
      <c r="R10937" s="1">
        <v>37891</v>
      </c>
      <c r="S10937" t="s">
        <v>914</v>
      </c>
    </row>
    <row r="10938" spans="1:19" x14ac:dyDescent="0.2">
      <c r="A10938" s="7">
        <v>291075</v>
      </c>
      <c r="B10938" s="3">
        <v>30899</v>
      </c>
      <c r="C10938" s="3" t="s">
        <v>31</v>
      </c>
      <c r="D10938" s="2" t="s">
        <v>416</v>
      </c>
      <c r="E10938" s="3">
        <v>24</v>
      </c>
      <c r="F10938" s="17">
        <v>0</v>
      </c>
      <c r="G10938" s="17">
        <v>1</v>
      </c>
      <c r="H10938" s="17">
        <v>0</v>
      </c>
      <c r="I10938" s="7">
        <v>2.2000000000000002</v>
      </c>
      <c r="J10938" s="7">
        <v>15</v>
      </c>
      <c r="K10938" s="4">
        <v>1214</v>
      </c>
      <c r="L10938" s="5">
        <v>1214.0587</v>
      </c>
      <c r="M10938">
        <v>337935.93</v>
      </c>
      <c r="N10938" s="3">
        <v>1</v>
      </c>
      <c r="O10938" s="50" t="e">
        <f>INDEX([1]Dados!$M$2:$N$26779,MATCH($P10938,[1]Dados!$N$2:$N$26779,),2)</f>
        <v>#N/A</v>
      </c>
      <c r="P10938">
        <v>196740</v>
      </c>
      <c r="Q10938" s="1">
        <v>37831</v>
      </c>
      <c r="R10938" s="1">
        <v>37891</v>
      </c>
      <c r="S10938" t="s">
        <v>914</v>
      </c>
    </row>
    <row r="10939" spans="1:19" x14ac:dyDescent="0.2">
      <c r="A10939" s="7">
        <v>291075</v>
      </c>
      <c r="B10939" s="3">
        <v>30899</v>
      </c>
      <c r="C10939" s="3" t="s">
        <v>31</v>
      </c>
      <c r="D10939" s="2" t="s">
        <v>416</v>
      </c>
      <c r="E10939" s="3">
        <v>24</v>
      </c>
      <c r="F10939" s="17">
        <v>0</v>
      </c>
      <c r="G10939" s="17">
        <v>1</v>
      </c>
      <c r="H10939" s="17">
        <v>0</v>
      </c>
      <c r="I10939" s="7">
        <v>2.2999999999999998</v>
      </c>
      <c r="J10939" s="7">
        <v>28</v>
      </c>
      <c r="K10939" s="4">
        <v>1214</v>
      </c>
      <c r="L10939" s="5">
        <v>1214.0587</v>
      </c>
      <c r="M10939">
        <v>337935.93</v>
      </c>
      <c r="N10939" s="3">
        <v>1</v>
      </c>
      <c r="O10939" s="50" t="e">
        <f>INDEX([1]Dados!$M$2:$N$26779,MATCH($P10939,[1]Dados!$N$2:$N$26779,),2)</f>
        <v>#N/A</v>
      </c>
      <c r="P10939">
        <v>196740</v>
      </c>
      <c r="Q10939" s="1">
        <v>37831</v>
      </c>
      <c r="R10939" s="1">
        <v>37891</v>
      </c>
      <c r="S10939" t="s">
        <v>914</v>
      </c>
    </row>
    <row r="10940" spans="1:19" x14ac:dyDescent="0.2">
      <c r="A10940" s="7">
        <v>291075</v>
      </c>
      <c r="B10940" s="3">
        <v>30899</v>
      </c>
      <c r="C10940" s="3" t="s">
        <v>31</v>
      </c>
      <c r="D10940" s="2" t="s">
        <v>416</v>
      </c>
      <c r="E10940" s="3">
        <v>24</v>
      </c>
      <c r="F10940" s="17">
        <v>0</v>
      </c>
      <c r="G10940" s="17">
        <v>1</v>
      </c>
      <c r="H10940" s="17">
        <v>0</v>
      </c>
      <c r="I10940" s="7">
        <v>2.4</v>
      </c>
      <c r="J10940" s="7">
        <v>14</v>
      </c>
      <c r="K10940" s="4">
        <v>1214</v>
      </c>
      <c r="L10940" s="5">
        <v>1214.0587</v>
      </c>
      <c r="M10940">
        <v>337935.93</v>
      </c>
      <c r="N10940" s="3">
        <v>1</v>
      </c>
      <c r="O10940" s="50" t="e">
        <f>INDEX([1]Dados!$M$2:$N$26779,MATCH($P10940,[1]Dados!$N$2:$N$26779,),2)</f>
        <v>#N/A</v>
      </c>
      <c r="P10940">
        <v>196740</v>
      </c>
      <c r="Q10940" s="1">
        <v>37831</v>
      </c>
      <c r="R10940" s="1">
        <v>37891</v>
      </c>
      <c r="S10940" t="s">
        <v>914</v>
      </c>
    </row>
    <row r="10941" spans="1:19" x14ac:dyDescent="0.2">
      <c r="A10941" s="7">
        <v>291075</v>
      </c>
      <c r="B10941" s="3">
        <v>30899</v>
      </c>
      <c r="C10941" s="3" t="s">
        <v>31</v>
      </c>
      <c r="D10941" s="2" t="s">
        <v>416</v>
      </c>
      <c r="E10941" s="3">
        <v>24</v>
      </c>
      <c r="F10941" s="17">
        <v>0</v>
      </c>
      <c r="G10941" s="17">
        <v>1</v>
      </c>
      <c r="H10941" s="17">
        <v>0</v>
      </c>
      <c r="I10941" s="7">
        <v>2.5</v>
      </c>
      <c r="J10941" s="7">
        <v>25</v>
      </c>
      <c r="K10941" s="4">
        <v>1214</v>
      </c>
      <c r="L10941" s="5">
        <v>1214.0587</v>
      </c>
      <c r="M10941">
        <v>337935.93</v>
      </c>
      <c r="N10941" s="3">
        <v>1</v>
      </c>
      <c r="O10941" s="50" t="e">
        <f>INDEX([1]Dados!$M$2:$N$26779,MATCH($P10941,[1]Dados!$N$2:$N$26779,),2)</f>
        <v>#N/A</v>
      </c>
      <c r="P10941">
        <v>196740</v>
      </c>
      <c r="Q10941" s="1">
        <v>37831</v>
      </c>
      <c r="R10941" s="1">
        <v>37891</v>
      </c>
      <c r="S10941" t="s">
        <v>914</v>
      </c>
    </row>
    <row r="10942" spans="1:19" x14ac:dyDescent="0.2">
      <c r="A10942" s="7">
        <v>291075</v>
      </c>
      <c r="B10942" s="3">
        <v>30899</v>
      </c>
      <c r="C10942" s="3" t="s">
        <v>31</v>
      </c>
      <c r="D10942" s="2" t="s">
        <v>416</v>
      </c>
      <c r="E10942" s="3">
        <v>24</v>
      </c>
      <c r="F10942" s="17">
        <v>0</v>
      </c>
      <c r="G10942" s="17">
        <v>1</v>
      </c>
      <c r="H10942" s="17">
        <v>0</v>
      </c>
      <c r="I10942" s="7">
        <v>2.6</v>
      </c>
      <c r="J10942" s="7">
        <v>10</v>
      </c>
      <c r="K10942" s="4">
        <v>1214</v>
      </c>
      <c r="L10942" s="5">
        <v>1214.0587</v>
      </c>
      <c r="M10942">
        <v>337935.93</v>
      </c>
      <c r="N10942" s="3">
        <v>1</v>
      </c>
      <c r="O10942" s="50" t="e">
        <f>INDEX([1]Dados!$M$2:$N$26779,MATCH($P10942,[1]Dados!$N$2:$N$26779,),2)</f>
        <v>#N/A</v>
      </c>
      <c r="P10942">
        <v>196740</v>
      </c>
      <c r="Q10942" s="1">
        <v>37831</v>
      </c>
      <c r="R10942" s="1">
        <v>37891</v>
      </c>
      <c r="S10942" t="s">
        <v>914</v>
      </c>
    </row>
    <row r="10943" spans="1:19" x14ac:dyDescent="0.2">
      <c r="A10943" s="7">
        <v>291075</v>
      </c>
      <c r="B10943" s="3">
        <v>30899</v>
      </c>
      <c r="C10943" s="3" t="s">
        <v>31</v>
      </c>
      <c r="D10943" s="2" t="s">
        <v>416</v>
      </c>
      <c r="E10943" s="3">
        <v>24</v>
      </c>
      <c r="F10943" s="17">
        <v>0</v>
      </c>
      <c r="G10943" s="17">
        <v>1</v>
      </c>
      <c r="H10943" s="17">
        <v>0</v>
      </c>
      <c r="I10943" s="7">
        <v>2.1</v>
      </c>
      <c r="J10943" s="7">
        <v>28</v>
      </c>
      <c r="K10943" s="4">
        <v>1214</v>
      </c>
      <c r="L10943" s="5">
        <v>1214.0589</v>
      </c>
      <c r="M10943">
        <v>881050</v>
      </c>
      <c r="N10943" s="3">
        <v>1</v>
      </c>
      <c r="O10943" s="50" t="e">
        <f>INDEX([1]Dados!$M$2:$N$26779,MATCH($P10943,[1]Dados!$N$2:$N$26779,),2)</f>
        <v>#N/A</v>
      </c>
      <c r="P10943">
        <v>198345</v>
      </c>
      <c r="Q10943" s="1">
        <v>37831</v>
      </c>
      <c r="R10943" s="1">
        <v>37891</v>
      </c>
      <c r="S10943" t="s">
        <v>915</v>
      </c>
    </row>
    <row r="10944" spans="1:19" x14ac:dyDescent="0.2">
      <c r="A10944" s="7">
        <v>291075</v>
      </c>
      <c r="B10944" s="3">
        <v>30899</v>
      </c>
      <c r="C10944" s="3" t="s">
        <v>31</v>
      </c>
      <c r="D10944" s="2" t="s">
        <v>416</v>
      </c>
      <c r="E10944" s="3">
        <v>24</v>
      </c>
      <c r="F10944" s="17">
        <v>0</v>
      </c>
      <c r="G10944" s="17">
        <v>1</v>
      </c>
      <c r="H10944" s="17">
        <v>0</v>
      </c>
      <c r="I10944" s="7">
        <v>2.11</v>
      </c>
      <c r="J10944" s="7">
        <v>24</v>
      </c>
      <c r="K10944" s="4">
        <v>1214</v>
      </c>
      <c r="L10944" s="5">
        <v>1214.0589</v>
      </c>
      <c r="M10944">
        <v>881050</v>
      </c>
      <c r="N10944" s="3">
        <v>1</v>
      </c>
      <c r="O10944" s="50" t="e">
        <f>INDEX([1]Dados!$M$2:$N$26779,MATCH($P10944,[1]Dados!$N$2:$N$26779,),2)</f>
        <v>#N/A</v>
      </c>
      <c r="P10944">
        <v>198345</v>
      </c>
      <c r="Q10944" s="1">
        <v>37831</v>
      </c>
      <c r="R10944" s="1">
        <v>37891</v>
      </c>
      <c r="S10944" t="s">
        <v>915</v>
      </c>
    </row>
    <row r="10945" spans="1:19" x14ac:dyDescent="0.2">
      <c r="A10945" s="7">
        <v>291075</v>
      </c>
      <c r="B10945" s="3">
        <v>30899</v>
      </c>
      <c r="C10945" s="3" t="s">
        <v>31</v>
      </c>
      <c r="D10945" s="2" t="s">
        <v>416</v>
      </c>
      <c r="E10945" s="3">
        <v>24</v>
      </c>
      <c r="F10945" s="17">
        <v>0</v>
      </c>
      <c r="G10945" s="17">
        <v>1</v>
      </c>
      <c r="H10945" s="17">
        <v>0</v>
      </c>
      <c r="I10945" s="7">
        <v>2.12</v>
      </c>
      <c r="J10945" s="7">
        <v>18</v>
      </c>
      <c r="K10945" s="4">
        <v>1214</v>
      </c>
      <c r="L10945" s="5">
        <v>1214.0589</v>
      </c>
      <c r="M10945">
        <v>881050</v>
      </c>
      <c r="N10945" s="3">
        <v>1</v>
      </c>
      <c r="O10945" s="50" t="e">
        <f>INDEX([1]Dados!$M$2:$N$26779,MATCH($P10945,[1]Dados!$N$2:$N$26779,),2)</f>
        <v>#N/A</v>
      </c>
      <c r="P10945">
        <v>198345</v>
      </c>
      <c r="Q10945" s="1">
        <v>37831</v>
      </c>
      <c r="R10945" s="1">
        <v>37891</v>
      </c>
      <c r="S10945" t="s">
        <v>915</v>
      </c>
    </row>
    <row r="10946" spans="1:19" x14ac:dyDescent="0.2">
      <c r="A10946" s="7">
        <v>291075</v>
      </c>
      <c r="B10946" s="3">
        <v>30899</v>
      </c>
      <c r="C10946" s="3" t="s">
        <v>31</v>
      </c>
      <c r="D10946" s="2" t="s">
        <v>416</v>
      </c>
      <c r="E10946" s="3">
        <v>24</v>
      </c>
      <c r="F10946" s="17">
        <v>0</v>
      </c>
      <c r="G10946" s="17">
        <v>1</v>
      </c>
      <c r="H10946" s="17">
        <v>0</v>
      </c>
      <c r="I10946" s="7">
        <v>2.13</v>
      </c>
      <c r="J10946" s="7">
        <v>20</v>
      </c>
      <c r="K10946" s="4">
        <v>1214</v>
      </c>
      <c r="L10946" s="5">
        <v>1214.0589</v>
      </c>
      <c r="M10946">
        <v>881050</v>
      </c>
      <c r="N10946" s="3">
        <v>1</v>
      </c>
      <c r="O10946" s="50" t="e">
        <f>INDEX([1]Dados!$M$2:$N$26779,MATCH($P10946,[1]Dados!$N$2:$N$26779,),2)</f>
        <v>#N/A</v>
      </c>
      <c r="P10946">
        <v>198345</v>
      </c>
      <c r="Q10946" s="1">
        <v>37831</v>
      </c>
      <c r="R10946" s="1">
        <v>37891</v>
      </c>
      <c r="S10946" t="s">
        <v>915</v>
      </c>
    </row>
    <row r="10947" spans="1:19" x14ac:dyDescent="0.2">
      <c r="A10947" s="7">
        <v>291075</v>
      </c>
      <c r="B10947" s="3">
        <v>30899</v>
      </c>
      <c r="C10947" s="3" t="s">
        <v>31</v>
      </c>
      <c r="D10947" s="2" t="s">
        <v>416</v>
      </c>
      <c r="E10947" s="3">
        <v>24</v>
      </c>
      <c r="F10947" s="17">
        <v>0</v>
      </c>
      <c r="G10947" s="17">
        <v>1</v>
      </c>
      <c r="H10947" s="17">
        <v>0</v>
      </c>
      <c r="I10947" s="7">
        <v>2.7</v>
      </c>
      <c r="J10947" s="7">
        <v>17</v>
      </c>
      <c r="K10947" s="4">
        <v>1214</v>
      </c>
      <c r="L10947" s="5">
        <v>1214.0589</v>
      </c>
      <c r="M10947">
        <v>881050</v>
      </c>
      <c r="N10947" s="3">
        <v>1</v>
      </c>
      <c r="O10947" s="50" t="e">
        <f>INDEX([1]Dados!$M$2:$N$26779,MATCH($P10947,[1]Dados!$N$2:$N$26779,),2)</f>
        <v>#N/A</v>
      </c>
      <c r="P10947">
        <v>198345</v>
      </c>
      <c r="Q10947" s="1">
        <v>37831</v>
      </c>
      <c r="R10947" s="1">
        <v>37891</v>
      </c>
      <c r="S10947" t="s">
        <v>915</v>
      </c>
    </row>
    <row r="10948" spans="1:19" x14ac:dyDescent="0.2">
      <c r="A10948" s="7">
        <v>291075</v>
      </c>
      <c r="B10948" s="3">
        <v>30899</v>
      </c>
      <c r="C10948" s="3" t="s">
        <v>31</v>
      </c>
      <c r="D10948" s="2" t="s">
        <v>416</v>
      </c>
      <c r="E10948" s="3">
        <v>24</v>
      </c>
      <c r="F10948" s="17">
        <v>0</v>
      </c>
      <c r="G10948" s="17">
        <v>1</v>
      </c>
      <c r="H10948" s="17">
        <v>0</v>
      </c>
      <c r="I10948" s="7">
        <v>2.8</v>
      </c>
      <c r="J10948" s="7">
        <v>28</v>
      </c>
      <c r="K10948" s="4">
        <v>1214</v>
      </c>
      <c r="L10948" s="5">
        <v>1214.0589</v>
      </c>
      <c r="M10948">
        <v>881050</v>
      </c>
      <c r="N10948" s="3">
        <v>1</v>
      </c>
      <c r="O10948" s="50" t="e">
        <f>INDEX([1]Dados!$M$2:$N$26779,MATCH($P10948,[1]Dados!$N$2:$N$26779,),2)</f>
        <v>#N/A</v>
      </c>
      <c r="P10948">
        <v>198345</v>
      </c>
      <c r="Q10948" s="1">
        <v>37831</v>
      </c>
      <c r="R10948" s="1">
        <v>37891</v>
      </c>
      <c r="S10948" t="s">
        <v>915</v>
      </c>
    </row>
    <row r="10949" spans="1:19" x14ac:dyDescent="0.2">
      <c r="A10949" s="7">
        <v>291075</v>
      </c>
      <c r="B10949" s="3">
        <v>30899</v>
      </c>
      <c r="C10949" s="3" t="s">
        <v>31</v>
      </c>
      <c r="D10949" s="2" t="s">
        <v>416</v>
      </c>
      <c r="E10949" s="3">
        <v>24</v>
      </c>
      <c r="F10949" s="17">
        <v>0</v>
      </c>
      <c r="G10949" s="17">
        <v>1</v>
      </c>
      <c r="H10949" s="17">
        <v>0</v>
      </c>
      <c r="I10949" s="7">
        <v>2.9</v>
      </c>
      <c r="J10949" s="7">
        <v>24</v>
      </c>
      <c r="K10949" s="4">
        <v>1214</v>
      </c>
      <c r="L10949" s="5">
        <v>1214.0589</v>
      </c>
      <c r="M10949">
        <v>881050</v>
      </c>
      <c r="N10949" s="3">
        <v>1</v>
      </c>
      <c r="O10949" s="50" t="e">
        <f>INDEX([1]Dados!$M$2:$N$26779,MATCH($P10949,[1]Dados!$N$2:$N$26779,),2)</f>
        <v>#N/A</v>
      </c>
      <c r="P10949">
        <v>198345</v>
      </c>
      <c r="Q10949" s="1">
        <v>37831</v>
      </c>
      <c r="R10949" s="1">
        <v>37891</v>
      </c>
      <c r="S10949" t="s">
        <v>915</v>
      </c>
    </row>
    <row r="10950" spans="1:19" x14ac:dyDescent="0.2">
      <c r="A10950" s="7">
        <v>291075</v>
      </c>
      <c r="B10950" s="3">
        <v>30899</v>
      </c>
      <c r="C10950" s="3" t="s">
        <v>31</v>
      </c>
      <c r="D10950" s="2" t="s">
        <v>416</v>
      </c>
      <c r="E10950" s="3">
        <v>24</v>
      </c>
      <c r="F10950" s="17">
        <v>0</v>
      </c>
      <c r="G10950" s="17">
        <v>1</v>
      </c>
      <c r="H10950" s="17">
        <v>0</v>
      </c>
      <c r="I10950" s="7">
        <v>2.14</v>
      </c>
      <c r="J10950" s="7">
        <v>9</v>
      </c>
      <c r="K10950" s="4">
        <v>1214</v>
      </c>
      <c r="L10950" s="5">
        <v>1214.8580999999999</v>
      </c>
      <c r="M10950">
        <v>162000</v>
      </c>
      <c r="N10950" s="3">
        <v>1</v>
      </c>
      <c r="O10950" s="50" t="e">
        <f>INDEX([1]Dados!$M$2:$N$26779,MATCH($P10950,[1]Dados!$N$2:$N$26779,),2)</f>
        <v>#N/A</v>
      </c>
      <c r="P10950">
        <v>197399</v>
      </c>
      <c r="Q10950" s="1">
        <v>37831</v>
      </c>
      <c r="R10950" s="1">
        <v>37891</v>
      </c>
      <c r="S10950" t="s">
        <v>960</v>
      </c>
    </row>
    <row r="10951" spans="1:19" x14ac:dyDescent="0.2">
      <c r="A10951" s="7">
        <v>291075</v>
      </c>
      <c r="B10951" s="3">
        <v>30899</v>
      </c>
      <c r="C10951" s="3" t="s">
        <v>31</v>
      </c>
      <c r="D10951" s="2" t="s">
        <v>416</v>
      </c>
      <c r="E10951" s="3">
        <v>24</v>
      </c>
      <c r="F10951" s="17">
        <v>0</v>
      </c>
      <c r="G10951" s="17">
        <v>1</v>
      </c>
      <c r="H10951" s="17">
        <v>0</v>
      </c>
      <c r="I10951" s="7">
        <v>2.15</v>
      </c>
      <c r="J10951" s="7">
        <v>15</v>
      </c>
      <c r="K10951" s="4">
        <v>1214</v>
      </c>
      <c r="L10951" s="5">
        <v>1214.8580999999999</v>
      </c>
      <c r="M10951">
        <v>162000</v>
      </c>
      <c r="N10951" s="3">
        <v>1</v>
      </c>
      <c r="O10951" s="50" t="e">
        <f>INDEX([1]Dados!$M$2:$N$26779,MATCH($P10951,[1]Dados!$N$2:$N$26779,),2)</f>
        <v>#N/A</v>
      </c>
      <c r="P10951">
        <v>197399</v>
      </c>
      <c r="Q10951" s="1">
        <v>37831</v>
      </c>
      <c r="R10951" s="1">
        <v>37891</v>
      </c>
      <c r="S10951" t="s">
        <v>960</v>
      </c>
    </row>
    <row r="10952" spans="1:19" x14ac:dyDescent="0.2">
      <c r="A10952" s="7">
        <v>291075</v>
      </c>
      <c r="B10952" s="3">
        <v>30899</v>
      </c>
      <c r="C10952" s="3" t="s">
        <v>31</v>
      </c>
      <c r="D10952" s="2" t="s">
        <v>416</v>
      </c>
      <c r="E10952" s="3">
        <v>24</v>
      </c>
      <c r="F10952" s="17">
        <v>0</v>
      </c>
      <c r="G10952" s="17">
        <v>1</v>
      </c>
      <c r="H10952" s="17">
        <v>0</v>
      </c>
      <c r="I10952" s="7">
        <v>2.16</v>
      </c>
      <c r="J10952" s="7">
        <v>17</v>
      </c>
      <c r="K10952" s="4">
        <v>1214</v>
      </c>
      <c r="L10952" s="5">
        <v>1214.8580999999999</v>
      </c>
      <c r="M10952">
        <v>162000</v>
      </c>
      <c r="N10952" s="3">
        <v>1</v>
      </c>
      <c r="O10952" s="50" t="e">
        <f>INDEX([1]Dados!$M$2:$N$26779,MATCH($P10952,[1]Dados!$N$2:$N$26779,),2)</f>
        <v>#N/A</v>
      </c>
      <c r="P10952">
        <v>197399</v>
      </c>
      <c r="Q10952" s="1">
        <v>37831</v>
      </c>
      <c r="R10952" s="1">
        <v>37891</v>
      </c>
      <c r="S10952" t="s">
        <v>960</v>
      </c>
    </row>
    <row r="10953" spans="1:19" x14ac:dyDescent="0.2">
      <c r="A10953" s="7">
        <v>291075</v>
      </c>
      <c r="B10953" s="3">
        <v>30899</v>
      </c>
      <c r="C10953" s="3" t="s">
        <v>31</v>
      </c>
      <c r="D10953" s="2" t="s">
        <v>416</v>
      </c>
      <c r="E10953" s="3">
        <v>24</v>
      </c>
      <c r="F10953" s="17">
        <v>0</v>
      </c>
      <c r="G10953" s="17">
        <v>1</v>
      </c>
      <c r="H10953" s="17">
        <v>0</v>
      </c>
      <c r="I10953" s="7">
        <v>2.17</v>
      </c>
      <c r="J10953" s="7">
        <v>26</v>
      </c>
      <c r="K10953" s="4">
        <v>1214</v>
      </c>
      <c r="L10953" s="5">
        <v>1214.8580999999999</v>
      </c>
      <c r="M10953">
        <v>162000</v>
      </c>
      <c r="N10953" s="3">
        <v>1</v>
      </c>
      <c r="O10953" s="50" t="e">
        <f>INDEX([1]Dados!$M$2:$N$26779,MATCH($P10953,[1]Dados!$N$2:$N$26779,),2)</f>
        <v>#N/A</v>
      </c>
      <c r="P10953">
        <v>197399</v>
      </c>
      <c r="Q10953" s="1">
        <v>37831</v>
      </c>
      <c r="R10953" s="1">
        <v>37891</v>
      </c>
      <c r="S10953" t="s">
        <v>960</v>
      </c>
    </row>
    <row r="10954" spans="1:19" x14ac:dyDescent="0.2">
      <c r="A10954" s="7">
        <v>291075</v>
      </c>
      <c r="B10954" s="3">
        <v>30899</v>
      </c>
      <c r="C10954" s="3" t="s">
        <v>31</v>
      </c>
      <c r="D10954" s="2" t="s">
        <v>416</v>
      </c>
      <c r="E10954" s="3">
        <v>24</v>
      </c>
      <c r="F10954" s="17">
        <v>0</v>
      </c>
      <c r="G10954" s="17">
        <v>1</v>
      </c>
      <c r="H10954" s="17">
        <v>0</v>
      </c>
      <c r="I10954" s="7">
        <v>2.1800000000000002</v>
      </c>
      <c r="J10954" s="7">
        <v>25</v>
      </c>
      <c r="K10954" s="4">
        <v>1214</v>
      </c>
      <c r="L10954" s="5">
        <v>1214.8580999999999</v>
      </c>
      <c r="M10954">
        <v>162000</v>
      </c>
      <c r="N10954" s="3">
        <v>1</v>
      </c>
      <c r="O10954" s="50" t="e">
        <f>INDEX([1]Dados!$M$2:$N$26779,MATCH($P10954,[1]Dados!$N$2:$N$26779,),2)</f>
        <v>#N/A</v>
      </c>
      <c r="P10954">
        <v>197399</v>
      </c>
      <c r="Q10954" s="1">
        <v>37831</v>
      </c>
      <c r="R10954" s="1">
        <v>37891</v>
      </c>
      <c r="S10954" t="s">
        <v>960</v>
      </c>
    </row>
    <row r="10955" spans="1:19" x14ac:dyDescent="0.2">
      <c r="A10955" s="7">
        <v>291075</v>
      </c>
      <c r="B10955" s="3">
        <v>30899</v>
      </c>
      <c r="C10955" s="3" t="s">
        <v>31</v>
      </c>
      <c r="D10955" s="2" t="s">
        <v>416</v>
      </c>
      <c r="E10955" s="3">
        <v>24</v>
      </c>
      <c r="F10955" s="17">
        <v>0</v>
      </c>
      <c r="G10955" s="17">
        <v>1</v>
      </c>
      <c r="H10955" s="17">
        <v>0</v>
      </c>
      <c r="I10955" s="7">
        <v>2.19</v>
      </c>
      <c r="J10955" s="7">
        <v>9</v>
      </c>
      <c r="K10955" s="4">
        <v>1214</v>
      </c>
      <c r="L10955" s="5">
        <v>1214.8580999999999</v>
      </c>
      <c r="M10955">
        <v>86400</v>
      </c>
      <c r="N10955" s="3">
        <v>1</v>
      </c>
      <c r="O10955" s="50" t="e">
        <f>INDEX([1]Dados!$M$2:$N$26779,MATCH($P10955,[1]Dados!$N$2:$N$26779,),2)</f>
        <v>#N/A</v>
      </c>
      <c r="P10955">
        <v>197588</v>
      </c>
      <c r="Q10955" s="1">
        <v>37831</v>
      </c>
      <c r="R10955" s="1">
        <v>37891</v>
      </c>
      <c r="S10955" t="s">
        <v>887</v>
      </c>
    </row>
    <row r="10956" spans="1:19" x14ac:dyDescent="0.2">
      <c r="A10956" s="7">
        <v>291075</v>
      </c>
      <c r="B10956" s="3">
        <v>30899</v>
      </c>
      <c r="C10956" s="3" t="s">
        <v>31</v>
      </c>
      <c r="D10956" s="2" t="s">
        <v>416</v>
      </c>
      <c r="E10956" s="3">
        <v>24</v>
      </c>
      <c r="F10956" s="17">
        <v>0</v>
      </c>
      <c r="G10956" s="17">
        <v>1</v>
      </c>
      <c r="H10956" s="17">
        <v>0</v>
      </c>
      <c r="I10956" s="7">
        <v>2.2000000000000002</v>
      </c>
      <c r="J10956" s="7">
        <v>9</v>
      </c>
      <c r="K10956" s="4">
        <v>1214</v>
      </c>
      <c r="L10956" s="5">
        <v>1214.8580999999999</v>
      </c>
      <c r="M10956">
        <v>86400</v>
      </c>
      <c r="N10956" s="3">
        <v>1</v>
      </c>
      <c r="O10956" s="50" t="e">
        <f>INDEX([1]Dados!$M$2:$N$26779,MATCH($P10956,[1]Dados!$N$2:$N$26779,),2)</f>
        <v>#N/A</v>
      </c>
      <c r="P10956">
        <v>197588</v>
      </c>
      <c r="Q10956" s="1">
        <v>37831</v>
      </c>
      <c r="R10956" s="1">
        <v>37891</v>
      </c>
      <c r="S10956" t="s">
        <v>887</v>
      </c>
    </row>
    <row r="10957" spans="1:19" x14ac:dyDescent="0.2">
      <c r="A10957" s="7">
        <v>291075</v>
      </c>
      <c r="B10957" s="3">
        <v>30899</v>
      </c>
      <c r="C10957" s="3" t="s">
        <v>31</v>
      </c>
      <c r="D10957" s="2" t="s">
        <v>416</v>
      </c>
      <c r="E10957" s="3">
        <v>24</v>
      </c>
      <c r="F10957" s="17">
        <v>0</v>
      </c>
      <c r="G10957" s="17">
        <v>1</v>
      </c>
      <c r="H10957" s="17">
        <v>0</v>
      </c>
      <c r="I10957" s="7">
        <v>2.21</v>
      </c>
      <c r="J10957" s="7">
        <v>25</v>
      </c>
      <c r="K10957" s="4">
        <v>1214</v>
      </c>
      <c r="L10957" s="5">
        <v>1214.8580999999999</v>
      </c>
      <c r="M10957">
        <v>86400</v>
      </c>
      <c r="N10957" s="3">
        <v>1</v>
      </c>
      <c r="O10957" s="50" t="e">
        <f>INDEX([1]Dados!$M$2:$N$26779,MATCH($P10957,[1]Dados!$N$2:$N$26779,),2)</f>
        <v>#N/A</v>
      </c>
      <c r="P10957">
        <v>197588</v>
      </c>
      <c r="Q10957" s="1">
        <v>37831</v>
      </c>
      <c r="R10957" s="1">
        <v>37891</v>
      </c>
      <c r="S10957" t="s">
        <v>887</v>
      </c>
    </row>
    <row r="10958" spans="1:19" x14ac:dyDescent="0.2">
      <c r="A10958" s="7">
        <v>291075</v>
      </c>
      <c r="B10958" s="3">
        <v>30899</v>
      </c>
      <c r="C10958" s="3" t="s">
        <v>31</v>
      </c>
      <c r="D10958" s="2" t="s">
        <v>416</v>
      </c>
      <c r="E10958" s="3">
        <v>24</v>
      </c>
      <c r="F10958" s="17">
        <v>0</v>
      </c>
      <c r="G10958" s="17">
        <v>1</v>
      </c>
      <c r="H10958" s="17">
        <v>0</v>
      </c>
      <c r="I10958" s="7">
        <v>3.1</v>
      </c>
      <c r="J10958" s="7">
        <v>12</v>
      </c>
      <c r="K10958" s="4">
        <v>1293</v>
      </c>
      <c r="L10958" s="5">
        <v>1293.0592999999999</v>
      </c>
      <c r="M10958">
        <v>59927.33</v>
      </c>
      <c r="N10958" s="3">
        <v>1</v>
      </c>
      <c r="O10958" s="50" t="e">
        <f>INDEX([1]Dados!$M$2:$N$26779,MATCH($P10958,[1]Dados!$N$2:$N$26779,),2)</f>
        <v>#N/A</v>
      </c>
      <c r="P10958">
        <v>196987</v>
      </c>
      <c r="Q10958" s="1">
        <v>37831</v>
      </c>
      <c r="R10958" s="1">
        <v>37891</v>
      </c>
      <c r="S10958" t="s">
        <v>1467</v>
      </c>
    </row>
    <row r="10959" spans="1:19" x14ac:dyDescent="0.2">
      <c r="A10959" s="7">
        <v>291075</v>
      </c>
      <c r="B10959" s="3">
        <v>30899</v>
      </c>
      <c r="C10959" s="3" t="s">
        <v>31</v>
      </c>
      <c r="D10959" s="2" t="s">
        <v>416</v>
      </c>
      <c r="E10959" s="3">
        <v>24</v>
      </c>
      <c r="F10959" s="17">
        <v>0</v>
      </c>
      <c r="G10959" s="17">
        <v>1</v>
      </c>
      <c r="H10959" s="17">
        <v>0</v>
      </c>
      <c r="I10959" s="7">
        <v>3.2</v>
      </c>
      <c r="J10959" s="7">
        <v>25</v>
      </c>
      <c r="K10959" s="4">
        <v>1293</v>
      </c>
      <c r="L10959" s="5">
        <v>1293.0592999999999</v>
      </c>
      <c r="M10959">
        <v>59927.33</v>
      </c>
      <c r="N10959" s="3">
        <v>1</v>
      </c>
      <c r="O10959" s="50" t="e">
        <f>INDEX([1]Dados!$M$2:$N$26779,MATCH($P10959,[1]Dados!$N$2:$N$26779,),2)</f>
        <v>#N/A</v>
      </c>
      <c r="P10959">
        <v>196987</v>
      </c>
      <c r="Q10959" s="1">
        <v>37831</v>
      </c>
      <c r="R10959" s="1">
        <v>37891</v>
      </c>
      <c r="S10959" t="s">
        <v>1467</v>
      </c>
    </row>
    <row r="10960" spans="1:19" x14ac:dyDescent="0.2">
      <c r="A10960" s="7">
        <v>291075</v>
      </c>
      <c r="B10960" s="3">
        <v>30899</v>
      </c>
      <c r="C10960" s="3" t="s">
        <v>31</v>
      </c>
      <c r="D10960" s="2" t="s">
        <v>416</v>
      </c>
      <c r="E10960" s="3">
        <v>24</v>
      </c>
      <c r="F10960" s="17">
        <v>0</v>
      </c>
      <c r="G10960" s="17">
        <v>1</v>
      </c>
      <c r="H10960" s="17">
        <v>0</v>
      </c>
      <c r="I10960" s="7">
        <v>3.3</v>
      </c>
      <c r="J10960" s="7">
        <v>28</v>
      </c>
      <c r="K10960" s="4">
        <v>1293</v>
      </c>
      <c r="L10960" s="5">
        <v>1293.0592999999999</v>
      </c>
      <c r="M10960">
        <v>59927.33</v>
      </c>
      <c r="N10960" s="3">
        <v>1</v>
      </c>
      <c r="O10960" s="50" t="e">
        <f>INDEX([1]Dados!$M$2:$N$26779,MATCH($P10960,[1]Dados!$N$2:$N$26779,),2)</f>
        <v>#N/A</v>
      </c>
      <c r="P10960">
        <v>196987</v>
      </c>
      <c r="Q10960" s="1">
        <v>37831</v>
      </c>
      <c r="R10960" s="1">
        <v>37891</v>
      </c>
      <c r="S10960" t="s">
        <v>1467</v>
      </c>
    </row>
    <row r="10961" spans="1:19" x14ac:dyDescent="0.2">
      <c r="A10961" s="7">
        <v>291075</v>
      </c>
      <c r="B10961" s="3">
        <v>30899</v>
      </c>
      <c r="C10961" s="3" t="s">
        <v>31</v>
      </c>
      <c r="D10961" s="2" t="s">
        <v>416</v>
      </c>
      <c r="E10961" s="3">
        <v>24</v>
      </c>
      <c r="F10961" s="17">
        <v>0</v>
      </c>
      <c r="G10961" s="17">
        <v>1</v>
      </c>
      <c r="H10961" s="17">
        <v>0</v>
      </c>
      <c r="I10961" s="7">
        <v>3.4</v>
      </c>
      <c r="J10961" s="7">
        <v>22</v>
      </c>
      <c r="K10961" s="4">
        <v>1293</v>
      </c>
      <c r="L10961" s="5">
        <v>1293.0592999999999</v>
      </c>
      <c r="M10961">
        <v>59927.33</v>
      </c>
      <c r="N10961" s="3">
        <v>1</v>
      </c>
      <c r="O10961" s="50" t="e">
        <f>INDEX([1]Dados!$M$2:$N$26779,MATCH($P10961,[1]Dados!$N$2:$N$26779,),2)</f>
        <v>#N/A</v>
      </c>
      <c r="P10961">
        <v>196987</v>
      </c>
      <c r="Q10961" s="1">
        <v>37831</v>
      </c>
      <c r="R10961" s="1">
        <v>37891</v>
      </c>
      <c r="S10961" t="s">
        <v>1467</v>
      </c>
    </row>
    <row r="10962" spans="1:19" x14ac:dyDescent="0.2">
      <c r="A10962" s="7">
        <v>291075</v>
      </c>
      <c r="B10962" s="3">
        <v>30899</v>
      </c>
      <c r="C10962" s="3" t="s">
        <v>31</v>
      </c>
      <c r="D10962" s="2" t="s">
        <v>416</v>
      </c>
      <c r="E10962" s="3">
        <v>24</v>
      </c>
      <c r="F10962" s="17">
        <v>0</v>
      </c>
      <c r="G10962" s="17">
        <v>1</v>
      </c>
      <c r="H10962" s="17">
        <v>0</v>
      </c>
      <c r="I10962" s="7">
        <v>3.5</v>
      </c>
      <c r="J10962" s="7">
        <v>29</v>
      </c>
      <c r="K10962" s="4">
        <v>1293</v>
      </c>
      <c r="L10962" s="5">
        <v>1293.0592999999999</v>
      </c>
      <c r="M10962">
        <v>59927.33</v>
      </c>
      <c r="N10962" s="3">
        <v>1</v>
      </c>
      <c r="O10962" s="50" t="e">
        <f>INDEX([1]Dados!$M$2:$N$26779,MATCH($P10962,[1]Dados!$N$2:$N$26779,),2)</f>
        <v>#N/A</v>
      </c>
      <c r="P10962">
        <v>196987</v>
      </c>
      <c r="Q10962" s="1">
        <v>37831</v>
      </c>
      <c r="R10962" s="1">
        <v>37891</v>
      </c>
      <c r="S10962" t="s">
        <v>1467</v>
      </c>
    </row>
    <row r="10963" spans="1:19" x14ac:dyDescent="0.2">
      <c r="A10963" s="7">
        <v>291075</v>
      </c>
      <c r="B10963" s="3">
        <v>30899</v>
      </c>
      <c r="C10963" s="3" t="s">
        <v>31</v>
      </c>
      <c r="D10963" s="2" t="s">
        <v>416</v>
      </c>
      <c r="E10963" s="3">
        <v>24</v>
      </c>
      <c r="F10963" s="17">
        <v>0</v>
      </c>
      <c r="G10963" s="17">
        <v>1</v>
      </c>
      <c r="H10963" s="17">
        <v>0</v>
      </c>
      <c r="I10963" s="7">
        <v>3.6</v>
      </c>
      <c r="J10963" s="7">
        <v>21</v>
      </c>
      <c r="K10963" s="4">
        <v>1293</v>
      </c>
      <c r="L10963" s="5">
        <v>1293.0592999999999</v>
      </c>
      <c r="M10963">
        <v>59927.33</v>
      </c>
      <c r="N10963" s="3">
        <v>1</v>
      </c>
      <c r="O10963" s="50" t="e">
        <f>INDEX([1]Dados!$M$2:$N$26779,MATCH($P10963,[1]Dados!$N$2:$N$26779,),2)</f>
        <v>#N/A</v>
      </c>
      <c r="P10963">
        <v>196987</v>
      </c>
      <c r="Q10963" s="1">
        <v>37831</v>
      </c>
      <c r="R10963" s="1">
        <v>37891</v>
      </c>
      <c r="S10963" t="s">
        <v>1467</v>
      </c>
    </row>
    <row r="10964" spans="1:19" x14ac:dyDescent="0.2">
      <c r="A10964" s="7">
        <v>291300</v>
      </c>
      <c r="B10964" s="3">
        <v>35610</v>
      </c>
      <c r="C10964" s="3" t="s">
        <v>31</v>
      </c>
      <c r="D10964" s="2" t="s">
        <v>468</v>
      </c>
      <c r="E10964" s="3">
        <v>24</v>
      </c>
      <c r="F10964" s="17">
        <v>0</v>
      </c>
      <c r="G10964" s="17">
        <v>1</v>
      </c>
      <c r="H10964" s="17">
        <v>0</v>
      </c>
      <c r="I10964" s="7">
        <v>1.1000000000000001</v>
      </c>
      <c r="J10964" s="7">
        <v>15</v>
      </c>
      <c r="K10964" s="4">
        <v>1203</v>
      </c>
      <c r="L10964" s="5">
        <v>1203.0829000000001</v>
      </c>
      <c r="M10964">
        <v>59636.27</v>
      </c>
      <c r="N10964" s="3">
        <v>1</v>
      </c>
      <c r="O10964" s="50" t="e">
        <f>INDEX([1]Dados!$M$2:$N$26779,MATCH($P10964,[1]Dados!$N$2:$N$26779,),2)</f>
        <v>#N/A</v>
      </c>
      <c r="P10964">
        <v>196798</v>
      </c>
      <c r="Q10964" s="1">
        <v>37831</v>
      </c>
      <c r="R10964" s="1">
        <v>37932</v>
      </c>
      <c r="S10964" t="s">
        <v>889</v>
      </c>
    </row>
    <row r="10965" spans="1:19" x14ac:dyDescent="0.2">
      <c r="A10965" s="7">
        <v>291300</v>
      </c>
      <c r="B10965" s="3">
        <v>35610</v>
      </c>
      <c r="C10965" s="3" t="s">
        <v>31</v>
      </c>
      <c r="D10965" s="2" t="s">
        <v>468</v>
      </c>
      <c r="E10965" s="3">
        <v>24</v>
      </c>
      <c r="F10965" s="17">
        <v>0</v>
      </c>
      <c r="G10965" s="17">
        <v>1</v>
      </c>
      <c r="H10965" s="17">
        <v>0</v>
      </c>
      <c r="I10965" s="7">
        <v>1.2</v>
      </c>
      <c r="J10965" s="7">
        <v>30</v>
      </c>
      <c r="K10965" s="4">
        <v>1203</v>
      </c>
      <c r="L10965" s="5">
        <v>1203.0829000000001</v>
      </c>
      <c r="M10965">
        <v>59636.27</v>
      </c>
      <c r="N10965" s="3">
        <v>1</v>
      </c>
      <c r="O10965" s="50" t="e">
        <f>INDEX([1]Dados!$M$2:$N$26779,MATCH($P10965,[1]Dados!$N$2:$N$26779,),2)</f>
        <v>#N/A</v>
      </c>
      <c r="P10965">
        <v>196798</v>
      </c>
      <c r="Q10965" s="1">
        <v>37831</v>
      </c>
      <c r="R10965" s="1">
        <v>37932</v>
      </c>
      <c r="S10965" t="s">
        <v>889</v>
      </c>
    </row>
    <row r="10966" spans="1:19" x14ac:dyDescent="0.2">
      <c r="A10966" s="7">
        <v>291300</v>
      </c>
      <c r="B10966" s="3">
        <v>35610</v>
      </c>
      <c r="C10966" s="3" t="s">
        <v>31</v>
      </c>
      <c r="D10966" s="2" t="s">
        <v>468</v>
      </c>
      <c r="E10966" s="3">
        <v>24</v>
      </c>
      <c r="F10966" s="17">
        <v>0</v>
      </c>
      <c r="G10966" s="17">
        <v>1</v>
      </c>
      <c r="H10966" s="17">
        <v>0</v>
      </c>
      <c r="I10966" s="7">
        <v>2.1</v>
      </c>
      <c r="J10966" s="7">
        <v>30</v>
      </c>
      <c r="K10966" s="4">
        <v>1214</v>
      </c>
      <c r="L10966" s="5">
        <v>1214.0587</v>
      </c>
      <c r="M10966">
        <v>231765.18</v>
      </c>
      <c r="N10966" s="3">
        <v>1</v>
      </c>
      <c r="O10966" s="50" t="e">
        <f>INDEX([1]Dados!$M$2:$N$26779,MATCH($P10966,[1]Dados!$N$2:$N$26779,),2)</f>
        <v>#N/A</v>
      </c>
      <c r="P10966">
        <v>196741</v>
      </c>
      <c r="Q10966" s="1">
        <v>37831</v>
      </c>
      <c r="R10966" s="1">
        <v>37932</v>
      </c>
      <c r="S10966" t="s">
        <v>914</v>
      </c>
    </row>
    <row r="10967" spans="1:19" x14ac:dyDescent="0.2">
      <c r="A10967" s="7">
        <v>291300</v>
      </c>
      <c r="B10967" s="3">
        <v>35610</v>
      </c>
      <c r="C10967" s="3" t="s">
        <v>31</v>
      </c>
      <c r="D10967" s="2" t="s">
        <v>468</v>
      </c>
      <c r="E10967" s="3">
        <v>24</v>
      </c>
      <c r="F10967" s="17">
        <v>0</v>
      </c>
      <c r="G10967" s="17">
        <v>1</v>
      </c>
      <c r="H10967" s="17">
        <v>0</v>
      </c>
      <c r="I10967" s="7">
        <v>2.2000000000000002</v>
      </c>
      <c r="J10967" s="7">
        <v>13</v>
      </c>
      <c r="K10967" s="4">
        <v>1214</v>
      </c>
      <c r="L10967" s="5">
        <v>1214.0587</v>
      </c>
      <c r="M10967">
        <v>231765.18</v>
      </c>
      <c r="N10967" s="3">
        <v>1</v>
      </c>
      <c r="O10967" s="50" t="e">
        <f>INDEX([1]Dados!$M$2:$N$26779,MATCH($P10967,[1]Dados!$N$2:$N$26779,),2)</f>
        <v>#N/A</v>
      </c>
      <c r="P10967">
        <v>196741</v>
      </c>
      <c r="Q10967" s="1">
        <v>37831</v>
      </c>
      <c r="R10967" s="1">
        <v>37932</v>
      </c>
      <c r="S10967" t="s">
        <v>914</v>
      </c>
    </row>
    <row r="10968" spans="1:19" x14ac:dyDescent="0.2">
      <c r="A10968" s="7">
        <v>291300</v>
      </c>
      <c r="B10968" s="3">
        <v>35610</v>
      </c>
      <c r="C10968" s="3" t="s">
        <v>31</v>
      </c>
      <c r="D10968" s="2" t="s">
        <v>468</v>
      </c>
      <c r="E10968" s="3">
        <v>24</v>
      </c>
      <c r="F10968" s="17">
        <v>0</v>
      </c>
      <c r="G10968" s="17">
        <v>1</v>
      </c>
      <c r="H10968" s="17">
        <v>0</v>
      </c>
      <c r="I10968" s="7">
        <v>2.2999999999999998</v>
      </c>
      <c r="J10968" s="7">
        <v>15</v>
      </c>
      <c r="K10968" s="4">
        <v>1214</v>
      </c>
      <c r="L10968" s="5">
        <v>1214.0587</v>
      </c>
      <c r="M10968">
        <v>231765.18</v>
      </c>
      <c r="N10968" s="3">
        <v>1</v>
      </c>
      <c r="O10968" s="50" t="e">
        <f>INDEX([1]Dados!$M$2:$N$26779,MATCH($P10968,[1]Dados!$N$2:$N$26779,),2)</f>
        <v>#N/A</v>
      </c>
      <c r="P10968">
        <v>196741</v>
      </c>
      <c r="Q10968" s="1">
        <v>37831</v>
      </c>
      <c r="R10968" s="1">
        <v>37932</v>
      </c>
      <c r="S10968" t="s">
        <v>914</v>
      </c>
    </row>
    <row r="10969" spans="1:19" x14ac:dyDescent="0.2">
      <c r="A10969" s="7">
        <v>291300</v>
      </c>
      <c r="B10969" s="3">
        <v>35610</v>
      </c>
      <c r="C10969" s="3" t="s">
        <v>31</v>
      </c>
      <c r="D10969" s="2" t="s">
        <v>468</v>
      </c>
      <c r="E10969" s="3">
        <v>24</v>
      </c>
      <c r="F10969" s="17">
        <v>0</v>
      </c>
      <c r="G10969" s="17">
        <v>1</v>
      </c>
      <c r="H10969" s="17">
        <v>0</v>
      </c>
      <c r="I10969" s="7">
        <v>2.4</v>
      </c>
      <c r="J10969" s="7">
        <v>28</v>
      </c>
      <c r="K10969" s="4">
        <v>1214</v>
      </c>
      <c r="L10969" s="5">
        <v>1214.0587</v>
      </c>
      <c r="M10969">
        <v>231765.18</v>
      </c>
      <c r="N10969" s="3">
        <v>1</v>
      </c>
      <c r="O10969" s="50" t="e">
        <f>INDEX([1]Dados!$M$2:$N$26779,MATCH($P10969,[1]Dados!$N$2:$N$26779,),2)</f>
        <v>#N/A</v>
      </c>
      <c r="P10969">
        <v>196741</v>
      </c>
      <c r="Q10969" s="1">
        <v>37831</v>
      </c>
      <c r="R10969" s="1">
        <v>37932</v>
      </c>
      <c r="S10969" t="s">
        <v>914</v>
      </c>
    </row>
    <row r="10970" spans="1:19" x14ac:dyDescent="0.2">
      <c r="A10970" s="7">
        <v>291300</v>
      </c>
      <c r="B10970" s="3">
        <v>35610</v>
      </c>
      <c r="C10970" s="3" t="s">
        <v>31</v>
      </c>
      <c r="D10970" s="2" t="s">
        <v>468</v>
      </c>
      <c r="E10970" s="3">
        <v>24</v>
      </c>
      <c r="F10970" s="17">
        <v>0</v>
      </c>
      <c r="G10970" s="17">
        <v>1</v>
      </c>
      <c r="H10970" s="17">
        <v>0</v>
      </c>
      <c r="I10970" s="7">
        <v>2.5</v>
      </c>
      <c r="J10970" s="7">
        <v>2</v>
      </c>
      <c r="K10970" s="4">
        <v>1214</v>
      </c>
      <c r="L10970" s="5">
        <v>1214.0587</v>
      </c>
      <c r="M10970">
        <v>231765.18</v>
      </c>
      <c r="N10970" s="3">
        <v>1</v>
      </c>
      <c r="O10970" s="50" t="e">
        <f>INDEX([1]Dados!$M$2:$N$26779,MATCH($P10970,[1]Dados!$N$2:$N$26779,),2)</f>
        <v>#N/A</v>
      </c>
      <c r="P10970">
        <v>196741</v>
      </c>
      <c r="Q10970" s="1">
        <v>37831</v>
      </c>
      <c r="R10970" s="1">
        <v>37932</v>
      </c>
      <c r="S10970" t="s">
        <v>914</v>
      </c>
    </row>
    <row r="10971" spans="1:19" x14ac:dyDescent="0.2">
      <c r="A10971" s="7">
        <v>291300</v>
      </c>
      <c r="B10971" s="3">
        <v>35610</v>
      </c>
      <c r="C10971" s="3" t="s">
        <v>31</v>
      </c>
      <c r="D10971" s="2" t="s">
        <v>468</v>
      </c>
      <c r="E10971" s="3">
        <v>24</v>
      </c>
      <c r="F10971" s="17">
        <v>0</v>
      </c>
      <c r="G10971" s="17">
        <v>1</v>
      </c>
      <c r="H10971" s="17">
        <v>0</v>
      </c>
      <c r="I10971" s="7">
        <v>2.6</v>
      </c>
      <c r="J10971" s="7">
        <v>25</v>
      </c>
      <c r="K10971" s="4">
        <v>1214</v>
      </c>
      <c r="L10971" s="5">
        <v>1214.0587</v>
      </c>
      <c r="M10971">
        <v>231765.18</v>
      </c>
      <c r="N10971" s="3">
        <v>1</v>
      </c>
      <c r="O10971" s="50" t="e">
        <f>INDEX([1]Dados!$M$2:$N$26779,MATCH($P10971,[1]Dados!$N$2:$N$26779,),2)</f>
        <v>#N/A</v>
      </c>
      <c r="P10971">
        <v>196741</v>
      </c>
      <c r="Q10971" s="1">
        <v>37831</v>
      </c>
      <c r="R10971" s="1">
        <v>37932</v>
      </c>
      <c r="S10971" t="s">
        <v>914</v>
      </c>
    </row>
    <row r="10972" spans="1:19" x14ac:dyDescent="0.2">
      <c r="A10972" s="7">
        <v>291300</v>
      </c>
      <c r="B10972" s="3">
        <v>35610</v>
      </c>
      <c r="C10972" s="3" t="s">
        <v>31</v>
      </c>
      <c r="D10972" s="2" t="s">
        <v>468</v>
      </c>
      <c r="E10972" s="3">
        <v>24</v>
      </c>
      <c r="F10972" s="17">
        <v>0</v>
      </c>
      <c r="G10972" s="17">
        <v>1</v>
      </c>
      <c r="H10972" s="17">
        <v>0</v>
      </c>
      <c r="I10972" s="7">
        <v>2.1</v>
      </c>
      <c r="J10972" s="7">
        <v>20</v>
      </c>
      <c r="K10972" s="4">
        <v>1214</v>
      </c>
      <c r="L10972" s="5">
        <v>1214.0589</v>
      </c>
      <c r="M10972">
        <v>720720</v>
      </c>
      <c r="N10972" s="3">
        <v>1</v>
      </c>
      <c r="O10972" s="50" t="e">
        <f>INDEX([1]Dados!$M$2:$N$26779,MATCH($P10972,[1]Dados!$N$2:$N$26779,),2)</f>
        <v>#N/A</v>
      </c>
      <c r="P10972">
        <v>198346</v>
      </c>
      <c r="Q10972" s="1">
        <v>37831</v>
      </c>
      <c r="R10972" s="1">
        <v>37932</v>
      </c>
      <c r="S10972" t="s">
        <v>1479</v>
      </c>
    </row>
    <row r="10973" spans="1:19" x14ac:dyDescent="0.2">
      <c r="A10973" s="7">
        <v>291300</v>
      </c>
      <c r="B10973" s="3">
        <v>35610</v>
      </c>
      <c r="C10973" s="3" t="s">
        <v>31</v>
      </c>
      <c r="D10973" s="2" t="s">
        <v>468</v>
      </c>
      <c r="E10973" s="3">
        <v>24</v>
      </c>
      <c r="F10973" s="17">
        <v>0</v>
      </c>
      <c r="G10973" s="17">
        <v>1</v>
      </c>
      <c r="H10973" s="17">
        <v>0</v>
      </c>
      <c r="I10973" s="7">
        <v>2.7</v>
      </c>
      <c r="J10973" s="7">
        <v>28</v>
      </c>
      <c r="K10973" s="4">
        <v>1214</v>
      </c>
      <c r="L10973" s="5">
        <v>1214.0589</v>
      </c>
      <c r="M10973">
        <v>720720</v>
      </c>
      <c r="N10973" s="3">
        <v>1</v>
      </c>
      <c r="O10973" s="50" t="e">
        <f>INDEX([1]Dados!$M$2:$N$26779,MATCH($P10973,[1]Dados!$N$2:$N$26779,),2)</f>
        <v>#N/A</v>
      </c>
      <c r="P10973">
        <v>198346</v>
      </c>
      <c r="Q10973" s="1">
        <v>37831</v>
      </c>
      <c r="R10973" s="1">
        <v>37932</v>
      </c>
      <c r="S10973" t="s">
        <v>1479</v>
      </c>
    </row>
    <row r="10974" spans="1:19" x14ac:dyDescent="0.2">
      <c r="A10974" s="7">
        <v>291300</v>
      </c>
      <c r="B10974" s="3">
        <v>35610</v>
      </c>
      <c r="C10974" s="3" t="s">
        <v>31</v>
      </c>
      <c r="D10974" s="2" t="s">
        <v>468</v>
      </c>
      <c r="E10974" s="3">
        <v>24</v>
      </c>
      <c r="F10974" s="17">
        <v>0</v>
      </c>
      <c r="G10974" s="17">
        <v>1</v>
      </c>
      <c r="H10974" s="17">
        <v>0</v>
      </c>
      <c r="I10974" s="7">
        <v>2.8</v>
      </c>
      <c r="J10974" s="7">
        <v>24</v>
      </c>
      <c r="K10974" s="4">
        <v>1214</v>
      </c>
      <c r="L10974" s="5">
        <v>1214.0589</v>
      </c>
      <c r="M10974">
        <v>720720</v>
      </c>
      <c r="N10974" s="3">
        <v>1</v>
      </c>
      <c r="O10974" s="50" t="e">
        <f>INDEX([1]Dados!$M$2:$N$26779,MATCH($P10974,[1]Dados!$N$2:$N$26779,),2)</f>
        <v>#N/A</v>
      </c>
      <c r="P10974">
        <v>198346</v>
      </c>
      <c r="Q10974" s="1">
        <v>37831</v>
      </c>
      <c r="R10974" s="1">
        <v>37932</v>
      </c>
      <c r="S10974" t="s">
        <v>1479</v>
      </c>
    </row>
    <row r="10975" spans="1:19" x14ac:dyDescent="0.2">
      <c r="A10975" s="7">
        <v>291300</v>
      </c>
      <c r="B10975" s="3">
        <v>35610</v>
      </c>
      <c r="C10975" s="3" t="s">
        <v>31</v>
      </c>
      <c r="D10975" s="2" t="s">
        <v>468</v>
      </c>
      <c r="E10975" s="3">
        <v>24</v>
      </c>
      <c r="F10975" s="17">
        <v>0</v>
      </c>
      <c r="G10975" s="17">
        <v>1</v>
      </c>
      <c r="H10975" s="17">
        <v>0</v>
      </c>
      <c r="I10975" s="7">
        <v>2.9</v>
      </c>
      <c r="J10975" s="7">
        <v>27</v>
      </c>
      <c r="K10975" s="4">
        <v>1214</v>
      </c>
      <c r="L10975" s="5">
        <v>1214.0589</v>
      </c>
      <c r="M10975">
        <v>720720</v>
      </c>
      <c r="N10975" s="3">
        <v>1</v>
      </c>
      <c r="O10975" s="50" t="e">
        <f>INDEX([1]Dados!$M$2:$N$26779,MATCH($P10975,[1]Dados!$N$2:$N$26779,),2)</f>
        <v>#N/A</v>
      </c>
      <c r="P10975">
        <v>198346</v>
      </c>
      <c r="Q10975" s="1">
        <v>37831</v>
      </c>
      <c r="R10975" s="1">
        <v>37932</v>
      </c>
      <c r="S10975" t="s">
        <v>1479</v>
      </c>
    </row>
    <row r="10976" spans="1:19" x14ac:dyDescent="0.2">
      <c r="A10976" s="7">
        <v>291300</v>
      </c>
      <c r="B10976" s="3">
        <v>35610</v>
      </c>
      <c r="C10976" s="3" t="s">
        <v>31</v>
      </c>
      <c r="D10976" s="2" t="s">
        <v>468</v>
      </c>
      <c r="E10976" s="3">
        <v>24</v>
      </c>
      <c r="F10976" s="17">
        <v>0</v>
      </c>
      <c r="G10976" s="17">
        <v>1</v>
      </c>
      <c r="H10976" s="17">
        <v>0</v>
      </c>
      <c r="I10976" s="7" t="s">
        <v>3</v>
      </c>
      <c r="J10976" s="7">
        <v>0</v>
      </c>
      <c r="K10976" s="4">
        <v>1214</v>
      </c>
      <c r="L10976" s="5">
        <v>1214.8580999999999</v>
      </c>
      <c r="M10976">
        <v>329600</v>
      </c>
      <c r="N10976" s="3">
        <v>1</v>
      </c>
      <c r="O10976" s="50" t="e">
        <f>INDEX([1]Dados!$M$2:$N$26779,MATCH($P10976,[1]Dados!$N$2:$N$26779,),2)</f>
        <v>#N/A</v>
      </c>
      <c r="P10976" s="23">
        <v>197400</v>
      </c>
      <c r="Q10976" s="1">
        <v>37831</v>
      </c>
      <c r="R10976" s="1">
        <v>37932</v>
      </c>
      <c r="S10976" t="s">
        <v>2134</v>
      </c>
    </row>
    <row r="10977" spans="1:19" x14ac:dyDescent="0.2">
      <c r="A10977" s="7">
        <v>291300</v>
      </c>
      <c r="B10977" s="3">
        <v>35610</v>
      </c>
      <c r="C10977" s="3" t="s">
        <v>31</v>
      </c>
      <c r="D10977" s="2" t="s">
        <v>468</v>
      </c>
      <c r="E10977" s="3">
        <v>24</v>
      </c>
      <c r="F10977" s="17">
        <v>0</v>
      </c>
      <c r="G10977" s="17">
        <v>1</v>
      </c>
      <c r="H10977" s="17">
        <v>0</v>
      </c>
      <c r="I10977" s="7" t="s">
        <v>3</v>
      </c>
      <c r="J10977" s="7">
        <v>0</v>
      </c>
      <c r="K10977" s="4">
        <v>1214</v>
      </c>
      <c r="L10977" s="5">
        <v>1214.8580999999999</v>
      </c>
      <c r="M10977">
        <v>123600</v>
      </c>
      <c r="N10977" s="3">
        <v>1</v>
      </c>
      <c r="O10977" s="50" t="e">
        <f>INDEX([1]Dados!$M$2:$N$26779,MATCH($P10977,[1]Dados!$N$2:$N$26779,),2)</f>
        <v>#N/A</v>
      </c>
      <c r="P10977" s="23">
        <v>197590</v>
      </c>
      <c r="Q10977" s="1">
        <v>37831</v>
      </c>
      <c r="R10977" s="1">
        <v>37932</v>
      </c>
      <c r="S10977" t="s">
        <v>2134</v>
      </c>
    </row>
    <row r="10978" spans="1:19" x14ac:dyDescent="0.2">
      <c r="A10978" s="7">
        <v>291300</v>
      </c>
      <c r="B10978" s="3">
        <v>35610</v>
      </c>
      <c r="C10978" s="3" t="s">
        <v>31</v>
      </c>
      <c r="D10978" s="2" t="s">
        <v>468</v>
      </c>
      <c r="E10978" s="3">
        <v>24</v>
      </c>
      <c r="F10978" s="17">
        <v>0</v>
      </c>
      <c r="G10978" s="17">
        <v>1</v>
      </c>
      <c r="H10978" s="17">
        <v>0</v>
      </c>
      <c r="I10978" s="7">
        <v>3.1</v>
      </c>
      <c r="J10978" s="7">
        <v>11</v>
      </c>
      <c r="K10978" s="4">
        <v>1293</v>
      </c>
      <c r="L10978" s="5">
        <v>1293.0592999999999</v>
      </c>
      <c r="M10978">
        <v>75417.3</v>
      </c>
      <c r="N10978" s="3">
        <v>1</v>
      </c>
      <c r="O10978" s="50" t="e">
        <f>INDEX([1]Dados!$M$2:$N$26779,MATCH($P10978,[1]Dados!$N$2:$N$26779,),2)</f>
        <v>#N/A</v>
      </c>
      <c r="P10978">
        <v>196988</v>
      </c>
      <c r="Q10978" s="1">
        <v>37831</v>
      </c>
      <c r="R10978" s="1">
        <v>37932</v>
      </c>
      <c r="S10978" t="s">
        <v>1467</v>
      </c>
    </row>
    <row r="10979" spans="1:19" x14ac:dyDescent="0.2">
      <c r="A10979" s="7">
        <v>291300</v>
      </c>
      <c r="B10979" s="3">
        <v>35610</v>
      </c>
      <c r="C10979" s="3" t="s">
        <v>31</v>
      </c>
      <c r="D10979" s="2" t="s">
        <v>468</v>
      </c>
      <c r="E10979" s="3">
        <v>24</v>
      </c>
      <c r="F10979" s="17">
        <v>0</v>
      </c>
      <c r="G10979" s="17">
        <v>1</v>
      </c>
      <c r="H10979" s="17">
        <v>0</v>
      </c>
      <c r="I10979" s="7">
        <v>3.2</v>
      </c>
      <c r="J10979" s="7">
        <v>15</v>
      </c>
      <c r="K10979" s="4">
        <v>1293</v>
      </c>
      <c r="L10979" s="5">
        <v>1293.0592999999999</v>
      </c>
      <c r="M10979">
        <v>75417.3</v>
      </c>
      <c r="N10979" s="3">
        <v>1</v>
      </c>
      <c r="O10979" s="50" t="e">
        <f>INDEX([1]Dados!$M$2:$N$26779,MATCH($P10979,[1]Dados!$N$2:$N$26779,),2)</f>
        <v>#N/A</v>
      </c>
      <c r="P10979">
        <v>196988</v>
      </c>
      <c r="Q10979" s="1">
        <v>37831</v>
      </c>
      <c r="R10979" s="1">
        <v>37932</v>
      </c>
      <c r="S10979" t="s">
        <v>1467</v>
      </c>
    </row>
    <row r="10980" spans="1:19" x14ac:dyDescent="0.2">
      <c r="A10980" s="7">
        <v>291300</v>
      </c>
      <c r="B10980" s="3">
        <v>35610</v>
      </c>
      <c r="C10980" s="3" t="s">
        <v>31</v>
      </c>
      <c r="D10980" s="2" t="s">
        <v>468</v>
      </c>
      <c r="E10980" s="3">
        <v>24</v>
      </c>
      <c r="F10980" s="17">
        <v>0</v>
      </c>
      <c r="G10980" s="17">
        <v>1</v>
      </c>
      <c r="H10980" s="17">
        <v>0</v>
      </c>
      <c r="I10980" s="7">
        <v>3.3</v>
      </c>
      <c r="J10980" s="7">
        <v>22</v>
      </c>
      <c r="K10980" s="4">
        <v>1293</v>
      </c>
      <c r="L10980" s="5">
        <v>1293.0592999999999</v>
      </c>
      <c r="M10980">
        <v>75417.3</v>
      </c>
      <c r="N10980" s="3">
        <v>1</v>
      </c>
      <c r="O10980" s="50" t="e">
        <f>INDEX([1]Dados!$M$2:$N$26779,MATCH($P10980,[1]Dados!$N$2:$N$26779,),2)</f>
        <v>#N/A</v>
      </c>
      <c r="P10980">
        <v>196988</v>
      </c>
      <c r="Q10980" s="1">
        <v>37831</v>
      </c>
      <c r="R10980" s="1">
        <v>37932</v>
      </c>
      <c r="S10980" t="s">
        <v>1467</v>
      </c>
    </row>
    <row r="10981" spans="1:19" x14ac:dyDescent="0.2">
      <c r="A10981" s="7">
        <v>291300</v>
      </c>
      <c r="B10981" s="3">
        <v>35610</v>
      </c>
      <c r="C10981" s="3" t="s">
        <v>31</v>
      </c>
      <c r="D10981" s="2" t="s">
        <v>468</v>
      </c>
      <c r="E10981" s="3">
        <v>24</v>
      </c>
      <c r="F10981" s="17">
        <v>0</v>
      </c>
      <c r="G10981" s="17">
        <v>1</v>
      </c>
      <c r="H10981" s="17">
        <v>0</v>
      </c>
      <c r="I10981" s="7">
        <v>3.4</v>
      </c>
      <c r="J10981" s="7">
        <v>17</v>
      </c>
      <c r="K10981" s="4">
        <v>1293</v>
      </c>
      <c r="L10981" s="5">
        <v>1293.0592999999999</v>
      </c>
      <c r="M10981">
        <v>75417.3</v>
      </c>
      <c r="N10981" s="3">
        <v>1</v>
      </c>
      <c r="O10981" s="50" t="e">
        <f>INDEX([1]Dados!$M$2:$N$26779,MATCH($P10981,[1]Dados!$N$2:$N$26779,),2)</f>
        <v>#N/A</v>
      </c>
      <c r="P10981">
        <v>196988</v>
      </c>
      <c r="Q10981" s="1">
        <v>37831</v>
      </c>
      <c r="R10981" s="1">
        <v>37932</v>
      </c>
      <c r="S10981" t="s">
        <v>1467</v>
      </c>
    </row>
    <row r="10982" spans="1:19" x14ac:dyDescent="0.2">
      <c r="A10982" s="7">
        <v>230020</v>
      </c>
      <c r="B10982" s="3">
        <v>13030</v>
      </c>
      <c r="C10982" s="3" t="s">
        <v>4</v>
      </c>
      <c r="D10982" s="2" t="s">
        <v>218</v>
      </c>
      <c r="E10982" s="3">
        <v>24</v>
      </c>
      <c r="F10982" s="17">
        <v>0</v>
      </c>
      <c r="G10982" s="17">
        <v>1</v>
      </c>
      <c r="H10982" s="17">
        <v>0</v>
      </c>
      <c r="I10982" s="7">
        <v>1.1000000000000001</v>
      </c>
      <c r="J10982" s="7">
        <v>25</v>
      </c>
      <c r="K10982" s="4">
        <v>119</v>
      </c>
      <c r="L10982" s="5">
        <v>119.38590000000001</v>
      </c>
      <c r="M10982">
        <v>128827.13</v>
      </c>
      <c r="N10982" s="3">
        <v>1</v>
      </c>
      <c r="O10982" s="50" t="e">
        <f>INDEX([1]Dados!$M$2:$N$26779,MATCH($P10982,[1]Dados!$N$2:$N$26779,),2)</f>
        <v>#N/A</v>
      </c>
      <c r="P10982">
        <v>196849</v>
      </c>
      <c r="Q10982" s="1">
        <v>37831</v>
      </c>
      <c r="R10982" s="1">
        <v>37891</v>
      </c>
      <c r="S10982" t="s">
        <v>1106</v>
      </c>
    </row>
    <row r="10983" spans="1:19" x14ac:dyDescent="0.2">
      <c r="A10983" s="7">
        <v>230020</v>
      </c>
      <c r="B10983" s="3">
        <v>13030</v>
      </c>
      <c r="C10983" s="3" t="s">
        <v>4</v>
      </c>
      <c r="D10983" s="2" t="s">
        <v>218</v>
      </c>
      <c r="E10983" s="3">
        <v>24</v>
      </c>
      <c r="F10983" s="17">
        <v>0</v>
      </c>
      <c r="G10983" s="17">
        <v>1</v>
      </c>
      <c r="H10983" s="17">
        <v>0</v>
      </c>
      <c r="I10983" s="7">
        <v>1.2</v>
      </c>
      <c r="J10983" s="7">
        <v>25</v>
      </c>
      <c r="K10983" s="4">
        <v>119</v>
      </c>
      <c r="L10983" s="5">
        <v>119.38590000000001</v>
      </c>
      <c r="M10983">
        <v>153954.54</v>
      </c>
      <c r="N10983" s="3">
        <v>1</v>
      </c>
      <c r="O10983" s="50" t="e">
        <f>INDEX([1]Dados!$M$2:$N$26779,MATCH($P10983,[1]Dados!$N$2:$N$26779,),2)</f>
        <v>#N/A</v>
      </c>
      <c r="P10983">
        <v>196850</v>
      </c>
      <c r="Q10983" s="1">
        <v>37831</v>
      </c>
      <c r="R10983" s="1">
        <v>37891</v>
      </c>
      <c r="S10983" t="s">
        <v>1106</v>
      </c>
    </row>
    <row r="10984" spans="1:19" x14ac:dyDescent="0.2">
      <c r="A10984" s="7">
        <v>230020</v>
      </c>
      <c r="B10984" s="3">
        <v>13030</v>
      </c>
      <c r="C10984" s="3" t="s">
        <v>4</v>
      </c>
      <c r="D10984" s="2" t="s">
        <v>218</v>
      </c>
      <c r="E10984" s="3">
        <v>24</v>
      </c>
      <c r="F10984" s="17">
        <v>0</v>
      </c>
      <c r="G10984" s="17">
        <v>1</v>
      </c>
      <c r="H10984" s="17">
        <v>0</v>
      </c>
      <c r="I10984" s="7">
        <v>1.3</v>
      </c>
      <c r="J10984" s="7">
        <v>30</v>
      </c>
      <c r="K10984" s="4">
        <v>119</v>
      </c>
      <c r="L10984" s="5">
        <v>119.3861</v>
      </c>
      <c r="M10984">
        <v>183575.2</v>
      </c>
      <c r="N10984" s="3">
        <v>1</v>
      </c>
      <c r="O10984" s="50" t="e">
        <f>INDEX([1]Dados!$M$2:$N$26779,MATCH($P10984,[1]Dados!$N$2:$N$26779,),2)</f>
        <v>#N/A</v>
      </c>
      <c r="P10984">
        <v>196854</v>
      </c>
      <c r="Q10984" s="1">
        <v>37831</v>
      </c>
      <c r="R10984" s="1">
        <v>37891</v>
      </c>
      <c r="S10984" t="s">
        <v>1184</v>
      </c>
    </row>
    <row r="10985" spans="1:19" x14ac:dyDescent="0.2">
      <c r="A10985" s="7">
        <v>230020</v>
      </c>
      <c r="B10985" s="3">
        <v>13030</v>
      </c>
      <c r="C10985" s="3" t="s">
        <v>4</v>
      </c>
      <c r="D10985" s="2" t="s">
        <v>218</v>
      </c>
      <c r="E10985" s="3">
        <v>24</v>
      </c>
      <c r="F10985" s="17">
        <v>0</v>
      </c>
      <c r="G10985" s="17">
        <v>1</v>
      </c>
      <c r="H10985" s="17">
        <v>0</v>
      </c>
      <c r="I10985" s="7">
        <v>1.4</v>
      </c>
      <c r="J10985" s="7">
        <v>19</v>
      </c>
      <c r="K10985" s="4">
        <v>119</v>
      </c>
      <c r="L10985" s="5">
        <v>119.3861</v>
      </c>
      <c r="M10985">
        <v>183575.2</v>
      </c>
      <c r="N10985" s="3">
        <v>1</v>
      </c>
      <c r="O10985" s="50" t="e">
        <f>INDEX([1]Dados!$M$2:$N$26779,MATCH($P10985,[1]Dados!$N$2:$N$26779,),2)</f>
        <v>#N/A</v>
      </c>
      <c r="P10985">
        <v>196854</v>
      </c>
      <c r="Q10985" s="1">
        <v>37831</v>
      </c>
      <c r="R10985" s="1">
        <v>37891</v>
      </c>
      <c r="S10985" t="s">
        <v>1184</v>
      </c>
    </row>
    <row r="10986" spans="1:19" x14ac:dyDescent="0.2">
      <c r="A10986" s="7">
        <v>230020</v>
      </c>
      <c r="B10986" s="3">
        <v>13030</v>
      </c>
      <c r="C10986" s="3" t="s">
        <v>4</v>
      </c>
      <c r="D10986" s="2" t="s">
        <v>218</v>
      </c>
      <c r="E10986" s="3">
        <v>24</v>
      </c>
      <c r="F10986" s="17">
        <v>0</v>
      </c>
      <c r="G10986" s="17">
        <v>1</v>
      </c>
      <c r="H10986" s="17">
        <v>0</v>
      </c>
      <c r="I10986" s="7">
        <v>1.5</v>
      </c>
      <c r="J10986" s="7">
        <v>25</v>
      </c>
      <c r="K10986" s="4">
        <v>119</v>
      </c>
      <c r="L10986" s="5">
        <v>119.3861</v>
      </c>
      <c r="M10986">
        <v>183575.2</v>
      </c>
      <c r="N10986" s="3">
        <v>1</v>
      </c>
      <c r="O10986" s="50" t="e">
        <f>INDEX([1]Dados!$M$2:$N$26779,MATCH($P10986,[1]Dados!$N$2:$N$26779,),2)</f>
        <v>#N/A</v>
      </c>
      <c r="P10986">
        <v>196854</v>
      </c>
      <c r="Q10986" s="1">
        <v>37831</v>
      </c>
      <c r="R10986" s="1">
        <v>37891</v>
      </c>
      <c r="S10986" t="s">
        <v>1184</v>
      </c>
    </row>
    <row r="10987" spans="1:19" x14ac:dyDescent="0.2">
      <c r="A10987" s="7">
        <v>230020</v>
      </c>
      <c r="B10987" s="3">
        <v>13030</v>
      </c>
      <c r="C10987" s="3" t="s">
        <v>4</v>
      </c>
      <c r="D10987" s="2" t="s">
        <v>218</v>
      </c>
      <c r="E10987" s="3">
        <v>24</v>
      </c>
      <c r="F10987" s="17">
        <v>0</v>
      </c>
      <c r="G10987" s="17">
        <v>1</v>
      </c>
      <c r="H10987" s="17">
        <v>0</v>
      </c>
      <c r="I10987" s="7">
        <v>2.1</v>
      </c>
      <c r="J10987" s="7">
        <v>9</v>
      </c>
      <c r="K10987" s="4">
        <v>122</v>
      </c>
      <c r="L10987" s="5">
        <v>122.3861</v>
      </c>
      <c r="M10987">
        <v>643143.24</v>
      </c>
      <c r="N10987" s="3">
        <v>1</v>
      </c>
      <c r="O10987" s="50" t="e">
        <f>INDEX([1]Dados!$M$2:$N$26779,MATCH($P10987,[1]Dados!$N$2:$N$26779,),2)</f>
        <v>#N/A</v>
      </c>
      <c r="P10987">
        <v>196896</v>
      </c>
      <c r="Q10987" s="1">
        <v>37831</v>
      </c>
      <c r="R10987" s="1">
        <v>37891</v>
      </c>
      <c r="S10987" t="s">
        <v>1184</v>
      </c>
    </row>
    <row r="10988" spans="1:19" x14ac:dyDescent="0.2">
      <c r="A10988" s="7">
        <v>230020</v>
      </c>
      <c r="B10988" s="3">
        <v>13030</v>
      </c>
      <c r="C10988" s="3" t="s">
        <v>4</v>
      </c>
      <c r="D10988" s="2" t="s">
        <v>218</v>
      </c>
      <c r="E10988" s="3">
        <v>24</v>
      </c>
      <c r="F10988" s="17">
        <v>0</v>
      </c>
      <c r="G10988" s="17">
        <v>1</v>
      </c>
      <c r="H10988" s="17">
        <v>0</v>
      </c>
      <c r="I10988" s="7">
        <v>2.2000000000000002</v>
      </c>
      <c r="J10988" s="7">
        <v>19</v>
      </c>
      <c r="K10988" s="4">
        <v>122</v>
      </c>
      <c r="L10988" s="5">
        <v>122.3861</v>
      </c>
      <c r="M10988">
        <v>643143.24</v>
      </c>
      <c r="N10988" s="3">
        <v>1</v>
      </c>
      <c r="O10988" s="50" t="e">
        <f>INDEX([1]Dados!$M$2:$N$26779,MATCH($P10988,[1]Dados!$N$2:$N$26779,),2)</f>
        <v>#N/A</v>
      </c>
      <c r="P10988">
        <v>196896</v>
      </c>
      <c r="Q10988" s="1">
        <v>37831</v>
      </c>
      <c r="R10988" s="1">
        <v>37891</v>
      </c>
      <c r="S10988" t="s">
        <v>1184</v>
      </c>
    </row>
    <row r="10989" spans="1:19" x14ac:dyDescent="0.2">
      <c r="A10989" s="7">
        <v>230020</v>
      </c>
      <c r="B10989" s="3">
        <v>13030</v>
      </c>
      <c r="C10989" s="3" t="s">
        <v>4</v>
      </c>
      <c r="D10989" s="2" t="s">
        <v>218</v>
      </c>
      <c r="E10989" s="3">
        <v>24</v>
      </c>
      <c r="F10989" s="17">
        <v>0</v>
      </c>
      <c r="G10989" s="17">
        <v>1</v>
      </c>
      <c r="H10989" s="17">
        <v>0</v>
      </c>
      <c r="I10989" s="7">
        <v>2.2999999999999998</v>
      </c>
      <c r="J10989" s="7">
        <v>0</v>
      </c>
      <c r="K10989" s="4">
        <v>122</v>
      </c>
      <c r="L10989" s="5">
        <v>122.3861</v>
      </c>
      <c r="M10989">
        <v>643143.24</v>
      </c>
      <c r="N10989" s="3">
        <v>1</v>
      </c>
      <c r="O10989" s="50" t="e">
        <f>INDEX([1]Dados!$M$2:$N$26779,MATCH($P10989,[1]Dados!$N$2:$N$26779,),2)</f>
        <v>#N/A</v>
      </c>
      <c r="P10989">
        <v>196896</v>
      </c>
      <c r="Q10989" s="1">
        <v>37831</v>
      </c>
      <c r="R10989" s="1">
        <v>37891</v>
      </c>
      <c r="S10989" t="s">
        <v>1184</v>
      </c>
    </row>
    <row r="10990" spans="1:19" x14ac:dyDescent="0.2">
      <c r="A10990" s="7">
        <v>230020</v>
      </c>
      <c r="B10990" s="3">
        <v>13030</v>
      </c>
      <c r="C10990" s="3" t="s">
        <v>4</v>
      </c>
      <c r="D10990" s="2" t="s">
        <v>218</v>
      </c>
      <c r="E10990" s="3">
        <v>24</v>
      </c>
      <c r="F10990" s="17">
        <v>0</v>
      </c>
      <c r="G10990" s="17">
        <v>1</v>
      </c>
      <c r="H10990" s="17">
        <v>0</v>
      </c>
      <c r="I10990" s="7">
        <v>2.4</v>
      </c>
      <c r="J10990" s="7">
        <v>9</v>
      </c>
      <c r="K10990" s="4">
        <v>122</v>
      </c>
      <c r="L10990" s="5">
        <v>122.5528</v>
      </c>
      <c r="M10990">
        <v>134540</v>
      </c>
      <c r="N10990" s="3">
        <v>1</v>
      </c>
      <c r="O10990" s="50" t="e">
        <f>INDEX([1]Dados!$M$2:$N$26779,MATCH($P10990,[1]Dados!$N$2:$N$26779,),2)</f>
        <v>#N/A</v>
      </c>
      <c r="P10990">
        <v>196875</v>
      </c>
      <c r="Q10990" s="1">
        <v>37831</v>
      </c>
      <c r="R10990" s="1">
        <v>37891</v>
      </c>
      <c r="S10990" t="s">
        <v>1106</v>
      </c>
    </row>
    <row r="10991" spans="1:19" x14ac:dyDescent="0.2">
      <c r="A10991" s="7">
        <v>230020</v>
      </c>
      <c r="B10991" s="3">
        <v>13030</v>
      </c>
      <c r="C10991" s="3" t="s">
        <v>4</v>
      </c>
      <c r="D10991" s="2" t="s">
        <v>218</v>
      </c>
      <c r="E10991" s="3">
        <v>24</v>
      </c>
      <c r="F10991" s="17">
        <v>0</v>
      </c>
      <c r="G10991" s="17">
        <v>1</v>
      </c>
      <c r="H10991" s="17">
        <v>0</v>
      </c>
      <c r="I10991" s="7">
        <v>3.1</v>
      </c>
      <c r="J10991" s="7">
        <v>15</v>
      </c>
      <c r="K10991" s="4">
        <v>1203</v>
      </c>
      <c r="L10991" s="5">
        <v>1203.0829000000001</v>
      </c>
      <c r="M10991">
        <v>175284.12</v>
      </c>
      <c r="N10991" s="3">
        <v>1</v>
      </c>
      <c r="O10991" s="50" t="e">
        <f>INDEX([1]Dados!$M$2:$N$26779,MATCH($P10991,[1]Dados!$N$2:$N$26779,),2)</f>
        <v>#N/A</v>
      </c>
      <c r="P10991">
        <v>196799</v>
      </c>
      <c r="Q10991" s="1">
        <v>37831</v>
      </c>
      <c r="R10991" s="1">
        <v>37891</v>
      </c>
      <c r="S10991" t="s">
        <v>889</v>
      </c>
    </row>
    <row r="10992" spans="1:19" x14ac:dyDescent="0.2">
      <c r="A10992" s="7">
        <v>230020</v>
      </c>
      <c r="B10992" s="3">
        <v>13030</v>
      </c>
      <c r="C10992" s="3" t="s">
        <v>4</v>
      </c>
      <c r="D10992" s="2" t="s">
        <v>218</v>
      </c>
      <c r="E10992" s="3">
        <v>24</v>
      </c>
      <c r="F10992" s="17">
        <v>0</v>
      </c>
      <c r="G10992" s="17">
        <v>1</v>
      </c>
      <c r="H10992" s="17">
        <v>0</v>
      </c>
      <c r="I10992" s="7">
        <v>3.2</v>
      </c>
      <c r="J10992" s="7">
        <v>13</v>
      </c>
      <c r="K10992" s="4">
        <v>1203</v>
      </c>
      <c r="L10992" s="5">
        <v>1203.0829000000001</v>
      </c>
      <c r="M10992">
        <v>175284.12</v>
      </c>
      <c r="N10992" s="3">
        <v>1</v>
      </c>
      <c r="O10992" s="50" t="e">
        <f>INDEX([1]Dados!$M$2:$N$26779,MATCH($P10992,[1]Dados!$N$2:$N$26779,),2)</f>
        <v>#N/A</v>
      </c>
      <c r="P10992">
        <v>196799</v>
      </c>
      <c r="Q10992" s="1">
        <v>37831</v>
      </c>
      <c r="R10992" s="1">
        <v>37891</v>
      </c>
      <c r="S10992" t="s">
        <v>889</v>
      </c>
    </row>
    <row r="10993" spans="1:19" x14ac:dyDescent="0.2">
      <c r="A10993" s="7">
        <v>230020</v>
      </c>
      <c r="B10993" s="3">
        <v>13030</v>
      </c>
      <c r="C10993" s="3" t="s">
        <v>4</v>
      </c>
      <c r="D10993" s="2" t="s">
        <v>218</v>
      </c>
      <c r="E10993" s="3">
        <v>24</v>
      </c>
      <c r="F10993" s="17">
        <v>0</v>
      </c>
      <c r="G10993" s="17">
        <v>1</v>
      </c>
      <c r="H10993" s="17">
        <v>0</v>
      </c>
      <c r="I10993" s="7">
        <v>3.3</v>
      </c>
      <c r="J10993" s="7">
        <v>15</v>
      </c>
      <c r="K10993" s="4">
        <v>1203</v>
      </c>
      <c r="L10993" s="5">
        <v>1203.0829000000001</v>
      </c>
      <c r="M10993">
        <v>175284.12</v>
      </c>
      <c r="N10993" s="3">
        <v>1</v>
      </c>
      <c r="O10993" s="50" t="e">
        <f>INDEX([1]Dados!$M$2:$N$26779,MATCH($P10993,[1]Dados!$N$2:$N$26779,),2)</f>
        <v>#N/A</v>
      </c>
      <c r="P10993">
        <v>196799</v>
      </c>
      <c r="Q10993" s="1">
        <v>37831</v>
      </c>
      <c r="R10993" s="1">
        <v>37891</v>
      </c>
      <c r="S10993" t="s">
        <v>889</v>
      </c>
    </row>
    <row r="10994" spans="1:19" x14ac:dyDescent="0.2">
      <c r="A10994" s="7">
        <v>230020</v>
      </c>
      <c r="B10994" s="3">
        <v>13030</v>
      </c>
      <c r="C10994" s="3" t="s">
        <v>4</v>
      </c>
      <c r="D10994" s="2" t="s">
        <v>218</v>
      </c>
      <c r="E10994" s="3">
        <v>24</v>
      </c>
      <c r="F10994" s="17">
        <v>0</v>
      </c>
      <c r="G10994" s="17">
        <v>1</v>
      </c>
      <c r="H10994" s="17">
        <v>0</v>
      </c>
      <c r="I10994" s="7">
        <v>3.4</v>
      </c>
      <c r="J10994" s="7">
        <v>15</v>
      </c>
      <c r="K10994" s="4">
        <v>1203</v>
      </c>
      <c r="L10994" s="5">
        <v>1203.0829000000001</v>
      </c>
      <c r="M10994">
        <v>175284.12</v>
      </c>
      <c r="N10994" s="3">
        <v>1</v>
      </c>
      <c r="O10994" s="50" t="e">
        <f>INDEX([1]Dados!$M$2:$N$26779,MATCH($P10994,[1]Dados!$N$2:$N$26779,),2)</f>
        <v>#N/A</v>
      </c>
      <c r="P10994">
        <v>196799</v>
      </c>
      <c r="Q10994" s="1">
        <v>37831</v>
      </c>
      <c r="R10994" s="1">
        <v>37891</v>
      </c>
      <c r="S10994" t="s">
        <v>889</v>
      </c>
    </row>
    <row r="10995" spans="1:19" x14ac:dyDescent="0.2">
      <c r="A10995" s="7">
        <v>230020</v>
      </c>
      <c r="B10995" s="3">
        <v>13030</v>
      </c>
      <c r="C10995" s="3" t="s">
        <v>4</v>
      </c>
      <c r="D10995" s="2" t="s">
        <v>218</v>
      </c>
      <c r="E10995" s="3">
        <v>24</v>
      </c>
      <c r="F10995" s="17">
        <v>0</v>
      </c>
      <c r="G10995" s="17">
        <v>1</v>
      </c>
      <c r="H10995" s="17">
        <v>0</v>
      </c>
      <c r="I10995" s="7">
        <v>3.5</v>
      </c>
      <c r="J10995" s="7">
        <v>15</v>
      </c>
      <c r="K10995" s="4">
        <v>1203</v>
      </c>
      <c r="L10995" s="5">
        <v>1203.0829000000001</v>
      </c>
      <c r="M10995">
        <v>175284.12</v>
      </c>
      <c r="N10995" s="3">
        <v>1</v>
      </c>
      <c r="O10995" s="50" t="e">
        <f>INDEX([1]Dados!$M$2:$N$26779,MATCH($P10995,[1]Dados!$N$2:$N$26779,),2)</f>
        <v>#N/A</v>
      </c>
      <c r="P10995">
        <v>196799</v>
      </c>
      <c r="Q10995" s="1">
        <v>37831</v>
      </c>
      <c r="R10995" s="1">
        <v>37891</v>
      </c>
      <c r="S10995" t="s">
        <v>889</v>
      </c>
    </row>
    <row r="10996" spans="1:19" x14ac:dyDescent="0.2">
      <c r="A10996" s="7">
        <v>230020</v>
      </c>
      <c r="B10996" s="3">
        <v>13030</v>
      </c>
      <c r="C10996" s="3" t="s">
        <v>4</v>
      </c>
      <c r="D10996" s="2" t="s">
        <v>218</v>
      </c>
      <c r="E10996" s="3">
        <v>24</v>
      </c>
      <c r="F10996" s="17">
        <v>0</v>
      </c>
      <c r="G10996" s="17">
        <v>1</v>
      </c>
      <c r="H10996" s="17">
        <v>0</v>
      </c>
      <c r="I10996" s="7">
        <v>3.6</v>
      </c>
      <c r="J10996" s="7">
        <v>15</v>
      </c>
      <c r="K10996" s="4">
        <v>1203</v>
      </c>
      <c r="L10996" s="5">
        <v>1203.0829000000001</v>
      </c>
      <c r="M10996">
        <v>175284.12</v>
      </c>
      <c r="N10996" s="3">
        <v>1</v>
      </c>
      <c r="O10996" s="50" t="e">
        <f>INDEX([1]Dados!$M$2:$N$26779,MATCH($P10996,[1]Dados!$N$2:$N$26779,),2)</f>
        <v>#N/A</v>
      </c>
      <c r="P10996">
        <v>196799</v>
      </c>
      <c r="Q10996" s="1">
        <v>37831</v>
      </c>
      <c r="R10996" s="1">
        <v>37891</v>
      </c>
      <c r="S10996" t="s">
        <v>889</v>
      </c>
    </row>
    <row r="10997" spans="1:19" x14ac:dyDescent="0.2">
      <c r="A10997" s="7">
        <v>230020</v>
      </c>
      <c r="B10997" s="3">
        <v>13030</v>
      </c>
      <c r="C10997" s="3" t="s">
        <v>4</v>
      </c>
      <c r="D10997" s="2" t="s">
        <v>218</v>
      </c>
      <c r="E10997" s="3">
        <v>24</v>
      </c>
      <c r="F10997" s="17">
        <v>0</v>
      </c>
      <c r="G10997" s="17">
        <v>1</v>
      </c>
      <c r="H10997" s="17">
        <v>0</v>
      </c>
      <c r="I10997" s="7">
        <v>3.7</v>
      </c>
      <c r="J10997" s="7">
        <v>18</v>
      </c>
      <c r="K10997" s="4">
        <v>1203</v>
      </c>
      <c r="L10997" s="5">
        <v>1203.0829000000001</v>
      </c>
      <c r="M10997">
        <v>175284.12</v>
      </c>
      <c r="N10997" s="3">
        <v>1</v>
      </c>
      <c r="O10997" s="50" t="e">
        <f>INDEX([1]Dados!$M$2:$N$26779,MATCH($P10997,[1]Dados!$N$2:$N$26779,),2)</f>
        <v>#N/A</v>
      </c>
      <c r="P10997">
        <v>196799</v>
      </c>
      <c r="Q10997" s="1">
        <v>37831</v>
      </c>
      <c r="R10997" s="1">
        <v>37891</v>
      </c>
      <c r="S10997" t="s">
        <v>889</v>
      </c>
    </row>
    <row r="10998" spans="1:19" x14ac:dyDescent="0.2">
      <c r="A10998" s="7">
        <v>230020</v>
      </c>
      <c r="B10998" s="3">
        <v>13030</v>
      </c>
      <c r="C10998" s="3" t="s">
        <v>4</v>
      </c>
      <c r="D10998" s="2" t="s">
        <v>218</v>
      </c>
      <c r="E10998" s="3">
        <v>24</v>
      </c>
      <c r="F10998" s="17">
        <v>0</v>
      </c>
      <c r="G10998" s="17">
        <v>1</v>
      </c>
      <c r="H10998" s="17">
        <v>0</v>
      </c>
      <c r="I10998" s="7" t="s">
        <v>3</v>
      </c>
      <c r="J10998" s="7">
        <v>0</v>
      </c>
      <c r="K10998" s="4">
        <v>1214</v>
      </c>
      <c r="L10998" s="5">
        <v>1214.0587</v>
      </c>
      <c r="M10998">
        <v>940915.32</v>
      </c>
      <c r="N10998" s="3">
        <v>1</v>
      </c>
      <c r="O10998" s="50" t="e">
        <f>INDEX([1]Dados!$M$2:$N$26779,MATCH($P10998,[1]Dados!$N$2:$N$26779,),2)</f>
        <v>#N/A</v>
      </c>
      <c r="P10998">
        <v>196742</v>
      </c>
      <c r="Q10998" s="1">
        <v>37831</v>
      </c>
      <c r="R10998" s="1">
        <v>37891</v>
      </c>
      <c r="S10998" t="s">
        <v>2134</v>
      </c>
    </row>
    <row r="10999" spans="1:19" x14ac:dyDescent="0.2">
      <c r="A10999" s="7">
        <v>230020</v>
      </c>
      <c r="B10999" s="3">
        <v>13030</v>
      </c>
      <c r="C10999" s="3" t="s">
        <v>4</v>
      </c>
      <c r="D10999" s="2" t="s">
        <v>218</v>
      </c>
      <c r="E10999" s="3">
        <v>24</v>
      </c>
      <c r="F10999" s="17">
        <v>0</v>
      </c>
      <c r="G10999" s="17">
        <v>1</v>
      </c>
      <c r="H10999" s="17">
        <v>0</v>
      </c>
      <c r="I10999" s="7">
        <v>4.0999999999999996</v>
      </c>
      <c r="J10999" s="7">
        <v>28</v>
      </c>
      <c r="K10999" s="4">
        <v>1214</v>
      </c>
      <c r="L10999" s="5">
        <v>1214.0589</v>
      </c>
      <c r="M10999">
        <v>2358506</v>
      </c>
      <c r="N10999" s="3">
        <v>1</v>
      </c>
      <c r="O10999" s="50" t="e">
        <f>INDEX([1]Dados!$M$2:$N$26779,MATCH($P10999,[1]Dados!$N$2:$N$26779,),2)</f>
        <v>#N/A</v>
      </c>
      <c r="P10999">
        <v>198347</v>
      </c>
      <c r="Q10999" s="1">
        <v>37831</v>
      </c>
      <c r="R10999" s="1">
        <v>37891</v>
      </c>
      <c r="S10999" t="s">
        <v>915</v>
      </c>
    </row>
    <row r="11000" spans="1:19" x14ac:dyDescent="0.2">
      <c r="A11000" s="7">
        <v>230020</v>
      </c>
      <c r="B11000" s="3">
        <v>13030</v>
      </c>
      <c r="C11000" s="3" t="s">
        <v>4</v>
      </c>
      <c r="D11000" s="2" t="s">
        <v>218</v>
      </c>
      <c r="E11000" s="3">
        <v>24</v>
      </c>
      <c r="F11000" s="17">
        <v>0</v>
      </c>
      <c r="G11000" s="17">
        <v>1</v>
      </c>
      <c r="H11000" s="17">
        <v>0</v>
      </c>
      <c r="I11000" s="7" t="s">
        <v>9</v>
      </c>
      <c r="J11000" s="7">
        <v>9</v>
      </c>
      <c r="K11000" s="4">
        <v>1214</v>
      </c>
      <c r="L11000" s="5">
        <v>1214.8580999999999</v>
      </c>
      <c r="M11000">
        <v>215024</v>
      </c>
      <c r="N11000" s="3">
        <v>1</v>
      </c>
      <c r="O11000" s="50" t="e">
        <f>INDEX([1]Dados!$M$2:$N$26779,MATCH($P11000,[1]Dados!$N$2:$N$26779,),2)</f>
        <v>#N/A</v>
      </c>
      <c r="P11000">
        <v>197392</v>
      </c>
      <c r="Q11000" s="1">
        <v>37831</v>
      </c>
      <c r="R11000" s="1">
        <v>37891</v>
      </c>
      <c r="S11000" t="s">
        <v>1468</v>
      </c>
    </row>
    <row r="11001" spans="1:19" x14ac:dyDescent="0.2">
      <c r="A11001" s="7">
        <v>230020</v>
      </c>
      <c r="B11001" s="3">
        <v>13030</v>
      </c>
      <c r="C11001" s="3" t="s">
        <v>4</v>
      </c>
      <c r="D11001" s="2" t="s">
        <v>218</v>
      </c>
      <c r="E11001" s="3">
        <v>24</v>
      </c>
      <c r="F11001" s="17">
        <v>0</v>
      </c>
      <c r="G11001" s="17">
        <v>1</v>
      </c>
      <c r="H11001" s="17">
        <v>0</v>
      </c>
      <c r="I11001" s="7" t="s">
        <v>10</v>
      </c>
      <c r="J11001" s="7">
        <v>9</v>
      </c>
      <c r="K11001" s="4">
        <v>1214</v>
      </c>
      <c r="L11001" s="5">
        <v>1214.8580999999999</v>
      </c>
      <c r="M11001">
        <v>215024</v>
      </c>
      <c r="N11001" s="3">
        <v>1</v>
      </c>
      <c r="O11001" s="50" t="e">
        <f>INDEX([1]Dados!$M$2:$N$26779,MATCH($P11001,[1]Dados!$N$2:$N$26779,),2)</f>
        <v>#N/A</v>
      </c>
      <c r="P11001">
        <v>197392</v>
      </c>
      <c r="Q11001" s="1">
        <v>37831</v>
      </c>
      <c r="R11001" s="1">
        <v>37891</v>
      </c>
      <c r="S11001" t="s">
        <v>1468</v>
      </c>
    </row>
    <row r="11002" spans="1:19" x14ac:dyDescent="0.2">
      <c r="A11002" s="7">
        <v>230020</v>
      </c>
      <c r="B11002" s="3">
        <v>13030</v>
      </c>
      <c r="C11002" s="3" t="s">
        <v>4</v>
      </c>
      <c r="D11002" s="2" t="s">
        <v>218</v>
      </c>
      <c r="E11002" s="3">
        <v>24</v>
      </c>
      <c r="F11002" s="17">
        <v>0</v>
      </c>
      <c r="G11002" s="17">
        <v>1</v>
      </c>
      <c r="H11002" s="17">
        <v>0</v>
      </c>
      <c r="I11002" s="7" t="s">
        <v>11</v>
      </c>
      <c r="J11002" s="7">
        <v>9</v>
      </c>
      <c r="K11002" s="4">
        <v>1214</v>
      </c>
      <c r="L11002" s="5">
        <v>1214.8580999999999</v>
      </c>
      <c r="M11002">
        <v>215024</v>
      </c>
      <c r="N11002" s="3">
        <v>1</v>
      </c>
      <c r="O11002" s="50" t="e">
        <f>INDEX([1]Dados!$M$2:$N$26779,MATCH($P11002,[1]Dados!$N$2:$N$26779,),2)</f>
        <v>#N/A</v>
      </c>
      <c r="P11002">
        <v>197392</v>
      </c>
      <c r="Q11002" s="1">
        <v>37831</v>
      </c>
      <c r="R11002" s="1">
        <v>37891</v>
      </c>
      <c r="S11002" t="s">
        <v>1468</v>
      </c>
    </row>
    <row r="11003" spans="1:19" x14ac:dyDescent="0.2">
      <c r="A11003" s="7">
        <v>230020</v>
      </c>
      <c r="B11003" s="3">
        <v>13030</v>
      </c>
      <c r="C11003" s="3" t="s">
        <v>4</v>
      </c>
      <c r="D11003" s="2" t="s">
        <v>218</v>
      </c>
      <c r="E11003" s="3">
        <v>24</v>
      </c>
      <c r="F11003" s="17">
        <v>0</v>
      </c>
      <c r="G11003" s="17">
        <v>1</v>
      </c>
      <c r="H11003" s="17">
        <v>0</v>
      </c>
      <c r="I11003" s="7" t="s">
        <v>12</v>
      </c>
      <c r="J11003" s="7">
        <v>9</v>
      </c>
      <c r="K11003" s="4">
        <v>1214</v>
      </c>
      <c r="L11003" s="5">
        <v>1214.8580999999999</v>
      </c>
      <c r="M11003">
        <v>215024</v>
      </c>
      <c r="N11003" s="3">
        <v>1</v>
      </c>
      <c r="O11003" s="50" t="e">
        <f>INDEX([1]Dados!$M$2:$N$26779,MATCH($P11003,[1]Dados!$N$2:$N$26779,),2)</f>
        <v>#N/A</v>
      </c>
      <c r="P11003">
        <v>197392</v>
      </c>
      <c r="Q11003" s="1">
        <v>37831</v>
      </c>
      <c r="R11003" s="1">
        <v>37891</v>
      </c>
      <c r="S11003" t="s">
        <v>1468</v>
      </c>
    </row>
    <row r="11004" spans="1:19" x14ac:dyDescent="0.2">
      <c r="A11004" s="7">
        <v>230020</v>
      </c>
      <c r="B11004" s="3">
        <v>13030</v>
      </c>
      <c r="C11004" s="3" t="s">
        <v>4</v>
      </c>
      <c r="D11004" s="2" t="s">
        <v>218</v>
      </c>
      <c r="E11004" s="3">
        <v>24</v>
      </c>
      <c r="F11004" s="17">
        <v>0</v>
      </c>
      <c r="G11004" s="17">
        <v>1</v>
      </c>
      <c r="H11004" s="17">
        <v>0</v>
      </c>
      <c r="I11004" s="7" t="s">
        <v>13</v>
      </c>
      <c r="J11004" s="7">
        <v>30</v>
      </c>
      <c r="K11004" s="4">
        <v>1214</v>
      </c>
      <c r="L11004" s="5">
        <v>1214.8580999999999</v>
      </c>
      <c r="M11004">
        <v>215024</v>
      </c>
      <c r="N11004" s="3">
        <v>1</v>
      </c>
      <c r="O11004" s="50" t="e">
        <f>INDEX([1]Dados!$M$2:$N$26779,MATCH($P11004,[1]Dados!$N$2:$N$26779,),2)</f>
        <v>#N/A</v>
      </c>
      <c r="P11004">
        <v>197392</v>
      </c>
      <c r="Q11004" s="1">
        <v>37831</v>
      </c>
      <c r="R11004" s="1">
        <v>37891</v>
      </c>
      <c r="S11004" t="s">
        <v>1468</v>
      </c>
    </row>
    <row r="11005" spans="1:19" x14ac:dyDescent="0.2">
      <c r="A11005" s="7">
        <v>230020</v>
      </c>
      <c r="B11005" s="3">
        <v>13030</v>
      </c>
      <c r="C11005" s="3" t="s">
        <v>4</v>
      </c>
      <c r="D11005" s="2" t="s">
        <v>218</v>
      </c>
      <c r="E11005" s="3">
        <v>24</v>
      </c>
      <c r="F11005" s="17">
        <v>0</v>
      </c>
      <c r="G11005" s="17">
        <v>1</v>
      </c>
      <c r="H11005" s="17">
        <v>0</v>
      </c>
      <c r="I11005" s="7" t="s">
        <v>14</v>
      </c>
      <c r="J11005" s="7">
        <v>19</v>
      </c>
      <c r="K11005" s="4">
        <v>1214</v>
      </c>
      <c r="L11005" s="5">
        <v>1214.8580999999999</v>
      </c>
      <c r="M11005">
        <v>215024</v>
      </c>
      <c r="N11005" s="3">
        <v>1</v>
      </c>
      <c r="O11005" s="50" t="e">
        <f>INDEX([1]Dados!$M$2:$N$26779,MATCH($P11005,[1]Dados!$N$2:$N$26779,),2)</f>
        <v>#N/A</v>
      </c>
      <c r="P11005">
        <v>197392</v>
      </c>
      <c r="Q11005" s="1">
        <v>37831</v>
      </c>
      <c r="R11005" s="1">
        <v>37891</v>
      </c>
      <c r="S11005" t="s">
        <v>1468</v>
      </c>
    </row>
    <row r="11006" spans="1:19" x14ac:dyDescent="0.2">
      <c r="A11006" s="7">
        <v>230020</v>
      </c>
      <c r="B11006" s="3">
        <v>13030</v>
      </c>
      <c r="C11006" s="3" t="s">
        <v>4</v>
      </c>
      <c r="D11006" s="2" t="s">
        <v>218</v>
      </c>
      <c r="E11006" s="3">
        <v>24</v>
      </c>
      <c r="F11006" s="17">
        <v>0</v>
      </c>
      <c r="G11006" s="17">
        <v>1</v>
      </c>
      <c r="H11006" s="17">
        <v>0</v>
      </c>
      <c r="I11006" s="7" t="s">
        <v>5</v>
      </c>
      <c r="J11006" s="7">
        <v>9</v>
      </c>
      <c r="K11006" s="4">
        <v>1214</v>
      </c>
      <c r="L11006" s="5">
        <v>1214.8580999999999</v>
      </c>
      <c r="M11006">
        <v>215024</v>
      </c>
      <c r="N11006" s="3">
        <v>1</v>
      </c>
      <c r="O11006" s="50" t="e">
        <f>INDEX([1]Dados!$M$2:$N$26779,MATCH($P11006,[1]Dados!$N$2:$N$26779,),2)</f>
        <v>#N/A</v>
      </c>
      <c r="P11006">
        <v>197393</v>
      </c>
      <c r="Q11006" s="1">
        <v>37831</v>
      </c>
      <c r="R11006" s="1">
        <v>37891</v>
      </c>
      <c r="S11006" t="s">
        <v>1469</v>
      </c>
    </row>
    <row r="11007" spans="1:19" x14ac:dyDescent="0.2">
      <c r="A11007" s="7">
        <v>230020</v>
      </c>
      <c r="B11007" s="3">
        <v>13030</v>
      </c>
      <c r="C11007" s="3" t="s">
        <v>4</v>
      </c>
      <c r="D11007" s="2" t="s">
        <v>218</v>
      </c>
      <c r="E11007" s="3">
        <v>24</v>
      </c>
      <c r="F11007" s="17">
        <v>0</v>
      </c>
      <c r="G11007" s="17">
        <v>1</v>
      </c>
      <c r="H11007" s="17">
        <v>0</v>
      </c>
      <c r="I11007" s="7" t="s">
        <v>6</v>
      </c>
      <c r="J11007" s="7">
        <v>9</v>
      </c>
      <c r="K11007" s="4">
        <v>1214</v>
      </c>
      <c r="L11007" s="5">
        <v>1214.8580999999999</v>
      </c>
      <c r="M11007">
        <v>215024</v>
      </c>
      <c r="N11007" s="3">
        <v>1</v>
      </c>
      <c r="O11007" s="50" t="e">
        <f>INDEX([1]Dados!$M$2:$N$26779,MATCH($P11007,[1]Dados!$N$2:$N$26779,),2)</f>
        <v>#N/A</v>
      </c>
      <c r="P11007">
        <v>197393</v>
      </c>
      <c r="Q11007" s="1">
        <v>37831</v>
      </c>
      <c r="R11007" s="1">
        <v>37891</v>
      </c>
      <c r="S11007" t="s">
        <v>1469</v>
      </c>
    </row>
    <row r="11008" spans="1:19" x14ac:dyDescent="0.2">
      <c r="A11008" s="7">
        <v>230020</v>
      </c>
      <c r="B11008" s="3">
        <v>13030</v>
      </c>
      <c r="C11008" s="3" t="s">
        <v>4</v>
      </c>
      <c r="D11008" s="2" t="s">
        <v>218</v>
      </c>
      <c r="E11008" s="3">
        <v>24</v>
      </c>
      <c r="F11008" s="17">
        <v>0</v>
      </c>
      <c r="G11008" s="17">
        <v>1</v>
      </c>
      <c r="H11008" s="17">
        <v>0</v>
      </c>
      <c r="I11008" s="7" t="s">
        <v>7</v>
      </c>
      <c r="J11008" s="7">
        <v>30</v>
      </c>
      <c r="K11008" s="4">
        <v>1214</v>
      </c>
      <c r="L11008" s="5">
        <v>1214.8580999999999</v>
      </c>
      <c r="M11008">
        <v>215024</v>
      </c>
      <c r="N11008" s="3">
        <v>1</v>
      </c>
      <c r="O11008" s="50" t="e">
        <f>INDEX([1]Dados!$M$2:$N$26779,MATCH($P11008,[1]Dados!$N$2:$N$26779,),2)</f>
        <v>#N/A</v>
      </c>
      <c r="P11008">
        <v>197393</v>
      </c>
      <c r="Q11008" s="1">
        <v>37831</v>
      </c>
      <c r="R11008" s="1">
        <v>37891</v>
      </c>
      <c r="S11008" t="s">
        <v>1469</v>
      </c>
    </row>
    <row r="11009" spans="1:19" x14ac:dyDescent="0.2">
      <c r="A11009" s="7">
        <v>230020</v>
      </c>
      <c r="B11009" s="3">
        <v>13030</v>
      </c>
      <c r="C11009" s="3" t="s">
        <v>4</v>
      </c>
      <c r="D11009" s="2" t="s">
        <v>218</v>
      </c>
      <c r="E11009" s="3">
        <v>24</v>
      </c>
      <c r="F11009" s="17">
        <v>0</v>
      </c>
      <c r="G11009" s="17">
        <v>1</v>
      </c>
      <c r="H11009" s="17">
        <v>0</v>
      </c>
      <c r="I11009" s="7" t="s">
        <v>15</v>
      </c>
      <c r="J11009" s="7">
        <v>9</v>
      </c>
      <c r="K11009" s="4">
        <v>1214</v>
      </c>
      <c r="L11009" s="5">
        <v>1214.8580999999999</v>
      </c>
      <c r="M11009">
        <v>215024</v>
      </c>
      <c r="N11009" s="3">
        <v>1</v>
      </c>
      <c r="O11009" s="50" t="e">
        <f>INDEX([1]Dados!$M$2:$N$26779,MATCH($P11009,[1]Dados!$N$2:$N$26779,),2)</f>
        <v>#N/A</v>
      </c>
      <c r="P11009">
        <v>197393</v>
      </c>
      <c r="Q11009" s="1">
        <v>37831</v>
      </c>
      <c r="R11009" s="1">
        <v>37891</v>
      </c>
      <c r="S11009" t="s">
        <v>1469</v>
      </c>
    </row>
    <row r="11010" spans="1:19" x14ac:dyDescent="0.2">
      <c r="A11010" s="7">
        <v>230020</v>
      </c>
      <c r="B11010" s="3">
        <v>13030</v>
      </c>
      <c r="C11010" s="3" t="s">
        <v>4</v>
      </c>
      <c r="D11010" s="2" t="s">
        <v>218</v>
      </c>
      <c r="E11010" s="3">
        <v>24</v>
      </c>
      <c r="F11010" s="17">
        <v>0</v>
      </c>
      <c r="G11010" s="17">
        <v>1</v>
      </c>
      <c r="H11010" s="17">
        <v>0</v>
      </c>
      <c r="I11010" s="7" t="s">
        <v>16</v>
      </c>
      <c r="J11010" s="7">
        <v>9</v>
      </c>
      <c r="K11010" s="4">
        <v>1214</v>
      </c>
      <c r="L11010" s="5">
        <v>1214.8580999999999</v>
      </c>
      <c r="M11010">
        <v>215024</v>
      </c>
      <c r="N11010" s="3">
        <v>1</v>
      </c>
      <c r="O11010" s="50" t="e">
        <f>INDEX([1]Dados!$M$2:$N$26779,MATCH($P11010,[1]Dados!$N$2:$N$26779,),2)</f>
        <v>#N/A</v>
      </c>
      <c r="P11010">
        <v>197393</v>
      </c>
      <c r="Q11010" s="1">
        <v>37831</v>
      </c>
      <c r="R11010" s="1">
        <v>37891</v>
      </c>
      <c r="S11010" t="s">
        <v>1469</v>
      </c>
    </row>
    <row r="11011" spans="1:19" x14ac:dyDescent="0.2">
      <c r="A11011" s="7">
        <v>230020</v>
      </c>
      <c r="B11011" s="3">
        <v>13030</v>
      </c>
      <c r="C11011" s="3" t="s">
        <v>4</v>
      </c>
      <c r="D11011" s="2" t="s">
        <v>218</v>
      </c>
      <c r="E11011" s="3">
        <v>24</v>
      </c>
      <c r="F11011" s="17">
        <v>0</v>
      </c>
      <c r="G11011" s="17">
        <v>1</v>
      </c>
      <c r="H11011" s="17">
        <v>0</v>
      </c>
      <c r="I11011" s="7" t="s">
        <v>8</v>
      </c>
      <c r="J11011" s="7">
        <v>18</v>
      </c>
      <c r="K11011" s="4">
        <v>1214</v>
      </c>
      <c r="L11011" s="5">
        <v>1214.8580999999999</v>
      </c>
      <c r="M11011">
        <v>120000</v>
      </c>
      <c r="N11011" s="3">
        <v>1</v>
      </c>
      <c r="O11011" s="50" t="e">
        <f>INDEX([1]Dados!$M$2:$N$26779,MATCH($P11011,[1]Dados!$N$2:$N$26779,),2)</f>
        <v>#N/A</v>
      </c>
      <c r="P11011">
        <v>197401</v>
      </c>
      <c r="Q11011" s="1">
        <v>37831</v>
      </c>
      <c r="R11011" s="1">
        <v>37891</v>
      </c>
      <c r="S11011" t="s">
        <v>1469</v>
      </c>
    </row>
    <row r="11012" spans="1:19" x14ac:dyDescent="0.2">
      <c r="A11012" s="7">
        <v>230020</v>
      </c>
      <c r="B11012" s="3">
        <v>13030</v>
      </c>
      <c r="C11012" s="3" t="s">
        <v>4</v>
      </c>
      <c r="D11012" s="2" t="s">
        <v>218</v>
      </c>
      <c r="E11012" s="3">
        <v>24</v>
      </c>
      <c r="F11012" s="17">
        <v>0</v>
      </c>
      <c r="G11012" s="17">
        <v>1</v>
      </c>
      <c r="H11012" s="17">
        <v>0</v>
      </c>
      <c r="I11012" s="7" t="s">
        <v>3</v>
      </c>
      <c r="J11012" s="7">
        <v>0</v>
      </c>
      <c r="K11012" s="4">
        <v>1214</v>
      </c>
      <c r="L11012" s="5">
        <v>1214.8580999999999</v>
      </c>
      <c r="M11012">
        <v>175946</v>
      </c>
      <c r="N11012" s="3">
        <v>1</v>
      </c>
      <c r="O11012" s="50" t="e">
        <f>INDEX([1]Dados!$M$2:$N$26779,MATCH($P11012,[1]Dados!$N$2:$N$26779,),2)</f>
        <v>#N/A</v>
      </c>
      <c r="P11012">
        <v>197592</v>
      </c>
      <c r="Q11012" s="1">
        <v>37831</v>
      </c>
      <c r="R11012" s="1">
        <v>37891</v>
      </c>
      <c r="S11012" t="s">
        <v>1469</v>
      </c>
    </row>
    <row r="11013" spans="1:19" x14ac:dyDescent="0.2">
      <c r="A11013" s="7">
        <v>230020</v>
      </c>
      <c r="B11013" s="3">
        <v>13030</v>
      </c>
      <c r="C11013" s="3" t="s">
        <v>4</v>
      </c>
      <c r="D11013" s="2" t="s">
        <v>218</v>
      </c>
      <c r="E11013" s="3">
        <v>24</v>
      </c>
      <c r="F11013" s="17">
        <v>0</v>
      </c>
      <c r="G11013" s="17">
        <v>1</v>
      </c>
      <c r="H11013" s="17">
        <v>0</v>
      </c>
      <c r="I11013" s="7">
        <v>5.0999999999999996</v>
      </c>
      <c r="J11013" s="7">
        <v>0</v>
      </c>
      <c r="K11013" s="4">
        <v>1293</v>
      </c>
      <c r="L11013" s="5">
        <v>1293.0592999999999</v>
      </c>
      <c r="M11013">
        <v>471887.28</v>
      </c>
      <c r="N11013" s="3">
        <v>1</v>
      </c>
      <c r="O11013" s="50" t="e">
        <f>INDEX([1]Dados!$M$2:$N$26779,MATCH($P11013,[1]Dados!$N$2:$N$26779,),2)</f>
        <v>#N/A</v>
      </c>
      <c r="P11013">
        <v>196989</v>
      </c>
      <c r="Q11013" s="1">
        <v>37831</v>
      </c>
      <c r="R11013" s="1">
        <v>37891</v>
      </c>
      <c r="S11013" t="s">
        <v>1467</v>
      </c>
    </row>
    <row r="11014" spans="1:19" x14ac:dyDescent="0.2">
      <c r="A11014" s="7">
        <v>230020</v>
      </c>
      <c r="B11014" s="3">
        <v>13030</v>
      </c>
      <c r="C11014" s="3" t="s">
        <v>4</v>
      </c>
      <c r="D11014" s="2" t="s">
        <v>218</v>
      </c>
      <c r="E11014" s="3">
        <v>24</v>
      </c>
      <c r="F11014" s="17">
        <v>0</v>
      </c>
      <c r="G11014" s="17">
        <v>1</v>
      </c>
      <c r="H11014" s="17">
        <v>0</v>
      </c>
      <c r="I11014" s="7">
        <v>5.2</v>
      </c>
      <c r="J11014" s="7">
        <v>0</v>
      </c>
      <c r="K11014" s="4">
        <v>1293</v>
      </c>
      <c r="L11014" s="5">
        <v>1293.0592999999999</v>
      </c>
      <c r="M11014">
        <v>471887.28</v>
      </c>
      <c r="N11014" s="3">
        <v>1</v>
      </c>
      <c r="O11014" s="50" t="e">
        <f>INDEX([1]Dados!$M$2:$N$26779,MATCH($P11014,[1]Dados!$N$2:$N$26779,),2)</f>
        <v>#N/A</v>
      </c>
      <c r="P11014">
        <v>196989</v>
      </c>
      <c r="Q11014" s="1">
        <v>37831</v>
      </c>
      <c r="R11014" s="1">
        <v>37891</v>
      </c>
      <c r="S11014" t="s">
        <v>1467</v>
      </c>
    </row>
    <row r="11015" spans="1:19" x14ac:dyDescent="0.2">
      <c r="A11015" s="7">
        <v>230030</v>
      </c>
      <c r="B11015" s="3">
        <v>13056</v>
      </c>
      <c r="C11015" s="3" t="s">
        <v>4</v>
      </c>
      <c r="D11015" s="2" t="s">
        <v>219</v>
      </c>
      <c r="E11015" s="3">
        <v>24</v>
      </c>
      <c r="F11015" s="17">
        <v>0</v>
      </c>
      <c r="G11015" s="17">
        <v>1</v>
      </c>
      <c r="H11015" s="17">
        <v>0</v>
      </c>
      <c r="I11015" s="7">
        <v>1.4</v>
      </c>
      <c r="J11015" s="7">
        <v>19</v>
      </c>
      <c r="K11015" s="4">
        <v>122</v>
      </c>
      <c r="L11015" s="5">
        <v>122.76519999999999</v>
      </c>
      <c r="M11015">
        <v>319590.18</v>
      </c>
      <c r="N11015" s="3">
        <v>1</v>
      </c>
      <c r="O11015" s="50" t="e">
        <f>INDEX([1]Dados!$M$2:$N$26779,MATCH($P11015,[1]Dados!$N$2:$N$26779,),2)</f>
        <v>#N/A</v>
      </c>
      <c r="P11015">
        <v>196869</v>
      </c>
      <c r="Q11015" s="1">
        <v>37831</v>
      </c>
      <c r="R11015" s="1">
        <v>37891</v>
      </c>
      <c r="S11015" t="s">
        <v>2530</v>
      </c>
    </row>
    <row r="11016" spans="1:19" x14ac:dyDescent="0.2">
      <c r="A11016" s="7">
        <v>230030</v>
      </c>
      <c r="B11016" s="3">
        <v>13056</v>
      </c>
      <c r="C11016" s="3" t="s">
        <v>4</v>
      </c>
      <c r="D11016" s="2" t="s">
        <v>219</v>
      </c>
      <c r="E11016" s="3">
        <v>24</v>
      </c>
      <c r="F11016" s="17">
        <v>0</v>
      </c>
      <c r="G11016" s="17">
        <v>1</v>
      </c>
      <c r="H11016" s="17">
        <v>0</v>
      </c>
      <c r="I11016" s="7">
        <v>1.2</v>
      </c>
      <c r="J11016" s="7">
        <v>18</v>
      </c>
      <c r="K11016" s="4">
        <v>122</v>
      </c>
      <c r="L11016" s="5">
        <v>122.3861</v>
      </c>
      <c r="M11016">
        <v>1052776.02</v>
      </c>
      <c r="N11016" s="3">
        <v>1</v>
      </c>
      <c r="O11016" s="50" t="e">
        <f>INDEX([1]Dados!$M$2:$N$26779,MATCH($P11016,[1]Dados!$N$2:$N$26779,),2)</f>
        <v>#N/A</v>
      </c>
      <c r="P11016">
        <v>196871</v>
      </c>
      <c r="Q11016" s="1">
        <v>37831</v>
      </c>
      <c r="R11016" s="1">
        <v>37891</v>
      </c>
      <c r="S11016" t="s">
        <v>1780</v>
      </c>
    </row>
    <row r="11017" spans="1:19" x14ac:dyDescent="0.2">
      <c r="A11017" s="7">
        <v>230030</v>
      </c>
      <c r="B11017" s="3">
        <v>13056</v>
      </c>
      <c r="C11017" s="3" t="s">
        <v>4</v>
      </c>
      <c r="D11017" s="2" t="s">
        <v>219</v>
      </c>
      <c r="E11017" s="3">
        <v>24</v>
      </c>
      <c r="F11017" s="17">
        <v>0</v>
      </c>
      <c r="G11017" s="17">
        <v>1</v>
      </c>
      <c r="H11017" s="17">
        <v>0</v>
      </c>
      <c r="I11017" s="7">
        <v>1.3</v>
      </c>
      <c r="J11017" s="7">
        <v>17</v>
      </c>
      <c r="K11017" s="4">
        <v>122</v>
      </c>
      <c r="L11017" s="5">
        <v>122.3861</v>
      </c>
      <c r="M11017">
        <v>1052776.02</v>
      </c>
      <c r="N11017" s="3">
        <v>1</v>
      </c>
      <c r="O11017" s="50" t="e">
        <f>INDEX([1]Dados!$M$2:$N$26779,MATCH($P11017,[1]Dados!$N$2:$N$26779,),2)</f>
        <v>#N/A</v>
      </c>
      <c r="P11017">
        <v>196871</v>
      </c>
      <c r="Q11017" s="1">
        <v>37831</v>
      </c>
      <c r="R11017" s="1">
        <v>37891</v>
      </c>
      <c r="S11017" t="s">
        <v>1780</v>
      </c>
    </row>
    <row r="11018" spans="1:19" x14ac:dyDescent="0.2">
      <c r="A11018" s="7">
        <v>230030</v>
      </c>
      <c r="B11018" s="3">
        <v>13056</v>
      </c>
      <c r="C11018" s="3" t="s">
        <v>4</v>
      </c>
      <c r="D11018" s="2" t="s">
        <v>219</v>
      </c>
      <c r="E11018" s="3">
        <v>24</v>
      </c>
      <c r="F11018" s="17">
        <v>0</v>
      </c>
      <c r="G11018" s="17">
        <v>1</v>
      </c>
      <c r="H11018" s="17">
        <v>0</v>
      </c>
      <c r="I11018" s="7">
        <v>1.1000000000000001</v>
      </c>
      <c r="J11018" s="7">
        <v>30</v>
      </c>
      <c r="K11018" s="4">
        <v>122</v>
      </c>
      <c r="L11018" s="5">
        <v>122.3861</v>
      </c>
      <c r="M11018">
        <v>1052776.02</v>
      </c>
      <c r="N11018" s="3">
        <v>1</v>
      </c>
      <c r="O11018" s="50" t="e">
        <f>INDEX([1]Dados!$M$2:$N$26779,MATCH($P11018,[1]Dados!$N$2:$N$26779,),2)</f>
        <v>#N/A</v>
      </c>
      <c r="P11018">
        <v>196871</v>
      </c>
      <c r="Q11018" s="1">
        <v>37831</v>
      </c>
      <c r="R11018" s="1">
        <v>37891</v>
      </c>
      <c r="S11018" t="s">
        <v>1780</v>
      </c>
    </row>
    <row r="11019" spans="1:19" x14ac:dyDescent="0.2">
      <c r="A11019" s="7">
        <v>230030</v>
      </c>
      <c r="B11019" s="3">
        <v>13056</v>
      </c>
      <c r="C11019" s="3" t="s">
        <v>4</v>
      </c>
      <c r="D11019" s="2" t="s">
        <v>219</v>
      </c>
      <c r="E11019" s="3">
        <v>24</v>
      </c>
      <c r="F11019" s="17">
        <v>0</v>
      </c>
      <c r="G11019" s="17">
        <v>1</v>
      </c>
      <c r="H11019" s="17">
        <v>0</v>
      </c>
      <c r="I11019" s="7" t="s">
        <v>3</v>
      </c>
      <c r="J11019" s="7">
        <v>0</v>
      </c>
      <c r="K11019" s="4">
        <v>122</v>
      </c>
      <c r="L11019" s="5">
        <v>122.76519999999999</v>
      </c>
      <c r="M11019" s="8">
        <v>84188.31</v>
      </c>
      <c r="N11019" s="3">
        <v>1</v>
      </c>
      <c r="O11019" s="50" t="e">
        <f>INDEX([1]Dados!$M$2:$N$26779,MATCH($P11019,[1]Dados!$N$2:$N$26779,),2)</f>
        <v>#N/A</v>
      </c>
      <c r="P11019" s="8">
        <v>196859</v>
      </c>
      <c r="Q11019" s="1">
        <v>37831</v>
      </c>
      <c r="R11019" s="1">
        <v>37891</v>
      </c>
      <c r="S11019" t="s">
        <v>2134</v>
      </c>
    </row>
    <row r="11020" spans="1:19" x14ac:dyDescent="0.2">
      <c r="A11020" s="7">
        <v>230030</v>
      </c>
      <c r="B11020" s="3">
        <v>13056</v>
      </c>
      <c r="C11020" s="3" t="s">
        <v>4</v>
      </c>
      <c r="D11020" s="2" t="s">
        <v>219</v>
      </c>
      <c r="E11020" s="3">
        <v>24</v>
      </c>
      <c r="F11020" s="17">
        <v>0</v>
      </c>
      <c r="G11020" s="17">
        <v>1</v>
      </c>
      <c r="H11020" s="17">
        <v>0</v>
      </c>
      <c r="I11020" s="7" t="s">
        <v>3</v>
      </c>
      <c r="J11020" s="7">
        <v>0</v>
      </c>
      <c r="K11020" s="4">
        <v>122</v>
      </c>
      <c r="L11020" s="5">
        <v>122.3861</v>
      </c>
      <c r="M11020">
        <v>4210526.3</v>
      </c>
      <c r="N11020" s="3">
        <v>1</v>
      </c>
      <c r="O11020" s="50" t="e">
        <f>INDEX([1]Dados!$M$2:$N$26779,MATCH($P11020,[1]Dados!$N$2:$N$26779,),2)</f>
        <v>#N/A</v>
      </c>
      <c r="P11020" s="8">
        <v>198458</v>
      </c>
      <c r="Q11020" s="1">
        <v>37831</v>
      </c>
      <c r="R11020" s="1">
        <v>37891</v>
      </c>
      <c r="S11020" t="s">
        <v>2134</v>
      </c>
    </row>
    <row r="11021" spans="1:19" x14ac:dyDescent="0.2">
      <c r="A11021" s="7">
        <v>230030</v>
      </c>
      <c r="B11021" s="3">
        <v>13056</v>
      </c>
      <c r="C11021" s="3" t="s">
        <v>4</v>
      </c>
      <c r="D11021" s="2" t="s">
        <v>219</v>
      </c>
      <c r="E11021" s="3">
        <v>24</v>
      </c>
      <c r="F11021" s="17">
        <v>0</v>
      </c>
      <c r="G11021" s="17">
        <v>1</v>
      </c>
      <c r="H11021" s="17">
        <v>0</v>
      </c>
      <c r="I11021" s="7">
        <v>2.1</v>
      </c>
      <c r="J11021" s="7">
        <v>18</v>
      </c>
      <c r="K11021" s="4">
        <v>1203</v>
      </c>
      <c r="L11021" s="5">
        <v>1203.0829000000001</v>
      </c>
      <c r="M11021">
        <v>157599.9</v>
      </c>
      <c r="N11021" s="3">
        <v>1</v>
      </c>
      <c r="O11021" s="50" t="e">
        <f>INDEX([1]Dados!$M$2:$N$26779,MATCH($P11021,[1]Dados!$N$2:$N$26779,),2)</f>
        <v>#N/A</v>
      </c>
      <c r="P11021">
        <v>196800</v>
      </c>
      <c r="Q11021" s="1">
        <v>37831</v>
      </c>
      <c r="R11021" s="1">
        <v>37891</v>
      </c>
      <c r="S11021" t="s">
        <v>1779</v>
      </c>
    </row>
    <row r="11022" spans="1:19" x14ac:dyDescent="0.2">
      <c r="A11022" s="7">
        <v>230030</v>
      </c>
      <c r="B11022" s="3">
        <v>13056</v>
      </c>
      <c r="C11022" s="3" t="s">
        <v>4</v>
      </c>
      <c r="D11022" s="2" t="s">
        <v>219</v>
      </c>
      <c r="E11022" s="3">
        <v>24</v>
      </c>
      <c r="F11022" s="17">
        <v>0</v>
      </c>
      <c r="G11022" s="17">
        <v>1</v>
      </c>
      <c r="H11022" s="17">
        <v>0</v>
      </c>
      <c r="I11022" s="7">
        <v>2.2000000000000002</v>
      </c>
      <c r="J11022" s="7">
        <v>25</v>
      </c>
      <c r="K11022" s="4">
        <v>1203</v>
      </c>
      <c r="L11022" s="5">
        <v>1203.0829000000001</v>
      </c>
      <c r="M11022">
        <v>157599.9</v>
      </c>
      <c r="N11022" s="3">
        <v>1</v>
      </c>
      <c r="O11022" s="50" t="e">
        <f>INDEX([1]Dados!$M$2:$N$26779,MATCH($P11022,[1]Dados!$N$2:$N$26779,),2)</f>
        <v>#N/A</v>
      </c>
      <c r="P11022">
        <v>196800</v>
      </c>
      <c r="Q11022" s="1">
        <v>37831</v>
      </c>
      <c r="R11022" s="1">
        <v>37891</v>
      </c>
      <c r="S11022" t="s">
        <v>1779</v>
      </c>
    </row>
    <row r="11023" spans="1:19" x14ac:dyDescent="0.2">
      <c r="A11023" s="7">
        <v>230030</v>
      </c>
      <c r="B11023" s="3">
        <v>13056</v>
      </c>
      <c r="C11023" s="3" t="s">
        <v>4</v>
      </c>
      <c r="D11023" s="2" t="s">
        <v>219</v>
      </c>
      <c r="E11023" s="3">
        <v>24</v>
      </c>
      <c r="F11023" s="17">
        <v>0</v>
      </c>
      <c r="G11023" s="17">
        <v>1</v>
      </c>
      <c r="H11023" s="17">
        <v>0</v>
      </c>
      <c r="I11023" s="7">
        <v>3.11</v>
      </c>
      <c r="J11023" s="7">
        <v>13</v>
      </c>
      <c r="K11023" s="4">
        <v>1214</v>
      </c>
      <c r="L11023" s="5">
        <v>1214.8580999999999</v>
      </c>
      <c r="M11023">
        <v>924286</v>
      </c>
      <c r="N11023" s="3">
        <v>1</v>
      </c>
      <c r="O11023" s="50" t="e">
        <f>INDEX([1]Dados!$M$2:$N$26779,MATCH($P11023,[1]Dados!$N$2:$N$26779,),2)</f>
        <v>#N/A</v>
      </c>
      <c r="P11023" s="8">
        <v>197394</v>
      </c>
      <c r="Q11023" s="1">
        <v>37831</v>
      </c>
      <c r="R11023" s="1">
        <v>37891</v>
      </c>
      <c r="S11023" t="s">
        <v>960</v>
      </c>
    </row>
    <row r="11024" spans="1:19" x14ac:dyDescent="0.2">
      <c r="A11024" s="7">
        <v>230030</v>
      </c>
      <c r="B11024" s="3">
        <v>13056</v>
      </c>
      <c r="C11024" s="3" t="s">
        <v>4</v>
      </c>
      <c r="D11024" s="2" t="s">
        <v>219</v>
      </c>
      <c r="E11024" s="3">
        <v>24</v>
      </c>
      <c r="F11024" s="17">
        <v>0</v>
      </c>
      <c r="G11024" s="17">
        <v>1</v>
      </c>
      <c r="H11024" s="17">
        <v>0</v>
      </c>
      <c r="I11024" s="7">
        <v>3.12</v>
      </c>
      <c r="J11024" s="7">
        <v>19</v>
      </c>
      <c r="K11024" s="4">
        <v>1214</v>
      </c>
      <c r="L11024" s="5">
        <v>1214.8580999999999</v>
      </c>
      <c r="M11024">
        <v>924286</v>
      </c>
      <c r="N11024" s="3">
        <v>1</v>
      </c>
      <c r="O11024" s="50" t="e">
        <f>INDEX([1]Dados!$M$2:$N$26779,MATCH($P11024,[1]Dados!$N$2:$N$26779,),2)</f>
        <v>#N/A</v>
      </c>
      <c r="P11024" s="8">
        <v>197394</v>
      </c>
      <c r="Q11024" s="1">
        <v>37831</v>
      </c>
      <c r="R11024" s="1">
        <v>37891</v>
      </c>
      <c r="S11024" t="s">
        <v>960</v>
      </c>
    </row>
    <row r="11025" spans="1:19" x14ac:dyDescent="0.2">
      <c r="A11025" s="7">
        <v>230030</v>
      </c>
      <c r="B11025" s="3">
        <v>13056</v>
      </c>
      <c r="C11025" s="3" t="s">
        <v>4</v>
      </c>
      <c r="D11025" s="2" t="s">
        <v>219</v>
      </c>
      <c r="E11025" s="3">
        <v>24</v>
      </c>
      <c r="F11025" s="17">
        <v>0</v>
      </c>
      <c r="G11025" s="17">
        <v>1</v>
      </c>
      <c r="H11025" s="17">
        <v>0</v>
      </c>
      <c r="I11025" s="7">
        <v>3.13</v>
      </c>
      <c r="J11025" s="7">
        <v>13</v>
      </c>
      <c r="K11025" s="4">
        <v>1214</v>
      </c>
      <c r="L11025" s="5">
        <v>1214.0581</v>
      </c>
      <c r="M11025">
        <v>61401</v>
      </c>
      <c r="N11025" s="3">
        <v>1</v>
      </c>
      <c r="O11025" s="50" t="e">
        <f>INDEX([1]Dados!$M$2:$N$26779,MATCH($P11025,[1]Dados!$N$2:$N$26779,),2)</f>
        <v>#N/A</v>
      </c>
      <c r="P11025" s="8">
        <v>197417</v>
      </c>
      <c r="Q11025" s="1">
        <v>37831</v>
      </c>
      <c r="R11025" s="1">
        <v>37891</v>
      </c>
      <c r="S11025" t="s">
        <v>1056</v>
      </c>
    </row>
    <row r="11026" spans="1:19" x14ac:dyDescent="0.2">
      <c r="A11026" s="7">
        <v>230030</v>
      </c>
      <c r="B11026" s="3">
        <v>13056</v>
      </c>
      <c r="C11026" s="3" t="s">
        <v>4</v>
      </c>
      <c r="D11026" s="2" t="s">
        <v>219</v>
      </c>
      <c r="E11026" s="3">
        <v>24</v>
      </c>
      <c r="F11026" s="17">
        <v>0</v>
      </c>
      <c r="G11026" s="17">
        <v>1</v>
      </c>
      <c r="H11026" s="17">
        <v>0</v>
      </c>
      <c r="I11026" s="7">
        <v>3.5</v>
      </c>
      <c r="J11026" s="7">
        <v>13</v>
      </c>
      <c r="K11026" s="4">
        <v>1214</v>
      </c>
      <c r="L11026" s="5">
        <v>1214.0589</v>
      </c>
      <c r="M11026">
        <v>1995930</v>
      </c>
      <c r="N11026" s="3">
        <v>1</v>
      </c>
      <c r="O11026" s="50" t="e">
        <f>INDEX([1]Dados!$M$2:$N$26779,MATCH($P11026,[1]Dados!$N$2:$N$26779,),2)</f>
        <v>#N/A</v>
      </c>
      <c r="P11026" s="8">
        <v>198348</v>
      </c>
      <c r="Q11026" s="1">
        <v>37831</v>
      </c>
      <c r="R11026" s="1">
        <v>37891</v>
      </c>
      <c r="S11026" t="s">
        <v>915</v>
      </c>
    </row>
    <row r="11027" spans="1:19" x14ac:dyDescent="0.2">
      <c r="A11027" s="7">
        <v>230030</v>
      </c>
      <c r="B11027" s="3">
        <v>13056</v>
      </c>
      <c r="C11027" s="3" t="s">
        <v>4</v>
      </c>
      <c r="D11027" s="2" t="s">
        <v>219</v>
      </c>
      <c r="E11027" s="3">
        <v>24</v>
      </c>
      <c r="F11027" s="17">
        <v>0</v>
      </c>
      <c r="G11027" s="17">
        <v>1</v>
      </c>
      <c r="H11027" s="17">
        <v>0</v>
      </c>
      <c r="I11027" s="7">
        <v>3.6</v>
      </c>
      <c r="J11027" s="7">
        <v>20</v>
      </c>
      <c r="K11027" s="4">
        <v>1214</v>
      </c>
      <c r="L11027" s="5">
        <v>1214.0589</v>
      </c>
      <c r="M11027">
        <v>1995930</v>
      </c>
      <c r="N11027" s="3">
        <v>1</v>
      </c>
      <c r="O11027" s="50" t="e">
        <f>INDEX([1]Dados!$M$2:$N$26779,MATCH($P11027,[1]Dados!$N$2:$N$26779,),2)</f>
        <v>#N/A</v>
      </c>
      <c r="P11027" s="8">
        <v>198348</v>
      </c>
      <c r="Q11027" s="1">
        <v>37831</v>
      </c>
      <c r="R11027" s="1">
        <v>37891</v>
      </c>
      <c r="S11027" t="s">
        <v>915</v>
      </c>
    </row>
    <row r="11028" spans="1:19" x14ac:dyDescent="0.2">
      <c r="A11028" s="7">
        <v>230030</v>
      </c>
      <c r="B11028" s="3">
        <v>13056</v>
      </c>
      <c r="C11028" s="3" t="s">
        <v>4</v>
      </c>
      <c r="D11028" s="2" t="s">
        <v>219</v>
      </c>
      <c r="E11028" s="3">
        <v>24</v>
      </c>
      <c r="F11028" s="17">
        <v>0</v>
      </c>
      <c r="G11028" s="17">
        <v>1</v>
      </c>
      <c r="H11028" s="17">
        <v>0</v>
      </c>
      <c r="I11028" s="7">
        <v>3.7</v>
      </c>
      <c r="J11028" s="7">
        <v>28</v>
      </c>
      <c r="K11028" s="4">
        <v>1214</v>
      </c>
      <c r="L11028" s="5">
        <v>1214.0589</v>
      </c>
      <c r="M11028">
        <v>1995930</v>
      </c>
      <c r="N11028" s="3">
        <v>1</v>
      </c>
      <c r="O11028" s="50" t="e">
        <f>INDEX([1]Dados!$M$2:$N$26779,MATCH($P11028,[1]Dados!$N$2:$N$26779,),2)</f>
        <v>#N/A</v>
      </c>
      <c r="P11028" s="8">
        <v>198348</v>
      </c>
      <c r="Q11028" s="1">
        <v>37831</v>
      </c>
      <c r="R11028" s="1">
        <v>37891</v>
      </c>
      <c r="S11028" t="s">
        <v>915</v>
      </c>
    </row>
    <row r="11029" spans="1:19" x14ac:dyDescent="0.2">
      <c r="A11029" s="7">
        <v>230030</v>
      </c>
      <c r="B11029" s="3">
        <v>13056</v>
      </c>
      <c r="C11029" s="3" t="s">
        <v>4</v>
      </c>
      <c r="D11029" s="2" t="s">
        <v>219</v>
      </c>
      <c r="E11029" s="3">
        <v>24</v>
      </c>
      <c r="F11029" s="17">
        <v>0</v>
      </c>
      <c r="G11029" s="17">
        <v>1</v>
      </c>
      <c r="H11029" s="17">
        <v>0</v>
      </c>
      <c r="I11029" s="7">
        <v>3.8</v>
      </c>
      <c r="J11029" s="7">
        <v>23</v>
      </c>
      <c r="K11029" s="4">
        <v>1214</v>
      </c>
      <c r="L11029" s="5">
        <v>1214.0589</v>
      </c>
      <c r="M11029">
        <v>1995930</v>
      </c>
      <c r="N11029" s="3">
        <v>1</v>
      </c>
      <c r="O11029" s="50" t="e">
        <f>INDEX([1]Dados!$M$2:$N$26779,MATCH($P11029,[1]Dados!$N$2:$N$26779,),2)</f>
        <v>#N/A</v>
      </c>
      <c r="P11029" s="8">
        <v>198348</v>
      </c>
      <c r="Q11029" s="1">
        <v>37831</v>
      </c>
      <c r="R11029" s="1">
        <v>37891</v>
      </c>
      <c r="S11029" t="s">
        <v>915</v>
      </c>
    </row>
    <row r="11030" spans="1:19" x14ac:dyDescent="0.2">
      <c r="A11030" s="7">
        <v>230030</v>
      </c>
      <c r="B11030" s="3">
        <v>13056</v>
      </c>
      <c r="C11030" s="3" t="s">
        <v>4</v>
      </c>
      <c r="D11030" s="2" t="s">
        <v>219</v>
      </c>
      <c r="E11030" s="3">
        <v>24</v>
      </c>
      <c r="F11030" s="17">
        <v>0</v>
      </c>
      <c r="G11030" s="17">
        <v>1</v>
      </c>
      <c r="H11030" s="17">
        <v>0</v>
      </c>
      <c r="I11030" s="7">
        <v>3.9</v>
      </c>
      <c r="J11030" s="7">
        <v>28</v>
      </c>
      <c r="K11030" s="4">
        <v>1214</v>
      </c>
      <c r="L11030" s="5">
        <v>1214.0589</v>
      </c>
      <c r="M11030">
        <v>1995930</v>
      </c>
      <c r="N11030" s="3">
        <v>1</v>
      </c>
      <c r="O11030" s="50" t="e">
        <f>INDEX([1]Dados!$M$2:$N$26779,MATCH($P11030,[1]Dados!$N$2:$N$26779,),2)</f>
        <v>#N/A</v>
      </c>
      <c r="P11030" s="8">
        <v>198348</v>
      </c>
      <c r="Q11030" s="1">
        <v>37831</v>
      </c>
      <c r="R11030" s="1">
        <v>37891</v>
      </c>
      <c r="S11030" t="s">
        <v>915</v>
      </c>
    </row>
    <row r="11031" spans="1:19" x14ac:dyDescent="0.2">
      <c r="A11031" s="7">
        <v>230030</v>
      </c>
      <c r="B11031" s="3">
        <v>13056</v>
      </c>
      <c r="C11031" s="3" t="s">
        <v>4</v>
      </c>
      <c r="D11031" s="2" t="s">
        <v>219</v>
      </c>
      <c r="E11031" s="3">
        <v>24</v>
      </c>
      <c r="F11031" s="17">
        <v>0</v>
      </c>
      <c r="G11031" s="17">
        <v>1</v>
      </c>
      <c r="H11031" s="17">
        <v>0</v>
      </c>
      <c r="I11031" s="29">
        <v>3.1</v>
      </c>
      <c r="J11031" s="7">
        <v>23</v>
      </c>
      <c r="K11031" s="4">
        <v>1214</v>
      </c>
      <c r="L11031" s="5">
        <v>1214.0589</v>
      </c>
      <c r="M11031">
        <v>1995930</v>
      </c>
      <c r="N11031" s="3">
        <v>1</v>
      </c>
      <c r="O11031" s="50" t="e">
        <f>INDEX([1]Dados!$M$2:$N$26779,MATCH($P11031,[1]Dados!$N$2:$N$26779,),2)</f>
        <v>#N/A</v>
      </c>
      <c r="P11031" s="8">
        <v>198348</v>
      </c>
      <c r="Q11031" s="1">
        <v>37831</v>
      </c>
      <c r="R11031" s="1">
        <v>37891</v>
      </c>
      <c r="S11031" t="s">
        <v>915</v>
      </c>
    </row>
    <row r="11032" spans="1:19" x14ac:dyDescent="0.2">
      <c r="A11032" s="7">
        <v>230030</v>
      </c>
      <c r="B11032" s="3">
        <v>13056</v>
      </c>
      <c r="C11032" s="3" t="s">
        <v>4</v>
      </c>
      <c r="D11032" s="2" t="s">
        <v>219</v>
      </c>
      <c r="E11032" s="3">
        <v>24</v>
      </c>
      <c r="F11032" s="17">
        <v>0</v>
      </c>
      <c r="G11032" s="17">
        <v>1</v>
      </c>
      <c r="H11032" s="17">
        <v>0</v>
      </c>
      <c r="I11032" s="7">
        <v>3.1</v>
      </c>
      <c r="J11032" s="7">
        <v>17</v>
      </c>
      <c r="K11032" s="4">
        <v>1214</v>
      </c>
      <c r="L11032" s="5">
        <v>1214.0587</v>
      </c>
      <c r="M11032">
        <v>828062.57</v>
      </c>
      <c r="N11032" s="3">
        <v>1</v>
      </c>
      <c r="O11032" s="50" t="e">
        <f>INDEX([1]Dados!$M$2:$N$26779,MATCH($P11032,[1]Dados!$N$2:$N$26779,),2)</f>
        <v>#N/A</v>
      </c>
      <c r="P11032">
        <v>196743</v>
      </c>
      <c r="Q11032" s="1">
        <v>37831</v>
      </c>
      <c r="R11032" s="1">
        <v>37891</v>
      </c>
      <c r="S11032" t="s">
        <v>2513</v>
      </c>
    </row>
    <row r="11033" spans="1:19" x14ac:dyDescent="0.2">
      <c r="A11033" s="7">
        <v>230030</v>
      </c>
      <c r="B11033" s="3">
        <v>13056</v>
      </c>
      <c r="C11033" s="3" t="s">
        <v>4</v>
      </c>
      <c r="D11033" s="2" t="s">
        <v>219</v>
      </c>
      <c r="E11033" s="3">
        <v>24</v>
      </c>
      <c r="F11033" s="17">
        <v>0</v>
      </c>
      <c r="G11033" s="17">
        <v>1</v>
      </c>
      <c r="H11033" s="17">
        <v>0</v>
      </c>
      <c r="I11033" s="7">
        <v>3.2</v>
      </c>
      <c r="J11033" s="7">
        <v>15</v>
      </c>
      <c r="K11033" s="4">
        <v>1214</v>
      </c>
      <c r="L11033" s="5">
        <v>1214.0587</v>
      </c>
      <c r="M11033">
        <v>828062.57</v>
      </c>
      <c r="N11033" s="3">
        <v>1</v>
      </c>
      <c r="O11033" s="50" t="e">
        <f>INDEX([1]Dados!$M$2:$N$26779,MATCH($P11033,[1]Dados!$N$2:$N$26779,),2)</f>
        <v>#N/A</v>
      </c>
      <c r="P11033">
        <v>196743</v>
      </c>
      <c r="Q11033" s="1">
        <v>37831</v>
      </c>
      <c r="R11033" s="1">
        <v>37891</v>
      </c>
      <c r="S11033" t="s">
        <v>2513</v>
      </c>
    </row>
    <row r="11034" spans="1:19" x14ac:dyDescent="0.2">
      <c r="A11034" s="7">
        <v>230030</v>
      </c>
      <c r="B11034" s="3">
        <v>13056</v>
      </c>
      <c r="C11034" s="3" t="s">
        <v>4</v>
      </c>
      <c r="D11034" s="2" t="s">
        <v>219</v>
      </c>
      <c r="E11034" s="3">
        <v>24</v>
      </c>
      <c r="F11034" s="17">
        <v>0</v>
      </c>
      <c r="G11034" s="17">
        <v>1</v>
      </c>
      <c r="H11034" s="17">
        <v>0</v>
      </c>
      <c r="I11034" s="7">
        <v>3.3</v>
      </c>
      <c r="J11034" s="7">
        <v>25</v>
      </c>
      <c r="K11034" s="4">
        <v>1214</v>
      </c>
      <c r="L11034" s="5">
        <v>1214.0587</v>
      </c>
      <c r="M11034">
        <v>828062.57</v>
      </c>
      <c r="N11034" s="3">
        <v>1</v>
      </c>
      <c r="O11034" s="50" t="e">
        <f>INDEX([1]Dados!$M$2:$N$26779,MATCH($P11034,[1]Dados!$N$2:$N$26779,),2)</f>
        <v>#N/A</v>
      </c>
      <c r="P11034">
        <v>196743</v>
      </c>
      <c r="Q11034" s="1">
        <v>37831</v>
      </c>
      <c r="R11034" s="1">
        <v>37891</v>
      </c>
      <c r="S11034" t="s">
        <v>2513</v>
      </c>
    </row>
    <row r="11035" spans="1:19" x14ac:dyDescent="0.2">
      <c r="A11035" s="7">
        <v>230030</v>
      </c>
      <c r="B11035" s="3">
        <v>13056</v>
      </c>
      <c r="C11035" s="3" t="s">
        <v>4</v>
      </c>
      <c r="D11035" s="2" t="s">
        <v>219</v>
      </c>
      <c r="E11035" s="3">
        <v>24</v>
      </c>
      <c r="F11035" s="17">
        <v>0</v>
      </c>
      <c r="G11035" s="17">
        <v>1</v>
      </c>
      <c r="H11035" s="17">
        <v>0</v>
      </c>
      <c r="I11035" s="7">
        <v>3.4</v>
      </c>
      <c r="J11035" s="7">
        <v>31</v>
      </c>
      <c r="K11035" s="4">
        <v>1214</v>
      </c>
      <c r="L11035" s="5">
        <v>1214.0587</v>
      </c>
      <c r="M11035">
        <v>828062.57</v>
      </c>
      <c r="N11035" s="3">
        <v>1</v>
      </c>
      <c r="O11035" s="50" t="e">
        <f>INDEX([1]Dados!$M$2:$N$26779,MATCH($P11035,[1]Dados!$N$2:$N$26779,),2)</f>
        <v>#N/A</v>
      </c>
      <c r="P11035">
        <v>196743</v>
      </c>
      <c r="Q11035" s="1">
        <v>37831</v>
      </c>
      <c r="R11035" s="1">
        <v>37891</v>
      </c>
      <c r="S11035" t="s">
        <v>2513</v>
      </c>
    </row>
    <row r="11036" spans="1:19" x14ac:dyDescent="0.2">
      <c r="A11036" s="7">
        <v>230030</v>
      </c>
      <c r="B11036" s="3">
        <v>13056</v>
      </c>
      <c r="C11036" s="3" t="s">
        <v>4</v>
      </c>
      <c r="D11036" s="2" t="s">
        <v>219</v>
      </c>
      <c r="E11036" s="3">
        <v>24</v>
      </c>
      <c r="F11036" s="17">
        <v>0</v>
      </c>
      <c r="G11036" s="17">
        <v>1</v>
      </c>
      <c r="H11036" s="17">
        <v>0</v>
      </c>
      <c r="I11036" s="7">
        <v>4.0999999999999996</v>
      </c>
      <c r="J11036" s="7">
        <v>15</v>
      </c>
      <c r="K11036" s="4">
        <v>1293</v>
      </c>
      <c r="L11036" s="5">
        <v>1293.0592999999999</v>
      </c>
      <c r="M11036">
        <v>458632</v>
      </c>
      <c r="N11036" s="3">
        <v>1</v>
      </c>
      <c r="O11036" s="50" t="e">
        <f>INDEX([1]Dados!$M$2:$N$26779,MATCH($P11036,[1]Dados!$N$2:$N$26779,),2)</f>
        <v>#N/A</v>
      </c>
      <c r="P11036">
        <v>196990</v>
      </c>
      <c r="Q11036" s="1">
        <v>37831</v>
      </c>
      <c r="R11036" s="1">
        <v>37891</v>
      </c>
      <c r="S11036" t="s">
        <v>888</v>
      </c>
    </row>
    <row r="11037" spans="1:19" x14ac:dyDescent="0.2">
      <c r="A11037" s="7">
        <v>230030</v>
      </c>
      <c r="B11037" s="3">
        <v>13056</v>
      </c>
      <c r="C11037" s="3" t="s">
        <v>4</v>
      </c>
      <c r="D11037" s="2" t="s">
        <v>219</v>
      </c>
      <c r="E11037" s="3">
        <v>24</v>
      </c>
      <c r="F11037" s="17">
        <v>0</v>
      </c>
      <c r="G11037" s="17">
        <v>1</v>
      </c>
      <c r="H11037" s="17">
        <v>0</v>
      </c>
      <c r="I11037" s="29">
        <v>4.0999999999999996</v>
      </c>
      <c r="J11037" s="7">
        <v>20</v>
      </c>
      <c r="K11037" s="4">
        <v>1293</v>
      </c>
      <c r="L11037" s="5">
        <v>1293.0592999999999</v>
      </c>
      <c r="M11037">
        <v>458632</v>
      </c>
      <c r="N11037" s="3">
        <v>1</v>
      </c>
      <c r="O11037" s="50" t="e">
        <f>INDEX([1]Dados!$M$2:$N$26779,MATCH($P11037,[1]Dados!$N$2:$N$26779,),2)</f>
        <v>#N/A</v>
      </c>
      <c r="P11037">
        <v>196990</v>
      </c>
      <c r="Q11037" s="1">
        <v>37831</v>
      </c>
      <c r="R11037" s="1">
        <v>37891</v>
      </c>
      <c r="S11037" t="s">
        <v>888</v>
      </c>
    </row>
    <row r="11038" spans="1:19" x14ac:dyDescent="0.2">
      <c r="A11038" s="7">
        <v>230030</v>
      </c>
      <c r="B11038" s="3">
        <v>13056</v>
      </c>
      <c r="C11038" s="3" t="s">
        <v>4</v>
      </c>
      <c r="D11038" s="2" t="s">
        <v>219</v>
      </c>
      <c r="E11038" s="3">
        <v>24</v>
      </c>
      <c r="F11038" s="17">
        <v>0</v>
      </c>
      <c r="G11038" s="17">
        <v>1</v>
      </c>
      <c r="H11038" s="17">
        <v>0</v>
      </c>
      <c r="I11038" s="7">
        <v>4.1100000000000003</v>
      </c>
      <c r="J11038" s="7">
        <v>28</v>
      </c>
      <c r="K11038" s="4">
        <v>1293</v>
      </c>
      <c r="L11038" s="5">
        <v>1293.0592999999999</v>
      </c>
      <c r="M11038">
        <v>458632</v>
      </c>
      <c r="N11038" s="3">
        <v>1</v>
      </c>
      <c r="O11038" s="50" t="e">
        <f>INDEX([1]Dados!$M$2:$N$26779,MATCH($P11038,[1]Dados!$N$2:$N$26779,),2)</f>
        <v>#N/A</v>
      </c>
      <c r="P11038">
        <v>196990</v>
      </c>
      <c r="Q11038" s="1">
        <v>37831</v>
      </c>
      <c r="R11038" s="1">
        <v>37891</v>
      </c>
      <c r="S11038" t="s">
        <v>888</v>
      </c>
    </row>
    <row r="11039" spans="1:19" x14ac:dyDescent="0.2">
      <c r="A11039" s="7">
        <v>230030</v>
      </c>
      <c r="B11039" s="3">
        <v>13056</v>
      </c>
      <c r="C11039" s="3" t="s">
        <v>4</v>
      </c>
      <c r="D11039" s="2" t="s">
        <v>219</v>
      </c>
      <c r="E11039" s="3">
        <v>24</v>
      </c>
      <c r="F11039" s="17">
        <v>0</v>
      </c>
      <c r="G11039" s="17">
        <v>1</v>
      </c>
      <c r="H11039" s="17">
        <v>0</v>
      </c>
      <c r="I11039" s="7">
        <v>4.12</v>
      </c>
      <c r="J11039" s="7">
        <v>28</v>
      </c>
      <c r="K11039" s="4">
        <v>1293</v>
      </c>
      <c r="L11039" s="5">
        <v>1293.0592999999999</v>
      </c>
      <c r="M11039">
        <v>458632</v>
      </c>
      <c r="N11039" s="3">
        <v>1</v>
      </c>
      <c r="O11039" s="50" t="e">
        <f>INDEX([1]Dados!$M$2:$N$26779,MATCH($P11039,[1]Dados!$N$2:$N$26779,),2)</f>
        <v>#N/A</v>
      </c>
      <c r="P11039">
        <v>196990</v>
      </c>
      <c r="Q11039" s="1">
        <v>37831</v>
      </c>
      <c r="R11039" s="1">
        <v>37891</v>
      </c>
      <c r="S11039" t="s">
        <v>888</v>
      </c>
    </row>
    <row r="11040" spans="1:19" x14ac:dyDescent="0.2">
      <c r="A11040" s="7">
        <v>230030</v>
      </c>
      <c r="B11040" s="3">
        <v>13056</v>
      </c>
      <c r="C11040" s="3" t="s">
        <v>4</v>
      </c>
      <c r="D11040" s="2" t="s">
        <v>219</v>
      </c>
      <c r="E11040" s="3">
        <v>24</v>
      </c>
      <c r="F11040" s="17">
        <v>0</v>
      </c>
      <c r="G11040" s="17">
        <v>1</v>
      </c>
      <c r="H11040" s="17">
        <v>0</v>
      </c>
      <c r="I11040" s="7">
        <v>4.13</v>
      </c>
      <c r="J11040" s="7">
        <v>19</v>
      </c>
      <c r="K11040" s="4">
        <v>1293</v>
      </c>
      <c r="L11040" s="5">
        <v>1293.0592999999999</v>
      </c>
      <c r="M11040">
        <v>458632</v>
      </c>
      <c r="N11040" s="3">
        <v>1</v>
      </c>
      <c r="O11040" s="50" t="e">
        <f>INDEX([1]Dados!$M$2:$N$26779,MATCH($P11040,[1]Dados!$N$2:$N$26779,),2)</f>
        <v>#N/A</v>
      </c>
      <c r="P11040">
        <v>196990</v>
      </c>
      <c r="Q11040" s="1">
        <v>37831</v>
      </c>
      <c r="R11040" s="1">
        <v>37891</v>
      </c>
      <c r="S11040" t="s">
        <v>888</v>
      </c>
    </row>
    <row r="11041" spans="1:19" x14ac:dyDescent="0.2">
      <c r="A11041" s="7">
        <v>230030</v>
      </c>
      <c r="B11041" s="3">
        <v>13056</v>
      </c>
      <c r="C11041" s="3" t="s">
        <v>4</v>
      </c>
      <c r="D11041" s="2" t="s">
        <v>219</v>
      </c>
      <c r="E11041" s="3">
        <v>24</v>
      </c>
      <c r="F11041" s="17">
        <v>0</v>
      </c>
      <c r="G11041" s="17">
        <v>1</v>
      </c>
      <c r="H11041" s="17">
        <v>0</v>
      </c>
      <c r="I11041" s="7">
        <v>4.2</v>
      </c>
      <c r="J11041" s="7">
        <v>19</v>
      </c>
      <c r="K11041" s="4">
        <v>1293</v>
      </c>
      <c r="L11041" s="5">
        <v>1293.0592999999999</v>
      </c>
      <c r="M11041">
        <v>458632</v>
      </c>
      <c r="N11041" s="3">
        <v>1</v>
      </c>
      <c r="O11041" s="50" t="e">
        <f>INDEX([1]Dados!$M$2:$N$26779,MATCH($P11041,[1]Dados!$N$2:$N$26779,),2)</f>
        <v>#N/A</v>
      </c>
      <c r="P11041">
        <v>196990</v>
      </c>
      <c r="Q11041" s="1">
        <v>37831</v>
      </c>
      <c r="R11041" s="1">
        <v>37891</v>
      </c>
      <c r="S11041" t="s">
        <v>888</v>
      </c>
    </row>
    <row r="11042" spans="1:19" x14ac:dyDescent="0.2">
      <c r="A11042" s="7">
        <v>230030</v>
      </c>
      <c r="B11042" s="3">
        <v>13056</v>
      </c>
      <c r="C11042" s="3" t="s">
        <v>4</v>
      </c>
      <c r="D11042" s="2" t="s">
        <v>219</v>
      </c>
      <c r="E11042" s="3">
        <v>24</v>
      </c>
      <c r="F11042" s="17">
        <v>0</v>
      </c>
      <c r="G11042" s="17">
        <v>1</v>
      </c>
      <c r="H11042" s="17">
        <v>0</v>
      </c>
      <c r="I11042" s="7">
        <v>4.3</v>
      </c>
      <c r="J11042" s="7">
        <v>25</v>
      </c>
      <c r="K11042" s="4">
        <v>1293</v>
      </c>
      <c r="L11042" s="5">
        <v>1293.0592999999999</v>
      </c>
      <c r="M11042">
        <v>458632</v>
      </c>
      <c r="N11042" s="3">
        <v>1</v>
      </c>
      <c r="O11042" s="50" t="e">
        <f>INDEX([1]Dados!$M$2:$N$26779,MATCH($P11042,[1]Dados!$N$2:$N$26779,),2)</f>
        <v>#N/A</v>
      </c>
      <c r="P11042">
        <v>196990</v>
      </c>
      <c r="Q11042" s="1">
        <v>37831</v>
      </c>
      <c r="R11042" s="1">
        <v>37891</v>
      </c>
      <c r="S11042" t="s">
        <v>888</v>
      </c>
    </row>
    <row r="11043" spans="1:19" x14ac:dyDescent="0.2">
      <c r="A11043" s="7">
        <v>230030</v>
      </c>
      <c r="B11043" s="3">
        <v>13056</v>
      </c>
      <c r="C11043" s="3" t="s">
        <v>4</v>
      </c>
      <c r="D11043" s="2" t="s">
        <v>219</v>
      </c>
      <c r="E11043" s="3">
        <v>24</v>
      </c>
      <c r="F11043" s="17">
        <v>0</v>
      </c>
      <c r="G11043" s="17">
        <v>1</v>
      </c>
      <c r="H11043" s="17">
        <v>0</v>
      </c>
      <c r="I11043" s="7">
        <v>4.4000000000000004</v>
      </c>
      <c r="J11043" s="7">
        <v>23</v>
      </c>
      <c r="K11043" s="4">
        <v>1293</v>
      </c>
      <c r="L11043" s="5">
        <v>1293.0592999999999</v>
      </c>
      <c r="M11043">
        <v>458632</v>
      </c>
      <c r="N11043" s="3">
        <v>1</v>
      </c>
      <c r="O11043" s="50" t="e">
        <f>INDEX([1]Dados!$M$2:$N$26779,MATCH($P11043,[1]Dados!$N$2:$N$26779,),2)</f>
        <v>#N/A</v>
      </c>
      <c r="P11043">
        <v>196990</v>
      </c>
      <c r="Q11043" s="1">
        <v>37831</v>
      </c>
      <c r="R11043" s="1">
        <v>37891</v>
      </c>
      <c r="S11043" t="s">
        <v>888</v>
      </c>
    </row>
    <row r="11044" spans="1:19" x14ac:dyDescent="0.2">
      <c r="A11044" s="7">
        <v>230030</v>
      </c>
      <c r="B11044" s="3">
        <v>13056</v>
      </c>
      <c r="C11044" s="3" t="s">
        <v>4</v>
      </c>
      <c r="D11044" s="2" t="s">
        <v>219</v>
      </c>
      <c r="E11044" s="3">
        <v>24</v>
      </c>
      <c r="F11044" s="17">
        <v>0</v>
      </c>
      <c r="G11044" s="17">
        <v>1</v>
      </c>
      <c r="H11044" s="17">
        <v>0</v>
      </c>
      <c r="I11044" s="7">
        <v>4.5</v>
      </c>
      <c r="J11044" s="7">
        <v>31</v>
      </c>
      <c r="K11044" s="4">
        <v>1293</v>
      </c>
      <c r="L11044" s="5">
        <v>1293.0592999999999</v>
      </c>
      <c r="M11044">
        <v>458632</v>
      </c>
      <c r="N11044" s="3">
        <v>1</v>
      </c>
      <c r="O11044" s="50" t="e">
        <f>INDEX([1]Dados!$M$2:$N$26779,MATCH($P11044,[1]Dados!$N$2:$N$26779,),2)</f>
        <v>#N/A</v>
      </c>
      <c r="P11044">
        <v>196990</v>
      </c>
      <c r="Q11044" s="1">
        <v>37831</v>
      </c>
      <c r="R11044" s="1">
        <v>37891</v>
      </c>
      <c r="S11044" t="s">
        <v>888</v>
      </c>
    </row>
    <row r="11045" spans="1:19" x14ac:dyDescent="0.2">
      <c r="A11045" s="7">
        <v>230030</v>
      </c>
      <c r="B11045" s="3">
        <v>13056</v>
      </c>
      <c r="C11045" s="3" t="s">
        <v>4</v>
      </c>
      <c r="D11045" s="2" t="s">
        <v>219</v>
      </c>
      <c r="E11045" s="3">
        <v>24</v>
      </c>
      <c r="F11045" s="17">
        <v>0</v>
      </c>
      <c r="G11045" s="17">
        <v>1</v>
      </c>
      <c r="H11045" s="17">
        <v>0</v>
      </c>
      <c r="I11045" s="7">
        <v>4.5999999999999996</v>
      </c>
      <c r="J11045" s="7">
        <v>25</v>
      </c>
      <c r="K11045" s="4">
        <v>1293</v>
      </c>
      <c r="L11045" s="5">
        <v>1293.0592999999999</v>
      </c>
      <c r="M11045">
        <v>458632</v>
      </c>
      <c r="N11045" s="3">
        <v>1</v>
      </c>
      <c r="O11045" s="50" t="e">
        <f>INDEX([1]Dados!$M$2:$N$26779,MATCH($P11045,[1]Dados!$N$2:$N$26779,),2)</f>
        <v>#N/A</v>
      </c>
      <c r="P11045">
        <v>196990</v>
      </c>
      <c r="Q11045" s="1">
        <v>37831</v>
      </c>
      <c r="R11045" s="1">
        <v>37891</v>
      </c>
      <c r="S11045" t="s">
        <v>888</v>
      </c>
    </row>
    <row r="11046" spans="1:19" x14ac:dyDescent="0.2">
      <c r="A11046" s="7">
        <v>230030</v>
      </c>
      <c r="B11046" s="3">
        <v>13056</v>
      </c>
      <c r="C11046" s="3" t="s">
        <v>4</v>
      </c>
      <c r="D11046" s="2" t="s">
        <v>219</v>
      </c>
      <c r="E11046" s="3">
        <v>24</v>
      </c>
      <c r="F11046" s="17">
        <v>0</v>
      </c>
      <c r="G11046" s="17">
        <v>1</v>
      </c>
      <c r="H11046" s="17">
        <v>0</v>
      </c>
      <c r="I11046" s="7">
        <v>4.7</v>
      </c>
      <c r="J11046" s="7">
        <v>18</v>
      </c>
      <c r="K11046" s="4">
        <v>1293</v>
      </c>
      <c r="L11046" s="5">
        <v>1293.0592999999999</v>
      </c>
      <c r="M11046">
        <v>458632</v>
      </c>
      <c r="N11046" s="3">
        <v>1</v>
      </c>
      <c r="O11046" s="50" t="e">
        <f>INDEX([1]Dados!$M$2:$N$26779,MATCH($P11046,[1]Dados!$N$2:$N$26779,),2)</f>
        <v>#N/A</v>
      </c>
      <c r="P11046">
        <v>196990</v>
      </c>
      <c r="Q11046" s="1">
        <v>37831</v>
      </c>
      <c r="R11046" s="1">
        <v>37891</v>
      </c>
      <c r="S11046" t="s">
        <v>888</v>
      </c>
    </row>
    <row r="11047" spans="1:19" x14ac:dyDescent="0.2">
      <c r="A11047" s="7">
        <v>230030</v>
      </c>
      <c r="B11047" s="3">
        <v>13056</v>
      </c>
      <c r="C11047" s="3" t="s">
        <v>4</v>
      </c>
      <c r="D11047" s="2" t="s">
        <v>219</v>
      </c>
      <c r="E11047" s="3">
        <v>24</v>
      </c>
      <c r="F11047" s="17">
        <v>0</v>
      </c>
      <c r="G11047" s="17">
        <v>1</v>
      </c>
      <c r="H11047" s="17">
        <v>0</v>
      </c>
      <c r="I11047" s="7">
        <v>4.8</v>
      </c>
      <c r="J11047" s="7">
        <v>15</v>
      </c>
      <c r="K11047" s="4">
        <v>1293</v>
      </c>
      <c r="L11047" s="5">
        <v>1293.0592999999999</v>
      </c>
      <c r="M11047">
        <v>458632</v>
      </c>
      <c r="N11047" s="3">
        <v>1</v>
      </c>
      <c r="O11047" s="50" t="e">
        <f>INDEX([1]Dados!$M$2:$N$26779,MATCH($P11047,[1]Dados!$N$2:$N$26779,),2)</f>
        <v>#N/A</v>
      </c>
      <c r="P11047">
        <v>196990</v>
      </c>
      <c r="Q11047" s="1">
        <v>37831</v>
      </c>
      <c r="R11047" s="1">
        <v>37891</v>
      </c>
      <c r="S11047" t="s">
        <v>888</v>
      </c>
    </row>
    <row r="11048" spans="1:19" x14ac:dyDescent="0.2">
      <c r="A11048" s="7">
        <v>230030</v>
      </c>
      <c r="B11048" s="3">
        <v>13056</v>
      </c>
      <c r="C11048" s="3" t="s">
        <v>4</v>
      </c>
      <c r="D11048" s="2" t="s">
        <v>219</v>
      </c>
      <c r="E11048" s="3">
        <v>24</v>
      </c>
      <c r="F11048" s="17">
        <v>0</v>
      </c>
      <c r="G11048" s="17">
        <v>1</v>
      </c>
      <c r="H11048" s="17">
        <v>0</v>
      </c>
      <c r="I11048" s="7">
        <v>4.9000000000000004</v>
      </c>
      <c r="J11048" s="7">
        <v>14</v>
      </c>
      <c r="K11048" s="4">
        <v>1293</v>
      </c>
      <c r="L11048" s="5">
        <v>1293.0592999999999</v>
      </c>
      <c r="M11048">
        <v>458632</v>
      </c>
      <c r="N11048" s="3">
        <v>1</v>
      </c>
      <c r="O11048" s="50" t="e">
        <f>INDEX([1]Dados!$M$2:$N$26779,MATCH($P11048,[1]Dados!$N$2:$N$26779,),2)</f>
        <v>#N/A</v>
      </c>
      <c r="P11048">
        <v>196990</v>
      </c>
      <c r="Q11048" s="1">
        <v>37831</v>
      </c>
      <c r="R11048" s="1">
        <v>37891</v>
      </c>
      <c r="S11048" t="s">
        <v>888</v>
      </c>
    </row>
    <row r="11049" spans="1:19" x14ac:dyDescent="0.2">
      <c r="A11049" s="7">
        <v>230750</v>
      </c>
      <c r="B11049" s="3">
        <v>14516</v>
      </c>
      <c r="C11049" s="3" t="s">
        <v>4</v>
      </c>
      <c r="D11049" s="2" t="s">
        <v>532</v>
      </c>
      <c r="E11049" s="3">
        <v>24</v>
      </c>
      <c r="F11049" s="17">
        <v>0</v>
      </c>
      <c r="G11049" s="17">
        <v>1</v>
      </c>
      <c r="H11049" s="17">
        <v>0</v>
      </c>
      <c r="I11049" s="7">
        <v>1.1000000000000001</v>
      </c>
      <c r="J11049" s="7">
        <v>19</v>
      </c>
      <c r="K11049" s="4">
        <v>122</v>
      </c>
      <c r="L11049" s="5">
        <v>122.76519999999999</v>
      </c>
      <c r="M11049">
        <v>320996.18</v>
      </c>
      <c r="N11049" s="3">
        <v>1</v>
      </c>
      <c r="O11049" s="50" t="e">
        <f>INDEX([1]Dados!$M$2:$N$26779,MATCH($P11049,[1]Dados!$N$2:$N$26779,),2)</f>
        <v>#N/A</v>
      </c>
      <c r="P11049">
        <v>196867</v>
      </c>
      <c r="Q11049" s="1">
        <v>37831</v>
      </c>
      <c r="R11049" s="1">
        <v>37891</v>
      </c>
      <c r="S11049" t="s">
        <v>1106</v>
      </c>
    </row>
    <row r="11050" spans="1:19" x14ac:dyDescent="0.2">
      <c r="A11050" s="7">
        <v>230750</v>
      </c>
      <c r="B11050" s="3">
        <v>14516</v>
      </c>
      <c r="C11050" s="3" t="s">
        <v>4</v>
      </c>
      <c r="D11050" s="2" t="s">
        <v>532</v>
      </c>
      <c r="E11050" s="3">
        <v>24</v>
      </c>
      <c r="F11050" s="17">
        <v>0</v>
      </c>
      <c r="G11050" s="17">
        <v>1</v>
      </c>
      <c r="H11050" s="17">
        <v>0</v>
      </c>
      <c r="I11050" s="7">
        <v>1.2</v>
      </c>
      <c r="J11050" s="7">
        <v>25</v>
      </c>
      <c r="K11050" s="4">
        <v>122</v>
      </c>
      <c r="L11050" s="5">
        <v>122.76519999999999</v>
      </c>
      <c r="M11050">
        <v>320996.18</v>
      </c>
      <c r="N11050" s="3">
        <v>1</v>
      </c>
      <c r="O11050" s="50" t="e">
        <f>INDEX([1]Dados!$M$2:$N$26779,MATCH($P11050,[1]Dados!$N$2:$N$26779,),2)</f>
        <v>#N/A</v>
      </c>
      <c r="P11050">
        <v>196867</v>
      </c>
      <c r="Q11050" s="1">
        <v>37831</v>
      </c>
      <c r="R11050" s="1">
        <v>37891</v>
      </c>
      <c r="S11050" t="s">
        <v>1106</v>
      </c>
    </row>
    <row r="11051" spans="1:19" x14ac:dyDescent="0.2">
      <c r="A11051" s="7">
        <v>230750</v>
      </c>
      <c r="B11051" s="3">
        <v>14516</v>
      </c>
      <c r="C11051" s="3" t="s">
        <v>4</v>
      </c>
      <c r="D11051" s="2" t="s">
        <v>532</v>
      </c>
      <c r="E11051" s="3">
        <v>24</v>
      </c>
      <c r="F11051" s="17">
        <v>0</v>
      </c>
      <c r="G11051" s="17">
        <v>1</v>
      </c>
      <c r="H11051" s="17">
        <v>0</v>
      </c>
      <c r="I11051" s="7">
        <v>1.3</v>
      </c>
      <c r="J11051" s="7">
        <v>9</v>
      </c>
      <c r="K11051" s="4">
        <v>122</v>
      </c>
      <c r="L11051" s="5">
        <v>122.76519999999999</v>
      </c>
      <c r="M11051">
        <v>320996.18</v>
      </c>
      <c r="N11051" s="3">
        <v>1</v>
      </c>
      <c r="O11051" s="50" t="e">
        <f>INDEX([1]Dados!$M$2:$N$26779,MATCH($P11051,[1]Dados!$N$2:$N$26779,),2)</f>
        <v>#N/A</v>
      </c>
      <c r="P11051">
        <v>196867</v>
      </c>
      <c r="Q11051" s="1">
        <v>37831</v>
      </c>
      <c r="R11051" s="1">
        <v>37891</v>
      </c>
      <c r="S11051" t="s">
        <v>1106</v>
      </c>
    </row>
    <row r="11052" spans="1:19" x14ac:dyDescent="0.2">
      <c r="A11052" s="7">
        <v>230750</v>
      </c>
      <c r="B11052" s="3">
        <v>14516</v>
      </c>
      <c r="C11052" s="3" t="s">
        <v>4</v>
      </c>
      <c r="D11052" s="2" t="s">
        <v>532</v>
      </c>
      <c r="E11052" s="3">
        <v>24</v>
      </c>
      <c r="F11052" s="17">
        <v>0</v>
      </c>
      <c r="G11052" s="17">
        <v>1</v>
      </c>
      <c r="H11052" s="17">
        <v>0</v>
      </c>
      <c r="I11052" s="7">
        <v>1.4</v>
      </c>
      <c r="J11052" s="7">
        <v>25</v>
      </c>
      <c r="K11052" s="4">
        <v>122</v>
      </c>
      <c r="L11052" s="5">
        <v>122.76519999999999</v>
      </c>
      <c r="M11052">
        <v>104770.58</v>
      </c>
      <c r="N11052" s="3">
        <v>1</v>
      </c>
      <c r="O11052" s="50" t="e">
        <f>INDEX([1]Dados!$M$2:$N$26779,MATCH($P11052,[1]Dados!$N$2:$N$26779,),2)</f>
        <v>#N/A</v>
      </c>
      <c r="P11052">
        <v>196868</v>
      </c>
      <c r="Q11052" s="1">
        <v>37831</v>
      </c>
      <c r="R11052" s="1">
        <v>37891</v>
      </c>
      <c r="S11052" t="s">
        <v>1106</v>
      </c>
    </row>
    <row r="11053" spans="1:19" x14ac:dyDescent="0.2">
      <c r="A11053" s="7">
        <v>230750</v>
      </c>
      <c r="B11053" s="3">
        <v>14516</v>
      </c>
      <c r="C11053" s="3" t="s">
        <v>4</v>
      </c>
      <c r="D11053" s="2" t="s">
        <v>532</v>
      </c>
      <c r="E11053" s="3">
        <v>24</v>
      </c>
      <c r="F11053" s="17">
        <v>0</v>
      </c>
      <c r="G11053" s="17">
        <v>1</v>
      </c>
      <c r="H11053" s="17">
        <v>0</v>
      </c>
      <c r="I11053" s="7">
        <v>1.5</v>
      </c>
      <c r="J11053" s="7">
        <v>19</v>
      </c>
      <c r="K11053" s="4">
        <v>122</v>
      </c>
      <c r="L11053" s="5">
        <v>122.76519999999999</v>
      </c>
      <c r="M11053">
        <v>104770.58</v>
      </c>
      <c r="N11053" s="3">
        <v>1</v>
      </c>
      <c r="O11053" s="50" t="e">
        <f>INDEX([1]Dados!$M$2:$N$26779,MATCH($P11053,[1]Dados!$N$2:$N$26779,),2)</f>
        <v>#N/A</v>
      </c>
      <c r="P11053">
        <v>196868</v>
      </c>
      <c r="Q11053" s="1">
        <v>37831</v>
      </c>
      <c r="R11053" s="1">
        <v>37891</v>
      </c>
      <c r="S11053" t="s">
        <v>1106</v>
      </c>
    </row>
    <row r="11054" spans="1:19" x14ac:dyDescent="0.2">
      <c r="A11054" s="7">
        <v>230750</v>
      </c>
      <c r="B11054" s="3">
        <v>14516</v>
      </c>
      <c r="C11054" s="3" t="s">
        <v>4</v>
      </c>
      <c r="D11054" s="2" t="s">
        <v>532</v>
      </c>
      <c r="E11054" s="3">
        <v>24</v>
      </c>
      <c r="F11054" s="17">
        <v>0</v>
      </c>
      <c r="G11054" s="17">
        <v>1</v>
      </c>
      <c r="H11054" s="17">
        <v>0</v>
      </c>
      <c r="I11054" s="7">
        <v>1.6</v>
      </c>
      <c r="J11054" s="7">
        <v>9</v>
      </c>
      <c r="K11054" s="4">
        <v>122</v>
      </c>
      <c r="L11054" s="5">
        <v>122.76519999999999</v>
      </c>
      <c r="M11054">
        <v>104770.58</v>
      </c>
      <c r="N11054" s="3">
        <v>1</v>
      </c>
      <c r="O11054" s="50" t="e">
        <f>INDEX([1]Dados!$M$2:$N$26779,MATCH($P11054,[1]Dados!$N$2:$N$26779,),2)</f>
        <v>#N/A</v>
      </c>
      <c r="P11054">
        <v>196868</v>
      </c>
      <c r="Q11054" s="1">
        <v>37831</v>
      </c>
      <c r="R11054" s="1">
        <v>37891</v>
      </c>
      <c r="S11054" t="s">
        <v>1106</v>
      </c>
    </row>
    <row r="11055" spans="1:19" x14ac:dyDescent="0.2">
      <c r="A11055" s="7">
        <v>230750</v>
      </c>
      <c r="B11055" s="3">
        <v>14516</v>
      </c>
      <c r="C11055" s="3" t="s">
        <v>4</v>
      </c>
      <c r="D11055" s="2" t="s">
        <v>532</v>
      </c>
      <c r="E11055" s="3">
        <v>24</v>
      </c>
      <c r="F11055" s="17">
        <v>0</v>
      </c>
      <c r="G11055" s="17">
        <v>1</v>
      </c>
      <c r="H11055" s="17">
        <v>0</v>
      </c>
      <c r="I11055" s="7">
        <v>1.7</v>
      </c>
      <c r="J11055" s="7">
        <v>19</v>
      </c>
      <c r="K11055" s="4">
        <v>122</v>
      </c>
      <c r="L11055" s="5">
        <v>122.7654</v>
      </c>
      <c r="M11055">
        <v>636150.80000000005</v>
      </c>
      <c r="N11055" s="3">
        <v>1</v>
      </c>
      <c r="O11055" s="50" t="e">
        <f>INDEX([1]Dados!$M$2:$N$26779,MATCH($P11055,[1]Dados!$N$2:$N$26779,),2)</f>
        <v>#N/A</v>
      </c>
      <c r="P11055">
        <v>196870</v>
      </c>
      <c r="Q11055" s="1">
        <v>37831</v>
      </c>
      <c r="R11055" s="1">
        <v>37891</v>
      </c>
      <c r="S11055" t="s">
        <v>1610</v>
      </c>
    </row>
    <row r="11056" spans="1:19" x14ac:dyDescent="0.2">
      <c r="A11056" s="7">
        <v>230750</v>
      </c>
      <c r="B11056" s="3">
        <v>14516</v>
      </c>
      <c r="C11056" s="3" t="s">
        <v>4</v>
      </c>
      <c r="D11056" s="2" t="s">
        <v>532</v>
      </c>
      <c r="E11056" s="3">
        <v>24</v>
      </c>
      <c r="F11056" s="17">
        <v>0</v>
      </c>
      <c r="G11056" s="17">
        <v>1</v>
      </c>
      <c r="H11056" s="17">
        <v>0</v>
      </c>
      <c r="I11056" s="7">
        <v>2.1</v>
      </c>
      <c r="J11056" s="7">
        <v>17</v>
      </c>
      <c r="K11056" s="4">
        <v>1203</v>
      </c>
      <c r="L11056" s="5">
        <v>1203.0829000000001</v>
      </c>
      <c r="M11056">
        <v>108105.79</v>
      </c>
      <c r="N11056" s="3">
        <v>1</v>
      </c>
      <c r="O11056" s="50" t="e">
        <f>INDEX([1]Dados!$M$2:$N$26779,MATCH($P11056,[1]Dados!$N$2:$N$26779,),2)</f>
        <v>#N/A</v>
      </c>
      <c r="P11056">
        <v>196801</v>
      </c>
      <c r="Q11056" s="1">
        <v>37831</v>
      </c>
      <c r="R11056" s="1">
        <v>37891</v>
      </c>
      <c r="S11056" t="s">
        <v>889</v>
      </c>
    </row>
    <row r="11057" spans="1:19" x14ac:dyDescent="0.2">
      <c r="A11057" s="7">
        <v>230750</v>
      </c>
      <c r="B11057" s="3">
        <v>14516</v>
      </c>
      <c r="C11057" s="3" t="s">
        <v>4</v>
      </c>
      <c r="D11057" s="2" t="s">
        <v>532</v>
      </c>
      <c r="E11057" s="3">
        <v>24</v>
      </c>
      <c r="F11057" s="17">
        <v>0</v>
      </c>
      <c r="G11057" s="17">
        <v>1</v>
      </c>
      <c r="H11057" s="17">
        <v>0</v>
      </c>
      <c r="I11057" s="7">
        <v>2.2000000000000002</v>
      </c>
      <c r="J11057" s="7">
        <v>25</v>
      </c>
      <c r="K11057" s="4">
        <v>1203</v>
      </c>
      <c r="L11057" s="5">
        <v>1203.0829000000001</v>
      </c>
      <c r="M11057">
        <v>108105.79</v>
      </c>
      <c r="N11057" s="3">
        <v>1</v>
      </c>
      <c r="O11057" s="50" t="e">
        <f>INDEX([1]Dados!$M$2:$N$26779,MATCH($P11057,[1]Dados!$N$2:$N$26779,),2)</f>
        <v>#N/A</v>
      </c>
      <c r="P11057">
        <v>196801</v>
      </c>
      <c r="Q11057" s="1">
        <v>37831</v>
      </c>
      <c r="R11057" s="1">
        <v>37891</v>
      </c>
      <c r="S11057" t="s">
        <v>889</v>
      </c>
    </row>
    <row r="11058" spans="1:19" x14ac:dyDescent="0.2">
      <c r="A11058" s="7">
        <v>230750</v>
      </c>
      <c r="B11058" s="3">
        <v>14516</v>
      </c>
      <c r="C11058" s="3" t="s">
        <v>4</v>
      </c>
      <c r="D11058" s="2" t="s">
        <v>532</v>
      </c>
      <c r="E11058" s="3">
        <v>24</v>
      </c>
      <c r="F11058" s="17">
        <v>0</v>
      </c>
      <c r="G11058" s="17">
        <v>1</v>
      </c>
      <c r="H11058" s="17">
        <v>0</v>
      </c>
      <c r="I11058" s="7">
        <v>3.1</v>
      </c>
      <c r="J11058" s="7">
        <v>15</v>
      </c>
      <c r="K11058" s="4">
        <v>1214</v>
      </c>
      <c r="L11058" s="5">
        <v>1214.0587</v>
      </c>
      <c r="M11058">
        <v>569435.56999999995</v>
      </c>
      <c r="N11058" s="3">
        <v>1</v>
      </c>
      <c r="O11058" s="50" t="e">
        <f>INDEX([1]Dados!$M$2:$N$26779,MATCH($P11058,[1]Dados!$N$2:$N$26779,),2)</f>
        <v>#N/A</v>
      </c>
      <c r="P11058">
        <v>196744</v>
      </c>
      <c r="Q11058" s="1">
        <v>37831</v>
      </c>
      <c r="R11058" s="1">
        <v>37891</v>
      </c>
      <c r="S11058" t="s">
        <v>914</v>
      </c>
    </row>
    <row r="11059" spans="1:19" x14ac:dyDescent="0.2">
      <c r="A11059" s="7">
        <v>230750</v>
      </c>
      <c r="B11059" s="3">
        <v>14516</v>
      </c>
      <c r="C11059" s="3" t="s">
        <v>4</v>
      </c>
      <c r="D11059" s="2" t="s">
        <v>532</v>
      </c>
      <c r="E11059" s="3">
        <v>24</v>
      </c>
      <c r="F11059" s="17">
        <v>0</v>
      </c>
      <c r="G11059" s="17">
        <v>1</v>
      </c>
      <c r="H11059" s="17">
        <v>0</v>
      </c>
      <c r="I11059" s="7">
        <v>3.2</v>
      </c>
      <c r="J11059" s="7">
        <v>9</v>
      </c>
      <c r="K11059" s="4">
        <v>1214</v>
      </c>
      <c r="L11059" s="5">
        <v>1214.0587</v>
      </c>
      <c r="M11059">
        <v>569435.56999999995</v>
      </c>
      <c r="N11059" s="3">
        <v>1</v>
      </c>
      <c r="O11059" s="50" t="e">
        <f>INDEX([1]Dados!$M$2:$N$26779,MATCH($P11059,[1]Dados!$N$2:$N$26779,),2)</f>
        <v>#N/A</v>
      </c>
      <c r="P11059">
        <v>196744</v>
      </c>
      <c r="Q11059" s="1">
        <v>37831</v>
      </c>
      <c r="R11059" s="1">
        <v>37891</v>
      </c>
      <c r="S11059" t="s">
        <v>914</v>
      </c>
    </row>
    <row r="11060" spans="1:19" x14ac:dyDescent="0.2">
      <c r="A11060" s="7">
        <v>230750</v>
      </c>
      <c r="B11060" s="3">
        <v>14516</v>
      </c>
      <c r="C11060" s="3" t="s">
        <v>4</v>
      </c>
      <c r="D11060" s="2" t="s">
        <v>532</v>
      </c>
      <c r="E11060" s="3">
        <v>24</v>
      </c>
      <c r="F11060" s="17">
        <v>0</v>
      </c>
      <c r="G11060" s="17">
        <v>1</v>
      </c>
      <c r="H11060" s="17">
        <v>0</v>
      </c>
      <c r="I11060" s="7">
        <v>3.1</v>
      </c>
      <c r="J11060" s="7">
        <v>24</v>
      </c>
      <c r="K11060" s="4">
        <v>1214</v>
      </c>
      <c r="L11060" s="5">
        <v>1214.0589</v>
      </c>
      <c r="M11060">
        <v>1000000</v>
      </c>
      <c r="N11060" s="3">
        <v>1</v>
      </c>
      <c r="O11060" s="50" t="e">
        <f>INDEX([1]Dados!$M$2:$N$26779,MATCH($P11060,[1]Dados!$N$2:$N$26779,),2)</f>
        <v>#N/A</v>
      </c>
      <c r="P11060">
        <v>198349</v>
      </c>
      <c r="Q11060" s="1">
        <v>37831</v>
      </c>
      <c r="R11060" s="1">
        <v>37891</v>
      </c>
      <c r="S11060" t="s">
        <v>1612</v>
      </c>
    </row>
    <row r="11061" spans="1:19" x14ac:dyDescent="0.2">
      <c r="A11061" s="7">
        <v>230750</v>
      </c>
      <c r="B11061" s="3">
        <v>14516</v>
      </c>
      <c r="C11061" s="3" t="s">
        <v>4</v>
      </c>
      <c r="D11061" s="2" t="s">
        <v>532</v>
      </c>
      <c r="E11061" s="3">
        <v>24</v>
      </c>
      <c r="F11061" s="17">
        <v>0</v>
      </c>
      <c r="G11061" s="17">
        <v>1</v>
      </c>
      <c r="H11061" s="17">
        <v>0</v>
      </c>
      <c r="I11061" s="7">
        <v>3.11</v>
      </c>
      <c r="J11061" s="7">
        <v>15</v>
      </c>
      <c r="K11061" s="4">
        <v>1214</v>
      </c>
      <c r="L11061" s="5">
        <v>1214.0589</v>
      </c>
      <c r="M11061">
        <v>1000000</v>
      </c>
      <c r="N11061" s="3">
        <v>1</v>
      </c>
      <c r="O11061" s="50" t="e">
        <f>INDEX([1]Dados!$M$2:$N$26779,MATCH($P11061,[1]Dados!$N$2:$N$26779,),2)</f>
        <v>#N/A</v>
      </c>
      <c r="P11061">
        <v>198349</v>
      </c>
      <c r="Q11061" s="1">
        <v>37831</v>
      </c>
      <c r="R11061" s="1">
        <v>37891</v>
      </c>
      <c r="S11061" t="s">
        <v>1612</v>
      </c>
    </row>
    <row r="11062" spans="1:19" x14ac:dyDescent="0.2">
      <c r="A11062" s="7">
        <v>230750</v>
      </c>
      <c r="B11062" s="3">
        <v>14516</v>
      </c>
      <c r="C11062" s="3" t="s">
        <v>4</v>
      </c>
      <c r="D11062" s="2" t="s">
        <v>532</v>
      </c>
      <c r="E11062" s="3">
        <v>24</v>
      </c>
      <c r="F11062" s="17">
        <v>0</v>
      </c>
      <c r="G11062" s="17">
        <v>1</v>
      </c>
      <c r="H11062" s="17">
        <v>0</v>
      </c>
      <c r="I11062" s="7">
        <v>3.12</v>
      </c>
      <c r="J11062" s="7">
        <v>27</v>
      </c>
      <c r="K11062" s="4">
        <v>1214</v>
      </c>
      <c r="L11062" s="5">
        <v>1214.0589</v>
      </c>
      <c r="M11062">
        <v>1000000</v>
      </c>
      <c r="N11062" s="3">
        <v>1</v>
      </c>
      <c r="O11062" s="50" t="e">
        <f>INDEX([1]Dados!$M$2:$N$26779,MATCH($P11062,[1]Dados!$N$2:$N$26779,),2)</f>
        <v>#N/A</v>
      </c>
      <c r="P11062">
        <v>198349</v>
      </c>
      <c r="Q11062" s="1">
        <v>37831</v>
      </c>
      <c r="R11062" s="1">
        <v>37891</v>
      </c>
      <c r="S11062" t="s">
        <v>1612</v>
      </c>
    </row>
    <row r="11063" spans="1:19" x14ac:dyDescent="0.2">
      <c r="A11063" s="7">
        <v>230750</v>
      </c>
      <c r="B11063" s="3">
        <v>14516</v>
      </c>
      <c r="C11063" s="3" t="s">
        <v>4</v>
      </c>
      <c r="D11063" s="2" t="s">
        <v>532</v>
      </c>
      <c r="E11063" s="3">
        <v>24</v>
      </c>
      <c r="F11063" s="17">
        <v>0</v>
      </c>
      <c r="G11063" s="17">
        <v>1</v>
      </c>
      <c r="H11063" s="17">
        <v>0</v>
      </c>
      <c r="I11063" s="7">
        <v>3.3</v>
      </c>
      <c r="J11063" s="7">
        <v>20</v>
      </c>
      <c r="K11063" s="4">
        <v>1214</v>
      </c>
      <c r="L11063" s="5">
        <v>1214.0589</v>
      </c>
      <c r="M11063">
        <v>1000000</v>
      </c>
      <c r="N11063" s="3">
        <v>1</v>
      </c>
      <c r="O11063" s="50" t="e">
        <f>INDEX([1]Dados!$M$2:$N$26779,MATCH($P11063,[1]Dados!$N$2:$N$26779,),2)</f>
        <v>#N/A</v>
      </c>
      <c r="P11063">
        <v>198349</v>
      </c>
      <c r="Q11063" s="1">
        <v>37831</v>
      </c>
      <c r="R11063" s="1">
        <v>37891</v>
      </c>
      <c r="S11063" t="s">
        <v>1612</v>
      </c>
    </row>
    <row r="11064" spans="1:19" x14ac:dyDescent="0.2">
      <c r="A11064" s="7">
        <v>230750</v>
      </c>
      <c r="B11064" s="3">
        <v>14516</v>
      </c>
      <c r="C11064" s="3" t="s">
        <v>4</v>
      </c>
      <c r="D11064" s="2" t="s">
        <v>532</v>
      </c>
      <c r="E11064" s="3">
        <v>24</v>
      </c>
      <c r="F11064" s="17">
        <v>0</v>
      </c>
      <c r="G11064" s="17">
        <v>1</v>
      </c>
      <c r="H11064" s="17">
        <v>0</v>
      </c>
      <c r="I11064" s="7">
        <v>3.4</v>
      </c>
      <c r="J11064" s="7">
        <v>18</v>
      </c>
      <c r="K11064" s="4">
        <v>1214</v>
      </c>
      <c r="L11064" s="5">
        <v>1214.0589</v>
      </c>
      <c r="M11064">
        <v>1000000</v>
      </c>
      <c r="N11064" s="3">
        <v>1</v>
      </c>
      <c r="O11064" s="50" t="e">
        <f>INDEX([1]Dados!$M$2:$N$26779,MATCH($P11064,[1]Dados!$N$2:$N$26779,),2)</f>
        <v>#N/A</v>
      </c>
      <c r="P11064">
        <v>198349</v>
      </c>
      <c r="Q11064" s="1">
        <v>37831</v>
      </c>
      <c r="R11064" s="1">
        <v>37891</v>
      </c>
      <c r="S11064" t="s">
        <v>1612</v>
      </c>
    </row>
    <row r="11065" spans="1:19" x14ac:dyDescent="0.2">
      <c r="A11065" s="7">
        <v>230750</v>
      </c>
      <c r="B11065" s="3">
        <v>14516</v>
      </c>
      <c r="C11065" s="3" t="s">
        <v>4</v>
      </c>
      <c r="D11065" s="2" t="s">
        <v>532</v>
      </c>
      <c r="E11065" s="3">
        <v>24</v>
      </c>
      <c r="F11065" s="17">
        <v>0</v>
      </c>
      <c r="G11065" s="17">
        <v>1</v>
      </c>
      <c r="H11065" s="17">
        <v>0</v>
      </c>
      <c r="I11065" s="7">
        <v>3.5</v>
      </c>
      <c r="J11065" s="7">
        <v>18</v>
      </c>
      <c r="K11065" s="4">
        <v>1214</v>
      </c>
      <c r="L11065" s="5">
        <v>1214.0589</v>
      </c>
      <c r="M11065">
        <v>1000000</v>
      </c>
      <c r="N11065" s="3">
        <v>1</v>
      </c>
      <c r="O11065" s="50" t="e">
        <f>INDEX([1]Dados!$M$2:$N$26779,MATCH($P11065,[1]Dados!$N$2:$N$26779,),2)</f>
        <v>#N/A</v>
      </c>
      <c r="P11065">
        <v>198349</v>
      </c>
      <c r="Q11065" s="1">
        <v>37831</v>
      </c>
      <c r="R11065" s="1">
        <v>37891</v>
      </c>
      <c r="S11065" t="s">
        <v>1612</v>
      </c>
    </row>
    <row r="11066" spans="1:19" x14ac:dyDescent="0.2">
      <c r="A11066" s="7">
        <v>230750</v>
      </c>
      <c r="B11066" s="3">
        <v>14516</v>
      </c>
      <c r="C11066" s="3" t="s">
        <v>4</v>
      </c>
      <c r="D11066" s="2" t="s">
        <v>532</v>
      </c>
      <c r="E11066" s="3">
        <v>24</v>
      </c>
      <c r="F11066" s="17">
        <v>0</v>
      </c>
      <c r="G11066" s="17">
        <v>1</v>
      </c>
      <c r="H11066" s="17">
        <v>0</v>
      </c>
      <c r="I11066" s="7">
        <v>3.6</v>
      </c>
      <c r="J11066" s="7">
        <v>18</v>
      </c>
      <c r="K11066" s="4">
        <v>1214</v>
      </c>
      <c r="L11066" s="5">
        <v>1214.0589</v>
      </c>
      <c r="M11066">
        <v>1000000</v>
      </c>
      <c r="N11066" s="3">
        <v>1</v>
      </c>
      <c r="O11066" s="50" t="e">
        <f>INDEX([1]Dados!$M$2:$N$26779,MATCH($P11066,[1]Dados!$N$2:$N$26779,),2)</f>
        <v>#N/A</v>
      </c>
      <c r="P11066">
        <v>198349</v>
      </c>
      <c r="Q11066" s="1">
        <v>37831</v>
      </c>
      <c r="R11066" s="1">
        <v>37891</v>
      </c>
      <c r="S11066" t="s">
        <v>1612</v>
      </c>
    </row>
    <row r="11067" spans="1:19" x14ac:dyDescent="0.2">
      <c r="A11067" s="7">
        <v>230750</v>
      </c>
      <c r="B11067" s="3">
        <v>14516</v>
      </c>
      <c r="C11067" s="3" t="s">
        <v>4</v>
      </c>
      <c r="D11067" s="2" t="s">
        <v>532</v>
      </c>
      <c r="E11067" s="3">
        <v>24</v>
      </c>
      <c r="F11067" s="17">
        <v>0</v>
      </c>
      <c r="G11067" s="17">
        <v>1</v>
      </c>
      <c r="H11067" s="17">
        <v>0</v>
      </c>
      <c r="I11067" s="7">
        <v>3.7</v>
      </c>
      <c r="J11067" s="7">
        <v>18</v>
      </c>
      <c r="K11067" s="4">
        <v>1214</v>
      </c>
      <c r="L11067" s="5">
        <v>1214.0589</v>
      </c>
      <c r="M11067">
        <v>1000000</v>
      </c>
      <c r="N11067" s="3">
        <v>1</v>
      </c>
      <c r="O11067" s="50" t="e">
        <f>INDEX([1]Dados!$M$2:$N$26779,MATCH($P11067,[1]Dados!$N$2:$N$26779,),2)</f>
        <v>#N/A</v>
      </c>
      <c r="P11067">
        <v>198349</v>
      </c>
      <c r="Q11067" s="1">
        <v>37831</v>
      </c>
      <c r="R11067" s="1">
        <v>37891</v>
      </c>
      <c r="S11067" t="s">
        <v>1612</v>
      </c>
    </row>
    <row r="11068" spans="1:19" x14ac:dyDescent="0.2">
      <c r="A11068" s="7">
        <v>230750</v>
      </c>
      <c r="B11068" s="3">
        <v>14516</v>
      </c>
      <c r="C11068" s="3" t="s">
        <v>4</v>
      </c>
      <c r="D11068" s="2" t="s">
        <v>532</v>
      </c>
      <c r="E11068" s="3">
        <v>24</v>
      </c>
      <c r="F11068" s="17">
        <v>0</v>
      </c>
      <c r="G11068" s="17">
        <v>1</v>
      </c>
      <c r="H11068" s="17">
        <v>0</v>
      </c>
      <c r="I11068" s="7">
        <v>3.8</v>
      </c>
      <c r="J11068" s="7">
        <v>28</v>
      </c>
      <c r="K11068" s="4">
        <v>1214</v>
      </c>
      <c r="L11068" s="5">
        <v>1214.0589</v>
      </c>
      <c r="M11068">
        <v>1000000</v>
      </c>
      <c r="N11068" s="3">
        <v>1</v>
      </c>
      <c r="O11068" s="50" t="e">
        <f>INDEX([1]Dados!$M$2:$N$26779,MATCH($P11068,[1]Dados!$N$2:$N$26779,),2)</f>
        <v>#N/A</v>
      </c>
      <c r="P11068">
        <v>198349</v>
      </c>
      <c r="Q11068" s="1">
        <v>37831</v>
      </c>
      <c r="R11068" s="1">
        <v>37891</v>
      </c>
      <c r="S11068" t="s">
        <v>1612</v>
      </c>
    </row>
    <row r="11069" spans="1:19" x14ac:dyDescent="0.2">
      <c r="A11069" s="7">
        <v>230750</v>
      </c>
      <c r="B11069" s="3">
        <v>14516</v>
      </c>
      <c r="C11069" s="3" t="s">
        <v>4</v>
      </c>
      <c r="D11069" s="2" t="s">
        <v>532</v>
      </c>
      <c r="E11069" s="3">
        <v>24</v>
      </c>
      <c r="F11069" s="17">
        <v>0</v>
      </c>
      <c r="G11069" s="17">
        <v>1</v>
      </c>
      <c r="H11069" s="17">
        <v>0</v>
      </c>
      <c r="I11069" s="7">
        <v>3.9</v>
      </c>
      <c r="J11069" s="7">
        <v>18</v>
      </c>
      <c r="K11069" s="4">
        <v>1214</v>
      </c>
      <c r="L11069" s="5">
        <v>1214.0589</v>
      </c>
      <c r="M11069">
        <v>1000000</v>
      </c>
      <c r="N11069" s="3">
        <v>1</v>
      </c>
      <c r="O11069" s="50" t="e">
        <f>INDEX([1]Dados!$M$2:$N$26779,MATCH($P11069,[1]Dados!$N$2:$N$26779,),2)</f>
        <v>#N/A</v>
      </c>
      <c r="P11069">
        <v>198349</v>
      </c>
      <c r="Q11069" s="1">
        <v>37831</v>
      </c>
      <c r="R11069" s="1">
        <v>37891</v>
      </c>
      <c r="S11069" t="s">
        <v>1612</v>
      </c>
    </row>
    <row r="11070" spans="1:19" x14ac:dyDescent="0.2">
      <c r="A11070" s="7">
        <v>230750</v>
      </c>
      <c r="B11070" s="3">
        <v>14516</v>
      </c>
      <c r="C11070" s="3" t="s">
        <v>4</v>
      </c>
      <c r="D11070" s="2" t="s">
        <v>532</v>
      </c>
      <c r="E11070" s="3">
        <v>24</v>
      </c>
      <c r="F11070" s="17">
        <v>0</v>
      </c>
      <c r="G11070" s="17">
        <v>1</v>
      </c>
      <c r="H11070" s="17">
        <v>0</v>
      </c>
      <c r="I11070" s="7">
        <v>4.0999999999999996</v>
      </c>
      <c r="J11070" s="7">
        <v>22</v>
      </c>
      <c r="K11070" s="4">
        <v>1293</v>
      </c>
      <c r="L11070" s="5">
        <v>1293.0592999999999</v>
      </c>
      <c r="M11070">
        <v>99249.73</v>
      </c>
      <c r="N11070" s="3">
        <v>1</v>
      </c>
      <c r="O11070" s="50" t="e">
        <f>INDEX([1]Dados!$M$2:$N$26779,MATCH($P11070,[1]Dados!$N$2:$N$26779,),2)</f>
        <v>#N/A</v>
      </c>
      <c r="P11070">
        <v>196991</v>
      </c>
      <c r="Q11070" s="1">
        <v>37831</v>
      </c>
      <c r="R11070" s="1">
        <v>37891</v>
      </c>
      <c r="S11070" t="s">
        <v>1611</v>
      </c>
    </row>
    <row r="11071" spans="1:19" x14ac:dyDescent="0.2">
      <c r="A11071" s="7">
        <v>230750</v>
      </c>
      <c r="B11071" s="3">
        <v>14516</v>
      </c>
      <c r="C11071" s="3" t="s">
        <v>4</v>
      </c>
      <c r="D11071" s="2" t="s">
        <v>532</v>
      </c>
      <c r="E11071" s="3">
        <v>24</v>
      </c>
      <c r="F11071" s="17">
        <v>0</v>
      </c>
      <c r="G11071" s="17">
        <v>1</v>
      </c>
      <c r="H11071" s="17">
        <v>0</v>
      </c>
      <c r="I11071" s="7">
        <v>4.2</v>
      </c>
      <c r="J11071" s="7">
        <v>29</v>
      </c>
      <c r="K11071" s="4">
        <v>1293</v>
      </c>
      <c r="L11071" s="5">
        <v>1293.0592999999999</v>
      </c>
      <c r="M11071">
        <v>99249.73</v>
      </c>
      <c r="N11071" s="3">
        <v>1</v>
      </c>
      <c r="O11071" s="50" t="e">
        <f>INDEX([1]Dados!$M$2:$N$26779,MATCH($P11071,[1]Dados!$N$2:$N$26779,),2)</f>
        <v>#N/A</v>
      </c>
      <c r="P11071">
        <v>196991</v>
      </c>
      <c r="Q11071" s="1">
        <v>37831</v>
      </c>
      <c r="R11071" s="1">
        <v>37891</v>
      </c>
      <c r="S11071" t="s">
        <v>1611</v>
      </c>
    </row>
    <row r="11072" spans="1:19" x14ac:dyDescent="0.2">
      <c r="A11072" s="7">
        <v>230750</v>
      </c>
      <c r="B11072" s="3">
        <v>14516</v>
      </c>
      <c r="C11072" s="3" t="s">
        <v>4</v>
      </c>
      <c r="D11072" s="2" t="s">
        <v>532</v>
      </c>
      <c r="E11072" s="3">
        <v>24</v>
      </c>
      <c r="F11072" s="17">
        <v>0</v>
      </c>
      <c r="G11072" s="17">
        <v>1</v>
      </c>
      <c r="H11072" s="17">
        <v>0</v>
      </c>
      <c r="I11072" s="7">
        <v>4.3</v>
      </c>
      <c r="J11072" s="7">
        <v>29</v>
      </c>
      <c r="K11072" s="4">
        <v>1293</v>
      </c>
      <c r="L11072" s="5">
        <v>1293.0592999999999</v>
      </c>
      <c r="M11072">
        <v>99249.73</v>
      </c>
      <c r="N11072" s="3">
        <v>1</v>
      </c>
      <c r="O11072" s="50" t="e">
        <f>INDEX([1]Dados!$M$2:$N$26779,MATCH($P11072,[1]Dados!$N$2:$N$26779,),2)</f>
        <v>#N/A</v>
      </c>
      <c r="P11072">
        <v>196991</v>
      </c>
      <c r="Q11072" s="1">
        <v>37831</v>
      </c>
      <c r="R11072" s="1">
        <v>37891</v>
      </c>
      <c r="S11072" t="s">
        <v>1611</v>
      </c>
    </row>
    <row r="11073" spans="1:19" x14ac:dyDescent="0.2">
      <c r="A11073" s="7">
        <v>230750</v>
      </c>
      <c r="B11073" s="3">
        <v>14516</v>
      </c>
      <c r="C11073" s="3" t="s">
        <v>4</v>
      </c>
      <c r="D11073" s="2" t="s">
        <v>532</v>
      </c>
      <c r="E11073" s="3">
        <v>24</v>
      </c>
      <c r="F11073" s="17">
        <v>0</v>
      </c>
      <c r="G11073" s="17">
        <v>1</v>
      </c>
      <c r="H11073" s="17">
        <v>0</v>
      </c>
      <c r="I11073" s="7">
        <v>4.4000000000000004</v>
      </c>
      <c r="J11073" s="7">
        <v>22</v>
      </c>
      <c r="K11073" s="4">
        <v>1293</v>
      </c>
      <c r="L11073" s="5">
        <v>1293.0592999999999</v>
      </c>
      <c r="M11073">
        <v>99249.73</v>
      </c>
      <c r="N11073" s="3">
        <v>1</v>
      </c>
      <c r="O11073" s="50" t="e">
        <f>INDEX([1]Dados!$M$2:$N$26779,MATCH($P11073,[1]Dados!$N$2:$N$26779,),2)</f>
        <v>#N/A</v>
      </c>
      <c r="P11073">
        <v>196991</v>
      </c>
      <c r="Q11073" s="1">
        <v>37831</v>
      </c>
      <c r="R11073" s="1">
        <v>37891</v>
      </c>
      <c r="S11073" t="s">
        <v>1611</v>
      </c>
    </row>
    <row r="11074" spans="1:19" x14ac:dyDescent="0.2">
      <c r="A11074" s="7">
        <v>230750</v>
      </c>
      <c r="B11074" s="3">
        <v>14516</v>
      </c>
      <c r="C11074" s="3" t="s">
        <v>4</v>
      </c>
      <c r="D11074" s="2" t="s">
        <v>532</v>
      </c>
      <c r="E11074" s="3">
        <v>24</v>
      </c>
      <c r="F11074" s="17">
        <v>0</v>
      </c>
      <c r="G11074" s="17">
        <v>1</v>
      </c>
      <c r="H11074" s="17">
        <v>0</v>
      </c>
      <c r="I11074" s="7">
        <v>4.5</v>
      </c>
      <c r="J11074" s="7">
        <v>22</v>
      </c>
      <c r="K11074" s="4">
        <v>1293</v>
      </c>
      <c r="L11074" s="5">
        <v>1293.0592999999999</v>
      </c>
      <c r="M11074">
        <v>99249.73</v>
      </c>
      <c r="N11074" s="3">
        <v>1</v>
      </c>
      <c r="O11074" s="50" t="e">
        <f>INDEX([1]Dados!$M$2:$N$26779,MATCH($P11074,[1]Dados!$N$2:$N$26779,),2)</f>
        <v>#N/A</v>
      </c>
      <c r="P11074">
        <v>196991</v>
      </c>
      <c r="Q11074" s="1">
        <v>37831</v>
      </c>
      <c r="R11074" s="1">
        <v>37891</v>
      </c>
      <c r="S11074" t="s">
        <v>1611</v>
      </c>
    </row>
    <row r="11075" spans="1:19" x14ac:dyDescent="0.2">
      <c r="A11075" s="7">
        <v>320210</v>
      </c>
      <c r="B11075" s="3">
        <v>56413</v>
      </c>
      <c r="C11075" s="3" t="s">
        <v>35</v>
      </c>
      <c r="D11075" s="2" t="s">
        <v>404</v>
      </c>
      <c r="E11075" s="3">
        <v>24</v>
      </c>
      <c r="F11075" s="17">
        <v>0</v>
      </c>
      <c r="G11075" s="17">
        <v>1</v>
      </c>
      <c r="H11075" s="17">
        <v>0</v>
      </c>
      <c r="I11075" s="7">
        <v>1.1000000000000001</v>
      </c>
      <c r="J11075" s="7">
        <v>9</v>
      </c>
      <c r="K11075" s="4">
        <v>119</v>
      </c>
      <c r="L11075" s="5">
        <v>119.386</v>
      </c>
      <c r="M11075">
        <v>101012.4</v>
      </c>
      <c r="N11075" s="3">
        <v>1</v>
      </c>
      <c r="O11075" s="50" t="e">
        <f>INDEX([1]Dados!$M$2:$N$26779,MATCH($P11075,[1]Dados!$N$2:$N$26779,),2)</f>
        <v>#N/A</v>
      </c>
      <c r="P11075">
        <v>196856</v>
      </c>
      <c r="Q11075" s="1">
        <v>37832</v>
      </c>
      <c r="R11075" s="1">
        <v>37931</v>
      </c>
      <c r="S11075" t="s">
        <v>1553</v>
      </c>
    </row>
    <row r="11076" spans="1:19" x14ac:dyDescent="0.2">
      <c r="A11076" s="7">
        <v>320210</v>
      </c>
      <c r="B11076" s="3">
        <v>56413</v>
      </c>
      <c r="C11076" s="3" t="s">
        <v>35</v>
      </c>
      <c r="D11076" s="2" t="s">
        <v>404</v>
      </c>
      <c r="E11076" s="3">
        <v>24</v>
      </c>
      <c r="F11076" s="17">
        <v>0</v>
      </c>
      <c r="G11076" s="17">
        <v>1</v>
      </c>
      <c r="H11076" s="17">
        <v>0</v>
      </c>
      <c r="I11076" s="7">
        <v>1.2</v>
      </c>
      <c r="J11076" s="7">
        <v>19</v>
      </c>
      <c r="K11076" s="4">
        <v>119</v>
      </c>
      <c r="L11076" s="5">
        <v>119.5528</v>
      </c>
      <c r="M11076">
        <v>172992</v>
      </c>
      <c r="N11076" s="3">
        <v>1</v>
      </c>
      <c r="O11076" s="50" t="e">
        <f>INDEX([1]Dados!$M$2:$N$26779,MATCH($P11076,[1]Dados!$N$2:$N$26779,),2)</f>
        <v>#N/A</v>
      </c>
      <c r="P11076">
        <v>196844</v>
      </c>
      <c r="Q11076" s="1">
        <v>37832</v>
      </c>
      <c r="R11076" s="1">
        <v>37931</v>
      </c>
      <c r="S11076" t="s">
        <v>1553</v>
      </c>
    </row>
    <row r="11077" spans="1:19" x14ac:dyDescent="0.2">
      <c r="A11077" s="7">
        <v>320210</v>
      </c>
      <c r="B11077" s="3">
        <v>56413</v>
      </c>
      <c r="C11077" s="3" t="s">
        <v>35</v>
      </c>
      <c r="D11077" s="2" t="s">
        <v>404</v>
      </c>
      <c r="E11077" s="3">
        <v>24</v>
      </c>
      <c r="F11077" s="17">
        <v>0</v>
      </c>
      <c r="G11077" s="17">
        <v>1</v>
      </c>
      <c r="H11077" s="17">
        <v>0</v>
      </c>
      <c r="I11077" s="7">
        <v>1.3</v>
      </c>
      <c r="J11077" s="7">
        <v>19</v>
      </c>
      <c r="K11077" s="4">
        <v>119</v>
      </c>
      <c r="L11077" s="5">
        <v>119.5528</v>
      </c>
      <c r="M11077">
        <v>172992</v>
      </c>
      <c r="N11077" s="3">
        <v>1</v>
      </c>
      <c r="O11077" s="50" t="e">
        <f>INDEX([1]Dados!$M$2:$N$26779,MATCH($P11077,[1]Dados!$N$2:$N$26779,),2)</f>
        <v>#N/A</v>
      </c>
      <c r="P11077">
        <v>196844</v>
      </c>
      <c r="Q11077" s="1">
        <v>37832</v>
      </c>
      <c r="R11077" s="1">
        <v>37931</v>
      </c>
      <c r="S11077" t="s">
        <v>1553</v>
      </c>
    </row>
    <row r="11078" spans="1:19" x14ac:dyDescent="0.2">
      <c r="A11078" s="7">
        <v>320210</v>
      </c>
      <c r="B11078" s="3">
        <v>56413</v>
      </c>
      <c r="C11078" s="3" t="s">
        <v>35</v>
      </c>
      <c r="D11078" s="2" t="s">
        <v>404</v>
      </c>
      <c r="E11078" s="3">
        <v>24</v>
      </c>
      <c r="F11078" s="17">
        <v>0</v>
      </c>
      <c r="G11078" s="17">
        <v>1</v>
      </c>
      <c r="H11078" s="17">
        <v>0</v>
      </c>
      <c r="I11078" s="7" t="s">
        <v>3</v>
      </c>
      <c r="J11078" s="7">
        <v>25</v>
      </c>
      <c r="K11078" s="4">
        <v>122</v>
      </c>
      <c r="L11078" s="5">
        <v>122.76519999999999</v>
      </c>
      <c r="M11078">
        <v>191384.5</v>
      </c>
      <c r="N11078" s="3">
        <v>1</v>
      </c>
      <c r="O11078" s="50" t="e">
        <f>INDEX([1]Dados!$M$2:$N$26779,MATCH($P11078,[1]Dados!$N$2:$N$26779,),2)</f>
        <v>#N/A</v>
      </c>
      <c r="P11078">
        <v>196865</v>
      </c>
      <c r="Q11078" s="1">
        <v>37832</v>
      </c>
      <c r="R11078" s="1">
        <v>37931</v>
      </c>
      <c r="S11078" t="s">
        <v>1106</v>
      </c>
    </row>
    <row r="11079" spans="1:19" x14ac:dyDescent="0.2">
      <c r="A11079" s="7">
        <v>320210</v>
      </c>
      <c r="B11079" s="3">
        <v>56413</v>
      </c>
      <c r="C11079" s="3" t="s">
        <v>35</v>
      </c>
      <c r="D11079" s="2" t="s">
        <v>404</v>
      </c>
      <c r="E11079" s="3">
        <v>24</v>
      </c>
      <c r="F11079" s="17">
        <v>0</v>
      </c>
      <c r="G11079" s="17">
        <v>1</v>
      </c>
      <c r="H11079" s="17">
        <v>0</v>
      </c>
      <c r="I11079" s="7" t="s">
        <v>3</v>
      </c>
      <c r="J11079" s="7">
        <v>28</v>
      </c>
      <c r="K11079" s="4">
        <v>1203</v>
      </c>
      <c r="L11079" s="5">
        <v>1203.0829000000001</v>
      </c>
      <c r="M11079">
        <v>114077.53</v>
      </c>
      <c r="N11079" s="3">
        <v>1</v>
      </c>
      <c r="O11079" s="50" t="e">
        <f>INDEX([1]Dados!$M$2:$N$26779,MATCH($P11079,[1]Dados!$N$2:$N$26779,),2)</f>
        <v>#N/A</v>
      </c>
      <c r="P11079">
        <v>196802</v>
      </c>
      <c r="Q11079" s="1">
        <v>37832</v>
      </c>
      <c r="R11079" s="1">
        <v>37931</v>
      </c>
      <c r="S11079" t="s">
        <v>889</v>
      </c>
    </row>
    <row r="11080" spans="1:19" x14ac:dyDescent="0.2">
      <c r="A11080" s="7">
        <v>320210</v>
      </c>
      <c r="B11080" s="3">
        <v>56413</v>
      </c>
      <c r="C11080" s="3" t="s">
        <v>35</v>
      </c>
      <c r="D11080" s="2" t="s">
        <v>404</v>
      </c>
      <c r="E11080" s="3">
        <v>24</v>
      </c>
      <c r="F11080" s="17">
        <v>0</v>
      </c>
      <c r="G11080" s="17">
        <v>1</v>
      </c>
      <c r="H11080" s="17">
        <v>0</v>
      </c>
      <c r="I11080" s="7" t="s">
        <v>21</v>
      </c>
      <c r="J11080" s="7">
        <v>28</v>
      </c>
      <c r="K11080" s="4">
        <v>1203</v>
      </c>
      <c r="L11080" s="5">
        <v>1203.0829000000001</v>
      </c>
      <c r="M11080">
        <v>114077.53</v>
      </c>
      <c r="N11080" s="3">
        <v>1</v>
      </c>
      <c r="O11080" s="50" t="e">
        <f>INDEX([1]Dados!$M$2:$N$26779,MATCH($P11080,[1]Dados!$N$2:$N$26779,),2)</f>
        <v>#N/A</v>
      </c>
      <c r="P11080">
        <v>196802</v>
      </c>
      <c r="Q11080" s="1">
        <v>37832</v>
      </c>
      <c r="R11080" s="1">
        <v>37931</v>
      </c>
      <c r="S11080" t="s">
        <v>889</v>
      </c>
    </row>
    <row r="11081" spans="1:19" x14ac:dyDescent="0.2">
      <c r="A11081" s="7">
        <v>320210</v>
      </c>
      <c r="B11081" s="3">
        <v>56413</v>
      </c>
      <c r="C11081" s="3" t="s">
        <v>35</v>
      </c>
      <c r="D11081" s="2" t="s">
        <v>404</v>
      </c>
      <c r="E11081" s="3">
        <v>24</v>
      </c>
      <c r="F11081" s="17">
        <v>0</v>
      </c>
      <c r="G11081" s="17">
        <v>1</v>
      </c>
      <c r="H11081" s="17">
        <v>0</v>
      </c>
      <c r="I11081" s="7" t="s">
        <v>22</v>
      </c>
      <c r="J11081" s="7">
        <v>18</v>
      </c>
      <c r="K11081" s="4">
        <v>1203</v>
      </c>
      <c r="L11081" s="5">
        <v>1203.0829000000001</v>
      </c>
      <c r="M11081">
        <v>114077.53</v>
      </c>
      <c r="N11081" s="3">
        <v>1</v>
      </c>
      <c r="O11081" s="50" t="e">
        <f>INDEX([1]Dados!$M$2:$N$26779,MATCH($P11081,[1]Dados!$N$2:$N$26779,),2)</f>
        <v>#N/A</v>
      </c>
      <c r="P11081">
        <v>196802</v>
      </c>
      <c r="Q11081" s="1">
        <v>37832</v>
      </c>
      <c r="R11081" s="1">
        <v>37931</v>
      </c>
      <c r="S11081" t="s">
        <v>889</v>
      </c>
    </row>
    <row r="11082" spans="1:19" x14ac:dyDescent="0.2">
      <c r="A11082" s="7">
        <v>320210</v>
      </c>
      <c r="B11082" s="3">
        <v>56413</v>
      </c>
      <c r="C11082" s="3" t="s">
        <v>35</v>
      </c>
      <c r="D11082" s="2" t="s">
        <v>404</v>
      </c>
      <c r="E11082" s="3">
        <v>24</v>
      </c>
      <c r="F11082" s="17">
        <v>0</v>
      </c>
      <c r="G11082" s="17">
        <v>1</v>
      </c>
      <c r="H11082" s="17">
        <v>0</v>
      </c>
      <c r="I11082" s="7">
        <v>4.0999999999999996</v>
      </c>
      <c r="J11082" s="7">
        <v>15</v>
      </c>
      <c r="K11082" s="4">
        <v>1214</v>
      </c>
      <c r="L11082" s="5">
        <v>1214.0587</v>
      </c>
      <c r="M11082">
        <v>438746.43</v>
      </c>
      <c r="N11082" s="3">
        <v>1</v>
      </c>
      <c r="O11082" s="50" t="e">
        <f>INDEX([1]Dados!$M$2:$N$26779,MATCH($P11082,[1]Dados!$N$2:$N$26779,),2)</f>
        <v>#N/A</v>
      </c>
      <c r="P11082">
        <v>196745</v>
      </c>
      <c r="Q11082" s="1">
        <v>37832</v>
      </c>
      <c r="R11082" s="1">
        <v>37931</v>
      </c>
      <c r="S11082" t="s">
        <v>914</v>
      </c>
    </row>
    <row r="11083" spans="1:19" x14ac:dyDescent="0.2">
      <c r="A11083" s="7">
        <v>320210</v>
      </c>
      <c r="B11083" s="3">
        <v>56413</v>
      </c>
      <c r="C11083" s="3" t="s">
        <v>35</v>
      </c>
      <c r="D11083" s="2" t="s">
        <v>404</v>
      </c>
      <c r="E11083" s="3">
        <v>24</v>
      </c>
      <c r="F11083" s="17">
        <v>0</v>
      </c>
      <c r="G11083" s="17">
        <v>1</v>
      </c>
      <c r="H11083" s="17">
        <v>0</v>
      </c>
      <c r="I11083" s="7">
        <v>4.2</v>
      </c>
      <c r="J11083" s="7">
        <v>9</v>
      </c>
      <c r="K11083" s="4">
        <v>1214</v>
      </c>
      <c r="L11083" s="5">
        <v>1214.0587</v>
      </c>
      <c r="M11083">
        <v>438746.43</v>
      </c>
      <c r="N11083" s="3">
        <v>1</v>
      </c>
      <c r="O11083" s="50" t="e">
        <f>INDEX([1]Dados!$M$2:$N$26779,MATCH($P11083,[1]Dados!$N$2:$N$26779,),2)</f>
        <v>#N/A</v>
      </c>
      <c r="P11083">
        <v>196745</v>
      </c>
      <c r="Q11083" s="1">
        <v>37832</v>
      </c>
      <c r="R11083" s="1">
        <v>37931</v>
      </c>
      <c r="S11083" t="s">
        <v>914</v>
      </c>
    </row>
    <row r="11084" spans="1:19" x14ac:dyDescent="0.2">
      <c r="A11084" s="7">
        <v>320210</v>
      </c>
      <c r="B11084" s="3">
        <v>56413</v>
      </c>
      <c r="C11084" s="3" t="s">
        <v>35</v>
      </c>
      <c r="D11084" s="2" t="s">
        <v>404</v>
      </c>
      <c r="E11084" s="3">
        <v>24</v>
      </c>
      <c r="F11084" s="17">
        <v>0</v>
      </c>
      <c r="G11084" s="17">
        <v>1</v>
      </c>
      <c r="H11084" s="17">
        <v>0</v>
      </c>
      <c r="I11084" s="7">
        <v>4.3</v>
      </c>
      <c r="J11084" s="7">
        <v>20</v>
      </c>
      <c r="K11084" s="4">
        <v>1214</v>
      </c>
      <c r="L11084" s="5">
        <v>1214.0587</v>
      </c>
      <c r="M11084">
        <v>438746.43</v>
      </c>
      <c r="N11084" s="3">
        <v>1</v>
      </c>
      <c r="O11084" s="50" t="e">
        <f>INDEX([1]Dados!$M$2:$N$26779,MATCH($P11084,[1]Dados!$N$2:$N$26779,),2)</f>
        <v>#N/A</v>
      </c>
      <c r="P11084">
        <v>196745</v>
      </c>
      <c r="Q11084" s="1">
        <v>37832</v>
      </c>
      <c r="R11084" s="1">
        <v>37931</v>
      </c>
      <c r="S11084" t="s">
        <v>914</v>
      </c>
    </row>
    <row r="11085" spans="1:19" x14ac:dyDescent="0.2">
      <c r="A11085" s="7">
        <v>320210</v>
      </c>
      <c r="B11085" s="3">
        <v>56413</v>
      </c>
      <c r="C11085" s="3" t="s">
        <v>35</v>
      </c>
      <c r="D11085" s="2" t="s">
        <v>404</v>
      </c>
      <c r="E11085" s="3">
        <v>24</v>
      </c>
      <c r="F11085" s="17">
        <v>0</v>
      </c>
      <c r="G11085" s="17">
        <v>1</v>
      </c>
      <c r="H11085" s="17">
        <v>0</v>
      </c>
      <c r="I11085" s="7">
        <v>4.4000000000000004</v>
      </c>
      <c r="J11085" s="7">
        <v>14</v>
      </c>
      <c r="K11085" s="4">
        <v>1214</v>
      </c>
      <c r="L11085" s="5">
        <v>1214.0587</v>
      </c>
      <c r="M11085">
        <v>438746.43</v>
      </c>
      <c r="N11085" s="3">
        <v>1</v>
      </c>
      <c r="O11085" s="50" t="e">
        <f>INDEX([1]Dados!$M$2:$N$26779,MATCH($P11085,[1]Dados!$N$2:$N$26779,),2)</f>
        <v>#N/A</v>
      </c>
      <c r="P11085">
        <v>196745</v>
      </c>
      <c r="Q11085" s="1">
        <v>37832</v>
      </c>
      <c r="R11085" s="1">
        <v>37931</v>
      </c>
      <c r="S11085" t="s">
        <v>914</v>
      </c>
    </row>
    <row r="11086" spans="1:19" x14ac:dyDescent="0.2">
      <c r="A11086" s="7">
        <v>320210</v>
      </c>
      <c r="B11086" s="3">
        <v>56413</v>
      </c>
      <c r="C11086" s="3" t="s">
        <v>35</v>
      </c>
      <c r="D11086" s="2" t="s">
        <v>404</v>
      </c>
      <c r="E11086" s="3">
        <v>24</v>
      </c>
      <c r="F11086" s="17">
        <v>0</v>
      </c>
      <c r="G11086" s="17">
        <v>1</v>
      </c>
      <c r="H11086" s="17">
        <v>0</v>
      </c>
      <c r="I11086" s="7">
        <v>4.0999999999999996</v>
      </c>
      <c r="J11086" s="7">
        <v>28</v>
      </c>
      <c r="K11086" s="4">
        <v>1214</v>
      </c>
      <c r="L11086" s="5">
        <v>1214.0589</v>
      </c>
      <c r="M11086">
        <v>1644760</v>
      </c>
      <c r="N11086" s="3">
        <v>1</v>
      </c>
      <c r="O11086" s="50" t="e">
        <f>INDEX([1]Dados!$M$2:$N$26779,MATCH($P11086,[1]Dados!$N$2:$N$26779,),2)</f>
        <v>#N/A</v>
      </c>
      <c r="P11086">
        <v>198350</v>
      </c>
      <c r="Q11086" s="1">
        <v>37832</v>
      </c>
      <c r="R11086" s="1">
        <v>37931</v>
      </c>
      <c r="S11086" t="s">
        <v>1479</v>
      </c>
    </row>
    <row r="11087" spans="1:19" x14ac:dyDescent="0.2">
      <c r="A11087" s="7">
        <v>320210</v>
      </c>
      <c r="B11087" s="3">
        <v>56413</v>
      </c>
      <c r="C11087" s="3" t="s">
        <v>35</v>
      </c>
      <c r="D11087" s="2" t="s">
        <v>404</v>
      </c>
      <c r="E11087" s="3">
        <v>24</v>
      </c>
      <c r="F11087" s="17">
        <v>0</v>
      </c>
      <c r="G11087" s="17">
        <v>1</v>
      </c>
      <c r="H11087" s="17">
        <v>0</v>
      </c>
      <c r="I11087" s="7">
        <v>4.5</v>
      </c>
      <c r="J11087" s="7">
        <v>9</v>
      </c>
      <c r="K11087" s="4">
        <v>1214</v>
      </c>
      <c r="L11087" s="5">
        <v>1214.0589</v>
      </c>
      <c r="M11087">
        <v>1644760</v>
      </c>
      <c r="N11087" s="3">
        <v>1</v>
      </c>
      <c r="O11087" s="50" t="e">
        <f>INDEX([1]Dados!$M$2:$N$26779,MATCH($P11087,[1]Dados!$N$2:$N$26779,),2)</f>
        <v>#N/A</v>
      </c>
      <c r="P11087">
        <v>198350</v>
      </c>
      <c r="Q11087" s="1">
        <v>37832</v>
      </c>
      <c r="R11087" s="1">
        <v>37931</v>
      </c>
      <c r="S11087" t="s">
        <v>1479</v>
      </c>
    </row>
    <row r="11088" spans="1:19" x14ac:dyDescent="0.2">
      <c r="A11088" s="7">
        <v>320210</v>
      </c>
      <c r="B11088" s="3">
        <v>56413</v>
      </c>
      <c r="C11088" s="3" t="s">
        <v>35</v>
      </c>
      <c r="D11088" s="2" t="s">
        <v>404</v>
      </c>
      <c r="E11088" s="3">
        <v>24</v>
      </c>
      <c r="F11088" s="17">
        <v>0</v>
      </c>
      <c r="G11088" s="17">
        <v>1</v>
      </c>
      <c r="H11088" s="17">
        <v>0</v>
      </c>
      <c r="I11088" s="7">
        <v>4.5999999999999996</v>
      </c>
      <c r="J11088" s="7">
        <v>9</v>
      </c>
      <c r="K11088" s="4">
        <v>1214</v>
      </c>
      <c r="L11088" s="5">
        <v>1214.0589</v>
      </c>
      <c r="M11088">
        <v>1644760</v>
      </c>
      <c r="N11088" s="3">
        <v>1</v>
      </c>
      <c r="O11088" s="50" t="e">
        <f>INDEX([1]Dados!$M$2:$N$26779,MATCH($P11088,[1]Dados!$N$2:$N$26779,),2)</f>
        <v>#N/A</v>
      </c>
      <c r="P11088">
        <v>198350</v>
      </c>
      <c r="Q11088" s="1">
        <v>37832</v>
      </c>
      <c r="R11088" s="1">
        <v>37931</v>
      </c>
      <c r="S11088" t="s">
        <v>1479</v>
      </c>
    </row>
    <row r="11089" spans="1:19" x14ac:dyDescent="0.2">
      <c r="A11089" s="7">
        <v>320210</v>
      </c>
      <c r="B11089" s="3">
        <v>56413</v>
      </c>
      <c r="C11089" s="3" t="s">
        <v>35</v>
      </c>
      <c r="D11089" s="2" t="s">
        <v>404</v>
      </c>
      <c r="E11089" s="3">
        <v>24</v>
      </c>
      <c r="F11089" s="17">
        <v>0</v>
      </c>
      <c r="G11089" s="17">
        <v>1</v>
      </c>
      <c r="H11089" s="17">
        <v>0</v>
      </c>
      <c r="I11089" s="7">
        <v>4.7</v>
      </c>
      <c r="J11089" s="7">
        <v>10</v>
      </c>
      <c r="K11089" s="4">
        <v>1214</v>
      </c>
      <c r="L11089" s="5">
        <v>1214.0589</v>
      </c>
      <c r="M11089">
        <v>1644760</v>
      </c>
      <c r="N11089" s="3">
        <v>1</v>
      </c>
      <c r="O11089" s="50" t="e">
        <f>INDEX([1]Dados!$M$2:$N$26779,MATCH($P11089,[1]Dados!$N$2:$N$26779,),2)</f>
        <v>#N/A</v>
      </c>
      <c r="P11089">
        <v>198350</v>
      </c>
      <c r="Q11089" s="1">
        <v>37832</v>
      </c>
      <c r="R11089" s="1">
        <v>37931</v>
      </c>
      <c r="S11089" t="s">
        <v>1479</v>
      </c>
    </row>
    <row r="11090" spans="1:19" x14ac:dyDescent="0.2">
      <c r="A11090" s="7">
        <v>320210</v>
      </c>
      <c r="B11090" s="3">
        <v>56413</v>
      </c>
      <c r="C11090" s="3" t="s">
        <v>35</v>
      </c>
      <c r="D11090" s="2" t="s">
        <v>404</v>
      </c>
      <c r="E11090" s="3">
        <v>24</v>
      </c>
      <c r="F11090" s="17">
        <v>0</v>
      </c>
      <c r="G11090" s="17">
        <v>1</v>
      </c>
      <c r="H11090" s="17">
        <v>0</v>
      </c>
      <c r="I11090" s="7">
        <v>4.8</v>
      </c>
      <c r="J11090" s="7">
        <v>6</v>
      </c>
      <c r="K11090" s="4">
        <v>1214</v>
      </c>
      <c r="L11090" s="5">
        <v>1214.0589</v>
      </c>
      <c r="M11090">
        <v>1644760</v>
      </c>
      <c r="N11090" s="3">
        <v>1</v>
      </c>
      <c r="O11090" s="50" t="e">
        <f>INDEX([1]Dados!$M$2:$N$26779,MATCH($P11090,[1]Dados!$N$2:$N$26779,),2)</f>
        <v>#N/A</v>
      </c>
      <c r="P11090">
        <v>198350</v>
      </c>
      <c r="Q11090" s="1">
        <v>37832</v>
      </c>
      <c r="R11090" s="1">
        <v>37931</v>
      </c>
      <c r="S11090" t="s">
        <v>1479</v>
      </c>
    </row>
    <row r="11091" spans="1:19" x14ac:dyDescent="0.2">
      <c r="A11091" s="7">
        <v>320210</v>
      </c>
      <c r="B11091" s="3">
        <v>56413</v>
      </c>
      <c r="C11091" s="3" t="s">
        <v>35</v>
      </c>
      <c r="D11091" s="2" t="s">
        <v>404</v>
      </c>
      <c r="E11091" s="3">
        <v>24</v>
      </c>
      <c r="F11091" s="17">
        <v>0</v>
      </c>
      <c r="G11091" s="17">
        <v>1</v>
      </c>
      <c r="H11091" s="17">
        <v>0</v>
      </c>
      <c r="I11091" s="7">
        <v>4.9000000000000004</v>
      </c>
      <c r="J11091" s="7">
        <v>19</v>
      </c>
      <c r="K11091" s="4">
        <v>1214</v>
      </c>
      <c r="L11091" s="5">
        <v>1214.0589</v>
      </c>
      <c r="M11091">
        <v>1644760</v>
      </c>
      <c r="N11091" s="3">
        <v>1</v>
      </c>
      <c r="O11091" s="50" t="e">
        <f>INDEX([1]Dados!$M$2:$N$26779,MATCH($P11091,[1]Dados!$N$2:$N$26779,),2)</f>
        <v>#N/A</v>
      </c>
      <c r="P11091">
        <v>198350</v>
      </c>
      <c r="Q11091" s="1">
        <v>37832</v>
      </c>
      <c r="R11091" s="1">
        <v>37931</v>
      </c>
      <c r="S11091" t="s">
        <v>1479</v>
      </c>
    </row>
    <row r="11092" spans="1:19" x14ac:dyDescent="0.2">
      <c r="A11092" s="7">
        <v>320210</v>
      </c>
      <c r="B11092" s="3">
        <v>56413</v>
      </c>
      <c r="C11092" s="3" t="s">
        <v>35</v>
      </c>
      <c r="D11092" s="2" t="s">
        <v>404</v>
      </c>
      <c r="E11092" s="3">
        <v>24</v>
      </c>
      <c r="F11092" s="17">
        <v>0</v>
      </c>
      <c r="G11092" s="17">
        <v>1</v>
      </c>
      <c r="H11092" s="17">
        <v>0</v>
      </c>
      <c r="I11092" s="7">
        <v>4.1100000000000003</v>
      </c>
      <c r="J11092" s="7">
        <v>20</v>
      </c>
      <c r="K11092" s="4">
        <v>1214</v>
      </c>
      <c r="L11092" s="5">
        <v>1214.8580999999999</v>
      </c>
      <c r="M11092">
        <v>122861</v>
      </c>
      <c r="N11092" s="3">
        <v>1</v>
      </c>
      <c r="O11092" s="50" t="e">
        <f>INDEX([1]Dados!$M$2:$N$26779,MATCH($P11092,[1]Dados!$N$2:$N$26779,),2)</f>
        <v>#N/A</v>
      </c>
      <c r="P11092">
        <v>197395</v>
      </c>
      <c r="Q11092" s="1">
        <v>37832</v>
      </c>
      <c r="R11092" s="1">
        <v>37931</v>
      </c>
      <c r="S11092" t="s">
        <v>1468</v>
      </c>
    </row>
    <row r="11093" spans="1:19" x14ac:dyDescent="0.2">
      <c r="A11093" s="7">
        <v>320210</v>
      </c>
      <c r="B11093" s="3">
        <v>56413</v>
      </c>
      <c r="C11093" s="3" t="s">
        <v>35</v>
      </c>
      <c r="D11093" s="2" t="s">
        <v>404</v>
      </c>
      <c r="E11093" s="3">
        <v>24</v>
      </c>
      <c r="F11093" s="17">
        <v>0</v>
      </c>
      <c r="G11093" s="17">
        <v>1</v>
      </c>
      <c r="H11093" s="17">
        <v>0</v>
      </c>
      <c r="I11093" s="7">
        <v>4.12</v>
      </c>
      <c r="J11093" s="7">
        <v>13</v>
      </c>
      <c r="K11093" s="4">
        <v>1214</v>
      </c>
      <c r="L11093" s="5">
        <v>1214.8580999999999</v>
      </c>
      <c r="M11093">
        <v>122861</v>
      </c>
      <c r="N11093" s="3">
        <v>1</v>
      </c>
      <c r="O11093" s="50" t="e">
        <f>INDEX([1]Dados!$M$2:$N$26779,MATCH($P11093,[1]Dados!$N$2:$N$26779,),2)</f>
        <v>#N/A</v>
      </c>
      <c r="P11093">
        <v>197395</v>
      </c>
      <c r="Q11093" s="1">
        <v>37832</v>
      </c>
      <c r="R11093" s="1">
        <v>37931</v>
      </c>
      <c r="S11093" t="s">
        <v>1468</v>
      </c>
    </row>
    <row r="11094" spans="1:19" x14ac:dyDescent="0.2">
      <c r="A11094" s="7">
        <v>320210</v>
      </c>
      <c r="B11094" s="3">
        <v>56413</v>
      </c>
      <c r="C11094" s="3" t="s">
        <v>35</v>
      </c>
      <c r="D11094" s="2" t="s">
        <v>404</v>
      </c>
      <c r="E11094" s="3">
        <v>24</v>
      </c>
      <c r="F11094" s="17">
        <v>0</v>
      </c>
      <c r="G11094" s="17">
        <v>1</v>
      </c>
      <c r="H11094" s="17">
        <v>0</v>
      </c>
      <c r="I11094" s="7">
        <v>4.13</v>
      </c>
      <c r="J11094" s="7">
        <v>25</v>
      </c>
      <c r="K11094" s="4">
        <v>1214</v>
      </c>
      <c r="L11094" s="5">
        <v>1214.8580999999999</v>
      </c>
      <c r="M11094">
        <v>112501</v>
      </c>
      <c r="N11094" s="3">
        <v>1</v>
      </c>
      <c r="O11094" s="50" t="e">
        <f>INDEX([1]Dados!$M$2:$N$26779,MATCH($P11094,[1]Dados!$N$2:$N$26779,),2)</f>
        <v>#N/A</v>
      </c>
      <c r="P11094">
        <v>197402</v>
      </c>
      <c r="Q11094" s="1">
        <v>37832</v>
      </c>
      <c r="R11094" s="1">
        <v>37931</v>
      </c>
      <c r="S11094" t="s">
        <v>960</v>
      </c>
    </row>
    <row r="11095" spans="1:19" x14ac:dyDescent="0.2">
      <c r="A11095" s="7">
        <v>320210</v>
      </c>
      <c r="B11095" s="3">
        <v>56413</v>
      </c>
      <c r="C11095" s="3" t="s">
        <v>35</v>
      </c>
      <c r="D11095" s="2" t="s">
        <v>404</v>
      </c>
      <c r="E11095" s="3">
        <v>24</v>
      </c>
      <c r="F11095" s="17">
        <v>0</v>
      </c>
      <c r="G11095" s="17">
        <v>1</v>
      </c>
      <c r="H11095" s="17">
        <v>0</v>
      </c>
      <c r="I11095" s="7">
        <v>4.1399999999999997</v>
      </c>
      <c r="J11095" s="7">
        <v>10</v>
      </c>
      <c r="K11095" s="4">
        <v>1214</v>
      </c>
      <c r="L11095" s="5">
        <v>1214.8580999999999</v>
      </c>
      <c r="M11095">
        <v>112501</v>
      </c>
      <c r="N11095" s="3">
        <v>1</v>
      </c>
      <c r="O11095" s="50" t="e">
        <f>INDEX([1]Dados!$M$2:$N$26779,MATCH($P11095,[1]Dados!$N$2:$N$26779,),2)</f>
        <v>#N/A</v>
      </c>
      <c r="P11095">
        <v>197402</v>
      </c>
      <c r="Q11095" s="1">
        <v>37832</v>
      </c>
      <c r="R11095" s="1">
        <v>37931</v>
      </c>
      <c r="S11095" t="s">
        <v>960</v>
      </c>
    </row>
    <row r="11096" spans="1:19" x14ac:dyDescent="0.2">
      <c r="A11096" s="7">
        <v>320210</v>
      </c>
      <c r="B11096" s="3">
        <v>56413</v>
      </c>
      <c r="C11096" s="3" t="s">
        <v>35</v>
      </c>
      <c r="D11096" s="2" t="s">
        <v>404</v>
      </c>
      <c r="E11096" s="3">
        <v>24</v>
      </c>
      <c r="F11096" s="17">
        <v>0</v>
      </c>
      <c r="G11096" s="17">
        <v>1</v>
      </c>
      <c r="H11096" s="17">
        <v>0</v>
      </c>
      <c r="I11096" s="7">
        <v>4.1500000000000004</v>
      </c>
      <c r="J11096" s="7">
        <v>7</v>
      </c>
      <c r="K11096" s="4">
        <v>1214</v>
      </c>
      <c r="L11096" s="5">
        <v>1214.8580999999999</v>
      </c>
      <c r="M11096">
        <v>112501</v>
      </c>
      <c r="N11096" s="3">
        <v>1</v>
      </c>
      <c r="O11096" s="50" t="e">
        <f>INDEX([1]Dados!$M$2:$N$26779,MATCH($P11096,[1]Dados!$N$2:$N$26779,),2)</f>
        <v>#N/A</v>
      </c>
      <c r="P11096">
        <v>197402</v>
      </c>
      <c r="Q11096" s="1">
        <v>37832</v>
      </c>
      <c r="R11096" s="1">
        <v>37931</v>
      </c>
      <c r="S11096" t="s">
        <v>960</v>
      </c>
    </row>
    <row r="11097" spans="1:19" x14ac:dyDescent="0.2">
      <c r="A11097" s="7">
        <v>320210</v>
      </c>
      <c r="B11097" s="3">
        <v>56413</v>
      </c>
      <c r="C11097" s="3" t="s">
        <v>35</v>
      </c>
      <c r="D11097" s="2" t="s">
        <v>404</v>
      </c>
      <c r="E11097" s="3">
        <v>24</v>
      </c>
      <c r="F11097" s="17">
        <v>0</v>
      </c>
      <c r="G11097" s="17">
        <v>1</v>
      </c>
      <c r="H11097" s="17">
        <v>0</v>
      </c>
      <c r="I11097" s="7">
        <v>4.16</v>
      </c>
      <c r="J11097" s="7">
        <v>15</v>
      </c>
      <c r="K11097" s="4">
        <v>1214</v>
      </c>
      <c r="L11097" s="5">
        <v>1214.8580999999999</v>
      </c>
      <c r="M11097">
        <v>112501</v>
      </c>
      <c r="N11097" s="3">
        <v>1</v>
      </c>
      <c r="O11097" s="50" t="e">
        <f>INDEX([1]Dados!$M$2:$N$26779,MATCH($P11097,[1]Dados!$N$2:$N$26779,),2)</f>
        <v>#N/A</v>
      </c>
      <c r="P11097">
        <v>197402</v>
      </c>
      <c r="Q11097" s="1">
        <v>37832</v>
      </c>
      <c r="R11097" s="1">
        <v>37931</v>
      </c>
      <c r="S11097" t="s">
        <v>960</v>
      </c>
    </row>
    <row r="11098" spans="1:19" x14ac:dyDescent="0.2">
      <c r="A11098" s="7">
        <v>320210</v>
      </c>
      <c r="B11098" s="3">
        <v>56413</v>
      </c>
      <c r="C11098" s="3" t="s">
        <v>35</v>
      </c>
      <c r="D11098" s="2" t="s">
        <v>404</v>
      </c>
      <c r="E11098" s="3">
        <v>24</v>
      </c>
      <c r="F11098" s="17">
        <v>0</v>
      </c>
      <c r="G11098" s="17">
        <v>1</v>
      </c>
      <c r="H11098" s="17">
        <v>0</v>
      </c>
      <c r="I11098" s="7">
        <v>4.17</v>
      </c>
      <c r="J11098" s="7">
        <v>5</v>
      </c>
      <c r="K11098" s="4">
        <v>1214</v>
      </c>
      <c r="L11098" s="5">
        <v>1214.8580999999999</v>
      </c>
      <c r="M11098">
        <v>112501</v>
      </c>
      <c r="N11098" s="3">
        <v>1</v>
      </c>
      <c r="O11098" s="50" t="e">
        <f>INDEX([1]Dados!$M$2:$N$26779,MATCH($P11098,[1]Dados!$N$2:$N$26779,),2)</f>
        <v>#N/A</v>
      </c>
      <c r="P11098">
        <v>197402</v>
      </c>
      <c r="Q11098" s="1">
        <v>37832</v>
      </c>
      <c r="R11098" s="1">
        <v>37931</v>
      </c>
      <c r="S11098" t="s">
        <v>960</v>
      </c>
    </row>
    <row r="11099" spans="1:19" x14ac:dyDescent="0.2">
      <c r="A11099" s="7">
        <v>320210</v>
      </c>
      <c r="B11099" s="3">
        <v>56413</v>
      </c>
      <c r="C11099" s="3" t="s">
        <v>35</v>
      </c>
      <c r="D11099" s="2" t="s">
        <v>404</v>
      </c>
      <c r="E11099" s="3">
        <v>24</v>
      </c>
      <c r="F11099" s="17">
        <v>0</v>
      </c>
      <c r="G11099" s="17">
        <v>1</v>
      </c>
      <c r="H11099" s="17">
        <v>0</v>
      </c>
      <c r="I11099" s="7">
        <v>4.18</v>
      </c>
      <c r="J11099" s="7">
        <v>24</v>
      </c>
      <c r="K11099" s="4">
        <v>1214</v>
      </c>
      <c r="L11099" s="5">
        <v>1214.8580999999999</v>
      </c>
      <c r="M11099">
        <v>65920</v>
      </c>
      <c r="N11099" s="3">
        <v>1</v>
      </c>
      <c r="O11099" s="50" t="e">
        <f>INDEX([1]Dados!$M$2:$N$26779,MATCH($P11099,[1]Dados!$N$2:$N$26779,),2)</f>
        <v>#N/A</v>
      </c>
      <c r="P11099">
        <v>197418</v>
      </c>
      <c r="Q11099" s="1">
        <v>37832</v>
      </c>
      <c r="R11099" s="1">
        <v>37931</v>
      </c>
      <c r="S11099" t="s">
        <v>1056</v>
      </c>
    </row>
    <row r="11100" spans="1:19" x14ac:dyDescent="0.2">
      <c r="A11100" s="7">
        <v>320210</v>
      </c>
      <c r="B11100" s="3">
        <v>56413</v>
      </c>
      <c r="C11100" s="3" t="s">
        <v>35</v>
      </c>
      <c r="D11100" s="2" t="s">
        <v>404</v>
      </c>
      <c r="E11100" s="3">
        <v>24</v>
      </c>
      <c r="F11100" s="17">
        <v>0</v>
      </c>
      <c r="G11100" s="17">
        <v>1</v>
      </c>
      <c r="H11100" s="17">
        <v>0</v>
      </c>
      <c r="I11100" s="7">
        <v>4.1900000000000004</v>
      </c>
      <c r="J11100" s="7">
        <v>27</v>
      </c>
      <c r="K11100" s="4">
        <v>1214</v>
      </c>
      <c r="L11100" s="5">
        <v>1214.8580999999999</v>
      </c>
      <c r="M11100">
        <v>21000</v>
      </c>
      <c r="N11100" s="3">
        <v>1</v>
      </c>
      <c r="O11100" s="50" t="e">
        <f>INDEX([1]Dados!$M$2:$N$26779,MATCH($P11100,[1]Dados!$N$2:$N$26779,),2)</f>
        <v>#N/A</v>
      </c>
      <c r="P11100">
        <v>197419</v>
      </c>
      <c r="Q11100" s="1">
        <v>37832</v>
      </c>
      <c r="R11100" s="1">
        <v>37931</v>
      </c>
      <c r="S11100" t="s">
        <v>1056</v>
      </c>
    </row>
    <row r="11101" spans="1:19" x14ac:dyDescent="0.2">
      <c r="A11101" s="7">
        <v>320210</v>
      </c>
      <c r="B11101" s="3">
        <v>56413</v>
      </c>
      <c r="C11101" s="3" t="s">
        <v>35</v>
      </c>
      <c r="D11101" s="2" t="s">
        <v>404</v>
      </c>
      <c r="E11101" s="3">
        <v>24</v>
      </c>
      <c r="F11101" s="17">
        <v>0</v>
      </c>
      <c r="G11101" s="17">
        <v>1</v>
      </c>
      <c r="H11101" s="17">
        <v>0</v>
      </c>
      <c r="I11101" s="7">
        <v>4.2</v>
      </c>
      <c r="J11101" s="7">
        <v>25</v>
      </c>
      <c r="K11101" s="4">
        <v>1214</v>
      </c>
      <c r="L11101" s="5">
        <v>1214.8580999999999</v>
      </c>
      <c r="M11101">
        <v>21000</v>
      </c>
      <c r="N11101" s="3">
        <v>1</v>
      </c>
      <c r="O11101" s="50" t="e">
        <f>INDEX([1]Dados!$M$2:$N$26779,MATCH($P11101,[1]Dados!$N$2:$N$26779,),2)</f>
        <v>#N/A</v>
      </c>
      <c r="P11101">
        <v>197419</v>
      </c>
      <c r="Q11101" s="1">
        <v>37832</v>
      </c>
      <c r="R11101" s="1">
        <v>37931</v>
      </c>
      <c r="S11101" t="s">
        <v>1056</v>
      </c>
    </row>
    <row r="11102" spans="1:19" x14ac:dyDescent="0.2">
      <c r="A11102" s="7">
        <v>320210</v>
      </c>
      <c r="B11102" s="3">
        <v>56413</v>
      </c>
      <c r="C11102" s="3" t="s">
        <v>35</v>
      </c>
      <c r="D11102" s="2" t="s">
        <v>404</v>
      </c>
      <c r="E11102" s="3">
        <v>24</v>
      </c>
      <c r="F11102" s="17">
        <v>0</v>
      </c>
      <c r="G11102" s="17">
        <v>1</v>
      </c>
      <c r="H11102" s="17">
        <v>0</v>
      </c>
      <c r="I11102" s="7">
        <v>4.21</v>
      </c>
      <c r="J11102" s="7">
        <v>28</v>
      </c>
      <c r="K11102" s="4">
        <v>1214</v>
      </c>
      <c r="L11102" s="5">
        <v>1214.8580999999999</v>
      </c>
      <c r="M11102">
        <v>21000</v>
      </c>
      <c r="N11102" s="3">
        <v>1</v>
      </c>
      <c r="O11102" s="50" t="e">
        <f>INDEX([1]Dados!$M$2:$N$26779,MATCH($P11102,[1]Dados!$N$2:$N$26779,),2)</f>
        <v>#N/A</v>
      </c>
      <c r="P11102">
        <v>197419</v>
      </c>
      <c r="Q11102" s="1">
        <v>37832</v>
      </c>
      <c r="R11102" s="1">
        <v>37931</v>
      </c>
      <c r="S11102" t="s">
        <v>1056</v>
      </c>
    </row>
    <row r="11103" spans="1:19" x14ac:dyDescent="0.2">
      <c r="A11103" s="7">
        <v>320210</v>
      </c>
      <c r="B11103" s="3">
        <v>56413</v>
      </c>
      <c r="C11103" s="3" t="s">
        <v>35</v>
      </c>
      <c r="D11103" s="2" t="s">
        <v>404</v>
      </c>
      <c r="E11103" s="3">
        <v>24</v>
      </c>
      <c r="F11103" s="17">
        <v>0</v>
      </c>
      <c r="G11103" s="17">
        <v>1</v>
      </c>
      <c r="H11103" s="17">
        <v>0</v>
      </c>
      <c r="I11103" s="7">
        <v>4.22</v>
      </c>
      <c r="J11103" s="7">
        <v>28</v>
      </c>
      <c r="K11103" s="4">
        <v>1214</v>
      </c>
      <c r="L11103" s="5">
        <v>1214.8580999999999</v>
      </c>
      <c r="M11103">
        <v>95000</v>
      </c>
      <c r="N11103" s="3">
        <v>1</v>
      </c>
      <c r="O11103" s="50" t="e">
        <f>INDEX([1]Dados!$M$2:$N$26779,MATCH($P11103,[1]Dados!$N$2:$N$26779,),2)</f>
        <v>#N/A</v>
      </c>
      <c r="P11103">
        <v>197420</v>
      </c>
      <c r="Q11103" s="1">
        <v>37832</v>
      </c>
      <c r="R11103" s="1">
        <v>37931</v>
      </c>
      <c r="S11103" t="s">
        <v>1056</v>
      </c>
    </row>
    <row r="11104" spans="1:19" x14ac:dyDescent="0.2">
      <c r="A11104" s="7">
        <v>320210</v>
      </c>
      <c r="B11104" s="3">
        <v>56413</v>
      </c>
      <c r="C11104" s="3" t="s">
        <v>35</v>
      </c>
      <c r="D11104" s="2" t="s">
        <v>404</v>
      </c>
      <c r="E11104" s="3">
        <v>24</v>
      </c>
      <c r="F11104" s="17">
        <v>0</v>
      </c>
      <c r="G11104" s="17">
        <v>1</v>
      </c>
      <c r="H11104" s="17">
        <v>0</v>
      </c>
      <c r="I11104" s="7">
        <v>4.2300000000000004</v>
      </c>
      <c r="J11104" s="7">
        <v>18</v>
      </c>
      <c r="K11104" s="4">
        <v>1214</v>
      </c>
      <c r="L11104" s="5">
        <v>1214.8580999999999</v>
      </c>
      <c r="M11104">
        <v>95000</v>
      </c>
      <c r="N11104" s="3">
        <v>1</v>
      </c>
      <c r="O11104" s="50" t="e">
        <f>INDEX([1]Dados!$M$2:$N$26779,MATCH($P11104,[1]Dados!$N$2:$N$26779,),2)</f>
        <v>#N/A</v>
      </c>
      <c r="P11104">
        <v>197420</v>
      </c>
      <c r="Q11104" s="1">
        <v>37832</v>
      </c>
      <c r="R11104" s="1">
        <v>37931</v>
      </c>
      <c r="S11104" t="s">
        <v>1056</v>
      </c>
    </row>
    <row r="11105" spans="1:19" x14ac:dyDescent="0.2">
      <c r="A11105" s="7">
        <v>320210</v>
      </c>
      <c r="B11105" s="3">
        <v>56413</v>
      </c>
      <c r="C11105" s="3" t="s">
        <v>35</v>
      </c>
      <c r="D11105" s="2" t="s">
        <v>404</v>
      </c>
      <c r="E11105" s="3">
        <v>24</v>
      </c>
      <c r="F11105" s="17">
        <v>0</v>
      </c>
      <c r="G11105" s="17">
        <v>1</v>
      </c>
      <c r="H11105" s="17">
        <v>0</v>
      </c>
      <c r="I11105" s="7" t="s">
        <v>3</v>
      </c>
      <c r="J11105" s="7">
        <v>0</v>
      </c>
      <c r="K11105" s="4">
        <v>1214</v>
      </c>
      <c r="L11105" s="5">
        <v>1214.8580999999999</v>
      </c>
      <c r="M11105">
        <v>111240</v>
      </c>
      <c r="N11105" s="3">
        <v>1</v>
      </c>
      <c r="O11105" s="50" t="e">
        <f>INDEX([1]Dados!$M$2:$N$26779,MATCH($P11105,[1]Dados!$N$2:$N$26779,),2)</f>
        <v>#N/A</v>
      </c>
      <c r="P11105">
        <v>197421</v>
      </c>
      <c r="Q11105" s="1">
        <v>37832</v>
      </c>
      <c r="R11105" s="1">
        <v>37931</v>
      </c>
      <c r="S11105" t="s">
        <v>1056</v>
      </c>
    </row>
    <row r="11106" spans="1:19" x14ac:dyDescent="0.2">
      <c r="A11106" s="7">
        <v>320210</v>
      </c>
      <c r="B11106" s="3">
        <v>56413</v>
      </c>
      <c r="C11106" s="3" t="s">
        <v>35</v>
      </c>
      <c r="D11106" s="2" t="s">
        <v>404</v>
      </c>
      <c r="E11106" s="3">
        <v>24</v>
      </c>
      <c r="F11106" s="17">
        <v>0</v>
      </c>
      <c r="G11106" s="17">
        <v>1</v>
      </c>
      <c r="H11106" s="17">
        <v>0</v>
      </c>
      <c r="I11106" s="7">
        <v>4.24</v>
      </c>
      <c r="J11106" s="7">
        <v>28</v>
      </c>
      <c r="K11106" s="4">
        <v>1214</v>
      </c>
      <c r="L11106" s="5">
        <v>1214.8580999999999</v>
      </c>
      <c r="M11106">
        <v>86400</v>
      </c>
      <c r="N11106" s="3">
        <v>1</v>
      </c>
      <c r="O11106" s="50" t="e">
        <f>INDEX([1]Dados!$M$2:$N$26779,MATCH($P11106,[1]Dados!$N$2:$N$26779,),2)</f>
        <v>#N/A</v>
      </c>
      <c r="P11106">
        <v>197593</v>
      </c>
      <c r="Q11106" s="1">
        <v>37832</v>
      </c>
      <c r="R11106" s="1">
        <v>37931</v>
      </c>
      <c r="S11106" t="s">
        <v>887</v>
      </c>
    </row>
    <row r="11107" spans="1:19" x14ac:dyDescent="0.2">
      <c r="A11107" s="7">
        <v>320210</v>
      </c>
      <c r="B11107" s="3">
        <v>56413</v>
      </c>
      <c r="C11107" s="3" t="s">
        <v>35</v>
      </c>
      <c r="D11107" s="2" t="s">
        <v>404</v>
      </c>
      <c r="E11107" s="3">
        <v>24</v>
      </c>
      <c r="F11107" s="17">
        <v>0</v>
      </c>
      <c r="G11107" s="17">
        <v>1</v>
      </c>
      <c r="H11107" s="17">
        <v>0</v>
      </c>
      <c r="I11107" s="7">
        <v>4.25</v>
      </c>
      <c r="J11107" s="7">
        <v>9</v>
      </c>
      <c r="K11107" s="4">
        <v>1214</v>
      </c>
      <c r="L11107" s="5">
        <v>1214.8580999999999</v>
      </c>
      <c r="M11107">
        <v>503682</v>
      </c>
      <c r="N11107" s="3">
        <v>1</v>
      </c>
      <c r="O11107" s="50" t="e">
        <f>INDEX([1]Dados!$M$2:$N$26779,MATCH($P11107,[1]Dados!$N$2:$N$26779,),2)</f>
        <v>#N/A</v>
      </c>
      <c r="P11107">
        <v>197593</v>
      </c>
      <c r="Q11107" s="1">
        <v>37832</v>
      </c>
      <c r="R11107" s="1">
        <v>37931</v>
      </c>
      <c r="S11107" t="s">
        <v>887</v>
      </c>
    </row>
    <row r="11108" spans="1:19" x14ac:dyDescent="0.2">
      <c r="A11108" s="7">
        <v>320210</v>
      </c>
      <c r="B11108" s="3">
        <v>56413</v>
      </c>
      <c r="C11108" s="3" t="s">
        <v>35</v>
      </c>
      <c r="D11108" s="2" t="s">
        <v>404</v>
      </c>
      <c r="E11108" s="3">
        <v>24</v>
      </c>
      <c r="F11108" s="17">
        <v>0</v>
      </c>
      <c r="G11108" s="17">
        <v>1</v>
      </c>
      <c r="H11108" s="17">
        <v>0</v>
      </c>
      <c r="I11108" s="7" t="s">
        <v>3</v>
      </c>
      <c r="J11108" s="7">
        <v>0</v>
      </c>
      <c r="K11108" s="4">
        <v>1214</v>
      </c>
      <c r="L11108" s="5">
        <v>1214.8580999999999</v>
      </c>
      <c r="M11108">
        <v>49440</v>
      </c>
      <c r="N11108" s="3">
        <v>1</v>
      </c>
      <c r="O11108" s="50" t="e">
        <f>INDEX([1]Dados!$M$2:$N$26779,MATCH($P11108,[1]Dados!$N$2:$N$26779,),2)</f>
        <v>#N/A</v>
      </c>
      <c r="P11108">
        <v>197594</v>
      </c>
      <c r="Q11108" s="1">
        <v>37832</v>
      </c>
      <c r="R11108" s="1">
        <v>37931</v>
      </c>
      <c r="S11108" t="s">
        <v>1056</v>
      </c>
    </row>
    <row r="11109" spans="1:19" x14ac:dyDescent="0.2">
      <c r="A11109" s="7">
        <v>320210</v>
      </c>
      <c r="B11109" s="3">
        <v>56413</v>
      </c>
      <c r="C11109" s="3" t="s">
        <v>35</v>
      </c>
      <c r="D11109" s="2" t="s">
        <v>404</v>
      </c>
      <c r="E11109" s="3">
        <v>24</v>
      </c>
      <c r="F11109" s="17">
        <v>0</v>
      </c>
      <c r="G11109" s="17">
        <v>1</v>
      </c>
      <c r="H11109" s="17">
        <v>0</v>
      </c>
      <c r="I11109" s="7">
        <v>5.0999999999999996</v>
      </c>
      <c r="J11109" s="7">
        <v>22</v>
      </c>
      <c r="K11109" s="4">
        <v>1293</v>
      </c>
      <c r="L11109" s="5">
        <v>1293.0592999999999</v>
      </c>
      <c r="M11109" t="s">
        <v>2134</v>
      </c>
      <c r="N11109" s="3">
        <v>1</v>
      </c>
      <c r="O11109" s="50" t="e">
        <f>INDEX([1]Dados!$M$2:$N$26779,MATCH($P11109,[1]Dados!$N$2:$N$26779,),2)</f>
        <v>#N/A</v>
      </c>
      <c r="P11109">
        <v>196992</v>
      </c>
      <c r="Q11109" s="1">
        <v>37832</v>
      </c>
      <c r="R11109" s="1">
        <v>37931</v>
      </c>
      <c r="S11109" t="s">
        <v>1467</v>
      </c>
    </row>
    <row r="11110" spans="1:19" x14ac:dyDescent="0.2">
      <c r="A11110" s="7">
        <v>521375</v>
      </c>
      <c r="B11110" s="3">
        <v>92363</v>
      </c>
      <c r="C11110" s="3" t="s">
        <v>1</v>
      </c>
      <c r="D11110" s="2" t="s">
        <v>577</v>
      </c>
      <c r="E11110" s="3">
        <v>24</v>
      </c>
      <c r="F11110" s="17">
        <v>0</v>
      </c>
      <c r="G11110" s="17">
        <v>1</v>
      </c>
      <c r="H11110" s="17">
        <v>0</v>
      </c>
      <c r="I11110" s="7">
        <v>1.1000000000000001</v>
      </c>
      <c r="J11110" s="7">
        <v>10</v>
      </c>
      <c r="K11110" s="4">
        <v>122</v>
      </c>
      <c r="L11110" s="5">
        <v>122.7654</v>
      </c>
      <c r="M11110">
        <v>1545000</v>
      </c>
      <c r="N11110" s="3">
        <v>1</v>
      </c>
      <c r="O11110" s="50" t="e">
        <f>INDEX([1]Dados!$M$2:$N$26779,MATCH($P11110,[1]Dados!$N$2:$N$26779,),2)</f>
        <v>#N/A</v>
      </c>
      <c r="P11110">
        <v>196866</v>
      </c>
      <c r="Q11110" s="1">
        <v>37833</v>
      </c>
      <c r="R11110" s="1">
        <v>37918</v>
      </c>
      <c r="S11110" t="s">
        <v>1553</v>
      </c>
    </row>
    <row r="11111" spans="1:19" x14ac:dyDescent="0.2">
      <c r="A11111" s="7">
        <v>521375</v>
      </c>
      <c r="B11111" s="3">
        <v>92363</v>
      </c>
      <c r="C11111" s="3" t="s">
        <v>1</v>
      </c>
      <c r="D11111" s="2" t="s">
        <v>577</v>
      </c>
      <c r="E11111" s="3">
        <v>24</v>
      </c>
      <c r="F11111" s="17">
        <v>0</v>
      </c>
      <c r="G11111" s="17">
        <v>1</v>
      </c>
      <c r="H11111" s="17">
        <v>0</v>
      </c>
      <c r="I11111" s="7">
        <v>1.2</v>
      </c>
      <c r="J11111" s="7">
        <v>9</v>
      </c>
      <c r="K11111" s="4">
        <v>122</v>
      </c>
      <c r="L11111" s="5">
        <v>122.7654</v>
      </c>
      <c r="M11111">
        <v>1545000</v>
      </c>
      <c r="N11111" s="3">
        <v>1</v>
      </c>
      <c r="O11111" s="50" t="e">
        <f>INDEX([1]Dados!$M$2:$N$26779,MATCH($P11111,[1]Dados!$N$2:$N$26779,),2)</f>
        <v>#N/A</v>
      </c>
      <c r="P11111">
        <v>196866</v>
      </c>
      <c r="Q11111" s="1">
        <v>37833</v>
      </c>
      <c r="R11111" s="1">
        <v>37918</v>
      </c>
      <c r="S11111" t="s">
        <v>1553</v>
      </c>
    </row>
    <row r="11112" spans="1:19" x14ac:dyDescent="0.2">
      <c r="A11112" s="7">
        <v>521375</v>
      </c>
      <c r="B11112" s="3">
        <v>92363</v>
      </c>
      <c r="C11112" s="3" t="s">
        <v>1</v>
      </c>
      <c r="D11112" s="2" t="s">
        <v>577</v>
      </c>
      <c r="E11112" s="3">
        <v>24</v>
      </c>
      <c r="F11112" s="17">
        <v>0</v>
      </c>
      <c r="G11112" s="17">
        <v>1</v>
      </c>
      <c r="H11112" s="17">
        <v>0</v>
      </c>
      <c r="I11112" s="7">
        <v>1.3</v>
      </c>
      <c r="J11112" s="7">
        <v>18</v>
      </c>
      <c r="K11112" s="4">
        <v>122</v>
      </c>
      <c r="L11112" s="5">
        <v>122.7654</v>
      </c>
      <c r="M11112">
        <v>1545000</v>
      </c>
      <c r="N11112" s="3">
        <v>1</v>
      </c>
      <c r="O11112" s="50" t="e">
        <f>INDEX([1]Dados!$M$2:$N$26779,MATCH($P11112,[1]Dados!$N$2:$N$26779,),2)</f>
        <v>#N/A</v>
      </c>
      <c r="P11112">
        <v>196866</v>
      </c>
      <c r="Q11112" s="1">
        <v>37833</v>
      </c>
      <c r="R11112" s="1">
        <v>37918</v>
      </c>
      <c r="S11112" t="s">
        <v>1553</v>
      </c>
    </row>
    <row r="11113" spans="1:19" x14ac:dyDescent="0.2">
      <c r="A11113" s="7">
        <v>521375</v>
      </c>
      <c r="B11113" s="3">
        <v>92363</v>
      </c>
      <c r="C11113" s="3" t="s">
        <v>1</v>
      </c>
      <c r="D11113" s="2" t="s">
        <v>577</v>
      </c>
      <c r="E11113" s="3">
        <v>24</v>
      </c>
      <c r="F11113" s="17">
        <v>0</v>
      </c>
      <c r="G11113" s="17">
        <v>1</v>
      </c>
      <c r="H11113" s="17">
        <v>0</v>
      </c>
      <c r="I11113" s="7">
        <v>1.4</v>
      </c>
      <c r="J11113" s="7">
        <v>19</v>
      </c>
      <c r="K11113" s="4">
        <v>122</v>
      </c>
      <c r="L11113" s="5">
        <v>122.7654</v>
      </c>
      <c r="M11113">
        <v>1545000</v>
      </c>
      <c r="N11113" s="3">
        <v>1</v>
      </c>
      <c r="O11113" s="50" t="e">
        <f>INDEX([1]Dados!$M$2:$N$26779,MATCH($P11113,[1]Dados!$N$2:$N$26779,),2)</f>
        <v>#N/A</v>
      </c>
      <c r="P11113">
        <v>196866</v>
      </c>
      <c r="Q11113" s="1">
        <v>37833</v>
      </c>
      <c r="R11113" s="1">
        <v>37918</v>
      </c>
      <c r="S11113" t="s">
        <v>1553</v>
      </c>
    </row>
    <row r="11114" spans="1:19" x14ac:dyDescent="0.2">
      <c r="A11114" s="7">
        <v>521375</v>
      </c>
      <c r="B11114" s="3">
        <v>92363</v>
      </c>
      <c r="C11114" s="3" t="s">
        <v>1</v>
      </c>
      <c r="D11114" s="2" t="s">
        <v>577</v>
      </c>
      <c r="E11114" s="3">
        <v>24</v>
      </c>
      <c r="F11114" s="17">
        <v>0</v>
      </c>
      <c r="G11114" s="17">
        <v>1</v>
      </c>
      <c r="H11114" s="17">
        <v>0</v>
      </c>
      <c r="I11114" s="7">
        <v>1.5</v>
      </c>
      <c r="J11114" s="7">
        <v>17</v>
      </c>
      <c r="K11114" s="4">
        <v>122</v>
      </c>
      <c r="L11114" s="5">
        <v>122.7654</v>
      </c>
      <c r="M11114">
        <v>1545000</v>
      </c>
      <c r="N11114" s="3">
        <v>1</v>
      </c>
      <c r="O11114" s="50" t="e">
        <f>INDEX([1]Dados!$M$2:$N$26779,MATCH($P11114,[1]Dados!$N$2:$N$26779,),2)</f>
        <v>#N/A</v>
      </c>
      <c r="P11114">
        <v>196866</v>
      </c>
      <c r="Q11114" s="1">
        <v>37833</v>
      </c>
      <c r="R11114" s="1">
        <v>37918</v>
      </c>
      <c r="S11114" t="s">
        <v>1553</v>
      </c>
    </row>
    <row r="11115" spans="1:19" x14ac:dyDescent="0.2">
      <c r="A11115" s="7">
        <v>521375</v>
      </c>
      <c r="B11115" s="3">
        <v>92363</v>
      </c>
      <c r="C11115" s="3" t="s">
        <v>1</v>
      </c>
      <c r="D11115" s="2" t="s">
        <v>577</v>
      </c>
      <c r="E11115" s="3">
        <v>24</v>
      </c>
      <c r="F11115" s="17">
        <v>0</v>
      </c>
      <c r="G11115" s="17">
        <v>1</v>
      </c>
      <c r="H11115" s="17">
        <v>0</v>
      </c>
      <c r="I11115" s="7">
        <v>2.1</v>
      </c>
      <c r="J11115" s="7">
        <v>25</v>
      </c>
      <c r="K11115" s="4">
        <v>1203</v>
      </c>
      <c r="L11115" s="5">
        <v>1203.0829000000001</v>
      </c>
      <c r="M11115">
        <v>42511.95</v>
      </c>
      <c r="N11115" s="3">
        <v>1</v>
      </c>
      <c r="O11115" s="50" t="e">
        <f>INDEX([1]Dados!$M$2:$N$26779,MATCH($P11115,[1]Dados!$N$2:$N$26779,),2)</f>
        <v>#N/A</v>
      </c>
      <c r="P11115">
        <v>196804</v>
      </c>
      <c r="Q11115" s="1">
        <v>37833</v>
      </c>
      <c r="R11115" s="1">
        <v>37918</v>
      </c>
      <c r="S11115" t="s">
        <v>889</v>
      </c>
    </row>
    <row r="11116" spans="1:19" x14ac:dyDescent="0.2">
      <c r="A11116" s="7">
        <v>521375</v>
      </c>
      <c r="B11116" s="3">
        <v>92363</v>
      </c>
      <c r="C11116" s="3" t="s">
        <v>1</v>
      </c>
      <c r="D11116" s="2" t="s">
        <v>577</v>
      </c>
      <c r="E11116" s="3">
        <v>24</v>
      </c>
      <c r="F11116" s="17">
        <v>0</v>
      </c>
      <c r="G11116" s="17">
        <v>1</v>
      </c>
      <c r="H11116" s="17">
        <v>0</v>
      </c>
      <c r="I11116" s="7">
        <v>3.1</v>
      </c>
      <c r="J11116" s="7">
        <v>25</v>
      </c>
      <c r="K11116" s="4">
        <v>1214</v>
      </c>
      <c r="L11116" s="5">
        <v>1214.0587</v>
      </c>
      <c r="M11116">
        <v>164443.68</v>
      </c>
      <c r="N11116" s="3">
        <v>1</v>
      </c>
      <c r="O11116" s="50" t="e">
        <f>INDEX([1]Dados!$M$2:$N$26779,MATCH($P11116,[1]Dados!$N$2:$N$26779,),2)</f>
        <v>#N/A</v>
      </c>
      <c r="P11116">
        <v>196747</v>
      </c>
      <c r="Q11116" s="1">
        <v>37833</v>
      </c>
      <c r="R11116" s="1">
        <v>37918</v>
      </c>
      <c r="S11116" t="s">
        <v>914</v>
      </c>
    </row>
    <row r="11117" spans="1:19" x14ac:dyDescent="0.2">
      <c r="A11117" s="7">
        <v>521375</v>
      </c>
      <c r="B11117" s="3">
        <v>92363</v>
      </c>
      <c r="C11117" s="3" t="s">
        <v>1</v>
      </c>
      <c r="D11117" s="2" t="s">
        <v>577</v>
      </c>
      <c r="E11117" s="3">
        <v>24</v>
      </c>
      <c r="F11117" s="17">
        <v>0</v>
      </c>
      <c r="G11117" s="17">
        <v>1</v>
      </c>
      <c r="H11117" s="17">
        <v>0</v>
      </c>
      <c r="I11117" s="7">
        <v>3.2</v>
      </c>
      <c r="J11117" s="7">
        <v>25</v>
      </c>
      <c r="K11117" s="4">
        <v>1214</v>
      </c>
      <c r="L11117" s="5">
        <v>1214.0587</v>
      </c>
      <c r="M11117">
        <v>164443.68</v>
      </c>
      <c r="N11117" s="3">
        <v>1</v>
      </c>
      <c r="O11117" s="50" t="e">
        <f>INDEX([1]Dados!$M$2:$N$26779,MATCH($P11117,[1]Dados!$N$2:$N$26779,),2)</f>
        <v>#N/A</v>
      </c>
      <c r="P11117">
        <v>196747</v>
      </c>
      <c r="Q11117" s="1">
        <v>37833</v>
      </c>
      <c r="R11117" s="1">
        <v>37918</v>
      </c>
      <c r="S11117" t="s">
        <v>914</v>
      </c>
    </row>
    <row r="11118" spans="1:19" x14ac:dyDescent="0.2">
      <c r="A11118" s="7">
        <v>521375</v>
      </c>
      <c r="B11118" s="3">
        <v>92363</v>
      </c>
      <c r="C11118" s="3" t="s">
        <v>1</v>
      </c>
      <c r="D11118" s="2" t="s">
        <v>577</v>
      </c>
      <c r="E11118" s="3">
        <v>24</v>
      </c>
      <c r="F11118" s="17">
        <v>0</v>
      </c>
      <c r="G11118" s="17">
        <v>1</v>
      </c>
      <c r="H11118" s="17">
        <v>0</v>
      </c>
      <c r="I11118" s="7">
        <v>3.3</v>
      </c>
      <c r="J11118" s="7">
        <v>33</v>
      </c>
      <c r="K11118" s="4">
        <v>1214</v>
      </c>
      <c r="L11118" s="5">
        <v>1214.0587</v>
      </c>
      <c r="M11118">
        <v>164443.68</v>
      </c>
      <c r="N11118" s="3">
        <v>1</v>
      </c>
      <c r="O11118" s="50" t="e">
        <f>INDEX([1]Dados!$M$2:$N$26779,MATCH($P11118,[1]Dados!$N$2:$N$26779,),2)</f>
        <v>#N/A</v>
      </c>
      <c r="P11118">
        <v>196747</v>
      </c>
      <c r="Q11118" s="1">
        <v>37833</v>
      </c>
      <c r="R11118" s="1">
        <v>37918</v>
      </c>
      <c r="S11118" t="s">
        <v>914</v>
      </c>
    </row>
    <row r="11119" spans="1:19" x14ac:dyDescent="0.2">
      <c r="A11119" s="7">
        <v>521375</v>
      </c>
      <c r="B11119" s="3">
        <v>92363</v>
      </c>
      <c r="C11119" s="3" t="s">
        <v>1</v>
      </c>
      <c r="D11119" s="2" t="s">
        <v>577</v>
      </c>
      <c r="E11119" s="3">
        <v>24</v>
      </c>
      <c r="F11119" s="17">
        <v>0</v>
      </c>
      <c r="G11119" s="17">
        <v>1</v>
      </c>
      <c r="H11119" s="17">
        <v>0</v>
      </c>
      <c r="I11119" s="7">
        <v>3.4</v>
      </c>
      <c r="J11119" s="7">
        <v>24</v>
      </c>
      <c r="K11119" s="4">
        <v>1214</v>
      </c>
      <c r="L11119" s="5">
        <v>1214.0589</v>
      </c>
      <c r="M11119">
        <v>343810</v>
      </c>
      <c r="N11119" s="3">
        <v>1</v>
      </c>
      <c r="O11119" s="50" t="e">
        <f>INDEX([1]Dados!$M$2:$N$26779,MATCH($P11119,[1]Dados!$N$2:$N$26779,),2)</f>
        <v>#N/A</v>
      </c>
      <c r="P11119">
        <v>198352</v>
      </c>
      <c r="Q11119" s="1">
        <v>37833</v>
      </c>
      <c r="R11119" s="1">
        <v>37918</v>
      </c>
      <c r="S11119" t="s">
        <v>1479</v>
      </c>
    </row>
    <row r="11120" spans="1:19" x14ac:dyDescent="0.2">
      <c r="A11120" s="7">
        <v>521375</v>
      </c>
      <c r="B11120" s="3">
        <v>92363</v>
      </c>
      <c r="C11120" s="3" t="s">
        <v>1</v>
      </c>
      <c r="D11120" s="2" t="s">
        <v>577</v>
      </c>
      <c r="E11120" s="3">
        <v>24</v>
      </c>
      <c r="F11120" s="17">
        <v>0</v>
      </c>
      <c r="G11120" s="17">
        <v>1</v>
      </c>
      <c r="H11120" s="17">
        <v>0</v>
      </c>
      <c r="I11120" s="7">
        <v>3.5</v>
      </c>
      <c r="J11120" s="7">
        <v>20</v>
      </c>
      <c r="K11120" s="4">
        <v>1214</v>
      </c>
      <c r="L11120" s="5">
        <v>1214.0589</v>
      </c>
      <c r="M11120">
        <v>343810</v>
      </c>
      <c r="N11120" s="3">
        <v>1</v>
      </c>
      <c r="O11120" s="50" t="e">
        <f>INDEX([1]Dados!$M$2:$N$26779,MATCH($P11120,[1]Dados!$N$2:$N$26779,),2)</f>
        <v>#N/A</v>
      </c>
      <c r="P11120">
        <v>198352</v>
      </c>
      <c r="Q11120" s="1">
        <v>37833</v>
      </c>
      <c r="R11120" s="1">
        <v>37918</v>
      </c>
      <c r="S11120" t="s">
        <v>1479</v>
      </c>
    </row>
    <row r="11121" spans="1:19" x14ac:dyDescent="0.2">
      <c r="A11121" s="7">
        <v>521375</v>
      </c>
      <c r="B11121" s="3">
        <v>92363</v>
      </c>
      <c r="C11121" s="3" t="s">
        <v>1</v>
      </c>
      <c r="D11121" s="2" t="s">
        <v>577</v>
      </c>
      <c r="E11121" s="3">
        <v>24</v>
      </c>
      <c r="F11121" s="17">
        <v>0</v>
      </c>
      <c r="G11121" s="17">
        <v>1</v>
      </c>
      <c r="H11121" s="17">
        <v>0</v>
      </c>
      <c r="I11121" s="7">
        <v>3.6</v>
      </c>
      <c r="J11121" s="7">
        <v>18</v>
      </c>
      <c r="K11121" s="4">
        <v>1214</v>
      </c>
      <c r="L11121" s="5">
        <v>1214.0589</v>
      </c>
      <c r="M11121">
        <v>343810</v>
      </c>
      <c r="N11121" s="3">
        <v>1</v>
      </c>
      <c r="O11121" s="50" t="e">
        <f>INDEX([1]Dados!$M$2:$N$26779,MATCH($P11121,[1]Dados!$N$2:$N$26779,),2)</f>
        <v>#N/A</v>
      </c>
      <c r="P11121">
        <v>198352</v>
      </c>
      <c r="Q11121" s="1">
        <v>37833</v>
      </c>
      <c r="R11121" s="1">
        <v>37918</v>
      </c>
      <c r="S11121" t="s">
        <v>1479</v>
      </c>
    </row>
    <row r="11122" spans="1:19" x14ac:dyDescent="0.2">
      <c r="A11122" s="7">
        <v>521375</v>
      </c>
      <c r="B11122" s="3">
        <v>92363</v>
      </c>
      <c r="C11122" s="3" t="s">
        <v>1</v>
      </c>
      <c r="D11122" s="2" t="s">
        <v>577</v>
      </c>
      <c r="E11122" s="3">
        <v>24</v>
      </c>
      <c r="F11122" s="17">
        <v>0</v>
      </c>
      <c r="G11122" s="17">
        <v>1</v>
      </c>
      <c r="H11122" s="17">
        <v>0</v>
      </c>
      <c r="I11122" s="7">
        <v>4.0999999999999996</v>
      </c>
      <c r="J11122" s="7">
        <v>22</v>
      </c>
      <c r="K11122" s="4">
        <v>1293</v>
      </c>
      <c r="L11122" s="5">
        <v>1293.0592999999999</v>
      </c>
      <c r="M11122">
        <v>8081.15</v>
      </c>
      <c r="N11122" s="3">
        <v>1</v>
      </c>
      <c r="O11122" s="50" t="e">
        <f>INDEX([1]Dados!$M$2:$N$26779,MATCH($P11122,[1]Dados!$N$2:$N$26779,),2)</f>
        <v>#N/A</v>
      </c>
      <c r="P11122">
        <v>196994</v>
      </c>
      <c r="Q11122" s="1">
        <v>37833</v>
      </c>
      <c r="R11122" s="1">
        <v>37918</v>
      </c>
      <c r="S11122" t="s">
        <v>1467</v>
      </c>
    </row>
    <row r="11123" spans="1:19" x14ac:dyDescent="0.2">
      <c r="A11123" s="7">
        <v>521375</v>
      </c>
      <c r="B11123" s="3">
        <v>92363</v>
      </c>
      <c r="C11123" s="3" t="s">
        <v>1</v>
      </c>
      <c r="D11123" s="2" t="s">
        <v>577</v>
      </c>
      <c r="E11123" s="3">
        <v>24</v>
      </c>
      <c r="F11123" s="17">
        <v>0</v>
      </c>
      <c r="G11123" s="17">
        <v>1</v>
      </c>
      <c r="H11123" s="17">
        <v>0</v>
      </c>
      <c r="I11123" s="7">
        <v>4.2</v>
      </c>
      <c r="J11123" s="7">
        <v>25</v>
      </c>
      <c r="K11123" s="4">
        <v>1293</v>
      </c>
      <c r="L11123" s="5">
        <v>1293.0592999999999</v>
      </c>
      <c r="M11123">
        <v>8081.15</v>
      </c>
      <c r="N11123" s="3">
        <v>1</v>
      </c>
      <c r="O11123" s="50" t="e">
        <f>INDEX([1]Dados!$M$2:$N$26779,MATCH($P11123,[1]Dados!$N$2:$N$26779,),2)</f>
        <v>#N/A</v>
      </c>
      <c r="P11123">
        <v>196994</v>
      </c>
      <c r="Q11123" s="1">
        <v>37833</v>
      </c>
      <c r="R11123" s="1">
        <v>37918</v>
      </c>
      <c r="S11123" t="s">
        <v>1467</v>
      </c>
    </row>
    <row r="11124" spans="1:19" x14ac:dyDescent="0.2">
      <c r="A11124" s="7">
        <v>210310</v>
      </c>
      <c r="B11124" s="3">
        <v>7595</v>
      </c>
      <c r="C11124" s="3" t="s">
        <v>39</v>
      </c>
      <c r="D11124" s="2" t="s">
        <v>360</v>
      </c>
      <c r="E11124" s="3">
        <v>24</v>
      </c>
      <c r="F11124" s="17">
        <v>0</v>
      </c>
      <c r="G11124" s="17">
        <v>1</v>
      </c>
      <c r="H11124" s="17">
        <v>0</v>
      </c>
      <c r="I11124" s="7">
        <v>1.1000000000000001</v>
      </c>
      <c r="J11124" s="7">
        <v>31</v>
      </c>
      <c r="K11124" s="4">
        <v>1203</v>
      </c>
      <c r="L11124" s="5">
        <v>1203.0829000000001</v>
      </c>
      <c r="M11124">
        <v>66613.94</v>
      </c>
      <c r="N11124" s="3">
        <v>1</v>
      </c>
      <c r="O11124" s="50" t="e">
        <f>INDEX([1]Dados!$M$2:$N$26779,MATCH($P11124,[1]Dados!$N$2:$N$26779,),2)</f>
        <v>#N/A</v>
      </c>
      <c r="P11124">
        <v>196805</v>
      </c>
      <c r="Q11124" s="1">
        <v>37827</v>
      </c>
      <c r="R11124" s="1">
        <v>37866</v>
      </c>
      <c r="S11124" t="s">
        <v>889</v>
      </c>
    </row>
    <row r="11125" spans="1:19" x14ac:dyDescent="0.2">
      <c r="A11125" s="7">
        <v>210310</v>
      </c>
      <c r="B11125" s="3">
        <v>7595</v>
      </c>
      <c r="C11125" s="3" t="s">
        <v>39</v>
      </c>
      <c r="D11125" s="2" t="s">
        <v>360</v>
      </c>
      <c r="E11125" s="3">
        <v>24</v>
      </c>
      <c r="F11125" s="17">
        <v>0</v>
      </c>
      <c r="G11125" s="17">
        <v>1</v>
      </c>
      <c r="H11125" s="17">
        <v>0</v>
      </c>
      <c r="I11125" s="7">
        <v>2.1</v>
      </c>
      <c r="J11125" s="7">
        <v>25</v>
      </c>
      <c r="K11125" s="4">
        <v>1214</v>
      </c>
      <c r="L11125" s="5">
        <v>1214.0587</v>
      </c>
      <c r="M11125">
        <v>195947.18</v>
      </c>
      <c r="N11125" s="3">
        <v>1</v>
      </c>
      <c r="O11125" s="50" t="e">
        <f>INDEX([1]Dados!$M$2:$N$26779,MATCH($P11125,[1]Dados!$N$2:$N$26779,),2)</f>
        <v>#N/A</v>
      </c>
      <c r="P11125">
        <v>196748</v>
      </c>
      <c r="Q11125" s="1">
        <v>37827</v>
      </c>
      <c r="R11125" s="1">
        <v>37866</v>
      </c>
      <c r="S11125" t="s">
        <v>2513</v>
      </c>
    </row>
    <row r="11126" spans="1:19" x14ac:dyDescent="0.2">
      <c r="A11126" s="7">
        <v>210310</v>
      </c>
      <c r="B11126" s="3">
        <v>7595</v>
      </c>
      <c r="C11126" s="3" t="s">
        <v>39</v>
      </c>
      <c r="D11126" s="2" t="s">
        <v>360</v>
      </c>
      <c r="E11126" s="3">
        <v>24</v>
      </c>
      <c r="F11126" s="17">
        <v>0</v>
      </c>
      <c r="G11126" s="17">
        <v>1</v>
      </c>
      <c r="H11126" s="17">
        <v>0</v>
      </c>
      <c r="I11126" s="7">
        <v>2.2000000000000002</v>
      </c>
      <c r="J11126" s="7">
        <v>13</v>
      </c>
      <c r="K11126" s="4">
        <v>1214</v>
      </c>
      <c r="L11126" s="5">
        <v>1214.0587</v>
      </c>
      <c r="M11126">
        <v>195947.18</v>
      </c>
      <c r="N11126" s="3">
        <v>1</v>
      </c>
      <c r="O11126" s="50" t="e">
        <f>INDEX([1]Dados!$M$2:$N$26779,MATCH($P11126,[1]Dados!$N$2:$N$26779,),2)</f>
        <v>#N/A</v>
      </c>
      <c r="P11126">
        <v>196748</v>
      </c>
      <c r="Q11126" s="1">
        <v>37827</v>
      </c>
      <c r="R11126" s="1">
        <v>37866</v>
      </c>
      <c r="S11126" t="s">
        <v>2513</v>
      </c>
    </row>
    <row r="11127" spans="1:19" x14ac:dyDescent="0.2">
      <c r="A11127" s="7">
        <v>210310</v>
      </c>
      <c r="B11127" s="3">
        <v>7595</v>
      </c>
      <c r="C11127" s="3" t="s">
        <v>39</v>
      </c>
      <c r="D11127" s="2" t="s">
        <v>360</v>
      </c>
      <c r="E11127" s="3">
        <v>24</v>
      </c>
      <c r="F11127" s="17">
        <v>0</v>
      </c>
      <c r="G11127" s="17">
        <v>1</v>
      </c>
      <c r="H11127" s="17">
        <v>0</v>
      </c>
      <c r="I11127" s="7">
        <v>2.2999999999999998</v>
      </c>
      <c r="J11127" s="7">
        <v>10</v>
      </c>
      <c r="K11127" s="4">
        <v>1214</v>
      </c>
      <c r="L11127" s="5">
        <v>1214.0587</v>
      </c>
      <c r="M11127">
        <v>195947.18</v>
      </c>
      <c r="N11127" s="3">
        <v>1</v>
      </c>
      <c r="O11127" s="50" t="e">
        <f>INDEX([1]Dados!$M$2:$N$26779,MATCH($P11127,[1]Dados!$N$2:$N$26779,),2)</f>
        <v>#N/A</v>
      </c>
      <c r="P11127">
        <v>196748</v>
      </c>
      <c r="Q11127" s="1">
        <v>37827</v>
      </c>
      <c r="R11127" s="1">
        <v>37866</v>
      </c>
      <c r="S11127" t="s">
        <v>2513</v>
      </c>
    </row>
    <row r="11128" spans="1:19" x14ac:dyDescent="0.2">
      <c r="A11128" s="7">
        <v>210310</v>
      </c>
      <c r="B11128" s="3">
        <v>7595</v>
      </c>
      <c r="C11128" s="3" t="s">
        <v>39</v>
      </c>
      <c r="D11128" s="2" t="s">
        <v>360</v>
      </c>
      <c r="E11128" s="3">
        <v>24</v>
      </c>
      <c r="F11128" s="17">
        <v>0</v>
      </c>
      <c r="G11128" s="17">
        <v>1</v>
      </c>
      <c r="H11128" s="17">
        <v>0</v>
      </c>
      <c r="I11128" s="7">
        <v>2.4</v>
      </c>
      <c r="J11128" s="7">
        <v>31</v>
      </c>
      <c r="K11128" s="4">
        <v>1214</v>
      </c>
      <c r="L11128" s="5">
        <v>1214.0587</v>
      </c>
      <c r="M11128">
        <v>195947.18</v>
      </c>
      <c r="N11128" s="3">
        <v>1</v>
      </c>
      <c r="O11128" s="50" t="e">
        <f>INDEX([1]Dados!$M$2:$N$26779,MATCH($P11128,[1]Dados!$N$2:$N$26779,),2)</f>
        <v>#N/A</v>
      </c>
      <c r="P11128">
        <v>196748</v>
      </c>
      <c r="Q11128" s="1">
        <v>37827</v>
      </c>
      <c r="R11128" s="1">
        <v>37866</v>
      </c>
      <c r="S11128" t="s">
        <v>2513</v>
      </c>
    </row>
    <row r="11129" spans="1:19" x14ac:dyDescent="0.2">
      <c r="A11129" s="7">
        <v>210310</v>
      </c>
      <c r="B11129" s="3">
        <v>7595</v>
      </c>
      <c r="C11129" s="3" t="s">
        <v>39</v>
      </c>
      <c r="D11129" s="2" t="s">
        <v>360</v>
      </c>
      <c r="E11129" s="3">
        <v>24</v>
      </c>
      <c r="F11129" s="17">
        <v>0</v>
      </c>
      <c r="G11129" s="17">
        <v>1</v>
      </c>
      <c r="H11129" s="17">
        <v>0</v>
      </c>
      <c r="I11129" s="7">
        <v>2.5</v>
      </c>
      <c r="J11129" s="7">
        <v>15</v>
      </c>
      <c r="K11129" s="4">
        <v>1214</v>
      </c>
      <c r="L11129" s="5">
        <v>1214.0587</v>
      </c>
      <c r="M11129">
        <v>195947.18</v>
      </c>
      <c r="N11129" s="3">
        <v>1</v>
      </c>
      <c r="O11129" s="50" t="e">
        <f>INDEX([1]Dados!$M$2:$N$26779,MATCH($P11129,[1]Dados!$N$2:$N$26779,),2)</f>
        <v>#N/A</v>
      </c>
      <c r="P11129">
        <v>196748</v>
      </c>
      <c r="Q11129" s="1">
        <v>37827</v>
      </c>
      <c r="R11129" s="1">
        <v>37866</v>
      </c>
      <c r="S11129" t="s">
        <v>2513</v>
      </c>
    </row>
    <row r="11130" spans="1:19" x14ac:dyDescent="0.2">
      <c r="A11130" s="7">
        <v>210310</v>
      </c>
      <c r="B11130" s="3">
        <v>7595</v>
      </c>
      <c r="C11130" s="3" t="s">
        <v>39</v>
      </c>
      <c r="D11130" s="2" t="s">
        <v>360</v>
      </c>
      <c r="E11130" s="3">
        <v>24</v>
      </c>
      <c r="F11130" s="17">
        <v>0</v>
      </c>
      <c r="G11130" s="17">
        <v>1</v>
      </c>
      <c r="H11130" s="17">
        <v>0</v>
      </c>
      <c r="I11130" s="7">
        <v>2.6</v>
      </c>
      <c r="J11130" s="7">
        <v>15</v>
      </c>
      <c r="K11130" s="4">
        <v>1214</v>
      </c>
      <c r="L11130" s="5">
        <v>1214.0587</v>
      </c>
      <c r="M11130">
        <v>195947.18</v>
      </c>
      <c r="N11130" s="3">
        <v>1</v>
      </c>
      <c r="O11130" s="50" t="e">
        <f>INDEX([1]Dados!$M$2:$N$26779,MATCH($P11130,[1]Dados!$N$2:$N$26779,),2)</f>
        <v>#N/A</v>
      </c>
      <c r="P11130">
        <v>196748</v>
      </c>
      <c r="Q11130" s="1">
        <v>37827</v>
      </c>
      <c r="R11130" s="1">
        <v>37866</v>
      </c>
      <c r="S11130" t="s">
        <v>2513</v>
      </c>
    </row>
    <row r="11131" spans="1:19" x14ac:dyDescent="0.2">
      <c r="A11131" s="7">
        <v>210310</v>
      </c>
      <c r="B11131" s="3">
        <v>7595</v>
      </c>
      <c r="C11131" s="3" t="s">
        <v>39</v>
      </c>
      <c r="D11131" s="2" t="s">
        <v>360</v>
      </c>
      <c r="E11131" s="3">
        <v>24</v>
      </c>
      <c r="F11131" s="17">
        <v>0</v>
      </c>
      <c r="G11131" s="17">
        <v>1</v>
      </c>
      <c r="H11131" s="17">
        <v>0</v>
      </c>
      <c r="I11131" s="7">
        <v>2.1</v>
      </c>
      <c r="J11131" s="7">
        <v>20</v>
      </c>
      <c r="K11131" s="4">
        <v>1214</v>
      </c>
      <c r="L11131" s="5">
        <v>1214.0589</v>
      </c>
      <c r="M11131">
        <v>817300</v>
      </c>
      <c r="N11131" s="3">
        <v>1</v>
      </c>
      <c r="O11131" s="50" t="e">
        <f>INDEX([1]Dados!$M$2:$N$26779,MATCH($P11131,[1]Dados!$N$2:$N$26779,),2)</f>
        <v>#N/A</v>
      </c>
      <c r="P11131">
        <v>198353</v>
      </c>
      <c r="Q11131" s="1">
        <v>37827</v>
      </c>
      <c r="R11131" s="1">
        <v>37866</v>
      </c>
      <c r="S11131" t="s">
        <v>915</v>
      </c>
    </row>
    <row r="11132" spans="1:19" x14ac:dyDescent="0.2">
      <c r="A11132" s="7">
        <v>210310</v>
      </c>
      <c r="B11132" s="3">
        <v>7595</v>
      </c>
      <c r="C11132" s="3" t="s">
        <v>39</v>
      </c>
      <c r="D11132" s="2" t="s">
        <v>360</v>
      </c>
      <c r="E11132" s="3">
        <v>24</v>
      </c>
      <c r="F11132" s="17">
        <v>0</v>
      </c>
      <c r="G11132" s="17">
        <v>1</v>
      </c>
      <c r="H11132" s="17">
        <v>0</v>
      </c>
      <c r="I11132" s="7">
        <v>2.11</v>
      </c>
      <c r="J11132" s="7">
        <v>28</v>
      </c>
      <c r="K11132" s="4">
        <v>1214</v>
      </c>
      <c r="L11132" s="5">
        <v>1214.0589</v>
      </c>
      <c r="M11132">
        <v>817300</v>
      </c>
      <c r="N11132" s="3">
        <v>1</v>
      </c>
      <c r="O11132" s="50" t="e">
        <f>INDEX([1]Dados!$M$2:$N$26779,MATCH($P11132,[1]Dados!$N$2:$N$26779,),2)</f>
        <v>#N/A</v>
      </c>
      <c r="P11132">
        <v>198353</v>
      </c>
      <c r="Q11132" s="1">
        <v>37827</v>
      </c>
      <c r="R11132" s="1">
        <v>37866</v>
      </c>
      <c r="S11132" t="s">
        <v>915</v>
      </c>
    </row>
    <row r="11133" spans="1:19" x14ac:dyDescent="0.2">
      <c r="A11133" s="7">
        <v>210310</v>
      </c>
      <c r="B11133" s="3">
        <v>7595</v>
      </c>
      <c r="C11133" s="3" t="s">
        <v>39</v>
      </c>
      <c r="D11133" s="2" t="s">
        <v>360</v>
      </c>
      <c r="E11133" s="3">
        <v>24</v>
      </c>
      <c r="F11133" s="17">
        <v>0</v>
      </c>
      <c r="G11133" s="17">
        <v>1</v>
      </c>
      <c r="H11133" s="17">
        <v>0</v>
      </c>
      <c r="I11133" s="7">
        <v>2.7</v>
      </c>
      <c r="J11133" s="7">
        <v>27</v>
      </c>
      <c r="K11133" s="4">
        <v>1214</v>
      </c>
      <c r="L11133" s="5">
        <v>1214.0589</v>
      </c>
      <c r="M11133">
        <v>817300</v>
      </c>
      <c r="N11133" s="3">
        <v>1</v>
      </c>
      <c r="O11133" s="50" t="e">
        <f>INDEX([1]Dados!$M$2:$N$26779,MATCH($P11133,[1]Dados!$N$2:$N$26779,),2)</f>
        <v>#N/A</v>
      </c>
      <c r="P11133">
        <v>198353</v>
      </c>
      <c r="Q11133" s="1">
        <v>37827</v>
      </c>
      <c r="R11133" s="1">
        <v>37866</v>
      </c>
      <c r="S11133" t="s">
        <v>915</v>
      </c>
    </row>
    <row r="11134" spans="1:19" x14ac:dyDescent="0.2">
      <c r="A11134" s="7">
        <v>210310</v>
      </c>
      <c r="B11134" s="3">
        <v>7595</v>
      </c>
      <c r="C11134" s="3" t="s">
        <v>39</v>
      </c>
      <c r="D11134" s="2" t="s">
        <v>360</v>
      </c>
      <c r="E11134" s="3">
        <v>24</v>
      </c>
      <c r="F11134" s="17">
        <v>0</v>
      </c>
      <c r="G11134" s="17">
        <v>1</v>
      </c>
      <c r="H11134" s="17">
        <v>0</v>
      </c>
      <c r="I11134" s="7">
        <v>2.8</v>
      </c>
      <c r="J11134" s="7">
        <v>25</v>
      </c>
      <c r="K11134" s="4">
        <v>1214</v>
      </c>
      <c r="L11134" s="5">
        <v>1214.0589</v>
      </c>
      <c r="M11134">
        <v>817300</v>
      </c>
      <c r="N11134" s="3">
        <v>1</v>
      </c>
      <c r="O11134" s="50" t="e">
        <f>INDEX([1]Dados!$M$2:$N$26779,MATCH($P11134,[1]Dados!$N$2:$N$26779,),2)</f>
        <v>#N/A</v>
      </c>
      <c r="P11134">
        <v>198353</v>
      </c>
      <c r="Q11134" s="1">
        <v>37827</v>
      </c>
      <c r="R11134" s="1">
        <v>37866</v>
      </c>
      <c r="S11134" t="s">
        <v>915</v>
      </c>
    </row>
    <row r="11135" spans="1:19" x14ac:dyDescent="0.2">
      <c r="A11135" s="7">
        <v>210310</v>
      </c>
      <c r="B11135" s="3">
        <v>7595</v>
      </c>
      <c r="C11135" s="3" t="s">
        <v>39</v>
      </c>
      <c r="D11135" s="2" t="s">
        <v>360</v>
      </c>
      <c r="E11135" s="3">
        <v>24</v>
      </c>
      <c r="F11135" s="17">
        <v>0</v>
      </c>
      <c r="G11135" s="17">
        <v>1</v>
      </c>
      <c r="H11135" s="17">
        <v>0</v>
      </c>
      <c r="I11135" s="7">
        <v>2.9</v>
      </c>
      <c r="J11135" s="7">
        <v>24</v>
      </c>
      <c r="K11135" s="4">
        <v>1214</v>
      </c>
      <c r="L11135" s="5">
        <v>1214.0589</v>
      </c>
      <c r="M11135">
        <v>817300</v>
      </c>
      <c r="N11135" s="3">
        <v>1</v>
      </c>
      <c r="O11135" s="50" t="e">
        <f>INDEX([1]Dados!$M$2:$N$26779,MATCH($P11135,[1]Dados!$N$2:$N$26779,),2)</f>
        <v>#N/A</v>
      </c>
      <c r="P11135">
        <v>198353</v>
      </c>
      <c r="Q11135" s="1">
        <v>37827</v>
      </c>
      <c r="R11135" s="1">
        <v>37866</v>
      </c>
      <c r="S11135" t="s">
        <v>915</v>
      </c>
    </row>
    <row r="11136" spans="1:19" x14ac:dyDescent="0.2">
      <c r="A11136" s="7">
        <v>210310</v>
      </c>
      <c r="B11136" s="3">
        <v>7595</v>
      </c>
      <c r="C11136" s="3" t="s">
        <v>39</v>
      </c>
      <c r="D11136" s="2" t="s">
        <v>360</v>
      </c>
      <c r="E11136" s="3">
        <v>24</v>
      </c>
      <c r="F11136" s="17">
        <v>0</v>
      </c>
      <c r="G11136" s="17">
        <v>1</v>
      </c>
      <c r="H11136" s="17">
        <v>0</v>
      </c>
      <c r="I11136" s="7">
        <v>3.1</v>
      </c>
      <c r="J11136" s="7">
        <v>22</v>
      </c>
      <c r="K11136" s="4">
        <v>1293</v>
      </c>
      <c r="L11136" s="5">
        <v>1293.0592999999999</v>
      </c>
      <c r="M11136">
        <v>40938.480000000003</v>
      </c>
      <c r="N11136" s="3">
        <v>1</v>
      </c>
      <c r="O11136" s="50" t="e">
        <f>INDEX([1]Dados!$M$2:$N$26779,MATCH($P11136,[1]Dados!$N$2:$N$26779,),2)</f>
        <v>#N/A</v>
      </c>
      <c r="P11136">
        <v>196995</v>
      </c>
      <c r="Q11136" s="1">
        <v>37827</v>
      </c>
      <c r="R11136" s="1">
        <v>37866</v>
      </c>
      <c r="S11136" t="s">
        <v>888</v>
      </c>
    </row>
    <row r="11137" spans="1:19" x14ac:dyDescent="0.2">
      <c r="A11137" s="7">
        <v>210310</v>
      </c>
      <c r="B11137" s="3">
        <v>7595</v>
      </c>
      <c r="C11137" s="3" t="s">
        <v>39</v>
      </c>
      <c r="D11137" s="2" t="s">
        <v>360</v>
      </c>
      <c r="E11137" s="3">
        <v>24</v>
      </c>
      <c r="F11137" s="17">
        <v>0</v>
      </c>
      <c r="G11137" s="17">
        <v>1</v>
      </c>
      <c r="H11137" s="17">
        <v>0</v>
      </c>
      <c r="I11137" s="7">
        <v>3.2</v>
      </c>
      <c r="J11137" s="7">
        <v>25</v>
      </c>
      <c r="K11137" s="4">
        <v>1293</v>
      </c>
      <c r="L11137" s="5">
        <v>1293.0592999999999</v>
      </c>
      <c r="M11137">
        <v>40938.480000000003</v>
      </c>
      <c r="N11137" s="3">
        <v>1</v>
      </c>
      <c r="O11137" s="50" t="e">
        <f>INDEX([1]Dados!$M$2:$N$26779,MATCH($P11137,[1]Dados!$N$2:$N$26779,),2)</f>
        <v>#N/A</v>
      </c>
      <c r="P11137">
        <v>196995</v>
      </c>
      <c r="Q11137" s="1">
        <v>37827</v>
      </c>
      <c r="R11137" s="1">
        <v>37866</v>
      </c>
      <c r="S11137" t="s">
        <v>888</v>
      </c>
    </row>
    <row r="11138" spans="1:19" x14ac:dyDescent="0.2">
      <c r="A11138" s="7">
        <v>210310</v>
      </c>
      <c r="B11138" s="3">
        <v>7595</v>
      </c>
      <c r="C11138" s="3" t="s">
        <v>39</v>
      </c>
      <c r="D11138" s="2" t="s">
        <v>360</v>
      </c>
      <c r="E11138" s="3">
        <v>24</v>
      </c>
      <c r="F11138" s="17">
        <v>0</v>
      </c>
      <c r="G11138" s="17">
        <v>1</v>
      </c>
      <c r="H11138" s="17">
        <v>0</v>
      </c>
      <c r="I11138" s="7">
        <v>3.3</v>
      </c>
      <c r="J11138" s="7">
        <v>31</v>
      </c>
      <c r="K11138" s="4">
        <v>1293</v>
      </c>
      <c r="L11138" s="5">
        <v>1293.0592999999999</v>
      </c>
      <c r="M11138">
        <v>40938.480000000003</v>
      </c>
      <c r="N11138" s="3">
        <v>1</v>
      </c>
      <c r="O11138" s="50" t="e">
        <f>INDEX([1]Dados!$M$2:$N$26779,MATCH($P11138,[1]Dados!$N$2:$N$26779,),2)</f>
        <v>#N/A</v>
      </c>
      <c r="P11138">
        <v>196995</v>
      </c>
      <c r="Q11138" s="1">
        <v>37827</v>
      </c>
      <c r="R11138" s="1">
        <v>37866</v>
      </c>
      <c r="S11138" t="s">
        <v>888</v>
      </c>
    </row>
    <row r="11139" spans="1:19" x14ac:dyDescent="0.2">
      <c r="A11139" s="7">
        <v>210510</v>
      </c>
      <c r="B11139" s="3">
        <v>7994</v>
      </c>
      <c r="C11139" s="3" t="s">
        <v>39</v>
      </c>
      <c r="D11139" s="2" t="s">
        <v>470</v>
      </c>
      <c r="E11139" s="3">
        <v>24</v>
      </c>
      <c r="F11139" s="17">
        <v>0</v>
      </c>
      <c r="G11139" s="17">
        <v>1</v>
      </c>
      <c r="H11139" s="17">
        <v>0</v>
      </c>
      <c r="I11139" s="7">
        <v>1.1000000000000001</v>
      </c>
      <c r="J11139" s="7">
        <v>7</v>
      </c>
      <c r="K11139" s="4">
        <v>122</v>
      </c>
      <c r="L11139" s="5">
        <v>122.3861</v>
      </c>
      <c r="M11139">
        <v>82474.22</v>
      </c>
      <c r="N11139" s="3">
        <v>1</v>
      </c>
      <c r="O11139" s="50" t="e">
        <f>INDEX([1]Dados!$M$2:$N$26779,MATCH($P11139,[1]Dados!$N$2:$N$26779,),2)</f>
        <v>#N/A</v>
      </c>
      <c r="P11139">
        <v>196860</v>
      </c>
      <c r="Q11139" s="1">
        <v>37831</v>
      </c>
      <c r="R11139" s="1">
        <v>37891</v>
      </c>
      <c r="S11139" t="s">
        <v>1184</v>
      </c>
    </row>
    <row r="11140" spans="1:19" x14ac:dyDescent="0.2">
      <c r="A11140" s="7">
        <v>210510</v>
      </c>
      <c r="B11140" s="3">
        <v>7994</v>
      </c>
      <c r="C11140" s="3" t="s">
        <v>39</v>
      </c>
      <c r="D11140" s="2" t="s">
        <v>470</v>
      </c>
      <c r="E11140" s="3">
        <v>24</v>
      </c>
      <c r="F11140" s="17">
        <v>0</v>
      </c>
      <c r="G11140" s="17">
        <v>1</v>
      </c>
      <c r="H11140" s="17">
        <v>0</v>
      </c>
      <c r="I11140" s="7">
        <v>1.2</v>
      </c>
      <c r="J11140" s="7">
        <v>25</v>
      </c>
      <c r="K11140" s="4">
        <v>122</v>
      </c>
      <c r="L11140" s="5">
        <v>122.3861</v>
      </c>
      <c r="M11140">
        <v>82474.22</v>
      </c>
      <c r="N11140" s="3">
        <v>1</v>
      </c>
      <c r="O11140" s="50" t="e">
        <f>INDEX([1]Dados!$M$2:$N$26779,MATCH($P11140,[1]Dados!$N$2:$N$26779,),2)</f>
        <v>#N/A</v>
      </c>
      <c r="P11140">
        <v>196860</v>
      </c>
      <c r="Q11140" s="1">
        <v>37831</v>
      </c>
      <c r="R11140" s="1">
        <v>37891</v>
      </c>
      <c r="S11140" t="s">
        <v>1184</v>
      </c>
    </row>
    <row r="11141" spans="1:19" x14ac:dyDescent="0.2">
      <c r="A11141" s="7">
        <v>210510</v>
      </c>
      <c r="B11141" s="3">
        <v>7994</v>
      </c>
      <c r="C11141" s="3" t="s">
        <v>39</v>
      </c>
      <c r="D11141" s="2" t="s">
        <v>470</v>
      </c>
      <c r="E11141" s="3">
        <v>24</v>
      </c>
      <c r="F11141" s="17">
        <v>0</v>
      </c>
      <c r="G11141" s="17">
        <v>1</v>
      </c>
      <c r="H11141" s="17">
        <v>0</v>
      </c>
      <c r="I11141" s="7">
        <v>1.3</v>
      </c>
      <c r="J11141" s="7">
        <v>33</v>
      </c>
      <c r="K11141" s="4">
        <v>122</v>
      </c>
      <c r="L11141" s="5">
        <v>122.3861</v>
      </c>
      <c r="M11141">
        <v>82474.22</v>
      </c>
      <c r="N11141" s="3">
        <v>1</v>
      </c>
      <c r="O11141" s="50" t="e">
        <f>INDEX([1]Dados!$M$2:$N$26779,MATCH($P11141,[1]Dados!$N$2:$N$26779,),2)</f>
        <v>#N/A</v>
      </c>
      <c r="P11141">
        <v>196860</v>
      </c>
      <c r="Q11141" s="1">
        <v>37831</v>
      </c>
      <c r="R11141" s="1">
        <v>37891</v>
      </c>
      <c r="S11141" t="s">
        <v>1184</v>
      </c>
    </row>
    <row r="11142" spans="1:19" x14ac:dyDescent="0.2">
      <c r="A11142" s="7">
        <v>210510</v>
      </c>
      <c r="B11142" s="3">
        <v>7994</v>
      </c>
      <c r="C11142" s="3" t="s">
        <v>39</v>
      </c>
      <c r="D11142" s="2" t="s">
        <v>470</v>
      </c>
      <c r="E11142" s="3">
        <v>24</v>
      </c>
      <c r="F11142" s="17">
        <v>0</v>
      </c>
      <c r="G11142" s="17">
        <v>1</v>
      </c>
      <c r="H11142" s="17">
        <v>0</v>
      </c>
      <c r="I11142" s="7">
        <v>1.4</v>
      </c>
      <c r="J11142" s="7">
        <v>15</v>
      </c>
      <c r="K11142" s="4">
        <v>122</v>
      </c>
      <c r="L11142" s="5">
        <v>122.3861</v>
      </c>
      <c r="M11142">
        <v>82474.22</v>
      </c>
      <c r="N11142" s="3">
        <v>1</v>
      </c>
      <c r="O11142" s="50" t="e">
        <f>INDEX([1]Dados!$M$2:$N$26779,MATCH($P11142,[1]Dados!$N$2:$N$26779,),2)</f>
        <v>#N/A</v>
      </c>
      <c r="P11142">
        <v>196860</v>
      </c>
      <c r="Q11142" s="1">
        <v>37831</v>
      </c>
      <c r="R11142" s="1">
        <v>37891</v>
      </c>
      <c r="S11142" t="s">
        <v>1184</v>
      </c>
    </row>
    <row r="11143" spans="1:19" x14ac:dyDescent="0.2">
      <c r="A11143" s="7">
        <v>210510</v>
      </c>
      <c r="B11143" s="3">
        <v>7994</v>
      </c>
      <c r="C11143" s="3" t="s">
        <v>39</v>
      </c>
      <c r="D11143" s="2" t="s">
        <v>470</v>
      </c>
      <c r="E11143" s="3">
        <v>24</v>
      </c>
      <c r="F11143" s="17">
        <v>0</v>
      </c>
      <c r="G11143" s="17">
        <v>1</v>
      </c>
      <c r="H11143" s="17">
        <v>0</v>
      </c>
      <c r="I11143" s="7">
        <v>1.5</v>
      </c>
      <c r="J11143" s="7">
        <v>26</v>
      </c>
      <c r="K11143" s="4">
        <v>122</v>
      </c>
      <c r="L11143" s="5">
        <v>122.3861</v>
      </c>
      <c r="M11143">
        <v>82474.22</v>
      </c>
      <c r="N11143" s="3">
        <v>1</v>
      </c>
      <c r="O11143" s="50" t="e">
        <f>INDEX([1]Dados!$M$2:$N$26779,MATCH($P11143,[1]Dados!$N$2:$N$26779,),2)</f>
        <v>#N/A</v>
      </c>
      <c r="P11143">
        <v>196860</v>
      </c>
      <c r="Q11143" s="1">
        <v>37831</v>
      </c>
      <c r="R11143" s="1">
        <v>37891</v>
      </c>
      <c r="S11143" t="s">
        <v>1184</v>
      </c>
    </row>
    <row r="11144" spans="1:19" x14ac:dyDescent="0.2">
      <c r="A11144" s="7">
        <v>210510</v>
      </c>
      <c r="B11144" s="3">
        <v>7994</v>
      </c>
      <c r="C11144" s="3" t="s">
        <v>39</v>
      </c>
      <c r="D11144" s="2" t="s">
        <v>470</v>
      </c>
      <c r="E11144" s="3">
        <v>24</v>
      </c>
      <c r="F11144" s="17">
        <v>0</v>
      </c>
      <c r="G11144" s="17">
        <v>1</v>
      </c>
      <c r="H11144" s="17">
        <v>0</v>
      </c>
      <c r="I11144" s="7">
        <v>1.6</v>
      </c>
      <c r="J11144" s="7">
        <v>25</v>
      </c>
      <c r="K11144" s="4">
        <v>122</v>
      </c>
      <c r="L11144" s="5">
        <v>122.3861</v>
      </c>
      <c r="M11144">
        <v>82474.22</v>
      </c>
      <c r="N11144" s="3">
        <v>1</v>
      </c>
      <c r="O11144" s="50" t="e">
        <f>INDEX([1]Dados!$M$2:$N$26779,MATCH($P11144,[1]Dados!$N$2:$N$26779,),2)</f>
        <v>#N/A</v>
      </c>
      <c r="P11144">
        <v>196860</v>
      </c>
      <c r="Q11144" s="1">
        <v>37831</v>
      </c>
      <c r="R11144" s="1">
        <v>37891</v>
      </c>
      <c r="S11144" t="s">
        <v>1184</v>
      </c>
    </row>
    <row r="11145" spans="1:19" x14ac:dyDescent="0.2">
      <c r="A11145" s="7">
        <v>210510</v>
      </c>
      <c r="B11145" s="3">
        <v>7994</v>
      </c>
      <c r="C11145" s="3" t="s">
        <v>39</v>
      </c>
      <c r="D11145" s="2" t="s">
        <v>470</v>
      </c>
      <c r="E11145" s="3">
        <v>24</v>
      </c>
      <c r="F11145" s="17">
        <v>0</v>
      </c>
      <c r="G11145" s="17">
        <v>1</v>
      </c>
      <c r="H11145" s="17">
        <v>0</v>
      </c>
      <c r="I11145" s="7">
        <v>2.1</v>
      </c>
      <c r="J11145" s="7">
        <v>18</v>
      </c>
      <c r="K11145" s="4">
        <v>1203</v>
      </c>
      <c r="L11145" s="5">
        <v>1203.0829000000001</v>
      </c>
      <c r="M11145">
        <v>137403.60999999999</v>
      </c>
      <c r="N11145" s="3">
        <v>1</v>
      </c>
      <c r="O11145" s="50" t="e">
        <f>INDEX([1]Dados!$M$2:$N$26779,MATCH($P11145,[1]Dados!$N$2:$N$26779,),2)</f>
        <v>#N/A</v>
      </c>
      <c r="P11145">
        <v>196806</v>
      </c>
      <c r="Q11145" s="1">
        <v>37831</v>
      </c>
      <c r="R11145" s="1">
        <v>37891</v>
      </c>
      <c r="S11145" t="s">
        <v>889</v>
      </c>
    </row>
    <row r="11146" spans="1:19" x14ac:dyDescent="0.2">
      <c r="A11146" s="7">
        <v>210510</v>
      </c>
      <c r="B11146" s="3">
        <v>7994</v>
      </c>
      <c r="C11146" s="3" t="s">
        <v>39</v>
      </c>
      <c r="D11146" s="2" t="s">
        <v>470</v>
      </c>
      <c r="E11146" s="3">
        <v>24</v>
      </c>
      <c r="F11146" s="17">
        <v>0</v>
      </c>
      <c r="G11146" s="17">
        <v>1</v>
      </c>
      <c r="H11146" s="17">
        <v>0</v>
      </c>
      <c r="I11146" s="7">
        <v>2.2000000000000002</v>
      </c>
      <c r="J11146" s="7">
        <v>18</v>
      </c>
      <c r="K11146" s="4">
        <v>1203</v>
      </c>
      <c r="L11146" s="5">
        <v>1203.0829000000001</v>
      </c>
      <c r="M11146">
        <v>137403.60999999999</v>
      </c>
      <c r="N11146" s="3">
        <v>1</v>
      </c>
      <c r="O11146" s="50" t="e">
        <f>INDEX([1]Dados!$M$2:$N$26779,MATCH($P11146,[1]Dados!$N$2:$N$26779,),2)</f>
        <v>#N/A</v>
      </c>
      <c r="P11146">
        <v>196806</v>
      </c>
      <c r="Q11146" s="1">
        <v>37831</v>
      </c>
      <c r="R11146" s="1">
        <v>37891</v>
      </c>
      <c r="S11146" t="s">
        <v>889</v>
      </c>
    </row>
    <row r="11147" spans="1:19" x14ac:dyDescent="0.2">
      <c r="A11147" s="7">
        <v>210510</v>
      </c>
      <c r="B11147" s="3">
        <v>7994</v>
      </c>
      <c r="C11147" s="3" t="s">
        <v>39</v>
      </c>
      <c r="D11147" s="2" t="s">
        <v>470</v>
      </c>
      <c r="E11147" s="3">
        <v>24</v>
      </c>
      <c r="F11147" s="17">
        <v>0</v>
      </c>
      <c r="G11147" s="17">
        <v>1</v>
      </c>
      <c r="H11147" s="17">
        <v>0</v>
      </c>
      <c r="I11147" s="7">
        <v>3.1</v>
      </c>
      <c r="J11147" s="7">
        <v>25</v>
      </c>
      <c r="K11147" s="4">
        <v>1214</v>
      </c>
      <c r="L11147" s="5">
        <v>1214.0587</v>
      </c>
      <c r="M11147">
        <v>403228.68</v>
      </c>
      <c r="N11147" s="3">
        <v>1</v>
      </c>
      <c r="O11147" s="50" t="e">
        <f>INDEX([1]Dados!$M$2:$N$26779,MATCH($P11147,[1]Dados!$N$2:$N$26779,),2)</f>
        <v>#N/A</v>
      </c>
      <c r="P11147">
        <v>196749</v>
      </c>
      <c r="Q11147" s="1">
        <v>37831</v>
      </c>
      <c r="R11147" s="1">
        <v>37891</v>
      </c>
      <c r="S11147" t="s">
        <v>914</v>
      </c>
    </row>
    <row r="11148" spans="1:19" x14ac:dyDescent="0.2">
      <c r="A11148" s="7">
        <v>210510</v>
      </c>
      <c r="B11148" s="3">
        <v>7994</v>
      </c>
      <c r="C11148" s="3" t="s">
        <v>39</v>
      </c>
      <c r="D11148" s="2" t="s">
        <v>470</v>
      </c>
      <c r="E11148" s="3">
        <v>24</v>
      </c>
      <c r="F11148" s="17">
        <v>0</v>
      </c>
      <c r="G11148" s="17">
        <v>1</v>
      </c>
      <c r="H11148" s="17">
        <v>0</v>
      </c>
      <c r="I11148" s="7">
        <v>3.2</v>
      </c>
      <c r="J11148" s="7">
        <v>25</v>
      </c>
      <c r="K11148" s="4">
        <v>1214</v>
      </c>
      <c r="L11148" s="5">
        <v>1214.0587</v>
      </c>
      <c r="M11148">
        <v>403228.68</v>
      </c>
      <c r="N11148" s="3">
        <v>1</v>
      </c>
      <c r="O11148" s="50" t="e">
        <f>INDEX([1]Dados!$M$2:$N$26779,MATCH($P11148,[1]Dados!$N$2:$N$26779,),2)</f>
        <v>#N/A</v>
      </c>
      <c r="P11148">
        <v>196749</v>
      </c>
      <c r="Q11148" s="1">
        <v>37831</v>
      </c>
      <c r="R11148" s="1">
        <v>37891</v>
      </c>
      <c r="S11148" t="s">
        <v>914</v>
      </c>
    </row>
    <row r="11149" spans="1:19" x14ac:dyDescent="0.2">
      <c r="A11149" s="7">
        <v>210510</v>
      </c>
      <c r="B11149" s="3">
        <v>7994</v>
      </c>
      <c r="C11149" s="3" t="s">
        <v>39</v>
      </c>
      <c r="D11149" s="2" t="s">
        <v>470</v>
      </c>
      <c r="E11149" s="3">
        <v>24</v>
      </c>
      <c r="F11149" s="17">
        <v>0</v>
      </c>
      <c r="G11149" s="17">
        <v>1</v>
      </c>
      <c r="H11149" s="17">
        <v>0</v>
      </c>
      <c r="I11149" s="7">
        <v>3.3</v>
      </c>
      <c r="J11149" s="7">
        <v>2</v>
      </c>
      <c r="K11149" s="4">
        <v>1214</v>
      </c>
      <c r="L11149" s="5">
        <v>1214.0587</v>
      </c>
      <c r="M11149">
        <v>403228.68</v>
      </c>
      <c r="N11149" s="3">
        <v>1</v>
      </c>
      <c r="O11149" s="50" t="e">
        <f>INDEX([1]Dados!$M$2:$N$26779,MATCH($P11149,[1]Dados!$N$2:$N$26779,),2)</f>
        <v>#N/A</v>
      </c>
      <c r="P11149">
        <v>196749</v>
      </c>
      <c r="Q11149" s="1">
        <v>37831</v>
      </c>
      <c r="R11149" s="1">
        <v>37891</v>
      </c>
      <c r="S11149" t="s">
        <v>914</v>
      </c>
    </row>
    <row r="11150" spans="1:19" x14ac:dyDescent="0.2">
      <c r="A11150" s="7">
        <v>210510</v>
      </c>
      <c r="B11150" s="3">
        <v>7994</v>
      </c>
      <c r="C11150" s="3" t="s">
        <v>39</v>
      </c>
      <c r="D11150" s="2" t="s">
        <v>470</v>
      </c>
      <c r="E11150" s="3">
        <v>24</v>
      </c>
      <c r="F11150" s="17">
        <v>0</v>
      </c>
      <c r="G11150" s="17">
        <v>1</v>
      </c>
      <c r="H11150" s="17">
        <v>0</v>
      </c>
      <c r="I11150" s="7">
        <v>3.4</v>
      </c>
      <c r="J11150" s="7">
        <v>15</v>
      </c>
      <c r="K11150" s="4">
        <v>1214</v>
      </c>
      <c r="L11150" s="5">
        <v>1214.0587</v>
      </c>
      <c r="M11150">
        <v>403228.68</v>
      </c>
      <c r="N11150" s="3">
        <v>1</v>
      </c>
      <c r="O11150" s="50" t="e">
        <f>INDEX([1]Dados!$M$2:$N$26779,MATCH($P11150,[1]Dados!$N$2:$N$26779,),2)</f>
        <v>#N/A</v>
      </c>
      <c r="P11150">
        <v>196749</v>
      </c>
      <c r="Q11150" s="1">
        <v>37831</v>
      </c>
      <c r="R11150" s="1">
        <v>37891</v>
      </c>
      <c r="S11150" t="s">
        <v>914</v>
      </c>
    </row>
    <row r="11151" spans="1:19" x14ac:dyDescent="0.2">
      <c r="A11151" s="7">
        <v>210510</v>
      </c>
      <c r="B11151" s="3">
        <v>7994</v>
      </c>
      <c r="C11151" s="3" t="s">
        <v>39</v>
      </c>
      <c r="D11151" s="2" t="s">
        <v>470</v>
      </c>
      <c r="E11151" s="3">
        <v>24</v>
      </c>
      <c r="F11151" s="17">
        <v>0</v>
      </c>
      <c r="G11151" s="17">
        <v>1</v>
      </c>
      <c r="H11151" s="17">
        <v>0</v>
      </c>
      <c r="I11151" s="7">
        <v>3.5</v>
      </c>
      <c r="J11151" s="7">
        <v>12</v>
      </c>
      <c r="K11151" s="4">
        <v>1214</v>
      </c>
      <c r="L11151" s="5">
        <v>1214.0587</v>
      </c>
      <c r="M11151">
        <v>403228.68</v>
      </c>
      <c r="N11151" s="3">
        <v>1</v>
      </c>
      <c r="O11151" s="50" t="e">
        <f>INDEX([1]Dados!$M$2:$N$26779,MATCH($P11151,[1]Dados!$N$2:$N$26779,),2)</f>
        <v>#N/A</v>
      </c>
      <c r="P11151">
        <v>196749</v>
      </c>
      <c r="Q11151" s="1">
        <v>37831</v>
      </c>
      <c r="R11151" s="1">
        <v>37891</v>
      </c>
      <c r="S11151" t="s">
        <v>914</v>
      </c>
    </row>
    <row r="11152" spans="1:19" x14ac:dyDescent="0.2">
      <c r="A11152" s="7">
        <v>210510</v>
      </c>
      <c r="B11152" s="3">
        <v>7994</v>
      </c>
      <c r="C11152" s="3" t="s">
        <v>39</v>
      </c>
      <c r="D11152" s="2" t="s">
        <v>470</v>
      </c>
      <c r="E11152" s="3">
        <v>24</v>
      </c>
      <c r="F11152" s="17">
        <v>0</v>
      </c>
      <c r="G11152" s="17">
        <v>1</v>
      </c>
      <c r="H11152" s="17">
        <v>0</v>
      </c>
      <c r="I11152" s="7">
        <v>3.6</v>
      </c>
      <c r="J11152" s="7">
        <v>10</v>
      </c>
      <c r="K11152" s="4">
        <v>1214</v>
      </c>
      <c r="L11152" s="5">
        <v>1214.0587</v>
      </c>
      <c r="M11152">
        <v>403228.68</v>
      </c>
      <c r="N11152" s="3">
        <v>1</v>
      </c>
      <c r="O11152" s="50" t="e">
        <f>INDEX([1]Dados!$M$2:$N$26779,MATCH($P11152,[1]Dados!$N$2:$N$26779,),2)</f>
        <v>#N/A</v>
      </c>
      <c r="P11152">
        <v>196749</v>
      </c>
      <c r="Q11152" s="1">
        <v>37831</v>
      </c>
      <c r="R11152" s="1">
        <v>37891</v>
      </c>
      <c r="S11152" t="s">
        <v>914</v>
      </c>
    </row>
    <row r="11153" spans="1:19" x14ac:dyDescent="0.2">
      <c r="A11153" s="7">
        <v>210510</v>
      </c>
      <c r="B11153" s="3">
        <v>7994</v>
      </c>
      <c r="C11153" s="3" t="s">
        <v>39</v>
      </c>
      <c r="D11153" s="2" t="s">
        <v>470</v>
      </c>
      <c r="E11153" s="3">
        <v>24</v>
      </c>
      <c r="F11153" s="17">
        <v>0</v>
      </c>
      <c r="G11153" s="17">
        <v>1</v>
      </c>
      <c r="H11153" s="17">
        <v>0</v>
      </c>
      <c r="I11153" s="7">
        <v>3.7</v>
      </c>
      <c r="J11153" s="7">
        <v>10</v>
      </c>
      <c r="K11153" s="4">
        <v>1214</v>
      </c>
      <c r="L11153" s="5">
        <v>1214.0587</v>
      </c>
      <c r="M11153">
        <v>403228.68</v>
      </c>
      <c r="N11153" s="3">
        <v>1</v>
      </c>
      <c r="O11153" s="50" t="e">
        <f>INDEX([1]Dados!$M$2:$N$26779,MATCH($P11153,[1]Dados!$N$2:$N$26779,),2)</f>
        <v>#N/A</v>
      </c>
      <c r="P11153">
        <v>196749</v>
      </c>
      <c r="Q11153" s="1">
        <v>37831</v>
      </c>
      <c r="R11153" s="1">
        <v>37891</v>
      </c>
      <c r="S11153" t="s">
        <v>914</v>
      </c>
    </row>
    <row r="11154" spans="1:19" x14ac:dyDescent="0.2">
      <c r="A11154" s="7">
        <v>210510</v>
      </c>
      <c r="B11154" s="3">
        <v>7994</v>
      </c>
      <c r="C11154" s="3" t="s">
        <v>39</v>
      </c>
      <c r="D11154" s="2" t="s">
        <v>470</v>
      </c>
      <c r="E11154" s="3">
        <v>24</v>
      </c>
      <c r="F11154" s="17">
        <v>0</v>
      </c>
      <c r="G11154" s="17">
        <v>1</v>
      </c>
      <c r="H11154" s="17">
        <v>0</v>
      </c>
      <c r="I11154" s="7">
        <v>3.1</v>
      </c>
      <c r="J11154" s="7">
        <v>28</v>
      </c>
      <c r="K11154" s="4">
        <v>1214</v>
      </c>
      <c r="L11154" s="5">
        <v>1214.0589</v>
      </c>
      <c r="M11154">
        <v>1710700</v>
      </c>
      <c r="N11154" s="3">
        <v>1</v>
      </c>
      <c r="O11154" s="50" t="e">
        <f>INDEX([1]Dados!$M$2:$N$26779,MATCH($P11154,[1]Dados!$N$2:$N$26779,),2)</f>
        <v>#N/A</v>
      </c>
      <c r="P11154">
        <v>198354</v>
      </c>
      <c r="Q11154" s="1">
        <v>37831</v>
      </c>
      <c r="R11154" s="1">
        <v>37891</v>
      </c>
      <c r="S11154" t="s">
        <v>2536</v>
      </c>
    </row>
    <row r="11155" spans="1:19" x14ac:dyDescent="0.2">
      <c r="A11155" s="7">
        <v>210510</v>
      </c>
      <c r="B11155" s="3">
        <v>7994</v>
      </c>
      <c r="C11155" s="3" t="s">
        <v>39</v>
      </c>
      <c r="D11155" s="2" t="s">
        <v>470</v>
      </c>
      <c r="E11155" s="3">
        <v>24</v>
      </c>
      <c r="F11155" s="17">
        <v>0</v>
      </c>
      <c r="G11155" s="17">
        <v>1</v>
      </c>
      <c r="H11155" s="17">
        <v>0</v>
      </c>
      <c r="I11155" s="7">
        <v>3.11</v>
      </c>
      <c r="J11155" s="7">
        <v>27</v>
      </c>
      <c r="K11155" s="4">
        <v>1214</v>
      </c>
      <c r="L11155" s="5">
        <v>1214.0589</v>
      </c>
      <c r="M11155">
        <v>1710700</v>
      </c>
      <c r="N11155" s="3">
        <v>1</v>
      </c>
      <c r="O11155" s="50" t="e">
        <f>INDEX([1]Dados!$M$2:$N$26779,MATCH($P11155,[1]Dados!$N$2:$N$26779,),2)</f>
        <v>#N/A</v>
      </c>
      <c r="P11155">
        <v>198354</v>
      </c>
      <c r="Q11155" s="1">
        <v>37831</v>
      </c>
      <c r="R11155" s="1">
        <v>37891</v>
      </c>
      <c r="S11155" t="s">
        <v>2536</v>
      </c>
    </row>
    <row r="11156" spans="1:19" x14ac:dyDescent="0.2">
      <c r="A11156" s="7">
        <v>210510</v>
      </c>
      <c r="B11156" s="3">
        <v>7994</v>
      </c>
      <c r="C11156" s="3" t="s">
        <v>39</v>
      </c>
      <c r="D11156" s="2" t="s">
        <v>470</v>
      </c>
      <c r="E11156" s="3">
        <v>24</v>
      </c>
      <c r="F11156" s="17">
        <v>0</v>
      </c>
      <c r="G11156" s="17">
        <v>1</v>
      </c>
      <c r="H11156" s="17">
        <v>0</v>
      </c>
      <c r="I11156" s="7">
        <v>3.12</v>
      </c>
      <c r="J11156" s="7">
        <v>24</v>
      </c>
      <c r="K11156" s="4">
        <v>1214</v>
      </c>
      <c r="L11156" s="5">
        <v>1214.0589</v>
      </c>
      <c r="M11156">
        <v>1710700</v>
      </c>
      <c r="N11156" s="3">
        <v>1</v>
      </c>
      <c r="O11156" s="50" t="e">
        <f>INDEX([1]Dados!$M$2:$N$26779,MATCH($P11156,[1]Dados!$N$2:$N$26779,),2)</f>
        <v>#N/A</v>
      </c>
      <c r="P11156">
        <v>198354</v>
      </c>
      <c r="Q11156" s="1">
        <v>37831</v>
      </c>
      <c r="R11156" s="1">
        <v>37891</v>
      </c>
      <c r="S11156" t="s">
        <v>2536</v>
      </c>
    </row>
    <row r="11157" spans="1:19" x14ac:dyDescent="0.2">
      <c r="A11157" s="7">
        <v>210510</v>
      </c>
      <c r="B11157" s="3">
        <v>7994</v>
      </c>
      <c r="C11157" s="3" t="s">
        <v>39</v>
      </c>
      <c r="D11157" s="2" t="s">
        <v>470</v>
      </c>
      <c r="E11157" s="3">
        <v>24</v>
      </c>
      <c r="F11157" s="17">
        <v>0</v>
      </c>
      <c r="G11157" s="17">
        <v>1</v>
      </c>
      <c r="H11157" s="17">
        <v>0</v>
      </c>
      <c r="I11157" s="7">
        <v>3.13</v>
      </c>
      <c r="J11157" s="7">
        <v>28</v>
      </c>
      <c r="K11157" s="4">
        <v>1214</v>
      </c>
      <c r="L11157" s="5">
        <v>1214.0589</v>
      </c>
      <c r="M11157">
        <v>1710700</v>
      </c>
      <c r="N11157" s="3">
        <v>1</v>
      </c>
      <c r="O11157" s="50" t="e">
        <f>INDEX([1]Dados!$M$2:$N$26779,MATCH($P11157,[1]Dados!$N$2:$N$26779,),2)</f>
        <v>#N/A</v>
      </c>
      <c r="P11157">
        <v>198354</v>
      </c>
      <c r="Q11157" s="1">
        <v>37831</v>
      </c>
      <c r="R11157" s="1">
        <v>37891</v>
      </c>
      <c r="S11157" t="s">
        <v>2536</v>
      </c>
    </row>
    <row r="11158" spans="1:19" x14ac:dyDescent="0.2">
      <c r="A11158" s="7">
        <v>210510</v>
      </c>
      <c r="B11158" s="3">
        <v>7994</v>
      </c>
      <c r="C11158" s="3" t="s">
        <v>39</v>
      </c>
      <c r="D11158" s="2" t="s">
        <v>470</v>
      </c>
      <c r="E11158" s="3">
        <v>24</v>
      </c>
      <c r="F11158" s="17">
        <v>0</v>
      </c>
      <c r="G11158" s="17">
        <v>1</v>
      </c>
      <c r="H11158" s="17">
        <v>0</v>
      </c>
      <c r="I11158" s="7">
        <v>3.14</v>
      </c>
      <c r="J11158" s="7">
        <v>20</v>
      </c>
      <c r="K11158" s="4">
        <v>1214</v>
      </c>
      <c r="L11158" s="5">
        <v>1214.0589</v>
      </c>
      <c r="M11158">
        <v>1710700</v>
      </c>
      <c r="N11158" s="3">
        <v>1</v>
      </c>
      <c r="O11158" s="50" t="e">
        <f>INDEX([1]Dados!$M$2:$N$26779,MATCH($P11158,[1]Dados!$N$2:$N$26779,),2)</f>
        <v>#N/A</v>
      </c>
      <c r="P11158">
        <v>198354</v>
      </c>
      <c r="Q11158" s="1">
        <v>37831</v>
      </c>
      <c r="R11158" s="1">
        <v>37891</v>
      </c>
      <c r="S11158" t="s">
        <v>2536</v>
      </c>
    </row>
    <row r="11159" spans="1:19" x14ac:dyDescent="0.2">
      <c r="A11159" s="7">
        <v>210510</v>
      </c>
      <c r="B11159" s="3">
        <v>7994</v>
      </c>
      <c r="C11159" s="3" t="s">
        <v>39</v>
      </c>
      <c r="D11159" s="2" t="s">
        <v>470</v>
      </c>
      <c r="E11159" s="3">
        <v>24</v>
      </c>
      <c r="F11159" s="17">
        <v>0</v>
      </c>
      <c r="G11159" s="17">
        <v>1</v>
      </c>
      <c r="H11159" s="17">
        <v>0</v>
      </c>
      <c r="I11159" s="7">
        <v>3.15</v>
      </c>
      <c r="J11159" s="7">
        <v>28</v>
      </c>
      <c r="K11159" s="4">
        <v>1214</v>
      </c>
      <c r="L11159" s="5">
        <v>1214.0589</v>
      </c>
      <c r="M11159">
        <v>1710700</v>
      </c>
      <c r="N11159" s="3">
        <v>1</v>
      </c>
      <c r="O11159" s="50" t="e">
        <f>INDEX([1]Dados!$M$2:$N$26779,MATCH($P11159,[1]Dados!$N$2:$N$26779,),2)</f>
        <v>#N/A</v>
      </c>
      <c r="P11159">
        <v>198354</v>
      </c>
      <c r="Q11159" s="1">
        <v>37831</v>
      </c>
      <c r="R11159" s="1">
        <v>37891</v>
      </c>
      <c r="S11159" t="s">
        <v>2536</v>
      </c>
    </row>
    <row r="11160" spans="1:19" x14ac:dyDescent="0.2">
      <c r="A11160" s="7">
        <v>210510</v>
      </c>
      <c r="B11160" s="3">
        <v>7994</v>
      </c>
      <c r="C11160" s="3" t="s">
        <v>39</v>
      </c>
      <c r="D11160" s="2" t="s">
        <v>470</v>
      </c>
      <c r="E11160" s="3">
        <v>24</v>
      </c>
      <c r="F11160" s="17">
        <v>0</v>
      </c>
      <c r="G11160" s="17">
        <v>1</v>
      </c>
      <c r="H11160" s="17">
        <v>0</v>
      </c>
      <c r="I11160" s="7">
        <v>3.16</v>
      </c>
      <c r="J11160" s="7">
        <v>28</v>
      </c>
      <c r="K11160" s="4">
        <v>1214</v>
      </c>
      <c r="L11160" s="5">
        <v>1214.0589</v>
      </c>
      <c r="M11160">
        <v>1710700</v>
      </c>
      <c r="N11160" s="3">
        <v>1</v>
      </c>
      <c r="O11160" s="50" t="e">
        <f>INDEX([1]Dados!$M$2:$N$26779,MATCH($P11160,[1]Dados!$N$2:$N$26779,),2)</f>
        <v>#N/A</v>
      </c>
      <c r="P11160">
        <v>198354</v>
      </c>
      <c r="Q11160" s="1">
        <v>37831</v>
      </c>
      <c r="R11160" s="1">
        <v>37891</v>
      </c>
      <c r="S11160" t="s">
        <v>2536</v>
      </c>
    </row>
    <row r="11161" spans="1:19" x14ac:dyDescent="0.2">
      <c r="A11161" s="7">
        <v>210510</v>
      </c>
      <c r="B11161" s="3">
        <v>7994</v>
      </c>
      <c r="C11161" s="3" t="s">
        <v>39</v>
      </c>
      <c r="D11161" s="2" t="s">
        <v>470</v>
      </c>
      <c r="E11161" s="3">
        <v>24</v>
      </c>
      <c r="F11161" s="17">
        <v>0</v>
      </c>
      <c r="G11161" s="17">
        <v>1</v>
      </c>
      <c r="H11161" s="17">
        <v>0</v>
      </c>
      <c r="I11161" s="7">
        <v>3.8</v>
      </c>
      <c r="J11161" s="7">
        <v>28</v>
      </c>
      <c r="K11161" s="4">
        <v>1214</v>
      </c>
      <c r="L11161" s="5">
        <v>1214.0589</v>
      </c>
      <c r="M11161">
        <v>1710700</v>
      </c>
      <c r="N11161" s="3">
        <v>1</v>
      </c>
      <c r="O11161" s="50" t="e">
        <f>INDEX([1]Dados!$M$2:$N$26779,MATCH($P11161,[1]Dados!$N$2:$N$26779,),2)</f>
        <v>#N/A</v>
      </c>
      <c r="P11161">
        <v>198354</v>
      </c>
      <c r="Q11161" s="1">
        <v>37831</v>
      </c>
      <c r="R11161" s="1">
        <v>37891</v>
      </c>
      <c r="S11161" t="s">
        <v>2536</v>
      </c>
    </row>
    <row r="11162" spans="1:19" x14ac:dyDescent="0.2">
      <c r="A11162" s="7">
        <v>210510</v>
      </c>
      <c r="B11162" s="3">
        <v>7994</v>
      </c>
      <c r="C11162" s="3" t="s">
        <v>39</v>
      </c>
      <c r="D11162" s="2" t="s">
        <v>470</v>
      </c>
      <c r="E11162" s="3">
        <v>24</v>
      </c>
      <c r="F11162" s="17">
        <v>0</v>
      </c>
      <c r="G11162" s="17">
        <v>1</v>
      </c>
      <c r="H11162" s="17">
        <v>0</v>
      </c>
      <c r="I11162" s="7">
        <v>3.9</v>
      </c>
      <c r="J11162" s="7">
        <v>28</v>
      </c>
      <c r="K11162" s="4">
        <v>1214</v>
      </c>
      <c r="L11162" s="5">
        <v>1214.0589</v>
      </c>
      <c r="M11162">
        <v>1710700</v>
      </c>
      <c r="N11162" s="3">
        <v>1</v>
      </c>
      <c r="O11162" s="50" t="e">
        <f>INDEX([1]Dados!$M$2:$N$26779,MATCH($P11162,[1]Dados!$N$2:$N$26779,),2)</f>
        <v>#N/A</v>
      </c>
      <c r="P11162">
        <v>198354</v>
      </c>
      <c r="Q11162" s="1">
        <v>37831</v>
      </c>
      <c r="R11162" s="1">
        <v>37891</v>
      </c>
      <c r="S11162" t="s">
        <v>2536</v>
      </c>
    </row>
    <row r="11163" spans="1:19" x14ac:dyDescent="0.2">
      <c r="A11163" s="7">
        <v>210510</v>
      </c>
      <c r="B11163" s="3">
        <v>7994</v>
      </c>
      <c r="C11163" s="3" t="s">
        <v>39</v>
      </c>
      <c r="D11163" s="2" t="s">
        <v>470</v>
      </c>
      <c r="E11163" s="3">
        <v>24</v>
      </c>
      <c r="F11163" s="17">
        <v>0</v>
      </c>
      <c r="G11163" s="17">
        <v>1</v>
      </c>
      <c r="H11163" s="17">
        <v>0</v>
      </c>
      <c r="I11163" s="7">
        <v>3.17</v>
      </c>
      <c r="J11163" s="7">
        <v>7</v>
      </c>
      <c r="K11163" s="4">
        <v>1214</v>
      </c>
      <c r="L11163" s="5">
        <v>1214.8580999999999</v>
      </c>
      <c r="M11163">
        <v>60972</v>
      </c>
      <c r="N11163" s="3">
        <v>1</v>
      </c>
      <c r="O11163" s="50" t="e">
        <f>INDEX([1]Dados!$M$2:$N$26779,MATCH($P11163,[1]Dados!$N$2:$N$26779,),2)</f>
        <v>#N/A</v>
      </c>
      <c r="P11163">
        <v>197388</v>
      </c>
      <c r="Q11163" s="1">
        <v>37831</v>
      </c>
      <c r="R11163" s="1">
        <v>37891</v>
      </c>
      <c r="S11163" t="s">
        <v>887</v>
      </c>
    </row>
    <row r="11164" spans="1:19" x14ac:dyDescent="0.2">
      <c r="A11164" s="7">
        <v>210510</v>
      </c>
      <c r="B11164" s="3">
        <v>7994</v>
      </c>
      <c r="C11164" s="3" t="s">
        <v>39</v>
      </c>
      <c r="D11164" s="2" t="s">
        <v>470</v>
      </c>
      <c r="E11164" s="3">
        <v>24</v>
      </c>
      <c r="F11164" s="17">
        <v>0</v>
      </c>
      <c r="G11164" s="17">
        <v>1</v>
      </c>
      <c r="H11164" s="17">
        <v>0</v>
      </c>
      <c r="I11164" s="7">
        <v>3.18</v>
      </c>
      <c r="J11164" s="7">
        <v>13</v>
      </c>
      <c r="K11164" s="4">
        <v>1214</v>
      </c>
      <c r="L11164" s="5">
        <v>1214.8580999999999</v>
      </c>
      <c r="M11164">
        <v>60972</v>
      </c>
      <c r="N11164" s="3">
        <v>1</v>
      </c>
      <c r="O11164" s="50" t="e">
        <f>INDEX([1]Dados!$M$2:$N$26779,MATCH($P11164,[1]Dados!$N$2:$N$26779,),2)</f>
        <v>#N/A</v>
      </c>
      <c r="P11164">
        <v>197388</v>
      </c>
      <c r="Q11164" s="1">
        <v>37831</v>
      </c>
      <c r="R11164" s="1">
        <v>37891</v>
      </c>
      <c r="S11164" t="s">
        <v>887</v>
      </c>
    </row>
    <row r="11165" spans="1:19" x14ac:dyDescent="0.2">
      <c r="A11165" s="7">
        <v>210510</v>
      </c>
      <c r="B11165" s="3">
        <v>7994</v>
      </c>
      <c r="C11165" s="3" t="s">
        <v>39</v>
      </c>
      <c r="D11165" s="2" t="s">
        <v>470</v>
      </c>
      <c r="E11165" s="3">
        <v>24</v>
      </c>
      <c r="F11165" s="17">
        <v>0</v>
      </c>
      <c r="G11165" s="17">
        <v>1</v>
      </c>
      <c r="H11165" s="17">
        <v>0</v>
      </c>
      <c r="I11165" s="7">
        <v>3.19</v>
      </c>
      <c r="J11165" s="7">
        <v>25</v>
      </c>
      <c r="K11165" s="4">
        <v>1214</v>
      </c>
      <c r="L11165" s="5">
        <v>1214.8580999999999</v>
      </c>
      <c r="M11165">
        <v>60972</v>
      </c>
      <c r="N11165" s="3">
        <v>1</v>
      </c>
      <c r="O11165" s="50" t="e">
        <f>INDEX([1]Dados!$M$2:$N$26779,MATCH($P11165,[1]Dados!$N$2:$N$26779,),2)</f>
        <v>#N/A</v>
      </c>
      <c r="P11165">
        <v>197388</v>
      </c>
      <c r="Q11165" s="1">
        <v>37831</v>
      </c>
      <c r="R11165" s="1">
        <v>37891</v>
      </c>
      <c r="S11165" t="s">
        <v>887</v>
      </c>
    </row>
    <row r="11166" spans="1:19" x14ac:dyDescent="0.2">
      <c r="A11166" s="7">
        <v>210510</v>
      </c>
      <c r="B11166" s="3">
        <v>7994</v>
      </c>
      <c r="C11166" s="3" t="s">
        <v>39</v>
      </c>
      <c r="D11166" s="2" t="s">
        <v>470</v>
      </c>
      <c r="E11166" s="3">
        <v>24</v>
      </c>
      <c r="F11166" s="17">
        <v>0</v>
      </c>
      <c r="G11166" s="17">
        <v>1</v>
      </c>
      <c r="H11166" s="17">
        <v>0</v>
      </c>
      <c r="I11166" s="7">
        <v>4.0999999999999996</v>
      </c>
      <c r="J11166" s="7">
        <v>25</v>
      </c>
      <c r="K11166" s="4">
        <v>1293</v>
      </c>
      <c r="L11166" s="5">
        <v>1293.0592999999999</v>
      </c>
      <c r="M11166">
        <v>114293.79</v>
      </c>
      <c r="N11166" s="3">
        <v>1</v>
      </c>
      <c r="O11166" s="50" t="e">
        <f>INDEX([1]Dados!$M$2:$N$26779,MATCH($P11166,[1]Dados!$N$2:$N$26779,),2)</f>
        <v>#N/A</v>
      </c>
      <c r="P11166">
        <v>196996</v>
      </c>
      <c r="Q11166" s="1">
        <v>37831</v>
      </c>
      <c r="R11166" s="1">
        <v>37891</v>
      </c>
      <c r="S11166" t="s">
        <v>1467</v>
      </c>
    </row>
    <row r="11167" spans="1:19" x14ac:dyDescent="0.2">
      <c r="A11167" s="7">
        <v>210510</v>
      </c>
      <c r="B11167" s="3">
        <v>7994</v>
      </c>
      <c r="C11167" s="3" t="s">
        <v>39</v>
      </c>
      <c r="D11167" s="2" t="s">
        <v>470</v>
      </c>
      <c r="E11167" s="3">
        <v>24</v>
      </c>
      <c r="F11167" s="17">
        <v>0</v>
      </c>
      <c r="G11167" s="17">
        <v>1</v>
      </c>
      <c r="H11167" s="17">
        <v>0</v>
      </c>
      <c r="I11167" s="7">
        <v>4.2</v>
      </c>
      <c r="J11167" s="7">
        <v>29</v>
      </c>
      <c r="K11167" s="4">
        <v>1293</v>
      </c>
      <c r="L11167" s="5">
        <v>1293.0592999999999</v>
      </c>
      <c r="M11167">
        <v>114293.79</v>
      </c>
      <c r="N11167" s="3">
        <v>1</v>
      </c>
      <c r="O11167" s="50" t="e">
        <f>INDEX([1]Dados!$M$2:$N$26779,MATCH($P11167,[1]Dados!$N$2:$N$26779,),2)</f>
        <v>#N/A</v>
      </c>
      <c r="P11167">
        <v>196996</v>
      </c>
      <c r="Q11167" s="1">
        <v>37831</v>
      </c>
      <c r="R11167" s="1">
        <v>37891</v>
      </c>
      <c r="S11167" t="s">
        <v>1467</v>
      </c>
    </row>
    <row r="11168" spans="1:19" x14ac:dyDescent="0.2">
      <c r="A11168" s="7">
        <v>210510</v>
      </c>
      <c r="B11168" s="3">
        <v>7994</v>
      </c>
      <c r="C11168" s="3" t="s">
        <v>39</v>
      </c>
      <c r="D11168" s="2" t="s">
        <v>470</v>
      </c>
      <c r="E11168" s="3">
        <v>24</v>
      </c>
      <c r="F11168" s="17">
        <v>0</v>
      </c>
      <c r="G11168" s="17">
        <v>1</v>
      </c>
      <c r="H11168" s="17">
        <v>0</v>
      </c>
      <c r="I11168" s="7">
        <v>4.3</v>
      </c>
      <c r="J11168" s="7">
        <v>22</v>
      </c>
      <c r="K11168" s="4">
        <v>1293</v>
      </c>
      <c r="L11168" s="5">
        <v>1293.0592999999999</v>
      </c>
      <c r="M11168">
        <v>114293.79</v>
      </c>
      <c r="N11168" s="3">
        <v>1</v>
      </c>
      <c r="O11168" s="50" t="e">
        <f>INDEX([1]Dados!$M$2:$N$26779,MATCH($P11168,[1]Dados!$N$2:$N$26779,),2)</f>
        <v>#N/A</v>
      </c>
      <c r="P11168">
        <v>196996</v>
      </c>
      <c r="Q11168" s="1">
        <v>37831</v>
      </c>
      <c r="R11168" s="1">
        <v>37891</v>
      </c>
      <c r="S11168" t="s">
        <v>1467</v>
      </c>
    </row>
    <row r="11169" spans="1:19" x14ac:dyDescent="0.2">
      <c r="A11169" s="7">
        <v>210510</v>
      </c>
      <c r="B11169" s="3">
        <v>7994</v>
      </c>
      <c r="C11169" s="3" t="s">
        <v>39</v>
      </c>
      <c r="D11169" s="2" t="s">
        <v>470</v>
      </c>
      <c r="E11169" s="3">
        <v>24</v>
      </c>
      <c r="F11169" s="17">
        <v>0</v>
      </c>
      <c r="G11169" s="17">
        <v>1</v>
      </c>
      <c r="H11169" s="17">
        <v>0</v>
      </c>
      <c r="I11169" s="7">
        <v>4.4000000000000004</v>
      </c>
      <c r="J11169" s="7">
        <v>25</v>
      </c>
      <c r="K11169" s="4">
        <v>1293</v>
      </c>
      <c r="L11169" s="5">
        <v>1293.0592999999999</v>
      </c>
      <c r="M11169">
        <v>114293.79</v>
      </c>
      <c r="N11169" s="3">
        <v>1</v>
      </c>
      <c r="O11169" s="50" t="e">
        <f>INDEX([1]Dados!$M$2:$N$26779,MATCH($P11169,[1]Dados!$N$2:$N$26779,),2)</f>
        <v>#N/A</v>
      </c>
      <c r="P11169">
        <v>196996</v>
      </c>
      <c r="Q11169" s="1">
        <v>37831</v>
      </c>
      <c r="R11169" s="1">
        <v>37891</v>
      </c>
      <c r="S11169" t="s">
        <v>1467</v>
      </c>
    </row>
    <row r="11170" spans="1:19" x14ac:dyDescent="0.2">
      <c r="A11170" s="7">
        <v>210510</v>
      </c>
      <c r="B11170" s="3">
        <v>7994</v>
      </c>
      <c r="C11170" s="3" t="s">
        <v>39</v>
      </c>
      <c r="D11170" s="2" t="s">
        <v>470</v>
      </c>
      <c r="E11170" s="3">
        <v>24</v>
      </c>
      <c r="F11170" s="17">
        <v>0</v>
      </c>
      <c r="G11170" s="17">
        <v>1</v>
      </c>
      <c r="H11170" s="17">
        <v>0</v>
      </c>
      <c r="I11170" s="7">
        <v>4.5</v>
      </c>
      <c r="J11170" s="7">
        <v>0</v>
      </c>
      <c r="K11170" s="4">
        <v>1293</v>
      </c>
      <c r="L11170" s="5">
        <v>1293.0592999999999</v>
      </c>
      <c r="M11170">
        <v>114293.79</v>
      </c>
      <c r="N11170" s="3">
        <v>1</v>
      </c>
      <c r="O11170" s="50" t="e">
        <f>INDEX([1]Dados!$M$2:$N$26779,MATCH($P11170,[1]Dados!$N$2:$N$26779,),2)</f>
        <v>#N/A</v>
      </c>
      <c r="P11170">
        <v>196996</v>
      </c>
      <c r="Q11170" s="1">
        <v>37831</v>
      </c>
      <c r="R11170" s="1">
        <v>37891</v>
      </c>
      <c r="S11170" t="s">
        <v>1467</v>
      </c>
    </row>
    <row r="11171" spans="1:19" x14ac:dyDescent="0.2">
      <c r="A11171" s="7">
        <v>210720</v>
      </c>
      <c r="B11171" s="3">
        <v>8435</v>
      </c>
      <c r="C11171" s="3" t="s">
        <v>39</v>
      </c>
      <c r="D11171" s="2" t="s">
        <v>589</v>
      </c>
      <c r="E11171" s="3">
        <v>24</v>
      </c>
      <c r="F11171" s="17">
        <v>0</v>
      </c>
      <c r="G11171" s="17">
        <v>1</v>
      </c>
      <c r="H11171" s="17">
        <v>0</v>
      </c>
      <c r="I11171" s="7">
        <v>1.1000000000000001</v>
      </c>
      <c r="J11171" s="7">
        <v>31</v>
      </c>
      <c r="K11171" s="4">
        <v>1203</v>
      </c>
      <c r="L11171" s="5">
        <v>1203.0829000000001</v>
      </c>
      <c r="M11171">
        <v>40265.629999999997</v>
      </c>
      <c r="N11171" s="3">
        <v>1</v>
      </c>
      <c r="O11171" s="50" t="e">
        <f>INDEX([1]Dados!$M$2:$N$26779,MATCH($P11171,[1]Dados!$N$2:$N$26779,),2)</f>
        <v>#N/A</v>
      </c>
      <c r="P11171">
        <v>196807</v>
      </c>
      <c r="Q11171" s="1">
        <v>37831</v>
      </c>
      <c r="R11171" s="1">
        <v>37898</v>
      </c>
      <c r="S11171" t="s">
        <v>889</v>
      </c>
    </row>
    <row r="11172" spans="1:19" x14ac:dyDescent="0.2">
      <c r="A11172" s="7">
        <v>210720</v>
      </c>
      <c r="B11172" s="3">
        <v>8435</v>
      </c>
      <c r="C11172" s="3" t="s">
        <v>39</v>
      </c>
      <c r="D11172" s="2" t="s">
        <v>589</v>
      </c>
      <c r="E11172" s="3">
        <v>24</v>
      </c>
      <c r="F11172" s="17">
        <v>0</v>
      </c>
      <c r="G11172" s="17">
        <v>1</v>
      </c>
      <c r="H11172" s="17">
        <v>0</v>
      </c>
      <c r="I11172" s="7">
        <v>1.2</v>
      </c>
      <c r="J11172" s="7">
        <v>32</v>
      </c>
      <c r="K11172" s="4">
        <v>1203</v>
      </c>
      <c r="L11172" s="5">
        <v>1203.0829000000001</v>
      </c>
      <c r="M11172">
        <v>40265.629999999997</v>
      </c>
      <c r="N11172" s="3">
        <v>1</v>
      </c>
      <c r="O11172" s="50" t="e">
        <f>INDEX([1]Dados!$M$2:$N$26779,MATCH($P11172,[1]Dados!$N$2:$N$26779,),2)</f>
        <v>#N/A</v>
      </c>
      <c r="P11172">
        <v>196807</v>
      </c>
      <c r="Q11172" s="1">
        <v>37831</v>
      </c>
      <c r="R11172" s="1">
        <v>37898</v>
      </c>
      <c r="S11172" t="s">
        <v>889</v>
      </c>
    </row>
    <row r="11173" spans="1:19" x14ac:dyDescent="0.2">
      <c r="A11173" s="7">
        <v>210720</v>
      </c>
      <c r="B11173" s="3">
        <v>8435</v>
      </c>
      <c r="C11173" s="3" t="s">
        <v>39</v>
      </c>
      <c r="D11173" s="2" t="s">
        <v>589</v>
      </c>
      <c r="E11173" s="3">
        <v>24</v>
      </c>
      <c r="F11173" s="17">
        <v>0</v>
      </c>
      <c r="G11173" s="17">
        <v>1</v>
      </c>
      <c r="H11173" s="17">
        <v>0</v>
      </c>
      <c r="I11173" s="7">
        <v>2.1</v>
      </c>
      <c r="J11173" s="7">
        <v>2</v>
      </c>
      <c r="K11173" s="4">
        <v>1214</v>
      </c>
      <c r="L11173" s="5">
        <v>1214.0587</v>
      </c>
      <c r="M11173">
        <v>233836.68</v>
      </c>
      <c r="N11173" s="3">
        <v>1</v>
      </c>
      <c r="O11173" s="50" t="e">
        <f>INDEX([1]Dados!$M$2:$N$26779,MATCH($P11173,[1]Dados!$N$2:$N$26779,),2)</f>
        <v>#N/A</v>
      </c>
      <c r="P11173">
        <v>196750</v>
      </c>
      <c r="Q11173" s="1">
        <v>37831</v>
      </c>
      <c r="R11173" s="1">
        <v>37898</v>
      </c>
      <c r="S11173" t="s">
        <v>914</v>
      </c>
    </row>
    <row r="11174" spans="1:19" x14ac:dyDescent="0.2">
      <c r="A11174" s="7">
        <v>210720</v>
      </c>
      <c r="B11174" s="3">
        <v>8435</v>
      </c>
      <c r="C11174" s="3" t="s">
        <v>39</v>
      </c>
      <c r="D11174" s="2" t="s">
        <v>589</v>
      </c>
      <c r="E11174" s="3">
        <v>24</v>
      </c>
      <c r="F11174" s="17">
        <v>0</v>
      </c>
      <c r="G11174" s="17">
        <v>1</v>
      </c>
      <c r="H11174" s="17">
        <v>0</v>
      </c>
      <c r="I11174" s="7">
        <v>2.1</v>
      </c>
      <c r="J11174" s="7">
        <v>32</v>
      </c>
      <c r="K11174" s="4">
        <v>1214</v>
      </c>
      <c r="L11174" s="5">
        <v>1214.0587</v>
      </c>
      <c r="M11174">
        <v>233836.68</v>
      </c>
      <c r="N11174" s="3">
        <v>1</v>
      </c>
      <c r="O11174" s="50" t="e">
        <f>INDEX([1]Dados!$M$2:$N$26779,MATCH($P11174,[1]Dados!$N$2:$N$26779,),2)</f>
        <v>#N/A</v>
      </c>
      <c r="P11174">
        <v>196750</v>
      </c>
      <c r="Q11174" s="1">
        <v>37831</v>
      </c>
      <c r="R11174" s="1">
        <v>37898</v>
      </c>
      <c r="S11174" t="s">
        <v>914</v>
      </c>
    </row>
    <row r="11175" spans="1:19" x14ac:dyDescent="0.2">
      <c r="A11175" s="7">
        <v>210720</v>
      </c>
      <c r="B11175" s="3">
        <v>8435</v>
      </c>
      <c r="C11175" s="3" t="s">
        <v>39</v>
      </c>
      <c r="D11175" s="2" t="s">
        <v>589</v>
      </c>
      <c r="E11175" s="3">
        <v>24</v>
      </c>
      <c r="F11175" s="17">
        <v>0</v>
      </c>
      <c r="G11175" s="17">
        <v>1</v>
      </c>
      <c r="H11175" s="17">
        <v>0</v>
      </c>
      <c r="I11175" s="7">
        <v>2.11</v>
      </c>
      <c r="J11175" s="7">
        <v>0</v>
      </c>
      <c r="K11175" s="4">
        <v>1214</v>
      </c>
      <c r="L11175" s="5">
        <v>1214.0587</v>
      </c>
      <c r="M11175">
        <v>233836.68</v>
      </c>
      <c r="N11175" s="3">
        <v>1</v>
      </c>
      <c r="O11175" s="50" t="e">
        <f>INDEX([1]Dados!$M$2:$N$26779,MATCH($P11175,[1]Dados!$N$2:$N$26779,),2)</f>
        <v>#N/A</v>
      </c>
      <c r="P11175">
        <v>196750</v>
      </c>
      <c r="Q11175" s="1">
        <v>37831</v>
      </c>
      <c r="R11175" s="1">
        <v>37898</v>
      </c>
      <c r="S11175" t="s">
        <v>914</v>
      </c>
    </row>
    <row r="11176" spans="1:19" x14ac:dyDescent="0.2">
      <c r="A11176" s="7">
        <v>210720</v>
      </c>
      <c r="B11176" s="3">
        <v>8435</v>
      </c>
      <c r="C11176" s="3" t="s">
        <v>39</v>
      </c>
      <c r="D11176" s="2" t="s">
        <v>589</v>
      </c>
      <c r="E11176" s="3">
        <v>24</v>
      </c>
      <c r="F11176" s="17">
        <v>0</v>
      </c>
      <c r="G11176" s="17">
        <v>1</v>
      </c>
      <c r="H11176" s="17">
        <v>0</v>
      </c>
      <c r="I11176" s="7">
        <v>2.12</v>
      </c>
      <c r="J11176" s="7">
        <v>12</v>
      </c>
      <c r="K11176" s="4">
        <v>1214</v>
      </c>
      <c r="L11176" s="5">
        <v>1214.0587</v>
      </c>
      <c r="M11176">
        <v>233836.68</v>
      </c>
      <c r="N11176" s="3">
        <v>1</v>
      </c>
      <c r="O11176" s="50" t="e">
        <f>INDEX([1]Dados!$M$2:$N$26779,MATCH($P11176,[1]Dados!$N$2:$N$26779,),2)</f>
        <v>#N/A</v>
      </c>
      <c r="P11176">
        <v>196750</v>
      </c>
      <c r="Q11176" s="1">
        <v>37831</v>
      </c>
      <c r="R11176" s="1">
        <v>37898</v>
      </c>
      <c r="S11176" t="s">
        <v>914</v>
      </c>
    </row>
    <row r="11177" spans="1:19" x14ac:dyDescent="0.2">
      <c r="A11177" s="7">
        <v>210720</v>
      </c>
      <c r="B11177" s="3">
        <v>8435</v>
      </c>
      <c r="C11177" s="3" t="s">
        <v>39</v>
      </c>
      <c r="D11177" s="2" t="s">
        <v>589</v>
      </c>
      <c r="E11177" s="3">
        <v>24</v>
      </c>
      <c r="F11177" s="17">
        <v>0</v>
      </c>
      <c r="G11177" s="17">
        <v>1</v>
      </c>
      <c r="H11177" s="17">
        <v>0</v>
      </c>
      <c r="I11177" s="7">
        <v>2.13</v>
      </c>
      <c r="J11177" s="7">
        <v>13</v>
      </c>
      <c r="K11177" s="4">
        <v>1214</v>
      </c>
      <c r="L11177" s="5">
        <v>1214.0587</v>
      </c>
      <c r="M11177">
        <v>233836.68</v>
      </c>
      <c r="N11177" s="3">
        <v>1</v>
      </c>
      <c r="O11177" s="50" t="e">
        <f>INDEX([1]Dados!$M$2:$N$26779,MATCH($P11177,[1]Dados!$N$2:$N$26779,),2)</f>
        <v>#N/A</v>
      </c>
      <c r="P11177">
        <v>196750</v>
      </c>
      <c r="Q11177" s="1">
        <v>37831</v>
      </c>
      <c r="R11177" s="1">
        <v>37898</v>
      </c>
      <c r="S11177" t="s">
        <v>914</v>
      </c>
    </row>
    <row r="11178" spans="1:19" x14ac:dyDescent="0.2">
      <c r="A11178" s="7">
        <v>210720</v>
      </c>
      <c r="B11178" s="3">
        <v>8435</v>
      </c>
      <c r="C11178" s="3" t="s">
        <v>39</v>
      </c>
      <c r="D11178" s="2" t="s">
        <v>589</v>
      </c>
      <c r="E11178" s="3">
        <v>24</v>
      </c>
      <c r="F11178" s="17">
        <v>0</v>
      </c>
      <c r="G11178" s="17">
        <v>1</v>
      </c>
      <c r="H11178" s="17">
        <v>0</v>
      </c>
      <c r="I11178" s="7">
        <v>2.14</v>
      </c>
      <c r="J11178" s="7">
        <v>25</v>
      </c>
      <c r="K11178" s="4">
        <v>1214</v>
      </c>
      <c r="L11178" s="5">
        <v>1214.0587</v>
      </c>
      <c r="M11178">
        <v>233836.68</v>
      </c>
      <c r="N11178" s="3">
        <v>1</v>
      </c>
      <c r="O11178" s="50" t="e">
        <f>INDEX([1]Dados!$M$2:$N$26779,MATCH($P11178,[1]Dados!$N$2:$N$26779,),2)</f>
        <v>#N/A</v>
      </c>
      <c r="P11178">
        <v>196750</v>
      </c>
      <c r="Q11178" s="1">
        <v>37831</v>
      </c>
      <c r="R11178" s="1">
        <v>37898</v>
      </c>
      <c r="S11178" t="s">
        <v>914</v>
      </c>
    </row>
    <row r="11179" spans="1:19" x14ac:dyDescent="0.2">
      <c r="A11179" s="7">
        <v>210720</v>
      </c>
      <c r="B11179" s="3">
        <v>8435</v>
      </c>
      <c r="C11179" s="3" t="s">
        <v>39</v>
      </c>
      <c r="D11179" s="2" t="s">
        <v>589</v>
      </c>
      <c r="E11179" s="3">
        <v>24</v>
      </c>
      <c r="F11179" s="17">
        <v>0</v>
      </c>
      <c r="G11179" s="17">
        <v>1</v>
      </c>
      <c r="H11179" s="17">
        <v>0</v>
      </c>
      <c r="I11179" s="7">
        <v>2.15</v>
      </c>
      <c r="J11179" s="7">
        <v>28</v>
      </c>
      <c r="K11179" s="4">
        <v>1214</v>
      </c>
      <c r="L11179" s="5">
        <v>1214.0587</v>
      </c>
      <c r="M11179">
        <v>233836.68</v>
      </c>
      <c r="N11179" s="3">
        <v>1</v>
      </c>
      <c r="O11179" s="50" t="e">
        <f>INDEX([1]Dados!$M$2:$N$26779,MATCH($P11179,[1]Dados!$N$2:$N$26779,),2)</f>
        <v>#N/A</v>
      </c>
      <c r="P11179">
        <v>196750</v>
      </c>
      <c r="Q11179" s="1">
        <v>37831</v>
      </c>
      <c r="R11179" s="1">
        <v>37898</v>
      </c>
      <c r="S11179" t="s">
        <v>914</v>
      </c>
    </row>
    <row r="11180" spans="1:19" x14ac:dyDescent="0.2">
      <c r="A11180" s="7">
        <v>210720</v>
      </c>
      <c r="B11180" s="3">
        <v>8435</v>
      </c>
      <c r="C11180" s="3" t="s">
        <v>39</v>
      </c>
      <c r="D11180" s="2" t="s">
        <v>589</v>
      </c>
      <c r="E11180" s="3">
        <v>24</v>
      </c>
      <c r="F11180" s="17">
        <v>0</v>
      </c>
      <c r="G11180" s="17">
        <v>1</v>
      </c>
      <c r="H11180" s="17">
        <v>0</v>
      </c>
      <c r="I11180" s="7">
        <v>2.2000000000000002</v>
      </c>
      <c r="J11180" s="7">
        <v>25</v>
      </c>
      <c r="K11180" s="4">
        <v>1214</v>
      </c>
      <c r="L11180" s="5">
        <v>1214.0587</v>
      </c>
      <c r="M11180">
        <v>233836.68</v>
      </c>
      <c r="N11180" s="3">
        <v>1</v>
      </c>
      <c r="O11180" s="50" t="e">
        <f>INDEX([1]Dados!$M$2:$N$26779,MATCH($P11180,[1]Dados!$N$2:$N$26779,),2)</f>
        <v>#N/A</v>
      </c>
      <c r="P11180">
        <v>196750</v>
      </c>
      <c r="Q11180" s="1">
        <v>37831</v>
      </c>
      <c r="R11180" s="1">
        <v>37898</v>
      </c>
      <c r="S11180" t="s">
        <v>914</v>
      </c>
    </row>
    <row r="11181" spans="1:19" x14ac:dyDescent="0.2">
      <c r="A11181" s="7">
        <v>210720</v>
      </c>
      <c r="B11181" s="3">
        <v>8435</v>
      </c>
      <c r="C11181" s="3" t="s">
        <v>39</v>
      </c>
      <c r="D11181" s="2" t="s">
        <v>589</v>
      </c>
      <c r="E11181" s="3">
        <v>24</v>
      </c>
      <c r="F11181" s="17">
        <v>0</v>
      </c>
      <c r="G11181" s="17">
        <v>1</v>
      </c>
      <c r="H11181" s="17">
        <v>0</v>
      </c>
      <c r="I11181" s="7">
        <v>2.2999999999999998</v>
      </c>
      <c r="J11181" s="7">
        <v>15</v>
      </c>
      <c r="K11181" s="4">
        <v>1214</v>
      </c>
      <c r="L11181" s="5">
        <v>1214.0587</v>
      </c>
      <c r="M11181">
        <v>233836.68</v>
      </c>
      <c r="N11181" s="3">
        <v>1</v>
      </c>
      <c r="O11181" s="50" t="e">
        <f>INDEX([1]Dados!$M$2:$N$26779,MATCH($P11181,[1]Dados!$N$2:$N$26779,),2)</f>
        <v>#N/A</v>
      </c>
      <c r="P11181">
        <v>196750</v>
      </c>
      <c r="Q11181" s="1">
        <v>37831</v>
      </c>
      <c r="R11181" s="1">
        <v>37898</v>
      </c>
      <c r="S11181" t="s">
        <v>914</v>
      </c>
    </row>
    <row r="11182" spans="1:19" x14ac:dyDescent="0.2">
      <c r="A11182" s="7">
        <v>210720</v>
      </c>
      <c r="B11182" s="3">
        <v>8435</v>
      </c>
      <c r="C11182" s="3" t="s">
        <v>39</v>
      </c>
      <c r="D11182" s="2" t="s">
        <v>589</v>
      </c>
      <c r="E11182" s="3">
        <v>24</v>
      </c>
      <c r="F11182" s="17">
        <v>0</v>
      </c>
      <c r="G11182" s="17">
        <v>1</v>
      </c>
      <c r="H11182" s="17">
        <v>0</v>
      </c>
      <c r="I11182" s="7">
        <v>2.4</v>
      </c>
      <c r="J11182" s="7">
        <v>25</v>
      </c>
      <c r="K11182" s="4">
        <v>1214</v>
      </c>
      <c r="L11182" s="5">
        <v>1214.0587</v>
      </c>
      <c r="M11182">
        <v>233836.68</v>
      </c>
      <c r="N11182" s="3">
        <v>1</v>
      </c>
      <c r="O11182" s="50" t="e">
        <f>INDEX([1]Dados!$M$2:$N$26779,MATCH($P11182,[1]Dados!$N$2:$N$26779,),2)</f>
        <v>#N/A</v>
      </c>
      <c r="P11182">
        <v>196750</v>
      </c>
      <c r="Q11182" s="1">
        <v>37831</v>
      </c>
      <c r="R11182" s="1">
        <v>37898</v>
      </c>
      <c r="S11182" t="s">
        <v>914</v>
      </c>
    </row>
    <row r="11183" spans="1:19" x14ac:dyDescent="0.2">
      <c r="A11183" s="7">
        <v>210720</v>
      </c>
      <c r="B11183" s="3">
        <v>8435</v>
      </c>
      <c r="C11183" s="3" t="s">
        <v>39</v>
      </c>
      <c r="D11183" s="2" t="s">
        <v>589</v>
      </c>
      <c r="E11183" s="3">
        <v>24</v>
      </c>
      <c r="F11183" s="17">
        <v>0</v>
      </c>
      <c r="G11183" s="17">
        <v>1</v>
      </c>
      <c r="H11183" s="17">
        <v>0</v>
      </c>
      <c r="I11183" s="7">
        <v>2.5</v>
      </c>
      <c r="J11183" s="7">
        <v>13</v>
      </c>
      <c r="K11183" s="4">
        <v>1214</v>
      </c>
      <c r="L11183" s="5">
        <v>1214.0587</v>
      </c>
      <c r="M11183">
        <v>233836.68</v>
      </c>
      <c r="N11183" s="3">
        <v>1</v>
      </c>
      <c r="O11183" s="50" t="e">
        <f>INDEX([1]Dados!$M$2:$N$26779,MATCH($P11183,[1]Dados!$N$2:$N$26779,),2)</f>
        <v>#N/A</v>
      </c>
      <c r="P11183">
        <v>196750</v>
      </c>
      <c r="Q11183" s="1">
        <v>37831</v>
      </c>
      <c r="R11183" s="1">
        <v>37898</v>
      </c>
      <c r="S11183" t="s">
        <v>914</v>
      </c>
    </row>
    <row r="11184" spans="1:19" x14ac:dyDescent="0.2">
      <c r="A11184" s="7">
        <v>210720</v>
      </c>
      <c r="B11184" s="3">
        <v>8435</v>
      </c>
      <c r="C11184" s="3" t="s">
        <v>39</v>
      </c>
      <c r="D11184" s="2" t="s">
        <v>589</v>
      </c>
      <c r="E11184" s="3">
        <v>24</v>
      </c>
      <c r="F11184" s="17">
        <v>0</v>
      </c>
      <c r="G11184" s="17">
        <v>1</v>
      </c>
      <c r="H11184" s="17">
        <v>0</v>
      </c>
      <c r="I11184" s="7">
        <v>2.6</v>
      </c>
      <c r="J11184" s="7">
        <v>31</v>
      </c>
      <c r="K11184" s="4">
        <v>1214</v>
      </c>
      <c r="L11184" s="5">
        <v>1214.0587</v>
      </c>
      <c r="M11184">
        <v>233836.68</v>
      </c>
      <c r="N11184" s="3">
        <v>1</v>
      </c>
      <c r="O11184" s="50" t="e">
        <f>INDEX([1]Dados!$M$2:$N$26779,MATCH($P11184,[1]Dados!$N$2:$N$26779,),2)</f>
        <v>#N/A</v>
      </c>
      <c r="P11184">
        <v>196750</v>
      </c>
      <c r="Q11184" s="1">
        <v>37831</v>
      </c>
      <c r="R11184" s="1">
        <v>37898</v>
      </c>
      <c r="S11184" t="s">
        <v>914</v>
      </c>
    </row>
    <row r="11185" spans="1:19" x14ac:dyDescent="0.2">
      <c r="A11185" s="7">
        <v>210720</v>
      </c>
      <c r="B11185" s="3">
        <v>8435</v>
      </c>
      <c r="C11185" s="3" t="s">
        <v>39</v>
      </c>
      <c r="D11185" s="2" t="s">
        <v>589</v>
      </c>
      <c r="E11185" s="3">
        <v>24</v>
      </c>
      <c r="F11185" s="17">
        <v>0</v>
      </c>
      <c r="G11185" s="17">
        <v>1</v>
      </c>
      <c r="H11185" s="17">
        <v>0</v>
      </c>
      <c r="I11185" s="7">
        <v>2.7</v>
      </c>
      <c r="J11185" s="7">
        <v>7</v>
      </c>
      <c r="K11185" s="4">
        <v>1214</v>
      </c>
      <c r="L11185" s="5">
        <v>1214.0587</v>
      </c>
      <c r="M11185">
        <v>233836.68</v>
      </c>
      <c r="N11185" s="3">
        <v>1</v>
      </c>
      <c r="O11185" s="50" t="e">
        <f>INDEX([1]Dados!$M$2:$N$26779,MATCH($P11185,[1]Dados!$N$2:$N$26779,),2)</f>
        <v>#N/A</v>
      </c>
      <c r="P11185">
        <v>196750</v>
      </c>
      <c r="Q11185" s="1">
        <v>37831</v>
      </c>
      <c r="R11185" s="1">
        <v>37898</v>
      </c>
      <c r="S11185" t="s">
        <v>914</v>
      </c>
    </row>
    <row r="11186" spans="1:19" x14ac:dyDescent="0.2">
      <c r="A11186" s="7">
        <v>210720</v>
      </c>
      <c r="B11186" s="3">
        <v>8435</v>
      </c>
      <c r="C11186" s="3" t="s">
        <v>39</v>
      </c>
      <c r="D11186" s="2" t="s">
        <v>589</v>
      </c>
      <c r="E11186" s="3">
        <v>24</v>
      </c>
      <c r="F11186" s="17">
        <v>0</v>
      </c>
      <c r="G11186" s="17">
        <v>1</v>
      </c>
      <c r="H11186" s="17">
        <v>0</v>
      </c>
      <c r="I11186" s="7">
        <v>2.8</v>
      </c>
      <c r="J11186" s="7">
        <v>9</v>
      </c>
      <c r="K11186" s="4">
        <v>1214</v>
      </c>
      <c r="L11186" s="5">
        <v>1214.0587</v>
      </c>
      <c r="M11186">
        <v>233836.68</v>
      </c>
      <c r="N11186" s="3">
        <v>1</v>
      </c>
      <c r="O11186" s="50" t="e">
        <f>INDEX([1]Dados!$M$2:$N$26779,MATCH($P11186,[1]Dados!$N$2:$N$26779,),2)</f>
        <v>#N/A</v>
      </c>
      <c r="P11186">
        <v>196750</v>
      </c>
      <c r="Q11186" s="1">
        <v>37831</v>
      </c>
      <c r="R11186" s="1">
        <v>37898</v>
      </c>
      <c r="S11186" t="s">
        <v>914</v>
      </c>
    </row>
    <row r="11187" spans="1:19" x14ac:dyDescent="0.2">
      <c r="A11187" s="7">
        <v>210720</v>
      </c>
      <c r="B11187" s="3">
        <v>8435</v>
      </c>
      <c r="C11187" s="3" t="s">
        <v>39</v>
      </c>
      <c r="D11187" s="2" t="s">
        <v>589</v>
      </c>
      <c r="E11187" s="3">
        <v>24</v>
      </c>
      <c r="F11187" s="17">
        <v>0</v>
      </c>
      <c r="G11187" s="17">
        <v>1</v>
      </c>
      <c r="H11187" s="17">
        <v>0</v>
      </c>
      <c r="I11187" s="7">
        <v>2.9</v>
      </c>
      <c r="J11187" s="7">
        <v>9</v>
      </c>
      <c r="K11187" s="4">
        <v>1214</v>
      </c>
      <c r="L11187" s="5">
        <v>1214.0587</v>
      </c>
      <c r="M11187">
        <v>233836.68</v>
      </c>
      <c r="N11187" s="3">
        <v>1</v>
      </c>
      <c r="O11187" s="50" t="e">
        <f>INDEX([1]Dados!$M$2:$N$26779,MATCH($P11187,[1]Dados!$N$2:$N$26779,),2)</f>
        <v>#N/A</v>
      </c>
      <c r="P11187">
        <v>196750</v>
      </c>
      <c r="Q11187" s="1">
        <v>37831</v>
      </c>
      <c r="R11187" s="1">
        <v>37898</v>
      </c>
      <c r="S11187" t="s">
        <v>914</v>
      </c>
    </row>
    <row r="11188" spans="1:19" x14ac:dyDescent="0.2">
      <c r="A11188" s="7">
        <v>210720</v>
      </c>
      <c r="B11188" s="3">
        <v>8435</v>
      </c>
      <c r="C11188" s="3" t="s">
        <v>39</v>
      </c>
      <c r="D11188" s="2" t="s">
        <v>589</v>
      </c>
      <c r="E11188" s="3">
        <v>24</v>
      </c>
      <c r="F11188" s="17">
        <v>0</v>
      </c>
      <c r="G11188" s="17">
        <v>1</v>
      </c>
      <c r="H11188" s="17">
        <v>0</v>
      </c>
      <c r="I11188" s="7">
        <v>2.16</v>
      </c>
      <c r="J11188" s="7">
        <v>24</v>
      </c>
      <c r="K11188" s="4">
        <v>1214</v>
      </c>
      <c r="L11188" s="5">
        <v>1214.0589</v>
      </c>
      <c r="M11188">
        <v>745630</v>
      </c>
      <c r="N11188" s="3">
        <v>1</v>
      </c>
      <c r="O11188" s="50" t="e">
        <f>INDEX([1]Dados!$M$2:$N$26779,MATCH($P11188,[1]Dados!$N$2:$N$26779,),2)</f>
        <v>#N/A</v>
      </c>
      <c r="P11188">
        <v>198355</v>
      </c>
      <c r="Q11188" s="1">
        <v>37831</v>
      </c>
      <c r="R11188" s="1">
        <v>37898</v>
      </c>
      <c r="S11188" t="s">
        <v>1479</v>
      </c>
    </row>
    <row r="11189" spans="1:19" x14ac:dyDescent="0.2">
      <c r="A11189" s="7">
        <v>210720</v>
      </c>
      <c r="B11189" s="3">
        <v>8435</v>
      </c>
      <c r="C11189" s="3" t="s">
        <v>39</v>
      </c>
      <c r="D11189" s="2" t="s">
        <v>589</v>
      </c>
      <c r="E11189" s="3">
        <v>24</v>
      </c>
      <c r="F11189" s="17">
        <v>0</v>
      </c>
      <c r="G11189" s="17">
        <v>1</v>
      </c>
      <c r="H11189" s="17">
        <v>0</v>
      </c>
      <c r="I11189" s="7">
        <v>2.17</v>
      </c>
      <c r="J11189" s="7">
        <v>20</v>
      </c>
      <c r="K11189" s="4">
        <v>1214</v>
      </c>
      <c r="L11189" s="5">
        <v>1214.0589</v>
      </c>
      <c r="M11189">
        <v>745630</v>
      </c>
      <c r="N11189" s="3">
        <v>1</v>
      </c>
      <c r="O11189" s="50" t="e">
        <f>INDEX([1]Dados!$M$2:$N$26779,MATCH($P11189,[1]Dados!$N$2:$N$26779,),2)</f>
        <v>#N/A</v>
      </c>
      <c r="P11189">
        <v>198355</v>
      </c>
      <c r="Q11189" s="1">
        <v>37831</v>
      </c>
      <c r="R11189" s="1">
        <v>37898</v>
      </c>
      <c r="S11189" t="s">
        <v>1479</v>
      </c>
    </row>
    <row r="11190" spans="1:19" x14ac:dyDescent="0.2">
      <c r="A11190" s="7">
        <v>210720</v>
      </c>
      <c r="B11190" s="3">
        <v>8435</v>
      </c>
      <c r="C11190" s="3" t="s">
        <v>39</v>
      </c>
      <c r="D11190" s="2" t="s">
        <v>589</v>
      </c>
      <c r="E11190" s="3">
        <v>24</v>
      </c>
      <c r="F11190" s="17">
        <v>0</v>
      </c>
      <c r="G11190" s="17">
        <v>1</v>
      </c>
      <c r="H11190" s="17">
        <v>0</v>
      </c>
      <c r="I11190" s="7">
        <v>2.1800000000000002</v>
      </c>
      <c r="J11190" s="7">
        <v>20</v>
      </c>
      <c r="K11190" s="4">
        <v>1214</v>
      </c>
      <c r="L11190" s="5">
        <v>1214.0589</v>
      </c>
      <c r="M11190">
        <v>745630</v>
      </c>
      <c r="N11190" s="3">
        <v>1</v>
      </c>
      <c r="O11190" s="50" t="e">
        <f>INDEX([1]Dados!$M$2:$N$26779,MATCH($P11190,[1]Dados!$N$2:$N$26779,),2)</f>
        <v>#N/A</v>
      </c>
      <c r="P11190">
        <v>198355</v>
      </c>
      <c r="Q11190" s="1">
        <v>37831</v>
      </c>
      <c r="R11190" s="1">
        <v>37898</v>
      </c>
      <c r="S11190" t="s">
        <v>1479</v>
      </c>
    </row>
    <row r="11191" spans="1:19" x14ac:dyDescent="0.2">
      <c r="A11191" s="7">
        <v>210720</v>
      </c>
      <c r="B11191" s="3">
        <v>8435</v>
      </c>
      <c r="C11191" s="3" t="s">
        <v>39</v>
      </c>
      <c r="D11191" s="2" t="s">
        <v>589</v>
      </c>
      <c r="E11191" s="3">
        <v>24</v>
      </c>
      <c r="F11191" s="17">
        <v>0</v>
      </c>
      <c r="G11191" s="17">
        <v>1</v>
      </c>
      <c r="H11191" s="17">
        <v>0</v>
      </c>
      <c r="I11191" s="7">
        <v>2.19</v>
      </c>
      <c r="J11191" s="7">
        <v>15</v>
      </c>
      <c r="K11191" s="4">
        <v>1214</v>
      </c>
      <c r="L11191" s="5">
        <v>1214.0589</v>
      </c>
      <c r="M11191">
        <v>745630</v>
      </c>
      <c r="N11191" s="3">
        <v>1</v>
      </c>
      <c r="O11191" s="50" t="e">
        <f>INDEX([1]Dados!$M$2:$N$26779,MATCH($P11191,[1]Dados!$N$2:$N$26779,),2)</f>
        <v>#N/A</v>
      </c>
      <c r="P11191">
        <v>198355</v>
      </c>
      <c r="Q11191" s="1">
        <v>37831</v>
      </c>
      <c r="R11191" s="1">
        <v>37898</v>
      </c>
      <c r="S11191" t="s">
        <v>1479</v>
      </c>
    </row>
    <row r="11192" spans="1:19" x14ac:dyDescent="0.2">
      <c r="A11192" s="7">
        <v>210720</v>
      </c>
      <c r="B11192" s="3">
        <v>8435</v>
      </c>
      <c r="C11192" s="3" t="s">
        <v>39</v>
      </c>
      <c r="D11192" s="2" t="s">
        <v>589</v>
      </c>
      <c r="E11192" s="3">
        <v>24</v>
      </c>
      <c r="F11192" s="17">
        <v>0</v>
      </c>
      <c r="G11192" s="17">
        <v>1</v>
      </c>
      <c r="H11192" s="17">
        <v>0</v>
      </c>
      <c r="I11192" s="7">
        <v>2.2000000000000002</v>
      </c>
      <c r="J11192" s="7">
        <v>31</v>
      </c>
      <c r="K11192" s="4">
        <v>1214</v>
      </c>
      <c r="L11192" s="5">
        <v>1214.0589</v>
      </c>
      <c r="M11192">
        <v>745630</v>
      </c>
      <c r="N11192" s="3">
        <v>1</v>
      </c>
      <c r="O11192" s="50" t="e">
        <f>INDEX([1]Dados!$M$2:$N$26779,MATCH($P11192,[1]Dados!$N$2:$N$26779,),2)</f>
        <v>#N/A</v>
      </c>
      <c r="P11192">
        <v>198355</v>
      </c>
      <c r="Q11192" s="1">
        <v>37831</v>
      </c>
      <c r="R11192" s="1">
        <v>37898</v>
      </c>
      <c r="S11192" t="s">
        <v>1479</v>
      </c>
    </row>
    <row r="11193" spans="1:19" x14ac:dyDescent="0.2">
      <c r="A11193" s="7">
        <v>210720</v>
      </c>
      <c r="B11193" s="3">
        <v>8435</v>
      </c>
      <c r="C11193" s="3" t="s">
        <v>39</v>
      </c>
      <c r="D11193" s="2" t="s">
        <v>589</v>
      </c>
      <c r="E11193" s="3">
        <v>24</v>
      </c>
      <c r="F11193" s="17">
        <v>0</v>
      </c>
      <c r="G11193" s="17">
        <v>1</v>
      </c>
      <c r="H11193" s="17">
        <v>0</v>
      </c>
      <c r="I11193" s="7">
        <v>2.21</v>
      </c>
      <c r="J11193" s="7">
        <v>19</v>
      </c>
      <c r="K11193" s="4">
        <v>1214</v>
      </c>
      <c r="L11193" s="5">
        <v>1214.8580999999999</v>
      </c>
      <c r="M11193">
        <v>330000</v>
      </c>
      <c r="N11193" s="3">
        <v>1</v>
      </c>
      <c r="O11193" s="50" t="e">
        <f>INDEX([1]Dados!$M$2:$N$26779,MATCH($P11193,[1]Dados!$N$2:$N$26779,),2)</f>
        <v>#N/A</v>
      </c>
      <c r="P11193">
        <v>197403</v>
      </c>
      <c r="Q11193" s="1">
        <v>37831</v>
      </c>
      <c r="R11193" s="1">
        <v>37898</v>
      </c>
      <c r="S11193" t="s">
        <v>960</v>
      </c>
    </row>
    <row r="11194" spans="1:19" x14ac:dyDescent="0.2">
      <c r="A11194" s="7">
        <v>210720</v>
      </c>
      <c r="B11194" s="3">
        <v>8435</v>
      </c>
      <c r="C11194" s="3" t="s">
        <v>39</v>
      </c>
      <c r="D11194" s="2" t="s">
        <v>589</v>
      </c>
      <c r="E11194" s="3">
        <v>24</v>
      </c>
      <c r="F11194" s="17">
        <v>0</v>
      </c>
      <c r="G11194" s="17">
        <v>1</v>
      </c>
      <c r="H11194" s="17">
        <v>0</v>
      </c>
      <c r="I11194" s="7">
        <v>2.2200000000000002</v>
      </c>
      <c r="J11194" s="7">
        <v>25</v>
      </c>
      <c r="K11194" s="4">
        <v>1214</v>
      </c>
      <c r="L11194" s="5">
        <v>1214.8580999999999</v>
      </c>
      <c r="M11194">
        <v>330000</v>
      </c>
      <c r="N11194" s="3">
        <v>1</v>
      </c>
      <c r="O11194" s="50" t="e">
        <f>INDEX([1]Dados!$M$2:$N$26779,MATCH($P11194,[1]Dados!$N$2:$N$26779,),2)</f>
        <v>#N/A</v>
      </c>
      <c r="P11194">
        <v>197403</v>
      </c>
      <c r="Q11194" s="1">
        <v>37831</v>
      </c>
      <c r="R11194" s="1">
        <v>37898</v>
      </c>
      <c r="S11194" t="s">
        <v>960</v>
      </c>
    </row>
    <row r="11195" spans="1:19" x14ac:dyDescent="0.2">
      <c r="A11195" s="7">
        <v>210720</v>
      </c>
      <c r="B11195" s="3">
        <v>8435</v>
      </c>
      <c r="C11195" s="3" t="s">
        <v>39</v>
      </c>
      <c r="D11195" s="2" t="s">
        <v>589</v>
      </c>
      <c r="E11195" s="3">
        <v>24</v>
      </c>
      <c r="F11195" s="17">
        <v>0</v>
      </c>
      <c r="G11195" s="17">
        <v>1</v>
      </c>
      <c r="H11195" s="17">
        <v>0</v>
      </c>
      <c r="I11195" s="7">
        <v>2.23</v>
      </c>
      <c r="J11195" s="7">
        <v>32</v>
      </c>
      <c r="K11195" s="4">
        <v>1214</v>
      </c>
      <c r="L11195" s="5">
        <v>1214.8580999999999</v>
      </c>
      <c r="M11195">
        <v>330000</v>
      </c>
      <c r="N11195" s="3">
        <v>1</v>
      </c>
      <c r="O11195" s="50" t="e">
        <f>INDEX([1]Dados!$M$2:$N$26779,MATCH($P11195,[1]Dados!$N$2:$N$26779,),2)</f>
        <v>#N/A</v>
      </c>
      <c r="P11195">
        <v>197403</v>
      </c>
      <c r="Q11195" s="1">
        <v>37831</v>
      </c>
      <c r="R11195" s="1">
        <v>37898</v>
      </c>
      <c r="S11195" t="s">
        <v>960</v>
      </c>
    </row>
    <row r="11196" spans="1:19" x14ac:dyDescent="0.2">
      <c r="A11196" s="7">
        <v>210720</v>
      </c>
      <c r="B11196" s="3">
        <v>8435</v>
      </c>
      <c r="C11196" s="3" t="s">
        <v>39</v>
      </c>
      <c r="D11196" s="2" t="s">
        <v>589</v>
      </c>
      <c r="E11196" s="3">
        <v>24</v>
      </c>
      <c r="F11196" s="17">
        <v>0</v>
      </c>
      <c r="G11196" s="17">
        <v>1</v>
      </c>
      <c r="H11196" s="17">
        <v>0</v>
      </c>
      <c r="I11196" s="7">
        <v>3.1</v>
      </c>
      <c r="J11196" s="7">
        <v>22</v>
      </c>
      <c r="K11196" s="4">
        <v>1293</v>
      </c>
      <c r="L11196" s="5">
        <v>1293.0592999999999</v>
      </c>
      <c r="M11196">
        <v>17599.349999999999</v>
      </c>
      <c r="N11196" s="3">
        <v>1</v>
      </c>
      <c r="O11196" s="50" t="e">
        <f>INDEX([1]Dados!$M$2:$N$26779,MATCH($P11196,[1]Dados!$N$2:$N$26779,),2)</f>
        <v>#N/A</v>
      </c>
      <c r="P11196">
        <v>196997</v>
      </c>
      <c r="Q11196" s="1">
        <v>37831</v>
      </c>
      <c r="R11196" s="1">
        <v>37898</v>
      </c>
      <c r="S11196" t="s">
        <v>1467</v>
      </c>
    </row>
    <row r="11197" spans="1:19" x14ac:dyDescent="0.2">
      <c r="A11197" s="7">
        <v>210720</v>
      </c>
      <c r="B11197" s="3">
        <v>8435</v>
      </c>
      <c r="C11197" s="3" t="s">
        <v>39</v>
      </c>
      <c r="D11197" s="2" t="s">
        <v>589</v>
      </c>
      <c r="E11197" s="3">
        <v>24</v>
      </c>
      <c r="F11197" s="17">
        <v>0</v>
      </c>
      <c r="G11197" s="17">
        <v>1</v>
      </c>
      <c r="H11197" s="17">
        <v>0</v>
      </c>
      <c r="I11197" s="7">
        <v>3.2</v>
      </c>
      <c r="J11197" s="7">
        <v>29</v>
      </c>
      <c r="K11197" s="4">
        <v>1293</v>
      </c>
      <c r="L11197" s="5">
        <v>1293.0592999999999</v>
      </c>
      <c r="M11197">
        <v>17599.349999999999</v>
      </c>
      <c r="N11197" s="3">
        <v>1</v>
      </c>
      <c r="O11197" s="50" t="e">
        <f>INDEX([1]Dados!$M$2:$N$26779,MATCH($P11197,[1]Dados!$N$2:$N$26779,),2)</f>
        <v>#N/A</v>
      </c>
      <c r="P11197">
        <v>196997</v>
      </c>
      <c r="Q11197" s="1">
        <v>37831</v>
      </c>
      <c r="R11197" s="1">
        <v>37898</v>
      </c>
      <c r="S11197" t="s">
        <v>1467</v>
      </c>
    </row>
    <row r="11198" spans="1:19" x14ac:dyDescent="0.2">
      <c r="A11198" s="7">
        <v>210720</v>
      </c>
      <c r="B11198" s="3">
        <v>8435</v>
      </c>
      <c r="C11198" s="3" t="s">
        <v>39</v>
      </c>
      <c r="D11198" s="2" t="s">
        <v>589</v>
      </c>
      <c r="E11198" s="3">
        <v>24</v>
      </c>
      <c r="F11198" s="17">
        <v>0</v>
      </c>
      <c r="G11198" s="17">
        <v>1</v>
      </c>
      <c r="H11198" s="17">
        <v>0</v>
      </c>
      <c r="I11198" s="7">
        <v>3.3</v>
      </c>
      <c r="J11198" s="7">
        <v>22</v>
      </c>
      <c r="K11198" s="4">
        <v>1293</v>
      </c>
      <c r="L11198" s="5">
        <v>1293.0592999999999</v>
      </c>
      <c r="M11198">
        <v>17599.349999999999</v>
      </c>
      <c r="N11198" s="3">
        <v>1</v>
      </c>
      <c r="O11198" s="50" t="e">
        <f>INDEX([1]Dados!$M$2:$N$26779,MATCH($P11198,[1]Dados!$N$2:$N$26779,),2)</f>
        <v>#N/A</v>
      </c>
      <c r="P11198">
        <v>196997</v>
      </c>
      <c r="Q11198" s="1">
        <v>37831</v>
      </c>
      <c r="R11198" s="1">
        <v>37898</v>
      </c>
      <c r="S11198" t="s">
        <v>1467</v>
      </c>
    </row>
    <row r="11199" spans="1:19" x14ac:dyDescent="0.2">
      <c r="A11199" s="7">
        <v>210720</v>
      </c>
      <c r="B11199" s="3">
        <v>8435</v>
      </c>
      <c r="C11199" s="3" t="s">
        <v>39</v>
      </c>
      <c r="D11199" s="2" t="s">
        <v>589</v>
      </c>
      <c r="E11199" s="3">
        <v>24</v>
      </c>
      <c r="F11199" s="17">
        <v>0</v>
      </c>
      <c r="G11199" s="17">
        <v>1</v>
      </c>
      <c r="H11199" s="17">
        <v>0</v>
      </c>
      <c r="I11199" s="7">
        <v>3.4</v>
      </c>
      <c r="J11199" s="7">
        <v>12</v>
      </c>
      <c r="K11199" s="4">
        <v>1293</v>
      </c>
      <c r="L11199" s="5">
        <v>1293.0592999999999</v>
      </c>
      <c r="M11199">
        <v>17599.349999999999</v>
      </c>
      <c r="N11199" s="3">
        <v>1</v>
      </c>
      <c r="O11199" s="50" t="e">
        <f>INDEX([1]Dados!$M$2:$N$26779,MATCH($P11199,[1]Dados!$N$2:$N$26779,),2)</f>
        <v>#N/A</v>
      </c>
      <c r="P11199">
        <v>196997</v>
      </c>
      <c r="Q11199" s="1">
        <v>37831</v>
      </c>
      <c r="R11199" s="1">
        <v>37898</v>
      </c>
      <c r="S11199" t="s">
        <v>1467</v>
      </c>
    </row>
    <row r="11200" spans="1:19" x14ac:dyDescent="0.2">
      <c r="A11200" s="7">
        <v>210720</v>
      </c>
      <c r="B11200" s="3">
        <v>8435</v>
      </c>
      <c r="C11200" s="3" t="s">
        <v>39</v>
      </c>
      <c r="D11200" s="2" t="s">
        <v>589</v>
      </c>
      <c r="E11200" s="3">
        <v>24</v>
      </c>
      <c r="F11200" s="17">
        <v>0</v>
      </c>
      <c r="G11200" s="17">
        <v>1</v>
      </c>
      <c r="H11200" s="17">
        <v>0</v>
      </c>
      <c r="I11200" s="7">
        <v>3.5</v>
      </c>
      <c r="J11200" s="7">
        <v>31</v>
      </c>
      <c r="K11200" s="4">
        <v>1293</v>
      </c>
      <c r="L11200" s="5">
        <v>1293.0592999999999</v>
      </c>
      <c r="M11200">
        <v>17599.349999999999</v>
      </c>
      <c r="N11200" s="3">
        <v>1</v>
      </c>
      <c r="O11200" s="50" t="e">
        <f>INDEX([1]Dados!$M$2:$N$26779,MATCH($P11200,[1]Dados!$N$2:$N$26779,),2)</f>
        <v>#N/A</v>
      </c>
      <c r="P11200">
        <v>196997</v>
      </c>
      <c r="Q11200" s="1">
        <v>37831</v>
      </c>
      <c r="R11200" s="1">
        <v>37898</v>
      </c>
      <c r="S11200" t="s">
        <v>1467</v>
      </c>
    </row>
    <row r="11201" spans="1:20" x14ac:dyDescent="0.2">
      <c r="A11201" s="7">
        <v>311310</v>
      </c>
      <c r="B11201" s="3">
        <v>42617</v>
      </c>
      <c r="C11201" s="3" t="s">
        <v>33</v>
      </c>
      <c r="D11201" s="2" t="s">
        <v>348</v>
      </c>
      <c r="E11201" s="3">
        <v>24</v>
      </c>
      <c r="F11201" s="17">
        <v>0</v>
      </c>
      <c r="G11201" s="17">
        <v>1</v>
      </c>
      <c r="H11201" s="17">
        <v>0</v>
      </c>
      <c r="I11201" s="7" t="s">
        <v>3</v>
      </c>
      <c r="J11201" s="7">
        <v>0</v>
      </c>
      <c r="K11201" s="4">
        <v>1203</v>
      </c>
      <c r="L11201" s="5">
        <v>1203.0829000000001</v>
      </c>
      <c r="M11201">
        <v>16453.04</v>
      </c>
      <c r="N11201" s="3">
        <v>1</v>
      </c>
      <c r="O11201" s="50" t="e">
        <f>INDEX([1]Dados!$M$2:$N$26779,MATCH($P11201,[1]Dados!$N$2:$N$26779,),2)</f>
        <v>#N/A</v>
      </c>
      <c r="P11201">
        <v>196808</v>
      </c>
      <c r="Q11201" s="1">
        <v>37832</v>
      </c>
      <c r="R11201" s="1">
        <v>37908</v>
      </c>
      <c r="S11201" t="s">
        <v>2134</v>
      </c>
    </row>
    <row r="11202" spans="1:20" x14ac:dyDescent="0.2">
      <c r="A11202" s="7">
        <v>311310</v>
      </c>
      <c r="B11202" s="3">
        <v>42617</v>
      </c>
      <c r="C11202" s="3" t="s">
        <v>33</v>
      </c>
      <c r="D11202" s="2" t="s">
        <v>348</v>
      </c>
      <c r="E11202" s="3">
        <v>24</v>
      </c>
      <c r="F11202" s="17">
        <v>0</v>
      </c>
      <c r="G11202" s="17">
        <v>1</v>
      </c>
      <c r="H11202" s="17">
        <v>0</v>
      </c>
      <c r="I11202" s="7">
        <v>1.1000000000000001</v>
      </c>
      <c r="J11202" s="7">
        <v>25</v>
      </c>
      <c r="K11202" s="4">
        <v>1214</v>
      </c>
      <c r="L11202" s="5">
        <v>1214.0587</v>
      </c>
      <c r="M11202">
        <v>78188.25</v>
      </c>
      <c r="N11202" s="33">
        <v>1</v>
      </c>
      <c r="O11202" s="50" t="e">
        <f>INDEX([1]Dados!$M$2:$N$26779,MATCH($P11202,[1]Dados!$N$2:$N$26779,),2)</f>
        <v>#N/A</v>
      </c>
      <c r="P11202">
        <v>196751</v>
      </c>
      <c r="Q11202" s="1">
        <v>37832</v>
      </c>
      <c r="R11202" s="1">
        <v>37908</v>
      </c>
      <c r="S11202" t="s">
        <v>1784</v>
      </c>
    </row>
    <row r="11203" spans="1:20" x14ac:dyDescent="0.2">
      <c r="A11203" s="7">
        <v>311310</v>
      </c>
      <c r="B11203" s="3">
        <v>42617</v>
      </c>
      <c r="C11203" s="3" t="s">
        <v>33</v>
      </c>
      <c r="D11203" s="2" t="s">
        <v>348</v>
      </c>
      <c r="E11203" s="3">
        <v>24</v>
      </c>
      <c r="F11203" s="17">
        <v>0</v>
      </c>
      <c r="G11203" s="17">
        <v>1</v>
      </c>
      <c r="H11203" s="17">
        <v>0</v>
      </c>
      <c r="I11203" s="7">
        <v>1.1100000000000001</v>
      </c>
      <c r="J11203" s="7">
        <v>33</v>
      </c>
      <c r="K11203" s="4">
        <v>1214</v>
      </c>
      <c r="L11203" s="5">
        <v>1214.8580999999999</v>
      </c>
      <c r="M11203">
        <v>42480</v>
      </c>
      <c r="N11203" s="33">
        <v>1</v>
      </c>
      <c r="O11203" s="50" t="e">
        <f>INDEX([1]Dados!$M$2:$N$26779,MATCH($P11203,[1]Dados!$N$2:$N$26779,),2)</f>
        <v>#N/A</v>
      </c>
      <c r="P11203">
        <v>197551</v>
      </c>
      <c r="Q11203" s="1">
        <v>37832</v>
      </c>
      <c r="R11203" s="1">
        <v>37908</v>
      </c>
      <c r="S11203" t="s">
        <v>2110</v>
      </c>
    </row>
    <row r="11204" spans="1:20" x14ac:dyDescent="0.2">
      <c r="A11204" s="7">
        <v>311310</v>
      </c>
      <c r="B11204" s="3">
        <v>42617</v>
      </c>
      <c r="C11204" s="3" t="s">
        <v>33</v>
      </c>
      <c r="D11204" s="2" t="s">
        <v>348</v>
      </c>
      <c r="E11204" s="3">
        <v>24</v>
      </c>
      <c r="F11204" s="17">
        <v>0</v>
      </c>
      <c r="G11204" s="17">
        <v>1</v>
      </c>
      <c r="H11204" s="17">
        <v>0</v>
      </c>
      <c r="I11204" s="7">
        <v>1.3</v>
      </c>
      <c r="J11204" s="7">
        <v>2</v>
      </c>
      <c r="K11204" s="4">
        <v>1214</v>
      </c>
      <c r="L11204" s="5">
        <v>1214.0587</v>
      </c>
      <c r="M11204">
        <v>78188.25</v>
      </c>
      <c r="N11204" s="33">
        <v>1</v>
      </c>
      <c r="O11204" s="50" t="e">
        <f>INDEX([1]Dados!$M$2:$N$26779,MATCH($P11204,[1]Dados!$N$2:$N$26779,),2)</f>
        <v>#N/A</v>
      </c>
      <c r="P11204">
        <v>196751</v>
      </c>
      <c r="Q11204" s="1">
        <v>37832</v>
      </c>
      <c r="R11204" s="1">
        <v>37908</v>
      </c>
      <c r="S11204" t="s">
        <v>1784</v>
      </c>
    </row>
    <row r="11205" spans="1:20" x14ac:dyDescent="0.2">
      <c r="A11205" s="7">
        <v>311310</v>
      </c>
      <c r="B11205" s="3">
        <v>42617</v>
      </c>
      <c r="C11205" s="3" t="s">
        <v>33</v>
      </c>
      <c r="D11205" s="2" t="s">
        <v>348</v>
      </c>
      <c r="E11205" s="3">
        <v>24</v>
      </c>
      <c r="F11205" s="17">
        <v>0</v>
      </c>
      <c r="G11205" s="17">
        <v>1</v>
      </c>
      <c r="H11205" s="17">
        <v>0</v>
      </c>
      <c r="I11205" s="7">
        <v>1.9</v>
      </c>
      <c r="J11205" s="7">
        <v>33</v>
      </c>
      <c r="K11205" s="4">
        <v>1214</v>
      </c>
      <c r="L11205" s="5">
        <v>1214.8580999999999</v>
      </c>
      <c r="M11205">
        <v>42480</v>
      </c>
      <c r="N11205" s="33">
        <v>1</v>
      </c>
      <c r="O11205" s="50" t="e">
        <f>INDEX([1]Dados!$M$2:$N$26779,MATCH($P11205,[1]Dados!$N$2:$N$26779,),2)</f>
        <v>#N/A</v>
      </c>
      <c r="P11205">
        <v>197551</v>
      </c>
      <c r="Q11205" s="1">
        <v>37832</v>
      </c>
      <c r="R11205" s="1">
        <v>37908</v>
      </c>
      <c r="S11205" t="s">
        <v>2110</v>
      </c>
    </row>
    <row r="11206" spans="1:20" x14ac:dyDescent="0.2">
      <c r="A11206" s="7">
        <v>311310</v>
      </c>
      <c r="B11206" s="3">
        <v>42617</v>
      </c>
      <c r="C11206" s="3" t="s">
        <v>33</v>
      </c>
      <c r="D11206" s="2" t="s">
        <v>348</v>
      </c>
      <c r="E11206" s="3">
        <v>24</v>
      </c>
      <c r="F11206" s="17">
        <v>0</v>
      </c>
      <c r="G11206" s="17">
        <v>1</v>
      </c>
      <c r="H11206" s="17">
        <v>0</v>
      </c>
      <c r="I11206" s="29">
        <v>1.1000000000000001</v>
      </c>
      <c r="J11206" s="7">
        <v>20</v>
      </c>
      <c r="K11206" s="4">
        <v>1214</v>
      </c>
      <c r="L11206" s="5">
        <v>1214.8580999999999</v>
      </c>
      <c r="M11206">
        <v>42480</v>
      </c>
      <c r="N11206" s="33">
        <v>1</v>
      </c>
      <c r="O11206" s="50" t="e">
        <f>INDEX([1]Dados!$M$2:$N$26779,MATCH($P11206,[1]Dados!$N$2:$N$26779,),2)</f>
        <v>#N/A</v>
      </c>
      <c r="P11206">
        <v>197551</v>
      </c>
      <c r="Q11206" s="1">
        <v>37832</v>
      </c>
      <c r="R11206" s="1">
        <v>37908</v>
      </c>
      <c r="S11206" t="s">
        <v>2110</v>
      </c>
    </row>
    <row r="11207" spans="1:20" x14ac:dyDescent="0.2">
      <c r="A11207" s="7">
        <v>311310</v>
      </c>
      <c r="B11207" s="3">
        <v>42617</v>
      </c>
      <c r="C11207" s="3" t="s">
        <v>33</v>
      </c>
      <c r="D11207" s="2" t="s">
        <v>348</v>
      </c>
      <c r="E11207" s="3">
        <v>24</v>
      </c>
      <c r="F11207" s="17">
        <v>0</v>
      </c>
      <c r="G11207" s="17">
        <v>1</v>
      </c>
      <c r="H11207" s="17">
        <v>0</v>
      </c>
      <c r="I11207" s="7">
        <v>1.2</v>
      </c>
      <c r="J11207" s="7">
        <v>25</v>
      </c>
      <c r="K11207" s="4">
        <v>1214</v>
      </c>
      <c r="L11207" s="5">
        <v>1214.0587</v>
      </c>
      <c r="M11207">
        <v>78188.25</v>
      </c>
      <c r="N11207" s="33">
        <v>1</v>
      </c>
      <c r="O11207" s="50" t="e">
        <f>INDEX([1]Dados!$M$2:$N$26779,MATCH($P11207,[1]Dados!$N$2:$N$26779,),2)</f>
        <v>#N/A</v>
      </c>
      <c r="P11207">
        <v>196751</v>
      </c>
      <c r="Q11207" s="1">
        <v>37832</v>
      </c>
      <c r="R11207" s="1">
        <v>37908</v>
      </c>
      <c r="S11207" t="s">
        <v>1784</v>
      </c>
    </row>
    <row r="11208" spans="1:20" x14ac:dyDescent="0.2">
      <c r="A11208" s="7">
        <v>311310</v>
      </c>
      <c r="B11208" s="3">
        <v>42617</v>
      </c>
      <c r="C11208" s="3" t="s">
        <v>33</v>
      </c>
      <c r="D11208" s="2" t="s">
        <v>348</v>
      </c>
      <c r="E11208" s="3">
        <v>24</v>
      </c>
      <c r="F11208" s="17">
        <v>0</v>
      </c>
      <c r="G11208" s="17">
        <v>1</v>
      </c>
      <c r="H11208" s="17">
        <v>0</v>
      </c>
      <c r="I11208" s="7">
        <v>1.8</v>
      </c>
      <c r="J11208" s="7">
        <v>18</v>
      </c>
      <c r="K11208" s="4">
        <v>1214</v>
      </c>
      <c r="L11208" s="5">
        <v>1214.8580999999999</v>
      </c>
      <c r="M11208">
        <v>42480</v>
      </c>
      <c r="N11208" s="33">
        <v>1</v>
      </c>
      <c r="O11208" s="50" t="e">
        <f>INDEX([1]Dados!$M$2:$N$26779,MATCH($P11208,[1]Dados!$N$2:$N$26779,),2)</f>
        <v>#N/A</v>
      </c>
      <c r="P11208">
        <v>197551</v>
      </c>
      <c r="Q11208" s="1">
        <v>37832</v>
      </c>
      <c r="R11208" s="1">
        <v>37908</v>
      </c>
      <c r="S11208" t="s">
        <v>2110</v>
      </c>
    </row>
    <row r="11209" spans="1:20" x14ac:dyDescent="0.2">
      <c r="A11209" s="7">
        <v>311310</v>
      </c>
      <c r="B11209" s="3">
        <v>42617</v>
      </c>
      <c r="C11209" s="3" t="s">
        <v>33</v>
      </c>
      <c r="D11209" s="2" t="s">
        <v>348</v>
      </c>
      <c r="E11209" s="3">
        <v>24</v>
      </c>
      <c r="F11209" s="17">
        <v>0</v>
      </c>
      <c r="G11209" s="17">
        <v>1</v>
      </c>
      <c r="H11209" s="17">
        <v>0</v>
      </c>
      <c r="I11209" s="7">
        <v>1.7</v>
      </c>
      <c r="J11209" s="7">
        <v>13</v>
      </c>
      <c r="K11209" s="4">
        <v>1214</v>
      </c>
      <c r="L11209" s="5">
        <v>1214.8580999999999</v>
      </c>
      <c r="M11209">
        <v>42480</v>
      </c>
      <c r="N11209" s="33">
        <v>1</v>
      </c>
      <c r="O11209" s="50" t="e">
        <f>INDEX([1]Dados!$M$2:$N$26779,MATCH($P11209,[1]Dados!$N$2:$N$26779,),2)</f>
        <v>#N/A</v>
      </c>
      <c r="P11209">
        <v>197551</v>
      </c>
      <c r="Q11209" s="1">
        <v>37832</v>
      </c>
      <c r="R11209" s="1">
        <v>37908</v>
      </c>
      <c r="S11209" t="s">
        <v>2110</v>
      </c>
    </row>
    <row r="11210" spans="1:20" x14ac:dyDescent="0.2">
      <c r="A11210" s="7">
        <v>311310</v>
      </c>
      <c r="B11210" s="3">
        <v>42617</v>
      </c>
      <c r="C11210" s="3" t="s">
        <v>33</v>
      </c>
      <c r="D11210" s="2" t="s">
        <v>348</v>
      </c>
      <c r="E11210" s="3">
        <v>24</v>
      </c>
      <c r="F11210" s="17">
        <v>0</v>
      </c>
      <c r="G11210" s="17">
        <v>1</v>
      </c>
      <c r="H11210" s="17">
        <v>0</v>
      </c>
      <c r="I11210" s="7">
        <v>1.6</v>
      </c>
      <c r="J11210" s="7">
        <v>24</v>
      </c>
      <c r="K11210" s="4">
        <v>1214</v>
      </c>
      <c r="L11210" s="5">
        <v>1214.0589</v>
      </c>
      <c r="M11210">
        <v>190020</v>
      </c>
      <c r="N11210" s="33">
        <v>1</v>
      </c>
      <c r="O11210" s="50" t="e">
        <f>INDEX([1]Dados!$M$2:$N$26779,MATCH($P11210,[1]Dados!$N$2:$N$26779,),2)</f>
        <v>#N/A</v>
      </c>
      <c r="P11210">
        <v>198356</v>
      </c>
      <c r="Q11210" s="1">
        <v>37832</v>
      </c>
      <c r="R11210" s="1">
        <v>37908</v>
      </c>
      <c r="S11210" t="s">
        <v>1785</v>
      </c>
    </row>
    <row r="11211" spans="1:20" x14ac:dyDescent="0.2">
      <c r="A11211" s="7">
        <v>311310</v>
      </c>
      <c r="B11211" s="3">
        <v>42617</v>
      </c>
      <c r="C11211" s="3" t="s">
        <v>33</v>
      </c>
      <c r="D11211" s="2" t="s">
        <v>348</v>
      </c>
      <c r="E11211" s="3">
        <v>24</v>
      </c>
      <c r="F11211" s="17">
        <v>0</v>
      </c>
      <c r="G11211" s="17">
        <v>1</v>
      </c>
      <c r="H11211" s="17">
        <v>0</v>
      </c>
      <c r="I11211" s="7">
        <v>1.5</v>
      </c>
      <c r="J11211" s="7">
        <v>28</v>
      </c>
      <c r="K11211" s="4">
        <v>1214</v>
      </c>
      <c r="L11211" s="5">
        <v>1214.0589</v>
      </c>
      <c r="M11211">
        <v>190020</v>
      </c>
      <c r="N11211" s="33">
        <v>1</v>
      </c>
      <c r="O11211" s="50" t="e">
        <f>INDEX([1]Dados!$M$2:$N$26779,MATCH($P11211,[1]Dados!$N$2:$N$26779,),2)</f>
        <v>#N/A</v>
      </c>
      <c r="P11211">
        <v>198356</v>
      </c>
      <c r="Q11211" s="1">
        <v>37832</v>
      </c>
      <c r="R11211" s="1">
        <v>37908</v>
      </c>
      <c r="S11211" t="s">
        <v>1785</v>
      </c>
    </row>
    <row r="11212" spans="1:20" x14ac:dyDescent="0.2">
      <c r="A11212" s="7">
        <v>311310</v>
      </c>
      <c r="B11212" s="3">
        <v>42617</v>
      </c>
      <c r="C11212" s="3" t="s">
        <v>33</v>
      </c>
      <c r="D11212" s="2" t="s">
        <v>348</v>
      </c>
      <c r="E11212" s="3">
        <v>24</v>
      </c>
      <c r="F11212" s="17">
        <v>0</v>
      </c>
      <c r="G11212" s="17">
        <v>1</v>
      </c>
      <c r="H11212" s="17">
        <v>0</v>
      </c>
      <c r="I11212" s="7">
        <v>1.4</v>
      </c>
      <c r="J11212" s="7">
        <v>31</v>
      </c>
      <c r="K11212" s="4">
        <v>1214</v>
      </c>
      <c r="L11212" s="5">
        <v>1214.0587</v>
      </c>
      <c r="M11212">
        <v>78188.25</v>
      </c>
      <c r="N11212" s="33">
        <v>1</v>
      </c>
      <c r="O11212" s="50" t="e">
        <f>INDEX([1]Dados!$M$2:$N$26779,MATCH($P11212,[1]Dados!$N$2:$N$26779,),2)</f>
        <v>#N/A</v>
      </c>
      <c r="P11212">
        <v>196751</v>
      </c>
      <c r="Q11212" s="1">
        <v>37832</v>
      </c>
      <c r="R11212" s="1">
        <v>37908</v>
      </c>
      <c r="S11212" t="s">
        <v>1784</v>
      </c>
      <c r="T11212" t="s">
        <v>1784</v>
      </c>
    </row>
    <row r="11213" spans="1:20" x14ac:dyDescent="0.2">
      <c r="A11213" s="7">
        <v>311310</v>
      </c>
      <c r="B11213" s="3">
        <v>42617</v>
      </c>
      <c r="C11213" s="3" t="s">
        <v>33</v>
      </c>
      <c r="D11213" s="2" t="s">
        <v>348</v>
      </c>
      <c r="E11213" s="3">
        <v>24</v>
      </c>
      <c r="F11213" s="17">
        <v>0</v>
      </c>
      <c r="G11213" s="17">
        <v>1</v>
      </c>
      <c r="H11213" s="17">
        <v>0</v>
      </c>
      <c r="I11213" s="7">
        <v>1.1200000000000001</v>
      </c>
      <c r="J11213" s="7">
        <v>9</v>
      </c>
      <c r="K11213" s="4">
        <v>1214</v>
      </c>
      <c r="L11213" s="5">
        <v>1214.8580999999999</v>
      </c>
      <c r="M11213">
        <v>42480</v>
      </c>
      <c r="N11213" s="33">
        <v>1</v>
      </c>
      <c r="O11213" s="50" t="e">
        <f>INDEX([1]Dados!$M$2:$N$26779,MATCH($P11213,[1]Dados!$N$2:$N$26779,),2)</f>
        <v>#N/A</v>
      </c>
      <c r="P11213">
        <v>197551</v>
      </c>
      <c r="Q11213" s="1">
        <v>37832</v>
      </c>
      <c r="R11213" s="1">
        <v>37908</v>
      </c>
      <c r="S11213" t="s">
        <v>2110</v>
      </c>
    </row>
    <row r="11214" spans="1:20" x14ac:dyDescent="0.2">
      <c r="A11214" s="7">
        <v>311310</v>
      </c>
      <c r="B11214" s="3">
        <v>42617</v>
      </c>
      <c r="C11214" s="3" t="s">
        <v>33</v>
      </c>
      <c r="D11214" s="2" t="s">
        <v>348</v>
      </c>
      <c r="E11214" s="3">
        <v>24</v>
      </c>
      <c r="F11214" s="17">
        <v>0</v>
      </c>
      <c r="G11214" s="17">
        <v>1</v>
      </c>
      <c r="H11214" s="17">
        <v>0</v>
      </c>
      <c r="I11214" s="7">
        <v>2.1</v>
      </c>
      <c r="J11214" s="7">
        <v>0</v>
      </c>
      <c r="K11214" s="4">
        <v>1293</v>
      </c>
      <c r="L11214" s="5">
        <v>1293.0592999999999</v>
      </c>
      <c r="M11214">
        <v>30684.59</v>
      </c>
      <c r="N11214" s="33">
        <v>1</v>
      </c>
      <c r="O11214" s="50" t="e">
        <f>INDEX([1]Dados!$M$2:$N$26779,MATCH($P11214,[1]Dados!$N$2:$N$26779,),2)</f>
        <v>#N/A</v>
      </c>
      <c r="P11214">
        <v>196998</v>
      </c>
      <c r="Q11214" s="1">
        <v>37832</v>
      </c>
      <c r="R11214" s="1">
        <v>37908</v>
      </c>
      <c r="S11214" t="s">
        <v>1801</v>
      </c>
    </row>
    <row r="11215" spans="1:20" x14ac:dyDescent="0.2">
      <c r="A11215" s="7">
        <v>311310</v>
      </c>
      <c r="B11215" s="3">
        <v>42617</v>
      </c>
      <c r="C11215" s="3" t="s">
        <v>33</v>
      </c>
      <c r="D11215" s="2" t="s">
        <v>348</v>
      </c>
      <c r="E11215" s="3">
        <v>24</v>
      </c>
      <c r="F11215" s="17">
        <v>0</v>
      </c>
      <c r="G11215" s="17">
        <v>1</v>
      </c>
      <c r="H11215" s="17">
        <v>0</v>
      </c>
      <c r="I11215" s="7">
        <v>2.2000000000000002</v>
      </c>
      <c r="J11215" s="7">
        <v>0</v>
      </c>
      <c r="K11215" s="4">
        <v>1293</v>
      </c>
      <c r="L11215" s="5">
        <v>1293.0592999999999</v>
      </c>
      <c r="M11215">
        <v>30684.59</v>
      </c>
      <c r="N11215" s="33">
        <v>1</v>
      </c>
      <c r="O11215" s="50" t="e">
        <f>INDEX([1]Dados!$M$2:$N$26779,MATCH($P11215,[1]Dados!$N$2:$N$26779,),2)</f>
        <v>#N/A</v>
      </c>
      <c r="P11215">
        <v>196998</v>
      </c>
      <c r="Q11215" s="1">
        <v>37832</v>
      </c>
      <c r="R11215" s="1">
        <v>37908</v>
      </c>
      <c r="S11215" t="s">
        <v>1801</v>
      </c>
    </row>
    <row r="11216" spans="1:20" x14ac:dyDescent="0.2">
      <c r="A11216" s="7">
        <v>312190</v>
      </c>
      <c r="B11216" s="3">
        <v>44377</v>
      </c>
      <c r="C11216" s="3" t="s">
        <v>33</v>
      </c>
      <c r="D11216" s="2" t="s">
        <v>396</v>
      </c>
      <c r="E11216" s="3">
        <v>24</v>
      </c>
      <c r="F11216" s="17">
        <v>0</v>
      </c>
      <c r="G11216" s="17">
        <v>1</v>
      </c>
      <c r="H11216" s="17">
        <v>0</v>
      </c>
      <c r="I11216" s="7" t="s">
        <v>3</v>
      </c>
      <c r="J11216" s="7">
        <v>0</v>
      </c>
      <c r="K11216" s="4">
        <v>1203</v>
      </c>
      <c r="L11216" s="5">
        <v>1203.0829000000001</v>
      </c>
      <c r="M11216">
        <v>15943.38</v>
      </c>
      <c r="N11216" s="33">
        <v>1</v>
      </c>
      <c r="O11216" s="50" t="e">
        <f>INDEX([1]Dados!$M$2:$N$26779,MATCH($P11216,[1]Dados!$N$2:$N$26779,),2)</f>
        <v>#N/A</v>
      </c>
      <c r="P11216">
        <v>196809</v>
      </c>
      <c r="Q11216" s="1">
        <v>37833</v>
      </c>
      <c r="R11216" s="1">
        <v>37917</v>
      </c>
      <c r="S11216" t="s">
        <v>2134</v>
      </c>
    </row>
    <row r="11217" spans="1:19" x14ac:dyDescent="0.2">
      <c r="A11217" s="7">
        <v>312190</v>
      </c>
      <c r="B11217" s="3">
        <v>44377</v>
      </c>
      <c r="C11217" s="3" t="s">
        <v>33</v>
      </c>
      <c r="D11217" s="2" t="s">
        <v>396</v>
      </c>
      <c r="E11217" s="3">
        <v>24</v>
      </c>
      <c r="F11217" s="17">
        <v>0</v>
      </c>
      <c r="G11217" s="17">
        <v>1</v>
      </c>
      <c r="H11217" s="17">
        <v>0</v>
      </c>
      <c r="I11217" s="7">
        <v>1.1000000000000001</v>
      </c>
      <c r="J11217" s="7">
        <v>18</v>
      </c>
      <c r="K11217" s="4">
        <v>1214</v>
      </c>
      <c r="L11217" s="5">
        <v>1214.0587</v>
      </c>
      <c r="M11217">
        <v>59700</v>
      </c>
      <c r="N11217" s="33">
        <v>1</v>
      </c>
      <c r="O11217" s="50" t="e">
        <f>INDEX([1]Dados!$M$2:$N$26779,MATCH($P11217,[1]Dados!$N$2:$N$26779,),2)</f>
        <v>#N/A</v>
      </c>
      <c r="P11217">
        <v>196752</v>
      </c>
      <c r="Q11217" s="1">
        <v>37833</v>
      </c>
      <c r="R11217" s="1">
        <v>37917</v>
      </c>
      <c r="S11217" t="s">
        <v>914</v>
      </c>
    </row>
    <row r="11218" spans="1:19" x14ac:dyDescent="0.2">
      <c r="A11218" s="7">
        <v>312190</v>
      </c>
      <c r="B11218" s="3">
        <v>44377</v>
      </c>
      <c r="C11218" s="3" t="s">
        <v>33</v>
      </c>
      <c r="D11218" s="2" t="s">
        <v>396</v>
      </c>
      <c r="E11218" s="3">
        <v>24</v>
      </c>
      <c r="F11218" s="17">
        <v>0</v>
      </c>
      <c r="G11218" s="17">
        <v>1</v>
      </c>
      <c r="H11218" s="17">
        <v>0</v>
      </c>
      <c r="I11218" s="7">
        <v>1.2</v>
      </c>
      <c r="J11218" s="7">
        <v>18</v>
      </c>
      <c r="K11218" s="4">
        <v>1214</v>
      </c>
      <c r="L11218" s="5">
        <v>1214.0587</v>
      </c>
      <c r="M11218">
        <v>59700</v>
      </c>
      <c r="N11218" s="33">
        <v>1</v>
      </c>
      <c r="O11218" s="50" t="e">
        <f>INDEX([1]Dados!$M$2:$N$26779,MATCH($P11218,[1]Dados!$N$2:$N$26779,),2)</f>
        <v>#N/A</v>
      </c>
      <c r="P11218">
        <v>196752</v>
      </c>
      <c r="Q11218" s="1">
        <v>37833</v>
      </c>
      <c r="R11218" s="1">
        <v>37917</v>
      </c>
      <c r="S11218" t="s">
        <v>914</v>
      </c>
    </row>
    <row r="11219" spans="1:19" x14ac:dyDescent="0.2">
      <c r="A11219" s="7">
        <v>312190</v>
      </c>
      <c r="B11219" s="3">
        <v>44377</v>
      </c>
      <c r="C11219" s="3" t="s">
        <v>33</v>
      </c>
      <c r="D11219" s="2" t="s">
        <v>396</v>
      </c>
      <c r="E11219" s="3">
        <v>24</v>
      </c>
      <c r="F11219" s="17">
        <v>0</v>
      </c>
      <c r="G11219" s="17">
        <v>1</v>
      </c>
      <c r="H11219" s="17">
        <v>0</v>
      </c>
      <c r="I11219" s="7">
        <v>1.3</v>
      </c>
      <c r="J11219" s="7">
        <v>25</v>
      </c>
      <c r="K11219" s="4">
        <v>1214</v>
      </c>
      <c r="L11219" s="5">
        <v>1214.0587</v>
      </c>
      <c r="M11219">
        <v>59700</v>
      </c>
      <c r="N11219" s="33">
        <v>1</v>
      </c>
      <c r="O11219" s="50" t="e">
        <f>INDEX([1]Dados!$M$2:$N$26779,MATCH($P11219,[1]Dados!$N$2:$N$26779,),2)</f>
        <v>#N/A</v>
      </c>
      <c r="P11219">
        <v>196752</v>
      </c>
      <c r="Q11219" s="1">
        <v>37833</v>
      </c>
      <c r="R11219" s="1">
        <v>37917</v>
      </c>
      <c r="S11219" t="s">
        <v>914</v>
      </c>
    </row>
    <row r="11220" spans="1:19" x14ac:dyDescent="0.2">
      <c r="A11220" s="7">
        <v>312190</v>
      </c>
      <c r="B11220" s="3">
        <v>44377</v>
      </c>
      <c r="C11220" s="3" t="s">
        <v>33</v>
      </c>
      <c r="D11220" s="2" t="s">
        <v>396</v>
      </c>
      <c r="E11220" s="3">
        <v>24</v>
      </c>
      <c r="F11220" s="17">
        <v>0</v>
      </c>
      <c r="G11220" s="17">
        <v>1</v>
      </c>
      <c r="H11220" s="17">
        <v>0</v>
      </c>
      <c r="I11220" s="7">
        <v>1.4</v>
      </c>
      <c r="J11220" s="7">
        <v>25</v>
      </c>
      <c r="K11220" s="4">
        <v>1214</v>
      </c>
      <c r="L11220" s="5">
        <v>1214.0587</v>
      </c>
      <c r="M11220">
        <v>59700</v>
      </c>
      <c r="N11220" s="33">
        <v>1</v>
      </c>
      <c r="O11220" s="50" t="e">
        <f>INDEX([1]Dados!$M$2:$N$26779,MATCH($P11220,[1]Dados!$N$2:$N$26779,),2)</f>
        <v>#N/A</v>
      </c>
      <c r="P11220">
        <v>196752</v>
      </c>
      <c r="Q11220" s="1">
        <v>37833</v>
      </c>
      <c r="R11220" s="1">
        <v>37917</v>
      </c>
      <c r="S11220" t="s">
        <v>914</v>
      </c>
    </row>
    <row r="11221" spans="1:19" x14ac:dyDescent="0.2">
      <c r="A11221" s="7">
        <v>312190</v>
      </c>
      <c r="B11221" s="3">
        <v>44377</v>
      </c>
      <c r="C11221" s="3" t="s">
        <v>33</v>
      </c>
      <c r="D11221" s="2" t="s">
        <v>396</v>
      </c>
      <c r="E11221" s="3">
        <v>24</v>
      </c>
      <c r="F11221" s="17">
        <v>0</v>
      </c>
      <c r="G11221" s="17">
        <v>1</v>
      </c>
      <c r="H11221" s="17">
        <v>0</v>
      </c>
      <c r="I11221" s="7">
        <v>1.5</v>
      </c>
      <c r="J11221" s="7">
        <v>9</v>
      </c>
      <c r="K11221" s="4">
        <v>1214</v>
      </c>
      <c r="L11221" s="5">
        <v>1214.0587</v>
      </c>
      <c r="M11221">
        <v>59700</v>
      </c>
      <c r="N11221" s="33">
        <v>1</v>
      </c>
      <c r="O11221" s="50" t="e">
        <f>INDEX([1]Dados!$M$2:$N$26779,MATCH($P11221,[1]Dados!$N$2:$N$26779,),2)</f>
        <v>#N/A</v>
      </c>
      <c r="P11221">
        <v>196752</v>
      </c>
      <c r="Q11221" s="1">
        <v>37833</v>
      </c>
      <c r="R11221" s="1">
        <v>37917</v>
      </c>
      <c r="S11221" t="s">
        <v>914</v>
      </c>
    </row>
    <row r="11222" spans="1:19" x14ac:dyDescent="0.2">
      <c r="A11222" s="7">
        <v>312190</v>
      </c>
      <c r="B11222" s="3">
        <v>44377</v>
      </c>
      <c r="C11222" s="3" t="s">
        <v>33</v>
      </c>
      <c r="D11222" s="2" t="s">
        <v>396</v>
      </c>
      <c r="E11222" s="3">
        <v>24</v>
      </c>
      <c r="F11222" s="17">
        <v>0</v>
      </c>
      <c r="G11222" s="17">
        <v>1</v>
      </c>
      <c r="H11222" s="17">
        <v>0</v>
      </c>
      <c r="I11222" s="7">
        <v>1.6</v>
      </c>
      <c r="J11222" s="7">
        <v>15</v>
      </c>
      <c r="K11222" s="4">
        <v>1214</v>
      </c>
      <c r="L11222" s="5">
        <v>1214.0587</v>
      </c>
      <c r="M11222">
        <v>59700</v>
      </c>
      <c r="N11222" s="33">
        <v>1</v>
      </c>
      <c r="O11222" s="50" t="e">
        <f>INDEX([1]Dados!$M$2:$N$26779,MATCH($P11222,[1]Dados!$N$2:$N$26779,),2)</f>
        <v>#N/A</v>
      </c>
      <c r="P11222">
        <v>196752</v>
      </c>
      <c r="Q11222" s="1">
        <v>37833</v>
      </c>
      <c r="R11222" s="1">
        <v>37917</v>
      </c>
      <c r="S11222" t="s">
        <v>914</v>
      </c>
    </row>
    <row r="11223" spans="1:19" x14ac:dyDescent="0.2">
      <c r="A11223" s="7">
        <v>312190</v>
      </c>
      <c r="B11223" s="3">
        <v>44377</v>
      </c>
      <c r="C11223" s="3" t="s">
        <v>33</v>
      </c>
      <c r="D11223" s="2" t="s">
        <v>396</v>
      </c>
      <c r="E11223" s="3">
        <v>24</v>
      </c>
      <c r="F11223" s="17">
        <v>0</v>
      </c>
      <c r="G11223" s="17">
        <v>1</v>
      </c>
      <c r="H11223" s="17">
        <v>0</v>
      </c>
      <c r="I11223" s="7">
        <v>1.7</v>
      </c>
      <c r="J11223" s="7">
        <v>1</v>
      </c>
      <c r="K11223" s="4">
        <v>1214</v>
      </c>
      <c r="L11223" s="5">
        <v>1214.0587</v>
      </c>
      <c r="M11223">
        <v>59700</v>
      </c>
      <c r="N11223" s="33">
        <v>1</v>
      </c>
      <c r="O11223" s="50" t="e">
        <f>INDEX([1]Dados!$M$2:$N$26779,MATCH($P11223,[1]Dados!$N$2:$N$26779,),2)</f>
        <v>#N/A</v>
      </c>
      <c r="P11223">
        <v>196752</v>
      </c>
      <c r="Q11223" s="1">
        <v>37833</v>
      </c>
      <c r="R11223" s="1">
        <v>37917</v>
      </c>
      <c r="S11223" t="s">
        <v>914</v>
      </c>
    </row>
    <row r="11224" spans="1:19" x14ac:dyDescent="0.2">
      <c r="A11224" s="7">
        <v>312190</v>
      </c>
      <c r="B11224" s="3">
        <v>44377</v>
      </c>
      <c r="C11224" s="3" t="s">
        <v>33</v>
      </c>
      <c r="D11224" s="2" t="s">
        <v>396</v>
      </c>
      <c r="E11224" s="3">
        <v>24</v>
      </c>
      <c r="F11224" s="17">
        <v>0</v>
      </c>
      <c r="G11224" s="17">
        <v>1</v>
      </c>
      <c r="H11224" s="17">
        <v>0</v>
      </c>
      <c r="I11224" s="7" t="s">
        <v>3</v>
      </c>
      <c r="J11224" s="7">
        <v>0</v>
      </c>
      <c r="K11224" s="4">
        <v>1214</v>
      </c>
      <c r="L11224" s="5">
        <v>1214.0589</v>
      </c>
      <c r="M11224">
        <v>204915</v>
      </c>
      <c r="N11224" s="33">
        <v>1</v>
      </c>
      <c r="O11224" s="50" t="e">
        <f>INDEX([1]Dados!$M$2:$N$26779,MATCH($P11224,[1]Dados!$N$2:$N$26779,),2)</f>
        <v>#N/A</v>
      </c>
      <c r="P11224">
        <v>198357</v>
      </c>
      <c r="Q11224" s="1">
        <v>37833</v>
      </c>
      <c r="R11224" s="1">
        <v>37917</v>
      </c>
      <c r="S11224" t="s">
        <v>2134</v>
      </c>
    </row>
    <row r="11225" spans="1:19" x14ac:dyDescent="0.2">
      <c r="A11225" s="7">
        <v>312190</v>
      </c>
      <c r="B11225" s="3">
        <v>44377</v>
      </c>
      <c r="C11225" s="3" t="s">
        <v>33</v>
      </c>
      <c r="D11225" s="2" t="s">
        <v>396</v>
      </c>
      <c r="E11225" s="3">
        <v>24</v>
      </c>
      <c r="F11225" s="17">
        <v>0</v>
      </c>
      <c r="G11225" s="17">
        <v>1</v>
      </c>
      <c r="H11225" s="17">
        <v>0</v>
      </c>
      <c r="I11225" s="7">
        <v>2.1</v>
      </c>
      <c r="J11225" s="7">
        <v>0</v>
      </c>
      <c r="K11225" s="4">
        <v>1293</v>
      </c>
      <c r="L11225" s="5">
        <v>1293.0592999999999</v>
      </c>
      <c r="M11225">
        <v>15484.19</v>
      </c>
      <c r="N11225" s="33">
        <v>1</v>
      </c>
      <c r="O11225" s="50" t="e">
        <f>INDEX([1]Dados!$M$2:$N$26779,MATCH($P11225,[1]Dados!$N$2:$N$26779,),2)</f>
        <v>#N/A</v>
      </c>
      <c r="P11225">
        <v>197038</v>
      </c>
      <c r="Q11225" s="1">
        <v>37833</v>
      </c>
      <c r="R11225" s="1">
        <v>37917</v>
      </c>
      <c r="S11225" t="s">
        <v>1467</v>
      </c>
    </row>
    <row r="11226" spans="1:19" x14ac:dyDescent="0.2">
      <c r="A11226" s="7">
        <v>312520</v>
      </c>
      <c r="B11226" s="3">
        <v>45039</v>
      </c>
      <c r="C11226" s="3" t="s">
        <v>33</v>
      </c>
      <c r="D11226" s="2" t="s">
        <v>414</v>
      </c>
      <c r="E11226" s="3">
        <v>24</v>
      </c>
      <c r="F11226" s="17">
        <v>0</v>
      </c>
      <c r="G11226" s="17">
        <v>1</v>
      </c>
      <c r="H11226" s="17">
        <v>0</v>
      </c>
      <c r="I11226" s="7">
        <v>1.1000000000000001</v>
      </c>
      <c r="J11226" s="7">
        <v>25</v>
      </c>
      <c r="K11226" s="4">
        <v>1214</v>
      </c>
      <c r="L11226" s="5">
        <v>1214.0587</v>
      </c>
      <c r="M11226">
        <v>45278.25</v>
      </c>
      <c r="N11226" s="33">
        <v>1</v>
      </c>
      <c r="O11226" s="50" t="e">
        <f>INDEX([1]Dados!$M$2:$N$26779,MATCH($P11226,[1]Dados!$N$2:$N$26779,),2)</f>
        <v>#N/A</v>
      </c>
      <c r="P11226">
        <v>196753</v>
      </c>
      <c r="Q11226" s="1">
        <v>37833</v>
      </c>
      <c r="R11226" s="1">
        <v>37919</v>
      </c>
      <c r="S11226" t="s">
        <v>914</v>
      </c>
    </row>
    <row r="11227" spans="1:19" x14ac:dyDescent="0.2">
      <c r="A11227" s="7">
        <v>312520</v>
      </c>
      <c r="B11227" s="3">
        <v>45039</v>
      </c>
      <c r="C11227" s="3" t="s">
        <v>33</v>
      </c>
      <c r="D11227" s="2" t="s">
        <v>414</v>
      </c>
      <c r="E11227" s="3">
        <v>24</v>
      </c>
      <c r="F11227" s="17">
        <v>0</v>
      </c>
      <c r="G11227" s="17">
        <v>1</v>
      </c>
      <c r="H11227" s="17">
        <v>0</v>
      </c>
      <c r="I11227" s="7">
        <v>1.2</v>
      </c>
      <c r="J11227" s="7">
        <v>25</v>
      </c>
      <c r="K11227" s="4">
        <v>1214</v>
      </c>
      <c r="L11227" s="5">
        <v>1214.0587</v>
      </c>
      <c r="M11227">
        <v>45278.25</v>
      </c>
      <c r="N11227" s="33">
        <v>1</v>
      </c>
      <c r="O11227" s="50" t="e">
        <f>INDEX([1]Dados!$M$2:$N$26779,MATCH($P11227,[1]Dados!$N$2:$N$26779,),2)</f>
        <v>#N/A</v>
      </c>
      <c r="P11227">
        <v>196753</v>
      </c>
      <c r="Q11227" s="1">
        <v>37833</v>
      </c>
      <c r="R11227" s="1">
        <v>37919</v>
      </c>
      <c r="S11227" t="s">
        <v>914</v>
      </c>
    </row>
    <row r="11228" spans="1:19" x14ac:dyDescent="0.2">
      <c r="A11228" s="7">
        <v>312520</v>
      </c>
      <c r="B11228" s="3">
        <v>45039</v>
      </c>
      <c r="C11228" s="3" t="s">
        <v>33</v>
      </c>
      <c r="D11228" s="2" t="s">
        <v>414</v>
      </c>
      <c r="E11228" s="3">
        <v>24</v>
      </c>
      <c r="F11228" s="17">
        <v>0</v>
      </c>
      <c r="G11228" s="17">
        <v>1</v>
      </c>
      <c r="H11228" s="17">
        <v>0</v>
      </c>
      <c r="I11228" s="7">
        <v>1.3</v>
      </c>
      <c r="J11228" s="7">
        <v>2</v>
      </c>
      <c r="K11228" s="4">
        <v>1214</v>
      </c>
      <c r="L11228" s="5">
        <v>1214.0587</v>
      </c>
      <c r="M11228">
        <v>45278.25</v>
      </c>
      <c r="N11228" s="33">
        <v>1</v>
      </c>
      <c r="O11228" s="50" t="e">
        <f>INDEX([1]Dados!$M$2:$N$26779,MATCH($P11228,[1]Dados!$N$2:$N$26779,),2)</f>
        <v>#N/A</v>
      </c>
      <c r="P11228">
        <v>196753</v>
      </c>
      <c r="Q11228" s="1">
        <v>37833</v>
      </c>
      <c r="R11228" s="1">
        <v>37919</v>
      </c>
      <c r="S11228" t="s">
        <v>914</v>
      </c>
    </row>
    <row r="11229" spans="1:19" x14ac:dyDescent="0.2">
      <c r="A11229" s="7">
        <v>312520</v>
      </c>
      <c r="B11229" s="3">
        <v>45039</v>
      </c>
      <c r="C11229" s="3" t="s">
        <v>33</v>
      </c>
      <c r="D11229" s="2" t="s">
        <v>414</v>
      </c>
      <c r="E11229" s="3">
        <v>24</v>
      </c>
      <c r="F11229" s="17">
        <v>0</v>
      </c>
      <c r="G11229" s="17">
        <v>1</v>
      </c>
      <c r="H11229" s="17">
        <v>0</v>
      </c>
      <c r="I11229" s="7">
        <v>1.4</v>
      </c>
      <c r="J11229" s="7">
        <v>18</v>
      </c>
      <c r="K11229" s="4">
        <v>1214</v>
      </c>
      <c r="L11229" s="5">
        <v>1214.0587</v>
      </c>
      <c r="M11229">
        <v>45278.25</v>
      </c>
      <c r="N11229" s="33">
        <v>1</v>
      </c>
      <c r="O11229" s="50" t="e">
        <f>INDEX([1]Dados!$M$2:$N$26779,MATCH($P11229,[1]Dados!$N$2:$N$26779,),2)</f>
        <v>#N/A</v>
      </c>
      <c r="P11229">
        <v>196753</v>
      </c>
      <c r="Q11229" s="1">
        <v>37833</v>
      </c>
      <c r="R11229" s="1">
        <v>37919</v>
      </c>
      <c r="S11229" t="s">
        <v>914</v>
      </c>
    </row>
    <row r="11230" spans="1:19" x14ac:dyDescent="0.2">
      <c r="A11230" s="7">
        <v>312520</v>
      </c>
      <c r="B11230" s="3">
        <v>45039</v>
      </c>
      <c r="C11230" s="3" t="s">
        <v>33</v>
      </c>
      <c r="D11230" s="2" t="s">
        <v>414</v>
      </c>
      <c r="E11230" s="3">
        <v>24</v>
      </c>
      <c r="F11230" s="17">
        <v>0</v>
      </c>
      <c r="G11230" s="17">
        <v>1</v>
      </c>
      <c r="H11230" s="17">
        <v>0</v>
      </c>
      <c r="I11230" s="7">
        <v>1.5</v>
      </c>
      <c r="J11230" s="7">
        <v>33</v>
      </c>
      <c r="K11230" s="4">
        <v>1214</v>
      </c>
      <c r="L11230" s="5">
        <v>1214.0587</v>
      </c>
      <c r="M11230">
        <v>45278.25</v>
      </c>
      <c r="N11230" s="33">
        <v>1</v>
      </c>
      <c r="O11230" s="50" t="e">
        <f>INDEX([1]Dados!$M$2:$N$26779,MATCH($P11230,[1]Dados!$N$2:$N$26779,),2)</f>
        <v>#N/A</v>
      </c>
      <c r="P11230">
        <v>196753</v>
      </c>
      <c r="Q11230" s="1">
        <v>37833</v>
      </c>
      <c r="R11230" s="1">
        <v>37919</v>
      </c>
      <c r="S11230" t="s">
        <v>914</v>
      </c>
    </row>
    <row r="11231" spans="1:19" x14ac:dyDescent="0.2">
      <c r="A11231" s="7">
        <v>312520</v>
      </c>
      <c r="B11231" s="3">
        <v>45039</v>
      </c>
      <c r="C11231" s="3" t="s">
        <v>33</v>
      </c>
      <c r="D11231" s="2" t="s">
        <v>414</v>
      </c>
      <c r="E11231" s="3">
        <v>24</v>
      </c>
      <c r="F11231" s="17">
        <v>0</v>
      </c>
      <c r="G11231" s="17">
        <v>1</v>
      </c>
      <c r="H11231" s="17">
        <v>0</v>
      </c>
      <c r="I11231" s="7">
        <v>1.6</v>
      </c>
      <c r="J11231" s="7">
        <v>28</v>
      </c>
      <c r="K11231" s="4">
        <v>1214</v>
      </c>
      <c r="L11231" s="5">
        <v>1214.0587</v>
      </c>
      <c r="M11231">
        <v>45278.25</v>
      </c>
      <c r="N11231" s="33">
        <v>1</v>
      </c>
      <c r="O11231" s="50" t="e">
        <f>INDEX([1]Dados!$M$2:$N$26779,MATCH($P11231,[1]Dados!$N$2:$N$26779,),2)</f>
        <v>#N/A</v>
      </c>
      <c r="P11231">
        <v>196753</v>
      </c>
      <c r="Q11231" s="1">
        <v>37833</v>
      </c>
      <c r="R11231" s="1">
        <v>37919</v>
      </c>
      <c r="S11231" t="s">
        <v>914</v>
      </c>
    </row>
    <row r="11232" spans="1:19" x14ac:dyDescent="0.2">
      <c r="A11232" s="7">
        <v>312520</v>
      </c>
      <c r="B11232" s="3">
        <v>45039</v>
      </c>
      <c r="C11232" s="3" t="s">
        <v>33</v>
      </c>
      <c r="D11232" s="2" t="s">
        <v>414</v>
      </c>
      <c r="E11232" s="3">
        <v>24</v>
      </c>
      <c r="F11232" s="17">
        <v>0</v>
      </c>
      <c r="G11232" s="17">
        <v>1</v>
      </c>
      <c r="H11232" s="17">
        <v>0</v>
      </c>
      <c r="I11232" s="7">
        <v>2.1</v>
      </c>
      <c r="J11232" s="7">
        <v>28</v>
      </c>
      <c r="K11232" s="4">
        <v>1293</v>
      </c>
      <c r="L11232" s="5">
        <v>1293.0592999999999</v>
      </c>
      <c r="M11232">
        <v>16921.36</v>
      </c>
      <c r="N11232" s="33">
        <v>1</v>
      </c>
      <c r="O11232" s="50" t="e">
        <f>INDEX([1]Dados!$M$2:$N$26779,MATCH($P11232,[1]Dados!$N$2:$N$26779,),2)</f>
        <v>#N/A</v>
      </c>
      <c r="P11232">
        <v>196999</v>
      </c>
      <c r="Q11232" s="1">
        <v>37833</v>
      </c>
      <c r="R11232" s="1">
        <v>37919</v>
      </c>
      <c r="S11232" t="s">
        <v>888</v>
      </c>
    </row>
    <row r="11233" spans="1:19" x14ac:dyDescent="0.2">
      <c r="A11233" s="7">
        <v>312520</v>
      </c>
      <c r="B11233" s="3">
        <v>45039</v>
      </c>
      <c r="C11233" s="3" t="s">
        <v>33</v>
      </c>
      <c r="D11233" s="2" t="s">
        <v>414</v>
      </c>
      <c r="E11233" s="3">
        <v>24</v>
      </c>
      <c r="F11233" s="17">
        <v>0</v>
      </c>
      <c r="G11233" s="17">
        <v>1</v>
      </c>
      <c r="H11233" s="17">
        <v>0</v>
      </c>
      <c r="I11233" s="7">
        <v>2.2000000000000002</v>
      </c>
      <c r="J11233" s="7">
        <v>28</v>
      </c>
      <c r="K11233" s="4">
        <v>1293</v>
      </c>
      <c r="L11233" s="5">
        <v>1293.0592999999999</v>
      </c>
      <c r="M11233">
        <v>16921.36</v>
      </c>
      <c r="N11233" s="33">
        <v>1</v>
      </c>
      <c r="O11233" s="50" t="e">
        <f>INDEX([1]Dados!$M$2:$N$26779,MATCH($P11233,[1]Dados!$N$2:$N$26779,),2)</f>
        <v>#N/A</v>
      </c>
      <c r="P11233">
        <v>196999</v>
      </c>
      <c r="Q11233" s="1">
        <v>37833</v>
      </c>
      <c r="R11233" s="1">
        <v>37919</v>
      </c>
      <c r="S11233" t="s">
        <v>888</v>
      </c>
    </row>
    <row r="11234" spans="1:19" x14ac:dyDescent="0.2">
      <c r="A11234" s="7">
        <v>312520</v>
      </c>
      <c r="B11234" s="3">
        <v>45039</v>
      </c>
      <c r="C11234" s="3" t="s">
        <v>33</v>
      </c>
      <c r="D11234" s="2" t="s">
        <v>414</v>
      </c>
      <c r="E11234" s="3">
        <v>24</v>
      </c>
      <c r="F11234" s="17">
        <v>0</v>
      </c>
      <c r="G11234" s="17">
        <v>1</v>
      </c>
      <c r="H11234" s="17">
        <v>0</v>
      </c>
      <c r="I11234" s="7">
        <v>2.2999999999999998</v>
      </c>
      <c r="J11234" s="7">
        <v>0</v>
      </c>
      <c r="K11234" s="4">
        <v>1293</v>
      </c>
      <c r="L11234" s="5">
        <v>1293.0592999999999</v>
      </c>
      <c r="M11234">
        <v>16921.36</v>
      </c>
      <c r="N11234" s="33">
        <v>1</v>
      </c>
      <c r="O11234" s="50" t="e">
        <f>INDEX([1]Dados!$M$2:$N$26779,MATCH($P11234,[1]Dados!$N$2:$N$26779,),2)</f>
        <v>#N/A</v>
      </c>
      <c r="P11234">
        <v>196999</v>
      </c>
      <c r="Q11234" s="1">
        <v>37833</v>
      </c>
      <c r="R11234" s="1">
        <v>37919</v>
      </c>
      <c r="S11234" t="s">
        <v>888</v>
      </c>
    </row>
    <row r="11235" spans="1:19" x14ac:dyDescent="0.2">
      <c r="A11235" s="7">
        <v>312520</v>
      </c>
      <c r="B11235" s="3">
        <v>45039</v>
      </c>
      <c r="C11235" s="3" t="s">
        <v>33</v>
      </c>
      <c r="D11235" s="2" t="s">
        <v>414</v>
      </c>
      <c r="E11235" s="3">
        <v>24</v>
      </c>
      <c r="F11235" s="17">
        <v>0</v>
      </c>
      <c r="G11235" s="17">
        <v>1</v>
      </c>
      <c r="H11235" s="17">
        <v>0</v>
      </c>
      <c r="I11235" s="7">
        <v>2.4</v>
      </c>
      <c r="J11235" s="7">
        <v>10</v>
      </c>
      <c r="K11235" s="4">
        <v>1293</v>
      </c>
      <c r="L11235" s="5">
        <v>1293.0592999999999</v>
      </c>
      <c r="M11235">
        <v>16921.36</v>
      </c>
      <c r="N11235" s="33">
        <v>1</v>
      </c>
      <c r="O11235" s="50" t="e">
        <f>INDEX([1]Dados!$M$2:$N$26779,MATCH($P11235,[1]Dados!$N$2:$N$26779,),2)</f>
        <v>#N/A</v>
      </c>
      <c r="P11235">
        <v>196999</v>
      </c>
      <c r="Q11235" s="1">
        <v>37833</v>
      </c>
      <c r="R11235" s="1">
        <v>37919</v>
      </c>
      <c r="S11235" t="s">
        <v>888</v>
      </c>
    </row>
    <row r="11236" spans="1:19" x14ac:dyDescent="0.2">
      <c r="A11236" s="7">
        <v>312520</v>
      </c>
      <c r="B11236" s="3">
        <v>45039</v>
      </c>
      <c r="C11236" s="3" t="s">
        <v>33</v>
      </c>
      <c r="D11236" s="2" t="s">
        <v>414</v>
      </c>
      <c r="E11236" s="3">
        <v>24</v>
      </c>
      <c r="F11236" s="17">
        <v>0</v>
      </c>
      <c r="G11236" s="17">
        <v>1</v>
      </c>
      <c r="H11236" s="17">
        <v>0</v>
      </c>
      <c r="I11236" s="7">
        <v>2.5</v>
      </c>
      <c r="J11236" s="7">
        <v>29</v>
      </c>
      <c r="K11236" s="4">
        <v>1293</v>
      </c>
      <c r="L11236" s="5">
        <v>1293.0592999999999</v>
      </c>
      <c r="M11236">
        <v>16921.36</v>
      </c>
      <c r="N11236" s="33">
        <v>1</v>
      </c>
      <c r="O11236" s="50" t="e">
        <f>INDEX([1]Dados!$M$2:$N$26779,MATCH($P11236,[1]Dados!$N$2:$N$26779,),2)</f>
        <v>#N/A</v>
      </c>
      <c r="P11236">
        <v>196999</v>
      </c>
      <c r="Q11236" s="1">
        <v>37833</v>
      </c>
      <c r="R11236" s="1">
        <v>37919</v>
      </c>
      <c r="S11236" t="s">
        <v>888</v>
      </c>
    </row>
    <row r="11237" spans="1:19" x14ac:dyDescent="0.2">
      <c r="A11237" s="7">
        <v>312520</v>
      </c>
      <c r="B11237" s="3">
        <v>45039</v>
      </c>
      <c r="C11237" s="3" t="s">
        <v>33</v>
      </c>
      <c r="D11237" s="2" t="s">
        <v>414</v>
      </c>
      <c r="E11237" s="3">
        <v>24</v>
      </c>
      <c r="F11237" s="17">
        <v>0</v>
      </c>
      <c r="G11237" s="17">
        <v>1</v>
      </c>
      <c r="H11237" s="17">
        <v>0</v>
      </c>
      <c r="I11237" s="7">
        <v>2.6</v>
      </c>
      <c r="J11237" s="7">
        <v>22</v>
      </c>
      <c r="K11237" s="4">
        <v>1293</v>
      </c>
      <c r="L11237" s="5">
        <v>1293.0592999999999</v>
      </c>
      <c r="M11237">
        <v>16921.36</v>
      </c>
      <c r="N11237" s="33">
        <v>1</v>
      </c>
      <c r="O11237" s="50" t="e">
        <f>INDEX([1]Dados!$M$2:$N$26779,MATCH($P11237,[1]Dados!$N$2:$N$26779,),2)</f>
        <v>#N/A</v>
      </c>
      <c r="P11237">
        <v>196999</v>
      </c>
      <c r="Q11237" s="1">
        <v>37833</v>
      </c>
      <c r="R11237" s="1">
        <v>37919</v>
      </c>
      <c r="S11237" t="s">
        <v>888</v>
      </c>
    </row>
    <row r="11238" spans="1:19" x14ac:dyDescent="0.2">
      <c r="A11238" s="7">
        <v>312840</v>
      </c>
      <c r="B11238" s="3">
        <v>45675</v>
      </c>
      <c r="C11238" s="3" t="s">
        <v>33</v>
      </c>
      <c r="D11238" s="2" t="s">
        <v>453</v>
      </c>
      <c r="E11238" s="3">
        <v>24</v>
      </c>
      <c r="F11238" s="17">
        <v>0</v>
      </c>
      <c r="G11238" s="17">
        <v>1</v>
      </c>
      <c r="H11238" s="17">
        <v>0</v>
      </c>
      <c r="I11238" s="7" t="s">
        <v>3</v>
      </c>
      <c r="J11238" s="7">
        <v>98</v>
      </c>
      <c r="K11238" s="4">
        <v>122</v>
      </c>
      <c r="L11238" s="5">
        <v>122.7654</v>
      </c>
      <c r="M11238">
        <v>309278.8</v>
      </c>
      <c r="N11238" s="33">
        <v>1</v>
      </c>
      <c r="O11238" s="50" t="e">
        <f>INDEX([1]Dados!$M$2:$N$26779,MATCH($P11238,[1]Dados!$N$2:$N$26779,),2)</f>
        <v>#N/A</v>
      </c>
      <c r="P11238">
        <v>196872</v>
      </c>
      <c r="Q11238" s="1">
        <v>37831</v>
      </c>
      <c r="R11238" s="1">
        <v>37918</v>
      </c>
      <c r="S11238" t="s">
        <v>2134</v>
      </c>
    </row>
    <row r="11239" spans="1:19" x14ac:dyDescent="0.2">
      <c r="A11239" s="7">
        <v>312840</v>
      </c>
      <c r="B11239" s="3">
        <v>45675</v>
      </c>
      <c r="C11239" s="3" t="s">
        <v>33</v>
      </c>
      <c r="D11239" s="2" t="s">
        <v>453</v>
      </c>
      <c r="E11239" s="3">
        <v>24</v>
      </c>
      <c r="F11239" s="17">
        <v>0</v>
      </c>
      <c r="G11239" s="17">
        <v>1</v>
      </c>
      <c r="H11239" s="17">
        <v>0</v>
      </c>
      <c r="I11239" s="7" t="s">
        <v>3</v>
      </c>
      <c r="J11239" s="7">
        <v>98</v>
      </c>
      <c r="K11239" s="4">
        <v>1203</v>
      </c>
      <c r="L11239" s="5">
        <v>1203</v>
      </c>
      <c r="M11239">
        <v>36430.400000000001</v>
      </c>
      <c r="N11239" s="3">
        <v>1</v>
      </c>
      <c r="O11239" s="50" t="e">
        <f>INDEX([1]Dados!$M$2:$N$26779,MATCH($P11239,[1]Dados!$N$2:$N$26779,),2)</f>
        <v>#N/A</v>
      </c>
      <c r="P11239">
        <v>196810</v>
      </c>
      <c r="Q11239" s="1">
        <v>37831</v>
      </c>
      <c r="R11239" s="1">
        <v>37918</v>
      </c>
      <c r="S11239" t="s">
        <v>2134</v>
      </c>
    </row>
    <row r="11240" spans="1:19" x14ac:dyDescent="0.2">
      <c r="A11240" s="7">
        <v>312840</v>
      </c>
      <c r="B11240" s="3">
        <v>45675</v>
      </c>
      <c r="C11240" s="3" t="s">
        <v>33</v>
      </c>
      <c r="D11240" s="2" t="s">
        <v>453</v>
      </c>
      <c r="E11240" s="3">
        <v>24</v>
      </c>
      <c r="F11240" s="17">
        <v>0</v>
      </c>
      <c r="G11240" s="17">
        <v>1</v>
      </c>
      <c r="H11240" s="17">
        <v>0</v>
      </c>
      <c r="I11240" s="7">
        <v>1.1000000000000001</v>
      </c>
      <c r="J11240" s="7">
        <v>10</v>
      </c>
      <c r="K11240" s="4">
        <v>1214</v>
      </c>
      <c r="L11240" s="5">
        <v>1214.0587</v>
      </c>
      <c r="M11240">
        <v>188428.68</v>
      </c>
      <c r="N11240" s="33">
        <v>1</v>
      </c>
      <c r="O11240" s="50" t="e">
        <f>INDEX([1]Dados!$M$2:$N$26779,MATCH($P11240,[1]Dados!$N$2:$N$26779,),2)</f>
        <v>#N/A</v>
      </c>
      <c r="P11240">
        <v>196754</v>
      </c>
      <c r="Q11240" s="1">
        <v>37831</v>
      </c>
      <c r="R11240" s="1">
        <v>37918</v>
      </c>
      <c r="S11240" t="s">
        <v>914</v>
      </c>
    </row>
    <row r="11241" spans="1:19" x14ac:dyDescent="0.2">
      <c r="A11241" s="7">
        <v>312840</v>
      </c>
      <c r="B11241" s="3">
        <v>45675</v>
      </c>
      <c r="C11241" s="3" t="s">
        <v>33</v>
      </c>
      <c r="D11241" s="2" t="s">
        <v>453</v>
      </c>
      <c r="E11241" s="3">
        <v>24</v>
      </c>
      <c r="F11241" s="17">
        <v>0</v>
      </c>
      <c r="G11241" s="17">
        <v>1</v>
      </c>
      <c r="H11241" s="17">
        <v>0</v>
      </c>
      <c r="I11241" s="7">
        <v>1.2</v>
      </c>
      <c r="J11241" s="7">
        <v>2</v>
      </c>
      <c r="K11241" s="4">
        <v>1214</v>
      </c>
      <c r="L11241" s="5">
        <v>1214.0587</v>
      </c>
      <c r="M11241">
        <v>188428.68</v>
      </c>
      <c r="N11241" s="33">
        <v>1</v>
      </c>
      <c r="O11241" s="50" t="e">
        <f>INDEX([1]Dados!$M$2:$N$26779,MATCH($P11241,[1]Dados!$N$2:$N$26779,),2)</f>
        <v>#N/A</v>
      </c>
      <c r="P11241">
        <v>196754</v>
      </c>
      <c r="Q11241" s="1">
        <v>37831</v>
      </c>
      <c r="R11241" s="1">
        <v>37918</v>
      </c>
      <c r="S11241" t="s">
        <v>914</v>
      </c>
    </row>
    <row r="11242" spans="1:19" x14ac:dyDescent="0.2">
      <c r="A11242" s="7">
        <v>312840</v>
      </c>
      <c r="B11242" s="3">
        <v>45675</v>
      </c>
      <c r="C11242" s="3" t="s">
        <v>33</v>
      </c>
      <c r="D11242" s="2" t="s">
        <v>453</v>
      </c>
      <c r="E11242" s="3">
        <v>24</v>
      </c>
      <c r="F11242" s="17">
        <v>0</v>
      </c>
      <c r="G11242" s="17">
        <v>1</v>
      </c>
      <c r="H11242" s="17">
        <v>0</v>
      </c>
      <c r="I11242" s="7">
        <v>1.3</v>
      </c>
      <c r="J11242" s="7">
        <v>28</v>
      </c>
      <c r="K11242" s="4">
        <v>1214</v>
      </c>
      <c r="L11242" s="5">
        <v>1214.0589</v>
      </c>
      <c r="M11242">
        <v>447050</v>
      </c>
      <c r="N11242" s="33">
        <v>1</v>
      </c>
      <c r="O11242" s="50" t="e">
        <f>INDEX([1]Dados!$M$2:$N$26779,MATCH($P11242,[1]Dados!$N$2:$N$26779,),2)</f>
        <v>#N/A</v>
      </c>
      <c r="P11242">
        <v>198358</v>
      </c>
      <c r="Q11242" s="1">
        <v>37831</v>
      </c>
      <c r="R11242" s="1">
        <v>37918</v>
      </c>
      <c r="S11242" t="s">
        <v>1479</v>
      </c>
    </row>
    <row r="11243" spans="1:19" x14ac:dyDescent="0.2">
      <c r="A11243" s="7">
        <v>312840</v>
      </c>
      <c r="B11243" s="3">
        <v>45675</v>
      </c>
      <c r="C11243" s="3" t="s">
        <v>33</v>
      </c>
      <c r="D11243" s="2" t="s">
        <v>453</v>
      </c>
      <c r="E11243" s="3">
        <v>24</v>
      </c>
      <c r="F11243" s="17">
        <v>0</v>
      </c>
      <c r="G11243" s="17">
        <v>1</v>
      </c>
      <c r="H11243" s="17">
        <v>0</v>
      </c>
      <c r="I11243" s="7">
        <v>1.4</v>
      </c>
      <c r="J11243" s="7">
        <v>28</v>
      </c>
      <c r="K11243" s="4">
        <v>1214</v>
      </c>
      <c r="L11243" s="5">
        <v>1214.0589</v>
      </c>
      <c r="M11243">
        <v>447050</v>
      </c>
      <c r="N11243" s="33">
        <v>1</v>
      </c>
      <c r="O11243" s="50" t="e">
        <f>INDEX([1]Dados!$M$2:$N$26779,MATCH($P11243,[1]Dados!$N$2:$N$26779,),2)</f>
        <v>#N/A</v>
      </c>
      <c r="P11243">
        <v>198358</v>
      </c>
      <c r="Q11243" s="1">
        <v>37831</v>
      </c>
      <c r="R11243" s="1">
        <v>37918</v>
      </c>
      <c r="S11243" t="s">
        <v>1479</v>
      </c>
    </row>
    <row r="11244" spans="1:19" x14ac:dyDescent="0.2">
      <c r="A11244" s="7">
        <v>312840</v>
      </c>
      <c r="B11244" s="3">
        <v>45675</v>
      </c>
      <c r="C11244" s="3" t="s">
        <v>33</v>
      </c>
      <c r="D11244" s="2" t="s">
        <v>453</v>
      </c>
      <c r="E11244" s="3">
        <v>24</v>
      </c>
      <c r="F11244" s="17">
        <v>0</v>
      </c>
      <c r="G11244" s="17">
        <v>1</v>
      </c>
      <c r="H11244" s="17">
        <v>0</v>
      </c>
      <c r="I11244" s="7" t="s">
        <v>3</v>
      </c>
      <c r="J11244" s="7">
        <v>0</v>
      </c>
      <c r="K11244" s="4">
        <v>1214</v>
      </c>
      <c r="L11244" s="5">
        <v>1214.8580999999999</v>
      </c>
      <c r="M11244">
        <v>206000</v>
      </c>
      <c r="N11244" s="33">
        <v>1</v>
      </c>
      <c r="O11244" s="50" t="e">
        <f>INDEX([1]Dados!$M$2:$N$26779,MATCH($P11244,[1]Dados!$N$2:$N$26779,),2)</f>
        <v>#N/A</v>
      </c>
      <c r="P11244">
        <v>197550</v>
      </c>
      <c r="Q11244" s="1">
        <v>37831</v>
      </c>
      <c r="R11244" s="1">
        <v>37918</v>
      </c>
      <c r="S11244" t="s">
        <v>1479</v>
      </c>
    </row>
    <row r="11245" spans="1:19" x14ac:dyDescent="0.2">
      <c r="A11245" s="7">
        <v>312840</v>
      </c>
      <c r="B11245" s="3">
        <v>45675</v>
      </c>
      <c r="C11245" s="3" t="s">
        <v>33</v>
      </c>
      <c r="D11245" s="2" t="s">
        <v>453</v>
      </c>
      <c r="E11245" s="3">
        <v>24</v>
      </c>
      <c r="F11245" s="17">
        <v>0</v>
      </c>
      <c r="G11245" s="17">
        <v>1</v>
      </c>
      <c r="H11245" s="17">
        <v>0</v>
      </c>
      <c r="I11245" s="7">
        <v>2.1</v>
      </c>
      <c r="J11245" s="7">
        <v>22</v>
      </c>
      <c r="K11245" s="4">
        <v>1293</v>
      </c>
      <c r="L11245" s="5">
        <v>1293.0592999999999</v>
      </c>
      <c r="M11245">
        <v>87093.34</v>
      </c>
      <c r="N11245" s="33">
        <v>1</v>
      </c>
      <c r="O11245" s="50" t="e">
        <f>INDEX([1]Dados!$M$2:$N$26779,MATCH($P11245,[1]Dados!$N$2:$N$26779,),2)</f>
        <v>#N/A</v>
      </c>
      <c r="P11245">
        <v>197000</v>
      </c>
      <c r="Q11245" s="1">
        <v>37831</v>
      </c>
      <c r="R11245" s="1">
        <v>37918</v>
      </c>
      <c r="S11245" t="s">
        <v>1467</v>
      </c>
    </row>
    <row r="11246" spans="1:19" x14ac:dyDescent="0.2">
      <c r="A11246" s="7">
        <v>312840</v>
      </c>
      <c r="B11246" s="3">
        <v>45675</v>
      </c>
      <c r="C11246" s="3" t="s">
        <v>33</v>
      </c>
      <c r="D11246" s="2" t="s">
        <v>453</v>
      </c>
      <c r="E11246" s="3">
        <v>24</v>
      </c>
      <c r="F11246" s="17">
        <v>0</v>
      </c>
      <c r="G11246" s="17">
        <v>1</v>
      </c>
      <c r="H11246" s="17">
        <v>0</v>
      </c>
      <c r="I11246" s="7">
        <v>2.2000000000000002</v>
      </c>
      <c r="J11246" s="7">
        <v>22</v>
      </c>
      <c r="K11246" s="4">
        <v>1293</v>
      </c>
      <c r="L11246" s="5">
        <v>1293.0592999999999</v>
      </c>
      <c r="M11246">
        <v>87093.34</v>
      </c>
      <c r="N11246" s="33">
        <v>1</v>
      </c>
      <c r="O11246" s="50" t="e">
        <f>INDEX([1]Dados!$M$2:$N$26779,MATCH($P11246,[1]Dados!$N$2:$N$26779,),2)</f>
        <v>#N/A</v>
      </c>
      <c r="P11246">
        <v>197000</v>
      </c>
      <c r="Q11246" s="1">
        <v>37831</v>
      </c>
      <c r="R11246" s="1">
        <v>37918</v>
      </c>
      <c r="S11246" t="s">
        <v>1467</v>
      </c>
    </row>
    <row r="11247" spans="1:19" x14ac:dyDescent="0.2">
      <c r="A11247" s="7">
        <v>312840</v>
      </c>
      <c r="B11247" s="3">
        <v>45675</v>
      </c>
      <c r="C11247" s="3" t="s">
        <v>33</v>
      </c>
      <c r="D11247" s="2" t="s">
        <v>453</v>
      </c>
      <c r="E11247" s="3">
        <v>24</v>
      </c>
      <c r="F11247" s="17">
        <v>0</v>
      </c>
      <c r="G11247" s="17">
        <v>1</v>
      </c>
      <c r="H11247" s="17">
        <v>0</v>
      </c>
      <c r="I11247" s="7">
        <v>2.2999999999999998</v>
      </c>
      <c r="J11247" s="7">
        <v>0</v>
      </c>
      <c r="K11247" s="4">
        <v>1293</v>
      </c>
      <c r="L11247" s="5">
        <v>1293.0592999999999</v>
      </c>
      <c r="M11247">
        <v>87093.34</v>
      </c>
      <c r="N11247" s="33">
        <v>1</v>
      </c>
      <c r="O11247" s="50" t="e">
        <f>INDEX([1]Dados!$M$2:$N$26779,MATCH($P11247,[1]Dados!$N$2:$N$26779,),2)</f>
        <v>#N/A</v>
      </c>
      <c r="P11247">
        <v>197000</v>
      </c>
      <c r="Q11247" s="1">
        <v>37831</v>
      </c>
      <c r="R11247" s="1">
        <v>37918</v>
      </c>
      <c r="S11247" t="s">
        <v>1467</v>
      </c>
    </row>
    <row r="11248" spans="1:19" x14ac:dyDescent="0.2">
      <c r="A11248" s="7">
        <v>314200</v>
      </c>
      <c r="B11248" s="3">
        <v>48399</v>
      </c>
      <c r="C11248" s="3" t="s">
        <v>33</v>
      </c>
      <c r="D11248" s="2" t="s">
        <v>566</v>
      </c>
      <c r="E11248" s="3">
        <v>24</v>
      </c>
      <c r="F11248" s="17">
        <v>0</v>
      </c>
      <c r="G11248" s="17">
        <v>1</v>
      </c>
      <c r="H11248" s="17">
        <v>0</v>
      </c>
      <c r="I11248" s="7">
        <v>1.1000000000000001</v>
      </c>
      <c r="J11248" s="7">
        <v>15</v>
      </c>
      <c r="K11248" s="4">
        <v>1203</v>
      </c>
      <c r="L11248" s="5">
        <v>1203.0829000000001</v>
      </c>
      <c r="M11248">
        <v>53220.93</v>
      </c>
      <c r="N11248" s="33">
        <v>1</v>
      </c>
      <c r="O11248" s="50" t="e">
        <f>INDEX([1]Dados!$M$2:$N$26779,MATCH($P11248,[1]Dados!$N$2:$N$26779,),2)</f>
        <v>#N/A</v>
      </c>
      <c r="P11248">
        <v>196811</v>
      </c>
      <c r="Q11248" s="1">
        <v>37894</v>
      </c>
      <c r="R11248" s="1">
        <v>37918</v>
      </c>
      <c r="S11248" t="s">
        <v>889</v>
      </c>
    </row>
    <row r="11249" spans="1:19" x14ac:dyDescent="0.2">
      <c r="A11249" s="7">
        <v>314200</v>
      </c>
      <c r="B11249" s="3">
        <v>48399</v>
      </c>
      <c r="C11249" s="3" t="s">
        <v>33</v>
      </c>
      <c r="D11249" s="2" t="s">
        <v>566</v>
      </c>
      <c r="E11249" s="3">
        <v>24</v>
      </c>
      <c r="F11249" s="17">
        <v>0</v>
      </c>
      <c r="G11249" s="17">
        <v>1</v>
      </c>
      <c r="H11249" s="17">
        <v>0</v>
      </c>
      <c r="I11249" s="7">
        <v>2.1</v>
      </c>
      <c r="J11249" s="7">
        <v>25</v>
      </c>
      <c r="K11249" s="4">
        <v>1214</v>
      </c>
      <c r="L11249" s="5">
        <v>1214.0587</v>
      </c>
      <c r="M11249">
        <v>238842.28</v>
      </c>
      <c r="N11249" s="33">
        <v>1</v>
      </c>
      <c r="O11249" s="50" t="e">
        <f>INDEX([1]Dados!$M$2:$N$26779,MATCH($P11249,[1]Dados!$N$2:$N$26779,),2)</f>
        <v>#N/A</v>
      </c>
      <c r="P11249">
        <v>196755</v>
      </c>
      <c r="Q11249" s="1">
        <v>37894</v>
      </c>
      <c r="R11249" s="1">
        <v>37918</v>
      </c>
      <c r="S11249" t="s">
        <v>914</v>
      </c>
    </row>
    <row r="11250" spans="1:19" x14ac:dyDescent="0.2">
      <c r="A11250" s="7">
        <v>314200</v>
      </c>
      <c r="B11250" s="3">
        <v>48399</v>
      </c>
      <c r="C11250" s="3" t="s">
        <v>33</v>
      </c>
      <c r="D11250" s="2" t="s">
        <v>566</v>
      </c>
      <c r="E11250" s="3">
        <v>24</v>
      </c>
      <c r="F11250" s="17">
        <v>0</v>
      </c>
      <c r="G11250" s="17">
        <v>1</v>
      </c>
      <c r="H11250" s="17">
        <v>0</v>
      </c>
      <c r="I11250" s="7">
        <v>2.2000000000000002</v>
      </c>
      <c r="J11250" s="7">
        <v>25</v>
      </c>
      <c r="K11250" s="4">
        <v>1214</v>
      </c>
      <c r="L11250" s="5">
        <v>1214.0587</v>
      </c>
      <c r="M11250">
        <v>238842.28</v>
      </c>
      <c r="N11250" s="33">
        <v>1</v>
      </c>
      <c r="O11250" s="50" t="e">
        <f>INDEX([1]Dados!$M$2:$N$26779,MATCH($P11250,[1]Dados!$N$2:$N$26779,),2)</f>
        <v>#N/A</v>
      </c>
      <c r="P11250">
        <v>196755</v>
      </c>
      <c r="Q11250" s="1">
        <v>37894</v>
      </c>
      <c r="R11250" s="1">
        <v>37918</v>
      </c>
      <c r="S11250" t="s">
        <v>914</v>
      </c>
    </row>
    <row r="11251" spans="1:19" x14ac:dyDescent="0.2">
      <c r="A11251" s="7">
        <v>314200</v>
      </c>
      <c r="B11251" s="3">
        <v>48399</v>
      </c>
      <c r="C11251" s="3" t="s">
        <v>33</v>
      </c>
      <c r="D11251" s="2" t="s">
        <v>566</v>
      </c>
      <c r="E11251" s="3">
        <v>24</v>
      </c>
      <c r="F11251" s="17">
        <v>0</v>
      </c>
      <c r="G11251" s="17">
        <v>1</v>
      </c>
      <c r="H11251" s="17">
        <v>0</v>
      </c>
      <c r="I11251" s="7">
        <v>2.2999999999999998</v>
      </c>
      <c r="J11251" s="7">
        <v>15</v>
      </c>
      <c r="K11251" s="4">
        <v>1214</v>
      </c>
      <c r="L11251" s="5">
        <v>1214.0587</v>
      </c>
      <c r="M11251">
        <v>238842.28</v>
      </c>
      <c r="N11251" s="33">
        <v>1</v>
      </c>
      <c r="O11251" s="50" t="e">
        <f>INDEX([1]Dados!$M$2:$N$26779,MATCH($P11251,[1]Dados!$N$2:$N$26779,),2)</f>
        <v>#N/A</v>
      </c>
      <c r="P11251">
        <v>196755</v>
      </c>
      <c r="Q11251" s="1">
        <v>37894</v>
      </c>
      <c r="R11251" s="1">
        <v>37918</v>
      </c>
      <c r="S11251" t="s">
        <v>914</v>
      </c>
    </row>
    <row r="11252" spans="1:19" x14ac:dyDescent="0.2">
      <c r="A11252" s="7">
        <v>314200</v>
      </c>
      <c r="B11252" s="3">
        <v>48399</v>
      </c>
      <c r="C11252" s="3" t="s">
        <v>33</v>
      </c>
      <c r="D11252" s="2" t="s">
        <v>566</v>
      </c>
      <c r="E11252" s="3">
        <v>24</v>
      </c>
      <c r="F11252" s="17">
        <v>0</v>
      </c>
      <c r="G11252" s="17">
        <v>1</v>
      </c>
      <c r="H11252" s="17">
        <v>0</v>
      </c>
      <c r="I11252" s="7">
        <v>2.4</v>
      </c>
      <c r="J11252" s="7">
        <v>2</v>
      </c>
      <c r="K11252" s="4">
        <v>1214</v>
      </c>
      <c r="L11252" s="5">
        <v>1214.0587</v>
      </c>
      <c r="M11252">
        <v>238842.28</v>
      </c>
      <c r="N11252" s="33">
        <v>1</v>
      </c>
      <c r="O11252" s="50" t="e">
        <f>INDEX([1]Dados!$M$2:$N$26779,MATCH($P11252,[1]Dados!$N$2:$N$26779,),2)</f>
        <v>#N/A</v>
      </c>
      <c r="P11252">
        <v>196755</v>
      </c>
      <c r="Q11252" s="1">
        <v>37894</v>
      </c>
      <c r="R11252" s="1">
        <v>37918</v>
      </c>
      <c r="S11252" t="s">
        <v>914</v>
      </c>
    </row>
    <row r="11253" spans="1:19" x14ac:dyDescent="0.2">
      <c r="A11253" s="7">
        <v>314200</v>
      </c>
      <c r="B11253" s="3">
        <v>48399</v>
      </c>
      <c r="C11253" s="3" t="s">
        <v>33</v>
      </c>
      <c r="D11253" s="2" t="s">
        <v>566</v>
      </c>
      <c r="E11253" s="3">
        <v>24</v>
      </c>
      <c r="F11253" s="17">
        <v>0</v>
      </c>
      <c r="G11253" s="17">
        <v>1</v>
      </c>
      <c r="H11253" s="17">
        <v>0</v>
      </c>
      <c r="I11253" s="7">
        <v>3.1</v>
      </c>
      <c r="J11253" s="7">
        <v>20</v>
      </c>
      <c r="K11253" s="4">
        <v>1214</v>
      </c>
      <c r="L11253" s="5">
        <v>1214.0589</v>
      </c>
      <c r="M11253">
        <v>1074180</v>
      </c>
      <c r="N11253" s="33">
        <v>1</v>
      </c>
      <c r="O11253" s="50" t="e">
        <f>INDEX([1]Dados!$M$2:$N$26779,MATCH($P11253,[1]Dados!$N$2:$N$26779,),2)</f>
        <v>#N/A</v>
      </c>
      <c r="P11253">
        <v>198359</v>
      </c>
      <c r="Q11253" s="1">
        <v>37894</v>
      </c>
      <c r="R11253" s="1">
        <v>37918</v>
      </c>
      <c r="S11253" t="s">
        <v>1176</v>
      </c>
    </row>
    <row r="11254" spans="1:19" x14ac:dyDescent="0.2">
      <c r="A11254" s="7">
        <v>314200</v>
      </c>
      <c r="B11254" s="3">
        <v>48399</v>
      </c>
      <c r="C11254" s="3" t="s">
        <v>33</v>
      </c>
      <c r="D11254" s="2" t="s">
        <v>566</v>
      </c>
      <c r="E11254" s="3">
        <v>24</v>
      </c>
      <c r="F11254" s="17">
        <v>0</v>
      </c>
      <c r="G11254" s="17">
        <v>1</v>
      </c>
      <c r="H11254" s="17">
        <v>0</v>
      </c>
      <c r="I11254" s="7">
        <v>3.2</v>
      </c>
      <c r="J11254" s="7">
        <v>20</v>
      </c>
      <c r="K11254" s="4">
        <v>1214</v>
      </c>
      <c r="L11254" s="5">
        <v>1214.0589</v>
      </c>
      <c r="M11254">
        <v>1074180</v>
      </c>
      <c r="N11254" s="33">
        <v>1</v>
      </c>
      <c r="O11254" s="50" t="e">
        <f>INDEX([1]Dados!$M$2:$N$26779,MATCH($P11254,[1]Dados!$N$2:$N$26779,),2)</f>
        <v>#N/A</v>
      </c>
      <c r="P11254">
        <v>198359</v>
      </c>
      <c r="Q11254" s="1">
        <v>37894</v>
      </c>
      <c r="R11254" s="1">
        <v>37918</v>
      </c>
      <c r="S11254" t="s">
        <v>1176</v>
      </c>
    </row>
    <row r="11255" spans="1:19" x14ac:dyDescent="0.2">
      <c r="A11255" s="7">
        <v>314200</v>
      </c>
      <c r="B11255" s="3">
        <v>48399</v>
      </c>
      <c r="C11255" s="3" t="s">
        <v>33</v>
      </c>
      <c r="D11255" s="2" t="s">
        <v>566</v>
      </c>
      <c r="E11255" s="3">
        <v>24</v>
      </c>
      <c r="F11255" s="17">
        <v>0</v>
      </c>
      <c r="G11255" s="17">
        <v>1</v>
      </c>
      <c r="H11255" s="17">
        <v>0</v>
      </c>
      <c r="I11255" s="7">
        <v>3.3</v>
      </c>
      <c r="J11255" s="7">
        <v>24</v>
      </c>
      <c r="K11255" s="4">
        <v>1214</v>
      </c>
      <c r="L11255" s="5">
        <v>1214.0589</v>
      </c>
      <c r="M11255">
        <v>1074180</v>
      </c>
      <c r="N11255" s="33">
        <v>1</v>
      </c>
      <c r="O11255" s="50" t="e">
        <f>INDEX([1]Dados!$M$2:$N$26779,MATCH($P11255,[1]Dados!$N$2:$N$26779,),2)</f>
        <v>#N/A</v>
      </c>
      <c r="P11255">
        <v>198359</v>
      </c>
      <c r="Q11255" s="1">
        <v>37894</v>
      </c>
      <c r="R11255" s="1">
        <v>37918</v>
      </c>
      <c r="S11255" t="s">
        <v>1176</v>
      </c>
    </row>
    <row r="11256" spans="1:19" x14ac:dyDescent="0.2">
      <c r="A11256" s="7">
        <v>314200</v>
      </c>
      <c r="B11256" s="3">
        <v>48399</v>
      </c>
      <c r="C11256" s="3" t="s">
        <v>33</v>
      </c>
      <c r="D11256" s="2" t="s">
        <v>566</v>
      </c>
      <c r="E11256" s="3">
        <v>24</v>
      </c>
      <c r="F11256" s="17">
        <v>0</v>
      </c>
      <c r="G11256" s="17">
        <v>1</v>
      </c>
      <c r="H11256" s="17">
        <v>0</v>
      </c>
      <c r="I11256" s="7">
        <v>3.4</v>
      </c>
      <c r="J11256" s="7">
        <v>25</v>
      </c>
      <c r="K11256" s="4">
        <v>1214</v>
      </c>
      <c r="L11256" s="5">
        <v>1214.0589</v>
      </c>
      <c r="M11256">
        <v>1074180</v>
      </c>
      <c r="N11256" s="33">
        <v>1</v>
      </c>
      <c r="O11256" s="50" t="e">
        <f>INDEX([1]Dados!$M$2:$N$26779,MATCH($P11256,[1]Dados!$N$2:$N$26779,),2)</f>
        <v>#N/A</v>
      </c>
      <c r="P11256">
        <v>198359</v>
      </c>
      <c r="Q11256" s="1">
        <v>37894</v>
      </c>
      <c r="R11256" s="1">
        <v>37918</v>
      </c>
      <c r="S11256" t="s">
        <v>1176</v>
      </c>
    </row>
    <row r="11257" spans="1:19" x14ac:dyDescent="0.2">
      <c r="A11257" s="7">
        <v>314200</v>
      </c>
      <c r="B11257" s="3">
        <v>48399</v>
      </c>
      <c r="C11257" s="3" t="s">
        <v>33</v>
      </c>
      <c r="D11257" s="2" t="s">
        <v>566</v>
      </c>
      <c r="E11257" s="3">
        <v>24</v>
      </c>
      <c r="F11257" s="17">
        <v>0</v>
      </c>
      <c r="G11257" s="17">
        <v>1</v>
      </c>
      <c r="H11257" s="17">
        <v>0</v>
      </c>
      <c r="I11257" s="7">
        <v>3.5</v>
      </c>
      <c r="J11257" s="7">
        <v>23</v>
      </c>
      <c r="K11257" s="4">
        <v>1214</v>
      </c>
      <c r="L11257" s="5">
        <v>1214.0589</v>
      </c>
      <c r="M11257">
        <v>1074180</v>
      </c>
      <c r="N11257" s="33">
        <v>1</v>
      </c>
      <c r="O11257" s="50" t="e">
        <f>INDEX([1]Dados!$M$2:$N$26779,MATCH($P11257,[1]Dados!$N$2:$N$26779,),2)</f>
        <v>#N/A</v>
      </c>
      <c r="P11257">
        <v>198359</v>
      </c>
      <c r="Q11257" s="1">
        <v>37894</v>
      </c>
      <c r="R11257" s="1">
        <v>37918</v>
      </c>
      <c r="S11257" t="s">
        <v>1176</v>
      </c>
    </row>
    <row r="11258" spans="1:19" x14ac:dyDescent="0.2">
      <c r="A11258" s="7">
        <v>314200</v>
      </c>
      <c r="B11258" s="3">
        <v>48399</v>
      </c>
      <c r="C11258" s="3" t="s">
        <v>33</v>
      </c>
      <c r="D11258" s="2" t="s">
        <v>566</v>
      </c>
      <c r="E11258" s="3">
        <v>24</v>
      </c>
      <c r="F11258" s="17">
        <v>0</v>
      </c>
      <c r="G11258" s="17">
        <v>1</v>
      </c>
      <c r="H11258" s="17">
        <v>0</v>
      </c>
      <c r="I11258" s="7">
        <v>3.6</v>
      </c>
      <c r="J11258" s="7">
        <v>11</v>
      </c>
      <c r="K11258" s="4">
        <v>1214</v>
      </c>
      <c r="L11258" s="5">
        <v>1214.0589</v>
      </c>
      <c r="M11258">
        <v>1074180</v>
      </c>
      <c r="N11258" s="33">
        <v>1</v>
      </c>
      <c r="O11258" s="50" t="e">
        <f>INDEX([1]Dados!$M$2:$N$26779,MATCH($P11258,[1]Dados!$N$2:$N$26779,),2)</f>
        <v>#N/A</v>
      </c>
      <c r="P11258">
        <v>198359</v>
      </c>
      <c r="Q11258" s="1">
        <v>37894</v>
      </c>
      <c r="R11258" s="1">
        <v>37918</v>
      </c>
      <c r="S11258" t="s">
        <v>1176</v>
      </c>
    </row>
    <row r="11259" spans="1:19" x14ac:dyDescent="0.2">
      <c r="A11259" s="7">
        <v>314200</v>
      </c>
      <c r="B11259" s="3">
        <v>48399</v>
      </c>
      <c r="C11259" s="3" t="s">
        <v>33</v>
      </c>
      <c r="D11259" s="2" t="s">
        <v>566</v>
      </c>
      <c r="E11259" s="3">
        <v>24</v>
      </c>
      <c r="F11259" s="17">
        <v>0</v>
      </c>
      <c r="G11259" s="17">
        <v>1</v>
      </c>
      <c r="H11259" s="17">
        <v>0</v>
      </c>
      <c r="I11259" s="7">
        <v>4.0999999999999996</v>
      </c>
      <c r="J11259" s="7">
        <v>9</v>
      </c>
      <c r="K11259" s="4">
        <v>1214</v>
      </c>
      <c r="L11259" s="5">
        <v>1214.8580999999999</v>
      </c>
      <c r="M11259">
        <v>76000</v>
      </c>
      <c r="N11259" s="33">
        <v>1</v>
      </c>
      <c r="O11259" s="50" t="e">
        <f>INDEX([1]Dados!$M$2:$N$26779,MATCH($P11259,[1]Dados!$N$2:$N$26779,),2)</f>
        <v>#N/A</v>
      </c>
      <c r="P11259">
        <v>197595</v>
      </c>
      <c r="Q11259" s="1">
        <v>37894</v>
      </c>
      <c r="R11259" s="1">
        <v>37918</v>
      </c>
      <c r="S11259" t="s">
        <v>887</v>
      </c>
    </row>
    <row r="11260" spans="1:19" x14ac:dyDescent="0.2">
      <c r="A11260" s="7">
        <v>314200</v>
      </c>
      <c r="B11260" s="3">
        <v>48399</v>
      </c>
      <c r="C11260" s="3" t="s">
        <v>33</v>
      </c>
      <c r="D11260" s="2" t="s">
        <v>566</v>
      </c>
      <c r="E11260" s="3">
        <v>24</v>
      </c>
      <c r="F11260" s="17">
        <v>0</v>
      </c>
      <c r="G11260" s="17">
        <v>1</v>
      </c>
      <c r="H11260" s="17">
        <v>0</v>
      </c>
      <c r="I11260" s="7">
        <v>4.2</v>
      </c>
      <c r="J11260" s="7">
        <v>15</v>
      </c>
      <c r="K11260" s="4">
        <v>1214</v>
      </c>
      <c r="L11260" s="5">
        <v>1214.8580999999999</v>
      </c>
      <c r="M11260">
        <v>76000</v>
      </c>
      <c r="N11260" s="33">
        <v>1</v>
      </c>
      <c r="O11260" s="50" t="e">
        <f>INDEX([1]Dados!$M$2:$N$26779,MATCH($P11260,[1]Dados!$N$2:$N$26779,),2)</f>
        <v>#N/A</v>
      </c>
      <c r="P11260">
        <v>197595</v>
      </c>
      <c r="Q11260" s="1">
        <v>37894</v>
      </c>
      <c r="R11260" s="1">
        <v>37918</v>
      </c>
      <c r="S11260" t="s">
        <v>887</v>
      </c>
    </row>
    <row r="11261" spans="1:19" x14ac:dyDescent="0.2">
      <c r="A11261" s="7">
        <v>314200</v>
      </c>
      <c r="B11261" s="3">
        <v>48399</v>
      </c>
      <c r="C11261" s="3" t="s">
        <v>33</v>
      </c>
      <c r="D11261" s="2" t="s">
        <v>566</v>
      </c>
      <c r="E11261" s="3">
        <v>24</v>
      </c>
      <c r="F11261" s="17">
        <v>0</v>
      </c>
      <c r="G11261" s="17">
        <v>1</v>
      </c>
      <c r="H11261" s="17">
        <v>0</v>
      </c>
      <c r="I11261" s="7">
        <v>4.3</v>
      </c>
      <c r="J11261" s="7">
        <v>20</v>
      </c>
      <c r="K11261" s="4">
        <v>1214</v>
      </c>
      <c r="L11261" s="5">
        <v>1214.8580999999999</v>
      </c>
      <c r="M11261">
        <v>76000</v>
      </c>
      <c r="N11261" s="33">
        <v>1</v>
      </c>
      <c r="O11261" s="50" t="e">
        <f>INDEX([1]Dados!$M$2:$N$26779,MATCH($P11261,[1]Dados!$N$2:$N$26779,),2)</f>
        <v>#N/A</v>
      </c>
      <c r="P11261">
        <v>197595</v>
      </c>
      <c r="Q11261" s="1">
        <v>37894</v>
      </c>
      <c r="R11261" s="1">
        <v>37918</v>
      </c>
      <c r="S11261" t="s">
        <v>887</v>
      </c>
    </row>
    <row r="11262" spans="1:19" x14ac:dyDescent="0.2">
      <c r="A11262" s="7">
        <v>314200</v>
      </c>
      <c r="B11262" s="3">
        <v>48399</v>
      </c>
      <c r="C11262" s="3" t="s">
        <v>33</v>
      </c>
      <c r="D11262" s="2" t="s">
        <v>566</v>
      </c>
      <c r="E11262" s="3">
        <v>24</v>
      </c>
      <c r="F11262" s="17">
        <v>0</v>
      </c>
      <c r="G11262" s="17">
        <v>1</v>
      </c>
      <c r="H11262" s="17">
        <v>0</v>
      </c>
      <c r="I11262" s="7">
        <v>5.0999999999999996</v>
      </c>
      <c r="J11262" s="7">
        <v>22</v>
      </c>
      <c r="K11262" s="4">
        <v>1293</v>
      </c>
      <c r="L11262" s="5">
        <v>1293.0592999999999</v>
      </c>
      <c r="M11262">
        <v>95325</v>
      </c>
      <c r="N11262" s="33">
        <v>1</v>
      </c>
      <c r="O11262" s="50" t="e">
        <f>INDEX([1]Dados!$M$2:$N$26779,MATCH($P11262,[1]Dados!$N$2:$N$26779,),2)</f>
        <v>#N/A</v>
      </c>
      <c r="P11262">
        <v>197001</v>
      </c>
      <c r="Q11262" s="1">
        <v>37894</v>
      </c>
      <c r="R11262" s="1">
        <v>37918</v>
      </c>
      <c r="S11262" t="s">
        <v>1467</v>
      </c>
    </row>
    <row r="11263" spans="1:19" x14ac:dyDescent="0.2">
      <c r="A11263" s="7">
        <v>314200</v>
      </c>
      <c r="B11263" s="3">
        <v>48399</v>
      </c>
      <c r="C11263" s="3" t="s">
        <v>33</v>
      </c>
      <c r="D11263" s="2" t="s">
        <v>566</v>
      </c>
      <c r="E11263" s="3">
        <v>24</v>
      </c>
      <c r="F11263" s="17">
        <v>0</v>
      </c>
      <c r="G11263" s="17">
        <v>1</v>
      </c>
      <c r="H11263" s="17">
        <v>0</v>
      </c>
      <c r="I11263" s="7">
        <v>5.2</v>
      </c>
      <c r="J11263" s="7">
        <v>29</v>
      </c>
      <c r="K11263" s="4">
        <v>1293</v>
      </c>
      <c r="L11263" s="5">
        <v>1293.0592999999999</v>
      </c>
      <c r="M11263">
        <v>95325</v>
      </c>
      <c r="N11263" s="33">
        <v>1</v>
      </c>
      <c r="O11263" s="50" t="e">
        <f>INDEX([1]Dados!$M$2:$N$26779,MATCH($P11263,[1]Dados!$N$2:$N$26779,),2)</f>
        <v>#N/A</v>
      </c>
      <c r="P11263">
        <v>197001</v>
      </c>
      <c r="Q11263" s="1">
        <v>37894</v>
      </c>
      <c r="R11263" s="1">
        <v>37918</v>
      </c>
      <c r="S11263" t="s">
        <v>1467</v>
      </c>
    </row>
    <row r="11264" spans="1:19" x14ac:dyDescent="0.2">
      <c r="A11264" s="7">
        <v>314200</v>
      </c>
      <c r="B11264" s="3">
        <v>48399</v>
      </c>
      <c r="C11264" s="3" t="s">
        <v>33</v>
      </c>
      <c r="D11264" s="2" t="s">
        <v>566</v>
      </c>
      <c r="E11264" s="3">
        <v>24</v>
      </c>
      <c r="F11264" s="17">
        <v>0</v>
      </c>
      <c r="G11264" s="17">
        <v>1</v>
      </c>
      <c r="H11264" s="17">
        <v>0</v>
      </c>
      <c r="I11264" s="7">
        <v>5.3</v>
      </c>
      <c r="J11264" s="7">
        <v>0</v>
      </c>
      <c r="K11264" s="4">
        <v>1293</v>
      </c>
      <c r="L11264" s="5">
        <v>1293.0592999999999</v>
      </c>
      <c r="M11264">
        <v>95325</v>
      </c>
      <c r="N11264" s="33">
        <v>1</v>
      </c>
      <c r="O11264" s="50" t="e">
        <f>INDEX([1]Dados!$M$2:$N$26779,MATCH($P11264,[1]Dados!$N$2:$N$26779,),2)</f>
        <v>#N/A</v>
      </c>
      <c r="P11264">
        <v>197001</v>
      </c>
      <c r="Q11264" s="1">
        <v>37894</v>
      </c>
      <c r="R11264" s="1">
        <v>37918</v>
      </c>
      <c r="S11264" t="s">
        <v>1467</v>
      </c>
    </row>
    <row r="11265" spans="1:19" x14ac:dyDescent="0.2">
      <c r="A11265" s="7">
        <v>314200</v>
      </c>
      <c r="B11265" s="3">
        <v>48399</v>
      </c>
      <c r="C11265" s="3" t="s">
        <v>33</v>
      </c>
      <c r="D11265" s="2" t="s">
        <v>566</v>
      </c>
      <c r="E11265" s="3">
        <v>24</v>
      </c>
      <c r="F11265" s="17">
        <v>0</v>
      </c>
      <c r="G11265" s="17">
        <v>1</v>
      </c>
      <c r="H11265" s="17">
        <v>0</v>
      </c>
      <c r="I11265" s="7">
        <v>5.4</v>
      </c>
      <c r="J11265" s="7">
        <v>17</v>
      </c>
      <c r="K11265" s="4">
        <v>1293</v>
      </c>
      <c r="L11265" s="5">
        <v>1293.0592999999999</v>
      </c>
      <c r="M11265">
        <v>95325</v>
      </c>
      <c r="N11265" s="33">
        <v>1</v>
      </c>
      <c r="O11265" s="50" t="e">
        <f>INDEX([1]Dados!$M$2:$N$26779,MATCH($P11265,[1]Dados!$N$2:$N$26779,),2)</f>
        <v>#N/A</v>
      </c>
      <c r="P11265">
        <v>197001</v>
      </c>
      <c r="Q11265" s="1">
        <v>37894</v>
      </c>
      <c r="R11265" s="1">
        <v>37918</v>
      </c>
      <c r="S11265" t="s">
        <v>1467</v>
      </c>
    </row>
    <row r="11266" spans="1:19" x14ac:dyDescent="0.2">
      <c r="A11266" s="7">
        <v>314200</v>
      </c>
      <c r="B11266" s="3">
        <v>48399</v>
      </c>
      <c r="C11266" s="3" t="s">
        <v>33</v>
      </c>
      <c r="D11266" s="2" t="s">
        <v>566</v>
      </c>
      <c r="E11266" s="3">
        <v>24</v>
      </c>
      <c r="F11266" s="17">
        <v>0</v>
      </c>
      <c r="G11266" s="17">
        <v>1</v>
      </c>
      <c r="H11266" s="17">
        <v>0</v>
      </c>
      <c r="I11266" s="7">
        <v>5.5</v>
      </c>
      <c r="J11266" s="7">
        <v>21</v>
      </c>
      <c r="K11266" s="4">
        <v>1293</v>
      </c>
      <c r="L11266" s="5">
        <v>1293.0592999999999</v>
      </c>
      <c r="M11266">
        <v>95325</v>
      </c>
      <c r="N11266" s="33">
        <v>1</v>
      </c>
      <c r="O11266" s="50" t="e">
        <f>INDEX([1]Dados!$M$2:$N$26779,MATCH($P11266,[1]Dados!$N$2:$N$26779,),2)</f>
        <v>#N/A</v>
      </c>
      <c r="P11266">
        <v>197001</v>
      </c>
      <c r="Q11266" s="1">
        <v>37894</v>
      </c>
      <c r="R11266" s="1">
        <v>37918</v>
      </c>
      <c r="S11266" t="s">
        <v>1467</v>
      </c>
    </row>
    <row r="11267" spans="1:19" x14ac:dyDescent="0.2">
      <c r="A11267" s="7">
        <v>314560</v>
      </c>
      <c r="B11267" s="3">
        <v>49115</v>
      </c>
      <c r="C11267" s="3" t="s">
        <v>33</v>
      </c>
      <c r="D11267" s="2" t="s">
        <v>621</v>
      </c>
      <c r="E11267" s="3">
        <v>24</v>
      </c>
      <c r="F11267" s="17">
        <v>0</v>
      </c>
      <c r="G11267" s="17">
        <v>1</v>
      </c>
      <c r="H11267" s="17">
        <v>0</v>
      </c>
      <c r="I11267" s="7" t="s">
        <v>3</v>
      </c>
      <c r="J11267" s="7">
        <v>0</v>
      </c>
      <c r="K11267" s="4">
        <v>1203</v>
      </c>
      <c r="L11267" s="5">
        <v>1203.0829000000001</v>
      </c>
      <c r="M11267">
        <v>185197.52</v>
      </c>
      <c r="N11267" s="33">
        <v>1</v>
      </c>
      <c r="O11267" s="50" t="e">
        <f>INDEX([1]Dados!$M$2:$N$26779,MATCH($P11267,[1]Dados!$N$2:$N$26779,),2)</f>
        <v>#N/A</v>
      </c>
      <c r="P11267">
        <v>196812</v>
      </c>
      <c r="Q11267" s="1">
        <v>37833</v>
      </c>
      <c r="R11267" s="1">
        <v>37950</v>
      </c>
      <c r="S11267" t="s">
        <v>2134</v>
      </c>
    </row>
    <row r="11268" spans="1:19" hidden="1" x14ac:dyDescent="0.2">
      <c r="A11268" s="7">
        <v>314560</v>
      </c>
      <c r="B11268" s="3">
        <v>49115</v>
      </c>
      <c r="C11268" s="3" t="s">
        <v>33</v>
      </c>
      <c r="D11268" s="2" t="s">
        <v>621</v>
      </c>
      <c r="E11268" s="3">
        <v>24</v>
      </c>
      <c r="F11268" s="17">
        <v>0</v>
      </c>
      <c r="G11268" s="17">
        <v>1</v>
      </c>
      <c r="H11268" s="17">
        <v>0</v>
      </c>
      <c r="I11268" s="7">
        <v>1.1000000000000001</v>
      </c>
      <c r="J11268" s="7">
        <v>25</v>
      </c>
      <c r="K11268" s="4">
        <v>1214</v>
      </c>
      <c r="L11268" s="5">
        <v>1214.0587</v>
      </c>
      <c r="M11268">
        <v>899403.18</v>
      </c>
      <c r="N11268" s="33">
        <v>1</v>
      </c>
      <c r="O11268" s="50">
        <f>INDEX([1]Dados!$M$2:$N$26779,MATCH($P11268,[1]Dados!$N$2:$N$26779,),2)</f>
        <v>196756</v>
      </c>
      <c r="P11268">
        <v>196756</v>
      </c>
      <c r="Q11268" s="1">
        <v>37833</v>
      </c>
      <c r="R11268" s="1">
        <v>37950</v>
      </c>
      <c r="S11268" t="s">
        <v>2513</v>
      </c>
    </row>
    <row r="11269" spans="1:19" hidden="1" x14ac:dyDescent="0.2">
      <c r="A11269" s="7">
        <v>314560</v>
      </c>
      <c r="B11269" s="3">
        <v>49115</v>
      </c>
      <c r="C11269" s="3" t="s">
        <v>33</v>
      </c>
      <c r="D11269" s="2" t="s">
        <v>621</v>
      </c>
      <c r="E11269" s="3">
        <v>24</v>
      </c>
      <c r="F11269" s="17">
        <v>0</v>
      </c>
      <c r="G11269" s="17">
        <v>1</v>
      </c>
      <c r="H11269" s="17">
        <v>0</v>
      </c>
      <c r="I11269" s="7">
        <v>1.2</v>
      </c>
      <c r="J11269" s="7">
        <v>25</v>
      </c>
      <c r="K11269" s="4">
        <v>1214</v>
      </c>
      <c r="L11269" s="5">
        <v>1214.0587</v>
      </c>
      <c r="M11269">
        <v>899403.18</v>
      </c>
      <c r="N11269" s="33">
        <v>1</v>
      </c>
      <c r="O11269" s="50">
        <f>INDEX([1]Dados!$M$2:$N$26779,MATCH($P11269,[1]Dados!$N$2:$N$26779,),2)</f>
        <v>196756</v>
      </c>
      <c r="P11269">
        <v>196756</v>
      </c>
      <c r="Q11269" s="1">
        <v>37833</v>
      </c>
      <c r="R11269" s="1">
        <v>37950</v>
      </c>
      <c r="S11269" t="s">
        <v>2513</v>
      </c>
    </row>
    <row r="11270" spans="1:19" hidden="1" x14ac:dyDescent="0.2">
      <c r="A11270" s="7">
        <v>314560</v>
      </c>
      <c r="B11270" s="3">
        <v>49115</v>
      </c>
      <c r="C11270" s="3" t="s">
        <v>33</v>
      </c>
      <c r="D11270" s="2" t="s">
        <v>621</v>
      </c>
      <c r="E11270" s="3">
        <v>24</v>
      </c>
      <c r="F11270" s="17">
        <v>0</v>
      </c>
      <c r="G11270" s="17">
        <v>1</v>
      </c>
      <c r="H11270" s="17">
        <v>0</v>
      </c>
      <c r="I11270" s="7">
        <v>1.3</v>
      </c>
      <c r="J11270" s="7">
        <v>2</v>
      </c>
      <c r="K11270" s="4">
        <v>1214</v>
      </c>
      <c r="L11270" s="5">
        <v>1214.0587</v>
      </c>
      <c r="M11270">
        <v>899403.18</v>
      </c>
      <c r="N11270" s="33">
        <v>1</v>
      </c>
      <c r="O11270" s="50">
        <f>INDEX([1]Dados!$M$2:$N$26779,MATCH($P11270,[1]Dados!$N$2:$N$26779,),2)</f>
        <v>196756</v>
      </c>
      <c r="P11270">
        <v>196756</v>
      </c>
      <c r="Q11270" s="1">
        <v>37833</v>
      </c>
      <c r="R11270" s="1">
        <v>37950</v>
      </c>
      <c r="S11270" t="s">
        <v>2513</v>
      </c>
    </row>
    <row r="11271" spans="1:19" hidden="1" x14ac:dyDescent="0.2">
      <c r="A11271" s="7">
        <v>314560</v>
      </c>
      <c r="B11271" s="3">
        <v>49115</v>
      </c>
      <c r="C11271" s="3" t="s">
        <v>33</v>
      </c>
      <c r="D11271" s="2" t="s">
        <v>621</v>
      </c>
      <c r="E11271" s="3">
        <v>24</v>
      </c>
      <c r="F11271" s="17">
        <v>0</v>
      </c>
      <c r="G11271" s="17">
        <v>1</v>
      </c>
      <c r="H11271" s="17">
        <v>0</v>
      </c>
      <c r="I11271" s="7">
        <v>1.4</v>
      </c>
      <c r="J11271" s="7">
        <v>28</v>
      </c>
      <c r="K11271" s="4">
        <v>1214</v>
      </c>
      <c r="L11271" s="5">
        <v>1214.0587</v>
      </c>
      <c r="M11271">
        <v>899403.18</v>
      </c>
      <c r="N11271" s="33">
        <v>1</v>
      </c>
      <c r="O11271" s="50">
        <f>INDEX([1]Dados!$M$2:$N$26779,MATCH($P11271,[1]Dados!$N$2:$N$26779,),2)</f>
        <v>196756</v>
      </c>
      <c r="P11271">
        <v>196756</v>
      </c>
      <c r="Q11271" s="1">
        <v>37833</v>
      </c>
      <c r="R11271" s="1">
        <v>37950</v>
      </c>
      <c r="S11271" t="s">
        <v>2513</v>
      </c>
    </row>
    <row r="11272" spans="1:19" hidden="1" x14ac:dyDescent="0.2">
      <c r="A11272" s="7">
        <v>314560</v>
      </c>
      <c r="B11272" s="3">
        <v>49115</v>
      </c>
      <c r="C11272" s="3" t="s">
        <v>33</v>
      </c>
      <c r="D11272" s="2" t="s">
        <v>621</v>
      </c>
      <c r="E11272" s="3">
        <v>24</v>
      </c>
      <c r="F11272" s="17">
        <v>0</v>
      </c>
      <c r="G11272" s="17">
        <v>1</v>
      </c>
      <c r="H11272" s="17">
        <v>0</v>
      </c>
      <c r="I11272" s="7">
        <v>1.5</v>
      </c>
      <c r="J11272" s="7">
        <v>18</v>
      </c>
      <c r="K11272" s="4">
        <v>1214</v>
      </c>
      <c r="L11272" s="5">
        <v>1214.0587</v>
      </c>
      <c r="M11272">
        <v>899403.18</v>
      </c>
      <c r="N11272" s="33">
        <v>1</v>
      </c>
      <c r="O11272" s="50">
        <f>INDEX([1]Dados!$M$2:$N$26779,MATCH($P11272,[1]Dados!$N$2:$N$26779,),2)</f>
        <v>196756</v>
      </c>
      <c r="P11272">
        <v>196756</v>
      </c>
      <c r="Q11272" s="1">
        <v>37833</v>
      </c>
      <c r="R11272" s="1">
        <v>37950</v>
      </c>
      <c r="S11272" t="s">
        <v>2513</v>
      </c>
    </row>
    <row r="11273" spans="1:19" hidden="1" x14ac:dyDescent="0.2">
      <c r="A11273" s="7">
        <v>314560</v>
      </c>
      <c r="B11273" s="3">
        <v>49115</v>
      </c>
      <c r="C11273" s="3" t="s">
        <v>33</v>
      </c>
      <c r="D11273" s="2" t="s">
        <v>621</v>
      </c>
      <c r="E11273" s="3">
        <v>24</v>
      </c>
      <c r="F11273" s="17">
        <v>0</v>
      </c>
      <c r="G11273" s="17">
        <v>1</v>
      </c>
      <c r="H11273" s="17">
        <v>0</v>
      </c>
      <c r="I11273" s="7">
        <v>1.6</v>
      </c>
      <c r="J11273" s="7">
        <v>25</v>
      </c>
      <c r="K11273" s="4">
        <v>1214</v>
      </c>
      <c r="L11273" s="5">
        <v>1214.0587</v>
      </c>
      <c r="M11273">
        <v>899403.18</v>
      </c>
      <c r="N11273" s="33">
        <v>1</v>
      </c>
      <c r="O11273" s="50">
        <f>INDEX([1]Dados!$M$2:$N$26779,MATCH($P11273,[1]Dados!$N$2:$N$26779,),2)</f>
        <v>196756</v>
      </c>
      <c r="P11273">
        <v>196756</v>
      </c>
      <c r="Q11273" s="1">
        <v>37833</v>
      </c>
      <c r="R11273" s="1">
        <v>37950</v>
      </c>
      <c r="S11273" t="s">
        <v>2513</v>
      </c>
    </row>
    <row r="11274" spans="1:19" hidden="1" x14ac:dyDescent="0.2">
      <c r="A11274" s="7">
        <v>314560</v>
      </c>
      <c r="B11274" s="3">
        <v>49115</v>
      </c>
      <c r="C11274" s="3" t="s">
        <v>33</v>
      </c>
      <c r="D11274" s="2" t="s">
        <v>621</v>
      </c>
      <c r="E11274" s="3">
        <v>24</v>
      </c>
      <c r="F11274" s="17">
        <v>0</v>
      </c>
      <c r="G11274" s="17">
        <v>1</v>
      </c>
      <c r="H11274" s="17">
        <v>0</v>
      </c>
      <c r="I11274" s="7">
        <v>1.7</v>
      </c>
      <c r="J11274" s="7">
        <v>15</v>
      </c>
      <c r="K11274" s="4">
        <v>1214</v>
      </c>
      <c r="L11274" s="5">
        <v>1214.0587</v>
      </c>
      <c r="M11274">
        <v>899403.18</v>
      </c>
      <c r="N11274" s="33">
        <v>1</v>
      </c>
      <c r="O11274" s="50">
        <f>INDEX([1]Dados!$M$2:$N$26779,MATCH($P11274,[1]Dados!$N$2:$N$26779,),2)</f>
        <v>196756</v>
      </c>
      <c r="P11274">
        <v>196756</v>
      </c>
      <c r="Q11274" s="1">
        <v>37833</v>
      </c>
      <c r="R11274" s="1">
        <v>37950</v>
      </c>
      <c r="S11274" t="s">
        <v>2513</v>
      </c>
    </row>
    <row r="11275" spans="1:19" hidden="1" x14ac:dyDescent="0.2">
      <c r="A11275" s="7">
        <v>314560</v>
      </c>
      <c r="B11275" s="3">
        <v>49115</v>
      </c>
      <c r="C11275" s="3" t="s">
        <v>33</v>
      </c>
      <c r="D11275" s="2" t="s">
        <v>621</v>
      </c>
      <c r="E11275" s="3">
        <v>24</v>
      </c>
      <c r="F11275" s="17">
        <v>0</v>
      </c>
      <c r="G11275" s="17">
        <v>1</v>
      </c>
      <c r="H11275" s="17">
        <v>0</v>
      </c>
      <c r="I11275" s="7">
        <v>1.8</v>
      </c>
      <c r="J11275" s="7">
        <v>24</v>
      </c>
      <c r="K11275" s="4">
        <v>1214</v>
      </c>
      <c r="L11275" s="5">
        <v>1214.0589</v>
      </c>
      <c r="M11275">
        <v>1883040</v>
      </c>
      <c r="N11275" s="33">
        <v>1</v>
      </c>
      <c r="O11275" s="50">
        <f>INDEX([1]Dados!$M$2:$N$26779,MATCH($P11275,[1]Dados!$N$2:$N$26779,),2)</f>
        <v>198360</v>
      </c>
      <c r="P11275">
        <v>198360</v>
      </c>
      <c r="Q11275" s="1">
        <v>37833</v>
      </c>
      <c r="R11275" s="1">
        <v>37950</v>
      </c>
      <c r="S11275" t="s">
        <v>1176</v>
      </c>
    </row>
    <row r="11276" spans="1:19" hidden="1" x14ac:dyDescent="0.2">
      <c r="A11276" s="7">
        <v>314560</v>
      </c>
      <c r="B11276" s="3">
        <v>49115</v>
      </c>
      <c r="C11276" s="3" t="s">
        <v>33</v>
      </c>
      <c r="D11276" s="2" t="s">
        <v>621</v>
      </c>
      <c r="E11276" s="3">
        <v>24</v>
      </c>
      <c r="F11276" s="17">
        <v>0</v>
      </c>
      <c r="G11276" s="17">
        <v>1</v>
      </c>
      <c r="H11276" s="17">
        <v>0</v>
      </c>
      <c r="I11276" s="7">
        <v>1.9</v>
      </c>
      <c r="J11276" s="7">
        <v>24</v>
      </c>
      <c r="K11276" s="4">
        <v>1214</v>
      </c>
      <c r="L11276" s="5">
        <v>1214.0589</v>
      </c>
      <c r="M11276">
        <v>1883040</v>
      </c>
      <c r="N11276" s="33">
        <v>1</v>
      </c>
      <c r="O11276" s="50">
        <f>INDEX([1]Dados!$M$2:$N$26779,MATCH($P11276,[1]Dados!$N$2:$N$26779,),2)</f>
        <v>198360</v>
      </c>
      <c r="P11276">
        <v>198360</v>
      </c>
      <c r="Q11276" s="1">
        <v>37833</v>
      </c>
      <c r="R11276" s="1">
        <v>37950</v>
      </c>
      <c r="S11276" t="s">
        <v>1176</v>
      </c>
    </row>
    <row r="11277" spans="1:19" hidden="1" x14ac:dyDescent="0.2">
      <c r="A11277" s="7">
        <v>314560</v>
      </c>
      <c r="B11277" s="3">
        <v>49115</v>
      </c>
      <c r="C11277" s="3" t="s">
        <v>33</v>
      </c>
      <c r="D11277" s="2" t="s">
        <v>621</v>
      </c>
      <c r="E11277" s="3">
        <v>24</v>
      </c>
      <c r="F11277" s="17">
        <v>0</v>
      </c>
      <c r="G11277" s="17">
        <v>1</v>
      </c>
      <c r="H11277" s="17">
        <v>0</v>
      </c>
      <c r="I11277" s="7">
        <v>1.1000000000000001</v>
      </c>
      <c r="J11277" s="42">
        <v>18</v>
      </c>
      <c r="K11277" s="4">
        <v>1214</v>
      </c>
      <c r="L11277" s="5">
        <v>1214.0589</v>
      </c>
      <c r="M11277">
        <v>1883040</v>
      </c>
      <c r="N11277" s="33">
        <v>1</v>
      </c>
      <c r="O11277" s="50">
        <f>INDEX([1]Dados!$M$2:$N$26779,MATCH($P11277,[1]Dados!$N$2:$N$26779,),2)</f>
        <v>198360</v>
      </c>
      <c r="P11277">
        <v>198360</v>
      </c>
      <c r="Q11277" s="1">
        <v>37833</v>
      </c>
      <c r="R11277" s="1">
        <v>37950</v>
      </c>
      <c r="S11277" t="s">
        <v>1176</v>
      </c>
    </row>
    <row r="11278" spans="1:19" hidden="1" x14ac:dyDescent="0.2">
      <c r="A11278" s="7">
        <v>314560</v>
      </c>
      <c r="B11278" s="3">
        <v>49115</v>
      </c>
      <c r="C11278" s="3" t="s">
        <v>33</v>
      </c>
      <c r="D11278" s="2" t="s">
        <v>621</v>
      </c>
      <c r="E11278" s="3">
        <v>24</v>
      </c>
      <c r="F11278" s="17">
        <v>0</v>
      </c>
      <c r="G11278" s="17">
        <v>1</v>
      </c>
      <c r="H11278" s="17">
        <v>0</v>
      </c>
      <c r="I11278" s="7">
        <v>1.1100000000000001</v>
      </c>
      <c r="J11278" s="7">
        <v>24</v>
      </c>
      <c r="K11278" s="4">
        <v>1214</v>
      </c>
      <c r="L11278" s="5">
        <v>1214.8580999999999</v>
      </c>
      <c r="M11278">
        <v>12522</v>
      </c>
      <c r="N11278" s="33">
        <v>1</v>
      </c>
      <c r="O11278" s="50">
        <f>INDEX([1]Dados!$M$2:$N$26779,MATCH($P11278,[1]Dados!$N$2:$N$26779,),2)</f>
        <v>197549</v>
      </c>
      <c r="P11278">
        <v>197549</v>
      </c>
      <c r="Q11278" s="1">
        <v>37833</v>
      </c>
      <c r="R11278" s="1">
        <v>37950</v>
      </c>
      <c r="S11278" t="s">
        <v>2110</v>
      </c>
    </row>
    <row r="11279" spans="1:19" hidden="1" x14ac:dyDescent="0.2">
      <c r="A11279" s="7">
        <v>314560</v>
      </c>
      <c r="B11279" s="3">
        <v>49115</v>
      </c>
      <c r="C11279" s="3" t="s">
        <v>33</v>
      </c>
      <c r="D11279" s="2" t="s">
        <v>621</v>
      </c>
      <c r="E11279" s="3">
        <v>24</v>
      </c>
      <c r="F11279" s="17">
        <v>0</v>
      </c>
      <c r="G11279" s="17">
        <v>1</v>
      </c>
      <c r="H11279" s="17">
        <v>0</v>
      </c>
      <c r="I11279" s="7">
        <v>2.1</v>
      </c>
      <c r="J11279" s="7">
        <v>22</v>
      </c>
      <c r="K11279" s="4">
        <v>1293</v>
      </c>
      <c r="L11279" s="5">
        <v>1293.0592999999999</v>
      </c>
      <c r="M11279">
        <v>270623.03999999998</v>
      </c>
      <c r="N11279" s="33">
        <v>1</v>
      </c>
      <c r="O11279" s="50">
        <f>INDEX([1]Dados!$M$2:$N$26779,MATCH($P11279,[1]Dados!$N$2:$N$26779,),2)</f>
        <v>197002</v>
      </c>
      <c r="P11279">
        <v>197002</v>
      </c>
      <c r="Q11279" s="1">
        <v>37833</v>
      </c>
      <c r="R11279" s="1">
        <v>37950</v>
      </c>
      <c r="S11279" t="s">
        <v>888</v>
      </c>
    </row>
    <row r="11280" spans="1:19" hidden="1" x14ac:dyDescent="0.2">
      <c r="A11280" s="7">
        <v>314560</v>
      </c>
      <c r="B11280" s="3">
        <v>49115</v>
      </c>
      <c r="C11280" s="3" t="s">
        <v>33</v>
      </c>
      <c r="D11280" s="2" t="s">
        <v>621</v>
      </c>
      <c r="E11280" s="3">
        <v>24</v>
      </c>
      <c r="F11280" s="17">
        <v>0</v>
      </c>
      <c r="G11280" s="17">
        <v>1</v>
      </c>
      <c r="H11280" s="17">
        <v>0</v>
      </c>
      <c r="I11280" s="7">
        <v>2.2000000000000002</v>
      </c>
      <c r="J11280" s="7">
        <v>0</v>
      </c>
      <c r="K11280" s="4">
        <v>1293</v>
      </c>
      <c r="L11280" s="5">
        <v>1293.0592999999999</v>
      </c>
      <c r="M11280">
        <v>270623.03999999998</v>
      </c>
      <c r="N11280" s="33">
        <v>1</v>
      </c>
      <c r="O11280" s="50">
        <f>INDEX([1]Dados!$M$2:$N$26779,MATCH($P11280,[1]Dados!$N$2:$N$26779,),2)</f>
        <v>197002</v>
      </c>
      <c r="P11280">
        <v>197002</v>
      </c>
      <c r="Q11280" s="1">
        <v>37833</v>
      </c>
      <c r="R11280" s="1">
        <v>37950</v>
      </c>
      <c r="S11280" t="s">
        <v>888</v>
      </c>
    </row>
    <row r="11281" spans="1:19" hidden="1" x14ac:dyDescent="0.2">
      <c r="A11281" s="7">
        <v>314560</v>
      </c>
      <c r="B11281" s="3">
        <v>49115</v>
      </c>
      <c r="C11281" s="3" t="s">
        <v>33</v>
      </c>
      <c r="D11281" s="2" t="s">
        <v>621</v>
      </c>
      <c r="E11281" s="3">
        <v>24</v>
      </c>
      <c r="F11281" s="17">
        <v>0</v>
      </c>
      <c r="G11281" s="17">
        <v>1</v>
      </c>
      <c r="H11281" s="17">
        <v>0</v>
      </c>
      <c r="I11281" s="7">
        <v>2.2999999999999998</v>
      </c>
      <c r="J11281" s="7">
        <v>29</v>
      </c>
      <c r="K11281" s="4">
        <v>1293</v>
      </c>
      <c r="L11281" s="5">
        <v>1293.0592999999999</v>
      </c>
      <c r="M11281">
        <v>270623.03999999998</v>
      </c>
      <c r="N11281" s="33">
        <v>1</v>
      </c>
      <c r="O11281" s="50">
        <f>INDEX([1]Dados!$M$2:$N$26779,MATCH($P11281,[1]Dados!$N$2:$N$26779,),2)</f>
        <v>197002</v>
      </c>
      <c r="P11281">
        <v>197002</v>
      </c>
      <c r="Q11281" s="1">
        <v>37833</v>
      </c>
      <c r="R11281" s="1">
        <v>37950</v>
      </c>
      <c r="S11281" t="s">
        <v>888</v>
      </c>
    </row>
    <row r="11282" spans="1:19" x14ac:dyDescent="0.2">
      <c r="A11282" s="7">
        <v>315020</v>
      </c>
      <c r="B11282" s="3">
        <v>50032</v>
      </c>
      <c r="C11282" s="3" t="s">
        <v>33</v>
      </c>
      <c r="D11282" s="2" t="s">
        <v>655</v>
      </c>
      <c r="E11282" s="3">
        <v>24</v>
      </c>
      <c r="F11282" s="17">
        <v>0</v>
      </c>
      <c r="G11282" s="17">
        <v>1</v>
      </c>
      <c r="H11282" s="17">
        <v>0</v>
      </c>
      <c r="I11282" s="7">
        <v>1.1000000000000001</v>
      </c>
      <c r="J11282" s="7">
        <v>19</v>
      </c>
      <c r="K11282" s="4">
        <v>119</v>
      </c>
      <c r="L11282" s="5">
        <v>119.5528</v>
      </c>
      <c r="M11282">
        <v>94740</v>
      </c>
      <c r="N11282" s="3">
        <v>1</v>
      </c>
      <c r="O11282" s="50" t="e">
        <f>INDEX([1]Dados!$M$2:$N$26779,MATCH($P11282,[1]Dados!$N$2:$N$26779,),2)</f>
        <v>#N/A</v>
      </c>
      <c r="P11282">
        <v>196845</v>
      </c>
      <c r="Q11282" s="1">
        <v>37894</v>
      </c>
      <c r="R11282" s="1">
        <v>37918</v>
      </c>
      <c r="S11282" t="s">
        <v>1553</v>
      </c>
    </row>
    <row r="11283" spans="1:19" x14ac:dyDescent="0.2">
      <c r="A11283" s="7">
        <v>315020</v>
      </c>
      <c r="B11283" s="3">
        <v>50032</v>
      </c>
      <c r="C11283" s="3" t="s">
        <v>33</v>
      </c>
      <c r="D11283" s="2" t="s">
        <v>655</v>
      </c>
      <c r="E11283" s="3">
        <v>24</v>
      </c>
      <c r="F11283" s="17">
        <v>0</v>
      </c>
      <c r="G11283" s="17">
        <v>1</v>
      </c>
      <c r="H11283" s="17">
        <v>0</v>
      </c>
      <c r="I11283" s="7">
        <v>1.2</v>
      </c>
      <c r="J11283" s="7">
        <v>13</v>
      </c>
      <c r="K11283" s="4">
        <v>119</v>
      </c>
      <c r="L11283" s="5">
        <v>119.5528</v>
      </c>
      <c r="M11283">
        <v>94740</v>
      </c>
      <c r="N11283" s="3">
        <v>1</v>
      </c>
      <c r="O11283" s="50" t="e">
        <f>INDEX([1]Dados!$M$2:$N$26779,MATCH($P11283,[1]Dados!$N$2:$N$26779,),2)</f>
        <v>#N/A</v>
      </c>
      <c r="P11283">
        <v>196845</v>
      </c>
      <c r="Q11283" s="1">
        <v>37894</v>
      </c>
      <c r="R11283" s="1">
        <v>37918</v>
      </c>
      <c r="S11283" t="s">
        <v>1553</v>
      </c>
    </row>
    <row r="11284" spans="1:19" x14ac:dyDescent="0.2">
      <c r="A11284" s="7">
        <v>315020</v>
      </c>
      <c r="B11284" s="3">
        <v>50032</v>
      </c>
      <c r="C11284" s="3" t="s">
        <v>33</v>
      </c>
      <c r="D11284" s="2" t="s">
        <v>655</v>
      </c>
      <c r="E11284" s="3">
        <v>24</v>
      </c>
      <c r="F11284" s="17">
        <v>0</v>
      </c>
      <c r="G11284" s="17">
        <v>1</v>
      </c>
      <c r="H11284" s="17">
        <v>0</v>
      </c>
      <c r="I11284" s="7">
        <v>1.3</v>
      </c>
      <c r="J11284" s="7">
        <v>19</v>
      </c>
      <c r="K11284" s="4">
        <v>119</v>
      </c>
      <c r="L11284" s="5">
        <v>119.5528</v>
      </c>
      <c r="M11284">
        <v>94740</v>
      </c>
      <c r="N11284" s="3">
        <v>1</v>
      </c>
      <c r="O11284" s="50" t="e">
        <f>INDEX([1]Dados!$M$2:$N$26779,MATCH($P11284,[1]Dados!$N$2:$N$26779,),2)</f>
        <v>#N/A</v>
      </c>
      <c r="P11284">
        <v>196845</v>
      </c>
      <c r="Q11284" s="1">
        <v>37894</v>
      </c>
      <c r="R11284" s="1">
        <v>37918</v>
      </c>
      <c r="S11284" t="s">
        <v>1553</v>
      </c>
    </row>
    <row r="11285" spans="1:19" x14ac:dyDescent="0.2">
      <c r="A11285" s="7">
        <v>315020</v>
      </c>
      <c r="B11285" s="3">
        <v>50032</v>
      </c>
      <c r="C11285" s="3" t="s">
        <v>33</v>
      </c>
      <c r="D11285" s="2" t="s">
        <v>655</v>
      </c>
      <c r="E11285" s="3">
        <v>24</v>
      </c>
      <c r="F11285" s="17">
        <v>0</v>
      </c>
      <c r="G11285" s="17">
        <v>1</v>
      </c>
      <c r="H11285" s="17">
        <v>0</v>
      </c>
      <c r="I11285" s="7">
        <v>1.4</v>
      </c>
      <c r="J11285" s="7">
        <v>0</v>
      </c>
      <c r="K11285" s="4">
        <v>119</v>
      </c>
      <c r="L11285" s="5">
        <v>119.5528</v>
      </c>
      <c r="M11285">
        <v>94740</v>
      </c>
      <c r="N11285" s="3">
        <v>1</v>
      </c>
      <c r="O11285" s="50" t="e">
        <f>INDEX([1]Dados!$M$2:$N$26779,MATCH($P11285,[1]Dados!$N$2:$N$26779,),2)</f>
        <v>#N/A</v>
      </c>
      <c r="P11285">
        <v>196845</v>
      </c>
      <c r="Q11285" s="1">
        <v>37894</v>
      </c>
      <c r="R11285" s="1">
        <v>37918</v>
      </c>
      <c r="S11285" t="s">
        <v>1553</v>
      </c>
    </row>
    <row r="11286" spans="1:19" x14ac:dyDescent="0.2">
      <c r="A11286" s="7">
        <v>315020</v>
      </c>
      <c r="B11286" s="3">
        <v>50032</v>
      </c>
      <c r="C11286" s="3" t="s">
        <v>33</v>
      </c>
      <c r="D11286" s="2" t="s">
        <v>655</v>
      </c>
      <c r="E11286" s="3">
        <v>24</v>
      </c>
      <c r="F11286" s="17">
        <v>0</v>
      </c>
      <c r="G11286" s="17">
        <v>1</v>
      </c>
      <c r="H11286" s="17">
        <v>0</v>
      </c>
      <c r="I11286" s="7">
        <v>2.1</v>
      </c>
      <c r="J11286" s="7">
        <v>28</v>
      </c>
      <c r="K11286" s="4">
        <v>1203</v>
      </c>
      <c r="L11286" s="5">
        <v>1203.0829000000001</v>
      </c>
      <c r="M11286">
        <v>19520.810000000001</v>
      </c>
      <c r="N11286" s="3">
        <v>1</v>
      </c>
      <c r="O11286" s="50" t="e">
        <f>INDEX([1]Dados!$M$2:$N$26779,MATCH($P11286,[1]Dados!$N$2:$N$26779,),2)</f>
        <v>#N/A</v>
      </c>
      <c r="P11286">
        <v>196813</v>
      </c>
      <c r="Q11286" s="1">
        <v>37894</v>
      </c>
      <c r="R11286" s="1">
        <v>37918</v>
      </c>
      <c r="S11286" t="s">
        <v>889</v>
      </c>
    </row>
    <row r="11287" spans="1:19" x14ac:dyDescent="0.2">
      <c r="A11287" s="7">
        <v>315020</v>
      </c>
      <c r="B11287" s="3">
        <v>50032</v>
      </c>
      <c r="C11287" s="3" t="s">
        <v>33</v>
      </c>
      <c r="D11287" s="2" t="s">
        <v>655</v>
      </c>
      <c r="E11287" s="3">
        <v>24</v>
      </c>
      <c r="F11287" s="17">
        <v>0</v>
      </c>
      <c r="G11287" s="17">
        <v>1</v>
      </c>
      <c r="H11287" s="17">
        <v>0</v>
      </c>
      <c r="I11287" s="7">
        <v>3.1</v>
      </c>
      <c r="J11287" s="7">
        <v>25</v>
      </c>
      <c r="K11287" s="4">
        <v>1214</v>
      </c>
      <c r="L11287" s="5">
        <v>1214.0587</v>
      </c>
      <c r="M11287">
        <v>85902.68</v>
      </c>
      <c r="N11287" s="3">
        <v>1</v>
      </c>
      <c r="O11287" s="50" t="e">
        <f>INDEX([1]Dados!$M$2:$N$26779,MATCH($P11287,[1]Dados!$N$2:$N$26779,),2)</f>
        <v>#N/A</v>
      </c>
      <c r="P11287">
        <v>196757</v>
      </c>
      <c r="Q11287" s="1">
        <v>37894</v>
      </c>
      <c r="R11287" s="1">
        <v>37918</v>
      </c>
      <c r="S11287" t="s">
        <v>914</v>
      </c>
    </row>
    <row r="11288" spans="1:19" x14ac:dyDescent="0.2">
      <c r="A11288" s="7">
        <v>315020</v>
      </c>
      <c r="B11288" s="3">
        <v>50032</v>
      </c>
      <c r="C11288" s="3" t="s">
        <v>33</v>
      </c>
      <c r="D11288" s="2" t="s">
        <v>655</v>
      </c>
      <c r="E11288" s="3">
        <v>24</v>
      </c>
      <c r="F11288" s="17">
        <v>0</v>
      </c>
      <c r="G11288" s="17">
        <v>1</v>
      </c>
      <c r="H11288" s="17">
        <v>0</v>
      </c>
      <c r="I11288" s="7">
        <v>3.2</v>
      </c>
      <c r="J11288" s="7">
        <v>15</v>
      </c>
      <c r="K11288" s="4">
        <v>1214</v>
      </c>
      <c r="L11288" s="5">
        <v>1214.0587</v>
      </c>
      <c r="M11288">
        <v>85902.68</v>
      </c>
      <c r="N11288" s="3">
        <v>1</v>
      </c>
      <c r="O11288" s="50" t="e">
        <f>INDEX([1]Dados!$M$2:$N$26779,MATCH($P11288,[1]Dados!$N$2:$N$26779,),2)</f>
        <v>#N/A</v>
      </c>
      <c r="P11288">
        <v>196757</v>
      </c>
      <c r="Q11288" s="1">
        <v>37894</v>
      </c>
      <c r="R11288" s="1">
        <v>37918</v>
      </c>
      <c r="S11288" t="s">
        <v>914</v>
      </c>
    </row>
    <row r="11289" spans="1:19" x14ac:dyDescent="0.2">
      <c r="A11289" s="7">
        <v>315020</v>
      </c>
      <c r="B11289" s="3">
        <v>50032</v>
      </c>
      <c r="C11289" s="3" t="s">
        <v>33</v>
      </c>
      <c r="D11289" s="2" t="s">
        <v>655</v>
      </c>
      <c r="E11289" s="3">
        <v>24</v>
      </c>
      <c r="F11289" s="17">
        <v>0</v>
      </c>
      <c r="G11289" s="17">
        <v>1</v>
      </c>
      <c r="H11289" s="17">
        <v>0</v>
      </c>
      <c r="I11289" s="7">
        <v>3.3</v>
      </c>
      <c r="J11289" s="7">
        <v>28</v>
      </c>
      <c r="K11289" s="4">
        <v>1214</v>
      </c>
      <c r="L11289" s="5">
        <v>1214.0589</v>
      </c>
      <c r="M11289">
        <v>268050</v>
      </c>
      <c r="N11289" s="3">
        <v>1</v>
      </c>
      <c r="O11289" s="50" t="e">
        <f>INDEX([1]Dados!$M$2:$N$26779,MATCH($P11289,[1]Dados!$N$2:$N$26779,),2)</f>
        <v>#N/A</v>
      </c>
      <c r="P11289">
        <v>198361</v>
      </c>
      <c r="Q11289" s="1">
        <v>37894</v>
      </c>
      <c r="R11289" s="1">
        <v>37918</v>
      </c>
      <c r="S11289" t="s">
        <v>1479</v>
      </c>
    </row>
    <row r="11290" spans="1:19" x14ac:dyDescent="0.2">
      <c r="A11290" s="7">
        <v>315020</v>
      </c>
      <c r="B11290" s="3">
        <v>50032</v>
      </c>
      <c r="C11290" s="3" t="s">
        <v>33</v>
      </c>
      <c r="D11290" s="2" t="s">
        <v>655</v>
      </c>
      <c r="E11290" s="3">
        <v>24</v>
      </c>
      <c r="F11290" s="17">
        <v>0</v>
      </c>
      <c r="G11290" s="17">
        <v>1</v>
      </c>
      <c r="H11290" s="17">
        <v>0</v>
      </c>
      <c r="I11290" s="7">
        <v>4.0999999999999996</v>
      </c>
      <c r="J11290" s="7">
        <v>0</v>
      </c>
      <c r="K11290" s="4">
        <v>1293</v>
      </c>
      <c r="L11290" s="5">
        <v>1293.0592999999999</v>
      </c>
      <c r="M11290">
        <v>16039.18</v>
      </c>
      <c r="N11290" s="3">
        <v>1</v>
      </c>
      <c r="O11290" s="50" t="e">
        <f>INDEX([1]Dados!$M$2:$N$26779,MATCH($P11290,[1]Dados!$N$2:$N$26779,),2)</f>
        <v>#N/A</v>
      </c>
      <c r="P11290">
        <v>197003</v>
      </c>
      <c r="Q11290" s="1">
        <v>37894</v>
      </c>
      <c r="R11290" s="1">
        <v>37918</v>
      </c>
      <c r="S11290" t="s">
        <v>1467</v>
      </c>
    </row>
    <row r="11291" spans="1:19" x14ac:dyDescent="0.2">
      <c r="A11291" s="7">
        <v>510615</v>
      </c>
      <c r="B11291" s="3">
        <v>90387</v>
      </c>
      <c r="C11291" s="3" t="s">
        <v>38</v>
      </c>
      <c r="D11291" s="2" t="s">
        <v>596</v>
      </c>
      <c r="E11291" s="3">
        <v>24</v>
      </c>
      <c r="F11291" s="17">
        <v>0</v>
      </c>
      <c r="G11291" s="17">
        <v>1</v>
      </c>
      <c r="H11291" s="17">
        <v>0</v>
      </c>
      <c r="I11291" s="7">
        <v>1.1000000000000001</v>
      </c>
      <c r="J11291" s="7">
        <v>7</v>
      </c>
      <c r="K11291" s="4">
        <v>119</v>
      </c>
      <c r="L11291" s="5">
        <v>119.38590000000001</v>
      </c>
      <c r="M11291">
        <v>205982.85</v>
      </c>
      <c r="N11291" s="3">
        <v>1</v>
      </c>
      <c r="O11291" s="50" t="e">
        <f>INDEX([1]Dados!$M$2:$N$26779,MATCH($P11291,[1]Dados!$N$2:$N$26779,),2)</f>
        <v>#N/A</v>
      </c>
      <c r="P11291">
        <v>196851</v>
      </c>
      <c r="Q11291" s="1">
        <v>37833</v>
      </c>
      <c r="R11291" s="1">
        <v>37877</v>
      </c>
      <c r="S11291" t="s">
        <v>1106</v>
      </c>
    </row>
    <row r="11292" spans="1:19" x14ac:dyDescent="0.2">
      <c r="A11292" s="7">
        <v>510615</v>
      </c>
      <c r="B11292" s="3">
        <v>90387</v>
      </c>
      <c r="C11292" s="3" t="s">
        <v>38</v>
      </c>
      <c r="D11292" s="2" t="s">
        <v>596</v>
      </c>
      <c r="E11292" s="3">
        <v>24</v>
      </c>
      <c r="F11292" s="17">
        <v>0</v>
      </c>
      <c r="G11292" s="17">
        <v>1</v>
      </c>
      <c r="H11292" s="17">
        <v>0</v>
      </c>
      <c r="I11292" s="7">
        <v>1.2</v>
      </c>
      <c r="J11292" s="7">
        <v>9</v>
      </c>
      <c r="K11292" s="4">
        <v>119</v>
      </c>
      <c r="L11292" s="5">
        <v>119.3861</v>
      </c>
      <c r="M11292">
        <v>554036.41</v>
      </c>
      <c r="N11292" s="3">
        <v>1</v>
      </c>
      <c r="O11292" s="50" t="e">
        <f>INDEX([1]Dados!$M$2:$N$26779,MATCH($P11292,[1]Dados!$N$2:$N$26779,),2)</f>
        <v>#N/A</v>
      </c>
      <c r="P11292">
        <v>196852</v>
      </c>
      <c r="Q11292" s="1">
        <v>37833</v>
      </c>
      <c r="R11292" s="1">
        <v>37877</v>
      </c>
      <c r="S11292" t="s">
        <v>1184</v>
      </c>
    </row>
    <row r="11293" spans="1:19" x14ac:dyDescent="0.2">
      <c r="A11293" s="7">
        <v>510615</v>
      </c>
      <c r="B11293" s="3">
        <v>90387</v>
      </c>
      <c r="C11293" s="3" t="s">
        <v>38</v>
      </c>
      <c r="D11293" s="2" t="s">
        <v>596</v>
      </c>
      <c r="E11293" s="3">
        <v>24</v>
      </c>
      <c r="F11293" s="17">
        <v>0</v>
      </c>
      <c r="G11293" s="17">
        <v>1</v>
      </c>
      <c r="H11293" s="17">
        <v>0</v>
      </c>
      <c r="I11293" s="7">
        <v>1.3</v>
      </c>
      <c r="J11293" s="7">
        <v>17</v>
      </c>
      <c r="K11293" s="4">
        <v>119</v>
      </c>
      <c r="L11293" s="5">
        <v>119.3861</v>
      </c>
      <c r="M11293">
        <v>554036.41</v>
      </c>
      <c r="N11293" s="3">
        <v>1</v>
      </c>
      <c r="O11293" s="50" t="e">
        <f>INDEX([1]Dados!$M$2:$N$26779,MATCH($P11293,[1]Dados!$N$2:$N$26779,),2)</f>
        <v>#N/A</v>
      </c>
      <c r="P11293">
        <v>196852</v>
      </c>
      <c r="Q11293" s="1">
        <v>37833</v>
      </c>
      <c r="R11293" s="1">
        <v>37877</v>
      </c>
      <c r="S11293" t="s">
        <v>1184</v>
      </c>
    </row>
    <row r="11294" spans="1:19" x14ac:dyDescent="0.2">
      <c r="A11294" s="7">
        <v>510615</v>
      </c>
      <c r="B11294" s="3">
        <v>90387</v>
      </c>
      <c r="C11294" s="3" t="s">
        <v>38</v>
      </c>
      <c r="D11294" s="2" t="s">
        <v>596</v>
      </c>
      <c r="E11294" s="3">
        <v>24</v>
      </c>
      <c r="F11294" s="17">
        <v>0</v>
      </c>
      <c r="G11294" s="17">
        <v>1</v>
      </c>
      <c r="H11294" s="17">
        <v>0</v>
      </c>
      <c r="I11294" s="7">
        <v>1.4</v>
      </c>
      <c r="J11294" s="7">
        <v>25</v>
      </c>
      <c r="K11294" s="4">
        <v>119</v>
      </c>
      <c r="L11294" s="5">
        <v>119.3861</v>
      </c>
      <c r="M11294">
        <v>554036.41</v>
      </c>
      <c r="N11294" s="3">
        <v>1</v>
      </c>
      <c r="O11294" s="50" t="e">
        <f>INDEX([1]Dados!$M$2:$N$26779,MATCH($P11294,[1]Dados!$N$2:$N$26779,),2)</f>
        <v>#N/A</v>
      </c>
      <c r="P11294">
        <v>196852</v>
      </c>
      <c r="Q11294" s="1">
        <v>37833</v>
      </c>
      <c r="R11294" s="1">
        <v>37877</v>
      </c>
      <c r="S11294" t="s">
        <v>1184</v>
      </c>
    </row>
    <row r="11295" spans="1:19" x14ac:dyDescent="0.2">
      <c r="A11295" s="7">
        <v>510615</v>
      </c>
      <c r="B11295" s="3">
        <v>90387</v>
      </c>
      <c r="C11295" s="3" t="s">
        <v>38</v>
      </c>
      <c r="D11295" s="2" t="s">
        <v>596</v>
      </c>
      <c r="E11295" s="3">
        <v>24</v>
      </c>
      <c r="F11295" s="17">
        <v>0</v>
      </c>
      <c r="G11295" s="17">
        <v>1</v>
      </c>
      <c r="H11295" s="17">
        <v>0</v>
      </c>
      <c r="I11295" s="7" t="s">
        <v>3</v>
      </c>
      <c r="J11295" s="7">
        <v>0</v>
      </c>
      <c r="K11295" s="4">
        <v>122</v>
      </c>
      <c r="L11295" s="5">
        <v>122.3861</v>
      </c>
      <c r="M11295">
        <v>30000</v>
      </c>
      <c r="N11295" s="3">
        <v>1</v>
      </c>
      <c r="O11295" s="50" t="e">
        <f>INDEX([1]Dados!$M$2:$N$26779,MATCH($P11295,[1]Dados!$N$2:$N$26779,),2)</f>
        <v>#N/A</v>
      </c>
      <c r="P11295" s="28">
        <v>196862</v>
      </c>
      <c r="Q11295" s="1">
        <v>37833</v>
      </c>
      <c r="R11295" s="1">
        <v>37877</v>
      </c>
      <c r="S11295" t="s">
        <v>2134</v>
      </c>
    </row>
    <row r="11296" spans="1:19" x14ac:dyDescent="0.2">
      <c r="A11296" s="7">
        <v>510615</v>
      </c>
      <c r="B11296" s="3">
        <v>90387</v>
      </c>
      <c r="C11296" s="3" t="s">
        <v>38</v>
      </c>
      <c r="D11296" s="2" t="s">
        <v>596</v>
      </c>
      <c r="E11296" s="3">
        <v>24</v>
      </c>
      <c r="F11296" s="17">
        <v>0</v>
      </c>
      <c r="G11296" s="17">
        <v>1</v>
      </c>
      <c r="H11296" s="17">
        <v>0</v>
      </c>
      <c r="I11296" s="7">
        <v>2.1</v>
      </c>
      <c r="J11296" s="7">
        <v>15</v>
      </c>
      <c r="K11296" s="4">
        <v>1203</v>
      </c>
      <c r="L11296" s="5">
        <v>1203.0829000000001</v>
      </c>
      <c r="M11296">
        <v>75318.28</v>
      </c>
      <c r="N11296" s="3">
        <v>1</v>
      </c>
      <c r="O11296" s="50" t="e">
        <f>INDEX([1]Dados!$M$2:$N$26779,MATCH($P11296,[1]Dados!$N$2:$N$26779,),2)</f>
        <v>#N/A</v>
      </c>
      <c r="P11296">
        <v>196815</v>
      </c>
      <c r="Q11296" s="1">
        <v>37833</v>
      </c>
      <c r="R11296" s="1">
        <v>37877</v>
      </c>
      <c r="S11296" t="s">
        <v>889</v>
      </c>
    </row>
    <row r="11297" spans="1:19" x14ac:dyDescent="0.2">
      <c r="A11297" s="7">
        <v>510615</v>
      </c>
      <c r="B11297" s="3">
        <v>90387</v>
      </c>
      <c r="C11297" s="3" t="s">
        <v>38</v>
      </c>
      <c r="D11297" s="2" t="s">
        <v>596</v>
      </c>
      <c r="E11297" s="3">
        <v>24</v>
      </c>
      <c r="F11297" s="17">
        <v>0</v>
      </c>
      <c r="G11297" s="17">
        <v>1</v>
      </c>
      <c r="H11297" s="17">
        <v>0</v>
      </c>
      <c r="I11297" s="7">
        <v>3.1</v>
      </c>
      <c r="J11297" s="7">
        <v>15</v>
      </c>
      <c r="K11297" s="4">
        <v>1214</v>
      </c>
      <c r="L11297" s="5">
        <v>1214.0587</v>
      </c>
      <c r="M11297">
        <v>222913.25</v>
      </c>
      <c r="N11297" s="3">
        <v>1</v>
      </c>
      <c r="O11297" s="50" t="e">
        <f>INDEX([1]Dados!$M$2:$N$26779,MATCH($P11297,[1]Dados!$N$2:$N$26779,),2)</f>
        <v>#N/A</v>
      </c>
      <c r="P11297">
        <v>196759</v>
      </c>
      <c r="Q11297" s="1">
        <v>37833</v>
      </c>
      <c r="R11297" s="1">
        <v>37877</v>
      </c>
      <c r="S11297" t="s">
        <v>914</v>
      </c>
    </row>
    <row r="11298" spans="1:19" x14ac:dyDescent="0.2">
      <c r="A11298" s="7">
        <v>510615</v>
      </c>
      <c r="B11298" s="3">
        <v>90387</v>
      </c>
      <c r="C11298" s="3" t="s">
        <v>38</v>
      </c>
      <c r="D11298" s="2" t="s">
        <v>596</v>
      </c>
      <c r="E11298" s="3">
        <v>24</v>
      </c>
      <c r="F11298" s="17">
        <v>0</v>
      </c>
      <c r="G11298" s="17">
        <v>1</v>
      </c>
      <c r="H11298" s="17">
        <v>0</v>
      </c>
      <c r="I11298" s="7">
        <v>3.2</v>
      </c>
      <c r="J11298" s="7">
        <v>25</v>
      </c>
      <c r="K11298" s="4">
        <v>1214</v>
      </c>
      <c r="L11298" s="5">
        <v>1214.0587</v>
      </c>
      <c r="M11298">
        <v>222913.25</v>
      </c>
      <c r="N11298" s="3">
        <v>1</v>
      </c>
      <c r="O11298" s="50" t="e">
        <f>INDEX([1]Dados!$M$2:$N$26779,MATCH($P11298,[1]Dados!$N$2:$N$26779,),2)</f>
        <v>#N/A</v>
      </c>
      <c r="P11298">
        <v>196759</v>
      </c>
      <c r="Q11298" s="1">
        <v>37833</v>
      </c>
      <c r="R11298" s="1">
        <v>37877</v>
      </c>
      <c r="S11298" t="s">
        <v>914</v>
      </c>
    </row>
    <row r="11299" spans="1:19" x14ac:dyDescent="0.2">
      <c r="A11299" s="7">
        <v>510615</v>
      </c>
      <c r="B11299" s="3">
        <v>90387</v>
      </c>
      <c r="C11299" s="3" t="s">
        <v>38</v>
      </c>
      <c r="D11299" s="2" t="s">
        <v>596</v>
      </c>
      <c r="E11299" s="3">
        <v>24</v>
      </c>
      <c r="F11299" s="17">
        <v>0</v>
      </c>
      <c r="G11299" s="17">
        <v>1</v>
      </c>
      <c r="H11299" s="17">
        <v>0</v>
      </c>
      <c r="I11299" s="7">
        <v>3.3</v>
      </c>
      <c r="J11299" s="7">
        <v>28</v>
      </c>
      <c r="K11299" s="4">
        <v>1214</v>
      </c>
      <c r="L11299" s="5">
        <v>1214.0589</v>
      </c>
      <c r="M11299">
        <v>484850</v>
      </c>
      <c r="N11299" s="3">
        <v>1</v>
      </c>
      <c r="O11299" s="50" t="e">
        <f>INDEX([1]Dados!$M$2:$N$26779,MATCH($P11299,[1]Dados!$N$2:$N$26779,),2)</f>
        <v>#N/A</v>
      </c>
      <c r="P11299">
        <v>198363</v>
      </c>
      <c r="Q11299" s="1">
        <v>37833</v>
      </c>
      <c r="R11299" s="1">
        <v>37877</v>
      </c>
      <c r="S11299" t="s">
        <v>1479</v>
      </c>
    </row>
    <row r="11300" spans="1:19" x14ac:dyDescent="0.2">
      <c r="A11300" s="7">
        <v>510615</v>
      </c>
      <c r="B11300" s="3">
        <v>90387</v>
      </c>
      <c r="C11300" s="3" t="s">
        <v>38</v>
      </c>
      <c r="D11300" s="2" t="s">
        <v>596</v>
      </c>
      <c r="E11300" s="3">
        <v>24</v>
      </c>
      <c r="F11300" s="17">
        <v>0</v>
      </c>
      <c r="G11300" s="17">
        <v>1</v>
      </c>
      <c r="H11300" s="17">
        <v>0</v>
      </c>
      <c r="I11300" s="7">
        <v>3.4</v>
      </c>
      <c r="J11300" s="7">
        <v>24</v>
      </c>
      <c r="K11300" s="4">
        <v>1214</v>
      </c>
      <c r="L11300" s="5">
        <v>1214.0589</v>
      </c>
      <c r="M11300">
        <v>484850</v>
      </c>
      <c r="N11300" s="3">
        <v>1</v>
      </c>
      <c r="O11300" s="50" t="e">
        <f>INDEX([1]Dados!$M$2:$N$26779,MATCH($P11300,[1]Dados!$N$2:$N$26779,),2)</f>
        <v>#N/A</v>
      </c>
      <c r="P11300">
        <v>198363</v>
      </c>
      <c r="Q11300" s="1">
        <v>37833</v>
      </c>
      <c r="R11300" s="1">
        <v>37877</v>
      </c>
      <c r="S11300" t="s">
        <v>1479</v>
      </c>
    </row>
    <row r="11301" spans="1:19" x14ac:dyDescent="0.2">
      <c r="A11301" s="7">
        <v>510615</v>
      </c>
      <c r="B11301" s="3">
        <v>90387</v>
      </c>
      <c r="C11301" s="3" t="s">
        <v>38</v>
      </c>
      <c r="D11301" s="2" t="s">
        <v>596</v>
      </c>
      <c r="E11301" s="3">
        <v>24</v>
      </c>
      <c r="F11301" s="17">
        <v>0</v>
      </c>
      <c r="G11301" s="17">
        <v>1</v>
      </c>
      <c r="H11301" s="17">
        <v>0</v>
      </c>
      <c r="I11301" s="7">
        <v>3.5</v>
      </c>
      <c r="J11301" s="7">
        <v>20</v>
      </c>
      <c r="K11301" s="4">
        <v>1214</v>
      </c>
      <c r="L11301" s="5">
        <v>1214.0589</v>
      </c>
      <c r="M11301">
        <v>484850</v>
      </c>
      <c r="N11301" s="3">
        <v>1</v>
      </c>
      <c r="O11301" s="50" t="e">
        <f>INDEX([1]Dados!$M$2:$N$26779,MATCH($P11301,[1]Dados!$N$2:$N$26779,),2)</f>
        <v>#N/A</v>
      </c>
      <c r="P11301">
        <v>198363</v>
      </c>
      <c r="Q11301" s="1">
        <v>37833</v>
      </c>
      <c r="R11301" s="1">
        <v>37877</v>
      </c>
      <c r="S11301" t="s">
        <v>1479</v>
      </c>
    </row>
    <row r="11302" spans="1:19" x14ac:dyDescent="0.2">
      <c r="A11302" s="7">
        <v>510615</v>
      </c>
      <c r="B11302" s="3">
        <v>90387</v>
      </c>
      <c r="C11302" s="3" t="s">
        <v>38</v>
      </c>
      <c r="D11302" s="2" t="s">
        <v>596</v>
      </c>
      <c r="E11302" s="3">
        <v>24</v>
      </c>
      <c r="F11302" s="17">
        <v>0</v>
      </c>
      <c r="G11302" s="17">
        <v>1</v>
      </c>
      <c r="H11302" s="17">
        <v>0</v>
      </c>
      <c r="I11302" s="7">
        <v>3.6</v>
      </c>
      <c r="J11302" s="7">
        <v>23</v>
      </c>
      <c r="K11302" s="4">
        <v>1214</v>
      </c>
      <c r="L11302" s="5">
        <v>1214.0589</v>
      </c>
      <c r="M11302">
        <v>484850</v>
      </c>
      <c r="N11302" s="3">
        <v>1</v>
      </c>
      <c r="O11302" s="50" t="e">
        <f>INDEX([1]Dados!$M$2:$N$26779,MATCH($P11302,[1]Dados!$N$2:$N$26779,),2)</f>
        <v>#N/A</v>
      </c>
      <c r="P11302">
        <v>198363</v>
      </c>
      <c r="Q11302" s="1">
        <v>37833</v>
      </c>
      <c r="R11302" s="1">
        <v>37877</v>
      </c>
      <c r="S11302" t="s">
        <v>1479</v>
      </c>
    </row>
    <row r="11303" spans="1:19" x14ac:dyDescent="0.2">
      <c r="A11303" s="7">
        <v>510615</v>
      </c>
      <c r="B11303" s="3">
        <v>90387</v>
      </c>
      <c r="C11303" s="3" t="s">
        <v>38</v>
      </c>
      <c r="D11303" s="2" t="s">
        <v>596</v>
      </c>
      <c r="E11303" s="3">
        <v>24</v>
      </c>
      <c r="F11303" s="17">
        <v>0</v>
      </c>
      <c r="G11303" s="17">
        <v>1</v>
      </c>
      <c r="H11303" s="17">
        <v>0</v>
      </c>
      <c r="I11303" s="7">
        <v>3.7</v>
      </c>
      <c r="J11303" s="7">
        <v>28</v>
      </c>
      <c r="K11303" s="4">
        <v>1214</v>
      </c>
      <c r="L11303" s="5">
        <v>1214.0589</v>
      </c>
      <c r="M11303">
        <v>484850</v>
      </c>
      <c r="N11303" s="3">
        <v>1</v>
      </c>
      <c r="O11303" s="50" t="e">
        <f>INDEX([1]Dados!$M$2:$N$26779,MATCH($P11303,[1]Dados!$N$2:$N$26779,),2)</f>
        <v>#N/A</v>
      </c>
      <c r="P11303">
        <v>198363</v>
      </c>
      <c r="Q11303" s="1">
        <v>37833</v>
      </c>
      <c r="R11303" s="1">
        <v>37877</v>
      </c>
      <c r="S11303" t="s">
        <v>1479</v>
      </c>
    </row>
    <row r="11304" spans="1:19" x14ac:dyDescent="0.2">
      <c r="A11304" s="7">
        <v>510615</v>
      </c>
      <c r="B11304" s="3">
        <v>90387</v>
      </c>
      <c r="C11304" s="3" t="s">
        <v>38</v>
      </c>
      <c r="D11304" s="2" t="s">
        <v>596</v>
      </c>
      <c r="E11304" s="3">
        <v>24</v>
      </c>
      <c r="F11304" s="17">
        <v>0</v>
      </c>
      <c r="G11304" s="17">
        <v>1</v>
      </c>
      <c r="H11304" s="17">
        <v>0</v>
      </c>
      <c r="I11304" s="7">
        <v>3.8</v>
      </c>
      <c r="J11304" s="7">
        <v>28</v>
      </c>
      <c r="K11304" s="4">
        <v>1214</v>
      </c>
      <c r="L11304" s="5">
        <v>1214.0589</v>
      </c>
      <c r="M11304">
        <v>484850</v>
      </c>
      <c r="N11304" s="3">
        <v>1</v>
      </c>
      <c r="O11304" s="50" t="e">
        <f>INDEX([1]Dados!$M$2:$N$26779,MATCH($P11304,[1]Dados!$N$2:$N$26779,),2)</f>
        <v>#N/A</v>
      </c>
      <c r="P11304">
        <v>198363</v>
      </c>
      <c r="Q11304" s="1">
        <v>37833</v>
      </c>
      <c r="R11304" s="1">
        <v>37877</v>
      </c>
      <c r="S11304" t="s">
        <v>1479</v>
      </c>
    </row>
    <row r="11305" spans="1:19" x14ac:dyDescent="0.2">
      <c r="A11305" s="7">
        <v>510615</v>
      </c>
      <c r="B11305" s="3">
        <v>90387</v>
      </c>
      <c r="C11305" s="3" t="s">
        <v>38</v>
      </c>
      <c r="D11305" s="2" t="s">
        <v>596</v>
      </c>
      <c r="E11305" s="3">
        <v>24</v>
      </c>
      <c r="F11305" s="17">
        <v>0</v>
      </c>
      <c r="G11305" s="17">
        <v>1</v>
      </c>
      <c r="H11305" s="17">
        <v>0</v>
      </c>
      <c r="I11305" s="7">
        <v>3.9</v>
      </c>
      <c r="J11305" s="7">
        <v>27</v>
      </c>
      <c r="K11305" s="4">
        <v>1214</v>
      </c>
      <c r="L11305" s="5">
        <v>1214.0589</v>
      </c>
      <c r="M11305">
        <v>484850</v>
      </c>
      <c r="N11305" s="3">
        <v>1</v>
      </c>
      <c r="O11305" s="50" t="e">
        <f>INDEX([1]Dados!$M$2:$N$26779,MATCH($P11305,[1]Dados!$N$2:$N$26779,),2)</f>
        <v>#N/A</v>
      </c>
      <c r="P11305">
        <v>198363</v>
      </c>
      <c r="Q11305" s="1">
        <v>37833</v>
      </c>
      <c r="R11305" s="1">
        <v>37877</v>
      </c>
      <c r="S11305" t="s">
        <v>1479</v>
      </c>
    </row>
    <row r="11306" spans="1:19" x14ac:dyDescent="0.2">
      <c r="A11306" s="7">
        <v>510615</v>
      </c>
      <c r="B11306" s="3">
        <v>90387</v>
      </c>
      <c r="C11306" s="3" t="s">
        <v>38</v>
      </c>
      <c r="D11306" s="2" t="s">
        <v>596</v>
      </c>
      <c r="E11306" s="3">
        <v>24</v>
      </c>
      <c r="F11306" s="17">
        <v>0</v>
      </c>
      <c r="G11306" s="17">
        <v>1</v>
      </c>
      <c r="H11306" s="17">
        <v>0</v>
      </c>
      <c r="I11306" s="7">
        <v>3.1</v>
      </c>
      <c r="J11306" s="7">
        <v>9</v>
      </c>
      <c r="K11306" s="4">
        <v>1214</v>
      </c>
      <c r="L11306" s="5">
        <v>1214.8580999999999</v>
      </c>
      <c r="M11306">
        <v>78584</v>
      </c>
      <c r="N11306" s="3">
        <v>1</v>
      </c>
      <c r="O11306" s="50" t="e">
        <f>INDEX([1]Dados!$M$2:$N$26779,MATCH($P11306,[1]Dados!$N$2:$N$26779,),2)</f>
        <v>#N/A</v>
      </c>
      <c r="P11306">
        <v>197596</v>
      </c>
      <c r="Q11306" s="1">
        <v>37833</v>
      </c>
      <c r="R11306" s="1">
        <v>37877</v>
      </c>
      <c r="S11306" t="s">
        <v>887</v>
      </c>
    </row>
    <row r="11307" spans="1:19" x14ac:dyDescent="0.2">
      <c r="A11307" s="7">
        <v>510615</v>
      </c>
      <c r="B11307" s="3">
        <v>90387</v>
      </c>
      <c r="C11307" s="3" t="s">
        <v>38</v>
      </c>
      <c r="D11307" s="2" t="s">
        <v>596</v>
      </c>
      <c r="E11307" s="3">
        <v>24</v>
      </c>
      <c r="F11307" s="17">
        <v>0</v>
      </c>
      <c r="G11307" s="17">
        <v>1</v>
      </c>
      <c r="H11307" s="17">
        <v>0</v>
      </c>
      <c r="I11307" s="7">
        <v>3.11</v>
      </c>
      <c r="J11307" s="7">
        <v>15</v>
      </c>
      <c r="K11307" s="4">
        <v>1214</v>
      </c>
      <c r="L11307" s="5">
        <v>1214.8580999999999</v>
      </c>
      <c r="M11307">
        <v>78584</v>
      </c>
      <c r="N11307" s="3">
        <v>1</v>
      </c>
      <c r="O11307" s="50" t="e">
        <f>INDEX([1]Dados!$M$2:$N$26779,MATCH($P11307,[1]Dados!$N$2:$N$26779,),2)</f>
        <v>#N/A</v>
      </c>
      <c r="P11307">
        <v>197596</v>
      </c>
      <c r="Q11307" s="1">
        <v>37833</v>
      </c>
      <c r="R11307" s="1">
        <v>37877</v>
      </c>
      <c r="S11307" t="s">
        <v>887</v>
      </c>
    </row>
    <row r="11308" spans="1:19" x14ac:dyDescent="0.2">
      <c r="A11308" s="7">
        <v>510615</v>
      </c>
      <c r="B11308" s="3">
        <v>90387</v>
      </c>
      <c r="C11308" s="3" t="s">
        <v>38</v>
      </c>
      <c r="D11308" s="2" t="s">
        <v>596</v>
      </c>
      <c r="E11308" s="3">
        <v>24</v>
      </c>
      <c r="F11308" s="17">
        <v>0</v>
      </c>
      <c r="G11308" s="17">
        <v>1</v>
      </c>
      <c r="H11308" s="17">
        <v>0</v>
      </c>
      <c r="I11308" s="7">
        <v>4.0999999999999996</v>
      </c>
      <c r="J11308" s="7">
        <v>5</v>
      </c>
      <c r="K11308" s="4">
        <v>1293</v>
      </c>
      <c r="L11308" s="5">
        <v>1293.0592999999999</v>
      </c>
      <c r="M11308">
        <v>20141.46</v>
      </c>
      <c r="N11308" s="3">
        <v>1</v>
      </c>
      <c r="O11308" s="50" t="e">
        <f>INDEX([1]Dados!$M$2:$N$26779,MATCH($P11308,[1]Dados!$N$2:$N$26779,),2)</f>
        <v>#N/A</v>
      </c>
      <c r="P11308">
        <v>197006</v>
      </c>
      <c r="Q11308" s="1">
        <v>37833</v>
      </c>
      <c r="R11308" s="1">
        <v>37877</v>
      </c>
      <c r="S11308" t="s">
        <v>1467</v>
      </c>
    </row>
    <row r="11309" spans="1:19" x14ac:dyDescent="0.2">
      <c r="A11309" s="7">
        <v>510615</v>
      </c>
      <c r="B11309" s="3">
        <v>90387</v>
      </c>
      <c r="C11309" s="3" t="s">
        <v>38</v>
      </c>
      <c r="D11309" s="2" t="s">
        <v>596</v>
      </c>
      <c r="E11309" s="3">
        <v>24</v>
      </c>
      <c r="F11309" s="17">
        <v>0</v>
      </c>
      <c r="G11309" s="17">
        <v>1</v>
      </c>
      <c r="H11309" s="17">
        <v>0</v>
      </c>
      <c r="I11309" s="7">
        <v>4.2</v>
      </c>
      <c r="J11309" s="7">
        <v>21</v>
      </c>
      <c r="K11309" s="4">
        <v>1293</v>
      </c>
      <c r="L11309" s="5">
        <v>1293.0592999999999</v>
      </c>
      <c r="M11309">
        <v>20141.46</v>
      </c>
      <c r="N11309" s="3">
        <v>1</v>
      </c>
      <c r="O11309" s="50" t="e">
        <f>INDEX([1]Dados!$M$2:$N$26779,MATCH($P11309,[1]Dados!$N$2:$N$26779,),2)</f>
        <v>#N/A</v>
      </c>
      <c r="P11309">
        <v>197006</v>
      </c>
      <c r="Q11309" s="1">
        <v>37833</v>
      </c>
      <c r="R11309" s="1">
        <v>37877</v>
      </c>
      <c r="S11309" t="s">
        <v>1467</v>
      </c>
    </row>
    <row r="11310" spans="1:19" x14ac:dyDescent="0.2">
      <c r="A11310" s="7">
        <v>510615</v>
      </c>
      <c r="B11310" s="3">
        <v>90387</v>
      </c>
      <c r="C11310" s="3" t="s">
        <v>38</v>
      </c>
      <c r="D11310" s="2" t="s">
        <v>596</v>
      </c>
      <c r="E11310" s="3">
        <v>24</v>
      </c>
      <c r="F11310" s="17">
        <v>0</v>
      </c>
      <c r="G11310" s="17">
        <v>1</v>
      </c>
      <c r="H11310" s="17">
        <v>0</v>
      </c>
      <c r="I11310" s="7">
        <v>4.3</v>
      </c>
      <c r="J11310" s="7">
        <v>22</v>
      </c>
      <c r="K11310" s="4">
        <v>1293</v>
      </c>
      <c r="L11310" s="5">
        <v>1293.0592999999999</v>
      </c>
      <c r="M11310">
        <v>20141.46</v>
      </c>
      <c r="N11310" s="3">
        <v>1</v>
      </c>
      <c r="O11310" s="50" t="e">
        <f>INDEX([1]Dados!$M$2:$N$26779,MATCH($P11310,[1]Dados!$N$2:$N$26779,),2)</f>
        <v>#N/A</v>
      </c>
      <c r="P11310">
        <v>197006</v>
      </c>
      <c r="Q11310" s="1">
        <v>37833</v>
      </c>
      <c r="R11310" s="1">
        <v>37877</v>
      </c>
      <c r="S11310" t="s">
        <v>1467</v>
      </c>
    </row>
    <row r="11311" spans="1:19" x14ac:dyDescent="0.2">
      <c r="A11311" s="7">
        <v>510615</v>
      </c>
      <c r="B11311" s="3">
        <v>90387</v>
      </c>
      <c r="C11311" s="3" t="s">
        <v>38</v>
      </c>
      <c r="D11311" s="2" t="s">
        <v>596</v>
      </c>
      <c r="E11311" s="3">
        <v>24</v>
      </c>
      <c r="F11311" s="17">
        <v>0</v>
      </c>
      <c r="G11311" s="17">
        <v>1</v>
      </c>
      <c r="H11311" s="17">
        <v>0</v>
      </c>
      <c r="I11311" s="7">
        <v>4.4000000000000004</v>
      </c>
      <c r="J11311" s="7">
        <v>10</v>
      </c>
      <c r="K11311" s="4">
        <v>1293</v>
      </c>
      <c r="L11311" s="5">
        <v>1293.0592999999999</v>
      </c>
      <c r="M11311">
        <v>20141.46</v>
      </c>
      <c r="N11311" s="3">
        <v>1</v>
      </c>
      <c r="O11311" s="50" t="e">
        <f>INDEX([1]Dados!$M$2:$N$26779,MATCH($P11311,[1]Dados!$N$2:$N$26779,),2)</f>
        <v>#N/A</v>
      </c>
      <c r="P11311">
        <v>197006</v>
      </c>
      <c r="Q11311" s="1">
        <v>37833</v>
      </c>
      <c r="R11311" s="1">
        <v>37877</v>
      </c>
      <c r="S11311" t="s">
        <v>1467</v>
      </c>
    </row>
    <row r="11312" spans="1:19" x14ac:dyDescent="0.2">
      <c r="A11312" s="7">
        <v>150520</v>
      </c>
      <c r="B11312" s="3">
        <v>5037</v>
      </c>
      <c r="C11312" s="3" t="s">
        <v>2</v>
      </c>
      <c r="D11312" s="2" t="s">
        <v>618</v>
      </c>
      <c r="E11312" s="3">
        <v>24</v>
      </c>
      <c r="F11312" s="17">
        <v>0</v>
      </c>
      <c r="G11312" s="17">
        <v>1</v>
      </c>
      <c r="H11312" s="17">
        <v>0</v>
      </c>
      <c r="I11312" s="7">
        <v>1.1000000000000001</v>
      </c>
      <c r="J11312" s="7">
        <v>15</v>
      </c>
      <c r="K11312" s="4">
        <v>1203</v>
      </c>
      <c r="L11312" s="5">
        <v>1203.0829000000001</v>
      </c>
      <c r="M11312">
        <v>157614.84</v>
      </c>
      <c r="N11312" s="3">
        <v>1</v>
      </c>
      <c r="O11312" s="50" t="e">
        <f>INDEX([1]Dados!$M$2:$N$26779,MATCH($P11312,[1]Dados!$N$2:$N$26779,),2)</f>
        <v>#N/A</v>
      </c>
      <c r="P11312">
        <v>196816</v>
      </c>
      <c r="Q11312" s="1">
        <v>37833</v>
      </c>
      <c r="R11312" s="1">
        <v>37877</v>
      </c>
      <c r="S11312" t="s">
        <v>889</v>
      </c>
    </row>
    <row r="11313" spans="1:19" x14ac:dyDescent="0.2">
      <c r="A11313" s="7">
        <v>150520</v>
      </c>
      <c r="B11313" s="3">
        <v>5037</v>
      </c>
      <c r="C11313" s="3" t="s">
        <v>2</v>
      </c>
      <c r="D11313" s="2" t="s">
        <v>618</v>
      </c>
      <c r="E11313" s="3">
        <v>24</v>
      </c>
      <c r="F11313" s="17">
        <v>0</v>
      </c>
      <c r="G11313" s="17">
        <v>1</v>
      </c>
      <c r="H11313" s="17">
        <v>0</v>
      </c>
      <c r="I11313" s="7">
        <v>1.2</v>
      </c>
      <c r="J11313" s="7">
        <v>18</v>
      </c>
      <c r="K11313" s="4">
        <v>1203</v>
      </c>
      <c r="L11313" s="5">
        <v>1203.0829000000001</v>
      </c>
      <c r="M11313">
        <v>157614.84</v>
      </c>
      <c r="N11313" s="3">
        <v>1</v>
      </c>
      <c r="O11313" s="50" t="e">
        <f>INDEX([1]Dados!$M$2:$N$26779,MATCH($P11313,[1]Dados!$N$2:$N$26779,),2)</f>
        <v>#N/A</v>
      </c>
      <c r="P11313">
        <v>196816</v>
      </c>
      <c r="Q11313" s="1">
        <v>37833</v>
      </c>
      <c r="R11313" s="1">
        <v>37877</v>
      </c>
      <c r="S11313" t="s">
        <v>889</v>
      </c>
    </row>
    <row r="11314" spans="1:19" x14ac:dyDescent="0.2">
      <c r="A11314" s="7">
        <v>150520</v>
      </c>
      <c r="B11314" s="3">
        <v>5037</v>
      </c>
      <c r="C11314" s="3" t="s">
        <v>2</v>
      </c>
      <c r="D11314" s="2" t="s">
        <v>618</v>
      </c>
      <c r="E11314" s="3">
        <v>24</v>
      </c>
      <c r="F11314" s="17">
        <v>0</v>
      </c>
      <c r="G11314" s="17">
        <v>1</v>
      </c>
      <c r="H11314" s="17">
        <v>0</v>
      </c>
      <c r="I11314" s="7">
        <v>2.1</v>
      </c>
      <c r="J11314" s="7">
        <v>25</v>
      </c>
      <c r="K11314" s="4">
        <v>1214</v>
      </c>
      <c r="L11314" s="5">
        <v>1214.0587</v>
      </c>
      <c r="M11314">
        <v>471717.68</v>
      </c>
      <c r="N11314" s="3">
        <v>1</v>
      </c>
      <c r="O11314" s="50" t="e">
        <f>INDEX([1]Dados!$M$2:$N$26779,MATCH($P11314,[1]Dados!$N$2:$N$26779,),2)</f>
        <v>#N/A</v>
      </c>
      <c r="P11314">
        <v>196760</v>
      </c>
      <c r="Q11314" s="1">
        <v>37833</v>
      </c>
      <c r="R11314" s="1">
        <v>37877</v>
      </c>
      <c r="S11314" t="s">
        <v>914</v>
      </c>
    </row>
    <row r="11315" spans="1:19" x14ac:dyDescent="0.2">
      <c r="A11315" s="7">
        <v>150520</v>
      </c>
      <c r="B11315" s="3">
        <v>5037</v>
      </c>
      <c r="C11315" s="3" t="s">
        <v>2</v>
      </c>
      <c r="D11315" s="2" t="s">
        <v>618</v>
      </c>
      <c r="E11315" s="3">
        <v>24</v>
      </c>
      <c r="F11315" s="17">
        <v>0</v>
      </c>
      <c r="G11315" s="17">
        <v>1</v>
      </c>
      <c r="H11315" s="17">
        <v>0</v>
      </c>
      <c r="I11315" s="7">
        <v>2.2000000000000002</v>
      </c>
      <c r="J11315" s="7">
        <v>27</v>
      </c>
      <c r="K11315" s="4">
        <v>1214</v>
      </c>
      <c r="L11315" s="5">
        <v>1214.0589</v>
      </c>
      <c r="M11315" t="s">
        <v>2134</v>
      </c>
      <c r="N11315" s="3">
        <v>1</v>
      </c>
      <c r="O11315" s="50" t="e">
        <f>INDEX([1]Dados!$M$2:$N$26779,MATCH($P11315,[1]Dados!$N$2:$N$26779,),2)</f>
        <v>#N/A</v>
      </c>
      <c r="P11315">
        <v>198364</v>
      </c>
      <c r="Q11315" s="1">
        <v>37833</v>
      </c>
      <c r="R11315" s="1">
        <v>37877</v>
      </c>
      <c r="S11315" t="s">
        <v>1479</v>
      </c>
    </row>
    <row r="11316" spans="1:19" x14ac:dyDescent="0.2">
      <c r="A11316" s="7">
        <v>150520</v>
      </c>
      <c r="B11316" s="3">
        <v>5037</v>
      </c>
      <c r="C11316" s="3" t="s">
        <v>2</v>
      </c>
      <c r="D11316" s="2" t="s">
        <v>618</v>
      </c>
      <c r="E11316" s="3">
        <v>24</v>
      </c>
      <c r="F11316" s="17">
        <v>0</v>
      </c>
      <c r="G11316" s="17">
        <v>1</v>
      </c>
      <c r="H11316" s="17">
        <v>0</v>
      </c>
      <c r="I11316" s="7">
        <v>2.2999999999999998</v>
      </c>
      <c r="J11316" s="7">
        <v>20</v>
      </c>
      <c r="K11316" s="4">
        <v>1214</v>
      </c>
      <c r="L11316" s="5">
        <v>1214.0589</v>
      </c>
      <c r="M11316" t="s">
        <v>2134</v>
      </c>
      <c r="N11316" s="3">
        <v>1</v>
      </c>
      <c r="O11316" s="50" t="e">
        <f>INDEX([1]Dados!$M$2:$N$26779,MATCH($P11316,[1]Dados!$N$2:$N$26779,),2)</f>
        <v>#N/A</v>
      </c>
      <c r="P11316">
        <v>198364</v>
      </c>
      <c r="Q11316" s="1">
        <v>37833</v>
      </c>
      <c r="R11316" s="1">
        <v>37877</v>
      </c>
      <c r="S11316" t="s">
        <v>1479</v>
      </c>
    </row>
    <row r="11317" spans="1:19" x14ac:dyDescent="0.2">
      <c r="A11317" s="7">
        <v>150520</v>
      </c>
      <c r="B11317" s="3">
        <v>5037</v>
      </c>
      <c r="C11317" s="3" t="s">
        <v>2</v>
      </c>
      <c r="D11317" s="2" t="s">
        <v>618</v>
      </c>
      <c r="E11317" s="3">
        <v>24</v>
      </c>
      <c r="F11317" s="17">
        <v>0</v>
      </c>
      <c r="G11317" s="17">
        <v>1</v>
      </c>
      <c r="H11317" s="17">
        <v>0</v>
      </c>
      <c r="I11317" s="7">
        <v>2.4</v>
      </c>
      <c r="J11317" s="7">
        <v>28</v>
      </c>
      <c r="K11317" s="4">
        <v>1214</v>
      </c>
      <c r="L11317" s="5">
        <v>1214.0589</v>
      </c>
      <c r="M11317" t="s">
        <v>2134</v>
      </c>
      <c r="N11317" s="3">
        <v>1</v>
      </c>
      <c r="O11317" s="50" t="e">
        <f>INDEX([1]Dados!$M$2:$N$26779,MATCH($P11317,[1]Dados!$N$2:$N$26779,),2)</f>
        <v>#N/A</v>
      </c>
      <c r="P11317">
        <v>198364</v>
      </c>
      <c r="Q11317" s="1">
        <v>37833</v>
      </c>
      <c r="R11317" s="1">
        <v>37877</v>
      </c>
      <c r="S11317" t="s">
        <v>1479</v>
      </c>
    </row>
    <row r="11318" spans="1:19" x14ac:dyDescent="0.2">
      <c r="A11318" s="7">
        <v>150520</v>
      </c>
      <c r="B11318" s="3">
        <v>5037</v>
      </c>
      <c r="C11318" s="3" t="s">
        <v>2</v>
      </c>
      <c r="D11318" s="2" t="s">
        <v>618</v>
      </c>
      <c r="E11318" s="3">
        <v>24</v>
      </c>
      <c r="F11318" s="17">
        <v>0</v>
      </c>
      <c r="G11318" s="17">
        <v>1</v>
      </c>
      <c r="H11318" s="17">
        <v>0</v>
      </c>
      <c r="I11318" s="7">
        <v>4.0999999999999996</v>
      </c>
      <c r="J11318" s="7">
        <v>9</v>
      </c>
      <c r="K11318" s="4">
        <v>1214</v>
      </c>
      <c r="L11318" s="5">
        <v>1214.8580999999999</v>
      </c>
      <c r="M11318">
        <v>98959</v>
      </c>
      <c r="N11318" s="3">
        <v>1</v>
      </c>
      <c r="O11318" s="50" t="e">
        <f>INDEX([1]Dados!$M$2:$N$26779,MATCH($P11318,[1]Dados!$N$2:$N$26779,),2)</f>
        <v>#N/A</v>
      </c>
      <c r="P11318">
        <v>197404</v>
      </c>
      <c r="Q11318" s="1">
        <v>37833</v>
      </c>
      <c r="R11318" s="1">
        <v>37877</v>
      </c>
      <c r="S11318" t="s">
        <v>960</v>
      </c>
    </row>
    <row r="11319" spans="1:19" x14ac:dyDescent="0.2">
      <c r="A11319" s="7">
        <v>150520</v>
      </c>
      <c r="B11319" s="3">
        <v>5037</v>
      </c>
      <c r="C11319" s="3" t="s">
        <v>2</v>
      </c>
      <c r="D11319" s="2" t="s">
        <v>618</v>
      </c>
      <c r="E11319" s="3">
        <v>24</v>
      </c>
      <c r="F11319" s="17">
        <v>0</v>
      </c>
      <c r="G11319" s="17">
        <v>1</v>
      </c>
      <c r="H11319" s="17">
        <v>0</v>
      </c>
      <c r="I11319" s="7">
        <v>4.2</v>
      </c>
      <c r="J11319" s="7">
        <v>9</v>
      </c>
      <c r="K11319" s="4">
        <v>1214</v>
      </c>
      <c r="L11319" s="5">
        <v>1214.8580999999999</v>
      </c>
      <c r="M11319">
        <v>98959</v>
      </c>
      <c r="N11319" s="3">
        <v>1</v>
      </c>
      <c r="O11319" s="50" t="e">
        <f>INDEX([1]Dados!$M$2:$N$26779,MATCH($P11319,[1]Dados!$N$2:$N$26779,),2)</f>
        <v>#N/A</v>
      </c>
      <c r="P11319">
        <v>197404</v>
      </c>
      <c r="Q11319" s="1">
        <v>37833</v>
      </c>
      <c r="R11319" s="1">
        <v>37877</v>
      </c>
      <c r="S11319" t="s">
        <v>960</v>
      </c>
    </row>
    <row r="11320" spans="1:19" x14ac:dyDescent="0.2">
      <c r="A11320" s="7">
        <v>150520</v>
      </c>
      <c r="B11320" s="3">
        <v>5037</v>
      </c>
      <c r="C11320" s="3" t="s">
        <v>2</v>
      </c>
      <c r="D11320" s="2" t="s">
        <v>618</v>
      </c>
      <c r="E11320" s="3">
        <v>24</v>
      </c>
      <c r="F11320" s="17">
        <v>0</v>
      </c>
      <c r="G11320" s="17">
        <v>1</v>
      </c>
      <c r="H11320" s="17">
        <v>0</v>
      </c>
      <c r="I11320" s="7">
        <v>4.3</v>
      </c>
      <c r="J11320" s="7">
        <v>18</v>
      </c>
      <c r="K11320" s="4">
        <v>1214</v>
      </c>
      <c r="L11320" s="5">
        <v>1214.8580999999999</v>
      </c>
      <c r="M11320">
        <v>98959</v>
      </c>
      <c r="N11320" s="3">
        <v>1</v>
      </c>
      <c r="O11320" s="50" t="e">
        <f>INDEX([1]Dados!$M$2:$N$26779,MATCH($P11320,[1]Dados!$N$2:$N$26779,),2)</f>
        <v>#N/A</v>
      </c>
      <c r="P11320">
        <v>197404</v>
      </c>
      <c r="Q11320" s="1">
        <v>37833</v>
      </c>
      <c r="R11320" s="1">
        <v>37877</v>
      </c>
      <c r="S11320" t="s">
        <v>960</v>
      </c>
    </row>
    <row r="11321" spans="1:19" x14ac:dyDescent="0.2">
      <c r="A11321" s="7">
        <v>150520</v>
      </c>
      <c r="B11321" s="3">
        <v>5037</v>
      </c>
      <c r="C11321" s="3" t="s">
        <v>2</v>
      </c>
      <c r="D11321" s="2" t="s">
        <v>618</v>
      </c>
      <c r="E11321" s="3">
        <v>24</v>
      </c>
      <c r="F11321" s="17">
        <v>0</v>
      </c>
      <c r="G11321" s="17">
        <v>1</v>
      </c>
      <c r="H11321" s="17">
        <v>0</v>
      </c>
      <c r="I11321" s="7">
        <v>4.4000000000000004</v>
      </c>
      <c r="J11321" s="7">
        <v>19</v>
      </c>
      <c r="K11321" s="4">
        <v>1214</v>
      </c>
      <c r="L11321" s="5">
        <v>1214.8580999999999</v>
      </c>
      <c r="M11321">
        <v>98959</v>
      </c>
      <c r="N11321" s="3">
        <v>1</v>
      </c>
      <c r="O11321" s="50" t="e">
        <f>INDEX([1]Dados!$M$2:$N$26779,MATCH($P11321,[1]Dados!$N$2:$N$26779,),2)</f>
        <v>#N/A</v>
      </c>
      <c r="P11321">
        <v>197404</v>
      </c>
      <c r="Q11321" s="1">
        <v>37833</v>
      </c>
      <c r="R11321" s="1">
        <v>37877</v>
      </c>
      <c r="S11321" t="s">
        <v>960</v>
      </c>
    </row>
    <row r="11322" spans="1:19" x14ac:dyDescent="0.2">
      <c r="A11322" s="7">
        <v>150520</v>
      </c>
      <c r="B11322" s="3">
        <v>5037</v>
      </c>
      <c r="C11322" s="3" t="s">
        <v>2</v>
      </c>
      <c r="D11322" s="2" t="s">
        <v>618</v>
      </c>
      <c r="E11322" s="3">
        <v>24</v>
      </c>
      <c r="F11322" s="17">
        <v>0</v>
      </c>
      <c r="G11322" s="17">
        <v>1</v>
      </c>
      <c r="H11322" s="17">
        <v>0</v>
      </c>
      <c r="I11322" s="7">
        <v>4.5</v>
      </c>
      <c r="J11322" s="7">
        <v>20</v>
      </c>
      <c r="K11322" s="4">
        <v>1214</v>
      </c>
      <c r="L11322" s="5">
        <v>1214.8580999999999</v>
      </c>
      <c r="M11322">
        <v>98959</v>
      </c>
      <c r="N11322" s="3">
        <v>1</v>
      </c>
      <c r="O11322" s="50" t="e">
        <f>INDEX([1]Dados!$M$2:$N$26779,MATCH($P11322,[1]Dados!$N$2:$N$26779,),2)</f>
        <v>#N/A</v>
      </c>
      <c r="P11322">
        <v>197404</v>
      </c>
      <c r="Q11322" s="1">
        <v>37833</v>
      </c>
      <c r="R11322" s="1">
        <v>37877</v>
      </c>
      <c r="S11322" t="s">
        <v>960</v>
      </c>
    </row>
    <row r="11323" spans="1:19" x14ac:dyDescent="0.2">
      <c r="A11323" s="7">
        <v>150520</v>
      </c>
      <c r="B11323" s="3">
        <v>5037</v>
      </c>
      <c r="C11323" s="3" t="s">
        <v>2</v>
      </c>
      <c r="D11323" s="2" t="s">
        <v>618</v>
      </c>
      <c r="E11323" s="3">
        <v>24</v>
      </c>
      <c r="F11323" s="17">
        <v>0</v>
      </c>
      <c r="G11323" s="17">
        <v>1</v>
      </c>
      <c r="H11323" s="17">
        <v>0</v>
      </c>
      <c r="I11323" s="7">
        <v>4.5999999999999996</v>
      </c>
      <c r="J11323" s="7">
        <v>15</v>
      </c>
      <c r="K11323" s="4">
        <v>1214</v>
      </c>
      <c r="L11323" s="5">
        <v>1214.8580999999999</v>
      </c>
      <c r="M11323">
        <v>162000</v>
      </c>
      <c r="N11323" s="3">
        <v>1</v>
      </c>
      <c r="O11323" s="50" t="e">
        <f>INDEX([1]Dados!$M$2:$N$26779,MATCH($P11323,[1]Dados!$N$2:$N$26779,),2)</f>
        <v>#N/A</v>
      </c>
      <c r="P11323">
        <v>197405</v>
      </c>
      <c r="Q11323" s="1">
        <v>37833</v>
      </c>
      <c r="R11323" s="1">
        <v>37877</v>
      </c>
      <c r="S11323" t="s">
        <v>960</v>
      </c>
    </row>
    <row r="11324" spans="1:19" x14ac:dyDescent="0.2">
      <c r="A11324" s="7">
        <v>150520</v>
      </c>
      <c r="B11324" s="3">
        <v>5037</v>
      </c>
      <c r="C11324" s="3" t="s">
        <v>2</v>
      </c>
      <c r="D11324" s="2" t="s">
        <v>618</v>
      </c>
      <c r="E11324" s="3">
        <v>24</v>
      </c>
      <c r="F11324" s="17">
        <v>0</v>
      </c>
      <c r="G11324" s="17">
        <v>1</v>
      </c>
      <c r="H11324" s="17">
        <v>0</v>
      </c>
      <c r="I11324" s="7">
        <v>4.7</v>
      </c>
      <c r="J11324" s="7">
        <v>18</v>
      </c>
      <c r="K11324" s="4">
        <v>1214</v>
      </c>
      <c r="L11324" s="5">
        <v>1214.8580999999999</v>
      </c>
      <c r="M11324">
        <v>162000</v>
      </c>
      <c r="N11324" s="3">
        <v>1</v>
      </c>
      <c r="O11324" s="50" t="e">
        <f>INDEX([1]Dados!$M$2:$N$26779,MATCH($P11324,[1]Dados!$N$2:$N$26779,),2)</f>
        <v>#N/A</v>
      </c>
      <c r="P11324">
        <v>197405</v>
      </c>
      <c r="Q11324" s="1">
        <v>37833</v>
      </c>
      <c r="R11324" s="1">
        <v>37877</v>
      </c>
      <c r="S11324" t="s">
        <v>960</v>
      </c>
    </row>
    <row r="11325" spans="1:19" x14ac:dyDescent="0.2">
      <c r="A11325" s="7">
        <v>150520</v>
      </c>
      <c r="B11325" s="3">
        <v>5037</v>
      </c>
      <c r="C11325" s="3" t="s">
        <v>2</v>
      </c>
      <c r="D11325" s="2" t="s">
        <v>618</v>
      </c>
      <c r="E11325" s="3">
        <v>24</v>
      </c>
      <c r="F11325" s="17">
        <v>0</v>
      </c>
      <c r="G11325" s="17">
        <v>1</v>
      </c>
      <c r="H11325" s="17">
        <v>0</v>
      </c>
      <c r="I11325" s="7">
        <v>4.8</v>
      </c>
      <c r="J11325" s="7">
        <v>26</v>
      </c>
      <c r="K11325" s="4">
        <v>1214</v>
      </c>
      <c r="L11325" s="5">
        <v>1214.8580999999999</v>
      </c>
      <c r="M11325">
        <v>162000</v>
      </c>
      <c r="N11325" s="3">
        <v>1</v>
      </c>
      <c r="O11325" s="50" t="e">
        <f>INDEX([1]Dados!$M$2:$N$26779,MATCH($P11325,[1]Dados!$N$2:$N$26779,),2)</f>
        <v>#N/A</v>
      </c>
      <c r="P11325">
        <v>197405</v>
      </c>
      <c r="Q11325" s="1">
        <v>37833</v>
      </c>
      <c r="R11325" s="1">
        <v>37877</v>
      </c>
      <c r="S11325" t="s">
        <v>960</v>
      </c>
    </row>
    <row r="11326" spans="1:19" x14ac:dyDescent="0.2">
      <c r="A11326" s="7">
        <v>150520</v>
      </c>
      <c r="B11326" s="3">
        <v>5037</v>
      </c>
      <c r="C11326" s="3" t="s">
        <v>2</v>
      </c>
      <c r="D11326" s="2" t="s">
        <v>618</v>
      </c>
      <c r="E11326" s="3">
        <v>24</v>
      </c>
      <c r="F11326" s="17">
        <v>0</v>
      </c>
      <c r="G11326" s="17">
        <v>1</v>
      </c>
      <c r="H11326" s="17">
        <v>0</v>
      </c>
      <c r="I11326" s="7">
        <v>3.1</v>
      </c>
      <c r="J11326" s="7">
        <v>29</v>
      </c>
      <c r="K11326" s="4">
        <v>1293</v>
      </c>
      <c r="L11326" s="5">
        <v>1293.0592999999999</v>
      </c>
      <c r="M11326" t="s">
        <v>2134</v>
      </c>
      <c r="N11326" s="3">
        <v>1</v>
      </c>
      <c r="O11326" s="50" t="e">
        <f>INDEX([1]Dados!$M$2:$N$26779,MATCH($P11326,[1]Dados!$N$2:$N$26779,),2)</f>
        <v>#N/A</v>
      </c>
      <c r="P11326">
        <v>197005</v>
      </c>
      <c r="Q11326" s="1">
        <v>37833</v>
      </c>
      <c r="R11326" s="1">
        <v>37877</v>
      </c>
      <c r="S11326" t="s">
        <v>1467</v>
      </c>
    </row>
    <row r="11327" spans="1:19" x14ac:dyDescent="0.2">
      <c r="A11327" s="7">
        <v>150520</v>
      </c>
      <c r="B11327" s="3">
        <v>5037</v>
      </c>
      <c r="C11327" s="3" t="s">
        <v>2</v>
      </c>
      <c r="D11327" s="2" t="s">
        <v>618</v>
      </c>
      <c r="E11327" s="3">
        <v>24</v>
      </c>
      <c r="F11327" s="17">
        <v>0</v>
      </c>
      <c r="G11327" s="17">
        <v>1</v>
      </c>
      <c r="H11327" s="17">
        <v>0</v>
      </c>
      <c r="I11327" s="7">
        <v>3.2</v>
      </c>
      <c r="J11327" s="7">
        <v>22</v>
      </c>
      <c r="K11327" s="4">
        <v>1293</v>
      </c>
      <c r="L11327" s="5">
        <v>1293.0592999999999</v>
      </c>
      <c r="M11327" t="s">
        <v>2134</v>
      </c>
      <c r="N11327" s="3">
        <v>1</v>
      </c>
      <c r="O11327" s="50" t="e">
        <f>INDEX([1]Dados!$M$2:$N$26779,MATCH($P11327,[1]Dados!$N$2:$N$26779,),2)</f>
        <v>#N/A</v>
      </c>
      <c r="P11327">
        <v>197005</v>
      </c>
      <c r="Q11327" s="1">
        <v>37833</v>
      </c>
      <c r="R11327" s="1">
        <v>37877</v>
      </c>
      <c r="S11327" t="s">
        <v>1467</v>
      </c>
    </row>
    <row r="11328" spans="1:19" x14ac:dyDescent="0.2">
      <c r="A11328" s="7">
        <v>150520</v>
      </c>
      <c r="B11328" s="3">
        <v>5037</v>
      </c>
      <c r="C11328" s="3" t="s">
        <v>2</v>
      </c>
      <c r="D11328" s="2" t="s">
        <v>618</v>
      </c>
      <c r="E11328" s="3">
        <v>24</v>
      </c>
      <c r="F11328" s="17">
        <v>0</v>
      </c>
      <c r="G11328" s="17">
        <v>1</v>
      </c>
      <c r="H11328" s="17">
        <v>0</v>
      </c>
      <c r="I11328" s="7">
        <v>3.3</v>
      </c>
      <c r="J11328" s="7">
        <v>22</v>
      </c>
      <c r="K11328" s="4">
        <v>1293</v>
      </c>
      <c r="L11328" s="5">
        <v>1293.0592999999999</v>
      </c>
      <c r="M11328" t="s">
        <v>2134</v>
      </c>
      <c r="N11328" s="3">
        <v>1</v>
      </c>
      <c r="O11328" s="50" t="e">
        <f>INDEX([1]Dados!$M$2:$N$26779,MATCH($P11328,[1]Dados!$N$2:$N$26779,),2)</f>
        <v>#N/A</v>
      </c>
      <c r="P11328">
        <v>197005</v>
      </c>
      <c r="Q11328" s="1">
        <v>37833</v>
      </c>
      <c r="R11328" s="1">
        <v>37877</v>
      </c>
      <c r="S11328" t="s">
        <v>1467</v>
      </c>
    </row>
    <row r="11329" spans="1:19" x14ac:dyDescent="0.2">
      <c r="A11329" s="7">
        <v>250077</v>
      </c>
      <c r="B11329" s="3">
        <v>19844</v>
      </c>
      <c r="C11329" s="3" t="s">
        <v>34</v>
      </c>
      <c r="D11329" s="2" t="s">
        <v>253</v>
      </c>
      <c r="E11329" s="3">
        <v>24</v>
      </c>
      <c r="F11329" s="17">
        <v>0</v>
      </c>
      <c r="G11329" s="17">
        <v>1</v>
      </c>
      <c r="H11329" s="17">
        <v>0</v>
      </c>
      <c r="I11329" s="7" t="s">
        <v>3</v>
      </c>
      <c r="J11329" s="7">
        <v>0</v>
      </c>
      <c r="K11329" s="4">
        <v>1203</v>
      </c>
      <c r="L11329" s="5">
        <v>1203.0829000000001</v>
      </c>
      <c r="M11329">
        <v>24505.91</v>
      </c>
      <c r="N11329" s="3">
        <v>1</v>
      </c>
      <c r="O11329" s="50" t="e">
        <f>INDEX([1]Dados!$M$2:$N$26779,MATCH($P11329,[1]Dados!$N$2:$N$26779,),2)</f>
        <v>#N/A</v>
      </c>
      <c r="P11329" s="28">
        <v>196819</v>
      </c>
      <c r="Q11329" s="1">
        <v>37468</v>
      </c>
      <c r="R11329" s="1">
        <v>37512</v>
      </c>
      <c r="S11329" t="s">
        <v>2134</v>
      </c>
    </row>
    <row r="11330" spans="1:19" x14ac:dyDescent="0.2">
      <c r="A11330" s="7">
        <v>250077</v>
      </c>
      <c r="B11330" s="3">
        <v>19844</v>
      </c>
      <c r="C11330" s="3" t="s">
        <v>34</v>
      </c>
      <c r="D11330" s="2" t="s">
        <v>253</v>
      </c>
      <c r="E11330" s="3">
        <v>24</v>
      </c>
      <c r="F11330" s="17">
        <v>0</v>
      </c>
      <c r="G11330" s="17">
        <v>1</v>
      </c>
      <c r="H11330" s="17">
        <v>0</v>
      </c>
      <c r="I11330" s="7" t="s">
        <v>3</v>
      </c>
      <c r="J11330" s="7">
        <v>0</v>
      </c>
      <c r="K11330" s="4">
        <v>1214</v>
      </c>
      <c r="L11330" s="5">
        <v>1214.0587</v>
      </c>
      <c r="M11330">
        <v>133138.5</v>
      </c>
      <c r="N11330" s="3">
        <v>1</v>
      </c>
      <c r="O11330" s="50" t="e">
        <f>INDEX([1]Dados!$M$2:$N$26779,MATCH($P11330,[1]Dados!$N$2:$N$26779,),2)</f>
        <v>#N/A</v>
      </c>
      <c r="P11330" s="28">
        <v>196763</v>
      </c>
      <c r="Q11330" s="1">
        <v>37468</v>
      </c>
      <c r="R11330" s="1">
        <v>37512</v>
      </c>
      <c r="S11330" t="s">
        <v>2134</v>
      </c>
    </row>
    <row r="11331" spans="1:19" x14ac:dyDescent="0.2">
      <c r="A11331" s="7">
        <v>250077</v>
      </c>
      <c r="B11331" s="3">
        <v>19844</v>
      </c>
      <c r="C11331" s="3" t="s">
        <v>34</v>
      </c>
      <c r="D11331" s="2" t="s">
        <v>253</v>
      </c>
      <c r="E11331" s="3">
        <v>24</v>
      </c>
      <c r="F11331" s="17">
        <v>0</v>
      </c>
      <c r="G11331" s="17">
        <v>1</v>
      </c>
      <c r="H11331" s="17">
        <v>0</v>
      </c>
      <c r="I11331" s="7">
        <v>1.1000000000000001</v>
      </c>
      <c r="J11331" s="7">
        <v>20</v>
      </c>
      <c r="K11331" s="4">
        <v>1214</v>
      </c>
      <c r="L11331" s="5">
        <v>1214.0589</v>
      </c>
      <c r="M11331">
        <v>686620</v>
      </c>
      <c r="N11331" s="3">
        <v>1</v>
      </c>
      <c r="O11331" s="50" t="e">
        <f>INDEX([1]Dados!$M$2:$N$26779,MATCH($P11331,[1]Dados!$N$2:$N$26779,),2)</f>
        <v>#N/A</v>
      </c>
      <c r="P11331">
        <v>198367</v>
      </c>
      <c r="Q11331" s="1">
        <v>37468</v>
      </c>
      <c r="R11331" s="1">
        <v>37512</v>
      </c>
      <c r="S11331" t="s">
        <v>1479</v>
      </c>
    </row>
    <row r="11332" spans="1:19" x14ac:dyDescent="0.2">
      <c r="A11332" s="7">
        <v>250077</v>
      </c>
      <c r="B11332" s="3">
        <v>19844</v>
      </c>
      <c r="C11332" s="3" t="s">
        <v>34</v>
      </c>
      <c r="D11332" s="2" t="s">
        <v>253</v>
      </c>
      <c r="E11332" s="3">
        <v>24</v>
      </c>
      <c r="F11332" s="17">
        <v>0</v>
      </c>
      <c r="G11332" s="17">
        <v>1</v>
      </c>
      <c r="H11332" s="17">
        <v>0</v>
      </c>
      <c r="I11332" s="7">
        <v>1.2</v>
      </c>
      <c r="J11332" s="7">
        <v>24</v>
      </c>
      <c r="K11332" s="4">
        <v>1214</v>
      </c>
      <c r="L11332" s="5">
        <v>1214.0589</v>
      </c>
      <c r="M11332">
        <v>686620</v>
      </c>
      <c r="N11332" s="3">
        <v>1</v>
      </c>
      <c r="O11332" s="50" t="e">
        <f>INDEX([1]Dados!$M$2:$N$26779,MATCH($P11332,[1]Dados!$N$2:$N$26779,),2)</f>
        <v>#N/A</v>
      </c>
      <c r="P11332">
        <v>198367</v>
      </c>
      <c r="Q11332" s="1">
        <v>37468</v>
      </c>
      <c r="R11332" s="1">
        <v>37512</v>
      </c>
      <c r="S11332" t="s">
        <v>1479</v>
      </c>
    </row>
    <row r="11333" spans="1:19" x14ac:dyDescent="0.2">
      <c r="A11333" s="7">
        <v>250077</v>
      </c>
      <c r="B11333" s="3">
        <v>19844</v>
      </c>
      <c r="C11333" s="3" t="s">
        <v>34</v>
      </c>
      <c r="D11333" s="2" t="s">
        <v>253</v>
      </c>
      <c r="E11333" s="3">
        <v>24</v>
      </c>
      <c r="F11333" s="17">
        <v>0</v>
      </c>
      <c r="G11333" s="17">
        <v>1</v>
      </c>
      <c r="H11333" s="17">
        <v>0</v>
      </c>
      <c r="I11333" s="7" t="s">
        <v>3</v>
      </c>
      <c r="J11333" s="7">
        <v>0</v>
      </c>
      <c r="K11333" s="4">
        <v>1293</v>
      </c>
      <c r="L11333" s="5">
        <v>1293.0592999999999</v>
      </c>
      <c r="M11333">
        <v>20604.060000000001</v>
      </c>
      <c r="N11333" s="3">
        <v>1</v>
      </c>
      <c r="O11333" s="50" t="e">
        <f>INDEX([1]Dados!$M$2:$N$26779,MATCH($P11333,[1]Dados!$N$2:$N$26779,),2)</f>
        <v>#N/A</v>
      </c>
      <c r="P11333" s="28">
        <v>197009</v>
      </c>
      <c r="Q11333" s="1">
        <v>37468</v>
      </c>
      <c r="R11333" s="1">
        <v>37512</v>
      </c>
      <c r="S11333" t="s">
        <v>2134</v>
      </c>
    </row>
    <row r="11334" spans="1:19" x14ac:dyDescent="0.2">
      <c r="A11334" s="7">
        <v>251180</v>
      </c>
      <c r="B11334" s="3">
        <v>21377</v>
      </c>
      <c r="C11334" s="3" t="s">
        <v>34</v>
      </c>
      <c r="D11334" s="2" t="s">
        <v>664</v>
      </c>
      <c r="E11334" s="3">
        <v>24</v>
      </c>
      <c r="F11334" s="17">
        <v>0</v>
      </c>
      <c r="G11334" s="17">
        <v>1</v>
      </c>
      <c r="H11334" s="17">
        <v>0</v>
      </c>
      <c r="I11334" s="7" t="s">
        <v>47</v>
      </c>
      <c r="J11334" s="7">
        <v>8</v>
      </c>
      <c r="K11334" s="4">
        <v>119</v>
      </c>
      <c r="L11334" s="5">
        <v>119.3861</v>
      </c>
      <c r="M11334">
        <v>202000</v>
      </c>
      <c r="N11334" s="3">
        <v>1</v>
      </c>
      <c r="O11334" s="50" t="e">
        <f>INDEX([1]Dados!$M$2:$N$26779,MATCH($P11334,[1]Dados!$N$2:$N$26779,),2)</f>
        <v>#N/A</v>
      </c>
      <c r="P11334">
        <v>196882</v>
      </c>
      <c r="Q11334" s="1">
        <v>37833</v>
      </c>
      <c r="R11334" s="1">
        <v>37938</v>
      </c>
      <c r="S11334" t="s">
        <v>1184</v>
      </c>
    </row>
    <row r="11335" spans="1:19" x14ac:dyDescent="0.2">
      <c r="A11335" s="7">
        <v>251180</v>
      </c>
      <c r="B11335" s="3">
        <v>21377</v>
      </c>
      <c r="C11335" s="3" t="s">
        <v>34</v>
      </c>
      <c r="D11335" s="2" t="s">
        <v>664</v>
      </c>
      <c r="E11335" s="3">
        <v>24</v>
      </c>
      <c r="F11335" s="17">
        <v>0</v>
      </c>
      <c r="G11335" s="17">
        <v>1</v>
      </c>
      <c r="H11335" s="17">
        <v>0</v>
      </c>
      <c r="I11335" s="7" t="s">
        <v>174</v>
      </c>
      <c r="J11335" s="7">
        <v>13</v>
      </c>
      <c r="K11335" s="4">
        <v>119</v>
      </c>
      <c r="L11335" s="5">
        <v>119.3861</v>
      </c>
      <c r="M11335">
        <v>202000</v>
      </c>
      <c r="N11335" s="3">
        <v>1</v>
      </c>
      <c r="O11335" s="50" t="e">
        <f>INDEX([1]Dados!$M$2:$N$26779,MATCH($P11335,[1]Dados!$N$2:$N$26779,),2)</f>
        <v>#N/A</v>
      </c>
      <c r="P11335">
        <v>196882</v>
      </c>
      <c r="Q11335" s="1">
        <v>37833</v>
      </c>
      <c r="R11335" s="1">
        <v>37938</v>
      </c>
      <c r="S11335" t="s">
        <v>1184</v>
      </c>
    </row>
    <row r="11336" spans="1:19" x14ac:dyDescent="0.2">
      <c r="A11336" s="7">
        <v>251180</v>
      </c>
      <c r="B11336" s="3">
        <v>21377</v>
      </c>
      <c r="C11336" s="3" t="s">
        <v>34</v>
      </c>
      <c r="D11336" s="2" t="s">
        <v>664</v>
      </c>
      <c r="E11336" s="3">
        <v>24</v>
      </c>
      <c r="F11336" s="17">
        <v>0</v>
      </c>
      <c r="G11336" s="17">
        <v>1</v>
      </c>
      <c r="H11336" s="17">
        <v>0</v>
      </c>
      <c r="I11336" s="7" t="s">
        <v>48</v>
      </c>
      <c r="J11336" s="7">
        <v>10</v>
      </c>
      <c r="K11336" s="4">
        <v>119</v>
      </c>
      <c r="L11336" s="5">
        <v>119.3861</v>
      </c>
      <c r="M11336">
        <v>202000</v>
      </c>
      <c r="N11336" s="3">
        <v>1</v>
      </c>
      <c r="O11336" s="50" t="e">
        <f>INDEX([1]Dados!$M$2:$N$26779,MATCH($P11336,[1]Dados!$N$2:$N$26779,),2)</f>
        <v>#N/A</v>
      </c>
      <c r="P11336">
        <v>196882</v>
      </c>
      <c r="Q11336" s="1">
        <v>37833</v>
      </c>
      <c r="R11336" s="1">
        <v>37938</v>
      </c>
      <c r="S11336" t="s">
        <v>1184</v>
      </c>
    </row>
    <row r="11337" spans="1:19" x14ac:dyDescent="0.2">
      <c r="A11337" s="7">
        <v>251180</v>
      </c>
      <c r="B11337" s="3">
        <v>21377</v>
      </c>
      <c r="C11337" s="3" t="s">
        <v>34</v>
      </c>
      <c r="D11337" s="2" t="s">
        <v>664</v>
      </c>
      <c r="E11337" s="3">
        <v>24</v>
      </c>
      <c r="F11337" s="17">
        <v>0</v>
      </c>
      <c r="G11337" s="17">
        <v>1</v>
      </c>
      <c r="H11337" s="17">
        <v>0</v>
      </c>
      <c r="I11337" s="7" t="s">
        <v>49</v>
      </c>
      <c r="J11337" s="7">
        <v>9</v>
      </c>
      <c r="K11337" s="4">
        <v>119</v>
      </c>
      <c r="L11337" s="5">
        <v>119.3861</v>
      </c>
      <c r="M11337">
        <v>202000</v>
      </c>
      <c r="N11337" s="3">
        <v>1</v>
      </c>
      <c r="O11337" s="50" t="e">
        <f>INDEX([1]Dados!$M$2:$N$26779,MATCH($P11337,[1]Dados!$N$2:$N$26779,),2)</f>
        <v>#N/A</v>
      </c>
      <c r="P11337">
        <v>196882</v>
      </c>
      <c r="Q11337" s="1">
        <v>37833</v>
      </c>
      <c r="R11337" s="1">
        <v>37938</v>
      </c>
      <c r="S11337" t="s">
        <v>1184</v>
      </c>
    </row>
    <row r="11338" spans="1:19" x14ac:dyDescent="0.2">
      <c r="A11338" s="7">
        <v>251180</v>
      </c>
      <c r="B11338" s="3">
        <v>21377</v>
      </c>
      <c r="C11338" s="3" t="s">
        <v>34</v>
      </c>
      <c r="D11338" s="2" t="s">
        <v>664</v>
      </c>
      <c r="E11338" s="3">
        <v>24</v>
      </c>
      <c r="F11338" s="17">
        <v>0</v>
      </c>
      <c r="G11338" s="17">
        <v>1</v>
      </c>
      <c r="H11338" s="17">
        <v>0</v>
      </c>
      <c r="I11338" s="7" t="s">
        <v>50</v>
      </c>
      <c r="J11338" s="7">
        <v>6</v>
      </c>
      <c r="K11338" s="4">
        <v>119</v>
      </c>
      <c r="L11338" s="5">
        <v>119.3861</v>
      </c>
      <c r="M11338">
        <v>202000</v>
      </c>
      <c r="N11338" s="3">
        <v>1</v>
      </c>
      <c r="O11338" s="50" t="e">
        <f>INDEX([1]Dados!$M$2:$N$26779,MATCH($P11338,[1]Dados!$N$2:$N$26779,),2)</f>
        <v>#N/A</v>
      </c>
      <c r="P11338">
        <v>196882</v>
      </c>
      <c r="Q11338" s="1">
        <v>37833</v>
      </c>
      <c r="R11338" s="1">
        <v>37938</v>
      </c>
      <c r="S11338" t="s">
        <v>1184</v>
      </c>
    </row>
    <row r="11339" spans="1:19" x14ac:dyDescent="0.2">
      <c r="A11339" s="7">
        <v>251180</v>
      </c>
      <c r="B11339" s="3">
        <v>21377</v>
      </c>
      <c r="C11339" s="3" t="s">
        <v>34</v>
      </c>
      <c r="D11339" s="2" t="s">
        <v>664</v>
      </c>
      <c r="E11339" s="3">
        <v>24</v>
      </c>
      <c r="F11339" s="17">
        <v>0</v>
      </c>
      <c r="G11339" s="17">
        <v>1</v>
      </c>
      <c r="H11339" s="17">
        <v>0</v>
      </c>
      <c r="I11339" s="7" t="s">
        <v>145</v>
      </c>
      <c r="J11339" s="7">
        <v>33</v>
      </c>
      <c r="K11339" s="4">
        <v>119</v>
      </c>
      <c r="L11339" s="5">
        <v>119.3861</v>
      </c>
      <c r="M11339">
        <v>202000</v>
      </c>
      <c r="N11339" s="3">
        <v>1</v>
      </c>
      <c r="O11339" s="50" t="e">
        <f>INDEX([1]Dados!$M$2:$N$26779,MATCH($P11339,[1]Dados!$N$2:$N$26779,),2)</f>
        <v>#N/A</v>
      </c>
      <c r="P11339">
        <v>196882</v>
      </c>
      <c r="Q11339" s="1">
        <v>37833</v>
      </c>
      <c r="R11339" s="1">
        <v>37938</v>
      </c>
      <c r="S11339" t="s">
        <v>1184</v>
      </c>
    </row>
    <row r="11340" spans="1:19" x14ac:dyDescent="0.2">
      <c r="A11340" s="7">
        <v>251180</v>
      </c>
      <c r="B11340" s="3">
        <v>21377</v>
      </c>
      <c r="C11340" s="3" t="s">
        <v>34</v>
      </c>
      <c r="D11340" s="2" t="s">
        <v>664</v>
      </c>
      <c r="E11340" s="3">
        <v>24</v>
      </c>
      <c r="F11340" s="17">
        <v>0</v>
      </c>
      <c r="G11340" s="17">
        <v>1</v>
      </c>
      <c r="H11340" s="17">
        <v>0</v>
      </c>
      <c r="I11340" s="7" t="s">
        <v>177</v>
      </c>
      <c r="J11340" s="7">
        <v>8</v>
      </c>
      <c r="K11340" s="4">
        <v>119</v>
      </c>
      <c r="L11340" s="5">
        <v>119.3861</v>
      </c>
      <c r="M11340">
        <v>202000</v>
      </c>
      <c r="N11340" s="3">
        <v>1</v>
      </c>
      <c r="O11340" s="50" t="e">
        <f>INDEX([1]Dados!$M$2:$N$26779,MATCH($P11340,[1]Dados!$N$2:$N$26779,),2)</f>
        <v>#N/A</v>
      </c>
      <c r="P11340">
        <v>196882</v>
      </c>
      <c r="Q11340" s="1">
        <v>37833</v>
      </c>
      <c r="R11340" s="1">
        <v>37938</v>
      </c>
      <c r="S11340" t="s">
        <v>1184</v>
      </c>
    </row>
    <row r="11341" spans="1:19" x14ac:dyDescent="0.2">
      <c r="A11341" s="7">
        <v>251180</v>
      </c>
      <c r="B11341" s="3">
        <v>21377</v>
      </c>
      <c r="C11341" s="3" t="s">
        <v>34</v>
      </c>
      <c r="D11341" s="2" t="s">
        <v>664</v>
      </c>
      <c r="E11341" s="3">
        <v>24</v>
      </c>
      <c r="F11341" s="17">
        <v>0</v>
      </c>
      <c r="G11341" s="17">
        <v>1</v>
      </c>
      <c r="H11341" s="17">
        <v>0</v>
      </c>
      <c r="I11341" s="7" t="s">
        <v>178</v>
      </c>
      <c r="J11341" s="7">
        <v>18</v>
      </c>
      <c r="K11341" s="4">
        <v>119</v>
      </c>
      <c r="L11341" s="5">
        <v>119.3861</v>
      </c>
      <c r="M11341">
        <v>202000</v>
      </c>
      <c r="N11341" s="3">
        <v>1</v>
      </c>
      <c r="O11341" s="50" t="e">
        <f>INDEX([1]Dados!$M$2:$N$26779,MATCH($P11341,[1]Dados!$N$2:$N$26779,),2)</f>
        <v>#N/A</v>
      </c>
      <c r="P11341">
        <v>196882</v>
      </c>
      <c r="Q11341" s="1">
        <v>37833</v>
      </c>
      <c r="R11341" s="1">
        <v>37938</v>
      </c>
      <c r="S11341" t="s">
        <v>1184</v>
      </c>
    </row>
    <row r="11342" spans="1:19" x14ac:dyDescent="0.2">
      <c r="A11342" s="7">
        <v>251180</v>
      </c>
      <c r="B11342" s="3">
        <v>21377</v>
      </c>
      <c r="C11342" s="3" t="s">
        <v>34</v>
      </c>
      <c r="D11342" s="2" t="s">
        <v>664</v>
      </c>
      <c r="E11342" s="3">
        <v>24</v>
      </c>
      <c r="F11342" s="17">
        <v>0</v>
      </c>
      <c r="G11342" s="17">
        <v>1</v>
      </c>
      <c r="H11342" s="17">
        <v>0</v>
      </c>
      <c r="I11342" s="7" t="s">
        <v>179</v>
      </c>
      <c r="J11342" s="7">
        <v>19</v>
      </c>
      <c r="K11342" s="4">
        <v>119</v>
      </c>
      <c r="L11342" s="5">
        <v>119.3861</v>
      </c>
      <c r="M11342">
        <v>202000</v>
      </c>
      <c r="N11342" s="3">
        <v>1</v>
      </c>
      <c r="O11342" s="50" t="e">
        <f>INDEX([1]Dados!$M$2:$N$26779,MATCH($P11342,[1]Dados!$N$2:$N$26779,),2)</f>
        <v>#N/A</v>
      </c>
      <c r="P11342">
        <v>196882</v>
      </c>
      <c r="Q11342" s="1">
        <v>37833</v>
      </c>
      <c r="R11342" s="1">
        <v>37938</v>
      </c>
      <c r="S11342" t="s">
        <v>1184</v>
      </c>
    </row>
    <row r="11343" spans="1:19" x14ac:dyDescent="0.2">
      <c r="A11343" s="7">
        <v>251180</v>
      </c>
      <c r="B11343" s="3">
        <v>21377</v>
      </c>
      <c r="C11343" s="3" t="s">
        <v>34</v>
      </c>
      <c r="D11343" s="2" t="s">
        <v>664</v>
      </c>
      <c r="E11343" s="3">
        <v>24</v>
      </c>
      <c r="F11343" s="17">
        <v>0</v>
      </c>
      <c r="G11343" s="17">
        <v>1</v>
      </c>
      <c r="H11343" s="17">
        <v>0</v>
      </c>
      <c r="I11343" s="7" t="s">
        <v>180</v>
      </c>
      <c r="J11343" s="7">
        <v>26</v>
      </c>
      <c r="K11343" s="4">
        <v>119</v>
      </c>
      <c r="L11343" s="5">
        <v>119.3861</v>
      </c>
      <c r="M11343">
        <v>202000</v>
      </c>
      <c r="N11343" s="3">
        <v>1</v>
      </c>
      <c r="O11343" s="50" t="e">
        <f>INDEX([1]Dados!$M$2:$N$26779,MATCH($P11343,[1]Dados!$N$2:$N$26779,),2)</f>
        <v>#N/A</v>
      </c>
      <c r="P11343">
        <v>196882</v>
      </c>
      <c r="Q11343" s="1">
        <v>37833</v>
      </c>
      <c r="R11343" s="1">
        <v>37938</v>
      </c>
      <c r="S11343" t="s">
        <v>1184</v>
      </c>
    </row>
    <row r="11344" spans="1:19" x14ac:dyDescent="0.2">
      <c r="A11344" s="7">
        <v>251180</v>
      </c>
      <c r="B11344" s="3">
        <v>21377</v>
      </c>
      <c r="C11344" s="3" t="s">
        <v>34</v>
      </c>
      <c r="D11344" s="2" t="s">
        <v>664</v>
      </c>
      <c r="E11344" s="3">
        <v>24</v>
      </c>
      <c r="F11344" s="17">
        <v>0</v>
      </c>
      <c r="G11344" s="17">
        <v>1</v>
      </c>
      <c r="H11344" s="17">
        <v>0</v>
      </c>
      <c r="I11344" s="7" t="s">
        <v>186</v>
      </c>
      <c r="J11344" s="7">
        <v>7</v>
      </c>
      <c r="K11344" s="4">
        <v>122</v>
      </c>
      <c r="L11344" s="5">
        <v>122.5528</v>
      </c>
      <c r="M11344">
        <v>105907.02</v>
      </c>
      <c r="N11344" s="3">
        <v>1</v>
      </c>
      <c r="O11344" s="50" t="e">
        <f>INDEX([1]Dados!$M$2:$N$26779,MATCH($P11344,[1]Dados!$N$2:$N$26779,),2)</f>
        <v>#N/A</v>
      </c>
      <c r="P11344">
        <v>196890</v>
      </c>
      <c r="Q11344" s="1">
        <v>37833</v>
      </c>
      <c r="R11344" s="1">
        <v>37938</v>
      </c>
      <c r="S11344" t="s">
        <v>1106</v>
      </c>
    </row>
    <row r="11345" spans="1:19" x14ac:dyDescent="0.2">
      <c r="A11345" s="7">
        <v>251180</v>
      </c>
      <c r="B11345" s="3">
        <v>21377</v>
      </c>
      <c r="C11345" s="3" t="s">
        <v>34</v>
      </c>
      <c r="D11345" s="2" t="s">
        <v>664</v>
      </c>
      <c r="E11345" s="3">
        <v>24</v>
      </c>
      <c r="F11345" s="17">
        <v>0</v>
      </c>
      <c r="G11345" s="17">
        <v>1</v>
      </c>
      <c r="H11345" s="17">
        <v>0</v>
      </c>
      <c r="I11345" s="7" t="s">
        <v>187</v>
      </c>
      <c r="J11345" s="7">
        <v>15</v>
      </c>
      <c r="K11345" s="4">
        <v>122</v>
      </c>
      <c r="L11345" s="5">
        <v>122.5528</v>
      </c>
      <c r="M11345">
        <v>105907.02</v>
      </c>
      <c r="N11345" s="3">
        <v>1</v>
      </c>
      <c r="O11345" s="50" t="e">
        <f>INDEX([1]Dados!$M$2:$N$26779,MATCH($P11345,[1]Dados!$N$2:$N$26779,),2)</f>
        <v>#N/A</v>
      </c>
      <c r="P11345">
        <v>196890</v>
      </c>
      <c r="Q11345" s="1">
        <v>37833</v>
      </c>
      <c r="R11345" s="1">
        <v>37938</v>
      </c>
      <c r="S11345" t="s">
        <v>1106</v>
      </c>
    </row>
    <row r="11346" spans="1:19" x14ac:dyDescent="0.2">
      <c r="A11346" s="7">
        <v>251180</v>
      </c>
      <c r="B11346" s="3">
        <v>21377</v>
      </c>
      <c r="C11346" s="3" t="s">
        <v>34</v>
      </c>
      <c r="D11346" s="2" t="s">
        <v>664</v>
      </c>
      <c r="E11346" s="3">
        <v>24</v>
      </c>
      <c r="F11346" s="17">
        <v>0</v>
      </c>
      <c r="G11346" s="17">
        <v>1</v>
      </c>
      <c r="H11346" s="17">
        <v>0</v>
      </c>
      <c r="I11346" s="7" t="s">
        <v>67</v>
      </c>
      <c r="J11346" s="7">
        <v>15</v>
      </c>
      <c r="K11346" s="4">
        <v>122</v>
      </c>
      <c r="L11346" s="5">
        <v>122.5528</v>
      </c>
      <c r="M11346">
        <v>105907.02</v>
      </c>
      <c r="N11346" s="3">
        <v>1</v>
      </c>
      <c r="O11346" s="50" t="e">
        <f>INDEX([1]Dados!$M$2:$N$26779,MATCH($P11346,[1]Dados!$N$2:$N$26779,),2)</f>
        <v>#N/A</v>
      </c>
      <c r="P11346">
        <v>196890</v>
      </c>
      <c r="Q11346" s="1">
        <v>37833</v>
      </c>
      <c r="R11346" s="1">
        <v>37938</v>
      </c>
      <c r="S11346" t="s">
        <v>1106</v>
      </c>
    </row>
    <row r="11347" spans="1:19" x14ac:dyDescent="0.2">
      <c r="A11347" s="7">
        <v>251180</v>
      </c>
      <c r="B11347" s="3">
        <v>21377</v>
      </c>
      <c r="C11347" s="3" t="s">
        <v>34</v>
      </c>
      <c r="D11347" s="2" t="s">
        <v>664</v>
      </c>
      <c r="E11347" s="3">
        <v>24</v>
      </c>
      <c r="F11347" s="17">
        <v>0</v>
      </c>
      <c r="G11347" s="17">
        <v>1</v>
      </c>
      <c r="H11347" s="17">
        <v>0</v>
      </c>
      <c r="I11347" s="7" t="s">
        <v>68</v>
      </c>
      <c r="J11347" s="7">
        <v>19</v>
      </c>
      <c r="K11347" s="4">
        <v>122</v>
      </c>
      <c r="L11347" s="5">
        <v>122.5528</v>
      </c>
      <c r="M11347">
        <v>105907.02</v>
      </c>
      <c r="N11347" s="3">
        <v>1</v>
      </c>
      <c r="O11347" s="50" t="e">
        <f>INDEX([1]Dados!$M$2:$N$26779,MATCH($P11347,[1]Dados!$N$2:$N$26779,),2)</f>
        <v>#N/A</v>
      </c>
      <c r="P11347">
        <v>196890</v>
      </c>
      <c r="Q11347" s="1">
        <v>37833</v>
      </c>
      <c r="R11347" s="1">
        <v>37938</v>
      </c>
      <c r="S11347" t="s">
        <v>1106</v>
      </c>
    </row>
    <row r="11348" spans="1:19" x14ac:dyDescent="0.2">
      <c r="A11348" s="7">
        <v>251180</v>
      </c>
      <c r="B11348" s="3">
        <v>21377</v>
      </c>
      <c r="C11348" s="3" t="s">
        <v>34</v>
      </c>
      <c r="D11348" s="2" t="s">
        <v>664</v>
      </c>
      <c r="E11348" s="3">
        <v>24</v>
      </c>
      <c r="F11348" s="17">
        <v>0</v>
      </c>
      <c r="G11348" s="17">
        <v>1</v>
      </c>
      <c r="H11348" s="17">
        <v>0</v>
      </c>
      <c r="I11348" s="7" t="s">
        <v>69</v>
      </c>
      <c r="J11348" s="7">
        <v>18</v>
      </c>
      <c r="K11348" s="4">
        <v>122</v>
      </c>
      <c r="L11348" s="5">
        <v>122.5528</v>
      </c>
      <c r="M11348">
        <v>105907.02</v>
      </c>
      <c r="N11348" s="3">
        <v>1</v>
      </c>
      <c r="O11348" s="50" t="e">
        <f>INDEX([1]Dados!$M$2:$N$26779,MATCH($P11348,[1]Dados!$N$2:$N$26779,),2)</f>
        <v>#N/A</v>
      </c>
      <c r="P11348">
        <v>196890</v>
      </c>
      <c r="Q11348" s="1">
        <v>37833</v>
      </c>
      <c r="R11348" s="1">
        <v>37938</v>
      </c>
      <c r="S11348" t="s">
        <v>1106</v>
      </c>
    </row>
    <row r="11349" spans="1:19" x14ac:dyDescent="0.2">
      <c r="A11349" s="7">
        <v>251180</v>
      </c>
      <c r="B11349" s="3">
        <v>21377</v>
      </c>
      <c r="C11349" s="3" t="s">
        <v>34</v>
      </c>
      <c r="D11349" s="2" t="s">
        <v>664</v>
      </c>
      <c r="E11349" s="3">
        <v>24</v>
      </c>
      <c r="F11349" s="17">
        <v>0</v>
      </c>
      <c r="G11349" s="17">
        <v>1</v>
      </c>
      <c r="H11349" s="17">
        <v>0</v>
      </c>
      <c r="I11349" s="7" t="s">
        <v>61</v>
      </c>
      <c r="J11349" s="7">
        <v>15</v>
      </c>
      <c r="K11349" s="4">
        <v>122</v>
      </c>
      <c r="L11349" s="5">
        <v>122.76519999999999</v>
      </c>
      <c r="M11349">
        <v>371134.03</v>
      </c>
      <c r="N11349" s="3">
        <v>1</v>
      </c>
      <c r="O11349" s="50" t="e">
        <f>INDEX([1]Dados!$M$2:$N$26779,MATCH($P11349,[1]Dados!$N$2:$N$26779,),2)</f>
        <v>#N/A</v>
      </c>
      <c r="P11349">
        <v>196889</v>
      </c>
      <c r="Q11349" s="1">
        <v>37833</v>
      </c>
      <c r="R11349" s="1">
        <v>37938</v>
      </c>
      <c r="S11349" t="s">
        <v>1106</v>
      </c>
    </row>
    <row r="11350" spans="1:19" x14ac:dyDescent="0.2">
      <c r="A11350" s="7">
        <v>251180</v>
      </c>
      <c r="B11350" s="3">
        <v>21377</v>
      </c>
      <c r="C11350" s="3" t="s">
        <v>34</v>
      </c>
      <c r="D11350" s="2" t="s">
        <v>664</v>
      </c>
      <c r="E11350" s="3">
        <v>24</v>
      </c>
      <c r="F11350" s="17">
        <v>0</v>
      </c>
      <c r="G11350" s="17">
        <v>1</v>
      </c>
      <c r="H11350" s="17">
        <v>0</v>
      </c>
      <c r="I11350" s="7" t="s">
        <v>70</v>
      </c>
      <c r="J11350" s="7">
        <v>4</v>
      </c>
      <c r="K11350" s="4">
        <v>122</v>
      </c>
      <c r="L11350" s="5">
        <v>122.76519999999999</v>
      </c>
      <c r="M11350">
        <v>371134.03</v>
      </c>
      <c r="N11350" s="3">
        <v>1</v>
      </c>
      <c r="O11350" s="50" t="e">
        <f>INDEX([1]Dados!$M$2:$N$26779,MATCH($P11350,[1]Dados!$N$2:$N$26779,),2)</f>
        <v>#N/A</v>
      </c>
      <c r="P11350">
        <v>196889</v>
      </c>
      <c r="Q11350" s="1">
        <v>37833</v>
      </c>
      <c r="R11350" s="1">
        <v>37938</v>
      </c>
      <c r="S11350" t="s">
        <v>1106</v>
      </c>
    </row>
    <row r="11351" spans="1:19" x14ac:dyDescent="0.2">
      <c r="A11351" s="7">
        <v>251180</v>
      </c>
      <c r="B11351" s="3">
        <v>21377</v>
      </c>
      <c r="C11351" s="3" t="s">
        <v>34</v>
      </c>
      <c r="D11351" s="2" t="s">
        <v>664</v>
      </c>
      <c r="E11351" s="3">
        <v>24</v>
      </c>
      <c r="F11351" s="17">
        <v>0</v>
      </c>
      <c r="G11351" s="17">
        <v>1</v>
      </c>
      <c r="H11351" s="17">
        <v>0</v>
      </c>
      <c r="I11351" s="7" t="s">
        <v>71</v>
      </c>
      <c r="J11351" s="7">
        <v>14</v>
      </c>
      <c r="K11351" s="4">
        <v>122</v>
      </c>
      <c r="L11351" s="5">
        <v>122.76519999999999</v>
      </c>
      <c r="M11351">
        <v>371134.03</v>
      </c>
      <c r="N11351" s="3">
        <v>1</v>
      </c>
      <c r="O11351" s="50" t="e">
        <f>INDEX([1]Dados!$M$2:$N$26779,MATCH($P11351,[1]Dados!$N$2:$N$26779,),2)</f>
        <v>#N/A</v>
      </c>
      <c r="P11351">
        <v>196889</v>
      </c>
      <c r="Q11351" s="1">
        <v>37833</v>
      </c>
      <c r="R11351" s="1">
        <v>37938</v>
      </c>
      <c r="S11351" t="s">
        <v>1106</v>
      </c>
    </row>
    <row r="11352" spans="1:19" x14ac:dyDescent="0.2">
      <c r="A11352" s="7">
        <v>251180</v>
      </c>
      <c r="B11352" s="3">
        <v>21377</v>
      </c>
      <c r="C11352" s="3" t="s">
        <v>34</v>
      </c>
      <c r="D11352" s="2" t="s">
        <v>664</v>
      </c>
      <c r="E11352" s="3">
        <v>24</v>
      </c>
      <c r="F11352" s="17">
        <v>0</v>
      </c>
      <c r="G11352" s="17">
        <v>1</v>
      </c>
      <c r="H11352" s="17">
        <v>0</v>
      </c>
      <c r="I11352" s="7" t="s">
        <v>72</v>
      </c>
      <c r="J11352" s="7">
        <v>15</v>
      </c>
      <c r="K11352" s="4">
        <v>122</v>
      </c>
      <c r="L11352" s="5">
        <v>122.76519999999999</v>
      </c>
      <c r="M11352">
        <v>371134.03</v>
      </c>
      <c r="N11352" s="3">
        <v>1</v>
      </c>
      <c r="O11352" s="50" t="e">
        <f>INDEX([1]Dados!$M$2:$N$26779,MATCH($P11352,[1]Dados!$N$2:$N$26779,),2)</f>
        <v>#N/A</v>
      </c>
      <c r="P11352">
        <v>196889</v>
      </c>
      <c r="Q11352" s="1">
        <v>37833</v>
      </c>
      <c r="R11352" s="1">
        <v>37938</v>
      </c>
      <c r="S11352" t="s">
        <v>1106</v>
      </c>
    </row>
    <row r="11353" spans="1:19" x14ac:dyDescent="0.2">
      <c r="A11353" s="7">
        <v>251180</v>
      </c>
      <c r="B11353" s="3">
        <v>21377</v>
      </c>
      <c r="C11353" s="3" t="s">
        <v>34</v>
      </c>
      <c r="D11353" s="2" t="s">
        <v>664</v>
      </c>
      <c r="E11353" s="3">
        <v>24</v>
      </c>
      <c r="F11353" s="17">
        <v>0</v>
      </c>
      <c r="G11353" s="17">
        <v>1</v>
      </c>
      <c r="H11353" s="17">
        <v>0</v>
      </c>
      <c r="I11353" s="7" t="s">
        <v>73</v>
      </c>
      <c r="J11353" s="7">
        <v>19</v>
      </c>
      <c r="K11353" s="4">
        <v>122</v>
      </c>
      <c r="L11353" s="5">
        <v>122.76519999999999</v>
      </c>
      <c r="M11353">
        <v>371134.03</v>
      </c>
      <c r="N11353" s="3">
        <v>1</v>
      </c>
      <c r="O11353" s="50" t="e">
        <f>INDEX([1]Dados!$M$2:$N$26779,MATCH($P11353,[1]Dados!$N$2:$N$26779,),2)</f>
        <v>#N/A</v>
      </c>
      <c r="P11353">
        <v>196889</v>
      </c>
      <c r="Q11353" s="1">
        <v>37833</v>
      </c>
      <c r="R11353" s="1">
        <v>37938</v>
      </c>
      <c r="S11353" t="s">
        <v>1106</v>
      </c>
    </row>
    <row r="11354" spans="1:19" x14ac:dyDescent="0.2">
      <c r="A11354" s="7">
        <v>251180</v>
      </c>
      <c r="B11354" s="3">
        <v>21377</v>
      </c>
      <c r="C11354" s="3" t="s">
        <v>34</v>
      </c>
      <c r="D11354" s="2" t="s">
        <v>664</v>
      </c>
      <c r="E11354" s="3">
        <v>24</v>
      </c>
      <c r="F11354" s="17">
        <v>0</v>
      </c>
      <c r="G11354" s="17">
        <v>1</v>
      </c>
      <c r="H11354" s="17">
        <v>0</v>
      </c>
      <c r="I11354" s="7" t="s">
        <v>3</v>
      </c>
      <c r="J11354" s="7">
        <v>0</v>
      </c>
      <c r="K11354" s="4">
        <v>1203</v>
      </c>
      <c r="L11354" s="5">
        <v>1203.0829000000001</v>
      </c>
      <c r="M11354">
        <v>34982.410000000003</v>
      </c>
      <c r="N11354" s="3">
        <v>1</v>
      </c>
      <c r="O11354" s="50" t="e">
        <f>INDEX([1]Dados!$M$2:$N$26779,MATCH($P11354,[1]Dados!$N$2:$N$26779,),2)</f>
        <v>#N/A</v>
      </c>
      <c r="P11354" s="28">
        <v>196821</v>
      </c>
      <c r="Q11354" s="1">
        <v>37833</v>
      </c>
      <c r="R11354" s="1">
        <v>37938</v>
      </c>
      <c r="S11354" t="s">
        <v>2134</v>
      </c>
    </row>
    <row r="11355" spans="1:19" x14ac:dyDescent="0.2">
      <c r="A11355" s="7">
        <v>251180</v>
      </c>
      <c r="B11355" s="3">
        <v>21377</v>
      </c>
      <c r="C11355" s="3" t="s">
        <v>34</v>
      </c>
      <c r="D11355" s="2" t="s">
        <v>664</v>
      </c>
      <c r="E11355" s="3">
        <v>24</v>
      </c>
      <c r="F11355" s="17">
        <v>0</v>
      </c>
      <c r="G11355" s="17">
        <v>1</v>
      </c>
      <c r="H11355" s="17">
        <v>0</v>
      </c>
      <c r="I11355" s="7" t="s">
        <v>77</v>
      </c>
      <c r="J11355" s="7">
        <v>9</v>
      </c>
      <c r="K11355" s="4">
        <v>1214</v>
      </c>
      <c r="L11355" s="5">
        <v>1214.0587</v>
      </c>
      <c r="M11355">
        <v>215766.83</v>
      </c>
      <c r="N11355" s="3">
        <v>1</v>
      </c>
      <c r="O11355" s="50" t="e">
        <f>INDEX([1]Dados!$M$2:$N$26779,MATCH($P11355,[1]Dados!$N$2:$N$26779,),2)</f>
        <v>#N/A</v>
      </c>
      <c r="P11355">
        <v>196765</v>
      </c>
      <c r="Q11355" s="1">
        <v>37833</v>
      </c>
      <c r="R11355" s="1">
        <v>37938</v>
      </c>
      <c r="S11355" t="s">
        <v>914</v>
      </c>
    </row>
    <row r="11356" spans="1:19" x14ac:dyDescent="0.2">
      <c r="A11356" s="7">
        <v>251180</v>
      </c>
      <c r="B11356" s="3">
        <v>21377</v>
      </c>
      <c r="C11356" s="3" t="s">
        <v>34</v>
      </c>
      <c r="D11356" s="2" t="s">
        <v>664</v>
      </c>
      <c r="E11356" s="3">
        <v>24</v>
      </c>
      <c r="F11356" s="17">
        <v>0</v>
      </c>
      <c r="G11356" s="17">
        <v>1</v>
      </c>
      <c r="H11356" s="17">
        <v>0</v>
      </c>
      <c r="I11356" s="7" t="s">
        <v>74</v>
      </c>
      <c r="J11356" s="7">
        <v>14</v>
      </c>
      <c r="K11356" s="4">
        <v>1214</v>
      </c>
      <c r="L11356" s="5">
        <v>1214.0587</v>
      </c>
      <c r="M11356">
        <v>215766.83</v>
      </c>
      <c r="N11356" s="3">
        <v>1</v>
      </c>
      <c r="O11356" s="50" t="e">
        <f>INDEX([1]Dados!$M$2:$N$26779,MATCH($P11356,[1]Dados!$N$2:$N$26779,),2)</f>
        <v>#N/A</v>
      </c>
      <c r="P11356">
        <v>196765</v>
      </c>
      <c r="Q11356" s="1">
        <v>37833</v>
      </c>
      <c r="R11356" s="1">
        <v>37938</v>
      </c>
      <c r="S11356" t="s">
        <v>914</v>
      </c>
    </row>
    <row r="11357" spans="1:19" x14ac:dyDescent="0.2">
      <c r="A11357" s="7">
        <v>251180</v>
      </c>
      <c r="B11357" s="3">
        <v>21377</v>
      </c>
      <c r="C11357" s="3" t="s">
        <v>34</v>
      </c>
      <c r="D11357" s="2" t="s">
        <v>664</v>
      </c>
      <c r="E11357" s="3">
        <v>24</v>
      </c>
      <c r="F11357" s="17">
        <v>0</v>
      </c>
      <c r="G11357" s="17">
        <v>1</v>
      </c>
      <c r="H11357" s="17">
        <v>0</v>
      </c>
      <c r="I11357" s="7" t="s">
        <v>75</v>
      </c>
      <c r="J11357" s="7">
        <v>18</v>
      </c>
      <c r="K11357" s="4">
        <v>1214</v>
      </c>
      <c r="L11357" s="5">
        <v>1214.0587</v>
      </c>
      <c r="M11357">
        <v>215766.83</v>
      </c>
      <c r="N11357" s="3">
        <v>1</v>
      </c>
      <c r="O11357" s="50" t="e">
        <f>INDEX([1]Dados!$M$2:$N$26779,MATCH($P11357,[1]Dados!$N$2:$N$26779,),2)</f>
        <v>#N/A</v>
      </c>
      <c r="P11357">
        <v>196765</v>
      </c>
      <c r="Q11357" s="1">
        <v>37833</v>
      </c>
      <c r="R11357" s="1">
        <v>37938</v>
      </c>
      <c r="S11357" t="s">
        <v>914</v>
      </c>
    </row>
    <row r="11358" spans="1:19" x14ac:dyDescent="0.2">
      <c r="A11358" s="7">
        <v>251180</v>
      </c>
      <c r="B11358" s="3">
        <v>21377</v>
      </c>
      <c r="C11358" s="3" t="s">
        <v>34</v>
      </c>
      <c r="D11358" s="2" t="s">
        <v>664</v>
      </c>
      <c r="E11358" s="3">
        <v>24</v>
      </c>
      <c r="F11358" s="17">
        <v>0</v>
      </c>
      <c r="G11358" s="17">
        <v>1</v>
      </c>
      <c r="H11358" s="17">
        <v>0</v>
      </c>
      <c r="I11358" s="7" t="s">
        <v>78</v>
      </c>
      <c r="J11358" s="7">
        <v>15</v>
      </c>
      <c r="K11358" s="4">
        <v>1214</v>
      </c>
      <c r="L11358" s="5">
        <v>1214.0587</v>
      </c>
      <c r="M11358">
        <v>215766.83</v>
      </c>
      <c r="N11358" s="3">
        <v>1</v>
      </c>
      <c r="O11358" s="50" t="e">
        <f>INDEX([1]Dados!$M$2:$N$26779,MATCH($P11358,[1]Dados!$N$2:$N$26779,),2)</f>
        <v>#N/A</v>
      </c>
      <c r="P11358">
        <v>196765</v>
      </c>
      <c r="Q11358" s="1">
        <v>37833</v>
      </c>
      <c r="R11358" s="1">
        <v>37938</v>
      </c>
      <c r="S11358" t="s">
        <v>914</v>
      </c>
    </row>
    <row r="11359" spans="1:19" x14ac:dyDescent="0.2">
      <c r="A11359" s="7">
        <v>251180</v>
      </c>
      <c r="B11359" s="3">
        <v>21377</v>
      </c>
      <c r="C11359" s="3" t="s">
        <v>34</v>
      </c>
      <c r="D11359" s="2" t="s">
        <v>664</v>
      </c>
      <c r="E11359" s="3">
        <v>24</v>
      </c>
      <c r="F11359" s="17">
        <v>0</v>
      </c>
      <c r="G11359" s="17">
        <v>1</v>
      </c>
      <c r="H11359" s="17">
        <v>0</v>
      </c>
      <c r="I11359" s="7" t="s">
        <v>188</v>
      </c>
      <c r="J11359" s="7">
        <v>12</v>
      </c>
      <c r="K11359" s="4">
        <v>1214</v>
      </c>
      <c r="L11359" s="5">
        <v>1214.0587</v>
      </c>
      <c r="M11359">
        <v>215766.83</v>
      </c>
      <c r="N11359" s="3">
        <v>1</v>
      </c>
      <c r="O11359" s="50" t="e">
        <f>INDEX([1]Dados!$M$2:$N$26779,MATCH($P11359,[1]Dados!$N$2:$N$26779,),2)</f>
        <v>#N/A</v>
      </c>
      <c r="P11359">
        <v>196765</v>
      </c>
      <c r="Q11359" s="1">
        <v>37833</v>
      </c>
      <c r="R11359" s="1">
        <v>37938</v>
      </c>
      <c r="S11359" t="s">
        <v>914</v>
      </c>
    </row>
    <row r="11360" spans="1:19" x14ac:dyDescent="0.2">
      <c r="A11360" s="7">
        <v>251180</v>
      </c>
      <c r="B11360" s="3">
        <v>21377</v>
      </c>
      <c r="C11360" s="3" t="s">
        <v>34</v>
      </c>
      <c r="D11360" s="2" t="s">
        <v>664</v>
      </c>
      <c r="E11360" s="3">
        <v>24</v>
      </c>
      <c r="F11360" s="17">
        <v>0</v>
      </c>
      <c r="G11360" s="17">
        <v>1</v>
      </c>
      <c r="H11360" s="17">
        <v>0</v>
      </c>
      <c r="I11360" s="7" t="s">
        <v>163</v>
      </c>
      <c r="J11360" s="7">
        <v>31</v>
      </c>
      <c r="K11360" s="4">
        <v>1214</v>
      </c>
      <c r="L11360" s="5">
        <v>1214.0587</v>
      </c>
      <c r="M11360">
        <v>215766.83</v>
      </c>
      <c r="N11360" s="3">
        <v>1</v>
      </c>
      <c r="O11360" s="50" t="e">
        <f>INDEX([1]Dados!$M$2:$N$26779,MATCH($P11360,[1]Dados!$N$2:$N$26779,),2)</f>
        <v>#N/A</v>
      </c>
      <c r="P11360">
        <v>196765</v>
      </c>
      <c r="Q11360" s="1">
        <v>37833</v>
      </c>
      <c r="R11360" s="1">
        <v>37938</v>
      </c>
      <c r="S11360" t="s">
        <v>914</v>
      </c>
    </row>
    <row r="11361" spans="1:19" x14ac:dyDescent="0.2">
      <c r="A11361" s="7">
        <v>251180</v>
      </c>
      <c r="B11361" s="3">
        <v>21377</v>
      </c>
      <c r="C11361" s="3" t="s">
        <v>34</v>
      </c>
      <c r="D11361" s="2" t="s">
        <v>664</v>
      </c>
      <c r="E11361" s="3">
        <v>24</v>
      </c>
      <c r="F11361" s="17">
        <v>0</v>
      </c>
      <c r="G11361" s="17">
        <v>1</v>
      </c>
      <c r="H11361" s="17">
        <v>0</v>
      </c>
      <c r="I11361" s="7" t="s">
        <v>164</v>
      </c>
      <c r="J11361" s="7">
        <v>12</v>
      </c>
      <c r="K11361" s="4">
        <v>1214</v>
      </c>
      <c r="L11361" s="5">
        <v>1214.0587</v>
      </c>
      <c r="M11361">
        <v>215766.83</v>
      </c>
      <c r="N11361" s="3">
        <v>1</v>
      </c>
      <c r="O11361" s="50" t="e">
        <f>INDEX([1]Dados!$M$2:$N$26779,MATCH($P11361,[1]Dados!$N$2:$N$26779,),2)</f>
        <v>#N/A</v>
      </c>
      <c r="P11361">
        <v>196765</v>
      </c>
      <c r="Q11361" s="1">
        <v>37833</v>
      </c>
      <c r="R11361" s="1">
        <v>37938</v>
      </c>
      <c r="S11361" t="s">
        <v>914</v>
      </c>
    </row>
    <row r="11362" spans="1:19" x14ac:dyDescent="0.2">
      <c r="A11362" s="7">
        <v>251180</v>
      </c>
      <c r="B11362" s="3">
        <v>21377</v>
      </c>
      <c r="C11362" s="3" t="s">
        <v>34</v>
      </c>
      <c r="D11362" s="2" t="s">
        <v>664</v>
      </c>
      <c r="E11362" s="3">
        <v>24</v>
      </c>
      <c r="F11362" s="17">
        <v>0</v>
      </c>
      <c r="G11362" s="17">
        <v>1</v>
      </c>
      <c r="H11362" s="17">
        <v>0</v>
      </c>
      <c r="I11362" s="7" t="s">
        <v>118</v>
      </c>
      <c r="J11362" s="7">
        <v>15</v>
      </c>
      <c r="K11362" s="4">
        <v>1214</v>
      </c>
      <c r="L11362" s="5">
        <v>1214.0589</v>
      </c>
      <c r="M11362">
        <v>931550</v>
      </c>
      <c r="N11362" s="3">
        <v>1</v>
      </c>
      <c r="O11362" s="50" t="e">
        <f>INDEX([1]Dados!$M$2:$N$26779,MATCH($P11362,[1]Dados!$N$2:$N$26779,),2)</f>
        <v>#N/A</v>
      </c>
      <c r="P11362">
        <v>198369</v>
      </c>
      <c r="Q11362" s="1">
        <v>37833</v>
      </c>
      <c r="R11362" s="1">
        <v>37938</v>
      </c>
      <c r="S11362" t="s">
        <v>915</v>
      </c>
    </row>
    <row r="11363" spans="1:19" x14ac:dyDescent="0.2">
      <c r="A11363" s="7">
        <v>251180</v>
      </c>
      <c r="B11363" s="3">
        <v>21377</v>
      </c>
      <c r="C11363" s="3" t="s">
        <v>34</v>
      </c>
      <c r="D11363" s="2" t="s">
        <v>664</v>
      </c>
      <c r="E11363" s="3">
        <v>24</v>
      </c>
      <c r="F11363" s="17">
        <v>0</v>
      </c>
      <c r="G11363" s="17">
        <v>1</v>
      </c>
      <c r="H11363" s="17">
        <v>0</v>
      </c>
      <c r="I11363" s="7" t="s">
        <v>146</v>
      </c>
      <c r="J11363" s="7">
        <v>32</v>
      </c>
      <c r="K11363" s="4">
        <v>1214</v>
      </c>
      <c r="L11363" s="5">
        <v>1214.0589</v>
      </c>
      <c r="M11363">
        <v>931550</v>
      </c>
      <c r="N11363" s="3">
        <v>1</v>
      </c>
      <c r="O11363" s="50" t="e">
        <f>INDEX([1]Dados!$M$2:$N$26779,MATCH($P11363,[1]Dados!$N$2:$N$26779,),2)</f>
        <v>#N/A</v>
      </c>
      <c r="P11363">
        <v>198369</v>
      </c>
      <c r="Q11363" s="1">
        <v>37833</v>
      </c>
      <c r="R11363" s="1">
        <v>37938</v>
      </c>
      <c r="S11363" t="s">
        <v>915</v>
      </c>
    </row>
    <row r="11364" spans="1:19" x14ac:dyDescent="0.2">
      <c r="A11364" s="7">
        <v>251180</v>
      </c>
      <c r="B11364" s="3">
        <v>21377</v>
      </c>
      <c r="C11364" s="3" t="s">
        <v>34</v>
      </c>
      <c r="D11364" s="2" t="s">
        <v>664</v>
      </c>
      <c r="E11364" s="3">
        <v>24</v>
      </c>
      <c r="F11364" s="17">
        <v>0</v>
      </c>
      <c r="G11364" s="17">
        <v>1</v>
      </c>
      <c r="H11364" s="17">
        <v>0</v>
      </c>
      <c r="I11364" s="7" t="s">
        <v>147</v>
      </c>
      <c r="J11364" s="7">
        <v>28</v>
      </c>
      <c r="K11364" s="4">
        <v>1214</v>
      </c>
      <c r="L11364" s="5">
        <v>1214.0589</v>
      </c>
      <c r="M11364">
        <v>931550</v>
      </c>
      <c r="N11364" s="3">
        <v>1</v>
      </c>
      <c r="O11364" s="50" t="e">
        <f>INDEX([1]Dados!$M$2:$N$26779,MATCH($P11364,[1]Dados!$N$2:$N$26779,),2)</f>
        <v>#N/A</v>
      </c>
      <c r="P11364">
        <v>198369</v>
      </c>
      <c r="Q11364" s="1">
        <v>37833</v>
      </c>
      <c r="R11364" s="1">
        <v>37938</v>
      </c>
      <c r="S11364" t="s">
        <v>915</v>
      </c>
    </row>
    <row r="11365" spans="1:19" x14ac:dyDescent="0.2">
      <c r="A11365" s="7">
        <v>251180</v>
      </c>
      <c r="B11365" s="3">
        <v>21377</v>
      </c>
      <c r="C11365" s="3" t="s">
        <v>34</v>
      </c>
      <c r="D11365" s="2" t="s">
        <v>664</v>
      </c>
      <c r="E11365" s="3">
        <v>24</v>
      </c>
      <c r="F11365" s="17">
        <v>0</v>
      </c>
      <c r="G11365" s="17">
        <v>1</v>
      </c>
      <c r="H11365" s="17">
        <v>0</v>
      </c>
      <c r="I11365" s="7" t="s">
        <v>119</v>
      </c>
      <c r="J11365" s="7">
        <v>20</v>
      </c>
      <c r="K11365" s="4">
        <v>1214</v>
      </c>
      <c r="L11365" s="5">
        <v>1214.0589</v>
      </c>
      <c r="M11365">
        <v>931550</v>
      </c>
      <c r="N11365" s="3">
        <v>1</v>
      </c>
      <c r="O11365" s="50" t="e">
        <f>INDEX([1]Dados!$M$2:$N$26779,MATCH($P11365,[1]Dados!$N$2:$N$26779,),2)</f>
        <v>#N/A</v>
      </c>
      <c r="P11365">
        <v>198369</v>
      </c>
      <c r="Q11365" s="1">
        <v>37833</v>
      </c>
      <c r="R11365" s="1">
        <v>37938</v>
      </c>
      <c r="S11365" t="s">
        <v>915</v>
      </c>
    </row>
    <row r="11366" spans="1:19" x14ac:dyDescent="0.2">
      <c r="A11366" s="7">
        <v>251180</v>
      </c>
      <c r="B11366" s="3">
        <v>21377</v>
      </c>
      <c r="C11366" s="3" t="s">
        <v>34</v>
      </c>
      <c r="D11366" s="2" t="s">
        <v>664</v>
      </c>
      <c r="E11366" s="3">
        <v>24</v>
      </c>
      <c r="F11366" s="17">
        <v>0</v>
      </c>
      <c r="G11366" s="17">
        <v>1</v>
      </c>
      <c r="H11366" s="17">
        <v>0</v>
      </c>
      <c r="I11366" s="7" t="s">
        <v>120</v>
      </c>
      <c r="J11366" s="7">
        <v>32</v>
      </c>
      <c r="K11366" s="4">
        <v>1214</v>
      </c>
      <c r="L11366" s="5">
        <v>1214.0589</v>
      </c>
      <c r="M11366">
        <v>931550</v>
      </c>
      <c r="N11366" s="3">
        <v>1</v>
      </c>
      <c r="O11366" s="50" t="e">
        <f>INDEX([1]Dados!$M$2:$N$26779,MATCH($P11366,[1]Dados!$N$2:$N$26779,),2)</f>
        <v>#N/A</v>
      </c>
      <c r="P11366">
        <v>198369</v>
      </c>
      <c r="Q11366" s="1">
        <v>37833</v>
      </c>
      <c r="R11366" s="1">
        <v>37938</v>
      </c>
      <c r="S11366" t="s">
        <v>915</v>
      </c>
    </row>
    <row r="11367" spans="1:19" x14ac:dyDescent="0.2">
      <c r="A11367" s="7">
        <v>251180</v>
      </c>
      <c r="B11367" s="3">
        <v>21377</v>
      </c>
      <c r="C11367" s="3" t="s">
        <v>34</v>
      </c>
      <c r="D11367" s="2" t="s">
        <v>664</v>
      </c>
      <c r="E11367" s="3">
        <v>24</v>
      </c>
      <c r="F11367" s="17">
        <v>0</v>
      </c>
      <c r="G11367" s="17">
        <v>1</v>
      </c>
      <c r="H11367" s="17">
        <v>0</v>
      </c>
      <c r="I11367" s="7" t="s">
        <v>148</v>
      </c>
      <c r="J11367" s="7">
        <v>8</v>
      </c>
      <c r="K11367" s="4">
        <v>1214</v>
      </c>
      <c r="L11367" s="5">
        <v>1214.8580999999999</v>
      </c>
      <c r="M11367">
        <v>108000</v>
      </c>
      <c r="N11367" s="3">
        <v>1</v>
      </c>
      <c r="O11367" s="50" t="e">
        <f>INDEX([1]Dados!$M$2:$N$26779,MATCH($P11367,[1]Dados!$N$2:$N$26779,),2)</f>
        <v>#N/A</v>
      </c>
      <c r="P11367">
        <v>197597</v>
      </c>
      <c r="Q11367" s="1">
        <v>37833</v>
      </c>
      <c r="R11367" s="1">
        <v>37938</v>
      </c>
      <c r="S11367" t="s">
        <v>887</v>
      </c>
    </row>
    <row r="11368" spans="1:19" x14ac:dyDescent="0.2">
      <c r="A11368" s="7">
        <v>251180</v>
      </c>
      <c r="B11368" s="3">
        <v>21377</v>
      </c>
      <c r="C11368" s="3" t="s">
        <v>34</v>
      </c>
      <c r="D11368" s="2" t="s">
        <v>664</v>
      </c>
      <c r="E11368" s="3">
        <v>24</v>
      </c>
      <c r="F11368" s="17">
        <v>0</v>
      </c>
      <c r="G11368" s="17">
        <v>1</v>
      </c>
      <c r="H11368" s="17">
        <v>0</v>
      </c>
      <c r="I11368" s="7" t="s">
        <v>3</v>
      </c>
      <c r="J11368" s="7">
        <v>0</v>
      </c>
      <c r="K11368" s="4">
        <v>1293</v>
      </c>
      <c r="L11368" s="5">
        <v>1293.0592999999999</v>
      </c>
      <c r="M11368">
        <v>25131.24</v>
      </c>
      <c r="N11368" s="3">
        <v>1</v>
      </c>
      <c r="O11368" s="50" t="e">
        <f>INDEX([1]Dados!$M$2:$N$26779,MATCH($P11368,[1]Dados!$N$2:$N$26779,),2)</f>
        <v>#N/A</v>
      </c>
      <c r="P11368">
        <v>197010</v>
      </c>
      <c r="Q11368" s="1">
        <v>37833</v>
      </c>
      <c r="R11368" s="1">
        <v>37938</v>
      </c>
      <c r="S11368" t="s">
        <v>1467</v>
      </c>
    </row>
    <row r="11369" spans="1:19" x14ac:dyDescent="0.2">
      <c r="A11369" s="7">
        <v>251180</v>
      </c>
      <c r="B11369" s="3">
        <v>21377</v>
      </c>
      <c r="C11369" s="3" t="s">
        <v>34</v>
      </c>
      <c r="D11369" s="2" t="s">
        <v>664</v>
      </c>
      <c r="E11369" s="3">
        <v>24</v>
      </c>
      <c r="F11369" s="17">
        <v>0</v>
      </c>
      <c r="G11369" s="17">
        <v>1</v>
      </c>
      <c r="H11369" s="17">
        <v>0</v>
      </c>
      <c r="I11369" s="7" t="s">
        <v>21</v>
      </c>
      <c r="J11369" s="7">
        <v>15</v>
      </c>
      <c r="K11369" s="4">
        <v>1293</v>
      </c>
      <c r="L11369" s="5">
        <v>1293.0592999999999</v>
      </c>
      <c r="M11369">
        <v>25131.24</v>
      </c>
      <c r="N11369" s="3">
        <v>1</v>
      </c>
      <c r="O11369" s="50" t="e">
        <f>INDEX([1]Dados!$M$2:$N$26779,MATCH($P11369,[1]Dados!$N$2:$N$26779,),2)</f>
        <v>#N/A</v>
      </c>
      <c r="P11369">
        <v>197010</v>
      </c>
      <c r="Q11369" s="1">
        <v>37833</v>
      </c>
      <c r="R11369" s="1">
        <v>37938</v>
      </c>
      <c r="S11369" t="s">
        <v>1467</v>
      </c>
    </row>
    <row r="11370" spans="1:19" x14ac:dyDescent="0.2">
      <c r="A11370" s="7">
        <v>260310</v>
      </c>
      <c r="B11370" s="3">
        <v>23612</v>
      </c>
      <c r="C11370" s="3" t="s">
        <v>51</v>
      </c>
      <c r="D11370" s="2" t="s">
        <v>316</v>
      </c>
      <c r="E11370" s="3">
        <v>24</v>
      </c>
      <c r="F11370" s="17">
        <v>0</v>
      </c>
      <c r="G11370" s="17">
        <v>1</v>
      </c>
      <c r="H11370" s="17">
        <v>0</v>
      </c>
      <c r="I11370" s="7">
        <v>1.1000000000000001</v>
      </c>
      <c r="J11370" s="7">
        <v>25</v>
      </c>
      <c r="K11370" s="4">
        <v>122</v>
      </c>
      <c r="L11370" s="5">
        <v>122.5528</v>
      </c>
      <c r="M11370">
        <v>158293.92000000001</v>
      </c>
      <c r="N11370" s="33">
        <v>1</v>
      </c>
      <c r="O11370" s="50" t="e">
        <f>INDEX([1]Dados!$M$2:$N$26779,MATCH($P11370,[1]Dados!$N$2:$N$26779,),2)</f>
        <v>#N/A</v>
      </c>
      <c r="P11370">
        <v>196891</v>
      </c>
      <c r="Q11370" s="1">
        <v>37825</v>
      </c>
      <c r="R11370" s="1">
        <v>37866</v>
      </c>
      <c r="S11370" t="s">
        <v>1844</v>
      </c>
    </row>
    <row r="11371" spans="1:19" x14ac:dyDescent="0.2">
      <c r="A11371" s="7">
        <v>260310</v>
      </c>
      <c r="B11371" s="3">
        <v>23612</v>
      </c>
      <c r="C11371" s="3" t="s">
        <v>51</v>
      </c>
      <c r="D11371" s="2" t="s">
        <v>316</v>
      </c>
      <c r="E11371" s="3">
        <v>24</v>
      </c>
      <c r="F11371" s="17">
        <v>0</v>
      </c>
      <c r="G11371" s="17">
        <v>1</v>
      </c>
      <c r="H11371" s="17">
        <v>0</v>
      </c>
      <c r="I11371" s="7">
        <v>2.1</v>
      </c>
      <c r="J11371" s="7">
        <v>18</v>
      </c>
      <c r="K11371" s="4">
        <v>1214</v>
      </c>
      <c r="L11371" s="5">
        <v>1214.0587</v>
      </c>
      <c r="M11371">
        <v>327772.68</v>
      </c>
      <c r="N11371" s="33">
        <v>1</v>
      </c>
      <c r="O11371" s="50" t="e">
        <f>INDEX([1]Dados!$M$2:$N$26779,MATCH($P11371,[1]Dados!$N$2:$N$26779,),2)</f>
        <v>#N/A</v>
      </c>
      <c r="P11371">
        <v>196766</v>
      </c>
      <c r="Q11371" s="1">
        <v>37825</v>
      </c>
      <c r="R11371" s="1">
        <v>37866</v>
      </c>
      <c r="S11371" t="s">
        <v>1784</v>
      </c>
    </row>
    <row r="11372" spans="1:19" x14ac:dyDescent="0.2">
      <c r="A11372" s="7">
        <v>260310</v>
      </c>
      <c r="B11372" s="3">
        <v>23612</v>
      </c>
      <c r="C11372" s="3" t="s">
        <v>51</v>
      </c>
      <c r="D11372" s="2" t="s">
        <v>316</v>
      </c>
      <c r="E11372" s="3">
        <v>24</v>
      </c>
      <c r="F11372" s="17">
        <v>0</v>
      </c>
      <c r="G11372" s="17">
        <v>1</v>
      </c>
      <c r="H11372" s="17">
        <v>0</v>
      </c>
      <c r="I11372" s="7">
        <v>2.1</v>
      </c>
      <c r="J11372" s="7">
        <v>15</v>
      </c>
      <c r="K11372" s="4">
        <v>1214</v>
      </c>
      <c r="L11372" s="5">
        <v>1214.0587</v>
      </c>
      <c r="M11372">
        <v>327772.68</v>
      </c>
      <c r="N11372" s="33">
        <v>1</v>
      </c>
      <c r="O11372" s="50" t="e">
        <f>INDEX([1]Dados!$M$2:$N$26779,MATCH($P11372,[1]Dados!$N$2:$N$26779,),2)</f>
        <v>#N/A</v>
      </c>
      <c r="P11372">
        <v>196766</v>
      </c>
      <c r="Q11372" s="1">
        <v>37825</v>
      </c>
      <c r="R11372" s="1">
        <v>37866</v>
      </c>
      <c r="S11372" t="s">
        <v>1784</v>
      </c>
    </row>
    <row r="11373" spans="1:19" x14ac:dyDescent="0.2">
      <c r="A11373" s="7">
        <v>260310</v>
      </c>
      <c r="B11373" s="3">
        <v>23612</v>
      </c>
      <c r="C11373" s="3" t="s">
        <v>51</v>
      </c>
      <c r="D11373" s="2" t="s">
        <v>316</v>
      </c>
      <c r="E11373" s="3">
        <v>24</v>
      </c>
      <c r="F11373" s="17">
        <v>0</v>
      </c>
      <c r="G11373" s="17">
        <v>1</v>
      </c>
      <c r="H11373" s="17">
        <v>0</v>
      </c>
      <c r="I11373" s="7">
        <v>2.11</v>
      </c>
      <c r="J11373" s="7">
        <v>25</v>
      </c>
      <c r="K11373" s="4">
        <v>1214</v>
      </c>
      <c r="L11373" s="5">
        <v>1214.0587</v>
      </c>
      <c r="M11373">
        <v>327772.68</v>
      </c>
      <c r="N11373" s="33">
        <v>1</v>
      </c>
      <c r="O11373" s="50" t="e">
        <f>INDEX([1]Dados!$M$2:$N$26779,MATCH($P11373,[1]Dados!$N$2:$N$26779,),2)</f>
        <v>#N/A</v>
      </c>
      <c r="P11373">
        <v>196766</v>
      </c>
      <c r="Q11373" s="1">
        <v>37825</v>
      </c>
      <c r="R11373" s="1">
        <v>37866</v>
      </c>
      <c r="S11373" t="s">
        <v>1784</v>
      </c>
    </row>
    <row r="11374" spans="1:19" x14ac:dyDescent="0.2">
      <c r="A11374" s="7">
        <v>260310</v>
      </c>
      <c r="B11374" s="3">
        <v>23612</v>
      </c>
      <c r="C11374" s="3" t="s">
        <v>51</v>
      </c>
      <c r="D11374" s="2" t="s">
        <v>316</v>
      </c>
      <c r="E11374" s="3">
        <v>24</v>
      </c>
      <c r="F11374" s="17">
        <v>0</v>
      </c>
      <c r="G11374" s="17">
        <v>1</v>
      </c>
      <c r="H11374" s="17">
        <v>0</v>
      </c>
      <c r="I11374" s="7">
        <v>2.12</v>
      </c>
      <c r="J11374" s="7">
        <v>25</v>
      </c>
      <c r="K11374" s="4">
        <v>1214</v>
      </c>
      <c r="L11374" s="5">
        <v>1214.0587</v>
      </c>
      <c r="M11374">
        <v>327772.68</v>
      </c>
      <c r="N11374" s="33">
        <v>1</v>
      </c>
      <c r="O11374" s="50" t="e">
        <f>INDEX([1]Dados!$M$2:$N$26779,MATCH($P11374,[1]Dados!$N$2:$N$26779,),2)</f>
        <v>#N/A</v>
      </c>
      <c r="P11374">
        <v>196766</v>
      </c>
      <c r="Q11374" s="1">
        <v>37825</v>
      </c>
      <c r="R11374" s="1">
        <v>37866</v>
      </c>
      <c r="S11374" t="s">
        <v>1784</v>
      </c>
    </row>
    <row r="11375" spans="1:19" x14ac:dyDescent="0.2">
      <c r="A11375" s="7">
        <v>260310</v>
      </c>
      <c r="B11375" s="3">
        <v>23612</v>
      </c>
      <c r="C11375" s="3" t="s">
        <v>51</v>
      </c>
      <c r="D11375" s="2" t="s">
        <v>316</v>
      </c>
      <c r="E11375" s="3">
        <v>24</v>
      </c>
      <c r="F11375" s="17">
        <v>0</v>
      </c>
      <c r="G11375" s="17">
        <v>1</v>
      </c>
      <c r="H11375" s="17">
        <v>0</v>
      </c>
      <c r="I11375" s="7">
        <v>2.2000000000000002</v>
      </c>
      <c r="J11375" s="7">
        <v>15</v>
      </c>
      <c r="K11375" s="4">
        <v>1214</v>
      </c>
      <c r="L11375" s="5">
        <v>1214.0587</v>
      </c>
      <c r="M11375">
        <v>327772.68</v>
      </c>
      <c r="N11375" s="33">
        <v>1</v>
      </c>
      <c r="O11375" s="50" t="e">
        <f>INDEX([1]Dados!$M$2:$N$26779,MATCH($P11375,[1]Dados!$N$2:$N$26779,),2)</f>
        <v>#N/A</v>
      </c>
      <c r="P11375">
        <v>196766</v>
      </c>
      <c r="Q11375" s="1">
        <v>37825</v>
      </c>
      <c r="R11375" s="1">
        <v>37866</v>
      </c>
      <c r="S11375" t="s">
        <v>1784</v>
      </c>
    </row>
    <row r="11376" spans="1:19" x14ac:dyDescent="0.2">
      <c r="A11376" s="7">
        <v>260310</v>
      </c>
      <c r="B11376" s="3">
        <v>23612</v>
      </c>
      <c r="C11376" s="3" t="s">
        <v>51</v>
      </c>
      <c r="D11376" s="2" t="s">
        <v>316</v>
      </c>
      <c r="E11376" s="3">
        <v>24</v>
      </c>
      <c r="F11376" s="17">
        <v>0</v>
      </c>
      <c r="G11376" s="17">
        <v>1</v>
      </c>
      <c r="H11376" s="17">
        <v>0</v>
      </c>
      <c r="I11376" s="7">
        <v>2.2999999999999998</v>
      </c>
      <c r="J11376" s="7">
        <v>25</v>
      </c>
      <c r="K11376" s="4">
        <v>1214</v>
      </c>
      <c r="L11376" s="5">
        <v>1214.0587</v>
      </c>
      <c r="M11376">
        <v>327772.68</v>
      </c>
      <c r="N11376" s="33">
        <v>1</v>
      </c>
      <c r="O11376" s="50" t="e">
        <f>INDEX([1]Dados!$M$2:$N$26779,MATCH($P11376,[1]Dados!$N$2:$N$26779,),2)</f>
        <v>#N/A</v>
      </c>
      <c r="P11376">
        <v>196766</v>
      </c>
      <c r="Q11376" s="1">
        <v>37825</v>
      </c>
      <c r="R11376" s="1">
        <v>37866</v>
      </c>
      <c r="S11376" t="s">
        <v>1784</v>
      </c>
    </row>
    <row r="11377" spans="1:19" x14ac:dyDescent="0.2">
      <c r="A11377" s="7">
        <v>260310</v>
      </c>
      <c r="B11377" s="3">
        <v>23612</v>
      </c>
      <c r="C11377" s="3" t="s">
        <v>51</v>
      </c>
      <c r="D11377" s="2" t="s">
        <v>316</v>
      </c>
      <c r="E11377" s="3">
        <v>24</v>
      </c>
      <c r="F11377" s="17">
        <v>0</v>
      </c>
      <c r="G11377" s="17">
        <v>1</v>
      </c>
      <c r="H11377" s="17">
        <v>0</v>
      </c>
      <c r="I11377" s="7">
        <v>2.4</v>
      </c>
      <c r="J11377" s="7">
        <v>15</v>
      </c>
      <c r="K11377" s="4">
        <v>1214</v>
      </c>
      <c r="L11377" s="5">
        <v>1214.0587</v>
      </c>
      <c r="M11377">
        <v>327772.68</v>
      </c>
      <c r="N11377" s="33">
        <v>1</v>
      </c>
      <c r="O11377" s="50" t="e">
        <f>INDEX([1]Dados!$M$2:$N$26779,MATCH($P11377,[1]Dados!$N$2:$N$26779,),2)</f>
        <v>#N/A</v>
      </c>
      <c r="P11377">
        <v>196766</v>
      </c>
      <c r="Q11377" s="1">
        <v>37825</v>
      </c>
      <c r="R11377" s="1">
        <v>37866</v>
      </c>
      <c r="S11377" t="s">
        <v>1784</v>
      </c>
    </row>
    <row r="11378" spans="1:19" x14ac:dyDescent="0.2">
      <c r="A11378" s="7">
        <v>260310</v>
      </c>
      <c r="B11378" s="3">
        <v>23612</v>
      </c>
      <c r="C11378" s="3" t="s">
        <v>51</v>
      </c>
      <c r="D11378" s="2" t="s">
        <v>316</v>
      </c>
      <c r="E11378" s="3">
        <v>24</v>
      </c>
      <c r="F11378" s="17">
        <v>0</v>
      </c>
      <c r="G11378" s="17">
        <v>1</v>
      </c>
      <c r="H11378" s="17">
        <v>0</v>
      </c>
      <c r="I11378" s="7">
        <v>2.5</v>
      </c>
      <c r="J11378" s="7">
        <v>14</v>
      </c>
      <c r="K11378" s="4">
        <v>1214</v>
      </c>
      <c r="L11378" s="5">
        <v>1214.0587</v>
      </c>
      <c r="M11378">
        <v>327772.68</v>
      </c>
      <c r="N11378" s="33">
        <v>1</v>
      </c>
      <c r="O11378" s="50" t="e">
        <f>INDEX([1]Dados!$M$2:$N$26779,MATCH($P11378,[1]Dados!$N$2:$N$26779,),2)</f>
        <v>#N/A</v>
      </c>
      <c r="P11378">
        <v>196766</v>
      </c>
      <c r="Q11378" s="1">
        <v>37825</v>
      </c>
      <c r="R11378" s="1">
        <v>37866</v>
      </c>
      <c r="S11378" t="s">
        <v>1784</v>
      </c>
    </row>
    <row r="11379" spans="1:19" x14ac:dyDescent="0.2">
      <c r="A11379" s="7">
        <v>260310</v>
      </c>
      <c r="B11379" s="3">
        <v>23612</v>
      </c>
      <c r="C11379" s="3" t="s">
        <v>51</v>
      </c>
      <c r="D11379" s="2" t="s">
        <v>316</v>
      </c>
      <c r="E11379" s="3">
        <v>24</v>
      </c>
      <c r="F11379" s="17">
        <v>0</v>
      </c>
      <c r="G11379" s="17">
        <v>1</v>
      </c>
      <c r="H11379" s="17">
        <v>0</v>
      </c>
      <c r="I11379" s="7">
        <v>2.6</v>
      </c>
      <c r="J11379" s="7">
        <v>15</v>
      </c>
      <c r="K11379" s="4">
        <v>1214</v>
      </c>
      <c r="L11379" s="5">
        <v>1214.0587</v>
      </c>
      <c r="M11379">
        <v>327772.68</v>
      </c>
      <c r="N11379" s="33">
        <v>1</v>
      </c>
      <c r="O11379" s="50" t="e">
        <f>INDEX([1]Dados!$M$2:$N$26779,MATCH($P11379,[1]Dados!$N$2:$N$26779,),2)</f>
        <v>#N/A</v>
      </c>
      <c r="P11379">
        <v>196766</v>
      </c>
      <c r="Q11379" s="1">
        <v>37825</v>
      </c>
      <c r="R11379" s="1">
        <v>37866</v>
      </c>
      <c r="S11379" t="s">
        <v>1784</v>
      </c>
    </row>
    <row r="11380" spans="1:19" x14ac:dyDescent="0.2">
      <c r="A11380" s="7">
        <v>260310</v>
      </c>
      <c r="B11380" s="3">
        <v>23612</v>
      </c>
      <c r="C11380" s="3" t="s">
        <v>51</v>
      </c>
      <c r="D11380" s="2" t="s">
        <v>316</v>
      </c>
      <c r="E11380" s="3">
        <v>24</v>
      </c>
      <c r="F11380" s="17">
        <v>0</v>
      </c>
      <c r="G11380" s="17">
        <v>1</v>
      </c>
      <c r="H11380" s="17">
        <v>0</v>
      </c>
      <c r="I11380" s="7">
        <v>2.7</v>
      </c>
      <c r="J11380" s="7">
        <v>15</v>
      </c>
      <c r="K11380" s="4">
        <v>1214</v>
      </c>
      <c r="L11380" s="5">
        <v>1214.0587</v>
      </c>
      <c r="M11380">
        <v>327772.68</v>
      </c>
      <c r="N11380" s="33">
        <v>1</v>
      </c>
      <c r="O11380" s="50" t="e">
        <f>INDEX([1]Dados!$M$2:$N$26779,MATCH($P11380,[1]Dados!$N$2:$N$26779,),2)</f>
        <v>#N/A</v>
      </c>
      <c r="P11380">
        <v>196766</v>
      </c>
      <c r="Q11380" s="1">
        <v>37825</v>
      </c>
      <c r="R11380" s="1">
        <v>37866</v>
      </c>
      <c r="S11380" t="s">
        <v>1784</v>
      </c>
    </row>
    <row r="11381" spans="1:19" x14ac:dyDescent="0.2">
      <c r="A11381" s="7">
        <v>260310</v>
      </c>
      <c r="B11381" s="3">
        <v>23612</v>
      </c>
      <c r="C11381" s="3" t="s">
        <v>51</v>
      </c>
      <c r="D11381" s="2" t="s">
        <v>316</v>
      </c>
      <c r="E11381" s="3">
        <v>24</v>
      </c>
      <c r="F11381" s="17">
        <v>0</v>
      </c>
      <c r="G11381" s="17">
        <v>1</v>
      </c>
      <c r="H11381" s="17">
        <v>0</v>
      </c>
      <c r="I11381" s="7">
        <v>2.8</v>
      </c>
      <c r="J11381" s="7">
        <v>15</v>
      </c>
      <c r="K11381" s="4">
        <v>1214</v>
      </c>
      <c r="L11381" s="5">
        <v>1214.0587</v>
      </c>
      <c r="M11381">
        <v>327772.68</v>
      </c>
      <c r="N11381" s="33">
        <v>1</v>
      </c>
      <c r="O11381" s="50" t="e">
        <f>INDEX([1]Dados!$M$2:$N$26779,MATCH($P11381,[1]Dados!$N$2:$N$26779,),2)</f>
        <v>#N/A</v>
      </c>
      <c r="P11381">
        <v>196766</v>
      </c>
      <c r="Q11381" s="1">
        <v>37825</v>
      </c>
      <c r="R11381" s="1">
        <v>37866</v>
      </c>
      <c r="S11381" t="s">
        <v>1784</v>
      </c>
    </row>
    <row r="11382" spans="1:19" x14ac:dyDescent="0.2">
      <c r="A11382" s="7">
        <v>260310</v>
      </c>
      <c r="B11382" s="3">
        <v>23612</v>
      </c>
      <c r="C11382" s="3" t="s">
        <v>51</v>
      </c>
      <c r="D11382" s="2" t="s">
        <v>316</v>
      </c>
      <c r="E11382" s="3">
        <v>24</v>
      </c>
      <c r="F11382" s="17">
        <v>0</v>
      </c>
      <c r="G11382" s="17">
        <v>1</v>
      </c>
      <c r="H11382" s="17">
        <v>0</v>
      </c>
      <c r="I11382" s="7">
        <v>2.9</v>
      </c>
      <c r="J11382" s="7">
        <v>31</v>
      </c>
      <c r="K11382" s="4">
        <v>1214</v>
      </c>
      <c r="L11382" s="5">
        <v>1214.0587</v>
      </c>
      <c r="M11382">
        <v>327772.68</v>
      </c>
      <c r="N11382" s="33">
        <v>1</v>
      </c>
      <c r="O11382" s="50" t="e">
        <f>INDEX([1]Dados!$M$2:$N$26779,MATCH($P11382,[1]Dados!$N$2:$N$26779,),2)</f>
        <v>#N/A</v>
      </c>
      <c r="P11382">
        <v>196766</v>
      </c>
      <c r="Q11382" s="1">
        <v>37825</v>
      </c>
      <c r="R11382" s="1">
        <v>37866</v>
      </c>
      <c r="S11382" t="s">
        <v>1784</v>
      </c>
    </row>
    <row r="11383" spans="1:19" x14ac:dyDescent="0.2">
      <c r="A11383" s="7">
        <v>260310</v>
      </c>
      <c r="B11383" s="3">
        <v>23612</v>
      </c>
      <c r="C11383" s="3" t="s">
        <v>51</v>
      </c>
      <c r="D11383" s="2" t="s">
        <v>316</v>
      </c>
      <c r="E11383" s="3">
        <v>24</v>
      </c>
      <c r="F11383" s="17">
        <v>0</v>
      </c>
      <c r="G11383" s="17">
        <v>1</v>
      </c>
      <c r="H11383" s="17">
        <v>0</v>
      </c>
      <c r="I11383" s="7">
        <v>3.1</v>
      </c>
      <c r="J11383" s="7">
        <v>30</v>
      </c>
      <c r="K11383" s="4">
        <v>1214</v>
      </c>
      <c r="L11383" s="5">
        <v>1214.0589</v>
      </c>
      <c r="M11383">
        <v>999999.99990000005</v>
      </c>
      <c r="N11383" s="33">
        <v>1</v>
      </c>
      <c r="O11383" s="50" t="e">
        <f>INDEX([1]Dados!$M$2:$N$26779,MATCH($P11383,[1]Dados!$N$2:$N$26779,),2)</f>
        <v>#N/A</v>
      </c>
      <c r="P11383">
        <v>198370</v>
      </c>
      <c r="Q11383" s="1">
        <v>37825</v>
      </c>
      <c r="R11383" s="1">
        <v>37866</v>
      </c>
      <c r="S11383" t="s">
        <v>1845</v>
      </c>
    </row>
    <row r="11384" spans="1:19" x14ac:dyDescent="0.2">
      <c r="A11384" s="7">
        <v>260310</v>
      </c>
      <c r="B11384" s="3">
        <v>23612</v>
      </c>
      <c r="C11384" s="3" t="s">
        <v>51</v>
      </c>
      <c r="D11384" s="2" t="s">
        <v>316</v>
      </c>
      <c r="E11384" s="3">
        <v>24</v>
      </c>
      <c r="F11384" s="17">
        <v>0</v>
      </c>
      <c r="G11384" s="17">
        <v>1</v>
      </c>
      <c r="H11384" s="17">
        <v>0</v>
      </c>
      <c r="I11384" s="7">
        <v>3.2</v>
      </c>
      <c r="J11384" s="7">
        <v>20</v>
      </c>
      <c r="K11384" s="4">
        <v>1214</v>
      </c>
      <c r="L11384" s="5">
        <v>1214.0589</v>
      </c>
      <c r="M11384">
        <v>999999.99990000005</v>
      </c>
      <c r="N11384" s="33">
        <v>1</v>
      </c>
      <c r="O11384" s="50" t="e">
        <f>INDEX([1]Dados!$M$2:$N$26779,MATCH($P11384,[1]Dados!$N$2:$N$26779,),2)</f>
        <v>#N/A</v>
      </c>
      <c r="P11384">
        <v>198370</v>
      </c>
      <c r="Q11384" s="1">
        <v>37825</v>
      </c>
      <c r="R11384" s="1">
        <v>37866</v>
      </c>
      <c r="S11384" t="s">
        <v>1845</v>
      </c>
    </row>
    <row r="11385" spans="1:19" x14ac:dyDescent="0.2">
      <c r="A11385" s="7">
        <v>260310</v>
      </c>
      <c r="B11385" s="3">
        <v>23612</v>
      </c>
      <c r="C11385" s="3" t="s">
        <v>51</v>
      </c>
      <c r="D11385" s="2" t="s">
        <v>316</v>
      </c>
      <c r="E11385" s="3">
        <v>24</v>
      </c>
      <c r="F11385" s="17">
        <v>0</v>
      </c>
      <c r="G11385" s="17">
        <v>1</v>
      </c>
      <c r="H11385" s="17">
        <v>0</v>
      </c>
      <c r="I11385" s="7">
        <v>3.3</v>
      </c>
      <c r="J11385" s="7">
        <v>18</v>
      </c>
      <c r="K11385" s="4">
        <v>1214</v>
      </c>
      <c r="L11385" s="5">
        <v>1214.0589</v>
      </c>
      <c r="M11385">
        <v>999999.99990000005</v>
      </c>
      <c r="N11385" s="33">
        <v>1</v>
      </c>
      <c r="O11385" s="50" t="e">
        <f>INDEX([1]Dados!$M$2:$N$26779,MATCH($P11385,[1]Dados!$N$2:$N$26779,),2)</f>
        <v>#N/A</v>
      </c>
      <c r="P11385">
        <v>198370</v>
      </c>
      <c r="Q11385" s="1">
        <v>37825</v>
      </c>
      <c r="R11385" s="1">
        <v>37866</v>
      </c>
      <c r="S11385" t="s">
        <v>1845</v>
      </c>
    </row>
    <row r="11386" spans="1:19" x14ac:dyDescent="0.2">
      <c r="A11386" s="7">
        <v>260310</v>
      </c>
      <c r="B11386" s="3">
        <v>23612</v>
      </c>
      <c r="C11386" s="3" t="s">
        <v>51</v>
      </c>
      <c r="D11386" s="2" t="s">
        <v>316</v>
      </c>
      <c r="E11386" s="3">
        <v>24</v>
      </c>
      <c r="F11386" s="17">
        <v>0</v>
      </c>
      <c r="G11386" s="17">
        <v>1</v>
      </c>
      <c r="H11386" s="17">
        <v>0</v>
      </c>
      <c r="I11386" s="7">
        <v>3.4</v>
      </c>
      <c r="J11386" s="7">
        <v>27</v>
      </c>
      <c r="K11386" s="4">
        <v>1214</v>
      </c>
      <c r="L11386" s="5">
        <v>1214.0589</v>
      </c>
      <c r="M11386">
        <v>999999.99990000005</v>
      </c>
      <c r="N11386" s="33">
        <v>1</v>
      </c>
      <c r="O11386" s="50" t="e">
        <f>INDEX([1]Dados!$M$2:$N$26779,MATCH($P11386,[1]Dados!$N$2:$N$26779,),2)</f>
        <v>#N/A</v>
      </c>
      <c r="P11386">
        <v>198370</v>
      </c>
      <c r="Q11386" s="1">
        <v>37825</v>
      </c>
      <c r="R11386" s="1">
        <v>37866</v>
      </c>
      <c r="S11386" t="s">
        <v>1845</v>
      </c>
    </row>
    <row r="11387" spans="1:19" x14ac:dyDescent="0.2">
      <c r="A11387" s="7">
        <v>260310</v>
      </c>
      <c r="B11387" s="3">
        <v>23612</v>
      </c>
      <c r="C11387" s="3" t="s">
        <v>51</v>
      </c>
      <c r="D11387" s="2" t="s">
        <v>316</v>
      </c>
      <c r="E11387" s="3">
        <v>24</v>
      </c>
      <c r="F11387" s="17">
        <v>0</v>
      </c>
      <c r="G11387" s="17">
        <v>1</v>
      </c>
      <c r="H11387" s="17">
        <v>0</v>
      </c>
      <c r="I11387" s="7">
        <v>3.5</v>
      </c>
      <c r="J11387" s="7">
        <v>28</v>
      </c>
      <c r="K11387" s="4">
        <v>1214</v>
      </c>
      <c r="L11387" s="5">
        <v>1214.0589</v>
      </c>
      <c r="M11387">
        <v>999999.99990000005</v>
      </c>
      <c r="N11387" s="33">
        <v>1</v>
      </c>
      <c r="O11387" s="50" t="e">
        <f>INDEX([1]Dados!$M$2:$N$26779,MATCH($P11387,[1]Dados!$N$2:$N$26779,),2)</f>
        <v>#N/A</v>
      </c>
      <c r="P11387">
        <v>198370</v>
      </c>
      <c r="Q11387" s="1">
        <v>37825</v>
      </c>
      <c r="R11387" s="1">
        <v>37866</v>
      </c>
      <c r="S11387" t="s">
        <v>1845</v>
      </c>
    </row>
    <row r="11388" spans="1:19" x14ac:dyDescent="0.2">
      <c r="A11388" s="7">
        <v>260310</v>
      </c>
      <c r="B11388" s="3">
        <v>23612</v>
      </c>
      <c r="C11388" s="3" t="s">
        <v>51</v>
      </c>
      <c r="D11388" s="2" t="s">
        <v>316</v>
      </c>
      <c r="E11388" s="3">
        <v>24</v>
      </c>
      <c r="F11388" s="17">
        <v>0</v>
      </c>
      <c r="G11388" s="17">
        <v>1</v>
      </c>
      <c r="H11388" s="17">
        <v>0</v>
      </c>
      <c r="I11388" s="7">
        <v>3.6</v>
      </c>
      <c r="J11388" s="7">
        <v>25</v>
      </c>
      <c r="K11388" s="4">
        <v>1214</v>
      </c>
      <c r="L11388" s="5">
        <v>1214.0589</v>
      </c>
      <c r="M11388">
        <v>999999.99990000005</v>
      </c>
      <c r="N11388" s="33">
        <v>1</v>
      </c>
      <c r="O11388" s="50" t="e">
        <f>INDEX([1]Dados!$M$2:$N$26779,MATCH($P11388,[1]Dados!$N$2:$N$26779,),2)</f>
        <v>#N/A</v>
      </c>
      <c r="P11388">
        <v>198370</v>
      </c>
      <c r="Q11388" s="1">
        <v>37825</v>
      </c>
      <c r="R11388" s="1">
        <v>37866</v>
      </c>
      <c r="S11388" t="s">
        <v>1845</v>
      </c>
    </row>
    <row r="11389" spans="1:19" x14ac:dyDescent="0.2">
      <c r="A11389" s="7">
        <v>260310</v>
      </c>
      <c r="B11389" s="3">
        <v>23612</v>
      </c>
      <c r="C11389" s="3" t="s">
        <v>51</v>
      </c>
      <c r="D11389" s="2" t="s">
        <v>316</v>
      </c>
      <c r="E11389" s="3">
        <v>24</v>
      </c>
      <c r="F11389" s="17">
        <v>0</v>
      </c>
      <c r="G11389" s="17">
        <v>1</v>
      </c>
      <c r="H11389" s="17">
        <v>0</v>
      </c>
      <c r="I11389" s="7">
        <v>3.7</v>
      </c>
      <c r="J11389" s="7">
        <v>15</v>
      </c>
      <c r="K11389" s="4">
        <v>1214</v>
      </c>
      <c r="L11389" s="5">
        <v>1214.0589</v>
      </c>
      <c r="M11389">
        <v>999999.99990000005</v>
      </c>
      <c r="N11389" s="33">
        <v>1</v>
      </c>
      <c r="O11389" s="50" t="e">
        <f>INDEX([1]Dados!$M$2:$N$26779,MATCH($P11389,[1]Dados!$N$2:$N$26779,),2)</f>
        <v>#N/A</v>
      </c>
      <c r="P11389">
        <v>198370</v>
      </c>
      <c r="Q11389" s="1">
        <v>37825</v>
      </c>
      <c r="R11389" s="1">
        <v>37866</v>
      </c>
      <c r="S11389" t="s">
        <v>1845</v>
      </c>
    </row>
    <row r="11390" spans="1:19" x14ac:dyDescent="0.2">
      <c r="A11390" s="7">
        <v>260310</v>
      </c>
      <c r="B11390" s="3">
        <v>23612</v>
      </c>
      <c r="C11390" s="3" t="s">
        <v>51</v>
      </c>
      <c r="D11390" s="2" t="s">
        <v>316</v>
      </c>
      <c r="E11390" s="3">
        <v>24</v>
      </c>
      <c r="F11390" s="17">
        <v>0</v>
      </c>
      <c r="G11390" s="17">
        <v>1</v>
      </c>
      <c r="H11390" s="17">
        <v>0</v>
      </c>
      <c r="I11390" s="7">
        <v>3.8</v>
      </c>
      <c r="J11390" s="7">
        <v>19</v>
      </c>
      <c r="K11390" s="4">
        <v>1214</v>
      </c>
      <c r="L11390" s="5">
        <v>1214.0589</v>
      </c>
      <c r="M11390">
        <v>999999.99990000005</v>
      </c>
      <c r="N11390" s="33">
        <v>1</v>
      </c>
      <c r="O11390" s="50" t="e">
        <f>INDEX([1]Dados!$M$2:$N$26779,MATCH($P11390,[1]Dados!$N$2:$N$26779,),2)</f>
        <v>#N/A</v>
      </c>
      <c r="P11390">
        <v>198370</v>
      </c>
      <c r="Q11390" s="1">
        <v>37825</v>
      </c>
      <c r="R11390" s="1">
        <v>37866</v>
      </c>
      <c r="S11390" t="s">
        <v>1845</v>
      </c>
    </row>
    <row r="11391" spans="1:19" x14ac:dyDescent="0.2">
      <c r="A11391" s="7">
        <v>260310</v>
      </c>
      <c r="B11391" s="3">
        <v>23612</v>
      </c>
      <c r="C11391" s="3" t="s">
        <v>51</v>
      </c>
      <c r="D11391" s="2" t="s">
        <v>316</v>
      </c>
      <c r="E11391" s="3">
        <v>24</v>
      </c>
      <c r="F11391" s="17">
        <v>0</v>
      </c>
      <c r="G11391" s="17">
        <v>1</v>
      </c>
      <c r="H11391" s="17">
        <v>0</v>
      </c>
      <c r="I11391" s="7">
        <v>4.0999999999999996</v>
      </c>
      <c r="J11391" s="7">
        <v>22</v>
      </c>
      <c r="K11391" s="4">
        <v>1293</v>
      </c>
      <c r="L11391" s="5">
        <v>1293.0592999999999</v>
      </c>
      <c r="M11391">
        <v>64665.51</v>
      </c>
      <c r="N11391" s="33">
        <v>1</v>
      </c>
      <c r="O11391" s="50" t="e">
        <f>INDEX([1]Dados!$M$2:$N$26779,MATCH($P11391,[1]Dados!$N$2:$N$26779,),2)</f>
        <v>#N/A</v>
      </c>
      <c r="P11391">
        <v>197012</v>
      </c>
      <c r="Q11391" s="1">
        <v>37825</v>
      </c>
      <c r="R11391" s="1">
        <v>37866</v>
      </c>
      <c r="S11391" t="s">
        <v>1801</v>
      </c>
    </row>
    <row r="11392" spans="1:19" x14ac:dyDescent="0.2">
      <c r="A11392" s="7">
        <v>260310</v>
      </c>
      <c r="B11392" s="3">
        <v>23612</v>
      </c>
      <c r="C11392" s="3" t="s">
        <v>51</v>
      </c>
      <c r="D11392" s="2" t="s">
        <v>316</v>
      </c>
      <c r="E11392" s="3">
        <v>24</v>
      </c>
      <c r="F11392" s="17">
        <v>0</v>
      </c>
      <c r="G11392" s="17">
        <v>1</v>
      </c>
      <c r="H11392" s="17">
        <v>0</v>
      </c>
      <c r="I11392" s="7">
        <v>4.2</v>
      </c>
      <c r="J11392" s="7">
        <v>21</v>
      </c>
      <c r="K11392" s="4">
        <v>1293</v>
      </c>
      <c r="L11392" s="5">
        <v>1293.0592999999999</v>
      </c>
      <c r="M11392">
        <v>64665.51</v>
      </c>
      <c r="N11392" s="33">
        <v>1</v>
      </c>
      <c r="O11392" s="50" t="e">
        <f>INDEX([1]Dados!$M$2:$N$26779,MATCH($P11392,[1]Dados!$N$2:$N$26779,),2)</f>
        <v>#N/A</v>
      </c>
      <c r="P11392">
        <v>197012</v>
      </c>
      <c r="Q11392" s="1">
        <v>37825</v>
      </c>
      <c r="R11392" s="1">
        <v>37866</v>
      </c>
      <c r="S11392" t="s">
        <v>1801</v>
      </c>
    </row>
    <row r="11393" spans="1:19" x14ac:dyDescent="0.2">
      <c r="A11393" s="7">
        <v>260310</v>
      </c>
      <c r="B11393" s="3">
        <v>23612</v>
      </c>
      <c r="C11393" s="3" t="s">
        <v>51</v>
      </c>
      <c r="D11393" s="2" t="s">
        <v>316</v>
      </c>
      <c r="E11393" s="3">
        <v>24</v>
      </c>
      <c r="F11393" s="17">
        <v>0</v>
      </c>
      <c r="G11393" s="17">
        <v>1</v>
      </c>
      <c r="H11393" s="17">
        <v>0</v>
      </c>
      <c r="I11393" s="7">
        <v>4.3</v>
      </c>
      <c r="J11393" s="7">
        <v>11</v>
      </c>
      <c r="K11393" s="4">
        <v>1293</v>
      </c>
      <c r="L11393" s="5">
        <v>1293.0592999999999</v>
      </c>
      <c r="M11393">
        <v>64665.51</v>
      </c>
      <c r="N11393" s="33">
        <v>1</v>
      </c>
      <c r="O11393" s="50" t="e">
        <f>INDEX([1]Dados!$M$2:$N$26779,MATCH($P11393,[1]Dados!$N$2:$N$26779,),2)</f>
        <v>#N/A</v>
      </c>
      <c r="P11393">
        <v>197012</v>
      </c>
      <c r="Q11393" s="1">
        <v>37825</v>
      </c>
      <c r="R11393" s="1">
        <v>37866</v>
      </c>
      <c r="S11393" t="s">
        <v>1801</v>
      </c>
    </row>
    <row r="11394" spans="1:19" x14ac:dyDescent="0.2">
      <c r="A11394" s="7">
        <v>260310</v>
      </c>
      <c r="B11394" s="3">
        <v>23612</v>
      </c>
      <c r="C11394" s="3" t="s">
        <v>51</v>
      </c>
      <c r="D11394" s="2" t="s">
        <v>316</v>
      </c>
      <c r="E11394" s="3">
        <v>24</v>
      </c>
      <c r="F11394" s="17">
        <v>0</v>
      </c>
      <c r="G11394" s="17">
        <v>1</v>
      </c>
      <c r="H11394" s="17">
        <v>0</v>
      </c>
      <c r="I11394" s="7">
        <v>4.4000000000000004</v>
      </c>
      <c r="J11394" s="7">
        <v>17</v>
      </c>
      <c r="K11394" s="4">
        <v>1293</v>
      </c>
      <c r="L11394" s="5">
        <v>1293.0592999999999</v>
      </c>
      <c r="M11394">
        <v>64665.51</v>
      </c>
      <c r="N11394" s="33">
        <v>1</v>
      </c>
      <c r="O11394" s="50" t="e">
        <f>INDEX([1]Dados!$M$2:$N$26779,MATCH($P11394,[1]Dados!$N$2:$N$26779,),2)</f>
        <v>#N/A</v>
      </c>
      <c r="P11394">
        <v>197012</v>
      </c>
      <c r="Q11394" s="1">
        <v>37825</v>
      </c>
      <c r="R11394" s="1">
        <v>37866</v>
      </c>
      <c r="S11394" t="s">
        <v>1801</v>
      </c>
    </row>
    <row r="11395" spans="1:19" x14ac:dyDescent="0.2">
      <c r="A11395" s="7">
        <v>260310</v>
      </c>
      <c r="B11395" s="3">
        <v>23612</v>
      </c>
      <c r="C11395" s="3" t="s">
        <v>51</v>
      </c>
      <c r="D11395" s="2" t="s">
        <v>316</v>
      </c>
      <c r="E11395" s="3">
        <v>24</v>
      </c>
      <c r="F11395" s="17">
        <v>0</v>
      </c>
      <c r="G11395" s="17">
        <v>1</v>
      </c>
      <c r="H11395" s="17">
        <v>0</v>
      </c>
      <c r="I11395" s="7">
        <v>4.5</v>
      </c>
      <c r="J11395" s="7">
        <v>30</v>
      </c>
      <c r="K11395" s="4">
        <v>1293</v>
      </c>
      <c r="L11395" s="5">
        <v>1293.0592999999999</v>
      </c>
      <c r="M11395">
        <v>64665.51</v>
      </c>
      <c r="N11395" s="33">
        <v>1</v>
      </c>
      <c r="O11395" s="50" t="e">
        <f>INDEX([1]Dados!$M$2:$N$26779,MATCH($P11395,[1]Dados!$N$2:$N$26779,),2)</f>
        <v>#N/A</v>
      </c>
      <c r="P11395">
        <v>197012</v>
      </c>
      <c r="Q11395" s="1">
        <v>37825</v>
      </c>
      <c r="R11395" s="1">
        <v>37866</v>
      </c>
      <c r="S11395" t="s">
        <v>1801</v>
      </c>
    </row>
    <row r="11396" spans="1:19" x14ac:dyDescent="0.2">
      <c r="A11396" s="7">
        <v>261260</v>
      </c>
      <c r="B11396" s="3">
        <v>25518</v>
      </c>
      <c r="C11396" s="3" t="s">
        <v>51</v>
      </c>
      <c r="D11396" s="2" t="s">
        <v>736</v>
      </c>
      <c r="E11396" s="3">
        <v>24</v>
      </c>
      <c r="F11396" s="17">
        <v>0</v>
      </c>
      <c r="G11396" s="17">
        <v>1</v>
      </c>
      <c r="H11396" s="17">
        <v>0</v>
      </c>
      <c r="I11396" s="7">
        <v>1.1000000000000001</v>
      </c>
      <c r="J11396" s="7">
        <v>18</v>
      </c>
      <c r="K11396" s="4">
        <v>1203</v>
      </c>
      <c r="L11396" s="5">
        <v>1203.0597</v>
      </c>
      <c r="M11396">
        <v>145900.04999999999</v>
      </c>
      <c r="N11396" s="33">
        <v>1</v>
      </c>
      <c r="O11396" s="50" t="e">
        <f>INDEX([1]Dados!$M$2:$N$26779,MATCH($P11396,[1]Dados!$N$2:$N$26779,),2)</f>
        <v>#N/A</v>
      </c>
      <c r="P11396">
        <v>196822</v>
      </c>
      <c r="Q11396" s="1">
        <v>37833</v>
      </c>
      <c r="R11396" s="1">
        <v>37903</v>
      </c>
      <c r="S11396" t="s">
        <v>2062</v>
      </c>
    </row>
    <row r="11397" spans="1:19" x14ac:dyDescent="0.2">
      <c r="A11397" s="7">
        <v>261260</v>
      </c>
      <c r="B11397" s="3">
        <v>25518</v>
      </c>
      <c r="C11397" s="3" t="s">
        <v>51</v>
      </c>
      <c r="D11397" s="2" t="s">
        <v>736</v>
      </c>
      <c r="E11397" s="3">
        <v>24</v>
      </c>
      <c r="F11397" s="17">
        <v>0</v>
      </c>
      <c r="G11397" s="17">
        <v>1</v>
      </c>
      <c r="H11397" s="17">
        <v>0</v>
      </c>
      <c r="I11397" s="7">
        <v>1.2</v>
      </c>
      <c r="J11397" s="7">
        <v>17</v>
      </c>
      <c r="K11397" s="4">
        <v>1203</v>
      </c>
      <c r="L11397" s="5">
        <v>1203.0597</v>
      </c>
      <c r="M11397">
        <v>145900.04999999999</v>
      </c>
      <c r="N11397" s="33">
        <v>1</v>
      </c>
      <c r="O11397" s="50" t="e">
        <f>INDEX([1]Dados!$M$2:$N$26779,MATCH($P11397,[1]Dados!$N$2:$N$26779,),2)</f>
        <v>#N/A</v>
      </c>
      <c r="P11397">
        <v>196822</v>
      </c>
      <c r="Q11397" s="1">
        <v>37833</v>
      </c>
      <c r="R11397" s="1">
        <v>37903</v>
      </c>
      <c r="S11397" t="s">
        <v>2062</v>
      </c>
    </row>
    <row r="11398" spans="1:19" x14ac:dyDescent="0.2">
      <c r="A11398" s="7">
        <v>261260</v>
      </c>
      <c r="B11398" s="3">
        <v>25518</v>
      </c>
      <c r="C11398" s="3" t="s">
        <v>51</v>
      </c>
      <c r="D11398" s="2" t="s">
        <v>736</v>
      </c>
      <c r="E11398" s="3">
        <v>24</v>
      </c>
      <c r="F11398" s="17">
        <v>0</v>
      </c>
      <c r="G11398" s="17">
        <v>1</v>
      </c>
      <c r="H11398" s="17">
        <v>0</v>
      </c>
      <c r="I11398" s="7">
        <v>1.3</v>
      </c>
      <c r="J11398" s="7">
        <v>15</v>
      </c>
      <c r="K11398" s="4">
        <v>1203</v>
      </c>
      <c r="L11398" s="5">
        <v>1203.0597</v>
      </c>
      <c r="M11398">
        <v>145900.04999999999</v>
      </c>
      <c r="N11398" s="33">
        <v>1</v>
      </c>
      <c r="O11398" s="50" t="e">
        <f>INDEX([1]Dados!$M$2:$N$26779,MATCH($P11398,[1]Dados!$N$2:$N$26779,),2)</f>
        <v>#N/A</v>
      </c>
      <c r="P11398">
        <v>196822</v>
      </c>
      <c r="Q11398" s="1">
        <v>37833</v>
      </c>
      <c r="R11398" s="1">
        <v>37903</v>
      </c>
      <c r="S11398" t="s">
        <v>2062</v>
      </c>
    </row>
    <row r="11399" spans="1:19" x14ac:dyDescent="0.2">
      <c r="A11399" s="7">
        <v>261260</v>
      </c>
      <c r="B11399" s="3">
        <v>25518</v>
      </c>
      <c r="C11399" s="3" t="s">
        <v>51</v>
      </c>
      <c r="D11399" s="2" t="s">
        <v>736</v>
      </c>
      <c r="E11399" s="3">
        <v>24</v>
      </c>
      <c r="F11399" s="17">
        <v>0</v>
      </c>
      <c r="G11399" s="17">
        <v>1</v>
      </c>
      <c r="H11399" s="17">
        <v>0</v>
      </c>
      <c r="I11399" s="7">
        <v>2.1</v>
      </c>
      <c r="J11399" s="7">
        <v>25</v>
      </c>
      <c r="K11399" s="4">
        <v>1214</v>
      </c>
      <c r="L11399" s="5">
        <v>1214.0587</v>
      </c>
      <c r="M11399">
        <v>911846.11</v>
      </c>
      <c r="N11399" s="33">
        <v>1</v>
      </c>
      <c r="O11399" s="50" t="e">
        <f>INDEX([1]Dados!$M$2:$N$26779,MATCH($P11399,[1]Dados!$N$2:$N$26779,),2)</f>
        <v>#N/A</v>
      </c>
      <c r="P11399">
        <v>196767</v>
      </c>
      <c r="Q11399" s="1">
        <v>37833</v>
      </c>
      <c r="R11399" s="1">
        <v>37903</v>
      </c>
      <c r="S11399" t="s">
        <v>1784</v>
      </c>
    </row>
    <row r="11400" spans="1:19" x14ac:dyDescent="0.2">
      <c r="A11400" s="7">
        <v>261260</v>
      </c>
      <c r="B11400" s="3">
        <v>25518</v>
      </c>
      <c r="C11400" s="3" t="s">
        <v>51</v>
      </c>
      <c r="D11400" s="2" t="s">
        <v>736</v>
      </c>
      <c r="E11400" s="3">
        <v>24</v>
      </c>
      <c r="F11400" s="17">
        <v>0</v>
      </c>
      <c r="G11400" s="17">
        <v>1</v>
      </c>
      <c r="H11400" s="17">
        <v>0</v>
      </c>
      <c r="I11400" s="7">
        <v>2.2000000000000002</v>
      </c>
      <c r="J11400" s="7">
        <v>25</v>
      </c>
      <c r="K11400" s="4">
        <v>1214</v>
      </c>
      <c r="L11400" s="5">
        <v>1214.0587</v>
      </c>
      <c r="M11400">
        <v>911846.11</v>
      </c>
      <c r="N11400" s="33">
        <v>1</v>
      </c>
      <c r="O11400" s="50" t="e">
        <f>INDEX([1]Dados!$M$2:$N$26779,MATCH($P11400,[1]Dados!$N$2:$N$26779,),2)</f>
        <v>#N/A</v>
      </c>
      <c r="P11400">
        <v>196767</v>
      </c>
      <c r="Q11400" s="1">
        <v>37833</v>
      </c>
      <c r="R11400" s="1">
        <v>37903</v>
      </c>
      <c r="S11400" t="s">
        <v>1784</v>
      </c>
    </row>
    <row r="11401" spans="1:19" x14ac:dyDescent="0.2">
      <c r="A11401" s="7">
        <v>261260</v>
      </c>
      <c r="B11401" s="3">
        <v>25518</v>
      </c>
      <c r="C11401" s="3" t="s">
        <v>51</v>
      </c>
      <c r="D11401" s="2" t="s">
        <v>736</v>
      </c>
      <c r="E11401" s="3">
        <v>24</v>
      </c>
      <c r="F11401" s="17">
        <v>0</v>
      </c>
      <c r="G11401" s="17">
        <v>1</v>
      </c>
      <c r="H11401" s="17">
        <v>0</v>
      </c>
      <c r="I11401" s="7">
        <v>2.2999999999999998</v>
      </c>
      <c r="J11401" s="7">
        <v>2</v>
      </c>
      <c r="K11401" s="4">
        <v>1214</v>
      </c>
      <c r="L11401" s="5">
        <v>1214.0587</v>
      </c>
      <c r="M11401">
        <v>911846.11</v>
      </c>
      <c r="N11401" s="33">
        <v>1</v>
      </c>
      <c r="O11401" s="50" t="e">
        <f>INDEX([1]Dados!$M$2:$N$26779,MATCH($P11401,[1]Dados!$N$2:$N$26779,),2)</f>
        <v>#N/A</v>
      </c>
      <c r="P11401">
        <v>196767</v>
      </c>
      <c r="Q11401" s="1">
        <v>37833</v>
      </c>
      <c r="R11401" s="1">
        <v>37903</v>
      </c>
      <c r="S11401" t="s">
        <v>1784</v>
      </c>
    </row>
    <row r="11402" spans="1:19" x14ac:dyDescent="0.2">
      <c r="A11402" s="7">
        <v>261260</v>
      </c>
      <c r="B11402" s="3">
        <v>25518</v>
      </c>
      <c r="C11402" s="3" t="s">
        <v>51</v>
      </c>
      <c r="D11402" s="2" t="s">
        <v>736</v>
      </c>
      <c r="E11402" s="3">
        <v>24</v>
      </c>
      <c r="F11402" s="17">
        <v>0</v>
      </c>
      <c r="G11402" s="17">
        <v>1</v>
      </c>
      <c r="H11402" s="17">
        <v>0</v>
      </c>
      <c r="I11402" s="7">
        <v>2.4</v>
      </c>
      <c r="J11402" s="7">
        <v>25</v>
      </c>
      <c r="K11402" s="4">
        <v>1214</v>
      </c>
      <c r="L11402" s="5">
        <v>1214.0587</v>
      </c>
      <c r="M11402">
        <v>911846.11</v>
      </c>
      <c r="N11402" s="33">
        <v>1</v>
      </c>
      <c r="O11402" s="50" t="e">
        <f>INDEX([1]Dados!$M$2:$N$26779,MATCH($P11402,[1]Dados!$N$2:$N$26779,),2)</f>
        <v>#N/A</v>
      </c>
      <c r="P11402">
        <v>196767</v>
      </c>
      <c r="Q11402" s="1">
        <v>37833</v>
      </c>
      <c r="R11402" s="1">
        <v>37903</v>
      </c>
      <c r="S11402" t="s">
        <v>1784</v>
      </c>
    </row>
    <row r="11403" spans="1:19" x14ac:dyDescent="0.2">
      <c r="A11403" s="7">
        <v>261260</v>
      </c>
      <c r="B11403" s="3">
        <v>25518</v>
      </c>
      <c r="C11403" s="3" t="s">
        <v>51</v>
      </c>
      <c r="D11403" s="2" t="s">
        <v>736</v>
      </c>
      <c r="E11403" s="3">
        <v>24</v>
      </c>
      <c r="F11403" s="17">
        <v>0</v>
      </c>
      <c r="G11403" s="17">
        <v>1</v>
      </c>
      <c r="H11403" s="17">
        <v>0</v>
      </c>
      <c r="I11403" s="7">
        <v>2.5</v>
      </c>
      <c r="J11403" s="7">
        <v>15</v>
      </c>
      <c r="K11403" s="4">
        <v>1214</v>
      </c>
      <c r="L11403" s="5">
        <v>1214.0587</v>
      </c>
      <c r="M11403">
        <v>911846.11</v>
      </c>
      <c r="N11403" s="33">
        <v>1</v>
      </c>
      <c r="O11403" s="50" t="e">
        <f>INDEX([1]Dados!$M$2:$N$26779,MATCH($P11403,[1]Dados!$N$2:$N$26779,),2)</f>
        <v>#N/A</v>
      </c>
      <c r="P11403">
        <v>196767</v>
      </c>
      <c r="Q11403" s="1">
        <v>37833</v>
      </c>
      <c r="R11403" s="1">
        <v>37903</v>
      </c>
      <c r="S11403" t="s">
        <v>1784</v>
      </c>
    </row>
    <row r="11404" spans="1:19" x14ac:dyDescent="0.2">
      <c r="A11404" s="7">
        <v>261260</v>
      </c>
      <c r="B11404" s="3">
        <v>25518</v>
      </c>
      <c r="C11404" s="3" t="s">
        <v>51</v>
      </c>
      <c r="D11404" s="2" t="s">
        <v>736</v>
      </c>
      <c r="E11404" s="3">
        <v>24</v>
      </c>
      <c r="F11404" s="17">
        <v>0</v>
      </c>
      <c r="G11404" s="17">
        <v>1</v>
      </c>
      <c r="H11404" s="17">
        <v>0</v>
      </c>
      <c r="I11404" s="7">
        <v>2.6</v>
      </c>
      <c r="J11404" s="7">
        <v>25</v>
      </c>
      <c r="K11404" s="4">
        <v>1214</v>
      </c>
      <c r="L11404" s="5">
        <v>1214.0587</v>
      </c>
      <c r="M11404">
        <v>911846.11</v>
      </c>
      <c r="N11404" s="33">
        <v>1</v>
      </c>
      <c r="O11404" s="50" t="e">
        <f>INDEX([1]Dados!$M$2:$N$26779,MATCH($P11404,[1]Dados!$N$2:$N$26779,),2)</f>
        <v>#N/A</v>
      </c>
      <c r="P11404">
        <v>196767</v>
      </c>
      <c r="Q11404" s="1">
        <v>37833</v>
      </c>
      <c r="R11404" s="1">
        <v>37903</v>
      </c>
      <c r="S11404" t="s">
        <v>1784</v>
      </c>
    </row>
    <row r="11405" spans="1:19" x14ac:dyDescent="0.2">
      <c r="A11405" s="7">
        <v>261260</v>
      </c>
      <c r="B11405" s="3">
        <v>25518</v>
      </c>
      <c r="C11405" s="3" t="s">
        <v>51</v>
      </c>
      <c r="D11405" s="2" t="s">
        <v>736</v>
      </c>
      <c r="E11405" s="3">
        <v>24</v>
      </c>
      <c r="F11405" s="17">
        <v>0</v>
      </c>
      <c r="G11405" s="17">
        <v>1</v>
      </c>
      <c r="H11405" s="17">
        <v>0</v>
      </c>
      <c r="I11405" s="7">
        <v>2.7</v>
      </c>
      <c r="J11405" s="7">
        <v>25</v>
      </c>
      <c r="K11405" s="4">
        <v>1214</v>
      </c>
      <c r="L11405" s="5">
        <v>1214.0587</v>
      </c>
      <c r="M11405">
        <v>911846.11</v>
      </c>
      <c r="N11405" s="33">
        <v>1</v>
      </c>
      <c r="O11405" s="50" t="e">
        <f>INDEX([1]Dados!$M$2:$N$26779,MATCH($P11405,[1]Dados!$N$2:$N$26779,),2)</f>
        <v>#N/A</v>
      </c>
      <c r="P11405">
        <v>196767</v>
      </c>
      <c r="Q11405" s="1">
        <v>37833</v>
      </c>
      <c r="R11405" s="1">
        <v>37903</v>
      </c>
      <c r="S11405" t="s">
        <v>1784</v>
      </c>
    </row>
    <row r="11406" spans="1:19" x14ac:dyDescent="0.2">
      <c r="A11406" s="7">
        <v>261260</v>
      </c>
      <c r="B11406" s="3">
        <v>25518</v>
      </c>
      <c r="C11406" s="3" t="s">
        <v>51</v>
      </c>
      <c r="D11406" s="2" t="s">
        <v>736</v>
      </c>
      <c r="E11406" s="3">
        <v>24</v>
      </c>
      <c r="F11406" s="17">
        <v>0</v>
      </c>
      <c r="G11406" s="17">
        <v>1</v>
      </c>
      <c r="H11406" s="17">
        <v>0</v>
      </c>
      <c r="I11406" s="7">
        <v>2.8</v>
      </c>
      <c r="J11406" s="7">
        <v>10</v>
      </c>
      <c r="K11406" s="4">
        <v>1214</v>
      </c>
      <c r="L11406" s="5">
        <v>1214.0587</v>
      </c>
      <c r="M11406">
        <v>911846.11</v>
      </c>
      <c r="N11406" s="33">
        <v>1</v>
      </c>
      <c r="O11406" s="50" t="e">
        <f>INDEX([1]Dados!$M$2:$N$26779,MATCH($P11406,[1]Dados!$N$2:$N$26779,),2)</f>
        <v>#N/A</v>
      </c>
      <c r="P11406">
        <v>196767</v>
      </c>
      <c r="Q11406" s="1">
        <v>37833</v>
      </c>
      <c r="R11406" s="1">
        <v>37903</v>
      </c>
      <c r="S11406" t="s">
        <v>1784</v>
      </c>
    </row>
    <row r="11407" spans="1:19" x14ac:dyDescent="0.2">
      <c r="A11407" s="7">
        <v>261260</v>
      </c>
      <c r="B11407" s="3">
        <v>25518</v>
      </c>
      <c r="C11407" s="3" t="s">
        <v>51</v>
      </c>
      <c r="D11407" s="2" t="s">
        <v>736</v>
      </c>
      <c r="E11407" s="3">
        <v>24</v>
      </c>
      <c r="F11407" s="17">
        <v>0</v>
      </c>
      <c r="G11407" s="17">
        <v>1</v>
      </c>
      <c r="H11407" s="17">
        <v>0</v>
      </c>
      <c r="I11407" s="7">
        <v>2.1</v>
      </c>
      <c r="J11407" s="7">
        <v>28</v>
      </c>
      <c r="K11407" s="4">
        <v>1214</v>
      </c>
      <c r="L11407" s="5">
        <v>1214.0589</v>
      </c>
      <c r="M11407">
        <v>657396</v>
      </c>
      <c r="N11407" s="33">
        <v>1</v>
      </c>
      <c r="O11407" s="50" t="e">
        <f>INDEX([1]Dados!$M$2:$N$26779,MATCH($P11407,[1]Dados!$N$2:$N$26779,),2)</f>
        <v>#N/A</v>
      </c>
      <c r="P11407">
        <v>198371</v>
      </c>
      <c r="Q11407" s="1">
        <v>37833</v>
      </c>
      <c r="R11407" s="1">
        <v>37903</v>
      </c>
      <c r="S11407" t="s">
        <v>1785</v>
      </c>
    </row>
    <row r="11408" spans="1:19" x14ac:dyDescent="0.2">
      <c r="A11408" s="7">
        <v>261260</v>
      </c>
      <c r="B11408" s="3">
        <v>25518</v>
      </c>
      <c r="C11408" s="3" t="s">
        <v>51</v>
      </c>
      <c r="D11408" s="2" t="s">
        <v>736</v>
      </c>
      <c r="E11408" s="3">
        <v>24</v>
      </c>
      <c r="F11408" s="17">
        <v>0</v>
      </c>
      <c r="G11408" s="17">
        <v>1</v>
      </c>
      <c r="H11408" s="17">
        <v>0</v>
      </c>
      <c r="I11408" s="7">
        <v>2.11</v>
      </c>
      <c r="J11408" s="7">
        <v>24</v>
      </c>
      <c r="K11408" s="4">
        <v>1214</v>
      </c>
      <c r="L11408" s="5">
        <v>1214.0589</v>
      </c>
      <c r="M11408">
        <v>657396</v>
      </c>
      <c r="N11408" s="33">
        <v>1</v>
      </c>
      <c r="O11408" s="50" t="e">
        <f>INDEX([1]Dados!$M$2:$N$26779,MATCH($P11408,[1]Dados!$N$2:$N$26779,),2)</f>
        <v>#N/A</v>
      </c>
      <c r="P11408">
        <v>198371</v>
      </c>
      <c r="Q11408" s="1">
        <v>37833</v>
      </c>
      <c r="R11408" s="1">
        <v>37903</v>
      </c>
      <c r="S11408" t="s">
        <v>1785</v>
      </c>
    </row>
    <row r="11409" spans="1:19" x14ac:dyDescent="0.2">
      <c r="A11409" s="7">
        <v>261260</v>
      </c>
      <c r="B11409" s="3">
        <v>25518</v>
      </c>
      <c r="C11409" s="3" t="s">
        <v>51</v>
      </c>
      <c r="D11409" s="2" t="s">
        <v>736</v>
      </c>
      <c r="E11409" s="3">
        <v>24</v>
      </c>
      <c r="F11409" s="17">
        <v>0</v>
      </c>
      <c r="G11409" s="17">
        <v>1</v>
      </c>
      <c r="H11409" s="17">
        <v>0</v>
      </c>
      <c r="I11409" s="7">
        <v>2.12</v>
      </c>
      <c r="J11409" s="7">
        <v>28</v>
      </c>
      <c r="K11409" s="4">
        <v>1214</v>
      </c>
      <c r="L11409" s="5">
        <v>1214.0589</v>
      </c>
      <c r="M11409">
        <v>657396</v>
      </c>
      <c r="N11409" s="33">
        <v>1</v>
      </c>
      <c r="O11409" s="50" t="e">
        <f>INDEX([1]Dados!$M$2:$N$26779,MATCH($P11409,[1]Dados!$N$2:$N$26779,),2)</f>
        <v>#N/A</v>
      </c>
      <c r="P11409">
        <v>198371</v>
      </c>
      <c r="Q11409" s="1">
        <v>37833</v>
      </c>
      <c r="R11409" s="1">
        <v>37903</v>
      </c>
      <c r="S11409" t="s">
        <v>1785</v>
      </c>
    </row>
    <row r="11410" spans="1:19" x14ac:dyDescent="0.2">
      <c r="A11410" s="7">
        <v>261260</v>
      </c>
      <c r="B11410" s="3">
        <v>25518</v>
      </c>
      <c r="C11410" s="3" t="s">
        <v>51</v>
      </c>
      <c r="D11410" s="2" t="s">
        <v>736</v>
      </c>
      <c r="E11410" s="3">
        <v>24</v>
      </c>
      <c r="F11410" s="17">
        <v>0</v>
      </c>
      <c r="G11410" s="17">
        <v>1</v>
      </c>
      <c r="H11410" s="17">
        <v>0</v>
      </c>
      <c r="I11410" s="7">
        <v>2.13</v>
      </c>
      <c r="J11410" s="7">
        <v>28</v>
      </c>
      <c r="K11410" s="4">
        <v>1214</v>
      </c>
      <c r="L11410" s="5">
        <v>1214.0589</v>
      </c>
      <c r="M11410">
        <v>657396</v>
      </c>
      <c r="N11410" s="33">
        <v>1</v>
      </c>
      <c r="O11410" s="50" t="e">
        <f>INDEX([1]Dados!$M$2:$N$26779,MATCH($P11410,[1]Dados!$N$2:$N$26779,),2)</f>
        <v>#N/A</v>
      </c>
      <c r="P11410">
        <v>198371</v>
      </c>
      <c r="Q11410" s="1">
        <v>37833</v>
      </c>
      <c r="R11410" s="1">
        <v>37903</v>
      </c>
      <c r="S11410" t="s">
        <v>1785</v>
      </c>
    </row>
    <row r="11411" spans="1:19" x14ac:dyDescent="0.2">
      <c r="A11411" s="7">
        <v>261260</v>
      </c>
      <c r="B11411" s="3">
        <v>25518</v>
      </c>
      <c r="C11411" s="3" t="s">
        <v>51</v>
      </c>
      <c r="D11411" s="2" t="s">
        <v>736</v>
      </c>
      <c r="E11411" s="3">
        <v>24</v>
      </c>
      <c r="F11411" s="17">
        <v>0</v>
      </c>
      <c r="G11411" s="17">
        <v>1</v>
      </c>
      <c r="H11411" s="17">
        <v>0</v>
      </c>
      <c r="I11411" s="7">
        <v>2.14</v>
      </c>
      <c r="J11411" s="7">
        <v>28</v>
      </c>
      <c r="K11411" s="4">
        <v>1214</v>
      </c>
      <c r="L11411" s="5">
        <v>1214.0589</v>
      </c>
      <c r="M11411">
        <v>657396</v>
      </c>
      <c r="N11411" s="33">
        <v>1</v>
      </c>
      <c r="O11411" s="50" t="e">
        <f>INDEX([1]Dados!$M$2:$N$26779,MATCH($P11411,[1]Dados!$N$2:$N$26779,),2)</f>
        <v>#N/A</v>
      </c>
      <c r="P11411">
        <v>198371</v>
      </c>
      <c r="Q11411" s="1">
        <v>37833</v>
      </c>
      <c r="R11411" s="1">
        <v>37903</v>
      </c>
      <c r="S11411" t="s">
        <v>1785</v>
      </c>
    </row>
    <row r="11412" spans="1:19" x14ac:dyDescent="0.2">
      <c r="A11412" s="7">
        <v>261260</v>
      </c>
      <c r="B11412" s="3">
        <v>25518</v>
      </c>
      <c r="C11412" s="3" t="s">
        <v>51</v>
      </c>
      <c r="D11412" s="2" t="s">
        <v>736</v>
      </c>
      <c r="E11412" s="3">
        <v>24</v>
      </c>
      <c r="F11412" s="17">
        <v>0</v>
      </c>
      <c r="G11412" s="17">
        <v>1</v>
      </c>
      <c r="H11412" s="17">
        <v>0</v>
      </c>
      <c r="I11412" s="7">
        <v>2.15</v>
      </c>
      <c r="J11412" s="7">
        <v>28</v>
      </c>
      <c r="K11412" s="4">
        <v>1214</v>
      </c>
      <c r="L11412" s="5">
        <v>1214.0589</v>
      </c>
      <c r="M11412">
        <v>657396</v>
      </c>
      <c r="N11412" s="33">
        <v>1</v>
      </c>
      <c r="O11412" s="50" t="e">
        <f>INDEX([1]Dados!$M$2:$N$26779,MATCH($P11412,[1]Dados!$N$2:$N$26779,),2)</f>
        <v>#N/A</v>
      </c>
      <c r="P11412">
        <v>198371</v>
      </c>
      <c r="Q11412" s="1">
        <v>37833</v>
      </c>
      <c r="R11412" s="1">
        <v>37903</v>
      </c>
      <c r="S11412" t="s">
        <v>1785</v>
      </c>
    </row>
    <row r="11413" spans="1:19" x14ac:dyDescent="0.2">
      <c r="A11413" s="7">
        <v>261260</v>
      </c>
      <c r="B11413" s="3">
        <v>25518</v>
      </c>
      <c r="C11413" s="3" t="s">
        <v>51</v>
      </c>
      <c r="D11413" s="2" t="s">
        <v>736</v>
      </c>
      <c r="E11413" s="3">
        <v>24</v>
      </c>
      <c r="F11413" s="17">
        <v>0</v>
      </c>
      <c r="G11413" s="17">
        <v>1</v>
      </c>
      <c r="H11413" s="17">
        <v>0</v>
      </c>
      <c r="I11413" s="7">
        <v>2.16</v>
      </c>
      <c r="J11413" s="7">
        <v>25</v>
      </c>
      <c r="K11413" s="4">
        <v>1214</v>
      </c>
      <c r="L11413" s="5">
        <v>1214.0589</v>
      </c>
      <c r="M11413">
        <v>657396</v>
      </c>
      <c r="N11413" s="33">
        <v>1</v>
      </c>
      <c r="O11413" s="50" t="e">
        <f>INDEX([1]Dados!$M$2:$N$26779,MATCH($P11413,[1]Dados!$N$2:$N$26779,),2)</f>
        <v>#N/A</v>
      </c>
      <c r="P11413">
        <v>198371</v>
      </c>
      <c r="Q11413" s="1">
        <v>37833</v>
      </c>
      <c r="R11413" s="1">
        <v>37903</v>
      </c>
      <c r="S11413" t="s">
        <v>1785</v>
      </c>
    </row>
    <row r="11414" spans="1:19" x14ac:dyDescent="0.2">
      <c r="A11414" s="7">
        <v>261260</v>
      </c>
      <c r="B11414" s="3">
        <v>25518</v>
      </c>
      <c r="C11414" s="3" t="s">
        <v>51</v>
      </c>
      <c r="D11414" s="2" t="s">
        <v>736</v>
      </c>
      <c r="E11414" s="3">
        <v>24</v>
      </c>
      <c r="F11414" s="17">
        <v>0</v>
      </c>
      <c r="G11414" s="17">
        <v>1</v>
      </c>
      <c r="H11414" s="17">
        <v>0</v>
      </c>
      <c r="I11414" s="7">
        <v>2.17</v>
      </c>
      <c r="J11414" s="7">
        <v>18</v>
      </c>
      <c r="K11414" s="4">
        <v>1214</v>
      </c>
      <c r="L11414" s="5">
        <v>1214.0589</v>
      </c>
      <c r="M11414">
        <v>657396</v>
      </c>
      <c r="N11414" s="33">
        <v>1</v>
      </c>
      <c r="O11414" s="50" t="e">
        <f>INDEX([1]Dados!$M$2:$N$26779,MATCH($P11414,[1]Dados!$N$2:$N$26779,),2)</f>
        <v>#N/A</v>
      </c>
      <c r="P11414">
        <v>198371</v>
      </c>
      <c r="Q11414" s="1">
        <v>37833</v>
      </c>
      <c r="R11414" s="1">
        <v>37903</v>
      </c>
      <c r="S11414" t="s">
        <v>1785</v>
      </c>
    </row>
    <row r="11415" spans="1:19" x14ac:dyDescent="0.2">
      <c r="A11415" s="7">
        <v>261260</v>
      </c>
      <c r="B11415" s="3">
        <v>25518</v>
      </c>
      <c r="C11415" s="3" t="s">
        <v>51</v>
      </c>
      <c r="D11415" s="2" t="s">
        <v>736</v>
      </c>
      <c r="E11415" s="3">
        <v>24</v>
      </c>
      <c r="F11415" s="17">
        <v>0</v>
      </c>
      <c r="G11415" s="17">
        <v>1</v>
      </c>
      <c r="H11415" s="17">
        <v>0</v>
      </c>
      <c r="I11415" s="7">
        <v>2.1800000000000002</v>
      </c>
      <c r="J11415" s="7">
        <v>18</v>
      </c>
      <c r="K11415" s="4">
        <v>1214</v>
      </c>
      <c r="L11415" s="5">
        <v>1214.0589</v>
      </c>
      <c r="M11415">
        <v>657396</v>
      </c>
      <c r="N11415" s="33">
        <v>1</v>
      </c>
      <c r="O11415" s="50" t="e">
        <f>INDEX([1]Dados!$M$2:$N$26779,MATCH($P11415,[1]Dados!$N$2:$N$26779,),2)</f>
        <v>#N/A</v>
      </c>
      <c r="P11415">
        <v>198371</v>
      </c>
      <c r="Q11415" s="1">
        <v>37833</v>
      </c>
      <c r="R11415" s="1">
        <v>37903</v>
      </c>
      <c r="S11415" t="s">
        <v>1785</v>
      </c>
    </row>
    <row r="11416" spans="1:19" x14ac:dyDescent="0.2">
      <c r="A11416" s="7">
        <v>261260</v>
      </c>
      <c r="B11416" s="3">
        <v>25518</v>
      </c>
      <c r="C11416" s="3" t="s">
        <v>51</v>
      </c>
      <c r="D11416" s="2" t="s">
        <v>736</v>
      </c>
      <c r="E11416" s="3">
        <v>24</v>
      </c>
      <c r="F11416" s="17">
        <v>0</v>
      </c>
      <c r="G11416" s="17">
        <v>1</v>
      </c>
      <c r="H11416" s="17">
        <v>0</v>
      </c>
      <c r="I11416" s="7">
        <v>2.9</v>
      </c>
      <c r="J11416" s="7">
        <v>20</v>
      </c>
      <c r="K11416" s="4">
        <v>1214</v>
      </c>
      <c r="L11416" s="5">
        <v>1214.0589</v>
      </c>
      <c r="M11416">
        <v>657396</v>
      </c>
      <c r="N11416" s="33">
        <v>1</v>
      </c>
      <c r="O11416" s="50" t="e">
        <f>INDEX([1]Dados!$M$2:$N$26779,MATCH($P11416,[1]Dados!$N$2:$N$26779,),2)</f>
        <v>#N/A</v>
      </c>
      <c r="P11416">
        <v>198371</v>
      </c>
      <c r="Q11416" s="1">
        <v>37833</v>
      </c>
      <c r="R11416" s="1">
        <v>37903</v>
      </c>
      <c r="S11416" t="s">
        <v>1785</v>
      </c>
    </row>
    <row r="11417" spans="1:19" x14ac:dyDescent="0.2">
      <c r="A11417" s="7">
        <v>261260</v>
      </c>
      <c r="B11417" s="3">
        <v>25518</v>
      </c>
      <c r="C11417" s="3" t="s">
        <v>51</v>
      </c>
      <c r="D11417" s="2" t="s">
        <v>736</v>
      </c>
      <c r="E11417" s="3">
        <v>24</v>
      </c>
      <c r="F11417" s="17">
        <v>0</v>
      </c>
      <c r="G11417" s="17">
        <v>1</v>
      </c>
      <c r="H11417" s="17">
        <v>0</v>
      </c>
      <c r="I11417" s="7">
        <v>3.1</v>
      </c>
      <c r="J11417" s="7">
        <v>22</v>
      </c>
      <c r="K11417" s="4">
        <v>1293</v>
      </c>
      <c r="L11417" s="5">
        <v>1293.0592999999999</v>
      </c>
      <c r="M11417">
        <v>119669.94</v>
      </c>
      <c r="N11417" s="33">
        <v>1</v>
      </c>
      <c r="O11417" s="50" t="e">
        <f>INDEX([1]Dados!$M$2:$N$26779,MATCH($P11417,[1]Dados!$N$2:$N$26779,),2)</f>
        <v>#N/A</v>
      </c>
      <c r="P11417">
        <v>197013</v>
      </c>
      <c r="Q11417" s="1">
        <v>37833</v>
      </c>
      <c r="R11417" s="1">
        <v>37903</v>
      </c>
      <c r="S11417" t="s">
        <v>888</v>
      </c>
    </row>
    <row r="11418" spans="1:19" x14ac:dyDescent="0.2">
      <c r="A11418" s="7">
        <v>261260</v>
      </c>
      <c r="B11418" s="3">
        <v>25518</v>
      </c>
      <c r="C11418" s="3" t="s">
        <v>51</v>
      </c>
      <c r="D11418" s="2" t="s">
        <v>736</v>
      </c>
      <c r="E11418" s="3">
        <v>24</v>
      </c>
      <c r="F11418" s="17">
        <v>0</v>
      </c>
      <c r="G11418" s="17">
        <v>1</v>
      </c>
      <c r="H11418" s="17">
        <v>0</v>
      </c>
      <c r="I11418" s="7">
        <v>3.2</v>
      </c>
      <c r="J11418" s="7">
        <v>24</v>
      </c>
      <c r="K11418" s="4">
        <v>1293</v>
      </c>
      <c r="L11418" s="5">
        <v>1293.0592999999999</v>
      </c>
      <c r="M11418">
        <v>119669.94</v>
      </c>
      <c r="N11418" s="33">
        <v>1</v>
      </c>
      <c r="O11418" s="50" t="e">
        <f>INDEX([1]Dados!$M$2:$N$26779,MATCH($P11418,[1]Dados!$N$2:$N$26779,),2)</f>
        <v>#N/A</v>
      </c>
      <c r="P11418">
        <v>197013</v>
      </c>
      <c r="Q11418" s="1">
        <v>37833</v>
      </c>
      <c r="R11418" s="1">
        <v>37903</v>
      </c>
      <c r="S11418" t="s">
        <v>888</v>
      </c>
    </row>
    <row r="11419" spans="1:19" x14ac:dyDescent="0.2">
      <c r="A11419" s="7">
        <v>261260</v>
      </c>
      <c r="B11419" s="3">
        <v>25518</v>
      </c>
      <c r="C11419" s="3" t="s">
        <v>51</v>
      </c>
      <c r="D11419" s="2" t="s">
        <v>736</v>
      </c>
      <c r="E11419" s="3">
        <v>24</v>
      </c>
      <c r="F11419" s="17">
        <v>0</v>
      </c>
      <c r="G11419" s="17">
        <v>1</v>
      </c>
      <c r="H11419" s="17">
        <v>0</v>
      </c>
      <c r="I11419" s="7">
        <v>3.3</v>
      </c>
      <c r="J11419" s="7">
        <v>17</v>
      </c>
      <c r="K11419" s="4">
        <v>1293</v>
      </c>
      <c r="L11419" s="5">
        <v>1293.0592999999999</v>
      </c>
      <c r="M11419">
        <v>119669.94</v>
      </c>
      <c r="N11419" s="33">
        <v>1</v>
      </c>
      <c r="O11419" s="50" t="e">
        <f>INDEX([1]Dados!$M$2:$N$26779,MATCH($P11419,[1]Dados!$N$2:$N$26779,),2)</f>
        <v>#N/A</v>
      </c>
      <c r="P11419">
        <v>197013</v>
      </c>
      <c r="Q11419" s="1">
        <v>37833</v>
      </c>
      <c r="R11419" s="1">
        <v>37903</v>
      </c>
      <c r="S11419" t="s">
        <v>888</v>
      </c>
    </row>
    <row r="11420" spans="1:19" x14ac:dyDescent="0.2">
      <c r="A11420" s="7">
        <v>261260</v>
      </c>
      <c r="B11420" s="3">
        <v>25518</v>
      </c>
      <c r="C11420" s="3" t="s">
        <v>51</v>
      </c>
      <c r="D11420" s="2" t="s">
        <v>736</v>
      </c>
      <c r="E11420" s="3">
        <v>24</v>
      </c>
      <c r="F11420" s="17">
        <v>0</v>
      </c>
      <c r="G11420" s="17">
        <v>1</v>
      </c>
      <c r="H11420" s="17">
        <v>0</v>
      </c>
      <c r="I11420" s="7">
        <v>3.4</v>
      </c>
      <c r="J11420" s="7">
        <v>25</v>
      </c>
      <c r="K11420" s="4">
        <v>1293</v>
      </c>
      <c r="L11420" s="5">
        <v>1293.0592999999999</v>
      </c>
      <c r="M11420">
        <v>119669.94</v>
      </c>
      <c r="N11420" s="33">
        <v>1</v>
      </c>
      <c r="O11420" s="50" t="e">
        <f>INDEX([1]Dados!$M$2:$N$26779,MATCH($P11420,[1]Dados!$N$2:$N$26779,),2)</f>
        <v>#N/A</v>
      </c>
      <c r="P11420">
        <v>197013</v>
      </c>
      <c r="Q11420" s="1">
        <v>37833</v>
      </c>
      <c r="R11420" s="1">
        <v>37903</v>
      </c>
      <c r="S11420" t="s">
        <v>888</v>
      </c>
    </row>
    <row r="11421" spans="1:19" x14ac:dyDescent="0.2">
      <c r="A11421" s="7">
        <v>261260</v>
      </c>
      <c r="B11421" s="3">
        <v>25518</v>
      </c>
      <c r="C11421" s="3" t="s">
        <v>51</v>
      </c>
      <c r="D11421" s="2" t="s">
        <v>736</v>
      </c>
      <c r="E11421" s="3">
        <v>24</v>
      </c>
      <c r="F11421" s="17">
        <v>0</v>
      </c>
      <c r="G11421" s="17">
        <v>1</v>
      </c>
      <c r="H11421" s="17">
        <v>0</v>
      </c>
      <c r="I11421" s="7">
        <v>3.5</v>
      </c>
      <c r="J11421" s="7">
        <v>15</v>
      </c>
      <c r="K11421" s="4">
        <v>1293</v>
      </c>
      <c r="L11421" s="5">
        <v>1293.0592999999999</v>
      </c>
      <c r="M11421">
        <v>119669.94</v>
      </c>
      <c r="N11421" s="33">
        <v>1</v>
      </c>
      <c r="O11421" s="50" t="e">
        <f>INDEX([1]Dados!$M$2:$N$26779,MATCH($P11421,[1]Dados!$N$2:$N$26779,),2)</f>
        <v>#N/A</v>
      </c>
      <c r="P11421">
        <v>197013</v>
      </c>
      <c r="Q11421" s="1">
        <v>37833</v>
      </c>
      <c r="R11421" s="1">
        <v>37903</v>
      </c>
      <c r="S11421" t="s">
        <v>888</v>
      </c>
    </row>
    <row r="11422" spans="1:19" x14ac:dyDescent="0.2">
      <c r="A11422" s="7">
        <v>261260</v>
      </c>
      <c r="B11422" s="3">
        <v>25518</v>
      </c>
      <c r="C11422" s="3" t="s">
        <v>51</v>
      </c>
      <c r="D11422" s="2" t="s">
        <v>736</v>
      </c>
      <c r="E11422" s="3">
        <v>24</v>
      </c>
      <c r="F11422" s="17">
        <v>0</v>
      </c>
      <c r="G11422" s="17">
        <v>1</v>
      </c>
      <c r="H11422" s="17">
        <v>0</v>
      </c>
      <c r="I11422" s="7">
        <v>3.6</v>
      </c>
      <c r="J11422" s="7">
        <v>10</v>
      </c>
      <c r="K11422" s="4">
        <v>1293</v>
      </c>
      <c r="L11422" s="5">
        <v>1293.0592999999999</v>
      </c>
      <c r="M11422">
        <v>119669.94</v>
      </c>
      <c r="N11422" s="33">
        <v>1</v>
      </c>
      <c r="O11422" s="50" t="e">
        <f>INDEX([1]Dados!$M$2:$N$26779,MATCH($P11422,[1]Dados!$N$2:$N$26779,),2)</f>
        <v>#N/A</v>
      </c>
      <c r="P11422">
        <v>197013</v>
      </c>
      <c r="Q11422" s="1">
        <v>37833</v>
      </c>
      <c r="R11422" s="1">
        <v>37903</v>
      </c>
      <c r="S11422" t="s">
        <v>888</v>
      </c>
    </row>
    <row r="11423" spans="1:19" x14ac:dyDescent="0.2">
      <c r="A11423" s="7">
        <v>261420</v>
      </c>
      <c r="B11423" s="3">
        <v>25836</v>
      </c>
      <c r="C11423" s="3" t="s">
        <v>51</v>
      </c>
      <c r="D11423" s="2" t="s">
        <v>801</v>
      </c>
      <c r="E11423" s="3">
        <v>24</v>
      </c>
      <c r="F11423" s="17">
        <v>0</v>
      </c>
      <c r="G11423" s="17">
        <v>1</v>
      </c>
      <c r="H11423" s="17">
        <v>0</v>
      </c>
      <c r="I11423" s="7" t="s">
        <v>3</v>
      </c>
      <c r="J11423" s="7">
        <v>15</v>
      </c>
      <c r="K11423" s="4">
        <v>1203</v>
      </c>
      <c r="L11423" s="5">
        <v>1203.0829000000001</v>
      </c>
      <c r="M11423">
        <v>112585.65</v>
      </c>
      <c r="N11423" s="3">
        <v>1</v>
      </c>
      <c r="O11423" s="50" t="e">
        <f>INDEX([1]Dados!$M$2:$N$26779,MATCH($P11423,[1]Dados!$N$2:$N$26779,),2)</f>
        <v>#N/A</v>
      </c>
      <c r="P11423">
        <v>196823</v>
      </c>
      <c r="Q11423" s="1">
        <v>37828</v>
      </c>
      <c r="R11423" s="1">
        <v>37890</v>
      </c>
      <c r="S11423" t="s">
        <v>1779</v>
      </c>
    </row>
    <row r="11424" spans="1:19" x14ac:dyDescent="0.2">
      <c r="A11424" s="7">
        <v>261420</v>
      </c>
      <c r="B11424" s="3">
        <v>25836</v>
      </c>
      <c r="C11424" s="3" t="s">
        <v>51</v>
      </c>
      <c r="D11424" s="2" t="s">
        <v>801</v>
      </c>
      <c r="E11424" s="3">
        <v>24</v>
      </c>
      <c r="F11424" s="17">
        <v>0</v>
      </c>
      <c r="G11424" s="17">
        <v>1</v>
      </c>
      <c r="H11424" s="17">
        <v>0</v>
      </c>
      <c r="I11424" s="7" t="s">
        <v>21</v>
      </c>
      <c r="J11424" s="7">
        <v>17</v>
      </c>
      <c r="K11424" s="4">
        <v>1203</v>
      </c>
      <c r="L11424" s="5">
        <v>1203.0829000000001</v>
      </c>
      <c r="M11424">
        <v>112585.65</v>
      </c>
      <c r="N11424" s="3">
        <v>1</v>
      </c>
      <c r="O11424" s="50" t="e">
        <f>INDEX([1]Dados!$M$2:$N$26779,MATCH($P11424,[1]Dados!$N$2:$N$26779,),2)</f>
        <v>#N/A</v>
      </c>
      <c r="P11424">
        <v>196823</v>
      </c>
      <c r="Q11424" s="1">
        <v>37828</v>
      </c>
      <c r="R11424" s="1">
        <v>37890</v>
      </c>
      <c r="S11424" t="s">
        <v>1779</v>
      </c>
    </row>
    <row r="11425" spans="1:19" x14ac:dyDescent="0.2">
      <c r="A11425" s="7">
        <v>261420</v>
      </c>
      <c r="B11425" s="3">
        <v>25836</v>
      </c>
      <c r="C11425" s="3" t="s">
        <v>51</v>
      </c>
      <c r="D11425" s="2" t="s">
        <v>801</v>
      </c>
      <c r="E11425" s="3">
        <v>24</v>
      </c>
      <c r="F11425" s="17">
        <v>0</v>
      </c>
      <c r="G11425" s="17">
        <v>1</v>
      </c>
      <c r="H11425" s="17">
        <v>0</v>
      </c>
      <c r="I11425" s="7" t="s">
        <v>3</v>
      </c>
      <c r="J11425" s="7">
        <v>2</v>
      </c>
      <c r="K11425" s="4">
        <v>1214</v>
      </c>
      <c r="L11425" s="5">
        <v>1214.0587</v>
      </c>
      <c r="M11425">
        <v>595146.75</v>
      </c>
      <c r="N11425" s="3">
        <v>1</v>
      </c>
      <c r="O11425" s="50" t="e">
        <f>INDEX([1]Dados!$M$2:$N$26779,MATCH($P11425,[1]Dados!$N$2:$N$26779,),2)</f>
        <v>#N/A</v>
      </c>
      <c r="P11425">
        <v>196768</v>
      </c>
      <c r="Q11425" s="1">
        <v>37828</v>
      </c>
      <c r="R11425" s="1">
        <v>37890</v>
      </c>
      <c r="S11425" t="s">
        <v>2513</v>
      </c>
    </row>
    <row r="11426" spans="1:19" x14ac:dyDescent="0.2">
      <c r="A11426" s="7">
        <v>261420</v>
      </c>
      <c r="B11426" s="3">
        <v>25836</v>
      </c>
      <c r="C11426" s="3" t="s">
        <v>51</v>
      </c>
      <c r="D11426" s="2" t="s">
        <v>801</v>
      </c>
      <c r="E11426" s="3">
        <v>24</v>
      </c>
      <c r="F11426" s="17">
        <v>0</v>
      </c>
      <c r="G11426" s="17">
        <v>1</v>
      </c>
      <c r="H11426" s="17">
        <v>0</v>
      </c>
      <c r="I11426" s="7" t="s">
        <v>21</v>
      </c>
      <c r="J11426" s="7">
        <v>25</v>
      </c>
      <c r="K11426" s="4">
        <v>1214</v>
      </c>
      <c r="L11426" s="5">
        <v>1214.0587</v>
      </c>
      <c r="M11426">
        <v>595146.75</v>
      </c>
      <c r="N11426" s="3">
        <v>1</v>
      </c>
      <c r="O11426" s="50" t="e">
        <f>INDEX([1]Dados!$M$2:$N$26779,MATCH($P11426,[1]Dados!$N$2:$N$26779,),2)</f>
        <v>#N/A</v>
      </c>
      <c r="P11426">
        <v>196768</v>
      </c>
      <c r="Q11426" s="1">
        <v>37828</v>
      </c>
      <c r="R11426" s="1">
        <v>37890</v>
      </c>
      <c r="S11426" t="s">
        <v>2513</v>
      </c>
    </row>
    <row r="11427" spans="1:19" x14ac:dyDescent="0.2">
      <c r="A11427" s="7">
        <v>261420</v>
      </c>
      <c r="B11427" s="3">
        <v>25836</v>
      </c>
      <c r="C11427" s="3" t="s">
        <v>51</v>
      </c>
      <c r="D11427" s="2" t="s">
        <v>801</v>
      </c>
      <c r="E11427" s="3">
        <v>24</v>
      </c>
      <c r="F11427" s="17">
        <v>0</v>
      </c>
      <c r="G11427" s="17">
        <v>1</v>
      </c>
      <c r="H11427" s="17">
        <v>0</v>
      </c>
      <c r="I11427" s="7" t="s">
        <v>22</v>
      </c>
      <c r="J11427" s="7">
        <v>27</v>
      </c>
      <c r="K11427" s="4">
        <v>1214</v>
      </c>
      <c r="L11427" s="5">
        <v>1214.0587</v>
      </c>
      <c r="M11427">
        <v>595146.75</v>
      </c>
      <c r="N11427" s="3">
        <v>1</v>
      </c>
      <c r="O11427" s="50" t="e">
        <f>INDEX([1]Dados!$M$2:$N$26779,MATCH($P11427,[1]Dados!$N$2:$N$26779,),2)</f>
        <v>#N/A</v>
      </c>
      <c r="P11427">
        <v>196768</v>
      </c>
      <c r="Q11427" s="1">
        <v>37828</v>
      </c>
      <c r="R11427" s="1">
        <v>37890</v>
      </c>
      <c r="S11427" t="s">
        <v>2513</v>
      </c>
    </row>
    <row r="11428" spans="1:19" x14ac:dyDescent="0.2">
      <c r="A11428" s="7">
        <v>261420</v>
      </c>
      <c r="B11428" s="3">
        <v>25836</v>
      </c>
      <c r="C11428" s="3" t="s">
        <v>51</v>
      </c>
      <c r="D11428" s="2" t="s">
        <v>801</v>
      </c>
      <c r="E11428" s="3">
        <v>24</v>
      </c>
      <c r="F11428" s="17">
        <v>0</v>
      </c>
      <c r="G11428" s="17">
        <v>1</v>
      </c>
      <c r="H11428" s="17">
        <v>0</v>
      </c>
      <c r="I11428" s="7" t="s">
        <v>23</v>
      </c>
      <c r="J11428" s="7">
        <v>20</v>
      </c>
      <c r="K11428" s="4">
        <v>1214</v>
      </c>
      <c r="L11428" s="5">
        <v>1214.0587</v>
      </c>
      <c r="M11428">
        <v>595146.75</v>
      </c>
      <c r="N11428" s="3">
        <v>1</v>
      </c>
      <c r="O11428" s="50" t="e">
        <f>INDEX([1]Dados!$M$2:$N$26779,MATCH($P11428,[1]Dados!$N$2:$N$26779,),2)</f>
        <v>#N/A</v>
      </c>
      <c r="P11428">
        <v>196768</v>
      </c>
      <c r="Q11428" s="1">
        <v>37828</v>
      </c>
      <c r="R11428" s="1">
        <v>37890</v>
      </c>
      <c r="S11428" t="s">
        <v>2513</v>
      </c>
    </row>
    <row r="11429" spans="1:19" x14ac:dyDescent="0.2">
      <c r="A11429" s="7">
        <v>261420</v>
      </c>
      <c r="B11429" s="3">
        <v>25836</v>
      </c>
      <c r="C11429" s="3" t="s">
        <v>51</v>
      </c>
      <c r="D11429" s="2" t="s">
        <v>801</v>
      </c>
      <c r="E11429" s="3">
        <v>24</v>
      </c>
      <c r="F11429" s="17">
        <v>0</v>
      </c>
      <c r="G11429" s="17">
        <v>1</v>
      </c>
      <c r="H11429" s="17">
        <v>0</v>
      </c>
      <c r="I11429" s="7" t="s">
        <v>24</v>
      </c>
      <c r="J11429" s="7">
        <v>30</v>
      </c>
      <c r="K11429" s="4">
        <v>1214</v>
      </c>
      <c r="L11429" s="5">
        <v>1214.0587</v>
      </c>
      <c r="M11429">
        <v>595146.75</v>
      </c>
      <c r="N11429" s="3">
        <v>1</v>
      </c>
      <c r="O11429" s="50" t="e">
        <f>INDEX([1]Dados!$M$2:$N$26779,MATCH($P11429,[1]Dados!$N$2:$N$26779,),2)</f>
        <v>#N/A</v>
      </c>
      <c r="P11429">
        <v>196768</v>
      </c>
      <c r="Q11429" s="1">
        <v>37828</v>
      </c>
      <c r="R11429" s="1">
        <v>37890</v>
      </c>
      <c r="S11429" t="s">
        <v>2513</v>
      </c>
    </row>
    <row r="11430" spans="1:19" x14ac:dyDescent="0.2">
      <c r="A11430" s="7">
        <v>261420</v>
      </c>
      <c r="B11430" s="3">
        <v>25836</v>
      </c>
      <c r="C11430" s="3" t="s">
        <v>51</v>
      </c>
      <c r="D11430" s="2" t="s">
        <v>801</v>
      </c>
      <c r="E11430" s="3">
        <v>24</v>
      </c>
      <c r="F11430" s="17">
        <v>0</v>
      </c>
      <c r="G11430" s="17">
        <v>1</v>
      </c>
      <c r="H11430" s="17">
        <v>0</v>
      </c>
      <c r="I11430" s="7">
        <v>2.1</v>
      </c>
      <c r="J11430" s="7">
        <v>15</v>
      </c>
      <c r="K11430" s="4">
        <v>1214</v>
      </c>
      <c r="L11430" s="5">
        <v>1214.0589</v>
      </c>
      <c r="M11430" t="s">
        <v>2134</v>
      </c>
      <c r="N11430" s="3">
        <v>1</v>
      </c>
      <c r="O11430" s="50" t="e">
        <f>INDEX([1]Dados!$M$2:$N$26779,MATCH($P11430,[1]Dados!$N$2:$N$26779,),2)</f>
        <v>#N/A</v>
      </c>
      <c r="P11430">
        <v>198372</v>
      </c>
      <c r="Q11430" s="1">
        <v>37828</v>
      </c>
      <c r="R11430" s="1">
        <v>37890</v>
      </c>
      <c r="S11430" t="s">
        <v>1785</v>
      </c>
    </row>
    <row r="11431" spans="1:19" x14ac:dyDescent="0.2">
      <c r="A11431" s="7">
        <v>261420</v>
      </c>
      <c r="B11431" s="3">
        <v>25836</v>
      </c>
      <c r="C11431" s="3" t="s">
        <v>51</v>
      </c>
      <c r="D11431" s="2" t="s">
        <v>801</v>
      </c>
      <c r="E11431" s="3">
        <v>24</v>
      </c>
      <c r="F11431" s="17">
        <v>0</v>
      </c>
      <c r="G11431" s="17">
        <v>1</v>
      </c>
      <c r="H11431" s="17">
        <v>0</v>
      </c>
      <c r="I11431" s="7">
        <v>2.11</v>
      </c>
      <c r="J11431" s="7">
        <v>25</v>
      </c>
      <c r="K11431" s="4">
        <v>1214</v>
      </c>
      <c r="L11431" s="5">
        <v>1214.0589</v>
      </c>
      <c r="M11431" t="s">
        <v>2134</v>
      </c>
      <c r="N11431" s="3">
        <v>1</v>
      </c>
      <c r="O11431" s="50" t="e">
        <f>INDEX([1]Dados!$M$2:$N$26779,MATCH($P11431,[1]Dados!$N$2:$N$26779,),2)</f>
        <v>#N/A</v>
      </c>
      <c r="P11431">
        <v>198372</v>
      </c>
      <c r="Q11431" s="1">
        <v>37828</v>
      </c>
      <c r="R11431" s="1">
        <v>37890</v>
      </c>
      <c r="S11431" t="s">
        <v>1785</v>
      </c>
    </row>
    <row r="11432" spans="1:19" x14ac:dyDescent="0.2">
      <c r="A11432" s="7">
        <v>261420</v>
      </c>
      <c r="B11432" s="3">
        <v>25836</v>
      </c>
      <c r="C11432" s="3" t="s">
        <v>51</v>
      </c>
      <c r="D11432" s="2" t="s">
        <v>801</v>
      </c>
      <c r="E11432" s="3">
        <v>24</v>
      </c>
      <c r="F11432" s="17">
        <v>0</v>
      </c>
      <c r="G11432" s="17">
        <v>1</v>
      </c>
      <c r="H11432" s="17">
        <v>0</v>
      </c>
      <c r="I11432" s="7">
        <v>2.12</v>
      </c>
      <c r="J11432" s="7">
        <v>28</v>
      </c>
      <c r="K11432" s="4">
        <v>1214</v>
      </c>
      <c r="L11432" s="5">
        <v>1214.0589</v>
      </c>
      <c r="M11432" t="s">
        <v>2134</v>
      </c>
      <c r="N11432" s="3">
        <v>1</v>
      </c>
      <c r="O11432" s="50" t="e">
        <f>INDEX([1]Dados!$M$2:$N$26779,MATCH($P11432,[1]Dados!$N$2:$N$26779,),2)</f>
        <v>#N/A</v>
      </c>
      <c r="P11432">
        <v>198372</v>
      </c>
      <c r="Q11432" s="1">
        <v>37828</v>
      </c>
      <c r="R11432" s="1">
        <v>37890</v>
      </c>
      <c r="S11432" t="s">
        <v>1785</v>
      </c>
    </row>
    <row r="11433" spans="1:19" x14ac:dyDescent="0.2">
      <c r="A11433" s="7">
        <v>261420</v>
      </c>
      <c r="B11433" s="3">
        <v>25836</v>
      </c>
      <c r="C11433" s="3" t="s">
        <v>51</v>
      </c>
      <c r="D11433" s="2" t="s">
        <v>801</v>
      </c>
      <c r="E11433" s="3">
        <v>24</v>
      </c>
      <c r="F11433" s="17">
        <v>0</v>
      </c>
      <c r="G11433" s="17">
        <v>1</v>
      </c>
      <c r="H11433" s="17">
        <v>0</v>
      </c>
      <c r="I11433" s="7">
        <v>2.13</v>
      </c>
      <c r="J11433" s="7">
        <v>20</v>
      </c>
      <c r="K11433" s="4">
        <v>1214</v>
      </c>
      <c r="L11433" s="5">
        <v>1214.0589</v>
      </c>
      <c r="M11433" t="s">
        <v>2134</v>
      </c>
      <c r="N11433" s="3">
        <v>1</v>
      </c>
      <c r="O11433" s="50" t="e">
        <f>INDEX([1]Dados!$M$2:$N$26779,MATCH($P11433,[1]Dados!$N$2:$N$26779,),2)</f>
        <v>#N/A</v>
      </c>
      <c r="P11433">
        <v>198372</v>
      </c>
      <c r="Q11433" s="1">
        <v>37828</v>
      </c>
      <c r="R11433" s="1">
        <v>37890</v>
      </c>
      <c r="S11433" t="s">
        <v>1785</v>
      </c>
    </row>
    <row r="11434" spans="1:19" x14ac:dyDescent="0.2">
      <c r="A11434" s="7">
        <v>261420</v>
      </c>
      <c r="B11434" s="3">
        <v>25836</v>
      </c>
      <c r="C11434" s="3" t="s">
        <v>51</v>
      </c>
      <c r="D11434" s="2" t="s">
        <v>801</v>
      </c>
      <c r="E11434" s="3">
        <v>24</v>
      </c>
      <c r="F11434" s="17">
        <v>0</v>
      </c>
      <c r="G11434" s="17">
        <v>1</v>
      </c>
      <c r="H11434" s="17">
        <v>0</v>
      </c>
      <c r="I11434" s="7">
        <v>2.14</v>
      </c>
      <c r="J11434" s="7">
        <v>25</v>
      </c>
      <c r="K11434" s="4">
        <v>1214</v>
      </c>
      <c r="L11434" s="5">
        <v>1214.0589</v>
      </c>
      <c r="M11434" t="s">
        <v>2134</v>
      </c>
      <c r="N11434" s="3">
        <v>1</v>
      </c>
      <c r="O11434" s="50" t="e">
        <f>INDEX([1]Dados!$M$2:$N$26779,MATCH($P11434,[1]Dados!$N$2:$N$26779,),2)</f>
        <v>#N/A</v>
      </c>
      <c r="P11434">
        <v>198372</v>
      </c>
      <c r="Q11434" s="1">
        <v>37828</v>
      </c>
      <c r="R11434" s="1">
        <v>37890</v>
      </c>
      <c r="S11434" t="s">
        <v>1785</v>
      </c>
    </row>
    <row r="11435" spans="1:19" x14ac:dyDescent="0.2">
      <c r="A11435" s="7">
        <v>261420</v>
      </c>
      <c r="B11435" s="3">
        <v>25836</v>
      </c>
      <c r="C11435" s="3" t="s">
        <v>51</v>
      </c>
      <c r="D11435" s="2" t="s">
        <v>801</v>
      </c>
      <c r="E11435" s="3">
        <v>24</v>
      </c>
      <c r="F11435" s="17">
        <v>0</v>
      </c>
      <c r="G11435" s="17">
        <v>1</v>
      </c>
      <c r="H11435" s="17">
        <v>0</v>
      </c>
      <c r="I11435" s="7">
        <v>2.15</v>
      </c>
      <c r="J11435" s="7">
        <v>13</v>
      </c>
      <c r="K11435" s="4">
        <v>1214</v>
      </c>
      <c r="L11435" s="5">
        <v>1214.0589</v>
      </c>
      <c r="M11435" t="s">
        <v>2134</v>
      </c>
      <c r="N11435" s="3">
        <v>1</v>
      </c>
      <c r="O11435" s="50" t="e">
        <f>INDEX([1]Dados!$M$2:$N$26779,MATCH($P11435,[1]Dados!$N$2:$N$26779,),2)</f>
        <v>#N/A</v>
      </c>
      <c r="P11435">
        <v>198372</v>
      </c>
      <c r="Q11435" s="1">
        <v>37828</v>
      </c>
      <c r="R11435" s="1">
        <v>37890</v>
      </c>
      <c r="S11435" t="s">
        <v>1785</v>
      </c>
    </row>
    <row r="11436" spans="1:19" x14ac:dyDescent="0.2">
      <c r="A11436" s="7">
        <v>261420</v>
      </c>
      <c r="B11436" s="3">
        <v>25836</v>
      </c>
      <c r="C11436" s="3" t="s">
        <v>51</v>
      </c>
      <c r="D11436" s="2" t="s">
        <v>801</v>
      </c>
      <c r="E11436" s="3">
        <v>24</v>
      </c>
      <c r="F11436" s="17">
        <v>0</v>
      </c>
      <c r="G11436" s="17">
        <v>1</v>
      </c>
      <c r="H11436" s="17">
        <v>0</v>
      </c>
      <c r="I11436" s="7">
        <v>2.16</v>
      </c>
      <c r="J11436" s="7">
        <v>25</v>
      </c>
      <c r="K11436" s="4">
        <v>1214</v>
      </c>
      <c r="L11436" s="5">
        <v>1214.0589</v>
      </c>
      <c r="M11436" t="s">
        <v>2134</v>
      </c>
      <c r="N11436" s="3">
        <v>1</v>
      </c>
      <c r="O11436" s="50" t="e">
        <f>INDEX([1]Dados!$M$2:$N$26779,MATCH($P11436,[1]Dados!$N$2:$N$26779,),2)</f>
        <v>#N/A</v>
      </c>
      <c r="P11436">
        <v>198372</v>
      </c>
      <c r="Q11436" s="1">
        <v>37828</v>
      </c>
      <c r="R11436" s="1">
        <v>37890</v>
      </c>
      <c r="S11436" t="s">
        <v>1785</v>
      </c>
    </row>
    <row r="11437" spans="1:19" x14ac:dyDescent="0.2">
      <c r="A11437" s="7">
        <v>261420</v>
      </c>
      <c r="B11437" s="3">
        <v>25836</v>
      </c>
      <c r="C11437" s="3" t="s">
        <v>51</v>
      </c>
      <c r="D11437" s="2" t="s">
        <v>801</v>
      </c>
      <c r="E11437" s="3">
        <v>24</v>
      </c>
      <c r="F11437" s="17">
        <v>0</v>
      </c>
      <c r="G11437" s="17">
        <v>1</v>
      </c>
      <c r="H11437" s="17">
        <v>0</v>
      </c>
      <c r="I11437" s="7">
        <v>2.6</v>
      </c>
      <c r="J11437" s="7">
        <v>30</v>
      </c>
      <c r="K11437" s="4">
        <v>1214</v>
      </c>
      <c r="L11437" s="5">
        <v>1214.0589</v>
      </c>
      <c r="M11437" t="s">
        <v>2134</v>
      </c>
      <c r="N11437" s="3">
        <v>1</v>
      </c>
      <c r="O11437" s="50" t="e">
        <f>INDEX([1]Dados!$M$2:$N$26779,MATCH($P11437,[1]Dados!$N$2:$N$26779,),2)</f>
        <v>#N/A</v>
      </c>
      <c r="P11437">
        <v>198372</v>
      </c>
      <c r="Q11437" s="1">
        <v>37828</v>
      </c>
      <c r="R11437" s="1">
        <v>37890</v>
      </c>
      <c r="S11437" t="s">
        <v>1785</v>
      </c>
    </row>
    <row r="11438" spans="1:19" x14ac:dyDescent="0.2">
      <c r="A11438" s="7">
        <v>261420</v>
      </c>
      <c r="B11438" s="3">
        <v>25836</v>
      </c>
      <c r="C11438" s="3" t="s">
        <v>51</v>
      </c>
      <c r="D11438" s="2" t="s">
        <v>801</v>
      </c>
      <c r="E11438" s="3">
        <v>24</v>
      </c>
      <c r="F11438" s="17">
        <v>0</v>
      </c>
      <c r="G11438" s="17">
        <v>1</v>
      </c>
      <c r="H11438" s="17">
        <v>0</v>
      </c>
      <c r="I11438" s="7">
        <v>2.7</v>
      </c>
      <c r="J11438" s="7">
        <v>18</v>
      </c>
      <c r="K11438" s="4">
        <v>1214</v>
      </c>
      <c r="L11438" s="5">
        <v>1214.0589</v>
      </c>
      <c r="M11438" t="s">
        <v>2134</v>
      </c>
      <c r="N11438" s="3">
        <v>1</v>
      </c>
      <c r="O11438" s="50" t="e">
        <f>INDEX([1]Dados!$M$2:$N$26779,MATCH($P11438,[1]Dados!$N$2:$N$26779,),2)</f>
        <v>#N/A</v>
      </c>
      <c r="P11438">
        <v>198372</v>
      </c>
      <c r="Q11438" s="1">
        <v>37828</v>
      </c>
      <c r="R11438" s="1">
        <v>37890</v>
      </c>
      <c r="S11438" t="s">
        <v>1785</v>
      </c>
    </row>
    <row r="11439" spans="1:19" x14ac:dyDescent="0.2">
      <c r="A11439" s="7">
        <v>261420</v>
      </c>
      <c r="B11439" s="3">
        <v>25836</v>
      </c>
      <c r="C11439" s="3" t="s">
        <v>51</v>
      </c>
      <c r="D11439" s="2" t="s">
        <v>801</v>
      </c>
      <c r="E11439" s="3">
        <v>24</v>
      </c>
      <c r="F11439" s="17">
        <v>0</v>
      </c>
      <c r="G11439" s="17">
        <v>1</v>
      </c>
      <c r="H11439" s="17">
        <v>0</v>
      </c>
      <c r="I11439" s="7">
        <v>2.8</v>
      </c>
      <c r="J11439" s="7">
        <v>24</v>
      </c>
      <c r="K11439" s="4">
        <v>1214</v>
      </c>
      <c r="L11439" s="5">
        <v>1214.0589</v>
      </c>
      <c r="M11439" t="s">
        <v>2134</v>
      </c>
      <c r="N11439" s="3">
        <v>1</v>
      </c>
      <c r="O11439" s="50" t="e">
        <f>INDEX([1]Dados!$M$2:$N$26779,MATCH($P11439,[1]Dados!$N$2:$N$26779,),2)</f>
        <v>#N/A</v>
      </c>
      <c r="P11439">
        <v>198372</v>
      </c>
      <c r="Q11439" s="1">
        <v>37828</v>
      </c>
      <c r="R11439" s="1">
        <v>37890</v>
      </c>
      <c r="S11439" t="s">
        <v>1785</v>
      </c>
    </row>
    <row r="11440" spans="1:19" x14ac:dyDescent="0.2">
      <c r="A11440" s="7">
        <v>261420</v>
      </c>
      <c r="B11440" s="3">
        <v>25836</v>
      </c>
      <c r="C11440" s="3" t="s">
        <v>51</v>
      </c>
      <c r="D11440" s="2" t="s">
        <v>801</v>
      </c>
      <c r="E11440" s="3">
        <v>24</v>
      </c>
      <c r="F11440" s="17">
        <v>0</v>
      </c>
      <c r="G11440" s="17">
        <v>1</v>
      </c>
      <c r="H11440" s="17">
        <v>0</v>
      </c>
      <c r="I11440" s="7">
        <v>2.9</v>
      </c>
      <c r="J11440" s="7">
        <v>1</v>
      </c>
      <c r="K11440" s="4">
        <v>1214</v>
      </c>
      <c r="L11440" s="5">
        <v>1214.0589</v>
      </c>
      <c r="M11440" t="s">
        <v>2134</v>
      </c>
      <c r="N11440" s="3">
        <v>1</v>
      </c>
      <c r="O11440" s="50" t="e">
        <f>INDEX([1]Dados!$M$2:$N$26779,MATCH($P11440,[1]Dados!$N$2:$N$26779,),2)</f>
        <v>#N/A</v>
      </c>
      <c r="P11440">
        <v>198372</v>
      </c>
      <c r="Q11440" s="1">
        <v>37828</v>
      </c>
      <c r="R11440" s="1">
        <v>37890</v>
      </c>
      <c r="S11440" t="s">
        <v>1785</v>
      </c>
    </row>
    <row r="11441" spans="1:19" x14ac:dyDescent="0.2">
      <c r="A11441" s="7">
        <v>261420</v>
      </c>
      <c r="B11441" s="3">
        <v>25836</v>
      </c>
      <c r="C11441" s="3" t="s">
        <v>51</v>
      </c>
      <c r="D11441" s="2" t="s">
        <v>801</v>
      </c>
      <c r="E11441" s="3">
        <v>24</v>
      </c>
      <c r="F11441" s="17">
        <v>0</v>
      </c>
      <c r="G11441" s="17">
        <v>1</v>
      </c>
      <c r="H11441" s="17">
        <v>0</v>
      </c>
      <c r="I11441" s="7">
        <v>2.17</v>
      </c>
      <c r="J11441" s="7">
        <v>24</v>
      </c>
      <c r="K11441" s="4">
        <v>1214</v>
      </c>
      <c r="L11441" s="5">
        <v>1214.8580999999999</v>
      </c>
      <c r="M11441">
        <v>294000</v>
      </c>
      <c r="N11441" s="3">
        <v>1</v>
      </c>
      <c r="O11441" s="50" t="e">
        <f>INDEX([1]Dados!$M$2:$N$26779,MATCH($P11441,[1]Dados!$N$2:$N$26779,),2)</f>
        <v>#N/A</v>
      </c>
      <c r="P11441">
        <v>197552</v>
      </c>
      <c r="Q11441" s="1">
        <v>37828</v>
      </c>
      <c r="R11441" s="1">
        <v>37890</v>
      </c>
      <c r="S11441" t="s">
        <v>2110</v>
      </c>
    </row>
    <row r="11442" spans="1:19" x14ac:dyDescent="0.2">
      <c r="A11442" s="7">
        <v>261420</v>
      </c>
      <c r="B11442" s="3">
        <v>25836</v>
      </c>
      <c r="C11442" s="3" t="s">
        <v>51</v>
      </c>
      <c r="D11442" s="2" t="s">
        <v>801</v>
      </c>
      <c r="E11442" s="3">
        <v>24</v>
      </c>
      <c r="F11442" s="17">
        <v>0</v>
      </c>
      <c r="G11442" s="17">
        <v>1</v>
      </c>
      <c r="H11442" s="17">
        <v>0</v>
      </c>
      <c r="I11442" s="7">
        <v>2.1800000000000002</v>
      </c>
      <c r="J11442" s="7">
        <v>25</v>
      </c>
      <c r="K11442" s="4">
        <v>1214</v>
      </c>
      <c r="L11442" s="5">
        <v>1214.8580999999999</v>
      </c>
      <c r="M11442">
        <v>294000</v>
      </c>
      <c r="N11442" s="3">
        <v>1</v>
      </c>
      <c r="O11442" s="50" t="e">
        <f>INDEX([1]Dados!$M$2:$N$26779,MATCH($P11442,[1]Dados!$N$2:$N$26779,),2)</f>
        <v>#N/A</v>
      </c>
      <c r="P11442">
        <v>197552</v>
      </c>
      <c r="Q11442" s="1">
        <v>37828</v>
      </c>
      <c r="R11442" s="1">
        <v>37890</v>
      </c>
      <c r="S11442" t="s">
        <v>2110</v>
      </c>
    </row>
    <row r="11443" spans="1:19" x14ac:dyDescent="0.2">
      <c r="A11443" s="7">
        <v>261420</v>
      </c>
      <c r="B11443" s="3">
        <v>25836</v>
      </c>
      <c r="C11443" s="3" t="s">
        <v>51</v>
      </c>
      <c r="D11443" s="2" t="s">
        <v>801</v>
      </c>
      <c r="E11443" s="3">
        <v>24</v>
      </c>
      <c r="F11443" s="17">
        <v>0</v>
      </c>
      <c r="G11443" s="17">
        <v>1</v>
      </c>
      <c r="H11443" s="17">
        <v>0</v>
      </c>
      <c r="I11443" s="7">
        <v>2.19</v>
      </c>
      <c r="J11443" s="7">
        <v>20</v>
      </c>
      <c r="K11443" s="4">
        <v>1214</v>
      </c>
      <c r="L11443" s="5">
        <v>1214.8580999999999</v>
      </c>
      <c r="M11443">
        <v>294000</v>
      </c>
      <c r="N11443" s="3">
        <v>1</v>
      </c>
      <c r="O11443" s="50" t="e">
        <f>INDEX([1]Dados!$M$2:$N$26779,MATCH($P11443,[1]Dados!$N$2:$N$26779,),2)</f>
        <v>#N/A</v>
      </c>
      <c r="P11443">
        <v>197552</v>
      </c>
      <c r="Q11443" s="1">
        <v>37828</v>
      </c>
      <c r="R11443" s="1">
        <v>37890</v>
      </c>
      <c r="S11443" t="s">
        <v>2110</v>
      </c>
    </row>
    <row r="11444" spans="1:19" x14ac:dyDescent="0.2">
      <c r="A11444" s="7">
        <v>261420</v>
      </c>
      <c r="B11444" s="3">
        <v>25836</v>
      </c>
      <c r="C11444" s="3" t="s">
        <v>51</v>
      </c>
      <c r="D11444" s="2" t="s">
        <v>801</v>
      </c>
      <c r="E11444" s="3">
        <v>24</v>
      </c>
      <c r="F11444" s="17">
        <v>0</v>
      </c>
      <c r="G11444" s="17">
        <v>1</v>
      </c>
      <c r="H11444" s="17">
        <v>0</v>
      </c>
      <c r="I11444" s="7">
        <v>2.2000000000000002</v>
      </c>
      <c r="J11444" s="7">
        <v>18</v>
      </c>
      <c r="K11444" s="4">
        <v>1214</v>
      </c>
      <c r="L11444" s="5">
        <v>1214.8580999999999</v>
      </c>
      <c r="M11444">
        <v>294000</v>
      </c>
      <c r="N11444" s="3">
        <v>1</v>
      </c>
      <c r="O11444" s="50" t="e">
        <f>INDEX([1]Dados!$M$2:$N$26779,MATCH($P11444,[1]Dados!$N$2:$N$26779,),2)</f>
        <v>#N/A</v>
      </c>
      <c r="P11444">
        <v>197552</v>
      </c>
      <c r="Q11444" s="1">
        <v>37828</v>
      </c>
      <c r="R11444" s="1">
        <v>37890</v>
      </c>
      <c r="S11444" t="s">
        <v>2110</v>
      </c>
    </row>
    <row r="11445" spans="1:19" x14ac:dyDescent="0.2">
      <c r="A11445" s="7">
        <v>261420</v>
      </c>
      <c r="B11445" s="3">
        <v>25836</v>
      </c>
      <c r="C11445" s="3" t="s">
        <v>51</v>
      </c>
      <c r="D11445" s="2" t="s">
        <v>801</v>
      </c>
      <c r="E11445" s="3">
        <v>24</v>
      </c>
      <c r="F11445" s="17">
        <v>0</v>
      </c>
      <c r="G11445" s="17">
        <v>1</v>
      </c>
      <c r="H11445" s="17">
        <v>0</v>
      </c>
      <c r="I11445" s="7">
        <v>2.21</v>
      </c>
      <c r="J11445" s="7">
        <v>30</v>
      </c>
      <c r="K11445" s="4">
        <v>1214</v>
      </c>
      <c r="L11445" s="5">
        <v>1214.8580999999999</v>
      </c>
      <c r="M11445">
        <v>294000</v>
      </c>
      <c r="N11445" s="3">
        <v>1</v>
      </c>
      <c r="O11445" s="50" t="e">
        <f>INDEX([1]Dados!$M$2:$N$26779,MATCH($P11445,[1]Dados!$N$2:$N$26779,),2)</f>
        <v>#N/A</v>
      </c>
      <c r="P11445">
        <v>197552</v>
      </c>
      <c r="Q11445" s="1">
        <v>37828</v>
      </c>
      <c r="R11445" s="1">
        <v>37890</v>
      </c>
      <c r="S11445" t="s">
        <v>2110</v>
      </c>
    </row>
    <row r="11446" spans="1:19" x14ac:dyDescent="0.2">
      <c r="A11446" s="7">
        <v>261420</v>
      </c>
      <c r="B11446" s="3">
        <v>25836</v>
      </c>
      <c r="C11446" s="3" t="s">
        <v>51</v>
      </c>
      <c r="D11446" s="2" t="s">
        <v>801</v>
      </c>
      <c r="E11446" s="3">
        <v>24</v>
      </c>
      <c r="F11446" s="17">
        <v>0</v>
      </c>
      <c r="G11446" s="17">
        <v>1</v>
      </c>
      <c r="H11446" s="17">
        <v>0</v>
      </c>
      <c r="I11446" s="7">
        <v>2.2200000000000002</v>
      </c>
      <c r="J11446" s="7">
        <v>27</v>
      </c>
      <c r="K11446" s="4">
        <v>1214</v>
      </c>
      <c r="L11446" s="5">
        <v>1214.8580999999999</v>
      </c>
      <c r="M11446">
        <v>555750</v>
      </c>
      <c r="N11446" s="3">
        <v>1</v>
      </c>
      <c r="O11446" s="50" t="e">
        <f>INDEX([1]Dados!$M$2:$N$26779,MATCH($P11446,[1]Dados!$N$2:$N$26779,),2)</f>
        <v>#N/A</v>
      </c>
      <c r="P11446">
        <v>197553</v>
      </c>
      <c r="Q11446" s="1">
        <v>37828</v>
      </c>
      <c r="R11446" s="1">
        <v>37890</v>
      </c>
      <c r="S11446" t="s">
        <v>2110</v>
      </c>
    </row>
    <row r="11447" spans="1:19" x14ac:dyDescent="0.2">
      <c r="A11447" s="7">
        <v>261420</v>
      </c>
      <c r="B11447" s="3">
        <v>25836</v>
      </c>
      <c r="C11447" s="3" t="s">
        <v>51</v>
      </c>
      <c r="D11447" s="2" t="s">
        <v>801</v>
      </c>
      <c r="E11447" s="3">
        <v>24</v>
      </c>
      <c r="F11447" s="17">
        <v>0</v>
      </c>
      <c r="G11447" s="17">
        <v>1</v>
      </c>
      <c r="H11447" s="17">
        <v>0</v>
      </c>
      <c r="I11447" s="7">
        <v>2.23</v>
      </c>
      <c r="J11447" s="7">
        <v>28</v>
      </c>
      <c r="K11447" s="4">
        <v>1214</v>
      </c>
      <c r="L11447" s="5">
        <v>1214.8580999999999</v>
      </c>
      <c r="M11447">
        <v>555750</v>
      </c>
      <c r="N11447" s="3">
        <v>1</v>
      </c>
      <c r="O11447" s="50" t="e">
        <f>INDEX([1]Dados!$M$2:$N$26779,MATCH($P11447,[1]Dados!$N$2:$N$26779,),2)</f>
        <v>#N/A</v>
      </c>
      <c r="P11447">
        <v>197553</v>
      </c>
      <c r="Q11447" s="1">
        <v>37828</v>
      </c>
      <c r="R11447" s="1">
        <v>37890</v>
      </c>
      <c r="S11447" t="s">
        <v>2110</v>
      </c>
    </row>
    <row r="11448" spans="1:19" x14ac:dyDescent="0.2">
      <c r="A11448" s="7">
        <v>261420</v>
      </c>
      <c r="B11448" s="3">
        <v>25836</v>
      </c>
      <c r="C11448" s="3" t="s">
        <v>51</v>
      </c>
      <c r="D11448" s="2" t="s">
        <v>801</v>
      </c>
      <c r="E11448" s="3">
        <v>24</v>
      </c>
      <c r="F11448" s="17">
        <v>0</v>
      </c>
      <c r="G11448" s="17">
        <v>1</v>
      </c>
      <c r="H11448" s="17">
        <v>0</v>
      </c>
      <c r="I11448" s="7">
        <v>2.2400000000000002</v>
      </c>
      <c r="J11448" s="7">
        <v>28</v>
      </c>
      <c r="K11448" s="4">
        <v>1214</v>
      </c>
      <c r="L11448" s="5">
        <v>1214.8580999999999</v>
      </c>
      <c r="M11448">
        <v>555750</v>
      </c>
      <c r="N11448" s="3">
        <v>1</v>
      </c>
      <c r="O11448" s="50" t="e">
        <f>INDEX([1]Dados!$M$2:$N$26779,MATCH($P11448,[1]Dados!$N$2:$N$26779,),2)</f>
        <v>#N/A</v>
      </c>
      <c r="P11448">
        <v>197553</v>
      </c>
      <c r="Q11448" s="1">
        <v>37828</v>
      </c>
      <c r="R11448" s="1">
        <v>37890</v>
      </c>
      <c r="S11448" t="s">
        <v>2110</v>
      </c>
    </row>
    <row r="11449" spans="1:19" x14ac:dyDescent="0.2">
      <c r="A11449" s="7">
        <v>261420</v>
      </c>
      <c r="B11449" s="3">
        <v>25836</v>
      </c>
      <c r="C11449" s="3" t="s">
        <v>51</v>
      </c>
      <c r="D11449" s="2" t="s">
        <v>801</v>
      </c>
      <c r="E11449" s="3">
        <v>24</v>
      </c>
      <c r="F11449" s="17">
        <v>0</v>
      </c>
      <c r="G11449" s="17">
        <v>1</v>
      </c>
      <c r="H11449" s="17">
        <v>0</v>
      </c>
      <c r="I11449" s="7">
        <v>3.1</v>
      </c>
      <c r="J11449" s="7">
        <v>29</v>
      </c>
      <c r="K11449" s="4">
        <v>1293</v>
      </c>
      <c r="L11449" s="5">
        <v>1293.0592999999999</v>
      </c>
      <c r="M11449">
        <v>173670.05</v>
      </c>
      <c r="N11449" s="3">
        <v>1</v>
      </c>
      <c r="O11449" s="50" t="e">
        <f>INDEX([1]Dados!$M$2:$N$26779,MATCH($P11449,[1]Dados!$N$2:$N$26779,),2)</f>
        <v>#N/A</v>
      </c>
      <c r="P11449">
        <v>197014</v>
      </c>
      <c r="Q11449" s="1">
        <v>37828</v>
      </c>
      <c r="R11449" s="1">
        <v>37890</v>
      </c>
      <c r="S11449" t="s">
        <v>1801</v>
      </c>
    </row>
    <row r="11450" spans="1:19" x14ac:dyDescent="0.2">
      <c r="A11450" s="7">
        <v>261420</v>
      </c>
      <c r="B11450" s="3">
        <v>25836</v>
      </c>
      <c r="C11450" s="3" t="s">
        <v>51</v>
      </c>
      <c r="D11450" s="2" t="s">
        <v>801</v>
      </c>
      <c r="E11450" s="3">
        <v>24</v>
      </c>
      <c r="F11450" s="17">
        <v>0</v>
      </c>
      <c r="G11450" s="17">
        <v>1</v>
      </c>
      <c r="H11450" s="17">
        <v>0</v>
      </c>
      <c r="I11450" s="7">
        <v>3.2</v>
      </c>
      <c r="J11450" s="7">
        <v>31</v>
      </c>
      <c r="K11450" s="4">
        <v>1293</v>
      </c>
      <c r="L11450" s="5">
        <v>1293.0592999999999</v>
      </c>
      <c r="M11450">
        <v>173670.05</v>
      </c>
      <c r="N11450" s="3">
        <v>1</v>
      </c>
      <c r="O11450" s="50" t="e">
        <f>INDEX([1]Dados!$M$2:$N$26779,MATCH($P11450,[1]Dados!$N$2:$N$26779,),2)</f>
        <v>#N/A</v>
      </c>
      <c r="P11450">
        <v>197014</v>
      </c>
      <c r="Q11450" s="1">
        <v>37828</v>
      </c>
      <c r="R11450" s="1">
        <v>37890</v>
      </c>
      <c r="S11450" t="s">
        <v>1801</v>
      </c>
    </row>
    <row r="11451" spans="1:19" x14ac:dyDescent="0.2">
      <c r="A11451" s="7">
        <v>261420</v>
      </c>
      <c r="B11451" s="3">
        <v>25836</v>
      </c>
      <c r="C11451" s="3" t="s">
        <v>51</v>
      </c>
      <c r="D11451" s="2" t="s">
        <v>801</v>
      </c>
      <c r="E11451" s="3">
        <v>24</v>
      </c>
      <c r="F11451" s="17">
        <v>0</v>
      </c>
      <c r="G11451" s="17">
        <v>1</v>
      </c>
      <c r="H11451" s="17">
        <v>0</v>
      </c>
      <c r="I11451" s="7">
        <v>3.3</v>
      </c>
      <c r="J11451" s="7">
        <v>21</v>
      </c>
      <c r="K11451" s="4">
        <v>1293</v>
      </c>
      <c r="L11451" s="5">
        <v>1293.0592999999999</v>
      </c>
      <c r="M11451">
        <v>173670.05</v>
      </c>
      <c r="N11451" s="3">
        <v>1</v>
      </c>
      <c r="O11451" s="50" t="e">
        <f>INDEX([1]Dados!$M$2:$N$26779,MATCH($P11451,[1]Dados!$N$2:$N$26779,),2)</f>
        <v>#N/A</v>
      </c>
      <c r="P11451">
        <v>197014</v>
      </c>
      <c r="Q11451" s="1">
        <v>37828</v>
      </c>
      <c r="R11451" s="1">
        <v>37890</v>
      </c>
      <c r="S11451" t="s">
        <v>1801</v>
      </c>
    </row>
    <row r="11452" spans="1:19" x14ac:dyDescent="0.2">
      <c r="A11452" s="7">
        <v>261420</v>
      </c>
      <c r="B11452" s="3">
        <v>25836</v>
      </c>
      <c r="C11452" s="3" t="s">
        <v>51</v>
      </c>
      <c r="D11452" s="2" t="s">
        <v>801</v>
      </c>
      <c r="E11452" s="3">
        <v>24</v>
      </c>
      <c r="F11452" s="17">
        <v>0</v>
      </c>
      <c r="G11452" s="17">
        <v>1</v>
      </c>
      <c r="H11452" s="17">
        <v>0</v>
      </c>
      <c r="I11452" s="7">
        <v>3.4</v>
      </c>
      <c r="J11452" s="7">
        <v>25</v>
      </c>
      <c r="K11452" s="4">
        <v>1293</v>
      </c>
      <c r="L11452" s="5">
        <v>1293.0592999999999</v>
      </c>
      <c r="M11452">
        <v>173670.05</v>
      </c>
      <c r="N11452" s="3">
        <v>1</v>
      </c>
      <c r="O11452" s="50" t="e">
        <f>INDEX([1]Dados!$M$2:$N$26779,MATCH($P11452,[1]Dados!$N$2:$N$26779,),2)</f>
        <v>#N/A</v>
      </c>
      <c r="P11452">
        <v>197014</v>
      </c>
      <c r="Q11452" s="1">
        <v>37828</v>
      </c>
      <c r="R11452" s="1">
        <v>37890</v>
      </c>
      <c r="S11452" t="s">
        <v>1801</v>
      </c>
    </row>
    <row r="11453" spans="1:19" x14ac:dyDescent="0.2">
      <c r="A11453" s="7">
        <v>261420</v>
      </c>
      <c r="B11453" s="3">
        <v>25836</v>
      </c>
      <c r="C11453" s="3" t="s">
        <v>51</v>
      </c>
      <c r="D11453" s="2" t="s">
        <v>801</v>
      </c>
      <c r="E11453" s="3">
        <v>24</v>
      </c>
      <c r="F11453" s="17">
        <v>0</v>
      </c>
      <c r="G11453" s="17">
        <v>1</v>
      </c>
      <c r="H11453" s="17">
        <v>0</v>
      </c>
      <c r="I11453" s="7">
        <v>3.5</v>
      </c>
      <c r="J11453" s="7">
        <v>25</v>
      </c>
      <c r="K11453" s="4">
        <v>1293</v>
      </c>
      <c r="L11453" s="5">
        <v>1293.0592999999999</v>
      </c>
      <c r="M11453">
        <v>173670.05</v>
      </c>
      <c r="N11453" s="3">
        <v>1</v>
      </c>
      <c r="O11453" s="50" t="e">
        <f>INDEX([1]Dados!$M$2:$N$26779,MATCH($P11453,[1]Dados!$N$2:$N$26779,),2)</f>
        <v>#N/A</v>
      </c>
      <c r="P11453">
        <v>197014</v>
      </c>
      <c r="Q11453" s="1">
        <v>37828</v>
      </c>
      <c r="R11453" s="1">
        <v>37890</v>
      </c>
      <c r="S11453" t="s">
        <v>1801</v>
      </c>
    </row>
    <row r="11454" spans="1:19" x14ac:dyDescent="0.2">
      <c r="A11454" s="7">
        <v>261420</v>
      </c>
      <c r="B11454" s="3">
        <v>25836</v>
      </c>
      <c r="C11454" s="3" t="s">
        <v>51</v>
      </c>
      <c r="D11454" s="2" t="s">
        <v>801</v>
      </c>
      <c r="E11454" s="3">
        <v>24</v>
      </c>
      <c r="F11454" s="17">
        <v>0</v>
      </c>
      <c r="G11454" s="17">
        <v>1</v>
      </c>
      <c r="H11454" s="17">
        <v>0</v>
      </c>
      <c r="I11454" s="7">
        <v>3.6</v>
      </c>
      <c r="J11454" s="7">
        <v>22</v>
      </c>
      <c r="K11454" s="4">
        <v>1293</v>
      </c>
      <c r="L11454" s="5">
        <v>1293.0592999999999</v>
      </c>
      <c r="M11454">
        <v>173670.05</v>
      </c>
      <c r="N11454" s="3">
        <v>1</v>
      </c>
      <c r="O11454" s="50" t="e">
        <f>INDEX([1]Dados!$M$2:$N$26779,MATCH($P11454,[1]Dados!$N$2:$N$26779,),2)</f>
        <v>#N/A</v>
      </c>
      <c r="P11454">
        <v>197014</v>
      </c>
      <c r="Q11454" s="1">
        <v>37828</v>
      </c>
      <c r="R11454" s="1">
        <v>37890</v>
      </c>
      <c r="S11454" t="s">
        <v>1801</v>
      </c>
    </row>
    <row r="11455" spans="1:19" x14ac:dyDescent="0.2">
      <c r="A11455" s="7">
        <v>261420</v>
      </c>
      <c r="B11455" s="3">
        <v>25836</v>
      </c>
      <c r="C11455" s="3" t="s">
        <v>51</v>
      </c>
      <c r="D11455" s="2" t="s">
        <v>801</v>
      </c>
      <c r="E11455" s="3">
        <v>24</v>
      </c>
      <c r="F11455" s="17">
        <v>0</v>
      </c>
      <c r="G11455" s="17">
        <v>1</v>
      </c>
      <c r="H11455" s="17">
        <v>0</v>
      </c>
      <c r="I11455" s="7">
        <v>3.7</v>
      </c>
      <c r="J11455" s="7">
        <v>30</v>
      </c>
      <c r="K11455" s="4">
        <v>1293</v>
      </c>
      <c r="L11455" s="5">
        <v>1293.0592999999999</v>
      </c>
      <c r="M11455">
        <v>173670.05</v>
      </c>
      <c r="N11455" s="3">
        <v>1</v>
      </c>
      <c r="O11455" s="50" t="e">
        <f>INDEX([1]Dados!$M$2:$N$26779,MATCH($P11455,[1]Dados!$N$2:$N$26779,),2)</f>
        <v>#N/A</v>
      </c>
      <c r="P11455">
        <v>197014</v>
      </c>
      <c r="Q11455" s="1">
        <v>37828</v>
      </c>
      <c r="R11455" s="1">
        <v>37890</v>
      </c>
      <c r="S11455" t="s">
        <v>1801</v>
      </c>
    </row>
    <row r="11456" spans="1:19" x14ac:dyDescent="0.2">
      <c r="A11456" s="7">
        <v>220285</v>
      </c>
      <c r="B11456" s="3">
        <v>10243</v>
      </c>
      <c r="C11456" s="3" t="s">
        <v>30</v>
      </c>
      <c r="D11456" s="2" t="s">
        <v>380</v>
      </c>
      <c r="E11456" s="3">
        <v>24</v>
      </c>
      <c r="F11456" s="17">
        <v>0</v>
      </c>
      <c r="G11456" s="17">
        <v>1</v>
      </c>
      <c r="H11456" s="17">
        <v>0</v>
      </c>
      <c r="I11456" s="7" t="s">
        <v>3</v>
      </c>
      <c r="J11456" s="7">
        <v>0</v>
      </c>
      <c r="K11456" s="4">
        <v>119</v>
      </c>
      <c r="L11456" s="5">
        <v>119.38590000000001</v>
      </c>
      <c r="M11456">
        <v>203411.9</v>
      </c>
      <c r="N11456" s="33">
        <v>1</v>
      </c>
      <c r="O11456" s="50" t="e">
        <f>INDEX([1]Dados!$M$2:$N$26779,MATCH($P11456,[1]Dados!$N$2:$N$26779,),2)</f>
        <v>#N/A</v>
      </c>
      <c r="P11456">
        <v>196876</v>
      </c>
      <c r="Q11456" s="1">
        <v>37838</v>
      </c>
      <c r="R11456" s="1">
        <v>37965</v>
      </c>
      <c r="S11456" t="s">
        <v>2134</v>
      </c>
    </row>
    <row r="11457" spans="1:19" x14ac:dyDescent="0.2">
      <c r="A11457" s="7">
        <v>220285</v>
      </c>
      <c r="B11457" s="3">
        <v>10243</v>
      </c>
      <c r="C11457" s="3" t="s">
        <v>30</v>
      </c>
      <c r="D11457" s="2" t="s">
        <v>380</v>
      </c>
      <c r="E11457" s="3">
        <v>24</v>
      </c>
      <c r="F11457" s="17">
        <v>0</v>
      </c>
      <c r="G11457" s="17">
        <v>1</v>
      </c>
      <c r="H11457" s="17">
        <v>0</v>
      </c>
      <c r="I11457" s="7">
        <v>1.1000000000000001</v>
      </c>
      <c r="J11457" s="7">
        <v>19</v>
      </c>
      <c r="K11457" s="4">
        <v>119</v>
      </c>
      <c r="L11457" s="5">
        <v>119.3861</v>
      </c>
      <c r="M11457">
        <v>624138.54</v>
      </c>
      <c r="N11457" s="33">
        <v>1</v>
      </c>
      <c r="O11457" s="50" t="e">
        <f>INDEX([1]Dados!$M$2:$N$26779,MATCH($P11457,[1]Dados!$N$2:$N$26779,),2)</f>
        <v>#N/A</v>
      </c>
      <c r="P11457">
        <v>196880</v>
      </c>
      <c r="Q11457" s="1">
        <v>37838</v>
      </c>
      <c r="R11457" s="1">
        <v>37965</v>
      </c>
      <c r="S11457" t="s">
        <v>2528</v>
      </c>
    </row>
    <row r="11458" spans="1:19" x14ac:dyDescent="0.2">
      <c r="A11458" s="7">
        <v>220285</v>
      </c>
      <c r="B11458" s="3">
        <v>10243</v>
      </c>
      <c r="C11458" s="3" t="s">
        <v>30</v>
      </c>
      <c r="D11458" s="2" t="s">
        <v>380</v>
      </c>
      <c r="E11458" s="3">
        <v>24</v>
      </c>
      <c r="F11458" s="17">
        <v>0</v>
      </c>
      <c r="G11458" s="17">
        <v>1</v>
      </c>
      <c r="H11458" s="17">
        <v>0</v>
      </c>
      <c r="I11458" s="7">
        <v>1.2</v>
      </c>
      <c r="J11458" s="7">
        <v>25</v>
      </c>
      <c r="K11458" s="4">
        <v>119</v>
      </c>
      <c r="L11458" s="5">
        <v>119.3861</v>
      </c>
      <c r="M11458">
        <v>624138.54</v>
      </c>
      <c r="N11458" s="33">
        <v>1</v>
      </c>
      <c r="O11458" s="50" t="e">
        <f>INDEX([1]Dados!$M$2:$N$26779,MATCH($P11458,[1]Dados!$N$2:$N$26779,),2)</f>
        <v>#N/A</v>
      </c>
      <c r="P11458">
        <v>196880</v>
      </c>
      <c r="Q11458" s="1">
        <v>37838</v>
      </c>
      <c r="R11458" s="1">
        <v>37965</v>
      </c>
      <c r="S11458" t="s">
        <v>2528</v>
      </c>
    </row>
    <row r="11459" spans="1:19" x14ac:dyDescent="0.2">
      <c r="A11459" s="7">
        <v>220285</v>
      </c>
      <c r="B11459" s="3">
        <v>10243</v>
      </c>
      <c r="C11459" s="3" t="s">
        <v>30</v>
      </c>
      <c r="D11459" s="2" t="s">
        <v>380</v>
      </c>
      <c r="E11459" s="3">
        <v>24</v>
      </c>
      <c r="F11459" s="17">
        <v>0</v>
      </c>
      <c r="G11459" s="17">
        <v>1</v>
      </c>
      <c r="H11459" s="17">
        <v>0</v>
      </c>
      <c r="I11459" s="7" t="s">
        <v>3</v>
      </c>
      <c r="J11459" s="7">
        <v>0</v>
      </c>
      <c r="K11459" s="4">
        <v>1203</v>
      </c>
      <c r="L11459" s="5">
        <v>1203.0829000000001</v>
      </c>
      <c r="M11459">
        <v>20402.689999999999</v>
      </c>
      <c r="N11459" s="33">
        <v>1</v>
      </c>
      <c r="O11459" s="50" t="e">
        <f>INDEX([1]Dados!$M$2:$N$26779,MATCH($P11459,[1]Dados!$N$2:$N$26779,),2)</f>
        <v>#N/A</v>
      </c>
      <c r="P11459">
        <v>196824</v>
      </c>
      <c r="Q11459" s="1">
        <v>37838</v>
      </c>
      <c r="R11459" s="1">
        <v>37965</v>
      </c>
      <c r="S11459" t="s">
        <v>2134</v>
      </c>
    </row>
    <row r="11460" spans="1:19" x14ac:dyDescent="0.2">
      <c r="A11460" s="7">
        <v>220285</v>
      </c>
      <c r="B11460" s="3">
        <v>10243</v>
      </c>
      <c r="C11460" s="3" t="s">
        <v>30</v>
      </c>
      <c r="D11460" s="2" t="s">
        <v>380</v>
      </c>
      <c r="E11460" s="3">
        <v>24</v>
      </c>
      <c r="F11460" s="17">
        <v>0</v>
      </c>
      <c r="G11460" s="17">
        <v>1</v>
      </c>
      <c r="H11460" s="17">
        <v>0</v>
      </c>
      <c r="I11460" s="7">
        <v>2.1</v>
      </c>
      <c r="J11460" s="7">
        <v>25</v>
      </c>
      <c r="K11460" s="4">
        <v>1214</v>
      </c>
      <c r="L11460" s="5">
        <v>1214.0587</v>
      </c>
      <c r="M11460">
        <v>81888.25</v>
      </c>
      <c r="N11460" s="33">
        <v>1</v>
      </c>
      <c r="O11460" s="50" t="e">
        <f>INDEX([1]Dados!$M$2:$N$26779,MATCH($P11460,[1]Dados!$N$2:$N$26779,),2)</f>
        <v>#N/A</v>
      </c>
      <c r="P11460">
        <v>196769</v>
      </c>
      <c r="Q11460" s="1">
        <v>37838</v>
      </c>
      <c r="R11460" s="1">
        <v>37965</v>
      </c>
      <c r="S11460" t="s">
        <v>2513</v>
      </c>
    </row>
    <row r="11461" spans="1:19" x14ac:dyDescent="0.2">
      <c r="A11461" s="7">
        <v>220285</v>
      </c>
      <c r="B11461" s="3">
        <v>10243</v>
      </c>
      <c r="C11461" s="3" t="s">
        <v>30</v>
      </c>
      <c r="D11461" s="2" t="s">
        <v>380</v>
      </c>
      <c r="E11461" s="3">
        <v>24</v>
      </c>
      <c r="F11461" s="17">
        <v>0</v>
      </c>
      <c r="G11461" s="17">
        <v>1</v>
      </c>
      <c r="H11461" s="17">
        <v>0</v>
      </c>
      <c r="I11461" s="7">
        <v>2.2999999999999998</v>
      </c>
      <c r="J11461" s="7">
        <v>2</v>
      </c>
      <c r="K11461" s="4">
        <v>1214</v>
      </c>
      <c r="L11461" s="5">
        <v>1214.0587</v>
      </c>
      <c r="M11461">
        <v>81888.25</v>
      </c>
      <c r="N11461" s="33">
        <v>1</v>
      </c>
      <c r="O11461" s="50" t="e">
        <f>INDEX([1]Dados!$M$2:$N$26779,MATCH($P11461,[1]Dados!$N$2:$N$26779,),2)</f>
        <v>#N/A</v>
      </c>
      <c r="P11461">
        <v>196769</v>
      </c>
      <c r="Q11461" s="1">
        <v>37838</v>
      </c>
      <c r="R11461" s="1">
        <v>37965</v>
      </c>
      <c r="S11461" t="s">
        <v>2513</v>
      </c>
    </row>
    <row r="11462" spans="1:19" x14ac:dyDescent="0.2">
      <c r="A11462" s="7">
        <v>220285</v>
      </c>
      <c r="B11462" s="3">
        <v>10243</v>
      </c>
      <c r="C11462" s="3" t="s">
        <v>30</v>
      </c>
      <c r="D11462" s="2" t="s">
        <v>380</v>
      </c>
      <c r="E11462" s="3">
        <v>24</v>
      </c>
      <c r="F11462" s="17">
        <v>0</v>
      </c>
      <c r="G11462" s="17">
        <v>1</v>
      </c>
      <c r="H11462" s="17">
        <v>0</v>
      </c>
      <c r="I11462" s="7">
        <v>2.4</v>
      </c>
      <c r="J11462" s="7">
        <v>24</v>
      </c>
      <c r="K11462" s="4">
        <v>1214</v>
      </c>
      <c r="L11462" s="5">
        <v>1214.0587</v>
      </c>
      <c r="M11462">
        <v>81888.25</v>
      </c>
      <c r="N11462" s="33">
        <v>1</v>
      </c>
      <c r="O11462" s="50" t="e">
        <f>INDEX([1]Dados!$M$2:$N$26779,MATCH($P11462,[1]Dados!$N$2:$N$26779,),2)</f>
        <v>#N/A</v>
      </c>
      <c r="P11462">
        <v>196769</v>
      </c>
      <c r="Q11462" s="1">
        <v>37838</v>
      </c>
      <c r="R11462" s="1">
        <v>37965</v>
      </c>
      <c r="S11462" t="s">
        <v>2513</v>
      </c>
    </row>
    <row r="11463" spans="1:19" x14ac:dyDescent="0.2">
      <c r="A11463" s="7">
        <v>220285</v>
      </c>
      <c r="B11463" s="3">
        <v>10243</v>
      </c>
      <c r="C11463" s="3" t="s">
        <v>30</v>
      </c>
      <c r="D11463" s="2" t="s">
        <v>380</v>
      </c>
      <c r="E11463" s="3">
        <v>24</v>
      </c>
      <c r="F11463" s="17">
        <v>0</v>
      </c>
      <c r="G11463" s="17">
        <v>1</v>
      </c>
      <c r="H11463" s="17">
        <v>0</v>
      </c>
      <c r="I11463" s="7">
        <v>2.5</v>
      </c>
      <c r="J11463" s="7">
        <v>24</v>
      </c>
      <c r="K11463" s="4">
        <v>1214</v>
      </c>
      <c r="L11463" s="5">
        <v>1214.0589</v>
      </c>
      <c r="M11463" t="s">
        <v>2134</v>
      </c>
      <c r="N11463" s="33">
        <v>1</v>
      </c>
      <c r="O11463" s="50" t="e">
        <f>INDEX([1]Dados!$M$2:$N$26779,MATCH($P11463,[1]Dados!$N$2:$N$26779,),2)</f>
        <v>#N/A</v>
      </c>
      <c r="P11463">
        <v>198373</v>
      </c>
      <c r="Q11463" s="1">
        <v>37838</v>
      </c>
      <c r="R11463" s="1">
        <v>37965</v>
      </c>
      <c r="S11463" t="s">
        <v>915</v>
      </c>
    </row>
    <row r="11464" spans="1:19" x14ac:dyDescent="0.2">
      <c r="A11464" s="7">
        <v>220285</v>
      </c>
      <c r="B11464" s="3">
        <v>10243</v>
      </c>
      <c r="C11464" s="3" t="s">
        <v>30</v>
      </c>
      <c r="D11464" s="2" t="s">
        <v>380</v>
      </c>
      <c r="E11464" s="3">
        <v>24</v>
      </c>
      <c r="F11464" s="17">
        <v>0</v>
      </c>
      <c r="G11464" s="17">
        <v>1</v>
      </c>
      <c r="H11464" s="17">
        <v>0</v>
      </c>
      <c r="I11464" s="7">
        <v>2.6</v>
      </c>
      <c r="J11464" s="7">
        <v>28</v>
      </c>
      <c r="K11464" s="4">
        <v>1214</v>
      </c>
      <c r="L11464" s="5">
        <v>1214.0589</v>
      </c>
      <c r="M11464" t="s">
        <v>2134</v>
      </c>
      <c r="N11464" s="33">
        <v>1</v>
      </c>
      <c r="O11464" s="50" t="e">
        <f>INDEX([1]Dados!$M$2:$N$26779,MATCH($P11464,[1]Dados!$N$2:$N$26779,),2)</f>
        <v>#N/A</v>
      </c>
      <c r="P11464">
        <v>198373</v>
      </c>
      <c r="Q11464" s="1">
        <v>37838</v>
      </c>
      <c r="R11464" s="1">
        <v>37965</v>
      </c>
      <c r="S11464" t="s">
        <v>915</v>
      </c>
    </row>
    <row r="11465" spans="1:19" x14ac:dyDescent="0.2">
      <c r="A11465" s="7">
        <v>220285</v>
      </c>
      <c r="B11465" s="3">
        <v>10243</v>
      </c>
      <c r="C11465" s="3" t="s">
        <v>30</v>
      </c>
      <c r="D11465" s="2" t="s">
        <v>380</v>
      </c>
      <c r="E11465" s="3">
        <v>24</v>
      </c>
      <c r="F11465" s="17">
        <v>0</v>
      </c>
      <c r="G11465" s="17">
        <v>1</v>
      </c>
      <c r="H11465" s="17">
        <v>0</v>
      </c>
      <c r="I11465" s="7">
        <v>2.7</v>
      </c>
      <c r="J11465" s="7">
        <v>28</v>
      </c>
      <c r="K11465" s="4">
        <v>1214</v>
      </c>
      <c r="L11465" s="5">
        <v>1214.0589</v>
      </c>
      <c r="M11465" t="s">
        <v>2134</v>
      </c>
      <c r="N11465" s="33">
        <v>1</v>
      </c>
      <c r="O11465" s="50" t="e">
        <f>INDEX([1]Dados!$M$2:$N$26779,MATCH($P11465,[1]Dados!$N$2:$N$26779,),2)</f>
        <v>#N/A</v>
      </c>
      <c r="P11465">
        <v>198373</v>
      </c>
      <c r="Q11465" s="1">
        <v>37838</v>
      </c>
      <c r="R11465" s="1">
        <v>37965</v>
      </c>
      <c r="S11465" t="s">
        <v>915</v>
      </c>
    </row>
    <row r="11466" spans="1:19" x14ac:dyDescent="0.2">
      <c r="A11466" s="7">
        <v>220285</v>
      </c>
      <c r="B11466" s="3">
        <v>10243</v>
      </c>
      <c r="C11466" s="3" t="s">
        <v>30</v>
      </c>
      <c r="D11466" s="2" t="s">
        <v>380</v>
      </c>
      <c r="E11466" s="3">
        <v>24</v>
      </c>
      <c r="F11466" s="17">
        <v>0</v>
      </c>
      <c r="G11466" s="17">
        <v>1</v>
      </c>
      <c r="H11466" s="17">
        <v>0</v>
      </c>
      <c r="I11466" s="7">
        <v>3.1</v>
      </c>
      <c r="J11466" s="7">
        <v>22</v>
      </c>
      <c r="K11466" s="4">
        <v>1293</v>
      </c>
      <c r="L11466" s="5">
        <v>1293.0592999999999</v>
      </c>
      <c r="M11466">
        <v>5215</v>
      </c>
      <c r="N11466" s="33">
        <v>1</v>
      </c>
      <c r="O11466" s="50" t="e">
        <f>INDEX([1]Dados!$M$2:$N$26779,MATCH($P11466,[1]Dados!$N$2:$N$26779,),2)</f>
        <v>#N/A</v>
      </c>
      <c r="P11466">
        <v>197015</v>
      </c>
      <c r="Q11466" s="1">
        <v>37838</v>
      </c>
      <c r="R11466" s="1">
        <v>37965</v>
      </c>
      <c r="S11466" t="s">
        <v>888</v>
      </c>
    </row>
    <row r="11467" spans="1:19" x14ac:dyDescent="0.2">
      <c r="A11467" s="7">
        <v>220285</v>
      </c>
      <c r="B11467" s="3">
        <v>10243</v>
      </c>
      <c r="C11467" s="3" t="s">
        <v>30</v>
      </c>
      <c r="D11467" s="2" t="s">
        <v>380</v>
      </c>
      <c r="E11467" s="3">
        <v>24</v>
      </c>
      <c r="F11467" s="17">
        <v>0</v>
      </c>
      <c r="G11467" s="17">
        <v>1</v>
      </c>
      <c r="H11467" s="17">
        <v>0</v>
      </c>
      <c r="I11467" s="7">
        <v>3.2</v>
      </c>
      <c r="J11467" s="7">
        <v>22</v>
      </c>
      <c r="K11467" s="4">
        <v>1293</v>
      </c>
      <c r="L11467" s="5">
        <v>1293.0592999999999</v>
      </c>
      <c r="M11467">
        <v>5215</v>
      </c>
      <c r="N11467" s="33">
        <v>1</v>
      </c>
      <c r="O11467" s="50" t="e">
        <f>INDEX([1]Dados!$M$2:$N$26779,MATCH($P11467,[1]Dados!$N$2:$N$26779,),2)</f>
        <v>#N/A</v>
      </c>
      <c r="P11467">
        <v>197015</v>
      </c>
      <c r="Q11467" s="1">
        <v>37838</v>
      </c>
      <c r="R11467" s="1">
        <v>37965</v>
      </c>
      <c r="S11467" t="s">
        <v>888</v>
      </c>
    </row>
    <row r="11468" spans="1:19" x14ac:dyDescent="0.2">
      <c r="A11468" s="7">
        <v>220285</v>
      </c>
      <c r="B11468" s="3">
        <v>10243</v>
      </c>
      <c r="C11468" s="3" t="s">
        <v>30</v>
      </c>
      <c r="D11468" s="2" t="s">
        <v>380</v>
      </c>
      <c r="E11468" s="3">
        <v>24</v>
      </c>
      <c r="F11468" s="17">
        <v>0</v>
      </c>
      <c r="G11468" s="17">
        <v>1</v>
      </c>
      <c r="H11468" s="17">
        <v>0</v>
      </c>
      <c r="I11468" s="7">
        <v>3.3</v>
      </c>
      <c r="J11468" s="7">
        <v>31</v>
      </c>
      <c r="K11468" s="4">
        <v>1293</v>
      </c>
      <c r="L11468" s="5">
        <v>1293.0592999999999</v>
      </c>
      <c r="M11468">
        <v>5215</v>
      </c>
      <c r="N11468" s="33">
        <v>1</v>
      </c>
      <c r="O11468" s="50" t="e">
        <f>INDEX([1]Dados!$M$2:$N$26779,MATCH($P11468,[1]Dados!$N$2:$N$26779,),2)</f>
        <v>#N/A</v>
      </c>
      <c r="P11468">
        <v>197015</v>
      </c>
      <c r="Q11468" s="1">
        <v>37838</v>
      </c>
      <c r="R11468" s="1">
        <v>37965</v>
      </c>
      <c r="S11468" t="s">
        <v>888</v>
      </c>
    </row>
    <row r="11469" spans="1:19" x14ac:dyDescent="0.2">
      <c r="A11469" s="7">
        <v>221035</v>
      </c>
      <c r="B11469" s="3">
        <v>10561</v>
      </c>
      <c r="C11469" s="3" t="s">
        <v>30</v>
      </c>
      <c r="D11469" s="2" t="s">
        <v>769</v>
      </c>
      <c r="E11469" s="3">
        <v>24</v>
      </c>
      <c r="F11469" s="17">
        <v>0</v>
      </c>
      <c r="G11469" s="17">
        <v>1</v>
      </c>
      <c r="H11469" s="17">
        <v>0</v>
      </c>
      <c r="I11469" s="7" t="s">
        <v>3</v>
      </c>
      <c r="J11469" s="7">
        <v>0</v>
      </c>
      <c r="K11469" s="4">
        <v>119</v>
      </c>
      <c r="L11469" s="5">
        <v>119.3861</v>
      </c>
      <c r="M11469">
        <v>270588.06</v>
      </c>
      <c r="N11469" s="33">
        <v>1</v>
      </c>
      <c r="O11469" s="50" t="e">
        <f>INDEX([1]Dados!$M$2:$N$26779,MATCH($P11469,[1]Dados!$N$2:$N$26779,),2)</f>
        <v>#N/A</v>
      </c>
      <c r="P11469">
        <v>196879</v>
      </c>
      <c r="Q11469" s="1">
        <v>37838</v>
      </c>
      <c r="R11469" s="1">
        <v>37891</v>
      </c>
      <c r="S11469" t="s">
        <v>2134</v>
      </c>
    </row>
    <row r="11470" spans="1:19" x14ac:dyDescent="0.2">
      <c r="A11470" s="7">
        <v>221035</v>
      </c>
      <c r="B11470" s="3">
        <v>10561</v>
      </c>
      <c r="C11470" s="3" t="s">
        <v>30</v>
      </c>
      <c r="D11470" s="2" t="s">
        <v>769</v>
      </c>
      <c r="E11470" s="3">
        <v>24</v>
      </c>
      <c r="F11470" s="17">
        <v>0</v>
      </c>
      <c r="G11470" s="17">
        <v>1</v>
      </c>
      <c r="H11470" s="17">
        <v>0</v>
      </c>
      <c r="I11470" s="7" t="s">
        <v>3</v>
      </c>
      <c r="J11470" s="7">
        <v>0</v>
      </c>
      <c r="K11470" s="4">
        <v>122</v>
      </c>
      <c r="L11470" s="5">
        <v>122.76519999999999</v>
      </c>
      <c r="M11470">
        <v>103093.26</v>
      </c>
      <c r="N11470" s="33">
        <v>1</v>
      </c>
      <c r="O11470" s="50" t="e">
        <f>INDEX([1]Dados!$M$2:$N$26779,MATCH($P11470,[1]Dados!$N$2:$N$26779,),2)</f>
        <v>#N/A</v>
      </c>
      <c r="P11470">
        <v>196886</v>
      </c>
      <c r="Q11470" s="1">
        <v>37838</v>
      </c>
      <c r="R11470" s="1">
        <v>37891</v>
      </c>
      <c r="S11470" t="s">
        <v>2134</v>
      </c>
    </row>
    <row r="11471" spans="1:19" x14ac:dyDescent="0.2">
      <c r="A11471" s="7">
        <v>221035</v>
      </c>
      <c r="B11471" s="3">
        <v>10561</v>
      </c>
      <c r="C11471" s="3" t="s">
        <v>30</v>
      </c>
      <c r="D11471" s="2" t="s">
        <v>769</v>
      </c>
      <c r="E11471" s="3">
        <v>24</v>
      </c>
      <c r="F11471" s="17">
        <v>0</v>
      </c>
      <c r="G11471" s="17">
        <v>1</v>
      </c>
      <c r="H11471" s="17">
        <v>0</v>
      </c>
      <c r="I11471" s="7">
        <v>1.1000000000000001</v>
      </c>
      <c r="J11471" s="7">
        <v>20</v>
      </c>
      <c r="K11471" s="4">
        <v>1203</v>
      </c>
      <c r="L11471" s="5">
        <v>1203.0829000000001</v>
      </c>
      <c r="M11471">
        <v>19931.09</v>
      </c>
      <c r="N11471" s="33">
        <v>1</v>
      </c>
      <c r="O11471" s="50" t="e">
        <f>INDEX([1]Dados!$M$2:$N$26779,MATCH($P11471,[1]Dados!$N$2:$N$26779,),2)</f>
        <v>#N/A</v>
      </c>
      <c r="P11471">
        <v>196826</v>
      </c>
      <c r="Q11471" s="1">
        <v>37838</v>
      </c>
      <c r="R11471" s="1">
        <v>37891</v>
      </c>
      <c r="S11471" t="s">
        <v>1779</v>
      </c>
    </row>
    <row r="11472" spans="1:19" x14ac:dyDescent="0.2">
      <c r="A11472" s="7">
        <v>221035</v>
      </c>
      <c r="B11472" s="3">
        <v>10561</v>
      </c>
      <c r="C11472" s="3" t="s">
        <v>30</v>
      </c>
      <c r="D11472" s="2" t="s">
        <v>769</v>
      </c>
      <c r="E11472" s="3">
        <v>24</v>
      </c>
      <c r="F11472" s="17">
        <v>0</v>
      </c>
      <c r="G11472" s="17">
        <v>1</v>
      </c>
      <c r="H11472" s="17">
        <v>0</v>
      </c>
      <c r="I11472" s="7">
        <v>2.1</v>
      </c>
      <c r="J11472" s="7">
        <v>31</v>
      </c>
      <c r="K11472" s="4">
        <v>1214</v>
      </c>
      <c r="L11472" s="5">
        <v>1214.0587</v>
      </c>
      <c r="M11472">
        <v>80052.5</v>
      </c>
      <c r="N11472" s="33">
        <v>1</v>
      </c>
      <c r="O11472" s="50" t="e">
        <f>INDEX([1]Dados!$M$2:$N$26779,MATCH($P11472,[1]Dados!$N$2:$N$26779,),2)</f>
        <v>#N/A</v>
      </c>
      <c r="P11472">
        <v>196771</v>
      </c>
      <c r="Q11472" s="1">
        <v>37838</v>
      </c>
      <c r="R11472" s="1">
        <v>37891</v>
      </c>
      <c r="S11472" t="s">
        <v>1784</v>
      </c>
    </row>
    <row r="11473" spans="1:19" x14ac:dyDescent="0.2">
      <c r="A11473" s="7">
        <v>221035</v>
      </c>
      <c r="B11473" s="3">
        <v>10561</v>
      </c>
      <c r="C11473" s="3" t="s">
        <v>30</v>
      </c>
      <c r="D11473" s="2" t="s">
        <v>769</v>
      </c>
      <c r="E11473" s="3">
        <v>24</v>
      </c>
      <c r="F11473" s="17">
        <v>0</v>
      </c>
      <c r="G11473" s="17">
        <v>1</v>
      </c>
      <c r="H11473" s="17">
        <v>0</v>
      </c>
      <c r="I11473" s="7">
        <v>2.2000000000000002</v>
      </c>
      <c r="J11473" s="7">
        <v>15</v>
      </c>
      <c r="K11473" s="4">
        <v>1214</v>
      </c>
      <c r="L11473" s="5">
        <v>1214.0587</v>
      </c>
      <c r="M11473">
        <v>80052.5</v>
      </c>
      <c r="N11473" s="33">
        <v>1</v>
      </c>
      <c r="O11473" s="50" t="e">
        <f>INDEX([1]Dados!$M$2:$N$26779,MATCH($P11473,[1]Dados!$N$2:$N$26779,),2)</f>
        <v>#N/A</v>
      </c>
      <c r="P11473">
        <v>196771</v>
      </c>
      <c r="Q11473" s="1">
        <v>37838</v>
      </c>
      <c r="R11473" s="1">
        <v>37891</v>
      </c>
      <c r="S11473" t="s">
        <v>1784</v>
      </c>
    </row>
    <row r="11474" spans="1:19" x14ac:dyDescent="0.2">
      <c r="A11474" s="7">
        <v>221035</v>
      </c>
      <c r="B11474" s="3">
        <v>10561</v>
      </c>
      <c r="C11474" s="3" t="s">
        <v>30</v>
      </c>
      <c r="D11474" s="2" t="s">
        <v>769</v>
      </c>
      <c r="E11474" s="3">
        <v>24</v>
      </c>
      <c r="F11474" s="17">
        <v>0</v>
      </c>
      <c r="G11474" s="17">
        <v>1</v>
      </c>
      <c r="H11474" s="17">
        <v>0</v>
      </c>
      <c r="I11474" s="7">
        <v>2.2999999999999998</v>
      </c>
      <c r="J11474" s="7">
        <v>31</v>
      </c>
      <c r="K11474" s="4">
        <v>1214</v>
      </c>
      <c r="L11474" s="5">
        <v>1214.0587</v>
      </c>
      <c r="M11474">
        <v>80052.5</v>
      </c>
      <c r="N11474" s="33">
        <v>1</v>
      </c>
      <c r="O11474" s="50" t="e">
        <f>INDEX([1]Dados!$M$2:$N$26779,MATCH($P11474,[1]Dados!$N$2:$N$26779,),2)</f>
        <v>#N/A</v>
      </c>
      <c r="P11474">
        <v>196771</v>
      </c>
      <c r="Q11474" s="1">
        <v>37838</v>
      </c>
      <c r="R11474" s="1">
        <v>37891</v>
      </c>
      <c r="S11474" t="s">
        <v>1784</v>
      </c>
    </row>
    <row r="11475" spans="1:19" x14ac:dyDescent="0.2">
      <c r="A11475" s="7">
        <v>221035</v>
      </c>
      <c r="B11475" s="3">
        <v>10561</v>
      </c>
      <c r="C11475" s="3" t="s">
        <v>30</v>
      </c>
      <c r="D11475" s="2" t="s">
        <v>769</v>
      </c>
      <c r="E11475" s="3">
        <v>24</v>
      </c>
      <c r="F11475" s="17">
        <v>0</v>
      </c>
      <c r="G11475" s="17">
        <v>1</v>
      </c>
      <c r="H11475" s="17">
        <v>0</v>
      </c>
      <c r="I11475" s="7">
        <v>2.4</v>
      </c>
      <c r="J11475" s="7">
        <v>31</v>
      </c>
      <c r="K11475" s="4">
        <v>1214</v>
      </c>
      <c r="L11475" s="5">
        <v>1214.0587</v>
      </c>
      <c r="M11475">
        <v>80052.5</v>
      </c>
      <c r="N11475" s="33">
        <v>1</v>
      </c>
      <c r="O11475" s="50" t="e">
        <f>INDEX([1]Dados!$M$2:$N$26779,MATCH($P11475,[1]Dados!$N$2:$N$26779,),2)</f>
        <v>#N/A</v>
      </c>
      <c r="P11475">
        <v>196771</v>
      </c>
      <c r="Q11475" s="1">
        <v>37838</v>
      </c>
      <c r="R11475" s="1">
        <v>37891</v>
      </c>
      <c r="S11475" t="s">
        <v>1784</v>
      </c>
    </row>
    <row r="11476" spans="1:19" x14ac:dyDescent="0.2">
      <c r="A11476" s="7">
        <v>221035</v>
      </c>
      <c r="B11476" s="3">
        <v>10561</v>
      </c>
      <c r="C11476" s="3" t="s">
        <v>30</v>
      </c>
      <c r="D11476" s="2" t="s">
        <v>769</v>
      </c>
      <c r="E11476" s="3">
        <v>24</v>
      </c>
      <c r="F11476" s="17">
        <v>0</v>
      </c>
      <c r="G11476" s="17">
        <v>1</v>
      </c>
      <c r="H11476" s="17">
        <v>0</v>
      </c>
      <c r="I11476" s="7">
        <v>2.1</v>
      </c>
      <c r="J11476" s="7">
        <v>24</v>
      </c>
      <c r="K11476" s="4">
        <v>1214</v>
      </c>
      <c r="L11476" s="5">
        <v>1214.0589</v>
      </c>
      <c r="M11476" t="s">
        <v>2134</v>
      </c>
      <c r="N11476" s="33">
        <v>1</v>
      </c>
      <c r="O11476" s="50" t="e">
        <f>INDEX([1]Dados!$M$2:$N$26779,MATCH($P11476,[1]Dados!$N$2:$N$26779,),2)</f>
        <v>#N/A</v>
      </c>
      <c r="P11476">
        <v>198375</v>
      </c>
      <c r="Q11476" s="1">
        <v>37838</v>
      </c>
      <c r="R11476" s="1">
        <v>37891</v>
      </c>
      <c r="S11476" t="s">
        <v>2092</v>
      </c>
    </row>
    <row r="11477" spans="1:19" x14ac:dyDescent="0.2">
      <c r="A11477" s="7">
        <v>221035</v>
      </c>
      <c r="B11477" s="3">
        <v>10561</v>
      </c>
      <c r="C11477" s="3" t="s">
        <v>30</v>
      </c>
      <c r="D11477" s="2" t="s">
        <v>769</v>
      </c>
      <c r="E11477" s="3">
        <v>24</v>
      </c>
      <c r="F11477" s="17">
        <v>0</v>
      </c>
      <c r="G11477" s="17">
        <v>1</v>
      </c>
      <c r="H11477" s="17">
        <v>0</v>
      </c>
      <c r="I11477" s="7">
        <v>2.5</v>
      </c>
      <c r="J11477" s="7">
        <v>23</v>
      </c>
      <c r="K11477" s="4">
        <v>1214</v>
      </c>
      <c r="L11477" s="5">
        <v>1214.0589</v>
      </c>
      <c r="M11477" t="s">
        <v>2134</v>
      </c>
      <c r="N11477" s="33">
        <v>1</v>
      </c>
      <c r="O11477" s="50" t="e">
        <f>INDEX([1]Dados!$M$2:$N$26779,MATCH($P11477,[1]Dados!$N$2:$N$26779,),2)</f>
        <v>#N/A</v>
      </c>
      <c r="P11477">
        <v>198375</v>
      </c>
      <c r="Q11477" s="1">
        <v>37838</v>
      </c>
      <c r="R11477" s="1">
        <v>37891</v>
      </c>
      <c r="S11477" t="s">
        <v>2092</v>
      </c>
    </row>
    <row r="11478" spans="1:19" x14ac:dyDescent="0.2">
      <c r="A11478" s="7">
        <v>221035</v>
      </c>
      <c r="B11478" s="3">
        <v>10561</v>
      </c>
      <c r="C11478" s="3" t="s">
        <v>30</v>
      </c>
      <c r="D11478" s="2" t="s">
        <v>769</v>
      </c>
      <c r="E11478" s="3">
        <v>24</v>
      </c>
      <c r="F11478" s="17">
        <v>0</v>
      </c>
      <c r="G11478" s="17">
        <v>1</v>
      </c>
      <c r="H11478" s="17">
        <v>0</v>
      </c>
      <c r="I11478" s="7">
        <v>2.6</v>
      </c>
      <c r="J11478" s="7">
        <v>28</v>
      </c>
      <c r="K11478" s="4">
        <v>1214</v>
      </c>
      <c r="L11478" s="5">
        <v>1214.0589</v>
      </c>
      <c r="M11478" t="s">
        <v>2134</v>
      </c>
      <c r="N11478" s="33">
        <v>1</v>
      </c>
      <c r="O11478" s="50" t="e">
        <f>INDEX([1]Dados!$M$2:$N$26779,MATCH($P11478,[1]Dados!$N$2:$N$26779,),2)</f>
        <v>#N/A</v>
      </c>
      <c r="P11478">
        <v>198375</v>
      </c>
      <c r="Q11478" s="1">
        <v>37838</v>
      </c>
      <c r="R11478" s="1">
        <v>37891</v>
      </c>
      <c r="S11478" t="s">
        <v>2092</v>
      </c>
    </row>
    <row r="11479" spans="1:19" x14ac:dyDescent="0.2">
      <c r="A11479" s="7">
        <v>221035</v>
      </c>
      <c r="B11479" s="3">
        <v>10561</v>
      </c>
      <c r="C11479" s="3" t="s">
        <v>30</v>
      </c>
      <c r="D11479" s="2" t="s">
        <v>769</v>
      </c>
      <c r="E11479" s="3">
        <v>24</v>
      </c>
      <c r="F11479" s="17">
        <v>0</v>
      </c>
      <c r="G11479" s="17">
        <v>1</v>
      </c>
      <c r="H11479" s="17">
        <v>0</v>
      </c>
      <c r="I11479" s="7">
        <v>2.7</v>
      </c>
      <c r="J11479" s="7">
        <v>14</v>
      </c>
      <c r="K11479" s="4">
        <v>1214</v>
      </c>
      <c r="L11479" s="5">
        <v>1214.0589</v>
      </c>
      <c r="M11479" t="s">
        <v>2134</v>
      </c>
      <c r="N11479" s="33">
        <v>1</v>
      </c>
      <c r="O11479" s="50" t="e">
        <f>INDEX([1]Dados!$M$2:$N$26779,MATCH($P11479,[1]Dados!$N$2:$N$26779,),2)</f>
        <v>#N/A</v>
      </c>
      <c r="P11479">
        <v>198375</v>
      </c>
      <c r="Q11479" s="1">
        <v>37838</v>
      </c>
      <c r="R11479" s="1">
        <v>37891</v>
      </c>
      <c r="S11479" t="s">
        <v>2092</v>
      </c>
    </row>
    <row r="11480" spans="1:19" x14ac:dyDescent="0.2">
      <c r="A11480" s="7">
        <v>221035</v>
      </c>
      <c r="B11480" s="3">
        <v>10561</v>
      </c>
      <c r="C11480" s="3" t="s">
        <v>30</v>
      </c>
      <c r="D11480" s="2" t="s">
        <v>769</v>
      </c>
      <c r="E11480" s="3">
        <v>24</v>
      </c>
      <c r="F11480" s="17">
        <v>0</v>
      </c>
      <c r="G11480" s="17">
        <v>1</v>
      </c>
      <c r="H11480" s="17">
        <v>0</v>
      </c>
      <c r="I11480" s="7">
        <v>2.8</v>
      </c>
      <c r="J11480" s="7">
        <v>20</v>
      </c>
      <c r="K11480" s="4">
        <v>1214</v>
      </c>
      <c r="L11480" s="5">
        <v>1214.0589</v>
      </c>
      <c r="M11480" t="s">
        <v>2134</v>
      </c>
      <c r="N11480" s="33">
        <v>1</v>
      </c>
      <c r="O11480" s="50" t="e">
        <f>INDEX([1]Dados!$M$2:$N$26779,MATCH($P11480,[1]Dados!$N$2:$N$26779,),2)</f>
        <v>#N/A</v>
      </c>
      <c r="P11480">
        <v>198375</v>
      </c>
      <c r="Q11480" s="1">
        <v>37838</v>
      </c>
      <c r="R11480" s="1">
        <v>37891</v>
      </c>
      <c r="S11480" t="s">
        <v>2092</v>
      </c>
    </row>
    <row r="11481" spans="1:19" x14ac:dyDescent="0.2">
      <c r="A11481" s="7">
        <v>221035</v>
      </c>
      <c r="B11481" s="3">
        <v>10561</v>
      </c>
      <c r="C11481" s="3" t="s">
        <v>30</v>
      </c>
      <c r="D11481" s="2" t="s">
        <v>769</v>
      </c>
      <c r="E11481" s="3">
        <v>24</v>
      </c>
      <c r="F11481" s="17">
        <v>0</v>
      </c>
      <c r="G11481" s="17">
        <v>1</v>
      </c>
      <c r="H11481" s="17">
        <v>0</v>
      </c>
      <c r="I11481" s="7">
        <v>2.9</v>
      </c>
      <c r="J11481" s="7">
        <v>25</v>
      </c>
      <c r="K11481" s="4">
        <v>1214</v>
      </c>
      <c r="L11481" s="5">
        <v>1214.0589</v>
      </c>
      <c r="M11481" t="s">
        <v>2134</v>
      </c>
      <c r="N11481" s="33">
        <v>1</v>
      </c>
      <c r="O11481" s="50" t="e">
        <f>INDEX([1]Dados!$M$2:$N$26779,MATCH($P11481,[1]Dados!$N$2:$N$26779,),2)</f>
        <v>#N/A</v>
      </c>
      <c r="P11481">
        <v>198375</v>
      </c>
      <c r="Q11481" s="1">
        <v>37838</v>
      </c>
      <c r="R11481" s="1">
        <v>37891</v>
      </c>
      <c r="S11481" t="s">
        <v>2092</v>
      </c>
    </row>
    <row r="11482" spans="1:19" x14ac:dyDescent="0.2">
      <c r="A11482" s="7">
        <v>221035</v>
      </c>
      <c r="B11482" s="3">
        <v>10561</v>
      </c>
      <c r="C11482" s="3" t="s">
        <v>30</v>
      </c>
      <c r="D11482" s="2" t="s">
        <v>769</v>
      </c>
      <c r="E11482" s="3">
        <v>24</v>
      </c>
      <c r="F11482" s="17">
        <v>0</v>
      </c>
      <c r="G11482" s="17">
        <v>1</v>
      </c>
      <c r="H11482" s="17">
        <v>0</v>
      </c>
      <c r="I11482" s="7">
        <v>3.1</v>
      </c>
      <c r="J11482" s="7">
        <v>22</v>
      </c>
      <c r="K11482" s="4">
        <v>1293</v>
      </c>
      <c r="L11482" s="5">
        <v>1293.0592999999999</v>
      </c>
      <c r="M11482">
        <v>5072.6899999999996</v>
      </c>
      <c r="N11482" s="33">
        <v>1</v>
      </c>
      <c r="O11482" s="50" t="e">
        <f>INDEX([1]Dados!$M$2:$N$26779,MATCH($P11482,[1]Dados!$N$2:$N$26779,),2)</f>
        <v>#N/A</v>
      </c>
      <c r="P11482">
        <v>197017</v>
      </c>
      <c r="Q11482" s="1">
        <v>37838</v>
      </c>
      <c r="R11482" s="1">
        <v>37891</v>
      </c>
      <c r="S11482" t="s">
        <v>1801</v>
      </c>
    </row>
    <row r="11483" spans="1:19" x14ac:dyDescent="0.2">
      <c r="A11483" s="7">
        <v>221035</v>
      </c>
      <c r="B11483" s="3">
        <v>10561</v>
      </c>
      <c r="C11483" s="3" t="s">
        <v>30</v>
      </c>
      <c r="D11483" s="2" t="s">
        <v>769</v>
      </c>
      <c r="E11483" s="3">
        <v>24</v>
      </c>
      <c r="F11483" s="17">
        <v>0</v>
      </c>
      <c r="G11483" s="17">
        <v>1</v>
      </c>
      <c r="H11483" s="17">
        <v>0</v>
      </c>
      <c r="I11483" s="7">
        <v>3.2</v>
      </c>
      <c r="J11483" s="7">
        <v>10</v>
      </c>
      <c r="K11483" s="4">
        <v>1293</v>
      </c>
      <c r="L11483" s="5">
        <v>1293.0592999999999</v>
      </c>
      <c r="M11483">
        <v>5072.6899999999996</v>
      </c>
      <c r="N11483" s="33">
        <v>1</v>
      </c>
      <c r="O11483" s="50" t="e">
        <f>INDEX([1]Dados!$M$2:$N$26779,MATCH($P11483,[1]Dados!$N$2:$N$26779,),2)</f>
        <v>#N/A</v>
      </c>
      <c r="P11483">
        <v>197017</v>
      </c>
      <c r="Q11483" s="1">
        <v>37838</v>
      </c>
      <c r="R11483" s="1">
        <v>37891</v>
      </c>
      <c r="S11483" t="s">
        <v>1801</v>
      </c>
    </row>
    <row r="11484" spans="1:19" x14ac:dyDescent="0.2">
      <c r="A11484" s="7">
        <v>221035</v>
      </c>
      <c r="B11484" s="3">
        <v>10561</v>
      </c>
      <c r="C11484" s="3" t="s">
        <v>30</v>
      </c>
      <c r="D11484" s="2" t="s">
        <v>769</v>
      </c>
      <c r="E11484" s="3">
        <v>24</v>
      </c>
      <c r="F11484" s="17">
        <v>0</v>
      </c>
      <c r="G11484" s="17">
        <v>1</v>
      </c>
      <c r="H11484" s="17">
        <v>0</v>
      </c>
      <c r="I11484" s="7">
        <v>3.3</v>
      </c>
      <c r="J11484" s="7">
        <v>8</v>
      </c>
      <c r="K11484" s="4">
        <v>1293</v>
      </c>
      <c r="L11484" s="5">
        <v>1293.0592999999999</v>
      </c>
      <c r="M11484">
        <v>5072.6899999999996</v>
      </c>
      <c r="N11484" s="33">
        <v>1</v>
      </c>
      <c r="O11484" s="50" t="e">
        <f>INDEX([1]Dados!$M$2:$N$26779,MATCH($P11484,[1]Dados!$N$2:$N$26779,),2)</f>
        <v>#N/A</v>
      </c>
      <c r="P11484">
        <v>197017</v>
      </c>
      <c r="Q11484" s="1">
        <v>37838</v>
      </c>
      <c r="R11484" s="1">
        <v>37891</v>
      </c>
      <c r="S11484" t="s">
        <v>1801</v>
      </c>
    </row>
    <row r="11485" spans="1:19" x14ac:dyDescent="0.2">
      <c r="A11485" s="7">
        <v>410240</v>
      </c>
      <c r="B11485" s="3">
        <v>74454</v>
      </c>
      <c r="C11485" s="3" t="s">
        <v>37</v>
      </c>
      <c r="D11485" s="2" t="s">
        <v>278</v>
      </c>
      <c r="E11485" s="3">
        <v>24</v>
      </c>
      <c r="F11485" s="17">
        <v>0</v>
      </c>
      <c r="G11485" s="17">
        <v>1</v>
      </c>
      <c r="H11485" s="17">
        <v>0</v>
      </c>
      <c r="I11485" s="7">
        <v>1.1000000000000001</v>
      </c>
      <c r="J11485" s="7">
        <v>17</v>
      </c>
      <c r="K11485" s="4">
        <v>122</v>
      </c>
      <c r="L11485" s="5">
        <v>122.3861</v>
      </c>
      <c r="M11485">
        <v>387000</v>
      </c>
      <c r="N11485" s="33">
        <v>1</v>
      </c>
      <c r="O11485" s="50" t="e">
        <f>INDEX([1]Dados!$M$2:$N$26779,MATCH($P11485,[1]Dados!$N$2:$N$26779,),2)</f>
        <v>#N/A</v>
      </c>
      <c r="P11485">
        <v>196892</v>
      </c>
      <c r="Q11485" s="1">
        <v>37833</v>
      </c>
      <c r="R11485" s="1">
        <v>37891</v>
      </c>
      <c r="S11485" t="s">
        <v>1780</v>
      </c>
    </row>
    <row r="11486" spans="1:19" x14ac:dyDescent="0.2">
      <c r="A11486" s="7">
        <v>410240</v>
      </c>
      <c r="B11486" s="3">
        <v>74454</v>
      </c>
      <c r="C11486" s="3" t="s">
        <v>37</v>
      </c>
      <c r="D11486" s="2" t="s">
        <v>278</v>
      </c>
      <c r="E11486" s="3">
        <v>24</v>
      </c>
      <c r="F11486" s="17">
        <v>0</v>
      </c>
      <c r="G11486" s="17">
        <v>1</v>
      </c>
      <c r="H11486" s="17">
        <v>0</v>
      </c>
      <c r="I11486" s="7">
        <v>2.1</v>
      </c>
      <c r="J11486" s="7">
        <v>28</v>
      </c>
      <c r="K11486" s="4">
        <v>1203</v>
      </c>
      <c r="L11486" s="5">
        <v>1203.0829000000001</v>
      </c>
      <c r="M11486">
        <v>101369.28</v>
      </c>
      <c r="N11486" s="33">
        <v>1</v>
      </c>
      <c r="O11486" s="50" t="e">
        <f>INDEX([1]Dados!$M$2:$N$26779,MATCH($P11486,[1]Dados!$N$2:$N$26779,),2)</f>
        <v>#N/A</v>
      </c>
      <c r="P11486">
        <v>196827</v>
      </c>
      <c r="Q11486" s="1">
        <v>37833</v>
      </c>
      <c r="R11486" s="1">
        <v>37891</v>
      </c>
      <c r="S11486" t="s">
        <v>1779</v>
      </c>
    </row>
    <row r="11487" spans="1:19" x14ac:dyDescent="0.2">
      <c r="A11487" s="7">
        <v>410240</v>
      </c>
      <c r="B11487" s="3">
        <v>74454</v>
      </c>
      <c r="C11487" s="3" t="s">
        <v>37</v>
      </c>
      <c r="D11487" s="2" t="s">
        <v>278</v>
      </c>
      <c r="E11487" s="3">
        <v>24</v>
      </c>
      <c r="F11487" s="17">
        <v>0</v>
      </c>
      <c r="G11487" s="17">
        <v>1</v>
      </c>
      <c r="H11487" s="17">
        <v>0</v>
      </c>
      <c r="I11487" s="7">
        <v>3.1</v>
      </c>
      <c r="J11487" s="7">
        <v>28</v>
      </c>
      <c r="K11487" s="4">
        <v>1214</v>
      </c>
      <c r="L11487" s="5">
        <v>1214.0587</v>
      </c>
      <c r="M11487">
        <v>605746.56999999995</v>
      </c>
      <c r="N11487" s="33">
        <v>1</v>
      </c>
      <c r="O11487" s="50" t="e">
        <f>INDEX([1]Dados!$M$2:$N$26779,MATCH($P11487,[1]Dados!$N$2:$N$26779,),2)</f>
        <v>#N/A</v>
      </c>
      <c r="P11487">
        <v>196772</v>
      </c>
      <c r="Q11487" s="1">
        <v>37833</v>
      </c>
      <c r="R11487" s="1">
        <v>37891</v>
      </c>
      <c r="S11487" t="s">
        <v>1784</v>
      </c>
    </row>
    <row r="11488" spans="1:19" x14ac:dyDescent="0.2">
      <c r="A11488" s="7">
        <v>410240</v>
      </c>
      <c r="B11488" s="3">
        <v>74454</v>
      </c>
      <c r="C11488" s="3" t="s">
        <v>37</v>
      </c>
      <c r="D11488" s="2" t="s">
        <v>278</v>
      </c>
      <c r="E11488" s="3">
        <v>24</v>
      </c>
      <c r="F11488" s="17">
        <v>0</v>
      </c>
      <c r="G11488" s="17">
        <v>1</v>
      </c>
      <c r="H11488" s="17">
        <v>0</v>
      </c>
      <c r="I11488" s="7">
        <v>3.2</v>
      </c>
      <c r="J11488" s="7">
        <v>15</v>
      </c>
      <c r="K11488" s="4">
        <v>1214</v>
      </c>
      <c r="L11488" s="5">
        <v>1214.0587</v>
      </c>
      <c r="M11488">
        <v>605746.56999999995</v>
      </c>
      <c r="N11488" s="33">
        <v>1</v>
      </c>
      <c r="O11488" s="50" t="e">
        <f>INDEX([1]Dados!$M$2:$N$26779,MATCH($P11488,[1]Dados!$N$2:$N$26779,),2)</f>
        <v>#N/A</v>
      </c>
      <c r="P11488">
        <v>196772</v>
      </c>
      <c r="Q11488" s="1">
        <v>37833</v>
      </c>
      <c r="R11488" s="1">
        <v>37891</v>
      </c>
      <c r="S11488" t="s">
        <v>1784</v>
      </c>
    </row>
    <row r="11489" spans="1:19" x14ac:dyDescent="0.2">
      <c r="A11489" s="7">
        <v>410240</v>
      </c>
      <c r="B11489" s="3">
        <v>74454</v>
      </c>
      <c r="C11489" s="3" t="s">
        <v>37</v>
      </c>
      <c r="D11489" s="2" t="s">
        <v>278</v>
      </c>
      <c r="E11489" s="3">
        <v>24</v>
      </c>
      <c r="F11489" s="17">
        <v>0</v>
      </c>
      <c r="G11489" s="17">
        <v>1</v>
      </c>
      <c r="H11489" s="17">
        <v>0</v>
      </c>
      <c r="I11489" s="7">
        <v>3.3</v>
      </c>
      <c r="J11489" s="7">
        <v>25</v>
      </c>
      <c r="K11489" s="4">
        <v>1214</v>
      </c>
      <c r="L11489" s="5">
        <v>1214.0587</v>
      </c>
      <c r="M11489">
        <v>605746.56999999995</v>
      </c>
      <c r="N11489" s="33">
        <v>1</v>
      </c>
      <c r="O11489" s="50" t="e">
        <f>INDEX([1]Dados!$M$2:$N$26779,MATCH($P11489,[1]Dados!$N$2:$N$26779,),2)</f>
        <v>#N/A</v>
      </c>
      <c r="P11489">
        <v>196772</v>
      </c>
      <c r="Q11489" s="1">
        <v>37833</v>
      </c>
      <c r="R11489" s="1">
        <v>37891</v>
      </c>
      <c r="S11489" t="s">
        <v>1784</v>
      </c>
    </row>
    <row r="11490" spans="1:19" x14ac:dyDescent="0.2">
      <c r="A11490" s="7">
        <v>410240</v>
      </c>
      <c r="B11490" s="3">
        <v>74454</v>
      </c>
      <c r="C11490" s="3" t="s">
        <v>37</v>
      </c>
      <c r="D11490" s="2" t="s">
        <v>278</v>
      </c>
      <c r="E11490" s="3">
        <v>24</v>
      </c>
      <c r="F11490" s="17">
        <v>0</v>
      </c>
      <c r="G11490" s="17">
        <v>1</v>
      </c>
      <c r="H11490" s="17">
        <v>0</v>
      </c>
      <c r="I11490" s="7">
        <v>3.4</v>
      </c>
      <c r="J11490" s="7">
        <v>25</v>
      </c>
      <c r="K11490" s="4">
        <v>1214</v>
      </c>
      <c r="L11490" s="5">
        <v>1214.0587</v>
      </c>
      <c r="M11490">
        <v>605746.56999999995</v>
      </c>
      <c r="N11490" s="33">
        <v>1</v>
      </c>
      <c r="O11490" s="50" t="e">
        <f>INDEX([1]Dados!$M$2:$N$26779,MATCH($P11490,[1]Dados!$N$2:$N$26779,),2)</f>
        <v>#N/A</v>
      </c>
      <c r="P11490">
        <v>196772</v>
      </c>
      <c r="Q11490" s="1">
        <v>37833</v>
      </c>
      <c r="R11490" s="1">
        <v>37891</v>
      </c>
      <c r="S11490" t="s">
        <v>1784</v>
      </c>
    </row>
    <row r="11491" spans="1:19" x14ac:dyDescent="0.2">
      <c r="A11491" s="7">
        <v>410240</v>
      </c>
      <c r="B11491" s="3">
        <v>74454</v>
      </c>
      <c r="C11491" s="3" t="s">
        <v>37</v>
      </c>
      <c r="D11491" s="2" t="s">
        <v>278</v>
      </c>
      <c r="E11491" s="3">
        <v>24</v>
      </c>
      <c r="F11491" s="17">
        <v>0</v>
      </c>
      <c r="G11491" s="17">
        <v>1</v>
      </c>
      <c r="H11491" s="17">
        <v>0</v>
      </c>
      <c r="I11491" s="7">
        <v>3.5</v>
      </c>
      <c r="J11491" s="7">
        <v>2</v>
      </c>
      <c r="K11491" s="4">
        <v>1214</v>
      </c>
      <c r="L11491" s="5">
        <v>1214.0587</v>
      </c>
      <c r="M11491">
        <v>605746.56999999995</v>
      </c>
      <c r="N11491" s="33">
        <v>1</v>
      </c>
      <c r="O11491" s="50" t="e">
        <f>INDEX([1]Dados!$M$2:$N$26779,MATCH($P11491,[1]Dados!$N$2:$N$26779,),2)</f>
        <v>#N/A</v>
      </c>
      <c r="P11491">
        <v>196772</v>
      </c>
      <c r="Q11491" s="1">
        <v>37833</v>
      </c>
      <c r="R11491" s="1">
        <v>37891</v>
      </c>
      <c r="S11491" t="s">
        <v>1784</v>
      </c>
    </row>
    <row r="11492" spans="1:19" x14ac:dyDescent="0.2">
      <c r="A11492" s="7">
        <v>410240</v>
      </c>
      <c r="B11492" s="3">
        <v>74454</v>
      </c>
      <c r="C11492" s="3" t="s">
        <v>37</v>
      </c>
      <c r="D11492" s="2" t="s">
        <v>278</v>
      </c>
      <c r="E11492" s="3">
        <v>24</v>
      </c>
      <c r="F11492" s="17">
        <v>0</v>
      </c>
      <c r="G11492" s="17">
        <v>1</v>
      </c>
      <c r="H11492" s="17">
        <v>0</v>
      </c>
      <c r="I11492" s="7">
        <v>3.6</v>
      </c>
      <c r="J11492" s="7">
        <v>1</v>
      </c>
      <c r="K11492" s="4">
        <v>1214</v>
      </c>
      <c r="L11492" s="5">
        <v>1214.0587</v>
      </c>
      <c r="M11492">
        <v>605746.56999999995</v>
      </c>
      <c r="N11492" s="33">
        <v>1</v>
      </c>
      <c r="O11492" s="50" t="e">
        <f>INDEX([1]Dados!$M$2:$N$26779,MATCH($P11492,[1]Dados!$N$2:$N$26779,),2)</f>
        <v>#N/A</v>
      </c>
      <c r="P11492">
        <v>196772</v>
      </c>
      <c r="Q11492" s="1">
        <v>37833</v>
      </c>
      <c r="R11492" s="1">
        <v>37891</v>
      </c>
      <c r="S11492" t="s">
        <v>1784</v>
      </c>
    </row>
    <row r="11493" spans="1:19" x14ac:dyDescent="0.2">
      <c r="A11493" s="7">
        <v>410240</v>
      </c>
      <c r="B11493" s="3">
        <v>74454</v>
      </c>
      <c r="C11493" s="3" t="s">
        <v>37</v>
      </c>
      <c r="D11493" s="2" t="s">
        <v>278</v>
      </c>
      <c r="E11493" s="3">
        <v>24</v>
      </c>
      <c r="F11493" s="17">
        <v>0</v>
      </c>
      <c r="G11493" s="17">
        <v>1</v>
      </c>
      <c r="H11493" s="17">
        <v>0</v>
      </c>
      <c r="I11493" s="29">
        <v>3.1</v>
      </c>
      <c r="J11493" s="7">
        <v>27</v>
      </c>
      <c r="K11493" s="4">
        <v>1214</v>
      </c>
      <c r="L11493" s="5">
        <v>1214.0589</v>
      </c>
      <c r="M11493" t="s">
        <v>2134</v>
      </c>
      <c r="N11493" s="33">
        <v>1</v>
      </c>
      <c r="O11493" s="50" t="e">
        <f>INDEX([1]Dados!$M$2:$N$26779,MATCH($P11493,[1]Dados!$N$2:$N$26779,),2)</f>
        <v>#N/A</v>
      </c>
      <c r="P11493">
        <v>198376</v>
      </c>
      <c r="Q11493" s="1">
        <v>37833</v>
      </c>
      <c r="R11493" s="1">
        <v>37891</v>
      </c>
      <c r="S11493" t="s">
        <v>1785</v>
      </c>
    </row>
    <row r="11494" spans="1:19" x14ac:dyDescent="0.2">
      <c r="A11494" s="7">
        <v>410240</v>
      </c>
      <c r="B11494" s="3">
        <v>74454</v>
      </c>
      <c r="C11494" s="3" t="s">
        <v>37</v>
      </c>
      <c r="D11494" s="2" t="s">
        <v>278</v>
      </c>
      <c r="E11494" s="3">
        <v>24</v>
      </c>
      <c r="F11494" s="17">
        <v>0</v>
      </c>
      <c r="G11494" s="17">
        <v>1</v>
      </c>
      <c r="H11494" s="17">
        <v>0</v>
      </c>
      <c r="I11494" s="7">
        <v>3.11</v>
      </c>
      <c r="J11494" s="7">
        <v>20</v>
      </c>
      <c r="K11494" s="4">
        <v>1214</v>
      </c>
      <c r="L11494" s="5">
        <v>1214.0589</v>
      </c>
      <c r="M11494" t="s">
        <v>2134</v>
      </c>
      <c r="N11494" s="33">
        <v>1</v>
      </c>
      <c r="O11494" s="50" t="e">
        <f>INDEX([1]Dados!$M$2:$N$26779,MATCH($P11494,[1]Dados!$N$2:$N$26779,),2)</f>
        <v>#N/A</v>
      </c>
      <c r="P11494">
        <v>198376</v>
      </c>
      <c r="Q11494" s="1">
        <v>37833</v>
      </c>
      <c r="R11494" s="1">
        <v>37891</v>
      </c>
      <c r="S11494" t="s">
        <v>1785</v>
      </c>
    </row>
    <row r="11495" spans="1:19" x14ac:dyDescent="0.2">
      <c r="A11495" s="7">
        <v>410240</v>
      </c>
      <c r="B11495" s="3">
        <v>74454</v>
      </c>
      <c r="C11495" s="3" t="s">
        <v>37</v>
      </c>
      <c r="D11495" s="2" t="s">
        <v>278</v>
      </c>
      <c r="E11495" s="3">
        <v>24</v>
      </c>
      <c r="F11495" s="17">
        <v>0</v>
      </c>
      <c r="G11495" s="17">
        <v>1</v>
      </c>
      <c r="H11495" s="17">
        <v>0</v>
      </c>
      <c r="I11495" s="7">
        <v>3.7</v>
      </c>
      <c r="J11495" s="7">
        <v>18</v>
      </c>
      <c r="K11495" s="4">
        <v>1214</v>
      </c>
      <c r="L11495" s="5">
        <v>1214.0589</v>
      </c>
      <c r="M11495" t="s">
        <v>2134</v>
      </c>
      <c r="N11495" s="33">
        <v>1</v>
      </c>
      <c r="O11495" s="50" t="e">
        <f>INDEX([1]Dados!$M$2:$N$26779,MATCH($P11495,[1]Dados!$N$2:$N$26779,),2)</f>
        <v>#N/A</v>
      </c>
      <c r="P11495">
        <v>198376</v>
      </c>
      <c r="Q11495" s="1">
        <v>37833</v>
      </c>
      <c r="R11495" s="1">
        <v>37891</v>
      </c>
      <c r="S11495" t="s">
        <v>1785</v>
      </c>
    </row>
    <row r="11496" spans="1:19" x14ac:dyDescent="0.2">
      <c r="A11496" s="7">
        <v>410240</v>
      </c>
      <c r="B11496" s="3">
        <v>74454</v>
      </c>
      <c r="C11496" s="3" t="s">
        <v>37</v>
      </c>
      <c r="D11496" s="2" t="s">
        <v>278</v>
      </c>
      <c r="E11496" s="3">
        <v>24</v>
      </c>
      <c r="F11496" s="17">
        <v>0</v>
      </c>
      <c r="G11496" s="17">
        <v>1</v>
      </c>
      <c r="H11496" s="17">
        <v>0</v>
      </c>
      <c r="I11496" s="7">
        <v>3.8</v>
      </c>
      <c r="J11496" s="7">
        <v>28</v>
      </c>
      <c r="K11496" s="4">
        <v>1214</v>
      </c>
      <c r="L11496" s="5">
        <v>1214.0589</v>
      </c>
      <c r="M11496" t="s">
        <v>2134</v>
      </c>
      <c r="N11496" s="33">
        <v>1</v>
      </c>
      <c r="O11496" s="50" t="e">
        <f>INDEX([1]Dados!$M$2:$N$26779,MATCH($P11496,[1]Dados!$N$2:$N$26779,),2)</f>
        <v>#N/A</v>
      </c>
      <c r="P11496">
        <v>198376</v>
      </c>
      <c r="Q11496" s="1">
        <v>37833</v>
      </c>
      <c r="R11496" s="1">
        <v>37891</v>
      </c>
      <c r="S11496" t="s">
        <v>1785</v>
      </c>
    </row>
    <row r="11497" spans="1:19" x14ac:dyDescent="0.2">
      <c r="A11497" s="7">
        <v>410240</v>
      </c>
      <c r="B11497" s="3">
        <v>74454</v>
      </c>
      <c r="C11497" s="3" t="s">
        <v>37</v>
      </c>
      <c r="D11497" s="2" t="s">
        <v>278</v>
      </c>
      <c r="E11497" s="3">
        <v>24</v>
      </c>
      <c r="F11497" s="17">
        <v>0</v>
      </c>
      <c r="G11497" s="17">
        <v>1</v>
      </c>
      <c r="H11497" s="17">
        <v>0</v>
      </c>
      <c r="I11497" s="7">
        <v>3.9</v>
      </c>
      <c r="J11497" s="7">
        <v>28</v>
      </c>
      <c r="K11497" s="4">
        <v>1214</v>
      </c>
      <c r="L11497" s="5">
        <v>1214.0589</v>
      </c>
      <c r="M11497" t="s">
        <v>2134</v>
      </c>
      <c r="N11497" s="33">
        <v>1</v>
      </c>
      <c r="O11497" s="50" t="e">
        <f>INDEX([1]Dados!$M$2:$N$26779,MATCH($P11497,[1]Dados!$N$2:$N$26779,),2)</f>
        <v>#N/A</v>
      </c>
      <c r="P11497">
        <v>198376</v>
      </c>
      <c r="Q11497" s="1">
        <v>37833</v>
      </c>
      <c r="R11497" s="1">
        <v>37891</v>
      </c>
      <c r="S11497" t="s">
        <v>1785</v>
      </c>
    </row>
    <row r="11498" spans="1:19" x14ac:dyDescent="0.2">
      <c r="A11498" s="7">
        <v>410240</v>
      </c>
      <c r="B11498" s="3">
        <v>74454</v>
      </c>
      <c r="C11498" s="3" t="s">
        <v>37</v>
      </c>
      <c r="D11498" s="2" t="s">
        <v>278</v>
      </c>
      <c r="E11498" s="3">
        <v>24</v>
      </c>
      <c r="F11498" s="17">
        <v>0</v>
      </c>
      <c r="G11498" s="17">
        <v>1</v>
      </c>
      <c r="H11498" s="17">
        <v>0</v>
      </c>
      <c r="I11498" s="7">
        <v>3.12</v>
      </c>
      <c r="J11498" s="7">
        <v>13</v>
      </c>
      <c r="K11498" s="4">
        <v>1214</v>
      </c>
      <c r="L11498" s="5">
        <v>1214.8580999999999</v>
      </c>
      <c r="M11498">
        <v>160000</v>
      </c>
      <c r="N11498" s="33">
        <v>1</v>
      </c>
      <c r="O11498" s="50" t="e">
        <f>INDEX([1]Dados!$M$2:$N$26779,MATCH($P11498,[1]Dados!$N$2:$N$26779,),2)</f>
        <v>#N/A</v>
      </c>
      <c r="P11498">
        <v>197406</v>
      </c>
      <c r="Q11498" s="1">
        <v>37833</v>
      </c>
      <c r="R11498" s="1">
        <v>37891</v>
      </c>
      <c r="S11498" t="s">
        <v>960</v>
      </c>
    </row>
    <row r="11499" spans="1:19" x14ac:dyDescent="0.2">
      <c r="A11499" s="7">
        <v>410240</v>
      </c>
      <c r="B11499" s="3">
        <v>74454</v>
      </c>
      <c r="C11499" s="3" t="s">
        <v>37</v>
      </c>
      <c r="D11499" s="2" t="s">
        <v>278</v>
      </c>
      <c r="E11499" s="3">
        <v>24</v>
      </c>
      <c r="F11499" s="17">
        <v>0</v>
      </c>
      <c r="G11499" s="17">
        <v>1</v>
      </c>
      <c r="H11499" s="17">
        <v>0</v>
      </c>
      <c r="I11499" s="7">
        <v>3.13</v>
      </c>
      <c r="J11499" s="7">
        <v>33</v>
      </c>
      <c r="K11499" s="4">
        <v>1214</v>
      </c>
      <c r="L11499" s="5">
        <v>1214.8580999999999</v>
      </c>
      <c r="M11499">
        <v>160000</v>
      </c>
      <c r="N11499" s="33">
        <v>1</v>
      </c>
      <c r="O11499" s="50" t="e">
        <f>INDEX([1]Dados!$M$2:$N$26779,MATCH($P11499,[1]Dados!$N$2:$N$26779,),2)</f>
        <v>#N/A</v>
      </c>
      <c r="P11499">
        <v>197406</v>
      </c>
      <c r="Q11499" s="1">
        <v>37833</v>
      </c>
      <c r="R11499" s="1">
        <v>37891</v>
      </c>
      <c r="S11499" t="s">
        <v>960</v>
      </c>
    </row>
    <row r="11500" spans="1:19" x14ac:dyDescent="0.2">
      <c r="A11500" s="7">
        <v>410240</v>
      </c>
      <c r="B11500" s="3">
        <v>74454</v>
      </c>
      <c r="C11500" s="3" t="s">
        <v>37</v>
      </c>
      <c r="D11500" s="2" t="s">
        <v>278</v>
      </c>
      <c r="E11500" s="3">
        <v>24</v>
      </c>
      <c r="F11500" s="17">
        <v>0</v>
      </c>
      <c r="G11500" s="17">
        <v>1</v>
      </c>
      <c r="H11500" s="17">
        <v>0</v>
      </c>
      <c r="I11500" s="7">
        <v>3.14</v>
      </c>
      <c r="J11500" s="7">
        <v>19</v>
      </c>
      <c r="K11500" s="4">
        <v>1214</v>
      </c>
      <c r="L11500" s="5">
        <v>1214.8580999999999</v>
      </c>
      <c r="M11500">
        <v>160000</v>
      </c>
      <c r="N11500" s="33">
        <v>1</v>
      </c>
      <c r="O11500" s="50" t="e">
        <f>INDEX([1]Dados!$M$2:$N$26779,MATCH($P11500,[1]Dados!$N$2:$N$26779,),2)</f>
        <v>#N/A</v>
      </c>
      <c r="P11500">
        <v>197406</v>
      </c>
      <c r="Q11500" s="1">
        <v>37833</v>
      </c>
      <c r="R11500" s="1">
        <v>37891</v>
      </c>
      <c r="S11500" t="s">
        <v>960</v>
      </c>
    </row>
    <row r="11501" spans="1:19" x14ac:dyDescent="0.2">
      <c r="A11501" s="7">
        <v>410240</v>
      </c>
      <c r="B11501" s="3">
        <v>74454</v>
      </c>
      <c r="C11501" s="3" t="s">
        <v>37</v>
      </c>
      <c r="D11501" s="2" t="s">
        <v>278</v>
      </c>
      <c r="E11501" s="3">
        <v>24</v>
      </c>
      <c r="F11501" s="17">
        <v>0</v>
      </c>
      <c r="G11501" s="17">
        <v>1</v>
      </c>
      <c r="H11501" s="17">
        <v>0</v>
      </c>
      <c r="I11501" s="7">
        <v>3.15</v>
      </c>
      <c r="J11501" s="7">
        <v>30</v>
      </c>
      <c r="K11501" s="4">
        <v>1214</v>
      </c>
      <c r="L11501" s="5">
        <v>1214.8580999999999</v>
      </c>
      <c r="M11501">
        <v>303030</v>
      </c>
      <c r="N11501" s="33">
        <v>1</v>
      </c>
      <c r="O11501" s="50" t="e">
        <f>INDEX([1]Dados!$M$2:$N$26779,MATCH($P11501,[1]Dados!$N$2:$N$26779,),2)</f>
        <v>#N/A</v>
      </c>
      <c r="P11501">
        <v>197407</v>
      </c>
      <c r="Q11501" s="1">
        <v>37833</v>
      </c>
      <c r="R11501" s="1">
        <v>37891</v>
      </c>
      <c r="S11501" t="s">
        <v>960</v>
      </c>
    </row>
    <row r="11502" spans="1:19" x14ac:dyDescent="0.2">
      <c r="A11502" s="7">
        <v>410240</v>
      </c>
      <c r="B11502" s="3">
        <v>74454</v>
      </c>
      <c r="C11502" s="3" t="s">
        <v>37</v>
      </c>
      <c r="D11502" s="2" t="s">
        <v>278</v>
      </c>
      <c r="E11502" s="3">
        <v>24</v>
      </c>
      <c r="F11502" s="17">
        <v>0</v>
      </c>
      <c r="G11502" s="17">
        <v>1</v>
      </c>
      <c r="H11502" s="17">
        <v>0</v>
      </c>
      <c r="I11502" s="7">
        <v>3.16</v>
      </c>
      <c r="J11502" s="7">
        <v>33</v>
      </c>
      <c r="K11502" s="4">
        <v>1214</v>
      </c>
      <c r="L11502" s="5">
        <v>1214.8580999999999</v>
      </c>
      <c r="M11502">
        <v>303030</v>
      </c>
      <c r="N11502" s="33">
        <v>1</v>
      </c>
      <c r="O11502" s="50" t="e">
        <f>INDEX([1]Dados!$M$2:$N$26779,MATCH($P11502,[1]Dados!$N$2:$N$26779,),2)</f>
        <v>#N/A</v>
      </c>
      <c r="P11502">
        <v>197407</v>
      </c>
      <c r="Q11502" s="1">
        <v>37833</v>
      </c>
      <c r="R11502" s="1">
        <v>37891</v>
      </c>
      <c r="S11502" t="s">
        <v>960</v>
      </c>
    </row>
    <row r="11503" spans="1:19" x14ac:dyDescent="0.2">
      <c r="A11503" s="7">
        <v>410240</v>
      </c>
      <c r="B11503" s="3">
        <v>74454</v>
      </c>
      <c r="C11503" s="3" t="s">
        <v>37</v>
      </c>
      <c r="D11503" s="2" t="s">
        <v>278</v>
      </c>
      <c r="E11503" s="3">
        <v>24</v>
      </c>
      <c r="F11503" s="17">
        <v>0</v>
      </c>
      <c r="G11503" s="17">
        <v>1</v>
      </c>
      <c r="H11503" s="17">
        <v>0</v>
      </c>
      <c r="I11503" s="7">
        <v>3.17</v>
      </c>
      <c r="J11503" s="7">
        <v>19</v>
      </c>
      <c r="K11503" s="4">
        <v>1214</v>
      </c>
      <c r="L11503" s="5">
        <v>1214.8580999999999</v>
      </c>
      <c r="M11503">
        <v>303030</v>
      </c>
      <c r="N11503" s="33">
        <v>1</v>
      </c>
      <c r="O11503" s="50" t="e">
        <f>INDEX([1]Dados!$M$2:$N$26779,MATCH($P11503,[1]Dados!$N$2:$N$26779,),2)</f>
        <v>#N/A</v>
      </c>
      <c r="P11503">
        <v>197407</v>
      </c>
      <c r="Q11503" s="1">
        <v>37833</v>
      </c>
      <c r="R11503" s="1">
        <v>37891</v>
      </c>
      <c r="S11503" t="s">
        <v>960</v>
      </c>
    </row>
    <row r="11504" spans="1:19" x14ac:dyDescent="0.2">
      <c r="A11504" s="7">
        <v>410240</v>
      </c>
      <c r="B11504" s="3">
        <v>74454</v>
      </c>
      <c r="C11504" s="3" t="s">
        <v>37</v>
      </c>
      <c r="D11504" s="2" t="s">
        <v>278</v>
      </c>
      <c r="E11504" s="3">
        <v>24</v>
      </c>
      <c r="F11504" s="17">
        <v>0</v>
      </c>
      <c r="G11504" s="17">
        <v>1</v>
      </c>
      <c r="H11504" s="17">
        <v>0</v>
      </c>
      <c r="I11504" s="7">
        <v>3.18</v>
      </c>
      <c r="J11504" s="7">
        <v>26</v>
      </c>
      <c r="K11504" s="4">
        <v>1214</v>
      </c>
      <c r="L11504" s="5">
        <v>1214.8580999999999</v>
      </c>
      <c r="M11504">
        <v>20000</v>
      </c>
      <c r="N11504" s="33">
        <v>1</v>
      </c>
      <c r="O11504" s="50" t="e">
        <f>INDEX([1]Dados!$M$2:$N$26779,MATCH($P11504,[1]Dados!$N$2:$N$26779,),2)</f>
        <v>#N/A</v>
      </c>
      <c r="P11504">
        <v>197554</v>
      </c>
      <c r="Q11504" s="1">
        <v>37833</v>
      </c>
      <c r="R11504" s="1">
        <v>37891</v>
      </c>
      <c r="S11504" t="s">
        <v>2110</v>
      </c>
    </row>
    <row r="11505" spans="1:19" x14ac:dyDescent="0.2">
      <c r="A11505" s="7">
        <v>410240</v>
      </c>
      <c r="B11505" s="3">
        <v>74454</v>
      </c>
      <c r="C11505" s="3" t="s">
        <v>37</v>
      </c>
      <c r="D11505" s="2" t="s">
        <v>278</v>
      </c>
      <c r="E11505" s="3">
        <v>24</v>
      </c>
      <c r="F11505" s="17">
        <v>0</v>
      </c>
      <c r="G11505" s="17">
        <v>1</v>
      </c>
      <c r="H11505" s="17">
        <v>0</v>
      </c>
      <c r="I11505" s="7">
        <v>3.19</v>
      </c>
      <c r="J11505" s="7">
        <v>20</v>
      </c>
      <c r="K11505" s="4">
        <v>1214</v>
      </c>
      <c r="L11505" s="5">
        <v>1214.8580999999999</v>
      </c>
      <c r="M11505">
        <v>100000</v>
      </c>
      <c r="N11505" s="33">
        <v>1</v>
      </c>
      <c r="O11505" s="50" t="e">
        <f>INDEX([1]Dados!$M$2:$N$26779,MATCH($P11505,[1]Dados!$N$2:$N$26779,),2)</f>
        <v>#N/A</v>
      </c>
      <c r="P11505">
        <v>197556</v>
      </c>
      <c r="Q11505" s="1">
        <v>37833</v>
      </c>
      <c r="R11505" s="1">
        <v>37891</v>
      </c>
      <c r="S11505" t="s">
        <v>2110</v>
      </c>
    </row>
    <row r="11506" spans="1:19" x14ac:dyDescent="0.2">
      <c r="A11506" s="7">
        <v>410240</v>
      </c>
      <c r="B11506" s="3">
        <v>74454</v>
      </c>
      <c r="C11506" s="3" t="s">
        <v>37</v>
      </c>
      <c r="D11506" s="2" t="s">
        <v>278</v>
      </c>
      <c r="E11506" s="3">
        <v>24</v>
      </c>
      <c r="F11506" s="17">
        <v>0</v>
      </c>
      <c r="G11506" s="17">
        <v>1</v>
      </c>
      <c r="H11506" s="17">
        <v>0</v>
      </c>
      <c r="I11506" s="29">
        <v>3.2</v>
      </c>
      <c r="J11506" s="7">
        <v>33</v>
      </c>
      <c r="K11506" s="4">
        <v>1214</v>
      </c>
      <c r="L11506" s="5">
        <v>1214.8580999999999</v>
      </c>
      <c r="M11506">
        <v>100000</v>
      </c>
      <c r="N11506" s="33">
        <v>1</v>
      </c>
      <c r="O11506" s="50" t="e">
        <f>INDEX([1]Dados!$M$2:$N$26779,MATCH($P11506,[1]Dados!$N$2:$N$26779,),2)</f>
        <v>#N/A</v>
      </c>
      <c r="P11506">
        <v>197556</v>
      </c>
      <c r="Q11506" s="1">
        <v>37833</v>
      </c>
      <c r="R11506" s="1">
        <v>37891</v>
      </c>
      <c r="S11506" t="s">
        <v>2110</v>
      </c>
    </row>
    <row r="11507" spans="1:19" x14ac:dyDescent="0.2">
      <c r="A11507" s="7">
        <v>410240</v>
      </c>
      <c r="B11507" s="3">
        <v>74454</v>
      </c>
      <c r="C11507" s="3" t="s">
        <v>37</v>
      </c>
      <c r="D11507" s="2" t="s">
        <v>278</v>
      </c>
      <c r="E11507" s="3">
        <v>24</v>
      </c>
      <c r="F11507" s="17">
        <v>0</v>
      </c>
      <c r="G11507" s="17">
        <v>1</v>
      </c>
      <c r="H11507" s="17">
        <v>0</v>
      </c>
      <c r="I11507" s="7">
        <v>3.21</v>
      </c>
      <c r="J11507" s="7">
        <v>20</v>
      </c>
      <c r="K11507" s="4">
        <v>1214</v>
      </c>
      <c r="L11507" s="5">
        <v>1214.8580999999999</v>
      </c>
      <c r="M11507">
        <v>128740</v>
      </c>
      <c r="N11507" s="33">
        <v>1</v>
      </c>
      <c r="O11507" s="50" t="e">
        <f>INDEX([1]Dados!$M$2:$N$26779,MATCH($P11507,[1]Dados!$N$2:$N$26779,),2)</f>
        <v>#N/A</v>
      </c>
      <c r="P11507">
        <v>197557</v>
      </c>
      <c r="Q11507" s="1">
        <v>37833</v>
      </c>
      <c r="R11507" s="1">
        <v>37891</v>
      </c>
      <c r="S11507" t="s">
        <v>2110</v>
      </c>
    </row>
    <row r="11508" spans="1:19" x14ac:dyDescent="0.2">
      <c r="A11508" s="7">
        <v>410240</v>
      </c>
      <c r="B11508" s="3">
        <v>74454</v>
      </c>
      <c r="C11508" s="3" t="s">
        <v>37</v>
      </c>
      <c r="D11508" s="2" t="s">
        <v>278</v>
      </c>
      <c r="E11508" s="3">
        <v>24</v>
      </c>
      <c r="F11508" s="17">
        <v>0</v>
      </c>
      <c r="G11508" s="17">
        <v>1</v>
      </c>
      <c r="H11508" s="17">
        <v>0</v>
      </c>
      <c r="I11508" s="7">
        <v>3.22</v>
      </c>
      <c r="J11508" s="7">
        <v>33</v>
      </c>
      <c r="K11508" s="4">
        <v>1214</v>
      </c>
      <c r="L11508" s="5">
        <v>1214.8580999999999</v>
      </c>
      <c r="M11508">
        <v>128740</v>
      </c>
      <c r="N11508" s="33">
        <v>1</v>
      </c>
      <c r="O11508" s="50" t="e">
        <f>INDEX([1]Dados!$M$2:$N$26779,MATCH($P11508,[1]Dados!$N$2:$N$26779,),2)</f>
        <v>#N/A</v>
      </c>
      <c r="P11508">
        <v>197557</v>
      </c>
      <c r="Q11508" s="1">
        <v>37833</v>
      </c>
      <c r="R11508" s="1">
        <v>37891</v>
      </c>
      <c r="S11508" t="s">
        <v>2110</v>
      </c>
    </row>
    <row r="11509" spans="1:19" x14ac:dyDescent="0.2">
      <c r="A11509" s="7">
        <v>410240</v>
      </c>
      <c r="B11509" s="3">
        <v>74454</v>
      </c>
      <c r="C11509" s="3" t="s">
        <v>37</v>
      </c>
      <c r="D11509" s="2" t="s">
        <v>278</v>
      </c>
      <c r="E11509" s="3">
        <v>24</v>
      </c>
      <c r="F11509" s="17">
        <v>0</v>
      </c>
      <c r="G11509" s="17">
        <v>1</v>
      </c>
      <c r="H11509" s="17">
        <v>0</v>
      </c>
      <c r="I11509" s="7">
        <v>3.23</v>
      </c>
      <c r="J11509" s="7">
        <v>25</v>
      </c>
      <c r="K11509" s="4">
        <v>1214</v>
      </c>
      <c r="L11509" s="5">
        <v>1214.8580999999999</v>
      </c>
      <c r="M11509">
        <v>60000</v>
      </c>
      <c r="N11509" s="33">
        <v>1</v>
      </c>
      <c r="O11509" s="50" t="e">
        <f>INDEX([1]Dados!$M$2:$N$26779,MATCH($P11509,[1]Dados!$N$2:$N$26779,),2)</f>
        <v>#N/A</v>
      </c>
      <c r="P11509">
        <v>197599</v>
      </c>
      <c r="Q11509" s="1">
        <v>37833</v>
      </c>
      <c r="R11509" s="1">
        <v>37891</v>
      </c>
      <c r="S11509" t="s">
        <v>887</v>
      </c>
    </row>
    <row r="11510" spans="1:19" x14ac:dyDescent="0.2">
      <c r="A11510" s="7">
        <v>410240</v>
      </c>
      <c r="B11510" s="3">
        <v>74454</v>
      </c>
      <c r="C11510" s="3" t="s">
        <v>37</v>
      </c>
      <c r="D11510" s="2" t="s">
        <v>278</v>
      </c>
      <c r="E11510" s="3">
        <v>24</v>
      </c>
      <c r="F11510" s="17">
        <v>0</v>
      </c>
      <c r="G11510" s="17">
        <v>1</v>
      </c>
      <c r="H11510" s="17">
        <v>0</v>
      </c>
      <c r="I11510" s="7" t="s">
        <v>3</v>
      </c>
      <c r="J11510" s="7">
        <v>0</v>
      </c>
      <c r="K11510" s="4">
        <v>1214</v>
      </c>
      <c r="L11510" s="5">
        <v>1214.8580999999999</v>
      </c>
      <c r="M11510">
        <v>48000</v>
      </c>
      <c r="N11510" s="33">
        <v>1</v>
      </c>
      <c r="O11510" s="50" t="e">
        <f>INDEX([1]Dados!$M$2:$N$26779,MATCH($P11510,[1]Dados!$N$2:$N$26779,),2)</f>
        <v>#N/A</v>
      </c>
      <c r="P11510">
        <v>197598</v>
      </c>
      <c r="Q11510" s="1">
        <v>37833</v>
      </c>
      <c r="R11510" s="1">
        <v>37891</v>
      </c>
      <c r="S11510" t="s">
        <v>2110</v>
      </c>
    </row>
    <row r="11511" spans="1:19" x14ac:dyDescent="0.2">
      <c r="A11511" s="7">
        <v>410240</v>
      </c>
      <c r="B11511" s="3">
        <v>74454</v>
      </c>
      <c r="C11511" s="3" t="s">
        <v>37</v>
      </c>
      <c r="D11511" s="2" t="s">
        <v>278</v>
      </c>
      <c r="E11511" s="3">
        <v>24</v>
      </c>
      <c r="F11511" s="17">
        <v>0</v>
      </c>
      <c r="G11511" s="17">
        <v>1</v>
      </c>
      <c r="H11511" s="17">
        <v>0</v>
      </c>
      <c r="I11511" s="7">
        <v>4.0999999999999996</v>
      </c>
      <c r="J11511" s="7">
        <v>22</v>
      </c>
      <c r="K11511" s="4">
        <v>1293</v>
      </c>
      <c r="L11511" s="5">
        <v>1293.0592999999999</v>
      </c>
      <c r="M11511">
        <v>198152</v>
      </c>
      <c r="N11511" s="33">
        <v>1</v>
      </c>
      <c r="O11511" s="50" t="e">
        <f>INDEX([1]Dados!$M$2:$N$26779,MATCH($P11511,[1]Dados!$N$2:$N$26779,),2)</f>
        <v>#N/A</v>
      </c>
      <c r="P11511">
        <v>197018</v>
      </c>
      <c r="Q11511" s="1">
        <v>37833</v>
      </c>
      <c r="R11511" s="1">
        <v>37891</v>
      </c>
      <c r="S11511" t="s">
        <v>888</v>
      </c>
    </row>
    <row r="11512" spans="1:19" x14ac:dyDescent="0.2">
      <c r="A11512" s="7">
        <v>410755</v>
      </c>
      <c r="B11512" s="3">
        <v>74306</v>
      </c>
      <c r="C11512" s="3" t="s">
        <v>37</v>
      </c>
      <c r="D11512" s="2" t="s">
        <v>415</v>
      </c>
      <c r="E11512" s="3">
        <v>24</v>
      </c>
      <c r="F11512" s="17">
        <v>0</v>
      </c>
      <c r="G11512" s="17">
        <v>1</v>
      </c>
      <c r="H11512" s="17">
        <v>0</v>
      </c>
      <c r="I11512" s="7">
        <v>1.1000000000000001</v>
      </c>
      <c r="J11512" s="7">
        <v>15</v>
      </c>
      <c r="K11512" s="4">
        <v>1203</v>
      </c>
      <c r="L11512" s="5">
        <v>1203.0829000000001</v>
      </c>
      <c r="M11512">
        <v>17832.560000000001</v>
      </c>
      <c r="N11512" s="3">
        <v>1</v>
      </c>
      <c r="O11512" s="50" t="e">
        <f>INDEX([1]Dados!$M$2:$N$26779,MATCH($P11512,[1]Dados!$N$2:$N$26779,),2)</f>
        <v>#N/A</v>
      </c>
      <c r="P11512">
        <v>196828</v>
      </c>
      <c r="Q11512" s="1">
        <v>37832</v>
      </c>
      <c r="R11512" s="1">
        <v>37891</v>
      </c>
      <c r="S11512" t="s">
        <v>889</v>
      </c>
    </row>
    <row r="11513" spans="1:19" x14ac:dyDescent="0.2">
      <c r="A11513" s="7">
        <v>410755</v>
      </c>
      <c r="B11513" s="3">
        <v>74306</v>
      </c>
      <c r="C11513" s="3" t="s">
        <v>37</v>
      </c>
      <c r="D11513" s="2" t="s">
        <v>415</v>
      </c>
      <c r="E11513" s="3">
        <v>24</v>
      </c>
      <c r="F11513" s="17">
        <v>0</v>
      </c>
      <c r="G11513" s="17">
        <v>1</v>
      </c>
      <c r="H11513" s="17">
        <v>0</v>
      </c>
      <c r="I11513" s="7" t="s">
        <v>3</v>
      </c>
      <c r="J11513" s="7">
        <v>0</v>
      </c>
      <c r="K11513" s="4">
        <v>1214</v>
      </c>
      <c r="L11513" s="5">
        <v>1214.0587</v>
      </c>
      <c r="M11513">
        <v>69268.789999999994</v>
      </c>
      <c r="N11513" s="3">
        <v>1</v>
      </c>
      <c r="O11513" s="50" t="e">
        <f>INDEX([1]Dados!$M$2:$N$26779,MATCH($P11513,[1]Dados!$N$2:$N$26779,),2)</f>
        <v>#N/A</v>
      </c>
      <c r="P11513" s="23">
        <v>196773</v>
      </c>
      <c r="Q11513" s="1">
        <v>37832</v>
      </c>
      <c r="R11513" s="1">
        <v>37891</v>
      </c>
      <c r="S11513" t="s">
        <v>2134</v>
      </c>
    </row>
    <row r="11514" spans="1:19" x14ac:dyDescent="0.2">
      <c r="A11514" s="7">
        <v>410755</v>
      </c>
      <c r="B11514" s="3">
        <v>74306</v>
      </c>
      <c r="C11514" s="3" t="s">
        <v>37</v>
      </c>
      <c r="D11514" s="2" t="s">
        <v>415</v>
      </c>
      <c r="E11514" s="3">
        <v>24</v>
      </c>
      <c r="F11514" s="17">
        <v>0</v>
      </c>
      <c r="G11514" s="17">
        <v>1</v>
      </c>
      <c r="H11514" s="17">
        <v>0</v>
      </c>
      <c r="I11514" s="7">
        <v>2.1</v>
      </c>
      <c r="J11514" s="7">
        <v>28</v>
      </c>
      <c r="K11514" s="4">
        <v>1214</v>
      </c>
      <c r="L11514" s="5">
        <v>1214.0589</v>
      </c>
      <c r="M11514">
        <v>243000</v>
      </c>
      <c r="N11514" s="3">
        <v>1</v>
      </c>
      <c r="O11514" s="50" t="e">
        <f>INDEX([1]Dados!$M$2:$N$26779,MATCH($P11514,[1]Dados!$N$2:$N$26779,),2)</f>
        <v>#N/A</v>
      </c>
      <c r="P11514">
        <v>198377</v>
      </c>
      <c r="Q11514" s="1">
        <v>37832</v>
      </c>
      <c r="R11514" s="1">
        <v>37891</v>
      </c>
      <c r="S11514" t="s">
        <v>1479</v>
      </c>
    </row>
    <row r="11515" spans="1:19" x14ac:dyDescent="0.2">
      <c r="A11515" s="7">
        <v>410755</v>
      </c>
      <c r="B11515" s="3">
        <v>74306</v>
      </c>
      <c r="C11515" s="3" t="s">
        <v>37</v>
      </c>
      <c r="D11515" s="2" t="s">
        <v>415</v>
      </c>
      <c r="E11515" s="3">
        <v>24</v>
      </c>
      <c r="F11515" s="17">
        <v>0</v>
      </c>
      <c r="G11515" s="17">
        <v>1</v>
      </c>
      <c r="H11515" s="17">
        <v>0</v>
      </c>
      <c r="I11515" s="7" t="s">
        <v>3</v>
      </c>
      <c r="J11515" s="7">
        <v>0</v>
      </c>
      <c r="K11515" s="4">
        <v>1293</v>
      </c>
      <c r="L11515" s="5">
        <v>1293.0592999999999</v>
      </c>
      <c r="M11515">
        <v>22037.5</v>
      </c>
      <c r="N11515" s="3">
        <v>1</v>
      </c>
      <c r="O11515" s="50" t="e">
        <f>INDEX([1]Dados!$M$2:$N$26779,MATCH($P11515,[1]Dados!$N$2:$N$26779,),2)</f>
        <v>#N/A</v>
      </c>
      <c r="P11515" s="23">
        <v>197019</v>
      </c>
      <c r="Q11515" s="1">
        <v>37832</v>
      </c>
      <c r="R11515" s="1">
        <v>37891</v>
      </c>
      <c r="S11515" t="s">
        <v>2134</v>
      </c>
    </row>
    <row r="11516" spans="1:19" x14ac:dyDescent="0.2">
      <c r="A11516" s="7">
        <v>330030</v>
      </c>
      <c r="B11516" s="3">
        <v>58050</v>
      </c>
      <c r="C11516" s="3" t="s">
        <v>45</v>
      </c>
      <c r="D11516" s="2" t="s">
        <v>282</v>
      </c>
      <c r="E11516" s="3">
        <v>24</v>
      </c>
      <c r="F11516" s="17">
        <v>0</v>
      </c>
      <c r="G11516" s="17">
        <v>1</v>
      </c>
      <c r="H11516" s="17">
        <v>0</v>
      </c>
      <c r="I11516" s="7">
        <v>1.1000000000000001</v>
      </c>
      <c r="J11516" s="7">
        <v>18</v>
      </c>
      <c r="K11516" s="4">
        <v>1203</v>
      </c>
      <c r="L11516" s="5">
        <v>1203.0829000000001</v>
      </c>
      <c r="M11516">
        <v>432567.47</v>
      </c>
      <c r="N11516" s="33">
        <v>1</v>
      </c>
      <c r="O11516" s="50" t="e">
        <f>INDEX([1]Dados!$M$2:$N$26779,MATCH($P11516,[1]Dados!$N$2:$N$26779,),2)</f>
        <v>#N/A</v>
      </c>
      <c r="P11516">
        <v>196829</v>
      </c>
      <c r="Q11516" s="1">
        <v>37831</v>
      </c>
      <c r="R11516" s="1">
        <v>37893</v>
      </c>
      <c r="S11516" t="s">
        <v>889</v>
      </c>
    </row>
    <row r="11517" spans="1:19" x14ac:dyDescent="0.2">
      <c r="A11517" s="7">
        <v>330030</v>
      </c>
      <c r="B11517" s="3">
        <v>58050</v>
      </c>
      <c r="C11517" s="3" t="s">
        <v>45</v>
      </c>
      <c r="D11517" s="2" t="s">
        <v>282</v>
      </c>
      <c r="E11517" s="3">
        <v>24</v>
      </c>
      <c r="F11517" s="17">
        <v>0</v>
      </c>
      <c r="G11517" s="17">
        <v>1</v>
      </c>
      <c r="H11517" s="17">
        <v>0</v>
      </c>
      <c r="I11517" s="7">
        <v>1.2</v>
      </c>
      <c r="J11517" s="7">
        <v>31</v>
      </c>
      <c r="K11517" s="4">
        <v>1203</v>
      </c>
      <c r="L11517" s="5">
        <v>1203.0829000000001</v>
      </c>
      <c r="M11517">
        <v>432567.47</v>
      </c>
      <c r="N11517" s="33">
        <v>1</v>
      </c>
      <c r="O11517" s="50" t="e">
        <f>INDEX([1]Dados!$M$2:$N$26779,MATCH($P11517,[1]Dados!$N$2:$N$26779,),2)</f>
        <v>#N/A</v>
      </c>
      <c r="P11517">
        <v>196829</v>
      </c>
      <c r="Q11517" s="1">
        <v>37831</v>
      </c>
      <c r="R11517" s="1">
        <v>37893</v>
      </c>
      <c r="S11517" t="s">
        <v>889</v>
      </c>
    </row>
    <row r="11518" spans="1:19" x14ac:dyDescent="0.2">
      <c r="A11518" s="7">
        <v>330030</v>
      </c>
      <c r="B11518" s="3">
        <v>58050</v>
      </c>
      <c r="C11518" s="3" t="s">
        <v>45</v>
      </c>
      <c r="D11518" s="2" t="s">
        <v>282</v>
      </c>
      <c r="E11518" s="3">
        <v>24</v>
      </c>
      <c r="F11518" s="17">
        <v>0</v>
      </c>
      <c r="G11518" s="17">
        <v>1</v>
      </c>
      <c r="H11518" s="17">
        <v>0</v>
      </c>
      <c r="I11518" s="7">
        <v>1.3</v>
      </c>
      <c r="J11518" s="7">
        <v>13</v>
      </c>
      <c r="K11518" s="4">
        <v>1203</v>
      </c>
      <c r="L11518" s="5">
        <v>1203.0829000000001</v>
      </c>
      <c r="M11518">
        <v>432567.47</v>
      </c>
      <c r="N11518" s="33">
        <v>1</v>
      </c>
      <c r="O11518" s="50" t="e">
        <f>INDEX([1]Dados!$M$2:$N$26779,MATCH($P11518,[1]Dados!$N$2:$N$26779,),2)</f>
        <v>#N/A</v>
      </c>
      <c r="P11518">
        <v>196829</v>
      </c>
      <c r="Q11518" s="1">
        <v>37831</v>
      </c>
      <c r="R11518" s="1">
        <v>37893</v>
      </c>
      <c r="S11518" t="s">
        <v>889</v>
      </c>
    </row>
    <row r="11519" spans="1:19" x14ac:dyDescent="0.2">
      <c r="A11519" s="7">
        <v>330030</v>
      </c>
      <c r="B11519" s="3">
        <v>58050</v>
      </c>
      <c r="C11519" s="3" t="s">
        <v>45</v>
      </c>
      <c r="D11519" s="2" t="s">
        <v>282</v>
      </c>
      <c r="E11519" s="3">
        <v>24</v>
      </c>
      <c r="F11519" s="17">
        <v>0</v>
      </c>
      <c r="G11519" s="17">
        <v>1</v>
      </c>
      <c r="H11519" s="17">
        <v>0</v>
      </c>
      <c r="I11519" s="7">
        <v>2.1</v>
      </c>
      <c r="J11519" s="7">
        <v>25</v>
      </c>
      <c r="K11519" s="4">
        <v>1214</v>
      </c>
      <c r="L11519" s="5">
        <v>1214.0587</v>
      </c>
      <c r="M11519">
        <v>1707147</v>
      </c>
      <c r="N11519" s="33">
        <v>1</v>
      </c>
      <c r="O11519" s="50" t="e">
        <f>INDEX([1]Dados!$M$2:$N$26779,MATCH($P11519,[1]Dados!$N$2:$N$26779,),2)</f>
        <v>#N/A</v>
      </c>
      <c r="P11519">
        <v>196774</v>
      </c>
      <c r="Q11519" s="1">
        <v>37831</v>
      </c>
      <c r="R11519" s="1">
        <v>37893</v>
      </c>
      <c r="S11519" t="s">
        <v>914</v>
      </c>
    </row>
    <row r="11520" spans="1:19" x14ac:dyDescent="0.2">
      <c r="A11520" s="7">
        <v>330030</v>
      </c>
      <c r="B11520" s="3">
        <v>58050</v>
      </c>
      <c r="C11520" s="3" t="s">
        <v>45</v>
      </c>
      <c r="D11520" s="2" t="s">
        <v>282</v>
      </c>
      <c r="E11520" s="3">
        <v>24</v>
      </c>
      <c r="F11520" s="17">
        <v>0</v>
      </c>
      <c r="G11520" s="17">
        <v>1</v>
      </c>
      <c r="H11520" s="17">
        <v>0</v>
      </c>
      <c r="I11520" s="7">
        <v>2.2000000000000002</v>
      </c>
      <c r="J11520" s="7">
        <v>31</v>
      </c>
      <c r="K11520" s="4">
        <v>1214</v>
      </c>
      <c r="L11520" s="5">
        <v>1214.0587</v>
      </c>
      <c r="M11520">
        <v>1707147</v>
      </c>
      <c r="N11520" s="33">
        <v>1</v>
      </c>
      <c r="O11520" s="50" t="e">
        <f>INDEX([1]Dados!$M$2:$N$26779,MATCH($P11520,[1]Dados!$N$2:$N$26779,),2)</f>
        <v>#N/A</v>
      </c>
      <c r="P11520">
        <v>196774</v>
      </c>
      <c r="Q11520" s="1">
        <v>37831</v>
      </c>
      <c r="R11520" s="1">
        <v>37893</v>
      </c>
      <c r="S11520" t="s">
        <v>914</v>
      </c>
    </row>
    <row r="11521" spans="1:19" x14ac:dyDescent="0.2">
      <c r="A11521" s="7">
        <v>330030</v>
      </c>
      <c r="B11521" s="3">
        <v>58050</v>
      </c>
      <c r="C11521" s="3" t="s">
        <v>45</v>
      </c>
      <c r="D11521" s="2" t="s">
        <v>282</v>
      </c>
      <c r="E11521" s="3">
        <v>24</v>
      </c>
      <c r="F11521" s="17">
        <v>0</v>
      </c>
      <c r="G11521" s="17">
        <v>1</v>
      </c>
      <c r="H11521" s="17">
        <v>0</v>
      </c>
      <c r="I11521" s="7">
        <v>2.2999999999999998</v>
      </c>
      <c r="J11521" s="7">
        <v>13</v>
      </c>
      <c r="K11521" s="4">
        <v>1214</v>
      </c>
      <c r="L11521" s="5">
        <v>1214.0587</v>
      </c>
      <c r="M11521">
        <v>1707147</v>
      </c>
      <c r="N11521" s="33">
        <v>1</v>
      </c>
      <c r="O11521" s="50" t="e">
        <f>INDEX([1]Dados!$M$2:$N$26779,MATCH($P11521,[1]Dados!$N$2:$N$26779,),2)</f>
        <v>#N/A</v>
      </c>
      <c r="P11521">
        <v>196774</v>
      </c>
      <c r="Q11521" s="1">
        <v>37831</v>
      </c>
      <c r="R11521" s="1">
        <v>37893</v>
      </c>
      <c r="S11521" t="s">
        <v>914</v>
      </c>
    </row>
    <row r="11522" spans="1:19" x14ac:dyDescent="0.2">
      <c r="A11522" s="7">
        <v>330030</v>
      </c>
      <c r="B11522" s="3">
        <v>58050</v>
      </c>
      <c r="C11522" s="3" t="s">
        <v>45</v>
      </c>
      <c r="D11522" s="2" t="s">
        <v>282</v>
      </c>
      <c r="E11522" s="3">
        <v>24</v>
      </c>
      <c r="F11522" s="17">
        <v>0</v>
      </c>
      <c r="G11522" s="17">
        <v>1</v>
      </c>
      <c r="H11522" s="17">
        <v>0</v>
      </c>
      <c r="I11522" s="7">
        <v>2.4</v>
      </c>
      <c r="J11522" s="7">
        <v>4</v>
      </c>
      <c r="K11522" s="4">
        <v>1214</v>
      </c>
      <c r="L11522" s="5">
        <v>1214.0587</v>
      </c>
      <c r="M11522">
        <v>1707147</v>
      </c>
      <c r="N11522" s="33">
        <v>1</v>
      </c>
      <c r="O11522" s="50" t="e">
        <f>INDEX([1]Dados!$M$2:$N$26779,MATCH($P11522,[1]Dados!$N$2:$N$26779,),2)</f>
        <v>#N/A</v>
      </c>
      <c r="P11522">
        <v>196774</v>
      </c>
      <c r="Q11522" s="1">
        <v>37831</v>
      </c>
      <c r="R11522" s="1">
        <v>37893</v>
      </c>
      <c r="S11522" t="s">
        <v>914</v>
      </c>
    </row>
    <row r="11523" spans="1:19" x14ac:dyDescent="0.2">
      <c r="A11523" s="7">
        <v>330030</v>
      </c>
      <c r="B11523" s="3">
        <v>58050</v>
      </c>
      <c r="C11523" s="3" t="s">
        <v>45</v>
      </c>
      <c r="D11523" s="2" t="s">
        <v>282</v>
      </c>
      <c r="E11523" s="3">
        <v>24</v>
      </c>
      <c r="F11523" s="17">
        <v>0</v>
      </c>
      <c r="G11523" s="17">
        <v>1</v>
      </c>
      <c r="H11523" s="17">
        <v>0</v>
      </c>
      <c r="I11523" s="7">
        <v>2.5</v>
      </c>
      <c r="J11523" s="7">
        <v>28</v>
      </c>
      <c r="K11523" s="4">
        <v>1214</v>
      </c>
      <c r="L11523" s="5">
        <v>1214.0589</v>
      </c>
      <c r="M11523" t="s">
        <v>2134</v>
      </c>
      <c r="N11523" s="33">
        <v>1</v>
      </c>
      <c r="O11523" s="50" t="e">
        <f>INDEX([1]Dados!$M$2:$N$26779,MATCH($P11523,[1]Dados!$N$2:$N$26779,),2)</f>
        <v>#N/A</v>
      </c>
      <c r="P11523">
        <v>198378</v>
      </c>
      <c r="Q11523" s="1">
        <v>37831</v>
      </c>
      <c r="R11523" s="1">
        <v>37893</v>
      </c>
      <c r="S11523" t="s">
        <v>1479</v>
      </c>
    </row>
    <row r="11524" spans="1:19" x14ac:dyDescent="0.2">
      <c r="A11524" s="7">
        <v>330030</v>
      </c>
      <c r="B11524" s="3">
        <v>58050</v>
      </c>
      <c r="C11524" s="3" t="s">
        <v>45</v>
      </c>
      <c r="D11524" s="2" t="s">
        <v>282</v>
      </c>
      <c r="E11524" s="3">
        <v>24</v>
      </c>
      <c r="F11524" s="17">
        <v>0</v>
      </c>
      <c r="G11524" s="17">
        <v>1</v>
      </c>
      <c r="H11524" s="17">
        <v>0</v>
      </c>
      <c r="I11524" s="7">
        <v>2.6</v>
      </c>
      <c r="J11524" s="7">
        <v>18</v>
      </c>
      <c r="K11524" s="4">
        <v>1214</v>
      </c>
      <c r="L11524" s="5">
        <v>1214.0589</v>
      </c>
      <c r="M11524" t="s">
        <v>2134</v>
      </c>
      <c r="N11524" s="33">
        <v>1</v>
      </c>
      <c r="O11524" s="50" t="e">
        <f>INDEX([1]Dados!$M$2:$N$26779,MATCH($P11524,[1]Dados!$N$2:$N$26779,),2)</f>
        <v>#N/A</v>
      </c>
      <c r="P11524">
        <v>198378</v>
      </c>
      <c r="Q11524" s="1">
        <v>37831</v>
      </c>
      <c r="R11524" s="1">
        <v>37893</v>
      </c>
      <c r="S11524" t="s">
        <v>1479</v>
      </c>
    </row>
    <row r="11525" spans="1:19" x14ac:dyDescent="0.2">
      <c r="A11525" s="7">
        <v>330030</v>
      </c>
      <c r="B11525" s="3">
        <v>58050</v>
      </c>
      <c r="C11525" s="3" t="s">
        <v>45</v>
      </c>
      <c r="D11525" s="2" t="s">
        <v>282</v>
      </c>
      <c r="E11525" s="3">
        <v>24</v>
      </c>
      <c r="F11525" s="17">
        <v>0</v>
      </c>
      <c r="G11525" s="17">
        <v>1</v>
      </c>
      <c r="H11525" s="17">
        <v>0</v>
      </c>
      <c r="I11525" s="7">
        <v>2.7</v>
      </c>
      <c r="J11525" s="7">
        <v>20</v>
      </c>
      <c r="K11525" s="4">
        <v>1214</v>
      </c>
      <c r="L11525" s="5">
        <v>1214.0589</v>
      </c>
      <c r="M11525" t="s">
        <v>2134</v>
      </c>
      <c r="N11525" s="33">
        <v>1</v>
      </c>
      <c r="O11525" s="50" t="e">
        <f>INDEX([1]Dados!$M$2:$N$26779,MATCH($P11525,[1]Dados!$N$2:$N$26779,),2)</f>
        <v>#N/A</v>
      </c>
      <c r="P11525">
        <v>198378</v>
      </c>
      <c r="Q11525" s="1">
        <v>37831</v>
      </c>
      <c r="R11525" s="1">
        <v>37893</v>
      </c>
      <c r="S11525" t="s">
        <v>1479</v>
      </c>
    </row>
    <row r="11526" spans="1:19" x14ac:dyDescent="0.2">
      <c r="A11526" s="7">
        <v>330030</v>
      </c>
      <c r="B11526" s="3">
        <v>58050</v>
      </c>
      <c r="C11526" s="3" t="s">
        <v>45</v>
      </c>
      <c r="D11526" s="2" t="s">
        <v>282</v>
      </c>
      <c r="E11526" s="3">
        <v>24</v>
      </c>
      <c r="F11526" s="17">
        <v>0</v>
      </c>
      <c r="G11526" s="17">
        <v>1</v>
      </c>
      <c r="H11526" s="17">
        <v>0</v>
      </c>
      <c r="I11526" s="7">
        <v>2.8</v>
      </c>
      <c r="J11526" s="7">
        <v>15</v>
      </c>
      <c r="K11526" s="4">
        <v>1214</v>
      </c>
      <c r="L11526" s="5">
        <v>1214.0589</v>
      </c>
      <c r="M11526" t="s">
        <v>2134</v>
      </c>
      <c r="N11526" s="33">
        <v>1</v>
      </c>
      <c r="O11526" s="50" t="e">
        <f>INDEX([1]Dados!$M$2:$N$26779,MATCH($P11526,[1]Dados!$N$2:$N$26779,),2)</f>
        <v>#N/A</v>
      </c>
      <c r="P11526">
        <v>198378</v>
      </c>
      <c r="Q11526" s="1">
        <v>37831</v>
      </c>
      <c r="R11526" s="1">
        <v>37893</v>
      </c>
      <c r="S11526" t="s">
        <v>1479</v>
      </c>
    </row>
    <row r="11527" spans="1:19" x14ac:dyDescent="0.2">
      <c r="A11527" s="7">
        <v>330030</v>
      </c>
      <c r="B11527" s="3">
        <v>58050</v>
      </c>
      <c r="C11527" s="3" t="s">
        <v>45</v>
      </c>
      <c r="D11527" s="2" t="s">
        <v>282</v>
      </c>
      <c r="E11527" s="3">
        <v>24</v>
      </c>
      <c r="F11527" s="17">
        <v>0</v>
      </c>
      <c r="G11527" s="17">
        <v>1</v>
      </c>
      <c r="H11527" s="17">
        <v>0</v>
      </c>
      <c r="I11527" s="7">
        <v>2.9</v>
      </c>
      <c r="J11527" s="7">
        <v>25</v>
      </c>
      <c r="K11527" s="4">
        <v>1214</v>
      </c>
      <c r="L11527" s="5">
        <v>1214.0589</v>
      </c>
      <c r="M11527" t="s">
        <v>2134</v>
      </c>
      <c r="N11527" s="33">
        <v>1</v>
      </c>
      <c r="O11527" s="50" t="e">
        <f>INDEX([1]Dados!$M$2:$N$26779,MATCH($P11527,[1]Dados!$N$2:$N$26779,),2)</f>
        <v>#N/A</v>
      </c>
      <c r="P11527">
        <v>198378</v>
      </c>
      <c r="Q11527" s="1">
        <v>37831</v>
      </c>
      <c r="R11527" s="1">
        <v>37893</v>
      </c>
      <c r="S11527" t="s">
        <v>1479</v>
      </c>
    </row>
    <row r="11528" spans="1:19" x14ac:dyDescent="0.2">
      <c r="A11528" s="7">
        <v>330030</v>
      </c>
      <c r="B11528" s="3">
        <v>58050</v>
      </c>
      <c r="C11528" s="3" t="s">
        <v>45</v>
      </c>
      <c r="D11528" s="2" t="s">
        <v>282</v>
      </c>
      <c r="E11528" s="3">
        <v>24</v>
      </c>
      <c r="F11528" s="17">
        <v>0</v>
      </c>
      <c r="G11528" s="17">
        <v>1</v>
      </c>
      <c r="H11528" s="17">
        <v>0</v>
      </c>
      <c r="I11528" s="29">
        <v>2.1</v>
      </c>
      <c r="J11528" s="7">
        <v>20</v>
      </c>
      <c r="K11528" s="4">
        <v>1214</v>
      </c>
      <c r="L11528" s="5">
        <v>1214.8580999999999</v>
      </c>
      <c r="M11528">
        <v>50000</v>
      </c>
      <c r="N11528" s="33">
        <v>1</v>
      </c>
      <c r="O11528" s="50" t="e">
        <f>INDEX([1]Dados!$M$2:$N$26779,MATCH($P11528,[1]Dados!$N$2:$N$26779,),2)</f>
        <v>#N/A</v>
      </c>
      <c r="P11528">
        <v>197559</v>
      </c>
      <c r="Q11528" s="1">
        <v>37831</v>
      </c>
      <c r="R11528" s="1">
        <v>37893</v>
      </c>
      <c r="S11528" t="s">
        <v>2110</v>
      </c>
    </row>
    <row r="11529" spans="1:19" x14ac:dyDescent="0.2">
      <c r="A11529" s="7">
        <v>330030</v>
      </c>
      <c r="B11529" s="3">
        <v>58050</v>
      </c>
      <c r="C11529" s="3" t="s">
        <v>45</v>
      </c>
      <c r="D11529" s="2" t="s">
        <v>282</v>
      </c>
      <c r="E11529" s="3">
        <v>24</v>
      </c>
      <c r="F11529" s="17">
        <v>0</v>
      </c>
      <c r="G11529" s="17">
        <v>1</v>
      </c>
      <c r="H11529" s="17">
        <v>0</v>
      </c>
      <c r="I11529" s="7">
        <v>2.11</v>
      </c>
      <c r="J11529" s="7">
        <v>18</v>
      </c>
      <c r="K11529" s="4">
        <v>1214</v>
      </c>
      <c r="L11529" s="5">
        <v>1214.8580999999999</v>
      </c>
      <c r="M11529">
        <v>67200</v>
      </c>
      <c r="N11529" s="33">
        <v>1</v>
      </c>
      <c r="O11529" s="50" t="e">
        <f>INDEX([1]Dados!$M$2:$N$26779,MATCH($P11529,[1]Dados!$N$2:$N$26779,),2)</f>
        <v>#N/A</v>
      </c>
      <c r="P11529">
        <v>197560</v>
      </c>
      <c r="Q11529" s="1">
        <v>37831</v>
      </c>
      <c r="R11529" s="1">
        <v>37893</v>
      </c>
      <c r="S11529" t="s">
        <v>2110</v>
      </c>
    </row>
    <row r="11530" spans="1:19" x14ac:dyDescent="0.2">
      <c r="A11530" s="7">
        <v>330030</v>
      </c>
      <c r="B11530" s="3">
        <v>58050</v>
      </c>
      <c r="C11530" s="3" t="s">
        <v>45</v>
      </c>
      <c r="D11530" s="2" t="s">
        <v>282</v>
      </c>
      <c r="E11530" s="3">
        <v>24</v>
      </c>
      <c r="F11530" s="17">
        <v>0</v>
      </c>
      <c r="G11530" s="17">
        <v>1</v>
      </c>
      <c r="H11530" s="17">
        <v>0</v>
      </c>
      <c r="I11530" s="7">
        <v>2.12</v>
      </c>
      <c r="J11530" s="7">
        <v>20</v>
      </c>
      <c r="K11530" s="4">
        <v>1214</v>
      </c>
      <c r="L11530" s="5">
        <v>1214.8580999999999</v>
      </c>
      <c r="M11530">
        <v>57600</v>
      </c>
      <c r="N11530" s="33">
        <v>1</v>
      </c>
      <c r="O11530" s="50" t="e">
        <f>INDEX([1]Dados!$M$2:$N$26779,MATCH($P11530,[1]Dados!$N$2:$N$26779,),2)</f>
        <v>#N/A</v>
      </c>
      <c r="P11530">
        <v>197562</v>
      </c>
      <c r="Q11530" s="1">
        <v>37831</v>
      </c>
      <c r="R11530" s="1">
        <v>37893</v>
      </c>
      <c r="S11530" t="s">
        <v>2110</v>
      </c>
    </row>
    <row r="11531" spans="1:19" x14ac:dyDescent="0.2">
      <c r="A11531" s="7">
        <v>330030</v>
      </c>
      <c r="B11531" s="3">
        <v>58050</v>
      </c>
      <c r="C11531" s="3" t="s">
        <v>45</v>
      </c>
      <c r="D11531" s="2" t="s">
        <v>282</v>
      </c>
      <c r="E11531" s="3">
        <v>24</v>
      </c>
      <c r="F11531" s="17">
        <v>0</v>
      </c>
      <c r="G11531" s="17">
        <v>1</v>
      </c>
      <c r="H11531" s="17">
        <v>0</v>
      </c>
      <c r="I11531" s="7">
        <v>2.13</v>
      </c>
      <c r="J11531" s="7">
        <v>6</v>
      </c>
      <c r="K11531" s="4">
        <v>1214</v>
      </c>
      <c r="L11531" s="5">
        <v>1214.8580999999999</v>
      </c>
      <c r="M11531">
        <v>230000</v>
      </c>
      <c r="N11531" s="33">
        <v>1</v>
      </c>
      <c r="O11531" s="50" t="e">
        <f>INDEX([1]Dados!$M$2:$N$26779,MATCH($P11531,[1]Dados!$N$2:$N$26779,),2)</f>
        <v>#N/A</v>
      </c>
      <c r="P11531">
        <v>197600</v>
      </c>
      <c r="Q11531" s="1">
        <v>37831</v>
      </c>
      <c r="R11531" s="1">
        <v>37893</v>
      </c>
      <c r="S11531" t="s">
        <v>887</v>
      </c>
    </row>
    <row r="11532" spans="1:19" x14ac:dyDescent="0.2">
      <c r="A11532" s="7">
        <v>330030</v>
      </c>
      <c r="B11532" s="3">
        <v>58050</v>
      </c>
      <c r="C11532" s="3" t="s">
        <v>45</v>
      </c>
      <c r="D11532" s="2" t="s">
        <v>282</v>
      </c>
      <c r="E11532" s="3">
        <v>24</v>
      </c>
      <c r="F11532" s="17">
        <v>0</v>
      </c>
      <c r="G11532" s="17">
        <v>1</v>
      </c>
      <c r="H11532" s="17">
        <v>0</v>
      </c>
      <c r="I11532" s="7">
        <v>2.14</v>
      </c>
      <c r="J11532" s="7">
        <v>5</v>
      </c>
      <c r="K11532" s="4">
        <v>1214</v>
      </c>
      <c r="L11532" s="5">
        <v>1214.8580999999999</v>
      </c>
      <c r="M11532">
        <v>230000</v>
      </c>
      <c r="N11532" s="33">
        <v>1</v>
      </c>
      <c r="O11532" s="50" t="e">
        <f>INDEX([1]Dados!$M$2:$N$26779,MATCH($P11532,[1]Dados!$N$2:$N$26779,),2)</f>
        <v>#N/A</v>
      </c>
      <c r="P11532">
        <v>197600</v>
      </c>
      <c r="Q11532" s="1">
        <v>37831</v>
      </c>
      <c r="R11532" s="1">
        <v>37893</v>
      </c>
      <c r="S11532" t="s">
        <v>887</v>
      </c>
    </row>
    <row r="11533" spans="1:19" x14ac:dyDescent="0.2">
      <c r="A11533" s="7">
        <v>330030</v>
      </c>
      <c r="B11533" s="3">
        <v>58050</v>
      </c>
      <c r="C11533" s="3" t="s">
        <v>45</v>
      </c>
      <c r="D11533" s="2" t="s">
        <v>282</v>
      </c>
      <c r="E11533" s="3">
        <v>24</v>
      </c>
      <c r="F11533" s="17">
        <v>0</v>
      </c>
      <c r="G11533" s="17">
        <v>1</v>
      </c>
      <c r="H11533" s="17">
        <v>0</v>
      </c>
      <c r="I11533" s="7">
        <v>5.0999999999999996</v>
      </c>
      <c r="J11533" s="7">
        <v>22</v>
      </c>
      <c r="K11533" s="4">
        <v>1293</v>
      </c>
      <c r="L11533" s="5">
        <v>1293.0592999999999</v>
      </c>
      <c r="M11533">
        <v>175000</v>
      </c>
      <c r="N11533" s="33">
        <v>1</v>
      </c>
      <c r="O11533" s="50" t="e">
        <f>INDEX([1]Dados!$M$2:$N$26779,MATCH($P11533,[1]Dados!$N$2:$N$26779,),2)</f>
        <v>#N/A</v>
      </c>
      <c r="P11533">
        <v>197020</v>
      </c>
      <c r="Q11533" s="1">
        <v>37831</v>
      </c>
      <c r="R11533" s="1">
        <v>37893</v>
      </c>
      <c r="S11533" t="s">
        <v>1467</v>
      </c>
    </row>
    <row r="11534" spans="1:19" x14ac:dyDescent="0.2">
      <c r="A11534" s="7">
        <v>330030</v>
      </c>
      <c r="B11534" s="3">
        <v>58050</v>
      </c>
      <c r="C11534" s="3" t="s">
        <v>45</v>
      </c>
      <c r="D11534" s="2" t="s">
        <v>282</v>
      </c>
      <c r="E11534" s="3">
        <v>24</v>
      </c>
      <c r="F11534" s="17">
        <v>0</v>
      </c>
      <c r="G11534" s="17">
        <v>1</v>
      </c>
      <c r="H11534" s="17">
        <v>0</v>
      </c>
      <c r="I11534" s="7">
        <v>5.2</v>
      </c>
      <c r="J11534" s="7">
        <v>25</v>
      </c>
      <c r="K11534" s="4">
        <v>1293</v>
      </c>
      <c r="L11534" s="5">
        <v>1293.0592999999999</v>
      </c>
      <c r="M11534">
        <v>175000</v>
      </c>
      <c r="N11534" s="33">
        <v>1</v>
      </c>
      <c r="O11534" s="50" t="e">
        <f>INDEX([1]Dados!$M$2:$N$26779,MATCH($P11534,[1]Dados!$N$2:$N$26779,),2)</f>
        <v>#N/A</v>
      </c>
      <c r="P11534">
        <v>197020</v>
      </c>
      <c r="Q11534" s="1">
        <v>37831</v>
      </c>
      <c r="R11534" s="1">
        <v>37893</v>
      </c>
      <c r="S11534" t="s">
        <v>1467</v>
      </c>
    </row>
    <row r="11535" spans="1:19" x14ac:dyDescent="0.2">
      <c r="A11535" s="7">
        <v>330030</v>
      </c>
      <c r="B11535" s="3">
        <v>58050</v>
      </c>
      <c r="C11535" s="3" t="s">
        <v>45</v>
      </c>
      <c r="D11535" s="2" t="s">
        <v>282</v>
      </c>
      <c r="E11535" s="3">
        <v>24</v>
      </c>
      <c r="F11535" s="17">
        <v>0</v>
      </c>
      <c r="G11535" s="17">
        <v>1</v>
      </c>
      <c r="H11535" s="17">
        <v>0</v>
      </c>
      <c r="I11535" s="7">
        <v>5.3</v>
      </c>
      <c r="J11535" s="7">
        <v>21</v>
      </c>
      <c r="K11535" s="4">
        <v>1293</v>
      </c>
      <c r="L11535" s="5">
        <v>1293.0592999999999</v>
      </c>
      <c r="M11535">
        <v>175000</v>
      </c>
      <c r="N11535" s="33">
        <v>1</v>
      </c>
      <c r="O11535" s="50" t="e">
        <f>INDEX([1]Dados!$M$2:$N$26779,MATCH($P11535,[1]Dados!$N$2:$N$26779,),2)</f>
        <v>#N/A</v>
      </c>
      <c r="P11535">
        <v>197020</v>
      </c>
      <c r="Q11535" s="1">
        <v>37831</v>
      </c>
      <c r="R11535" s="1">
        <v>37893</v>
      </c>
      <c r="S11535" t="s">
        <v>1467</v>
      </c>
    </row>
    <row r="11536" spans="1:19" x14ac:dyDescent="0.2">
      <c r="A11536" s="7">
        <v>330030</v>
      </c>
      <c r="B11536" s="3">
        <v>58050</v>
      </c>
      <c r="C11536" s="3" t="s">
        <v>45</v>
      </c>
      <c r="D11536" s="2" t="s">
        <v>282</v>
      </c>
      <c r="E11536" s="3">
        <v>24</v>
      </c>
      <c r="F11536" s="17">
        <v>0</v>
      </c>
      <c r="G11536" s="17">
        <v>1</v>
      </c>
      <c r="H11536" s="17">
        <v>0</v>
      </c>
      <c r="I11536" s="7">
        <v>5.4</v>
      </c>
      <c r="J11536" s="7">
        <v>13</v>
      </c>
      <c r="K11536" s="4">
        <v>1293</v>
      </c>
      <c r="L11536" s="5">
        <v>1293.0592999999999</v>
      </c>
      <c r="M11536">
        <v>175000</v>
      </c>
      <c r="N11536" s="33">
        <v>1</v>
      </c>
      <c r="O11536" s="50" t="e">
        <f>INDEX([1]Dados!$M$2:$N$26779,MATCH($P11536,[1]Dados!$N$2:$N$26779,),2)</f>
        <v>#N/A</v>
      </c>
      <c r="P11536">
        <v>197020</v>
      </c>
      <c r="Q11536" s="1">
        <v>37831</v>
      </c>
      <c r="R11536" s="1">
        <v>37893</v>
      </c>
      <c r="S11536" t="s">
        <v>1467</v>
      </c>
    </row>
    <row r="11537" spans="1:19" x14ac:dyDescent="0.2">
      <c r="A11537" s="7">
        <v>240740</v>
      </c>
      <c r="B11537" s="3">
        <v>17477</v>
      </c>
      <c r="C11537" s="3" t="s">
        <v>17</v>
      </c>
      <c r="D11537" s="2" t="s">
        <v>552</v>
      </c>
      <c r="E11537" s="3">
        <v>24</v>
      </c>
      <c r="F11537" s="17">
        <v>0</v>
      </c>
      <c r="G11537" s="17">
        <v>1</v>
      </c>
      <c r="H11537" s="17">
        <v>0</v>
      </c>
      <c r="I11537" s="7">
        <v>1.1000000000000001</v>
      </c>
      <c r="J11537" s="7">
        <v>15</v>
      </c>
      <c r="K11537" s="4">
        <v>119</v>
      </c>
      <c r="L11537" s="5">
        <v>119.38590000000001</v>
      </c>
      <c r="M11537">
        <v>53847.95</v>
      </c>
      <c r="N11537" s="3">
        <v>1</v>
      </c>
      <c r="O11537" s="50" t="e">
        <f>INDEX([1]Dados!$M$2:$N$26779,MATCH($P11537,[1]Dados!$N$2:$N$26779,),2)</f>
        <v>#N/A</v>
      </c>
      <c r="P11537">
        <v>196878</v>
      </c>
      <c r="Q11537" s="1">
        <v>37621</v>
      </c>
      <c r="R11537" s="1">
        <v>37947</v>
      </c>
      <c r="S11537" t="s">
        <v>1106</v>
      </c>
    </row>
    <row r="11538" spans="1:19" x14ac:dyDescent="0.2">
      <c r="A11538" s="7">
        <v>240740</v>
      </c>
      <c r="B11538" s="3">
        <v>17477</v>
      </c>
      <c r="C11538" s="3" t="s">
        <v>17</v>
      </c>
      <c r="D11538" s="2" t="s">
        <v>552</v>
      </c>
      <c r="E11538" s="3">
        <v>24</v>
      </c>
      <c r="F11538" s="17">
        <v>0</v>
      </c>
      <c r="G11538" s="17">
        <v>1</v>
      </c>
      <c r="H11538" s="17">
        <v>0</v>
      </c>
      <c r="I11538" s="7">
        <v>1.2</v>
      </c>
      <c r="J11538" s="7">
        <v>25</v>
      </c>
      <c r="K11538" s="4">
        <v>119</v>
      </c>
      <c r="L11538" s="5">
        <v>119.38590000000001</v>
      </c>
      <c r="M11538">
        <v>53847.95</v>
      </c>
      <c r="N11538" s="3">
        <v>1</v>
      </c>
      <c r="O11538" s="50" t="e">
        <f>INDEX([1]Dados!$M$2:$N$26779,MATCH($P11538,[1]Dados!$N$2:$N$26779,),2)</f>
        <v>#N/A</v>
      </c>
      <c r="P11538">
        <v>196878</v>
      </c>
      <c r="Q11538" s="1">
        <v>37621</v>
      </c>
      <c r="R11538" s="1">
        <v>37947</v>
      </c>
      <c r="S11538" t="s">
        <v>1106</v>
      </c>
    </row>
    <row r="11539" spans="1:19" x14ac:dyDescent="0.2">
      <c r="A11539" s="7">
        <v>240740</v>
      </c>
      <c r="B11539" s="3">
        <v>17477</v>
      </c>
      <c r="C11539" s="3" t="s">
        <v>17</v>
      </c>
      <c r="D11539" s="2" t="s">
        <v>552</v>
      </c>
      <c r="E11539" s="3">
        <v>24</v>
      </c>
      <c r="F11539" s="17">
        <v>0</v>
      </c>
      <c r="G11539" s="17">
        <v>1</v>
      </c>
      <c r="H11539" s="17">
        <v>0</v>
      </c>
      <c r="I11539" s="7" t="s">
        <v>3</v>
      </c>
      <c r="J11539" s="7">
        <v>0</v>
      </c>
      <c r="K11539" s="4">
        <v>1203</v>
      </c>
      <c r="L11539" s="5">
        <v>1203.0829000000001</v>
      </c>
      <c r="M11539">
        <v>26054.99</v>
      </c>
      <c r="N11539" s="3">
        <v>1</v>
      </c>
      <c r="O11539" s="50" t="e">
        <f>INDEX([1]Dados!$M$2:$N$26779,MATCH($P11539,[1]Dados!$N$2:$N$26779,),2)</f>
        <v>#N/A</v>
      </c>
      <c r="P11539">
        <v>196830</v>
      </c>
      <c r="Q11539" s="1">
        <v>37621</v>
      </c>
      <c r="R11539" s="1">
        <v>37947</v>
      </c>
      <c r="S11539" t="s">
        <v>2134</v>
      </c>
    </row>
    <row r="11540" spans="1:19" x14ac:dyDescent="0.2">
      <c r="A11540" s="7">
        <v>240740</v>
      </c>
      <c r="B11540" s="3">
        <v>17477</v>
      </c>
      <c r="C11540" s="3" t="s">
        <v>17</v>
      </c>
      <c r="D11540" s="2" t="s">
        <v>552</v>
      </c>
      <c r="E11540" s="3">
        <v>24</v>
      </c>
      <c r="F11540" s="17">
        <v>0</v>
      </c>
      <c r="G11540" s="17">
        <v>1</v>
      </c>
      <c r="H11540" s="17">
        <v>0</v>
      </c>
      <c r="I11540" s="7">
        <v>2.1</v>
      </c>
      <c r="J11540" s="7">
        <v>31</v>
      </c>
      <c r="K11540" s="4">
        <v>1214</v>
      </c>
      <c r="L11540" s="5">
        <v>1214.0587</v>
      </c>
      <c r="M11540">
        <v>161069.14000000001</v>
      </c>
      <c r="N11540" s="3">
        <v>1</v>
      </c>
      <c r="O11540" s="50" t="e">
        <f>INDEX([1]Dados!$M$2:$N$26779,MATCH($P11540,[1]Dados!$N$2:$N$26779,),2)</f>
        <v>#N/A</v>
      </c>
      <c r="P11540">
        <v>196775</v>
      </c>
      <c r="Q11540" s="1">
        <v>37621</v>
      </c>
      <c r="R11540" s="1">
        <v>37947</v>
      </c>
      <c r="S11540" t="s">
        <v>914</v>
      </c>
    </row>
    <row r="11541" spans="1:19" x14ac:dyDescent="0.2">
      <c r="A11541" s="7">
        <v>240740</v>
      </c>
      <c r="B11541" s="3">
        <v>17477</v>
      </c>
      <c r="C11541" s="3" t="s">
        <v>17</v>
      </c>
      <c r="D11541" s="2" t="s">
        <v>552</v>
      </c>
      <c r="E11541" s="3">
        <v>24</v>
      </c>
      <c r="F11541" s="17">
        <v>0</v>
      </c>
      <c r="G11541" s="17">
        <v>1</v>
      </c>
      <c r="H11541" s="17">
        <v>0</v>
      </c>
      <c r="I11541" s="7">
        <v>2.1</v>
      </c>
      <c r="J11541" s="7">
        <v>10</v>
      </c>
      <c r="K11541" s="4">
        <v>1214</v>
      </c>
      <c r="L11541" s="5">
        <v>1214.0587</v>
      </c>
      <c r="M11541">
        <v>161069.14000000001</v>
      </c>
      <c r="N11541" s="3">
        <v>1</v>
      </c>
      <c r="O11541" s="50" t="e">
        <f>INDEX([1]Dados!$M$2:$N$26779,MATCH($P11541,[1]Dados!$N$2:$N$26779,),2)</f>
        <v>#N/A</v>
      </c>
      <c r="P11541">
        <v>196775</v>
      </c>
      <c r="Q11541" s="1">
        <v>37621</v>
      </c>
      <c r="R11541" s="1">
        <v>37947</v>
      </c>
      <c r="S11541" t="s">
        <v>914</v>
      </c>
    </row>
    <row r="11542" spans="1:19" x14ac:dyDescent="0.2">
      <c r="A11542" s="7">
        <v>240740</v>
      </c>
      <c r="B11542" s="3">
        <v>17477</v>
      </c>
      <c r="C11542" s="3" t="s">
        <v>17</v>
      </c>
      <c r="D11542" s="2" t="s">
        <v>552</v>
      </c>
      <c r="E11542" s="3">
        <v>24</v>
      </c>
      <c r="F11542" s="17">
        <v>0</v>
      </c>
      <c r="G11542" s="17">
        <v>1</v>
      </c>
      <c r="H11542" s="17">
        <v>0</v>
      </c>
      <c r="I11542" s="7">
        <v>2.2000000000000002</v>
      </c>
      <c r="J11542" s="7">
        <v>2</v>
      </c>
      <c r="K11542" s="4">
        <v>1214</v>
      </c>
      <c r="L11542" s="5">
        <v>1214.0587</v>
      </c>
      <c r="M11542">
        <v>161069.14000000001</v>
      </c>
      <c r="N11542" s="3">
        <v>1</v>
      </c>
      <c r="O11542" s="50" t="e">
        <f>INDEX([1]Dados!$M$2:$N$26779,MATCH($P11542,[1]Dados!$N$2:$N$26779,),2)</f>
        <v>#N/A</v>
      </c>
      <c r="P11542">
        <v>196775</v>
      </c>
      <c r="Q11542" s="1">
        <v>37621</v>
      </c>
      <c r="R11542" s="1">
        <v>37947</v>
      </c>
      <c r="S11542" t="s">
        <v>914</v>
      </c>
    </row>
    <row r="11543" spans="1:19" x14ac:dyDescent="0.2">
      <c r="A11543" s="7">
        <v>240740</v>
      </c>
      <c r="B11543" s="3">
        <v>17477</v>
      </c>
      <c r="C11543" s="3" t="s">
        <v>17</v>
      </c>
      <c r="D11543" s="2" t="s">
        <v>552</v>
      </c>
      <c r="E11543" s="3">
        <v>24</v>
      </c>
      <c r="F11543" s="17">
        <v>0</v>
      </c>
      <c r="G11543" s="17">
        <v>1</v>
      </c>
      <c r="H11543" s="17">
        <v>0</v>
      </c>
      <c r="I11543" s="7">
        <v>2.2999999999999998</v>
      </c>
      <c r="J11543" s="7">
        <v>25</v>
      </c>
      <c r="K11543" s="4">
        <v>1214</v>
      </c>
      <c r="L11543" s="5">
        <v>1214.0587</v>
      </c>
      <c r="M11543">
        <v>161069.14000000001</v>
      </c>
      <c r="N11543" s="3">
        <v>1</v>
      </c>
      <c r="O11543" s="50" t="e">
        <f>INDEX([1]Dados!$M$2:$N$26779,MATCH($P11543,[1]Dados!$N$2:$N$26779,),2)</f>
        <v>#N/A</v>
      </c>
      <c r="P11543">
        <v>196775</v>
      </c>
      <c r="Q11543" s="1">
        <v>37621</v>
      </c>
      <c r="R11543" s="1">
        <v>37947</v>
      </c>
      <c r="S11543" t="s">
        <v>914</v>
      </c>
    </row>
    <row r="11544" spans="1:19" x14ac:dyDescent="0.2">
      <c r="A11544" s="7">
        <v>240740</v>
      </c>
      <c r="B11544" s="3">
        <v>17477</v>
      </c>
      <c r="C11544" s="3" t="s">
        <v>17</v>
      </c>
      <c r="D11544" s="2" t="s">
        <v>552</v>
      </c>
      <c r="E11544" s="3">
        <v>24</v>
      </c>
      <c r="F11544" s="17">
        <v>0</v>
      </c>
      <c r="G11544" s="17">
        <v>1</v>
      </c>
      <c r="H11544" s="17">
        <v>0</v>
      </c>
      <c r="I11544" s="7">
        <v>2.4</v>
      </c>
      <c r="J11544" s="7">
        <v>15</v>
      </c>
      <c r="K11544" s="4">
        <v>1214</v>
      </c>
      <c r="L11544" s="5">
        <v>1214.0587</v>
      </c>
      <c r="M11544">
        <v>161069.14000000001</v>
      </c>
      <c r="N11544" s="3">
        <v>1</v>
      </c>
      <c r="O11544" s="50" t="e">
        <f>INDEX([1]Dados!$M$2:$N$26779,MATCH($P11544,[1]Dados!$N$2:$N$26779,),2)</f>
        <v>#N/A</v>
      </c>
      <c r="P11544">
        <v>196775</v>
      </c>
      <c r="Q11544" s="1">
        <v>37621</v>
      </c>
      <c r="R11544" s="1">
        <v>37947</v>
      </c>
      <c r="S11544" t="s">
        <v>914</v>
      </c>
    </row>
    <row r="11545" spans="1:19" x14ac:dyDescent="0.2">
      <c r="A11545" s="7">
        <v>240740</v>
      </c>
      <c r="B11545" s="3">
        <v>17477</v>
      </c>
      <c r="C11545" s="3" t="s">
        <v>17</v>
      </c>
      <c r="D11545" s="2" t="s">
        <v>552</v>
      </c>
      <c r="E11545" s="3">
        <v>24</v>
      </c>
      <c r="F11545" s="17">
        <v>0</v>
      </c>
      <c r="G11545" s="17">
        <v>1</v>
      </c>
      <c r="H11545" s="17">
        <v>0</v>
      </c>
      <c r="I11545" s="7">
        <v>2.5</v>
      </c>
      <c r="J11545" s="7">
        <v>31</v>
      </c>
      <c r="K11545" s="4">
        <v>1214</v>
      </c>
      <c r="L11545" s="5">
        <v>1214.0587</v>
      </c>
      <c r="M11545">
        <v>161069.14000000001</v>
      </c>
      <c r="N11545" s="3">
        <v>1</v>
      </c>
      <c r="O11545" s="50" t="e">
        <f>INDEX([1]Dados!$M$2:$N$26779,MATCH($P11545,[1]Dados!$N$2:$N$26779,),2)</f>
        <v>#N/A</v>
      </c>
      <c r="P11545">
        <v>196775</v>
      </c>
      <c r="Q11545" s="1">
        <v>37621</v>
      </c>
      <c r="R11545" s="1">
        <v>37947</v>
      </c>
      <c r="S11545" t="s">
        <v>914</v>
      </c>
    </row>
    <row r="11546" spans="1:19" x14ac:dyDescent="0.2">
      <c r="A11546" s="7">
        <v>240740</v>
      </c>
      <c r="B11546" s="3">
        <v>17477</v>
      </c>
      <c r="C11546" s="3" t="s">
        <v>17</v>
      </c>
      <c r="D11546" s="2" t="s">
        <v>552</v>
      </c>
      <c r="E11546" s="3">
        <v>24</v>
      </c>
      <c r="F11546" s="17">
        <v>0</v>
      </c>
      <c r="G11546" s="17">
        <v>1</v>
      </c>
      <c r="H11546" s="17">
        <v>0</v>
      </c>
      <c r="I11546" s="7">
        <v>2.6</v>
      </c>
      <c r="J11546" s="7">
        <v>7</v>
      </c>
      <c r="K11546" s="4">
        <v>1214</v>
      </c>
      <c r="L11546" s="5">
        <v>1214.0587</v>
      </c>
      <c r="M11546">
        <v>161069.14000000001</v>
      </c>
      <c r="N11546" s="3">
        <v>1</v>
      </c>
      <c r="O11546" s="50" t="e">
        <f>INDEX([1]Dados!$M$2:$N$26779,MATCH($P11546,[1]Dados!$N$2:$N$26779,),2)</f>
        <v>#N/A</v>
      </c>
      <c r="P11546">
        <v>196775</v>
      </c>
      <c r="Q11546" s="1">
        <v>37621</v>
      </c>
      <c r="R11546" s="1">
        <v>37947</v>
      </c>
      <c r="S11546" t="s">
        <v>914</v>
      </c>
    </row>
    <row r="11547" spans="1:19" x14ac:dyDescent="0.2">
      <c r="A11547" s="7">
        <v>240740</v>
      </c>
      <c r="B11547" s="3">
        <v>17477</v>
      </c>
      <c r="C11547" s="3" t="s">
        <v>17</v>
      </c>
      <c r="D11547" s="2" t="s">
        <v>552</v>
      </c>
      <c r="E11547" s="3">
        <v>24</v>
      </c>
      <c r="F11547" s="17">
        <v>0</v>
      </c>
      <c r="G11547" s="17">
        <v>1</v>
      </c>
      <c r="H11547" s="17">
        <v>0</v>
      </c>
      <c r="I11547" s="7">
        <v>2.7</v>
      </c>
      <c r="J11547" s="7">
        <v>30</v>
      </c>
      <c r="K11547" s="4">
        <v>1214</v>
      </c>
      <c r="L11547" s="5">
        <v>1214.0587</v>
      </c>
      <c r="M11547">
        <v>161069.14000000001</v>
      </c>
      <c r="N11547" s="3">
        <v>1</v>
      </c>
      <c r="O11547" s="50" t="e">
        <f>INDEX([1]Dados!$M$2:$N$26779,MATCH($P11547,[1]Dados!$N$2:$N$26779,),2)</f>
        <v>#N/A</v>
      </c>
      <c r="P11547">
        <v>196775</v>
      </c>
      <c r="Q11547" s="1">
        <v>37621</v>
      </c>
      <c r="R11547" s="1">
        <v>37947</v>
      </c>
      <c r="S11547" t="s">
        <v>914</v>
      </c>
    </row>
    <row r="11548" spans="1:19" x14ac:dyDescent="0.2">
      <c r="A11548" s="7">
        <v>240740</v>
      </c>
      <c r="B11548" s="3">
        <v>17477</v>
      </c>
      <c r="C11548" s="3" t="s">
        <v>17</v>
      </c>
      <c r="D11548" s="2" t="s">
        <v>552</v>
      </c>
      <c r="E11548" s="3">
        <v>24</v>
      </c>
      <c r="F11548" s="17">
        <v>0</v>
      </c>
      <c r="G11548" s="17">
        <v>1</v>
      </c>
      <c r="H11548" s="17">
        <v>0</v>
      </c>
      <c r="I11548" s="7">
        <v>2.8</v>
      </c>
      <c r="J11548" s="7">
        <v>8</v>
      </c>
      <c r="K11548" s="4">
        <v>1214</v>
      </c>
      <c r="L11548" s="5">
        <v>1214.0587</v>
      </c>
      <c r="M11548">
        <v>161069.14000000001</v>
      </c>
      <c r="N11548" s="3">
        <v>1</v>
      </c>
      <c r="O11548" s="50" t="e">
        <f>INDEX([1]Dados!$M$2:$N$26779,MATCH($P11548,[1]Dados!$N$2:$N$26779,),2)</f>
        <v>#N/A</v>
      </c>
      <c r="P11548">
        <v>196775</v>
      </c>
      <c r="Q11548" s="1">
        <v>37621</v>
      </c>
      <c r="R11548" s="1">
        <v>37947</v>
      </c>
      <c r="S11548" t="s">
        <v>914</v>
      </c>
    </row>
    <row r="11549" spans="1:19" x14ac:dyDescent="0.2">
      <c r="A11549" s="7">
        <v>240740</v>
      </c>
      <c r="B11549" s="3">
        <v>17477</v>
      </c>
      <c r="C11549" s="3" t="s">
        <v>17</v>
      </c>
      <c r="D11549" s="2" t="s">
        <v>552</v>
      </c>
      <c r="E11549" s="3">
        <v>24</v>
      </c>
      <c r="F11549" s="17">
        <v>0</v>
      </c>
      <c r="G11549" s="17">
        <v>1</v>
      </c>
      <c r="H11549" s="17">
        <v>0</v>
      </c>
      <c r="I11549" s="7">
        <v>2.9</v>
      </c>
      <c r="J11549" s="7">
        <v>10</v>
      </c>
      <c r="K11549" s="4">
        <v>1214</v>
      </c>
      <c r="L11549" s="5">
        <v>1214.0587</v>
      </c>
      <c r="M11549">
        <v>161069.14000000001</v>
      </c>
      <c r="N11549" s="3">
        <v>1</v>
      </c>
      <c r="O11549" s="50" t="e">
        <f>INDEX([1]Dados!$M$2:$N$26779,MATCH($P11549,[1]Dados!$N$2:$N$26779,),2)</f>
        <v>#N/A</v>
      </c>
      <c r="P11549">
        <v>196775</v>
      </c>
      <c r="Q11549" s="1">
        <v>37621</v>
      </c>
      <c r="R11549" s="1">
        <v>37947</v>
      </c>
      <c r="S11549" t="s">
        <v>914</v>
      </c>
    </row>
    <row r="11550" spans="1:19" x14ac:dyDescent="0.2">
      <c r="A11550" s="7">
        <v>240740</v>
      </c>
      <c r="B11550" s="3">
        <v>17477</v>
      </c>
      <c r="C11550" s="3" t="s">
        <v>17</v>
      </c>
      <c r="D11550" s="2" t="s">
        <v>552</v>
      </c>
      <c r="E11550" s="3">
        <v>24</v>
      </c>
      <c r="F11550" s="17">
        <v>0</v>
      </c>
      <c r="G11550" s="17">
        <v>1</v>
      </c>
      <c r="H11550" s="17">
        <v>0</v>
      </c>
      <c r="I11550" s="7">
        <v>2.11</v>
      </c>
      <c r="J11550" s="7">
        <v>23</v>
      </c>
      <c r="K11550" s="4">
        <v>1214</v>
      </c>
      <c r="L11550" s="5">
        <v>1214.0589</v>
      </c>
      <c r="M11550" t="s">
        <v>2134</v>
      </c>
      <c r="N11550" s="3">
        <v>1</v>
      </c>
      <c r="O11550" s="50" t="e">
        <f>INDEX([1]Dados!$M$2:$N$26779,MATCH($P11550,[1]Dados!$N$2:$N$26779,),2)</f>
        <v>#N/A</v>
      </c>
      <c r="P11550">
        <v>198379</v>
      </c>
      <c r="Q11550" s="1">
        <v>37621</v>
      </c>
      <c r="R11550" s="1">
        <v>37947</v>
      </c>
      <c r="S11550" t="s">
        <v>1479</v>
      </c>
    </row>
    <row r="11551" spans="1:19" x14ac:dyDescent="0.2">
      <c r="A11551" s="7">
        <v>240740</v>
      </c>
      <c r="B11551" s="3">
        <v>17477</v>
      </c>
      <c r="C11551" s="3" t="s">
        <v>17</v>
      </c>
      <c r="D11551" s="2" t="s">
        <v>552</v>
      </c>
      <c r="E11551" s="3">
        <v>24</v>
      </c>
      <c r="F11551" s="17">
        <v>0</v>
      </c>
      <c r="G11551" s="17">
        <v>1</v>
      </c>
      <c r="H11551" s="17">
        <v>0</v>
      </c>
      <c r="I11551" s="7">
        <v>2.12</v>
      </c>
      <c r="J11551" s="7">
        <v>25</v>
      </c>
      <c r="K11551" s="4">
        <v>1214</v>
      </c>
      <c r="L11551" s="5">
        <v>1214.0589</v>
      </c>
      <c r="M11551" t="s">
        <v>2134</v>
      </c>
      <c r="N11551" s="3">
        <v>1</v>
      </c>
      <c r="O11551" s="50" t="e">
        <f>INDEX([1]Dados!$M$2:$N$26779,MATCH($P11551,[1]Dados!$N$2:$N$26779,),2)</f>
        <v>#N/A</v>
      </c>
      <c r="P11551">
        <v>198379</v>
      </c>
      <c r="Q11551" s="1">
        <v>37621</v>
      </c>
      <c r="R11551" s="1">
        <v>37947</v>
      </c>
      <c r="S11551" t="s">
        <v>1479</v>
      </c>
    </row>
    <row r="11552" spans="1:19" x14ac:dyDescent="0.2">
      <c r="A11552" s="7">
        <v>240740</v>
      </c>
      <c r="B11552" s="3">
        <v>17477</v>
      </c>
      <c r="C11552" s="3" t="s">
        <v>17</v>
      </c>
      <c r="D11552" s="2" t="s">
        <v>552</v>
      </c>
      <c r="E11552" s="3">
        <v>24</v>
      </c>
      <c r="F11552" s="17">
        <v>0</v>
      </c>
      <c r="G11552" s="17">
        <v>1</v>
      </c>
      <c r="H11552" s="17">
        <v>0</v>
      </c>
      <c r="I11552" s="7">
        <v>2.13</v>
      </c>
      <c r="J11552" s="7">
        <v>20</v>
      </c>
      <c r="K11552" s="4">
        <v>1214</v>
      </c>
      <c r="L11552" s="5">
        <v>1214.0589</v>
      </c>
      <c r="M11552" t="s">
        <v>2134</v>
      </c>
      <c r="N11552" s="3">
        <v>1</v>
      </c>
      <c r="O11552" s="50" t="e">
        <f>INDEX([1]Dados!$M$2:$N$26779,MATCH($P11552,[1]Dados!$N$2:$N$26779,),2)</f>
        <v>#N/A</v>
      </c>
      <c r="P11552">
        <v>198379</v>
      </c>
      <c r="Q11552" s="1">
        <v>37621</v>
      </c>
      <c r="R11552" s="1">
        <v>37947</v>
      </c>
      <c r="S11552" t="s">
        <v>1479</v>
      </c>
    </row>
    <row r="11553" spans="1:19" x14ac:dyDescent="0.2">
      <c r="A11553" s="7">
        <v>240740</v>
      </c>
      <c r="B11553" s="3">
        <v>17477</v>
      </c>
      <c r="C11553" s="3" t="s">
        <v>17</v>
      </c>
      <c r="D11553" s="2" t="s">
        <v>552</v>
      </c>
      <c r="E11553" s="3">
        <v>24</v>
      </c>
      <c r="F11553" s="17">
        <v>0</v>
      </c>
      <c r="G11553" s="17">
        <v>1</v>
      </c>
      <c r="H11553" s="17">
        <v>0</v>
      </c>
      <c r="I11553" s="7">
        <v>2.14</v>
      </c>
      <c r="J11553" s="7">
        <v>15</v>
      </c>
      <c r="K11553" s="4">
        <v>1214</v>
      </c>
      <c r="L11553" s="5">
        <v>1214.0589</v>
      </c>
      <c r="M11553" t="s">
        <v>2134</v>
      </c>
      <c r="N11553" s="3">
        <v>1</v>
      </c>
      <c r="O11553" s="50" t="e">
        <f>INDEX([1]Dados!$M$2:$N$26779,MATCH($P11553,[1]Dados!$N$2:$N$26779,),2)</f>
        <v>#N/A</v>
      </c>
      <c r="P11553">
        <v>198379</v>
      </c>
      <c r="Q11553" s="1">
        <v>37621</v>
      </c>
      <c r="R11553" s="1">
        <v>37947</v>
      </c>
      <c r="S11553" t="s">
        <v>1479</v>
      </c>
    </row>
    <row r="11554" spans="1:19" x14ac:dyDescent="0.2">
      <c r="A11554" s="7">
        <v>240740</v>
      </c>
      <c r="B11554" s="3">
        <v>17477</v>
      </c>
      <c r="C11554" s="3" t="s">
        <v>17</v>
      </c>
      <c r="D11554" s="2" t="s">
        <v>552</v>
      </c>
      <c r="E11554" s="3">
        <v>24</v>
      </c>
      <c r="F11554" s="17">
        <v>0</v>
      </c>
      <c r="G11554" s="17">
        <v>1</v>
      </c>
      <c r="H11554" s="17">
        <v>0</v>
      </c>
      <c r="I11554" s="7" t="s">
        <v>133</v>
      </c>
      <c r="J11554" s="7">
        <v>19</v>
      </c>
      <c r="K11554" s="4">
        <v>1214</v>
      </c>
      <c r="L11554" s="5">
        <v>1214.8580999999999</v>
      </c>
      <c r="M11554">
        <v>528000</v>
      </c>
      <c r="N11554" s="3">
        <v>1</v>
      </c>
      <c r="O11554" s="50" t="e">
        <f>INDEX([1]Dados!$M$2:$N$26779,MATCH($P11554,[1]Dados!$N$2:$N$26779,),2)</f>
        <v>#N/A</v>
      </c>
      <c r="P11554">
        <v>197408</v>
      </c>
      <c r="Q11554" s="1">
        <v>37621</v>
      </c>
      <c r="R11554" s="1">
        <v>37947</v>
      </c>
      <c r="S11554" t="s">
        <v>960</v>
      </c>
    </row>
    <row r="11555" spans="1:19" x14ac:dyDescent="0.2">
      <c r="A11555" s="7">
        <v>240740</v>
      </c>
      <c r="B11555" s="3">
        <v>17477</v>
      </c>
      <c r="C11555" s="3" t="s">
        <v>17</v>
      </c>
      <c r="D11555" s="2" t="s">
        <v>552</v>
      </c>
      <c r="E11555" s="3">
        <v>24</v>
      </c>
      <c r="F11555" s="17">
        <v>0</v>
      </c>
      <c r="G11555" s="17">
        <v>1</v>
      </c>
      <c r="H11555" s="17">
        <v>0</v>
      </c>
      <c r="I11555" s="7" t="s">
        <v>134</v>
      </c>
      <c r="J11555" s="7">
        <v>7</v>
      </c>
      <c r="K11555" s="4">
        <v>1214</v>
      </c>
      <c r="L11555" s="5">
        <v>1214.8580999999999</v>
      </c>
      <c r="M11555">
        <v>528000</v>
      </c>
      <c r="N11555" s="3">
        <v>1</v>
      </c>
      <c r="O11555" s="50" t="e">
        <f>INDEX([1]Dados!$M$2:$N$26779,MATCH($P11555,[1]Dados!$N$2:$N$26779,),2)</f>
        <v>#N/A</v>
      </c>
      <c r="P11555">
        <v>197408</v>
      </c>
      <c r="Q11555" s="1">
        <v>37621</v>
      </c>
      <c r="R11555" s="1">
        <v>37947</v>
      </c>
      <c r="S11555" t="s">
        <v>960</v>
      </c>
    </row>
    <row r="11556" spans="1:19" x14ac:dyDescent="0.2">
      <c r="A11556" s="7">
        <v>240740</v>
      </c>
      <c r="B11556" s="3">
        <v>17477</v>
      </c>
      <c r="C11556" s="3" t="s">
        <v>17</v>
      </c>
      <c r="D11556" s="2" t="s">
        <v>552</v>
      </c>
      <c r="E11556" s="3">
        <v>24</v>
      </c>
      <c r="F11556" s="17">
        <v>0</v>
      </c>
      <c r="G11556" s="17">
        <v>1</v>
      </c>
      <c r="H11556" s="17">
        <v>0</v>
      </c>
      <c r="I11556" s="7" t="s">
        <v>3</v>
      </c>
      <c r="J11556" s="7">
        <v>0</v>
      </c>
      <c r="K11556" s="4">
        <v>1214</v>
      </c>
      <c r="L11556" s="5">
        <v>1214.8580999999999</v>
      </c>
      <c r="M11556">
        <v>240000</v>
      </c>
      <c r="N11556" s="3">
        <v>1</v>
      </c>
      <c r="O11556" s="50" t="e">
        <f>INDEX([1]Dados!$M$2:$N$26779,MATCH($P11556,[1]Dados!$N$2:$N$26779,),2)</f>
        <v>#N/A</v>
      </c>
      <c r="P11556">
        <v>197602</v>
      </c>
      <c r="Q11556" s="1">
        <v>37621</v>
      </c>
      <c r="R11556" s="1">
        <v>37947</v>
      </c>
      <c r="S11556" t="s">
        <v>960</v>
      </c>
    </row>
    <row r="11557" spans="1:19" x14ac:dyDescent="0.2">
      <c r="A11557" s="7">
        <v>240740</v>
      </c>
      <c r="B11557" s="3">
        <v>17477</v>
      </c>
      <c r="C11557" s="3" t="s">
        <v>17</v>
      </c>
      <c r="D11557" s="2" t="s">
        <v>552</v>
      </c>
      <c r="E11557" s="3">
        <v>24</v>
      </c>
      <c r="F11557" s="17">
        <v>0</v>
      </c>
      <c r="G11557" s="17">
        <v>1</v>
      </c>
      <c r="H11557" s="17">
        <v>0</v>
      </c>
      <c r="I11557" s="7">
        <v>3.1</v>
      </c>
      <c r="J11557" s="7">
        <v>15</v>
      </c>
      <c r="K11557" s="4">
        <v>1293</v>
      </c>
      <c r="L11557" s="5">
        <v>1293.0592999999999</v>
      </c>
      <c r="M11557">
        <v>29295.27</v>
      </c>
      <c r="N11557" s="3">
        <v>1</v>
      </c>
      <c r="O11557" s="50" t="e">
        <f>INDEX([1]Dados!$M$2:$N$26779,MATCH($P11557,[1]Dados!$N$2:$N$26779,),2)</f>
        <v>#N/A</v>
      </c>
      <c r="P11557">
        <v>197021</v>
      </c>
      <c r="Q11557" s="1">
        <v>37621</v>
      </c>
      <c r="R11557" s="1">
        <v>37947</v>
      </c>
      <c r="S11557" t="s">
        <v>1467</v>
      </c>
    </row>
    <row r="11558" spans="1:19" x14ac:dyDescent="0.2">
      <c r="A11558" s="7">
        <v>240740</v>
      </c>
      <c r="B11558" s="3">
        <v>17477</v>
      </c>
      <c r="C11558" s="3" t="s">
        <v>17</v>
      </c>
      <c r="D11558" s="2" t="s">
        <v>552</v>
      </c>
      <c r="E11558" s="3">
        <v>24</v>
      </c>
      <c r="F11558" s="17">
        <v>0</v>
      </c>
      <c r="G11558" s="17">
        <v>1</v>
      </c>
      <c r="H11558" s="17">
        <v>0</v>
      </c>
      <c r="I11558" s="7">
        <v>3.2</v>
      </c>
      <c r="J11558" s="7">
        <v>0</v>
      </c>
      <c r="K11558" s="4">
        <v>1293</v>
      </c>
      <c r="L11558" s="5">
        <v>1293.0592999999999</v>
      </c>
      <c r="M11558">
        <v>29295.27</v>
      </c>
      <c r="N11558" s="3">
        <v>1</v>
      </c>
      <c r="O11558" s="50" t="e">
        <f>INDEX([1]Dados!$M$2:$N$26779,MATCH($P11558,[1]Dados!$N$2:$N$26779,),2)</f>
        <v>#N/A</v>
      </c>
      <c r="P11558">
        <v>197021</v>
      </c>
      <c r="Q11558" s="1">
        <v>37621</v>
      </c>
      <c r="R11558" s="1">
        <v>37947</v>
      </c>
      <c r="S11558" t="s">
        <v>1467</v>
      </c>
    </row>
    <row r="11559" spans="1:19" x14ac:dyDescent="0.2">
      <c r="A11559" s="7">
        <v>240740</v>
      </c>
      <c r="B11559" s="3">
        <v>17477</v>
      </c>
      <c r="C11559" s="3" t="s">
        <v>17</v>
      </c>
      <c r="D11559" s="2" t="s">
        <v>552</v>
      </c>
      <c r="E11559" s="3">
        <v>24</v>
      </c>
      <c r="F11559" s="17">
        <v>0</v>
      </c>
      <c r="G11559" s="17">
        <v>1</v>
      </c>
      <c r="H11559" s="17">
        <v>0</v>
      </c>
      <c r="I11559" s="7">
        <v>3.3</v>
      </c>
      <c r="J11559" s="7">
        <v>22</v>
      </c>
      <c r="K11559" s="4">
        <v>1293</v>
      </c>
      <c r="L11559" s="5">
        <v>1293.0592999999999</v>
      </c>
      <c r="M11559">
        <v>29295.27</v>
      </c>
      <c r="N11559" s="3">
        <v>1</v>
      </c>
      <c r="O11559" s="50" t="e">
        <f>INDEX([1]Dados!$M$2:$N$26779,MATCH($P11559,[1]Dados!$N$2:$N$26779,),2)</f>
        <v>#N/A</v>
      </c>
      <c r="P11559">
        <v>197021</v>
      </c>
      <c r="Q11559" s="1">
        <v>37621</v>
      </c>
      <c r="R11559" s="1">
        <v>37947</v>
      </c>
      <c r="S11559" t="s">
        <v>1467</v>
      </c>
    </row>
    <row r="11560" spans="1:19" x14ac:dyDescent="0.2">
      <c r="A11560" s="7">
        <v>240770</v>
      </c>
      <c r="B11560" s="3">
        <v>17531</v>
      </c>
      <c r="C11560" s="3" t="s">
        <v>17</v>
      </c>
      <c r="D11560" s="2" t="s">
        <v>572</v>
      </c>
      <c r="E11560" s="3">
        <v>24</v>
      </c>
      <c r="F11560" s="17">
        <v>0</v>
      </c>
      <c r="G11560" s="17">
        <v>1</v>
      </c>
      <c r="H11560" s="17">
        <v>0</v>
      </c>
      <c r="I11560" s="7">
        <v>1.1000000000000001</v>
      </c>
      <c r="J11560" s="7">
        <v>11</v>
      </c>
      <c r="K11560" s="4">
        <v>119</v>
      </c>
      <c r="L11560" s="5">
        <v>119.38590000000001</v>
      </c>
      <c r="M11560">
        <v>146258.9</v>
      </c>
      <c r="N11560" s="3">
        <v>1</v>
      </c>
      <c r="O11560" s="50" t="e">
        <f>INDEX([1]Dados!$M$2:$N$26779,MATCH($P11560,[1]Dados!$N$2:$N$26779,),2)</f>
        <v>#N/A</v>
      </c>
      <c r="P11560">
        <v>196885</v>
      </c>
      <c r="Q11560" s="1">
        <v>37833</v>
      </c>
      <c r="R11560" s="1">
        <v>37925</v>
      </c>
      <c r="S11560" t="s">
        <v>1106</v>
      </c>
    </row>
    <row r="11561" spans="1:19" x14ac:dyDescent="0.2">
      <c r="A11561" s="7">
        <v>240770</v>
      </c>
      <c r="B11561" s="3">
        <v>17531</v>
      </c>
      <c r="C11561" s="3" t="s">
        <v>17</v>
      </c>
      <c r="D11561" s="2" t="s">
        <v>572</v>
      </c>
      <c r="E11561" s="3">
        <v>24</v>
      </c>
      <c r="F11561" s="17">
        <v>0</v>
      </c>
      <c r="G11561" s="17">
        <v>1</v>
      </c>
      <c r="H11561" s="17">
        <v>0</v>
      </c>
      <c r="I11561" s="7">
        <v>1.2</v>
      </c>
      <c r="J11561" s="7">
        <v>19</v>
      </c>
      <c r="K11561" s="4">
        <v>119</v>
      </c>
      <c r="L11561" s="5">
        <v>119.38590000000001</v>
      </c>
      <c r="M11561">
        <v>146258.9</v>
      </c>
      <c r="N11561" s="3">
        <v>1</v>
      </c>
      <c r="O11561" s="50" t="e">
        <f>INDEX([1]Dados!$M$2:$N$26779,MATCH($P11561,[1]Dados!$N$2:$N$26779,),2)</f>
        <v>#N/A</v>
      </c>
      <c r="P11561">
        <v>196885</v>
      </c>
      <c r="Q11561" s="1">
        <v>37833</v>
      </c>
      <c r="R11561" s="1">
        <v>37925</v>
      </c>
      <c r="S11561" t="s">
        <v>1106</v>
      </c>
    </row>
    <row r="11562" spans="1:19" x14ac:dyDescent="0.2">
      <c r="A11562" s="7">
        <v>240770</v>
      </c>
      <c r="B11562" s="3">
        <v>17531</v>
      </c>
      <c r="C11562" s="3" t="s">
        <v>17</v>
      </c>
      <c r="D11562" s="2" t="s">
        <v>572</v>
      </c>
      <c r="E11562" s="3">
        <v>24</v>
      </c>
      <c r="F11562" s="17">
        <v>0</v>
      </c>
      <c r="G11562" s="17">
        <v>1</v>
      </c>
      <c r="H11562" s="17">
        <v>0</v>
      </c>
      <c r="I11562" s="7">
        <v>2.1</v>
      </c>
      <c r="J11562" s="7">
        <v>33</v>
      </c>
      <c r="K11562" s="4">
        <v>1203</v>
      </c>
      <c r="L11562" s="5">
        <v>1203.0829000000001</v>
      </c>
      <c r="M11562">
        <v>57758.49</v>
      </c>
      <c r="N11562" s="3">
        <v>1</v>
      </c>
      <c r="O11562" s="50" t="e">
        <f>INDEX([1]Dados!$M$2:$N$26779,MATCH($P11562,[1]Dados!$N$2:$N$26779,),2)</f>
        <v>#N/A</v>
      </c>
      <c r="P11562">
        <v>196831</v>
      </c>
      <c r="Q11562" s="1">
        <v>37833</v>
      </c>
      <c r="R11562" s="1">
        <v>37925</v>
      </c>
      <c r="S11562" t="s">
        <v>889</v>
      </c>
    </row>
    <row r="11563" spans="1:19" x14ac:dyDescent="0.2">
      <c r="A11563" s="7">
        <v>240770</v>
      </c>
      <c r="B11563" s="3">
        <v>17531</v>
      </c>
      <c r="C11563" s="3" t="s">
        <v>17</v>
      </c>
      <c r="D11563" s="2" t="s">
        <v>572</v>
      </c>
      <c r="E11563" s="3">
        <v>24</v>
      </c>
      <c r="F11563" s="17">
        <v>0</v>
      </c>
      <c r="G11563" s="17">
        <v>1</v>
      </c>
      <c r="H11563" s="17">
        <v>0</v>
      </c>
      <c r="I11563" s="7">
        <v>3.1</v>
      </c>
      <c r="J11563" s="7">
        <v>15</v>
      </c>
      <c r="K11563" s="4">
        <v>1214</v>
      </c>
      <c r="L11563" s="5">
        <v>1214.0587</v>
      </c>
      <c r="M11563">
        <v>242716.5</v>
      </c>
      <c r="N11563" s="3">
        <v>1</v>
      </c>
      <c r="O11563" s="50" t="e">
        <f>INDEX([1]Dados!$M$2:$N$26779,MATCH($P11563,[1]Dados!$N$2:$N$26779,),2)</f>
        <v>#N/A</v>
      </c>
      <c r="P11563">
        <v>196776</v>
      </c>
      <c r="Q11563" s="1">
        <v>37833</v>
      </c>
      <c r="R11563" s="1">
        <v>37925</v>
      </c>
      <c r="S11563" t="s">
        <v>914</v>
      </c>
    </row>
    <row r="11564" spans="1:19" x14ac:dyDescent="0.2">
      <c r="A11564" s="7">
        <v>240770</v>
      </c>
      <c r="B11564" s="3">
        <v>17531</v>
      </c>
      <c r="C11564" s="3" t="s">
        <v>17</v>
      </c>
      <c r="D11564" s="2" t="s">
        <v>572</v>
      </c>
      <c r="E11564" s="3">
        <v>24</v>
      </c>
      <c r="F11564" s="17">
        <v>0</v>
      </c>
      <c r="G11564" s="17">
        <v>1</v>
      </c>
      <c r="H11564" s="17">
        <v>0</v>
      </c>
      <c r="I11564" s="7">
        <v>3.2</v>
      </c>
      <c r="J11564" s="7">
        <v>25</v>
      </c>
      <c r="K11564" s="4">
        <v>1214</v>
      </c>
      <c r="L11564" s="5">
        <v>1214.0587</v>
      </c>
      <c r="M11564">
        <v>242716.5</v>
      </c>
      <c r="N11564" s="3">
        <v>1</v>
      </c>
      <c r="O11564" s="50" t="e">
        <f>INDEX([1]Dados!$M$2:$N$26779,MATCH($P11564,[1]Dados!$N$2:$N$26779,),2)</f>
        <v>#N/A</v>
      </c>
      <c r="P11564">
        <v>196776</v>
      </c>
      <c r="Q11564" s="1">
        <v>37833</v>
      </c>
      <c r="R11564" s="1">
        <v>37925</v>
      </c>
      <c r="S11564" t="s">
        <v>914</v>
      </c>
    </row>
    <row r="11565" spans="1:19" x14ac:dyDescent="0.2">
      <c r="A11565" s="7">
        <v>240770</v>
      </c>
      <c r="B11565" s="3">
        <v>17531</v>
      </c>
      <c r="C11565" s="3" t="s">
        <v>17</v>
      </c>
      <c r="D11565" s="2" t="s">
        <v>572</v>
      </c>
      <c r="E11565" s="3">
        <v>24</v>
      </c>
      <c r="F11565" s="17">
        <v>0</v>
      </c>
      <c r="G11565" s="17">
        <v>1</v>
      </c>
      <c r="H11565" s="17">
        <v>0</v>
      </c>
      <c r="I11565" s="7">
        <v>3.3</v>
      </c>
      <c r="J11565" s="7">
        <v>25</v>
      </c>
      <c r="K11565" s="4">
        <v>1214</v>
      </c>
      <c r="L11565" s="5">
        <v>1214.0589</v>
      </c>
      <c r="M11565">
        <v>5110</v>
      </c>
      <c r="N11565" s="3">
        <v>1</v>
      </c>
      <c r="O11565" s="50" t="e">
        <f>INDEX([1]Dados!$M$2:$N$26779,MATCH($P11565,[1]Dados!$N$2:$N$26779,),2)</f>
        <v>#N/A</v>
      </c>
      <c r="P11565">
        <v>198380</v>
      </c>
      <c r="Q11565" s="1">
        <v>37833</v>
      </c>
      <c r="R11565" s="1">
        <v>37925</v>
      </c>
      <c r="S11565" t="s">
        <v>1479</v>
      </c>
    </row>
    <row r="11566" spans="1:19" x14ac:dyDescent="0.2">
      <c r="A11566" s="7">
        <v>240770</v>
      </c>
      <c r="B11566" s="3">
        <v>17531</v>
      </c>
      <c r="C11566" s="3" t="s">
        <v>17</v>
      </c>
      <c r="D11566" s="2" t="s">
        <v>572</v>
      </c>
      <c r="E11566" s="3">
        <v>24</v>
      </c>
      <c r="F11566" s="17">
        <v>0</v>
      </c>
      <c r="G11566" s="17">
        <v>1</v>
      </c>
      <c r="H11566" s="17">
        <v>0</v>
      </c>
      <c r="I11566" s="7">
        <v>3.4</v>
      </c>
      <c r="J11566" s="7">
        <v>13</v>
      </c>
      <c r="K11566" s="4">
        <v>1214</v>
      </c>
      <c r="L11566" s="5">
        <v>1214.0589</v>
      </c>
      <c r="M11566">
        <v>5110</v>
      </c>
      <c r="N11566" s="3">
        <v>1</v>
      </c>
      <c r="O11566" s="50" t="e">
        <f>INDEX([1]Dados!$M$2:$N$26779,MATCH($P11566,[1]Dados!$N$2:$N$26779,),2)</f>
        <v>#N/A</v>
      </c>
      <c r="P11566">
        <v>198380</v>
      </c>
      <c r="Q11566" s="1">
        <v>37833</v>
      </c>
      <c r="R11566" s="1">
        <v>37925</v>
      </c>
      <c r="S11566" t="s">
        <v>1479</v>
      </c>
    </row>
    <row r="11567" spans="1:19" x14ac:dyDescent="0.2">
      <c r="A11567" s="7">
        <v>240770</v>
      </c>
      <c r="B11567" s="3">
        <v>17531</v>
      </c>
      <c r="C11567" s="3" t="s">
        <v>17</v>
      </c>
      <c r="D11567" s="2" t="s">
        <v>572</v>
      </c>
      <c r="E11567" s="3">
        <v>24</v>
      </c>
      <c r="F11567" s="17">
        <v>0</v>
      </c>
      <c r="G11567" s="17">
        <v>1</v>
      </c>
      <c r="H11567" s="17">
        <v>0</v>
      </c>
      <c r="I11567" s="7">
        <v>3.5</v>
      </c>
      <c r="J11567" s="7">
        <v>15</v>
      </c>
      <c r="K11567" s="4">
        <v>1214</v>
      </c>
      <c r="L11567" s="5">
        <v>1214.0589</v>
      </c>
      <c r="M11567">
        <v>5110</v>
      </c>
      <c r="N11567" s="3">
        <v>1</v>
      </c>
      <c r="O11567" s="50" t="e">
        <f>INDEX([1]Dados!$M$2:$N$26779,MATCH($P11567,[1]Dados!$N$2:$N$26779,),2)</f>
        <v>#N/A</v>
      </c>
      <c r="P11567">
        <v>198380</v>
      </c>
      <c r="Q11567" s="1">
        <v>37833</v>
      </c>
      <c r="R11567" s="1">
        <v>37925</v>
      </c>
      <c r="S11567" t="s">
        <v>1479</v>
      </c>
    </row>
    <row r="11568" spans="1:19" x14ac:dyDescent="0.2">
      <c r="A11568" s="7">
        <v>240770</v>
      </c>
      <c r="B11568" s="3">
        <v>17531</v>
      </c>
      <c r="C11568" s="3" t="s">
        <v>17</v>
      </c>
      <c r="D11568" s="2" t="s">
        <v>572</v>
      </c>
      <c r="E11568" s="3">
        <v>24</v>
      </c>
      <c r="F11568" s="17">
        <v>0</v>
      </c>
      <c r="G11568" s="17">
        <v>1</v>
      </c>
      <c r="H11568" s="17">
        <v>0</v>
      </c>
      <c r="I11568" s="7">
        <v>3.6</v>
      </c>
      <c r="J11568" s="7">
        <v>0</v>
      </c>
      <c r="K11568" s="4">
        <v>1214</v>
      </c>
      <c r="L11568" s="5">
        <v>1214.8580999999999</v>
      </c>
      <c r="M11568">
        <v>57680</v>
      </c>
      <c r="N11568" s="3">
        <v>1</v>
      </c>
      <c r="O11568" s="50" t="e">
        <f>INDEX([1]Dados!$M$2:$N$26779,MATCH($P11568,[1]Dados!$N$2:$N$26779,),2)</f>
        <v>#N/A</v>
      </c>
      <c r="P11568">
        <v>197601</v>
      </c>
      <c r="Q11568" s="1">
        <v>37833</v>
      </c>
      <c r="R11568" s="1">
        <v>37925</v>
      </c>
      <c r="S11568" t="s">
        <v>887</v>
      </c>
    </row>
    <row r="11569" spans="1:19" x14ac:dyDescent="0.2">
      <c r="A11569" s="7">
        <v>240770</v>
      </c>
      <c r="B11569" s="3">
        <v>17531</v>
      </c>
      <c r="C11569" s="3" t="s">
        <v>17</v>
      </c>
      <c r="D11569" s="2" t="s">
        <v>572</v>
      </c>
      <c r="E11569" s="3">
        <v>24</v>
      </c>
      <c r="F11569" s="17">
        <v>0</v>
      </c>
      <c r="G11569" s="17">
        <v>1</v>
      </c>
      <c r="H11569" s="17">
        <v>0</v>
      </c>
      <c r="I11569" s="7">
        <v>3.7</v>
      </c>
      <c r="J11569" s="7">
        <v>30</v>
      </c>
      <c r="K11569" s="4">
        <v>1214</v>
      </c>
      <c r="L11569" s="5">
        <v>1214.8580999999999</v>
      </c>
      <c r="M11569">
        <v>57680</v>
      </c>
      <c r="N11569" s="3">
        <v>1</v>
      </c>
      <c r="O11569" s="50" t="e">
        <f>INDEX([1]Dados!$M$2:$N$26779,MATCH($P11569,[1]Dados!$N$2:$N$26779,),2)</f>
        <v>#N/A</v>
      </c>
      <c r="P11569">
        <v>197601</v>
      </c>
      <c r="Q11569" s="1">
        <v>37833</v>
      </c>
      <c r="R11569" s="1">
        <v>37925</v>
      </c>
      <c r="S11569" t="s">
        <v>887</v>
      </c>
    </row>
    <row r="11570" spans="1:19" x14ac:dyDescent="0.2">
      <c r="A11570" s="7">
        <v>240770</v>
      </c>
      <c r="B11570" s="3">
        <v>17531</v>
      </c>
      <c r="C11570" s="3" t="s">
        <v>17</v>
      </c>
      <c r="D11570" s="2" t="s">
        <v>572</v>
      </c>
      <c r="E11570" s="3">
        <v>24</v>
      </c>
      <c r="F11570" s="17">
        <v>0</v>
      </c>
      <c r="G11570" s="17">
        <v>1</v>
      </c>
      <c r="H11570" s="17">
        <v>0</v>
      </c>
      <c r="I11570" s="7">
        <v>4.0999999999999996</v>
      </c>
      <c r="J11570" s="7">
        <v>0</v>
      </c>
      <c r="K11570" s="4">
        <v>1293</v>
      </c>
      <c r="L11570" s="5">
        <v>1293.0592999999999</v>
      </c>
      <c r="M11570">
        <v>69632</v>
      </c>
      <c r="N11570" s="3">
        <v>1</v>
      </c>
      <c r="O11570" s="50" t="e">
        <f>INDEX([1]Dados!$M$2:$N$26779,MATCH($P11570,[1]Dados!$N$2:$N$26779,),2)</f>
        <v>#N/A</v>
      </c>
      <c r="P11570">
        <v>197022</v>
      </c>
      <c r="Q11570" s="1">
        <v>37833</v>
      </c>
      <c r="R11570" s="1">
        <v>37925</v>
      </c>
      <c r="S11570" t="s">
        <v>1467</v>
      </c>
    </row>
    <row r="11571" spans="1:19" x14ac:dyDescent="0.2">
      <c r="A11571" s="7">
        <v>240770</v>
      </c>
      <c r="B11571" s="3">
        <v>17531</v>
      </c>
      <c r="C11571" s="3" t="s">
        <v>17</v>
      </c>
      <c r="D11571" s="2" t="s">
        <v>572</v>
      </c>
      <c r="E11571" s="3">
        <v>24</v>
      </c>
      <c r="F11571" s="17">
        <v>0</v>
      </c>
      <c r="G11571" s="17">
        <v>1</v>
      </c>
      <c r="H11571" s="17">
        <v>0</v>
      </c>
      <c r="I11571" s="7">
        <v>4.2</v>
      </c>
      <c r="J11571" s="7">
        <v>22</v>
      </c>
      <c r="K11571" s="4">
        <v>1293</v>
      </c>
      <c r="L11571" s="5">
        <v>1293.0592999999999</v>
      </c>
      <c r="M11571">
        <v>69632</v>
      </c>
      <c r="N11571" s="3">
        <v>1</v>
      </c>
      <c r="O11571" s="50" t="e">
        <f>INDEX([1]Dados!$M$2:$N$26779,MATCH($P11571,[1]Dados!$N$2:$N$26779,),2)</f>
        <v>#N/A</v>
      </c>
      <c r="P11571">
        <v>197022</v>
      </c>
      <c r="Q11571" s="1">
        <v>37833</v>
      </c>
      <c r="R11571" s="1">
        <v>37925</v>
      </c>
      <c r="S11571" t="s">
        <v>1467</v>
      </c>
    </row>
    <row r="11572" spans="1:19" x14ac:dyDescent="0.2">
      <c r="A11572" s="7">
        <v>240770</v>
      </c>
      <c r="B11572" s="3">
        <v>17531</v>
      </c>
      <c r="C11572" s="3" t="s">
        <v>17</v>
      </c>
      <c r="D11572" s="2" t="s">
        <v>572</v>
      </c>
      <c r="E11572" s="3">
        <v>24</v>
      </c>
      <c r="F11572" s="17">
        <v>0</v>
      </c>
      <c r="G11572" s="17">
        <v>1</v>
      </c>
      <c r="H11572" s="17">
        <v>0</v>
      </c>
      <c r="I11572" s="7">
        <v>4.3</v>
      </c>
      <c r="J11572" s="7">
        <v>7</v>
      </c>
      <c r="K11572" s="4">
        <v>1293</v>
      </c>
      <c r="L11572" s="5">
        <v>1293.0592999999999</v>
      </c>
      <c r="M11572">
        <v>69632</v>
      </c>
      <c r="N11572" s="3">
        <v>1</v>
      </c>
      <c r="O11572" s="50" t="e">
        <f>INDEX([1]Dados!$M$2:$N$26779,MATCH($P11572,[1]Dados!$N$2:$N$26779,),2)</f>
        <v>#N/A</v>
      </c>
      <c r="P11572">
        <v>197022</v>
      </c>
      <c r="Q11572" s="1">
        <v>37833</v>
      </c>
      <c r="R11572" s="1">
        <v>37925</v>
      </c>
      <c r="S11572" t="s">
        <v>1467</v>
      </c>
    </row>
    <row r="11573" spans="1:19" x14ac:dyDescent="0.2">
      <c r="A11573" s="7">
        <v>240770</v>
      </c>
      <c r="B11573" s="3">
        <v>17531</v>
      </c>
      <c r="C11573" s="3" t="s">
        <v>17</v>
      </c>
      <c r="D11573" s="2" t="s">
        <v>572</v>
      </c>
      <c r="E11573" s="3">
        <v>24</v>
      </c>
      <c r="F11573" s="17">
        <v>0</v>
      </c>
      <c r="G11573" s="17">
        <v>1</v>
      </c>
      <c r="H11573" s="17">
        <v>0</v>
      </c>
      <c r="I11573" s="7">
        <v>4.4000000000000004</v>
      </c>
      <c r="J11573" s="7">
        <v>10</v>
      </c>
      <c r="K11573" s="4">
        <v>1293</v>
      </c>
      <c r="L11573" s="5">
        <v>1293.0592999999999</v>
      </c>
      <c r="M11573">
        <v>69632</v>
      </c>
      <c r="N11573" s="3">
        <v>1</v>
      </c>
      <c r="O11573" s="50" t="e">
        <f>INDEX([1]Dados!$M$2:$N$26779,MATCH($P11573,[1]Dados!$N$2:$N$26779,),2)</f>
        <v>#N/A</v>
      </c>
      <c r="P11573">
        <v>197022</v>
      </c>
      <c r="Q11573" s="1">
        <v>37833</v>
      </c>
      <c r="R11573" s="1">
        <v>37925</v>
      </c>
      <c r="S11573" t="s">
        <v>1467</v>
      </c>
    </row>
    <row r="11574" spans="1:19" x14ac:dyDescent="0.2">
      <c r="A11574" s="7">
        <v>430517</v>
      </c>
      <c r="B11574" s="3">
        <v>85944</v>
      </c>
      <c r="C11574" s="3" t="s">
        <v>40</v>
      </c>
      <c r="D11574" s="2" t="s">
        <v>361</v>
      </c>
      <c r="E11574" s="3">
        <v>24</v>
      </c>
      <c r="F11574" s="17">
        <v>0</v>
      </c>
      <c r="G11574" s="17">
        <v>1</v>
      </c>
      <c r="H11574" s="17">
        <v>0</v>
      </c>
      <c r="I11574" s="7">
        <v>1.1000000000000001</v>
      </c>
      <c r="J11574" s="7">
        <v>18</v>
      </c>
      <c r="K11574" s="4">
        <v>1214</v>
      </c>
      <c r="L11574" s="5">
        <v>1214.0587</v>
      </c>
      <c r="M11574">
        <v>195510</v>
      </c>
      <c r="N11574" s="33">
        <v>1</v>
      </c>
      <c r="O11574" s="50" t="e">
        <f>INDEX([1]Dados!$M$2:$N$26779,MATCH($P11574,[1]Dados!$N$2:$N$26779,),2)</f>
        <v>#N/A</v>
      </c>
      <c r="P11574">
        <v>196780</v>
      </c>
      <c r="Q11574" s="1">
        <v>37832</v>
      </c>
      <c r="R11574" s="1">
        <v>37882</v>
      </c>
      <c r="S11574" t="s">
        <v>2513</v>
      </c>
    </row>
    <row r="11575" spans="1:19" x14ac:dyDescent="0.2">
      <c r="A11575" s="7">
        <v>430517</v>
      </c>
      <c r="B11575" s="3">
        <v>85944</v>
      </c>
      <c r="C11575" s="3" t="s">
        <v>40</v>
      </c>
      <c r="D11575" s="2" t="s">
        <v>361</v>
      </c>
      <c r="E11575" s="3">
        <v>24</v>
      </c>
      <c r="F11575" s="17">
        <v>0</v>
      </c>
      <c r="G11575" s="17">
        <v>1</v>
      </c>
      <c r="H11575" s="17">
        <v>0</v>
      </c>
      <c r="I11575" s="7">
        <v>1.2</v>
      </c>
      <c r="J11575" s="7">
        <v>3</v>
      </c>
      <c r="K11575" s="4">
        <v>1214</v>
      </c>
      <c r="L11575" s="5">
        <v>1214.0587</v>
      </c>
      <c r="M11575">
        <v>195510</v>
      </c>
      <c r="N11575" s="33">
        <v>1</v>
      </c>
      <c r="O11575" s="50" t="e">
        <f>INDEX([1]Dados!$M$2:$N$26779,MATCH($P11575,[1]Dados!$N$2:$N$26779,),2)</f>
        <v>#N/A</v>
      </c>
      <c r="P11575">
        <v>196780</v>
      </c>
      <c r="Q11575" s="1">
        <v>37832</v>
      </c>
      <c r="R11575" s="1">
        <v>37882</v>
      </c>
      <c r="S11575" t="s">
        <v>2513</v>
      </c>
    </row>
    <row r="11576" spans="1:19" x14ac:dyDescent="0.2">
      <c r="A11576" s="7">
        <v>430517</v>
      </c>
      <c r="B11576" s="3">
        <v>85944</v>
      </c>
      <c r="C11576" s="3" t="s">
        <v>40</v>
      </c>
      <c r="D11576" s="2" t="s">
        <v>361</v>
      </c>
      <c r="E11576" s="3">
        <v>24</v>
      </c>
      <c r="F11576" s="17">
        <v>0</v>
      </c>
      <c r="G11576" s="17">
        <v>1</v>
      </c>
      <c r="H11576" s="17">
        <v>0</v>
      </c>
      <c r="I11576" s="7">
        <v>1.3</v>
      </c>
      <c r="J11576" s="7">
        <v>27</v>
      </c>
      <c r="K11576" s="4">
        <v>1214</v>
      </c>
      <c r="L11576" s="5">
        <v>1214.0589</v>
      </c>
      <c r="M11576">
        <v>70120</v>
      </c>
      <c r="N11576" s="33">
        <v>1</v>
      </c>
      <c r="O11576" s="50" t="e">
        <f>INDEX([1]Dados!$M$2:$N$26779,MATCH($P11576,[1]Dados!$N$2:$N$26779,),2)</f>
        <v>#N/A</v>
      </c>
      <c r="P11576">
        <v>198384</v>
      </c>
      <c r="Q11576" s="1">
        <v>37832</v>
      </c>
      <c r="R11576" s="1">
        <v>37882</v>
      </c>
      <c r="S11576" t="s">
        <v>915</v>
      </c>
    </row>
    <row r="11577" spans="1:19" x14ac:dyDescent="0.2">
      <c r="A11577" s="7">
        <v>430517</v>
      </c>
      <c r="B11577" s="3">
        <v>85944</v>
      </c>
      <c r="C11577" s="3" t="s">
        <v>40</v>
      </c>
      <c r="D11577" s="2" t="s">
        <v>361</v>
      </c>
      <c r="E11577" s="3">
        <v>24</v>
      </c>
      <c r="F11577" s="17">
        <v>0</v>
      </c>
      <c r="G11577" s="17">
        <v>1</v>
      </c>
      <c r="H11577" s="17">
        <v>0</v>
      </c>
      <c r="I11577" s="7">
        <v>1.4</v>
      </c>
      <c r="J11577" s="7">
        <v>24</v>
      </c>
      <c r="K11577" s="4">
        <v>1214</v>
      </c>
      <c r="L11577" s="5">
        <v>1214.0589</v>
      </c>
      <c r="M11577">
        <v>70120</v>
      </c>
      <c r="N11577" s="33">
        <v>1</v>
      </c>
      <c r="O11577" s="50" t="e">
        <f>INDEX([1]Dados!$M$2:$N$26779,MATCH($P11577,[1]Dados!$N$2:$N$26779,),2)</f>
        <v>#N/A</v>
      </c>
      <c r="P11577">
        <v>198384</v>
      </c>
      <c r="Q11577" s="1">
        <v>37832</v>
      </c>
      <c r="R11577" s="1">
        <v>37882</v>
      </c>
      <c r="S11577" t="s">
        <v>915</v>
      </c>
    </row>
    <row r="11578" spans="1:19" x14ac:dyDescent="0.2">
      <c r="A11578" s="7">
        <v>430517</v>
      </c>
      <c r="B11578" s="3">
        <v>85944</v>
      </c>
      <c r="C11578" s="3" t="s">
        <v>40</v>
      </c>
      <c r="D11578" s="2" t="s">
        <v>361</v>
      </c>
      <c r="E11578" s="3">
        <v>24</v>
      </c>
      <c r="F11578" s="17">
        <v>0</v>
      </c>
      <c r="G11578" s="17">
        <v>1</v>
      </c>
      <c r="H11578" s="17">
        <v>0</v>
      </c>
      <c r="I11578" s="7">
        <v>1.5</v>
      </c>
      <c r="J11578" s="7">
        <v>20</v>
      </c>
      <c r="K11578" s="4">
        <v>1214</v>
      </c>
      <c r="L11578" s="5">
        <v>1214.0589</v>
      </c>
      <c r="M11578">
        <v>70120</v>
      </c>
      <c r="N11578" s="33">
        <v>1</v>
      </c>
      <c r="O11578" s="50" t="e">
        <f>INDEX([1]Dados!$M$2:$N$26779,MATCH($P11578,[1]Dados!$N$2:$N$26779,),2)</f>
        <v>#N/A</v>
      </c>
      <c r="P11578">
        <v>198384</v>
      </c>
      <c r="Q11578" s="1">
        <v>37832</v>
      </c>
      <c r="R11578" s="1">
        <v>37882</v>
      </c>
      <c r="S11578" t="s">
        <v>915</v>
      </c>
    </row>
    <row r="11579" spans="1:19" x14ac:dyDescent="0.2">
      <c r="A11579" s="7">
        <v>430517</v>
      </c>
      <c r="B11579" s="3">
        <v>85944</v>
      </c>
      <c r="C11579" s="3" t="s">
        <v>40</v>
      </c>
      <c r="D11579" s="2" t="s">
        <v>361</v>
      </c>
      <c r="E11579" s="3">
        <v>24</v>
      </c>
      <c r="F11579" s="17">
        <v>0</v>
      </c>
      <c r="G11579" s="17">
        <v>1</v>
      </c>
      <c r="H11579" s="17">
        <v>0</v>
      </c>
      <c r="I11579" s="7" t="s">
        <v>3</v>
      </c>
      <c r="J11579" s="7">
        <v>0</v>
      </c>
      <c r="K11579" s="4">
        <v>1214</v>
      </c>
      <c r="L11579" s="5">
        <v>1214.8580999999999</v>
      </c>
      <c r="M11579">
        <v>37080</v>
      </c>
      <c r="N11579" s="33">
        <v>1</v>
      </c>
      <c r="O11579" s="50" t="e">
        <f>INDEX([1]Dados!$M$2:$N$26779,MATCH($P11579,[1]Dados!$N$2:$N$26779,),2)</f>
        <v>#N/A</v>
      </c>
      <c r="P11579">
        <v>197409</v>
      </c>
      <c r="Q11579" s="1">
        <v>37832</v>
      </c>
      <c r="R11579" s="1">
        <v>37882</v>
      </c>
      <c r="S11579" t="s">
        <v>2134</v>
      </c>
    </row>
    <row r="11580" spans="1:19" x14ac:dyDescent="0.2">
      <c r="A11580" s="7">
        <v>430517</v>
      </c>
      <c r="B11580" s="3">
        <v>85944</v>
      </c>
      <c r="C11580" s="3" t="s">
        <v>40</v>
      </c>
      <c r="D11580" s="2" t="s">
        <v>361</v>
      </c>
      <c r="E11580" s="3">
        <v>24</v>
      </c>
      <c r="F11580" s="17">
        <v>0</v>
      </c>
      <c r="G11580" s="17">
        <v>1</v>
      </c>
      <c r="H11580" s="17">
        <v>0</v>
      </c>
      <c r="I11580" s="7" t="s">
        <v>3</v>
      </c>
      <c r="J11580" s="7">
        <v>0</v>
      </c>
      <c r="K11580" s="4">
        <v>1214</v>
      </c>
      <c r="L11580" s="5">
        <v>1214.8580999999999</v>
      </c>
      <c r="M11580">
        <v>22238.82</v>
      </c>
      <c r="N11580" s="33">
        <v>1</v>
      </c>
      <c r="O11580" s="50" t="e">
        <f>INDEX([1]Dados!$M$2:$N$26779,MATCH($P11580,[1]Dados!$N$2:$N$26779,),2)</f>
        <v>#N/A</v>
      </c>
      <c r="P11580">
        <v>197576</v>
      </c>
      <c r="Q11580" s="1">
        <v>37832</v>
      </c>
      <c r="R11580" s="1">
        <v>37882</v>
      </c>
      <c r="S11580" t="s">
        <v>2134</v>
      </c>
    </row>
    <row r="11581" spans="1:19" x14ac:dyDescent="0.2">
      <c r="A11581" s="7">
        <v>430517</v>
      </c>
      <c r="B11581" s="3">
        <v>85944</v>
      </c>
      <c r="C11581" s="3" t="s">
        <v>40</v>
      </c>
      <c r="D11581" s="2" t="s">
        <v>361</v>
      </c>
      <c r="E11581" s="3">
        <v>24</v>
      </c>
      <c r="F11581" s="17">
        <v>0</v>
      </c>
      <c r="G11581" s="17">
        <v>1</v>
      </c>
      <c r="H11581" s="17">
        <v>0</v>
      </c>
      <c r="I11581" s="7" t="s">
        <v>3</v>
      </c>
      <c r="J11581" s="7">
        <v>0</v>
      </c>
      <c r="K11581" s="4">
        <v>1214</v>
      </c>
      <c r="L11581" s="5">
        <v>1214.8580999999999</v>
      </c>
      <c r="M11581">
        <v>64800</v>
      </c>
      <c r="N11581" s="33">
        <v>1</v>
      </c>
      <c r="O11581" s="50" t="e">
        <f>INDEX([1]Dados!$M$2:$N$26779,MATCH($P11581,[1]Dados!$N$2:$N$26779,),2)</f>
        <v>#N/A</v>
      </c>
      <c r="P11581">
        <v>197604</v>
      </c>
      <c r="Q11581" s="1">
        <v>37832</v>
      </c>
      <c r="R11581" s="1">
        <v>37882</v>
      </c>
      <c r="S11581" t="s">
        <v>2134</v>
      </c>
    </row>
    <row r="11582" spans="1:19" x14ac:dyDescent="0.2">
      <c r="A11582" s="7">
        <v>430517</v>
      </c>
      <c r="B11582" s="3">
        <v>85944</v>
      </c>
      <c r="C11582" s="3" t="s">
        <v>40</v>
      </c>
      <c r="D11582" s="2" t="s">
        <v>361</v>
      </c>
      <c r="E11582" s="3">
        <v>24</v>
      </c>
      <c r="F11582" s="17">
        <v>0</v>
      </c>
      <c r="G11582" s="17">
        <v>1</v>
      </c>
      <c r="H11582" s="17">
        <v>0</v>
      </c>
      <c r="I11582" s="7">
        <v>2.1</v>
      </c>
      <c r="J11582" s="7">
        <v>22</v>
      </c>
      <c r="K11582" s="4">
        <v>1293</v>
      </c>
      <c r="L11582" s="5">
        <v>1293.0592999999999</v>
      </c>
      <c r="M11582">
        <v>45019.89</v>
      </c>
      <c r="N11582" s="33">
        <v>1</v>
      </c>
      <c r="O11582" s="50" t="e">
        <f>INDEX([1]Dados!$M$2:$N$26779,MATCH($P11582,[1]Dados!$N$2:$N$26779,),2)</f>
        <v>#N/A</v>
      </c>
      <c r="P11582">
        <v>197027</v>
      </c>
      <c r="Q11582" s="1">
        <v>37832</v>
      </c>
      <c r="R11582" s="1">
        <v>37882</v>
      </c>
      <c r="S11582" t="s">
        <v>888</v>
      </c>
    </row>
    <row r="11583" spans="1:19" x14ac:dyDescent="0.2">
      <c r="A11583" s="7">
        <v>430517</v>
      </c>
      <c r="B11583" s="3">
        <v>85944</v>
      </c>
      <c r="C11583" s="3" t="s">
        <v>40</v>
      </c>
      <c r="D11583" s="2" t="s">
        <v>361</v>
      </c>
      <c r="E11583" s="3">
        <v>24</v>
      </c>
      <c r="F11583" s="17">
        <v>0</v>
      </c>
      <c r="G11583" s="17">
        <v>1</v>
      </c>
      <c r="H11583" s="17">
        <v>0</v>
      </c>
      <c r="I11583" s="7">
        <v>2.2000000000000002</v>
      </c>
      <c r="J11583" s="7">
        <v>15</v>
      </c>
      <c r="K11583" s="4">
        <v>1293</v>
      </c>
      <c r="L11583" s="5">
        <v>1293.0592999999999</v>
      </c>
      <c r="M11583">
        <v>45019.89</v>
      </c>
      <c r="N11583" s="33">
        <v>1</v>
      </c>
      <c r="O11583" s="50" t="e">
        <f>INDEX([1]Dados!$M$2:$N$26779,MATCH($P11583,[1]Dados!$N$2:$N$26779,),2)</f>
        <v>#N/A</v>
      </c>
      <c r="P11583">
        <v>197027</v>
      </c>
      <c r="Q11583" s="1">
        <v>37832</v>
      </c>
      <c r="R11583" s="1">
        <v>37882</v>
      </c>
      <c r="S11583" t="s">
        <v>888</v>
      </c>
    </row>
    <row r="11584" spans="1:19" x14ac:dyDescent="0.2">
      <c r="A11584" s="7">
        <v>430517</v>
      </c>
      <c r="B11584" s="3">
        <v>85944</v>
      </c>
      <c r="C11584" s="3" t="s">
        <v>40</v>
      </c>
      <c r="D11584" s="2" t="s">
        <v>361</v>
      </c>
      <c r="E11584" s="3">
        <v>24</v>
      </c>
      <c r="F11584" s="17">
        <v>0</v>
      </c>
      <c r="G11584" s="17">
        <v>1</v>
      </c>
      <c r="H11584" s="17">
        <v>0</v>
      </c>
      <c r="I11584" s="7">
        <v>2.2999999999999998</v>
      </c>
      <c r="J11584" s="7">
        <v>21</v>
      </c>
      <c r="K11584" s="4">
        <v>1293</v>
      </c>
      <c r="L11584" s="5">
        <v>1293.0592999999999</v>
      </c>
      <c r="M11584">
        <v>45019.89</v>
      </c>
      <c r="N11584" s="33">
        <v>1</v>
      </c>
      <c r="O11584" s="50" t="e">
        <f>INDEX([1]Dados!$M$2:$N$26779,MATCH($P11584,[1]Dados!$N$2:$N$26779,),2)</f>
        <v>#N/A</v>
      </c>
      <c r="P11584">
        <v>197027</v>
      </c>
      <c r="Q11584" s="1">
        <v>37832</v>
      </c>
      <c r="R11584" s="1">
        <v>37882</v>
      </c>
      <c r="S11584" t="s">
        <v>888</v>
      </c>
    </row>
    <row r="11585" spans="1:19" x14ac:dyDescent="0.2">
      <c r="A11585" s="7">
        <v>430517</v>
      </c>
      <c r="B11585" s="3">
        <v>85944</v>
      </c>
      <c r="C11585" s="3" t="s">
        <v>40</v>
      </c>
      <c r="D11585" s="2" t="s">
        <v>361</v>
      </c>
      <c r="E11585" s="3">
        <v>24</v>
      </c>
      <c r="F11585" s="17">
        <v>0</v>
      </c>
      <c r="G11585" s="17">
        <v>1</v>
      </c>
      <c r="H11585" s="17">
        <v>0</v>
      </c>
      <c r="I11585" s="7">
        <v>2.4</v>
      </c>
      <c r="J11585" s="7">
        <v>29</v>
      </c>
      <c r="K11585" s="4">
        <v>1293</v>
      </c>
      <c r="L11585" s="5">
        <v>1293.0592999999999</v>
      </c>
      <c r="M11585">
        <v>45019.89</v>
      </c>
      <c r="N11585" s="33">
        <v>1</v>
      </c>
      <c r="O11585" s="50" t="e">
        <f>INDEX([1]Dados!$M$2:$N$26779,MATCH($P11585,[1]Dados!$N$2:$N$26779,),2)</f>
        <v>#N/A</v>
      </c>
      <c r="P11585">
        <v>197027</v>
      </c>
      <c r="Q11585" s="1">
        <v>37832</v>
      </c>
      <c r="R11585" s="1">
        <v>37882</v>
      </c>
      <c r="S11585" t="s">
        <v>888</v>
      </c>
    </row>
    <row r="11586" spans="1:19" x14ac:dyDescent="0.2">
      <c r="A11586" s="7">
        <v>430517</v>
      </c>
      <c r="B11586" s="3">
        <v>85944</v>
      </c>
      <c r="C11586" s="3" t="s">
        <v>40</v>
      </c>
      <c r="D11586" s="2" t="s">
        <v>361</v>
      </c>
      <c r="E11586" s="3">
        <v>24</v>
      </c>
      <c r="F11586" s="17">
        <v>0</v>
      </c>
      <c r="G11586" s="17">
        <v>1</v>
      </c>
      <c r="H11586" s="17">
        <v>0</v>
      </c>
      <c r="I11586" s="7">
        <v>2.5</v>
      </c>
      <c r="J11586" s="7">
        <v>0</v>
      </c>
      <c r="K11586" s="4">
        <v>1293</v>
      </c>
      <c r="L11586" s="5">
        <v>1293.0592999999999</v>
      </c>
      <c r="M11586">
        <v>45019.89</v>
      </c>
      <c r="N11586" s="33">
        <v>1</v>
      </c>
      <c r="O11586" s="50" t="e">
        <f>INDEX([1]Dados!$M$2:$N$26779,MATCH($P11586,[1]Dados!$N$2:$N$26779,),2)</f>
        <v>#N/A</v>
      </c>
      <c r="P11586">
        <v>197027</v>
      </c>
      <c r="Q11586" s="1">
        <v>37832</v>
      </c>
      <c r="R11586" s="1">
        <v>37882</v>
      </c>
      <c r="S11586" t="s">
        <v>888</v>
      </c>
    </row>
    <row r="11587" spans="1:19" s="23" customFormat="1" x14ac:dyDescent="0.2">
      <c r="A11587" s="19">
        <v>430930</v>
      </c>
      <c r="B11587" s="20">
        <v>86851</v>
      </c>
      <c r="C11587" s="20" t="s">
        <v>40</v>
      </c>
      <c r="D11587" s="21" t="s">
        <v>448</v>
      </c>
      <c r="E11587" s="20">
        <v>24</v>
      </c>
      <c r="F11587" s="22">
        <v>0</v>
      </c>
      <c r="G11587" s="22">
        <v>1</v>
      </c>
      <c r="H11587" s="22">
        <v>0</v>
      </c>
      <c r="I11587" s="19" t="s">
        <v>3</v>
      </c>
      <c r="J11587" s="19">
        <v>0</v>
      </c>
      <c r="K11587" s="24">
        <v>1214</v>
      </c>
      <c r="L11587" s="25">
        <v>1214.8580999999999</v>
      </c>
      <c r="M11587" s="23">
        <v>48000</v>
      </c>
      <c r="N11587" s="20">
        <v>1</v>
      </c>
      <c r="O11587" s="50" t="e">
        <f>INDEX([1]Dados!$M$2:$N$26779,MATCH($P11587,[1]Dados!$N$2:$N$26779,),2)</f>
        <v>#N/A</v>
      </c>
      <c r="P11587" s="23">
        <v>197570</v>
      </c>
      <c r="Q11587" s="26">
        <v>37833</v>
      </c>
      <c r="R11587" s="26">
        <v>37942</v>
      </c>
      <c r="S11587" s="23" t="s">
        <v>2134</v>
      </c>
    </row>
    <row r="11588" spans="1:19" s="23" customFormat="1" x14ac:dyDescent="0.2">
      <c r="A11588" s="19">
        <v>430930</v>
      </c>
      <c r="B11588" s="20">
        <v>86851</v>
      </c>
      <c r="C11588" s="20" t="s">
        <v>40</v>
      </c>
      <c r="D11588" s="21" t="s">
        <v>448</v>
      </c>
      <c r="E11588" s="20">
        <v>24</v>
      </c>
      <c r="F11588" s="22">
        <v>0</v>
      </c>
      <c r="G11588" s="22">
        <v>1</v>
      </c>
      <c r="H11588" s="22">
        <v>0</v>
      </c>
      <c r="I11588" s="19" t="s">
        <v>3</v>
      </c>
      <c r="J11588" s="19">
        <v>0</v>
      </c>
      <c r="K11588" s="24">
        <v>1214</v>
      </c>
      <c r="L11588" s="25">
        <v>1214.8580999999999</v>
      </c>
      <c r="M11588" s="23">
        <v>48000</v>
      </c>
      <c r="N11588" s="20">
        <v>1</v>
      </c>
      <c r="O11588" s="50" t="e">
        <f>INDEX([1]Dados!$M$2:$N$26779,MATCH($P11588,[1]Dados!$N$2:$N$26779,),2)</f>
        <v>#N/A</v>
      </c>
      <c r="P11588" s="23">
        <v>197571</v>
      </c>
      <c r="Q11588" s="26">
        <v>37833</v>
      </c>
      <c r="R11588" s="26">
        <v>37942</v>
      </c>
      <c r="S11588" s="23" t="s">
        <v>2134</v>
      </c>
    </row>
    <row r="11589" spans="1:19" s="23" customFormat="1" x14ac:dyDescent="0.2">
      <c r="A11589" s="19">
        <v>430930</v>
      </c>
      <c r="B11589" s="20">
        <v>86851</v>
      </c>
      <c r="C11589" s="20" t="s">
        <v>40</v>
      </c>
      <c r="D11589" s="21" t="s">
        <v>448</v>
      </c>
      <c r="E11589" s="20">
        <v>24</v>
      </c>
      <c r="F11589" s="22">
        <v>0</v>
      </c>
      <c r="G11589" s="22">
        <v>1</v>
      </c>
      <c r="H11589" s="22">
        <v>0</v>
      </c>
      <c r="I11589" s="19" t="s">
        <v>3</v>
      </c>
      <c r="J11589" s="19">
        <v>0</v>
      </c>
      <c r="K11589" s="24">
        <v>1214</v>
      </c>
      <c r="L11589" s="25">
        <v>1214.8580999999999</v>
      </c>
      <c r="M11589" s="23">
        <v>42000</v>
      </c>
      <c r="N11589" s="20">
        <v>1</v>
      </c>
      <c r="O11589" s="50" t="e">
        <f>INDEX([1]Dados!$M$2:$N$26779,MATCH($P11589,[1]Dados!$N$2:$N$26779,),2)</f>
        <v>#N/A</v>
      </c>
      <c r="P11589" s="23">
        <v>197572</v>
      </c>
      <c r="Q11589" s="26">
        <v>37833</v>
      </c>
      <c r="R11589" s="26">
        <v>37942</v>
      </c>
      <c r="S11589" s="23" t="s">
        <v>2134</v>
      </c>
    </row>
    <row r="11590" spans="1:19" s="23" customFormat="1" x14ac:dyDescent="0.2">
      <c r="A11590" s="19">
        <v>430930</v>
      </c>
      <c r="B11590" s="20">
        <v>86851</v>
      </c>
      <c r="C11590" s="20" t="s">
        <v>40</v>
      </c>
      <c r="D11590" s="21" t="s">
        <v>448</v>
      </c>
      <c r="E11590" s="20">
        <v>24</v>
      </c>
      <c r="F11590" s="22">
        <v>0</v>
      </c>
      <c r="G11590" s="22">
        <v>1</v>
      </c>
      <c r="H11590" s="22">
        <v>0</v>
      </c>
      <c r="I11590" s="19" t="s">
        <v>3</v>
      </c>
      <c r="J11590" s="19">
        <v>0</v>
      </c>
      <c r="K11590" s="24">
        <v>1214</v>
      </c>
      <c r="L11590" s="25">
        <v>1214.8580999999999</v>
      </c>
      <c r="M11590" s="23">
        <v>60000</v>
      </c>
      <c r="N11590" s="20">
        <v>1</v>
      </c>
      <c r="O11590" s="50" t="e">
        <f>INDEX([1]Dados!$M$2:$N$26779,MATCH($P11590,[1]Dados!$N$2:$N$26779,),2)</f>
        <v>#N/A</v>
      </c>
      <c r="P11590" s="23">
        <v>197573</v>
      </c>
      <c r="Q11590" s="26">
        <v>37833</v>
      </c>
      <c r="R11590" s="26">
        <v>37942</v>
      </c>
      <c r="S11590" s="23" t="s">
        <v>2134</v>
      </c>
    </row>
    <row r="11591" spans="1:19" s="23" customFormat="1" x14ac:dyDescent="0.2">
      <c r="A11591" s="19">
        <v>430930</v>
      </c>
      <c r="B11591" s="20">
        <v>86851</v>
      </c>
      <c r="C11591" s="20" t="s">
        <v>40</v>
      </c>
      <c r="D11591" s="21" t="s">
        <v>448</v>
      </c>
      <c r="E11591" s="20">
        <v>24</v>
      </c>
      <c r="F11591" s="22">
        <v>0</v>
      </c>
      <c r="G11591" s="22">
        <v>1</v>
      </c>
      <c r="H11591" s="22">
        <v>0</v>
      </c>
      <c r="I11591" s="19" t="s">
        <v>3</v>
      </c>
      <c r="J11591" s="19">
        <v>0</v>
      </c>
      <c r="K11591" s="24">
        <v>1214</v>
      </c>
      <c r="L11591" s="25">
        <v>1214.8580999999999</v>
      </c>
      <c r="M11591" s="23">
        <v>35706</v>
      </c>
      <c r="N11591" s="20">
        <v>1</v>
      </c>
      <c r="O11591" s="50" t="e">
        <f>INDEX([1]Dados!$M$2:$N$26779,MATCH($P11591,[1]Dados!$N$2:$N$26779,),2)</f>
        <v>#N/A</v>
      </c>
      <c r="P11591" s="23">
        <v>197577</v>
      </c>
      <c r="Q11591" s="26">
        <v>37833</v>
      </c>
      <c r="R11591" s="26">
        <v>37942</v>
      </c>
      <c r="S11591" s="23" t="s">
        <v>2134</v>
      </c>
    </row>
    <row r="11592" spans="1:19" s="23" customFormat="1" x14ac:dyDescent="0.2">
      <c r="A11592" s="19">
        <v>430930</v>
      </c>
      <c r="B11592" s="20">
        <v>86851</v>
      </c>
      <c r="C11592" s="20" t="s">
        <v>40</v>
      </c>
      <c r="D11592" s="21" t="s">
        <v>448</v>
      </c>
      <c r="E11592" s="20">
        <v>24</v>
      </c>
      <c r="F11592" s="22">
        <v>0</v>
      </c>
      <c r="G11592" s="22">
        <v>1</v>
      </c>
      <c r="H11592" s="22">
        <v>0</v>
      </c>
      <c r="I11592" s="19" t="s">
        <v>3</v>
      </c>
      <c r="J11592" s="19">
        <v>0</v>
      </c>
      <c r="K11592" s="24">
        <v>1214</v>
      </c>
      <c r="L11592" s="25">
        <v>1214.8580999999999</v>
      </c>
      <c r="M11592" s="23">
        <v>104000</v>
      </c>
      <c r="N11592" s="20">
        <v>1</v>
      </c>
      <c r="O11592" s="50" t="e">
        <f>INDEX([1]Dados!$M$2:$N$26779,MATCH($P11592,[1]Dados!$N$2:$N$26779,),2)</f>
        <v>#N/A</v>
      </c>
      <c r="P11592" s="23">
        <v>197605</v>
      </c>
      <c r="Q11592" s="26">
        <v>37833</v>
      </c>
      <c r="R11592" s="26">
        <v>37942</v>
      </c>
      <c r="S11592" s="23" t="s">
        <v>2134</v>
      </c>
    </row>
    <row r="11593" spans="1:19" x14ac:dyDescent="0.2">
      <c r="A11593" s="7">
        <v>430957</v>
      </c>
      <c r="B11593" s="3">
        <v>88323</v>
      </c>
      <c r="C11593" s="3" t="s">
        <v>40</v>
      </c>
      <c r="D11593" s="2" t="s">
        <v>459</v>
      </c>
      <c r="E11593" s="3">
        <v>24</v>
      </c>
      <c r="F11593" s="17">
        <v>0</v>
      </c>
      <c r="G11593" s="17">
        <v>1</v>
      </c>
      <c r="H11593" s="17">
        <v>0</v>
      </c>
      <c r="I11593" s="7">
        <v>1.1000000000000001</v>
      </c>
      <c r="J11593" s="7">
        <v>25</v>
      </c>
      <c r="K11593" s="4">
        <v>1214</v>
      </c>
      <c r="L11593" s="5">
        <v>1214.0587</v>
      </c>
      <c r="M11593">
        <v>67287.429999999993</v>
      </c>
      <c r="N11593" s="33">
        <v>1</v>
      </c>
      <c r="O11593" s="50" t="e">
        <f>INDEX([1]Dados!$M$2:$N$26779,MATCH($P11593,[1]Dados!$N$2:$N$26779,),2)</f>
        <v>#N/A</v>
      </c>
      <c r="P11593">
        <v>196781</v>
      </c>
      <c r="Q11593" s="1">
        <v>37833</v>
      </c>
      <c r="R11593" s="1">
        <v>37881</v>
      </c>
      <c r="S11593" t="s">
        <v>914</v>
      </c>
    </row>
    <row r="11594" spans="1:19" x14ac:dyDescent="0.2">
      <c r="A11594" s="7">
        <v>430957</v>
      </c>
      <c r="B11594" s="3">
        <v>88323</v>
      </c>
      <c r="C11594" s="3" t="s">
        <v>40</v>
      </c>
      <c r="D11594" s="2" t="s">
        <v>459</v>
      </c>
      <c r="E11594" s="3">
        <v>24</v>
      </c>
      <c r="F11594" s="17">
        <v>0</v>
      </c>
      <c r="G11594" s="17">
        <v>1</v>
      </c>
      <c r="H11594" s="17">
        <v>0</v>
      </c>
      <c r="I11594" s="7">
        <v>1.2</v>
      </c>
      <c r="J11594" s="7">
        <v>2</v>
      </c>
      <c r="K11594" s="4">
        <v>1214</v>
      </c>
      <c r="L11594" s="5">
        <v>1214.0587</v>
      </c>
      <c r="M11594">
        <v>67287.429999999993</v>
      </c>
      <c r="N11594" s="33">
        <v>1</v>
      </c>
      <c r="O11594" s="50" t="e">
        <f>INDEX([1]Dados!$M$2:$N$26779,MATCH($P11594,[1]Dados!$N$2:$N$26779,),2)</f>
        <v>#N/A</v>
      </c>
      <c r="P11594">
        <v>196781</v>
      </c>
      <c r="Q11594" s="1">
        <v>37833</v>
      </c>
      <c r="R11594" s="1">
        <v>37881</v>
      </c>
      <c r="S11594" t="s">
        <v>914</v>
      </c>
    </row>
    <row r="11595" spans="1:19" x14ac:dyDescent="0.2">
      <c r="A11595" s="7">
        <v>430957</v>
      </c>
      <c r="B11595" s="3">
        <v>88323</v>
      </c>
      <c r="C11595" s="3" t="s">
        <v>40</v>
      </c>
      <c r="D11595" s="2" t="s">
        <v>459</v>
      </c>
      <c r="E11595" s="3">
        <v>24</v>
      </c>
      <c r="F11595" s="17">
        <v>0</v>
      </c>
      <c r="G11595" s="17">
        <v>1</v>
      </c>
      <c r="H11595" s="17">
        <v>0</v>
      </c>
      <c r="I11595" s="7">
        <v>1.3</v>
      </c>
      <c r="J11595" s="7">
        <v>2</v>
      </c>
      <c r="K11595" s="4">
        <v>1214</v>
      </c>
      <c r="L11595" s="5">
        <v>1214.0587</v>
      </c>
      <c r="M11595">
        <v>67287.429999999993</v>
      </c>
      <c r="N11595" s="33">
        <v>1</v>
      </c>
      <c r="O11595" s="50" t="e">
        <f>INDEX([1]Dados!$M$2:$N$26779,MATCH($P11595,[1]Dados!$N$2:$N$26779,),2)</f>
        <v>#N/A</v>
      </c>
      <c r="P11595">
        <v>196781</v>
      </c>
      <c r="Q11595" s="1">
        <v>37833</v>
      </c>
      <c r="R11595" s="1">
        <v>37881</v>
      </c>
      <c r="S11595" t="s">
        <v>914</v>
      </c>
    </row>
    <row r="11596" spans="1:19" x14ac:dyDescent="0.2">
      <c r="A11596" s="7">
        <v>430957</v>
      </c>
      <c r="B11596" s="3">
        <v>88323</v>
      </c>
      <c r="C11596" s="3" t="s">
        <v>40</v>
      </c>
      <c r="D11596" s="2" t="s">
        <v>459</v>
      </c>
      <c r="E11596" s="3">
        <v>24</v>
      </c>
      <c r="F11596" s="17">
        <v>0</v>
      </c>
      <c r="G11596" s="17">
        <v>1</v>
      </c>
      <c r="H11596" s="17">
        <v>0</v>
      </c>
      <c r="I11596" s="7">
        <v>1.4</v>
      </c>
      <c r="J11596" s="7">
        <v>1</v>
      </c>
      <c r="K11596" s="4">
        <v>1214</v>
      </c>
      <c r="L11596" s="5">
        <v>1214.0587</v>
      </c>
      <c r="M11596">
        <v>67287.429999999993</v>
      </c>
      <c r="N11596" s="33">
        <v>1</v>
      </c>
      <c r="O11596" s="50" t="e">
        <f>INDEX([1]Dados!$M$2:$N$26779,MATCH($P11596,[1]Dados!$N$2:$N$26779,),2)</f>
        <v>#N/A</v>
      </c>
      <c r="P11596">
        <v>196781</v>
      </c>
      <c r="Q11596" s="1">
        <v>37833</v>
      </c>
      <c r="R11596" s="1">
        <v>37881</v>
      </c>
      <c r="S11596" t="s">
        <v>914</v>
      </c>
    </row>
    <row r="11597" spans="1:19" x14ac:dyDescent="0.2">
      <c r="A11597" s="7">
        <v>430957</v>
      </c>
      <c r="B11597" s="3">
        <v>88323</v>
      </c>
      <c r="C11597" s="3" t="s">
        <v>40</v>
      </c>
      <c r="D11597" s="2" t="s">
        <v>459</v>
      </c>
      <c r="E11597" s="3">
        <v>24</v>
      </c>
      <c r="F11597" s="17">
        <v>0</v>
      </c>
      <c r="G11597" s="17">
        <v>1</v>
      </c>
      <c r="H11597" s="17">
        <v>0</v>
      </c>
      <c r="I11597" s="7">
        <v>1.5</v>
      </c>
      <c r="J11597" s="7">
        <v>15</v>
      </c>
      <c r="K11597" s="4">
        <v>1214</v>
      </c>
      <c r="L11597" s="5">
        <v>1214.0587</v>
      </c>
      <c r="M11597">
        <v>67287.429999999993</v>
      </c>
      <c r="N11597" s="33">
        <v>1</v>
      </c>
      <c r="O11597" s="50" t="e">
        <f>INDEX([1]Dados!$M$2:$N$26779,MATCH($P11597,[1]Dados!$N$2:$N$26779,),2)</f>
        <v>#N/A</v>
      </c>
      <c r="P11597">
        <v>196781</v>
      </c>
      <c r="Q11597" s="1">
        <v>37833</v>
      </c>
      <c r="R11597" s="1">
        <v>37881</v>
      </c>
      <c r="S11597" t="s">
        <v>914</v>
      </c>
    </row>
    <row r="11598" spans="1:19" x14ac:dyDescent="0.2">
      <c r="A11598" s="7">
        <v>430957</v>
      </c>
      <c r="B11598" s="3">
        <v>88323</v>
      </c>
      <c r="C11598" s="3" t="s">
        <v>40</v>
      </c>
      <c r="D11598" s="2" t="s">
        <v>459</v>
      </c>
      <c r="E11598" s="3">
        <v>24</v>
      </c>
      <c r="F11598" s="17">
        <v>0</v>
      </c>
      <c r="G11598" s="17">
        <v>1</v>
      </c>
      <c r="H11598" s="17">
        <v>0</v>
      </c>
      <c r="I11598" s="7">
        <v>1.6</v>
      </c>
      <c r="J11598" s="7">
        <v>10</v>
      </c>
      <c r="K11598" s="4">
        <v>1214</v>
      </c>
      <c r="L11598" s="5">
        <v>1214.0587</v>
      </c>
      <c r="M11598">
        <v>67287.429999999993</v>
      </c>
      <c r="N11598" s="33">
        <v>1</v>
      </c>
      <c r="O11598" s="50" t="e">
        <f>INDEX([1]Dados!$M$2:$N$26779,MATCH($P11598,[1]Dados!$N$2:$N$26779,),2)</f>
        <v>#N/A</v>
      </c>
      <c r="P11598">
        <v>196781</v>
      </c>
      <c r="Q11598" s="1">
        <v>37833</v>
      </c>
      <c r="R11598" s="1">
        <v>37881</v>
      </c>
      <c r="S11598" t="s">
        <v>914</v>
      </c>
    </row>
    <row r="11599" spans="1:19" x14ac:dyDescent="0.2">
      <c r="A11599" s="7">
        <v>430957</v>
      </c>
      <c r="B11599" s="3">
        <v>88323</v>
      </c>
      <c r="C11599" s="3" t="s">
        <v>40</v>
      </c>
      <c r="D11599" s="2" t="s">
        <v>459</v>
      </c>
      <c r="E11599" s="3">
        <v>24</v>
      </c>
      <c r="F11599" s="17">
        <v>0</v>
      </c>
      <c r="G11599" s="17">
        <v>1</v>
      </c>
      <c r="H11599" s="17">
        <v>0</v>
      </c>
      <c r="I11599" s="7">
        <v>1.7</v>
      </c>
      <c r="J11599" s="7">
        <v>20</v>
      </c>
      <c r="K11599" s="4">
        <v>1214</v>
      </c>
      <c r="L11599" s="5">
        <v>1214.0589</v>
      </c>
      <c r="M11599">
        <v>172590</v>
      </c>
      <c r="N11599" s="33">
        <v>1</v>
      </c>
      <c r="O11599" s="50" t="e">
        <f>INDEX([1]Dados!$M$2:$N$26779,MATCH($P11599,[1]Dados!$N$2:$N$26779,),2)</f>
        <v>#N/A</v>
      </c>
      <c r="P11599">
        <v>198385</v>
      </c>
      <c r="Q11599" s="1">
        <v>37833</v>
      </c>
      <c r="R11599" s="1">
        <v>37881</v>
      </c>
      <c r="S11599" t="s">
        <v>915</v>
      </c>
    </row>
    <row r="11600" spans="1:19" x14ac:dyDescent="0.2">
      <c r="A11600" s="7">
        <v>430957</v>
      </c>
      <c r="B11600" s="3">
        <v>88323</v>
      </c>
      <c r="C11600" s="3" t="s">
        <v>40</v>
      </c>
      <c r="D11600" s="2" t="s">
        <v>459</v>
      </c>
      <c r="E11600" s="3">
        <v>24</v>
      </c>
      <c r="F11600" s="17">
        <v>0</v>
      </c>
      <c r="G11600" s="17">
        <v>1</v>
      </c>
      <c r="H11600" s="17">
        <v>0</v>
      </c>
      <c r="I11600" s="7">
        <v>1.8</v>
      </c>
      <c r="J11600" s="7">
        <v>23</v>
      </c>
      <c r="K11600" s="4">
        <v>1214</v>
      </c>
      <c r="L11600" s="5">
        <v>1214.0589</v>
      </c>
      <c r="M11600">
        <v>172590</v>
      </c>
      <c r="N11600" s="33">
        <v>1</v>
      </c>
      <c r="O11600" s="50" t="e">
        <f>INDEX([1]Dados!$M$2:$N$26779,MATCH($P11600,[1]Dados!$N$2:$N$26779,),2)</f>
        <v>#N/A</v>
      </c>
      <c r="P11600">
        <v>198385</v>
      </c>
      <c r="Q11600" s="1">
        <v>37833</v>
      </c>
      <c r="R11600" s="1">
        <v>37881</v>
      </c>
      <c r="S11600" t="s">
        <v>915</v>
      </c>
    </row>
    <row r="11601" spans="1:19" x14ac:dyDescent="0.2">
      <c r="A11601" s="7">
        <v>430957</v>
      </c>
      <c r="B11601" s="3">
        <v>88323</v>
      </c>
      <c r="C11601" s="3" t="s">
        <v>40</v>
      </c>
      <c r="D11601" s="2" t="s">
        <v>459</v>
      </c>
      <c r="E11601" s="3">
        <v>24</v>
      </c>
      <c r="F11601" s="17">
        <v>0</v>
      </c>
      <c r="G11601" s="17">
        <v>1</v>
      </c>
      <c r="H11601" s="17">
        <v>0</v>
      </c>
      <c r="I11601" s="7">
        <v>1.9</v>
      </c>
      <c r="J11601" s="7">
        <v>24</v>
      </c>
      <c r="K11601" s="4">
        <v>1214</v>
      </c>
      <c r="L11601" s="5">
        <v>1214.0589</v>
      </c>
      <c r="M11601">
        <v>172590</v>
      </c>
      <c r="N11601" s="33">
        <v>1</v>
      </c>
      <c r="O11601" s="50" t="e">
        <f>INDEX([1]Dados!$M$2:$N$26779,MATCH($P11601,[1]Dados!$N$2:$N$26779,),2)</f>
        <v>#N/A</v>
      </c>
      <c r="P11601">
        <v>198385</v>
      </c>
      <c r="Q11601" s="1">
        <v>37833</v>
      </c>
      <c r="R11601" s="1">
        <v>37881</v>
      </c>
      <c r="S11601" t="s">
        <v>915</v>
      </c>
    </row>
    <row r="11602" spans="1:19" x14ac:dyDescent="0.2">
      <c r="A11602" s="7">
        <v>430957</v>
      </c>
      <c r="B11602" s="3">
        <v>88323</v>
      </c>
      <c r="C11602" s="3" t="s">
        <v>40</v>
      </c>
      <c r="D11602" s="2" t="s">
        <v>459</v>
      </c>
      <c r="E11602" s="3">
        <v>24</v>
      </c>
      <c r="F11602" s="17">
        <v>0</v>
      </c>
      <c r="G11602" s="17">
        <v>1</v>
      </c>
      <c r="H11602" s="17">
        <v>0</v>
      </c>
      <c r="I11602" s="7">
        <v>2.1</v>
      </c>
      <c r="J11602" s="7">
        <v>23</v>
      </c>
      <c r="K11602" s="4">
        <v>1293</v>
      </c>
      <c r="L11602" s="5">
        <v>1293.0592999999999</v>
      </c>
      <c r="M11602">
        <v>15657.66</v>
      </c>
      <c r="N11602" s="33">
        <v>1</v>
      </c>
      <c r="O11602" s="50" t="e">
        <f>INDEX([1]Dados!$M$2:$N$26779,MATCH($P11602,[1]Dados!$N$2:$N$26779,),2)</f>
        <v>#N/A</v>
      </c>
      <c r="P11602">
        <v>197028</v>
      </c>
      <c r="Q11602" s="1">
        <v>37833</v>
      </c>
      <c r="R11602" s="1">
        <v>37881</v>
      </c>
      <c r="S11602" t="s">
        <v>1467</v>
      </c>
    </row>
    <row r="11603" spans="1:19" x14ac:dyDescent="0.2">
      <c r="A11603" s="7">
        <v>430957</v>
      </c>
      <c r="B11603" s="3">
        <v>88323</v>
      </c>
      <c r="C11603" s="3" t="s">
        <v>40</v>
      </c>
      <c r="D11603" s="2" t="s">
        <v>459</v>
      </c>
      <c r="E11603" s="3">
        <v>24</v>
      </c>
      <c r="F11603" s="17">
        <v>0</v>
      </c>
      <c r="G11603" s="17">
        <v>1</v>
      </c>
      <c r="H11603" s="17">
        <v>0</v>
      </c>
      <c r="I11603" s="7">
        <v>2.2000000000000002</v>
      </c>
      <c r="J11603" s="7">
        <v>29</v>
      </c>
      <c r="K11603" s="4">
        <v>1293</v>
      </c>
      <c r="L11603" s="5">
        <v>1293.0592999999999</v>
      </c>
      <c r="M11603">
        <v>15657.66</v>
      </c>
      <c r="N11603" s="33">
        <v>1</v>
      </c>
      <c r="O11603" s="50" t="e">
        <f>INDEX([1]Dados!$M$2:$N$26779,MATCH($P11603,[1]Dados!$N$2:$N$26779,),2)</f>
        <v>#N/A</v>
      </c>
      <c r="P11603">
        <v>197028</v>
      </c>
      <c r="Q11603" s="1">
        <v>37833</v>
      </c>
      <c r="R11603" s="1">
        <v>37881</v>
      </c>
      <c r="S11603" t="s">
        <v>1467</v>
      </c>
    </row>
    <row r="11604" spans="1:19" x14ac:dyDescent="0.2">
      <c r="A11604" s="7">
        <v>430957</v>
      </c>
      <c r="B11604" s="3">
        <v>88323</v>
      </c>
      <c r="C11604" s="3" t="s">
        <v>40</v>
      </c>
      <c r="D11604" s="2" t="s">
        <v>459</v>
      </c>
      <c r="E11604" s="3">
        <v>24</v>
      </c>
      <c r="F11604" s="17">
        <v>0</v>
      </c>
      <c r="G11604" s="17">
        <v>1</v>
      </c>
      <c r="H11604" s="17">
        <v>0</v>
      </c>
      <c r="I11604" s="7">
        <v>2.2999999999999998</v>
      </c>
      <c r="J11604" s="7">
        <v>11</v>
      </c>
      <c r="K11604" s="4">
        <v>1293</v>
      </c>
      <c r="L11604" s="5">
        <v>1293.0592999999999</v>
      </c>
      <c r="M11604">
        <v>15657.66</v>
      </c>
      <c r="N11604" s="33">
        <v>1</v>
      </c>
      <c r="O11604" s="50" t="e">
        <f>INDEX([1]Dados!$M$2:$N$26779,MATCH($P11604,[1]Dados!$N$2:$N$26779,),2)</f>
        <v>#N/A</v>
      </c>
      <c r="P11604">
        <v>197028</v>
      </c>
      <c r="Q11604" s="1">
        <v>37833</v>
      </c>
      <c r="R11604" s="1">
        <v>37881</v>
      </c>
      <c r="S11604" t="s">
        <v>1467</v>
      </c>
    </row>
    <row r="11605" spans="1:19" x14ac:dyDescent="0.2">
      <c r="A11605" s="7">
        <v>430957</v>
      </c>
      <c r="B11605" s="3">
        <v>88323</v>
      </c>
      <c r="C11605" s="3" t="s">
        <v>40</v>
      </c>
      <c r="D11605" s="2" t="s">
        <v>459</v>
      </c>
      <c r="E11605" s="3">
        <v>24</v>
      </c>
      <c r="F11605" s="17">
        <v>0</v>
      </c>
      <c r="G11605" s="17">
        <v>1</v>
      </c>
      <c r="H11605" s="17">
        <v>0</v>
      </c>
      <c r="I11605" s="7">
        <v>2.4</v>
      </c>
      <c r="J11605" s="7">
        <v>22</v>
      </c>
      <c r="K11605" s="4">
        <v>1293</v>
      </c>
      <c r="L11605" s="5">
        <v>1293.0592999999999</v>
      </c>
      <c r="M11605">
        <v>15657.66</v>
      </c>
      <c r="N11605" s="33">
        <v>1</v>
      </c>
      <c r="O11605" s="50" t="e">
        <f>INDEX([1]Dados!$M$2:$N$26779,MATCH($P11605,[1]Dados!$N$2:$N$26779,),2)</f>
        <v>#N/A</v>
      </c>
      <c r="P11605">
        <v>197028</v>
      </c>
      <c r="Q11605" s="1">
        <v>37833</v>
      </c>
      <c r="R11605" s="1">
        <v>37881</v>
      </c>
      <c r="S11605" t="s">
        <v>1467</v>
      </c>
    </row>
    <row r="11606" spans="1:19" x14ac:dyDescent="0.2">
      <c r="A11606" s="7">
        <v>430957</v>
      </c>
      <c r="B11606" s="3">
        <v>88323</v>
      </c>
      <c r="C11606" s="3" t="s">
        <v>40</v>
      </c>
      <c r="D11606" s="2" t="s">
        <v>459</v>
      </c>
      <c r="E11606" s="3">
        <v>24</v>
      </c>
      <c r="F11606" s="17">
        <v>0</v>
      </c>
      <c r="G11606" s="17">
        <v>1</v>
      </c>
      <c r="H11606" s="17">
        <v>0</v>
      </c>
      <c r="I11606" s="7">
        <v>2.5</v>
      </c>
      <c r="J11606" s="7">
        <v>22</v>
      </c>
      <c r="K11606" s="4">
        <v>1293</v>
      </c>
      <c r="L11606" s="5">
        <v>1293.0592999999999</v>
      </c>
      <c r="M11606">
        <v>15657.66</v>
      </c>
      <c r="N11606" s="33">
        <v>1</v>
      </c>
      <c r="O11606" s="50" t="e">
        <f>INDEX([1]Dados!$M$2:$N$26779,MATCH($P11606,[1]Dados!$N$2:$N$26779,),2)</f>
        <v>#N/A</v>
      </c>
      <c r="P11606">
        <v>197028</v>
      </c>
      <c r="Q11606" s="1">
        <v>37833</v>
      </c>
      <c r="R11606" s="1">
        <v>37881</v>
      </c>
      <c r="S11606" t="s">
        <v>1467</v>
      </c>
    </row>
    <row r="11607" spans="1:19" x14ac:dyDescent="0.2">
      <c r="A11607" s="7">
        <v>430957</v>
      </c>
      <c r="B11607" s="3">
        <v>88323</v>
      </c>
      <c r="C11607" s="3" t="s">
        <v>40</v>
      </c>
      <c r="D11607" s="2" t="s">
        <v>459</v>
      </c>
      <c r="E11607" s="3">
        <v>24</v>
      </c>
      <c r="F11607" s="17">
        <v>0</v>
      </c>
      <c r="G11607" s="17">
        <v>1</v>
      </c>
      <c r="H11607" s="17">
        <v>0</v>
      </c>
      <c r="I11607" s="7">
        <v>2.6</v>
      </c>
      <c r="J11607" s="7">
        <v>6</v>
      </c>
      <c r="K11607" s="4">
        <v>1293</v>
      </c>
      <c r="L11607" s="5">
        <v>1293.0592999999999</v>
      </c>
      <c r="M11607">
        <v>15657.66</v>
      </c>
      <c r="N11607" s="33">
        <v>1</v>
      </c>
      <c r="O11607" s="50" t="e">
        <f>INDEX([1]Dados!$M$2:$N$26779,MATCH($P11607,[1]Dados!$N$2:$N$26779,),2)</f>
        <v>#N/A</v>
      </c>
      <c r="P11607">
        <v>197028</v>
      </c>
      <c r="Q11607" s="1">
        <v>37833</v>
      </c>
      <c r="R11607" s="1">
        <v>37881</v>
      </c>
      <c r="S11607" t="s">
        <v>1467</v>
      </c>
    </row>
    <row r="11608" spans="1:19" x14ac:dyDescent="0.2">
      <c r="A11608" s="7">
        <v>430957</v>
      </c>
      <c r="B11608" s="3">
        <v>88323</v>
      </c>
      <c r="C11608" s="3" t="s">
        <v>40</v>
      </c>
      <c r="D11608" s="2" t="s">
        <v>459</v>
      </c>
      <c r="E11608" s="3">
        <v>24</v>
      </c>
      <c r="F11608" s="17">
        <v>0</v>
      </c>
      <c r="G11608" s="17">
        <v>1</v>
      </c>
      <c r="H11608" s="17">
        <v>0</v>
      </c>
      <c r="I11608" s="7">
        <v>2.7</v>
      </c>
      <c r="J11608" s="7">
        <v>0</v>
      </c>
      <c r="K11608" s="4">
        <v>1293</v>
      </c>
      <c r="L11608" s="5">
        <v>1293.0592999999999</v>
      </c>
      <c r="M11608">
        <v>15657.66</v>
      </c>
      <c r="N11608" s="33">
        <v>1</v>
      </c>
      <c r="O11608" s="50" t="e">
        <f>INDEX([1]Dados!$M$2:$N$26779,MATCH($P11608,[1]Dados!$N$2:$N$26779,),2)</f>
        <v>#N/A</v>
      </c>
      <c r="P11608">
        <v>197028</v>
      </c>
      <c r="Q11608" s="1">
        <v>37833</v>
      </c>
      <c r="R11608" s="1">
        <v>37881</v>
      </c>
      <c r="S11608" t="s">
        <v>1467</v>
      </c>
    </row>
    <row r="11609" spans="1:19" s="23" customFormat="1" x14ac:dyDescent="0.2">
      <c r="A11609" s="19">
        <v>432130</v>
      </c>
      <c r="B11609" s="20">
        <v>89290</v>
      </c>
      <c r="C11609" s="20" t="s">
        <v>40</v>
      </c>
      <c r="D11609" s="21" t="s">
        <v>813</v>
      </c>
      <c r="E11609" s="20">
        <v>24</v>
      </c>
      <c r="F11609" s="22">
        <v>0</v>
      </c>
      <c r="G11609" s="22">
        <v>1</v>
      </c>
      <c r="H11609" s="22">
        <v>0</v>
      </c>
      <c r="I11609" s="19">
        <v>1.1000000000000001</v>
      </c>
      <c r="J11609" s="19">
        <v>0</v>
      </c>
      <c r="K11609" s="24">
        <v>1203</v>
      </c>
      <c r="L11609" s="25">
        <v>1203.0829000000001</v>
      </c>
      <c r="M11609" s="23">
        <v>88222.43</v>
      </c>
      <c r="N11609" s="43">
        <v>1</v>
      </c>
      <c r="O11609" s="50" t="e">
        <f>INDEX([1]Dados!$M$2:$N$26779,MATCH($P11609,[1]Dados!$N$2:$N$26779,),2)</f>
        <v>#N/A</v>
      </c>
      <c r="P11609" s="23">
        <v>196835</v>
      </c>
      <c r="Q11609" s="26">
        <v>37833</v>
      </c>
      <c r="R11609" s="26">
        <v>37881</v>
      </c>
      <c r="S11609" s="23" t="s">
        <v>889</v>
      </c>
    </row>
    <row r="11610" spans="1:19" s="23" customFormat="1" x14ac:dyDescent="0.2">
      <c r="A11610" s="19">
        <v>432130</v>
      </c>
      <c r="B11610" s="20">
        <v>89290</v>
      </c>
      <c r="C11610" s="20" t="s">
        <v>40</v>
      </c>
      <c r="D11610" s="21" t="s">
        <v>813</v>
      </c>
      <c r="E11610" s="20">
        <v>24</v>
      </c>
      <c r="F11610" s="22">
        <v>0</v>
      </c>
      <c r="G11610" s="22">
        <v>1</v>
      </c>
      <c r="H11610" s="22">
        <v>0</v>
      </c>
      <c r="I11610" s="19">
        <v>1.2</v>
      </c>
      <c r="J11610" s="19">
        <v>20</v>
      </c>
      <c r="K11610" s="24">
        <v>1203</v>
      </c>
      <c r="L11610" s="25">
        <v>1203.0829000000001</v>
      </c>
      <c r="M11610" s="23">
        <v>88222.43</v>
      </c>
      <c r="N11610" s="43">
        <v>1</v>
      </c>
      <c r="O11610" s="50" t="e">
        <f>INDEX([1]Dados!$M$2:$N$26779,MATCH($P11610,[1]Dados!$N$2:$N$26779,),2)</f>
        <v>#N/A</v>
      </c>
      <c r="P11610" s="23">
        <v>196835</v>
      </c>
      <c r="Q11610" s="26">
        <v>37833</v>
      </c>
      <c r="R11610" s="26">
        <v>37881</v>
      </c>
      <c r="S11610" s="23" t="s">
        <v>889</v>
      </c>
    </row>
    <row r="11611" spans="1:19" s="23" customFormat="1" x14ac:dyDescent="0.2">
      <c r="A11611" s="19">
        <v>432130</v>
      </c>
      <c r="B11611" s="20">
        <v>89290</v>
      </c>
      <c r="C11611" s="20" t="s">
        <v>40</v>
      </c>
      <c r="D11611" s="21" t="s">
        <v>813</v>
      </c>
      <c r="E11611" s="20">
        <v>24</v>
      </c>
      <c r="F11611" s="22">
        <v>0</v>
      </c>
      <c r="G11611" s="22">
        <v>1</v>
      </c>
      <c r="H11611" s="22">
        <v>0</v>
      </c>
      <c r="I11611" s="19">
        <v>1.3</v>
      </c>
      <c r="J11611" s="19">
        <v>18</v>
      </c>
      <c r="K11611" s="24">
        <v>1203</v>
      </c>
      <c r="L11611" s="25">
        <v>1203.0829000000001</v>
      </c>
      <c r="M11611" s="23">
        <v>88222.43</v>
      </c>
      <c r="N11611" s="43">
        <v>1</v>
      </c>
      <c r="O11611" s="50" t="e">
        <f>INDEX([1]Dados!$M$2:$N$26779,MATCH($P11611,[1]Dados!$N$2:$N$26779,),2)</f>
        <v>#N/A</v>
      </c>
      <c r="P11611" s="23">
        <v>196835</v>
      </c>
      <c r="Q11611" s="26">
        <v>37833</v>
      </c>
      <c r="R11611" s="26">
        <v>37881</v>
      </c>
      <c r="S11611" s="23" t="s">
        <v>889</v>
      </c>
    </row>
    <row r="11612" spans="1:19" s="23" customFormat="1" x14ac:dyDescent="0.2">
      <c r="A11612" s="19">
        <v>432130</v>
      </c>
      <c r="B11612" s="20">
        <v>89290</v>
      </c>
      <c r="C11612" s="20" t="s">
        <v>40</v>
      </c>
      <c r="D11612" s="21" t="s">
        <v>813</v>
      </c>
      <c r="E11612" s="20">
        <v>24</v>
      </c>
      <c r="F11612" s="22">
        <v>0</v>
      </c>
      <c r="G11612" s="22">
        <v>1</v>
      </c>
      <c r="H11612" s="22">
        <v>0</v>
      </c>
      <c r="I11612" s="49">
        <v>2.1</v>
      </c>
      <c r="J11612" s="19">
        <v>25</v>
      </c>
      <c r="K11612" s="24">
        <v>1214</v>
      </c>
      <c r="L11612" s="25">
        <v>1214.0589</v>
      </c>
      <c r="M11612" s="23">
        <v>435008</v>
      </c>
      <c r="N11612" s="43">
        <v>1</v>
      </c>
      <c r="O11612" s="50" t="e">
        <f>INDEX([1]Dados!$M$2:$N$26779,MATCH($P11612,[1]Dados!$N$2:$N$26779,),2)</f>
        <v>#N/A</v>
      </c>
      <c r="P11612" s="23">
        <v>198386</v>
      </c>
      <c r="Q11612" s="26">
        <v>37833</v>
      </c>
      <c r="R11612" s="26">
        <v>37881</v>
      </c>
      <c r="S11612" s="23" t="s">
        <v>1176</v>
      </c>
    </row>
    <row r="11613" spans="1:19" s="23" customFormat="1" x14ac:dyDescent="0.2">
      <c r="A11613" s="19">
        <v>432130</v>
      </c>
      <c r="B11613" s="20">
        <v>89290</v>
      </c>
      <c r="C11613" s="20" t="s">
        <v>40</v>
      </c>
      <c r="D11613" s="21" t="s">
        <v>813</v>
      </c>
      <c r="E11613" s="20">
        <v>24</v>
      </c>
      <c r="F11613" s="22">
        <v>0</v>
      </c>
      <c r="G11613" s="22">
        <v>1</v>
      </c>
      <c r="H11613" s="22">
        <v>0</v>
      </c>
      <c r="I11613" s="19">
        <v>2.11</v>
      </c>
      <c r="J11613" s="19">
        <v>18</v>
      </c>
      <c r="K11613" s="24">
        <v>1214</v>
      </c>
      <c r="L11613" s="25">
        <v>1214.0589</v>
      </c>
      <c r="M11613" s="23">
        <v>435008</v>
      </c>
      <c r="N11613" s="43">
        <v>1</v>
      </c>
      <c r="O11613" s="50" t="e">
        <f>INDEX([1]Dados!$M$2:$N$26779,MATCH($P11613,[1]Dados!$N$2:$N$26779,),2)</f>
        <v>#N/A</v>
      </c>
      <c r="P11613" s="23">
        <v>198386</v>
      </c>
      <c r="Q11613" s="26">
        <v>37833</v>
      </c>
      <c r="R11613" s="26">
        <v>37881</v>
      </c>
      <c r="S11613" s="23" t="s">
        <v>1176</v>
      </c>
    </row>
    <row r="11614" spans="1:19" s="23" customFormat="1" x14ac:dyDescent="0.2">
      <c r="A11614" s="19">
        <v>432130</v>
      </c>
      <c r="B11614" s="20">
        <v>89290</v>
      </c>
      <c r="C11614" s="20" t="s">
        <v>40</v>
      </c>
      <c r="D11614" s="21" t="s">
        <v>813</v>
      </c>
      <c r="E11614" s="20">
        <v>24</v>
      </c>
      <c r="F11614" s="22">
        <v>0</v>
      </c>
      <c r="G11614" s="22">
        <v>1</v>
      </c>
      <c r="H11614" s="22">
        <v>0</v>
      </c>
      <c r="I11614" s="19">
        <v>2.12</v>
      </c>
      <c r="J11614" s="19">
        <v>25</v>
      </c>
      <c r="K11614" s="24">
        <v>1214</v>
      </c>
      <c r="L11614" s="25">
        <v>1214.8580999999999</v>
      </c>
      <c r="M11614" s="23">
        <v>36000</v>
      </c>
      <c r="N11614" s="43">
        <v>1</v>
      </c>
      <c r="O11614" s="50" t="e">
        <f>INDEX([1]Dados!$M$2:$N$26779,MATCH($P11614,[1]Dados!$N$2:$N$26779,),2)</f>
        <v>#N/A</v>
      </c>
      <c r="P11614" s="23">
        <v>197410</v>
      </c>
      <c r="Q11614" s="26">
        <v>37833</v>
      </c>
      <c r="R11614" s="26">
        <v>37881</v>
      </c>
      <c r="S11614" s="23" t="s">
        <v>960</v>
      </c>
    </row>
    <row r="11615" spans="1:19" s="23" customFormat="1" x14ac:dyDescent="0.2">
      <c r="A11615" s="19">
        <v>432130</v>
      </c>
      <c r="B11615" s="20">
        <v>89290</v>
      </c>
      <c r="C11615" s="20" t="s">
        <v>40</v>
      </c>
      <c r="D11615" s="21" t="s">
        <v>813</v>
      </c>
      <c r="E11615" s="20">
        <v>24</v>
      </c>
      <c r="F11615" s="22">
        <v>0</v>
      </c>
      <c r="G11615" s="22">
        <v>1</v>
      </c>
      <c r="H11615" s="22">
        <v>0</v>
      </c>
      <c r="I11615" s="19">
        <v>2.13</v>
      </c>
      <c r="J11615" s="19">
        <v>15</v>
      </c>
      <c r="K11615" s="24">
        <v>1214</v>
      </c>
      <c r="L11615" s="25">
        <v>1214.8580999999999</v>
      </c>
      <c r="M11615" s="23">
        <v>36000</v>
      </c>
      <c r="N11615" s="43">
        <v>1</v>
      </c>
      <c r="O11615" s="50" t="e">
        <f>INDEX([1]Dados!$M$2:$N$26779,MATCH($P11615,[1]Dados!$N$2:$N$26779,),2)</f>
        <v>#N/A</v>
      </c>
      <c r="P11615" s="23">
        <v>197410</v>
      </c>
      <c r="Q11615" s="26">
        <v>37833</v>
      </c>
      <c r="R11615" s="26">
        <v>37881</v>
      </c>
      <c r="S11615" s="23" t="s">
        <v>960</v>
      </c>
    </row>
    <row r="11616" spans="1:19" s="23" customFormat="1" x14ac:dyDescent="0.2">
      <c r="A11616" s="19">
        <v>432130</v>
      </c>
      <c r="B11616" s="20">
        <v>89290</v>
      </c>
      <c r="C11616" s="20" t="s">
        <v>40</v>
      </c>
      <c r="D11616" s="21" t="s">
        <v>813</v>
      </c>
      <c r="E11616" s="20">
        <v>24</v>
      </c>
      <c r="F11616" s="22">
        <v>0</v>
      </c>
      <c r="G11616" s="22">
        <v>1</v>
      </c>
      <c r="H11616" s="22">
        <v>0</v>
      </c>
      <c r="I11616" s="19">
        <v>2.14</v>
      </c>
      <c r="J11616" s="19">
        <v>15</v>
      </c>
      <c r="K11616" s="24">
        <v>1214</v>
      </c>
      <c r="L11616" s="25">
        <v>1214.8580999999999</v>
      </c>
      <c r="M11616" s="23">
        <v>36000</v>
      </c>
      <c r="N11616" s="43">
        <v>1</v>
      </c>
      <c r="O11616" s="50" t="e">
        <f>INDEX([1]Dados!$M$2:$N$26779,MATCH($P11616,[1]Dados!$N$2:$N$26779,),2)</f>
        <v>#N/A</v>
      </c>
      <c r="P11616" s="23">
        <v>197410</v>
      </c>
      <c r="Q11616" s="26">
        <v>37833</v>
      </c>
      <c r="R11616" s="26">
        <v>37881</v>
      </c>
      <c r="S11616" s="23" t="s">
        <v>960</v>
      </c>
    </row>
    <row r="11617" spans="1:19" s="23" customFormat="1" x14ac:dyDescent="0.2">
      <c r="A11617" s="19">
        <v>432130</v>
      </c>
      <c r="B11617" s="20">
        <v>89290</v>
      </c>
      <c r="C11617" s="20" t="s">
        <v>40</v>
      </c>
      <c r="D11617" s="21" t="s">
        <v>813</v>
      </c>
      <c r="E11617" s="20">
        <v>24</v>
      </c>
      <c r="F11617" s="22">
        <v>0</v>
      </c>
      <c r="G11617" s="22">
        <v>1</v>
      </c>
      <c r="H11617" s="22">
        <v>0</v>
      </c>
      <c r="I11617" s="19">
        <v>2.15</v>
      </c>
      <c r="J11617" s="19">
        <v>9</v>
      </c>
      <c r="K11617" s="24">
        <v>1214</v>
      </c>
      <c r="L11617" s="25">
        <v>1214.8580999999999</v>
      </c>
      <c r="M11617" s="23">
        <v>36000</v>
      </c>
      <c r="N11617" s="43">
        <v>1</v>
      </c>
      <c r="O11617" s="50" t="e">
        <f>INDEX([1]Dados!$M$2:$N$26779,MATCH($P11617,[1]Dados!$N$2:$N$26779,),2)</f>
        <v>#N/A</v>
      </c>
      <c r="P11617" s="23">
        <v>197410</v>
      </c>
      <c r="Q11617" s="26">
        <v>37833</v>
      </c>
      <c r="R11617" s="26">
        <v>37881</v>
      </c>
      <c r="S11617" s="23" t="s">
        <v>960</v>
      </c>
    </row>
    <row r="11618" spans="1:19" s="23" customFormat="1" x14ac:dyDescent="0.2">
      <c r="A11618" s="19">
        <v>432130</v>
      </c>
      <c r="B11618" s="20">
        <v>89290</v>
      </c>
      <c r="C11618" s="20" t="s">
        <v>40</v>
      </c>
      <c r="D11618" s="21" t="s">
        <v>813</v>
      </c>
      <c r="E11618" s="20">
        <v>24</v>
      </c>
      <c r="F11618" s="22">
        <v>0</v>
      </c>
      <c r="G11618" s="22">
        <v>1</v>
      </c>
      <c r="H11618" s="22">
        <v>0</v>
      </c>
      <c r="I11618" s="19">
        <v>2.16</v>
      </c>
      <c r="J11618" s="19">
        <v>7</v>
      </c>
      <c r="K11618" s="24">
        <v>1214</v>
      </c>
      <c r="L11618" s="25">
        <v>1214.8580999999999</v>
      </c>
      <c r="M11618" s="23">
        <v>36000</v>
      </c>
      <c r="N11618" s="43">
        <v>1</v>
      </c>
      <c r="O11618" s="50" t="e">
        <f>INDEX([1]Dados!$M$2:$N$26779,MATCH($P11618,[1]Dados!$N$2:$N$26779,),2)</f>
        <v>#N/A</v>
      </c>
      <c r="P11618" s="23">
        <v>197410</v>
      </c>
      <c r="Q11618" s="26">
        <v>37833</v>
      </c>
      <c r="R11618" s="26">
        <v>37881</v>
      </c>
      <c r="S11618" s="23" t="s">
        <v>960</v>
      </c>
    </row>
    <row r="11619" spans="1:19" s="23" customFormat="1" x14ac:dyDescent="0.2">
      <c r="A11619" s="19">
        <v>432130</v>
      </c>
      <c r="B11619" s="20">
        <v>89290</v>
      </c>
      <c r="C11619" s="20" t="s">
        <v>40</v>
      </c>
      <c r="D11619" s="21" t="s">
        <v>813</v>
      </c>
      <c r="E11619" s="20">
        <v>24</v>
      </c>
      <c r="F11619" s="22">
        <v>0</v>
      </c>
      <c r="G11619" s="22">
        <v>1</v>
      </c>
      <c r="H11619" s="22">
        <v>0</v>
      </c>
      <c r="I11619" s="19">
        <v>2.17</v>
      </c>
      <c r="J11619" s="19">
        <v>25</v>
      </c>
      <c r="K11619" s="24">
        <v>1214</v>
      </c>
      <c r="L11619" s="25">
        <v>1214.8580999999999</v>
      </c>
      <c r="M11619" s="23">
        <v>36000</v>
      </c>
      <c r="N11619" s="43">
        <v>1</v>
      </c>
      <c r="O11619" s="50" t="e">
        <f>INDEX([1]Dados!$M$2:$N$26779,MATCH($P11619,[1]Dados!$N$2:$N$26779,),2)</f>
        <v>#N/A</v>
      </c>
      <c r="P11619" s="23">
        <v>197410</v>
      </c>
      <c r="Q11619" s="26">
        <v>37833</v>
      </c>
      <c r="R11619" s="26">
        <v>37881</v>
      </c>
      <c r="S11619" s="23" t="s">
        <v>960</v>
      </c>
    </row>
    <row r="11620" spans="1:19" s="23" customFormat="1" x14ac:dyDescent="0.2">
      <c r="A11620" s="19">
        <v>432130</v>
      </c>
      <c r="B11620" s="20">
        <v>89290</v>
      </c>
      <c r="C11620" s="20" t="s">
        <v>40</v>
      </c>
      <c r="D11620" s="21" t="s">
        <v>813</v>
      </c>
      <c r="E11620" s="20">
        <v>24</v>
      </c>
      <c r="F11620" s="22">
        <v>0</v>
      </c>
      <c r="G11620" s="22">
        <v>1</v>
      </c>
      <c r="H11620" s="22">
        <v>0</v>
      </c>
      <c r="I11620" s="19">
        <v>2.1800000000000002</v>
      </c>
      <c r="J11620" s="19">
        <v>25</v>
      </c>
      <c r="K11620" s="24">
        <v>1214</v>
      </c>
      <c r="L11620" s="25">
        <v>1214.8580999999999</v>
      </c>
      <c r="M11620" s="23">
        <v>48000</v>
      </c>
      <c r="N11620" s="43">
        <v>1</v>
      </c>
      <c r="O11620" s="50" t="e">
        <f>INDEX([1]Dados!$M$2:$N$26779,MATCH($P11620,[1]Dados!$N$2:$N$26779,),2)</f>
        <v>#N/A</v>
      </c>
      <c r="P11620" s="23">
        <v>197411</v>
      </c>
      <c r="Q11620" s="26">
        <v>37833</v>
      </c>
      <c r="R11620" s="26">
        <v>37881</v>
      </c>
      <c r="S11620" s="23" t="s">
        <v>960</v>
      </c>
    </row>
    <row r="11621" spans="1:19" s="23" customFormat="1" x14ac:dyDescent="0.2">
      <c r="A11621" s="19">
        <v>432130</v>
      </c>
      <c r="B11621" s="20">
        <v>89290</v>
      </c>
      <c r="C11621" s="20" t="s">
        <v>40</v>
      </c>
      <c r="D11621" s="21" t="s">
        <v>813</v>
      </c>
      <c r="E11621" s="20">
        <v>24</v>
      </c>
      <c r="F11621" s="22">
        <v>0</v>
      </c>
      <c r="G11621" s="22">
        <v>1</v>
      </c>
      <c r="H11621" s="22">
        <v>0</v>
      </c>
      <c r="I11621" s="19">
        <v>2.19</v>
      </c>
      <c r="J11621" s="19">
        <v>26</v>
      </c>
      <c r="K11621" s="24">
        <v>1214</v>
      </c>
      <c r="L11621" s="25">
        <v>1214.8580999999999</v>
      </c>
      <c r="M11621" s="23">
        <v>48000</v>
      </c>
      <c r="N11621" s="43">
        <v>1</v>
      </c>
      <c r="O11621" s="50" t="e">
        <f>INDEX([1]Dados!$M$2:$N$26779,MATCH($P11621,[1]Dados!$N$2:$N$26779,),2)</f>
        <v>#N/A</v>
      </c>
      <c r="P11621" s="23">
        <v>197411</v>
      </c>
      <c r="Q11621" s="26">
        <v>37833</v>
      </c>
      <c r="R11621" s="26">
        <v>37881</v>
      </c>
      <c r="S11621" s="23" t="s">
        <v>960</v>
      </c>
    </row>
    <row r="11622" spans="1:19" s="23" customFormat="1" x14ac:dyDescent="0.2">
      <c r="A11622" s="19">
        <v>432130</v>
      </c>
      <c r="B11622" s="20">
        <v>89290</v>
      </c>
      <c r="C11622" s="20" t="s">
        <v>40</v>
      </c>
      <c r="D11622" s="21" t="s">
        <v>813</v>
      </c>
      <c r="E11622" s="20">
        <v>24</v>
      </c>
      <c r="F11622" s="22">
        <v>0</v>
      </c>
      <c r="G11622" s="22">
        <v>1</v>
      </c>
      <c r="H11622" s="22">
        <v>0</v>
      </c>
      <c r="I11622" s="49">
        <v>2.2000000000000002</v>
      </c>
      <c r="J11622" s="19">
        <v>25</v>
      </c>
      <c r="K11622" s="24">
        <v>1214</v>
      </c>
      <c r="L11622" s="25">
        <v>1214.8580999999999</v>
      </c>
      <c r="M11622" s="23">
        <v>38400</v>
      </c>
      <c r="N11622" s="43">
        <v>1</v>
      </c>
      <c r="O11622" s="50" t="e">
        <f>INDEX([1]Dados!$M$2:$N$26779,MATCH($P11622,[1]Dados!$N$2:$N$26779,),2)</f>
        <v>#N/A</v>
      </c>
      <c r="P11622" s="23">
        <v>197412</v>
      </c>
      <c r="Q11622" s="26">
        <v>37833</v>
      </c>
      <c r="R11622" s="26">
        <v>37881</v>
      </c>
      <c r="S11622" s="23" t="s">
        <v>960</v>
      </c>
    </row>
    <row r="11623" spans="1:19" s="23" customFormat="1" x14ac:dyDescent="0.2">
      <c r="A11623" s="19">
        <v>432130</v>
      </c>
      <c r="B11623" s="20">
        <v>89290</v>
      </c>
      <c r="C11623" s="20" t="s">
        <v>40</v>
      </c>
      <c r="D11623" s="21" t="s">
        <v>813</v>
      </c>
      <c r="E11623" s="20">
        <v>24</v>
      </c>
      <c r="F11623" s="22">
        <v>0</v>
      </c>
      <c r="G11623" s="22">
        <v>1</v>
      </c>
      <c r="H11623" s="22">
        <v>0</v>
      </c>
      <c r="I11623" s="19">
        <v>2.21</v>
      </c>
      <c r="J11623" s="19">
        <v>15</v>
      </c>
      <c r="K11623" s="24">
        <v>1214</v>
      </c>
      <c r="L11623" s="25">
        <v>1214.8580999999999</v>
      </c>
      <c r="M11623" s="23">
        <v>38400</v>
      </c>
      <c r="N11623" s="43">
        <v>1</v>
      </c>
      <c r="O11623" s="50" t="e">
        <f>INDEX([1]Dados!$M$2:$N$26779,MATCH($P11623,[1]Dados!$N$2:$N$26779,),2)</f>
        <v>#N/A</v>
      </c>
      <c r="P11623" s="23">
        <v>197412</v>
      </c>
      <c r="Q11623" s="26">
        <v>37833</v>
      </c>
      <c r="R11623" s="26">
        <v>37881</v>
      </c>
      <c r="S11623" s="23" t="s">
        <v>960</v>
      </c>
    </row>
    <row r="11624" spans="1:19" s="23" customFormat="1" x14ac:dyDescent="0.2">
      <c r="A11624" s="19">
        <v>432130</v>
      </c>
      <c r="B11624" s="20">
        <v>89290</v>
      </c>
      <c r="C11624" s="20" t="s">
        <v>40</v>
      </c>
      <c r="D11624" s="21" t="s">
        <v>813</v>
      </c>
      <c r="E11624" s="20">
        <v>24</v>
      </c>
      <c r="F11624" s="22">
        <v>0</v>
      </c>
      <c r="G11624" s="22">
        <v>1</v>
      </c>
      <c r="H11624" s="22">
        <v>0</v>
      </c>
      <c r="I11624" s="19">
        <v>2.2200000000000002</v>
      </c>
      <c r="J11624" s="19">
        <v>19</v>
      </c>
      <c r="K11624" s="24">
        <v>1214</v>
      </c>
      <c r="L11624" s="25">
        <v>1214.8580999999999</v>
      </c>
      <c r="M11624" s="23">
        <v>38400</v>
      </c>
      <c r="N11624" s="43">
        <v>1</v>
      </c>
      <c r="O11624" s="50" t="e">
        <f>INDEX([1]Dados!$M$2:$N$26779,MATCH($P11624,[1]Dados!$N$2:$N$26779,),2)</f>
        <v>#N/A</v>
      </c>
      <c r="P11624" s="23">
        <v>197412</v>
      </c>
      <c r="Q11624" s="26">
        <v>37833</v>
      </c>
      <c r="R11624" s="26">
        <v>37881</v>
      </c>
      <c r="S11624" s="23" t="s">
        <v>960</v>
      </c>
    </row>
    <row r="11625" spans="1:19" s="23" customFormat="1" x14ac:dyDescent="0.2">
      <c r="A11625" s="19">
        <v>432130</v>
      </c>
      <c r="B11625" s="20">
        <v>89290</v>
      </c>
      <c r="C11625" s="20" t="s">
        <v>40</v>
      </c>
      <c r="D11625" s="21" t="s">
        <v>813</v>
      </c>
      <c r="E11625" s="20">
        <v>24</v>
      </c>
      <c r="F11625" s="22">
        <v>0</v>
      </c>
      <c r="G11625" s="22">
        <v>1</v>
      </c>
      <c r="H11625" s="22">
        <v>0</v>
      </c>
      <c r="I11625" s="19">
        <v>2.23</v>
      </c>
      <c r="J11625" s="19">
        <v>9</v>
      </c>
      <c r="K11625" s="24">
        <v>1214</v>
      </c>
      <c r="L11625" s="25">
        <v>1214.8580999999999</v>
      </c>
      <c r="M11625" s="23">
        <v>38400</v>
      </c>
      <c r="N11625" s="43">
        <v>1</v>
      </c>
      <c r="O11625" s="50" t="e">
        <f>INDEX([1]Dados!$M$2:$N$26779,MATCH($P11625,[1]Dados!$N$2:$N$26779,),2)</f>
        <v>#N/A</v>
      </c>
      <c r="P11625" s="23">
        <v>197412</v>
      </c>
      <c r="Q11625" s="26">
        <v>37833</v>
      </c>
      <c r="R11625" s="26">
        <v>37881</v>
      </c>
      <c r="S11625" s="23" t="s">
        <v>960</v>
      </c>
    </row>
    <row r="11626" spans="1:19" s="23" customFormat="1" x14ac:dyDescent="0.2">
      <c r="A11626" s="19">
        <v>432130</v>
      </c>
      <c r="B11626" s="20">
        <v>89290</v>
      </c>
      <c r="C11626" s="20" t="s">
        <v>40</v>
      </c>
      <c r="D11626" s="21" t="s">
        <v>813</v>
      </c>
      <c r="E11626" s="20">
        <v>24</v>
      </c>
      <c r="F11626" s="22">
        <v>0</v>
      </c>
      <c r="G11626" s="22">
        <v>1</v>
      </c>
      <c r="H11626" s="22">
        <v>0</v>
      </c>
      <c r="I11626" s="19">
        <v>2.2400000000000002</v>
      </c>
      <c r="J11626" s="19">
        <v>25</v>
      </c>
      <c r="K11626" s="24">
        <v>1214</v>
      </c>
      <c r="L11626" s="25">
        <v>1214.8580999999999</v>
      </c>
      <c r="M11626" s="23">
        <v>38400</v>
      </c>
      <c r="N11626" s="43">
        <v>1</v>
      </c>
      <c r="O11626" s="50" t="e">
        <f>INDEX([1]Dados!$M$2:$N$26779,MATCH($P11626,[1]Dados!$N$2:$N$26779,),2)</f>
        <v>#N/A</v>
      </c>
      <c r="P11626" s="23">
        <v>197412</v>
      </c>
      <c r="Q11626" s="26">
        <v>37833</v>
      </c>
      <c r="R11626" s="26">
        <v>37881</v>
      </c>
      <c r="S11626" s="23" t="s">
        <v>960</v>
      </c>
    </row>
    <row r="11627" spans="1:19" s="23" customFormat="1" x14ac:dyDescent="0.2">
      <c r="A11627" s="19">
        <v>432130</v>
      </c>
      <c r="B11627" s="20">
        <v>89290</v>
      </c>
      <c r="C11627" s="20" t="s">
        <v>40</v>
      </c>
      <c r="D11627" s="21" t="s">
        <v>813</v>
      </c>
      <c r="E11627" s="20">
        <v>24</v>
      </c>
      <c r="F11627" s="22">
        <v>0</v>
      </c>
      <c r="G11627" s="22">
        <v>1</v>
      </c>
      <c r="H11627" s="22">
        <v>0</v>
      </c>
      <c r="I11627" s="19">
        <v>2.25</v>
      </c>
      <c r="J11627" s="19">
        <v>18</v>
      </c>
      <c r="K11627" s="24">
        <v>1214</v>
      </c>
      <c r="L11627" s="25">
        <v>1214.8580999999999</v>
      </c>
      <c r="M11627" s="23">
        <v>105000</v>
      </c>
      <c r="N11627" s="43">
        <v>1</v>
      </c>
      <c r="O11627" s="50" t="e">
        <f>INDEX([1]Dados!$M$2:$N$26779,MATCH($P11627,[1]Dados!$N$2:$N$26779,),2)</f>
        <v>#N/A</v>
      </c>
      <c r="P11627" s="23">
        <v>197574</v>
      </c>
      <c r="Q11627" s="26">
        <v>37833</v>
      </c>
      <c r="R11627" s="26">
        <v>37881</v>
      </c>
      <c r="S11627" s="23" t="s">
        <v>2110</v>
      </c>
    </row>
    <row r="11628" spans="1:19" s="23" customFormat="1" x14ac:dyDescent="0.2">
      <c r="A11628" s="19">
        <v>432130</v>
      </c>
      <c r="B11628" s="20">
        <v>89290</v>
      </c>
      <c r="C11628" s="20" t="s">
        <v>40</v>
      </c>
      <c r="D11628" s="21" t="s">
        <v>813</v>
      </c>
      <c r="E11628" s="20">
        <v>24</v>
      </c>
      <c r="F11628" s="22">
        <v>0</v>
      </c>
      <c r="G11628" s="22">
        <v>1</v>
      </c>
      <c r="H11628" s="22">
        <v>0</v>
      </c>
      <c r="I11628" s="19">
        <v>2.2599999999999998</v>
      </c>
      <c r="J11628" s="19">
        <v>33</v>
      </c>
      <c r="K11628" s="24">
        <v>1214</v>
      </c>
      <c r="L11628" s="25">
        <v>1214.8580999999999</v>
      </c>
      <c r="M11628" s="23">
        <v>60000</v>
      </c>
      <c r="N11628" s="43">
        <v>1</v>
      </c>
      <c r="O11628" s="50" t="e">
        <f>INDEX([1]Dados!$M$2:$N$26779,MATCH($P11628,[1]Dados!$N$2:$N$26779,),2)</f>
        <v>#N/A</v>
      </c>
      <c r="P11628" s="23">
        <v>197575</v>
      </c>
      <c r="Q11628" s="26">
        <v>37833</v>
      </c>
      <c r="R11628" s="26">
        <v>37881</v>
      </c>
      <c r="S11628" s="23" t="s">
        <v>2110</v>
      </c>
    </row>
    <row r="11629" spans="1:19" s="23" customFormat="1" x14ac:dyDescent="0.2">
      <c r="A11629" s="19">
        <v>432130</v>
      </c>
      <c r="B11629" s="20">
        <v>89290</v>
      </c>
      <c r="C11629" s="20" t="s">
        <v>40</v>
      </c>
      <c r="D11629" s="21" t="s">
        <v>813</v>
      </c>
      <c r="E11629" s="20">
        <v>24</v>
      </c>
      <c r="F11629" s="22">
        <v>0</v>
      </c>
      <c r="G11629" s="22">
        <v>1</v>
      </c>
      <c r="H11629" s="22">
        <v>0</v>
      </c>
      <c r="I11629" s="19">
        <v>2.2999999999999998</v>
      </c>
      <c r="J11629" s="19">
        <v>1</v>
      </c>
      <c r="K11629" s="24">
        <v>1214</v>
      </c>
      <c r="L11629" s="25">
        <v>1214.0587</v>
      </c>
      <c r="M11629" s="23">
        <v>627987.81999999995</v>
      </c>
      <c r="N11629" s="43">
        <v>1</v>
      </c>
      <c r="O11629" s="50" t="e">
        <f>INDEX([1]Dados!$M$2:$N$26779,MATCH($P11629,[1]Dados!$N$2:$N$26779,),2)</f>
        <v>#N/A</v>
      </c>
      <c r="P11629" s="23">
        <v>196782</v>
      </c>
      <c r="Q11629" s="26">
        <v>37833</v>
      </c>
      <c r="R11629" s="26">
        <v>37881</v>
      </c>
      <c r="S11629" s="23" t="s">
        <v>914</v>
      </c>
    </row>
    <row r="11630" spans="1:19" s="23" customFormat="1" x14ac:dyDescent="0.2">
      <c r="A11630" s="19">
        <v>432130</v>
      </c>
      <c r="B11630" s="20">
        <v>89290</v>
      </c>
      <c r="C11630" s="20" t="s">
        <v>40</v>
      </c>
      <c r="D11630" s="21" t="s">
        <v>813</v>
      </c>
      <c r="E11630" s="20">
        <v>24</v>
      </c>
      <c r="F11630" s="22">
        <v>0</v>
      </c>
      <c r="G11630" s="22">
        <v>1</v>
      </c>
      <c r="H11630" s="22">
        <v>0</v>
      </c>
      <c r="I11630" s="19">
        <v>2.4</v>
      </c>
      <c r="J11630" s="19">
        <v>15</v>
      </c>
      <c r="K11630" s="24">
        <v>1214</v>
      </c>
      <c r="L11630" s="25">
        <v>1214.0587</v>
      </c>
      <c r="M11630" s="23">
        <v>627987.81999999995</v>
      </c>
      <c r="N11630" s="43">
        <v>1</v>
      </c>
      <c r="O11630" s="50" t="e">
        <f>INDEX([1]Dados!$M$2:$N$26779,MATCH($P11630,[1]Dados!$N$2:$N$26779,),2)</f>
        <v>#N/A</v>
      </c>
      <c r="P11630" s="23">
        <v>196782</v>
      </c>
      <c r="Q11630" s="26">
        <v>37833</v>
      </c>
      <c r="R11630" s="26">
        <v>37881</v>
      </c>
      <c r="S11630" s="23" t="s">
        <v>914</v>
      </c>
    </row>
    <row r="11631" spans="1:19" s="23" customFormat="1" x14ac:dyDescent="0.2">
      <c r="A11631" s="19">
        <v>432130</v>
      </c>
      <c r="B11631" s="20">
        <v>89290</v>
      </c>
      <c r="C11631" s="20" t="s">
        <v>40</v>
      </c>
      <c r="D11631" s="21" t="s">
        <v>813</v>
      </c>
      <c r="E11631" s="20">
        <v>24</v>
      </c>
      <c r="F11631" s="22">
        <v>0</v>
      </c>
      <c r="G11631" s="22">
        <v>1</v>
      </c>
      <c r="H11631" s="22">
        <v>0</v>
      </c>
      <c r="I11631" s="19">
        <v>2.5</v>
      </c>
      <c r="J11631" s="19">
        <v>0</v>
      </c>
      <c r="K11631" s="24">
        <v>1214</v>
      </c>
      <c r="L11631" s="25">
        <v>1214.0587</v>
      </c>
      <c r="M11631" s="23">
        <v>627987.81999999995</v>
      </c>
      <c r="N11631" s="43">
        <v>1</v>
      </c>
      <c r="O11631" s="50" t="e">
        <f>INDEX([1]Dados!$M$2:$N$26779,MATCH($P11631,[1]Dados!$N$2:$N$26779,),2)</f>
        <v>#N/A</v>
      </c>
      <c r="P11631" s="23">
        <v>196782</v>
      </c>
      <c r="Q11631" s="26">
        <v>37833</v>
      </c>
      <c r="R11631" s="26">
        <v>37881</v>
      </c>
      <c r="S11631" s="23" t="s">
        <v>914</v>
      </c>
    </row>
    <row r="11632" spans="1:19" s="23" customFormat="1" x14ac:dyDescent="0.2">
      <c r="A11632" s="19">
        <v>432130</v>
      </c>
      <c r="B11632" s="20">
        <v>89290</v>
      </c>
      <c r="C11632" s="20" t="s">
        <v>40</v>
      </c>
      <c r="D11632" s="21" t="s">
        <v>813</v>
      </c>
      <c r="E11632" s="20">
        <v>24</v>
      </c>
      <c r="F11632" s="22">
        <v>0</v>
      </c>
      <c r="G11632" s="22">
        <v>1</v>
      </c>
      <c r="H11632" s="22">
        <v>0</v>
      </c>
      <c r="I11632" s="19">
        <v>2.6</v>
      </c>
      <c r="J11632" s="19">
        <v>15</v>
      </c>
      <c r="K11632" s="24">
        <v>1214</v>
      </c>
      <c r="L11632" s="25">
        <v>1214.0589</v>
      </c>
      <c r="M11632" s="23">
        <v>435008</v>
      </c>
      <c r="N11632" s="43">
        <v>1</v>
      </c>
      <c r="O11632" s="50" t="e">
        <f>INDEX([1]Dados!$M$2:$N$26779,MATCH($P11632,[1]Dados!$N$2:$N$26779,),2)</f>
        <v>#N/A</v>
      </c>
      <c r="P11632" s="23">
        <v>198386</v>
      </c>
      <c r="Q11632" s="26">
        <v>37833</v>
      </c>
      <c r="R11632" s="26">
        <v>37881</v>
      </c>
      <c r="S11632" s="23" t="s">
        <v>1176</v>
      </c>
    </row>
    <row r="11633" spans="1:19" s="23" customFormat="1" x14ac:dyDescent="0.2">
      <c r="A11633" s="19">
        <v>432130</v>
      </c>
      <c r="B11633" s="20">
        <v>89290</v>
      </c>
      <c r="C11633" s="20" t="s">
        <v>40</v>
      </c>
      <c r="D11633" s="21" t="s">
        <v>813</v>
      </c>
      <c r="E11633" s="20">
        <v>24</v>
      </c>
      <c r="F11633" s="22">
        <v>0</v>
      </c>
      <c r="G11633" s="22">
        <v>1</v>
      </c>
      <c r="H11633" s="22">
        <v>0</v>
      </c>
      <c r="I11633" s="19">
        <v>2.7</v>
      </c>
      <c r="J11633" s="19">
        <v>15</v>
      </c>
      <c r="K11633" s="24">
        <v>1214</v>
      </c>
      <c r="L11633" s="25">
        <v>1214.0589</v>
      </c>
      <c r="M11633" s="23">
        <v>435008</v>
      </c>
      <c r="N11633" s="43">
        <v>1</v>
      </c>
      <c r="O11633" s="50" t="e">
        <f>INDEX([1]Dados!$M$2:$N$26779,MATCH($P11633,[1]Dados!$N$2:$N$26779,),2)</f>
        <v>#N/A</v>
      </c>
      <c r="P11633" s="23">
        <v>198386</v>
      </c>
      <c r="Q11633" s="26">
        <v>37833</v>
      </c>
      <c r="R11633" s="26">
        <v>37881</v>
      </c>
      <c r="S11633" s="23" t="s">
        <v>1176</v>
      </c>
    </row>
    <row r="11634" spans="1:19" s="23" customFormat="1" x14ac:dyDescent="0.2">
      <c r="A11634" s="19">
        <v>432130</v>
      </c>
      <c r="B11634" s="20">
        <v>89290</v>
      </c>
      <c r="C11634" s="20" t="s">
        <v>40</v>
      </c>
      <c r="D11634" s="21" t="s">
        <v>813</v>
      </c>
      <c r="E11634" s="20">
        <v>24</v>
      </c>
      <c r="F11634" s="22">
        <v>0</v>
      </c>
      <c r="G11634" s="22">
        <v>1</v>
      </c>
      <c r="H11634" s="22">
        <v>0</v>
      </c>
      <c r="I11634" s="19">
        <v>2.8</v>
      </c>
      <c r="J11634" s="19">
        <v>0</v>
      </c>
      <c r="K11634" s="24">
        <v>1214</v>
      </c>
      <c r="L11634" s="25">
        <v>1214.0589</v>
      </c>
      <c r="M11634" s="23">
        <v>435008</v>
      </c>
      <c r="N11634" s="43">
        <v>1</v>
      </c>
      <c r="O11634" s="50" t="e">
        <f>INDEX([1]Dados!$M$2:$N$26779,MATCH($P11634,[1]Dados!$N$2:$N$26779,),2)</f>
        <v>#N/A</v>
      </c>
      <c r="P11634" s="23">
        <v>198386</v>
      </c>
      <c r="Q11634" s="26">
        <v>37833</v>
      </c>
      <c r="R11634" s="26">
        <v>37881</v>
      </c>
      <c r="S11634" s="23" t="s">
        <v>1176</v>
      </c>
    </row>
    <row r="11635" spans="1:19" s="23" customFormat="1" x14ac:dyDescent="0.2">
      <c r="A11635" s="19">
        <v>432130</v>
      </c>
      <c r="B11635" s="20">
        <v>89290</v>
      </c>
      <c r="C11635" s="20" t="s">
        <v>40</v>
      </c>
      <c r="D11635" s="21" t="s">
        <v>813</v>
      </c>
      <c r="E11635" s="20">
        <v>24</v>
      </c>
      <c r="F11635" s="22">
        <v>0</v>
      </c>
      <c r="G11635" s="22">
        <v>1</v>
      </c>
      <c r="H11635" s="22">
        <v>0</v>
      </c>
      <c r="I11635" s="19">
        <v>2.9</v>
      </c>
      <c r="J11635" s="19">
        <v>20</v>
      </c>
      <c r="K11635" s="24">
        <v>1214</v>
      </c>
      <c r="L11635" s="25">
        <v>1214.0589</v>
      </c>
      <c r="M11635" s="23">
        <v>435008</v>
      </c>
      <c r="N11635" s="43">
        <v>1</v>
      </c>
      <c r="O11635" s="50" t="e">
        <f>INDEX([1]Dados!$M$2:$N$26779,MATCH($P11635,[1]Dados!$N$2:$N$26779,),2)</f>
        <v>#N/A</v>
      </c>
      <c r="P11635" s="23">
        <v>198386</v>
      </c>
      <c r="Q11635" s="26">
        <v>37833</v>
      </c>
      <c r="R11635" s="26">
        <v>37881</v>
      </c>
      <c r="S11635" s="23" t="s">
        <v>1176</v>
      </c>
    </row>
    <row r="11636" spans="1:19" s="23" customFormat="1" x14ac:dyDescent="0.2">
      <c r="A11636" s="19">
        <v>432130</v>
      </c>
      <c r="B11636" s="20">
        <v>89290</v>
      </c>
      <c r="C11636" s="20" t="s">
        <v>40</v>
      </c>
      <c r="D11636" s="21" t="s">
        <v>813</v>
      </c>
      <c r="E11636" s="20">
        <v>24</v>
      </c>
      <c r="F11636" s="22">
        <v>0</v>
      </c>
      <c r="G11636" s="22">
        <v>1</v>
      </c>
      <c r="H11636" s="22">
        <v>0</v>
      </c>
      <c r="I11636" s="19">
        <v>3.1</v>
      </c>
      <c r="J11636" s="19">
        <v>0</v>
      </c>
      <c r="K11636" s="24">
        <v>1293</v>
      </c>
      <c r="L11636" s="25">
        <v>1293.0592999999999</v>
      </c>
      <c r="M11636" s="23">
        <v>143575.14000000001</v>
      </c>
      <c r="N11636" s="43">
        <v>1</v>
      </c>
      <c r="O11636" s="50" t="e">
        <f>INDEX([1]Dados!$M$2:$N$26779,MATCH($P11636,[1]Dados!$N$2:$N$26779,),2)</f>
        <v>#N/A</v>
      </c>
      <c r="P11636" s="23">
        <v>197029</v>
      </c>
      <c r="Q11636" s="26">
        <v>37833</v>
      </c>
      <c r="R11636" s="26">
        <v>37881</v>
      </c>
      <c r="S11636" s="23" t="s">
        <v>1056</v>
      </c>
    </row>
    <row r="11637" spans="1:19" s="23" customFormat="1" x14ac:dyDescent="0.2">
      <c r="A11637" s="19">
        <v>432130</v>
      </c>
      <c r="B11637" s="20">
        <v>89290</v>
      </c>
      <c r="C11637" s="20" t="s">
        <v>40</v>
      </c>
      <c r="D11637" s="21" t="s">
        <v>813</v>
      </c>
      <c r="E11637" s="20">
        <v>24</v>
      </c>
      <c r="F11637" s="22">
        <v>0</v>
      </c>
      <c r="G11637" s="22">
        <v>1</v>
      </c>
      <c r="H11637" s="22">
        <v>0</v>
      </c>
      <c r="I11637" s="19">
        <v>3.1</v>
      </c>
      <c r="J11637" s="19">
        <v>21</v>
      </c>
      <c r="K11637" s="24">
        <v>1293</v>
      </c>
      <c r="L11637" s="25">
        <v>1293.0592999999999</v>
      </c>
      <c r="M11637" s="23">
        <v>143575.14000000001</v>
      </c>
      <c r="N11637" s="43">
        <v>1</v>
      </c>
      <c r="O11637" s="50" t="e">
        <f>INDEX([1]Dados!$M$2:$N$26779,MATCH($P11637,[1]Dados!$N$2:$N$26779,),2)</f>
        <v>#N/A</v>
      </c>
      <c r="P11637" s="23">
        <v>197029</v>
      </c>
      <c r="Q11637" s="26">
        <v>37833</v>
      </c>
      <c r="R11637" s="26">
        <v>37881</v>
      </c>
      <c r="S11637" s="23" t="s">
        <v>1056</v>
      </c>
    </row>
    <row r="11638" spans="1:19" s="23" customFormat="1" x14ac:dyDescent="0.2">
      <c r="A11638" s="19">
        <v>432130</v>
      </c>
      <c r="B11638" s="20">
        <v>89290</v>
      </c>
      <c r="C11638" s="20" t="s">
        <v>40</v>
      </c>
      <c r="D11638" s="21" t="s">
        <v>813</v>
      </c>
      <c r="E11638" s="20">
        <v>24</v>
      </c>
      <c r="F11638" s="22">
        <v>0</v>
      </c>
      <c r="G11638" s="22">
        <v>1</v>
      </c>
      <c r="H11638" s="22">
        <v>0</v>
      </c>
      <c r="I11638" s="19">
        <v>3.2</v>
      </c>
      <c r="J11638" s="19">
        <v>15</v>
      </c>
      <c r="K11638" s="24">
        <v>1293</v>
      </c>
      <c r="L11638" s="25">
        <v>1293.0592999999999</v>
      </c>
      <c r="M11638" s="23">
        <v>143575.14000000001</v>
      </c>
      <c r="N11638" s="43">
        <v>1</v>
      </c>
      <c r="O11638" s="50" t="e">
        <f>INDEX([1]Dados!$M$2:$N$26779,MATCH($P11638,[1]Dados!$N$2:$N$26779,),2)</f>
        <v>#N/A</v>
      </c>
      <c r="P11638" s="23">
        <v>197029</v>
      </c>
      <c r="Q11638" s="26">
        <v>37833</v>
      </c>
      <c r="R11638" s="26">
        <v>37881</v>
      </c>
      <c r="S11638" s="23" t="s">
        <v>1056</v>
      </c>
    </row>
    <row r="11639" spans="1:19" s="23" customFormat="1" x14ac:dyDescent="0.2">
      <c r="A11639" s="19">
        <v>432130</v>
      </c>
      <c r="B11639" s="20">
        <v>89290</v>
      </c>
      <c r="C11639" s="20" t="s">
        <v>40</v>
      </c>
      <c r="D11639" s="21" t="s">
        <v>813</v>
      </c>
      <c r="E11639" s="20">
        <v>24</v>
      </c>
      <c r="F11639" s="22">
        <v>0</v>
      </c>
      <c r="G11639" s="22">
        <v>1</v>
      </c>
      <c r="H11639" s="22">
        <v>0</v>
      </c>
      <c r="I11639" s="19">
        <v>3.3</v>
      </c>
      <c r="J11639" s="19">
        <v>15</v>
      </c>
      <c r="K11639" s="24">
        <v>1293</v>
      </c>
      <c r="L11639" s="25">
        <v>1293.0592999999999</v>
      </c>
      <c r="M11639" s="23">
        <v>143575.14000000001</v>
      </c>
      <c r="N11639" s="43">
        <v>1</v>
      </c>
      <c r="O11639" s="50" t="e">
        <f>INDEX([1]Dados!$M$2:$N$26779,MATCH($P11639,[1]Dados!$N$2:$N$26779,),2)</f>
        <v>#N/A</v>
      </c>
      <c r="P11639" s="23">
        <v>197029</v>
      </c>
      <c r="Q11639" s="26">
        <v>37833</v>
      </c>
      <c r="R11639" s="26">
        <v>37881</v>
      </c>
      <c r="S11639" s="23" t="s">
        <v>1056</v>
      </c>
    </row>
    <row r="11640" spans="1:19" s="23" customFormat="1" x14ac:dyDescent="0.2">
      <c r="A11640" s="19">
        <v>432130</v>
      </c>
      <c r="B11640" s="20">
        <v>89290</v>
      </c>
      <c r="C11640" s="20" t="s">
        <v>40</v>
      </c>
      <c r="D11640" s="21" t="s">
        <v>813</v>
      </c>
      <c r="E11640" s="20">
        <v>24</v>
      </c>
      <c r="F11640" s="22">
        <v>0</v>
      </c>
      <c r="G11640" s="22">
        <v>1</v>
      </c>
      <c r="H11640" s="22">
        <v>0</v>
      </c>
      <c r="I11640" s="19">
        <v>3.4</v>
      </c>
      <c r="J11640" s="19">
        <v>0</v>
      </c>
      <c r="K11640" s="24">
        <v>1293</v>
      </c>
      <c r="L11640" s="25">
        <v>1293.0592999999999</v>
      </c>
      <c r="M11640" s="23">
        <v>143575.14000000001</v>
      </c>
      <c r="N11640" s="43">
        <v>1</v>
      </c>
      <c r="O11640" s="50" t="e">
        <f>INDEX([1]Dados!$M$2:$N$26779,MATCH($P11640,[1]Dados!$N$2:$N$26779,),2)</f>
        <v>#N/A</v>
      </c>
      <c r="P11640" s="23">
        <v>197029</v>
      </c>
      <c r="Q11640" s="26">
        <v>37833</v>
      </c>
      <c r="R11640" s="26">
        <v>37881</v>
      </c>
      <c r="S11640" s="23" t="s">
        <v>1056</v>
      </c>
    </row>
    <row r="11641" spans="1:19" s="23" customFormat="1" x14ac:dyDescent="0.2">
      <c r="A11641" s="19">
        <v>432130</v>
      </c>
      <c r="B11641" s="20">
        <v>89290</v>
      </c>
      <c r="C11641" s="20" t="s">
        <v>40</v>
      </c>
      <c r="D11641" s="21" t="s">
        <v>813</v>
      </c>
      <c r="E11641" s="20">
        <v>24</v>
      </c>
      <c r="F11641" s="22">
        <v>0</v>
      </c>
      <c r="G11641" s="22">
        <v>1</v>
      </c>
      <c r="H11641" s="22">
        <v>0</v>
      </c>
      <c r="I11641" s="19">
        <v>3.5</v>
      </c>
      <c r="J11641" s="19">
        <v>15</v>
      </c>
      <c r="K11641" s="24">
        <v>1293</v>
      </c>
      <c r="L11641" s="25">
        <v>1293.0592999999999</v>
      </c>
      <c r="M11641" s="23">
        <v>143575.14000000001</v>
      </c>
      <c r="N11641" s="43">
        <v>1</v>
      </c>
      <c r="O11641" s="50" t="e">
        <f>INDEX([1]Dados!$M$2:$N$26779,MATCH($P11641,[1]Dados!$N$2:$N$26779,),2)</f>
        <v>#N/A</v>
      </c>
      <c r="P11641" s="23">
        <v>197029</v>
      </c>
      <c r="Q11641" s="26">
        <v>37833</v>
      </c>
      <c r="R11641" s="26">
        <v>37881</v>
      </c>
      <c r="S11641" s="23" t="s">
        <v>1056</v>
      </c>
    </row>
    <row r="11642" spans="1:19" s="23" customFormat="1" x14ac:dyDescent="0.2">
      <c r="A11642" s="19">
        <v>432130</v>
      </c>
      <c r="B11642" s="20">
        <v>89290</v>
      </c>
      <c r="C11642" s="20" t="s">
        <v>40</v>
      </c>
      <c r="D11642" s="21" t="s">
        <v>813</v>
      </c>
      <c r="E11642" s="20">
        <v>24</v>
      </c>
      <c r="F11642" s="22">
        <v>0</v>
      </c>
      <c r="G11642" s="22">
        <v>1</v>
      </c>
      <c r="H11642" s="22">
        <v>0</v>
      </c>
      <c r="I11642" s="19">
        <v>3.6</v>
      </c>
      <c r="J11642" s="19">
        <v>22</v>
      </c>
      <c r="K11642" s="24">
        <v>1293</v>
      </c>
      <c r="L11642" s="25">
        <v>1293.0592999999999</v>
      </c>
      <c r="M11642" s="23">
        <v>143575.14000000001</v>
      </c>
      <c r="N11642" s="43">
        <v>1</v>
      </c>
      <c r="O11642" s="50" t="e">
        <f>INDEX([1]Dados!$M$2:$N$26779,MATCH($P11642,[1]Dados!$N$2:$N$26779,),2)</f>
        <v>#N/A</v>
      </c>
      <c r="P11642" s="23">
        <v>197029</v>
      </c>
      <c r="Q11642" s="26">
        <v>37833</v>
      </c>
      <c r="R11642" s="26">
        <v>37881</v>
      </c>
      <c r="S11642" s="23" t="s">
        <v>1056</v>
      </c>
    </row>
    <row r="11643" spans="1:19" s="23" customFormat="1" x14ac:dyDescent="0.2">
      <c r="A11643" s="19">
        <v>432130</v>
      </c>
      <c r="B11643" s="20">
        <v>89290</v>
      </c>
      <c r="C11643" s="20" t="s">
        <v>40</v>
      </c>
      <c r="D11643" s="21" t="s">
        <v>813</v>
      </c>
      <c r="E11643" s="20">
        <v>24</v>
      </c>
      <c r="F11643" s="22">
        <v>0</v>
      </c>
      <c r="G11643" s="22">
        <v>1</v>
      </c>
      <c r="H11643" s="22">
        <v>0</v>
      </c>
      <c r="I11643" s="19">
        <v>3.7</v>
      </c>
      <c r="J11643" s="19">
        <v>22</v>
      </c>
      <c r="K11643" s="24">
        <v>1293</v>
      </c>
      <c r="L11643" s="25">
        <v>1293.0592999999999</v>
      </c>
      <c r="M11643" s="23">
        <v>143575.14000000001</v>
      </c>
      <c r="N11643" s="43">
        <v>1</v>
      </c>
      <c r="O11643" s="50" t="e">
        <f>INDEX([1]Dados!$M$2:$N$26779,MATCH($P11643,[1]Dados!$N$2:$N$26779,),2)</f>
        <v>#N/A</v>
      </c>
      <c r="P11643" s="23">
        <v>197029</v>
      </c>
      <c r="Q11643" s="26">
        <v>37833</v>
      </c>
      <c r="R11643" s="26">
        <v>37881</v>
      </c>
      <c r="S11643" s="23" t="s">
        <v>1056</v>
      </c>
    </row>
    <row r="11644" spans="1:19" s="23" customFormat="1" x14ac:dyDescent="0.2">
      <c r="A11644" s="19">
        <v>432130</v>
      </c>
      <c r="B11644" s="20">
        <v>89290</v>
      </c>
      <c r="C11644" s="20" t="s">
        <v>40</v>
      </c>
      <c r="D11644" s="21" t="s">
        <v>813</v>
      </c>
      <c r="E11644" s="20">
        <v>24</v>
      </c>
      <c r="F11644" s="22">
        <v>0</v>
      </c>
      <c r="G11644" s="22">
        <v>1</v>
      </c>
      <c r="H11644" s="22">
        <v>0</v>
      </c>
      <c r="I11644" s="19">
        <v>3.8</v>
      </c>
      <c r="J11644" s="19">
        <v>22</v>
      </c>
      <c r="K11644" s="24">
        <v>1293</v>
      </c>
      <c r="L11644" s="25">
        <v>1293.0592999999999</v>
      </c>
      <c r="M11644" s="23">
        <v>143575.14000000001</v>
      </c>
      <c r="N11644" s="43">
        <v>1</v>
      </c>
      <c r="O11644" s="50" t="e">
        <f>INDEX([1]Dados!$M$2:$N$26779,MATCH($P11644,[1]Dados!$N$2:$N$26779,),2)</f>
        <v>#N/A</v>
      </c>
      <c r="P11644" s="23">
        <v>197029</v>
      </c>
      <c r="Q11644" s="26">
        <v>37833</v>
      </c>
      <c r="R11644" s="26">
        <v>37881</v>
      </c>
      <c r="S11644" s="23" t="s">
        <v>1056</v>
      </c>
    </row>
    <row r="11645" spans="1:19" s="23" customFormat="1" x14ac:dyDescent="0.2">
      <c r="A11645" s="19">
        <v>432130</v>
      </c>
      <c r="B11645" s="20">
        <v>89290</v>
      </c>
      <c r="C11645" s="20" t="s">
        <v>40</v>
      </c>
      <c r="D11645" s="21" t="s">
        <v>813</v>
      </c>
      <c r="E11645" s="20">
        <v>24</v>
      </c>
      <c r="F11645" s="22">
        <v>0</v>
      </c>
      <c r="G11645" s="22">
        <v>1</v>
      </c>
      <c r="H11645" s="22">
        <v>0</v>
      </c>
      <c r="I11645" s="19">
        <v>3.9</v>
      </c>
      <c r="J11645" s="19">
        <v>29</v>
      </c>
      <c r="K11645" s="24">
        <v>1293</v>
      </c>
      <c r="L11645" s="25">
        <v>1293.0592999999999</v>
      </c>
      <c r="M11645" s="23">
        <v>143575.14000000001</v>
      </c>
      <c r="N11645" s="43">
        <v>1</v>
      </c>
      <c r="O11645" s="50" t="e">
        <f>INDEX([1]Dados!$M$2:$N$26779,MATCH($P11645,[1]Dados!$N$2:$N$26779,),2)</f>
        <v>#N/A</v>
      </c>
      <c r="P11645" s="23">
        <v>197029</v>
      </c>
      <c r="Q11645" s="26">
        <v>37833</v>
      </c>
      <c r="R11645" s="26">
        <v>37881</v>
      </c>
      <c r="S11645" s="23" t="s">
        <v>1056</v>
      </c>
    </row>
    <row r="11646" spans="1:19" s="23" customFormat="1" x14ac:dyDescent="0.2">
      <c r="A11646" s="19">
        <v>421490</v>
      </c>
      <c r="B11646" s="20">
        <v>82937</v>
      </c>
      <c r="C11646" s="20" t="s">
        <v>29</v>
      </c>
      <c r="D11646" s="21" t="s">
        <v>705</v>
      </c>
      <c r="E11646" s="20">
        <v>24</v>
      </c>
      <c r="F11646" s="22">
        <v>0</v>
      </c>
      <c r="G11646" s="22">
        <v>1</v>
      </c>
      <c r="H11646" s="22">
        <v>0</v>
      </c>
      <c r="I11646" s="19">
        <v>1.1000000000000001</v>
      </c>
      <c r="J11646" s="19">
        <v>15</v>
      </c>
      <c r="K11646" s="24">
        <v>1203</v>
      </c>
      <c r="L11646" s="25">
        <v>1203.0829000000001</v>
      </c>
      <c r="M11646" s="23">
        <v>13535.23</v>
      </c>
      <c r="N11646" s="43">
        <v>1</v>
      </c>
      <c r="O11646" s="50" t="e">
        <f>INDEX([1]Dados!$M$2:$N$26779,MATCH($P11646,[1]Dados!$N$2:$N$26779,),2)</f>
        <v>#N/A</v>
      </c>
      <c r="P11646" s="23">
        <v>196836</v>
      </c>
      <c r="Q11646" s="26">
        <v>37833</v>
      </c>
      <c r="R11646" s="26">
        <v>37883</v>
      </c>
      <c r="S11646" s="23" t="s">
        <v>889</v>
      </c>
    </row>
    <row r="11647" spans="1:19" s="23" customFormat="1" x14ac:dyDescent="0.2">
      <c r="A11647" s="19">
        <v>421490</v>
      </c>
      <c r="B11647" s="20">
        <v>82937</v>
      </c>
      <c r="C11647" s="20" t="s">
        <v>29</v>
      </c>
      <c r="D11647" s="21" t="s">
        <v>705</v>
      </c>
      <c r="E11647" s="20">
        <v>24</v>
      </c>
      <c r="F11647" s="22">
        <v>0</v>
      </c>
      <c r="G11647" s="22">
        <v>1</v>
      </c>
      <c r="H11647" s="22">
        <v>0</v>
      </c>
      <c r="I11647" s="19">
        <v>2.1</v>
      </c>
      <c r="J11647" s="19">
        <v>11</v>
      </c>
      <c r="K11647" s="24">
        <v>1214</v>
      </c>
      <c r="L11647" s="25">
        <v>1214.0587</v>
      </c>
      <c r="M11647" s="23">
        <v>79786.820000000007</v>
      </c>
      <c r="N11647" s="43">
        <v>1</v>
      </c>
      <c r="O11647" s="50" t="e">
        <f>INDEX([1]Dados!$M$2:$N$26779,MATCH($P11647,[1]Dados!$N$2:$N$26779,),2)</f>
        <v>#N/A</v>
      </c>
      <c r="P11647" s="23">
        <v>196783</v>
      </c>
      <c r="Q11647" s="26">
        <v>37833</v>
      </c>
      <c r="R11647" s="26">
        <v>37883</v>
      </c>
      <c r="S11647" s="23" t="s">
        <v>2513</v>
      </c>
    </row>
    <row r="11648" spans="1:19" s="23" customFormat="1" x14ac:dyDescent="0.2">
      <c r="A11648" s="19">
        <v>421490</v>
      </c>
      <c r="B11648" s="20">
        <v>82937</v>
      </c>
      <c r="C11648" s="20" t="s">
        <v>29</v>
      </c>
      <c r="D11648" s="21" t="s">
        <v>705</v>
      </c>
      <c r="E11648" s="20">
        <v>24</v>
      </c>
      <c r="F11648" s="22">
        <v>0</v>
      </c>
      <c r="G11648" s="22">
        <v>1</v>
      </c>
      <c r="H11648" s="22">
        <v>0</v>
      </c>
      <c r="I11648" s="19">
        <v>2.2000000000000002</v>
      </c>
      <c r="J11648" s="19">
        <v>9</v>
      </c>
      <c r="K11648" s="24">
        <v>1214</v>
      </c>
      <c r="L11648" s="25">
        <v>1214.0587</v>
      </c>
      <c r="M11648" s="23">
        <v>79786.820000000007</v>
      </c>
      <c r="N11648" s="43">
        <v>1</v>
      </c>
      <c r="O11648" s="50" t="e">
        <f>INDEX([1]Dados!$M$2:$N$26779,MATCH($P11648,[1]Dados!$N$2:$N$26779,),2)</f>
        <v>#N/A</v>
      </c>
      <c r="P11648" s="23">
        <v>196783</v>
      </c>
      <c r="Q11648" s="26">
        <v>37833</v>
      </c>
      <c r="R11648" s="26">
        <v>37883</v>
      </c>
      <c r="S11648" s="23" t="s">
        <v>2513</v>
      </c>
    </row>
    <row r="11649" spans="1:19" s="23" customFormat="1" x14ac:dyDescent="0.2">
      <c r="A11649" s="19">
        <v>421490</v>
      </c>
      <c r="B11649" s="20">
        <v>82937</v>
      </c>
      <c r="C11649" s="20" t="s">
        <v>29</v>
      </c>
      <c r="D11649" s="21" t="s">
        <v>705</v>
      </c>
      <c r="E11649" s="20">
        <v>24</v>
      </c>
      <c r="F11649" s="22">
        <v>0</v>
      </c>
      <c r="G11649" s="22">
        <v>1</v>
      </c>
      <c r="H11649" s="22">
        <v>0</v>
      </c>
      <c r="I11649" s="19">
        <v>2.2999999999999998</v>
      </c>
      <c r="J11649" s="19">
        <v>15</v>
      </c>
      <c r="K11649" s="24">
        <v>1214</v>
      </c>
      <c r="L11649" s="25">
        <v>1214.0587</v>
      </c>
      <c r="M11649" s="23">
        <v>79786.820000000007</v>
      </c>
      <c r="N11649" s="43">
        <v>1</v>
      </c>
      <c r="O11649" s="50" t="e">
        <f>INDEX([1]Dados!$M$2:$N$26779,MATCH($P11649,[1]Dados!$N$2:$N$26779,),2)</f>
        <v>#N/A</v>
      </c>
      <c r="P11649" s="23">
        <v>196783</v>
      </c>
      <c r="Q11649" s="26">
        <v>37833</v>
      </c>
      <c r="R11649" s="26">
        <v>37883</v>
      </c>
      <c r="S11649" s="23" t="s">
        <v>2513</v>
      </c>
    </row>
    <row r="11650" spans="1:19" s="23" customFormat="1" x14ac:dyDescent="0.2">
      <c r="A11650" s="19">
        <v>421490</v>
      </c>
      <c r="B11650" s="20">
        <v>82937</v>
      </c>
      <c r="C11650" s="20" t="s">
        <v>29</v>
      </c>
      <c r="D11650" s="21" t="s">
        <v>705</v>
      </c>
      <c r="E11650" s="20">
        <v>24</v>
      </c>
      <c r="F11650" s="22">
        <v>0</v>
      </c>
      <c r="G11650" s="22">
        <v>1</v>
      </c>
      <c r="H11650" s="22">
        <v>0</v>
      </c>
      <c r="I11650" s="19">
        <v>2.4</v>
      </c>
      <c r="J11650" s="19">
        <v>24</v>
      </c>
      <c r="K11650" s="24">
        <v>1214</v>
      </c>
      <c r="L11650" s="25">
        <v>1214.0589</v>
      </c>
      <c r="M11650" s="23">
        <v>300000</v>
      </c>
      <c r="N11650" s="43">
        <v>1</v>
      </c>
      <c r="O11650" s="50" t="e">
        <f>INDEX([1]Dados!$M$2:$N$26779,MATCH($P11650,[1]Dados!$N$2:$N$26779,),2)</f>
        <v>#N/A</v>
      </c>
      <c r="P11650" s="23">
        <v>198387</v>
      </c>
      <c r="Q11650" s="26">
        <v>37833</v>
      </c>
      <c r="R11650" s="26">
        <v>37883</v>
      </c>
      <c r="S11650" s="23" t="s">
        <v>1176</v>
      </c>
    </row>
    <row r="11651" spans="1:19" s="23" customFormat="1" x14ac:dyDescent="0.2">
      <c r="A11651" s="19">
        <v>421490</v>
      </c>
      <c r="B11651" s="20">
        <v>82937</v>
      </c>
      <c r="C11651" s="20" t="s">
        <v>29</v>
      </c>
      <c r="D11651" s="21" t="s">
        <v>705</v>
      </c>
      <c r="E11651" s="20">
        <v>24</v>
      </c>
      <c r="F11651" s="22">
        <v>0</v>
      </c>
      <c r="G11651" s="22">
        <v>1</v>
      </c>
      <c r="H11651" s="22">
        <v>0</v>
      </c>
      <c r="I11651" s="19">
        <v>2.5</v>
      </c>
      <c r="J11651" s="19">
        <v>24</v>
      </c>
      <c r="K11651" s="24">
        <v>1214</v>
      </c>
      <c r="L11651" s="25">
        <v>1214.0589</v>
      </c>
      <c r="M11651" s="23">
        <v>300000</v>
      </c>
      <c r="N11651" s="43">
        <v>1</v>
      </c>
      <c r="O11651" s="50" t="e">
        <f>INDEX([1]Dados!$M$2:$N$26779,MATCH($P11651,[1]Dados!$N$2:$N$26779,),2)</f>
        <v>#N/A</v>
      </c>
      <c r="P11651" s="23">
        <v>198387</v>
      </c>
      <c r="Q11651" s="26">
        <v>37833</v>
      </c>
      <c r="R11651" s="26">
        <v>37883</v>
      </c>
      <c r="S11651" s="23" t="s">
        <v>1176</v>
      </c>
    </row>
    <row r="11652" spans="1:19" s="23" customFormat="1" x14ac:dyDescent="0.2">
      <c r="A11652" s="19">
        <v>421490</v>
      </c>
      <c r="B11652" s="20">
        <v>82937</v>
      </c>
      <c r="C11652" s="20" t="s">
        <v>29</v>
      </c>
      <c r="D11652" s="21" t="s">
        <v>705</v>
      </c>
      <c r="E11652" s="20">
        <v>24</v>
      </c>
      <c r="F11652" s="22">
        <v>0</v>
      </c>
      <c r="G11652" s="22">
        <v>1</v>
      </c>
      <c r="H11652" s="22">
        <v>0</v>
      </c>
      <c r="I11652" s="19">
        <v>2.6</v>
      </c>
      <c r="J11652" s="19">
        <v>10</v>
      </c>
      <c r="K11652" s="24">
        <v>1214</v>
      </c>
      <c r="L11652" s="25">
        <v>1214.8580999999999</v>
      </c>
      <c r="M11652" s="23">
        <v>40000</v>
      </c>
      <c r="N11652" s="43">
        <v>1</v>
      </c>
      <c r="O11652" s="50" t="e">
        <f>INDEX([1]Dados!$M$2:$N$26779,MATCH($P11652,[1]Dados!$N$2:$N$26779,),2)</f>
        <v>#N/A</v>
      </c>
      <c r="P11652" s="23">
        <v>197413</v>
      </c>
      <c r="Q11652" s="26">
        <v>37833</v>
      </c>
      <c r="R11652" s="26">
        <v>37883</v>
      </c>
      <c r="S11652" s="23" t="s">
        <v>960</v>
      </c>
    </row>
    <row r="11653" spans="1:19" s="23" customFormat="1" x14ac:dyDescent="0.2">
      <c r="A11653" s="19">
        <v>421490</v>
      </c>
      <c r="B11653" s="20">
        <v>82937</v>
      </c>
      <c r="C11653" s="20" t="s">
        <v>29</v>
      </c>
      <c r="D11653" s="21" t="s">
        <v>705</v>
      </c>
      <c r="E11653" s="20">
        <v>24</v>
      </c>
      <c r="F11653" s="22">
        <v>0</v>
      </c>
      <c r="G11653" s="22">
        <v>1</v>
      </c>
      <c r="H11653" s="22">
        <v>0</v>
      </c>
      <c r="I11653" s="19">
        <v>2.7</v>
      </c>
      <c r="J11653" s="19">
        <v>5</v>
      </c>
      <c r="K11653" s="24">
        <v>1214</v>
      </c>
      <c r="L11653" s="25">
        <v>1214.8580999999999</v>
      </c>
      <c r="M11653" s="23">
        <v>40000</v>
      </c>
      <c r="N11653" s="43">
        <v>1</v>
      </c>
      <c r="O11653" s="50" t="e">
        <f>INDEX([1]Dados!$M$2:$N$26779,MATCH($P11653,[1]Dados!$N$2:$N$26779,),2)</f>
        <v>#N/A</v>
      </c>
      <c r="P11653" s="23">
        <v>197413</v>
      </c>
      <c r="Q11653" s="26">
        <v>37833</v>
      </c>
      <c r="R11653" s="26">
        <v>37883</v>
      </c>
      <c r="S11653" s="23" t="s">
        <v>960</v>
      </c>
    </row>
    <row r="11654" spans="1:19" s="23" customFormat="1" x14ac:dyDescent="0.2">
      <c r="A11654" s="19">
        <v>421490</v>
      </c>
      <c r="B11654" s="20">
        <v>82937</v>
      </c>
      <c r="C11654" s="20" t="s">
        <v>29</v>
      </c>
      <c r="D11654" s="21" t="s">
        <v>705</v>
      </c>
      <c r="E11654" s="20">
        <v>24</v>
      </c>
      <c r="F11654" s="22">
        <v>0</v>
      </c>
      <c r="G11654" s="22">
        <v>1</v>
      </c>
      <c r="H11654" s="22">
        <v>0</v>
      </c>
      <c r="I11654" s="19">
        <v>2.8</v>
      </c>
      <c r="J11654" s="19">
        <v>9</v>
      </c>
      <c r="K11654" s="24">
        <v>1214</v>
      </c>
      <c r="L11654" s="25">
        <v>1214.8580999999999</v>
      </c>
      <c r="M11654" s="23">
        <v>40000</v>
      </c>
      <c r="N11654" s="43">
        <v>1</v>
      </c>
      <c r="O11654" s="50" t="e">
        <f>INDEX([1]Dados!$M$2:$N$26779,MATCH($P11654,[1]Dados!$N$2:$N$26779,),2)</f>
        <v>#N/A</v>
      </c>
      <c r="P11654" s="23">
        <v>197413</v>
      </c>
      <c r="Q11654" s="26">
        <v>37833</v>
      </c>
      <c r="R11654" s="26">
        <v>37883</v>
      </c>
      <c r="S11654" s="23" t="s">
        <v>960</v>
      </c>
    </row>
    <row r="11655" spans="1:19" s="23" customFormat="1" x14ac:dyDescent="0.2">
      <c r="A11655" s="19">
        <v>421490</v>
      </c>
      <c r="B11655" s="20">
        <v>82937</v>
      </c>
      <c r="C11655" s="20" t="s">
        <v>29</v>
      </c>
      <c r="D11655" s="21" t="s">
        <v>705</v>
      </c>
      <c r="E11655" s="20">
        <v>24</v>
      </c>
      <c r="F11655" s="22">
        <v>0</v>
      </c>
      <c r="G11655" s="22">
        <v>1</v>
      </c>
      <c r="H11655" s="22">
        <v>0</v>
      </c>
      <c r="I11655" s="19">
        <v>2.9</v>
      </c>
      <c r="J11655" s="19">
        <v>10</v>
      </c>
      <c r="K11655" s="24">
        <v>1214</v>
      </c>
      <c r="L11655" s="25">
        <v>1214.8580999999999</v>
      </c>
      <c r="M11655" s="23">
        <v>40000</v>
      </c>
      <c r="N11655" s="43">
        <v>1</v>
      </c>
      <c r="O11655" s="50" t="e">
        <f>INDEX([1]Dados!$M$2:$N$26779,MATCH($P11655,[1]Dados!$N$2:$N$26779,),2)</f>
        <v>#N/A</v>
      </c>
      <c r="P11655" s="23">
        <v>197413</v>
      </c>
      <c r="Q11655" s="26">
        <v>37833</v>
      </c>
      <c r="R11655" s="26">
        <v>37883</v>
      </c>
      <c r="S11655" s="23" t="s">
        <v>960</v>
      </c>
    </row>
    <row r="11656" spans="1:19" s="23" customFormat="1" x14ac:dyDescent="0.2">
      <c r="A11656" s="19">
        <v>421490</v>
      </c>
      <c r="B11656" s="20">
        <v>82937</v>
      </c>
      <c r="C11656" s="20" t="s">
        <v>29</v>
      </c>
      <c r="D11656" s="21" t="s">
        <v>705</v>
      </c>
      <c r="E11656" s="20">
        <v>24</v>
      </c>
      <c r="F11656" s="22">
        <v>0</v>
      </c>
      <c r="G11656" s="22">
        <v>1</v>
      </c>
      <c r="H11656" s="22">
        <v>0</v>
      </c>
      <c r="I11656" s="19">
        <v>3.1</v>
      </c>
      <c r="J11656" s="19">
        <v>22</v>
      </c>
      <c r="K11656" s="24">
        <v>1293</v>
      </c>
      <c r="L11656" s="25">
        <v>1293.0592999999999</v>
      </c>
      <c r="M11656" s="23">
        <v>22340.37</v>
      </c>
      <c r="N11656" s="43">
        <v>1</v>
      </c>
      <c r="O11656" s="50" t="e">
        <f>INDEX([1]Dados!$M$2:$N$26779,MATCH($P11656,[1]Dados!$N$2:$N$26779,),2)</f>
        <v>#N/A</v>
      </c>
      <c r="P11656" s="23">
        <v>197030</v>
      </c>
      <c r="Q11656" s="26">
        <v>37833</v>
      </c>
      <c r="R11656" s="26">
        <v>37883</v>
      </c>
      <c r="S11656" s="23" t="s">
        <v>1801</v>
      </c>
    </row>
    <row r="11657" spans="1:19" s="23" customFormat="1" x14ac:dyDescent="0.2">
      <c r="A11657" s="19">
        <v>421490</v>
      </c>
      <c r="B11657" s="20">
        <v>82937</v>
      </c>
      <c r="C11657" s="20" t="s">
        <v>29</v>
      </c>
      <c r="D11657" s="21" t="s">
        <v>705</v>
      </c>
      <c r="E11657" s="20">
        <v>24</v>
      </c>
      <c r="F11657" s="22">
        <v>0</v>
      </c>
      <c r="G11657" s="22">
        <v>1</v>
      </c>
      <c r="H11657" s="22">
        <v>0</v>
      </c>
      <c r="I11657" s="19">
        <v>3.2</v>
      </c>
      <c r="J11657" s="19">
        <v>11</v>
      </c>
      <c r="K11657" s="24">
        <v>1293</v>
      </c>
      <c r="L11657" s="25">
        <v>1293.0592999999999</v>
      </c>
      <c r="M11657" s="23">
        <v>22340.37</v>
      </c>
      <c r="N11657" s="43">
        <v>1</v>
      </c>
      <c r="O11657" s="50" t="e">
        <f>INDEX([1]Dados!$M$2:$N$26779,MATCH($P11657,[1]Dados!$N$2:$N$26779,),2)</f>
        <v>#N/A</v>
      </c>
      <c r="P11657" s="23">
        <v>197030</v>
      </c>
      <c r="Q11657" s="26">
        <v>37833</v>
      </c>
      <c r="R11657" s="26">
        <v>37883</v>
      </c>
      <c r="S11657" s="23" t="s">
        <v>1801</v>
      </c>
    </row>
    <row r="11658" spans="1:19" s="23" customFormat="1" x14ac:dyDescent="0.2">
      <c r="A11658" s="19">
        <v>421850</v>
      </c>
      <c r="B11658" s="20">
        <v>83631</v>
      </c>
      <c r="C11658" s="20" t="s">
        <v>29</v>
      </c>
      <c r="D11658" s="21" t="s">
        <v>828</v>
      </c>
      <c r="E11658" s="20">
        <v>24</v>
      </c>
      <c r="F11658" s="22">
        <v>0</v>
      </c>
      <c r="G11658" s="22">
        <v>1</v>
      </c>
      <c r="H11658" s="22">
        <v>0</v>
      </c>
      <c r="I11658" s="19" t="s">
        <v>3</v>
      </c>
      <c r="J11658" s="19">
        <v>0</v>
      </c>
      <c r="K11658" s="24">
        <v>119</v>
      </c>
      <c r="L11658" s="25">
        <v>119.5528</v>
      </c>
      <c r="M11658" s="23">
        <v>53366.28</v>
      </c>
      <c r="N11658" s="43">
        <v>1</v>
      </c>
      <c r="O11658" s="50" t="e">
        <f>INDEX([1]Dados!$M$2:$N$26779,MATCH($P11658,[1]Dados!$N$2:$N$26779,),2)</f>
        <v>#N/A</v>
      </c>
      <c r="P11658" s="23">
        <v>196881</v>
      </c>
      <c r="Q11658" s="26">
        <v>37831</v>
      </c>
      <c r="R11658" s="26">
        <v>37876</v>
      </c>
      <c r="S11658" s="23" t="s">
        <v>2134</v>
      </c>
    </row>
    <row r="11659" spans="1:19" s="23" customFormat="1" x14ac:dyDescent="0.2">
      <c r="A11659" s="19">
        <v>421850</v>
      </c>
      <c r="B11659" s="20">
        <v>83631</v>
      </c>
      <c r="C11659" s="20" t="s">
        <v>29</v>
      </c>
      <c r="D11659" s="21" t="s">
        <v>828</v>
      </c>
      <c r="E11659" s="20">
        <v>24</v>
      </c>
      <c r="F11659" s="22">
        <v>0</v>
      </c>
      <c r="G11659" s="22">
        <v>1</v>
      </c>
      <c r="H11659" s="22">
        <v>0</v>
      </c>
      <c r="I11659" s="19">
        <v>1.1000000000000001</v>
      </c>
      <c r="J11659" s="19">
        <v>25</v>
      </c>
      <c r="K11659" s="24">
        <v>1203</v>
      </c>
      <c r="L11659" s="25">
        <v>1203.0829000000001</v>
      </c>
      <c r="M11659" s="23">
        <v>14288.39</v>
      </c>
      <c r="N11659" s="43">
        <v>1</v>
      </c>
      <c r="O11659" s="50" t="e">
        <f>INDEX([1]Dados!$M$2:$N$26779,MATCH($P11659,[1]Dados!$N$2:$N$26779,),2)</f>
        <v>#N/A</v>
      </c>
      <c r="P11659" s="23">
        <v>196837</v>
      </c>
      <c r="Q11659" s="26">
        <v>37831</v>
      </c>
      <c r="R11659" s="26">
        <v>37876</v>
      </c>
      <c r="S11659" s="23" t="s">
        <v>1407</v>
      </c>
    </row>
    <row r="11660" spans="1:19" s="23" customFormat="1" x14ac:dyDescent="0.2">
      <c r="A11660" s="19">
        <v>421850</v>
      </c>
      <c r="B11660" s="20">
        <v>83631</v>
      </c>
      <c r="C11660" s="20" t="s">
        <v>29</v>
      </c>
      <c r="D11660" s="21" t="s">
        <v>828</v>
      </c>
      <c r="E11660" s="20">
        <v>24</v>
      </c>
      <c r="F11660" s="22">
        <v>0</v>
      </c>
      <c r="G11660" s="22">
        <v>1</v>
      </c>
      <c r="H11660" s="22">
        <v>0</v>
      </c>
      <c r="I11660" s="19">
        <v>1.2</v>
      </c>
      <c r="J11660" s="19">
        <v>15</v>
      </c>
      <c r="K11660" s="24">
        <v>1203</v>
      </c>
      <c r="L11660" s="25">
        <v>1203.0829000000001</v>
      </c>
      <c r="M11660" s="23">
        <v>14288.39</v>
      </c>
      <c r="N11660" s="43">
        <v>1</v>
      </c>
      <c r="O11660" s="50" t="e">
        <f>INDEX([1]Dados!$M$2:$N$26779,MATCH($P11660,[1]Dados!$N$2:$N$26779,),2)</f>
        <v>#N/A</v>
      </c>
      <c r="P11660" s="23">
        <v>196837</v>
      </c>
      <c r="Q11660" s="26">
        <v>37831</v>
      </c>
      <c r="R11660" s="26">
        <v>37876</v>
      </c>
      <c r="S11660" s="23" t="s">
        <v>1407</v>
      </c>
    </row>
    <row r="11661" spans="1:19" s="23" customFormat="1" x14ac:dyDescent="0.2">
      <c r="A11661" s="19">
        <v>421850</v>
      </c>
      <c r="B11661" s="20">
        <v>83631</v>
      </c>
      <c r="C11661" s="20" t="s">
        <v>29</v>
      </c>
      <c r="D11661" s="21" t="s">
        <v>828</v>
      </c>
      <c r="E11661" s="20">
        <v>24</v>
      </c>
      <c r="F11661" s="22">
        <v>0</v>
      </c>
      <c r="G11661" s="22">
        <v>1</v>
      </c>
      <c r="H11661" s="22">
        <v>0</v>
      </c>
      <c r="I11661" s="19">
        <v>2.1</v>
      </c>
      <c r="J11661" s="19">
        <v>18</v>
      </c>
      <c r="K11661" s="24">
        <v>1214</v>
      </c>
      <c r="L11661" s="25">
        <v>1214.0587</v>
      </c>
      <c r="M11661" s="23">
        <v>46918.75</v>
      </c>
      <c r="N11661" s="43">
        <v>1</v>
      </c>
      <c r="O11661" s="50" t="e">
        <f>INDEX([1]Dados!$M$2:$N$26779,MATCH($P11661,[1]Dados!$N$2:$N$26779,),2)</f>
        <v>#N/A</v>
      </c>
      <c r="P11661" s="23">
        <v>196784</v>
      </c>
      <c r="Q11661" s="26">
        <v>37831</v>
      </c>
      <c r="R11661" s="26">
        <v>37876</v>
      </c>
      <c r="S11661" s="23" t="s">
        <v>914</v>
      </c>
    </row>
    <row r="11662" spans="1:19" s="23" customFormat="1" x14ac:dyDescent="0.2">
      <c r="A11662" s="19">
        <v>421850</v>
      </c>
      <c r="B11662" s="20">
        <v>83631</v>
      </c>
      <c r="C11662" s="20" t="s">
        <v>29</v>
      </c>
      <c r="D11662" s="21" t="s">
        <v>828</v>
      </c>
      <c r="E11662" s="20">
        <v>24</v>
      </c>
      <c r="F11662" s="22">
        <v>0</v>
      </c>
      <c r="G11662" s="22">
        <v>1</v>
      </c>
      <c r="H11662" s="22">
        <v>0</v>
      </c>
      <c r="I11662" s="49">
        <v>2.1</v>
      </c>
      <c r="J11662" s="19">
        <v>7</v>
      </c>
      <c r="K11662" s="24">
        <v>1214</v>
      </c>
      <c r="L11662" s="25">
        <v>1214.0589</v>
      </c>
      <c r="M11662" s="23">
        <v>132420</v>
      </c>
      <c r="N11662" s="43">
        <v>1</v>
      </c>
      <c r="O11662" s="50" t="e">
        <f>INDEX([1]Dados!$M$2:$N$26779,MATCH($P11662,[1]Dados!$N$2:$N$26779,),2)</f>
        <v>#N/A</v>
      </c>
      <c r="P11662" s="23">
        <v>198388</v>
      </c>
      <c r="Q11662" s="26">
        <v>37831</v>
      </c>
      <c r="R11662" s="26">
        <v>37876</v>
      </c>
      <c r="S11662" s="23" t="s">
        <v>1176</v>
      </c>
    </row>
    <row r="11663" spans="1:19" s="23" customFormat="1" x14ac:dyDescent="0.2">
      <c r="A11663" s="19">
        <v>421850</v>
      </c>
      <c r="B11663" s="20">
        <v>83631</v>
      </c>
      <c r="C11663" s="20" t="s">
        <v>29</v>
      </c>
      <c r="D11663" s="21" t="s">
        <v>828</v>
      </c>
      <c r="E11663" s="20">
        <v>24</v>
      </c>
      <c r="F11663" s="22">
        <v>0</v>
      </c>
      <c r="G11663" s="22">
        <v>1</v>
      </c>
      <c r="H11663" s="22">
        <v>0</v>
      </c>
      <c r="I11663" s="19">
        <v>2.11</v>
      </c>
      <c r="J11663" s="19">
        <v>20</v>
      </c>
      <c r="K11663" s="24">
        <v>1214</v>
      </c>
      <c r="L11663" s="25">
        <v>1214.0589</v>
      </c>
      <c r="M11663" s="23">
        <v>132420</v>
      </c>
      <c r="N11663" s="43">
        <v>1</v>
      </c>
      <c r="O11663" s="50" t="e">
        <f>INDEX([1]Dados!$M$2:$N$26779,MATCH($P11663,[1]Dados!$N$2:$N$26779,),2)</f>
        <v>#N/A</v>
      </c>
      <c r="P11663" s="23">
        <v>198388</v>
      </c>
      <c r="Q11663" s="26">
        <v>37831</v>
      </c>
      <c r="R11663" s="26">
        <v>37876</v>
      </c>
      <c r="S11663" s="23" t="s">
        <v>1176</v>
      </c>
    </row>
    <row r="11664" spans="1:19" s="23" customFormat="1" x14ac:dyDescent="0.2">
      <c r="A11664" s="19">
        <v>421850</v>
      </c>
      <c r="B11664" s="20">
        <v>83631</v>
      </c>
      <c r="C11664" s="20" t="s">
        <v>29</v>
      </c>
      <c r="D11664" s="21" t="s">
        <v>828</v>
      </c>
      <c r="E11664" s="20">
        <v>24</v>
      </c>
      <c r="F11664" s="22">
        <v>0</v>
      </c>
      <c r="G11664" s="22">
        <v>1</v>
      </c>
      <c r="H11664" s="22">
        <v>0</v>
      </c>
      <c r="I11664" s="19">
        <v>2.12</v>
      </c>
      <c r="J11664" s="19">
        <v>20</v>
      </c>
      <c r="K11664" s="24">
        <v>1214</v>
      </c>
      <c r="L11664" s="25">
        <v>1214.0589</v>
      </c>
      <c r="M11664" s="23">
        <v>132420</v>
      </c>
      <c r="N11664" s="43">
        <v>1</v>
      </c>
      <c r="O11664" s="50" t="e">
        <f>INDEX([1]Dados!$M$2:$N$26779,MATCH($P11664,[1]Dados!$N$2:$N$26779,),2)</f>
        <v>#N/A</v>
      </c>
      <c r="P11664" s="23">
        <v>198388</v>
      </c>
      <c r="Q11664" s="26">
        <v>37831</v>
      </c>
      <c r="R11664" s="26">
        <v>37876</v>
      </c>
      <c r="S11664" s="23" t="s">
        <v>1176</v>
      </c>
    </row>
    <row r="11665" spans="1:19" s="23" customFormat="1" x14ac:dyDescent="0.2">
      <c r="A11665" s="19">
        <v>421850</v>
      </c>
      <c r="B11665" s="20">
        <v>83631</v>
      </c>
      <c r="C11665" s="20" t="s">
        <v>29</v>
      </c>
      <c r="D11665" s="21" t="s">
        <v>828</v>
      </c>
      <c r="E11665" s="20">
        <v>24</v>
      </c>
      <c r="F11665" s="22">
        <v>0</v>
      </c>
      <c r="G11665" s="22">
        <v>1</v>
      </c>
      <c r="H11665" s="22">
        <v>0</v>
      </c>
      <c r="I11665" s="19">
        <v>2.13</v>
      </c>
      <c r="J11665" s="19">
        <v>18</v>
      </c>
      <c r="K11665" s="24">
        <v>1214</v>
      </c>
      <c r="L11665" s="25">
        <v>1214.0589</v>
      </c>
      <c r="M11665" s="23">
        <v>132420</v>
      </c>
      <c r="N11665" s="43">
        <v>1</v>
      </c>
      <c r="O11665" s="50" t="e">
        <f>INDEX([1]Dados!$M$2:$N$26779,MATCH($P11665,[1]Dados!$N$2:$N$26779,),2)</f>
        <v>#N/A</v>
      </c>
      <c r="P11665" s="23">
        <v>198388</v>
      </c>
      <c r="Q11665" s="26">
        <v>37831</v>
      </c>
      <c r="R11665" s="26">
        <v>37876</v>
      </c>
      <c r="S11665" s="23" t="s">
        <v>1176</v>
      </c>
    </row>
    <row r="11666" spans="1:19" s="23" customFormat="1" x14ac:dyDescent="0.2">
      <c r="A11666" s="19">
        <v>421850</v>
      </c>
      <c r="B11666" s="20">
        <v>83631</v>
      </c>
      <c r="C11666" s="20" t="s">
        <v>29</v>
      </c>
      <c r="D11666" s="21" t="s">
        <v>828</v>
      </c>
      <c r="E11666" s="20">
        <v>24</v>
      </c>
      <c r="F11666" s="22">
        <v>0</v>
      </c>
      <c r="G11666" s="22">
        <v>1</v>
      </c>
      <c r="H11666" s="22">
        <v>0</v>
      </c>
      <c r="I11666" s="19">
        <v>2.14</v>
      </c>
      <c r="J11666" s="19">
        <v>20</v>
      </c>
      <c r="K11666" s="24">
        <v>1214</v>
      </c>
      <c r="L11666" s="25">
        <v>1214.0589</v>
      </c>
      <c r="M11666" s="23">
        <v>132420</v>
      </c>
      <c r="N11666" s="43">
        <v>1</v>
      </c>
      <c r="O11666" s="50" t="e">
        <f>INDEX([1]Dados!$M$2:$N$26779,MATCH($P11666,[1]Dados!$N$2:$N$26779,),2)</f>
        <v>#N/A</v>
      </c>
      <c r="P11666" s="23">
        <v>198388</v>
      </c>
      <c r="Q11666" s="26">
        <v>37831</v>
      </c>
      <c r="R11666" s="26">
        <v>37876</v>
      </c>
      <c r="S11666" s="23" t="s">
        <v>1176</v>
      </c>
    </row>
    <row r="11667" spans="1:19" s="23" customFormat="1" x14ac:dyDescent="0.2">
      <c r="A11667" s="19">
        <v>421850</v>
      </c>
      <c r="B11667" s="20">
        <v>83631</v>
      </c>
      <c r="C11667" s="20" t="s">
        <v>29</v>
      </c>
      <c r="D11667" s="21" t="s">
        <v>828</v>
      </c>
      <c r="E11667" s="20">
        <v>24</v>
      </c>
      <c r="F11667" s="22">
        <v>0</v>
      </c>
      <c r="G11667" s="22">
        <v>1</v>
      </c>
      <c r="H11667" s="22">
        <v>0</v>
      </c>
      <c r="I11667" s="19">
        <v>2.15</v>
      </c>
      <c r="J11667" s="19">
        <v>20</v>
      </c>
      <c r="K11667" s="24">
        <v>1214</v>
      </c>
      <c r="L11667" s="25">
        <v>1214.0589</v>
      </c>
      <c r="M11667" s="23">
        <v>132420</v>
      </c>
      <c r="N11667" s="43">
        <v>1</v>
      </c>
      <c r="O11667" s="50" t="e">
        <f>INDEX([1]Dados!$M$2:$N$26779,MATCH($P11667,[1]Dados!$N$2:$N$26779,),2)</f>
        <v>#N/A</v>
      </c>
      <c r="P11667" s="23">
        <v>198388</v>
      </c>
      <c r="Q11667" s="26">
        <v>37831</v>
      </c>
      <c r="R11667" s="26">
        <v>37876</v>
      </c>
      <c r="S11667" s="23" t="s">
        <v>1176</v>
      </c>
    </row>
    <row r="11668" spans="1:19" s="23" customFormat="1" x14ac:dyDescent="0.2">
      <c r="A11668" s="19">
        <v>421850</v>
      </c>
      <c r="B11668" s="20">
        <v>83631</v>
      </c>
      <c r="C11668" s="20" t="s">
        <v>29</v>
      </c>
      <c r="D11668" s="21" t="s">
        <v>828</v>
      </c>
      <c r="E11668" s="20">
        <v>24</v>
      </c>
      <c r="F11668" s="22">
        <v>0</v>
      </c>
      <c r="G11668" s="22">
        <v>1</v>
      </c>
      <c r="H11668" s="22">
        <v>0</v>
      </c>
      <c r="I11668" s="19">
        <v>2.16</v>
      </c>
      <c r="J11668" s="19">
        <v>18</v>
      </c>
      <c r="K11668" s="24">
        <v>1214</v>
      </c>
      <c r="L11668" s="25">
        <v>1214.0589</v>
      </c>
      <c r="M11668" s="23">
        <v>132420</v>
      </c>
      <c r="N11668" s="43">
        <v>1</v>
      </c>
      <c r="O11668" s="50" t="e">
        <f>INDEX([1]Dados!$M$2:$N$26779,MATCH($P11668,[1]Dados!$N$2:$N$26779,),2)</f>
        <v>#N/A</v>
      </c>
      <c r="P11668" s="23">
        <v>198388</v>
      </c>
      <c r="Q11668" s="26">
        <v>37831</v>
      </c>
      <c r="R11668" s="26">
        <v>37876</v>
      </c>
      <c r="S11668" s="23" t="s">
        <v>1176</v>
      </c>
    </row>
    <row r="11669" spans="1:19" s="23" customFormat="1" x14ac:dyDescent="0.2">
      <c r="A11669" s="19">
        <v>421850</v>
      </c>
      <c r="B11669" s="20">
        <v>83631</v>
      </c>
      <c r="C11669" s="20" t="s">
        <v>29</v>
      </c>
      <c r="D11669" s="21" t="s">
        <v>828</v>
      </c>
      <c r="E11669" s="20">
        <v>24</v>
      </c>
      <c r="F11669" s="22">
        <v>0</v>
      </c>
      <c r="G11669" s="22">
        <v>1</v>
      </c>
      <c r="H11669" s="22">
        <v>0</v>
      </c>
      <c r="I11669" s="19">
        <v>2.17</v>
      </c>
      <c r="J11669" s="19">
        <v>23</v>
      </c>
      <c r="K11669" s="24">
        <v>1214</v>
      </c>
      <c r="L11669" s="25">
        <v>1214.0589</v>
      </c>
      <c r="M11669" s="23">
        <v>132420</v>
      </c>
      <c r="N11669" s="43">
        <v>1</v>
      </c>
      <c r="O11669" s="50" t="e">
        <f>INDEX([1]Dados!$M$2:$N$26779,MATCH($P11669,[1]Dados!$N$2:$N$26779,),2)</f>
        <v>#N/A</v>
      </c>
      <c r="P11669" s="23">
        <v>198388</v>
      </c>
      <c r="Q11669" s="26">
        <v>37831</v>
      </c>
      <c r="R11669" s="26">
        <v>37876</v>
      </c>
      <c r="S11669" s="23" t="s">
        <v>1176</v>
      </c>
    </row>
    <row r="11670" spans="1:19" s="23" customFormat="1" x14ac:dyDescent="0.2">
      <c r="A11670" s="19">
        <v>421850</v>
      </c>
      <c r="B11670" s="20">
        <v>83631</v>
      </c>
      <c r="C11670" s="20" t="s">
        <v>29</v>
      </c>
      <c r="D11670" s="21" t="s">
        <v>828</v>
      </c>
      <c r="E11670" s="20">
        <v>24</v>
      </c>
      <c r="F11670" s="22">
        <v>0</v>
      </c>
      <c r="G11670" s="22">
        <v>1</v>
      </c>
      <c r="H11670" s="22">
        <v>0</v>
      </c>
      <c r="I11670" s="19">
        <v>2.1800000000000002</v>
      </c>
      <c r="J11670" s="19">
        <v>23</v>
      </c>
      <c r="K11670" s="24">
        <v>1214</v>
      </c>
      <c r="L11670" s="25">
        <v>1214.0589</v>
      </c>
      <c r="M11670" s="23">
        <v>132420</v>
      </c>
      <c r="N11670" s="43">
        <v>1</v>
      </c>
      <c r="O11670" s="50" t="e">
        <f>INDEX([1]Dados!$M$2:$N$26779,MATCH($P11670,[1]Dados!$N$2:$N$26779,),2)</f>
        <v>#N/A</v>
      </c>
      <c r="P11670" s="23">
        <v>198388</v>
      </c>
      <c r="Q11670" s="26">
        <v>37831</v>
      </c>
      <c r="R11670" s="26">
        <v>37876</v>
      </c>
      <c r="S11670" s="23" t="s">
        <v>1176</v>
      </c>
    </row>
    <row r="11671" spans="1:19" s="23" customFormat="1" x14ac:dyDescent="0.2">
      <c r="A11671" s="19">
        <v>421850</v>
      </c>
      <c r="B11671" s="20">
        <v>83631</v>
      </c>
      <c r="C11671" s="20" t="s">
        <v>29</v>
      </c>
      <c r="D11671" s="21" t="s">
        <v>828</v>
      </c>
      <c r="E11671" s="20">
        <v>24</v>
      </c>
      <c r="F11671" s="22">
        <v>0</v>
      </c>
      <c r="G11671" s="22">
        <v>1</v>
      </c>
      <c r="H11671" s="22">
        <v>0</v>
      </c>
      <c r="I11671" s="19">
        <v>2.19</v>
      </c>
      <c r="J11671" s="19">
        <v>9</v>
      </c>
      <c r="K11671" s="24">
        <v>1214</v>
      </c>
      <c r="L11671" s="25">
        <v>1214.8580999999999</v>
      </c>
      <c r="M11671" s="23">
        <v>54000</v>
      </c>
      <c r="N11671" s="43">
        <v>1</v>
      </c>
      <c r="O11671" s="50" t="e">
        <f>INDEX([1]Dados!$M$2:$N$26779,MATCH($P11671,[1]Dados!$N$2:$N$26779,),2)</f>
        <v>#N/A</v>
      </c>
      <c r="P11671" s="23">
        <v>197606</v>
      </c>
      <c r="Q11671" s="26">
        <v>37831</v>
      </c>
      <c r="R11671" s="26">
        <v>37876</v>
      </c>
      <c r="S11671" s="23" t="s">
        <v>887</v>
      </c>
    </row>
    <row r="11672" spans="1:19" s="23" customFormat="1" x14ac:dyDescent="0.2">
      <c r="A11672" s="19">
        <v>421850</v>
      </c>
      <c r="B11672" s="20">
        <v>83631</v>
      </c>
      <c r="C11672" s="20" t="s">
        <v>29</v>
      </c>
      <c r="D11672" s="21" t="s">
        <v>828</v>
      </c>
      <c r="E11672" s="20">
        <v>24</v>
      </c>
      <c r="F11672" s="22">
        <v>0</v>
      </c>
      <c r="G11672" s="22">
        <v>1</v>
      </c>
      <c r="H11672" s="22">
        <v>0</v>
      </c>
      <c r="I11672" s="19">
        <v>2.19</v>
      </c>
      <c r="J11672" s="19">
        <v>20</v>
      </c>
      <c r="K11672" s="24">
        <v>1214</v>
      </c>
      <c r="L11672" s="25">
        <v>1214.8580999999999</v>
      </c>
      <c r="M11672" s="23">
        <v>54000</v>
      </c>
      <c r="N11672" s="43">
        <v>1</v>
      </c>
      <c r="O11672" s="50" t="e">
        <f>INDEX([1]Dados!$M$2:$N$26779,MATCH($P11672,[1]Dados!$N$2:$N$26779,),2)</f>
        <v>#N/A</v>
      </c>
      <c r="P11672" s="23">
        <v>197606</v>
      </c>
      <c r="Q11672" s="26">
        <v>37831</v>
      </c>
      <c r="R11672" s="26">
        <v>37876</v>
      </c>
      <c r="S11672" s="23" t="s">
        <v>887</v>
      </c>
    </row>
    <row r="11673" spans="1:19" s="23" customFormat="1" x14ac:dyDescent="0.2">
      <c r="A11673" s="19">
        <v>421850</v>
      </c>
      <c r="B11673" s="20">
        <v>83631</v>
      </c>
      <c r="C11673" s="20" t="s">
        <v>29</v>
      </c>
      <c r="D11673" s="21" t="s">
        <v>828</v>
      </c>
      <c r="E11673" s="20">
        <v>24</v>
      </c>
      <c r="F11673" s="22">
        <v>0</v>
      </c>
      <c r="G11673" s="22">
        <v>1</v>
      </c>
      <c r="H11673" s="22">
        <v>0</v>
      </c>
      <c r="I11673" s="19" t="s">
        <v>3</v>
      </c>
      <c r="J11673" s="19">
        <v>0</v>
      </c>
      <c r="K11673" s="24">
        <v>1214</v>
      </c>
      <c r="L11673" s="25">
        <v>1214.8580999999999</v>
      </c>
      <c r="M11673" s="23">
        <v>108000</v>
      </c>
      <c r="N11673" s="43">
        <v>1</v>
      </c>
      <c r="O11673" s="50" t="e">
        <f>INDEX([1]Dados!$M$2:$N$26779,MATCH($P11673,[1]Dados!$N$2:$N$26779,),2)</f>
        <v>#N/A</v>
      </c>
      <c r="P11673" s="23">
        <v>197414</v>
      </c>
      <c r="Q11673" s="26">
        <v>37831</v>
      </c>
      <c r="R11673" s="26">
        <v>37876</v>
      </c>
      <c r="S11673" s="23" t="s">
        <v>2134</v>
      </c>
    </row>
    <row r="11674" spans="1:19" s="23" customFormat="1" x14ac:dyDescent="0.2">
      <c r="A11674" s="19">
        <v>421850</v>
      </c>
      <c r="B11674" s="20">
        <v>83631</v>
      </c>
      <c r="C11674" s="20" t="s">
        <v>29</v>
      </c>
      <c r="D11674" s="21" t="s">
        <v>828</v>
      </c>
      <c r="E11674" s="20">
        <v>24</v>
      </c>
      <c r="F11674" s="22">
        <v>0</v>
      </c>
      <c r="G11674" s="22">
        <v>1</v>
      </c>
      <c r="H11674" s="22">
        <v>0</v>
      </c>
      <c r="I11674" s="19" t="s">
        <v>3</v>
      </c>
      <c r="J11674" s="19">
        <v>0</v>
      </c>
      <c r="K11674" s="24">
        <v>1214</v>
      </c>
      <c r="L11674" s="25">
        <v>1214.8580999999999</v>
      </c>
      <c r="M11674" s="23">
        <v>34560</v>
      </c>
      <c r="N11674" s="43">
        <v>1</v>
      </c>
      <c r="O11674" s="50" t="e">
        <f>INDEX([1]Dados!$M$2:$N$26779,MATCH($P11674,[1]Dados!$N$2:$N$26779,),2)</f>
        <v>#N/A</v>
      </c>
      <c r="P11674" s="23">
        <v>197578</v>
      </c>
      <c r="Q11674" s="26">
        <v>37831</v>
      </c>
      <c r="R11674" s="26">
        <v>37876</v>
      </c>
      <c r="S11674" s="23" t="s">
        <v>2134</v>
      </c>
    </row>
    <row r="11675" spans="1:19" s="23" customFormat="1" x14ac:dyDescent="0.2">
      <c r="A11675" s="19">
        <v>421850</v>
      </c>
      <c r="B11675" s="20">
        <v>83631</v>
      </c>
      <c r="C11675" s="20" t="s">
        <v>29</v>
      </c>
      <c r="D11675" s="21" t="s">
        <v>828</v>
      </c>
      <c r="E11675" s="20">
        <v>24</v>
      </c>
      <c r="F11675" s="22">
        <v>0</v>
      </c>
      <c r="G11675" s="22">
        <v>1</v>
      </c>
      <c r="H11675" s="22">
        <v>0</v>
      </c>
      <c r="I11675" s="19">
        <v>2.2000000000000002</v>
      </c>
      <c r="J11675" s="19">
        <v>25</v>
      </c>
      <c r="K11675" s="24">
        <v>1214</v>
      </c>
      <c r="L11675" s="25">
        <v>1214.0587</v>
      </c>
      <c r="M11675" s="23">
        <v>46918.75</v>
      </c>
      <c r="N11675" s="43">
        <v>1</v>
      </c>
      <c r="O11675" s="50" t="e">
        <f>INDEX([1]Dados!$M$2:$N$26779,MATCH($P11675,[1]Dados!$N$2:$N$26779,),2)</f>
        <v>#N/A</v>
      </c>
      <c r="P11675" s="23">
        <v>196784</v>
      </c>
      <c r="Q11675" s="26">
        <v>37831</v>
      </c>
      <c r="R11675" s="26">
        <v>37876</v>
      </c>
      <c r="S11675" s="23" t="s">
        <v>914</v>
      </c>
    </row>
    <row r="11676" spans="1:19" s="23" customFormat="1" x14ac:dyDescent="0.2">
      <c r="A11676" s="19">
        <v>421850</v>
      </c>
      <c r="B11676" s="20">
        <v>83631</v>
      </c>
      <c r="C11676" s="20" t="s">
        <v>29</v>
      </c>
      <c r="D11676" s="21" t="s">
        <v>828</v>
      </c>
      <c r="E11676" s="20">
        <v>24</v>
      </c>
      <c r="F11676" s="22">
        <v>0</v>
      </c>
      <c r="G11676" s="22">
        <v>1</v>
      </c>
      <c r="H11676" s="22">
        <v>0</v>
      </c>
      <c r="I11676" s="19">
        <v>2.2999999999999998</v>
      </c>
      <c r="J11676" s="19">
        <v>20</v>
      </c>
      <c r="K11676" s="24">
        <v>1214</v>
      </c>
      <c r="L11676" s="25">
        <v>1214.0587</v>
      </c>
      <c r="M11676" s="23">
        <v>46918.75</v>
      </c>
      <c r="N11676" s="43">
        <v>1</v>
      </c>
      <c r="O11676" s="50" t="e">
        <f>INDEX([1]Dados!$M$2:$N$26779,MATCH($P11676,[1]Dados!$N$2:$N$26779,),2)</f>
        <v>#N/A</v>
      </c>
      <c r="P11676" s="23">
        <v>196784</v>
      </c>
      <c r="Q11676" s="26">
        <v>37831</v>
      </c>
      <c r="R11676" s="26">
        <v>37876</v>
      </c>
      <c r="S11676" s="23" t="s">
        <v>914</v>
      </c>
    </row>
    <row r="11677" spans="1:19" s="23" customFormat="1" x14ac:dyDescent="0.2">
      <c r="A11677" s="19">
        <v>421850</v>
      </c>
      <c r="B11677" s="20">
        <v>83631</v>
      </c>
      <c r="C11677" s="20" t="s">
        <v>29</v>
      </c>
      <c r="D11677" s="21" t="s">
        <v>828</v>
      </c>
      <c r="E11677" s="20">
        <v>24</v>
      </c>
      <c r="F11677" s="22">
        <v>0</v>
      </c>
      <c r="G11677" s="22">
        <v>1</v>
      </c>
      <c r="H11677" s="22">
        <v>0</v>
      </c>
      <c r="I11677" s="19">
        <v>2.4</v>
      </c>
      <c r="J11677" s="19">
        <v>25</v>
      </c>
      <c r="K11677" s="24">
        <v>1214</v>
      </c>
      <c r="L11677" s="25">
        <v>1214.0587</v>
      </c>
      <c r="M11677" s="23">
        <v>46918.75</v>
      </c>
      <c r="N11677" s="43">
        <v>1</v>
      </c>
      <c r="O11677" s="50" t="e">
        <f>INDEX([1]Dados!$M$2:$N$26779,MATCH($P11677,[1]Dados!$N$2:$N$26779,),2)</f>
        <v>#N/A</v>
      </c>
      <c r="P11677" s="23">
        <v>196784</v>
      </c>
      <c r="Q11677" s="26">
        <v>37831</v>
      </c>
      <c r="R11677" s="26">
        <v>37876</v>
      </c>
      <c r="S11677" s="23" t="s">
        <v>914</v>
      </c>
    </row>
    <row r="11678" spans="1:19" s="23" customFormat="1" x14ac:dyDescent="0.2">
      <c r="A11678" s="19">
        <v>421850</v>
      </c>
      <c r="B11678" s="20">
        <v>83631</v>
      </c>
      <c r="C11678" s="20" t="s">
        <v>29</v>
      </c>
      <c r="D11678" s="21" t="s">
        <v>828</v>
      </c>
      <c r="E11678" s="20">
        <v>24</v>
      </c>
      <c r="F11678" s="22">
        <v>0</v>
      </c>
      <c r="G11678" s="22">
        <v>1</v>
      </c>
      <c r="H11678" s="22">
        <v>0</v>
      </c>
      <c r="I11678" s="19">
        <v>2.5</v>
      </c>
      <c r="J11678" s="19">
        <v>1</v>
      </c>
      <c r="K11678" s="24">
        <v>1214</v>
      </c>
      <c r="L11678" s="25">
        <v>1214.0587</v>
      </c>
      <c r="M11678" s="23">
        <v>46918.75</v>
      </c>
      <c r="N11678" s="43">
        <v>1</v>
      </c>
      <c r="O11678" s="50" t="e">
        <f>INDEX([1]Dados!$M$2:$N$26779,MATCH($P11678,[1]Dados!$N$2:$N$26779,),2)</f>
        <v>#N/A</v>
      </c>
      <c r="P11678" s="23">
        <v>196784</v>
      </c>
      <c r="Q11678" s="26">
        <v>37831</v>
      </c>
      <c r="R11678" s="26">
        <v>37876</v>
      </c>
      <c r="S11678" s="23" t="s">
        <v>914</v>
      </c>
    </row>
    <row r="11679" spans="1:19" s="23" customFormat="1" x14ac:dyDescent="0.2">
      <c r="A11679" s="19">
        <v>421850</v>
      </c>
      <c r="B11679" s="20">
        <v>83631</v>
      </c>
      <c r="C11679" s="20" t="s">
        <v>29</v>
      </c>
      <c r="D11679" s="21" t="s">
        <v>828</v>
      </c>
      <c r="E11679" s="20">
        <v>24</v>
      </c>
      <c r="F11679" s="22">
        <v>0</v>
      </c>
      <c r="G11679" s="22">
        <v>1</v>
      </c>
      <c r="H11679" s="22">
        <v>0</v>
      </c>
      <c r="I11679" s="19">
        <v>2.6</v>
      </c>
      <c r="J11679" s="19">
        <v>18</v>
      </c>
      <c r="K11679" s="24">
        <v>1214</v>
      </c>
      <c r="L11679" s="25">
        <v>1214.0587</v>
      </c>
      <c r="M11679" s="23">
        <v>46918.75</v>
      </c>
      <c r="N11679" s="43">
        <v>1</v>
      </c>
      <c r="O11679" s="50" t="e">
        <f>INDEX([1]Dados!$M$2:$N$26779,MATCH($P11679,[1]Dados!$N$2:$N$26779,),2)</f>
        <v>#N/A</v>
      </c>
      <c r="P11679" s="23">
        <v>196784</v>
      </c>
      <c r="Q11679" s="26">
        <v>37831</v>
      </c>
      <c r="R11679" s="26">
        <v>37876</v>
      </c>
      <c r="S11679" s="23" t="s">
        <v>914</v>
      </c>
    </row>
    <row r="11680" spans="1:19" s="23" customFormat="1" x14ac:dyDescent="0.2">
      <c r="A11680" s="19">
        <v>421850</v>
      </c>
      <c r="B11680" s="20">
        <v>83631</v>
      </c>
      <c r="C11680" s="20" t="s">
        <v>29</v>
      </c>
      <c r="D11680" s="21" t="s">
        <v>828</v>
      </c>
      <c r="E11680" s="20">
        <v>24</v>
      </c>
      <c r="F11680" s="22">
        <v>0</v>
      </c>
      <c r="G11680" s="22">
        <v>1</v>
      </c>
      <c r="H11680" s="22">
        <v>0</v>
      </c>
      <c r="I11680" s="19">
        <v>2.7</v>
      </c>
      <c r="J11680" s="19">
        <v>11</v>
      </c>
      <c r="K11680" s="24">
        <v>1214</v>
      </c>
      <c r="L11680" s="25">
        <v>1214.0587</v>
      </c>
      <c r="M11680" s="23">
        <v>46918.75</v>
      </c>
      <c r="N11680" s="43">
        <v>1</v>
      </c>
      <c r="O11680" s="50" t="e">
        <f>INDEX([1]Dados!$M$2:$N$26779,MATCH($P11680,[1]Dados!$N$2:$N$26779,),2)</f>
        <v>#N/A</v>
      </c>
      <c r="P11680" s="23">
        <v>196784</v>
      </c>
      <c r="Q11680" s="26">
        <v>37831</v>
      </c>
      <c r="R11680" s="26">
        <v>37876</v>
      </c>
      <c r="S11680" s="23" t="s">
        <v>914</v>
      </c>
    </row>
    <row r="11681" spans="1:19" s="23" customFormat="1" x14ac:dyDescent="0.2">
      <c r="A11681" s="19">
        <v>421850</v>
      </c>
      <c r="B11681" s="20">
        <v>83631</v>
      </c>
      <c r="C11681" s="20" t="s">
        <v>29</v>
      </c>
      <c r="D11681" s="21" t="s">
        <v>828</v>
      </c>
      <c r="E11681" s="20">
        <v>24</v>
      </c>
      <c r="F11681" s="22">
        <v>0</v>
      </c>
      <c r="G11681" s="22">
        <v>1</v>
      </c>
      <c r="H11681" s="22">
        <v>0</v>
      </c>
      <c r="I11681" s="19">
        <v>2.8</v>
      </c>
      <c r="J11681" s="19">
        <v>25</v>
      </c>
      <c r="K11681" s="24">
        <v>1214</v>
      </c>
      <c r="L11681" s="25">
        <v>1214.0587</v>
      </c>
      <c r="M11681" s="23">
        <v>46918.75</v>
      </c>
      <c r="N11681" s="43">
        <v>1</v>
      </c>
      <c r="O11681" s="50" t="e">
        <f>INDEX([1]Dados!$M$2:$N$26779,MATCH($P11681,[1]Dados!$N$2:$N$26779,),2)</f>
        <v>#N/A</v>
      </c>
      <c r="P11681" s="23">
        <v>196784</v>
      </c>
      <c r="Q11681" s="26">
        <v>37831</v>
      </c>
      <c r="R11681" s="26">
        <v>37876</v>
      </c>
      <c r="S11681" s="23" t="s">
        <v>914</v>
      </c>
    </row>
    <row r="11682" spans="1:19" s="23" customFormat="1" x14ac:dyDescent="0.2">
      <c r="A11682" s="19">
        <v>421850</v>
      </c>
      <c r="B11682" s="20">
        <v>83631</v>
      </c>
      <c r="C11682" s="20" t="s">
        <v>29</v>
      </c>
      <c r="D11682" s="21" t="s">
        <v>828</v>
      </c>
      <c r="E11682" s="20">
        <v>24</v>
      </c>
      <c r="F11682" s="22">
        <v>0</v>
      </c>
      <c r="G11682" s="22">
        <v>1</v>
      </c>
      <c r="H11682" s="22">
        <v>0</v>
      </c>
      <c r="I11682" s="19">
        <v>2.9</v>
      </c>
      <c r="J11682" s="19">
        <v>28</v>
      </c>
      <c r="K11682" s="24">
        <v>1214</v>
      </c>
      <c r="L11682" s="25">
        <v>1214.0589</v>
      </c>
      <c r="M11682" s="23">
        <v>132420</v>
      </c>
      <c r="N11682" s="43">
        <v>1</v>
      </c>
      <c r="O11682" s="50" t="e">
        <f>INDEX([1]Dados!$M$2:$N$26779,MATCH($P11682,[1]Dados!$N$2:$N$26779,),2)</f>
        <v>#N/A</v>
      </c>
      <c r="P11682" s="23">
        <v>198388</v>
      </c>
      <c r="Q11682" s="26">
        <v>37831</v>
      </c>
      <c r="R11682" s="26">
        <v>37876</v>
      </c>
      <c r="S11682" s="23" t="s">
        <v>1176</v>
      </c>
    </row>
    <row r="11683" spans="1:19" s="23" customFormat="1" x14ac:dyDescent="0.2">
      <c r="A11683" s="19">
        <v>421850</v>
      </c>
      <c r="B11683" s="20">
        <v>83631</v>
      </c>
      <c r="C11683" s="20" t="s">
        <v>29</v>
      </c>
      <c r="D11683" s="21" t="s">
        <v>828</v>
      </c>
      <c r="E11683" s="20">
        <v>24</v>
      </c>
      <c r="F11683" s="22">
        <v>0</v>
      </c>
      <c r="G11683" s="22">
        <v>1</v>
      </c>
      <c r="H11683" s="22">
        <v>0</v>
      </c>
      <c r="I11683" s="19">
        <v>3.1</v>
      </c>
      <c r="J11683" s="19">
        <v>29</v>
      </c>
      <c r="K11683" s="24">
        <v>1293</v>
      </c>
      <c r="L11683" s="25">
        <v>1293.0592999999999</v>
      </c>
      <c r="M11683" s="23">
        <v>4899.16</v>
      </c>
      <c r="N11683" s="43">
        <v>1</v>
      </c>
      <c r="O11683" s="50" t="e">
        <f>INDEX([1]Dados!$M$2:$N$26779,MATCH($P11683,[1]Dados!$N$2:$N$26779,),2)</f>
        <v>#N/A</v>
      </c>
      <c r="P11683" s="23">
        <v>197031</v>
      </c>
      <c r="Q11683" s="26">
        <v>37831</v>
      </c>
      <c r="R11683" s="26">
        <v>37876</v>
      </c>
      <c r="S11683" s="23" t="s">
        <v>1467</v>
      </c>
    </row>
    <row r="11684" spans="1:19" s="23" customFormat="1" x14ac:dyDescent="0.2">
      <c r="A11684" s="19">
        <v>421850</v>
      </c>
      <c r="B11684" s="20">
        <v>83631</v>
      </c>
      <c r="C11684" s="20" t="s">
        <v>29</v>
      </c>
      <c r="D11684" s="21" t="s">
        <v>828</v>
      </c>
      <c r="E11684" s="20">
        <v>24</v>
      </c>
      <c r="F11684" s="22">
        <v>0</v>
      </c>
      <c r="G11684" s="22">
        <v>1</v>
      </c>
      <c r="H11684" s="22">
        <v>0</v>
      </c>
      <c r="I11684" s="19">
        <v>3.2</v>
      </c>
      <c r="J11684" s="19">
        <v>22</v>
      </c>
      <c r="K11684" s="24">
        <v>1293</v>
      </c>
      <c r="L11684" s="25">
        <v>1293.0592999999999</v>
      </c>
      <c r="M11684" s="23">
        <v>4899.16</v>
      </c>
      <c r="N11684" s="43">
        <v>1</v>
      </c>
      <c r="O11684" s="50" t="e">
        <f>INDEX([1]Dados!$M$2:$N$26779,MATCH($P11684,[1]Dados!$N$2:$N$26779,),2)</f>
        <v>#N/A</v>
      </c>
      <c r="P11684" s="23">
        <v>197031</v>
      </c>
      <c r="Q11684" s="26">
        <v>37831</v>
      </c>
      <c r="R11684" s="26">
        <v>37876</v>
      </c>
      <c r="S11684" s="23" t="s">
        <v>1467</v>
      </c>
    </row>
    <row r="11685" spans="1:19" s="23" customFormat="1" x14ac:dyDescent="0.2">
      <c r="A11685" s="19">
        <v>421850</v>
      </c>
      <c r="B11685" s="20">
        <v>83631</v>
      </c>
      <c r="C11685" s="20" t="s">
        <v>29</v>
      </c>
      <c r="D11685" s="21" t="s">
        <v>828</v>
      </c>
      <c r="E11685" s="20">
        <v>24</v>
      </c>
      <c r="F11685" s="22">
        <v>0</v>
      </c>
      <c r="G11685" s="22">
        <v>1</v>
      </c>
      <c r="H11685" s="22">
        <v>0</v>
      </c>
      <c r="I11685" s="19">
        <v>3.3</v>
      </c>
      <c r="J11685" s="19">
        <v>22</v>
      </c>
      <c r="K11685" s="24">
        <v>1293</v>
      </c>
      <c r="L11685" s="25">
        <v>1293.0592999999999</v>
      </c>
      <c r="M11685" s="23">
        <v>4899.16</v>
      </c>
      <c r="N11685" s="43">
        <v>1</v>
      </c>
      <c r="O11685" s="50" t="e">
        <f>INDEX([1]Dados!$M$2:$N$26779,MATCH($P11685,[1]Dados!$N$2:$N$26779,),2)</f>
        <v>#N/A</v>
      </c>
      <c r="P11685" s="23">
        <v>197031</v>
      </c>
      <c r="Q11685" s="26">
        <v>37831</v>
      </c>
      <c r="R11685" s="26">
        <v>37876</v>
      </c>
      <c r="S11685" s="23" t="s">
        <v>1467</v>
      </c>
    </row>
    <row r="11686" spans="1:19" s="23" customFormat="1" x14ac:dyDescent="0.2">
      <c r="A11686" s="19">
        <v>421850</v>
      </c>
      <c r="B11686" s="20">
        <v>83631</v>
      </c>
      <c r="C11686" s="20" t="s">
        <v>29</v>
      </c>
      <c r="D11686" s="21" t="s">
        <v>828</v>
      </c>
      <c r="E11686" s="20">
        <v>24</v>
      </c>
      <c r="F11686" s="22">
        <v>0</v>
      </c>
      <c r="G11686" s="22">
        <v>1</v>
      </c>
      <c r="H11686" s="22">
        <v>0</v>
      </c>
      <c r="I11686" s="19">
        <v>3.4</v>
      </c>
      <c r="J11686" s="19">
        <v>22</v>
      </c>
      <c r="K11686" s="24">
        <v>1293</v>
      </c>
      <c r="L11686" s="25">
        <v>1293.0592999999999</v>
      </c>
      <c r="M11686" s="23">
        <v>4899.16</v>
      </c>
      <c r="N11686" s="43">
        <v>1</v>
      </c>
      <c r="O11686" s="50" t="e">
        <f>INDEX([1]Dados!$M$2:$N$26779,MATCH($P11686,[1]Dados!$N$2:$N$26779,),2)</f>
        <v>#N/A</v>
      </c>
      <c r="P11686" s="23">
        <v>197031</v>
      </c>
      <c r="Q11686" s="26">
        <v>37831</v>
      </c>
      <c r="R11686" s="26">
        <v>37876</v>
      </c>
      <c r="S11686" s="23" t="s">
        <v>1467</v>
      </c>
    </row>
    <row r="11687" spans="1:19" s="23" customFormat="1" x14ac:dyDescent="0.2">
      <c r="A11687" s="19">
        <v>421850</v>
      </c>
      <c r="B11687" s="20">
        <v>83631</v>
      </c>
      <c r="C11687" s="20" t="s">
        <v>29</v>
      </c>
      <c r="D11687" s="21" t="s">
        <v>828</v>
      </c>
      <c r="E11687" s="20">
        <v>24</v>
      </c>
      <c r="F11687" s="22">
        <v>0</v>
      </c>
      <c r="G11687" s="22">
        <v>1</v>
      </c>
      <c r="H11687" s="22">
        <v>0</v>
      </c>
      <c r="I11687" s="19">
        <v>3.5</v>
      </c>
      <c r="J11687" s="19">
        <v>22</v>
      </c>
      <c r="K11687" s="24">
        <v>1293</v>
      </c>
      <c r="L11687" s="25">
        <v>1293.0592999999999</v>
      </c>
      <c r="M11687" s="23">
        <v>4899.16</v>
      </c>
      <c r="N11687" s="43">
        <v>1</v>
      </c>
      <c r="O11687" s="50" t="e">
        <f>INDEX([1]Dados!$M$2:$N$26779,MATCH($P11687,[1]Dados!$N$2:$N$26779,),2)</f>
        <v>#N/A</v>
      </c>
      <c r="P11687" s="23">
        <v>197031</v>
      </c>
      <c r="Q11687" s="26">
        <v>37831</v>
      </c>
      <c r="R11687" s="26">
        <v>37876</v>
      </c>
      <c r="S11687" s="23" t="s">
        <v>1467</v>
      </c>
    </row>
    <row r="11688" spans="1:19" s="23" customFormat="1" x14ac:dyDescent="0.2">
      <c r="A11688" s="19">
        <v>421850</v>
      </c>
      <c r="B11688" s="20">
        <v>83631</v>
      </c>
      <c r="C11688" s="20" t="s">
        <v>29</v>
      </c>
      <c r="D11688" s="21" t="s">
        <v>828</v>
      </c>
      <c r="E11688" s="20">
        <v>24</v>
      </c>
      <c r="F11688" s="22">
        <v>0</v>
      </c>
      <c r="G11688" s="22">
        <v>1</v>
      </c>
      <c r="H11688" s="22">
        <v>0</v>
      </c>
      <c r="I11688" s="19">
        <v>3.6</v>
      </c>
      <c r="J11688" s="19">
        <v>29</v>
      </c>
      <c r="K11688" s="24">
        <v>1293</v>
      </c>
      <c r="L11688" s="25">
        <v>1293.0592999999999</v>
      </c>
      <c r="M11688" s="23">
        <v>4899.16</v>
      </c>
      <c r="N11688" s="43">
        <v>1</v>
      </c>
      <c r="O11688" s="50" t="e">
        <f>INDEX([1]Dados!$M$2:$N$26779,MATCH($P11688,[1]Dados!$N$2:$N$26779,),2)</f>
        <v>#N/A</v>
      </c>
      <c r="P11688" s="23">
        <v>197031</v>
      </c>
      <c r="Q11688" s="26">
        <v>37831</v>
      </c>
      <c r="R11688" s="26">
        <v>37876</v>
      </c>
      <c r="S11688" s="23" t="s">
        <v>1467</v>
      </c>
    </row>
    <row r="11689" spans="1:19" x14ac:dyDescent="0.2">
      <c r="A11689" s="7">
        <v>280580</v>
      </c>
      <c r="B11689" s="3">
        <v>32158</v>
      </c>
      <c r="C11689" s="3" t="s">
        <v>46</v>
      </c>
      <c r="D11689" s="2" t="s">
        <v>691</v>
      </c>
      <c r="E11689" s="3">
        <v>24</v>
      </c>
      <c r="F11689" s="17">
        <v>0</v>
      </c>
      <c r="G11689" s="17">
        <v>1</v>
      </c>
      <c r="H11689" s="17">
        <v>0</v>
      </c>
      <c r="I11689" s="7">
        <v>1.1000000000000001</v>
      </c>
      <c r="J11689" s="7">
        <v>0</v>
      </c>
      <c r="K11689" s="4">
        <v>1203</v>
      </c>
      <c r="L11689" s="5">
        <v>1203.0829000000001</v>
      </c>
      <c r="M11689">
        <v>105723.63</v>
      </c>
      <c r="N11689" s="3">
        <v>1</v>
      </c>
      <c r="O11689" s="50" t="e">
        <f>INDEX([1]Dados!$M$2:$N$26779,MATCH($P11689,[1]Dados!$N$2:$N$26779,),2)</f>
        <v>#N/A</v>
      </c>
      <c r="P11689">
        <v>196838</v>
      </c>
      <c r="Q11689" s="1">
        <v>37833</v>
      </c>
      <c r="R11689" s="1">
        <v>37877</v>
      </c>
      <c r="S11689" t="s">
        <v>889</v>
      </c>
    </row>
    <row r="11690" spans="1:19" x14ac:dyDescent="0.2">
      <c r="A11690" s="7">
        <v>280580</v>
      </c>
      <c r="B11690" s="3">
        <v>32158</v>
      </c>
      <c r="C11690" s="3" t="s">
        <v>46</v>
      </c>
      <c r="D11690" s="2" t="s">
        <v>691</v>
      </c>
      <c r="E11690" s="3">
        <v>24</v>
      </c>
      <c r="F11690" s="17">
        <v>0</v>
      </c>
      <c r="G11690" s="17">
        <v>1</v>
      </c>
      <c r="H11690" s="17">
        <v>0</v>
      </c>
      <c r="I11690" s="7">
        <v>2.1</v>
      </c>
      <c r="J11690" s="7">
        <v>0</v>
      </c>
      <c r="K11690" s="4">
        <v>1214</v>
      </c>
      <c r="L11690" s="5">
        <v>1214.0587</v>
      </c>
      <c r="M11690">
        <v>372591.57</v>
      </c>
      <c r="N11690" s="3">
        <v>1</v>
      </c>
      <c r="O11690" s="50" t="e">
        <f>INDEX([1]Dados!$M$2:$N$26779,MATCH($P11690,[1]Dados!$N$2:$N$26779,),2)</f>
        <v>#N/A</v>
      </c>
      <c r="P11690">
        <v>196785</v>
      </c>
      <c r="Q11690" s="1">
        <v>37833</v>
      </c>
      <c r="R11690" s="1">
        <v>37877</v>
      </c>
      <c r="S11690" t="s">
        <v>914</v>
      </c>
    </row>
    <row r="11691" spans="1:19" x14ac:dyDescent="0.2">
      <c r="A11691" s="7">
        <v>280580</v>
      </c>
      <c r="B11691" s="3">
        <v>32158</v>
      </c>
      <c r="C11691" s="3" t="s">
        <v>46</v>
      </c>
      <c r="D11691" s="2" t="s">
        <v>691</v>
      </c>
      <c r="E11691" s="3">
        <v>24</v>
      </c>
      <c r="F11691" s="17">
        <v>0</v>
      </c>
      <c r="G11691" s="17">
        <v>1</v>
      </c>
      <c r="H11691" s="17">
        <v>0</v>
      </c>
      <c r="I11691" s="7">
        <v>3.1</v>
      </c>
      <c r="J11691" s="7">
        <v>28</v>
      </c>
      <c r="K11691" s="4">
        <v>1214</v>
      </c>
      <c r="L11691" s="5">
        <v>1214.0589</v>
      </c>
      <c r="M11691">
        <v>1019610</v>
      </c>
      <c r="N11691" s="3">
        <v>1</v>
      </c>
      <c r="O11691" s="50" t="e">
        <f>INDEX([1]Dados!$M$2:$N$26779,MATCH($P11691,[1]Dados!$N$2:$N$26779,),2)</f>
        <v>#N/A</v>
      </c>
      <c r="P11691">
        <v>198389</v>
      </c>
      <c r="Q11691" s="1">
        <v>37833</v>
      </c>
      <c r="R11691" s="1">
        <v>37877</v>
      </c>
      <c r="S11691" t="s">
        <v>915</v>
      </c>
    </row>
    <row r="11692" spans="1:19" x14ac:dyDescent="0.2">
      <c r="A11692" s="7">
        <v>280580</v>
      </c>
      <c r="B11692" s="3">
        <v>32158</v>
      </c>
      <c r="C11692" s="3" t="s">
        <v>46</v>
      </c>
      <c r="D11692" s="2" t="s">
        <v>691</v>
      </c>
      <c r="E11692" s="3">
        <v>24</v>
      </c>
      <c r="F11692" s="17">
        <v>0</v>
      </c>
      <c r="G11692" s="17">
        <v>1</v>
      </c>
      <c r="H11692" s="17">
        <v>0</v>
      </c>
      <c r="I11692" s="7">
        <v>3.2</v>
      </c>
      <c r="J11692" s="7">
        <v>15</v>
      </c>
      <c r="K11692" s="4">
        <v>1214</v>
      </c>
      <c r="L11692" s="5">
        <v>1214.0589</v>
      </c>
      <c r="M11692">
        <v>1019610</v>
      </c>
      <c r="N11692" s="3">
        <v>1</v>
      </c>
      <c r="O11692" s="50" t="e">
        <f>INDEX([1]Dados!$M$2:$N$26779,MATCH($P11692,[1]Dados!$N$2:$N$26779,),2)</f>
        <v>#N/A</v>
      </c>
      <c r="P11692">
        <v>198389</v>
      </c>
      <c r="Q11692" s="1">
        <v>37833</v>
      </c>
      <c r="R11692" s="1">
        <v>37877</v>
      </c>
      <c r="S11692" t="s">
        <v>915</v>
      </c>
    </row>
    <row r="11693" spans="1:19" x14ac:dyDescent="0.2">
      <c r="A11693" s="7">
        <v>280580</v>
      </c>
      <c r="B11693" s="3">
        <v>32158</v>
      </c>
      <c r="C11693" s="3" t="s">
        <v>46</v>
      </c>
      <c r="D11693" s="2" t="s">
        <v>691</v>
      </c>
      <c r="E11693" s="3">
        <v>24</v>
      </c>
      <c r="F11693" s="17">
        <v>0</v>
      </c>
      <c r="G11693" s="17">
        <v>1</v>
      </c>
      <c r="H11693" s="17">
        <v>0</v>
      </c>
      <c r="I11693" s="7">
        <v>3.3</v>
      </c>
      <c r="J11693" s="7">
        <v>0</v>
      </c>
      <c r="K11693" s="4">
        <v>1214</v>
      </c>
      <c r="L11693" s="5">
        <v>1214.0589</v>
      </c>
      <c r="M11693">
        <v>1019610</v>
      </c>
      <c r="N11693" s="3">
        <v>1</v>
      </c>
      <c r="O11693" s="50" t="e">
        <f>INDEX([1]Dados!$M$2:$N$26779,MATCH($P11693,[1]Dados!$N$2:$N$26779,),2)</f>
        <v>#N/A</v>
      </c>
      <c r="P11693">
        <v>198389</v>
      </c>
      <c r="Q11693" s="1">
        <v>37833</v>
      </c>
      <c r="R11693" s="1">
        <v>37877</v>
      </c>
      <c r="S11693" t="s">
        <v>915</v>
      </c>
    </row>
    <row r="11694" spans="1:19" x14ac:dyDescent="0.2">
      <c r="A11694" s="7">
        <v>280580</v>
      </c>
      <c r="B11694" s="3">
        <v>32158</v>
      </c>
      <c r="C11694" s="3" t="s">
        <v>46</v>
      </c>
      <c r="D11694" s="2" t="s">
        <v>691</v>
      </c>
      <c r="E11694" s="3">
        <v>24</v>
      </c>
      <c r="F11694" s="17">
        <v>0</v>
      </c>
      <c r="G11694" s="17">
        <v>1</v>
      </c>
      <c r="H11694" s="17">
        <v>0</v>
      </c>
      <c r="I11694" s="7">
        <v>3.4</v>
      </c>
      <c r="J11694" s="7">
        <v>0</v>
      </c>
      <c r="K11694" s="4">
        <v>1214</v>
      </c>
      <c r="L11694" s="5">
        <v>1214.0589</v>
      </c>
      <c r="M11694">
        <v>1019610</v>
      </c>
      <c r="N11694" s="3">
        <v>1</v>
      </c>
      <c r="O11694" s="50" t="e">
        <f>INDEX([1]Dados!$M$2:$N$26779,MATCH($P11694,[1]Dados!$N$2:$N$26779,),2)</f>
        <v>#N/A</v>
      </c>
      <c r="P11694">
        <v>198389</v>
      </c>
      <c r="Q11694" s="1">
        <v>37833</v>
      </c>
      <c r="R11694" s="1">
        <v>37877</v>
      </c>
      <c r="S11694" t="s">
        <v>915</v>
      </c>
    </row>
    <row r="11695" spans="1:19" x14ac:dyDescent="0.2">
      <c r="A11695" s="7">
        <v>280580</v>
      </c>
      <c r="B11695" s="3">
        <v>32158</v>
      </c>
      <c r="C11695" s="3" t="s">
        <v>46</v>
      </c>
      <c r="D11695" s="2" t="s">
        <v>691</v>
      </c>
      <c r="E11695" s="3">
        <v>24</v>
      </c>
      <c r="F11695" s="17">
        <v>0</v>
      </c>
      <c r="G11695" s="17">
        <v>1</v>
      </c>
      <c r="H11695" s="17">
        <v>0</v>
      </c>
      <c r="I11695" s="7">
        <v>3.5</v>
      </c>
      <c r="J11695" s="7">
        <v>0</v>
      </c>
      <c r="K11695" s="4">
        <v>1214</v>
      </c>
      <c r="L11695" s="5">
        <v>1214.0589</v>
      </c>
      <c r="M11695">
        <v>1019610</v>
      </c>
      <c r="N11695" s="3">
        <v>1</v>
      </c>
      <c r="O11695" s="50" t="e">
        <f>INDEX([1]Dados!$M$2:$N$26779,MATCH($P11695,[1]Dados!$N$2:$N$26779,),2)</f>
        <v>#N/A</v>
      </c>
      <c r="P11695">
        <v>198389</v>
      </c>
      <c r="Q11695" s="1">
        <v>37833</v>
      </c>
      <c r="R11695" s="1">
        <v>37877</v>
      </c>
      <c r="S11695" t="s">
        <v>915</v>
      </c>
    </row>
    <row r="11696" spans="1:19" x14ac:dyDescent="0.2">
      <c r="A11696" s="7">
        <v>280580</v>
      </c>
      <c r="B11696" s="3">
        <v>32158</v>
      </c>
      <c r="C11696" s="3" t="s">
        <v>46</v>
      </c>
      <c r="D11696" s="2" t="s">
        <v>691</v>
      </c>
      <c r="E11696" s="3">
        <v>24</v>
      </c>
      <c r="F11696" s="17">
        <v>0</v>
      </c>
      <c r="G11696" s="17">
        <v>1</v>
      </c>
      <c r="H11696" s="17">
        <v>0</v>
      </c>
      <c r="I11696" s="7">
        <v>3.6</v>
      </c>
      <c r="J11696" s="7">
        <v>18</v>
      </c>
      <c r="K11696" s="4">
        <v>1214</v>
      </c>
      <c r="L11696" s="5">
        <v>1214.0589</v>
      </c>
      <c r="M11696">
        <v>1019610</v>
      </c>
      <c r="N11696" s="3">
        <v>1</v>
      </c>
      <c r="O11696" s="50" t="e">
        <f>INDEX([1]Dados!$M$2:$N$26779,MATCH($P11696,[1]Dados!$N$2:$N$26779,),2)</f>
        <v>#N/A</v>
      </c>
      <c r="P11696">
        <v>198389</v>
      </c>
      <c r="Q11696" s="1">
        <v>37833</v>
      </c>
      <c r="R11696" s="1">
        <v>37877</v>
      </c>
      <c r="S11696" t="s">
        <v>915</v>
      </c>
    </row>
    <row r="11697" spans="1:19" x14ac:dyDescent="0.2">
      <c r="A11697" s="7">
        <v>280580</v>
      </c>
      <c r="B11697" s="3">
        <v>32158</v>
      </c>
      <c r="C11697" s="3" t="s">
        <v>46</v>
      </c>
      <c r="D11697" s="2" t="s">
        <v>691</v>
      </c>
      <c r="E11697" s="3">
        <v>24</v>
      </c>
      <c r="F11697" s="17">
        <v>0</v>
      </c>
      <c r="G11697" s="17">
        <v>1</v>
      </c>
      <c r="H11697" s="17">
        <v>0</v>
      </c>
      <c r="I11697" s="7">
        <v>4.0999999999999996</v>
      </c>
      <c r="J11697" s="7">
        <v>14</v>
      </c>
      <c r="K11697" s="4">
        <v>1214</v>
      </c>
      <c r="L11697" s="5">
        <v>1214.8580999999999</v>
      </c>
      <c r="M11697">
        <v>98800</v>
      </c>
      <c r="N11697" s="3">
        <v>1</v>
      </c>
      <c r="O11697" s="50" t="e">
        <f>INDEX([1]Dados!$M$2:$N$26779,MATCH($P11697,[1]Dados!$N$2:$N$26779,),2)</f>
        <v>#N/A</v>
      </c>
      <c r="P11697">
        <v>197607</v>
      </c>
      <c r="Q11697" s="1">
        <v>37833</v>
      </c>
      <c r="R11697" s="1">
        <v>37877</v>
      </c>
      <c r="S11697" t="s">
        <v>887</v>
      </c>
    </row>
    <row r="11698" spans="1:19" x14ac:dyDescent="0.2">
      <c r="A11698" s="7">
        <v>280580</v>
      </c>
      <c r="B11698" s="3">
        <v>32158</v>
      </c>
      <c r="C11698" s="3" t="s">
        <v>46</v>
      </c>
      <c r="D11698" s="2" t="s">
        <v>691</v>
      </c>
      <c r="E11698" s="3">
        <v>24</v>
      </c>
      <c r="F11698" s="17">
        <v>0</v>
      </c>
      <c r="G11698" s="17">
        <v>1</v>
      </c>
      <c r="H11698" s="17">
        <v>0</v>
      </c>
      <c r="I11698" s="7">
        <v>5.0999999999999996</v>
      </c>
      <c r="J11698" s="7">
        <v>29</v>
      </c>
      <c r="K11698" s="4">
        <v>1293</v>
      </c>
      <c r="L11698" s="5">
        <v>1293.0592999999999</v>
      </c>
      <c r="M11698">
        <v>92740.87</v>
      </c>
      <c r="N11698" s="3">
        <v>1</v>
      </c>
      <c r="O11698" s="50" t="e">
        <f>INDEX([1]Dados!$M$2:$N$26779,MATCH($P11698,[1]Dados!$N$2:$N$26779,),2)</f>
        <v>#N/A</v>
      </c>
      <c r="P11698">
        <v>197032</v>
      </c>
      <c r="Q11698" s="1">
        <v>37833</v>
      </c>
      <c r="R11698" s="1">
        <v>37877</v>
      </c>
      <c r="S11698" t="s">
        <v>1467</v>
      </c>
    </row>
    <row r="11699" spans="1:19" s="23" customFormat="1" x14ac:dyDescent="0.2">
      <c r="A11699" s="19">
        <v>351050</v>
      </c>
      <c r="B11699" s="20">
        <v>63118</v>
      </c>
      <c r="C11699" s="20" t="s">
        <v>28</v>
      </c>
      <c r="D11699" s="21" t="s">
        <v>347</v>
      </c>
      <c r="E11699" s="20">
        <v>24</v>
      </c>
      <c r="F11699" s="22">
        <v>0</v>
      </c>
      <c r="G11699" s="22">
        <v>1</v>
      </c>
      <c r="H11699" s="22">
        <v>0</v>
      </c>
      <c r="I11699" s="19">
        <v>1.1000000000000001</v>
      </c>
      <c r="J11699" s="19">
        <v>17</v>
      </c>
      <c r="K11699" s="24">
        <v>1203</v>
      </c>
      <c r="L11699" s="25">
        <v>1203.0829000000001</v>
      </c>
      <c r="M11699" s="23">
        <v>198011.88</v>
      </c>
      <c r="N11699" s="43">
        <v>1</v>
      </c>
      <c r="O11699" s="50" t="e">
        <f>INDEX([1]Dados!$M$2:$N$26779,MATCH($P11699,[1]Dados!$N$2:$N$26779,),2)</f>
        <v>#N/A</v>
      </c>
      <c r="P11699" s="23">
        <v>196840</v>
      </c>
      <c r="Q11699" s="26">
        <v>37833</v>
      </c>
      <c r="R11699" s="26">
        <v>37877</v>
      </c>
      <c r="S11699" s="23" t="s">
        <v>889</v>
      </c>
    </row>
    <row r="11700" spans="1:19" s="23" customFormat="1" x14ac:dyDescent="0.2">
      <c r="A11700" s="19">
        <v>351050</v>
      </c>
      <c r="B11700" s="20">
        <v>63118</v>
      </c>
      <c r="C11700" s="20" t="s">
        <v>28</v>
      </c>
      <c r="D11700" s="21" t="s">
        <v>347</v>
      </c>
      <c r="E11700" s="20">
        <v>24</v>
      </c>
      <c r="F11700" s="22">
        <v>0</v>
      </c>
      <c r="G11700" s="22">
        <v>1</v>
      </c>
      <c r="H11700" s="22">
        <v>0</v>
      </c>
      <c r="I11700" s="19">
        <v>1.2</v>
      </c>
      <c r="J11700" s="19">
        <v>13</v>
      </c>
      <c r="K11700" s="24">
        <v>1203</v>
      </c>
      <c r="L11700" s="25">
        <v>1203.0829000000001</v>
      </c>
      <c r="M11700" s="23">
        <v>198011.88</v>
      </c>
      <c r="N11700" s="43">
        <v>1</v>
      </c>
      <c r="O11700" s="50" t="e">
        <f>INDEX([1]Dados!$M$2:$N$26779,MATCH($P11700,[1]Dados!$N$2:$N$26779,),2)</f>
        <v>#N/A</v>
      </c>
      <c r="P11700" s="23">
        <v>196840</v>
      </c>
      <c r="Q11700" s="26">
        <v>37833</v>
      </c>
      <c r="R11700" s="26">
        <v>37877</v>
      </c>
      <c r="S11700" s="23" t="s">
        <v>889</v>
      </c>
    </row>
    <row r="11701" spans="1:19" s="23" customFormat="1" x14ac:dyDescent="0.2">
      <c r="A11701" s="19">
        <v>351050</v>
      </c>
      <c r="B11701" s="20">
        <v>63118</v>
      </c>
      <c r="C11701" s="20" t="s">
        <v>28</v>
      </c>
      <c r="D11701" s="21" t="s">
        <v>347</v>
      </c>
      <c r="E11701" s="20">
        <v>24</v>
      </c>
      <c r="F11701" s="22">
        <v>0</v>
      </c>
      <c r="G11701" s="22">
        <v>1</v>
      </c>
      <c r="H11701" s="22">
        <v>0</v>
      </c>
      <c r="I11701" s="19">
        <v>1.3</v>
      </c>
      <c r="J11701" s="19">
        <v>25</v>
      </c>
      <c r="K11701" s="24">
        <v>1203</v>
      </c>
      <c r="L11701" s="25">
        <v>1203.0829000000001</v>
      </c>
      <c r="M11701" s="23">
        <v>198011.88</v>
      </c>
      <c r="N11701" s="43">
        <v>1</v>
      </c>
      <c r="O11701" s="50" t="e">
        <f>INDEX([1]Dados!$M$2:$N$26779,MATCH($P11701,[1]Dados!$N$2:$N$26779,),2)</f>
        <v>#N/A</v>
      </c>
      <c r="P11701" s="23">
        <v>196840</v>
      </c>
      <c r="Q11701" s="26">
        <v>37833</v>
      </c>
      <c r="R11701" s="26">
        <v>37877</v>
      </c>
      <c r="S11701" s="23" t="s">
        <v>889</v>
      </c>
    </row>
    <row r="11702" spans="1:19" s="23" customFormat="1" x14ac:dyDescent="0.2">
      <c r="A11702" s="19">
        <v>351050</v>
      </c>
      <c r="B11702" s="20">
        <v>63118</v>
      </c>
      <c r="C11702" s="20" t="s">
        <v>28</v>
      </c>
      <c r="D11702" s="21" t="s">
        <v>347</v>
      </c>
      <c r="E11702" s="20">
        <v>24</v>
      </c>
      <c r="F11702" s="22">
        <v>0</v>
      </c>
      <c r="G11702" s="22">
        <v>1</v>
      </c>
      <c r="H11702" s="22">
        <v>0</v>
      </c>
      <c r="I11702" s="19">
        <v>2.1</v>
      </c>
      <c r="J11702" s="19">
        <v>13</v>
      </c>
      <c r="K11702" s="24">
        <v>1214</v>
      </c>
      <c r="L11702" s="25">
        <v>1214.0587</v>
      </c>
      <c r="M11702" s="23">
        <v>1725868.7</v>
      </c>
      <c r="N11702" s="43">
        <v>1</v>
      </c>
      <c r="O11702" s="50" t="e">
        <f>INDEX([1]Dados!$M$2:$N$26779,MATCH($P11702,[1]Dados!$N$2:$N$26779,),2)</f>
        <v>#N/A</v>
      </c>
      <c r="P11702" s="23">
        <v>196787</v>
      </c>
      <c r="Q11702" s="26">
        <v>37833</v>
      </c>
      <c r="R11702" s="26">
        <v>37877</v>
      </c>
      <c r="S11702" s="23" t="s">
        <v>914</v>
      </c>
    </row>
    <row r="11703" spans="1:19" s="23" customFormat="1" x14ac:dyDescent="0.2">
      <c r="A11703" s="19">
        <v>351050</v>
      </c>
      <c r="B11703" s="20">
        <v>63118</v>
      </c>
      <c r="C11703" s="20" t="s">
        <v>28</v>
      </c>
      <c r="D11703" s="21" t="s">
        <v>347</v>
      </c>
      <c r="E11703" s="20">
        <v>24</v>
      </c>
      <c r="F11703" s="22">
        <v>0</v>
      </c>
      <c r="G11703" s="22">
        <v>1</v>
      </c>
      <c r="H11703" s="22">
        <v>0</v>
      </c>
      <c r="I11703" s="49">
        <v>2.1</v>
      </c>
      <c r="J11703" s="19">
        <v>18</v>
      </c>
      <c r="K11703" s="24">
        <v>1214</v>
      </c>
      <c r="L11703" s="25">
        <v>1214.8580999999999</v>
      </c>
      <c r="M11703" s="23">
        <v>47977</v>
      </c>
      <c r="N11703" s="43">
        <v>1</v>
      </c>
      <c r="O11703" s="50" t="e">
        <f>INDEX([1]Dados!$M$2:$N$26779,MATCH($P11703,[1]Dados!$N$2:$N$26779,),2)</f>
        <v>#N/A</v>
      </c>
      <c r="P11703" s="23">
        <v>197585</v>
      </c>
      <c r="Q11703" s="26">
        <v>37833</v>
      </c>
      <c r="R11703" s="26">
        <v>37877</v>
      </c>
      <c r="S11703" s="23" t="s">
        <v>1056</v>
      </c>
    </row>
    <row r="11704" spans="1:19" s="23" customFormat="1" x14ac:dyDescent="0.2">
      <c r="A11704" s="19">
        <v>351050</v>
      </c>
      <c r="B11704" s="20">
        <v>63118</v>
      </c>
      <c r="C11704" s="20" t="s">
        <v>28</v>
      </c>
      <c r="D11704" s="21" t="s">
        <v>347</v>
      </c>
      <c r="E11704" s="20">
        <v>24</v>
      </c>
      <c r="F11704" s="22">
        <v>0</v>
      </c>
      <c r="G11704" s="22">
        <v>1</v>
      </c>
      <c r="H11704" s="22">
        <v>0</v>
      </c>
      <c r="I11704" s="19">
        <v>2.11</v>
      </c>
      <c r="J11704" s="19">
        <v>19</v>
      </c>
      <c r="K11704" s="24">
        <v>1214</v>
      </c>
      <c r="L11704" s="25">
        <v>1214.8580999999999</v>
      </c>
      <c r="M11704" s="23">
        <v>67200</v>
      </c>
      <c r="N11704" s="43">
        <v>1</v>
      </c>
      <c r="O11704" s="50" t="e">
        <f>INDEX([1]Dados!$M$2:$N$26779,MATCH($P11704,[1]Dados!$N$2:$N$26779,),2)</f>
        <v>#N/A</v>
      </c>
      <c r="P11704" s="23">
        <v>197586</v>
      </c>
      <c r="Q11704" s="26">
        <v>37833</v>
      </c>
      <c r="R11704" s="26">
        <v>37877</v>
      </c>
      <c r="S11704" s="23" t="s">
        <v>1056</v>
      </c>
    </row>
    <row r="11705" spans="1:19" s="23" customFormat="1" x14ac:dyDescent="0.2">
      <c r="A11705" s="19">
        <v>351050</v>
      </c>
      <c r="B11705" s="20">
        <v>63118</v>
      </c>
      <c r="C11705" s="20" t="s">
        <v>28</v>
      </c>
      <c r="D11705" s="21" t="s">
        <v>347</v>
      </c>
      <c r="E11705" s="20">
        <v>24</v>
      </c>
      <c r="F11705" s="22">
        <v>0</v>
      </c>
      <c r="G11705" s="22">
        <v>1</v>
      </c>
      <c r="H11705" s="22">
        <v>0</v>
      </c>
      <c r="I11705" s="19">
        <v>2.12</v>
      </c>
      <c r="J11705" s="19">
        <v>25</v>
      </c>
      <c r="K11705" s="24">
        <v>1214</v>
      </c>
      <c r="L11705" s="25">
        <v>1214.8580999999999</v>
      </c>
      <c r="M11705" s="23">
        <v>49991</v>
      </c>
      <c r="N11705" s="43">
        <v>1</v>
      </c>
      <c r="O11705" s="50" t="e">
        <f>INDEX([1]Dados!$M$2:$N$26779,MATCH($P11705,[1]Dados!$N$2:$N$26779,),2)</f>
        <v>#N/A</v>
      </c>
      <c r="P11705" s="23">
        <v>197587</v>
      </c>
      <c r="Q11705" s="26">
        <v>37833</v>
      </c>
      <c r="R11705" s="26">
        <v>37877</v>
      </c>
      <c r="S11705" s="23" t="s">
        <v>1056</v>
      </c>
    </row>
    <row r="11706" spans="1:19" s="23" customFormat="1" x14ac:dyDescent="0.2">
      <c r="A11706" s="19">
        <v>351050</v>
      </c>
      <c r="B11706" s="20">
        <v>63118</v>
      </c>
      <c r="C11706" s="20" t="s">
        <v>28</v>
      </c>
      <c r="D11706" s="21" t="s">
        <v>347</v>
      </c>
      <c r="E11706" s="20">
        <v>24</v>
      </c>
      <c r="F11706" s="22">
        <v>0</v>
      </c>
      <c r="G11706" s="22">
        <v>1</v>
      </c>
      <c r="H11706" s="22">
        <v>0</v>
      </c>
      <c r="I11706" s="19">
        <v>2.2000000000000002</v>
      </c>
      <c r="J11706" s="19">
        <v>25</v>
      </c>
      <c r="K11706" s="24">
        <v>1214</v>
      </c>
      <c r="L11706" s="25">
        <v>1214.0587</v>
      </c>
      <c r="M11706" s="23">
        <v>1725868.7</v>
      </c>
      <c r="N11706" s="43">
        <v>1</v>
      </c>
      <c r="O11706" s="50" t="e">
        <f>INDEX([1]Dados!$M$2:$N$26779,MATCH($P11706,[1]Dados!$N$2:$N$26779,),2)</f>
        <v>#N/A</v>
      </c>
      <c r="P11706" s="23">
        <v>196787</v>
      </c>
      <c r="Q11706" s="26">
        <v>37833</v>
      </c>
      <c r="R11706" s="26">
        <v>37877</v>
      </c>
      <c r="S11706" s="23" t="s">
        <v>914</v>
      </c>
    </row>
    <row r="11707" spans="1:19" s="23" customFormat="1" x14ac:dyDescent="0.2">
      <c r="A11707" s="19">
        <v>351050</v>
      </c>
      <c r="B11707" s="20">
        <v>63118</v>
      </c>
      <c r="C11707" s="20" t="s">
        <v>28</v>
      </c>
      <c r="D11707" s="21" t="s">
        <v>347</v>
      </c>
      <c r="E11707" s="20">
        <v>24</v>
      </c>
      <c r="F11707" s="22">
        <v>0</v>
      </c>
      <c r="G11707" s="22">
        <v>1</v>
      </c>
      <c r="H11707" s="22">
        <v>0</v>
      </c>
      <c r="I11707" s="19">
        <v>2.2999999999999998</v>
      </c>
      <c r="J11707" s="19">
        <v>28</v>
      </c>
      <c r="K11707" s="24">
        <v>1214</v>
      </c>
      <c r="L11707" s="25">
        <v>1214.0589</v>
      </c>
      <c r="M11707" s="23">
        <v>3330140</v>
      </c>
      <c r="N11707" s="43">
        <v>1</v>
      </c>
      <c r="O11707" s="50" t="e">
        <f>INDEX([1]Dados!$M$2:$N$26779,MATCH($P11707,[1]Dados!$N$2:$N$26779,),2)</f>
        <v>#N/A</v>
      </c>
      <c r="P11707" s="23">
        <v>198391</v>
      </c>
      <c r="Q11707" s="26">
        <v>37833</v>
      </c>
      <c r="R11707" s="26">
        <v>37877</v>
      </c>
      <c r="S11707" s="23" t="s">
        <v>1176</v>
      </c>
    </row>
    <row r="11708" spans="1:19" s="23" customFormat="1" x14ac:dyDescent="0.2">
      <c r="A11708" s="19">
        <v>351050</v>
      </c>
      <c r="B11708" s="20">
        <v>63118</v>
      </c>
      <c r="C11708" s="20" t="s">
        <v>28</v>
      </c>
      <c r="D11708" s="21" t="s">
        <v>347</v>
      </c>
      <c r="E11708" s="20">
        <v>24</v>
      </c>
      <c r="F11708" s="22">
        <v>0</v>
      </c>
      <c r="G11708" s="22">
        <v>1</v>
      </c>
      <c r="H11708" s="22">
        <v>0</v>
      </c>
      <c r="I11708" s="19">
        <v>2.4</v>
      </c>
      <c r="J11708" s="19">
        <v>14</v>
      </c>
      <c r="K11708" s="24">
        <v>1214</v>
      </c>
      <c r="L11708" s="25">
        <v>1214.8580999999999</v>
      </c>
      <c r="M11708" s="23">
        <v>288000</v>
      </c>
      <c r="N11708" s="43">
        <v>1</v>
      </c>
      <c r="O11708" s="50" t="e">
        <f>INDEX([1]Dados!$M$2:$N$26779,MATCH($P11708,[1]Dados!$N$2:$N$26779,),2)</f>
        <v>#N/A</v>
      </c>
      <c r="P11708" s="23">
        <v>197396</v>
      </c>
      <c r="Q11708" s="26">
        <v>37833</v>
      </c>
      <c r="R11708" s="26">
        <v>37877</v>
      </c>
      <c r="S11708" s="23" t="s">
        <v>1468</v>
      </c>
    </row>
    <row r="11709" spans="1:19" s="23" customFormat="1" x14ac:dyDescent="0.2">
      <c r="A11709" s="19">
        <v>351050</v>
      </c>
      <c r="B11709" s="20">
        <v>63118</v>
      </c>
      <c r="C11709" s="20" t="s">
        <v>28</v>
      </c>
      <c r="D11709" s="21" t="s">
        <v>347</v>
      </c>
      <c r="E11709" s="20">
        <v>24</v>
      </c>
      <c r="F11709" s="22">
        <v>0</v>
      </c>
      <c r="G11709" s="22">
        <v>1</v>
      </c>
      <c r="H11709" s="22">
        <v>0</v>
      </c>
      <c r="I11709" s="19">
        <v>2.5</v>
      </c>
      <c r="J11709" s="19">
        <v>7</v>
      </c>
      <c r="K11709" s="24">
        <v>1214</v>
      </c>
      <c r="L11709" s="25">
        <v>1214.8580999999999</v>
      </c>
      <c r="M11709" s="23">
        <v>288000</v>
      </c>
      <c r="N11709" s="43">
        <v>1</v>
      </c>
      <c r="O11709" s="50" t="e">
        <f>INDEX([1]Dados!$M$2:$N$26779,MATCH($P11709,[1]Dados!$N$2:$N$26779,),2)</f>
        <v>#N/A</v>
      </c>
      <c r="P11709" s="23">
        <v>197396</v>
      </c>
      <c r="Q11709" s="26">
        <v>37833</v>
      </c>
      <c r="R11709" s="26">
        <v>37877</v>
      </c>
      <c r="S11709" s="23" t="s">
        <v>1468</v>
      </c>
    </row>
    <row r="11710" spans="1:19" s="23" customFormat="1" x14ac:dyDescent="0.2">
      <c r="A11710" s="19">
        <v>351050</v>
      </c>
      <c r="B11710" s="20">
        <v>63118</v>
      </c>
      <c r="C11710" s="20" t="s">
        <v>28</v>
      </c>
      <c r="D11710" s="21" t="s">
        <v>347</v>
      </c>
      <c r="E11710" s="20">
        <v>24</v>
      </c>
      <c r="F11710" s="22">
        <v>0</v>
      </c>
      <c r="G11710" s="22">
        <v>1</v>
      </c>
      <c r="H11710" s="22">
        <v>0</v>
      </c>
      <c r="I11710" s="19">
        <v>2.6</v>
      </c>
      <c r="J11710" s="19">
        <v>18</v>
      </c>
      <c r="K11710" s="24">
        <v>1214</v>
      </c>
      <c r="L11710" s="25">
        <v>1214.8580999999999</v>
      </c>
      <c r="M11710" s="23">
        <v>288000</v>
      </c>
      <c r="N11710" s="43">
        <v>1</v>
      </c>
      <c r="O11710" s="50" t="e">
        <f>INDEX([1]Dados!$M$2:$N$26779,MATCH($P11710,[1]Dados!$N$2:$N$26779,),2)</f>
        <v>#N/A</v>
      </c>
      <c r="P11710" s="23">
        <v>197396</v>
      </c>
      <c r="Q11710" s="26">
        <v>37833</v>
      </c>
      <c r="R11710" s="26">
        <v>37877</v>
      </c>
      <c r="S11710" s="23" t="s">
        <v>1468</v>
      </c>
    </row>
    <row r="11711" spans="1:19" s="23" customFormat="1" x14ac:dyDescent="0.2">
      <c r="A11711" s="19">
        <v>351050</v>
      </c>
      <c r="B11711" s="20">
        <v>63118</v>
      </c>
      <c r="C11711" s="20" t="s">
        <v>28</v>
      </c>
      <c r="D11711" s="21" t="s">
        <v>347</v>
      </c>
      <c r="E11711" s="20">
        <v>24</v>
      </c>
      <c r="F11711" s="22">
        <v>0</v>
      </c>
      <c r="G11711" s="22">
        <v>1</v>
      </c>
      <c r="H11711" s="22">
        <v>0</v>
      </c>
      <c r="I11711" s="19">
        <v>2.7</v>
      </c>
      <c r="J11711" s="19">
        <v>25</v>
      </c>
      <c r="K11711" s="24">
        <v>1214</v>
      </c>
      <c r="L11711" s="25">
        <v>1214.8580999999999</v>
      </c>
      <c r="M11711" s="23">
        <v>288000</v>
      </c>
      <c r="N11711" s="43">
        <v>1</v>
      </c>
      <c r="O11711" s="50" t="e">
        <f>INDEX([1]Dados!$M$2:$N$26779,MATCH($P11711,[1]Dados!$N$2:$N$26779,),2)</f>
        <v>#N/A</v>
      </c>
      <c r="P11711" s="23">
        <v>197396</v>
      </c>
      <c r="Q11711" s="26">
        <v>37833</v>
      </c>
      <c r="R11711" s="26">
        <v>37877</v>
      </c>
      <c r="S11711" s="23" t="s">
        <v>1468</v>
      </c>
    </row>
    <row r="11712" spans="1:19" s="23" customFormat="1" x14ac:dyDescent="0.2">
      <c r="A11712" s="19">
        <v>351050</v>
      </c>
      <c r="B11712" s="20">
        <v>63118</v>
      </c>
      <c r="C11712" s="20" t="s">
        <v>28</v>
      </c>
      <c r="D11712" s="21" t="s">
        <v>347</v>
      </c>
      <c r="E11712" s="20">
        <v>24</v>
      </c>
      <c r="F11712" s="22">
        <v>0</v>
      </c>
      <c r="G11712" s="22">
        <v>1</v>
      </c>
      <c r="H11712" s="22">
        <v>0</v>
      </c>
      <c r="I11712" s="19">
        <v>2.8</v>
      </c>
      <c r="J11712" s="19">
        <v>25</v>
      </c>
      <c r="K11712" s="24">
        <v>1214</v>
      </c>
      <c r="L11712" s="25">
        <v>1214.8580999999999</v>
      </c>
      <c r="M11712" s="23">
        <v>55991</v>
      </c>
      <c r="N11712" s="43">
        <v>1</v>
      </c>
      <c r="O11712" s="50" t="e">
        <f>INDEX([1]Dados!$M$2:$N$26779,MATCH($P11712,[1]Dados!$N$2:$N$26779,),2)</f>
        <v>#N/A</v>
      </c>
      <c r="P11712" s="23">
        <v>197416</v>
      </c>
      <c r="Q11712" s="26">
        <v>37833</v>
      </c>
      <c r="R11712" s="26">
        <v>37877</v>
      </c>
      <c r="S11712" s="23" t="s">
        <v>960</v>
      </c>
    </row>
    <row r="11713" spans="1:19" s="23" customFormat="1" x14ac:dyDescent="0.2">
      <c r="A11713" s="19">
        <v>351050</v>
      </c>
      <c r="B11713" s="20">
        <v>63118</v>
      </c>
      <c r="C11713" s="20" t="s">
        <v>28</v>
      </c>
      <c r="D11713" s="21" t="s">
        <v>347</v>
      </c>
      <c r="E11713" s="20">
        <v>24</v>
      </c>
      <c r="F11713" s="22">
        <v>0</v>
      </c>
      <c r="G11713" s="22">
        <v>1</v>
      </c>
      <c r="H11713" s="22">
        <v>0</v>
      </c>
      <c r="I11713" s="19">
        <v>2.9</v>
      </c>
      <c r="J11713" s="19">
        <v>10</v>
      </c>
      <c r="K11713" s="24">
        <v>1214</v>
      </c>
      <c r="L11713" s="25">
        <v>1214.8580999999999</v>
      </c>
      <c r="M11713" s="23">
        <v>97565</v>
      </c>
      <c r="N11713" s="43">
        <v>1</v>
      </c>
      <c r="O11713" s="50" t="e">
        <f>INDEX([1]Dados!$M$2:$N$26779,MATCH($P11713,[1]Dados!$N$2:$N$26779,),2)</f>
        <v>#N/A</v>
      </c>
      <c r="P11713" s="23">
        <v>197580</v>
      </c>
      <c r="Q11713" s="26">
        <v>37833</v>
      </c>
      <c r="R11713" s="26">
        <v>37877</v>
      </c>
      <c r="S11713" s="23" t="s">
        <v>1056</v>
      </c>
    </row>
    <row r="11714" spans="1:19" s="23" customFormat="1" x14ac:dyDescent="0.2">
      <c r="A11714" s="19">
        <v>351580</v>
      </c>
      <c r="B11714" s="20">
        <v>64173</v>
      </c>
      <c r="C11714" s="20" t="s">
        <v>28</v>
      </c>
      <c r="D11714" s="21" t="s">
        <v>423</v>
      </c>
      <c r="E11714" s="20">
        <v>24</v>
      </c>
      <c r="F11714" s="22">
        <v>0</v>
      </c>
      <c r="G11714" s="22">
        <v>1</v>
      </c>
      <c r="H11714" s="22">
        <v>0</v>
      </c>
      <c r="I11714" s="19">
        <v>1.1000000000000001</v>
      </c>
      <c r="J11714" s="19">
        <v>28</v>
      </c>
      <c r="K11714" s="24">
        <v>1203</v>
      </c>
      <c r="L11714" s="25">
        <v>1203.0829000000001</v>
      </c>
      <c r="M11714" s="23">
        <v>5228.82</v>
      </c>
      <c r="N11714" s="43">
        <v>1</v>
      </c>
      <c r="O11714" s="50" t="e">
        <f>INDEX([1]Dados!$M$2:$N$26779,MATCH($P11714,[1]Dados!$N$2:$N$26779,),2)</f>
        <v>#N/A</v>
      </c>
      <c r="P11714" s="23">
        <v>196841</v>
      </c>
      <c r="Q11714" s="26">
        <v>37834</v>
      </c>
      <c r="R11714" s="26">
        <v>37877</v>
      </c>
      <c r="S11714" s="23" t="s">
        <v>889</v>
      </c>
    </row>
    <row r="11715" spans="1:19" s="23" customFormat="1" x14ac:dyDescent="0.2">
      <c r="A11715" s="19">
        <v>351580</v>
      </c>
      <c r="B11715" s="20">
        <v>64173</v>
      </c>
      <c r="C11715" s="20" t="s">
        <v>28</v>
      </c>
      <c r="D11715" s="21" t="s">
        <v>423</v>
      </c>
      <c r="E11715" s="20">
        <v>24</v>
      </c>
      <c r="F11715" s="22">
        <v>0</v>
      </c>
      <c r="G11715" s="22">
        <v>1</v>
      </c>
      <c r="H11715" s="22">
        <v>0</v>
      </c>
      <c r="I11715" s="19">
        <v>1.2</v>
      </c>
      <c r="J11715" s="19">
        <v>15</v>
      </c>
      <c r="K11715" s="24">
        <v>1203</v>
      </c>
      <c r="L11715" s="25">
        <v>1203.0829000000001</v>
      </c>
      <c r="M11715" s="23">
        <v>5228.82</v>
      </c>
      <c r="N11715" s="43">
        <v>1</v>
      </c>
      <c r="O11715" s="50" t="e">
        <f>INDEX([1]Dados!$M$2:$N$26779,MATCH($P11715,[1]Dados!$N$2:$N$26779,),2)</f>
        <v>#N/A</v>
      </c>
      <c r="P11715" s="23">
        <v>196841</v>
      </c>
      <c r="Q11715" s="26">
        <v>37834</v>
      </c>
      <c r="R11715" s="26">
        <v>37877</v>
      </c>
      <c r="S11715" s="23" t="s">
        <v>889</v>
      </c>
    </row>
    <row r="11716" spans="1:19" s="23" customFormat="1" x14ac:dyDescent="0.2">
      <c r="A11716" s="19">
        <v>351580</v>
      </c>
      <c r="B11716" s="20">
        <v>64173</v>
      </c>
      <c r="C11716" s="20" t="s">
        <v>28</v>
      </c>
      <c r="D11716" s="21" t="s">
        <v>423</v>
      </c>
      <c r="E11716" s="20">
        <v>24</v>
      </c>
      <c r="F11716" s="22">
        <v>0</v>
      </c>
      <c r="G11716" s="22">
        <v>1</v>
      </c>
      <c r="H11716" s="22">
        <v>0</v>
      </c>
      <c r="I11716" s="19">
        <v>1.3</v>
      </c>
      <c r="J11716" s="19">
        <v>18</v>
      </c>
      <c r="K11716" s="24">
        <v>1203</v>
      </c>
      <c r="L11716" s="25">
        <v>1203.0829000000001</v>
      </c>
      <c r="M11716" s="23">
        <v>5228.82</v>
      </c>
      <c r="N11716" s="43">
        <v>1</v>
      </c>
      <c r="O11716" s="50" t="e">
        <f>INDEX([1]Dados!$M$2:$N$26779,MATCH($P11716,[1]Dados!$N$2:$N$26779,),2)</f>
        <v>#N/A</v>
      </c>
      <c r="P11716" s="23">
        <v>196841</v>
      </c>
      <c r="Q11716" s="26">
        <v>37834</v>
      </c>
      <c r="R11716" s="26">
        <v>37877</v>
      </c>
      <c r="S11716" s="23" t="s">
        <v>889</v>
      </c>
    </row>
    <row r="11717" spans="1:19" s="23" customFormat="1" x14ac:dyDescent="0.2">
      <c r="A11717" s="19">
        <v>351580</v>
      </c>
      <c r="B11717" s="20">
        <v>64173</v>
      </c>
      <c r="C11717" s="20" t="s">
        <v>28</v>
      </c>
      <c r="D11717" s="21" t="s">
        <v>423</v>
      </c>
      <c r="E11717" s="20">
        <v>24</v>
      </c>
      <c r="F11717" s="22">
        <v>0</v>
      </c>
      <c r="G11717" s="22">
        <v>1</v>
      </c>
      <c r="H11717" s="22">
        <v>0</v>
      </c>
      <c r="I11717" s="19">
        <v>2.2000000000000002</v>
      </c>
      <c r="J11717" s="19">
        <v>31</v>
      </c>
      <c r="K11717" s="24">
        <v>1214</v>
      </c>
      <c r="L11717" s="25">
        <v>1214.0587</v>
      </c>
      <c r="M11717" s="23">
        <v>38046.589999999997</v>
      </c>
      <c r="N11717" s="43">
        <v>1</v>
      </c>
      <c r="O11717" s="50" t="e">
        <f>INDEX([1]Dados!$M$2:$N$26779,MATCH($P11717,[1]Dados!$N$2:$N$26779,),2)</f>
        <v>#N/A</v>
      </c>
      <c r="P11717" s="23">
        <v>196788</v>
      </c>
      <c r="Q11717" s="26">
        <v>37834</v>
      </c>
      <c r="R11717" s="26">
        <v>37877</v>
      </c>
      <c r="S11717" s="23" t="s">
        <v>914</v>
      </c>
    </row>
    <row r="11718" spans="1:19" s="23" customFormat="1" x14ac:dyDescent="0.2">
      <c r="A11718" s="19">
        <v>351580</v>
      </c>
      <c r="B11718" s="20">
        <v>64173</v>
      </c>
      <c r="C11718" s="20" t="s">
        <v>28</v>
      </c>
      <c r="D11718" s="21" t="s">
        <v>423</v>
      </c>
      <c r="E11718" s="20">
        <v>24</v>
      </c>
      <c r="F11718" s="22">
        <v>0</v>
      </c>
      <c r="G11718" s="22">
        <v>1</v>
      </c>
      <c r="H11718" s="22">
        <v>0</v>
      </c>
      <c r="I11718" s="49">
        <v>2.1</v>
      </c>
      <c r="J11718" s="19">
        <v>20</v>
      </c>
      <c r="K11718" s="24">
        <v>1214</v>
      </c>
      <c r="L11718" s="25">
        <v>1214.0589</v>
      </c>
      <c r="M11718" s="23">
        <v>96800</v>
      </c>
      <c r="N11718" s="43">
        <v>1</v>
      </c>
      <c r="O11718" s="50" t="e">
        <f>INDEX([1]Dados!$M$2:$N$26779,MATCH($P11718,[1]Dados!$N$2:$N$26779,),2)</f>
        <v>#N/A</v>
      </c>
      <c r="P11718" s="23">
        <v>198392</v>
      </c>
      <c r="Q11718" s="26">
        <v>37834</v>
      </c>
      <c r="R11718" s="26">
        <v>37877</v>
      </c>
      <c r="S11718" s="23" t="s">
        <v>1176</v>
      </c>
    </row>
    <row r="11719" spans="1:19" s="23" customFormat="1" x14ac:dyDescent="0.2">
      <c r="A11719" s="19">
        <v>351580</v>
      </c>
      <c r="B11719" s="20">
        <v>64173</v>
      </c>
      <c r="C11719" s="20" t="s">
        <v>28</v>
      </c>
      <c r="D11719" s="21" t="s">
        <v>423</v>
      </c>
      <c r="E11719" s="20">
        <v>24</v>
      </c>
      <c r="F11719" s="22">
        <v>0</v>
      </c>
      <c r="G11719" s="22">
        <v>1</v>
      </c>
      <c r="H11719" s="22">
        <v>0</v>
      </c>
      <c r="I11719" s="19">
        <v>2.5</v>
      </c>
      <c r="J11719" s="19">
        <v>13</v>
      </c>
      <c r="K11719" s="24">
        <v>1214</v>
      </c>
      <c r="L11719" s="25">
        <v>1214.0587</v>
      </c>
      <c r="M11719" s="23">
        <v>38046.589999999997</v>
      </c>
      <c r="N11719" s="43">
        <v>1</v>
      </c>
      <c r="O11719" s="50" t="e">
        <f>INDEX([1]Dados!$M$2:$N$26779,MATCH($P11719,[1]Dados!$N$2:$N$26779,),2)</f>
        <v>#N/A</v>
      </c>
      <c r="P11719" s="23">
        <v>196788</v>
      </c>
      <c r="Q11719" s="26">
        <v>37834</v>
      </c>
      <c r="R11719" s="26">
        <v>37877</v>
      </c>
      <c r="S11719" s="23" t="s">
        <v>914</v>
      </c>
    </row>
    <row r="11720" spans="1:19" s="23" customFormat="1" x14ac:dyDescent="0.2">
      <c r="A11720" s="19">
        <v>351580</v>
      </c>
      <c r="B11720" s="20">
        <v>64173</v>
      </c>
      <c r="C11720" s="20" t="s">
        <v>28</v>
      </c>
      <c r="D11720" s="21" t="s">
        <v>423</v>
      </c>
      <c r="E11720" s="20">
        <v>24</v>
      </c>
      <c r="F11720" s="22">
        <v>0</v>
      </c>
      <c r="G11720" s="22">
        <v>1</v>
      </c>
      <c r="H11720" s="22">
        <v>0</v>
      </c>
      <c r="I11720" s="19">
        <v>2.7</v>
      </c>
      <c r="J11720" s="19">
        <v>2</v>
      </c>
      <c r="K11720" s="24">
        <v>1214</v>
      </c>
      <c r="L11720" s="25">
        <v>1214.0587</v>
      </c>
      <c r="M11720" s="23">
        <v>38046.589999999997</v>
      </c>
      <c r="N11720" s="43">
        <v>1</v>
      </c>
      <c r="O11720" s="50" t="e">
        <f>INDEX([1]Dados!$M$2:$N$26779,MATCH($P11720,[1]Dados!$N$2:$N$26779,),2)</f>
        <v>#N/A</v>
      </c>
      <c r="P11720" s="23">
        <v>196788</v>
      </c>
      <c r="Q11720" s="26">
        <v>37834</v>
      </c>
      <c r="R11720" s="26">
        <v>37877</v>
      </c>
      <c r="S11720" s="23" t="s">
        <v>914</v>
      </c>
    </row>
    <row r="11721" spans="1:19" s="23" customFormat="1" x14ac:dyDescent="0.2">
      <c r="A11721" s="19">
        <v>351580</v>
      </c>
      <c r="B11721" s="20">
        <v>64173</v>
      </c>
      <c r="C11721" s="20" t="s">
        <v>28</v>
      </c>
      <c r="D11721" s="21" t="s">
        <v>423</v>
      </c>
      <c r="E11721" s="20">
        <v>24</v>
      </c>
      <c r="F11721" s="22">
        <v>0</v>
      </c>
      <c r="G11721" s="22">
        <v>1</v>
      </c>
      <c r="H11721" s="22">
        <v>0</v>
      </c>
      <c r="I11721" s="19">
        <v>2.6</v>
      </c>
      <c r="J11721" s="19">
        <v>1</v>
      </c>
      <c r="K11721" s="24">
        <v>1214</v>
      </c>
      <c r="L11721" s="25">
        <v>1214.0587</v>
      </c>
      <c r="M11721" s="23">
        <v>38046.589999999997</v>
      </c>
      <c r="N11721" s="43">
        <v>1</v>
      </c>
      <c r="O11721" s="50" t="e">
        <f>INDEX([1]Dados!$M$2:$N$26779,MATCH($P11721,[1]Dados!$N$2:$N$26779,),2)</f>
        <v>#N/A</v>
      </c>
      <c r="P11721" s="23">
        <v>196788</v>
      </c>
      <c r="Q11721" s="26">
        <v>37834</v>
      </c>
      <c r="R11721" s="26">
        <v>37877</v>
      </c>
      <c r="S11721" s="23" t="s">
        <v>914</v>
      </c>
    </row>
    <row r="11722" spans="1:19" s="23" customFormat="1" x14ac:dyDescent="0.2">
      <c r="A11722" s="19">
        <v>351580</v>
      </c>
      <c r="B11722" s="20">
        <v>64173</v>
      </c>
      <c r="C11722" s="20" t="s">
        <v>28</v>
      </c>
      <c r="D11722" s="21" t="s">
        <v>423</v>
      </c>
      <c r="E11722" s="20">
        <v>24</v>
      </c>
      <c r="F11722" s="22">
        <v>0</v>
      </c>
      <c r="G11722" s="22">
        <v>1</v>
      </c>
      <c r="H11722" s="22">
        <v>0</v>
      </c>
      <c r="I11722" s="19">
        <v>2.2000000000000002</v>
      </c>
      <c r="J11722" s="19">
        <v>14</v>
      </c>
      <c r="K11722" s="24">
        <v>1214</v>
      </c>
      <c r="L11722" s="25">
        <v>1214.0587</v>
      </c>
      <c r="M11722" s="23">
        <v>38046.589999999997</v>
      </c>
      <c r="N11722" s="43">
        <v>1</v>
      </c>
      <c r="O11722" s="50" t="e">
        <f>INDEX([1]Dados!$M$2:$N$26779,MATCH($P11722,[1]Dados!$N$2:$N$26779,),2)</f>
        <v>#N/A</v>
      </c>
      <c r="P11722" s="23">
        <v>196788</v>
      </c>
      <c r="Q11722" s="26">
        <v>37834</v>
      </c>
      <c r="R11722" s="26">
        <v>37877</v>
      </c>
      <c r="S11722" s="23" t="s">
        <v>914</v>
      </c>
    </row>
    <row r="11723" spans="1:19" s="23" customFormat="1" x14ac:dyDescent="0.2">
      <c r="A11723" s="19">
        <v>351580</v>
      </c>
      <c r="B11723" s="20">
        <v>64173</v>
      </c>
      <c r="C11723" s="20" t="s">
        <v>28</v>
      </c>
      <c r="D11723" s="21" t="s">
        <v>423</v>
      </c>
      <c r="E11723" s="20">
        <v>24</v>
      </c>
      <c r="F11723" s="22">
        <v>0</v>
      </c>
      <c r="G11723" s="22">
        <v>1</v>
      </c>
      <c r="H11723" s="22">
        <v>0</v>
      </c>
      <c r="I11723" s="19">
        <v>2.8</v>
      </c>
      <c r="J11723" s="19">
        <v>28</v>
      </c>
      <c r="K11723" s="24">
        <v>1214</v>
      </c>
      <c r="L11723" s="25">
        <v>1214.0589</v>
      </c>
      <c r="M11723" s="23">
        <v>96800</v>
      </c>
      <c r="N11723" s="43">
        <v>1</v>
      </c>
      <c r="O11723" s="50" t="e">
        <f>INDEX([1]Dados!$M$2:$N$26779,MATCH($P11723,[1]Dados!$N$2:$N$26779,),2)</f>
        <v>#N/A</v>
      </c>
      <c r="P11723" s="23">
        <v>198392</v>
      </c>
      <c r="Q11723" s="26">
        <v>37834</v>
      </c>
      <c r="R11723" s="26">
        <v>37877</v>
      </c>
      <c r="S11723" s="23" t="s">
        <v>1176</v>
      </c>
    </row>
    <row r="11724" spans="1:19" s="23" customFormat="1" x14ac:dyDescent="0.2">
      <c r="A11724" s="19">
        <v>351580</v>
      </c>
      <c r="B11724" s="20">
        <v>64173</v>
      </c>
      <c r="C11724" s="20" t="s">
        <v>28</v>
      </c>
      <c r="D11724" s="21" t="s">
        <v>423</v>
      </c>
      <c r="E11724" s="20">
        <v>24</v>
      </c>
      <c r="F11724" s="22">
        <v>0</v>
      </c>
      <c r="G11724" s="22">
        <v>1</v>
      </c>
      <c r="H11724" s="22">
        <v>0</v>
      </c>
      <c r="I11724" s="19">
        <v>2.2999999999999998</v>
      </c>
      <c r="J11724" s="19">
        <v>25</v>
      </c>
      <c r="K11724" s="24">
        <v>1214</v>
      </c>
      <c r="L11724" s="25">
        <v>1214.0587</v>
      </c>
      <c r="M11724" s="23">
        <v>38046.589999999997</v>
      </c>
      <c r="N11724" s="43">
        <v>1</v>
      </c>
      <c r="O11724" s="50" t="e">
        <f>INDEX([1]Dados!$M$2:$N$26779,MATCH($P11724,[1]Dados!$N$2:$N$26779,),2)</f>
        <v>#N/A</v>
      </c>
      <c r="P11724" s="23">
        <v>196788</v>
      </c>
      <c r="Q11724" s="26">
        <v>37834</v>
      </c>
      <c r="R11724" s="26">
        <v>37877</v>
      </c>
      <c r="S11724" s="23" t="s">
        <v>914</v>
      </c>
    </row>
    <row r="11725" spans="1:19" s="23" customFormat="1" x14ac:dyDescent="0.2">
      <c r="A11725" s="19">
        <v>351580</v>
      </c>
      <c r="B11725" s="20">
        <v>64173</v>
      </c>
      <c r="C11725" s="20" t="s">
        <v>28</v>
      </c>
      <c r="D11725" s="21" t="s">
        <v>423</v>
      </c>
      <c r="E11725" s="20">
        <v>24</v>
      </c>
      <c r="F11725" s="22">
        <v>0</v>
      </c>
      <c r="G11725" s="22">
        <v>1</v>
      </c>
      <c r="H11725" s="22">
        <v>0</v>
      </c>
      <c r="I11725" s="19">
        <v>2.9</v>
      </c>
      <c r="J11725" s="19">
        <v>23</v>
      </c>
      <c r="K11725" s="24">
        <v>1214</v>
      </c>
      <c r="L11725" s="25">
        <v>1214.0589</v>
      </c>
      <c r="M11725" s="23">
        <v>96800</v>
      </c>
      <c r="N11725" s="43">
        <v>1</v>
      </c>
      <c r="O11725" s="50" t="e">
        <f>INDEX([1]Dados!$M$2:$N$26779,MATCH($P11725,[1]Dados!$N$2:$N$26779,),2)</f>
        <v>#N/A</v>
      </c>
      <c r="P11725" s="23">
        <v>198392</v>
      </c>
      <c r="Q11725" s="26">
        <v>37834</v>
      </c>
      <c r="R11725" s="26">
        <v>37877</v>
      </c>
      <c r="S11725" s="23" t="s">
        <v>1176</v>
      </c>
    </row>
    <row r="11726" spans="1:19" s="23" customFormat="1" x14ac:dyDescent="0.2">
      <c r="A11726" s="19">
        <v>351580</v>
      </c>
      <c r="B11726" s="20">
        <v>64173</v>
      </c>
      <c r="C11726" s="20" t="s">
        <v>28</v>
      </c>
      <c r="D11726" s="21" t="s">
        <v>423</v>
      </c>
      <c r="E11726" s="20">
        <v>24</v>
      </c>
      <c r="F11726" s="22">
        <v>0</v>
      </c>
      <c r="G11726" s="22">
        <v>1</v>
      </c>
      <c r="H11726" s="22">
        <v>0</v>
      </c>
      <c r="I11726" s="19">
        <v>2.4</v>
      </c>
      <c r="J11726" s="19">
        <v>25</v>
      </c>
      <c r="K11726" s="24">
        <v>1214</v>
      </c>
      <c r="L11726" s="25">
        <v>1214.0587</v>
      </c>
      <c r="M11726" s="23">
        <v>38046.589999999997</v>
      </c>
      <c r="N11726" s="43">
        <v>1</v>
      </c>
      <c r="O11726" s="50" t="e">
        <f>INDEX([1]Dados!$M$2:$N$26779,MATCH($P11726,[1]Dados!$N$2:$N$26779,),2)</f>
        <v>#N/A</v>
      </c>
      <c r="P11726" s="23">
        <v>196788</v>
      </c>
      <c r="Q11726" s="26">
        <v>37834</v>
      </c>
      <c r="R11726" s="26">
        <v>37877</v>
      </c>
      <c r="S11726" s="23" t="s">
        <v>914</v>
      </c>
    </row>
    <row r="11727" spans="1:19" s="23" customFormat="1" x14ac:dyDescent="0.2">
      <c r="A11727" s="19">
        <v>351580</v>
      </c>
      <c r="B11727" s="20">
        <v>64173</v>
      </c>
      <c r="C11727" s="20" t="s">
        <v>28</v>
      </c>
      <c r="D11727" s="21" t="s">
        <v>423</v>
      </c>
      <c r="E11727" s="20">
        <v>24</v>
      </c>
      <c r="F11727" s="22">
        <v>0</v>
      </c>
      <c r="G11727" s="22">
        <v>1</v>
      </c>
      <c r="H11727" s="22">
        <v>0</v>
      </c>
      <c r="I11727" s="19">
        <v>2.11</v>
      </c>
      <c r="J11727" s="19">
        <v>13</v>
      </c>
      <c r="K11727" s="24">
        <v>1214</v>
      </c>
      <c r="L11727" s="25">
        <v>1214.0589</v>
      </c>
      <c r="M11727" s="23">
        <v>96800</v>
      </c>
      <c r="N11727" s="43">
        <v>1</v>
      </c>
      <c r="O11727" s="50" t="e">
        <f>INDEX([1]Dados!$M$2:$N$26779,MATCH($P11727,[1]Dados!$N$2:$N$26779,),2)</f>
        <v>#N/A</v>
      </c>
      <c r="P11727" s="23">
        <v>198392</v>
      </c>
      <c r="Q11727" s="26">
        <v>37834</v>
      </c>
      <c r="R11727" s="26">
        <v>37877</v>
      </c>
      <c r="S11727" s="23" t="s">
        <v>1176</v>
      </c>
    </row>
    <row r="11728" spans="1:19" s="23" customFormat="1" x14ac:dyDescent="0.2">
      <c r="A11728" s="19">
        <v>351580</v>
      </c>
      <c r="B11728" s="20">
        <v>64173</v>
      </c>
      <c r="C11728" s="20" t="s">
        <v>28</v>
      </c>
      <c r="D11728" s="21" t="s">
        <v>423</v>
      </c>
      <c r="E11728" s="20">
        <v>24</v>
      </c>
      <c r="F11728" s="22">
        <v>0</v>
      </c>
      <c r="G11728" s="22">
        <v>1</v>
      </c>
      <c r="H11728" s="22">
        <v>0</v>
      </c>
      <c r="I11728" s="19">
        <v>3.1</v>
      </c>
      <c r="J11728" s="19">
        <v>22</v>
      </c>
      <c r="K11728" s="24">
        <v>1293</v>
      </c>
      <c r="L11728" s="25">
        <v>1293.0592999999999</v>
      </c>
      <c r="M11728" s="23">
        <v>9266.09</v>
      </c>
      <c r="N11728" s="43">
        <v>1</v>
      </c>
      <c r="O11728" s="50" t="e">
        <f>INDEX([1]Dados!$M$2:$N$26779,MATCH($P11728,[1]Dados!$N$2:$N$26779,),2)</f>
        <v>#N/A</v>
      </c>
      <c r="P11728" s="23">
        <v>197035</v>
      </c>
      <c r="Q11728" s="26">
        <v>37834</v>
      </c>
      <c r="R11728" s="26">
        <v>37877</v>
      </c>
      <c r="S11728" s="23" t="s">
        <v>1514</v>
      </c>
    </row>
    <row r="11729" spans="1:19" s="23" customFormat="1" x14ac:dyDescent="0.2">
      <c r="A11729" s="19">
        <v>351580</v>
      </c>
      <c r="B11729" s="20">
        <v>64173</v>
      </c>
      <c r="C11729" s="20" t="s">
        <v>28</v>
      </c>
      <c r="D11729" s="21" t="s">
        <v>423</v>
      </c>
      <c r="E11729" s="20">
        <v>24</v>
      </c>
      <c r="F11729" s="22">
        <v>0</v>
      </c>
      <c r="G11729" s="22">
        <v>1</v>
      </c>
      <c r="H11729" s="22">
        <v>0</v>
      </c>
      <c r="I11729" s="19">
        <v>3.2</v>
      </c>
      <c r="J11729" s="19">
        <v>17</v>
      </c>
      <c r="K11729" s="24">
        <v>1293</v>
      </c>
      <c r="L11729" s="25">
        <v>1293.0592999999999</v>
      </c>
      <c r="M11729" s="23">
        <v>9266.09</v>
      </c>
      <c r="N11729" s="43">
        <v>1</v>
      </c>
      <c r="O11729" s="50" t="e">
        <f>INDEX([1]Dados!$M$2:$N$26779,MATCH($P11729,[1]Dados!$N$2:$N$26779,),2)</f>
        <v>#N/A</v>
      </c>
      <c r="P11729" s="23">
        <v>197035</v>
      </c>
      <c r="Q11729" s="26">
        <v>37834</v>
      </c>
      <c r="R11729" s="26">
        <v>37877</v>
      </c>
      <c r="S11729" s="23" t="s">
        <v>1514</v>
      </c>
    </row>
    <row r="11730" spans="1:19" s="23" customFormat="1" x14ac:dyDescent="0.2">
      <c r="A11730" s="19">
        <v>353900</v>
      </c>
      <c r="B11730" s="20">
        <v>68810</v>
      </c>
      <c r="C11730" s="20" t="s">
        <v>28</v>
      </c>
      <c r="D11730" s="21" t="s">
        <v>660</v>
      </c>
      <c r="E11730" s="20">
        <v>24</v>
      </c>
      <c r="F11730" s="22">
        <v>0</v>
      </c>
      <c r="G11730" s="22">
        <v>1</v>
      </c>
      <c r="H11730" s="22">
        <v>0</v>
      </c>
      <c r="I11730" s="19" t="s">
        <v>3</v>
      </c>
      <c r="J11730" s="19">
        <v>0</v>
      </c>
      <c r="K11730" s="24">
        <v>122</v>
      </c>
      <c r="L11730" s="25">
        <v>122.3861</v>
      </c>
      <c r="M11730" s="23">
        <v>79902</v>
      </c>
      <c r="N11730" s="43">
        <v>1</v>
      </c>
      <c r="O11730" s="50" t="e">
        <f>INDEX([1]Dados!$M$2:$N$26779,MATCH($P11730,[1]Dados!$N$2:$N$26779,),2)</f>
        <v>#N/A</v>
      </c>
      <c r="P11730" s="23">
        <v>196894</v>
      </c>
      <c r="Q11730" s="26">
        <v>37834</v>
      </c>
      <c r="R11730" s="26">
        <v>37877</v>
      </c>
      <c r="S11730" s="23" t="s">
        <v>2134</v>
      </c>
    </row>
    <row r="11731" spans="1:19" s="23" customFormat="1" x14ac:dyDescent="0.2">
      <c r="A11731" s="19">
        <v>353900</v>
      </c>
      <c r="B11731" s="20">
        <v>68810</v>
      </c>
      <c r="C11731" s="20" t="s">
        <v>28</v>
      </c>
      <c r="D11731" s="21" t="s">
        <v>660</v>
      </c>
      <c r="E11731" s="20">
        <v>24</v>
      </c>
      <c r="F11731" s="22">
        <v>0</v>
      </c>
      <c r="G11731" s="22">
        <v>1</v>
      </c>
      <c r="H11731" s="22">
        <v>0</v>
      </c>
      <c r="I11731" s="19" t="s">
        <v>3</v>
      </c>
      <c r="J11731" s="19">
        <v>0</v>
      </c>
      <c r="K11731" s="24">
        <v>1203</v>
      </c>
      <c r="L11731" s="25">
        <v>1203.0829000000001</v>
      </c>
      <c r="M11731" s="23">
        <v>33246.36</v>
      </c>
      <c r="N11731" s="43">
        <v>1</v>
      </c>
      <c r="O11731" s="50" t="e">
        <f>INDEX([1]Dados!$M$2:$N$26779,MATCH($P11731,[1]Dados!$N$2:$N$26779,),2)</f>
        <v>#N/A</v>
      </c>
      <c r="P11731" s="23">
        <v>196843</v>
      </c>
      <c r="Q11731" s="26">
        <v>37834</v>
      </c>
      <c r="R11731" s="26">
        <v>37877</v>
      </c>
      <c r="S11731" s="23" t="s">
        <v>2134</v>
      </c>
    </row>
    <row r="11732" spans="1:19" s="23" customFormat="1" x14ac:dyDescent="0.2">
      <c r="A11732" s="19">
        <v>353900</v>
      </c>
      <c r="B11732" s="20">
        <v>68810</v>
      </c>
      <c r="C11732" s="20" t="s">
        <v>28</v>
      </c>
      <c r="D11732" s="21" t="s">
        <v>660</v>
      </c>
      <c r="E11732" s="20">
        <v>24</v>
      </c>
      <c r="F11732" s="22">
        <v>0</v>
      </c>
      <c r="G11732" s="22">
        <v>1</v>
      </c>
      <c r="H11732" s="22">
        <v>0</v>
      </c>
      <c r="I11732" s="19" t="s">
        <v>56</v>
      </c>
      <c r="J11732" s="19">
        <v>10</v>
      </c>
      <c r="K11732" s="24">
        <v>1214</v>
      </c>
      <c r="L11732" s="25">
        <v>1214.0587</v>
      </c>
      <c r="M11732" s="23">
        <v>183479.18</v>
      </c>
      <c r="N11732" s="43">
        <v>1</v>
      </c>
      <c r="O11732" s="50" t="e">
        <f>INDEX([1]Dados!$M$2:$N$26779,MATCH($P11732,[1]Dados!$N$2:$N$26779,),2)</f>
        <v>#N/A</v>
      </c>
      <c r="P11732" s="23">
        <v>196789</v>
      </c>
      <c r="Q11732" s="26">
        <v>37834</v>
      </c>
      <c r="R11732" s="26">
        <v>37877</v>
      </c>
      <c r="S11732" s="23" t="s">
        <v>2134</v>
      </c>
    </row>
    <row r="11733" spans="1:19" s="23" customFormat="1" x14ac:dyDescent="0.2">
      <c r="A11733" s="19">
        <v>353900</v>
      </c>
      <c r="B11733" s="20">
        <v>68810</v>
      </c>
      <c r="C11733" s="20" t="s">
        <v>28</v>
      </c>
      <c r="D11733" s="21" t="s">
        <v>660</v>
      </c>
      <c r="E11733" s="20">
        <v>24</v>
      </c>
      <c r="F11733" s="22">
        <v>0</v>
      </c>
      <c r="G11733" s="22">
        <v>1</v>
      </c>
      <c r="H11733" s="22">
        <v>0</v>
      </c>
      <c r="I11733" s="19" t="s">
        <v>3</v>
      </c>
      <c r="J11733" s="19">
        <v>0</v>
      </c>
      <c r="K11733" s="24">
        <v>1214</v>
      </c>
      <c r="L11733" s="25">
        <v>1214.0589</v>
      </c>
      <c r="M11733" s="23">
        <v>183479.18</v>
      </c>
      <c r="N11733" s="43">
        <v>1</v>
      </c>
      <c r="O11733" s="50" t="e">
        <f>INDEX([1]Dados!$M$2:$N$26779,MATCH($P11733,[1]Dados!$N$2:$N$26779,),2)</f>
        <v>#N/A</v>
      </c>
      <c r="P11733" s="23">
        <v>198393</v>
      </c>
      <c r="Q11733" s="26">
        <v>37834</v>
      </c>
      <c r="R11733" s="26">
        <v>37877</v>
      </c>
      <c r="S11733" s="23" t="s">
        <v>2134</v>
      </c>
    </row>
    <row r="11734" spans="1:19" s="23" customFormat="1" x14ac:dyDescent="0.2">
      <c r="A11734" s="19">
        <v>353900</v>
      </c>
      <c r="B11734" s="20">
        <v>68810</v>
      </c>
      <c r="C11734" s="20" t="s">
        <v>28</v>
      </c>
      <c r="D11734" s="21" t="s">
        <v>660</v>
      </c>
      <c r="E11734" s="20">
        <v>24</v>
      </c>
      <c r="F11734" s="22">
        <v>0</v>
      </c>
      <c r="G11734" s="22">
        <v>1</v>
      </c>
      <c r="H11734" s="22">
        <v>0</v>
      </c>
      <c r="I11734" s="19" t="s">
        <v>3</v>
      </c>
      <c r="J11734" s="19">
        <v>0</v>
      </c>
      <c r="K11734" s="24">
        <v>1293</v>
      </c>
      <c r="L11734" s="25">
        <v>1293.0592999999999</v>
      </c>
      <c r="M11734" s="23">
        <v>56559.13</v>
      </c>
      <c r="N11734" s="43">
        <v>1</v>
      </c>
      <c r="O11734" s="50" t="e">
        <f>INDEX([1]Dados!$M$2:$N$26779,MATCH($P11734,[1]Dados!$N$2:$N$26779,),2)</f>
        <v>#N/A</v>
      </c>
      <c r="P11734" s="23">
        <v>197036</v>
      </c>
      <c r="Q11734" s="26">
        <v>37834</v>
      </c>
      <c r="R11734" s="26">
        <v>37877</v>
      </c>
      <c r="S11734" s="23" t="s">
        <v>2134</v>
      </c>
    </row>
  </sheetData>
  <autoFilter ref="A1:T11734">
    <filterColumn colId="14">
      <filters>
        <filter val="#N/A"/>
      </filters>
    </filterColumn>
  </autoFilter>
  <sortState ref="A2:S11278">
    <sortCondition ref="E2:E11278"/>
    <sortCondition ref="C2:C11278"/>
    <sortCondition ref="D2:D11278"/>
    <sortCondition ref="K2:K11278"/>
    <sortCondition ref="L2:L11278"/>
  </sortState>
  <pageMargins left="0.75" right="0.75" top="1" bottom="1" header="0.5" footer="0.5"/>
  <pageSetup paperSize="9" orientation="portrait" horizontalDpi="4294967292" verticalDpi="4294967292"/>
  <ignoredErrors>
    <ignoredError sqref="K1297:K1299" numberStoredAsText="1"/>
    <ignoredError sqref="M1664 M1662 M1691 M5417 M6087:M6088"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DADOS BRUTOS</vt:lpstr>
    </vt:vector>
  </TitlesOfParts>
  <Company>Escola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Assumpção</dc:creator>
  <cp:lastModifiedBy>aassumpcao</cp:lastModifiedBy>
  <dcterms:created xsi:type="dcterms:W3CDTF">2013-10-19T19:54:40Z</dcterms:created>
  <dcterms:modified xsi:type="dcterms:W3CDTF">2018-01-12T21:54:34Z</dcterms:modified>
</cp:coreProperties>
</file>